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9DA5C97B-B5F7-4A3E-8539-6A1194682776}" xr6:coauthVersionLast="45" xr6:coauthVersionMax="45" xr10:uidLastSave="{00000000-0000-0000-0000-000000000000}"/>
  <bookViews>
    <workbookView xWindow="-120" yWindow="-120" windowWidth="29040" windowHeight="15840" activeTab="4" xr2:uid="{9F560809-A3CA-423C-9C82-57E217C2AE66}"/>
    <workbookView xWindow="-28920" yWindow="-120" windowWidth="29040" windowHeight="15840" activeTab="1" xr2:uid="{4290D6C0-A698-42A0-942B-FFC3CD8D5D5C}"/>
  </bookViews>
  <sheets>
    <sheet name="ChapterTable" sheetId="4" r:id="rId1"/>
    <sheet name="StageTable" sheetId="1" r:id="rId2"/>
    <sheet name="StagePenaltyTable" sheetId="7" r:id="rId3"/>
    <sheet name="MapSetTable" sheetId="5" r:id="rId4"/>
    <sheet name="MapTable" sheetId="3" r:id="rId5"/>
    <sheet name="MonsterTable" sheetId="2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_xlnm._FilterDatabase" localSheetId="1" hidden="1">StageTable!$A$1:$M$859</definedName>
  </definedName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71" i="3" l="1"/>
  <c r="Y66" i="3"/>
  <c r="I74" i="3"/>
  <c r="B74" i="3"/>
  <c r="I68" i="3"/>
  <c r="B68" i="3"/>
  <c r="I64" i="3"/>
  <c r="B64" i="3"/>
  <c r="I76" i="3" l="1"/>
  <c r="I75" i="3"/>
  <c r="I73" i="3"/>
  <c r="I72" i="3"/>
  <c r="I71" i="3"/>
  <c r="I70" i="3"/>
  <c r="I69" i="3"/>
  <c r="I67" i="3"/>
  <c r="I66" i="3"/>
  <c r="I65" i="3"/>
  <c r="I63" i="3"/>
  <c r="B76" i="3"/>
  <c r="B75" i="3"/>
  <c r="B73" i="3"/>
  <c r="B72" i="3"/>
  <c r="B71" i="3"/>
  <c r="B70" i="3"/>
  <c r="B69" i="3"/>
  <c r="B67" i="3"/>
  <c r="B66" i="3"/>
  <c r="B65" i="3"/>
  <c r="B63" i="3"/>
  <c r="AB68" i="3"/>
  <c r="AB67" i="3"/>
  <c r="AB66" i="3"/>
  <c r="AB65" i="3"/>
  <c r="AB64" i="3"/>
  <c r="AB63" i="3"/>
  <c r="AB62" i="3"/>
  <c r="AB61" i="3"/>
  <c r="AB60" i="3"/>
  <c r="AB59" i="3"/>
  <c r="AB58" i="3"/>
  <c r="AB57" i="3"/>
  <c r="AB56" i="3"/>
  <c r="AB55" i="3"/>
  <c r="Y82" i="3" l="1"/>
  <c r="I62" i="3"/>
  <c r="B62" i="3"/>
  <c r="S10" i="3"/>
  <c r="S9" i="3"/>
  <c r="S8" i="3"/>
  <c r="S7" i="3"/>
  <c r="S6" i="3"/>
  <c r="S5" i="3"/>
  <c r="Y101" i="3"/>
  <c r="Y100" i="3"/>
  <c r="Y99" i="3"/>
  <c r="Y98" i="3"/>
  <c r="Y97" i="3"/>
  <c r="Y96" i="3"/>
  <c r="Y95" i="3"/>
  <c r="Y94" i="3"/>
  <c r="Y93" i="3"/>
  <c r="Y92" i="3"/>
  <c r="Y91" i="3"/>
  <c r="Y90" i="3"/>
  <c r="Y89" i="3"/>
  <c r="Y88" i="3"/>
  <c r="Y87" i="3"/>
  <c r="Y86" i="3"/>
  <c r="Y85" i="3"/>
  <c r="Y84" i="3"/>
  <c r="Y83" i="3"/>
  <c r="Y81" i="3"/>
  <c r="Y80" i="3"/>
  <c r="Y79" i="3"/>
  <c r="Y78" i="3"/>
  <c r="Y77" i="3"/>
  <c r="Y76" i="3"/>
  <c r="Y75" i="3"/>
  <c r="Y74" i="3"/>
  <c r="Y73" i="3"/>
  <c r="Y72" i="3"/>
  <c r="Y70" i="3"/>
  <c r="Y69" i="3"/>
  <c r="Y68" i="3"/>
  <c r="Y67" i="3"/>
  <c r="Y65" i="3"/>
  <c r="Y64" i="3"/>
  <c r="Y63" i="3"/>
  <c r="Y62" i="3"/>
  <c r="Y61" i="3"/>
  <c r="Y60" i="3"/>
  <c r="Y59" i="3"/>
  <c r="Y58" i="3"/>
  <c r="Y57" i="3"/>
  <c r="Y56" i="3"/>
  <c r="Y55" i="3"/>
  <c r="Y54" i="3"/>
  <c r="Y53" i="3"/>
  <c r="Y52" i="3"/>
  <c r="M15" i="2" l="1"/>
  <c r="J15" i="2"/>
  <c r="M19" i="2"/>
  <c r="J19" i="2"/>
  <c r="M3" i="2" l="1"/>
  <c r="J3" i="2"/>
  <c r="D23" i="4" l="1"/>
  <c r="D24" i="4"/>
  <c r="D25" i="4"/>
  <c r="D26" i="4"/>
  <c r="D27" i="4"/>
  <c r="D28" i="4"/>
  <c r="D29" i="4"/>
  <c r="D30" i="4"/>
  <c r="D21" i="4"/>
  <c r="D22" i="4"/>
  <c r="D19" i="4"/>
  <c r="D20" i="4"/>
  <c r="D17" i="4"/>
  <c r="D18" i="4"/>
  <c r="D14" i="4"/>
  <c r="D15" i="4"/>
  <c r="D16" i="4"/>
  <c r="D12" i="4"/>
  <c r="D13" i="4"/>
  <c r="D10" i="4"/>
  <c r="D11" i="4"/>
  <c r="D8" i="4"/>
  <c r="D9" i="4"/>
  <c r="D5" i="4"/>
  <c r="D6" i="4"/>
  <c r="D7" i="4"/>
  <c r="D2" i="4"/>
  <c r="D3" i="4"/>
  <c r="D4" i="4"/>
  <c r="M49" i="2" l="1"/>
  <c r="J49" i="2"/>
  <c r="M48" i="2" l="1"/>
  <c r="J48" i="2"/>
  <c r="M47" i="2"/>
  <c r="J47" i="2"/>
  <c r="M46" i="2"/>
  <c r="J46" i="2"/>
  <c r="M45" i="2"/>
  <c r="J45" i="2"/>
  <c r="M44" i="2"/>
  <c r="J44" i="2"/>
  <c r="M43" i="2"/>
  <c r="J43" i="2"/>
  <c r="B61" i="3" l="1"/>
  <c r="I61" i="3" l="1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Q17" i="4" l="1"/>
  <c r="K2" i="4"/>
  <c r="O2" i="4" s="1"/>
  <c r="K3" i="4" s="1"/>
  <c r="O3" i="4" s="1"/>
  <c r="F84" i="1" s="1"/>
  <c r="J2" i="4"/>
  <c r="N2" i="4" s="1"/>
  <c r="J3" i="4" l="1"/>
  <c r="N3" i="4" s="1"/>
  <c r="J4" i="4" s="1"/>
  <c r="E33" i="1"/>
  <c r="F33" i="1"/>
  <c r="E34" i="1"/>
  <c r="F34" i="1"/>
  <c r="E3" i="1"/>
  <c r="E2" i="1" s="1"/>
  <c r="F3" i="1"/>
  <c r="F2" i="1" s="1"/>
  <c r="K4" i="4"/>
  <c r="F85" i="1"/>
  <c r="E85" i="1" l="1"/>
  <c r="E84" i="1"/>
  <c r="O60" i="3" l="1"/>
  <c r="N60" i="3"/>
  <c r="O59" i="3"/>
  <c r="N59" i="3"/>
  <c r="O58" i="3"/>
  <c r="N58" i="3"/>
  <c r="O57" i="3"/>
  <c r="N57" i="3"/>
  <c r="O56" i="3"/>
  <c r="N56" i="3"/>
  <c r="O50" i="3"/>
  <c r="N50" i="3"/>
  <c r="O49" i="3"/>
  <c r="N49" i="3"/>
  <c r="O47" i="3"/>
  <c r="N47" i="3"/>
  <c r="O46" i="3"/>
  <c r="N46" i="3"/>
  <c r="O45" i="3"/>
  <c r="N45" i="3"/>
  <c r="O44" i="3"/>
  <c r="N44" i="3"/>
  <c r="O43" i="3"/>
  <c r="N43" i="3"/>
  <c r="O42" i="3"/>
  <c r="N42" i="3"/>
  <c r="O41" i="3"/>
  <c r="N41" i="3"/>
  <c r="O40" i="3"/>
  <c r="N40" i="3"/>
  <c r="O39" i="3"/>
  <c r="N39" i="3"/>
  <c r="O38" i="3"/>
  <c r="N38" i="3"/>
  <c r="O37" i="3"/>
  <c r="N37" i="3"/>
  <c r="O36" i="3"/>
  <c r="N36" i="3"/>
  <c r="O35" i="3"/>
  <c r="N35" i="3"/>
  <c r="O34" i="3"/>
  <c r="N34" i="3"/>
  <c r="O33" i="3"/>
  <c r="N33" i="3"/>
  <c r="O32" i="3"/>
  <c r="N32" i="3"/>
  <c r="O31" i="3"/>
  <c r="N31" i="3"/>
  <c r="O30" i="3"/>
  <c r="N30" i="3"/>
  <c r="O29" i="3"/>
  <c r="N29" i="3"/>
  <c r="O28" i="3"/>
  <c r="N28" i="3"/>
  <c r="O27" i="3"/>
  <c r="N27" i="3"/>
  <c r="O26" i="3"/>
  <c r="N26" i="3"/>
  <c r="O25" i="3"/>
  <c r="N25" i="3"/>
  <c r="O24" i="3"/>
  <c r="N24" i="3"/>
  <c r="O23" i="3"/>
  <c r="N23" i="3"/>
  <c r="O22" i="3"/>
  <c r="N22" i="3"/>
  <c r="O21" i="3"/>
  <c r="N21" i="3"/>
  <c r="O20" i="3"/>
  <c r="N20" i="3"/>
  <c r="O19" i="3"/>
  <c r="N19" i="3"/>
  <c r="O18" i="3"/>
  <c r="N18" i="3"/>
  <c r="O17" i="3"/>
  <c r="N17" i="3"/>
  <c r="O16" i="3"/>
  <c r="N16" i="3"/>
  <c r="O15" i="3"/>
  <c r="N15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O2" i="3"/>
  <c r="N2" i="3"/>
  <c r="Y51" i="3"/>
  <c r="AB54" i="3"/>
  <c r="AB53" i="3"/>
  <c r="AB52" i="3"/>
  <c r="AB51" i="3"/>
  <c r="AB50" i="3"/>
  <c r="AB49" i="3"/>
  <c r="M55" i="3" l="1"/>
  <c r="O55" i="3" s="1"/>
  <c r="L55" i="3"/>
  <c r="N55" i="3" s="1"/>
  <c r="M52" i="3"/>
  <c r="O52" i="3" s="1"/>
  <c r="L52" i="3"/>
  <c r="N52" i="3" s="1"/>
  <c r="M51" i="3"/>
  <c r="O51" i="3" s="1"/>
  <c r="L51" i="3"/>
  <c r="N51" i="3" s="1"/>
  <c r="M54" i="3" l="1"/>
  <c r="O54" i="3" s="1"/>
  <c r="L54" i="3"/>
  <c r="N54" i="3" s="1"/>
  <c r="M53" i="3"/>
  <c r="O53" i="3" s="1"/>
  <c r="L53" i="3"/>
  <c r="N53" i="3" s="1"/>
  <c r="J4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8" i="2"/>
  <c r="J17" i="2"/>
  <c r="J16" i="2"/>
  <c r="J14" i="2"/>
  <c r="J13" i="2"/>
  <c r="J12" i="2"/>
  <c r="J11" i="2"/>
  <c r="J10" i="2"/>
  <c r="J9" i="2"/>
  <c r="J8" i="2"/>
  <c r="J7" i="2"/>
  <c r="J6" i="2"/>
  <c r="J5" i="2"/>
  <c r="J4" i="2"/>
  <c r="J2" i="2"/>
  <c r="M7" i="2" l="1"/>
  <c r="U82" i="1" l="1"/>
  <c r="U81" i="1"/>
  <c r="U80" i="1"/>
  <c r="U79" i="1"/>
  <c r="U77" i="1"/>
  <c r="U76" i="1"/>
  <c r="U75" i="1"/>
  <c r="U74" i="1"/>
  <c r="B42" i="3"/>
  <c r="AB48" i="3"/>
  <c r="AB47" i="3"/>
  <c r="AB46" i="3"/>
  <c r="AB45" i="3"/>
  <c r="AB44" i="3"/>
  <c r="AB43" i="3"/>
  <c r="AB42" i="3"/>
  <c r="AB41" i="3"/>
  <c r="AB40" i="3"/>
  <c r="AB39" i="3"/>
  <c r="AB38" i="3"/>
  <c r="AB37" i="3"/>
  <c r="AB36" i="3"/>
  <c r="AB35" i="3"/>
  <c r="AB34" i="3"/>
  <c r="AB33" i="3"/>
  <c r="AB32" i="3"/>
  <c r="AB31" i="3"/>
  <c r="AB30" i="3"/>
  <c r="AB29" i="3"/>
  <c r="AB28" i="3"/>
  <c r="AB27" i="3"/>
  <c r="AB26" i="3"/>
  <c r="AB25" i="3"/>
  <c r="AB24" i="3"/>
  <c r="AB23" i="3"/>
  <c r="AB22" i="3"/>
  <c r="AB21" i="3"/>
  <c r="AB20" i="3"/>
  <c r="AB19" i="3"/>
  <c r="AB18" i="3"/>
  <c r="AB17" i="3"/>
  <c r="AB16" i="3"/>
  <c r="AB15" i="3"/>
  <c r="AB14" i="3"/>
  <c r="AB13" i="3"/>
  <c r="AB12" i="3"/>
  <c r="AB11" i="3"/>
  <c r="Y50" i="3"/>
  <c r="Y49" i="3"/>
  <c r="Y48" i="3"/>
  <c r="Y47" i="3"/>
  <c r="Y46" i="3"/>
  <c r="Y45" i="3"/>
  <c r="Y44" i="3"/>
  <c r="Y43" i="3"/>
  <c r="Y42" i="3"/>
  <c r="Y41" i="3"/>
  <c r="Y40" i="3"/>
  <c r="Y39" i="3"/>
  <c r="Y38" i="3"/>
  <c r="Y37" i="3"/>
  <c r="Y36" i="3"/>
  <c r="Y35" i="3"/>
  <c r="Y34" i="3"/>
  <c r="Y33" i="3"/>
  <c r="Y32" i="3"/>
  <c r="Y31" i="3"/>
  <c r="Y30" i="3"/>
  <c r="Y29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R2" i="1"/>
  <c r="B37" i="3" l="1"/>
  <c r="B35" i="3"/>
  <c r="B55" i="3"/>
  <c r="B54" i="3"/>
  <c r="B53" i="3"/>
  <c r="B60" i="3"/>
  <c r="B59" i="3"/>
  <c r="B58" i="3"/>
  <c r="B26" i="3"/>
  <c r="B17" i="3"/>
  <c r="O48" i="3"/>
  <c r="N48" i="3"/>
  <c r="B15" i="3"/>
  <c r="B45" i="3"/>
  <c r="B46" i="3"/>
  <c r="B47" i="3"/>
  <c r="B48" i="3"/>
  <c r="B49" i="3"/>
  <c r="B50" i="3"/>
  <c r="B51" i="3"/>
  <c r="B44" i="3"/>
  <c r="B43" i="3"/>
  <c r="B41" i="3"/>
  <c r="B40" i="3"/>
  <c r="B39" i="3"/>
  <c r="B38" i="3"/>
  <c r="B36" i="3"/>
  <c r="B34" i="3"/>
  <c r="B33" i="3"/>
  <c r="B32" i="3"/>
  <c r="B31" i="3"/>
  <c r="B30" i="3"/>
  <c r="B29" i="3"/>
  <c r="B28" i="3"/>
  <c r="B27" i="3"/>
  <c r="B25" i="3"/>
  <c r="B24" i="3"/>
  <c r="B23" i="3"/>
  <c r="B22" i="3"/>
  <c r="B11" i="3" l="1"/>
  <c r="M42" i="2" l="1"/>
  <c r="M41" i="2"/>
  <c r="M40" i="2"/>
  <c r="M39" i="2"/>
  <c r="M38" i="2"/>
  <c r="M24" i="2"/>
  <c r="M23" i="2"/>
  <c r="M37" i="2" l="1"/>
  <c r="M36" i="2"/>
  <c r="M35" i="2"/>
  <c r="M34" i="2"/>
  <c r="M33" i="2" l="1"/>
  <c r="M32" i="2"/>
  <c r="M31" i="2"/>
  <c r="M30" i="2"/>
  <c r="M29" i="2"/>
  <c r="M28" i="2"/>
  <c r="M27" i="2"/>
  <c r="M26" i="2"/>
  <c r="M25" i="2"/>
  <c r="M22" i="2"/>
  <c r="M21" i="2"/>
  <c r="M20" i="2"/>
  <c r="M18" i="2"/>
  <c r="M17" i="2"/>
  <c r="M16" i="2"/>
  <c r="M14" i="2"/>
  <c r="M13" i="2"/>
  <c r="M12" i="2"/>
  <c r="M11" i="2"/>
  <c r="M10" i="2"/>
  <c r="M9" i="2"/>
  <c r="M8" i="2"/>
  <c r="AE63" i="1" l="1"/>
  <c r="Q1230" i="1"/>
  <c r="Q1128" i="1"/>
  <c r="Q1026" i="1"/>
  <c r="Q966" i="1"/>
  <c r="Q864" i="1"/>
  <c r="Q814" i="1"/>
  <c r="Q762" i="1"/>
  <c r="Q660" i="1"/>
  <c r="Q652" i="1"/>
  <c r="Q550" i="1"/>
  <c r="Q500" i="1"/>
  <c r="Q448" i="1"/>
  <c r="Q346" i="1"/>
  <c r="Q340" i="1"/>
  <c r="Q288" i="1"/>
  <c r="Q186" i="1"/>
  <c r="Q136" i="1"/>
  <c r="Q84" i="1"/>
  <c r="T21" i="1"/>
  <c r="T11" i="1"/>
  <c r="T2541" i="1"/>
  <c r="T1291" i="1"/>
  <c r="T1290" i="1"/>
  <c r="T1281" i="1"/>
  <c r="T1280" i="1"/>
  <c r="T1230" i="1"/>
  <c r="T1229" i="1"/>
  <c r="T1179" i="1"/>
  <c r="T1178" i="1"/>
  <c r="T1128" i="1"/>
  <c r="T1127" i="1"/>
  <c r="T1077" i="1"/>
  <c r="T1076" i="1"/>
  <c r="T1026" i="1"/>
  <c r="T1025" i="1"/>
  <c r="T975" i="1"/>
  <c r="T974" i="1"/>
  <c r="T966" i="1"/>
  <c r="T965" i="1"/>
  <c r="T915" i="1"/>
  <c r="T914" i="1"/>
  <c r="T864" i="1"/>
  <c r="T863" i="1"/>
  <c r="T813" i="1"/>
  <c r="T812" i="1"/>
  <c r="T762" i="1"/>
  <c r="T761" i="1"/>
  <c r="T711" i="1"/>
  <c r="T710" i="1"/>
  <c r="T660" i="1"/>
  <c r="T659" i="1"/>
  <c r="T652" i="1"/>
  <c r="T651" i="1"/>
  <c r="T601" i="1"/>
  <c r="T600" i="1"/>
  <c r="T550" i="1"/>
  <c r="T549" i="1"/>
  <c r="T499" i="1"/>
  <c r="T498" i="1"/>
  <c r="T448" i="1"/>
  <c r="T447" i="1"/>
  <c r="T397" i="1"/>
  <c r="T396" i="1"/>
  <c r="T346" i="1"/>
  <c r="T345" i="1"/>
  <c r="T344" i="1"/>
  <c r="T339" i="1"/>
  <c r="T338" i="1"/>
  <c r="T288" i="1"/>
  <c r="T287" i="1"/>
  <c r="T237" i="1"/>
  <c r="T236" i="1"/>
  <c r="T186" i="1"/>
  <c r="T185" i="1"/>
  <c r="T135" i="1"/>
  <c r="T134" i="1"/>
  <c r="T84" i="1"/>
  <c r="T83" i="1"/>
  <c r="T33" i="1"/>
  <c r="T32" i="1"/>
  <c r="T2" i="1"/>
  <c r="Q345" i="1"/>
  <c r="Q32" i="1"/>
  <c r="Q22" i="1"/>
  <c r="Q12" i="1"/>
  <c r="Q1292" i="1"/>
  <c r="Q1291" i="1"/>
  <c r="Q1282" i="1"/>
  <c r="Q1281" i="1"/>
  <c r="Q1231" i="1"/>
  <c r="Q1180" i="1"/>
  <c r="Q1179" i="1"/>
  <c r="Q1129" i="1"/>
  <c r="Q1078" i="1"/>
  <c r="Q1077" i="1"/>
  <c r="Q1027" i="1"/>
  <c r="Q976" i="1"/>
  <c r="Q975" i="1"/>
  <c r="Q967" i="1"/>
  <c r="Q916" i="1"/>
  <c r="Q915" i="1"/>
  <c r="Q865" i="1"/>
  <c r="Q813" i="1"/>
  <c r="Q763" i="1"/>
  <c r="Q712" i="1"/>
  <c r="Q711" i="1"/>
  <c r="Q661" i="1"/>
  <c r="Q653" i="1"/>
  <c r="Q602" i="1"/>
  <c r="Q601" i="1"/>
  <c r="Q551" i="1"/>
  <c r="Q499" i="1"/>
  <c r="Q449" i="1"/>
  <c r="Q398" i="1"/>
  <c r="Q397" i="1"/>
  <c r="Q347" i="1"/>
  <c r="Q339" i="1"/>
  <c r="Q289" i="1"/>
  <c r="Q238" i="1"/>
  <c r="Q237" i="1"/>
  <c r="Q187" i="1"/>
  <c r="Q135" i="1"/>
  <c r="Q85" i="1"/>
  <c r="Q34" i="1"/>
  <c r="Q33" i="1"/>
  <c r="T31" i="1"/>
  <c r="Q3" i="1"/>
  <c r="Q2" i="1"/>
  <c r="T3" i="1" l="1"/>
  <c r="Q4" i="1"/>
  <c r="T8" i="1"/>
  <c r="Q9" i="1"/>
  <c r="T12" i="1"/>
  <c r="Q13" i="1"/>
  <c r="T16" i="1"/>
  <c r="Q17" i="1"/>
  <c r="T20" i="1"/>
  <c r="Q21" i="1"/>
  <c r="T24" i="1"/>
  <c r="Q25" i="1"/>
  <c r="T28" i="1"/>
  <c r="Q29" i="1"/>
  <c r="T34" i="1"/>
  <c r="Q35" i="1"/>
  <c r="T38" i="1"/>
  <c r="Q39" i="1"/>
  <c r="T42" i="1"/>
  <c r="Q43" i="1"/>
  <c r="T46" i="1"/>
  <c r="Q47" i="1"/>
  <c r="T50" i="1"/>
  <c r="Q51" i="1"/>
  <c r="T54" i="1"/>
  <c r="Q55" i="1"/>
  <c r="T58" i="1"/>
  <c r="Q59" i="1"/>
  <c r="T62" i="1"/>
  <c r="Q63" i="1"/>
  <c r="T66" i="1"/>
  <c r="Q67" i="1"/>
  <c r="T68" i="1"/>
  <c r="Q69" i="1"/>
  <c r="T72" i="1"/>
  <c r="Q73" i="1"/>
  <c r="T76" i="1"/>
  <c r="Q77" i="1"/>
  <c r="T80" i="1"/>
  <c r="Q81" i="1"/>
  <c r="T88" i="1"/>
  <c r="Q89" i="1"/>
  <c r="T92" i="1"/>
  <c r="Q93" i="1"/>
  <c r="T96" i="1"/>
  <c r="Q97" i="1"/>
  <c r="T100" i="1"/>
  <c r="Q101" i="1"/>
  <c r="T104" i="1"/>
  <c r="Q105" i="1"/>
  <c r="T108" i="1"/>
  <c r="Q109" i="1"/>
  <c r="T112" i="1"/>
  <c r="Q113" i="1"/>
  <c r="T116" i="1"/>
  <c r="Q117" i="1"/>
  <c r="T120" i="1"/>
  <c r="Q121" i="1"/>
  <c r="T124" i="1"/>
  <c r="Q125" i="1"/>
  <c r="T128" i="1"/>
  <c r="Q129" i="1"/>
  <c r="T132" i="1"/>
  <c r="Q133" i="1"/>
  <c r="T138" i="1"/>
  <c r="Q139" i="1"/>
  <c r="T140" i="1"/>
  <c r="Q141" i="1"/>
  <c r="T144" i="1"/>
  <c r="Q145" i="1"/>
  <c r="T148" i="1"/>
  <c r="Q149" i="1"/>
  <c r="T152" i="1"/>
  <c r="Q153" i="1"/>
  <c r="T156" i="1"/>
  <c r="Q157" i="1"/>
  <c r="T160" i="1"/>
  <c r="Q161" i="1"/>
  <c r="T164" i="1"/>
  <c r="Q165" i="1"/>
  <c r="T168" i="1"/>
  <c r="Q169" i="1"/>
  <c r="T172" i="1"/>
  <c r="Q173" i="1"/>
  <c r="T176" i="1"/>
  <c r="Q177" i="1"/>
  <c r="T5" i="1"/>
  <c r="Q6" i="1"/>
  <c r="T7" i="1"/>
  <c r="Q8" i="1"/>
  <c r="T9" i="1"/>
  <c r="Q10" i="1"/>
  <c r="T13" i="1"/>
  <c r="Q14" i="1"/>
  <c r="T15" i="1"/>
  <c r="Q16" i="1"/>
  <c r="T17" i="1"/>
  <c r="Q18" i="1"/>
  <c r="T19" i="1"/>
  <c r="Q20" i="1"/>
  <c r="T23" i="1"/>
  <c r="Q24" i="1"/>
  <c r="T25" i="1"/>
  <c r="Q26" i="1"/>
  <c r="T27" i="1"/>
  <c r="Q28" i="1"/>
  <c r="T29" i="1"/>
  <c r="Q30" i="1"/>
  <c r="T35" i="1"/>
  <c r="Q36" i="1"/>
  <c r="T37" i="1"/>
  <c r="Q38" i="1"/>
  <c r="T39" i="1"/>
  <c r="Q40" i="1"/>
  <c r="T41" i="1"/>
  <c r="Q42" i="1"/>
  <c r="T43" i="1"/>
  <c r="Q44" i="1"/>
  <c r="T45" i="1"/>
  <c r="Q46" i="1"/>
  <c r="T47" i="1"/>
  <c r="Q48" i="1"/>
  <c r="T49" i="1"/>
  <c r="Q50" i="1"/>
  <c r="T51" i="1"/>
  <c r="Q52" i="1"/>
  <c r="T53" i="1"/>
  <c r="Q54" i="1"/>
  <c r="T55" i="1"/>
  <c r="Q56" i="1"/>
  <c r="T57" i="1"/>
  <c r="Q58" i="1"/>
  <c r="T59" i="1"/>
  <c r="Q60" i="1"/>
  <c r="T61" i="1"/>
  <c r="Q62" i="1"/>
  <c r="T63" i="1"/>
  <c r="Q64" i="1"/>
  <c r="T65" i="1"/>
  <c r="Q66" i="1"/>
  <c r="T67" i="1"/>
  <c r="Q68" i="1"/>
  <c r="T69" i="1"/>
  <c r="Q70" i="1"/>
  <c r="T71" i="1"/>
  <c r="Q72" i="1"/>
  <c r="T73" i="1"/>
  <c r="Q74" i="1"/>
  <c r="T75" i="1"/>
  <c r="Q76" i="1"/>
  <c r="T77" i="1"/>
  <c r="Q78" i="1"/>
  <c r="T79" i="1"/>
  <c r="Q80" i="1"/>
  <c r="T81" i="1"/>
  <c r="Q82" i="1"/>
  <c r="T85" i="1"/>
  <c r="Q86" i="1"/>
  <c r="T87" i="1"/>
  <c r="Q88" i="1"/>
  <c r="T89" i="1"/>
  <c r="Q90" i="1"/>
  <c r="T91" i="1"/>
  <c r="Q92" i="1"/>
  <c r="T93" i="1"/>
  <c r="Q94" i="1"/>
  <c r="T95" i="1"/>
  <c r="Q96" i="1"/>
  <c r="T97" i="1"/>
  <c r="Q98" i="1"/>
  <c r="T99" i="1"/>
  <c r="Q100" i="1"/>
  <c r="T101" i="1"/>
  <c r="Q102" i="1"/>
  <c r="T103" i="1"/>
  <c r="Q104" i="1"/>
  <c r="T105" i="1"/>
  <c r="Q106" i="1"/>
  <c r="T107" i="1"/>
  <c r="Q108" i="1"/>
  <c r="T109" i="1"/>
  <c r="Q110" i="1"/>
  <c r="T111" i="1"/>
  <c r="Q112" i="1"/>
  <c r="T113" i="1"/>
  <c r="Q114" i="1"/>
  <c r="T115" i="1"/>
  <c r="Q116" i="1"/>
  <c r="T117" i="1"/>
  <c r="Q118" i="1"/>
  <c r="T119" i="1"/>
  <c r="Q120" i="1"/>
  <c r="T121" i="1"/>
  <c r="Q122" i="1"/>
  <c r="T123" i="1"/>
  <c r="Q124" i="1"/>
  <c r="T125" i="1"/>
  <c r="Q126" i="1"/>
  <c r="T127" i="1"/>
  <c r="Q128" i="1"/>
  <c r="T129" i="1"/>
  <c r="Q130" i="1"/>
  <c r="T131" i="1"/>
  <c r="Q132" i="1"/>
  <c r="T133" i="1"/>
  <c r="Q134" i="1"/>
  <c r="T137" i="1"/>
  <c r="Q138" i="1"/>
  <c r="T139" i="1"/>
  <c r="Q140" i="1"/>
  <c r="T141" i="1"/>
  <c r="Q142" i="1"/>
  <c r="T143" i="1"/>
  <c r="Q144" i="1"/>
  <c r="T145" i="1"/>
  <c r="Q146" i="1"/>
  <c r="T147" i="1"/>
  <c r="Q148" i="1"/>
  <c r="T149" i="1"/>
  <c r="Q150" i="1"/>
  <c r="T151" i="1"/>
  <c r="Q152" i="1"/>
  <c r="T153" i="1"/>
  <c r="Q154" i="1"/>
  <c r="T155" i="1"/>
  <c r="Q156" i="1"/>
  <c r="T157" i="1"/>
  <c r="Q158" i="1"/>
  <c r="T159" i="1"/>
  <c r="Q160" i="1"/>
  <c r="T161" i="1"/>
  <c r="Q162" i="1"/>
  <c r="T163" i="1"/>
  <c r="Q164" i="1"/>
  <c r="T165" i="1"/>
  <c r="Q166" i="1"/>
  <c r="T167" i="1"/>
  <c r="Q168" i="1"/>
  <c r="T169" i="1"/>
  <c r="Q170" i="1"/>
  <c r="T171" i="1"/>
  <c r="Q172" i="1"/>
  <c r="T173" i="1"/>
  <c r="Q174" i="1"/>
  <c r="T175" i="1"/>
  <c r="Q176" i="1"/>
  <c r="T177" i="1"/>
  <c r="Q178" i="1"/>
  <c r="T179" i="1"/>
  <c r="Q180" i="1"/>
  <c r="T181" i="1"/>
  <c r="Q182" i="1"/>
  <c r="T183" i="1"/>
  <c r="Q184" i="1"/>
  <c r="T187" i="1"/>
  <c r="Q188" i="1"/>
  <c r="T189" i="1"/>
  <c r="Q190" i="1"/>
  <c r="T191" i="1"/>
  <c r="Q192" i="1"/>
  <c r="T193" i="1"/>
  <c r="Q194" i="1"/>
  <c r="T195" i="1"/>
  <c r="Q196" i="1"/>
  <c r="T197" i="1"/>
  <c r="Q198" i="1"/>
  <c r="T199" i="1"/>
  <c r="Q200" i="1"/>
  <c r="T201" i="1"/>
  <c r="Q202" i="1"/>
  <c r="T203" i="1"/>
  <c r="Q204" i="1"/>
  <c r="T205" i="1"/>
  <c r="Q206" i="1"/>
  <c r="T207" i="1"/>
  <c r="Q208" i="1"/>
  <c r="T209" i="1"/>
  <c r="Q210" i="1"/>
  <c r="T211" i="1"/>
  <c r="Q212" i="1"/>
  <c r="T213" i="1"/>
  <c r="Q214" i="1"/>
  <c r="T215" i="1"/>
  <c r="Q216" i="1"/>
  <c r="T217" i="1"/>
  <c r="Q218" i="1"/>
  <c r="T219" i="1"/>
  <c r="Q220" i="1"/>
  <c r="T221" i="1"/>
  <c r="Q222" i="1"/>
  <c r="T223" i="1"/>
  <c r="Q224" i="1"/>
  <c r="T225" i="1"/>
  <c r="Q226" i="1"/>
  <c r="T227" i="1"/>
  <c r="Q228" i="1"/>
  <c r="T229" i="1"/>
  <c r="Q230" i="1"/>
  <c r="T231" i="1"/>
  <c r="Q232" i="1"/>
  <c r="T233" i="1"/>
  <c r="Q234" i="1"/>
  <c r="T235" i="1"/>
  <c r="Q236" i="1"/>
  <c r="T239" i="1"/>
  <c r="Q240" i="1"/>
  <c r="T241" i="1"/>
  <c r="Q242" i="1"/>
  <c r="T243" i="1"/>
  <c r="Q244" i="1"/>
  <c r="T245" i="1"/>
  <c r="Q246" i="1"/>
  <c r="T247" i="1"/>
  <c r="Q248" i="1"/>
  <c r="T249" i="1"/>
  <c r="Q250" i="1"/>
  <c r="T251" i="1"/>
  <c r="Q252" i="1"/>
  <c r="T253" i="1"/>
  <c r="Q254" i="1"/>
  <c r="T255" i="1"/>
  <c r="Q256" i="1"/>
  <c r="T257" i="1"/>
  <c r="Q258" i="1"/>
  <c r="T259" i="1"/>
  <c r="Q260" i="1"/>
  <c r="T261" i="1"/>
  <c r="Q262" i="1"/>
  <c r="T263" i="1"/>
  <c r="Q264" i="1"/>
  <c r="T265" i="1"/>
  <c r="Q266" i="1"/>
  <c r="T267" i="1"/>
  <c r="Q268" i="1"/>
  <c r="T269" i="1"/>
  <c r="Q270" i="1"/>
  <c r="T271" i="1"/>
  <c r="Q272" i="1"/>
  <c r="T273" i="1"/>
  <c r="Q274" i="1"/>
  <c r="T275" i="1"/>
  <c r="Q276" i="1"/>
  <c r="T277" i="1"/>
  <c r="Q278" i="1"/>
  <c r="T279" i="1"/>
  <c r="Q280" i="1"/>
  <c r="T281" i="1"/>
  <c r="Q282" i="1"/>
  <c r="T283" i="1"/>
  <c r="Q284" i="1"/>
  <c r="T285" i="1"/>
  <c r="Q286" i="1"/>
  <c r="T289" i="1"/>
  <c r="Q290" i="1"/>
  <c r="T6" i="1"/>
  <c r="Q7" i="1"/>
  <c r="T10" i="1"/>
  <c r="Q11" i="1"/>
  <c r="T14" i="1"/>
  <c r="Q15" i="1"/>
  <c r="T18" i="1"/>
  <c r="Q19" i="1"/>
  <c r="T22" i="1"/>
  <c r="Q23" i="1"/>
  <c r="T26" i="1"/>
  <c r="Q27" i="1"/>
  <c r="T30" i="1"/>
  <c r="Q31" i="1"/>
  <c r="T36" i="1"/>
  <c r="Q37" i="1"/>
  <c r="T40" i="1"/>
  <c r="Q41" i="1"/>
  <c r="T44" i="1"/>
  <c r="Q45" i="1"/>
  <c r="T48" i="1"/>
  <c r="Q49" i="1"/>
  <c r="T52" i="1"/>
  <c r="Q53" i="1"/>
  <c r="T56" i="1"/>
  <c r="Q57" i="1"/>
  <c r="T60" i="1"/>
  <c r="Q61" i="1"/>
  <c r="T64" i="1"/>
  <c r="Q65" i="1"/>
  <c r="T70" i="1"/>
  <c r="Q71" i="1"/>
  <c r="T74" i="1"/>
  <c r="Q75" i="1"/>
  <c r="T78" i="1"/>
  <c r="Q79" i="1"/>
  <c r="T82" i="1"/>
  <c r="Q83" i="1"/>
  <c r="T86" i="1"/>
  <c r="Q87" i="1"/>
  <c r="T90" i="1"/>
  <c r="Q91" i="1"/>
  <c r="T94" i="1"/>
  <c r="Q95" i="1"/>
  <c r="T98" i="1"/>
  <c r="Q99" i="1"/>
  <c r="T102" i="1"/>
  <c r="Q103" i="1"/>
  <c r="T106" i="1"/>
  <c r="Q107" i="1"/>
  <c r="T110" i="1"/>
  <c r="Q111" i="1"/>
  <c r="T114" i="1"/>
  <c r="Q115" i="1"/>
  <c r="T118" i="1"/>
  <c r="Q119" i="1"/>
  <c r="T122" i="1"/>
  <c r="Q123" i="1"/>
  <c r="T126" i="1"/>
  <c r="Q127" i="1"/>
  <c r="T130" i="1"/>
  <c r="Q131" i="1"/>
  <c r="T136" i="1"/>
  <c r="Q137" i="1"/>
  <c r="T142" i="1"/>
  <c r="Q143" i="1"/>
  <c r="T146" i="1"/>
  <c r="Q147" i="1"/>
  <c r="T150" i="1"/>
  <c r="Q151" i="1"/>
  <c r="T154" i="1"/>
  <c r="Q155" i="1"/>
  <c r="T158" i="1"/>
  <c r="Q159" i="1"/>
  <c r="T162" i="1"/>
  <c r="Q163" i="1"/>
  <c r="T166" i="1"/>
  <c r="Q167" i="1"/>
  <c r="T170" i="1"/>
  <c r="Q171" i="1"/>
  <c r="T174" i="1"/>
  <c r="Q175" i="1"/>
  <c r="T178" i="1"/>
  <c r="Q179" i="1"/>
  <c r="T180" i="1"/>
  <c r="Q181" i="1"/>
  <c r="T182" i="1"/>
  <c r="Q183" i="1"/>
  <c r="T184" i="1"/>
  <c r="Q185" i="1"/>
  <c r="T188" i="1"/>
  <c r="Q189" i="1"/>
  <c r="T190" i="1"/>
  <c r="Q191" i="1"/>
  <c r="T192" i="1"/>
  <c r="Q193" i="1"/>
  <c r="T194" i="1"/>
  <c r="Q195" i="1"/>
  <c r="T196" i="1"/>
  <c r="Q197" i="1"/>
  <c r="T198" i="1"/>
  <c r="Q199" i="1"/>
  <c r="T200" i="1"/>
  <c r="Q201" i="1"/>
  <c r="T202" i="1"/>
  <c r="Q203" i="1"/>
  <c r="T204" i="1"/>
  <c r="Q205" i="1"/>
  <c r="T206" i="1"/>
  <c r="Q207" i="1"/>
  <c r="T208" i="1"/>
  <c r="Q209" i="1"/>
  <c r="T210" i="1"/>
  <c r="Q211" i="1"/>
  <c r="T212" i="1"/>
  <c r="Q213" i="1"/>
  <c r="T214" i="1"/>
  <c r="Q215" i="1"/>
  <c r="T216" i="1"/>
  <c r="Q217" i="1"/>
  <c r="T218" i="1"/>
  <c r="Q219" i="1"/>
  <c r="T220" i="1"/>
  <c r="Q221" i="1"/>
  <c r="T222" i="1"/>
  <c r="Q223" i="1"/>
  <c r="T4" i="1"/>
  <c r="Q5" i="1"/>
  <c r="T224" i="1"/>
  <c r="Q225" i="1"/>
  <c r="T226" i="1"/>
  <c r="Q227" i="1"/>
  <c r="T228" i="1"/>
  <c r="Q229" i="1"/>
  <c r="T230" i="1"/>
  <c r="Q231" i="1"/>
  <c r="T232" i="1"/>
  <c r="Q233" i="1"/>
  <c r="T234" i="1"/>
  <c r="Q235" i="1"/>
  <c r="T238" i="1"/>
  <c r="Q239" i="1"/>
  <c r="T240" i="1"/>
  <c r="Q241" i="1"/>
  <c r="T242" i="1"/>
  <c r="Q243" i="1"/>
  <c r="T244" i="1"/>
  <c r="Q245" i="1"/>
  <c r="T246" i="1"/>
  <c r="Q247" i="1"/>
  <c r="T248" i="1"/>
  <c r="Q249" i="1"/>
  <c r="T250" i="1"/>
  <c r="Q251" i="1"/>
  <c r="T252" i="1"/>
  <c r="Q253" i="1"/>
  <c r="T254" i="1"/>
  <c r="Q255" i="1"/>
  <c r="T256" i="1"/>
  <c r="Q257" i="1"/>
  <c r="T258" i="1"/>
  <c r="Q259" i="1"/>
  <c r="T260" i="1"/>
  <c r="Q261" i="1"/>
  <c r="T262" i="1"/>
  <c r="Q263" i="1"/>
  <c r="T264" i="1"/>
  <c r="Q265" i="1"/>
  <c r="T266" i="1"/>
  <c r="Q267" i="1"/>
  <c r="T268" i="1"/>
  <c r="Q269" i="1"/>
  <c r="T270" i="1"/>
  <c r="Q271" i="1"/>
  <c r="T272" i="1"/>
  <c r="Q273" i="1"/>
  <c r="T274" i="1"/>
  <c r="Q275" i="1"/>
  <c r="T276" i="1"/>
  <c r="Q277" i="1"/>
  <c r="T278" i="1"/>
  <c r="Q279" i="1"/>
  <c r="T280" i="1"/>
  <c r="Q281" i="1"/>
  <c r="T282" i="1"/>
  <c r="Q283" i="1"/>
  <c r="T284" i="1"/>
  <c r="Q285" i="1"/>
  <c r="T286" i="1"/>
  <c r="Q287" i="1"/>
  <c r="T290" i="1"/>
  <c r="Q291" i="1"/>
  <c r="T291" i="1"/>
  <c r="Q292" i="1"/>
  <c r="T292" i="1"/>
  <c r="Q293" i="1"/>
  <c r="T293" i="1"/>
  <c r="Q294" i="1"/>
  <c r="T294" i="1"/>
  <c r="Q295" i="1"/>
  <c r="T295" i="1"/>
  <c r="Q296" i="1"/>
  <c r="T296" i="1"/>
  <c r="Q297" i="1"/>
  <c r="T297" i="1"/>
  <c r="Q298" i="1"/>
  <c r="T298" i="1"/>
  <c r="Q299" i="1"/>
  <c r="T299" i="1"/>
  <c r="Q300" i="1"/>
  <c r="T300" i="1"/>
  <c r="Q301" i="1"/>
  <c r="T301" i="1"/>
  <c r="Q302" i="1"/>
  <c r="T302" i="1"/>
  <c r="Q303" i="1"/>
  <c r="T303" i="1"/>
  <c r="Q304" i="1"/>
  <c r="T304" i="1"/>
  <c r="Q305" i="1"/>
  <c r="T305" i="1"/>
  <c r="Q306" i="1"/>
  <c r="T306" i="1"/>
  <c r="Q307" i="1"/>
  <c r="T307" i="1"/>
  <c r="Q308" i="1"/>
  <c r="T308" i="1"/>
  <c r="Q309" i="1"/>
  <c r="T309" i="1"/>
  <c r="Q310" i="1"/>
  <c r="T310" i="1"/>
  <c r="Q311" i="1"/>
  <c r="T311" i="1"/>
  <c r="Q312" i="1"/>
  <c r="T312" i="1"/>
  <c r="Q313" i="1"/>
  <c r="T313" i="1"/>
  <c r="Q314" i="1"/>
  <c r="T314" i="1"/>
  <c r="Q315" i="1"/>
  <c r="T315" i="1"/>
  <c r="Q316" i="1"/>
  <c r="T316" i="1"/>
  <c r="Q317" i="1"/>
  <c r="T317" i="1"/>
  <c r="Q318" i="1"/>
  <c r="T318" i="1"/>
  <c r="Q319" i="1"/>
  <c r="T319" i="1"/>
  <c r="Q320" i="1"/>
  <c r="T320" i="1"/>
  <c r="Q321" i="1"/>
  <c r="T321" i="1"/>
  <c r="Q322" i="1"/>
  <c r="T322" i="1"/>
  <c r="Q323" i="1"/>
  <c r="T323" i="1"/>
  <c r="Q324" i="1"/>
  <c r="T324" i="1"/>
  <c r="Q325" i="1"/>
  <c r="T325" i="1"/>
  <c r="Q326" i="1"/>
  <c r="T326" i="1"/>
  <c r="Q327" i="1"/>
  <c r="T327" i="1"/>
  <c r="Q328" i="1"/>
  <c r="T328" i="1"/>
  <c r="Q329" i="1"/>
  <c r="T329" i="1"/>
  <c r="Q330" i="1"/>
  <c r="T330" i="1"/>
  <c r="Q331" i="1"/>
  <c r="T331" i="1"/>
  <c r="Q332" i="1"/>
  <c r="T332" i="1"/>
  <c r="Q333" i="1"/>
  <c r="T333" i="1"/>
  <c r="Q334" i="1"/>
  <c r="T334" i="1"/>
  <c r="Q335" i="1"/>
  <c r="T335" i="1"/>
  <c r="Q336" i="1"/>
  <c r="T336" i="1"/>
  <c r="Q337" i="1"/>
  <c r="T337" i="1"/>
  <c r="Q338" i="1"/>
  <c r="T340" i="1"/>
  <c r="Q341" i="1"/>
  <c r="T341" i="1"/>
  <c r="Q342" i="1"/>
  <c r="T342" i="1"/>
  <c r="Q343" i="1"/>
  <c r="T343" i="1"/>
  <c r="Q344" i="1"/>
  <c r="T347" i="1"/>
  <c r="Q348" i="1"/>
  <c r="T348" i="1"/>
  <c r="Q349" i="1"/>
  <c r="T349" i="1"/>
  <c r="Q350" i="1"/>
  <c r="T350" i="1"/>
  <c r="Q351" i="1"/>
  <c r="T351" i="1"/>
  <c r="Q352" i="1"/>
  <c r="T352" i="1"/>
  <c r="Q353" i="1"/>
  <c r="T353" i="1"/>
  <c r="Q354" i="1"/>
  <c r="T354" i="1"/>
  <c r="Q355" i="1"/>
  <c r="T355" i="1"/>
  <c r="Q356" i="1"/>
  <c r="T356" i="1"/>
  <c r="Q357" i="1"/>
  <c r="T357" i="1"/>
  <c r="Q358" i="1"/>
  <c r="T358" i="1"/>
  <c r="Q359" i="1"/>
  <c r="T359" i="1"/>
  <c r="Q360" i="1"/>
  <c r="T360" i="1"/>
  <c r="Q361" i="1"/>
  <c r="T361" i="1"/>
  <c r="Q362" i="1"/>
  <c r="T362" i="1"/>
  <c r="Q363" i="1"/>
  <c r="T363" i="1"/>
  <c r="Q364" i="1"/>
  <c r="T364" i="1"/>
  <c r="Q365" i="1"/>
  <c r="T365" i="1"/>
  <c r="Q366" i="1"/>
  <c r="T366" i="1"/>
  <c r="Q367" i="1"/>
  <c r="T367" i="1"/>
  <c r="Q368" i="1"/>
  <c r="T368" i="1"/>
  <c r="Q369" i="1"/>
  <c r="T369" i="1"/>
  <c r="Q370" i="1"/>
  <c r="T370" i="1"/>
  <c r="Q371" i="1"/>
  <c r="T371" i="1"/>
  <c r="Q372" i="1"/>
  <c r="T372" i="1"/>
  <c r="Q373" i="1"/>
  <c r="T373" i="1"/>
  <c r="Q374" i="1"/>
  <c r="T374" i="1"/>
  <c r="Q375" i="1"/>
  <c r="T375" i="1"/>
  <c r="Q376" i="1"/>
  <c r="T376" i="1"/>
  <c r="Q377" i="1"/>
  <c r="T377" i="1"/>
  <c r="Q378" i="1"/>
  <c r="T378" i="1"/>
  <c r="Q379" i="1"/>
  <c r="T379" i="1"/>
  <c r="Q380" i="1"/>
  <c r="T380" i="1"/>
  <c r="Q381" i="1"/>
  <c r="T381" i="1"/>
  <c r="Q382" i="1"/>
  <c r="T382" i="1"/>
  <c r="Q383" i="1"/>
  <c r="T383" i="1"/>
  <c r="Q384" i="1"/>
  <c r="T384" i="1"/>
  <c r="Q385" i="1"/>
  <c r="T385" i="1"/>
  <c r="Q386" i="1"/>
  <c r="T386" i="1"/>
  <c r="Q387" i="1"/>
  <c r="T387" i="1"/>
  <c r="Q388" i="1"/>
  <c r="T388" i="1"/>
  <c r="Q389" i="1"/>
  <c r="T389" i="1"/>
  <c r="Q390" i="1"/>
  <c r="T390" i="1"/>
  <c r="Q391" i="1"/>
  <c r="T391" i="1"/>
  <c r="Q392" i="1"/>
  <c r="T392" i="1"/>
  <c r="Q393" i="1"/>
  <c r="T393" i="1"/>
  <c r="Q394" i="1"/>
  <c r="T394" i="1"/>
  <c r="Q395" i="1"/>
  <c r="T395" i="1"/>
  <c r="Q396" i="1"/>
  <c r="T398" i="1"/>
  <c r="Q399" i="1"/>
  <c r="T399" i="1"/>
  <c r="Q400" i="1"/>
  <c r="T400" i="1"/>
  <c r="Q401" i="1"/>
  <c r="T401" i="1"/>
  <c r="Q402" i="1"/>
  <c r="T402" i="1"/>
  <c r="Q403" i="1"/>
  <c r="T403" i="1"/>
  <c r="Q404" i="1"/>
  <c r="T404" i="1"/>
  <c r="Q405" i="1"/>
  <c r="T405" i="1"/>
  <c r="Q406" i="1"/>
  <c r="T406" i="1"/>
  <c r="Q407" i="1"/>
  <c r="T407" i="1"/>
  <c r="Q408" i="1"/>
  <c r="T408" i="1"/>
  <c r="Q409" i="1"/>
  <c r="T409" i="1"/>
  <c r="Q410" i="1"/>
  <c r="T410" i="1"/>
  <c r="Q411" i="1"/>
  <c r="T411" i="1"/>
  <c r="Q412" i="1"/>
  <c r="T412" i="1"/>
  <c r="Q413" i="1"/>
  <c r="T413" i="1"/>
  <c r="Q414" i="1"/>
  <c r="T414" i="1"/>
  <c r="Q415" i="1"/>
  <c r="T415" i="1"/>
  <c r="Q416" i="1"/>
  <c r="T416" i="1"/>
  <c r="Q417" i="1"/>
  <c r="T417" i="1"/>
  <c r="Q418" i="1"/>
  <c r="T418" i="1"/>
  <c r="Q419" i="1"/>
  <c r="T419" i="1"/>
  <c r="Q420" i="1"/>
  <c r="T420" i="1"/>
  <c r="Q421" i="1"/>
  <c r="T421" i="1"/>
  <c r="Q422" i="1"/>
  <c r="T422" i="1"/>
  <c r="Q423" i="1"/>
  <c r="T423" i="1"/>
  <c r="Q424" i="1"/>
  <c r="T424" i="1"/>
  <c r="Q425" i="1"/>
  <c r="T425" i="1"/>
  <c r="Q426" i="1"/>
  <c r="T426" i="1"/>
  <c r="Q427" i="1"/>
  <c r="T427" i="1"/>
  <c r="Q428" i="1"/>
  <c r="T428" i="1"/>
  <c r="Q429" i="1"/>
  <c r="T429" i="1"/>
  <c r="Q430" i="1"/>
  <c r="T430" i="1"/>
  <c r="Q431" i="1"/>
  <c r="T431" i="1"/>
  <c r="Q432" i="1"/>
  <c r="T432" i="1"/>
  <c r="Q433" i="1"/>
  <c r="T433" i="1"/>
  <c r="Q434" i="1"/>
  <c r="T434" i="1"/>
  <c r="Q435" i="1"/>
  <c r="T435" i="1"/>
  <c r="Q436" i="1"/>
  <c r="T436" i="1"/>
  <c r="Q437" i="1"/>
  <c r="T437" i="1"/>
  <c r="Q438" i="1"/>
  <c r="T438" i="1"/>
  <c r="Q439" i="1"/>
  <c r="T439" i="1"/>
  <c r="Q440" i="1"/>
  <c r="T440" i="1"/>
  <c r="Q441" i="1"/>
  <c r="T441" i="1"/>
  <c r="Q442" i="1"/>
  <c r="T442" i="1"/>
  <c r="Q443" i="1"/>
  <c r="T443" i="1"/>
  <c r="Q444" i="1"/>
  <c r="T444" i="1"/>
  <c r="Q445" i="1"/>
  <c r="T445" i="1"/>
  <c r="Q446" i="1"/>
  <c r="T446" i="1"/>
  <c r="Q447" i="1"/>
  <c r="T449" i="1"/>
  <c r="Q450" i="1"/>
  <c r="T450" i="1"/>
  <c r="Q451" i="1"/>
  <c r="T451" i="1"/>
  <c r="Q452" i="1"/>
  <c r="T452" i="1"/>
  <c r="Q453" i="1"/>
  <c r="T453" i="1"/>
  <c r="Q454" i="1"/>
  <c r="T454" i="1"/>
  <c r="Q455" i="1"/>
  <c r="T455" i="1"/>
  <c r="Q456" i="1"/>
  <c r="T456" i="1"/>
  <c r="Q457" i="1"/>
  <c r="T457" i="1"/>
  <c r="Q458" i="1"/>
  <c r="T458" i="1"/>
  <c r="Q459" i="1"/>
  <c r="T459" i="1"/>
  <c r="Q460" i="1"/>
  <c r="T460" i="1"/>
  <c r="Q461" i="1"/>
  <c r="T461" i="1"/>
  <c r="Q462" i="1"/>
  <c r="T462" i="1"/>
  <c r="Q463" i="1"/>
  <c r="T463" i="1"/>
  <c r="Q464" i="1"/>
  <c r="T464" i="1"/>
  <c r="Q465" i="1"/>
  <c r="T465" i="1"/>
  <c r="Q466" i="1"/>
  <c r="T466" i="1"/>
  <c r="Q467" i="1"/>
  <c r="T467" i="1"/>
  <c r="Q468" i="1"/>
  <c r="T468" i="1"/>
  <c r="Q469" i="1"/>
  <c r="T469" i="1"/>
  <c r="Q470" i="1"/>
  <c r="T470" i="1"/>
  <c r="Q471" i="1"/>
  <c r="T471" i="1"/>
  <c r="Q472" i="1"/>
  <c r="T472" i="1"/>
  <c r="Q473" i="1"/>
  <c r="T473" i="1"/>
  <c r="Q474" i="1"/>
  <c r="T474" i="1"/>
  <c r="Q475" i="1"/>
  <c r="T475" i="1"/>
  <c r="Q476" i="1"/>
  <c r="T476" i="1"/>
  <c r="Q477" i="1"/>
  <c r="T477" i="1"/>
  <c r="Q478" i="1"/>
  <c r="T478" i="1"/>
  <c r="Q479" i="1"/>
  <c r="T479" i="1"/>
  <c r="Q480" i="1"/>
  <c r="T480" i="1"/>
  <c r="Q481" i="1"/>
  <c r="T481" i="1"/>
  <c r="Q482" i="1"/>
  <c r="T482" i="1"/>
  <c r="Q483" i="1"/>
  <c r="T483" i="1"/>
  <c r="Q484" i="1"/>
  <c r="T484" i="1"/>
  <c r="Q485" i="1"/>
  <c r="T485" i="1"/>
  <c r="Q486" i="1"/>
  <c r="T486" i="1"/>
  <c r="Q487" i="1"/>
  <c r="T487" i="1"/>
  <c r="Q488" i="1"/>
  <c r="T488" i="1"/>
  <c r="Q489" i="1"/>
  <c r="T489" i="1"/>
  <c r="Q490" i="1"/>
  <c r="T490" i="1"/>
  <c r="Q491" i="1"/>
  <c r="T491" i="1"/>
  <c r="Q492" i="1"/>
  <c r="T492" i="1"/>
  <c r="Q493" i="1"/>
  <c r="T493" i="1"/>
  <c r="Q494" i="1"/>
  <c r="T494" i="1"/>
  <c r="Q495" i="1"/>
  <c r="T495" i="1"/>
  <c r="Q496" i="1"/>
  <c r="T496" i="1"/>
  <c r="Q497" i="1"/>
  <c r="T497" i="1"/>
  <c r="Q498" i="1"/>
  <c r="T500" i="1"/>
  <c r="Q501" i="1"/>
  <c r="T501" i="1"/>
  <c r="Q502" i="1"/>
  <c r="T502" i="1"/>
  <c r="Q503" i="1"/>
  <c r="T503" i="1"/>
  <c r="Q504" i="1"/>
  <c r="T504" i="1"/>
  <c r="Q505" i="1"/>
  <c r="T505" i="1"/>
  <c r="Q506" i="1"/>
  <c r="T506" i="1"/>
  <c r="Q507" i="1"/>
  <c r="T507" i="1"/>
  <c r="Q508" i="1"/>
  <c r="T508" i="1"/>
  <c r="Q509" i="1"/>
  <c r="T509" i="1"/>
  <c r="Q510" i="1"/>
  <c r="T510" i="1"/>
  <c r="Q511" i="1"/>
  <c r="T511" i="1"/>
  <c r="Q512" i="1"/>
  <c r="T512" i="1"/>
  <c r="Q513" i="1"/>
  <c r="T513" i="1"/>
  <c r="Q514" i="1"/>
  <c r="T514" i="1"/>
  <c r="Q515" i="1"/>
  <c r="T515" i="1"/>
  <c r="Q516" i="1"/>
  <c r="T516" i="1"/>
  <c r="Q517" i="1"/>
  <c r="T517" i="1"/>
  <c r="Q518" i="1"/>
  <c r="T518" i="1"/>
  <c r="Q519" i="1"/>
  <c r="T519" i="1"/>
  <c r="Q520" i="1"/>
  <c r="T520" i="1"/>
  <c r="Q521" i="1"/>
  <c r="T521" i="1"/>
  <c r="Q522" i="1"/>
  <c r="T522" i="1"/>
  <c r="Q523" i="1"/>
  <c r="T523" i="1"/>
  <c r="Q524" i="1"/>
  <c r="T524" i="1"/>
  <c r="Q525" i="1"/>
  <c r="T525" i="1"/>
  <c r="Q526" i="1"/>
  <c r="T526" i="1"/>
  <c r="Q527" i="1"/>
  <c r="T527" i="1"/>
  <c r="Q528" i="1"/>
  <c r="T528" i="1"/>
  <c r="Q529" i="1"/>
  <c r="T529" i="1"/>
  <c r="Q530" i="1"/>
  <c r="T530" i="1"/>
  <c r="Q531" i="1"/>
  <c r="T531" i="1"/>
  <c r="Q532" i="1"/>
  <c r="T532" i="1"/>
  <c r="Q533" i="1"/>
  <c r="T533" i="1"/>
  <c r="Q534" i="1"/>
  <c r="T534" i="1"/>
  <c r="Q535" i="1"/>
  <c r="T535" i="1"/>
  <c r="Q536" i="1"/>
  <c r="T536" i="1"/>
  <c r="Q537" i="1"/>
  <c r="T537" i="1"/>
  <c r="Q538" i="1"/>
  <c r="T538" i="1"/>
  <c r="Q539" i="1"/>
  <c r="T539" i="1"/>
  <c r="Q540" i="1"/>
  <c r="T540" i="1"/>
  <c r="Q541" i="1"/>
  <c r="T541" i="1"/>
  <c r="Q542" i="1"/>
  <c r="T542" i="1"/>
  <c r="Q543" i="1"/>
  <c r="T543" i="1"/>
  <c r="Q544" i="1"/>
  <c r="T544" i="1"/>
  <c r="Q545" i="1"/>
  <c r="T545" i="1"/>
  <c r="Q546" i="1"/>
  <c r="T546" i="1"/>
  <c r="Q547" i="1"/>
  <c r="T547" i="1"/>
  <c r="Q548" i="1"/>
  <c r="T548" i="1"/>
  <c r="Q549" i="1"/>
  <c r="T551" i="1"/>
  <c r="Q552" i="1"/>
  <c r="T552" i="1"/>
  <c r="Q553" i="1"/>
  <c r="T553" i="1"/>
  <c r="Q554" i="1"/>
  <c r="T554" i="1"/>
  <c r="Q555" i="1"/>
  <c r="T555" i="1"/>
  <c r="Q556" i="1"/>
  <c r="T556" i="1"/>
  <c r="Q557" i="1"/>
  <c r="T557" i="1"/>
  <c r="Q558" i="1"/>
  <c r="T558" i="1"/>
  <c r="Q559" i="1"/>
  <c r="T559" i="1"/>
  <c r="Q560" i="1"/>
  <c r="T560" i="1"/>
  <c r="Q561" i="1"/>
  <c r="T561" i="1"/>
  <c r="Q562" i="1"/>
  <c r="T562" i="1"/>
  <c r="Q563" i="1"/>
  <c r="T563" i="1"/>
  <c r="Q564" i="1"/>
  <c r="T564" i="1"/>
  <c r="Q565" i="1"/>
  <c r="T565" i="1"/>
  <c r="Q566" i="1"/>
  <c r="T566" i="1"/>
  <c r="Q567" i="1"/>
  <c r="T567" i="1"/>
  <c r="Q568" i="1"/>
  <c r="T568" i="1"/>
  <c r="Q569" i="1"/>
  <c r="T569" i="1"/>
  <c r="Q570" i="1"/>
  <c r="T570" i="1"/>
  <c r="Q571" i="1"/>
  <c r="T571" i="1"/>
  <c r="Q572" i="1"/>
  <c r="T572" i="1"/>
  <c r="Q573" i="1"/>
  <c r="T573" i="1"/>
  <c r="Q574" i="1"/>
  <c r="T574" i="1"/>
  <c r="Q575" i="1"/>
  <c r="T575" i="1"/>
  <c r="Q576" i="1"/>
  <c r="T576" i="1"/>
  <c r="Q577" i="1"/>
  <c r="T577" i="1"/>
  <c r="Q578" i="1"/>
  <c r="T578" i="1"/>
  <c r="Q579" i="1"/>
  <c r="T579" i="1"/>
  <c r="Q580" i="1"/>
  <c r="T580" i="1"/>
  <c r="Q581" i="1"/>
  <c r="T581" i="1"/>
  <c r="Q582" i="1"/>
  <c r="T582" i="1"/>
  <c r="Q583" i="1"/>
  <c r="T583" i="1"/>
  <c r="Q584" i="1"/>
  <c r="T584" i="1"/>
  <c r="Q585" i="1"/>
  <c r="T585" i="1"/>
  <c r="Q586" i="1"/>
  <c r="T586" i="1"/>
  <c r="Q587" i="1"/>
  <c r="T587" i="1"/>
  <c r="Q588" i="1"/>
  <c r="T588" i="1"/>
  <c r="Q589" i="1"/>
  <c r="T589" i="1"/>
  <c r="Q590" i="1"/>
  <c r="T590" i="1"/>
  <c r="Q591" i="1"/>
  <c r="T591" i="1"/>
  <c r="Q592" i="1"/>
  <c r="T592" i="1"/>
  <c r="Q593" i="1"/>
  <c r="T593" i="1"/>
  <c r="Q594" i="1"/>
  <c r="T594" i="1"/>
  <c r="Q595" i="1"/>
  <c r="T595" i="1"/>
  <c r="Q596" i="1"/>
  <c r="T596" i="1"/>
  <c r="Q597" i="1"/>
  <c r="T597" i="1"/>
  <c r="Q598" i="1"/>
  <c r="T598" i="1"/>
  <c r="Q599" i="1"/>
  <c r="T599" i="1"/>
  <c r="Q600" i="1"/>
  <c r="T602" i="1"/>
  <c r="Q603" i="1"/>
  <c r="T603" i="1"/>
  <c r="Q604" i="1"/>
  <c r="T604" i="1"/>
  <c r="Q605" i="1"/>
  <c r="T605" i="1"/>
  <c r="Q606" i="1"/>
  <c r="T606" i="1"/>
  <c r="Q607" i="1"/>
  <c r="T607" i="1"/>
  <c r="Q608" i="1"/>
  <c r="T608" i="1"/>
  <c r="Q609" i="1"/>
  <c r="T609" i="1"/>
  <c r="Q610" i="1"/>
  <c r="T610" i="1"/>
  <c r="Q611" i="1"/>
  <c r="T611" i="1"/>
  <c r="Q612" i="1"/>
  <c r="T612" i="1"/>
  <c r="Q613" i="1"/>
  <c r="T613" i="1"/>
  <c r="Q614" i="1"/>
  <c r="T614" i="1"/>
  <c r="Q615" i="1"/>
  <c r="T615" i="1"/>
  <c r="Q616" i="1"/>
  <c r="T616" i="1"/>
  <c r="Q617" i="1"/>
  <c r="T617" i="1"/>
  <c r="Q618" i="1"/>
  <c r="T618" i="1"/>
  <c r="Q619" i="1"/>
  <c r="T619" i="1"/>
  <c r="Q620" i="1"/>
  <c r="T620" i="1"/>
  <c r="Q621" i="1"/>
  <c r="T621" i="1"/>
  <c r="Q622" i="1"/>
  <c r="T622" i="1"/>
  <c r="Q623" i="1"/>
  <c r="T623" i="1"/>
  <c r="Q624" i="1"/>
  <c r="T624" i="1"/>
  <c r="Q625" i="1"/>
  <c r="T625" i="1"/>
  <c r="Q626" i="1"/>
  <c r="T626" i="1"/>
  <c r="Q627" i="1"/>
  <c r="T627" i="1"/>
  <c r="Q628" i="1"/>
  <c r="T628" i="1"/>
  <c r="Q629" i="1"/>
  <c r="T629" i="1"/>
  <c r="Q630" i="1"/>
  <c r="T630" i="1"/>
  <c r="Q631" i="1"/>
  <c r="T631" i="1"/>
  <c r="Q632" i="1"/>
  <c r="T632" i="1"/>
  <c r="Q633" i="1"/>
  <c r="T633" i="1"/>
  <c r="Q634" i="1"/>
  <c r="T634" i="1"/>
  <c r="Q635" i="1"/>
  <c r="T635" i="1"/>
  <c r="Q636" i="1"/>
  <c r="T636" i="1"/>
  <c r="Q637" i="1"/>
  <c r="T637" i="1"/>
  <c r="Q638" i="1"/>
  <c r="T638" i="1"/>
  <c r="Q639" i="1"/>
  <c r="T639" i="1"/>
  <c r="Q640" i="1"/>
  <c r="T640" i="1"/>
  <c r="Q641" i="1"/>
  <c r="T641" i="1"/>
  <c r="Q642" i="1"/>
  <c r="T642" i="1"/>
  <c r="Q643" i="1"/>
  <c r="T643" i="1"/>
  <c r="Q644" i="1"/>
  <c r="T644" i="1"/>
  <c r="Q645" i="1"/>
  <c r="T645" i="1"/>
  <c r="Q646" i="1"/>
  <c r="T646" i="1"/>
  <c r="Q647" i="1"/>
  <c r="T647" i="1"/>
  <c r="Q648" i="1"/>
  <c r="T648" i="1"/>
  <c r="Q649" i="1"/>
  <c r="T649" i="1"/>
  <c r="Q650" i="1"/>
  <c r="T650" i="1"/>
  <c r="Q651" i="1"/>
  <c r="T653" i="1"/>
  <c r="Q654" i="1"/>
  <c r="T654" i="1"/>
  <c r="Q655" i="1"/>
  <c r="T655" i="1"/>
  <c r="Q656" i="1"/>
  <c r="T656" i="1"/>
  <c r="Q657" i="1"/>
  <c r="T657" i="1"/>
  <c r="Q658" i="1"/>
  <c r="T658" i="1"/>
  <c r="Q659" i="1"/>
  <c r="T661" i="1"/>
  <c r="Q662" i="1"/>
  <c r="T662" i="1"/>
  <c r="Q663" i="1"/>
  <c r="T663" i="1"/>
  <c r="Q664" i="1"/>
  <c r="T664" i="1"/>
  <c r="Q665" i="1"/>
  <c r="T665" i="1"/>
  <c r="Q666" i="1"/>
  <c r="T666" i="1"/>
  <c r="Q667" i="1"/>
  <c r="T667" i="1"/>
  <c r="Q668" i="1"/>
  <c r="T668" i="1"/>
  <c r="Q669" i="1"/>
  <c r="T669" i="1"/>
  <c r="Q670" i="1"/>
  <c r="T670" i="1"/>
  <c r="Q671" i="1"/>
  <c r="T671" i="1"/>
  <c r="Q672" i="1"/>
  <c r="T672" i="1"/>
  <c r="Q673" i="1"/>
  <c r="T673" i="1"/>
  <c r="Q674" i="1"/>
  <c r="T674" i="1"/>
  <c r="Q675" i="1"/>
  <c r="T675" i="1"/>
  <c r="Q676" i="1"/>
  <c r="T676" i="1"/>
  <c r="Q677" i="1"/>
  <c r="T677" i="1"/>
  <c r="Q678" i="1"/>
  <c r="T678" i="1"/>
  <c r="Q679" i="1"/>
  <c r="T679" i="1"/>
  <c r="Q680" i="1"/>
  <c r="T680" i="1"/>
  <c r="Q681" i="1"/>
  <c r="T681" i="1"/>
  <c r="Q682" i="1"/>
  <c r="T682" i="1"/>
  <c r="Q683" i="1"/>
  <c r="T683" i="1"/>
  <c r="Q684" i="1"/>
  <c r="T684" i="1"/>
  <c r="Q685" i="1"/>
  <c r="T685" i="1"/>
  <c r="Q686" i="1"/>
  <c r="T686" i="1"/>
  <c r="Q687" i="1"/>
  <c r="T687" i="1"/>
  <c r="Q688" i="1"/>
  <c r="T688" i="1"/>
  <c r="Q689" i="1"/>
  <c r="T689" i="1"/>
  <c r="Q690" i="1"/>
  <c r="T690" i="1"/>
  <c r="Q691" i="1"/>
  <c r="T691" i="1"/>
  <c r="Q692" i="1"/>
  <c r="T692" i="1"/>
  <c r="Q693" i="1"/>
  <c r="T693" i="1"/>
  <c r="Q694" i="1"/>
  <c r="T694" i="1"/>
  <c r="Q695" i="1"/>
  <c r="T695" i="1"/>
  <c r="Q696" i="1"/>
  <c r="T696" i="1"/>
  <c r="Q697" i="1"/>
  <c r="T697" i="1"/>
  <c r="Q698" i="1"/>
  <c r="T698" i="1"/>
  <c r="Q699" i="1"/>
  <c r="T699" i="1"/>
  <c r="Q700" i="1"/>
  <c r="T700" i="1"/>
  <c r="Q701" i="1"/>
  <c r="T701" i="1"/>
  <c r="Q702" i="1"/>
  <c r="T702" i="1"/>
  <c r="Q703" i="1"/>
  <c r="T703" i="1"/>
  <c r="Q704" i="1"/>
  <c r="T704" i="1"/>
  <c r="Q705" i="1"/>
  <c r="T705" i="1"/>
  <c r="Q706" i="1"/>
  <c r="T706" i="1"/>
  <c r="Q707" i="1"/>
  <c r="T707" i="1"/>
  <c r="Q708" i="1"/>
  <c r="T708" i="1"/>
  <c r="Q709" i="1"/>
  <c r="T709" i="1"/>
  <c r="Q710" i="1"/>
  <c r="T712" i="1"/>
  <c r="Q713" i="1"/>
  <c r="T713" i="1"/>
  <c r="Q714" i="1"/>
  <c r="T714" i="1"/>
  <c r="Q715" i="1"/>
  <c r="T715" i="1"/>
  <c r="Q716" i="1"/>
  <c r="T716" i="1"/>
  <c r="Q717" i="1"/>
  <c r="T717" i="1"/>
  <c r="Q718" i="1"/>
  <c r="T718" i="1"/>
  <c r="Q719" i="1"/>
  <c r="T719" i="1"/>
  <c r="Q720" i="1"/>
  <c r="T720" i="1"/>
  <c r="Q721" i="1"/>
  <c r="T721" i="1"/>
  <c r="Q722" i="1"/>
  <c r="T722" i="1"/>
  <c r="Q723" i="1"/>
  <c r="T723" i="1"/>
  <c r="Q724" i="1"/>
  <c r="T724" i="1"/>
  <c r="Q725" i="1"/>
  <c r="T725" i="1"/>
  <c r="Q726" i="1"/>
  <c r="T726" i="1"/>
  <c r="Q727" i="1"/>
  <c r="T727" i="1"/>
  <c r="Q728" i="1"/>
  <c r="T728" i="1"/>
  <c r="Q729" i="1"/>
  <c r="T729" i="1"/>
  <c r="Q730" i="1"/>
  <c r="T730" i="1"/>
  <c r="Q731" i="1"/>
  <c r="T731" i="1"/>
  <c r="Q732" i="1"/>
  <c r="T732" i="1"/>
  <c r="Q733" i="1"/>
  <c r="T733" i="1"/>
  <c r="Q734" i="1"/>
  <c r="T734" i="1"/>
  <c r="Q735" i="1"/>
  <c r="T735" i="1"/>
  <c r="Q736" i="1"/>
  <c r="T736" i="1"/>
  <c r="Q737" i="1"/>
  <c r="T737" i="1"/>
  <c r="Q738" i="1"/>
  <c r="T738" i="1"/>
  <c r="Q739" i="1"/>
  <c r="T739" i="1"/>
  <c r="Q740" i="1"/>
  <c r="T740" i="1"/>
  <c r="Q741" i="1"/>
  <c r="T741" i="1"/>
  <c r="Q742" i="1"/>
  <c r="T742" i="1"/>
  <c r="Q743" i="1"/>
  <c r="T743" i="1"/>
  <c r="Q744" i="1"/>
  <c r="T744" i="1"/>
  <c r="Q745" i="1"/>
  <c r="T745" i="1"/>
  <c r="Q746" i="1"/>
  <c r="T746" i="1"/>
  <c r="Q747" i="1"/>
  <c r="T747" i="1"/>
  <c r="Q748" i="1"/>
  <c r="T748" i="1"/>
  <c r="Q749" i="1"/>
  <c r="T749" i="1"/>
  <c r="Q750" i="1"/>
  <c r="T750" i="1"/>
  <c r="Q751" i="1"/>
  <c r="T751" i="1"/>
  <c r="Q752" i="1"/>
  <c r="T752" i="1"/>
  <c r="Q753" i="1"/>
  <c r="T753" i="1"/>
  <c r="Q754" i="1"/>
  <c r="T754" i="1"/>
  <c r="Q755" i="1"/>
  <c r="T755" i="1"/>
  <c r="Q756" i="1"/>
  <c r="T756" i="1"/>
  <c r="Q757" i="1"/>
  <c r="T757" i="1"/>
  <c r="Q758" i="1"/>
  <c r="T758" i="1"/>
  <c r="Q759" i="1"/>
  <c r="T759" i="1"/>
  <c r="Q760" i="1"/>
  <c r="T760" i="1"/>
  <c r="Q761" i="1"/>
  <c r="T763" i="1"/>
  <c r="Q764" i="1"/>
  <c r="T764" i="1"/>
  <c r="Q765" i="1"/>
  <c r="T765" i="1"/>
  <c r="Q766" i="1"/>
  <c r="T766" i="1"/>
  <c r="Q767" i="1"/>
  <c r="T767" i="1"/>
  <c r="Q768" i="1"/>
  <c r="T768" i="1"/>
  <c r="Q769" i="1"/>
  <c r="T769" i="1"/>
  <c r="Q770" i="1"/>
  <c r="T770" i="1"/>
  <c r="Q771" i="1"/>
  <c r="T771" i="1"/>
  <c r="Q772" i="1"/>
  <c r="T772" i="1"/>
  <c r="Q773" i="1"/>
  <c r="T773" i="1"/>
  <c r="Q774" i="1"/>
  <c r="T774" i="1"/>
  <c r="Q775" i="1"/>
  <c r="T775" i="1"/>
  <c r="Q776" i="1"/>
  <c r="T776" i="1"/>
  <c r="Q777" i="1"/>
  <c r="T777" i="1"/>
  <c r="Q778" i="1"/>
  <c r="T778" i="1"/>
  <c r="Q779" i="1"/>
  <c r="T779" i="1"/>
  <c r="Q780" i="1"/>
  <c r="T780" i="1"/>
  <c r="Q781" i="1"/>
  <c r="T781" i="1"/>
  <c r="Q782" i="1"/>
  <c r="T782" i="1"/>
  <c r="Q783" i="1"/>
  <c r="T783" i="1"/>
  <c r="Q784" i="1"/>
  <c r="T784" i="1"/>
  <c r="Q785" i="1"/>
  <c r="T785" i="1"/>
  <c r="Q786" i="1"/>
  <c r="T786" i="1"/>
  <c r="Q787" i="1"/>
  <c r="T787" i="1"/>
  <c r="Q788" i="1"/>
  <c r="T788" i="1"/>
  <c r="Q789" i="1"/>
  <c r="T789" i="1"/>
  <c r="Q790" i="1"/>
  <c r="T790" i="1"/>
  <c r="Q791" i="1"/>
  <c r="T791" i="1"/>
  <c r="Q792" i="1"/>
  <c r="T792" i="1"/>
  <c r="Q793" i="1"/>
  <c r="T793" i="1"/>
  <c r="Q794" i="1"/>
  <c r="T794" i="1"/>
  <c r="Q795" i="1"/>
  <c r="T795" i="1"/>
  <c r="Q796" i="1"/>
  <c r="T796" i="1"/>
  <c r="Q797" i="1"/>
  <c r="T797" i="1"/>
  <c r="Q798" i="1"/>
  <c r="T798" i="1"/>
  <c r="Q799" i="1"/>
  <c r="T799" i="1"/>
  <c r="Q800" i="1"/>
  <c r="T800" i="1"/>
  <c r="Q801" i="1"/>
  <c r="T801" i="1"/>
  <c r="Q802" i="1"/>
  <c r="T802" i="1"/>
  <c r="Q803" i="1"/>
  <c r="T803" i="1"/>
  <c r="Q804" i="1"/>
  <c r="T804" i="1"/>
  <c r="Q805" i="1"/>
  <c r="T805" i="1"/>
  <c r="Q806" i="1"/>
  <c r="T806" i="1"/>
  <c r="Q807" i="1"/>
  <c r="T807" i="1"/>
  <c r="Q808" i="1"/>
  <c r="T808" i="1"/>
  <c r="Q809" i="1"/>
  <c r="T809" i="1"/>
  <c r="Q810" i="1"/>
  <c r="T810" i="1"/>
  <c r="Q811" i="1"/>
  <c r="T811" i="1"/>
  <c r="Q812" i="1"/>
  <c r="T814" i="1"/>
  <c r="Q815" i="1"/>
  <c r="T815" i="1"/>
  <c r="Q816" i="1"/>
  <c r="T816" i="1"/>
  <c r="Q817" i="1"/>
  <c r="T817" i="1"/>
  <c r="Q818" i="1"/>
  <c r="T818" i="1"/>
  <c r="Q819" i="1"/>
  <c r="T819" i="1"/>
  <c r="Q820" i="1"/>
  <c r="T820" i="1"/>
  <c r="Q821" i="1"/>
  <c r="T821" i="1"/>
  <c r="Q822" i="1"/>
  <c r="T822" i="1"/>
  <c r="Q823" i="1"/>
  <c r="T823" i="1"/>
  <c r="Q824" i="1"/>
  <c r="T824" i="1"/>
  <c r="Q825" i="1"/>
  <c r="T825" i="1"/>
  <c r="Q826" i="1"/>
  <c r="T826" i="1"/>
  <c r="Q827" i="1"/>
  <c r="T827" i="1"/>
  <c r="Q828" i="1"/>
  <c r="T828" i="1"/>
  <c r="Q829" i="1"/>
  <c r="T829" i="1"/>
  <c r="Q830" i="1"/>
  <c r="T830" i="1"/>
  <c r="Q831" i="1"/>
  <c r="T831" i="1"/>
  <c r="Q832" i="1"/>
  <c r="T832" i="1"/>
  <c r="Q833" i="1"/>
  <c r="T833" i="1"/>
  <c r="Q834" i="1"/>
  <c r="T834" i="1"/>
  <c r="Q835" i="1"/>
  <c r="T835" i="1"/>
  <c r="Q836" i="1"/>
  <c r="T836" i="1"/>
  <c r="Q837" i="1"/>
  <c r="T837" i="1"/>
  <c r="Q838" i="1"/>
  <c r="T838" i="1"/>
  <c r="Q839" i="1"/>
  <c r="T839" i="1"/>
  <c r="Q840" i="1"/>
  <c r="T840" i="1"/>
  <c r="Q841" i="1"/>
  <c r="T841" i="1"/>
  <c r="Q842" i="1"/>
  <c r="T842" i="1"/>
  <c r="Q843" i="1"/>
  <c r="T843" i="1"/>
  <c r="Q844" i="1"/>
  <c r="T844" i="1"/>
  <c r="Q845" i="1"/>
  <c r="T845" i="1"/>
  <c r="Q846" i="1"/>
  <c r="T846" i="1"/>
  <c r="Q847" i="1"/>
  <c r="T847" i="1"/>
  <c r="Q848" i="1"/>
  <c r="T848" i="1"/>
  <c r="Q849" i="1"/>
  <c r="T849" i="1"/>
  <c r="Q850" i="1"/>
  <c r="T850" i="1"/>
  <c r="Q851" i="1"/>
  <c r="T851" i="1"/>
  <c r="Q852" i="1"/>
  <c r="T852" i="1"/>
  <c r="Q853" i="1"/>
  <c r="T853" i="1"/>
  <c r="Q854" i="1"/>
  <c r="T854" i="1"/>
  <c r="Q855" i="1"/>
  <c r="T855" i="1"/>
  <c r="Q856" i="1"/>
  <c r="T856" i="1"/>
  <c r="Q857" i="1"/>
  <c r="T857" i="1"/>
  <c r="Q858" i="1"/>
  <c r="T858" i="1"/>
  <c r="Q859" i="1"/>
  <c r="T859" i="1"/>
  <c r="Q860" i="1"/>
  <c r="T860" i="1"/>
  <c r="Q861" i="1"/>
  <c r="T861" i="1"/>
  <c r="Q862" i="1"/>
  <c r="T862" i="1"/>
  <c r="Q863" i="1"/>
  <c r="T865" i="1"/>
  <c r="Q866" i="1"/>
  <c r="T866" i="1"/>
  <c r="Q867" i="1"/>
  <c r="T867" i="1"/>
  <c r="Q868" i="1"/>
  <c r="T868" i="1"/>
  <c r="Q869" i="1"/>
  <c r="T869" i="1"/>
  <c r="Q870" i="1"/>
  <c r="T870" i="1"/>
  <c r="Q871" i="1"/>
  <c r="T871" i="1"/>
  <c r="Q872" i="1"/>
  <c r="T872" i="1"/>
  <c r="Q873" i="1"/>
  <c r="T873" i="1"/>
  <c r="Q874" i="1"/>
  <c r="T874" i="1"/>
  <c r="Q875" i="1"/>
  <c r="T875" i="1"/>
  <c r="Q876" i="1"/>
  <c r="T876" i="1"/>
  <c r="Q877" i="1"/>
  <c r="T877" i="1"/>
  <c r="Q878" i="1"/>
  <c r="T878" i="1"/>
  <c r="Q879" i="1"/>
  <c r="T879" i="1"/>
  <c r="Q880" i="1"/>
  <c r="T880" i="1"/>
  <c r="Q881" i="1"/>
  <c r="T881" i="1"/>
  <c r="Q882" i="1"/>
  <c r="T882" i="1"/>
  <c r="Q883" i="1"/>
  <c r="T883" i="1"/>
  <c r="Q884" i="1"/>
  <c r="T884" i="1"/>
  <c r="Q885" i="1"/>
  <c r="T885" i="1"/>
  <c r="Q886" i="1"/>
  <c r="T886" i="1"/>
  <c r="Q887" i="1"/>
  <c r="T887" i="1"/>
  <c r="Q888" i="1"/>
  <c r="T888" i="1"/>
  <c r="Q889" i="1"/>
  <c r="T889" i="1"/>
  <c r="Q890" i="1"/>
  <c r="T890" i="1"/>
  <c r="Q891" i="1"/>
  <c r="T891" i="1"/>
  <c r="Q892" i="1"/>
  <c r="T892" i="1"/>
  <c r="Q893" i="1"/>
  <c r="T893" i="1"/>
  <c r="Q894" i="1"/>
  <c r="T894" i="1"/>
  <c r="Q895" i="1"/>
  <c r="T895" i="1"/>
  <c r="Q896" i="1"/>
  <c r="T896" i="1"/>
  <c r="Q897" i="1"/>
  <c r="T897" i="1"/>
  <c r="Q898" i="1"/>
  <c r="T898" i="1"/>
  <c r="Q899" i="1"/>
  <c r="T899" i="1"/>
  <c r="Q900" i="1"/>
  <c r="T900" i="1"/>
  <c r="Q901" i="1"/>
  <c r="T901" i="1"/>
  <c r="Q902" i="1"/>
  <c r="T902" i="1"/>
  <c r="Q903" i="1"/>
  <c r="T903" i="1"/>
  <c r="Q904" i="1"/>
  <c r="T904" i="1"/>
  <c r="Q905" i="1"/>
  <c r="T905" i="1"/>
  <c r="Q906" i="1"/>
  <c r="T906" i="1"/>
  <c r="Q907" i="1"/>
  <c r="T907" i="1"/>
  <c r="Q908" i="1"/>
  <c r="T908" i="1"/>
  <c r="Q909" i="1"/>
  <c r="T909" i="1"/>
  <c r="Q910" i="1"/>
  <c r="T910" i="1"/>
  <c r="Q911" i="1"/>
  <c r="T911" i="1"/>
  <c r="Q912" i="1"/>
  <c r="T912" i="1"/>
  <c r="Q913" i="1"/>
  <c r="T913" i="1"/>
  <c r="Q914" i="1"/>
  <c r="T916" i="1"/>
  <c r="Q917" i="1"/>
  <c r="T917" i="1"/>
  <c r="Q918" i="1"/>
  <c r="T918" i="1"/>
  <c r="Q919" i="1"/>
  <c r="T919" i="1"/>
  <c r="Q920" i="1"/>
  <c r="T920" i="1"/>
  <c r="Q921" i="1"/>
  <c r="T921" i="1"/>
  <c r="Q922" i="1"/>
  <c r="T922" i="1"/>
  <c r="Q923" i="1"/>
  <c r="T923" i="1"/>
  <c r="Q924" i="1"/>
  <c r="T924" i="1"/>
  <c r="Q925" i="1"/>
  <c r="T925" i="1"/>
  <c r="Q926" i="1"/>
  <c r="T926" i="1"/>
  <c r="Q927" i="1"/>
  <c r="T927" i="1"/>
  <c r="Q928" i="1"/>
  <c r="T928" i="1"/>
  <c r="Q929" i="1"/>
  <c r="T929" i="1"/>
  <c r="Q930" i="1"/>
  <c r="T930" i="1"/>
  <c r="Q931" i="1"/>
  <c r="T931" i="1"/>
  <c r="Q932" i="1"/>
  <c r="T932" i="1"/>
  <c r="Q933" i="1"/>
  <c r="T933" i="1"/>
  <c r="Q934" i="1"/>
  <c r="T934" i="1"/>
  <c r="Q935" i="1"/>
  <c r="T935" i="1"/>
  <c r="Q936" i="1"/>
  <c r="T936" i="1"/>
  <c r="Q937" i="1"/>
  <c r="T937" i="1"/>
  <c r="Q938" i="1"/>
  <c r="T938" i="1"/>
  <c r="Q939" i="1"/>
  <c r="T939" i="1"/>
  <c r="Q940" i="1"/>
  <c r="T940" i="1"/>
  <c r="Q941" i="1"/>
  <c r="T941" i="1"/>
  <c r="Q942" i="1"/>
  <c r="T942" i="1"/>
  <c r="Q943" i="1"/>
  <c r="T943" i="1"/>
  <c r="Q944" i="1"/>
  <c r="T944" i="1"/>
  <c r="Q945" i="1"/>
  <c r="T945" i="1"/>
  <c r="Q946" i="1"/>
  <c r="T946" i="1"/>
  <c r="Q947" i="1"/>
  <c r="T947" i="1"/>
  <c r="Q948" i="1"/>
  <c r="T948" i="1"/>
  <c r="Q949" i="1"/>
  <c r="T949" i="1"/>
  <c r="Q950" i="1"/>
  <c r="T950" i="1"/>
  <c r="Q951" i="1"/>
  <c r="T951" i="1"/>
  <c r="Q952" i="1"/>
  <c r="T952" i="1"/>
  <c r="Q953" i="1"/>
  <c r="T953" i="1"/>
  <c r="Q954" i="1"/>
  <c r="T954" i="1"/>
  <c r="Q955" i="1"/>
  <c r="T955" i="1"/>
  <c r="Q956" i="1"/>
  <c r="T956" i="1"/>
  <c r="Q957" i="1"/>
  <c r="T957" i="1"/>
  <c r="Q958" i="1"/>
  <c r="T958" i="1"/>
  <c r="Q959" i="1"/>
  <c r="T959" i="1"/>
  <c r="Q960" i="1"/>
  <c r="T960" i="1"/>
  <c r="Q961" i="1"/>
  <c r="T961" i="1"/>
  <c r="Q962" i="1"/>
  <c r="T962" i="1"/>
  <c r="Q963" i="1"/>
  <c r="T963" i="1"/>
  <c r="Q964" i="1"/>
  <c r="T964" i="1"/>
  <c r="Q965" i="1"/>
  <c r="T967" i="1"/>
  <c r="Q968" i="1"/>
  <c r="T968" i="1"/>
  <c r="Q969" i="1"/>
  <c r="T969" i="1"/>
  <c r="Q970" i="1"/>
  <c r="T970" i="1"/>
  <c r="Q971" i="1"/>
  <c r="T971" i="1"/>
  <c r="Q972" i="1"/>
  <c r="T972" i="1"/>
  <c r="Q973" i="1"/>
  <c r="T973" i="1"/>
  <c r="Q974" i="1"/>
  <c r="T976" i="1"/>
  <c r="Q977" i="1"/>
  <c r="T977" i="1"/>
  <c r="Q978" i="1"/>
  <c r="T978" i="1"/>
  <c r="Q979" i="1"/>
  <c r="T979" i="1"/>
  <c r="Q980" i="1"/>
  <c r="T980" i="1"/>
  <c r="Q981" i="1"/>
  <c r="T981" i="1"/>
  <c r="Q982" i="1"/>
  <c r="T982" i="1"/>
  <c r="Q983" i="1"/>
  <c r="T983" i="1"/>
  <c r="Q984" i="1"/>
  <c r="T984" i="1"/>
  <c r="Q985" i="1"/>
  <c r="T985" i="1"/>
  <c r="Q986" i="1"/>
  <c r="T986" i="1"/>
  <c r="Q987" i="1"/>
  <c r="T987" i="1"/>
  <c r="Q988" i="1"/>
  <c r="T988" i="1"/>
  <c r="Q989" i="1"/>
  <c r="T989" i="1"/>
  <c r="Q990" i="1"/>
  <c r="T990" i="1"/>
  <c r="Q991" i="1"/>
  <c r="T991" i="1"/>
  <c r="Q992" i="1"/>
  <c r="T992" i="1"/>
  <c r="Q993" i="1"/>
  <c r="T993" i="1"/>
  <c r="Q994" i="1"/>
  <c r="T994" i="1"/>
  <c r="Q995" i="1"/>
  <c r="T995" i="1"/>
  <c r="Q996" i="1"/>
  <c r="T996" i="1"/>
  <c r="Q997" i="1"/>
  <c r="T997" i="1"/>
  <c r="Q998" i="1"/>
  <c r="T998" i="1"/>
  <c r="Q999" i="1"/>
  <c r="T999" i="1"/>
  <c r="Q1000" i="1"/>
  <c r="T1000" i="1"/>
  <c r="Q1001" i="1"/>
  <c r="T1001" i="1"/>
  <c r="Q1002" i="1"/>
  <c r="T1002" i="1"/>
  <c r="Q1003" i="1"/>
  <c r="T1003" i="1"/>
  <c r="Q1004" i="1"/>
  <c r="T1004" i="1"/>
  <c r="Q1005" i="1"/>
  <c r="T1005" i="1"/>
  <c r="Q1006" i="1"/>
  <c r="T1006" i="1"/>
  <c r="Q1007" i="1"/>
  <c r="T1007" i="1"/>
  <c r="Q1008" i="1"/>
  <c r="T1008" i="1"/>
  <c r="Q1009" i="1"/>
  <c r="T1009" i="1"/>
  <c r="Q1010" i="1"/>
  <c r="T1010" i="1"/>
  <c r="Q1011" i="1"/>
  <c r="T1011" i="1"/>
  <c r="Q1012" i="1"/>
  <c r="T1012" i="1"/>
  <c r="Q1013" i="1"/>
  <c r="T1013" i="1"/>
  <c r="Q1014" i="1"/>
  <c r="T1014" i="1"/>
  <c r="Q1015" i="1"/>
  <c r="T1015" i="1"/>
  <c r="Q1016" i="1"/>
  <c r="T1016" i="1"/>
  <c r="Q1017" i="1"/>
  <c r="T1017" i="1"/>
  <c r="Q1018" i="1"/>
  <c r="T1018" i="1"/>
  <c r="Q1019" i="1"/>
  <c r="T1019" i="1"/>
  <c r="Q1020" i="1"/>
  <c r="T1020" i="1"/>
  <c r="Q1021" i="1"/>
  <c r="T1021" i="1"/>
  <c r="Q1022" i="1"/>
  <c r="T1022" i="1"/>
  <c r="Q1023" i="1"/>
  <c r="T1023" i="1"/>
  <c r="Q1024" i="1"/>
  <c r="T1024" i="1"/>
  <c r="Q1025" i="1"/>
  <c r="T1027" i="1"/>
  <c r="Q1028" i="1"/>
  <c r="T1028" i="1"/>
  <c r="Q1029" i="1"/>
  <c r="T1029" i="1"/>
  <c r="Q1030" i="1"/>
  <c r="T1030" i="1"/>
  <c r="Q1031" i="1"/>
  <c r="T1031" i="1"/>
  <c r="Q1032" i="1"/>
  <c r="T1032" i="1"/>
  <c r="Q1033" i="1"/>
  <c r="T1033" i="1"/>
  <c r="Q1034" i="1"/>
  <c r="T1034" i="1"/>
  <c r="Q1035" i="1"/>
  <c r="T1035" i="1"/>
  <c r="Q1036" i="1"/>
  <c r="T1036" i="1"/>
  <c r="Q1037" i="1"/>
  <c r="T1037" i="1"/>
  <c r="Q1038" i="1"/>
  <c r="T1038" i="1"/>
  <c r="Q1039" i="1"/>
  <c r="T1039" i="1"/>
  <c r="Q1040" i="1"/>
  <c r="T1040" i="1"/>
  <c r="Q1041" i="1"/>
  <c r="T1041" i="1"/>
  <c r="Q1042" i="1"/>
  <c r="T1042" i="1"/>
  <c r="Q1043" i="1"/>
  <c r="T1043" i="1"/>
  <c r="Q1044" i="1"/>
  <c r="T1044" i="1"/>
  <c r="Q1045" i="1"/>
  <c r="T1045" i="1"/>
  <c r="Q1046" i="1"/>
  <c r="T1046" i="1"/>
  <c r="Q1047" i="1"/>
  <c r="T1047" i="1"/>
  <c r="Q1048" i="1"/>
  <c r="T1048" i="1"/>
  <c r="Q1049" i="1"/>
  <c r="T1049" i="1"/>
  <c r="Q1050" i="1"/>
  <c r="T1050" i="1"/>
  <c r="Q1051" i="1"/>
  <c r="T1051" i="1"/>
  <c r="Q1052" i="1"/>
  <c r="T1052" i="1"/>
  <c r="Q1053" i="1"/>
  <c r="T1053" i="1"/>
  <c r="Q1054" i="1"/>
  <c r="T1054" i="1"/>
  <c r="Q1055" i="1"/>
  <c r="T1055" i="1"/>
  <c r="Q1056" i="1"/>
  <c r="T1056" i="1"/>
  <c r="Q1057" i="1"/>
  <c r="T1057" i="1"/>
  <c r="Q1058" i="1"/>
  <c r="T1058" i="1"/>
  <c r="Q1059" i="1"/>
  <c r="T1059" i="1"/>
  <c r="Q1060" i="1"/>
  <c r="T1060" i="1"/>
  <c r="Q1061" i="1"/>
  <c r="T1061" i="1"/>
  <c r="Q1062" i="1"/>
  <c r="T1062" i="1"/>
  <c r="Q1063" i="1"/>
  <c r="T1063" i="1"/>
  <c r="Q1064" i="1"/>
  <c r="T1064" i="1"/>
  <c r="Q1065" i="1"/>
  <c r="T1065" i="1"/>
  <c r="Q1066" i="1"/>
  <c r="T1066" i="1"/>
  <c r="Q1067" i="1"/>
  <c r="T1067" i="1"/>
  <c r="Q1068" i="1"/>
  <c r="T1068" i="1"/>
  <c r="Q1069" i="1"/>
  <c r="T1069" i="1"/>
  <c r="Q1070" i="1"/>
  <c r="T1070" i="1"/>
  <c r="Q1071" i="1"/>
  <c r="T1071" i="1"/>
  <c r="Q1072" i="1"/>
  <c r="T1072" i="1"/>
  <c r="Q1073" i="1"/>
  <c r="T1073" i="1"/>
  <c r="Q1074" i="1"/>
  <c r="T1074" i="1"/>
  <c r="Q1075" i="1"/>
  <c r="T1075" i="1"/>
  <c r="Q1076" i="1"/>
  <c r="T1078" i="1"/>
  <c r="Q1079" i="1"/>
  <c r="T1079" i="1"/>
  <c r="Q1080" i="1"/>
  <c r="T1080" i="1"/>
  <c r="Q1081" i="1"/>
  <c r="T1081" i="1"/>
  <c r="Q1082" i="1"/>
  <c r="T1082" i="1"/>
  <c r="Q1083" i="1"/>
  <c r="T1083" i="1"/>
  <c r="Q1084" i="1"/>
  <c r="T1084" i="1"/>
  <c r="Q1085" i="1"/>
  <c r="T1085" i="1"/>
  <c r="Q1086" i="1"/>
  <c r="T1086" i="1"/>
  <c r="Q1087" i="1"/>
  <c r="T1087" i="1"/>
  <c r="Q1088" i="1"/>
  <c r="T1088" i="1"/>
  <c r="Q1089" i="1"/>
  <c r="T1089" i="1"/>
  <c r="Q1090" i="1"/>
  <c r="T1090" i="1"/>
  <c r="Q1091" i="1"/>
  <c r="T1091" i="1"/>
  <c r="Q1092" i="1"/>
  <c r="T1092" i="1"/>
  <c r="Q1093" i="1"/>
  <c r="T1093" i="1"/>
  <c r="Q1094" i="1"/>
  <c r="T1094" i="1"/>
  <c r="Q1095" i="1"/>
  <c r="T1095" i="1"/>
  <c r="Q1096" i="1"/>
  <c r="T1096" i="1"/>
  <c r="Q1097" i="1"/>
  <c r="T1097" i="1"/>
  <c r="Q1098" i="1"/>
  <c r="T1098" i="1"/>
  <c r="Q1099" i="1"/>
  <c r="T1099" i="1"/>
  <c r="Q1100" i="1"/>
  <c r="T1100" i="1"/>
  <c r="Q1101" i="1"/>
  <c r="T1101" i="1"/>
  <c r="Q1102" i="1"/>
  <c r="T1102" i="1"/>
  <c r="Q1103" i="1"/>
  <c r="T1103" i="1"/>
  <c r="Q1104" i="1"/>
  <c r="T1104" i="1"/>
  <c r="Q1105" i="1"/>
  <c r="T1105" i="1"/>
  <c r="Q1106" i="1"/>
  <c r="T1106" i="1"/>
  <c r="Q1107" i="1"/>
  <c r="T1107" i="1"/>
  <c r="Q1108" i="1"/>
  <c r="T1108" i="1"/>
  <c r="Q1109" i="1"/>
  <c r="T1109" i="1"/>
  <c r="Q1110" i="1"/>
  <c r="T1110" i="1"/>
  <c r="Q1111" i="1"/>
  <c r="T1111" i="1"/>
  <c r="Q1112" i="1"/>
  <c r="T1112" i="1"/>
  <c r="Q1113" i="1"/>
  <c r="T1113" i="1"/>
  <c r="Q1114" i="1"/>
  <c r="T1114" i="1"/>
  <c r="Q1115" i="1"/>
  <c r="T1115" i="1"/>
  <c r="Q1116" i="1"/>
  <c r="T1116" i="1"/>
  <c r="Q1117" i="1"/>
  <c r="T1117" i="1"/>
  <c r="Q1118" i="1"/>
  <c r="T1118" i="1"/>
  <c r="Q1119" i="1"/>
  <c r="T1119" i="1"/>
  <c r="Q1120" i="1"/>
  <c r="T1120" i="1"/>
  <c r="Q1121" i="1"/>
  <c r="T1121" i="1"/>
  <c r="Q1122" i="1"/>
  <c r="T1122" i="1"/>
  <c r="Q1123" i="1"/>
  <c r="T1123" i="1"/>
  <c r="Q1124" i="1"/>
  <c r="T1124" i="1"/>
  <c r="Q1125" i="1"/>
  <c r="T1125" i="1"/>
  <c r="Q1126" i="1"/>
  <c r="T1126" i="1"/>
  <c r="Q1127" i="1"/>
  <c r="T1129" i="1"/>
  <c r="Q1130" i="1"/>
  <c r="T1130" i="1"/>
  <c r="Q1131" i="1"/>
  <c r="T1131" i="1"/>
  <c r="Q1132" i="1"/>
  <c r="T1132" i="1"/>
  <c r="Q1133" i="1"/>
  <c r="T1133" i="1"/>
  <c r="Q1134" i="1"/>
  <c r="T1134" i="1"/>
  <c r="Q1135" i="1"/>
  <c r="T1135" i="1"/>
  <c r="Q1136" i="1"/>
  <c r="T1136" i="1"/>
  <c r="Q1137" i="1"/>
  <c r="T1137" i="1"/>
  <c r="Q1138" i="1"/>
  <c r="T1138" i="1"/>
  <c r="Q1139" i="1"/>
  <c r="T1139" i="1"/>
  <c r="Q1140" i="1"/>
  <c r="T1140" i="1"/>
  <c r="Q1141" i="1"/>
  <c r="T1141" i="1"/>
  <c r="Q1142" i="1"/>
  <c r="T1142" i="1"/>
  <c r="Q1143" i="1"/>
  <c r="T1143" i="1"/>
  <c r="Q1144" i="1"/>
  <c r="T1144" i="1"/>
  <c r="Q1145" i="1"/>
  <c r="T1145" i="1"/>
  <c r="Q1146" i="1"/>
  <c r="T1146" i="1"/>
  <c r="Q1147" i="1"/>
  <c r="T1147" i="1"/>
  <c r="Q1148" i="1"/>
  <c r="T1148" i="1"/>
  <c r="Q1149" i="1"/>
  <c r="T1149" i="1"/>
  <c r="Q1150" i="1"/>
  <c r="T1150" i="1"/>
  <c r="Q1151" i="1"/>
  <c r="T1151" i="1"/>
  <c r="Q1152" i="1"/>
  <c r="T1152" i="1"/>
  <c r="Q1153" i="1"/>
  <c r="T1153" i="1"/>
  <c r="Q1154" i="1"/>
  <c r="T1154" i="1"/>
  <c r="Q1155" i="1"/>
  <c r="T1155" i="1"/>
  <c r="Q1156" i="1"/>
  <c r="T1156" i="1"/>
  <c r="Q1157" i="1"/>
  <c r="T1157" i="1"/>
  <c r="Q1158" i="1"/>
  <c r="T1158" i="1"/>
  <c r="Q1159" i="1"/>
  <c r="T1159" i="1"/>
  <c r="Q1160" i="1"/>
  <c r="T1160" i="1"/>
  <c r="Q1161" i="1"/>
  <c r="T1161" i="1"/>
  <c r="Q1162" i="1"/>
  <c r="T1162" i="1"/>
  <c r="Q1163" i="1"/>
  <c r="T1163" i="1"/>
  <c r="Q1164" i="1"/>
  <c r="T1164" i="1"/>
  <c r="Q1165" i="1"/>
  <c r="T1165" i="1"/>
  <c r="Q1166" i="1"/>
  <c r="T1166" i="1"/>
  <c r="Q1167" i="1"/>
  <c r="T1167" i="1"/>
  <c r="Q1168" i="1"/>
  <c r="T1168" i="1"/>
  <c r="Q1169" i="1"/>
  <c r="T1169" i="1"/>
  <c r="Q1170" i="1"/>
  <c r="T1170" i="1"/>
  <c r="Q1171" i="1"/>
  <c r="T1171" i="1"/>
  <c r="Q1172" i="1"/>
  <c r="T1172" i="1"/>
  <c r="Q1173" i="1"/>
  <c r="T1173" i="1"/>
  <c r="Q1174" i="1"/>
  <c r="T1174" i="1"/>
  <c r="Q1175" i="1"/>
  <c r="T1175" i="1"/>
  <c r="Q1176" i="1"/>
  <c r="T1176" i="1"/>
  <c r="Q1177" i="1"/>
  <c r="T1177" i="1"/>
  <c r="Q1178" i="1"/>
  <c r="T1180" i="1"/>
  <c r="Q1181" i="1"/>
  <c r="T1181" i="1"/>
  <c r="Q1182" i="1"/>
  <c r="T1182" i="1"/>
  <c r="Q1183" i="1"/>
  <c r="T1183" i="1"/>
  <c r="Q1184" i="1"/>
  <c r="T1184" i="1"/>
  <c r="Q1185" i="1"/>
  <c r="T1185" i="1"/>
  <c r="Q1186" i="1"/>
  <c r="T1186" i="1"/>
  <c r="Q1187" i="1"/>
  <c r="T1187" i="1"/>
  <c r="Q1188" i="1"/>
  <c r="T1188" i="1"/>
  <c r="Q1189" i="1"/>
  <c r="T1189" i="1"/>
  <c r="Q1190" i="1"/>
  <c r="T1190" i="1"/>
  <c r="Q1191" i="1"/>
  <c r="T1191" i="1"/>
  <c r="Q1192" i="1"/>
  <c r="T1192" i="1"/>
  <c r="Q1193" i="1"/>
  <c r="T1193" i="1"/>
  <c r="Q1194" i="1"/>
  <c r="T1194" i="1"/>
  <c r="Q1195" i="1"/>
  <c r="T1195" i="1"/>
  <c r="Q1196" i="1"/>
  <c r="T1196" i="1"/>
  <c r="Q1197" i="1"/>
  <c r="T1197" i="1"/>
  <c r="Q1198" i="1"/>
  <c r="T1198" i="1"/>
  <c r="Q1199" i="1"/>
  <c r="T1199" i="1"/>
  <c r="Q1200" i="1"/>
  <c r="T1200" i="1"/>
  <c r="Q1201" i="1"/>
  <c r="T1201" i="1"/>
  <c r="Q1202" i="1"/>
  <c r="T1202" i="1"/>
  <c r="Q1203" i="1"/>
  <c r="T1203" i="1"/>
  <c r="Q1204" i="1"/>
  <c r="T1204" i="1"/>
  <c r="Q1205" i="1"/>
  <c r="T1205" i="1"/>
  <c r="Q1206" i="1"/>
  <c r="T1206" i="1"/>
  <c r="Q1207" i="1"/>
  <c r="T1207" i="1"/>
  <c r="Q1208" i="1"/>
  <c r="T1208" i="1"/>
  <c r="Q1209" i="1"/>
  <c r="T1209" i="1"/>
  <c r="Q1210" i="1"/>
  <c r="T1210" i="1"/>
  <c r="Q1211" i="1"/>
  <c r="T1211" i="1"/>
  <c r="Q1212" i="1"/>
  <c r="T1212" i="1"/>
  <c r="Q1213" i="1"/>
  <c r="T1213" i="1"/>
  <c r="Q1214" i="1"/>
  <c r="T1214" i="1"/>
  <c r="Q1215" i="1"/>
  <c r="T1215" i="1"/>
  <c r="Q1216" i="1"/>
  <c r="T1216" i="1"/>
  <c r="Q1217" i="1"/>
  <c r="T1217" i="1"/>
  <c r="Q1218" i="1"/>
  <c r="T1218" i="1"/>
  <c r="Q1219" i="1"/>
  <c r="T1219" i="1"/>
  <c r="Q1220" i="1"/>
  <c r="T1220" i="1"/>
  <c r="Q1221" i="1"/>
  <c r="T1221" i="1"/>
  <c r="Q1222" i="1"/>
  <c r="T1222" i="1"/>
  <c r="Q1223" i="1"/>
  <c r="T1223" i="1"/>
  <c r="Q1224" i="1"/>
  <c r="T1224" i="1"/>
  <c r="Q1225" i="1"/>
  <c r="T1225" i="1"/>
  <c r="Q1226" i="1"/>
  <c r="T1226" i="1"/>
  <c r="Q1227" i="1"/>
  <c r="T1227" i="1"/>
  <c r="Q1228" i="1"/>
  <c r="T1228" i="1"/>
  <c r="Q1229" i="1"/>
  <c r="T1231" i="1"/>
  <c r="Q1232" i="1"/>
  <c r="T1232" i="1"/>
  <c r="Q1233" i="1"/>
  <c r="T1233" i="1"/>
  <c r="Q1234" i="1"/>
  <c r="T1234" i="1"/>
  <c r="Q1235" i="1"/>
  <c r="T1235" i="1"/>
  <c r="Q1236" i="1"/>
  <c r="T1236" i="1"/>
  <c r="Q1237" i="1"/>
  <c r="T1237" i="1"/>
  <c r="Q1238" i="1"/>
  <c r="T1238" i="1"/>
  <c r="Q1239" i="1"/>
  <c r="T1239" i="1"/>
  <c r="Q1240" i="1"/>
  <c r="T1240" i="1"/>
  <c r="Q1241" i="1"/>
  <c r="T1241" i="1"/>
  <c r="Q1242" i="1"/>
  <c r="T1242" i="1"/>
  <c r="Q1243" i="1"/>
  <c r="T1243" i="1"/>
  <c r="Q1244" i="1"/>
  <c r="T1244" i="1"/>
  <c r="Q1245" i="1"/>
  <c r="T1245" i="1"/>
  <c r="Q1246" i="1"/>
  <c r="T1246" i="1"/>
  <c r="Q1247" i="1"/>
  <c r="T1247" i="1"/>
  <c r="Q1248" i="1"/>
  <c r="T1248" i="1"/>
  <c r="Q1249" i="1"/>
  <c r="T1249" i="1"/>
  <c r="Q1250" i="1"/>
  <c r="T1250" i="1"/>
  <c r="Q1251" i="1"/>
  <c r="T1251" i="1"/>
  <c r="Q1252" i="1"/>
  <c r="T1252" i="1"/>
  <c r="Q1253" i="1"/>
  <c r="T1253" i="1"/>
  <c r="Q1254" i="1"/>
  <c r="T1254" i="1"/>
  <c r="Q1255" i="1"/>
  <c r="T1255" i="1"/>
  <c r="Q1256" i="1"/>
  <c r="T1256" i="1"/>
  <c r="Q1257" i="1"/>
  <c r="T1257" i="1"/>
  <c r="Q1258" i="1"/>
  <c r="T1258" i="1"/>
  <c r="Q1259" i="1"/>
  <c r="T1259" i="1"/>
  <c r="Q1260" i="1"/>
  <c r="T1260" i="1"/>
  <c r="Q1261" i="1"/>
  <c r="T1261" i="1"/>
  <c r="Q1262" i="1"/>
  <c r="T1262" i="1"/>
  <c r="Q1263" i="1"/>
  <c r="T1263" i="1"/>
  <c r="Q1264" i="1"/>
  <c r="T1264" i="1"/>
  <c r="Q1265" i="1"/>
  <c r="T1265" i="1"/>
  <c r="Q1266" i="1"/>
  <c r="T1266" i="1"/>
  <c r="Q1267" i="1"/>
  <c r="T1267" i="1"/>
  <c r="Q1268" i="1"/>
  <c r="T1268" i="1"/>
  <c r="Q1269" i="1"/>
  <c r="T1269" i="1"/>
  <c r="Q1270" i="1"/>
  <c r="T1270" i="1"/>
  <c r="Q1271" i="1"/>
  <c r="T1271" i="1"/>
  <c r="Q1272" i="1"/>
  <c r="T1272" i="1"/>
  <c r="Q1273" i="1"/>
  <c r="T1273" i="1"/>
  <c r="Q1274" i="1"/>
  <c r="T1274" i="1"/>
  <c r="Q1275" i="1"/>
  <c r="T1275" i="1"/>
  <c r="Q1276" i="1"/>
  <c r="T1276" i="1"/>
  <c r="Q1277" i="1"/>
  <c r="T1277" i="1"/>
  <c r="Q1278" i="1"/>
  <c r="T1278" i="1"/>
  <c r="Q1279" i="1"/>
  <c r="T1279" i="1"/>
  <c r="Q1280" i="1"/>
  <c r="T1282" i="1"/>
  <c r="Q1283" i="1"/>
  <c r="T1283" i="1"/>
  <c r="Q1284" i="1"/>
  <c r="T1284" i="1"/>
  <c r="Q1285" i="1"/>
  <c r="T1285" i="1"/>
  <c r="Q1286" i="1"/>
  <c r="T1286" i="1"/>
  <c r="Q1287" i="1"/>
  <c r="T1287" i="1"/>
  <c r="Q1288" i="1"/>
  <c r="T1288" i="1"/>
  <c r="Q1289" i="1"/>
  <c r="T1289" i="1"/>
  <c r="Q1290" i="1"/>
  <c r="T1292" i="1"/>
  <c r="Q1293" i="1"/>
  <c r="T1293" i="1"/>
  <c r="Q1294" i="1"/>
  <c r="T1294" i="1"/>
  <c r="Q1295" i="1"/>
  <c r="T1295" i="1"/>
  <c r="Q1296" i="1"/>
  <c r="T1296" i="1"/>
  <c r="Q1297" i="1"/>
  <c r="T1297" i="1"/>
  <c r="Q1298" i="1"/>
  <c r="T1298" i="1"/>
  <c r="Q1299" i="1"/>
  <c r="T1299" i="1"/>
  <c r="Q1300" i="1"/>
  <c r="T1300" i="1"/>
  <c r="Q1301" i="1"/>
  <c r="T1301" i="1"/>
  <c r="Q1302" i="1"/>
  <c r="T1302" i="1"/>
  <c r="Q1303" i="1"/>
  <c r="T1303" i="1"/>
  <c r="Q1304" i="1"/>
  <c r="T1304" i="1"/>
  <c r="Q1305" i="1"/>
  <c r="T1305" i="1"/>
  <c r="Q1306" i="1"/>
  <c r="T1306" i="1"/>
  <c r="Q1307" i="1"/>
  <c r="T1307" i="1"/>
  <c r="Q1308" i="1"/>
  <c r="T1308" i="1"/>
  <c r="Q1309" i="1"/>
  <c r="T1309" i="1"/>
  <c r="Q1310" i="1"/>
  <c r="T1310" i="1"/>
  <c r="Q1311" i="1"/>
  <c r="T1311" i="1"/>
  <c r="Q1312" i="1"/>
  <c r="T1312" i="1"/>
  <c r="Q1313" i="1"/>
  <c r="T1313" i="1"/>
  <c r="Q1314" i="1"/>
  <c r="T1314" i="1"/>
  <c r="Q1315" i="1"/>
  <c r="T1315" i="1"/>
  <c r="Q1316" i="1"/>
  <c r="T1316" i="1"/>
  <c r="Q1317" i="1"/>
  <c r="T1317" i="1"/>
  <c r="Q1318" i="1"/>
  <c r="T1318" i="1"/>
  <c r="Q1319" i="1"/>
  <c r="T1319" i="1"/>
  <c r="Q1320" i="1"/>
  <c r="T1320" i="1"/>
  <c r="Q1321" i="1"/>
  <c r="T1321" i="1"/>
  <c r="Q1322" i="1"/>
  <c r="T1322" i="1"/>
  <c r="Q1323" i="1"/>
  <c r="T1323" i="1"/>
  <c r="Q1324" i="1"/>
  <c r="T1324" i="1"/>
  <c r="Q1325" i="1"/>
  <c r="T1325" i="1"/>
  <c r="Q1326" i="1"/>
  <c r="T1326" i="1"/>
  <c r="Q1327" i="1"/>
  <c r="T1327" i="1"/>
  <c r="Q1328" i="1"/>
  <c r="T1328" i="1"/>
  <c r="Q1329" i="1"/>
  <c r="T1329" i="1"/>
  <c r="Q1330" i="1"/>
  <c r="T1330" i="1"/>
  <c r="Q1331" i="1"/>
  <c r="T1331" i="1"/>
  <c r="Q1332" i="1"/>
  <c r="T1332" i="1"/>
  <c r="Q1333" i="1"/>
  <c r="T1333" i="1"/>
  <c r="Q1334" i="1"/>
  <c r="T1334" i="1"/>
  <c r="Q1335" i="1"/>
  <c r="T1335" i="1"/>
  <c r="Q1336" i="1"/>
  <c r="T1336" i="1"/>
  <c r="Q1337" i="1"/>
  <c r="T1337" i="1"/>
  <c r="Q1338" i="1"/>
  <c r="T1338" i="1"/>
  <c r="Q1339" i="1"/>
  <c r="T1339" i="1"/>
  <c r="Q1340" i="1"/>
  <c r="T1340" i="1"/>
  <c r="Q1341" i="1"/>
  <c r="T1341" i="1"/>
  <c r="Q1342" i="1"/>
  <c r="T1342" i="1"/>
  <c r="Q1343" i="1"/>
  <c r="T1343" i="1"/>
  <c r="Q1344" i="1"/>
  <c r="T1344" i="1"/>
  <c r="Q1345" i="1"/>
  <c r="T1345" i="1"/>
  <c r="Q1346" i="1"/>
  <c r="T1346" i="1"/>
  <c r="Q1347" i="1"/>
  <c r="T1347" i="1"/>
  <c r="Q1348" i="1"/>
  <c r="T1348" i="1"/>
  <c r="Q1349" i="1"/>
  <c r="T1349" i="1"/>
  <c r="Q1350" i="1"/>
  <c r="T1350" i="1"/>
  <c r="Q1351" i="1"/>
  <c r="T1351" i="1"/>
  <c r="Q1352" i="1"/>
  <c r="T1352" i="1"/>
  <c r="Q1353" i="1"/>
  <c r="T1353" i="1"/>
  <c r="Q1354" i="1"/>
  <c r="T1354" i="1"/>
  <c r="Q1355" i="1"/>
  <c r="T1355" i="1"/>
  <c r="Q1356" i="1"/>
  <c r="T1356" i="1"/>
  <c r="Q1357" i="1"/>
  <c r="T1357" i="1"/>
  <c r="Q1358" i="1"/>
  <c r="T1358" i="1"/>
  <c r="Q1359" i="1"/>
  <c r="T1359" i="1"/>
  <c r="Q1360" i="1"/>
  <c r="T1360" i="1"/>
  <c r="Q1361" i="1"/>
  <c r="T1361" i="1"/>
  <c r="Q1362" i="1"/>
  <c r="T1362" i="1"/>
  <c r="Q1363" i="1"/>
  <c r="T1363" i="1"/>
  <c r="Q1364" i="1"/>
  <c r="T1364" i="1"/>
  <c r="Q1365" i="1"/>
  <c r="T1365" i="1"/>
  <c r="Q1366" i="1"/>
  <c r="T1366" i="1"/>
  <c r="Q1367" i="1"/>
  <c r="T1367" i="1"/>
  <c r="Q1368" i="1"/>
  <c r="T1368" i="1"/>
  <c r="Q1369" i="1"/>
  <c r="T1369" i="1"/>
  <c r="Q1370" i="1"/>
  <c r="T1370" i="1"/>
  <c r="Q1371" i="1"/>
  <c r="T1371" i="1"/>
  <c r="Q1372" i="1"/>
  <c r="T1372" i="1"/>
  <c r="Q1373" i="1"/>
  <c r="T1373" i="1"/>
  <c r="Q1374" i="1"/>
  <c r="T1374" i="1"/>
  <c r="Q1375" i="1"/>
  <c r="T1375" i="1"/>
  <c r="Q1376" i="1"/>
  <c r="T1376" i="1"/>
  <c r="Q1377" i="1"/>
  <c r="T1377" i="1"/>
  <c r="Q1378" i="1"/>
  <c r="T1378" i="1"/>
  <c r="Q1379" i="1"/>
  <c r="T1379" i="1"/>
  <c r="Q1380" i="1"/>
  <c r="T1380" i="1"/>
  <c r="Q1381" i="1"/>
  <c r="T1381" i="1"/>
  <c r="Q1382" i="1"/>
  <c r="T1382" i="1"/>
  <c r="Q1383" i="1"/>
  <c r="T1383" i="1"/>
  <c r="Q1384" i="1"/>
  <c r="T1384" i="1"/>
  <c r="Q1385" i="1"/>
  <c r="T1385" i="1"/>
  <c r="Q1386" i="1"/>
  <c r="T1386" i="1"/>
  <c r="Q1387" i="1"/>
  <c r="T1387" i="1"/>
  <c r="Q1388" i="1"/>
  <c r="T1388" i="1"/>
  <c r="Q1389" i="1"/>
  <c r="T1389" i="1"/>
  <c r="Q1390" i="1"/>
  <c r="T1390" i="1"/>
  <c r="Q1391" i="1"/>
  <c r="T1391" i="1"/>
  <c r="Q1392" i="1"/>
  <c r="T1392" i="1"/>
  <c r="Q1393" i="1"/>
  <c r="T1393" i="1"/>
  <c r="Q1394" i="1"/>
  <c r="T1394" i="1"/>
  <c r="Q1395" i="1"/>
  <c r="T1395" i="1"/>
  <c r="Q1396" i="1"/>
  <c r="T1396" i="1"/>
  <c r="Q1397" i="1"/>
  <c r="T1397" i="1"/>
  <c r="Q1398" i="1"/>
  <c r="T1398" i="1"/>
  <c r="Q1399" i="1"/>
  <c r="T1399" i="1"/>
  <c r="Q1400" i="1"/>
  <c r="T1400" i="1"/>
  <c r="Q1401" i="1"/>
  <c r="T1401" i="1"/>
  <c r="Q1402" i="1"/>
  <c r="T1402" i="1"/>
  <c r="Q1403" i="1"/>
  <c r="T1403" i="1"/>
  <c r="Q1404" i="1"/>
  <c r="T1404" i="1"/>
  <c r="Q1405" i="1"/>
  <c r="T1405" i="1"/>
  <c r="Q1406" i="1"/>
  <c r="T1406" i="1"/>
  <c r="Q1407" i="1"/>
  <c r="T1407" i="1"/>
  <c r="Q1408" i="1"/>
  <c r="T1408" i="1"/>
  <c r="Q1409" i="1"/>
  <c r="T1409" i="1"/>
  <c r="Q1410" i="1"/>
  <c r="T1410" i="1"/>
  <c r="Q1411" i="1"/>
  <c r="T1411" i="1"/>
  <c r="Q1412" i="1"/>
  <c r="T1412" i="1"/>
  <c r="Q1413" i="1"/>
  <c r="T1413" i="1"/>
  <c r="Q1414" i="1"/>
  <c r="T1414" i="1"/>
  <c r="Q1415" i="1"/>
  <c r="T1415" i="1"/>
  <c r="Q1416" i="1"/>
  <c r="T1416" i="1"/>
  <c r="Q1417" i="1"/>
  <c r="T1417" i="1"/>
  <c r="Q1418" i="1"/>
  <c r="T1418" i="1"/>
  <c r="Q1419" i="1"/>
  <c r="T1419" i="1"/>
  <c r="Q1420" i="1"/>
  <c r="T1420" i="1"/>
  <c r="Q1421" i="1"/>
  <c r="T1421" i="1"/>
  <c r="Q1422" i="1"/>
  <c r="T1422" i="1"/>
  <c r="Q1423" i="1"/>
  <c r="T1423" i="1"/>
  <c r="Q1424" i="1"/>
  <c r="T1424" i="1"/>
  <c r="Q1425" i="1"/>
  <c r="T1425" i="1"/>
  <c r="Q1426" i="1"/>
  <c r="T1426" i="1"/>
  <c r="Q1427" i="1"/>
  <c r="T1427" i="1"/>
  <c r="Q1428" i="1"/>
  <c r="T1428" i="1"/>
  <c r="Q1429" i="1"/>
  <c r="T1429" i="1"/>
  <c r="Q1430" i="1"/>
  <c r="T1430" i="1"/>
  <c r="Q1431" i="1"/>
  <c r="T1431" i="1"/>
  <c r="Q1432" i="1"/>
  <c r="T1432" i="1"/>
  <c r="Q1433" i="1"/>
  <c r="T1433" i="1"/>
  <c r="Q1434" i="1"/>
  <c r="T1434" i="1"/>
  <c r="Q1435" i="1"/>
  <c r="T1435" i="1"/>
  <c r="Q1436" i="1"/>
  <c r="T1436" i="1"/>
  <c r="Q1437" i="1"/>
  <c r="T1437" i="1"/>
  <c r="Q1438" i="1"/>
  <c r="T1438" i="1"/>
  <c r="Q1439" i="1"/>
  <c r="T1439" i="1"/>
  <c r="Q1440" i="1"/>
  <c r="T1440" i="1"/>
  <c r="Q1441" i="1"/>
  <c r="T1441" i="1"/>
  <c r="Q1442" i="1"/>
  <c r="T1442" i="1"/>
  <c r="Q1443" i="1"/>
  <c r="T1443" i="1"/>
  <c r="Q1444" i="1"/>
  <c r="T1444" i="1"/>
  <c r="Q1445" i="1"/>
  <c r="T1445" i="1"/>
  <c r="Q1446" i="1"/>
  <c r="T1446" i="1"/>
  <c r="Q1447" i="1"/>
  <c r="T1447" i="1"/>
  <c r="Q1448" i="1"/>
  <c r="T1448" i="1"/>
  <c r="Q1449" i="1"/>
  <c r="T1449" i="1"/>
  <c r="Q1450" i="1"/>
  <c r="T1450" i="1"/>
  <c r="Q1451" i="1"/>
  <c r="T1451" i="1"/>
  <c r="Q1452" i="1"/>
  <c r="T1452" i="1"/>
  <c r="Q1453" i="1"/>
  <c r="T1453" i="1"/>
  <c r="Q1454" i="1"/>
  <c r="T1454" i="1"/>
  <c r="Q1455" i="1"/>
  <c r="T1455" i="1"/>
  <c r="Q1456" i="1"/>
  <c r="T1456" i="1"/>
  <c r="Q1457" i="1"/>
  <c r="T1457" i="1"/>
  <c r="Q1458" i="1"/>
  <c r="T1458" i="1"/>
  <c r="Q1459" i="1"/>
  <c r="T1459" i="1"/>
  <c r="Q1460" i="1"/>
  <c r="T1460" i="1"/>
  <c r="Q1461" i="1"/>
  <c r="T1461" i="1"/>
  <c r="Q1462" i="1"/>
  <c r="T1462" i="1"/>
  <c r="Q1463" i="1"/>
  <c r="T1463" i="1"/>
  <c r="Q1464" i="1"/>
  <c r="T1464" i="1"/>
  <c r="Q1465" i="1"/>
  <c r="T1465" i="1"/>
  <c r="Q1466" i="1"/>
  <c r="T1466" i="1"/>
  <c r="Q1467" i="1"/>
  <c r="T1467" i="1"/>
  <c r="Q1468" i="1"/>
  <c r="T1468" i="1"/>
  <c r="Q1469" i="1"/>
  <c r="T1469" i="1"/>
  <c r="Q1470" i="1"/>
  <c r="T1470" i="1"/>
  <c r="Q1471" i="1"/>
  <c r="T1471" i="1"/>
  <c r="Q1472" i="1"/>
  <c r="T1472" i="1"/>
  <c r="Q1473" i="1"/>
  <c r="T1473" i="1"/>
  <c r="Q1474" i="1"/>
  <c r="T1474" i="1"/>
  <c r="Q1475" i="1"/>
  <c r="T1475" i="1"/>
  <c r="Q1476" i="1"/>
  <c r="T1476" i="1"/>
  <c r="Q1477" i="1"/>
  <c r="T1477" i="1"/>
  <c r="Q1478" i="1"/>
  <c r="T1478" i="1"/>
  <c r="Q1479" i="1"/>
  <c r="T1479" i="1"/>
  <c r="Q1480" i="1"/>
  <c r="T1480" i="1"/>
  <c r="Q1481" i="1"/>
  <c r="T1481" i="1"/>
  <c r="Q1482" i="1"/>
  <c r="T1482" i="1"/>
  <c r="Q1483" i="1"/>
  <c r="T1483" i="1"/>
  <c r="Q1484" i="1"/>
  <c r="T1484" i="1"/>
  <c r="Q1485" i="1"/>
  <c r="T1485" i="1"/>
  <c r="Q1486" i="1"/>
  <c r="T1486" i="1"/>
  <c r="Q1487" i="1"/>
  <c r="T1487" i="1"/>
  <c r="Q1488" i="1"/>
  <c r="T1488" i="1"/>
  <c r="Q1489" i="1"/>
  <c r="T1489" i="1"/>
  <c r="Q1490" i="1"/>
  <c r="T1490" i="1"/>
  <c r="Q1491" i="1"/>
  <c r="T1491" i="1"/>
  <c r="Q1492" i="1"/>
  <c r="T1492" i="1"/>
  <c r="Q1493" i="1"/>
  <c r="T1493" i="1"/>
  <c r="Q1494" i="1"/>
  <c r="T1494" i="1"/>
  <c r="Q1495" i="1"/>
  <c r="T1495" i="1"/>
  <c r="Q1496" i="1"/>
  <c r="T1496" i="1"/>
  <c r="Q1497" i="1"/>
  <c r="T1497" i="1"/>
  <c r="Q1498" i="1"/>
  <c r="T1498" i="1"/>
  <c r="Q1499" i="1"/>
  <c r="T1499" i="1"/>
  <c r="Q1500" i="1"/>
  <c r="T1500" i="1"/>
  <c r="Q1501" i="1"/>
  <c r="T1501" i="1"/>
  <c r="Q1502" i="1"/>
  <c r="T1502" i="1"/>
  <c r="Q1503" i="1"/>
  <c r="T1503" i="1"/>
  <c r="Q1504" i="1"/>
  <c r="T1504" i="1"/>
  <c r="Q1505" i="1"/>
  <c r="T1505" i="1"/>
  <c r="Q1506" i="1"/>
  <c r="T1506" i="1"/>
  <c r="Q1507" i="1"/>
  <c r="T1507" i="1"/>
  <c r="Q1508" i="1"/>
  <c r="T1508" i="1"/>
  <c r="Q1509" i="1"/>
  <c r="T1509" i="1"/>
  <c r="Q1510" i="1"/>
  <c r="T1510" i="1"/>
  <c r="Q1511" i="1"/>
  <c r="T1511" i="1"/>
  <c r="Q1512" i="1"/>
  <c r="T1512" i="1"/>
  <c r="Q1513" i="1"/>
  <c r="T1513" i="1"/>
  <c r="Q1514" i="1"/>
  <c r="T1514" i="1"/>
  <c r="Q1515" i="1"/>
  <c r="T1515" i="1"/>
  <c r="Q1516" i="1"/>
  <c r="T1516" i="1"/>
  <c r="Q1517" i="1"/>
  <c r="T1517" i="1"/>
  <c r="Q1518" i="1"/>
  <c r="T1518" i="1"/>
  <c r="Q1519" i="1"/>
  <c r="T1519" i="1"/>
  <c r="Q1520" i="1"/>
  <c r="T1520" i="1"/>
  <c r="Q1521" i="1"/>
  <c r="T1521" i="1"/>
  <c r="Q1522" i="1"/>
  <c r="T1522" i="1"/>
  <c r="Q1523" i="1"/>
  <c r="T1523" i="1"/>
  <c r="Q1524" i="1"/>
  <c r="T1524" i="1"/>
  <c r="Q1525" i="1"/>
  <c r="T1525" i="1"/>
  <c r="Q1526" i="1"/>
  <c r="T1526" i="1"/>
  <c r="Q1527" i="1"/>
  <c r="T1527" i="1"/>
  <c r="Q1528" i="1"/>
  <c r="T1528" i="1"/>
  <c r="Q1529" i="1"/>
  <c r="T1529" i="1"/>
  <c r="Q1530" i="1"/>
  <c r="T1530" i="1"/>
  <c r="Q1531" i="1"/>
  <c r="T1531" i="1"/>
  <c r="Q1532" i="1"/>
  <c r="T1532" i="1"/>
  <c r="Q1533" i="1"/>
  <c r="T1533" i="1"/>
  <c r="Q1534" i="1"/>
  <c r="T1534" i="1"/>
  <c r="Q1535" i="1"/>
  <c r="T1535" i="1"/>
  <c r="Q1536" i="1"/>
  <c r="T1536" i="1"/>
  <c r="Q1537" i="1"/>
  <c r="T1537" i="1"/>
  <c r="Q1538" i="1"/>
  <c r="T1538" i="1"/>
  <c r="Q1539" i="1"/>
  <c r="T1539" i="1"/>
  <c r="Q1540" i="1"/>
  <c r="T1540" i="1"/>
  <c r="Q1541" i="1"/>
  <c r="T1541" i="1"/>
  <c r="Q1542" i="1"/>
  <c r="T1542" i="1"/>
  <c r="Q1543" i="1"/>
  <c r="T1543" i="1"/>
  <c r="Q1544" i="1"/>
  <c r="T1544" i="1"/>
  <c r="Q1545" i="1"/>
  <c r="T1545" i="1"/>
  <c r="Q1546" i="1"/>
  <c r="T1546" i="1"/>
  <c r="Q1547" i="1"/>
  <c r="T1547" i="1"/>
  <c r="Q1548" i="1"/>
  <c r="T1548" i="1"/>
  <c r="Q1549" i="1"/>
  <c r="T1549" i="1"/>
  <c r="Q1550" i="1"/>
  <c r="T1550" i="1"/>
  <c r="Q1551" i="1"/>
  <c r="T1551" i="1"/>
  <c r="Q1552" i="1"/>
  <c r="T1552" i="1"/>
  <c r="Q1553" i="1"/>
  <c r="T1553" i="1"/>
  <c r="Q1554" i="1"/>
  <c r="T1554" i="1"/>
  <c r="Q1555" i="1"/>
  <c r="T1555" i="1"/>
  <c r="Q1556" i="1"/>
  <c r="T1556" i="1"/>
  <c r="Q1557" i="1"/>
  <c r="T1557" i="1"/>
  <c r="Q1558" i="1"/>
  <c r="T1558" i="1"/>
  <c r="Q1559" i="1"/>
  <c r="T1559" i="1"/>
  <c r="Q1560" i="1"/>
  <c r="T1560" i="1"/>
  <c r="Q1561" i="1"/>
  <c r="T1561" i="1"/>
  <c r="Q1562" i="1"/>
  <c r="T1562" i="1"/>
  <c r="Q1563" i="1"/>
  <c r="T1563" i="1"/>
  <c r="Q1564" i="1"/>
  <c r="T1564" i="1"/>
  <c r="Q1565" i="1"/>
  <c r="T1565" i="1"/>
  <c r="Q1566" i="1"/>
  <c r="T1566" i="1"/>
  <c r="Q1567" i="1"/>
  <c r="T1567" i="1"/>
  <c r="Q1568" i="1"/>
  <c r="T1568" i="1"/>
  <c r="Q1569" i="1"/>
  <c r="T1569" i="1"/>
  <c r="Q1570" i="1"/>
  <c r="T1570" i="1"/>
  <c r="Q1571" i="1"/>
  <c r="T1571" i="1"/>
  <c r="Q1572" i="1"/>
  <c r="T1572" i="1"/>
  <c r="Q1573" i="1"/>
  <c r="T1573" i="1"/>
  <c r="Q1574" i="1"/>
  <c r="T1574" i="1"/>
  <c r="Q1575" i="1"/>
  <c r="T1575" i="1"/>
  <c r="Q1576" i="1"/>
  <c r="T1576" i="1"/>
  <c r="Q1577" i="1"/>
  <c r="T1577" i="1"/>
  <c r="Q1578" i="1"/>
  <c r="T1578" i="1"/>
  <c r="Q1579" i="1"/>
  <c r="T1579" i="1"/>
  <c r="Q1580" i="1"/>
  <c r="T1580" i="1"/>
  <c r="Q1581" i="1"/>
  <c r="T1581" i="1"/>
  <c r="Q1582" i="1"/>
  <c r="T1582" i="1"/>
  <c r="Q1583" i="1"/>
  <c r="T1583" i="1"/>
  <c r="Q1584" i="1"/>
  <c r="T1584" i="1"/>
  <c r="Q1585" i="1"/>
  <c r="T1585" i="1"/>
  <c r="Q1586" i="1"/>
  <c r="T1586" i="1"/>
  <c r="Q1587" i="1"/>
  <c r="T1587" i="1"/>
  <c r="Q1588" i="1"/>
  <c r="T1588" i="1"/>
  <c r="Q1589" i="1"/>
  <c r="T1589" i="1"/>
  <c r="Q1590" i="1"/>
  <c r="T1590" i="1"/>
  <c r="Q1591" i="1"/>
  <c r="T1591" i="1"/>
  <c r="Q1592" i="1"/>
  <c r="T1592" i="1"/>
  <c r="Q1593" i="1"/>
  <c r="T1593" i="1"/>
  <c r="Q1594" i="1"/>
  <c r="T1594" i="1"/>
  <c r="Q1595" i="1"/>
  <c r="T1595" i="1"/>
  <c r="Q1596" i="1"/>
  <c r="T1596" i="1"/>
  <c r="Q1597" i="1"/>
  <c r="T1597" i="1"/>
  <c r="Q1598" i="1"/>
  <c r="T1598" i="1"/>
  <c r="Q1599" i="1"/>
  <c r="T1599" i="1"/>
  <c r="Q1600" i="1"/>
  <c r="T1600" i="1"/>
  <c r="Q1601" i="1"/>
  <c r="T1601" i="1"/>
  <c r="Q1602" i="1"/>
  <c r="T1602" i="1"/>
  <c r="Q1603" i="1"/>
  <c r="T1603" i="1"/>
  <c r="Q1604" i="1"/>
  <c r="T1604" i="1"/>
  <c r="Q1605" i="1"/>
  <c r="T1605" i="1"/>
  <c r="Q1606" i="1"/>
  <c r="T1606" i="1"/>
  <c r="Q1607" i="1"/>
  <c r="T1607" i="1"/>
  <c r="Q1608" i="1"/>
  <c r="T1608" i="1"/>
  <c r="Q1609" i="1"/>
  <c r="T1609" i="1"/>
  <c r="Q1610" i="1"/>
  <c r="T1610" i="1"/>
  <c r="Q1611" i="1"/>
  <c r="T1611" i="1"/>
  <c r="Q1612" i="1"/>
  <c r="T1612" i="1"/>
  <c r="Q1613" i="1"/>
  <c r="T1613" i="1"/>
  <c r="Q1614" i="1"/>
  <c r="T1614" i="1"/>
  <c r="Q1615" i="1"/>
  <c r="T1615" i="1"/>
  <c r="Q1616" i="1"/>
  <c r="T1616" i="1"/>
  <c r="Q1617" i="1"/>
  <c r="T1617" i="1"/>
  <c r="Q1618" i="1"/>
  <c r="T1618" i="1"/>
  <c r="Q1619" i="1"/>
  <c r="T1619" i="1"/>
  <c r="Q1620" i="1"/>
  <c r="T1620" i="1"/>
  <c r="Q1621" i="1"/>
  <c r="T1621" i="1"/>
  <c r="Q1622" i="1"/>
  <c r="T1622" i="1"/>
  <c r="Q1623" i="1"/>
  <c r="T1623" i="1"/>
  <c r="Q1624" i="1"/>
  <c r="T1624" i="1"/>
  <c r="Q1625" i="1"/>
  <c r="T1625" i="1"/>
  <c r="Q1626" i="1"/>
  <c r="T1626" i="1"/>
  <c r="Q1627" i="1"/>
  <c r="T1627" i="1"/>
  <c r="Q1628" i="1"/>
  <c r="T1628" i="1"/>
  <c r="Q1629" i="1"/>
  <c r="T1629" i="1"/>
  <c r="Q1630" i="1"/>
  <c r="T1630" i="1"/>
  <c r="Q1631" i="1"/>
  <c r="T1631" i="1"/>
  <c r="Q1632" i="1"/>
  <c r="T1632" i="1"/>
  <c r="Q1633" i="1"/>
  <c r="T1633" i="1"/>
  <c r="Q1634" i="1"/>
  <c r="T1634" i="1"/>
  <c r="Q1635" i="1"/>
  <c r="T1635" i="1"/>
  <c r="Q1636" i="1"/>
  <c r="T1636" i="1"/>
  <c r="Q1637" i="1"/>
  <c r="T1637" i="1"/>
  <c r="Q1638" i="1"/>
  <c r="T1638" i="1"/>
  <c r="Q1639" i="1"/>
  <c r="T1639" i="1"/>
  <c r="Q1640" i="1"/>
  <c r="T1640" i="1"/>
  <c r="Q1641" i="1"/>
  <c r="T1641" i="1"/>
  <c r="Q1642" i="1"/>
  <c r="T1642" i="1"/>
  <c r="Q1643" i="1"/>
  <c r="T1643" i="1"/>
  <c r="Q1644" i="1"/>
  <c r="T1644" i="1"/>
  <c r="Q1645" i="1"/>
  <c r="T1645" i="1"/>
  <c r="Q1646" i="1"/>
  <c r="T1646" i="1"/>
  <c r="Q1647" i="1"/>
  <c r="T1647" i="1"/>
  <c r="Q1648" i="1"/>
  <c r="T1648" i="1"/>
  <c r="Q1649" i="1"/>
  <c r="T1649" i="1"/>
  <c r="Q1650" i="1"/>
  <c r="T1650" i="1"/>
  <c r="Q1651" i="1"/>
  <c r="T1651" i="1"/>
  <c r="Q1652" i="1"/>
  <c r="T1652" i="1"/>
  <c r="Q1653" i="1"/>
  <c r="T1653" i="1"/>
  <c r="Q1654" i="1"/>
  <c r="T1654" i="1"/>
  <c r="Q1655" i="1"/>
  <c r="T1655" i="1"/>
  <c r="Q1656" i="1"/>
  <c r="T1656" i="1"/>
  <c r="Q1657" i="1"/>
  <c r="T1657" i="1"/>
  <c r="Q1658" i="1"/>
  <c r="T1658" i="1"/>
  <c r="Q1659" i="1"/>
  <c r="T1659" i="1"/>
  <c r="Q1660" i="1"/>
  <c r="T1660" i="1"/>
  <c r="Q1661" i="1"/>
  <c r="T1661" i="1"/>
  <c r="Q1662" i="1"/>
  <c r="T1662" i="1"/>
  <c r="Q1663" i="1"/>
  <c r="T1663" i="1"/>
  <c r="Q1664" i="1"/>
  <c r="T1664" i="1"/>
  <c r="Q1665" i="1"/>
  <c r="T1665" i="1"/>
  <c r="Q1666" i="1"/>
  <c r="T1666" i="1"/>
  <c r="Q1667" i="1"/>
  <c r="T1667" i="1"/>
  <c r="Q1668" i="1"/>
  <c r="T1668" i="1"/>
  <c r="Q1669" i="1"/>
  <c r="T1669" i="1"/>
  <c r="Q1670" i="1"/>
  <c r="T1670" i="1"/>
  <c r="Q1671" i="1"/>
  <c r="T1671" i="1"/>
  <c r="Q1672" i="1"/>
  <c r="T1672" i="1"/>
  <c r="Q1673" i="1"/>
  <c r="T1673" i="1"/>
  <c r="Q1674" i="1"/>
  <c r="T1674" i="1"/>
  <c r="Q1675" i="1"/>
  <c r="T1675" i="1"/>
  <c r="Q1676" i="1"/>
  <c r="T1676" i="1"/>
  <c r="Q1677" i="1"/>
  <c r="T1677" i="1"/>
  <c r="Q1678" i="1"/>
  <c r="T1678" i="1"/>
  <c r="Q1679" i="1"/>
  <c r="T1679" i="1"/>
  <c r="Q1680" i="1"/>
  <c r="T1680" i="1"/>
  <c r="Q1681" i="1"/>
  <c r="T1681" i="1"/>
  <c r="Q1682" i="1"/>
  <c r="T1682" i="1"/>
  <c r="Q1683" i="1"/>
  <c r="T1683" i="1"/>
  <c r="Q1684" i="1"/>
  <c r="T1684" i="1"/>
  <c r="Q1685" i="1"/>
  <c r="T1685" i="1"/>
  <c r="Q1686" i="1"/>
  <c r="T1686" i="1"/>
  <c r="Q1687" i="1"/>
  <c r="T1687" i="1"/>
  <c r="Q1688" i="1"/>
  <c r="T1688" i="1"/>
  <c r="Q1689" i="1"/>
  <c r="T1689" i="1"/>
  <c r="Q1690" i="1"/>
  <c r="T1690" i="1"/>
  <c r="Q1691" i="1"/>
  <c r="T1691" i="1"/>
  <c r="Q1692" i="1"/>
  <c r="T1692" i="1"/>
  <c r="Q1693" i="1"/>
  <c r="T1693" i="1"/>
  <c r="Q1694" i="1"/>
  <c r="T1694" i="1"/>
  <c r="Q1695" i="1"/>
  <c r="T1695" i="1"/>
  <c r="Q1696" i="1"/>
  <c r="T1696" i="1"/>
  <c r="Q1697" i="1"/>
  <c r="T1697" i="1"/>
  <c r="Q1698" i="1"/>
  <c r="T1698" i="1"/>
  <c r="Q1699" i="1"/>
  <c r="T1699" i="1"/>
  <c r="Q1700" i="1"/>
  <c r="T1700" i="1"/>
  <c r="Q1701" i="1"/>
  <c r="T1701" i="1"/>
  <c r="Q1702" i="1"/>
  <c r="T1702" i="1"/>
  <c r="Q1703" i="1"/>
  <c r="T1703" i="1"/>
  <c r="Q1704" i="1"/>
  <c r="T1704" i="1"/>
  <c r="Q1705" i="1"/>
  <c r="T1705" i="1"/>
  <c r="Q1706" i="1"/>
  <c r="T1706" i="1"/>
  <c r="Q1707" i="1"/>
  <c r="T1707" i="1"/>
  <c r="Q1708" i="1"/>
  <c r="T1708" i="1"/>
  <c r="Q1709" i="1"/>
  <c r="T1709" i="1"/>
  <c r="Q1710" i="1"/>
  <c r="T1710" i="1"/>
  <c r="Q1711" i="1"/>
  <c r="T1711" i="1"/>
  <c r="Q1712" i="1"/>
  <c r="T1712" i="1"/>
  <c r="Q1713" i="1"/>
  <c r="T1713" i="1"/>
  <c r="Q1714" i="1"/>
  <c r="T1714" i="1"/>
  <c r="Q1715" i="1"/>
  <c r="T1715" i="1"/>
  <c r="Q1716" i="1"/>
  <c r="T1716" i="1"/>
  <c r="Q1717" i="1"/>
  <c r="T1717" i="1"/>
  <c r="Q1718" i="1"/>
  <c r="T1718" i="1"/>
  <c r="Q1719" i="1"/>
  <c r="T1719" i="1"/>
  <c r="Q1720" i="1"/>
  <c r="T1720" i="1"/>
  <c r="Q1721" i="1"/>
  <c r="T1721" i="1"/>
  <c r="Q1722" i="1"/>
  <c r="T1722" i="1"/>
  <c r="Q1723" i="1"/>
  <c r="T1723" i="1"/>
  <c r="Q1724" i="1"/>
  <c r="T1724" i="1"/>
  <c r="Q1725" i="1"/>
  <c r="T1725" i="1"/>
  <c r="Q1726" i="1"/>
  <c r="T1726" i="1"/>
  <c r="Q1727" i="1"/>
  <c r="T1727" i="1"/>
  <c r="Q1728" i="1"/>
  <c r="T1728" i="1"/>
  <c r="Q1729" i="1"/>
  <c r="T1729" i="1"/>
  <c r="Q1730" i="1"/>
  <c r="T1730" i="1"/>
  <c r="Q1731" i="1"/>
  <c r="T1731" i="1"/>
  <c r="Q1732" i="1"/>
  <c r="T1732" i="1"/>
  <c r="Q1733" i="1"/>
  <c r="T1733" i="1"/>
  <c r="Q1734" i="1"/>
  <c r="T1734" i="1"/>
  <c r="Q1735" i="1"/>
  <c r="T1735" i="1"/>
  <c r="Q1736" i="1"/>
  <c r="T1736" i="1"/>
  <c r="Q1737" i="1"/>
  <c r="T1737" i="1"/>
  <c r="Q1738" i="1"/>
  <c r="T1738" i="1"/>
  <c r="Q1739" i="1"/>
  <c r="T1739" i="1"/>
  <c r="Q1740" i="1"/>
  <c r="T1740" i="1"/>
  <c r="Q1741" i="1"/>
  <c r="T1741" i="1"/>
  <c r="Q1742" i="1"/>
  <c r="T1742" i="1"/>
  <c r="Q1743" i="1"/>
  <c r="T1743" i="1"/>
  <c r="Q1744" i="1"/>
  <c r="T1744" i="1"/>
  <c r="Q1745" i="1"/>
  <c r="T1745" i="1"/>
  <c r="Q1746" i="1"/>
  <c r="T1746" i="1"/>
  <c r="Q1747" i="1"/>
  <c r="T1747" i="1"/>
  <c r="Q1748" i="1"/>
  <c r="T1748" i="1"/>
  <c r="Q1749" i="1"/>
  <c r="T1749" i="1"/>
  <c r="Q1750" i="1"/>
  <c r="T1750" i="1"/>
  <c r="Q1751" i="1"/>
  <c r="T1751" i="1"/>
  <c r="Q1752" i="1"/>
  <c r="T1752" i="1"/>
  <c r="Q1753" i="1"/>
  <c r="T1753" i="1"/>
  <c r="Q1754" i="1"/>
  <c r="T1754" i="1"/>
  <c r="Q1755" i="1"/>
  <c r="T1755" i="1"/>
  <c r="Q1756" i="1"/>
  <c r="T1756" i="1"/>
  <c r="Q1757" i="1"/>
  <c r="T1757" i="1"/>
  <c r="Q1758" i="1"/>
  <c r="T1758" i="1"/>
  <c r="Q1759" i="1"/>
  <c r="T1759" i="1"/>
  <c r="Q1760" i="1"/>
  <c r="T1760" i="1"/>
  <c r="Q1761" i="1"/>
  <c r="T1761" i="1"/>
  <c r="Q1762" i="1"/>
  <c r="T1762" i="1"/>
  <c r="Q1763" i="1"/>
  <c r="T1763" i="1"/>
  <c r="Q1764" i="1"/>
  <c r="T1764" i="1"/>
  <c r="Q1765" i="1"/>
  <c r="T1765" i="1"/>
  <c r="Q1766" i="1"/>
  <c r="T1766" i="1"/>
  <c r="Q1767" i="1"/>
  <c r="T1767" i="1"/>
  <c r="Q1768" i="1"/>
  <c r="T1768" i="1"/>
  <c r="Q1769" i="1"/>
  <c r="T1769" i="1"/>
  <c r="Q1770" i="1"/>
  <c r="T1770" i="1"/>
  <c r="Q1771" i="1"/>
  <c r="T1771" i="1"/>
  <c r="Q1772" i="1"/>
  <c r="T1772" i="1"/>
  <c r="Q1773" i="1"/>
  <c r="T1773" i="1"/>
  <c r="Q1774" i="1"/>
  <c r="T1774" i="1"/>
  <c r="Q1775" i="1"/>
  <c r="T1775" i="1"/>
  <c r="Q1776" i="1"/>
  <c r="T1776" i="1"/>
  <c r="Q1777" i="1"/>
  <c r="T1777" i="1"/>
  <c r="Q1778" i="1"/>
  <c r="T1778" i="1"/>
  <c r="Q1779" i="1"/>
  <c r="T1779" i="1"/>
  <c r="Q1780" i="1"/>
  <c r="T1780" i="1"/>
  <c r="Q1781" i="1"/>
  <c r="T1781" i="1"/>
  <c r="Q1782" i="1"/>
  <c r="T1782" i="1"/>
  <c r="Q1783" i="1"/>
  <c r="T1783" i="1"/>
  <c r="Q1784" i="1"/>
  <c r="T1784" i="1"/>
  <c r="Q1785" i="1"/>
  <c r="T1785" i="1"/>
  <c r="Q1786" i="1"/>
  <c r="T1786" i="1"/>
  <c r="Q1787" i="1"/>
  <c r="T1787" i="1"/>
  <c r="Q1788" i="1"/>
  <c r="T1788" i="1"/>
  <c r="Q1789" i="1"/>
  <c r="T1789" i="1"/>
  <c r="Q1790" i="1"/>
  <c r="T1790" i="1"/>
  <c r="Q1791" i="1"/>
  <c r="T1791" i="1"/>
  <c r="Q1792" i="1"/>
  <c r="T1792" i="1"/>
  <c r="Q1793" i="1"/>
  <c r="T1793" i="1"/>
  <c r="Q1794" i="1"/>
  <c r="T1794" i="1"/>
  <c r="Q1795" i="1"/>
  <c r="T1795" i="1"/>
  <c r="Q1796" i="1"/>
  <c r="T1796" i="1"/>
  <c r="Q1797" i="1"/>
  <c r="T1797" i="1"/>
  <c r="Q1798" i="1"/>
  <c r="T1798" i="1"/>
  <c r="Q1799" i="1"/>
  <c r="T1799" i="1"/>
  <c r="Q1800" i="1"/>
  <c r="T1800" i="1"/>
  <c r="Q1801" i="1"/>
  <c r="T1801" i="1"/>
  <c r="Q1802" i="1"/>
  <c r="T1802" i="1"/>
  <c r="Q1803" i="1"/>
  <c r="T1803" i="1"/>
  <c r="Q1804" i="1"/>
  <c r="T1804" i="1"/>
  <c r="Q1805" i="1"/>
  <c r="T1805" i="1"/>
  <c r="Q1806" i="1"/>
  <c r="T1806" i="1"/>
  <c r="Q1807" i="1"/>
  <c r="T1807" i="1"/>
  <c r="Q1808" i="1"/>
  <c r="T1808" i="1"/>
  <c r="Q1809" i="1"/>
  <c r="T1809" i="1"/>
  <c r="Q1810" i="1"/>
  <c r="T1810" i="1"/>
  <c r="Q1811" i="1"/>
  <c r="T1811" i="1"/>
  <c r="Q1812" i="1"/>
  <c r="T1812" i="1"/>
  <c r="Q1813" i="1"/>
  <c r="T1813" i="1"/>
  <c r="Q1814" i="1"/>
  <c r="T1814" i="1"/>
  <c r="Q1815" i="1"/>
  <c r="T1815" i="1"/>
  <c r="Q1816" i="1"/>
  <c r="T1816" i="1"/>
  <c r="Q1817" i="1"/>
  <c r="T1817" i="1"/>
  <c r="Q1818" i="1"/>
  <c r="T1818" i="1"/>
  <c r="Q1819" i="1"/>
  <c r="T1819" i="1"/>
  <c r="Q1820" i="1"/>
  <c r="T1820" i="1"/>
  <c r="Q1821" i="1"/>
  <c r="T1821" i="1"/>
  <c r="Q1822" i="1"/>
  <c r="T1822" i="1"/>
  <c r="Q1823" i="1"/>
  <c r="T1823" i="1"/>
  <c r="Q1824" i="1"/>
  <c r="T1824" i="1"/>
  <c r="Q1825" i="1"/>
  <c r="T1825" i="1"/>
  <c r="Q1826" i="1"/>
  <c r="T1826" i="1"/>
  <c r="Q1827" i="1"/>
  <c r="T1827" i="1"/>
  <c r="Q1828" i="1"/>
  <c r="T1828" i="1"/>
  <c r="Q1829" i="1"/>
  <c r="T1829" i="1"/>
  <c r="Q1830" i="1"/>
  <c r="T1830" i="1"/>
  <c r="Q1831" i="1"/>
  <c r="T1831" i="1"/>
  <c r="Q1832" i="1"/>
  <c r="T1832" i="1"/>
  <c r="Q1833" i="1"/>
  <c r="T1833" i="1"/>
  <c r="Q1834" i="1"/>
  <c r="T1834" i="1"/>
  <c r="Q1835" i="1"/>
  <c r="T1835" i="1"/>
  <c r="Q1836" i="1"/>
  <c r="T1836" i="1"/>
  <c r="Q1837" i="1"/>
  <c r="T1837" i="1"/>
  <c r="Q1838" i="1"/>
  <c r="T1838" i="1"/>
  <c r="Q1839" i="1"/>
  <c r="T1839" i="1"/>
  <c r="Q1840" i="1"/>
  <c r="T1840" i="1"/>
  <c r="Q1841" i="1"/>
  <c r="T1841" i="1"/>
  <c r="Q1842" i="1"/>
  <c r="T1842" i="1"/>
  <c r="Q1843" i="1"/>
  <c r="T1843" i="1"/>
  <c r="Q1844" i="1"/>
  <c r="T1844" i="1"/>
  <c r="Q1845" i="1"/>
  <c r="T1845" i="1"/>
  <c r="Q1846" i="1"/>
  <c r="T1846" i="1"/>
  <c r="Q1847" i="1"/>
  <c r="T1847" i="1"/>
  <c r="Q1848" i="1"/>
  <c r="T1848" i="1"/>
  <c r="Q1849" i="1"/>
  <c r="T1849" i="1"/>
  <c r="Q1850" i="1"/>
  <c r="T1850" i="1"/>
  <c r="Q1851" i="1"/>
  <c r="T1851" i="1"/>
  <c r="Q1852" i="1"/>
  <c r="T1852" i="1"/>
  <c r="Q1853" i="1"/>
  <c r="T1853" i="1"/>
  <c r="Q1854" i="1"/>
  <c r="T1854" i="1"/>
  <c r="Q1855" i="1"/>
  <c r="T1855" i="1"/>
  <c r="Q1856" i="1"/>
  <c r="T1856" i="1"/>
  <c r="Q1857" i="1"/>
  <c r="T1857" i="1"/>
  <c r="Q1858" i="1"/>
  <c r="T1858" i="1"/>
  <c r="Q1859" i="1"/>
  <c r="T1859" i="1"/>
  <c r="Q1860" i="1"/>
  <c r="T1860" i="1"/>
  <c r="Q1861" i="1"/>
  <c r="T1861" i="1"/>
  <c r="Q1862" i="1"/>
  <c r="T1862" i="1"/>
  <c r="Q1863" i="1"/>
  <c r="T1863" i="1"/>
  <c r="Q1864" i="1"/>
  <c r="T1864" i="1"/>
  <c r="Q1865" i="1"/>
  <c r="T1865" i="1"/>
  <c r="Q1866" i="1"/>
  <c r="T1866" i="1"/>
  <c r="Q1867" i="1"/>
  <c r="T1867" i="1"/>
  <c r="Q1868" i="1"/>
  <c r="T1868" i="1"/>
  <c r="Q1869" i="1"/>
  <c r="T1869" i="1"/>
  <c r="Q1870" i="1"/>
  <c r="T1870" i="1"/>
  <c r="Q1871" i="1"/>
  <c r="T1871" i="1"/>
  <c r="Q1872" i="1"/>
  <c r="T1872" i="1"/>
  <c r="Q1873" i="1"/>
  <c r="T1873" i="1"/>
  <c r="Q1874" i="1"/>
  <c r="T1874" i="1"/>
  <c r="Q1875" i="1"/>
  <c r="T1875" i="1"/>
  <c r="Q1876" i="1"/>
  <c r="T1876" i="1"/>
  <c r="Q1877" i="1"/>
  <c r="T1877" i="1"/>
  <c r="Q1878" i="1"/>
  <c r="T1878" i="1"/>
  <c r="Q1879" i="1"/>
  <c r="T1879" i="1"/>
  <c r="Q1880" i="1"/>
  <c r="T1880" i="1"/>
  <c r="Q1881" i="1"/>
  <c r="T1881" i="1"/>
  <c r="Q1882" i="1"/>
  <c r="T1882" i="1"/>
  <c r="Q1883" i="1"/>
  <c r="T1883" i="1"/>
  <c r="Q1884" i="1"/>
  <c r="T1884" i="1"/>
  <c r="Q1885" i="1"/>
  <c r="T1885" i="1"/>
  <c r="Q1886" i="1"/>
  <c r="T1886" i="1"/>
  <c r="Q1887" i="1"/>
  <c r="T1887" i="1"/>
  <c r="Q1888" i="1"/>
  <c r="T1888" i="1"/>
  <c r="Q1889" i="1"/>
  <c r="T1889" i="1"/>
  <c r="Q1890" i="1"/>
  <c r="T1890" i="1"/>
  <c r="Q1891" i="1"/>
  <c r="T1891" i="1"/>
  <c r="Q1892" i="1"/>
  <c r="T1892" i="1"/>
  <c r="Q1893" i="1"/>
  <c r="T1893" i="1"/>
  <c r="Q1894" i="1"/>
  <c r="T1894" i="1"/>
  <c r="Q1895" i="1"/>
  <c r="T1895" i="1"/>
  <c r="Q1896" i="1"/>
  <c r="T1896" i="1"/>
  <c r="Q1897" i="1"/>
  <c r="T1897" i="1"/>
  <c r="Q1898" i="1"/>
  <c r="T1898" i="1"/>
  <c r="Q1899" i="1"/>
  <c r="T1899" i="1"/>
  <c r="Q1900" i="1"/>
  <c r="T1900" i="1"/>
  <c r="Q1901" i="1"/>
  <c r="T1901" i="1"/>
  <c r="Q1902" i="1"/>
  <c r="T1902" i="1"/>
  <c r="Q1903" i="1"/>
  <c r="T1903" i="1"/>
  <c r="Q1904" i="1"/>
  <c r="T1904" i="1"/>
  <c r="Q1905" i="1"/>
  <c r="T1905" i="1"/>
  <c r="Q1906" i="1"/>
  <c r="T1906" i="1"/>
  <c r="Q1907" i="1"/>
  <c r="T1907" i="1"/>
  <c r="Q1908" i="1"/>
  <c r="T1908" i="1"/>
  <c r="Q1909" i="1"/>
  <c r="T1909" i="1"/>
  <c r="Q1910" i="1"/>
  <c r="T1910" i="1"/>
  <c r="Q1911" i="1"/>
  <c r="T1911" i="1"/>
  <c r="Q1912" i="1"/>
  <c r="T1912" i="1"/>
  <c r="Q1913" i="1"/>
  <c r="T1913" i="1"/>
  <c r="Q1914" i="1"/>
  <c r="T1914" i="1"/>
  <c r="Q1915" i="1"/>
  <c r="T1915" i="1"/>
  <c r="Q1916" i="1"/>
  <c r="T1916" i="1"/>
  <c r="Q1917" i="1"/>
  <c r="T1917" i="1"/>
  <c r="Q1918" i="1"/>
  <c r="T1918" i="1"/>
  <c r="Q1919" i="1"/>
  <c r="T1919" i="1"/>
  <c r="Q1920" i="1"/>
  <c r="T1920" i="1"/>
  <c r="Q1921" i="1"/>
  <c r="T1921" i="1"/>
  <c r="Q1922" i="1"/>
  <c r="T1922" i="1"/>
  <c r="Q1923" i="1"/>
  <c r="T1923" i="1"/>
  <c r="Q1924" i="1"/>
  <c r="T1924" i="1"/>
  <c r="Q1925" i="1"/>
  <c r="T1925" i="1"/>
  <c r="Q1926" i="1"/>
  <c r="T1926" i="1"/>
  <c r="Q1927" i="1"/>
  <c r="T1927" i="1"/>
  <c r="Q1928" i="1"/>
  <c r="T1928" i="1"/>
  <c r="Q1929" i="1"/>
  <c r="T1929" i="1"/>
  <c r="Q1930" i="1"/>
  <c r="T1930" i="1"/>
  <c r="Q1931" i="1"/>
  <c r="T1931" i="1"/>
  <c r="Q1932" i="1"/>
  <c r="T1932" i="1"/>
  <c r="Q1933" i="1"/>
  <c r="T1933" i="1"/>
  <c r="Q1934" i="1"/>
  <c r="T1934" i="1"/>
  <c r="Q1935" i="1"/>
  <c r="T1935" i="1"/>
  <c r="Q1936" i="1"/>
  <c r="T1936" i="1"/>
  <c r="Q1937" i="1"/>
  <c r="T1937" i="1"/>
  <c r="Q1938" i="1"/>
  <c r="T1938" i="1"/>
  <c r="Q1939" i="1"/>
  <c r="T1939" i="1"/>
  <c r="Q1940" i="1"/>
  <c r="T1940" i="1"/>
  <c r="Q1941" i="1"/>
  <c r="T1941" i="1"/>
  <c r="Q1942" i="1"/>
  <c r="T1942" i="1"/>
  <c r="Q1943" i="1"/>
  <c r="T1943" i="1"/>
  <c r="Q1944" i="1"/>
  <c r="T1944" i="1"/>
  <c r="Q1945" i="1"/>
  <c r="T1945" i="1"/>
  <c r="Q1946" i="1"/>
  <c r="T1946" i="1"/>
  <c r="Q1947" i="1"/>
  <c r="T1947" i="1"/>
  <c r="Q1948" i="1"/>
  <c r="T1948" i="1"/>
  <c r="Q1949" i="1"/>
  <c r="T1949" i="1"/>
  <c r="Q1950" i="1"/>
  <c r="T1950" i="1"/>
  <c r="Q1951" i="1"/>
  <c r="T1951" i="1"/>
  <c r="Q1952" i="1"/>
  <c r="T1952" i="1"/>
  <c r="Q1953" i="1"/>
  <c r="T1953" i="1"/>
  <c r="Q1954" i="1"/>
  <c r="T1954" i="1"/>
  <c r="Q1955" i="1"/>
  <c r="T1955" i="1"/>
  <c r="Q1956" i="1"/>
  <c r="T1956" i="1"/>
  <c r="Q1957" i="1"/>
  <c r="T1957" i="1"/>
  <c r="Q1958" i="1"/>
  <c r="T1958" i="1"/>
  <c r="Q1959" i="1"/>
  <c r="T1959" i="1"/>
  <c r="Q1960" i="1"/>
  <c r="T1960" i="1"/>
  <c r="Q1961" i="1"/>
  <c r="T1961" i="1"/>
  <c r="Q1962" i="1"/>
  <c r="T1962" i="1"/>
  <c r="Q1963" i="1"/>
  <c r="T1963" i="1"/>
  <c r="Q1964" i="1"/>
  <c r="T1964" i="1"/>
  <c r="Q1965" i="1"/>
  <c r="T1965" i="1"/>
  <c r="Q1966" i="1"/>
  <c r="T1966" i="1"/>
  <c r="Q1967" i="1"/>
  <c r="T1967" i="1"/>
  <c r="Q1968" i="1"/>
  <c r="T1968" i="1"/>
  <c r="Q1969" i="1"/>
  <c r="T1969" i="1"/>
  <c r="Q1970" i="1"/>
  <c r="T1970" i="1"/>
  <c r="Q1971" i="1"/>
  <c r="T1971" i="1"/>
  <c r="Q1972" i="1"/>
  <c r="T1972" i="1"/>
  <c r="Q1973" i="1"/>
  <c r="T1973" i="1"/>
  <c r="Q1974" i="1"/>
  <c r="T1974" i="1"/>
  <c r="Q1975" i="1"/>
  <c r="T1975" i="1"/>
  <c r="Q1976" i="1"/>
  <c r="T1976" i="1"/>
  <c r="Q1977" i="1"/>
  <c r="T1977" i="1"/>
  <c r="Q1978" i="1"/>
  <c r="T1978" i="1"/>
  <c r="Q1979" i="1"/>
  <c r="T1979" i="1"/>
  <c r="Q1980" i="1"/>
  <c r="T1980" i="1"/>
  <c r="Q1981" i="1"/>
  <c r="T1981" i="1"/>
  <c r="Q1982" i="1"/>
  <c r="T1982" i="1"/>
  <c r="Q1983" i="1"/>
  <c r="T1983" i="1"/>
  <c r="Q1984" i="1"/>
  <c r="T1984" i="1"/>
  <c r="Q1985" i="1"/>
  <c r="T1985" i="1"/>
  <c r="Q1986" i="1"/>
  <c r="T1986" i="1"/>
  <c r="Q1987" i="1"/>
  <c r="T1987" i="1"/>
  <c r="Q1988" i="1"/>
  <c r="T1988" i="1"/>
  <c r="Q1989" i="1"/>
  <c r="T1989" i="1"/>
  <c r="Q1990" i="1"/>
  <c r="T1990" i="1"/>
  <c r="Q1991" i="1"/>
  <c r="T1991" i="1"/>
  <c r="Q1992" i="1"/>
  <c r="T1992" i="1"/>
  <c r="Q1993" i="1"/>
  <c r="T1993" i="1"/>
  <c r="Q1994" i="1"/>
  <c r="T1994" i="1"/>
  <c r="Q1995" i="1"/>
  <c r="T1995" i="1"/>
  <c r="Q1996" i="1"/>
  <c r="T1996" i="1"/>
  <c r="Q1997" i="1"/>
  <c r="T1997" i="1"/>
  <c r="Q1998" i="1"/>
  <c r="T1998" i="1"/>
  <c r="Q1999" i="1"/>
  <c r="T1999" i="1"/>
  <c r="Q2000" i="1"/>
  <c r="T2000" i="1"/>
  <c r="Q2001" i="1"/>
  <c r="T2001" i="1"/>
  <c r="Q2002" i="1"/>
  <c r="T2002" i="1"/>
  <c r="Q2003" i="1"/>
  <c r="T2003" i="1"/>
  <c r="Q2004" i="1"/>
  <c r="T2004" i="1"/>
  <c r="Q2005" i="1"/>
  <c r="T2005" i="1"/>
  <c r="Q2006" i="1"/>
  <c r="T2006" i="1"/>
  <c r="Q2007" i="1"/>
  <c r="T2007" i="1"/>
  <c r="Q2008" i="1"/>
  <c r="T2008" i="1"/>
  <c r="Q2009" i="1"/>
  <c r="T2009" i="1"/>
  <c r="Q2010" i="1"/>
  <c r="T2010" i="1"/>
  <c r="Q2011" i="1"/>
  <c r="T2011" i="1"/>
  <c r="Q2012" i="1"/>
  <c r="T2012" i="1"/>
  <c r="Q2013" i="1"/>
  <c r="T2013" i="1"/>
  <c r="Q2014" i="1"/>
  <c r="T2014" i="1"/>
  <c r="Q2015" i="1"/>
  <c r="T2015" i="1"/>
  <c r="Q2016" i="1"/>
  <c r="T2016" i="1"/>
  <c r="Q2017" i="1"/>
  <c r="T2017" i="1"/>
  <c r="Q2018" i="1"/>
  <c r="T2018" i="1"/>
  <c r="Q2019" i="1"/>
  <c r="T2019" i="1"/>
  <c r="Q2020" i="1"/>
  <c r="T2020" i="1"/>
  <c r="Q2021" i="1"/>
  <c r="T2021" i="1"/>
  <c r="Q2022" i="1"/>
  <c r="T2022" i="1"/>
  <c r="Q2023" i="1"/>
  <c r="T2023" i="1"/>
  <c r="Q2024" i="1"/>
  <c r="T2024" i="1"/>
  <c r="Q2025" i="1"/>
  <c r="T2025" i="1"/>
  <c r="Q2026" i="1"/>
  <c r="T2026" i="1"/>
  <c r="Q2027" i="1"/>
  <c r="T2027" i="1"/>
  <c r="Q2028" i="1"/>
  <c r="T2028" i="1"/>
  <c r="Q2029" i="1"/>
  <c r="T2029" i="1"/>
  <c r="Q2030" i="1"/>
  <c r="T2030" i="1"/>
  <c r="Q2031" i="1"/>
  <c r="T2031" i="1"/>
  <c r="Q2032" i="1"/>
  <c r="T2032" i="1"/>
  <c r="Q2033" i="1"/>
  <c r="T2033" i="1"/>
  <c r="Q2034" i="1"/>
  <c r="T2034" i="1"/>
  <c r="Q2035" i="1"/>
  <c r="T2035" i="1"/>
  <c r="Q2036" i="1"/>
  <c r="T2036" i="1"/>
  <c r="Q2037" i="1"/>
  <c r="T2037" i="1"/>
  <c r="Q2038" i="1"/>
  <c r="T2038" i="1"/>
  <c r="Q2039" i="1"/>
  <c r="T2039" i="1"/>
  <c r="Q2040" i="1"/>
  <c r="T2040" i="1"/>
  <c r="Q2041" i="1"/>
  <c r="T2041" i="1"/>
  <c r="Q2042" i="1"/>
  <c r="T2042" i="1"/>
  <c r="Q2043" i="1"/>
  <c r="T2043" i="1"/>
  <c r="Q2044" i="1"/>
  <c r="T2044" i="1"/>
  <c r="Q2045" i="1"/>
  <c r="T2045" i="1"/>
  <c r="Q2046" i="1"/>
  <c r="T2046" i="1"/>
  <c r="Q2047" i="1"/>
  <c r="T2047" i="1"/>
  <c r="Q2048" i="1"/>
  <c r="T2048" i="1"/>
  <c r="Q2049" i="1"/>
  <c r="T2049" i="1"/>
  <c r="Q2050" i="1"/>
  <c r="T2050" i="1"/>
  <c r="Q2051" i="1"/>
  <c r="T2051" i="1"/>
  <c r="Q2052" i="1"/>
  <c r="T2052" i="1"/>
  <c r="Q2053" i="1"/>
  <c r="T2053" i="1"/>
  <c r="Q2054" i="1"/>
  <c r="T2054" i="1"/>
  <c r="Q2055" i="1"/>
  <c r="T2055" i="1"/>
  <c r="Q2056" i="1"/>
  <c r="T2056" i="1"/>
  <c r="Q2057" i="1"/>
  <c r="T2057" i="1"/>
  <c r="Q2058" i="1"/>
  <c r="T2058" i="1"/>
  <c r="Q2059" i="1"/>
  <c r="T2059" i="1"/>
  <c r="Q2060" i="1"/>
  <c r="T2060" i="1"/>
  <c r="Q2061" i="1"/>
  <c r="T2061" i="1"/>
  <c r="Q2062" i="1"/>
  <c r="T2062" i="1"/>
  <c r="Q2063" i="1"/>
  <c r="T2063" i="1"/>
  <c r="Q2064" i="1"/>
  <c r="T2064" i="1"/>
  <c r="Q2065" i="1"/>
  <c r="T2065" i="1"/>
  <c r="Q2066" i="1"/>
  <c r="T2066" i="1"/>
  <c r="Q2067" i="1"/>
  <c r="T2067" i="1"/>
  <c r="Q2068" i="1"/>
  <c r="T2068" i="1"/>
  <c r="Q2069" i="1"/>
  <c r="T2069" i="1"/>
  <c r="Q2070" i="1"/>
  <c r="T2070" i="1"/>
  <c r="Q2071" i="1"/>
  <c r="T2071" i="1"/>
  <c r="Q2072" i="1"/>
  <c r="T2072" i="1"/>
  <c r="Q2073" i="1"/>
  <c r="T2073" i="1"/>
  <c r="Q2074" i="1"/>
  <c r="T2074" i="1"/>
  <c r="Q2075" i="1"/>
  <c r="T2075" i="1"/>
  <c r="Q2076" i="1"/>
  <c r="T2076" i="1"/>
  <c r="Q2077" i="1"/>
  <c r="T2077" i="1"/>
  <c r="Q2078" i="1"/>
  <c r="T2078" i="1"/>
  <c r="Q2079" i="1"/>
  <c r="T2079" i="1"/>
  <c r="Q2080" i="1"/>
  <c r="T2080" i="1"/>
  <c r="Q2081" i="1"/>
  <c r="T2081" i="1"/>
  <c r="Q2082" i="1"/>
  <c r="T2082" i="1"/>
  <c r="Q2083" i="1"/>
  <c r="T2083" i="1"/>
  <c r="Q2084" i="1"/>
  <c r="T2084" i="1"/>
  <c r="Q2085" i="1"/>
  <c r="T2085" i="1"/>
  <c r="Q2086" i="1"/>
  <c r="T2086" i="1"/>
  <c r="Q2087" i="1"/>
  <c r="T2087" i="1"/>
  <c r="Q2088" i="1"/>
  <c r="T2088" i="1"/>
  <c r="Q2089" i="1"/>
  <c r="T2089" i="1"/>
  <c r="Q2090" i="1"/>
  <c r="T2090" i="1"/>
  <c r="Q2091" i="1"/>
  <c r="T2091" i="1"/>
  <c r="Q2092" i="1"/>
  <c r="T2092" i="1"/>
  <c r="Q2093" i="1"/>
  <c r="T2093" i="1"/>
  <c r="Q2094" i="1"/>
  <c r="T2094" i="1"/>
  <c r="Q2095" i="1"/>
  <c r="T2095" i="1"/>
  <c r="Q2096" i="1"/>
  <c r="T2096" i="1"/>
  <c r="Q2097" i="1"/>
  <c r="T2097" i="1"/>
  <c r="Q2098" i="1"/>
  <c r="T2098" i="1"/>
  <c r="Q2099" i="1"/>
  <c r="T2099" i="1"/>
  <c r="Q2100" i="1"/>
  <c r="T2100" i="1"/>
  <c r="Q2101" i="1"/>
  <c r="T2101" i="1"/>
  <c r="Q2102" i="1"/>
  <c r="T2102" i="1"/>
  <c r="Q2103" i="1"/>
  <c r="T2103" i="1"/>
  <c r="Q2104" i="1"/>
  <c r="T2104" i="1"/>
  <c r="Q2105" i="1"/>
  <c r="T2105" i="1"/>
  <c r="Q2106" i="1"/>
  <c r="T2106" i="1"/>
  <c r="Q2107" i="1"/>
  <c r="T2107" i="1"/>
  <c r="Q2108" i="1"/>
  <c r="T2108" i="1"/>
  <c r="Q2109" i="1"/>
  <c r="T2109" i="1"/>
  <c r="Q2110" i="1"/>
  <c r="T2110" i="1"/>
  <c r="Q2111" i="1"/>
  <c r="T2111" i="1"/>
  <c r="Q2112" i="1"/>
  <c r="T2112" i="1"/>
  <c r="Q2113" i="1"/>
  <c r="T2113" i="1"/>
  <c r="Q2114" i="1"/>
  <c r="T2114" i="1"/>
  <c r="Q2115" i="1"/>
  <c r="T2115" i="1"/>
  <c r="Q2116" i="1"/>
  <c r="T2116" i="1"/>
  <c r="Q2117" i="1"/>
  <c r="T2117" i="1"/>
  <c r="Q2118" i="1"/>
  <c r="T2118" i="1"/>
  <c r="Q2119" i="1"/>
  <c r="T2119" i="1"/>
  <c r="Q2120" i="1"/>
  <c r="T2120" i="1"/>
  <c r="Q2121" i="1"/>
  <c r="T2121" i="1"/>
  <c r="Q2122" i="1"/>
  <c r="T2122" i="1"/>
  <c r="Q2123" i="1"/>
  <c r="T2123" i="1"/>
  <c r="Q2124" i="1"/>
  <c r="T2124" i="1"/>
  <c r="Q2125" i="1"/>
  <c r="T2125" i="1"/>
  <c r="Q2126" i="1"/>
  <c r="T2126" i="1"/>
  <c r="Q2127" i="1"/>
  <c r="T2127" i="1"/>
  <c r="Q2128" i="1"/>
  <c r="T2128" i="1"/>
  <c r="Q2129" i="1"/>
  <c r="T2129" i="1"/>
  <c r="Q2130" i="1"/>
  <c r="T2130" i="1"/>
  <c r="Q2131" i="1"/>
  <c r="T2131" i="1"/>
  <c r="Q2132" i="1"/>
  <c r="T2132" i="1"/>
  <c r="Q2133" i="1"/>
  <c r="T2133" i="1"/>
  <c r="Q2134" i="1"/>
  <c r="T2134" i="1"/>
  <c r="Q2135" i="1"/>
  <c r="T2135" i="1"/>
  <c r="Q2136" i="1"/>
  <c r="T2136" i="1"/>
  <c r="Q2137" i="1"/>
  <c r="T2137" i="1"/>
  <c r="Q2138" i="1"/>
  <c r="T2138" i="1"/>
  <c r="Q2139" i="1"/>
  <c r="T2139" i="1"/>
  <c r="Q2140" i="1"/>
  <c r="T2140" i="1"/>
  <c r="Q2141" i="1"/>
  <c r="T2141" i="1"/>
  <c r="Q2142" i="1"/>
  <c r="T2142" i="1"/>
  <c r="Q2143" i="1"/>
  <c r="T2143" i="1"/>
  <c r="Q2144" i="1"/>
  <c r="T2144" i="1"/>
  <c r="Q2145" i="1"/>
  <c r="T2145" i="1"/>
  <c r="Q2146" i="1"/>
  <c r="T2146" i="1"/>
  <c r="Q2147" i="1"/>
  <c r="T2147" i="1"/>
  <c r="Q2148" i="1"/>
  <c r="T2148" i="1"/>
  <c r="Q2149" i="1"/>
  <c r="T2149" i="1"/>
  <c r="Q2150" i="1"/>
  <c r="T2150" i="1"/>
  <c r="Q2151" i="1"/>
  <c r="T2151" i="1"/>
  <c r="Q2152" i="1"/>
  <c r="T2152" i="1"/>
  <c r="Q2153" i="1"/>
  <c r="T2153" i="1"/>
  <c r="Q2154" i="1"/>
  <c r="T2154" i="1"/>
  <c r="Q2155" i="1"/>
  <c r="T2155" i="1"/>
  <c r="Q2156" i="1"/>
  <c r="T2156" i="1"/>
  <c r="Q2157" i="1"/>
  <c r="T2157" i="1"/>
  <c r="Q2158" i="1"/>
  <c r="T2158" i="1"/>
  <c r="Q2159" i="1"/>
  <c r="T2159" i="1"/>
  <c r="Q2160" i="1"/>
  <c r="T2160" i="1"/>
  <c r="Q2161" i="1"/>
  <c r="T2161" i="1"/>
  <c r="Q2162" i="1"/>
  <c r="T2162" i="1"/>
  <c r="Q2163" i="1"/>
  <c r="T2163" i="1"/>
  <c r="Q2164" i="1"/>
  <c r="T2164" i="1"/>
  <c r="Q2165" i="1"/>
  <c r="T2165" i="1"/>
  <c r="Q2166" i="1"/>
  <c r="T2166" i="1"/>
  <c r="Q2167" i="1"/>
  <c r="T2167" i="1"/>
  <c r="Q2168" i="1"/>
  <c r="T2168" i="1"/>
  <c r="Q2169" i="1"/>
  <c r="T2169" i="1"/>
  <c r="Q2170" i="1"/>
  <c r="T2170" i="1"/>
  <c r="Q2171" i="1"/>
  <c r="T2171" i="1"/>
  <c r="Q2172" i="1"/>
  <c r="T2172" i="1"/>
  <c r="Q2173" i="1"/>
  <c r="T2173" i="1"/>
  <c r="Q2174" i="1"/>
  <c r="T2174" i="1"/>
  <c r="Q2175" i="1"/>
  <c r="T2175" i="1"/>
  <c r="Q2176" i="1"/>
  <c r="T2176" i="1"/>
  <c r="Q2177" i="1"/>
  <c r="T2177" i="1"/>
  <c r="Q2178" i="1"/>
  <c r="T2178" i="1"/>
  <c r="Q2179" i="1"/>
  <c r="T2179" i="1"/>
  <c r="Q2180" i="1"/>
  <c r="T2180" i="1"/>
  <c r="Q2181" i="1"/>
  <c r="T2181" i="1"/>
  <c r="Q2182" i="1"/>
  <c r="T2182" i="1"/>
  <c r="Q2183" i="1"/>
  <c r="T2183" i="1"/>
  <c r="Q2184" i="1"/>
  <c r="T2184" i="1"/>
  <c r="Q2185" i="1"/>
  <c r="T2185" i="1"/>
  <c r="Q2186" i="1"/>
  <c r="T2186" i="1"/>
  <c r="Q2187" i="1"/>
  <c r="T2187" i="1"/>
  <c r="Q2188" i="1"/>
  <c r="T2188" i="1"/>
  <c r="Q2189" i="1"/>
  <c r="T2189" i="1"/>
  <c r="Q2190" i="1"/>
  <c r="T2190" i="1"/>
  <c r="Q2191" i="1"/>
  <c r="T2191" i="1"/>
  <c r="Q2192" i="1"/>
  <c r="T2192" i="1"/>
  <c r="Q2193" i="1"/>
  <c r="T2193" i="1"/>
  <c r="Q2194" i="1"/>
  <c r="T2194" i="1"/>
  <c r="Q2195" i="1"/>
  <c r="T2195" i="1"/>
  <c r="Q2196" i="1"/>
  <c r="T2196" i="1"/>
  <c r="Q2197" i="1"/>
  <c r="T2197" i="1"/>
  <c r="Q2198" i="1"/>
  <c r="T2198" i="1"/>
  <c r="Q2199" i="1"/>
  <c r="T2199" i="1"/>
  <c r="Q2200" i="1"/>
  <c r="T2200" i="1"/>
  <c r="Q2201" i="1"/>
  <c r="T2201" i="1"/>
  <c r="Q2202" i="1"/>
  <c r="T2202" i="1"/>
  <c r="Q2203" i="1"/>
  <c r="T2203" i="1"/>
  <c r="Q2204" i="1"/>
  <c r="T2204" i="1"/>
  <c r="Q2205" i="1"/>
  <c r="T2205" i="1"/>
  <c r="Q2206" i="1"/>
  <c r="T2206" i="1"/>
  <c r="Q2207" i="1"/>
  <c r="T2207" i="1"/>
  <c r="Q2208" i="1"/>
  <c r="T2208" i="1"/>
  <c r="Q2209" i="1"/>
  <c r="T2209" i="1"/>
  <c r="Q2210" i="1"/>
  <c r="T2210" i="1"/>
  <c r="Q2211" i="1"/>
  <c r="T2211" i="1"/>
  <c r="Q2212" i="1"/>
  <c r="T2212" i="1"/>
  <c r="Q2213" i="1"/>
  <c r="T2213" i="1"/>
  <c r="Q2214" i="1"/>
  <c r="T2214" i="1"/>
  <c r="Q2215" i="1"/>
  <c r="T2215" i="1"/>
  <c r="Q2216" i="1"/>
  <c r="T2216" i="1"/>
  <c r="Q2217" i="1"/>
  <c r="T2217" i="1"/>
  <c r="Q2218" i="1"/>
  <c r="T2218" i="1"/>
  <c r="Q2219" i="1"/>
  <c r="T2219" i="1"/>
  <c r="Q2220" i="1"/>
  <c r="T2220" i="1"/>
  <c r="Q2221" i="1"/>
  <c r="T2221" i="1"/>
  <c r="Q2222" i="1"/>
  <c r="T2222" i="1"/>
  <c r="Q2223" i="1"/>
  <c r="T2223" i="1"/>
  <c r="Q2224" i="1"/>
  <c r="T2224" i="1"/>
  <c r="Q2225" i="1"/>
  <c r="T2225" i="1"/>
  <c r="Q2226" i="1"/>
  <c r="T2226" i="1"/>
  <c r="Q2227" i="1"/>
  <c r="T2227" i="1"/>
  <c r="Q2228" i="1"/>
  <c r="T2228" i="1"/>
  <c r="Q2229" i="1"/>
  <c r="T2229" i="1"/>
  <c r="Q2230" i="1"/>
  <c r="T2230" i="1"/>
  <c r="Q2231" i="1"/>
  <c r="T2231" i="1"/>
  <c r="Q2232" i="1"/>
  <c r="T2232" i="1"/>
  <c r="Q2233" i="1"/>
  <c r="T2233" i="1"/>
  <c r="Q2234" i="1"/>
  <c r="T2234" i="1"/>
  <c r="Q2235" i="1"/>
  <c r="T2235" i="1"/>
  <c r="Q2236" i="1"/>
  <c r="T2236" i="1"/>
  <c r="Q2237" i="1"/>
  <c r="T2237" i="1"/>
  <c r="Q2238" i="1"/>
  <c r="T2238" i="1"/>
  <c r="Q2239" i="1"/>
  <c r="T2239" i="1"/>
  <c r="Q2240" i="1"/>
  <c r="T2240" i="1"/>
  <c r="Q2241" i="1"/>
  <c r="T2241" i="1"/>
  <c r="Q2242" i="1"/>
  <c r="T2242" i="1"/>
  <c r="Q2243" i="1"/>
  <c r="T2243" i="1"/>
  <c r="Q2244" i="1"/>
  <c r="T2244" i="1"/>
  <c r="Q2245" i="1"/>
  <c r="T2245" i="1"/>
  <c r="Q2246" i="1"/>
  <c r="T2246" i="1"/>
  <c r="Q2247" i="1"/>
  <c r="T2247" i="1"/>
  <c r="Q2248" i="1"/>
  <c r="T2248" i="1"/>
  <c r="Q2249" i="1"/>
  <c r="T2249" i="1"/>
  <c r="Q2250" i="1"/>
  <c r="T2250" i="1"/>
  <c r="Q2251" i="1"/>
  <c r="T2251" i="1"/>
  <c r="Q2252" i="1"/>
  <c r="T2252" i="1"/>
  <c r="Q2253" i="1"/>
  <c r="T2253" i="1"/>
  <c r="Q2254" i="1"/>
  <c r="T2254" i="1"/>
  <c r="Q2255" i="1"/>
  <c r="T2255" i="1"/>
  <c r="Q2256" i="1"/>
  <c r="T2256" i="1"/>
  <c r="Q2257" i="1"/>
  <c r="T2257" i="1"/>
  <c r="Q2258" i="1"/>
  <c r="T2258" i="1"/>
  <c r="Q2259" i="1"/>
  <c r="T2259" i="1"/>
  <c r="Q2260" i="1"/>
  <c r="T2260" i="1"/>
  <c r="Q2261" i="1"/>
  <c r="T2261" i="1"/>
  <c r="Q2262" i="1"/>
  <c r="T2262" i="1"/>
  <c r="Q2263" i="1"/>
  <c r="T2263" i="1"/>
  <c r="Q2264" i="1"/>
  <c r="T2264" i="1"/>
  <c r="Q2265" i="1"/>
  <c r="T2265" i="1"/>
  <c r="Q2266" i="1"/>
  <c r="T2266" i="1"/>
  <c r="Q2267" i="1"/>
  <c r="T2267" i="1"/>
  <c r="Q2268" i="1"/>
  <c r="T2268" i="1"/>
  <c r="Q2269" i="1"/>
  <c r="T2269" i="1"/>
  <c r="Q2270" i="1"/>
  <c r="T2270" i="1"/>
  <c r="Q2271" i="1"/>
  <c r="T2271" i="1"/>
  <c r="Q2272" i="1"/>
  <c r="T2272" i="1"/>
  <c r="Q2273" i="1"/>
  <c r="T2273" i="1"/>
  <c r="Q2274" i="1"/>
  <c r="T2274" i="1"/>
  <c r="Q2275" i="1"/>
  <c r="T2275" i="1"/>
  <c r="Q2276" i="1"/>
  <c r="T2276" i="1"/>
  <c r="Q2277" i="1"/>
  <c r="T2277" i="1"/>
  <c r="Q2278" i="1"/>
  <c r="T2278" i="1"/>
  <c r="Q2279" i="1"/>
  <c r="T2279" i="1"/>
  <c r="Q2280" i="1"/>
  <c r="T2280" i="1"/>
  <c r="Q2281" i="1"/>
  <c r="T2281" i="1"/>
  <c r="Q2282" i="1"/>
  <c r="T2282" i="1"/>
  <c r="Q2283" i="1"/>
  <c r="T2283" i="1"/>
  <c r="Q2284" i="1"/>
  <c r="T2284" i="1"/>
  <c r="Q2285" i="1"/>
  <c r="T2285" i="1"/>
  <c r="Q2286" i="1"/>
  <c r="T2286" i="1"/>
  <c r="Q2287" i="1"/>
  <c r="T2287" i="1"/>
  <c r="Q2288" i="1"/>
  <c r="T2288" i="1"/>
  <c r="Q2289" i="1"/>
  <c r="T2289" i="1"/>
  <c r="Q2290" i="1"/>
  <c r="T2290" i="1"/>
  <c r="Q2291" i="1"/>
  <c r="T2291" i="1"/>
  <c r="Q2292" i="1"/>
  <c r="T2292" i="1"/>
  <c r="Q2293" i="1"/>
  <c r="T2293" i="1"/>
  <c r="Q2294" i="1"/>
  <c r="T2294" i="1"/>
  <c r="Q2295" i="1"/>
  <c r="T2295" i="1"/>
  <c r="Q2296" i="1"/>
  <c r="T2296" i="1"/>
  <c r="Q2297" i="1"/>
  <c r="T2297" i="1"/>
  <c r="Q2298" i="1"/>
  <c r="T2298" i="1"/>
  <c r="Q2299" i="1"/>
  <c r="T2299" i="1"/>
  <c r="Q2300" i="1"/>
  <c r="T2300" i="1"/>
  <c r="Q2301" i="1"/>
  <c r="T2301" i="1"/>
  <c r="Q2302" i="1"/>
  <c r="T2302" i="1"/>
  <c r="Q2303" i="1"/>
  <c r="T2303" i="1"/>
  <c r="Q2304" i="1"/>
  <c r="T2304" i="1"/>
  <c r="Q2305" i="1"/>
  <c r="T2305" i="1"/>
  <c r="Q2306" i="1"/>
  <c r="T2306" i="1"/>
  <c r="Q2307" i="1"/>
  <c r="T2307" i="1"/>
  <c r="Q2308" i="1"/>
  <c r="T2308" i="1"/>
  <c r="Q2309" i="1"/>
  <c r="T2309" i="1"/>
  <c r="Q2310" i="1"/>
  <c r="T2310" i="1"/>
  <c r="Q2311" i="1"/>
  <c r="T2311" i="1"/>
  <c r="Q2312" i="1"/>
  <c r="T2312" i="1"/>
  <c r="Q2313" i="1"/>
  <c r="T2313" i="1"/>
  <c r="Q2314" i="1"/>
  <c r="T2314" i="1"/>
  <c r="Q2315" i="1"/>
  <c r="T2315" i="1"/>
  <c r="Q2316" i="1"/>
  <c r="T2316" i="1"/>
  <c r="Q2317" i="1"/>
  <c r="T2317" i="1"/>
  <c r="Q2318" i="1"/>
  <c r="T2318" i="1"/>
  <c r="Q2319" i="1"/>
  <c r="T2319" i="1"/>
  <c r="Q2320" i="1"/>
  <c r="T2320" i="1"/>
  <c r="Q2321" i="1"/>
  <c r="T2321" i="1"/>
  <c r="Q2322" i="1"/>
  <c r="T2322" i="1"/>
  <c r="Q2323" i="1"/>
  <c r="T2323" i="1"/>
  <c r="Q2324" i="1"/>
  <c r="T2324" i="1"/>
  <c r="Q2325" i="1"/>
  <c r="T2325" i="1"/>
  <c r="Q2326" i="1"/>
  <c r="T2326" i="1"/>
  <c r="Q2327" i="1"/>
  <c r="T2327" i="1"/>
  <c r="Q2328" i="1"/>
  <c r="T2328" i="1"/>
  <c r="Q2329" i="1"/>
  <c r="T2329" i="1"/>
  <c r="Q2330" i="1"/>
  <c r="T2330" i="1"/>
  <c r="Q2331" i="1"/>
  <c r="T2331" i="1"/>
  <c r="Q2332" i="1"/>
  <c r="T2332" i="1"/>
  <c r="Q2333" i="1"/>
  <c r="T2333" i="1"/>
  <c r="Q2334" i="1"/>
  <c r="T2334" i="1"/>
  <c r="Q2335" i="1"/>
  <c r="T2335" i="1"/>
  <c r="Q2336" i="1"/>
  <c r="T2336" i="1"/>
  <c r="Q2337" i="1"/>
  <c r="T2337" i="1"/>
  <c r="Q2338" i="1"/>
  <c r="T2338" i="1"/>
  <c r="Q2339" i="1"/>
  <c r="T2339" i="1"/>
  <c r="Q2340" i="1"/>
  <c r="T2340" i="1"/>
  <c r="Q2341" i="1"/>
  <c r="T2341" i="1"/>
  <c r="Q2342" i="1"/>
  <c r="T2342" i="1"/>
  <c r="Q2343" i="1"/>
  <c r="T2343" i="1"/>
  <c r="Q2344" i="1"/>
  <c r="T2344" i="1"/>
  <c r="Q2345" i="1"/>
  <c r="T2345" i="1"/>
  <c r="Q2346" i="1"/>
  <c r="T2346" i="1"/>
  <c r="Q2347" i="1"/>
  <c r="T2347" i="1"/>
  <c r="Q2348" i="1"/>
  <c r="T2348" i="1"/>
  <c r="Q2349" i="1"/>
  <c r="T2349" i="1"/>
  <c r="Q2350" i="1"/>
  <c r="T2350" i="1"/>
  <c r="Q2351" i="1"/>
  <c r="T2351" i="1"/>
  <c r="Q2352" i="1"/>
  <c r="T2352" i="1"/>
  <c r="Q2353" i="1"/>
  <c r="T2353" i="1"/>
  <c r="Q2354" i="1"/>
  <c r="T2354" i="1"/>
  <c r="Q2355" i="1"/>
  <c r="T2355" i="1"/>
  <c r="Q2356" i="1"/>
  <c r="T2356" i="1"/>
  <c r="Q2357" i="1"/>
  <c r="T2357" i="1"/>
  <c r="Q2358" i="1"/>
  <c r="T2358" i="1"/>
  <c r="Q2359" i="1"/>
  <c r="T2359" i="1"/>
  <c r="Q2360" i="1"/>
  <c r="T2360" i="1"/>
  <c r="Q2361" i="1"/>
  <c r="T2361" i="1"/>
  <c r="Q2362" i="1"/>
  <c r="T2362" i="1"/>
  <c r="Q2363" i="1"/>
  <c r="T2363" i="1"/>
  <c r="Q2364" i="1"/>
  <c r="T2364" i="1"/>
  <c r="Q2365" i="1"/>
  <c r="T2365" i="1"/>
  <c r="Q2366" i="1"/>
  <c r="T2366" i="1"/>
  <c r="Q2367" i="1"/>
  <c r="T2367" i="1"/>
  <c r="Q2368" i="1"/>
  <c r="T2368" i="1"/>
  <c r="Q2369" i="1"/>
  <c r="T2369" i="1"/>
  <c r="Q2370" i="1"/>
  <c r="T2370" i="1"/>
  <c r="Q2371" i="1"/>
  <c r="T2371" i="1"/>
  <c r="Q2372" i="1"/>
  <c r="T2372" i="1"/>
  <c r="Q2373" i="1"/>
  <c r="T2373" i="1"/>
  <c r="Q2374" i="1"/>
  <c r="T2374" i="1"/>
  <c r="Q2375" i="1"/>
  <c r="T2375" i="1"/>
  <c r="Q2376" i="1"/>
  <c r="T2376" i="1"/>
  <c r="Q2377" i="1"/>
  <c r="T2377" i="1"/>
  <c r="Q2378" i="1"/>
  <c r="T2378" i="1"/>
  <c r="Q2379" i="1"/>
  <c r="T2379" i="1"/>
  <c r="Q2380" i="1"/>
  <c r="T2380" i="1"/>
  <c r="Q2381" i="1"/>
  <c r="T2381" i="1"/>
  <c r="Q2382" i="1"/>
  <c r="T2382" i="1"/>
  <c r="Q2383" i="1"/>
  <c r="T2383" i="1"/>
  <c r="Q2384" i="1"/>
  <c r="T2384" i="1"/>
  <c r="Q2385" i="1"/>
  <c r="T2385" i="1"/>
  <c r="Q2386" i="1"/>
  <c r="T2386" i="1"/>
  <c r="Q2387" i="1"/>
  <c r="T2387" i="1"/>
  <c r="Q2388" i="1"/>
  <c r="T2388" i="1"/>
  <c r="Q2389" i="1"/>
  <c r="T2389" i="1"/>
  <c r="Q2390" i="1"/>
  <c r="T2390" i="1"/>
  <c r="Q2391" i="1"/>
  <c r="T2391" i="1"/>
  <c r="Q2392" i="1"/>
  <c r="T2392" i="1"/>
  <c r="Q2393" i="1"/>
  <c r="T2393" i="1"/>
  <c r="Q2394" i="1"/>
  <c r="T2394" i="1"/>
  <c r="Q2395" i="1"/>
  <c r="T2395" i="1"/>
  <c r="Q2396" i="1"/>
  <c r="T2396" i="1"/>
  <c r="Q2397" i="1"/>
  <c r="T2397" i="1"/>
  <c r="Q2398" i="1"/>
  <c r="T2398" i="1"/>
  <c r="Q2399" i="1"/>
  <c r="T2399" i="1"/>
  <c r="Q2400" i="1"/>
  <c r="T2400" i="1"/>
  <c r="Q2401" i="1"/>
  <c r="T2401" i="1"/>
  <c r="Q2402" i="1"/>
  <c r="T2402" i="1"/>
  <c r="Q2403" i="1"/>
  <c r="T2403" i="1"/>
  <c r="Q2404" i="1"/>
  <c r="T2404" i="1"/>
  <c r="Q2405" i="1"/>
  <c r="T2405" i="1"/>
  <c r="Q2406" i="1"/>
  <c r="T2406" i="1"/>
  <c r="Q2407" i="1"/>
  <c r="T2407" i="1"/>
  <c r="Q2408" i="1"/>
  <c r="T2408" i="1"/>
  <c r="Q2409" i="1"/>
  <c r="T2409" i="1"/>
  <c r="Q2410" i="1"/>
  <c r="T2410" i="1"/>
  <c r="Q2411" i="1"/>
  <c r="T2411" i="1"/>
  <c r="Q2412" i="1"/>
  <c r="T2412" i="1"/>
  <c r="Q2413" i="1"/>
  <c r="T2413" i="1"/>
  <c r="Q2414" i="1"/>
  <c r="T2414" i="1"/>
  <c r="Q2415" i="1"/>
  <c r="T2415" i="1"/>
  <c r="Q2416" i="1"/>
  <c r="T2416" i="1"/>
  <c r="Q2417" i="1"/>
  <c r="T2417" i="1"/>
  <c r="Q2418" i="1"/>
  <c r="T2418" i="1"/>
  <c r="Q2419" i="1"/>
  <c r="T2419" i="1"/>
  <c r="Q2420" i="1"/>
  <c r="T2420" i="1"/>
  <c r="Q2421" i="1"/>
  <c r="T2421" i="1"/>
  <c r="Q2422" i="1"/>
  <c r="T2422" i="1"/>
  <c r="Q2423" i="1"/>
  <c r="T2423" i="1"/>
  <c r="Q2424" i="1"/>
  <c r="T2424" i="1"/>
  <c r="Q2425" i="1"/>
  <c r="T2425" i="1"/>
  <c r="Q2426" i="1"/>
  <c r="T2426" i="1"/>
  <c r="Q2427" i="1"/>
  <c r="T2427" i="1"/>
  <c r="Q2428" i="1"/>
  <c r="T2428" i="1"/>
  <c r="Q2429" i="1"/>
  <c r="T2429" i="1"/>
  <c r="Q2430" i="1"/>
  <c r="T2430" i="1"/>
  <c r="Q2431" i="1"/>
  <c r="T2431" i="1"/>
  <c r="Q2432" i="1"/>
  <c r="T2432" i="1"/>
  <c r="Q2433" i="1"/>
  <c r="T2433" i="1"/>
  <c r="Q2434" i="1"/>
  <c r="T2434" i="1"/>
  <c r="Q2435" i="1"/>
  <c r="T2435" i="1"/>
  <c r="Q2436" i="1"/>
  <c r="T2436" i="1"/>
  <c r="Q2437" i="1"/>
  <c r="T2437" i="1"/>
  <c r="Q2438" i="1"/>
  <c r="T2438" i="1"/>
  <c r="Q2439" i="1"/>
  <c r="T2439" i="1"/>
  <c r="Q2440" i="1"/>
  <c r="T2440" i="1"/>
  <c r="Q2441" i="1"/>
  <c r="T2441" i="1"/>
  <c r="Q2442" i="1"/>
  <c r="T2442" i="1"/>
  <c r="Q2443" i="1"/>
  <c r="T2443" i="1"/>
  <c r="Q2444" i="1"/>
  <c r="T2444" i="1"/>
  <c r="Q2445" i="1"/>
  <c r="T2445" i="1"/>
  <c r="Q2446" i="1"/>
  <c r="T2446" i="1"/>
  <c r="Q2447" i="1"/>
  <c r="T2447" i="1"/>
  <c r="Q2448" i="1"/>
  <c r="T2448" i="1"/>
  <c r="Q2449" i="1"/>
  <c r="T2449" i="1"/>
  <c r="Q2450" i="1"/>
  <c r="T2450" i="1"/>
  <c r="Q2451" i="1"/>
  <c r="T2451" i="1"/>
  <c r="Q2452" i="1"/>
  <c r="T2452" i="1"/>
  <c r="Q2453" i="1"/>
  <c r="T2453" i="1"/>
  <c r="Q2454" i="1"/>
  <c r="T2454" i="1"/>
  <c r="Q2455" i="1"/>
  <c r="T2455" i="1"/>
  <c r="Q2456" i="1"/>
  <c r="T2456" i="1"/>
  <c r="Q2457" i="1"/>
  <c r="T2457" i="1"/>
  <c r="Q2458" i="1"/>
  <c r="T2458" i="1"/>
  <c r="Q2459" i="1"/>
  <c r="T2459" i="1"/>
  <c r="Q2460" i="1"/>
  <c r="T2460" i="1"/>
  <c r="Q2461" i="1"/>
  <c r="T2461" i="1"/>
  <c r="Q2462" i="1"/>
  <c r="T2462" i="1"/>
  <c r="Q2463" i="1"/>
  <c r="T2463" i="1"/>
  <c r="Q2464" i="1"/>
  <c r="T2464" i="1"/>
  <c r="Q2465" i="1"/>
  <c r="T2465" i="1"/>
  <c r="Q2466" i="1"/>
  <c r="T2466" i="1"/>
  <c r="Q2467" i="1"/>
  <c r="T2467" i="1"/>
  <c r="Q2468" i="1"/>
  <c r="T2468" i="1"/>
  <c r="Q2469" i="1"/>
  <c r="T2469" i="1"/>
  <c r="Q2470" i="1"/>
  <c r="T2470" i="1"/>
  <c r="Q2471" i="1"/>
  <c r="T2471" i="1"/>
  <c r="Q2472" i="1"/>
  <c r="T2472" i="1"/>
  <c r="Q2473" i="1"/>
  <c r="T2473" i="1"/>
  <c r="Q2474" i="1"/>
  <c r="T2474" i="1"/>
  <c r="Q2475" i="1"/>
  <c r="T2475" i="1"/>
  <c r="Q2476" i="1"/>
  <c r="T2476" i="1"/>
  <c r="Q2477" i="1"/>
  <c r="T2477" i="1"/>
  <c r="Q2478" i="1"/>
  <c r="T2478" i="1"/>
  <c r="Q2479" i="1"/>
  <c r="T2479" i="1"/>
  <c r="Q2480" i="1"/>
  <c r="T2480" i="1"/>
  <c r="Q2481" i="1"/>
  <c r="T2481" i="1"/>
  <c r="Q2482" i="1"/>
  <c r="T2482" i="1"/>
  <c r="Q2483" i="1"/>
  <c r="T2483" i="1"/>
  <c r="Q2484" i="1"/>
  <c r="T2484" i="1"/>
  <c r="Q2485" i="1"/>
  <c r="T2485" i="1"/>
  <c r="Q2486" i="1"/>
  <c r="T2486" i="1"/>
  <c r="Q2487" i="1"/>
  <c r="T2487" i="1"/>
  <c r="Q2488" i="1"/>
  <c r="T2488" i="1"/>
  <c r="Q2489" i="1"/>
  <c r="T2489" i="1"/>
  <c r="Q2490" i="1"/>
  <c r="T2490" i="1"/>
  <c r="Q2491" i="1"/>
  <c r="T2491" i="1"/>
  <c r="Q2492" i="1"/>
  <c r="T2492" i="1"/>
  <c r="Q2493" i="1"/>
  <c r="T2493" i="1"/>
  <c r="Q2494" i="1"/>
  <c r="T2494" i="1"/>
  <c r="Q2495" i="1"/>
  <c r="T2495" i="1"/>
  <c r="Q2496" i="1"/>
  <c r="T2496" i="1"/>
  <c r="Q2497" i="1"/>
  <c r="T2497" i="1"/>
  <c r="Q2498" i="1"/>
  <c r="T2498" i="1"/>
  <c r="Q2499" i="1"/>
  <c r="T2499" i="1"/>
  <c r="Q2500" i="1"/>
  <c r="T2500" i="1"/>
  <c r="Q2501" i="1"/>
  <c r="T2501" i="1"/>
  <c r="Q2502" i="1"/>
  <c r="T2502" i="1"/>
  <c r="Q2503" i="1"/>
  <c r="T2503" i="1"/>
  <c r="Q2504" i="1"/>
  <c r="T2504" i="1"/>
  <c r="Q2505" i="1"/>
  <c r="T2505" i="1"/>
  <c r="Q2506" i="1"/>
  <c r="T2506" i="1"/>
  <c r="Q2507" i="1"/>
  <c r="T2507" i="1"/>
  <c r="Q2508" i="1"/>
  <c r="T2508" i="1"/>
  <c r="Q2509" i="1"/>
  <c r="T2509" i="1"/>
  <c r="Q2510" i="1"/>
  <c r="T2510" i="1"/>
  <c r="Q2511" i="1"/>
  <c r="T2511" i="1"/>
  <c r="Q2512" i="1"/>
  <c r="T2512" i="1"/>
  <c r="Q2513" i="1"/>
  <c r="T2513" i="1"/>
  <c r="Q2514" i="1"/>
  <c r="T2514" i="1"/>
  <c r="Q2515" i="1"/>
  <c r="T2515" i="1"/>
  <c r="Q2516" i="1"/>
  <c r="T2516" i="1"/>
  <c r="Q2517" i="1"/>
  <c r="T2517" i="1"/>
  <c r="Q2518" i="1"/>
  <c r="T2518" i="1"/>
  <c r="Q2519" i="1"/>
  <c r="T2519" i="1"/>
  <c r="Q2520" i="1"/>
  <c r="T2520" i="1"/>
  <c r="Q2521" i="1"/>
  <c r="T2521" i="1"/>
  <c r="Q2522" i="1"/>
  <c r="T2522" i="1"/>
  <c r="Q2523" i="1"/>
  <c r="T2523" i="1"/>
  <c r="Q2524" i="1"/>
  <c r="T2524" i="1"/>
  <c r="Q2525" i="1"/>
  <c r="T2525" i="1"/>
  <c r="Q2526" i="1"/>
  <c r="T2526" i="1"/>
  <c r="Q2527" i="1"/>
  <c r="T2527" i="1"/>
  <c r="Q2528" i="1"/>
  <c r="T2528" i="1"/>
  <c r="Q2529" i="1"/>
  <c r="T2529" i="1"/>
  <c r="Q2530" i="1"/>
  <c r="T2530" i="1"/>
  <c r="Q2531" i="1"/>
  <c r="T2531" i="1"/>
  <c r="Q2532" i="1"/>
  <c r="T2532" i="1"/>
  <c r="Q2533" i="1"/>
  <c r="T2533" i="1"/>
  <c r="Q2534" i="1"/>
  <c r="T2534" i="1"/>
  <c r="Q2535" i="1"/>
  <c r="T2535" i="1"/>
  <c r="Q2536" i="1"/>
  <c r="T2536" i="1"/>
  <c r="Q2537" i="1"/>
  <c r="T2537" i="1"/>
  <c r="Q2538" i="1"/>
  <c r="T2538" i="1"/>
  <c r="Q2539" i="1"/>
  <c r="T2539" i="1"/>
  <c r="Q2540" i="1"/>
  <c r="T2540" i="1"/>
  <c r="Q2541" i="1"/>
  <c r="J2541" i="1" l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D2541" i="1" l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F134" i="1" s="1"/>
  <c r="C134" i="1"/>
  <c r="E134" i="1" s="1"/>
  <c r="D133" i="1"/>
  <c r="F133" i="1" s="1"/>
  <c r="C133" i="1"/>
  <c r="E133" i="1" s="1"/>
  <c r="D132" i="1"/>
  <c r="F132" i="1" s="1"/>
  <c r="C132" i="1"/>
  <c r="E132" i="1" s="1"/>
  <c r="D131" i="1"/>
  <c r="F131" i="1" s="1"/>
  <c r="C131" i="1"/>
  <c r="E131" i="1" s="1"/>
  <c r="D130" i="1"/>
  <c r="F130" i="1" s="1"/>
  <c r="C130" i="1"/>
  <c r="E130" i="1" s="1"/>
  <c r="D129" i="1"/>
  <c r="F129" i="1" s="1"/>
  <c r="C129" i="1"/>
  <c r="E129" i="1" s="1"/>
  <c r="D128" i="1"/>
  <c r="F128" i="1" s="1"/>
  <c r="C128" i="1"/>
  <c r="E128" i="1" s="1"/>
  <c r="D127" i="1"/>
  <c r="F127" i="1" s="1"/>
  <c r="C127" i="1"/>
  <c r="E127" i="1" s="1"/>
  <c r="D126" i="1"/>
  <c r="F126" i="1" s="1"/>
  <c r="C126" i="1"/>
  <c r="E126" i="1" s="1"/>
  <c r="D125" i="1"/>
  <c r="F125" i="1" s="1"/>
  <c r="C125" i="1"/>
  <c r="E125" i="1" s="1"/>
  <c r="D124" i="1"/>
  <c r="F124" i="1" s="1"/>
  <c r="C124" i="1"/>
  <c r="E124" i="1" s="1"/>
  <c r="D123" i="1"/>
  <c r="F123" i="1" s="1"/>
  <c r="C123" i="1"/>
  <c r="E123" i="1" s="1"/>
  <c r="D122" i="1"/>
  <c r="F122" i="1" s="1"/>
  <c r="C122" i="1"/>
  <c r="E122" i="1" s="1"/>
  <c r="D121" i="1"/>
  <c r="F121" i="1" s="1"/>
  <c r="C121" i="1"/>
  <c r="E121" i="1" s="1"/>
  <c r="D120" i="1"/>
  <c r="F120" i="1" s="1"/>
  <c r="C120" i="1"/>
  <c r="E120" i="1" s="1"/>
  <c r="D119" i="1"/>
  <c r="F119" i="1" s="1"/>
  <c r="C119" i="1"/>
  <c r="E119" i="1" s="1"/>
  <c r="D118" i="1"/>
  <c r="F118" i="1" s="1"/>
  <c r="C118" i="1"/>
  <c r="E118" i="1" s="1"/>
  <c r="D117" i="1"/>
  <c r="F117" i="1" s="1"/>
  <c r="C117" i="1"/>
  <c r="E117" i="1" s="1"/>
  <c r="D116" i="1"/>
  <c r="F116" i="1" s="1"/>
  <c r="C116" i="1"/>
  <c r="E116" i="1" s="1"/>
  <c r="D115" i="1"/>
  <c r="F115" i="1" s="1"/>
  <c r="C115" i="1"/>
  <c r="E115" i="1" s="1"/>
  <c r="D114" i="1"/>
  <c r="F114" i="1" s="1"/>
  <c r="C114" i="1"/>
  <c r="E114" i="1" s="1"/>
  <c r="D113" i="1"/>
  <c r="F113" i="1" s="1"/>
  <c r="C113" i="1"/>
  <c r="E113" i="1" s="1"/>
  <c r="D112" i="1"/>
  <c r="F112" i="1" s="1"/>
  <c r="C112" i="1"/>
  <c r="E112" i="1" s="1"/>
  <c r="D111" i="1"/>
  <c r="F111" i="1" s="1"/>
  <c r="C111" i="1"/>
  <c r="E111" i="1" s="1"/>
  <c r="D110" i="1"/>
  <c r="F110" i="1" s="1"/>
  <c r="C110" i="1"/>
  <c r="E110" i="1" s="1"/>
  <c r="D109" i="1"/>
  <c r="F109" i="1" s="1"/>
  <c r="C109" i="1"/>
  <c r="E109" i="1" s="1"/>
  <c r="D108" i="1"/>
  <c r="F108" i="1" s="1"/>
  <c r="C108" i="1"/>
  <c r="E108" i="1" s="1"/>
  <c r="D107" i="1"/>
  <c r="F107" i="1" s="1"/>
  <c r="C107" i="1"/>
  <c r="E107" i="1" s="1"/>
  <c r="D106" i="1"/>
  <c r="F106" i="1" s="1"/>
  <c r="C106" i="1"/>
  <c r="E106" i="1" s="1"/>
  <c r="D105" i="1"/>
  <c r="F105" i="1" s="1"/>
  <c r="C105" i="1"/>
  <c r="E105" i="1" s="1"/>
  <c r="D104" i="1"/>
  <c r="F104" i="1" s="1"/>
  <c r="C104" i="1"/>
  <c r="E104" i="1" s="1"/>
  <c r="D103" i="1"/>
  <c r="F103" i="1" s="1"/>
  <c r="C103" i="1"/>
  <c r="E103" i="1" s="1"/>
  <c r="D102" i="1"/>
  <c r="F102" i="1" s="1"/>
  <c r="C102" i="1"/>
  <c r="E102" i="1" s="1"/>
  <c r="D101" i="1"/>
  <c r="F101" i="1" s="1"/>
  <c r="C101" i="1"/>
  <c r="E101" i="1" s="1"/>
  <c r="D100" i="1"/>
  <c r="F100" i="1" s="1"/>
  <c r="C100" i="1"/>
  <c r="E100" i="1" s="1"/>
  <c r="D99" i="1"/>
  <c r="F99" i="1" s="1"/>
  <c r="C99" i="1"/>
  <c r="E99" i="1" s="1"/>
  <c r="D98" i="1"/>
  <c r="F98" i="1" s="1"/>
  <c r="C98" i="1"/>
  <c r="E98" i="1" s="1"/>
  <c r="D97" i="1"/>
  <c r="F97" i="1" s="1"/>
  <c r="C97" i="1"/>
  <c r="E97" i="1" s="1"/>
  <c r="D96" i="1"/>
  <c r="F96" i="1" s="1"/>
  <c r="C96" i="1"/>
  <c r="E96" i="1" s="1"/>
  <c r="D95" i="1"/>
  <c r="F95" i="1" s="1"/>
  <c r="C95" i="1"/>
  <c r="E95" i="1" s="1"/>
  <c r="D94" i="1"/>
  <c r="F94" i="1" s="1"/>
  <c r="C94" i="1"/>
  <c r="E94" i="1" s="1"/>
  <c r="D93" i="1"/>
  <c r="F93" i="1" s="1"/>
  <c r="C93" i="1"/>
  <c r="E93" i="1" s="1"/>
  <c r="D92" i="1"/>
  <c r="F92" i="1" s="1"/>
  <c r="C92" i="1"/>
  <c r="E92" i="1" s="1"/>
  <c r="D91" i="1"/>
  <c r="F91" i="1" s="1"/>
  <c r="C91" i="1"/>
  <c r="E91" i="1" s="1"/>
  <c r="D90" i="1"/>
  <c r="F90" i="1" s="1"/>
  <c r="C90" i="1"/>
  <c r="E90" i="1" s="1"/>
  <c r="D89" i="1"/>
  <c r="F89" i="1" s="1"/>
  <c r="C89" i="1"/>
  <c r="E89" i="1" s="1"/>
  <c r="D88" i="1"/>
  <c r="F88" i="1" s="1"/>
  <c r="C88" i="1"/>
  <c r="E88" i="1" s="1"/>
  <c r="D87" i="1"/>
  <c r="F87" i="1" s="1"/>
  <c r="C87" i="1"/>
  <c r="E87" i="1" s="1"/>
  <c r="D86" i="1"/>
  <c r="F86" i="1" s="1"/>
  <c r="C86" i="1"/>
  <c r="E86" i="1" s="1"/>
  <c r="D85" i="1"/>
  <c r="C85" i="1"/>
  <c r="D84" i="1"/>
  <c r="C84" i="1"/>
  <c r="D83" i="1"/>
  <c r="F83" i="1" s="1"/>
  <c r="C83" i="1"/>
  <c r="E83" i="1" s="1"/>
  <c r="D82" i="1"/>
  <c r="F82" i="1" s="1"/>
  <c r="C82" i="1"/>
  <c r="E82" i="1" s="1"/>
  <c r="D81" i="1"/>
  <c r="F81" i="1" s="1"/>
  <c r="C81" i="1"/>
  <c r="E81" i="1" s="1"/>
  <c r="D80" i="1"/>
  <c r="F80" i="1" s="1"/>
  <c r="C80" i="1"/>
  <c r="E80" i="1" s="1"/>
  <c r="D79" i="1"/>
  <c r="F79" i="1" s="1"/>
  <c r="C79" i="1"/>
  <c r="E79" i="1" s="1"/>
  <c r="D78" i="1"/>
  <c r="F78" i="1" s="1"/>
  <c r="C78" i="1"/>
  <c r="E78" i="1" s="1"/>
  <c r="D77" i="1"/>
  <c r="F77" i="1" s="1"/>
  <c r="C77" i="1"/>
  <c r="E77" i="1" s="1"/>
  <c r="D76" i="1"/>
  <c r="F76" i="1" s="1"/>
  <c r="C76" i="1"/>
  <c r="E76" i="1" s="1"/>
  <c r="D75" i="1"/>
  <c r="F75" i="1" s="1"/>
  <c r="C75" i="1"/>
  <c r="E75" i="1" s="1"/>
  <c r="D74" i="1"/>
  <c r="F74" i="1" s="1"/>
  <c r="C74" i="1"/>
  <c r="E74" i="1" s="1"/>
  <c r="D73" i="1"/>
  <c r="F73" i="1" s="1"/>
  <c r="C73" i="1"/>
  <c r="E73" i="1" s="1"/>
  <c r="D72" i="1"/>
  <c r="F72" i="1" s="1"/>
  <c r="C72" i="1"/>
  <c r="E72" i="1" s="1"/>
  <c r="D71" i="1"/>
  <c r="F71" i="1" s="1"/>
  <c r="C71" i="1"/>
  <c r="E71" i="1" s="1"/>
  <c r="D70" i="1"/>
  <c r="F70" i="1" s="1"/>
  <c r="C70" i="1"/>
  <c r="E70" i="1" s="1"/>
  <c r="D69" i="1"/>
  <c r="F69" i="1" s="1"/>
  <c r="C69" i="1"/>
  <c r="E69" i="1" s="1"/>
  <c r="D68" i="1"/>
  <c r="F68" i="1" s="1"/>
  <c r="C68" i="1"/>
  <c r="E68" i="1" s="1"/>
  <c r="D67" i="1"/>
  <c r="F67" i="1" s="1"/>
  <c r="C67" i="1"/>
  <c r="E67" i="1" s="1"/>
  <c r="D66" i="1"/>
  <c r="F66" i="1" s="1"/>
  <c r="C66" i="1"/>
  <c r="E66" i="1" s="1"/>
  <c r="D65" i="1"/>
  <c r="F65" i="1" s="1"/>
  <c r="C65" i="1"/>
  <c r="E65" i="1" s="1"/>
  <c r="D64" i="1"/>
  <c r="F64" i="1" s="1"/>
  <c r="C64" i="1"/>
  <c r="E64" i="1" s="1"/>
  <c r="D63" i="1"/>
  <c r="F63" i="1" s="1"/>
  <c r="C63" i="1"/>
  <c r="E63" i="1" s="1"/>
  <c r="D62" i="1"/>
  <c r="F62" i="1" s="1"/>
  <c r="C62" i="1"/>
  <c r="E62" i="1" s="1"/>
  <c r="D61" i="1"/>
  <c r="F61" i="1" s="1"/>
  <c r="C61" i="1"/>
  <c r="E61" i="1" s="1"/>
  <c r="D60" i="1"/>
  <c r="F60" i="1" s="1"/>
  <c r="C60" i="1"/>
  <c r="E60" i="1" s="1"/>
  <c r="D59" i="1"/>
  <c r="F59" i="1" s="1"/>
  <c r="C59" i="1"/>
  <c r="E59" i="1" s="1"/>
  <c r="D58" i="1"/>
  <c r="F58" i="1" s="1"/>
  <c r="C58" i="1"/>
  <c r="E58" i="1" s="1"/>
  <c r="D57" i="1"/>
  <c r="F57" i="1" s="1"/>
  <c r="C57" i="1"/>
  <c r="E57" i="1" s="1"/>
  <c r="D56" i="1"/>
  <c r="F56" i="1" s="1"/>
  <c r="C56" i="1"/>
  <c r="E56" i="1" s="1"/>
  <c r="D55" i="1"/>
  <c r="F55" i="1" s="1"/>
  <c r="C55" i="1"/>
  <c r="E55" i="1" s="1"/>
  <c r="D54" i="1"/>
  <c r="F54" i="1" s="1"/>
  <c r="C54" i="1"/>
  <c r="E54" i="1" s="1"/>
  <c r="D53" i="1"/>
  <c r="F53" i="1" s="1"/>
  <c r="C53" i="1"/>
  <c r="E53" i="1" s="1"/>
  <c r="D52" i="1"/>
  <c r="F52" i="1" s="1"/>
  <c r="C52" i="1"/>
  <c r="E52" i="1" s="1"/>
  <c r="D51" i="1"/>
  <c r="F51" i="1" s="1"/>
  <c r="C51" i="1"/>
  <c r="E51" i="1" s="1"/>
  <c r="D50" i="1"/>
  <c r="F50" i="1" s="1"/>
  <c r="C50" i="1"/>
  <c r="E50" i="1" s="1"/>
  <c r="D49" i="1"/>
  <c r="F49" i="1" s="1"/>
  <c r="C49" i="1"/>
  <c r="E49" i="1" s="1"/>
  <c r="D48" i="1"/>
  <c r="F48" i="1" s="1"/>
  <c r="C48" i="1"/>
  <c r="E48" i="1" s="1"/>
  <c r="D47" i="1"/>
  <c r="F47" i="1" s="1"/>
  <c r="C47" i="1"/>
  <c r="E47" i="1" s="1"/>
  <c r="D46" i="1"/>
  <c r="F46" i="1" s="1"/>
  <c r="C46" i="1"/>
  <c r="E46" i="1" s="1"/>
  <c r="D45" i="1"/>
  <c r="F45" i="1" s="1"/>
  <c r="C45" i="1"/>
  <c r="E45" i="1" s="1"/>
  <c r="D44" i="1"/>
  <c r="F44" i="1" s="1"/>
  <c r="C44" i="1"/>
  <c r="E44" i="1" s="1"/>
  <c r="D43" i="1"/>
  <c r="F43" i="1" s="1"/>
  <c r="C43" i="1"/>
  <c r="E43" i="1" s="1"/>
  <c r="D42" i="1"/>
  <c r="F42" i="1" s="1"/>
  <c r="C42" i="1"/>
  <c r="E42" i="1" s="1"/>
  <c r="D41" i="1"/>
  <c r="F41" i="1" s="1"/>
  <c r="C41" i="1"/>
  <c r="E41" i="1" s="1"/>
  <c r="D40" i="1"/>
  <c r="F40" i="1" s="1"/>
  <c r="C40" i="1"/>
  <c r="E40" i="1" s="1"/>
  <c r="D39" i="1"/>
  <c r="F39" i="1" s="1"/>
  <c r="C39" i="1"/>
  <c r="E39" i="1" s="1"/>
  <c r="D38" i="1"/>
  <c r="F38" i="1" s="1"/>
  <c r="C38" i="1"/>
  <c r="E38" i="1" s="1"/>
  <c r="D37" i="1"/>
  <c r="F37" i="1" s="1"/>
  <c r="C37" i="1"/>
  <c r="E37" i="1" s="1"/>
  <c r="D36" i="1"/>
  <c r="F36" i="1" s="1"/>
  <c r="C36" i="1"/>
  <c r="E36" i="1" s="1"/>
  <c r="D35" i="1"/>
  <c r="F35" i="1" s="1"/>
  <c r="C35" i="1"/>
  <c r="E35" i="1" s="1"/>
  <c r="D34" i="1"/>
  <c r="C34" i="1"/>
  <c r="D33" i="1"/>
  <c r="C33" i="1"/>
  <c r="D32" i="1"/>
  <c r="F32" i="1" s="1"/>
  <c r="C32" i="1"/>
  <c r="E32" i="1" s="1"/>
  <c r="D31" i="1"/>
  <c r="F31" i="1" s="1"/>
  <c r="C31" i="1"/>
  <c r="E31" i="1" s="1"/>
  <c r="D30" i="1"/>
  <c r="F30" i="1" s="1"/>
  <c r="C30" i="1"/>
  <c r="E30" i="1" s="1"/>
  <c r="D29" i="1"/>
  <c r="F29" i="1" s="1"/>
  <c r="C29" i="1"/>
  <c r="E29" i="1" s="1"/>
  <c r="D28" i="1"/>
  <c r="F28" i="1" s="1"/>
  <c r="C28" i="1"/>
  <c r="E28" i="1" s="1"/>
  <c r="D27" i="1"/>
  <c r="F27" i="1" s="1"/>
  <c r="C27" i="1"/>
  <c r="E27" i="1" s="1"/>
  <c r="D26" i="1"/>
  <c r="F26" i="1" s="1"/>
  <c r="C26" i="1"/>
  <c r="E26" i="1" s="1"/>
  <c r="D25" i="1"/>
  <c r="F25" i="1" s="1"/>
  <c r="C25" i="1"/>
  <c r="E25" i="1" s="1"/>
  <c r="D24" i="1"/>
  <c r="F24" i="1" s="1"/>
  <c r="C24" i="1"/>
  <c r="E24" i="1" s="1"/>
  <c r="D23" i="1"/>
  <c r="F23" i="1" s="1"/>
  <c r="C23" i="1"/>
  <c r="E23" i="1" s="1"/>
  <c r="D22" i="1"/>
  <c r="F22" i="1" s="1"/>
  <c r="C22" i="1"/>
  <c r="E22" i="1" s="1"/>
  <c r="D21" i="1"/>
  <c r="F21" i="1" s="1"/>
  <c r="C21" i="1"/>
  <c r="E21" i="1" s="1"/>
  <c r="D20" i="1"/>
  <c r="F20" i="1" s="1"/>
  <c r="C20" i="1"/>
  <c r="E20" i="1" s="1"/>
  <c r="D19" i="1"/>
  <c r="F19" i="1" s="1"/>
  <c r="C19" i="1"/>
  <c r="E19" i="1" s="1"/>
  <c r="D18" i="1"/>
  <c r="F18" i="1" s="1"/>
  <c r="C18" i="1"/>
  <c r="E18" i="1" s="1"/>
  <c r="D17" i="1"/>
  <c r="F17" i="1" s="1"/>
  <c r="C17" i="1"/>
  <c r="E17" i="1" s="1"/>
  <c r="D16" i="1"/>
  <c r="F16" i="1" s="1"/>
  <c r="C16" i="1"/>
  <c r="E16" i="1" s="1"/>
  <c r="D15" i="1"/>
  <c r="F15" i="1" s="1"/>
  <c r="C15" i="1"/>
  <c r="E15" i="1" s="1"/>
  <c r="D14" i="1"/>
  <c r="F14" i="1" s="1"/>
  <c r="C14" i="1"/>
  <c r="E14" i="1" s="1"/>
  <c r="D13" i="1"/>
  <c r="F13" i="1" s="1"/>
  <c r="C13" i="1"/>
  <c r="E13" i="1" s="1"/>
  <c r="D12" i="1"/>
  <c r="F12" i="1" s="1"/>
  <c r="C12" i="1"/>
  <c r="E12" i="1" s="1"/>
  <c r="D11" i="1"/>
  <c r="F11" i="1" s="1"/>
  <c r="C11" i="1"/>
  <c r="E11" i="1" s="1"/>
  <c r="D10" i="1"/>
  <c r="F10" i="1" s="1"/>
  <c r="C10" i="1"/>
  <c r="E10" i="1" s="1"/>
  <c r="D9" i="1"/>
  <c r="F9" i="1" s="1"/>
  <c r="C9" i="1"/>
  <c r="E9" i="1" s="1"/>
  <c r="D8" i="1"/>
  <c r="F8" i="1" s="1"/>
  <c r="C8" i="1"/>
  <c r="E8" i="1" s="1"/>
  <c r="D7" i="1"/>
  <c r="F7" i="1" s="1"/>
  <c r="C7" i="1"/>
  <c r="E7" i="1" s="1"/>
  <c r="D6" i="1"/>
  <c r="F6" i="1" s="1"/>
  <c r="C6" i="1"/>
  <c r="E6" i="1" s="1"/>
  <c r="D5" i="1"/>
  <c r="F5" i="1" s="1"/>
  <c r="C5" i="1"/>
  <c r="E5" i="1" s="1"/>
  <c r="D4" i="1"/>
  <c r="F4" i="1" s="1"/>
  <c r="C4" i="1"/>
  <c r="E4" i="1" s="1"/>
  <c r="D3" i="1"/>
  <c r="C3" i="1"/>
  <c r="D2" i="1"/>
  <c r="C2" i="1"/>
  <c r="Q8" i="4" l="1"/>
  <c r="N4" i="4" l="1"/>
  <c r="J5" i="4" s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AE1291" i="1"/>
  <c r="AC1291" i="1"/>
  <c r="X1291" i="1"/>
  <c r="AE1290" i="1"/>
  <c r="AC1290" i="1"/>
  <c r="X1290" i="1"/>
  <c r="AE1289" i="1"/>
  <c r="AC1289" i="1"/>
  <c r="X1289" i="1"/>
  <c r="AE1288" i="1"/>
  <c r="AC1288" i="1"/>
  <c r="X1288" i="1"/>
  <c r="AE1287" i="1"/>
  <c r="AC1287" i="1"/>
  <c r="X1287" i="1"/>
  <c r="AE1286" i="1"/>
  <c r="AC1286" i="1"/>
  <c r="X1286" i="1"/>
  <c r="AE1285" i="1"/>
  <c r="AC1285" i="1"/>
  <c r="X1285" i="1"/>
  <c r="AE1284" i="1"/>
  <c r="AC1284" i="1"/>
  <c r="X1284" i="1"/>
  <c r="AE1283" i="1"/>
  <c r="AC1283" i="1"/>
  <c r="X1283" i="1"/>
  <c r="AE1282" i="1"/>
  <c r="AC1282" i="1"/>
  <c r="X1282" i="1"/>
  <c r="AE1281" i="1"/>
  <c r="AC1281" i="1"/>
  <c r="X1281" i="1"/>
  <c r="AE1280" i="1"/>
  <c r="AC1280" i="1"/>
  <c r="X1280" i="1"/>
  <c r="AE1279" i="1"/>
  <c r="AC1279" i="1"/>
  <c r="X1279" i="1"/>
  <c r="AE1278" i="1"/>
  <c r="AC1278" i="1"/>
  <c r="X1278" i="1"/>
  <c r="AE1277" i="1"/>
  <c r="AC1277" i="1"/>
  <c r="X1277" i="1"/>
  <c r="AE1276" i="1"/>
  <c r="AC1276" i="1"/>
  <c r="X1276" i="1"/>
  <c r="AE1275" i="1"/>
  <c r="AC1275" i="1"/>
  <c r="X1275" i="1"/>
  <c r="AE1274" i="1"/>
  <c r="AC1274" i="1"/>
  <c r="X1274" i="1"/>
  <c r="AE1273" i="1"/>
  <c r="AC1273" i="1"/>
  <c r="X1273" i="1"/>
  <c r="AE1272" i="1"/>
  <c r="AC1272" i="1"/>
  <c r="X1272" i="1"/>
  <c r="AE1271" i="1"/>
  <c r="AC1271" i="1"/>
  <c r="X1271" i="1"/>
  <c r="AE1270" i="1"/>
  <c r="AC1270" i="1"/>
  <c r="X1270" i="1"/>
  <c r="AE1269" i="1"/>
  <c r="AC1269" i="1"/>
  <c r="X1269" i="1"/>
  <c r="AE1268" i="1"/>
  <c r="AC1268" i="1"/>
  <c r="X1268" i="1"/>
  <c r="AE1267" i="1"/>
  <c r="AC1267" i="1"/>
  <c r="X1267" i="1"/>
  <c r="AE1266" i="1"/>
  <c r="AC1266" i="1"/>
  <c r="X1266" i="1"/>
  <c r="AE1265" i="1"/>
  <c r="AC1265" i="1"/>
  <c r="X1265" i="1"/>
  <c r="AE1264" i="1"/>
  <c r="AC1264" i="1"/>
  <c r="X1264" i="1"/>
  <c r="AE1263" i="1"/>
  <c r="AC1263" i="1"/>
  <c r="X1263" i="1"/>
  <c r="AE1262" i="1"/>
  <c r="AC1262" i="1"/>
  <c r="X1262" i="1"/>
  <c r="AE1261" i="1"/>
  <c r="AC1261" i="1"/>
  <c r="X1261" i="1"/>
  <c r="AE1260" i="1"/>
  <c r="AC1260" i="1"/>
  <c r="X1260" i="1"/>
  <c r="AE1259" i="1"/>
  <c r="AC1259" i="1"/>
  <c r="X1259" i="1"/>
  <c r="AE1258" i="1"/>
  <c r="AC1258" i="1"/>
  <c r="X1258" i="1"/>
  <c r="AE1257" i="1"/>
  <c r="AC1257" i="1"/>
  <c r="X1257" i="1"/>
  <c r="AE1256" i="1"/>
  <c r="AC1256" i="1"/>
  <c r="X1256" i="1"/>
  <c r="AE1255" i="1"/>
  <c r="AC1255" i="1"/>
  <c r="X1255" i="1"/>
  <c r="AE1254" i="1"/>
  <c r="AC1254" i="1"/>
  <c r="X1254" i="1"/>
  <c r="AE1253" i="1"/>
  <c r="AC1253" i="1"/>
  <c r="X1253" i="1"/>
  <c r="AE1252" i="1"/>
  <c r="AC1252" i="1"/>
  <c r="X1252" i="1"/>
  <c r="AE1251" i="1"/>
  <c r="AC1251" i="1"/>
  <c r="X1251" i="1"/>
  <c r="AE1250" i="1"/>
  <c r="AC1250" i="1"/>
  <c r="X1250" i="1"/>
  <c r="AE1249" i="1"/>
  <c r="AC1249" i="1"/>
  <c r="X1249" i="1"/>
  <c r="AE1248" i="1"/>
  <c r="AC1248" i="1"/>
  <c r="X1248" i="1"/>
  <c r="AE1247" i="1"/>
  <c r="AC1247" i="1"/>
  <c r="X1247" i="1"/>
  <c r="AE1246" i="1"/>
  <c r="AC1246" i="1"/>
  <c r="X1246" i="1"/>
  <c r="AE1245" i="1"/>
  <c r="AC1245" i="1"/>
  <c r="X1245" i="1"/>
  <c r="AE1244" i="1"/>
  <c r="AC1244" i="1"/>
  <c r="X1244" i="1"/>
  <c r="AE1243" i="1"/>
  <c r="AC1243" i="1"/>
  <c r="X1243" i="1"/>
  <c r="AE1242" i="1"/>
  <c r="AC1242" i="1"/>
  <c r="X1242" i="1"/>
  <c r="AE1241" i="1"/>
  <c r="AC1241" i="1"/>
  <c r="X1241" i="1"/>
  <c r="AE1240" i="1"/>
  <c r="AC1240" i="1"/>
  <c r="X1240" i="1"/>
  <c r="AE1239" i="1"/>
  <c r="AC1239" i="1"/>
  <c r="X1239" i="1"/>
  <c r="AE1238" i="1"/>
  <c r="AC1238" i="1"/>
  <c r="X1238" i="1"/>
  <c r="AE1237" i="1"/>
  <c r="AC1237" i="1"/>
  <c r="X1237" i="1"/>
  <c r="AE1236" i="1"/>
  <c r="AC1236" i="1"/>
  <c r="X1236" i="1"/>
  <c r="AE1235" i="1"/>
  <c r="AC1235" i="1"/>
  <c r="X1235" i="1"/>
  <c r="AE1234" i="1"/>
  <c r="AC1234" i="1"/>
  <c r="X1234" i="1"/>
  <c r="AE1233" i="1"/>
  <c r="AC1233" i="1"/>
  <c r="X1233" i="1"/>
  <c r="AE1232" i="1"/>
  <c r="AC1232" i="1"/>
  <c r="X1232" i="1"/>
  <c r="AE1231" i="1"/>
  <c r="AC1231" i="1"/>
  <c r="X1231" i="1"/>
  <c r="AE1230" i="1"/>
  <c r="AC1230" i="1"/>
  <c r="X1230" i="1"/>
  <c r="AE1229" i="1"/>
  <c r="AC1229" i="1"/>
  <c r="X1229" i="1"/>
  <c r="AE1228" i="1"/>
  <c r="AC1228" i="1"/>
  <c r="X1228" i="1"/>
  <c r="AE1227" i="1"/>
  <c r="AC1227" i="1"/>
  <c r="X1227" i="1"/>
  <c r="AE1226" i="1"/>
  <c r="AC1226" i="1"/>
  <c r="X1226" i="1"/>
  <c r="AE1225" i="1"/>
  <c r="AC1225" i="1"/>
  <c r="X1225" i="1"/>
  <c r="AE1224" i="1"/>
  <c r="AC1224" i="1"/>
  <c r="X1224" i="1"/>
  <c r="AE1223" i="1"/>
  <c r="AC1223" i="1"/>
  <c r="X1223" i="1"/>
  <c r="AE1222" i="1"/>
  <c r="AC1222" i="1"/>
  <c r="X1222" i="1"/>
  <c r="AE1221" i="1"/>
  <c r="AC1221" i="1"/>
  <c r="X1221" i="1"/>
  <c r="AE1220" i="1"/>
  <c r="AC1220" i="1"/>
  <c r="X1220" i="1"/>
  <c r="AE1219" i="1"/>
  <c r="AC1219" i="1"/>
  <c r="X1219" i="1"/>
  <c r="AE1218" i="1"/>
  <c r="AC1218" i="1"/>
  <c r="X1218" i="1"/>
  <c r="AE1217" i="1"/>
  <c r="AC1217" i="1"/>
  <c r="X1217" i="1"/>
  <c r="AE1216" i="1"/>
  <c r="AC1216" i="1"/>
  <c r="X1216" i="1"/>
  <c r="AE1215" i="1"/>
  <c r="AC1215" i="1"/>
  <c r="X1215" i="1"/>
  <c r="AE1214" i="1"/>
  <c r="AC1214" i="1"/>
  <c r="X1214" i="1"/>
  <c r="AE1213" i="1"/>
  <c r="AC1213" i="1"/>
  <c r="X1213" i="1"/>
  <c r="AE1212" i="1"/>
  <c r="AC1212" i="1"/>
  <c r="X1212" i="1"/>
  <c r="AE1211" i="1"/>
  <c r="AC1211" i="1"/>
  <c r="X1211" i="1"/>
  <c r="AE1210" i="1"/>
  <c r="AC1210" i="1"/>
  <c r="X1210" i="1"/>
  <c r="AE1209" i="1"/>
  <c r="AC1209" i="1"/>
  <c r="X1209" i="1"/>
  <c r="AE1208" i="1"/>
  <c r="AC1208" i="1"/>
  <c r="X1208" i="1"/>
  <c r="AE1207" i="1"/>
  <c r="AC1207" i="1"/>
  <c r="X1207" i="1"/>
  <c r="AE1206" i="1"/>
  <c r="AC1206" i="1"/>
  <c r="X1206" i="1"/>
  <c r="AE1205" i="1"/>
  <c r="AC1205" i="1"/>
  <c r="X1205" i="1"/>
  <c r="AE1204" i="1"/>
  <c r="AC1204" i="1"/>
  <c r="X1204" i="1"/>
  <c r="AE1203" i="1"/>
  <c r="AC1203" i="1"/>
  <c r="X1203" i="1"/>
  <c r="AE1202" i="1"/>
  <c r="AC1202" i="1"/>
  <c r="X1202" i="1"/>
  <c r="AE1201" i="1"/>
  <c r="AC1201" i="1"/>
  <c r="X1201" i="1"/>
  <c r="AE1200" i="1"/>
  <c r="AC1200" i="1"/>
  <c r="X1200" i="1"/>
  <c r="AE1199" i="1"/>
  <c r="AC1199" i="1"/>
  <c r="X1199" i="1"/>
  <c r="AE1198" i="1"/>
  <c r="AC1198" i="1"/>
  <c r="X1198" i="1"/>
  <c r="AE1197" i="1"/>
  <c r="AC1197" i="1"/>
  <c r="X1197" i="1"/>
  <c r="AE1196" i="1"/>
  <c r="AC1196" i="1"/>
  <c r="X1196" i="1"/>
  <c r="AE1195" i="1"/>
  <c r="AC1195" i="1"/>
  <c r="X1195" i="1"/>
  <c r="AE1194" i="1"/>
  <c r="AC1194" i="1"/>
  <c r="X1194" i="1"/>
  <c r="AE1193" i="1"/>
  <c r="AC1193" i="1"/>
  <c r="X1193" i="1"/>
  <c r="AE1192" i="1"/>
  <c r="AC1192" i="1"/>
  <c r="X1192" i="1"/>
  <c r="AE1191" i="1"/>
  <c r="AC1191" i="1"/>
  <c r="X1191" i="1"/>
  <c r="AE1190" i="1"/>
  <c r="AC1190" i="1"/>
  <c r="X1190" i="1"/>
  <c r="AE1189" i="1"/>
  <c r="AC1189" i="1"/>
  <c r="X1189" i="1"/>
  <c r="AE1188" i="1"/>
  <c r="AC1188" i="1"/>
  <c r="X1188" i="1"/>
  <c r="AE1187" i="1"/>
  <c r="AC1187" i="1"/>
  <c r="X1187" i="1"/>
  <c r="AE1186" i="1"/>
  <c r="AC1186" i="1"/>
  <c r="X1186" i="1"/>
  <c r="AE1185" i="1"/>
  <c r="AC1185" i="1"/>
  <c r="X1185" i="1"/>
  <c r="AE1184" i="1"/>
  <c r="AC1184" i="1"/>
  <c r="X1184" i="1"/>
  <c r="AE1183" i="1"/>
  <c r="AC1183" i="1"/>
  <c r="X1183" i="1"/>
  <c r="AE1182" i="1"/>
  <c r="AC1182" i="1"/>
  <c r="X1182" i="1"/>
  <c r="AE1181" i="1"/>
  <c r="AC1181" i="1"/>
  <c r="X1181" i="1"/>
  <c r="AE1180" i="1"/>
  <c r="AC1180" i="1"/>
  <c r="X1180" i="1"/>
  <c r="AE1179" i="1"/>
  <c r="AC1179" i="1"/>
  <c r="X1179" i="1"/>
  <c r="AE1178" i="1"/>
  <c r="AC1178" i="1"/>
  <c r="X1178" i="1"/>
  <c r="AE1177" i="1"/>
  <c r="AC1177" i="1"/>
  <c r="X1177" i="1"/>
  <c r="AE1176" i="1"/>
  <c r="AC1176" i="1"/>
  <c r="X1176" i="1"/>
  <c r="AE1175" i="1"/>
  <c r="AC1175" i="1"/>
  <c r="X1175" i="1"/>
  <c r="AE1174" i="1"/>
  <c r="AC1174" i="1"/>
  <c r="X1174" i="1"/>
  <c r="AE1173" i="1"/>
  <c r="AC1173" i="1"/>
  <c r="X1173" i="1"/>
  <c r="AE1172" i="1"/>
  <c r="AC1172" i="1"/>
  <c r="X1172" i="1"/>
  <c r="AE1171" i="1"/>
  <c r="AC1171" i="1"/>
  <c r="X1171" i="1"/>
  <c r="AE1170" i="1"/>
  <c r="AC1170" i="1"/>
  <c r="X1170" i="1"/>
  <c r="AE1169" i="1"/>
  <c r="AC1169" i="1"/>
  <c r="X1169" i="1"/>
  <c r="AE1168" i="1"/>
  <c r="AC1168" i="1"/>
  <c r="X1168" i="1"/>
  <c r="AE1167" i="1"/>
  <c r="AC1167" i="1"/>
  <c r="X1167" i="1"/>
  <c r="AE1166" i="1"/>
  <c r="AC1166" i="1"/>
  <c r="X1166" i="1"/>
  <c r="AE1165" i="1"/>
  <c r="AC1165" i="1"/>
  <c r="X1165" i="1"/>
  <c r="AE1164" i="1"/>
  <c r="AC1164" i="1"/>
  <c r="X1164" i="1"/>
  <c r="AE1163" i="1"/>
  <c r="AC1163" i="1"/>
  <c r="X1163" i="1"/>
  <c r="AE1162" i="1"/>
  <c r="AC1162" i="1"/>
  <c r="X1162" i="1"/>
  <c r="AE1161" i="1"/>
  <c r="AC1161" i="1"/>
  <c r="X1161" i="1"/>
  <c r="AE1160" i="1"/>
  <c r="AC1160" i="1"/>
  <c r="X1160" i="1"/>
  <c r="AE1159" i="1"/>
  <c r="AC1159" i="1"/>
  <c r="X1159" i="1"/>
  <c r="AE1158" i="1"/>
  <c r="AC1158" i="1"/>
  <c r="X1158" i="1"/>
  <c r="AE1157" i="1"/>
  <c r="AC1157" i="1"/>
  <c r="X1157" i="1"/>
  <c r="AE1156" i="1"/>
  <c r="AC1156" i="1"/>
  <c r="X1156" i="1"/>
  <c r="AE1155" i="1"/>
  <c r="AC1155" i="1"/>
  <c r="X1155" i="1"/>
  <c r="AE1154" i="1"/>
  <c r="AC1154" i="1"/>
  <c r="X1154" i="1"/>
  <c r="AE1153" i="1"/>
  <c r="AC1153" i="1"/>
  <c r="X1153" i="1"/>
  <c r="AE1152" i="1"/>
  <c r="AC1152" i="1"/>
  <c r="X1152" i="1"/>
  <c r="AE1151" i="1"/>
  <c r="AC1151" i="1"/>
  <c r="X1151" i="1"/>
  <c r="AE1150" i="1"/>
  <c r="AC1150" i="1"/>
  <c r="X1150" i="1"/>
  <c r="AE1149" i="1"/>
  <c r="AC1149" i="1"/>
  <c r="X1149" i="1"/>
  <c r="AE1148" i="1"/>
  <c r="AC1148" i="1"/>
  <c r="X1148" i="1"/>
  <c r="AE1147" i="1"/>
  <c r="AC1147" i="1"/>
  <c r="X1147" i="1"/>
  <c r="AE1146" i="1"/>
  <c r="AC1146" i="1"/>
  <c r="X1146" i="1"/>
  <c r="AE1145" i="1"/>
  <c r="AC1145" i="1"/>
  <c r="X1145" i="1"/>
  <c r="AE1144" i="1"/>
  <c r="AC1144" i="1"/>
  <c r="X1144" i="1"/>
  <c r="AE1143" i="1"/>
  <c r="AC1143" i="1"/>
  <c r="X1143" i="1"/>
  <c r="AE1142" i="1"/>
  <c r="AC1142" i="1"/>
  <c r="X1142" i="1"/>
  <c r="AE1141" i="1"/>
  <c r="AC1141" i="1"/>
  <c r="X1141" i="1"/>
  <c r="AE1140" i="1"/>
  <c r="AC1140" i="1"/>
  <c r="X1140" i="1"/>
  <c r="AE1139" i="1"/>
  <c r="AC1139" i="1"/>
  <c r="X1139" i="1"/>
  <c r="AE1138" i="1"/>
  <c r="AC1138" i="1"/>
  <c r="X1138" i="1"/>
  <c r="AE1137" i="1"/>
  <c r="AC1137" i="1"/>
  <c r="X1137" i="1"/>
  <c r="AE1136" i="1"/>
  <c r="AC1136" i="1"/>
  <c r="X1136" i="1"/>
  <c r="AE1135" i="1"/>
  <c r="AC1135" i="1"/>
  <c r="X1135" i="1"/>
  <c r="AE1134" i="1"/>
  <c r="AC1134" i="1"/>
  <c r="X1134" i="1"/>
  <c r="AE1133" i="1"/>
  <c r="AC1133" i="1"/>
  <c r="X1133" i="1"/>
  <c r="AE1132" i="1"/>
  <c r="AC1132" i="1"/>
  <c r="X1132" i="1"/>
  <c r="AE1131" i="1"/>
  <c r="AC1131" i="1"/>
  <c r="X1131" i="1"/>
  <c r="AE1130" i="1"/>
  <c r="AC1130" i="1"/>
  <c r="X1130" i="1"/>
  <c r="AE1129" i="1"/>
  <c r="AC1129" i="1"/>
  <c r="X1129" i="1"/>
  <c r="AE1128" i="1"/>
  <c r="AC1128" i="1"/>
  <c r="X1128" i="1"/>
  <c r="AE1127" i="1"/>
  <c r="AC1127" i="1"/>
  <c r="X1127" i="1"/>
  <c r="AE1126" i="1"/>
  <c r="AC1126" i="1"/>
  <c r="X1126" i="1"/>
  <c r="AE1125" i="1"/>
  <c r="AC1125" i="1"/>
  <c r="X1125" i="1"/>
  <c r="AE1124" i="1"/>
  <c r="AC1124" i="1"/>
  <c r="X1124" i="1"/>
  <c r="AE1123" i="1"/>
  <c r="AC1123" i="1"/>
  <c r="X1123" i="1"/>
  <c r="AE1122" i="1"/>
  <c r="AC1122" i="1"/>
  <c r="X1122" i="1"/>
  <c r="AE1121" i="1"/>
  <c r="AC1121" i="1"/>
  <c r="X1121" i="1"/>
  <c r="AE1120" i="1"/>
  <c r="AC1120" i="1"/>
  <c r="X1120" i="1"/>
  <c r="AE1119" i="1"/>
  <c r="AC1119" i="1"/>
  <c r="X1119" i="1"/>
  <c r="AE1118" i="1"/>
  <c r="AC1118" i="1"/>
  <c r="X1118" i="1"/>
  <c r="AE1117" i="1"/>
  <c r="AC1117" i="1"/>
  <c r="X1117" i="1"/>
  <c r="AE1116" i="1"/>
  <c r="AC1116" i="1"/>
  <c r="X1116" i="1"/>
  <c r="AE1115" i="1"/>
  <c r="AC1115" i="1"/>
  <c r="X1115" i="1"/>
  <c r="AE1114" i="1"/>
  <c r="AC1114" i="1"/>
  <c r="X1114" i="1"/>
  <c r="AE1113" i="1"/>
  <c r="AC1113" i="1"/>
  <c r="X1113" i="1"/>
  <c r="AE1112" i="1"/>
  <c r="AC1112" i="1"/>
  <c r="X1112" i="1"/>
  <c r="AE1111" i="1"/>
  <c r="AC1111" i="1"/>
  <c r="X1111" i="1"/>
  <c r="AE1110" i="1"/>
  <c r="AC1110" i="1"/>
  <c r="X1110" i="1"/>
  <c r="AE1109" i="1"/>
  <c r="AC1109" i="1"/>
  <c r="X1109" i="1"/>
  <c r="AE1108" i="1"/>
  <c r="AC1108" i="1"/>
  <c r="X1108" i="1"/>
  <c r="AE1107" i="1"/>
  <c r="AC1107" i="1"/>
  <c r="X1107" i="1"/>
  <c r="AE1106" i="1"/>
  <c r="AC1106" i="1"/>
  <c r="X1106" i="1"/>
  <c r="AE1105" i="1"/>
  <c r="AC1105" i="1"/>
  <c r="X1105" i="1"/>
  <c r="AE1104" i="1"/>
  <c r="AC1104" i="1"/>
  <c r="X1104" i="1"/>
  <c r="AE1103" i="1"/>
  <c r="AC1103" i="1"/>
  <c r="X1103" i="1"/>
  <c r="AE1102" i="1"/>
  <c r="AC1102" i="1"/>
  <c r="X1102" i="1"/>
  <c r="AE1101" i="1"/>
  <c r="AC1101" i="1"/>
  <c r="X1101" i="1"/>
  <c r="AE1100" i="1"/>
  <c r="AC1100" i="1"/>
  <c r="X1100" i="1"/>
  <c r="AE1099" i="1"/>
  <c r="AC1099" i="1"/>
  <c r="X1099" i="1"/>
  <c r="AE1098" i="1"/>
  <c r="AC1098" i="1"/>
  <c r="X1098" i="1"/>
  <c r="AE1097" i="1"/>
  <c r="AC1097" i="1"/>
  <c r="X1097" i="1"/>
  <c r="AE1096" i="1"/>
  <c r="AC1096" i="1"/>
  <c r="X1096" i="1"/>
  <c r="AE1095" i="1"/>
  <c r="AC1095" i="1"/>
  <c r="X1095" i="1"/>
  <c r="AE1094" i="1"/>
  <c r="AC1094" i="1"/>
  <c r="X1094" i="1"/>
  <c r="AE1093" i="1"/>
  <c r="AC1093" i="1"/>
  <c r="X1093" i="1"/>
  <c r="AE1092" i="1"/>
  <c r="AC1092" i="1"/>
  <c r="X1092" i="1"/>
  <c r="AE1091" i="1"/>
  <c r="AC1091" i="1"/>
  <c r="X1091" i="1"/>
  <c r="AE1090" i="1"/>
  <c r="AC1090" i="1"/>
  <c r="X1090" i="1"/>
  <c r="AE1089" i="1"/>
  <c r="AC1089" i="1"/>
  <c r="X1089" i="1"/>
  <c r="AE1088" i="1"/>
  <c r="AC1088" i="1"/>
  <c r="X1088" i="1"/>
  <c r="AE1087" i="1"/>
  <c r="AC1087" i="1"/>
  <c r="X1087" i="1"/>
  <c r="AE1086" i="1"/>
  <c r="AC1086" i="1"/>
  <c r="X1086" i="1"/>
  <c r="AE1085" i="1"/>
  <c r="AC1085" i="1"/>
  <c r="X1085" i="1"/>
  <c r="AE1084" i="1"/>
  <c r="AC1084" i="1"/>
  <c r="X1084" i="1"/>
  <c r="AE1083" i="1"/>
  <c r="AC1083" i="1"/>
  <c r="X1083" i="1"/>
  <c r="AE1082" i="1"/>
  <c r="AC1082" i="1"/>
  <c r="X1082" i="1"/>
  <c r="AE1081" i="1"/>
  <c r="AC1081" i="1"/>
  <c r="X1081" i="1"/>
  <c r="AE1080" i="1"/>
  <c r="AC1080" i="1"/>
  <c r="X1080" i="1"/>
  <c r="AE1079" i="1"/>
  <c r="AC1079" i="1"/>
  <c r="X1079" i="1"/>
  <c r="AE1078" i="1"/>
  <c r="AC1078" i="1"/>
  <c r="X1078" i="1"/>
  <c r="AE1077" i="1"/>
  <c r="AC1077" i="1"/>
  <c r="X1077" i="1"/>
  <c r="AE1076" i="1"/>
  <c r="AC1076" i="1"/>
  <c r="X1076" i="1"/>
  <c r="AE1075" i="1"/>
  <c r="AC1075" i="1"/>
  <c r="X1075" i="1"/>
  <c r="AE1074" i="1"/>
  <c r="AC1074" i="1"/>
  <c r="X1074" i="1"/>
  <c r="AE1073" i="1"/>
  <c r="AC1073" i="1"/>
  <c r="X1073" i="1"/>
  <c r="AE1072" i="1"/>
  <c r="AC1072" i="1"/>
  <c r="X1072" i="1"/>
  <c r="AE1071" i="1"/>
  <c r="AC1071" i="1"/>
  <c r="X1071" i="1"/>
  <c r="AE1070" i="1"/>
  <c r="AC1070" i="1"/>
  <c r="X1070" i="1"/>
  <c r="AE1069" i="1"/>
  <c r="AC1069" i="1"/>
  <c r="X1069" i="1"/>
  <c r="AE1068" i="1"/>
  <c r="AC1068" i="1"/>
  <c r="X1068" i="1"/>
  <c r="AE1067" i="1"/>
  <c r="AC1067" i="1"/>
  <c r="X1067" i="1"/>
  <c r="AE1066" i="1"/>
  <c r="AC1066" i="1"/>
  <c r="X1066" i="1"/>
  <c r="AE1065" i="1"/>
  <c r="AC1065" i="1"/>
  <c r="X1065" i="1"/>
  <c r="AE1064" i="1"/>
  <c r="AC1064" i="1"/>
  <c r="X1064" i="1"/>
  <c r="AE1063" i="1"/>
  <c r="AC1063" i="1"/>
  <c r="X1063" i="1"/>
  <c r="AE1062" i="1"/>
  <c r="AC1062" i="1"/>
  <c r="X1062" i="1"/>
  <c r="AE1061" i="1"/>
  <c r="AC1061" i="1"/>
  <c r="X1061" i="1"/>
  <c r="AE1060" i="1"/>
  <c r="AC1060" i="1"/>
  <c r="X1060" i="1"/>
  <c r="AE1059" i="1"/>
  <c r="AC1059" i="1"/>
  <c r="X1059" i="1"/>
  <c r="AE1058" i="1"/>
  <c r="AC1058" i="1"/>
  <c r="X1058" i="1"/>
  <c r="AE1057" i="1"/>
  <c r="AC1057" i="1"/>
  <c r="X1057" i="1"/>
  <c r="AE1056" i="1"/>
  <c r="AC1056" i="1"/>
  <c r="X1056" i="1"/>
  <c r="AE1055" i="1"/>
  <c r="AC1055" i="1"/>
  <c r="X1055" i="1"/>
  <c r="AE1054" i="1"/>
  <c r="AC1054" i="1"/>
  <c r="X1054" i="1"/>
  <c r="AE1053" i="1"/>
  <c r="AC1053" i="1"/>
  <c r="X1053" i="1"/>
  <c r="AE1052" i="1"/>
  <c r="AC1052" i="1"/>
  <c r="X1052" i="1"/>
  <c r="AE1051" i="1"/>
  <c r="AC1051" i="1"/>
  <c r="X1051" i="1"/>
  <c r="AE1050" i="1"/>
  <c r="AC1050" i="1"/>
  <c r="X1050" i="1"/>
  <c r="AE1049" i="1"/>
  <c r="AC1049" i="1"/>
  <c r="X1049" i="1"/>
  <c r="AE1048" i="1"/>
  <c r="AC1048" i="1"/>
  <c r="X1048" i="1"/>
  <c r="AE1047" i="1"/>
  <c r="AC1047" i="1"/>
  <c r="X1047" i="1"/>
  <c r="AE1046" i="1"/>
  <c r="AC1046" i="1"/>
  <c r="X1046" i="1"/>
  <c r="AE1045" i="1"/>
  <c r="AC1045" i="1"/>
  <c r="X1045" i="1"/>
  <c r="AE1044" i="1"/>
  <c r="AC1044" i="1"/>
  <c r="X1044" i="1"/>
  <c r="AE1043" i="1"/>
  <c r="AC1043" i="1"/>
  <c r="X1043" i="1"/>
  <c r="AE1042" i="1"/>
  <c r="AC1042" i="1"/>
  <c r="X1042" i="1"/>
  <c r="AE1041" i="1"/>
  <c r="AC1041" i="1"/>
  <c r="X1041" i="1"/>
  <c r="AE1040" i="1"/>
  <c r="AC1040" i="1"/>
  <c r="X1040" i="1"/>
  <c r="AE1039" i="1"/>
  <c r="AC1039" i="1"/>
  <c r="X1039" i="1"/>
  <c r="AE1038" i="1"/>
  <c r="AC1038" i="1"/>
  <c r="X1038" i="1"/>
  <c r="AE1037" i="1"/>
  <c r="AC1037" i="1"/>
  <c r="X1037" i="1"/>
  <c r="AE1036" i="1"/>
  <c r="AC1036" i="1"/>
  <c r="X1036" i="1"/>
  <c r="AE1035" i="1"/>
  <c r="AC1035" i="1"/>
  <c r="X1035" i="1"/>
  <c r="AE1034" i="1"/>
  <c r="AC1034" i="1"/>
  <c r="X1034" i="1"/>
  <c r="AE1033" i="1"/>
  <c r="AC1033" i="1"/>
  <c r="X1033" i="1"/>
  <c r="AE1032" i="1"/>
  <c r="AC1032" i="1"/>
  <c r="X1032" i="1"/>
  <c r="AE1031" i="1"/>
  <c r="AC1031" i="1"/>
  <c r="X1031" i="1"/>
  <c r="AE1030" i="1"/>
  <c r="AC1030" i="1"/>
  <c r="X1030" i="1"/>
  <c r="AE1029" i="1"/>
  <c r="AC1029" i="1"/>
  <c r="X1029" i="1"/>
  <c r="AE1028" i="1"/>
  <c r="AC1028" i="1"/>
  <c r="X1028" i="1"/>
  <c r="AE1027" i="1"/>
  <c r="AC1027" i="1"/>
  <c r="X1027" i="1"/>
  <c r="AE1026" i="1"/>
  <c r="AC1026" i="1"/>
  <c r="X1026" i="1"/>
  <c r="AE1025" i="1"/>
  <c r="AC1025" i="1"/>
  <c r="X1025" i="1"/>
  <c r="AE1024" i="1"/>
  <c r="AC1024" i="1"/>
  <c r="X1024" i="1"/>
  <c r="AE1023" i="1"/>
  <c r="AC1023" i="1"/>
  <c r="X1023" i="1"/>
  <c r="AE1022" i="1"/>
  <c r="AC1022" i="1"/>
  <c r="X1022" i="1"/>
  <c r="AE1021" i="1"/>
  <c r="AC1021" i="1"/>
  <c r="X1021" i="1"/>
  <c r="AE1020" i="1"/>
  <c r="AC1020" i="1"/>
  <c r="X1020" i="1"/>
  <c r="AE1019" i="1"/>
  <c r="AC1019" i="1"/>
  <c r="X1019" i="1"/>
  <c r="AE1018" i="1"/>
  <c r="AC1018" i="1"/>
  <c r="X1018" i="1"/>
  <c r="AE1017" i="1"/>
  <c r="AC1017" i="1"/>
  <c r="X1017" i="1"/>
  <c r="AE1016" i="1"/>
  <c r="AC1016" i="1"/>
  <c r="X1016" i="1"/>
  <c r="AE1015" i="1"/>
  <c r="AC1015" i="1"/>
  <c r="X1015" i="1"/>
  <c r="AE1014" i="1"/>
  <c r="AC1014" i="1"/>
  <c r="X1014" i="1"/>
  <c r="AE1013" i="1"/>
  <c r="AC1013" i="1"/>
  <c r="X1013" i="1"/>
  <c r="AE1012" i="1"/>
  <c r="AC1012" i="1"/>
  <c r="X1012" i="1"/>
  <c r="AE1011" i="1"/>
  <c r="AC1011" i="1"/>
  <c r="X1011" i="1"/>
  <c r="AE1010" i="1"/>
  <c r="AC1010" i="1"/>
  <c r="X1010" i="1"/>
  <c r="AE1009" i="1"/>
  <c r="AC1009" i="1"/>
  <c r="X1009" i="1"/>
  <c r="AE1008" i="1"/>
  <c r="AC1008" i="1"/>
  <c r="X1008" i="1"/>
  <c r="AE1007" i="1"/>
  <c r="AC1007" i="1"/>
  <c r="X1007" i="1"/>
  <c r="AE1006" i="1"/>
  <c r="AC1006" i="1"/>
  <c r="X1006" i="1"/>
  <c r="AE1005" i="1"/>
  <c r="AC1005" i="1"/>
  <c r="X1005" i="1"/>
  <c r="AE1004" i="1"/>
  <c r="AC1004" i="1"/>
  <c r="X1004" i="1"/>
  <c r="AE1003" i="1"/>
  <c r="AC1003" i="1"/>
  <c r="X1003" i="1"/>
  <c r="AE1002" i="1"/>
  <c r="AC1002" i="1"/>
  <c r="X1002" i="1"/>
  <c r="AE1001" i="1"/>
  <c r="AC1001" i="1"/>
  <c r="X1001" i="1"/>
  <c r="AE1000" i="1"/>
  <c r="AC1000" i="1"/>
  <c r="X1000" i="1"/>
  <c r="AE999" i="1"/>
  <c r="AC999" i="1"/>
  <c r="X999" i="1"/>
  <c r="AE998" i="1"/>
  <c r="AC998" i="1"/>
  <c r="X998" i="1"/>
  <c r="AE997" i="1"/>
  <c r="AC997" i="1"/>
  <c r="X997" i="1"/>
  <c r="AE996" i="1"/>
  <c r="AC996" i="1"/>
  <c r="X996" i="1"/>
  <c r="AE995" i="1"/>
  <c r="AC995" i="1"/>
  <c r="X995" i="1"/>
  <c r="AE994" i="1"/>
  <c r="AC994" i="1"/>
  <c r="X994" i="1"/>
  <c r="AE993" i="1"/>
  <c r="AC993" i="1"/>
  <c r="X993" i="1"/>
  <c r="AE992" i="1"/>
  <c r="AC992" i="1"/>
  <c r="X992" i="1"/>
  <c r="AE991" i="1"/>
  <c r="AC991" i="1"/>
  <c r="X991" i="1"/>
  <c r="AE990" i="1"/>
  <c r="AC990" i="1"/>
  <c r="X990" i="1"/>
  <c r="AE989" i="1"/>
  <c r="AC989" i="1"/>
  <c r="X989" i="1"/>
  <c r="AE988" i="1"/>
  <c r="AC988" i="1"/>
  <c r="X988" i="1"/>
  <c r="AE987" i="1"/>
  <c r="AC987" i="1"/>
  <c r="X987" i="1"/>
  <c r="AE986" i="1"/>
  <c r="AC986" i="1"/>
  <c r="X986" i="1"/>
  <c r="AE985" i="1"/>
  <c r="AC985" i="1"/>
  <c r="X985" i="1"/>
  <c r="AE984" i="1"/>
  <c r="AC984" i="1"/>
  <c r="X984" i="1"/>
  <c r="AE983" i="1"/>
  <c r="AC983" i="1"/>
  <c r="X983" i="1"/>
  <c r="AE982" i="1"/>
  <c r="AC982" i="1"/>
  <c r="X982" i="1"/>
  <c r="AE981" i="1"/>
  <c r="AC981" i="1"/>
  <c r="X981" i="1"/>
  <c r="AE980" i="1"/>
  <c r="AC980" i="1"/>
  <c r="X980" i="1"/>
  <c r="AE979" i="1"/>
  <c r="AC979" i="1"/>
  <c r="X979" i="1"/>
  <c r="AE978" i="1"/>
  <c r="AC978" i="1"/>
  <c r="X978" i="1"/>
  <c r="AE977" i="1"/>
  <c r="AC977" i="1"/>
  <c r="X977" i="1"/>
  <c r="AE976" i="1"/>
  <c r="AC976" i="1"/>
  <c r="X976" i="1"/>
  <c r="AE975" i="1"/>
  <c r="AC975" i="1"/>
  <c r="X975" i="1"/>
  <c r="AE974" i="1"/>
  <c r="AC974" i="1"/>
  <c r="X974" i="1"/>
  <c r="AE973" i="1"/>
  <c r="AC973" i="1"/>
  <c r="X973" i="1"/>
  <c r="AE972" i="1"/>
  <c r="AC972" i="1"/>
  <c r="X972" i="1"/>
  <c r="AE971" i="1"/>
  <c r="AC971" i="1"/>
  <c r="X971" i="1"/>
  <c r="AE970" i="1"/>
  <c r="AC970" i="1"/>
  <c r="X970" i="1"/>
  <c r="AE969" i="1"/>
  <c r="AC969" i="1"/>
  <c r="X969" i="1"/>
  <c r="AE968" i="1"/>
  <c r="AC968" i="1"/>
  <c r="X968" i="1"/>
  <c r="AE967" i="1"/>
  <c r="AC967" i="1"/>
  <c r="X967" i="1"/>
  <c r="AE966" i="1"/>
  <c r="AC966" i="1"/>
  <c r="X966" i="1"/>
  <c r="AE965" i="1"/>
  <c r="AC965" i="1"/>
  <c r="X965" i="1"/>
  <c r="AE964" i="1"/>
  <c r="AC964" i="1"/>
  <c r="X964" i="1"/>
  <c r="AE963" i="1"/>
  <c r="AC963" i="1"/>
  <c r="X963" i="1"/>
  <c r="AE962" i="1"/>
  <c r="AC962" i="1"/>
  <c r="X962" i="1"/>
  <c r="AE961" i="1"/>
  <c r="AC961" i="1"/>
  <c r="X961" i="1"/>
  <c r="AE960" i="1"/>
  <c r="AC960" i="1"/>
  <c r="X960" i="1"/>
  <c r="AE959" i="1"/>
  <c r="AC959" i="1"/>
  <c r="X959" i="1"/>
  <c r="AE958" i="1"/>
  <c r="AC958" i="1"/>
  <c r="X958" i="1"/>
  <c r="AE957" i="1"/>
  <c r="AC957" i="1"/>
  <c r="X957" i="1"/>
  <c r="AE956" i="1"/>
  <c r="AC956" i="1"/>
  <c r="X956" i="1"/>
  <c r="AE955" i="1"/>
  <c r="AC955" i="1"/>
  <c r="X955" i="1"/>
  <c r="AE954" i="1"/>
  <c r="AC954" i="1"/>
  <c r="X954" i="1"/>
  <c r="AE953" i="1"/>
  <c r="AC953" i="1"/>
  <c r="X953" i="1"/>
  <c r="AE952" i="1"/>
  <c r="AC952" i="1"/>
  <c r="X952" i="1"/>
  <c r="AE951" i="1"/>
  <c r="AC951" i="1"/>
  <c r="X951" i="1"/>
  <c r="AE950" i="1"/>
  <c r="AC950" i="1"/>
  <c r="X950" i="1"/>
  <c r="AE949" i="1"/>
  <c r="AC949" i="1"/>
  <c r="X949" i="1"/>
  <c r="AE948" i="1"/>
  <c r="AC948" i="1"/>
  <c r="X948" i="1"/>
  <c r="AE947" i="1"/>
  <c r="AC947" i="1"/>
  <c r="X947" i="1"/>
  <c r="AE946" i="1"/>
  <c r="AC946" i="1"/>
  <c r="X946" i="1"/>
  <c r="AE945" i="1"/>
  <c r="AC945" i="1"/>
  <c r="X945" i="1"/>
  <c r="AE944" i="1"/>
  <c r="AC944" i="1"/>
  <c r="X944" i="1"/>
  <c r="AE943" i="1"/>
  <c r="AC943" i="1"/>
  <c r="X943" i="1"/>
  <c r="AE942" i="1"/>
  <c r="AC942" i="1"/>
  <c r="X942" i="1"/>
  <c r="AE941" i="1"/>
  <c r="AC941" i="1"/>
  <c r="X941" i="1"/>
  <c r="AE940" i="1"/>
  <c r="AC940" i="1"/>
  <c r="X940" i="1"/>
  <c r="AE939" i="1"/>
  <c r="AC939" i="1"/>
  <c r="X939" i="1"/>
  <c r="AE938" i="1"/>
  <c r="AC938" i="1"/>
  <c r="X938" i="1"/>
  <c r="AE937" i="1"/>
  <c r="AC937" i="1"/>
  <c r="X937" i="1"/>
  <c r="AE936" i="1"/>
  <c r="AC936" i="1"/>
  <c r="X936" i="1"/>
  <c r="AE935" i="1"/>
  <c r="AC935" i="1"/>
  <c r="X935" i="1"/>
  <c r="AE934" i="1"/>
  <c r="AC934" i="1"/>
  <c r="X934" i="1"/>
  <c r="AE933" i="1"/>
  <c r="AC933" i="1"/>
  <c r="X933" i="1"/>
  <c r="AE932" i="1"/>
  <c r="AC932" i="1"/>
  <c r="X932" i="1"/>
  <c r="AE931" i="1"/>
  <c r="AC931" i="1"/>
  <c r="X931" i="1"/>
  <c r="AE930" i="1"/>
  <c r="AC930" i="1"/>
  <c r="X930" i="1"/>
  <c r="AE929" i="1"/>
  <c r="AC929" i="1"/>
  <c r="X929" i="1"/>
  <c r="AE928" i="1"/>
  <c r="AC928" i="1"/>
  <c r="X928" i="1"/>
  <c r="AE927" i="1"/>
  <c r="AC927" i="1"/>
  <c r="X927" i="1"/>
  <c r="AE926" i="1"/>
  <c r="AC926" i="1"/>
  <c r="X926" i="1"/>
  <c r="AE925" i="1"/>
  <c r="AC925" i="1"/>
  <c r="X925" i="1"/>
  <c r="AE924" i="1"/>
  <c r="AC924" i="1"/>
  <c r="X924" i="1"/>
  <c r="AE923" i="1"/>
  <c r="AC923" i="1"/>
  <c r="X923" i="1"/>
  <c r="AE922" i="1"/>
  <c r="AC922" i="1"/>
  <c r="X922" i="1"/>
  <c r="AE921" i="1"/>
  <c r="AC921" i="1"/>
  <c r="X921" i="1"/>
  <c r="AE920" i="1"/>
  <c r="AC920" i="1"/>
  <c r="X920" i="1"/>
  <c r="AE919" i="1"/>
  <c r="AC919" i="1"/>
  <c r="X919" i="1"/>
  <c r="AE918" i="1"/>
  <c r="AC918" i="1"/>
  <c r="X918" i="1"/>
  <c r="AE917" i="1"/>
  <c r="AC917" i="1"/>
  <c r="X917" i="1"/>
  <c r="AE916" i="1"/>
  <c r="AC916" i="1"/>
  <c r="X916" i="1"/>
  <c r="AE915" i="1"/>
  <c r="AC915" i="1"/>
  <c r="X915" i="1"/>
  <c r="AE914" i="1"/>
  <c r="AC914" i="1"/>
  <c r="X914" i="1"/>
  <c r="AE913" i="1"/>
  <c r="AC913" i="1"/>
  <c r="X913" i="1"/>
  <c r="AE912" i="1"/>
  <c r="AC912" i="1"/>
  <c r="X912" i="1"/>
  <c r="AE911" i="1"/>
  <c r="AC911" i="1"/>
  <c r="X911" i="1"/>
  <c r="AE910" i="1"/>
  <c r="AC910" i="1"/>
  <c r="X910" i="1"/>
  <c r="AE909" i="1"/>
  <c r="AC909" i="1"/>
  <c r="X909" i="1"/>
  <c r="AE908" i="1"/>
  <c r="AC908" i="1"/>
  <c r="X908" i="1"/>
  <c r="AE907" i="1"/>
  <c r="AC907" i="1"/>
  <c r="X907" i="1"/>
  <c r="AE906" i="1"/>
  <c r="AC906" i="1"/>
  <c r="X906" i="1"/>
  <c r="AE905" i="1"/>
  <c r="AC905" i="1"/>
  <c r="X905" i="1"/>
  <c r="AE904" i="1"/>
  <c r="AC904" i="1"/>
  <c r="X904" i="1"/>
  <c r="AE903" i="1"/>
  <c r="AC903" i="1"/>
  <c r="X903" i="1"/>
  <c r="AE902" i="1"/>
  <c r="AC902" i="1"/>
  <c r="X902" i="1"/>
  <c r="AE901" i="1"/>
  <c r="AC901" i="1"/>
  <c r="X901" i="1"/>
  <c r="AE900" i="1"/>
  <c r="AC900" i="1"/>
  <c r="X900" i="1"/>
  <c r="AE899" i="1"/>
  <c r="AC899" i="1"/>
  <c r="X899" i="1"/>
  <c r="AE898" i="1"/>
  <c r="AC898" i="1"/>
  <c r="X898" i="1"/>
  <c r="AE897" i="1"/>
  <c r="AC897" i="1"/>
  <c r="X897" i="1"/>
  <c r="AE896" i="1"/>
  <c r="AC896" i="1"/>
  <c r="X896" i="1"/>
  <c r="AE895" i="1"/>
  <c r="AC895" i="1"/>
  <c r="X895" i="1"/>
  <c r="AE894" i="1"/>
  <c r="AC894" i="1"/>
  <c r="X894" i="1"/>
  <c r="AE893" i="1"/>
  <c r="AC893" i="1"/>
  <c r="X893" i="1"/>
  <c r="AE892" i="1"/>
  <c r="AC892" i="1"/>
  <c r="X892" i="1"/>
  <c r="AE891" i="1"/>
  <c r="AC891" i="1"/>
  <c r="X891" i="1"/>
  <c r="AE890" i="1"/>
  <c r="AC890" i="1"/>
  <c r="X890" i="1"/>
  <c r="AE889" i="1"/>
  <c r="AC889" i="1"/>
  <c r="X889" i="1"/>
  <c r="AE888" i="1"/>
  <c r="AC888" i="1"/>
  <c r="X888" i="1"/>
  <c r="AE887" i="1"/>
  <c r="AC887" i="1"/>
  <c r="X887" i="1"/>
  <c r="AE886" i="1"/>
  <c r="AC886" i="1"/>
  <c r="X886" i="1"/>
  <c r="AE885" i="1"/>
  <c r="AC885" i="1"/>
  <c r="X885" i="1"/>
  <c r="AE884" i="1"/>
  <c r="AC884" i="1"/>
  <c r="X884" i="1"/>
  <c r="AE883" i="1"/>
  <c r="AC883" i="1"/>
  <c r="X883" i="1"/>
  <c r="AE882" i="1"/>
  <c r="AC882" i="1"/>
  <c r="X882" i="1"/>
  <c r="AE881" i="1"/>
  <c r="AC881" i="1"/>
  <c r="X881" i="1"/>
  <c r="AE880" i="1"/>
  <c r="AC880" i="1"/>
  <c r="X880" i="1"/>
  <c r="AE879" i="1"/>
  <c r="AC879" i="1"/>
  <c r="X879" i="1"/>
  <c r="AE878" i="1"/>
  <c r="AC878" i="1"/>
  <c r="X878" i="1"/>
  <c r="AE877" i="1"/>
  <c r="AC877" i="1"/>
  <c r="X877" i="1"/>
  <c r="AE876" i="1"/>
  <c r="AC876" i="1"/>
  <c r="X876" i="1"/>
  <c r="AE875" i="1"/>
  <c r="AC875" i="1"/>
  <c r="X875" i="1"/>
  <c r="AE874" i="1"/>
  <c r="AC874" i="1"/>
  <c r="X874" i="1"/>
  <c r="AE873" i="1"/>
  <c r="AC873" i="1"/>
  <c r="X873" i="1"/>
  <c r="AE872" i="1"/>
  <c r="AC872" i="1"/>
  <c r="X872" i="1"/>
  <c r="AE871" i="1"/>
  <c r="AC871" i="1"/>
  <c r="X871" i="1"/>
  <c r="AE870" i="1"/>
  <c r="AC870" i="1"/>
  <c r="X870" i="1"/>
  <c r="AE869" i="1"/>
  <c r="AC869" i="1"/>
  <c r="X869" i="1"/>
  <c r="AE868" i="1"/>
  <c r="AC868" i="1"/>
  <c r="X868" i="1"/>
  <c r="AE867" i="1"/>
  <c r="AC867" i="1"/>
  <c r="X867" i="1"/>
  <c r="AE866" i="1"/>
  <c r="AC866" i="1"/>
  <c r="X866" i="1"/>
  <c r="AE865" i="1"/>
  <c r="AC865" i="1"/>
  <c r="X865" i="1"/>
  <c r="AE864" i="1"/>
  <c r="AC864" i="1"/>
  <c r="X864" i="1"/>
  <c r="AE863" i="1"/>
  <c r="AC863" i="1"/>
  <c r="X863" i="1"/>
  <c r="AE862" i="1"/>
  <c r="AC862" i="1"/>
  <c r="X862" i="1"/>
  <c r="AE861" i="1"/>
  <c r="AC861" i="1"/>
  <c r="X861" i="1"/>
  <c r="AE2541" i="1"/>
  <c r="AC2541" i="1"/>
  <c r="AE2540" i="1"/>
  <c r="AC2540" i="1"/>
  <c r="AE2539" i="1"/>
  <c r="AC2539" i="1"/>
  <c r="AE2538" i="1"/>
  <c r="AC2538" i="1"/>
  <c r="AE2537" i="1"/>
  <c r="AC2537" i="1"/>
  <c r="AE2536" i="1"/>
  <c r="AC2536" i="1"/>
  <c r="AE2535" i="1"/>
  <c r="AC2535" i="1"/>
  <c r="AE2534" i="1"/>
  <c r="AC2534" i="1"/>
  <c r="AE2533" i="1"/>
  <c r="AC2533" i="1"/>
  <c r="AE2532" i="1"/>
  <c r="AC2532" i="1"/>
  <c r="AE2531" i="1"/>
  <c r="AC2531" i="1"/>
  <c r="AE2530" i="1"/>
  <c r="AC2530" i="1"/>
  <c r="AE2529" i="1"/>
  <c r="AC2529" i="1"/>
  <c r="AE2528" i="1"/>
  <c r="AC2528" i="1"/>
  <c r="AE2527" i="1"/>
  <c r="AC2527" i="1"/>
  <c r="AE2526" i="1"/>
  <c r="AC2526" i="1"/>
  <c r="AE2525" i="1"/>
  <c r="AC2525" i="1"/>
  <c r="AE2524" i="1"/>
  <c r="AC2524" i="1"/>
  <c r="AE2523" i="1"/>
  <c r="AC2523" i="1"/>
  <c r="AE2522" i="1"/>
  <c r="AC2522" i="1"/>
  <c r="AE2521" i="1"/>
  <c r="AC2521" i="1"/>
  <c r="AE2520" i="1"/>
  <c r="AC2520" i="1"/>
  <c r="AE2519" i="1"/>
  <c r="AC2519" i="1"/>
  <c r="AE2518" i="1"/>
  <c r="AC2518" i="1"/>
  <c r="AE2517" i="1"/>
  <c r="AC2517" i="1"/>
  <c r="AE2516" i="1"/>
  <c r="AC2516" i="1"/>
  <c r="AE2515" i="1"/>
  <c r="AC2515" i="1"/>
  <c r="AE2514" i="1"/>
  <c r="AC2514" i="1"/>
  <c r="AE2513" i="1"/>
  <c r="AC2513" i="1"/>
  <c r="AE2512" i="1"/>
  <c r="AC2512" i="1"/>
  <c r="AE2511" i="1"/>
  <c r="AC2511" i="1"/>
  <c r="AE2510" i="1"/>
  <c r="AC2510" i="1"/>
  <c r="AE2509" i="1"/>
  <c r="AC2509" i="1"/>
  <c r="AE2508" i="1"/>
  <c r="AC2508" i="1"/>
  <c r="AE2507" i="1"/>
  <c r="AC2507" i="1"/>
  <c r="AE2506" i="1"/>
  <c r="AC2506" i="1"/>
  <c r="AE2505" i="1"/>
  <c r="AC2505" i="1"/>
  <c r="AE2504" i="1"/>
  <c r="AC2504" i="1"/>
  <c r="AE2503" i="1"/>
  <c r="AC2503" i="1"/>
  <c r="AE2502" i="1"/>
  <c r="AC2502" i="1"/>
  <c r="AE2501" i="1"/>
  <c r="AC2501" i="1"/>
  <c r="AE2500" i="1"/>
  <c r="AC2500" i="1"/>
  <c r="AE2499" i="1"/>
  <c r="AC2499" i="1"/>
  <c r="AE2498" i="1"/>
  <c r="AC2498" i="1"/>
  <c r="AE2497" i="1"/>
  <c r="AC2497" i="1"/>
  <c r="AE2496" i="1"/>
  <c r="AC2496" i="1"/>
  <c r="AE2495" i="1"/>
  <c r="AC2495" i="1"/>
  <c r="AE2494" i="1"/>
  <c r="AC2494" i="1"/>
  <c r="AE2493" i="1"/>
  <c r="AC2493" i="1"/>
  <c r="AE2492" i="1"/>
  <c r="AC2492" i="1"/>
  <c r="AE2491" i="1"/>
  <c r="AC2491" i="1"/>
  <c r="AE2490" i="1"/>
  <c r="AC2490" i="1"/>
  <c r="AE2489" i="1"/>
  <c r="AC2489" i="1"/>
  <c r="AE2488" i="1"/>
  <c r="AC2488" i="1"/>
  <c r="AE2487" i="1"/>
  <c r="AC2487" i="1"/>
  <c r="AE2486" i="1"/>
  <c r="AC2486" i="1"/>
  <c r="AE2485" i="1"/>
  <c r="AC2485" i="1"/>
  <c r="AE2484" i="1"/>
  <c r="AC2484" i="1"/>
  <c r="AE2483" i="1"/>
  <c r="AC2483" i="1"/>
  <c r="AE2482" i="1"/>
  <c r="AC2482" i="1"/>
  <c r="AE2481" i="1"/>
  <c r="AC2481" i="1"/>
  <c r="AE2480" i="1"/>
  <c r="AC2480" i="1"/>
  <c r="AE2479" i="1"/>
  <c r="AC2479" i="1"/>
  <c r="AE2478" i="1"/>
  <c r="AC2478" i="1"/>
  <c r="AE2477" i="1"/>
  <c r="AC2477" i="1"/>
  <c r="AE2476" i="1"/>
  <c r="AC2476" i="1"/>
  <c r="AE2475" i="1"/>
  <c r="AC2475" i="1"/>
  <c r="AE2474" i="1"/>
  <c r="AC2474" i="1"/>
  <c r="AE2473" i="1"/>
  <c r="AC2473" i="1"/>
  <c r="AE2472" i="1"/>
  <c r="AC2472" i="1"/>
  <c r="AE2471" i="1"/>
  <c r="AC2471" i="1"/>
  <c r="AE2470" i="1"/>
  <c r="AC2470" i="1"/>
  <c r="AE2469" i="1"/>
  <c r="AC2469" i="1"/>
  <c r="AE2468" i="1"/>
  <c r="AC2468" i="1"/>
  <c r="AE2467" i="1"/>
  <c r="AC2467" i="1"/>
  <c r="AE2466" i="1"/>
  <c r="AC2466" i="1"/>
  <c r="AE2465" i="1"/>
  <c r="AC2465" i="1"/>
  <c r="AE2464" i="1"/>
  <c r="AC2464" i="1"/>
  <c r="AE2463" i="1"/>
  <c r="AC2463" i="1"/>
  <c r="AE2462" i="1"/>
  <c r="AC2462" i="1"/>
  <c r="AE2461" i="1"/>
  <c r="AC2461" i="1"/>
  <c r="AE2460" i="1"/>
  <c r="AC2460" i="1"/>
  <c r="AE2459" i="1"/>
  <c r="AC2459" i="1"/>
  <c r="AE2458" i="1"/>
  <c r="AC2458" i="1"/>
  <c r="AE2457" i="1"/>
  <c r="AC2457" i="1"/>
  <c r="AE2456" i="1"/>
  <c r="AC2456" i="1"/>
  <c r="AE2455" i="1"/>
  <c r="AC2455" i="1"/>
  <c r="AE2454" i="1"/>
  <c r="AC2454" i="1"/>
  <c r="AE2453" i="1"/>
  <c r="AC2453" i="1"/>
  <c r="AE2452" i="1"/>
  <c r="AC2452" i="1"/>
  <c r="AE2451" i="1"/>
  <c r="AC2451" i="1"/>
  <c r="AE2450" i="1"/>
  <c r="AC2450" i="1"/>
  <c r="AE2449" i="1"/>
  <c r="AC2449" i="1"/>
  <c r="AE2448" i="1"/>
  <c r="AC2448" i="1"/>
  <c r="AE2447" i="1"/>
  <c r="AC2447" i="1"/>
  <c r="AE2446" i="1"/>
  <c r="AC2446" i="1"/>
  <c r="AE2445" i="1"/>
  <c r="AC2445" i="1"/>
  <c r="AE2444" i="1"/>
  <c r="AC2444" i="1"/>
  <c r="AE2443" i="1"/>
  <c r="AC2443" i="1"/>
  <c r="AE2442" i="1"/>
  <c r="AC2442" i="1"/>
  <c r="AE2441" i="1"/>
  <c r="AC2441" i="1"/>
  <c r="AE2440" i="1"/>
  <c r="AC2440" i="1"/>
  <c r="AE2439" i="1"/>
  <c r="AC2439" i="1"/>
  <c r="AE2438" i="1"/>
  <c r="AC2438" i="1"/>
  <c r="AE2437" i="1"/>
  <c r="AC2437" i="1"/>
  <c r="AE2436" i="1"/>
  <c r="AC2436" i="1"/>
  <c r="AE2435" i="1"/>
  <c r="AC2435" i="1"/>
  <c r="AE2434" i="1"/>
  <c r="AC2434" i="1"/>
  <c r="AE2433" i="1"/>
  <c r="AC2433" i="1"/>
  <c r="AE2432" i="1"/>
  <c r="AC2432" i="1"/>
  <c r="AE2431" i="1"/>
  <c r="AC2431" i="1"/>
  <c r="AE2430" i="1"/>
  <c r="AC2430" i="1"/>
  <c r="AE2429" i="1"/>
  <c r="AC2429" i="1"/>
  <c r="AE2428" i="1"/>
  <c r="AC2428" i="1"/>
  <c r="AE2427" i="1"/>
  <c r="AC2427" i="1"/>
  <c r="AE2426" i="1"/>
  <c r="AC2426" i="1"/>
  <c r="AE2425" i="1"/>
  <c r="AC2425" i="1"/>
  <c r="AE2424" i="1"/>
  <c r="AC2424" i="1"/>
  <c r="AE2423" i="1"/>
  <c r="AC2423" i="1"/>
  <c r="AE2422" i="1"/>
  <c r="AC2422" i="1"/>
  <c r="AE2421" i="1"/>
  <c r="AC2421" i="1"/>
  <c r="AE2420" i="1"/>
  <c r="AC2420" i="1"/>
  <c r="AE2419" i="1"/>
  <c r="AC2419" i="1"/>
  <c r="AE2418" i="1"/>
  <c r="AC2418" i="1"/>
  <c r="AE2417" i="1"/>
  <c r="AC2417" i="1"/>
  <c r="AE2416" i="1"/>
  <c r="AC2416" i="1"/>
  <c r="AE2415" i="1"/>
  <c r="AC2415" i="1"/>
  <c r="AE2414" i="1"/>
  <c r="AC2414" i="1"/>
  <c r="AE2413" i="1"/>
  <c r="AC2413" i="1"/>
  <c r="AE2412" i="1"/>
  <c r="AC2412" i="1"/>
  <c r="AE2411" i="1"/>
  <c r="AC2411" i="1"/>
  <c r="AE2410" i="1"/>
  <c r="AC2410" i="1"/>
  <c r="AE2409" i="1"/>
  <c r="AC2409" i="1"/>
  <c r="AE2408" i="1"/>
  <c r="AC2408" i="1"/>
  <c r="AE2407" i="1"/>
  <c r="AC2407" i="1"/>
  <c r="AE2406" i="1"/>
  <c r="AC2406" i="1"/>
  <c r="AE2405" i="1"/>
  <c r="AC2405" i="1"/>
  <c r="AE2404" i="1"/>
  <c r="AC2404" i="1"/>
  <c r="AE2403" i="1"/>
  <c r="AC2403" i="1"/>
  <c r="AE2402" i="1"/>
  <c r="AC2402" i="1"/>
  <c r="AE2401" i="1"/>
  <c r="AC2401" i="1"/>
  <c r="AE2400" i="1"/>
  <c r="AC2400" i="1"/>
  <c r="AE2399" i="1"/>
  <c r="AC2399" i="1"/>
  <c r="AE2398" i="1"/>
  <c r="AC2398" i="1"/>
  <c r="AE2397" i="1"/>
  <c r="AC2397" i="1"/>
  <c r="AE2396" i="1"/>
  <c r="AC2396" i="1"/>
  <c r="AE2395" i="1"/>
  <c r="AC2395" i="1"/>
  <c r="AE2394" i="1"/>
  <c r="AC2394" i="1"/>
  <c r="AE2393" i="1"/>
  <c r="AC2393" i="1"/>
  <c r="AE2392" i="1"/>
  <c r="AC2392" i="1"/>
  <c r="AE2391" i="1"/>
  <c r="AC2391" i="1"/>
  <c r="AE2390" i="1"/>
  <c r="AC2390" i="1"/>
  <c r="AE2389" i="1"/>
  <c r="AC2389" i="1"/>
  <c r="AE2388" i="1"/>
  <c r="AC2388" i="1"/>
  <c r="AE2387" i="1"/>
  <c r="AC2387" i="1"/>
  <c r="AE2386" i="1"/>
  <c r="AC2386" i="1"/>
  <c r="AE2385" i="1"/>
  <c r="AC2385" i="1"/>
  <c r="AE2384" i="1"/>
  <c r="AC2384" i="1"/>
  <c r="AE2383" i="1"/>
  <c r="AC2383" i="1"/>
  <c r="AE2382" i="1"/>
  <c r="AC2382" i="1"/>
  <c r="AE2381" i="1"/>
  <c r="AC2381" i="1"/>
  <c r="AE2380" i="1"/>
  <c r="AC2380" i="1"/>
  <c r="AE2379" i="1"/>
  <c r="AC2379" i="1"/>
  <c r="AE2378" i="1"/>
  <c r="AC2378" i="1"/>
  <c r="AE2377" i="1"/>
  <c r="AC2377" i="1"/>
  <c r="AE2376" i="1"/>
  <c r="AC2376" i="1"/>
  <c r="AE2375" i="1"/>
  <c r="AC2375" i="1"/>
  <c r="AE2374" i="1"/>
  <c r="AC2374" i="1"/>
  <c r="AE2373" i="1"/>
  <c r="AC2373" i="1"/>
  <c r="AE2372" i="1"/>
  <c r="AC2372" i="1"/>
  <c r="AE2371" i="1"/>
  <c r="AC2371" i="1"/>
  <c r="AE2370" i="1"/>
  <c r="AC2370" i="1"/>
  <c r="AE2369" i="1"/>
  <c r="AC2369" i="1"/>
  <c r="AE2368" i="1"/>
  <c r="AC2368" i="1"/>
  <c r="AE2367" i="1"/>
  <c r="AC2367" i="1"/>
  <c r="AE2366" i="1"/>
  <c r="AC2366" i="1"/>
  <c r="AE2365" i="1"/>
  <c r="AC2365" i="1"/>
  <c r="AE2364" i="1"/>
  <c r="AC2364" i="1"/>
  <c r="AE2363" i="1"/>
  <c r="AC2363" i="1"/>
  <c r="AE2362" i="1"/>
  <c r="AC2362" i="1"/>
  <c r="AE2361" i="1"/>
  <c r="AC2361" i="1"/>
  <c r="AE2360" i="1"/>
  <c r="AC2360" i="1"/>
  <c r="AE2359" i="1"/>
  <c r="AC2359" i="1"/>
  <c r="AE2358" i="1"/>
  <c r="AC2358" i="1"/>
  <c r="AE2357" i="1"/>
  <c r="AC2357" i="1"/>
  <c r="AE2356" i="1"/>
  <c r="AC2356" i="1"/>
  <c r="AE2355" i="1"/>
  <c r="AC2355" i="1"/>
  <c r="AE2354" i="1"/>
  <c r="AC2354" i="1"/>
  <c r="AE2353" i="1"/>
  <c r="AC2353" i="1"/>
  <c r="AE2352" i="1"/>
  <c r="AC2352" i="1"/>
  <c r="AE2351" i="1"/>
  <c r="AC2351" i="1"/>
  <c r="AE2350" i="1"/>
  <c r="AC2350" i="1"/>
  <c r="AE2349" i="1"/>
  <c r="AC2349" i="1"/>
  <c r="AE2348" i="1"/>
  <c r="AC2348" i="1"/>
  <c r="AE2347" i="1"/>
  <c r="AC2347" i="1"/>
  <c r="AE2346" i="1"/>
  <c r="AC2346" i="1"/>
  <c r="AE2345" i="1"/>
  <c r="AC2345" i="1"/>
  <c r="AE2344" i="1"/>
  <c r="AC2344" i="1"/>
  <c r="AE2343" i="1"/>
  <c r="AC2343" i="1"/>
  <c r="AE2342" i="1"/>
  <c r="AC2342" i="1"/>
  <c r="AE2341" i="1"/>
  <c r="AC2341" i="1"/>
  <c r="AE2340" i="1"/>
  <c r="AC2340" i="1"/>
  <c r="AE2339" i="1"/>
  <c r="AC2339" i="1"/>
  <c r="AE2338" i="1"/>
  <c r="AC2338" i="1"/>
  <c r="AE2337" i="1"/>
  <c r="AC2337" i="1"/>
  <c r="AE2336" i="1"/>
  <c r="AC2336" i="1"/>
  <c r="AE2335" i="1"/>
  <c r="AC2335" i="1"/>
  <c r="AE2334" i="1"/>
  <c r="AC2334" i="1"/>
  <c r="AE2333" i="1"/>
  <c r="AC2333" i="1"/>
  <c r="AE2332" i="1"/>
  <c r="AC2332" i="1"/>
  <c r="AE2331" i="1"/>
  <c r="AC2331" i="1"/>
  <c r="AE2330" i="1"/>
  <c r="AC2330" i="1"/>
  <c r="AE2329" i="1"/>
  <c r="AC2329" i="1"/>
  <c r="AE2328" i="1"/>
  <c r="AC2328" i="1"/>
  <c r="AE2327" i="1"/>
  <c r="AC2327" i="1"/>
  <c r="AE2326" i="1"/>
  <c r="AC2326" i="1"/>
  <c r="AE2325" i="1"/>
  <c r="AC2325" i="1"/>
  <c r="AE2324" i="1"/>
  <c r="AC2324" i="1"/>
  <c r="AE2323" i="1"/>
  <c r="AC2323" i="1"/>
  <c r="AE2322" i="1"/>
  <c r="AC2322" i="1"/>
  <c r="AE2321" i="1"/>
  <c r="AC2321" i="1"/>
  <c r="AE2320" i="1"/>
  <c r="AC2320" i="1"/>
  <c r="AE2319" i="1"/>
  <c r="AC2319" i="1"/>
  <c r="AE2318" i="1"/>
  <c r="AC2318" i="1"/>
  <c r="AE2317" i="1"/>
  <c r="AC2317" i="1"/>
  <c r="AE2316" i="1"/>
  <c r="AC2316" i="1"/>
  <c r="AE2315" i="1"/>
  <c r="AC2315" i="1"/>
  <c r="AE2314" i="1"/>
  <c r="AC2314" i="1"/>
  <c r="AE2313" i="1"/>
  <c r="AC2313" i="1"/>
  <c r="AE2312" i="1"/>
  <c r="AC2312" i="1"/>
  <c r="AE2311" i="1"/>
  <c r="AC2311" i="1"/>
  <c r="AE2310" i="1"/>
  <c r="AC2310" i="1"/>
  <c r="AE2309" i="1"/>
  <c r="AC2309" i="1"/>
  <c r="AE2308" i="1"/>
  <c r="AC2308" i="1"/>
  <c r="AE2307" i="1"/>
  <c r="AC2307" i="1"/>
  <c r="AE2306" i="1"/>
  <c r="AC2306" i="1"/>
  <c r="AE2305" i="1"/>
  <c r="AC2305" i="1"/>
  <c r="AE2304" i="1"/>
  <c r="AC2304" i="1"/>
  <c r="AE2303" i="1"/>
  <c r="AC2303" i="1"/>
  <c r="AE2302" i="1"/>
  <c r="AC2302" i="1"/>
  <c r="AE2301" i="1"/>
  <c r="AC2301" i="1"/>
  <c r="AE2300" i="1"/>
  <c r="AC2300" i="1"/>
  <c r="AE2299" i="1"/>
  <c r="AC2299" i="1"/>
  <c r="AE2298" i="1"/>
  <c r="AC2298" i="1"/>
  <c r="AE2297" i="1"/>
  <c r="AC2297" i="1"/>
  <c r="AE2296" i="1"/>
  <c r="AC2296" i="1"/>
  <c r="AE2295" i="1"/>
  <c r="AC2295" i="1"/>
  <c r="AE2294" i="1"/>
  <c r="AC2294" i="1"/>
  <c r="AE2293" i="1"/>
  <c r="AC2293" i="1"/>
  <c r="AE2292" i="1"/>
  <c r="AC2292" i="1"/>
  <c r="AE2291" i="1"/>
  <c r="AC2291" i="1"/>
  <c r="AE2290" i="1"/>
  <c r="AC2290" i="1"/>
  <c r="AE2289" i="1"/>
  <c r="AC2289" i="1"/>
  <c r="AE2288" i="1"/>
  <c r="AC2288" i="1"/>
  <c r="AE2287" i="1"/>
  <c r="AC2287" i="1"/>
  <c r="AE2286" i="1"/>
  <c r="AC2286" i="1"/>
  <c r="AE2285" i="1"/>
  <c r="AC2285" i="1"/>
  <c r="AE2284" i="1"/>
  <c r="AC2284" i="1"/>
  <c r="AE2283" i="1"/>
  <c r="AC2283" i="1"/>
  <c r="AE2282" i="1"/>
  <c r="AC2282" i="1"/>
  <c r="AE2281" i="1"/>
  <c r="AC2281" i="1"/>
  <c r="AE2280" i="1"/>
  <c r="AC2280" i="1"/>
  <c r="AE2279" i="1"/>
  <c r="AC2279" i="1"/>
  <c r="AE2278" i="1"/>
  <c r="AC2278" i="1"/>
  <c r="AE2277" i="1"/>
  <c r="AC2277" i="1"/>
  <c r="AE2276" i="1"/>
  <c r="AC2276" i="1"/>
  <c r="AE2275" i="1"/>
  <c r="AC2275" i="1"/>
  <c r="AE2274" i="1"/>
  <c r="AC2274" i="1"/>
  <c r="AE2273" i="1"/>
  <c r="AC2273" i="1"/>
  <c r="AE2272" i="1"/>
  <c r="AC2272" i="1"/>
  <c r="AE2271" i="1"/>
  <c r="AC2271" i="1"/>
  <c r="AE2270" i="1"/>
  <c r="AC2270" i="1"/>
  <c r="AE2269" i="1"/>
  <c r="AC2269" i="1"/>
  <c r="AE2268" i="1"/>
  <c r="AC2268" i="1"/>
  <c r="AE2267" i="1"/>
  <c r="AC2267" i="1"/>
  <c r="AE2266" i="1"/>
  <c r="AC2266" i="1"/>
  <c r="AE2265" i="1"/>
  <c r="AC2265" i="1"/>
  <c r="AE2264" i="1"/>
  <c r="AC2264" i="1"/>
  <c r="AE2263" i="1"/>
  <c r="AC2263" i="1"/>
  <c r="AE2262" i="1"/>
  <c r="AC2262" i="1"/>
  <c r="AE2261" i="1"/>
  <c r="AC2261" i="1"/>
  <c r="AE2260" i="1"/>
  <c r="AC2260" i="1"/>
  <c r="AE2259" i="1"/>
  <c r="AC2259" i="1"/>
  <c r="AE2258" i="1"/>
  <c r="AC2258" i="1"/>
  <c r="AE2257" i="1"/>
  <c r="AC2257" i="1"/>
  <c r="AE2256" i="1"/>
  <c r="AC2256" i="1"/>
  <c r="AE2255" i="1"/>
  <c r="AC2255" i="1"/>
  <c r="AE2254" i="1"/>
  <c r="AC2254" i="1"/>
  <c r="AE2253" i="1"/>
  <c r="AC2253" i="1"/>
  <c r="AE2252" i="1"/>
  <c r="AC2252" i="1"/>
  <c r="AE2251" i="1"/>
  <c r="AC2251" i="1"/>
  <c r="AE2250" i="1"/>
  <c r="AC2250" i="1"/>
  <c r="AE2249" i="1"/>
  <c r="AC2249" i="1"/>
  <c r="AE2248" i="1"/>
  <c r="AC2248" i="1"/>
  <c r="AE2247" i="1"/>
  <c r="AC2247" i="1"/>
  <c r="AE2246" i="1"/>
  <c r="AC2246" i="1"/>
  <c r="AE2245" i="1"/>
  <c r="AC2245" i="1"/>
  <c r="AE2244" i="1"/>
  <c r="AC2244" i="1"/>
  <c r="AE2243" i="1"/>
  <c r="AC2243" i="1"/>
  <c r="AE2242" i="1"/>
  <c r="AC2242" i="1"/>
  <c r="AE2241" i="1"/>
  <c r="AC2241" i="1"/>
  <c r="AE2240" i="1"/>
  <c r="AC2240" i="1"/>
  <c r="AE2239" i="1"/>
  <c r="AC2239" i="1"/>
  <c r="AE2238" i="1"/>
  <c r="AC2238" i="1"/>
  <c r="AE2237" i="1"/>
  <c r="AC2237" i="1"/>
  <c r="AE2236" i="1"/>
  <c r="AC2236" i="1"/>
  <c r="AE2235" i="1"/>
  <c r="AC2235" i="1"/>
  <c r="AE2234" i="1"/>
  <c r="AC2234" i="1"/>
  <c r="AE2233" i="1"/>
  <c r="AC2233" i="1"/>
  <c r="AE2232" i="1"/>
  <c r="AC2232" i="1"/>
  <c r="AE2231" i="1"/>
  <c r="AC2231" i="1"/>
  <c r="AE2230" i="1"/>
  <c r="AC2230" i="1"/>
  <c r="AE2229" i="1"/>
  <c r="AC2229" i="1"/>
  <c r="AE2228" i="1"/>
  <c r="AC2228" i="1"/>
  <c r="AE2227" i="1"/>
  <c r="AC2227" i="1"/>
  <c r="AE2226" i="1"/>
  <c r="AC2226" i="1"/>
  <c r="AE2225" i="1"/>
  <c r="AC2225" i="1"/>
  <c r="AE2224" i="1"/>
  <c r="AC2224" i="1"/>
  <c r="AE2223" i="1"/>
  <c r="AC2223" i="1"/>
  <c r="AE2222" i="1"/>
  <c r="AC2222" i="1"/>
  <c r="AE2221" i="1"/>
  <c r="AC2221" i="1"/>
  <c r="AE2220" i="1"/>
  <c r="AC2220" i="1"/>
  <c r="AE2219" i="1"/>
  <c r="AC2219" i="1"/>
  <c r="AE2218" i="1"/>
  <c r="AC2218" i="1"/>
  <c r="AE2217" i="1"/>
  <c r="AC2217" i="1"/>
  <c r="AE2216" i="1"/>
  <c r="AC2216" i="1"/>
  <c r="AE2215" i="1"/>
  <c r="AC2215" i="1"/>
  <c r="AE2214" i="1"/>
  <c r="AC2214" i="1"/>
  <c r="AE2213" i="1"/>
  <c r="AC2213" i="1"/>
  <c r="AE2212" i="1"/>
  <c r="AC2212" i="1"/>
  <c r="AE2211" i="1"/>
  <c r="AC2211" i="1"/>
  <c r="AE2210" i="1"/>
  <c r="AC2210" i="1"/>
  <c r="AE2209" i="1"/>
  <c r="AC2209" i="1"/>
  <c r="AE2208" i="1"/>
  <c r="AC2208" i="1"/>
  <c r="AE2207" i="1"/>
  <c r="AC2207" i="1"/>
  <c r="AE2206" i="1"/>
  <c r="AC2206" i="1"/>
  <c r="AE2205" i="1"/>
  <c r="AC2205" i="1"/>
  <c r="AE2204" i="1"/>
  <c r="AC2204" i="1"/>
  <c r="AE2203" i="1"/>
  <c r="AC2203" i="1"/>
  <c r="AE2202" i="1"/>
  <c r="AC2202" i="1"/>
  <c r="AE2201" i="1"/>
  <c r="AC2201" i="1"/>
  <c r="AE2200" i="1"/>
  <c r="AC2200" i="1"/>
  <c r="AE2199" i="1"/>
  <c r="AC2199" i="1"/>
  <c r="AE2198" i="1"/>
  <c r="AC2198" i="1"/>
  <c r="AE2197" i="1"/>
  <c r="AC2197" i="1"/>
  <c r="AE2196" i="1"/>
  <c r="AC2196" i="1"/>
  <c r="AE2195" i="1"/>
  <c r="AC2195" i="1"/>
  <c r="AE2194" i="1"/>
  <c r="AC2194" i="1"/>
  <c r="AE2193" i="1"/>
  <c r="AC2193" i="1"/>
  <c r="AE2192" i="1"/>
  <c r="AC2192" i="1"/>
  <c r="AE2191" i="1"/>
  <c r="AC2191" i="1"/>
  <c r="AE2190" i="1"/>
  <c r="AC2190" i="1"/>
  <c r="AE2189" i="1"/>
  <c r="AC2189" i="1"/>
  <c r="AE2188" i="1"/>
  <c r="AC2188" i="1"/>
  <c r="AE2187" i="1"/>
  <c r="AC2187" i="1"/>
  <c r="AE2186" i="1"/>
  <c r="AC2186" i="1"/>
  <c r="AE2185" i="1"/>
  <c r="AC2185" i="1"/>
  <c r="AE2184" i="1"/>
  <c r="AC2184" i="1"/>
  <c r="AE2183" i="1"/>
  <c r="AC2183" i="1"/>
  <c r="AE2182" i="1"/>
  <c r="AC2182" i="1"/>
  <c r="AE2181" i="1"/>
  <c r="AC2181" i="1"/>
  <c r="AE2180" i="1"/>
  <c r="AC2180" i="1"/>
  <c r="AE2179" i="1"/>
  <c r="AC2179" i="1"/>
  <c r="AE2178" i="1"/>
  <c r="AC2178" i="1"/>
  <c r="AE2177" i="1"/>
  <c r="AC2177" i="1"/>
  <c r="AE2176" i="1"/>
  <c r="AC2176" i="1"/>
  <c r="AE2175" i="1"/>
  <c r="AC2175" i="1"/>
  <c r="AE2174" i="1"/>
  <c r="AC2174" i="1"/>
  <c r="AE2173" i="1"/>
  <c r="AC2173" i="1"/>
  <c r="AE2172" i="1"/>
  <c r="AC2172" i="1"/>
  <c r="AE2171" i="1"/>
  <c r="AC2171" i="1"/>
  <c r="AE2170" i="1"/>
  <c r="AC2170" i="1"/>
  <c r="AE2169" i="1"/>
  <c r="AC2169" i="1"/>
  <c r="AE2168" i="1"/>
  <c r="AC2168" i="1"/>
  <c r="AE2167" i="1"/>
  <c r="AC2167" i="1"/>
  <c r="AE2166" i="1"/>
  <c r="AC2166" i="1"/>
  <c r="AE2165" i="1"/>
  <c r="AC2165" i="1"/>
  <c r="AE2164" i="1"/>
  <c r="AC2164" i="1"/>
  <c r="AE2163" i="1"/>
  <c r="AC2163" i="1"/>
  <c r="AE2162" i="1"/>
  <c r="AC2162" i="1"/>
  <c r="AE2161" i="1"/>
  <c r="AC2161" i="1"/>
  <c r="AE2160" i="1"/>
  <c r="AC2160" i="1"/>
  <c r="AE2159" i="1"/>
  <c r="AC2159" i="1"/>
  <c r="AE2158" i="1"/>
  <c r="AC2158" i="1"/>
  <c r="AE2157" i="1"/>
  <c r="AC2157" i="1"/>
  <c r="AE2156" i="1"/>
  <c r="AC2156" i="1"/>
  <c r="AE2155" i="1"/>
  <c r="AC2155" i="1"/>
  <c r="AE2154" i="1"/>
  <c r="AC2154" i="1"/>
  <c r="AE2153" i="1"/>
  <c r="AC2153" i="1"/>
  <c r="AE2152" i="1"/>
  <c r="AC2152" i="1"/>
  <c r="AE2151" i="1"/>
  <c r="AC2151" i="1"/>
  <c r="AE2150" i="1"/>
  <c r="AC2150" i="1"/>
  <c r="AE2149" i="1"/>
  <c r="AC2149" i="1"/>
  <c r="AE2148" i="1"/>
  <c r="AC2148" i="1"/>
  <c r="AE2147" i="1"/>
  <c r="AC2147" i="1"/>
  <c r="AE2146" i="1"/>
  <c r="AC2146" i="1"/>
  <c r="AE2145" i="1"/>
  <c r="AC2145" i="1"/>
  <c r="AE2144" i="1"/>
  <c r="AC2144" i="1"/>
  <c r="AE2143" i="1"/>
  <c r="AC2143" i="1"/>
  <c r="AE2142" i="1"/>
  <c r="AC2142" i="1"/>
  <c r="AE2141" i="1"/>
  <c r="AC2141" i="1"/>
  <c r="AE2140" i="1"/>
  <c r="AC2140" i="1"/>
  <c r="AE2139" i="1"/>
  <c r="AC2139" i="1"/>
  <c r="AE2138" i="1"/>
  <c r="AC2138" i="1"/>
  <c r="AE2137" i="1"/>
  <c r="AC2137" i="1"/>
  <c r="AE2136" i="1"/>
  <c r="AC2136" i="1"/>
  <c r="AE2135" i="1"/>
  <c r="AC2135" i="1"/>
  <c r="AE2134" i="1"/>
  <c r="AC2134" i="1"/>
  <c r="AE2133" i="1"/>
  <c r="AC2133" i="1"/>
  <c r="AE2132" i="1"/>
  <c r="AC2132" i="1"/>
  <c r="AE2131" i="1"/>
  <c r="AC2131" i="1"/>
  <c r="AE2130" i="1"/>
  <c r="AC2130" i="1"/>
  <c r="AE2129" i="1"/>
  <c r="AC2129" i="1"/>
  <c r="AE2128" i="1"/>
  <c r="AC2128" i="1"/>
  <c r="AE2127" i="1"/>
  <c r="AC2127" i="1"/>
  <c r="AE2126" i="1"/>
  <c r="AC2126" i="1"/>
  <c r="AE2125" i="1"/>
  <c r="AC2125" i="1"/>
  <c r="AE2124" i="1"/>
  <c r="AC2124" i="1"/>
  <c r="AE2123" i="1"/>
  <c r="AC2123" i="1"/>
  <c r="AE2122" i="1"/>
  <c r="AC2122" i="1"/>
  <c r="AE2121" i="1"/>
  <c r="AC2121" i="1"/>
  <c r="AE2120" i="1"/>
  <c r="AC2120" i="1"/>
  <c r="AE2119" i="1"/>
  <c r="AC2119" i="1"/>
  <c r="AE2118" i="1"/>
  <c r="AC2118" i="1"/>
  <c r="AE2117" i="1"/>
  <c r="AC2117" i="1"/>
  <c r="AE2116" i="1"/>
  <c r="AC2116" i="1"/>
  <c r="AE2115" i="1"/>
  <c r="AC2115" i="1"/>
  <c r="AE2114" i="1"/>
  <c r="AC2114" i="1"/>
  <c r="AE2113" i="1"/>
  <c r="AC2113" i="1"/>
  <c r="AE2112" i="1"/>
  <c r="AC2112" i="1"/>
  <c r="AE2111" i="1"/>
  <c r="AC2111" i="1"/>
  <c r="AE2110" i="1"/>
  <c r="AC2110" i="1"/>
  <c r="AE2109" i="1"/>
  <c r="AC2109" i="1"/>
  <c r="AE2108" i="1"/>
  <c r="AC2108" i="1"/>
  <c r="AE2107" i="1"/>
  <c r="AC2107" i="1"/>
  <c r="AE2106" i="1"/>
  <c r="AC2106" i="1"/>
  <c r="AE2105" i="1"/>
  <c r="AC2105" i="1"/>
  <c r="AE2104" i="1"/>
  <c r="AC2104" i="1"/>
  <c r="AE2103" i="1"/>
  <c r="AC2103" i="1"/>
  <c r="AE2102" i="1"/>
  <c r="AC2102" i="1"/>
  <c r="AE2101" i="1"/>
  <c r="AC2101" i="1"/>
  <c r="AE2100" i="1"/>
  <c r="AC2100" i="1"/>
  <c r="AE2099" i="1"/>
  <c r="AC2099" i="1"/>
  <c r="AE2098" i="1"/>
  <c r="AC2098" i="1"/>
  <c r="AE2097" i="1"/>
  <c r="AC2097" i="1"/>
  <c r="AE2096" i="1"/>
  <c r="AC2096" i="1"/>
  <c r="AE2095" i="1"/>
  <c r="AC2095" i="1"/>
  <c r="AE2094" i="1"/>
  <c r="AC2094" i="1"/>
  <c r="AE2093" i="1"/>
  <c r="AC2093" i="1"/>
  <c r="AE2092" i="1"/>
  <c r="AC2092" i="1"/>
  <c r="AE2091" i="1"/>
  <c r="AC2091" i="1"/>
  <c r="AE2090" i="1"/>
  <c r="AC2090" i="1"/>
  <c r="AE2089" i="1"/>
  <c r="AC2089" i="1"/>
  <c r="AE2088" i="1"/>
  <c r="AC2088" i="1"/>
  <c r="AE2087" i="1"/>
  <c r="AC2087" i="1"/>
  <c r="AE2086" i="1"/>
  <c r="AC2086" i="1"/>
  <c r="AE2085" i="1"/>
  <c r="AC2085" i="1"/>
  <c r="AE2084" i="1"/>
  <c r="AC2084" i="1"/>
  <c r="AE2083" i="1"/>
  <c r="AC2083" i="1"/>
  <c r="AE2082" i="1"/>
  <c r="AC2082" i="1"/>
  <c r="AE2081" i="1"/>
  <c r="AC2081" i="1"/>
  <c r="AE2080" i="1"/>
  <c r="AC2080" i="1"/>
  <c r="AE2079" i="1"/>
  <c r="AC2079" i="1"/>
  <c r="AE2078" i="1"/>
  <c r="AC2078" i="1"/>
  <c r="AE2077" i="1"/>
  <c r="AC2077" i="1"/>
  <c r="AE2076" i="1"/>
  <c r="AC2076" i="1"/>
  <c r="AE2075" i="1"/>
  <c r="AC2075" i="1"/>
  <c r="AE2074" i="1"/>
  <c r="AC2074" i="1"/>
  <c r="AE2073" i="1"/>
  <c r="AC2073" i="1"/>
  <c r="AE2072" i="1"/>
  <c r="AC2072" i="1"/>
  <c r="AE2071" i="1"/>
  <c r="AC2071" i="1"/>
  <c r="AE2070" i="1"/>
  <c r="AC2070" i="1"/>
  <c r="AE2069" i="1"/>
  <c r="AC2069" i="1"/>
  <c r="AE2068" i="1"/>
  <c r="AC2068" i="1"/>
  <c r="AE2067" i="1"/>
  <c r="AC2067" i="1"/>
  <c r="AE2066" i="1"/>
  <c r="AC2066" i="1"/>
  <c r="AE2065" i="1"/>
  <c r="AC2065" i="1"/>
  <c r="AE2064" i="1"/>
  <c r="AC2064" i="1"/>
  <c r="AE2063" i="1"/>
  <c r="AC2063" i="1"/>
  <c r="AE2062" i="1"/>
  <c r="AC2062" i="1"/>
  <c r="AE2061" i="1"/>
  <c r="AC2061" i="1"/>
  <c r="AE2060" i="1"/>
  <c r="AC2060" i="1"/>
  <c r="AE2059" i="1"/>
  <c r="AC2059" i="1"/>
  <c r="AE2058" i="1"/>
  <c r="AC2058" i="1"/>
  <c r="AE2057" i="1"/>
  <c r="AC2057" i="1"/>
  <c r="AE2056" i="1"/>
  <c r="AC2056" i="1"/>
  <c r="AE2055" i="1"/>
  <c r="AC2055" i="1"/>
  <c r="AE2054" i="1"/>
  <c r="AC2054" i="1"/>
  <c r="AE2053" i="1"/>
  <c r="AC2053" i="1"/>
  <c r="AE2052" i="1"/>
  <c r="AC2052" i="1"/>
  <c r="AE2051" i="1"/>
  <c r="AC2051" i="1"/>
  <c r="AE2050" i="1"/>
  <c r="AC2050" i="1"/>
  <c r="AE2049" i="1"/>
  <c r="AC2049" i="1"/>
  <c r="AE2048" i="1"/>
  <c r="AC2048" i="1"/>
  <c r="AE2047" i="1"/>
  <c r="AC2047" i="1"/>
  <c r="AE2046" i="1"/>
  <c r="AC2046" i="1"/>
  <c r="AE2045" i="1"/>
  <c r="AC2045" i="1"/>
  <c r="AE2044" i="1"/>
  <c r="AC2044" i="1"/>
  <c r="AE2043" i="1"/>
  <c r="AC2043" i="1"/>
  <c r="AE2042" i="1"/>
  <c r="AC2042" i="1"/>
  <c r="AE2041" i="1"/>
  <c r="AC2041" i="1"/>
  <c r="AE2040" i="1"/>
  <c r="AC2040" i="1"/>
  <c r="AE2039" i="1"/>
  <c r="AC2039" i="1"/>
  <c r="AE2038" i="1"/>
  <c r="AC2038" i="1"/>
  <c r="AE2037" i="1"/>
  <c r="AC2037" i="1"/>
  <c r="AE2036" i="1"/>
  <c r="AC2036" i="1"/>
  <c r="AE2035" i="1"/>
  <c r="AC2035" i="1"/>
  <c r="AE2034" i="1"/>
  <c r="AC2034" i="1"/>
  <c r="AE2033" i="1"/>
  <c r="AC2033" i="1"/>
  <c r="AE2032" i="1"/>
  <c r="AC2032" i="1"/>
  <c r="AE2031" i="1"/>
  <c r="AC2031" i="1"/>
  <c r="AE2030" i="1"/>
  <c r="AC2030" i="1"/>
  <c r="AE2029" i="1"/>
  <c r="AC2029" i="1"/>
  <c r="AE2028" i="1"/>
  <c r="AC2028" i="1"/>
  <c r="AE2027" i="1"/>
  <c r="AC2027" i="1"/>
  <c r="AE2026" i="1"/>
  <c r="AC2026" i="1"/>
  <c r="AE2025" i="1"/>
  <c r="AC2025" i="1"/>
  <c r="AE2024" i="1"/>
  <c r="AC2024" i="1"/>
  <c r="AE2023" i="1"/>
  <c r="AC2023" i="1"/>
  <c r="AE2022" i="1"/>
  <c r="AC2022" i="1"/>
  <c r="AE2021" i="1"/>
  <c r="AC2021" i="1"/>
  <c r="AE2020" i="1"/>
  <c r="AC2020" i="1"/>
  <c r="AE2019" i="1"/>
  <c r="AC2019" i="1"/>
  <c r="AE2018" i="1"/>
  <c r="AC2018" i="1"/>
  <c r="AE2017" i="1"/>
  <c r="AC2017" i="1"/>
  <c r="AE2016" i="1"/>
  <c r="AC2016" i="1"/>
  <c r="AE2015" i="1"/>
  <c r="AC2015" i="1"/>
  <c r="AE2014" i="1"/>
  <c r="AC2014" i="1"/>
  <c r="AE2013" i="1"/>
  <c r="AC2013" i="1"/>
  <c r="AE2012" i="1"/>
  <c r="AC2012" i="1"/>
  <c r="AE2011" i="1"/>
  <c r="AC2011" i="1"/>
  <c r="AE2010" i="1"/>
  <c r="AC2010" i="1"/>
  <c r="AE2009" i="1"/>
  <c r="AC2009" i="1"/>
  <c r="AE2008" i="1"/>
  <c r="AC2008" i="1"/>
  <c r="AE2007" i="1"/>
  <c r="AC2007" i="1"/>
  <c r="AE2006" i="1"/>
  <c r="AC2006" i="1"/>
  <c r="AE2005" i="1"/>
  <c r="AC2005" i="1"/>
  <c r="AE2004" i="1"/>
  <c r="AC2004" i="1"/>
  <c r="AE2003" i="1"/>
  <c r="AC2003" i="1"/>
  <c r="AE2002" i="1"/>
  <c r="AC2002" i="1"/>
  <c r="AE2001" i="1"/>
  <c r="AC2001" i="1"/>
  <c r="AE2000" i="1"/>
  <c r="AC2000" i="1"/>
  <c r="AE1999" i="1"/>
  <c r="AC1999" i="1"/>
  <c r="AE1998" i="1"/>
  <c r="AC1998" i="1"/>
  <c r="AE1997" i="1"/>
  <c r="AC1997" i="1"/>
  <c r="AE1996" i="1"/>
  <c r="AC1996" i="1"/>
  <c r="AE1995" i="1"/>
  <c r="AC1995" i="1"/>
  <c r="AE1994" i="1"/>
  <c r="AC1994" i="1"/>
  <c r="AE1993" i="1"/>
  <c r="AC1993" i="1"/>
  <c r="AE1992" i="1"/>
  <c r="AC1992" i="1"/>
  <c r="AE1991" i="1"/>
  <c r="AC1991" i="1"/>
  <c r="AE1990" i="1"/>
  <c r="AC1990" i="1"/>
  <c r="AE1989" i="1"/>
  <c r="AC1989" i="1"/>
  <c r="AE1988" i="1"/>
  <c r="AC1988" i="1"/>
  <c r="AE1987" i="1"/>
  <c r="AC1987" i="1"/>
  <c r="AE1986" i="1"/>
  <c r="AC1986" i="1"/>
  <c r="AE1985" i="1"/>
  <c r="AC1985" i="1"/>
  <c r="AE1984" i="1"/>
  <c r="AC1984" i="1"/>
  <c r="AE1983" i="1"/>
  <c r="AC1983" i="1"/>
  <c r="AE1982" i="1"/>
  <c r="AC1982" i="1"/>
  <c r="AE1981" i="1"/>
  <c r="AC1981" i="1"/>
  <c r="AE1980" i="1"/>
  <c r="AC1980" i="1"/>
  <c r="AE1979" i="1"/>
  <c r="AC1979" i="1"/>
  <c r="AE1978" i="1"/>
  <c r="AC1978" i="1"/>
  <c r="AE1977" i="1"/>
  <c r="AC1977" i="1"/>
  <c r="AE1976" i="1"/>
  <c r="AC1976" i="1"/>
  <c r="AE1975" i="1"/>
  <c r="AC1975" i="1"/>
  <c r="AE1974" i="1"/>
  <c r="AC1974" i="1"/>
  <c r="AE1973" i="1"/>
  <c r="AC1973" i="1"/>
  <c r="AE1972" i="1"/>
  <c r="AC1972" i="1"/>
  <c r="AE1971" i="1"/>
  <c r="AC1971" i="1"/>
  <c r="AE1970" i="1"/>
  <c r="AC1970" i="1"/>
  <c r="AE1969" i="1"/>
  <c r="AC1969" i="1"/>
  <c r="AE1968" i="1"/>
  <c r="AC1968" i="1"/>
  <c r="AE1967" i="1"/>
  <c r="AC1967" i="1"/>
  <c r="AE1966" i="1"/>
  <c r="AC1966" i="1"/>
  <c r="AE1965" i="1"/>
  <c r="AC1965" i="1"/>
  <c r="AE1964" i="1"/>
  <c r="AC1964" i="1"/>
  <c r="AE1963" i="1"/>
  <c r="AC1963" i="1"/>
  <c r="AE1962" i="1"/>
  <c r="AC1962" i="1"/>
  <c r="AE1961" i="1"/>
  <c r="AC1961" i="1"/>
  <c r="AE1960" i="1"/>
  <c r="AC1960" i="1"/>
  <c r="AE1959" i="1"/>
  <c r="AC1959" i="1"/>
  <c r="AE1958" i="1"/>
  <c r="AC1958" i="1"/>
  <c r="AE1957" i="1"/>
  <c r="AC1957" i="1"/>
  <c r="AE1956" i="1"/>
  <c r="AC1956" i="1"/>
  <c r="AE1955" i="1"/>
  <c r="AC1955" i="1"/>
  <c r="AE1954" i="1"/>
  <c r="AC1954" i="1"/>
  <c r="AE1953" i="1"/>
  <c r="AC1953" i="1"/>
  <c r="AE1952" i="1"/>
  <c r="AC1952" i="1"/>
  <c r="AE1951" i="1"/>
  <c r="AC1951" i="1"/>
  <c r="AE1950" i="1"/>
  <c r="AC1950" i="1"/>
  <c r="AE1949" i="1"/>
  <c r="AC1949" i="1"/>
  <c r="AE1948" i="1"/>
  <c r="AC1948" i="1"/>
  <c r="AE1947" i="1"/>
  <c r="AC1947" i="1"/>
  <c r="AE1946" i="1"/>
  <c r="AC1946" i="1"/>
  <c r="AE1945" i="1"/>
  <c r="AC1945" i="1"/>
  <c r="AE1944" i="1"/>
  <c r="AC1944" i="1"/>
  <c r="AE1943" i="1"/>
  <c r="AC1943" i="1"/>
  <c r="AE1942" i="1"/>
  <c r="AC1942" i="1"/>
  <c r="AE1941" i="1"/>
  <c r="AC1941" i="1"/>
  <c r="AE1940" i="1"/>
  <c r="AC1940" i="1"/>
  <c r="AE1939" i="1"/>
  <c r="AC1939" i="1"/>
  <c r="AE1938" i="1"/>
  <c r="AC1938" i="1"/>
  <c r="AE1937" i="1"/>
  <c r="AC1937" i="1"/>
  <c r="AE1936" i="1"/>
  <c r="AC1936" i="1"/>
  <c r="AE1935" i="1"/>
  <c r="AC1935" i="1"/>
  <c r="AE1934" i="1"/>
  <c r="AC1934" i="1"/>
  <c r="AE1933" i="1"/>
  <c r="AC1933" i="1"/>
  <c r="AE1932" i="1"/>
  <c r="AC1932" i="1"/>
  <c r="AE1931" i="1"/>
  <c r="AC1931" i="1"/>
  <c r="AE1930" i="1"/>
  <c r="AC1930" i="1"/>
  <c r="AE1929" i="1"/>
  <c r="AC1929" i="1"/>
  <c r="AE1928" i="1"/>
  <c r="AC1928" i="1"/>
  <c r="AE1927" i="1"/>
  <c r="AC1927" i="1"/>
  <c r="AE1926" i="1"/>
  <c r="AC1926" i="1"/>
  <c r="AE1925" i="1"/>
  <c r="AC1925" i="1"/>
  <c r="AE1924" i="1"/>
  <c r="AC1924" i="1"/>
  <c r="AE1923" i="1"/>
  <c r="AC1923" i="1"/>
  <c r="AE1922" i="1"/>
  <c r="AC1922" i="1"/>
  <c r="AE1921" i="1"/>
  <c r="AC1921" i="1"/>
  <c r="AE1920" i="1"/>
  <c r="AC1920" i="1"/>
  <c r="AE1919" i="1"/>
  <c r="AC1919" i="1"/>
  <c r="AE1918" i="1"/>
  <c r="AC1918" i="1"/>
  <c r="AE1917" i="1"/>
  <c r="AC1917" i="1"/>
  <c r="AE1916" i="1"/>
  <c r="AC1916" i="1"/>
  <c r="AE1915" i="1"/>
  <c r="AC1915" i="1"/>
  <c r="AE1914" i="1"/>
  <c r="AC1914" i="1"/>
  <c r="AE1913" i="1"/>
  <c r="AC1913" i="1"/>
  <c r="AE1912" i="1"/>
  <c r="AC1912" i="1"/>
  <c r="AE1911" i="1"/>
  <c r="AC1911" i="1"/>
  <c r="AE1910" i="1"/>
  <c r="AC1910" i="1"/>
  <c r="AE1909" i="1"/>
  <c r="AC1909" i="1"/>
  <c r="AE1908" i="1"/>
  <c r="AC1908" i="1"/>
  <c r="AE1907" i="1"/>
  <c r="AC1907" i="1"/>
  <c r="AE1906" i="1"/>
  <c r="AC1906" i="1"/>
  <c r="AE1905" i="1"/>
  <c r="AC1905" i="1"/>
  <c r="AE1904" i="1"/>
  <c r="AC1904" i="1"/>
  <c r="AE1903" i="1"/>
  <c r="AC1903" i="1"/>
  <c r="AE1902" i="1"/>
  <c r="AC1902" i="1"/>
  <c r="AE1901" i="1"/>
  <c r="AC1901" i="1"/>
  <c r="AE1900" i="1"/>
  <c r="AC1900" i="1"/>
  <c r="AE1899" i="1"/>
  <c r="AC1899" i="1"/>
  <c r="AE1898" i="1"/>
  <c r="AC1898" i="1"/>
  <c r="AE1897" i="1"/>
  <c r="AC1897" i="1"/>
  <c r="AE1896" i="1"/>
  <c r="AC1896" i="1"/>
  <c r="AE1895" i="1"/>
  <c r="AC1895" i="1"/>
  <c r="AE1894" i="1"/>
  <c r="AC1894" i="1"/>
  <c r="AE1893" i="1"/>
  <c r="AC1893" i="1"/>
  <c r="AE1892" i="1"/>
  <c r="AC1892" i="1"/>
  <c r="AE1891" i="1"/>
  <c r="AC1891" i="1"/>
  <c r="AE1890" i="1"/>
  <c r="AC1890" i="1"/>
  <c r="AE1889" i="1"/>
  <c r="AC1889" i="1"/>
  <c r="AE1888" i="1"/>
  <c r="AC1888" i="1"/>
  <c r="AE1887" i="1"/>
  <c r="AC1887" i="1"/>
  <c r="AE1886" i="1"/>
  <c r="AC1886" i="1"/>
  <c r="AE1885" i="1"/>
  <c r="AC1885" i="1"/>
  <c r="AE1884" i="1"/>
  <c r="AC1884" i="1"/>
  <c r="AE1883" i="1"/>
  <c r="AC1883" i="1"/>
  <c r="AE1882" i="1"/>
  <c r="AC1882" i="1"/>
  <c r="AE1881" i="1"/>
  <c r="AC1881" i="1"/>
  <c r="AE1880" i="1"/>
  <c r="AC1880" i="1"/>
  <c r="AE1879" i="1"/>
  <c r="AC1879" i="1"/>
  <c r="AE1878" i="1"/>
  <c r="AC1878" i="1"/>
  <c r="AE1877" i="1"/>
  <c r="AC1877" i="1"/>
  <c r="AE1876" i="1"/>
  <c r="AC1876" i="1"/>
  <c r="AE1875" i="1"/>
  <c r="AC1875" i="1"/>
  <c r="AE1874" i="1"/>
  <c r="AC1874" i="1"/>
  <c r="AE1873" i="1"/>
  <c r="AC1873" i="1"/>
  <c r="AE1872" i="1"/>
  <c r="AC1872" i="1"/>
  <c r="AE1871" i="1"/>
  <c r="AC1871" i="1"/>
  <c r="AE1870" i="1"/>
  <c r="AC1870" i="1"/>
  <c r="AE1869" i="1"/>
  <c r="AC1869" i="1"/>
  <c r="AE1868" i="1"/>
  <c r="AC1868" i="1"/>
  <c r="AE1867" i="1"/>
  <c r="AC1867" i="1"/>
  <c r="AE1866" i="1"/>
  <c r="AC1866" i="1"/>
  <c r="AE1865" i="1"/>
  <c r="AC1865" i="1"/>
  <c r="AE1864" i="1"/>
  <c r="AC1864" i="1"/>
  <c r="AE1863" i="1"/>
  <c r="AC1863" i="1"/>
  <c r="AE1862" i="1"/>
  <c r="AC1862" i="1"/>
  <c r="AE1861" i="1"/>
  <c r="AC1861" i="1"/>
  <c r="AE1860" i="1"/>
  <c r="AC1860" i="1"/>
  <c r="AE1859" i="1"/>
  <c r="AC1859" i="1"/>
  <c r="AE1858" i="1"/>
  <c r="AC1858" i="1"/>
  <c r="AE1857" i="1"/>
  <c r="AC1857" i="1"/>
  <c r="AE1856" i="1"/>
  <c r="AC1856" i="1"/>
  <c r="AE1855" i="1"/>
  <c r="AC1855" i="1"/>
  <c r="AE1854" i="1"/>
  <c r="AC1854" i="1"/>
  <c r="AE1853" i="1"/>
  <c r="AC1853" i="1"/>
  <c r="AE1852" i="1"/>
  <c r="AC1852" i="1"/>
  <c r="AE1851" i="1"/>
  <c r="AC1851" i="1"/>
  <c r="AE1850" i="1"/>
  <c r="AC1850" i="1"/>
  <c r="AE1849" i="1"/>
  <c r="AC1849" i="1"/>
  <c r="AE1848" i="1"/>
  <c r="AC1848" i="1"/>
  <c r="AE1847" i="1"/>
  <c r="AC1847" i="1"/>
  <c r="AE1846" i="1"/>
  <c r="AC1846" i="1"/>
  <c r="AE1845" i="1"/>
  <c r="AC1845" i="1"/>
  <c r="AE1844" i="1"/>
  <c r="AC1844" i="1"/>
  <c r="AE1843" i="1"/>
  <c r="AC1843" i="1"/>
  <c r="AE1842" i="1"/>
  <c r="AC1842" i="1"/>
  <c r="AE1841" i="1"/>
  <c r="AC1841" i="1"/>
  <c r="AE1840" i="1"/>
  <c r="AC1840" i="1"/>
  <c r="AE1839" i="1"/>
  <c r="AC1839" i="1"/>
  <c r="AE1838" i="1"/>
  <c r="AC1838" i="1"/>
  <c r="AE1837" i="1"/>
  <c r="AC1837" i="1"/>
  <c r="AE1836" i="1"/>
  <c r="AC1836" i="1"/>
  <c r="AE1835" i="1"/>
  <c r="AC1835" i="1"/>
  <c r="AE1834" i="1"/>
  <c r="AC1834" i="1"/>
  <c r="AE1833" i="1"/>
  <c r="AC1833" i="1"/>
  <c r="AE1832" i="1"/>
  <c r="AC1832" i="1"/>
  <c r="AE1831" i="1"/>
  <c r="AC1831" i="1"/>
  <c r="AE1830" i="1"/>
  <c r="AC1830" i="1"/>
  <c r="AE1829" i="1"/>
  <c r="AC1829" i="1"/>
  <c r="AE1828" i="1"/>
  <c r="AC1828" i="1"/>
  <c r="AE1827" i="1"/>
  <c r="AC1827" i="1"/>
  <c r="AE1826" i="1"/>
  <c r="AC1826" i="1"/>
  <c r="AE1825" i="1"/>
  <c r="AC1825" i="1"/>
  <c r="AE1824" i="1"/>
  <c r="AC1824" i="1"/>
  <c r="AE1823" i="1"/>
  <c r="AC1823" i="1"/>
  <c r="AE1822" i="1"/>
  <c r="AC1822" i="1"/>
  <c r="AE1821" i="1"/>
  <c r="AC1821" i="1"/>
  <c r="AE1820" i="1"/>
  <c r="AC1820" i="1"/>
  <c r="AE1819" i="1"/>
  <c r="AC1819" i="1"/>
  <c r="AE1818" i="1"/>
  <c r="AC1818" i="1"/>
  <c r="AE1817" i="1"/>
  <c r="AC1817" i="1"/>
  <c r="AE1816" i="1"/>
  <c r="AC1816" i="1"/>
  <c r="AE1815" i="1"/>
  <c r="AC1815" i="1"/>
  <c r="AE1814" i="1"/>
  <c r="AC1814" i="1"/>
  <c r="AE1813" i="1"/>
  <c r="AC1813" i="1"/>
  <c r="AE1812" i="1"/>
  <c r="AC1812" i="1"/>
  <c r="AE1811" i="1"/>
  <c r="AC1811" i="1"/>
  <c r="AE1810" i="1"/>
  <c r="AC1810" i="1"/>
  <c r="AE1809" i="1"/>
  <c r="AC1809" i="1"/>
  <c r="AE1808" i="1"/>
  <c r="AC1808" i="1"/>
  <c r="AE1807" i="1"/>
  <c r="AC1807" i="1"/>
  <c r="AE1806" i="1"/>
  <c r="AC1806" i="1"/>
  <c r="AE1805" i="1"/>
  <c r="AC1805" i="1"/>
  <c r="AE1804" i="1"/>
  <c r="AC1804" i="1"/>
  <c r="AE1803" i="1"/>
  <c r="AC1803" i="1"/>
  <c r="AE1802" i="1"/>
  <c r="AC1802" i="1"/>
  <c r="AE1801" i="1"/>
  <c r="AC1801" i="1"/>
  <c r="AE1800" i="1"/>
  <c r="AC1800" i="1"/>
  <c r="AE1799" i="1"/>
  <c r="AC1799" i="1"/>
  <c r="AE1798" i="1"/>
  <c r="AC1798" i="1"/>
  <c r="AE1797" i="1"/>
  <c r="AC1797" i="1"/>
  <c r="AE1796" i="1"/>
  <c r="AC1796" i="1"/>
  <c r="AE1795" i="1"/>
  <c r="AC1795" i="1"/>
  <c r="AE1794" i="1"/>
  <c r="AC1794" i="1"/>
  <c r="AE1793" i="1"/>
  <c r="AC1793" i="1"/>
  <c r="AE1792" i="1"/>
  <c r="AC1792" i="1"/>
  <c r="AE1791" i="1"/>
  <c r="AC1791" i="1"/>
  <c r="AE1790" i="1"/>
  <c r="AC1790" i="1"/>
  <c r="AE1789" i="1"/>
  <c r="AC1789" i="1"/>
  <c r="AE1788" i="1"/>
  <c r="AC1788" i="1"/>
  <c r="AE1787" i="1"/>
  <c r="AC1787" i="1"/>
  <c r="AE1786" i="1"/>
  <c r="AC1786" i="1"/>
  <c r="AE1785" i="1"/>
  <c r="AC1785" i="1"/>
  <c r="AE1784" i="1"/>
  <c r="AC1784" i="1"/>
  <c r="AE1783" i="1"/>
  <c r="AC1783" i="1"/>
  <c r="AE1782" i="1"/>
  <c r="AC1782" i="1"/>
  <c r="AE1781" i="1"/>
  <c r="AC1781" i="1"/>
  <c r="AE1780" i="1"/>
  <c r="AC1780" i="1"/>
  <c r="AE1779" i="1"/>
  <c r="AC1779" i="1"/>
  <c r="AE1778" i="1"/>
  <c r="AC1778" i="1"/>
  <c r="AE1777" i="1"/>
  <c r="AC1777" i="1"/>
  <c r="AE1776" i="1"/>
  <c r="AC1776" i="1"/>
  <c r="AE1775" i="1"/>
  <c r="AC1775" i="1"/>
  <c r="AE1774" i="1"/>
  <c r="AC1774" i="1"/>
  <c r="AE1773" i="1"/>
  <c r="AC1773" i="1"/>
  <c r="AE1772" i="1"/>
  <c r="AC1772" i="1"/>
  <c r="AE1771" i="1"/>
  <c r="AC1771" i="1"/>
  <c r="AE1770" i="1"/>
  <c r="AC1770" i="1"/>
  <c r="AE1769" i="1"/>
  <c r="AC1769" i="1"/>
  <c r="AE1768" i="1"/>
  <c r="AC1768" i="1"/>
  <c r="AE1767" i="1"/>
  <c r="AC1767" i="1"/>
  <c r="AE1766" i="1"/>
  <c r="AC1766" i="1"/>
  <c r="AE1765" i="1"/>
  <c r="AC1765" i="1"/>
  <c r="AE1764" i="1"/>
  <c r="AC1764" i="1"/>
  <c r="AE1763" i="1"/>
  <c r="AC1763" i="1"/>
  <c r="AE1762" i="1"/>
  <c r="AC1762" i="1"/>
  <c r="AE1761" i="1"/>
  <c r="AC1761" i="1"/>
  <c r="AE1760" i="1"/>
  <c r="AC1760" i="1"/>
  <c r="AE1759" i="1"/>
  <c r="AC1759" i="1"/>
  <c r="AE1758" i="1"/>
  <c r="AC1758" i="1"/>
  <c r="AE1757" i="1"/>
  <c r="AC1757" i="1"/>
  <c r="AE1756" i="1"/>
  <c r="AC1756" i="1"/>
  <c r="AE1755" i="1"/>
  <c r="AC1755" i="1"/>
  <c r="AE1754" i="1"/>
  <c r="AC1754" i="1"/>
  <c r="AE1753" i="1"/>
  <c r="AC1753" i="1"/>
  <c r="AE1752" i="1"/>
  <c r="AC1752" i="1"/>
  <c r="AE1751" i="1"/>
  <c r="AC1751" i="1"/>
  <c r="AE1750" i="1"/>
  <c r="AC1750" i="1"/>
  <c r="AE1749" i="1"/>
  <c r="AC1749" i="1"/>
  <c r="AE1748" i="1"/>
  <c r="AC1748" i="1"/>
  <c r="AE1747" i="1"/>
  <c r="AC1747" i="1"/>
  <c r="AE1746" i="1"/>
  <c r="AC1746" i="1"/>
  <c r="AE1745" i="1"/>
  <c r="AC1745" i="1"/>
  <c r="AE1744" i="1"/>
  <c r="AC1744" i="1"/>
  <c r="AE1743" i="1"/>
  <c r="AC1743" i="1"/>
  <c r="AE1742" i="1"/>
  <c r="AC1742" i="1"/>
  <c r="AE1741" i="1"/>
  <c r="AC1741" i="1"/>
  <c r="AE1740" i="1"/>
  <c r="AC1740" i="1"/>
  <c r="AE1739" i="1"/>
  <c r="AC1739" i="1"/>
  <c r="AE1738" i="1"/>
  <c r="AC1738" i="1"/>
  <c r="AE1737" i="1"/>
  <c r="AC1737" i="1"/>
  <c r="AE1736" i="1"/>
  <c r="AC1736" i="1"/>
  <c r="AE1735" i="1"/>
  <c r="AC1735" i="1"/>
  <c r="AE1734" i="1"/>
  <c r="AC1734" i="1"/>
  <c r="AE1733" i="1"/>
  <c r="AC1733" i="1"/>
  <c r="AE1732" i="1"/>
  <c r="AC1732" i="1"/>
  <c r="AE1731" i="1"/>
  <c r="AC1731" i="1"/>
  <c r="AE1730" i="1"/>
  <c r="AC1730" i="1"/>
  <c r="AE1729" i="1"/>
  <c r="AC1729" i="1"/>
  <c r="AE1728" i="1"/>
  <c r="AC1728" i="1"/>
  <c r="AE1727" i="1"/>
  <c r="AC1727" i="1"/>
  <c r="AE1726" i="1"/>
  <c r="AC1726" i="1"/>
  <c r="AE1725" i="1"/>
  <c r="AC1725" i="1"/>
  <c r="AE1724" i="1"/>
  <c r="AC1724" i="1"/>
  <c r="AE1723" i="1"/>
  <c r="AC1723" i="1"/>
  <c r="AE1722" i="1"/>
  <c r="AC1722" i="1"/>
  <c r="AE1721" i="1"/>
  <c r="AC1721" i="1"/>
  <c r="AE1720" i="1"/>
  <c r="AC1720" i="1"/>
  <c r="AE1719" i="1"/>
  <c r="AC1719" i="1"/>
  <c r="AE1718" i="1"/>
  <c r="AC1718" i="1"/>
  <c r="AE1717" i="1"/>
  <c r="AC1717" i="1"/>
  <c r="AE1716" i="1"/>
  <c r="AC1716" i="1"/>
  <c r="AE1715" i="1"/>
  <c r="AC1715" i="1"/>
  <c r="AE1714" i="1"/>
  <c r="AC1714" i="1"/>
  <c r="AE1713" i="1"/>
  <c r="AC1713" i="1"/>
  <c r="AE1712" i="1"/>
  <c r="AC1712" i="1"/>
  <c r="AE1711" i="1"/>
  <c r="AC1711" i="1"/>
  <c r="AE1710" i="1"/>
  <c r="AC1710" i="1"/>
  <c r="AE1709" i="1"/>
  <c r="AC1709" i="1"/>
  <c r="AE1708" i="1"/>
  <c r="AC1708" i="1"/>
  <c r="AE1707" i="1"/>
  <c r="AC1707" i="1"/>
  <c r="AE1706" i="1"/>
  <c r="AC1706" i="1"/>
  <c r="AE1705" i="1"/>
  <c r="AC1705" i="1"/>
  <c r="AE1704" i="1"/>
  <c r="AC1704" i="1"/>
  <c r="AE1703" i="1"/>
  <c r="AC1703" i="1"/>
  <c r="AE1702" i="1"/>
  <c r="AC1702" i="1"/>
  <c r="AE1701" i="1"/>
  <c r="AC1701" i="1"/>
  <c r="AE1700" i="1"/>
  <c r="AC1700" i="1"/>
  <c r="AE1699" i="1"/>
  <c r="AC1699" i="1"/>
  <c r="AE1698" i="1"/>
  <c r="AC1698" i="1"/>
  <c r="AE1697" i="1"/>
  <c r="AC1697" i="1"/>
  <c r="AE1696" i="1"/>
  <c r="AC1696" i="1"/>
  <c r="AE1695" i="1"/>
  <c r="AC1695" i="1"/>
  <c r="AE1694" i="1"/>
  <c r="AC1694" i="1"/>
  <c r="AE1693" i="1"/>
  <c r="AC1693" i="1"/>
  <c r="AE1692" i="1"/>
  <c r="AC1692" i="1"/>
  <c r="AE1691" i="1"/>
  <c r="AC1691" i="1"/>
  <c r="AE1690" i="1"/>
  <c r="AC1690" i="1"/>
  <c r="AE1689" i="1"/>
  <c r="AC1689" i="1"/>
  <c r="AE1688" i="1"/>
  <c r="AC1688" i="1"/>
  <c r="AE1687" i="1"/>
  <c r="AC1687" i="1"/>
  <c r="AE1686" i="1"/>
  <c r="AC1686" i="1"/>
  <c r="AE1685" i="1"/>
  <c r="AC1685" i="1"/>
  <c r="AE1684" i="1"/>
  <c r="AC1684" i="1"/>
  <c r="AE1683" i="1"/>
  <c r="AC1683" i="1"/>
  <c r="AE1682" i="1"/>
  <c r="AC1682" i="1"/>
  <c r="AE1681" i="1"/>
  <c r="AC1681" i="1"/>
  <c r="AE1680" i="1"/>
  <c r="AC1680" i="1"/>
  <c r="AE1679" i="1"/>
  <c r="AC1679" i="1"/>
  <c r="AE1678" i="1"/>
  <c r="AC1678" i="1"/>
  <c r="AE1677" i="1"/>
  <c r="AC1677" i="1"/>
  <c r="AE1676" i="1"/>
  <c r="AC1676" i="1"/>
  <c r="AE1675" i="1"/>
  <c r="AC1675" i="1"/>
  <c r="AE1674" i="1"/>
  <c r="AC1674" i="1"/>
  <c r="AE1673" i="1"/>
  <c r="AC1673" i="1"/>
  <c r="AE1672" i="1"/>
  <c r="AC1672" i="1"/>
  <c r="AE1671" i="1"/>
  <c r="AC1671" i="1"/>
  <c r="AE1670" i="1"/>
  <c r="AC1670" i="1"/>
  <c r="AE1669" i="1"/>
  <c r="AC1669" i="1"/>
  <c r="AE1668" i="1"/>
  <c r="AC1668" i="1"/>
  <c r="AE1667" i="1"/>
  <c r="AC1667" i="1"/>
  <c r="AE1666" i="1"/>
  <c r="AC1666" i="1"/>
  <c r="AE1665" i="1"/>
  <c r="AC1665" i="1"/>
  <c r="AE1664" i="1"/>
  <c r="AC1664" i="1"/>
  <c r="AE1663" i="1"/>
  <c r="AC1663" i="1"/>
  <c r="AE1662" i="1"/>
  <c r="AC1662" i="1"/>
  <c r="AE1661" i="1"/>
  <c r="AC1661" i="1"/>
  <c r="AE1660" i="1"/>
  <c r="AC1660" i="1"/>
  <c r="AE1659" i="1"/>
  <c r="AC1659" i="1"/>
  <c r="AE1658" i="1"/>
  <c r="AC1658" i="1"/>
  <c r="AE1657" i="1"/>
  <c r="AC1657" i="1"/>
  <c r="AE1656" i="1"/>
  <c r="AC1656" i="1"/>
  <c r="AE1655" i="1"/>
  <c r="AC1655" i="1"/>
  <c r="AE1654" i="1"/>
  <c r="AC1654" i="1"/>
  <c r="AE1653" i="1"/>
  <c r="AC1653" i="1"/>
  <c r="AE1652" i="1"/>
  <c r="AC1652" i="1"/>
  <c r="AE1651" i="1"/>
  <c r="AC1651" i="1"/>
  <c r="AE1650" i="1"/>
  <c r="AC1650" i="1"/>
  <c r="AE1649" i="1"/>
  <c r="AC1649" i="1"/>
  <c r="AE1648" i="1"/>
  <c r="AC1648" i="1"/>
  <c r="AE1647" i="1"/>
  <c r="AC1647" i="1"/>
  <c r="AE1646" i="1"/>
  <c r="AC1646" i="1"/>
  <c r="AE1645" i="1"/>
  <c r="AC1645" i="1"/>
  <c r="AE1644" i="1"/>
  <c r="AC1644" i="1"/>
  <c r="AE1643" i="1"/>
  <c r="AC1643" i="1"/>
  <c r="AE1642" i="1"/>
  <c r="AC1642" i="1"/>
  <c r="AE1641" i="1"/>
  <c r="AC1641" i="1"/>
  <c r="AE1640" i="1"/>
  <c r="AC1640" i="1"/>
  <c r="AE1639" i="1"/>
  <c r="AC1639" i="1"/>
  <c r="AE1638" i="1"/>
  <c r="AC1638" i="1"/>
  <c r="AE1637" i="1"/>
  <c r="AC1637" i="1"/>
  <c r="AE1636" i="1"/>
  <c r="AC1636" i="1"/>
  <c r="AE1635" i="1"/>
  <c r="AC1635" i="1"/>
  <c r="AE1634" i="1"/>
  <c r="AC1634" i="1"/>
  <c r="AE1633" i="1"/>
  <c r="AC1633" i="1"/>
  <c r="AE1632" i="1"/>
  <c r="AC1632" i="1"/>
  <c r="AE1631" i="1"/>
  <c r="AC1631" i="1"/>
  <c r="AE1630" i="1"/>
  <c r="AC1630" i="1"/>
  <c r="AE1629" i="1"/>
  <c r="AC1629" i="1"/>
  <c r="AE1628" i="1"/>
  <c r="AC1628" i="1"/>
  <c r="AE1627" i="1"/>
  <c r="AC1627" i="1"/>
  <c r="AE1626" i="1"/>
  <c r="AC1626" i="1"/>
  <c r="AE1625" i="1"/>
  <c r="AC1625" i="1"/>
  <c r="AE1624" i="1"/>
  <c r="AC1624" i="1"/>
  <c r="AE1623" i="1"/>
  <c r="AC1623" i="1"/>
  <c r="AE1622" i="1"/>
  <c r="AC1622" i="1"/>
  <c r="AE1621" i="1"/>
  <c r="AC1621" i="1"/>
  <c r="AE1620" i="1"/>
  <c r="AC1620" i="1"/>
  <c r="AE1619" i="1"/>
  <c r="AC1619" i="1"/>
  <c r="AE1618" i="1"/>
  <c r="AC1618" i="1"/>
  <c r="AE1617" i="1"/>
  <c r="AC1617" i="1"/>
  <c r="AE1616" i="1"/>
  <c r="AC1616" i="1"/>
  <c r="AE1615" i="1"/>
  <c r="AC1615" i="1"/>
  <c r="AE1614" i="1"/>
  <c r="AC1614" i="1"/>
  <c r="AE1613" i="1"/>
  <c r="AC1613" i="1"/>
  <c r="AE1612" i="1"/>
  <c r="AC1612" i="1"/>
  <c r="AE1611" i="1"/>
  <c r="AC1611" i="1"/>
  <c r="AE1610" i="1"/>
  <c r="AC1610" i="1"/>
  <c r="AE1609" i="1"/>
  <c r="AC1609" i="1"/>
  <c r="AE1608" i="1"/>
  <c r="AC1608" i="1"/>
  <c r="AE1607" i="1"/>
  <c r="AC1607" i="1"/>
  <c r="AE1606" i="1"/>
  <c r="AC1606" i="1"/>
  <c r="AE1605" i="1"/>
  <c r="AC1605" i="1"/>
  <c r="AE1604" i="1"/>
  <c r="AC1604" i="1"/>
  <c r="AE1603" i="1"/>
  <c r="AC1603" i="1"/>
  <c r="AE1602" i="1"/>
  <c r="AC1602" i="1"/>
  <c r="AE1601" i="1"/>
  <c r="AC1601" i="1"/>
  <c r="AE1600" i="1"/>
  <c r="AC1600" i="1"/>
  <c r="AE1599" i="1"/>
  <c r="AC1599" i="1"/>
  <c r="AE1598" i="1"/>
  <c r="AC1598" i="1"/>
  <c r="AE1597" i="1"/>
  <c r="AC1597" i="1"/>
  <c r="AE1596" i="1"/>
  <c r="AC1596" i="1"/>
  <c r="AE1595" i="1"/>
  <c r="AC1595" i="1"/>
  <c r="AE1594" i="1"/>
  <c r="AC1594" i="1"/>
  <c r="AE1593" i="1"/>
  <c r="AC1593" i="1"/>
  <c r="AE1592" i="1"/>
  <c r="AC1592" i="1"/>
  <c r="AE1591" i="1"/>
  <c r="AC1591" i="1"/>
  <c r="AE1590" i="1"/>
  <c r="AC1590" i="1"/>
  <c r="AE1589" i="1"/>
  <c r="AC1589" i="1"/>
  <c r="AE1588" i="1"/>
  <c r="AC1588" i="1"/>
  <c r="AE1587" i="1"/>
  <c r="AC1587" i="1"/>
  <c r="AE1586" i="1"/>
  <c r="AC1586" i="1"/>
  <c r="AE1585" i="1"/>
  <c r="AC1585" i="1"/>
  <c r="AE1584" i="1"/>
  <c r="AC1584" i="1"/>
  <c r="AE1583" i="1"/>
  <c r="AC1583" i="1"/>
  <c r="AE1582" i="1"/>
  <c r="AC1582" i="1"/>
  <c r="AE1581" i="1"/>
  <c r="AC1581" i="1"/>
  <c r="AE1580" i="1"/>
  <c r="AC1580" i="1"/>
  <c r="AE1579" i="1"/>
  <c r="AC1579" i="1"/>
  <c r="AE1578" i="1"/>
  <c r="AC1578" i="1"/>
  <c r="AE1577" i="1"/>
  <c r="AC1577" i="1"/>
  <c r="AE1576" i="1"/>
  <c r="AC1576" i="1"/>
  <c r="AE1575" i="1"/>
  <c r="AC1575" i="1"/>
  <c r="AE1574" i="1"/>
  <c r="AC1574" i="1"/>
  <c r="AE1573" i="1"/>
  <c r="AC1573" i="1"/>
  <c r="AE1572" i="1"/>
  <c r="AC1572" i="1"/>
  <c r="AE1571" i="1"/>
  <c r="AC1571" i="1"/>
  <c r="AE1570" i="1"/>
  <c r="AC1570" i="1"/>
  <c r="AE1569" i="1"/>
  <c r="AC1569" i="1"/>
  <c r="AE1568" i="1"/>
  <c r="AC1568" i="1"/>
  <c r="AE1567" i="1"/>
  <c r="AC1567" i="1"/>
  <c r="AE1566" i="1"/>
  <c r="AC1566" i="1"/>
  <c r="AE1565" i="1"/>
  <c r="AC1565" i="1"/>
  <c r="AE1564" i="1"/>
  <c r="AC1564" i="1"/>
  <c r="AE1563" i="1"/>
  <c r="AC1563" i="1"/>
  <c r="AE1562" i="1"/>
  <c r="AC1562" i="1"/>
  <c r="AE1561" i="1"/>
  <c r="AC1561" i="1"/>
  <c r="AE1560" i="1"/>
  <c r="AC1560" i="1"/>
  <c r="AE1559" i="1"/>
  <c r="AC1559" i="1"/>
  <c r="AE1558" i="1"/>
  <c r="AC1558" i="1"/>
  <c r="AE1557" i="1"/>
  <c r="AC1557" i="1"/>
  <c r="AE1556" i="1"/>
  <c r="AC1556" i="1"/>
  <c r="AE1555" i="1"/>
  <c r="AC1555" i="1"/>
  <c r="AE1554" i="1"/>
  <c r="AC1554" i="1"/>
  <c r="AE1553" i="1"/>
  <c r="AC1553" i="1"/>
  <c r="AE1552" i="1"/>
  <c r="AC1552" i="1"/>
  <c r="AE1551" i="1"/>
  <c r="AC1551" i="1"/>
  <c r="AE1550" i="1"/>
  <c r="AC1550" i="1"/>
  <c r="AE1549" i="1"/>
  <c r="AC1549" i="1"/>
  <c r="AE1548" i="1"/>
  <c r="AC1548" i="1"/>
  <c r="AE1547" i="1"/>
  <c r="AC1547" i="1"/>
  <c r="AE1546" i="1"/>
  <c r="AC1546" i="1"/>
  <c r="AE1545" i="1"/>
  <c r="AC1545" i="1"/>
  <c r="AE1544" i="1"/>
  <c r="AC1544" i="1"/>
  <c r="AE1543" i="1"/>
  <c r="AC1543" i="1"/>
  <c r="AE1542" i="1"/>
  <c r="AC1542" i="1"/>
  <c r="AE1541" i="1"/>
  <c r="AC1541" i="1"/>
  <c r="AE1540" i="1"/>
  <c r="AC1540" i="1"/>
  <c r="AE1539" i="1"/>
  <c r="AC1539" i="1"/>
  <c r="AE1538" i="1"/>
  <c r="AC1538" i="1"/>
  <c r="AE1537" i="1"/>
  <c r="AC1537" i="1"/>
  <c r="AE1536" i="1"/>
  <c r="AC1536" i="1"/>
  <c r="AE1535" i="1"/>
  <c r="AC1535" i="1"/>
  <c r="AE1534" i="1"/>
  <c r="AC1534" i="1"/>
  <c r="AE1533" i="1"/>
  <c r="AC1533" i="1"/>
  <c r="AE1532" i="1"/>
  <c r="AC1532" i="1"/>
  <c r="AE1531" i="1"/>
  <c r="AC1531" i="1"/>
  <c r="AE1530" i="1"/>
  <c r="AC1530" i="1"/>
  <c r="AE1529" i="1"/>
  <c r="AC1529" i="1"/>
  <c r="AE1528" i="1"/>
  <c r="AC1528" i="1"/>
  <c r="AE1527" i="1"/>
  <c r="AC1527" i="1"/>
  <c r="AE1526" i="1"/>
  <c r="AC1526" i="1"/>
  <c r="AE1525" i="1"/>
  <c r="AC1525" i="1"/>
  <c r="AE1524" i="1"/>
  <c r="AC1524" i="1"/>
  <c r="AE1523" i="1"/>
  <c r="AC1523" i="1"/>
  <c r="AE1522" i="1"/>
  <c r="AC1522" i="1"/>
  <c r="AE1521" i="1"/>
  <c r="AC1521" i="1"/>
  <c r="AE1520" i="1"/>
  <c r="AC1520" i="1"/>
  <c r="AE1519" i="1"/>
  <c r="AC1519" i="1"/>
  <c r="AE1518" i="1"/>
  <c r="AC1518" i="1"/>
  <c r="AE1517" i="1"/>
  <c r="AC1517" i="1"/>
  <c r="AE1516" i="1"/>
  <c r="AC1516" i="1"/>
  <c r="AE1515" i="1"/>
  <c r="AC1515" i="1"/>
  <c r="AE1514" i="1"/>
  <c r="AC1514" i="1"/>
  <c r="AE1513" i="1"/>
  <c r="AC1513" i="1"/>
  <c r="AE1512" i="1"/>
  <c r="AC1512" i="1"/>
  <c r="AE1511" i="1"/>
  <c r="AC1511" i="1"/>
  <c r="AE1510" i="1"/>
  <c r="AC1510" i="1"/>
  <c r="AE1509" i="1"/>
  <c r="AC1509" i="1"/>
  <c r="AE1508" i="1"/>
  <c r="AC1508" i="1"/>
  <c r="AE1507" i="1"/>
  <c r="AC1507" i="1"/>
  <c r="AE1506" i="1"/>
  <c r="AC1506" i="1"/>
  <c r="AE1505" i="1"/>
  <c r="AC1505" i="1"/>
  <c r="AE1504" i="1"/>
  <c r="AC1504" i="1"/>
  <c r="AE1503" i="1"/>
  <c r="AC1503" i="1"/>
  <c r="AE1502" i="1"/>
  <c r="AC1502" i="1"/>
  <c r="AE1501" i="1"/>
  <c r="AC1501" i="1"/>
  <c r="AE1500" i="1"/>
  <c r="AC1500" i="1"/>
  <c r="AE1499" i="1"/>
  <c r="AC1499" i="1"/>
  <c r="AE1498" i="1"/>
  <c r="AC1498" i="1"/>
  <c r="AE1497" i="1"/>
  <c r="AC1497" i="1"/>
  <c r="AE1496" i="1"/>
  <c r="AC1496" i="1"/>
  <c r="AE1495" i="1"/>
  <c r="AC1495" i="1"/>
  <c r="AE1494" i="1"/>
  <c r="AC1494" i="1"/>
  <c r="AE1493" i="1"/>
  <c r="AC1493" i="1"/>
  <c r="AE1492" i="1"/>
  <c r="AC1492" i="1"/>
  <c r="AE1491" i="1"/>
  <c r="AC1491" i="1"/>
  <c r="AE1490" i="1"/>
  <c r="AC1490" i="1"/>
  <c r="AE1489" i="1"/>
  <c r="AC1489" i="1"/>
  <c r="AE1488" i="1"/>
  <c r="AC1488" i="1"/>
  <c r="AE1487" i="1"/>
  <c r="AC1487" i="1"/>
  <c r="AE1486" i="1"/>
  <c r="AC1486" i="1"/>
  <c r="AE1485" i="1"/>
  <c r="AC1485" i="1"/>
  <c r="AE1484" i="1"/>
  <c r="AC1484" i="1"/>
  <c r="AE1483" i="1"/>
  <c r="AC1483" i="1"/>
  <c r="AE1482" i="1"/>
  <c r="AC1482" i="1"/>
  <c r="AE1481" i="1"/>
  <c r="AC1481" i="1"/>
  <c r="AE1480" i="1"/>
  <c r="AC1480" i="1"/>
  <c r="AE1479" i="1"/>
  <c r="AC1479" i="1"/>
  <c r="AE1478" i="1"/>
  <c r="AC1478" i="1"/>
  <c r="AE1477" i="1"/>
  <c r="AC1477" i="1"/>
  <c r="AE1476" i="1"/>
  <c r="AC1476" i="1"/>
  <c r="AE1475" i="1"/>
  <c r="AC1475" i="1"/>
  <c r="AE1474" i="1"/>
  <c r="AC1474" i="1"/>
  <c r="AE1473" i="1"/>
  <c r="AC1473" i="1"/>
  <c r="AE1472" i="1"/>
  <c r="AC1472" i="1"/>
  <c r="AE1471" i="1"/>
  <c r="AC1471" i="1"/>
  <c r="AE1470" i="1"/>
  <c r="AC1470" i="1"/>
  <c r="AE1469" i="1"/>
  <c r="AC1469" i="1"/>
  <c r="AE1468" i="1"/>
  <c r="AC1468" i="1"/>
  <c r="AE1467" i="1"/>
  <c r="AC1467" i="1"/>
  <c r="AE1466" i="1"/>
  <c r="AC1466" i="1"/>
  <c r="AE1465" i="1"/>
  <c r="AC1465" i="1"/>
  <c r="AE1464" i="1"/>
  <c r="AC1464" i="1"/>
  <c r="AE1463" i="1"/>
  <c r="AC1463" i="1"/>
  <c r="AE1462" i="1"/>
  <c r="AC1462" i="1"/>
  <c r="AE1461" i="1"/>
  <c r="AC1461" i="1"/>
  <c r="AE1460" i="1"/>
  <c r="AC1460" i="1"/>
  <c r="AE1459" i="1"/>
  <c r="AC1459" i="1"/>
  <c r="AE1458" i="1"/>
  <c r="AC1458" i="1"/>
  <c r="AE1457" i="1"/>
  <c r="AC1457" i="1"/>
  <c r="AE1456" i="1"/>
  <c r="AC1456" i="1"/>
  <c r="AE1455" i="1"/>
  <c r="AC1455" i="1"/>
  <c r="AE1454" i="1"/>
  <c r="AC1454" i="1"/>
  <c r="AE1453" i="1"/>
  <c r="AC1453" i="1"/>
  <c r="AE1452" i="1"/>
  <c r="AC1452" i="1"/>
  <c r="AE1451" i="1"/>
  <c r="AC1451" i="1"/>
  <c r="AE1450" i="1"/>
  <c r="AC1450" i="1"/>
  <c r="AE1449" i="1"/>
  <c r="AC1449" i="1"/>
  <c r="AE1448" i="1"/>
  <c r="AC1448" i="1"/>
  <c r="AE1447" i="1"/>
  <c r="AC1447" i="1"/>
  <c r="AE1446" i="1"/>
  <c r="AC1446" i="1"/>
  <c r="AE1445" i="1"/>
  <c r="AC1445" i="1"/>
  <c r="AE1444" i="1"/>
  <c r="AC1444" i="1"/>
  <c r="AE1443" i="1"/>
  <c r="AC1443" i="1"/>
  <c r="AE1442" i="1"/>
  <c r="AC1442" i="1"/>
  <c r="AE1441" i="1"/>
  <c r="AC1441" i="1"/>
  <c r="AE1440" i="1"/>
  <c r="AC1440" i="1"/>
  <c r="AE1439" i="1"/>
  <c r="AC1439" i="1"/>
  <c r="AE1438" i="1"/>
  <c r="AC1438" i="1"/>
  <c r="AE1437" i="1"/>
  <c r="AC1437" i="1"/>
  <c r="AE1436" i="1"/>
  <c r="AC1436" i="1"/>
  <c r="AE1435" i="1"/>
  <c r="AC1435" i="1"/>
  <c r="AE1434" i="1"/>
  <c r="AC1434" i="1"/>
  <c r="AE1433" i="1"/>
  <c r="AC1433" i="1"/>
  <c r="AE1432" i="1"/>
  <c r="AC1432" i="1"/>
  <c r="AE1431" i="1"/>
  <c r="AC1431" i="1"/>
  <c r="AE1430" i="1"/>
  <c r="AC1430" i="1"/>
  <c r="AE1429" i="1"/>
  <c r="AC1429" i="1"/>
  <c r="AE1428" i="1"/>
  <c r="AC1428" i="1"/>
  <c r="AE1427" i="1"/>
  <c r="AC1427" i="1"/>
  <c r="AE1426" i="1"/>
  <c r="AC1426" i="1"/>
  <c r="AE1425" i="1"/>
  <c r="AC1425" i="1"/>
  <c r="AE1424" i="1"/>
  <c r="AC1424" i="1"/>
  <c r="AE1423" i="1"/>
  <c r="AC1423" i="1"/>
  <c r="AE1422" i="1"/>
  <c r="AC1422" i="1"/>
  <c r="AE1421" i="1"/>
  <c r="AC1421" i="1"/>
  <c r="AE1420" i="1"/>
  <c r="AC1420" i="1"/>
  <c r="AE1419" i="1"/>
  <c r="AC1419" i="1"/>
  <c r="AE1418" i="1"/>
  <c r="AC1418" i="1"/>
  <c r="AE1417" i="1"/>
  <c r="AC1417" i="1"/>
  <c r="AE1416" i="1"/>
  <c r="AC1416" i="1"/>
  <c r="AE1415" i="1"/>
  <c r="AC1415" i="1"/>
  <c r="AE1414" i="1"/>
  <c r="AC1414" i="1"/>
  <c r="AE1413" i="1"/>
  <c r="AC1413" i="1"/>
  <c r="AE1412" i="1"/>
  <c r="AC1412" i="1"/>
  <c r="AE1411" i="1"/>
  <c r="AC1411" i="1"/>
  <c r="AE1410" i="1"/>
  <c r="AC1410" i="1"/>
  <c r="AE1409" i="1"/>
  <c r="AC1409" i="1"/>
  <c r="AE1408" i="1"/>
  <c r="AC1408" i="1"/>
  <c r="AE1407" i="1"/>
  <c r="AC1407" i="1"/>
  <c r="AE1406" i="1"/>
  <c r="AC1406" i="1"/>
  <c r="AE1405" i="1"/>
  <c r="AC1405" i="1"/>
  <c r="AE1404" i="1"/>
  <c r="AC1404" i="1"/>
  <c r="AE1403" i="1"/>
  <c r="AC1403" i="1"/>
  <c r="AE1402" i="1"/>
  <c r="AC1402" i="1"/>
  <c r="AE1401" i="1"/>
  <c r="AC1401" i="1"/>
  <c r="AE1400" i="1"/>
  <c r="AC1400" i="1"/>
  <c r="AE1399" i="1"/>
  <c r="AC1399" i="1"/>
  <c r="AE1398" i="1"/>
  <c r="AC1398" i="1"/>
  <c r="AE1397" i="1"/>
  <c r="AC1397" i="1"/>
  <c r="AE1396" i="1"/>
  <c r="AC1396" i="1"/>
  <c r="AE1395" i="1"/>
  <c r="AC1395" i="1"/>
  <c r="AE1394" i="1"/>
  <c r="AC1394" i="1"/>
  <c r="AE1393" i="1"/>
  <c r="AC1393" i="1"/>
  <c r="AE1392" i="1"/>
  <c r="AC1392" i="1"/>
  <c r="AE1391" i="1"/>
  <c r="AC1391" i="1"/>
  <c r="AE1390" i="1"/>
  <c r="AC1390" i="1"/>
  <c r="AE1389" i="1"/>
  <c r="AC1389" i="1"/>
  <c r="AE1388" i="1"/>
  <c r="AC1388" i="1"/>
  <c r="AE1387" i="1"/>
  <c r="AC1387" i="1"/>
  <c r="AE1386" i="1"/>
  <c r="AC1386" i="1"/>
  <c r="AE1385" i="1"/>
  <c r="AC1385" i="1"/>
  <c r="AE1384" i="1"/>
  <c r="AC1384" i="1"/>
  <c r="AE1383" i="1"/>
  <c r="AC1383" i="1"/>
  <c r="AE1382" i="1"/>
  <c r="AC1382" i="1"/>
  <c r="AE1381" i="1"/>
  <c r="AC1381" i="1"/>
  <c r="AE1380" i="1"/>
  <c r="AC1380" i="1"/>
  <c r="AE1379" i="1"/>
  <c r="AC1379" i="1"/>
  <c r="AE1378" i="1"/>
  <c r="AC1378" i="1"/>
  <c r="AE1377" i="1"/>
  <c r="AC1377" i="1"/>
  <c r="AE1376" i="1"/>
  <c r="AC1376" i="1"/>
  <c r="AE1375" i="1"/>
  <c r="AC1375" i="1"/>
  <c r="AE1374" i="1"/>
  <c r="AC1374" i="1"/>
  <c r="AE1373" i="1"/>
  <c r="AC1373" i="1"/>
  <c r="AE1372" i="1"/>
  <c r="AC1372" i="1"/>
  <c r="AE1371" i="1"/>
  <c r="AC1371" i="1"/>
  <c r="AE1370" i="1"/>
  <c r="AC1370" i="1"/>
  <c r="AE1369" i="1"/>
  <c r="AC1369" i="1"/>
  <c r="AE1368" i="1"/>
  <c r="AC1368" i="1"/>
  <c r="AE1367" i="1"/>
  <c r="AC1367" i="1"/>
  <c r="AE1366" i="1"/>
  <c r="AC1366" i="1"/>
  <c r="AE1365" i="1"/>
  <c r="AC1365" i="1"/>
  <c r="AE1364" i="1"/>
  <c r="AC1364" i="1"/>
  <c r="AE1363" i="1"/>
  <c r="AC1363" i="1"/>
  <c r="AE1362" i="1"/>
  <c r="AC1362" i="1"/>
  <c r="AE1361" i="1"/>
  <c r="AC1361" i="1"/>
  <c r="AE1360" i="1"/>
  <c r="AC1360" i="1"/>
  <c r="AE1359" i="1"/>
  <c r="AC1359" i="1"/>
  <c r="AE1358" i="1"/>
  <c r="AC1358" i="1"/>
  <c r="AE1357" i="1"/>
  <c r="AC1357" i="1"/>
  <c r="AE1356" i="1"/>
  <c r="AC1356" i="1"/>
  <c r="AE1355" i="1"/>
  <c r="AC1355" i="1"/>
  <c r="AE1354" i="1"/>
  <c r="AC1354" i="1"/>
  <c r="AE1353" i="1"/>
  <c r="AC1353" i="1"/>
  <c r="AE1352" i="1"/>
  <c r="AC1352" i="1"/>
  <c r="AE1351" i="1"/>
  <c r="AC1351" i="1"/>
  <c r="AE1350" i="1"/>
  <c r="AC1350" i="1"/>
  <c r="AE1349" i="1"/>
  <c r="AC1349" i="1"/>
  <c r="AE1348" i="1"/>
  <c r="AC1348" i="1"/>
  <c r="AE1347" i="1"/>
  <c r="AC1347" i="1"/>
  <c r="AE1346" i="1"/>
  <c r="AC1346" i="1"/>
  <c r="AE1345" i="1"/>
  <c r="AC1345" i="1"/>
  <c r="AE1344" i="1"/>
  <c r="AC1344" i="1"/>
  <c r="AE1343" i="1"/>
  <c r="AC1343" i="1"/>
  <c r="AE1342" i="1"/>
  <c r="AC1342" i="1"/>
  <c r="AE1341" i="1"/>
  <c r="AC1341" i="1"/>
  <c r="AE1340" i="1"/>
  <c r="AC1340" i="1"/>
  <c r="AE1339" i="1"/>
  <c r="AC1339" i="1"/>
  <c r="AE1338" i="1"/>
  <c r="AC1338" i="1"/>
  <c r="AE1337" i="1"/>
  <c r="AC1337" i="1"/>
  <c r="AE1336" i="1"/>
  <c r="AC1336" i="1"/>
  <c r="AE1335" i="1"/>
  <c r="AC1335" i="1"/>
  <c r="AE1334" i="1"/>
  <c r="AC1334" i="1"/>
  <c r="AE1333" i="1"/>
  <c r="AC1333" i="1"/>
  <c r="AE1332" i="1"/>
  <c r="AC1332" i="1"/>
  <c r="AE1331" i="1"/>
  <c r="AC1331" i="1"/>
  <c r="AE1330" i="1"/>
  <c r="AC1330" i="1"/>
  <c r="AE1329" i="1"/>
  <c r="AC1329" i="1"/>
  <c r="AE1328" i="1"/>
  <c r="AC1328" i="1"/>
  <c r="AE1327" i="1"/>
  <c r="AC1327" i="1"/>
  <c r="AE1326" i="1"/>
  <c r="AC1326" i="1"/>
  <c r="AE1325" i="1"/>
  <c r="AC1325" i="1"/>
  <c r="AE1324" i="1"/>
  <c r="AC1324" i="1"/>
  <c r="AE1323" i="1"/>
  <c r="AC1323" i="1"/>
  <c r="AE1322" i="1"/>
  <c r="AC1322" i="1"/>
  <c r="AE1321" i="1"/>
  <c r="AC1321" i="1"/>
  <c r="AE1320" i="1"/>
  <c r="AC1320" i="1"/>
  <c r="AE1319" i="1"/>
  <c r="AC1319" i="1"/>
  <c r="AE1318" i="1"/>
  <c r="AC1318" i="1"/>
  <c r="AE1317" i="1"/>
  <c r="AC1317" i="1"/>
  <c r="AE1316" i="1"/>
  <c r="AC1316" i="1"/>
  <c r="AE1315" i="1"/>
  <c r="AC1315" i="1"/>
  <c r="AE1314" i="1"/>
  <c r="AC1314" i="1"/>
  <c r="AE1313" i="1"/>
  <c r="AC1313" i="1"/>
  <c r="AE1312" i="1"/>
  <c r="AC1312" i="1"/>
  <c r="AE1311" i="1"/>
  <c r="AC1311" i="1"/>
  <c r="AE1310" i="1"/>
  <c r="AC1310" i="1"/>
  <c r="AE1309" i="1"/>
  <c r="AC1309" i="1"/>
  <c r="AE1308" i="1"/>
  <c r="AC1308" i="1"/>
  <c r="AE1307" i="1"/>
  <c r="AC1307" i="1"/>
  <c r="AE1306" i="1"/>
  <c r="AC1306" i="1"/>
  <c r="AE1305" i="1"/>
  <c r="AC1305" i="1"/>
  <c r="AE1304" i="1"/>
  <c r="AC1304" i="1"/>
  <c r="AE1303" i="1"/>
  <c r="AC1303" i="1"/>
  <c r="AE1302" i="1"/>
  <c r="AC1302" i="1"/>
  <c r="AE1301" i="1"/>
  <c r="AC1301" i="1"/>
  <c r="AE1300" i="1"/>
  <c r="AC1300" i="1"/>
  <c r="AE1299" i="1"/>
  <c r="AC1299" i="1"/>
  <c r="AE1298" i="1"/>
  <c r="AC1298" i="1"/>
  <c r="AE1297" i="1"/>
  <c r="AC1297" i="1"/>
  <c r="AE1296" i="1"/>
  <c r="AC1296" i="1"/>
  <c r="AE1295" i="1"/>
  <c r="AC1295" i="1"/>
  <c r="AE1294" i="1"/>
  <c r="AC1294" i="1"/>
  <c r="AE1293" i="1"/>
  <c r="AC1293" i="1"/>
  <c r="AE1292" i="1"/>
  <c r="AC1292" i="1"/>
  <c r="E1292" i="1" l="1"/>
  <c r="E136" i="1"/>
  <c r="E135" i="1"/>
  <c r="O4" i="4"/>
  <c r="K5" i="4" s="1"/>
  <c r="N5" i="4"/>
  <c r="J6" i="4" s="1"/>
  <c r="AE338" i="1"/>
  <c r="AC338" i="1"/>
  <c r="X338" i="1"/>
  <c r="AE337" i="1"/>
  <c r="AC337" i="1"/>
  <c r="X337" i="1"/>
  <c r="AE336" i="1"/>
  <c r="AC336" i="1"/>
  <c r="X336" i="1"/>
  <c r="AE335" i="1"/>
  <c r="AC335" i="1"/>
  <c r="X335" i="1"/>
  <c r="AE334" i="1"/>
  <c r="AC334" i="1"/>
  <c r="X334" i="1"/>
  <c r="AE333" i="1"/>
  <c r="AC333" i="1"/>
  <c r="X333" i="1"/>
  <c r="AE332" i="1"/>
  <c r="AC332" i="1"/>
  <c r="X332" i="1"/>
  <c r="AE331" i="1"/>
  <c r="AC331" i="1"/>
  <c r="X331" i="1"/>
  <c r="AE330" i="1"/>
  <c r="AC330" i="1"/>
  <c r="X330" i="1"/>
  <c r="AE329" i="1"/>
  <c r="AC329" i="1"/>
  <c r="X329" i="1"/>
  <c r="AE328" i="1"/>
  <c r="AC328" i="1"/>
  <c r="X328" i="1"/>
  <c r="AE327" i="1"/>
  <c r="AC327" i="1"/>
  <c r="X327" i="1"/>
  <c r="AE326" i="1"/>
  <c r="AC326" i="1"/>
  <c r="X326" i="1"/>
  <c r="AE325" i="1"/>
  <c r="AC325" i="1"/>
  <c r="X325" i="1"/>
  <c r="AE324" i="1"/>
  <c r="AC324" i="1"/>
  <c r="X324" i="1"/>
  <c r="AE323" i="1"/>
  <c r="AC323" i="1"/>
  <c r="X323" i="1"/>
  <c r="AE322" i="1"/>
  <c r="AC322" i="1"/>
  <c r="X322" i="1"/>
  <c r="AE321" i="1"/>
  <c r="AC321" i="1"/>
  <c r="X321" i="1"/>
  <c r="AE320" i="1"/>
  <c r="AC320" i="1"/>
  <c r="X320" i="1"/>
  <c r="AE319" i="1"/>
  <c r="AC319" i="1"/>
  <c r="X319" i="1"/>
  <c r="AE318" i="1"/>
  <c r="AC318" i="1"/>
  <c r="X318" i="1"/>
  <c r="AE317" i="1"/>
  <c r="AC317" i="1"/>
  <c r="X317" i="1"/>
  <c r="AE316" i="1"/>
  <c r="AC316" i="1"/>
  <c r="X316" i="1"/>
  <c r="AE315" i="1"/>
  <c r="AC315" i="1"/>
  <c r="X315" i="1"/>
  <c r="AE314" i="1"/>
  <c r="AC314" i="1"/>
  <c r="X314" i="1"/>
  <c r="AE313" i="1"/>
  <c r="AC313" i="1"/>
  <c r="X313" i="1"/>
  <c r="AE312" i="1"/>
  <c r="AC312" i="1"/>
  <c r="X312" i="1"/>
  <c r="AE311" i="1"/>
  <c r="AC311" i="1"/>
  <c r="X311" i="1"/>
  <c r="AE310" i="1"/>
  <c r="AC310" i="1"/>
  <c r="X310" i="1"/>
  <c r="AE309" i="1"/>
  <c r="AC309" i="1"/>
  <c r="X309" i="1"/>
  <c r="AE236" i="1"/>
  <c r="AC236" i="1"/>
  <c r="X236" i="1"/>
  <c r="AE235" i="1"/>
  <c r="AC235" i="1"/>
  <c r="X235" i="1"/>
  <c r="AE234" i="1"/>
  <c r="AC234" i="1"/>
  <c r="X234" i="1"/>
  <c r="AE233" i="1"/>
  <c r="AC233" i="1"/>
  <c r="X233" i="1"/>
  <c r="AE232" i="1"/>
  <c r="AC232" i="1"/>
  <c r="X232" i="1"/>
  <c r="AE231" i="1"/>
  <c r="AC231" i="1"/>
  <c r="X231" i="1"/>
  <c r="AE230" i="1"/>
  <c r="AC230" i="1"/>
  <c r="X230" i="1"/>
  <c r="AE229" i="1"/>
  <c r="AC229" i="1"/>
  <c r="X229" i="1"/>
  <c r="AE228" i="1"/>
  <c r="AC228" i="1"/>
  <c r="X228" i="1"/>
  <c r="AE227" i="1"/>
  <c r="AC227" i="1"/>
  <c r="X227" i="1"/>
  <c r="AE134" i="1"/>
  <c r="AC134" i="1"/>
  <c r="X134" i="1"/>
  <c r="AE133" i="1"/>
  <c r="AC133" i="1"/>
  <c r="X133" i="1"/>
  <c r="AE132" i="1"/>
  <c r="AC132" i="1"/>
  <c r="X132" i="1"/>
  <c r="AE131" i="1"/>
  <c r="AC131" i="1"/>
  <c r="X131" i="1"/>
  <c r="AE130" i="1"/>
  <c r="AC130" i="1"/>
  <c r="X130" i="1"/>
  <c r="AE129" i="1"/>
  <c r="AC129" i="1"/>
  <c r="X129" i="1"/>
  <c r="AE128" i="1"/>
  <c r="AC128" i="1"/>
  <c r="X128" i="1"/>
  <c r="AE127" i="1"/>
  <c r="AC127" i="1"/>
  <c r="X127" i="1"/>
  <c r="AE126" i="1"/>
  <c r="AC126" i="1"/>
  <c r="X126" i="1"/>
  <c r="AE125" i="1"/>
  <c r="AC125" i="1"/>
  <c r="X125" i="1"/>
  <c r="AE124" i="1"/>
  <c r="AC124" i="1"/>
  <c r="X124" i="1"/>
  <c r="AE123" i="1"/>
  <c r="AC123" i="1"/>
  <c r="X123" i="1"/>
  <c r="AE122" i="1"/>
  <c r="AC122" i="1"/>
  <c r="X122" i="1"/>
  <c r="AE121" i="1"/>
  <c r="AC121" i="1"/>
  <c r="X121" i="1"/>
  <c r="AE120" i="1"/>
  <c r="AC120" i="1"/>
  <c r="X120" i="1"/>
  <c r="AE119" i="1"/>
  <c r="AC119" i="1"/>
  <c r="X119" i="1"/>
  <c r="AE118" i="1"/>
  <c r="AC118" i="1"/>
  <c r="X118" i="1"/>
  <c r="AE117" i="1"/>
  <c r="AC117" i="1"/>
  <c r="X117" i="1"/>
  <c r="AE116" i="1"/>
  <c r="AC116" i="1"/>
  <c r="X116" i="1"/>
  <c r="AE115" i="1"/>
  <c r="AC115" i="1"/>
  <c r="X115" i="1"/>
  <c r="H24" i="4"/>
  <c r="H25" i="4"/>
  <c r="H26" i="4"/>
  <c r="H27" i="4"/>
  <c r="H28" i="4"/>
  <c r="H29" i="4"/>
  <c r="H30" i="4"/>
  <c r="F24" i="4"/>
  <c r="F25" i="4"/>
  <c r="F26" i="4"/>
  <c r="F27" i="4"/>
  <c r="F28" i="4"/>
  <c r="F29" i="4"/>
  <c r="F30" i="4"/>
  <c r="F1292" i="1" l="1"/>
  <c r="F136" i="1"/>
  <c r="F135" i="1"/>
  <c r="E1342" i="1"/>
  <c r="E186" i="1"/>
  <c r="E187" i="1"/>
  <c r="E166" i="1"/>
  <c r="E181" i="1"/>
  <c r="E182" i="1"/>
  <c r="E148" i="1"/>
  <c r="E137" i="1"/>
  <c r="E167" i="1"/>
  <c r="E146" i="1"/>
  <c r="E139" i="1"/>
  <c r="E142" i="1"/>
  <c r="E140" i="1"/>
  <c r="E175" i="1"/>
  <c r="E143" i="1"/>
  <c r="E160" i="1"/>
  <c r="E155" i="1"/>
  <c r="E151" i="1"/>
  <c r="E176" i="1"/>
  <c r="E149" i="1"/>
  <c r="E185" i="1"/>
  <c r="E178" i="1"/>
  <c r="E173" i="1"/>
  <c r="E161" i="1"/>
  <c r="E183" i="1"/>
  <c r="E170" i="1"/>
  <c r="E184" i="1"/>
  <c r="E163" i="1"/>
  <c r="E179" i="1"/>
  <c r="E164" i="1"/>
  <c r="E154" i="1"/>
  <c r="E158" i="1"/>
  <c r="E157" i="1"/>
  <c r="E152" i="1"/>
  <c r="E169" i="1"/>
  <c r="E172" i="1"/>
  <c r="E141" i="1"/>
  <c r="E159" i="1"/>
  <c r="E177" i="1"/>
  <c r="E144" i="1"/>
  <c r="E162" i="1"/>
  <c r="E180" i="1"/>
  <c r="E147" i="1"/>
  <c r="E165" i="1"/>
  <c r="E153" i="1"/>
  <c r="E156" i="1"/>
  <c r="E168" i="1"/>
  <c r="E171" i="1"/>
  <c r="E150" i="1"/>
  <c r="E174" i="1"/>
  <c r="E145" i="1"/>
  <c r="E138" i="1"/>
  <c r="E1340" i="1"/>
  <c r="E1330" i="1"/>
  <c r="E1315" i="1"/>
  <c r="E1303" i="1"/>
  <c r="E1341" i="1"/>
  <c r="E1329" i="1"/>
  <c r="E1314" i="1"/>
  <c r="E1300" i="1"/>
  <c r="E1339" i="1"/>
  <c r="E1324" i="1"/>
  <c r="E1312" i="1"/>
  <c r="E1338" i="1"/>
  <c r="E1323" i="1"/>
  <c r="E1311" i="1"/>
  <c r="E1297" i="1"/>
  <c r="E1333" i="1"/>
  <c r="E1321" i="1"/>
  <c r="E1306" i="1"/>
  <c r="E1294" i="1"/>
  <c r="E1332" i="1"/>
  <c r="E1320" i="1"/>
  <c r="E1305" i="1"/>
  <c r="E1293" i="1"/>
  <c r="E1299" i="1"/>
  <c r="E1308" i="1"/>
  <c r="E1309" i="1"/>
  <c r="E1317" i="1"/>
  <c r="E1318" i="1"/>
  <c r="E1326" i="1"/>
  <c r="E1327" i="1"/>
  <c r="E1302" i="1"/>
  <c r="E1335" i="1"/>
  <c r="E1336" i="1"/>
  <c r="E1296" i="1"/>
  <c r="E1295" i="1"/>
  <c r="E1313" i="1"/>
  <c r="E1331" i="1"/>
  <c r="E1298" i="1"/>
  <c r="E1316" i="1"/>
  <c r="E1334" i="1"/>
  <c r="E1301" i="1"/>
  <c r="E1319" i="1"/>
  <c r="E1337" i="1"/>
  <c r="E1304" i="1"/>
  <c r="E1322" i="1"/>
  <c r="E1310" i="1"/>
  <c r="E1328" i="1"/>
  <c r="E1307" i="1"/>
  <c r="E1325" i="1"/>
  <c r="N6" i="4"/>
  <c r="J7" i="4" s="1"/>
  <c r="O5" i="4"/>
  <c r="K6" i="4" s="1"/>
  <c r="F187" i="1" l="1"/>
  <c r="F1342" i="1"/>
  <c r="F186" i="1"/>
  <c r="F174" i="1"/>
  <c r="F155" i="1"/>
  <c r="F173" i="1"/>
  <c r="F165" i="1"/>
  <c r="F147" i="1"/>
  <c r="F150" i="1"/>
  <c r="F167" i="1"/>
  <c r="F138" i="1"/>
  <c r="F137" i="1"/>
  <c r="F149" i="1"/>
  <c r="F146" i="1"/>
  <c r="F156" i="1"/>
  <c r="F183" i="1"/>
  <c r="F164" i="1"/>
  <c r="F158" i="1"/>
  <c r="F182" i="1"/>
  <c r="F185" i="1"/>
  <c r="F141" i="1"/>
  <c r="F140" i="1"/>
  <c r="F176" i="1"/>
  <c r="F180" i="1"/>
  <c r="F177" i="1"/>
  <c r="F144" i="1"/>
  <c r="F159" i="1"/>
  <c r="F169" i="1"/>
  <c r="F151" i="1"/>
  <c r="F152" i="1"/>
  <c r="F153" i="1"/>
  <c r="F168" i="1"/>
  <c r="F171" i="1"/>
  <c r="F178" i="1"/>
  <c r="F160" i="1"/>
  <c r="F142" i="1"/>
  <c r="F179" i="1"/>
  <c r="F181" i="1"/>
  <c r="F154" i="1"/>
  <c r="F170" i="1"/>
  <c r="F175" i="1"/>
  <c r="F148" i="1"/>
  <c r="F172" i="1"/>
  <c r="F145" i="1"/>
  <c r="F162" i="1"/>
  <c r="F166" i="1"/>
  <c r="F139" i="1"/>
  <c r="F184" i="1"/>
  <c r="F157" i="1"/>
  <c r="F161" i="1"/>
  <c r="F163" i="1"/>
  <c r="F143" i="1"/>
  <c r="F1299" i="1"/>
  <c r="F1298" i="1"/>
  <c r="F1328" i="1"/>
  <c r="F1337" i="1"/>
  <c r="F1295" i="1"/>
  <c r="F1322" i="1"/>
  <c r="F1331" i="1"/>
  <c r="F1302" i="1"/>
  <c r="F1316" i="1"/>
  <c r="F1325" i="1"/>
  <c r="F1334" i="1"/>
  <c r="F1293" i="1"/>
  <c r="F1307" i="1"/>
  <c r="F1313" i="1"/>
  <c r="F1340" i="1"/>
  <c r="F1310" i="1"/>
  <c r="F1319" i="1"/>
  <c r="F1304" i="1"/>
  <c r="F1333" i="1"/>
  <c r="F1315" i="1"/>
  <c r="F1297" i="1"/>
  <c r="F1329" i="1"/>
  <c r="F1311" i="1"/>
  <c r="F1330" i="1"/>
  <c r="F1312" i="1"/>
  <c r="F1294" i="1"/>
  <c r="F1326" i="1"/>
  <c r="F1308" i="1"/>
  <c r="F1327" i="1"/>
  <c r="F1309" i="1"/>
  <c r="F1341" i="1"/>
  <c r="F1323" i="1"/>
  <c r="F1296" i="1"/>
  <c r="F1336" i="1"/>
  <c r="F1300" i="1"/>
  <c r="F1314" i="1"/>
  <c r="F1324" i="1"/>
  <c r="F1338" i="1"/>
  <c r="F1301" i="1"/>
  <c r="F1321" i="1"/>
  <c r="F1335" i="1"/>
  <c r="F1305" i="1"/>
  <c r="F1318" i="1"/>
  <c r="F1332" i="1"/>
  <c r="F1339" i="1"/>
  <c r="F1303" i="1"/>
  <c r="F1317" i="1"/>
  <c r="F1306" i="1"/>
  <c r="F1320" i="1"/>
  <c r="E237" i="1"/>
  <c r="E1392" i="1"/>
  <c r="E238" i="1"/>
  <c r="E227" i="1"/>
  <c r="E202" i="1"/>
  <c r="E194" i="1"/>
  <c r="E234" i="1"/>
  <c r="E230" i="1"/>
  <c r="E203" i="1"/>
  <c r="E232" i="1"/>
  <c r="E223" i="1"/>
  <c r="E214" i="1"/>
  <c r="E196" i="1"/>
  <c r="E209" i="1"/>
  <c r="E217" i="1"/>
  <c r="E224" i="1"/>
  <c r="E215" i="1"/>
  <c r="E226" i="1"/>
  <c r="E206" i="1"/>
  <c r="E220" i="1"/>
  <c r="E208" i="1"/>
  <c r="E199" i="1"/>
  <c r="E236" i="1"/>
  <c r="E218" i="1"/>
  <c r="E233" i="1"/>
  <c r="E188" i="1"/>
  <c r="E235" i="1"/>
  <c r="E193" i="1"/>
  <c r="E190" i="1"/>
  <c r="E221" i="1"/>
  <c r="E229" i="1"/>
  <c r="E197" i="1"/>
  <c r="E211" i="1"/>
  <c r="E200" i="1"/>
  <c r="E201" i="1"/>
  <c r="E219" i="1"/>
  <c r="E204" i="1"/>
  <c r="E222" i="1"/>
  <c r="E205" i="1"/>
  <c r="E189" i="1"/>
  <c r="E207" i="1"/>
  <c r="E225" i="1"/>
  <c r="E191" i="1"/>
  <c r="E195" i="1"/>
  <c r="E231" i="1"/>
  <c r="E198" i="1"/>
  <c r="E210" i="1"/>
  <c r="E213" i="1"/>
  <c r="E192" i="1"/>
  <c r="E228" i="1"/>
  <c r="E216" i="1"/>
  <c r="E212" i="1"/>
  <c r="E1386" i="1"/>
  <c r="E1366" i="1"/>
  <c r="E1345" i="1"/>
  <c r="E1383" i="1"/>
  <c r="E1377" i="1"/>
  <c r="E1362" i="1"/>
  <c r="E1371" i="1"/>
  <c r="E1353" i="1"/>
  <c r="E1372" i="1"/>
  <c r="E1356" i="1"/>
  <c r="E1347" i="1"/>
  <c r="E1384" i="1"/>
  <c r="E1354" i="1"/>
  <c r="E1389" i="1"/>
  <c r="E1365" i="1"/>
  <c r="E1348" i="1"/>
  <c r="E1378" i="1"/>
  <c r="E1360" i="1"/>
  <c r="E1374" i="1"/>
  <c r="E1344" i="1"/>
  <c r="E1359" i="1"/>
  <c r="E1368" i="1"/>
  <c r="E1350" i="1"/>
  <c r="E1390" i="1"/>
  <c r="E1380" i="1"/>
  <c r="E1379" i="1"/>
  <c r="E1361" i="1"/>
  <c r="E1343" i="1"/>
  <c r="E1381" i="1"/>
  <c r="E1376" i="1"/>
  <c r="E1358" i="1"/>
  <c r="E1351" i="1"/>
  <c r="E1387" i="1"/>
  <c r="E1391" i="1"/>
  <c r="E1373" i="1"/>
  <c r="E1355" i="1"/>
  <c r="E1357" i="1"/>
  <c r="E1388" i="1"/>
  <c r="E1370" i="1"/>
  <c r="E1352" i="1"/>
  <c r="E1363" i="1"/>
  <c r="E1382" i="1"/>
  <c r="E1364" i="1"/>
  <c r="E1346" i="1"/>
  <c r="E1375" i="1"/>
  <c r="E1369" i="1"/>
  <c r="E1385" i="1"/>
  <c r="E1367" i="1"/>
  <c r="E1349" i="1"/>
  <c r="O6" i="4"/>
  <c r="K7" i="4" s="1"/>
  <c r="N7" i="4"/>
  <c r="J8" i="4" s="1"/>
  <c r="AG5" i="7"/>
  <c r="AF5" i="7"/>
  <c r="AE5" i="7"/>
  <c r="AD5" i="7"/>
  <c r="AC5" i="7"/>
  <c r="AG4" i="7"/>
  <c r="AF4" i="7"/>
  <c r="AE4" i="7"/>
  <c r="AD4" i="7"/>
  <c r="AC4" i="7"/>
  <c r="AG3" i="7"/>
  <c r="AF3" i="7"/>
  <c r="AE3" i="7"/>
  <c r="AD3" i="7"/>
  <c r="AC3" i="7"/>
  <c r="X3" i="7"/>
  <c r="W3" i="7"/>
  <c r="V3" i="7"/>
  <c r="U3" i="7"/>
  <c r="T3" i="7"/>
  <c r="AG2" i="7"/>
  <c r="AF2" i="7"/>
  <c r="AE2" i="7"/>
  <c r="AD2" i="7"/>
  <c r="AC2" i="7"/>
  <c r="X2" i="7"/>
  <c r="W2" i="7"/>
  <c r="V2" i="7"/>
  <c r="U2" i="7"/>
  <c r="T2" i="7"/>
  <c r="F1392" i="1" l="1"/>
  <c r="F237" i="1"/>
  <c r="F238" i="1"/>
  <c r="F234" i="1"/>
  <c r="F188" i="1"/>
  <c r="F197" i="1"/>
  <c r="F233" i="1"/>
  <c r="F215" i="1"/>
  <c r="F224" i="1"/>
  <c r="F206" i="1"/>
  <c r="F212" i="1"/>
  <c r="F207" i="1"/>
  <c r="F232" i="1"/>
  <c r="F214" i="1"/>
  <c r="F196" i="1"/>
  <c r="F213" i="1"/>
  <c r="F194" i="1"/>
  <c r="F221" i="1"/>
  <c r="F192" i="1"/>
  <c r="F216" i="1"/>
  <c r="F229" i="1"/>
  <c r="F211" i="1"/>
  <c r="F193" i="1"/>
  <c r="F201" i="1"/>
  <c r="F225" i="1"/>
  <c r="F226" i="1"/>
  <c r="F208" i="1"/>
  <c r="F190" i="1"/>
  <c r="F231" i="1"/>
  <c r="F209" i="1"/>
  <c r="F210" i="1"/>
  <c r="F223" i="1"/>
  <c r="F205" i="1"/>
  <c r="F230" i="1"/>
  <c r="F228" i="1"/>
  <c r="F198" i="1"/>
  <c r="F235" i="1"/>
  <c r="F217" i="1"/>
  <c r="F199" i="1"/>
  <c r="F204" i="1"/>
  <c r="F236" i="1"/>
  <c r="F191" i="1"/>
  <c r="F200" i="1"/>
  <c r="F195" i="1"/>
  <c r="F218" i="1"/>
  <c r="F189" i="1"/>
  <c r="F202" i="1"/>
  <c r="F220" i="1"/>
  <c r="F203" i="1"/>
  <c r="F219" i="1"/>
  <c r="F227" i="1"/>
  <c r="F222" i="1"/>
  <c r="F1390" i="1"/>
  <c r="F1385" i="1"/>
  <c r="F1358" i="1"/>
  <c r="F1346" i="1"/>
  <c r="F1344" i="1"/>
  <c r="F1361" i="1"/>
  <c r="F1373" i="1"/>
  <c r="F1364" i="1"/>
  <c r="F1391" i="1"/>
  <c r="F1376" i="1"/>
  <c r="F1347" i="1"/>
  <c r="F1370" i="1"/>
  <c r="F1352" i="1"/>
  <c r="F1349" i="1"/>
  <c r="F1382" i="1"/>
  <c r="F1355" i="1"/>
  <c r="F1343" i="1"/>
  <c r="F1379" i="1"/>
  <c r="F1388" i="1"/>
  <c r="F1367" i="1"/>
  <c r="F1350" i="1"/>
  <c r="F1368" i="1"/>
  <c r="F1386" i="1"/>
  <c r="F1353" i="1"/>
  <c r="F1371" i="1"/>
  <c r="F1389" i="1"/>
  <c r="F1360" i="1"/>
  <c r="F1378" i="1"/>
  <c r="F1362" i="1"/>
  <c r="F1345" i="1"/>
  <c r="F1366" i="1"/>
  <c r="F1387" i="1"/>
  <c r="F1365" i="1"/>
  <c r="F1348" i="1"/>
  <c r="F1369" i="1"/>
  <c r="F1374" i="1"/>
  <c r="F1351" i="1"/>
  <c r="F1372" i="1"/>
  <c r="F1377" i="1"/>
  <c r="F1354" i="1"/>
  <c r="F1375" i="1"/>
  <c r="F1359" i="1"/>
  <c r="F1383" i="1"/>
  <c r="F1363" i="1"/>
  <c r="F1384" i="1"/>
  <c r="F1356" i="1"/>
  <c r="F1380" i="1"/>
  <c r="F1381" i="1"/>
  <c r="F1357" i="1"/>
  <c r="E1435" i="1"/>
  <c r="E1438" i="1"/>
  <c r="E1431" i="1"/>
  <c r="E1417" i="1"/>
  <c r="E1425" i="1"/>
  <c r="E1413" i="1"/>
  <c r="E1402" i="1"/>
  <c r="E1440" i="1"/>
  <c r="E1407" i="1"/>
  <c r="E1399" i="1"/>
  <c r="E1429" i="1"/>
  <c r="E1395" i="1"/>
  <c r="E1432" i="1"/>
  <c r="E1396" i="1"/>
  <c r="E1393" i="1"/>
  <c r="E1414" i="1"/>
  <c r="E1437" i="1"/>
  <c r="E1441" i="1"/>
  <c r="E1411" i="1"/>
  <c r="E1420" i="1"/>
  <c r="E1401" i="1"/>
  <c r="E1405" i="1"/>
  <c r="E1423" i="1"/>
  <c r="E1426" i="1"/>
  <c r="E1419" i="1"/>
  <c r="E1408" i="1"/>
  <c r="E1422" i="1"/>
  <c r="E1424" i="1"/>
  <c r="E1406" i="1"/>
  <c r="E1428" i="1"/>
  <c r="E1439" i="1"/>
  <c r="E1421" i="1"/>
  <c r="E1403" i="1"/>
  <c r="E1398" i="1"/>
  <c r="E1434" i="1"/>
  <c r="E1436" i="1"/>
  <c r="E1418" i="1"/>
  <c r="E1400" i="1"/>
  <c r="E1404" i="1"/>
  <c r="E1433" i="1"/>
  <c r="E1415" i="1"/>
  <c r="E1397" i="1"/>
  <c r="E1416" i="1"/>
  <c r="E1427" i="1"/>
  <c r="E1409" i="1"/>
  <c r="E1412" i="1"/>
  <c r="E1410" i="1"/>
  <c r="E1394" i="1"/>
  <c r="E1430" i="1"/>
  <c r="E1442" i="1"/>
  <c r="E289" i="1"/>
  <c r="E288" i="1"/>
  <c r="E285" i="1"/>
  <c r="E277" i="1"/>
  <c r="E263" i="1"/>
  <c r="E247" i="1"/>
  <c r="E239" i="1"/>
  <c r="E266" i="1"/>
  <c r="E275" i="1"/>
  <c r="E259" i="1"/>
  <c r="E241" i="1"/>
  <c r="E274" i="1"/>
  <c r="E256" i="1"/>
  <c r="E250" i="1"/>
  <c r="E286" i="1"/>
  <c r="E268" i="1"/>
  <c r="E254" i="1"/>
  <c r="E281" i="1"/>
  <c r="E265" i="1"/>
  <c r="E248" i="1"/>
  <c r="E283" i="1"/>
  <c r="E257" i="1"/>
  <c r="E278" i="1"/>
  <c r="E280" i="1"/>
  <c r="E272" i="1"/>
  <c r="E287" i="1"/>
  <c r="E284" i="1"/>
  <c r="E242" i="1"/>
  <c r="E244" i="1"/>
  <c r="E251" i="1"/>
  <c r="E253" i="1"/>
  <c r="E245" i="1"/>
  <c r="E269" i="1"/>
  <c r="E271" i="1"/>
  <c r="E260" i="1"/>
  <c r="E262" i="1"/>
  <c r="E243" i="1"/>
  <c r="E261" i="1"/>
  <c r="E279" i="1"/>
  <c r="E246" i="1"/>
  <c r="E264" i="1"/>
  <c r="E282" i="1"/>
  <c r="E249" i="1"/>
  <c r="E267" i="1"/>
  <c r="E273" i="1"/>
  <c r="E240" i="1"/>
  <c r="E276" i="1"/>
  <c r="E252" i="1"/>
  <c r="E255" i="1"/>
  <c r="E270" i="1"/>
  <c r="E258" i="1"/>
  <c r="N8" i="4"/>
  <c r="J9" i="4" s="1"/>
  <c r="O7" i="4"/>
  <c r="K8" i="4" s="1"/>
  <c r="F289" i="1" l="1"/>
  <c r="F1442" i="1"/>
  <c r="F288" i="1"/>
  <c r="F245" i="1"/>
  <c r="F240" i="1"/>
  <c r="F280" i="1"/>
  <c r="F262" i="1"/>
  <c r="F244" i="1"/>
  <c r="F273" i="1"/>
  <c r="F270" i="1"/>
  <c r="F249" i="1"/>
  <c r="F277" i="1"/>
  <c r="F259" i="1"/>
  <c r="F241" i="1"/>
  <c r="F282" i="1"/>
  <c r="F251" i="1"/>
  <c r="F258" i="1"/>
  <c r="F274" i="1"/>
  <c r="F256" i="1"/>
  <c r="F281" i="1"/>
  <c r="F254" i="1"/>
  <c r="F287" i="1"/>
  <c r="F242" i="1"/>
  <c r="F257" i="1"/>
  <c r="F260" i="1"/>
  <c r="F267" i="1"/>
  <c r="F271" i="1"/>
  <c r="F253" i="1"/>
  <c r="F246" i="1"/>
  <c r="F263" i="1"/>
  <c r="F243" i="1"/>
  <c r="F285" i="1"/>
  <c r="F283" i="1"/>
  <c r="F265" i="1"/>
  <c r="F247" i="1"/>
  <c r="F264" i="1"/>
  <c r="F261" i="1"/>
  <c r="F284" i="1"/>
  <c r="F255" i="1"/>
  <c r="F278" i="1"/>
  <c r="F279" i="1"/>
  <c r="F248" i="1"/>
  <c r="F266" i="1"/>
  <c r="F275" i="1"/>
  <c r="F286" i="1"/>
  <c r="F272" i="1"/>
  <c r="F269" i="1"/>
  <c r="F276" i="1"/>
  <c r="F250" i="1"/>
  <c r="F252" i="1"/>
  <c r="F239" i="1"/>
  <c r="F268" i="1"/>
  <c r="F1436" i="1"/>
  <c r="F1400" i="1"/>
  <c r="F1406" i="1"/>
  <c r="F1441" i="1"/>
  <c r="F1403" i="1"/>
  <c r="F1433" i="1"/>
  <c r="F1430" i="1"/>
  <c r="F1412" i="1"/>
  <c r="F1415" i="1"/>
  <c r="F1409" i="1"/>
  <c r="F1424" i="1"/>
  <c r="F1418" i="1"/>
  <c r="F1397" i="1"/>
  <c r="F1439" i="1"/>
  <c r="F1394" i="1"/>
  <c r="F1421" i="1"/>
  <c r="F1427" i="1"/>
  <c r="F1407" i="1"/>
  <c r="F1425" i="1"/>
  <c r="F1410" i="1"/>
  <c r="F1428" i="1"/>
  <c r="F1399" i="1"/>
  <c r="F1417" i="1"/>
  <c r="F1435" i="1"/>
  <c r="F1395" i="1"/>
  <c r="F1419" i="1"/>
  <c r="F1411" i="1"/>
  <c r="F1432" i="1"/>
  <c r="F1398" i="1"/>
  <c r="F1422" i="1"/>
  <c r="F1393" i="1"/>
  <c r="F1414" i="1"/>
  <c r="F1438" i="1"/>
  <c r="F1401" i="1"/>
  <c r="F1431" i="1"/>
  <c r="F1396" i="1"/>
  <c r="F1420" i="1"/>
  <c r="F1404" i="1"/>
  <c r="F1434" i="1"/>
  <c r="F1402" i="1"/>
  <c r="F1423" i="1"/>
  <c r="F1416" i="1"/>
  <c r="F1440" i="1"/>
  <c r="F1408" i="1"/>
  <c r="F1429" i="1"/>
  <c r="F1426" i="1"/>
  <c r="F1413" i="1"/>
  <c r="F1437" i="1"/>
  <c r="F1405" i="1"/>
  <c r="E331" i="1"/>
  <c r="E334" i="1"/>
  <c r="E322" i="1"/>
  <c r="E313" i="1"/>
  <c r="E305" i="1"/>
  <c r="E296" i="1"/>
  <c r="E299" i="1"/>
  <c r="E307" i="1"/>
  <c r="E317" i="1"/>
  <c r="E304" i="1"/>
  <c r="E328" i="1"/>
  <c r="E314" i="1"/>
  <c r="E323" i="1"/>
  <c r="E325" i="1"/>
  <c r="E326" i="1"/>
  <c r="E293" i="1"/>
  <c r="E320" i="1"/>
  <c r="E336" i="1"/>
  <c r="E335" i="1"/>
  <c r="E337" i="1"/>
  <c r="E302" i="1"/>
  <c r="E338" i="1"/>
  <c r="E290" i="1"/>
  <c r="E292" i="1"/>
  <c r="E311" i="1"/>
  <c r="E332" i="1"/>
  <c r="E308" i="1"/>
  <c r="E310" i="1"/>
  <c r="E329" i="1"/>
  <c r="E295" i="1"/>
  <c r="E316" i="1"/>
  <c r="E301" i="1"/>
  <c r="E319" i="1"/>
  <c r="E298" i="1"/>
  <c r="E303" i="1"/>
  <c r="E321" i="1"/>
  <c r="E306" i="1"/>
  <c r="E324" i="1"/>
  <c r="E291" i="1"/>
  <c r="E309" i="1"/>
  <c r="E327" i="1"/>
  <c r="E315" i="1"/>
  <c r="E318" i="1"/>
  <c r="E294" i="1"/>
  <c r="E330" i="1"/>
  <c r="E297" i="1"/>
  <c r="E333" i="1"/>
  <c r="E312" i="1"/>
  <c r="E300" i="1"/>
  <c r="E1492" i="1"/>
  <c r="E340" i="1"/>
  <c r="E339" i="1"/>
  <c r="E1474" i="1"/>
  <c r="E1456" i="1"/>
  <c r="E1476" i="1"/>
  <c r="E1447" i="1"/>
  <c r="E1446" i="1"/>
  <c r="E1443" i="1"/>
  <c r="E1483" i="1"/>
  <c r="E1452" i="1"/>
  <c r="E1489" i="1"/>
  <c r="E1488" i="1"/>
  <c r="E1485" i="1"/>
  <c r="E1491" i="1"/>
  <c r="E1461" i="1"/>
  <c r="E1482" i="1"/>
  <c r="E1480" i="1"/>
  <c r="E1477" i="1"/>
  <c r="E1467" i="1"/>
  <c r="E1444" i="1"/>
  <c r="E1473" i="1"/>
  <c r="E1471" i="1"/>
  <c r="E1468" i="1"/>
  <c r="E1449" i="1"/>
  <c r="E1479" i="1"/>
  <c r="E1490" i="1"/>
  <c r="E1455" i="1"/>
  <c r="E1453" i="1"/>
  <c r="E1450" i="1"/>
  <c r="E1465" i="1"/>
  <c r="E1470" i="1"/>
  <c r="E1459" i="1"/>
  <c r="E1486" i="1"/>
  <c r="E1458" i="1"/>
  <c r="E1462" i="1"/>
  <c r="E1454" i="1"/>
  <c r="E1472" i="1"/>
  <c r="E1464" i="1"/>
  <c r="E1457" i="1"/>
  <c r="E1475" i="1"/>
  <c r="E1460" i="1"/>
  <c r="E1478" i="1"/>
  <c r="E1445" i="1"/>
  <c r="E1463" i="1"/>
  <c r="E1481" i="1"/>
  <c r="E1451" i="1"/>
  <c r="E1469" i="1"/>
  <c r="E1487" i="1"/>
  <c r="E1484" i="1"/>
  <c r="E1448" i="1"/>
  <c r="E1466" i="1"/>
  <c r="N9" i="4"/>
  <c r="J10" i="4" s="1"/>
  <c r="O8" i="4"/>
  <c r="K9" i="4" s="1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J3" i="1"/>
  <c r="J2" i="1"/>
  <c r="H5" i="7"/>
  <c r="H4" i="7"/>
  <c r="H3" i="7"/>
  <c r="H2" i="7"/>
  <c r="E5" i="7"/>
  <c r="E4" i="7"/>
  <c r="E3" i="7"/>
  <c r="E2" i="7"/>
  <c r="F340" i="1" l="1"/>
  <c r="F339" i="1"/>
  <c r="F1492" i="1"/>
  <c r="F311" i="1"/>
  <c r="F318" i="1"/>
  <c r="F335" i="1"/>
  <c r="F308" i="1"/>
  <c r="F338" i="1"/>
  <c r="F309" i="1"/>
  <c r="F329" i="1"/>
  <c r="F326" i="1"/>
  <c r="F291" i="1"/>
  <c r="F299" i="1"/>
  <c r="F320" i="1"/>
  <c r="F300" i="1"/>
  <c r="F302" i="1"/>
  <c r="F327" i="1"/>
  <c r="F290" i="1"/>
  <c r="F336" i="1"/>
  <c r="F293" i="1"/>
  <c r="F297" i="1"/>
  <c r="F306" i="1"/>
  <c r="F330" i="1"/>
  <c r="F315" i="1"/>
  <c r="F294" i="1"/>
  <c r="F331" i="1"/>
  <c r="F313" i="1"/>
  <c r="F295" i="1"/>
  <c r="F332" i="1"/>
  <c r="F317" i="1"/>
  <c r="F324" i="1"/>
  <c r="F303" i="1"/>
  <c r="F321" i="1"/>
  <c r="F322" i="1"/>
  <c r="F304" i="1"/>
  <c r="F305" i="1"/>
  <c r="F333" i="1"/>
  <c r="F325" i="1"/>
  <c r="F298" i="1"/>
  <c r="F312" i="1"/>
  <c r="F319" i="1"/>
  <c r="F292" i="1"/>
  <c r="F316" i="1"/>
  <c r="F296" i="1"/>
  <c r="F337" i="1"/>
  <c r="F310" i="1"/>
  <c r="F314" i="1"/>
  <c r="F328" i="1"/>
  <c r="F301" i="1"/>
  <c r="F307" i="1"/>
  <c r="F323" i="1"/>
  <c r="F334" i="1"/>
  <c r="F1490" i="1"/>
  <c r="F1484" i="1"/>
  <c r="F1448" i="1"/>
  <c r="F1477" i="1"/>
  <c r="F1459" i="1"/>
  <c r="F1491" i="1"/>
  <c r="F1473" i="1"/>
  <c r="F1455" i="1"/>
  <c r="F1481" i="1"/>
  <c r="F1445" i="1"/>
  <c r="F1466" i="1"/>
  <c r="F1454" i="1"/>
  <c r="F1474" i="1"/>
  <c r="F1456" i="1"/>
  <c r="F1488" i="1"/>
  <c r="F1470" i="1"/>
  <c r="F1452" i="1"/>
  <c r="F1475" i="1"/>
  <c r="F1478" i="1"/>
  <c r="F1460" i="1"/>
  <c r="F1489" i="1"/>
  <c r="F1471" i="1"/>
  <c r="F1453" i="1"/>
  <c r="F1485" i="1"/>
  <c r="F1467" i="1"/>
  <c r="F1449" i="1"/>
  <c r="F1469" i="1"/>
  <c r="F1486" i="1"/>
  <c r="F1468" i="1"/>
  <c r="F1450" i="1"/>
  <c r="F1482" i="1"/>
  <c r="F1464" i="1"/>
  <c r="F1446" i="1"/>
  <c r="F1463" i="1"/>
  <c r="F1480" i="1"/>
  <c r="F1462" i="1"/>
  <c r="F1444" i="1"/>
  <c r="F1476" i="1"/>
  <c r="F1458" i="1"/>
  <c r="F1487" i="1"/>
  <c r="F1451" i="1"/>
  <c r="F1472" i="1"/>
  <c r="F1447" i="1"/>
  <c r="F1479" i="1"/>
  <c r="F1461" i="1"/>
  <c r="F1443" i="1"/>
  <c r="F1465" i="1"/>
  <c r="F1483" i="1"/>
  <c r="F1457" i="1"/>
  <c r="E346" i="1"/>
  <c r="E1542" i="1"/>
  <c r="E347" i="1"/>
  <c r="E343" i="1"/>
  <c r="E345" i="1"/>
  <c r="E344" i="1"/>
  <c r="E341" i="1"/>
  <c r="E342" i="1"/>
  <c r="E1507" i="1"/>
  <c r="E1540" i="1"/>
  <c r="E1534" i="1"/>
  <c r="E1498" i="1"/>
  <c r="E1525" i="1"/>
  <c r="E1516" i="1"/>
  <c r="E1528" i="1"/>
  <c r="E1504" i="1"/>
  <c r="E1536" i="1"/>
  <c r="E1518" i="1"/>
  <c r="E1500" i="1"/>
  <c r="E1532" i="1"/>
  <c r="E1514" i="1"/>
  <c r="E1496" i="1"/>
  <c r="E1537" i="1"/>
  <c r="E1513" i="1"/>
  <c r="E1533" i="1"/>
  <c r="E1515" i="1"/>
  <c r="E1497" i="1"/>
  <c r="E1529" i="1"/>
  <c r="E1511" i="1"/>
  <c r="E1493" i="1"/>
  <c r="E1522" i="1"/>
  <c r="E1530" i="1"/>
  <c r="E1512" i="1"/>
  <c r="E1494" i="1"/>
  <c r="E1526" i="1"/>
  <c r="E1508" i="1"/>
  <c r="E1501" i="1"/>
  <c r="E1531" i="1"/>
  <c r="E1527" i="1"/>
  <c r="E1509" i="1"/>
  <c r="E1541" i="1"/>
  <c r="E1523" i="1"/>
  <c r="E1505" i="1"/>
  <c r="E1519" i="1"/>
  <c r="E1495" i="1"/>
  <c r="E1539" i="1"/>
  <c r="E1521" i="1"/>
  <c r="E1503" i="1"/>
  <c r="E1535" i="1"/>
  <c r="E1517" i="1"/>
  <c r="E1499" i="1"/>
  <c r="E1502" i="1"/>
  <c r="E1510" i="1"/>
  <c r="E1524" i="1"/>
  <c r="E1506" i="1"/>
  <c r="E1538" i="1"/>
  <c r="E1520" i="1"/>
  <c r="N10" i="4"/>
  <c r="J11" i="4" s="1"/>
  <c r="O9" i="4"/>
  <c r="K10" i="4" s="1"/>
  <c r="C5" i="7"/>
  <c r="C4" i="7"/>
  <c r="C3" i="7"/>
  <c r="C2" i="7"/>
  <c r="F346" i="1" l="1"/>
  <c r="F1542" i="1"/>
  <c r="F347" i="1"/>
  <c r="F1540" i="1"/>
  <c r="F1541" i="1"/>
  <c r="F1508" i="1"/>
  <c r="F1529" i="1"/>
  <c r="F1493" i="1"/>
  <c r="F1499" i="1"/>
  <c r="F1511" i="1"/>
  <c r="F1520" i="1"/>
  <c r="F1496" i="1"/>
  <c r="F1526" i="1"/>
  <c r="F1523" i="1"/>
  <c r="F1535" i="1"/>
  <c r="F1502" i="1"/>
  <c r="F1538" i="1"/>
  <c r="F1514" i="1"/>
  <c r="F1532" i="1"/>
  <c r="F1517" i="1"/>
  <c r="F1494" i="1"/>
  <c r="F1497" i="1"/>
  <c r="F1515" i="1"/>
  <c r="F1533" i="1"/>
  <c r="F1507" i="1"/>
  <c r="F1525" i="1"/>
  <c r="F1505" i="1"/>
  <c r="F1500" i="1"/>
  <c r="F1521" i="1"/>
  <c r="F1510" i="1"/>
  <c r="F1531" i="1"/>
  <c r="F1503" i="1"/>
  <c r="F1524" i="1"/>
  <c r="F1513" i="1"/>
  <c r="F1534" i="1"/>
  <c r="F1506" i="1"/>
  <c r="F1527" i="1"/>
  <c r="F1495" i="1"/>
  <c r="F1516" i="1"/>
  <c r="F1537" i="1"/>
  <c r="F1509" i="1"/>
  <c r="F1530" i="1"/>
  <c r="F1498" i="1"/>
  <c r="F1519" i="1"/>
  <c r="F1518" i="1"/>
  <c r="F1539" i="1"/>
  <c r="F1504" i="1"/>
  <c r="F1528" i="1"/>
  <c r="F1512" i="1"/>
  <c r="F1501" i="1"/>
  <c r="F1522" i="1"/>
  <c r="F1536" i="1"/>
  <c r="F343" i="1"/>
  <c r="F341" i="1"/>
  <c r="F342" i="1"/>
  <c r="F345" i="1"/>
  <c r="F344" i="1"/>
  <c r="E397" i="1"/>
  <c r="E1592" i="1"/>
  <c r="E398" i="1"/>
  <c r="E1543" i="1"/>
  <c r="E1570" i="1"/>
  <c r="E1588" i="1"/>
  <c r="E1590" i="1"/>
  <c r="E1552" i="1"/>
  <c r="E1561" i="1"/>
  <c r="E1573" i="1"/>
  <c r="E1576" i="1"/>
  <c r="E1582" i="1"/>
  <c r="E1585" i="1"/>
  <c r="E1579" i="1"/>
  <c r="E1591" i="1"/>
  <c r="E1546" i="1"/>
  <c r="E1549" i="1"/>
  <c r="E1564" i="1"/>
  <c r="E1567" i="1"/>
  <c r="E1558" i="1"/>
  <c r="E1555" i="1"/>
  <c r="E1544" i="1"/>
  <c r="E1562" i="1"/>
  <c r="E1580" i="1"/>
  <c r="E1560" i="1"/>
  <c r="E1578" i="1"/>
  <c r="E1547" i="1"/>
  <c r="E1565" i="1"/>
  <c r="E1583" i="1"/>
  <c r="E1545" i="1"/>
  <c r="E1563" i="1"/>
  <c r="E1581" i="1"/>
  <c r="E1550" i="1"/>
  <c r="E1568" i="1"/>
  <c r="E1586" i="1"/>
  <c r="E1548" i="1"/>
  <c r="E1566" i="1"/>
  <c r="E1584" i="1"/>
  <c r="E1553" i="1"/>
  <c r="E1571" i="1"/>
  <c r="E1589" i="1"/>
  <c r="E1551" i="1"/>
  <c r="E1569" i="1"/>
  <c r="E1587" i="1"/>
  <c r="E1559" i="1"/>
  <c r="E1577" i="1"/>
  <c r="E1557" i="1"/>
  <c r="E1556" i="1"/>
  <c r="E1572" i="1"/>
  <c r="E1574" i="1"/>
  <c r="E1575" i="1"/>
  <c r="E1554" i="1"/>
  <c r="E394" i="1"/>
  <c r="E393" i="1"/>
  <c r="E375" i="1"/>
  <c r="E357" i="1"/>
  <c r="E377" i="1"/>
  <c r="E386" i="1"/>
  <c r="E349" i="1"/>
  <c r="E383" i="1"/>
  <c r="E358" i="1"/>
  <c r="E387" i="1"/>
  <c r="E369" i="1"/>
  <c r="E351" i="1"/>
  <c r="E364" i="1"/>
  <c r="E365" i="1"/>
  <c r="E352" i="1"/>
  <c r="E392" i="1"/>
  <c r="E367" i="1"/>
  <c r="E384" i="1"/>
  <c r="E366" i="1"/>
  <c r="E348" i="1"/>
  <c r="E373" i="1"/>
  <c r="E385" i="1"/>
  <c r="E396" i="1"/>
  <c r="E378" i="1"/>
  <c r="E360" i="1"/>
  <c r="E368" i="1"/>
  <c r="E395" i="1"/>
  <c r="E354" i="1"/>
  <c r="E382" i="1"/>
  <c r="E356" i="1"/>
  <c r="E370" i="1"/>
  <c r="E376" i="1"/>
  <c r="E359" i="1"/>
  <c r="E391" i="1"/>
  <c r="E379" i="1"/>
  <c r="E353" i="1"/>
  <c r="E390" i="1"/>
  <c r="E388" i="1"/>
  <c r="E374" i="1"/>
  <c r="E362" i="1"/>
  <c r="E381" i="1"/>
  <c r="E371" i="1"/>
  <c r="E372" i="1"/>
  <c r="E380" i="1"/>
  <c r="E363" i="1"/>
  <c r="E361" i="1"/>
  <c r="E389" i="1"/>
  <c r="E350" i="1"/>
  <c r="E355" i="1"/>
  <c r="O10" i="4"/>
  <c r="K11" i="4" s="1"/>
  <c r="N11" i="4"/>
  <c r="J12" i="4" s="1"/>
  <c r="B3" i="7"/>
  <c r="F1591" i="1" l="1"/>
  <c r="F1589" i="1"/>
  <c r="F1571" i="1"/>
  <c r="F1565" i="1"/>
  <c r="F1544" i="1"/>
  <c r="F1583" i="1"/>
  <c r="F1562" i="1"/>
  <c r="F1556" i="1"/>
  <c r="F1574" i="1"/>
  <c r="F1553" i="1"/>
  <c r="F1547" i="1"/>
  <c r="F1580" i="1"/>
  <c r="F1550" i="1"/>
  <c r="F1568" i="1"/>
  <c r="F1559" i="1"/>
  <c r="F1577" i="1"/>
  <c r="F1586" i="1"/>
  <c r="F1554" i="1"/>
  <c r="F1572" i="1"/>
  <c r="F1590" i="1"/>
  <c r="F1546" i="1"/>
  <c r="F1564" i="1"/>
  <c r="F1582" i="1"/>
  <c r="F1545" i="1"/>
  <c r="F1566" i="1"/>
  <c r="F1587" i="1"/>
  <c r="F1555" i="1"/>
  <c r="F1576" i="1"/>
  <c r="F1548" i="1"/>
  <c r="F1569" i="1"/>
  <c r="F1558" i="1"/>
  <c r="F1579" i="1"/>
  <c r="F1551" i="1"/>
  <c r="F1575" i="1"/>
  <c r="F1561" i="1"/>
  <c r="F1585" i="1"/>
  <c r="F1557" i="1"/>
  <c r="F1578" i="1"/>
  <c r="F1543" i="1"/>
  <c r="F1567" i="1"/>
  <c r="F1588" i="1"/>
  <c r="F1563" i="1"/>
  <c r="F1584" i="1"/>
  <c r="F1552" i="1"/>
  <c r="F1573" i="1"/>
  <c r="F1560" i="1"/>
  <c r="F1581" i="1"/>
  <c r="F1570" i="1"/>
  <c r="F1549" i="1"/>
  <c r="F398" i="1"/>
  <c r="F1592" i="1"/>
  <c r="F397" i="1"/>
  <c r="F393" i="1"/>
  <c r="F357" i="1"/>
  <c r="F383" i="1"/>
  <c r="F395" i="1"/>
  <c r="F369" i="1"/>
  <c r="F359" i="1"/>
  <c r="F348" i="1"/>
  <c r="F389" i="1"/>
  <c r="F368" i="1"/>
  <c r="F371" i="1"/>
  <c r="F360" i="1"/>
  <c r="F380" i="1"/>
  <c r="F394" i="1"/>
  <c r="F353" i="1"/>
  <c r="F384" i="1"/>
  <c r="F374" i="1"/>
  <c r="F378" i="1"/>
  <c r="F351" i="1"/>
  <c r="F387" i="1"/>
  <c r="F350" i="1"/>
  <c r="F366" i="1"/>
  <c r="F377" i="1"/>
  <c r="F356" i="1"/>
  <c r="F363" i="1"/>
  <c r="F396" i="1"/>
  <c r="F392" i="1"/>
  <c r="F362" i="1"/>
  <c r="F365" i="1"/>
  <c r="F375" i="1"/>
  <c r="F390" i="1"/>
  <c r="F386" i="1"/>
  <c r="F354" i="1"/>
  <c r="F381" i="1"/>
  <c r="F372" i="1"/>
  <c r="F349" i="1"/>
  <c r="F367" i="1"/>
  <c r="F385" i="1"/>
  <c r="F352" i="1"/>
  <c r="F370" i="1"/>
  <c r="F388" i="1"/>
  <c r="F355" i="1"/>
  <c r="F373" i="1"/>
  <c r="F391" i="1"/>
  <c r="F358" i="1"/>
  <c r="F376" i="1"/>
  <c r="F364" i="1"/>
  <c r="F382" i="1"/>
  <c r="F361" i="1"/>
  <c r="F379" i="1"/>
  <c r="E1634" i="1"/>
  <c r="E1615" i="1"/>
  <c r="E1608" i="1"/>
  <c r="E1637" i="1"/>
  <c r="E1630" i="1"/>
  <c r="E1623" i="1"/>
  <c r="E1614" i="1"/>
  <c r="E1609" i="1"/>
  <c r="E1618" i="1"/>
  <c r="E1626" i="1"/>
  <c r="E1627" i="1"/>
  <c r="E1621" i="1"/>
  <c r="E1617" i="1"/>
  <c r="E1633" i="1"/>
  <c r="E1629" i="1"/>
  <c r="E1624" i="1"/>
  <c r="E1631" i="1"/>
  <c r="E1599" i="1"/>
  <c r="E1594" i="1"/>
  <c r="E1593" i="1"/>
  <c r="E1636" i="1"/>
  <c r="E1596" i="1"/>
  <c r="E1640" i="1"/>
  <c r="E1597" i="1"/>
  <c r="E1606" i="1"/>
  <c r="E1602" i="1"/>
  <c r="E1611" i="1"/>
  <c r="E1612" i="1"/>
  <c r="E1620" i="1"/>
  <c r="E1600" i="1"/>
  <c r="E1639" i="1"/>
  <c r="E1603" i="1"/>
  <c r="E1605" i="1"/>
  <c r="E1635" i="1"/>
  <c r="E1607" i="1"/>
  <c r="E1625" i="1"/>
  <c r="E1632" i="1"/>
  <c r="E1610" i="1"/>
  <c r="E1628" i="1"/>
  <c r="E1595" i="1"/>
  <c r="E1613" i="1"/>
  <c r="E1598" i="1"/>
  <c r="E1616" i="1"/>
  <c r="E1638" i="1"/>
  <c r="E1604" i="1"/>
  <c r="E1622" i="1"/>
  <c r="E1641" i="1"/>
  <c r="E1601" i="1"/>
  <c r="E1619" i="1"/>
  <c r="E449" i="1"/>
  <c r="E448" i="1"/>
  <c r="E1642" i="1"/>
  <c r="E400" i="1"/>
  <c r="E430" i="1"/>
  <c r="E445" i="1"/>
  <c r="E427" i="1"/>
  <c r="E436" i="1"/>
  <c r="E409" i="1"/>
  <c r="E412" i="1"/>
  <c r="E439" i="1"/>
  <c r="E418" i="1"/>
  <c r="E421" i="1"/>
  <c r="E403" i="1"/>
  <c r="E440" i="1"/>
  <c r="E407" i="1"/>
  <c r="E404" i="1"/>
  <c r="E416" i="1"/>
  <c r="E425" i="1"/>
  <c r="E422" i="1"/>
  <c r="E444" i="1"/>
  <c r="E426" i="1"/>
  <c r="E408" i="1"/>
  <c r="E434" i="1"/>
  <c r="E431" i="1"/>
  <c r="E435" i="1"/>
  <c r="E414" i="1"/>
  <c r="E410" i="1"/>
  <c r="E406" i="1"/>
  <c r="E432" i="1"/>
  <c r="E411" i="1"/>
  <c r="E419" i="1"/>
  <c r="E415" i="1"/>
  <c r="E443" i="1"/>
  <c r="E413" i="1"/>
  <c r="E429" i="1"/>
  <c r="E405" i="1"/>
  <c r="E428" i="1"/>
  <c r="E424" i="1"/>
  <c r="E447" i="1"/>
  <c r="E423" i="1"/>
  <c r="E402" i="1"/>
  <c r="E437" i="1"/>
  <c r="E433" i="1"/>
  <c r="E441" i="1"/>
  <c r="E420" i="1"/>
  <c r="E399" i="1"/>
  <c r="E446" i="1"/>
  <c r="E442" i="1"/>
  <c r="E438" i="1"/>
  <c r="E401" i="1"/>
  <c r="E417" i="1"/>
  <c r="N12" i="4"/>
  <c r="J13" i="4" s="1"/>
  <c r="O11" i="4"/>
  <c r="K12" i="4" s="1"/>
  <c r="AE32" i="1"/>
  <c r="AC32" i="1"/>
  <c r="X32" i="1"/>
  <c r="AE33" i="1"/>
  <c r="AC33" i="1"/>
  <c r="X33" i="1"/>
  <c r="AE31" i="1"/>
  <c r="AC31" i="1"/>
  <c r="X31" i="1"/>
  <c r="AE30" i="1"/>
  <c r="AC30" i="1"/>
  <c r="X30" i="1"/>
  <c r="AE29" i="1"/>
  <c r="AC29" i="1"/>
  <c r="X29" i="1"/>
  <c r="AE28" i="1"/>
  <c r="AC28" i="1"/>
  <c r="X28" i="1"/>
  <c r="AE27" i="1"/>
  <c r="AC27" i="1"/>
  <c r="X27" i="1"/>
  <c r="AE26" i="1"/>
  <c r="AC26" i="1"/>
  <c r="X26" i="1"/>
  <c r="AE25" i="1"/>
  <c r="AC25" i="1"/>
  <c r="X25" i="1"/>
  <c r="AE24" i="1"/>
  <c r="AC24" i="1"/>
  <c r="X24" i="1"/>
  <c r="AE23" i="1"/>
  <c r="AC23" i="1"/>
  <c r="X23" i="1"/>
  <c r="AE22" i="1"/>
  <c r="AC22" i="1"/>
  <c r="X22" i="1"/>
  <c r="AE21" i="1"/>
  <c r="AC21" i="1"/>
  <c r="X21" i="1"/>
  <c r="AE20" i="1"/>
  <c r="AC20" i="1"/>
  <c r="X20" i="1"/>
  <c r="AE19" i="1"/>
  <c r="AC19" i="1"/>
  <c r="X19" i="1"/>
  <c r="AE18" i="1"/>
  <c r="AC18" i="1"/>
  <c r="X18" i="1"/>
  <c r="AE17" i="1"/>
  <c r="AC17" i="1"/>
  <c r="X17" i="1"/>
  <c r="AE16" i="1"/>
  <c r="AC16" i="1"/>
  <c r="X16" i="1"/>
  <c r="AE15" i="1"/>
  <c r="AC15" i="1"/>
  <c r="X15" i="1"/>
  <c r="AE14" i="1"/>
  <c r="AC14" i="1"/>
  <c r="X14" i="1"/>
  <c r="AE13" i="1"/>
  <c r="AC13" i="1"/>
  <c r="X13" i="1"/>
  <c r="AE12" i="1"/>
  <c r="AC12" i="1"/>
  <c r="X12" i="1"/>
  <c r="AE11" i="1"/>
  <c r="AC11" i="1"/>
  <c r="X11" i="1"/>
  <c r="AE10" i="1"/>
  <c r="AC10" i="1"/>
  <c r="X10" i="1"/>
  <c r="AE9" i="1"/>
  <c r="AC9" i="1"/>
  <c r="X9" i="1"/>
  <c r="AE8" i="1"/>
  <c r="AC8" i="1"/>
  <c r="X8" i="1"/>
  <c r="AE7" i="1"/>
  <c r="AC7" i="1"/>
  <c r="X7" i="1"/>
  <c r="AE6" i="1"/>
  <c r="AC6" i="1"/>
  <c r="X6" i="1"/>
  <c r="AE5" i="1"/>
  <c r="AC5" i="1"/>
  <c r="X5" i="1"/>
  <c r="AE4" i="1"/>
  <c r="AC4" i="1"/>
  <c r="X4" i="1"/>
  <c r="AE3" i="1"/>
  <c r="AC3" i="1"/>
  <c r="X3" i="1"/>
  <c r="F445" i="1" l="1"/>
  <c r="F435" i="1"/>
  <c r="F428" i="1"/>
  <c r="F425" i="1"/>
  <c r="F410" i="1"/>
  <c r="F414" i="1"/>
  <c r="F438" i="1"/>
  <c r="F401" i="1"/>
  <c r="F446" i="1"/>
  <c r="F434" i="1"/>
  <c r="F411" i="1"/>
  <c r="F404" i="1"/>
  <c r="F423" i="1"/>
  <c r="F426" i="1"/>
  <c r="F417" i="1"/>
  <c r="F407" i="1"/>
  <c r="F432" i="1"/>
  <c r="F437" i="1"/>
  <c r="F440" i="1"/>
  <c r="F419" i="1"/>
  <c r="F441" i="1"/>
  <c r="F447" i="1"/>
  <c r="F431" i="1"/>
  <c r="F420" i="1"/>
  <c r="F399" i="1"/>
  <c r="F413" i="1"/>
  <c r="F429" i="1"/>
  <c r="F408" i="1"/>
  <c r="F443" i="1"/>
  <c r="F405" i="1"/>
  <c r="F444" i="1"/>
  <c r="F422" i="1"/>
  <c r="F402" i="1"/>
  <c r="F416" i="1"/>
  <c r="F409" i="1"/>
  <c r="F427" i="1"/>
  <c r="F412" i="1"/>
  <c r="F430" i="1"/>
  <c r="F415" i="1"/>
  <c r="F433" i="1"/>
  <c r="F400" i="1"/>
  <c r="F418" i="1"/>
  <c r="F436" i="1"/>
  <c r="F406" i="1"/>
  <c r="F424" i="1"/>
  <c r="F442" i="1"/>
  <c r="F403" i="1"/>
  <c r="F439" i="1"/>
  <c r="F421" i="1"/>
  <c r="F1639" i="1"/>
  <c r="F1601" i="1"/>
  <c r="F1619" i="1"/>
  <c r="F1595" i="1"/>
  <c r="F1607" i="1"/>
  <c r="F1625" i="1"/>
  <c r="F1613" i="1"/>
  <c r="F1630" i="1"/>
  <c r="F1638" i="1"/>
  <c r="F1640" i="1"/>
  <c r="F1618" i="1"/>
  <c r="F1600" i="1"/>
  <c r="F1617" i="1"/>
  <c r="F1599" i="1"/>
  <c r="F1616" i="1"/>
  <c r="F1635" i="1"/>
  <c r="F1636" i="1"/>
  <c r="F1615" i="1"/>
  <c r="F1597" i="1"/>
  <c r="F1614" i="1"/>
  <c r="F1596" i="1"/>
  <c r="F1622" i="1"/>
  <c r="F1632" i="1"/>
  <c r="F1631" i="1"/>
  <c r="F1612" i="1"/>
  <c r="F1594" i="1"/>
  <c r="F1611" i="1"/>
  <c r="F1593" i="1"/>
  <c r="F1628" i="1"/>
  <c r="F1641" i="1"/>
  <c r="F1633" i="1"/>
  <c r="F1621" i="1"/>
  <c r="F1603" i="1"/>
  <c r="F1620" i="1"/>
  <c r="F1602" i="1"/>
  <c r="F1610" i="1"/>
  <c r="F1606" i="1"/>
  <c r="F1604" i="1"/>
  <c r="F1629" i="1"/>
  <c r="F1626" i="1"/>
  <c r="F1637" i="1"/>
  <c r="F1623" i="1"/>
  <c r="F1627" i="1"/>
  <c r="F1608" i="1"/>
  <c r="F1634" i="1"/>
  <c r="F1609" i="1"/>
  <c r="F1598" i="1"/>
  <c r="F1605" i="1"/>
  <c r="F1624" i="1"/>
  <c r="F449" i="1"/>
  <c r="F448" i="1"/>
  <c r="F1642" i="1"/>
  <c r="E1646" i="1"/>
  <c r="E1664" i="1"/>
  <c r="E1660" i="1"/>
  <c r="E1651" i="1"/>
  <c r="E1680" i="1"/>
  <c r="E1662" i="1"/>
  <c r="E1644" i="1"/>
  <c r="E1676" i="1"/>
  <c r="E1684" i="1"/>
  <c r="E1654" i="1"/>
  <c r="E1657" i="1"/>
  <c r="E1677" i="1"/>
  <c r="E1659" i="1"/>
  <c r="E1691" i="1"/>
  <c r="E1673" i="1"/>
  <c r="E1678" i="1"/>
  <c r="E1649" i="1"/>
  <c r="E1652" i="1"/>
  <c r="E1655" i="1"/>
  <c r="E1674" i="1"/>
  <c r="E1656" i="1"/>
  <c r="E1688" i="1"/>
  <c r="E1687" i="1"/>
  <c r="E1672" i="1"/>
  <c r="E1645" i="1"/>
  <c r="E1648" i="1"/>
  <c r="E1669" i="1"/>
  <c r="E1689" i="1"/>
  <c r="E1671" i="1"/>
  <c r="E1653" i="1"/>
  <c r="E1685" i="1"/>
  <c r="E1681" i="1"/>
  <c r="E1667" i="1"/>
  <c r="E1670" i="1"/>
  <c r="E1643" i="1"/>
  <c r="E1683" i="1"/>
  <c r="E1665" i="1"/>
  <c r="E1647" i="1"/>
  <c r="E1679" i="1"/>
  <c r="E1690" i="1"/>
  <c r="E1658" i="1"/>
  <c r="E1661" i="1"/>
  <c r="E1675" i="1"/>
  <c r="E1663" i="1"/>
  <c r="E1686" i="1"/>
  <c r="E1666" i="1"/>
  <c r="E1668" i="1"/>
  <c r="E1650" i="1"/>
  <c r="E1682" i="1"/>
  <c r="E1692" i="1"/>
  <c r="E500" i="1"/>
  <c r="E499" i="1"/>
  <c r="E496" i="1"/>
  <c r="E460" i="1"/>
  <c r="E483" i="1"/>
  <c r="E465" i="1"/>
  <c r="E452" i="1"/>
  <c r="E461" i="1"/>
  <c r="E475" i="1"/>
  <c r="E469" i="1"/>
  <c r="E478" i="1"/>
  <c r="E495" i="1"/>
  <c r="E477" i="1"/>
  <c r="E459" i="1"/>
  <c r="E488" i="1"/>
  <c r="E493" i="1"/>
  <c r="E487" i="1"/>
  <c r="E492" i="1"/>
  <c r="E474" i="1"/>
  <c r="E456" i="1"/>
  <c r="E497" i="1"/>
  <c r="E451" i="1"/>
  <c r="E486" i="1"/>
  <c r="E468" i="1"/>
  <c r="E450" i="1"/>
  <c r="E462" i="1"/>
  <c r="E479" i="1"/>
  <c r="E463" i="1"/>
  <c r="E464" i="1"/>
  <c r="E453" i="1"/>
  <c r="E458" i="1"/>
  <c r="E472" i="1"/>
  <c r="E473" i="1"/>
  <c r="E498" i="1"/>
  <c r="E470" i="1"/>
  <c r="E485" i="1"/>
  <c r="E481" i="1"/>
  <c r="E482" i="1"/>
  <c r="E489" i="1"/>
  <c r="E457" i="1"/>
  <c r="E490" i="1"/>
  <c r="E467" i="1"/>
  <c r="E491" i="1"/>
  <c r="E480" i="1"/>
  <c r="E466" i="1"/>
  <c r="E494" i="1"/>
  <c r="E454" i="1"/>
  <c r="E476" i="1"/>
  <c r="E471" i="1"/>
  <c r="E484" i="1"/>
  <c r="E455" i="1"/>
  <c r="N13" i="4"/>
  <c r="J14" i="4" s="1"/>
  <c r="O12" i="4"/>
  <c r="K13" i="4" s="1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F1691" i="1" l="1"/>
  <c r="F1682" i="1"/>
  <c r="F1690" i="1"/>
  <c r="F1673" i="1"/>
  <c r="F1643" i="1"/>
  <c r="F1670" i="1"/>
  <c r="F1679" i="1"/>
  <c r="F1648" i="1"/>
  <c r="F1652" i="1"/>
  <c r="F1676" i="1"/>
  <c r="F1688" i="1"/>
  <c r="F1657" i="1"/>
  <c r="F1661" i="1"/>
  <c r="F1685" i="1"/>
  <c r="F1658" i="1"/>
  <c r="F1666" i="1"/>
  <c r="F1654" i="1"/>
  <c r="F1683" i="1"/>
  <c r="F1665" i="1"/>
  <c r="F1647" i="1"/>
  <c r="F1664" i="1"/>
  <c r="F1675" i="1"/>
  <c r="F1663" i="1"/>
  <c r="F1680" i="1"/>
  <c r="F1662" i="1"/>
  <c r="F1644" i="1"/>
  <c r="F1669" i="1"/>
  <c r="F1681" i="1"/>
  <c r="F1667" i="1"/>
  <c r="F1677" i="1"/>
  <c r="F1659" i="1"/>
  <c r="F1646" i="1"/>
  <c r="F1687" i="1"/>
  <c r="F1672" i="1"/>
  <c r="F1674" i="1"/>
  <c r="F1656" i="1"/>
  <c r="F1651" i="1"/>
  <c r="F1649" i="1"/>
  <c r="F1684" i="1"/>
  <c r="F1686" i="1"/>
  <c r="F1668" i="1"/>
  <c r="F1650" i="1"/>
  <c r="F1660" i="1"/>
  <c r="F1689" i="1"/>
  <c r="F1671" i="1"/>
  <c r="F1655" i="1"/>
  <c r="F1653" i="1"/>
  <c r="F1645" i="1"/>
  <c r="F1678" i="1"/>
  <c r="F1692" i="1"/>
  <c r="F500" i="1"/>
  <c r="F499" i="1"/>
  <c r="F496" i="1"/>
  <c r="F494" i="1"/>
  <c r="F474" i="1"/>
  <c r="F453" i="1"/>
  <c r="F461" i="1"/>
  <c r="F489" i="1"/>
  <c r="F471" i="1"/>
  <c r="F450" i="1"/>
  <c r="F486" i="1"/>
  <c r="F468" i="1"/>
  <c r="F485" i="1"/>
  <c r="F462" i="1"/>
  <c r="F497" i="1"/>
  <c r="F476" i="1"/>
  <c r="F459" i="1"/>
  <c r="F480" i="1"/>
  <c r="F479" i="1"/>
  <c r="F495" i="1"/>
  <c r="F488" i="1"/>
  <c r="F492" i="1"/>
  <c r="F498" i="1"/>
  <c r="F458" i="1"/>
  <c r="F456" i="1"/>
  <c r="F465" i="1"/>
  <c r="F483" i="1"/>
  <c r="F477" i="1"/>
  <c r="F491" i="1"/>
  <c r="F452" i="1"/>
  <c r="F455" i="1"/>
  <c r="F470" i="1"/>
  <c r="F467" i="1"/>
  <c r="F482" i="1"/>
  <c r="F464" i="1"/>
  <c r="F451" i="1"/>
  <c r="F469" i="1"/>
  <c r="F487" i="1"/>
  <c r="F454" i="1"/>
  <c r="F472" i="1"/>
  <c r="F490" i="1"/>
  <c r="F473" i="1"/>
  <c r="F457" i="1"/>
  <c r="F475" i="1"/>
  <c r="F493" i="1"/>
  <c r="F460" i="1"/>
  <c r="F478" i="1"/>
  <c r="F466" i="1"/>
  <c r="F484" i="1"/>
  <c r="F463" i="1"/>
  <c r="F481" i="1"/>
  <c r="E1742" i="1"/>
  <c r="E551" i="1"/>
  <c r="E550" i="1"/>
  <c r="E542" i="1"/>
  <c r="E520" i="1"/>
  <c r="E514" i="1"/>
  <c r="E547" i="1"/>
  <c r="E541" i="1"/>
  <c r="E505" i="1"/>
  <c r="E523" i="1"/>
  <c r="E532" i="1"/>
  <c r="E511" i="1"/>
  <c r="E538" i="1"/>
  <c r="E529" i="1"/>
  <c r="E527" i="1"/>
  <c r="E533" i="1"/>
  <c r="E536" i="1"/>
  <c r="E545" i="1"/>
  <c r="E506" i="1"/>
  <c r="E502" i="1"/>
  <c r="E518" i="1"/>
  <c r="E515" i="1"/>
  <c r="E543" i="1"/>
  <c r="E525" i="1"/>
  <c r="E507" i="1"/>
  <c r="E530" i="1"/>
  <c r="E526" i="1"/>
  <c r="E524" i="1"/>
  <c r="E540" i="1"/>
  <c r="E522" i="1"/>
  <c r="E504" i="1"/>
  <c r="E539" i="1"/>
  <c r="E535" i="1"/>
  <c r="E537" i="1"/>
  <c r="E519" i="1"/>
  <c r="E501" i="1"/>
  <c r="E548" i="1"/>
  <c r="E544" i="1"/>
  <c r="E509" i="1"/>
  <c r="E534" i="1"/>
  <c r="E516" i="1"/>
  <c r="E503" i="1"/>
  <c r="E549" i="1"/>
  <c r="E531" i="1"/>
  <c r="E513" i="1"/>
  <c r="E512" i="1"/>
  <c r="E508" i="1"/>
  <c r="E546" i="1"/>
  <c r="E528" i="1"/>
  <c r="E510" i="1"/>
  <c r="E517" i="1"/>
  <c r="E521" i="1"/>
  <c r="E1723" i="1"/>
  <c r="E1711" i="1"/>
  <c r="E1697" i="1"/>
  <c r="E1705" i="1"/>
  <c r="E1714" i="1"/>
  <c r="E1708" i="1"/>
  <c r="E1693" i="1"/>
  <c r="E1702" i="1"/>
  <c r="E1717" i="1"/>
  <c r="E1735" i="1"/>
  <c r="E1726" i="1"/>
  <c r="E1694" i="1"/>
  <c r="E1720" i="1"/>
  <c r="E1741" i="1"/>
  <c r="E1729" i="1"/>
  <c r="E1699" i="1"/>
  <c r="E1696" i="1"/>
  <c r="E1740" i="1"/>
  <c r="E1700" i="1"/>
  <c r="E1732" i="1"/>
  <c r="E1738" i="1"/>
  <c r="E1703" i="1"/>
  <c r="E1721" i="1"/>
  <c r="E1739" i="1"/>
  <c r="E1701" i="1"/>
  <c r="E1719" i="1"/>
  <c r="E1737" i="1"/>
  <c r="E1715" i="1"/>
  <c r="E1736" i="1"/>
  <c r="E1698" i="1"/>
  <c r="E1722" i="1"/>
  <c r="E1724" i="1"/>
  <c r="E1707" i="1"/>
  <c r="E1728" i="1"/>
  <c r="E1706" i="1"/>
  <c r="E1727" i="1"/>
  <c r="E1710" i="1"/>
  <c r="E1731" i="1"/>
  <c r="E1709" i="1"/>
  <c r="E1730" i="1"/>
  <c r="E1713" i="1"/>
  <c r="E1734" i="1"/>
  <c r="E1712" i="1"/>
  <c r="E1725" i="1"/>
  <c r="E1718" i="1"/>
  <c r="E1733" i="1"/>
  <c r="E1695" i="1"/>
  <c r="E1704" i="1"/>
  <c r="E1716" i="1"/>
  <c r="N14" i="4"/>
  <c r="J15" i="4" s="1"/>
  <c r="O13" i="4"/>
  <c r="K14" i="4" s="1"/>
  <c r="AE860" i="1"/>
  <c r="AC860" i="1"/>
  <c r="X860" i="1"/>
  <c r="AE859" i="1"/>
  <c r="AC859" i="1"/>
  <c r="F1742" i="1" l="1"/>
  <c r="F551" i="1"/>
  <c r="F550" i="1"/>
  <c r="F524" i="1"/>
  <c r="F546" i="1"/>
  <c r="F507" i="1"/>
  <c r="F510" i="1"/>
  <c r="F506" i="1"/>
  <c r="F539" i="1"/>
  <c r="F542" i="1"/>
  <c r="F515" i="1"/>
  <c r="F534" i="1"/>
  <c r="F543" i="1"/>
  <c r="F540" i="1"/>
  <c r="F531" i="1"/>
  <c r="F528" i="1"/>
  <c r="F504" i="1"/>
  <c r="F530" i="1"/>
  <c r="F527" i="1"/>
  <c r="F512" i="1"/>
  <c r="F509" i="1"/>
  <c r="F547" i="1"/>
  <c r="F549" i="1"/>
  <c r="F522" i="1"/>
  <c r="F537" i="1"/>
  <c r="F521" i="1"/>
  <c r="F525" i="1"/>
  <c r="F516" i="1"/>
  <c r="F548" i="1"/>
  <c r="F518" i="1"/>
  <c r="F503" i="1"/>
  <c r="F501" i="1"/>
  <c r="F513" i="1"/>
  <c r="F545" i="1"/>
  <c r="F536" i="1"/>
  <c r="F519" i="1"/>
  <c r="F533" i="1"/>
  <c r="F511" i="1"/>
  <c r="F529" i="1"/>
  <c r="F514" i="1"/>
  <c r="F532" i="1"/>
  <c r="F517" i="1"/>
  <c r="F535" i="1"/>
  <c r="F502" i="1"/>
  <c r="F520" i="1"/>
  <c r="F538" i="1"/>
  <c r="F508" i="1"/>
  <c r="F526" i="1"/>
  <c r="F544" i="1"/>
  <c r="F505" i="1"/>
  <c r="F523" i="1"/>
  <c r="F541" i="1"/>
  <c r="F1740" i="1"/>
  <c r="F1693" i="1"/>
  <c r="F1739" i="1"/>
  <c r="F1736" i="1"/>
  <c r="F1727" i="1"/>
  <c r="F1720" i="1"/>
  <c r="F1709" i="1"/>
  <c r="F1697" i="1"/>
  <c r="F1735" i="1"/>
  <c r="F1703" i="1"/>
  <c r="F1729" i="1"/>
  <c r="F1702" i="1"/>
  <c r="F1717" i="1"/>
  <c r="F1694" i="1"/>
  <c r="F1741" i="1"/>
  <c r="F1711" i="1"/>
  <c r="F1732" i="1"/>
  <c r="F1705" i="1"/>
  <c r="F1730" i="1"/>
  <c r="F1699" i="1"/>
  <c r="F1708" i="1"/>
  <c r="F1738" i="1"/>
  <c r="F1723" i="1"/>
  <c r="F1724" i="1"/>
  <c r="F1712" i="1"/>
  <c r="F1715" i="1"/>
  <c r="F1714" i="1"/>
  <c r="F1726" i="1"/>
  <c r="F1721" i="1"/>
  <c r="F1706" i="1"/>
  <c r="F1718" i="1"/>
  <c r="F1733" i="1"/>
  <c r="F1700" i="1"/>
  <c r="F1701" i="1"/>
  <c r="F1719" i="1"/>
  <c r="F1737" i="1"/>
  <c r="F1704" i="1"/>
  <c r="F1722" i="1"/>
  <c r="F1696" i="1"/>
  <c r="F1707" i="1"/>
  <c r="F1725" i="1"/>
  <c r="F1710" i="1"/>
  <c r="F1728" i="1"/>
  <c r="F1698" i="1"/>
  <c r="F1716" i="1"/>
  <c r="F1734" i="1"/>
  <c r="F1695" i="1"/>
  <c r="F1713" i="1"/>
  <c r="F1731" i="1"/>
  <c r="E596" i="1"/>
  <c r="E580" i="1"/>
  <c r="E592" i="1"/>
  <c r="E588" i="1"/>
  <c r="E570" i="1"/>
  <c r="E552" i="1"/>
  <c r="E590" i="1"/>
  <c r="E600" i="1"/>
  <c r="E582" i="1"/>
  <c r="E564" i="1"/>
  <c r="E563" i="1"/>
  <c r="E572" i="1"/>
  <c r="E568" i="1"/>
  <c r="E599" i="1"/>
  <c r="E553" i="1"/>
  <c r="E597" i="1"/>
  <c r="E579" i="1"/>
  <c r="E561" i="1"/>
  <c r="E581" i="1"/>
  <c r="E577" i="1"/>
  <c r="E578" i="1"/>
  <c r="E571" i="1"/>
  <c r="E595" i="1"/>
  <c r="E591" i="1"/>
  <c r="E573" i="1"/>
  <c r="E555" i="1"/>
  <c r="E585" i="1"/>
  <c r="E583" i="1"/>
  <c r="E584" i="1"/>
  <c r="E576" i="1"/>
  <c r="E567" i="1"/>
  <c r="E559" i="1"/>
  <c r="E598" i="1"/>
  <c r="E558" i="1"/>
  <c r="E586" i="1"/>
  <c r="E560" i="1"/>
  <c r="E556" i="1"/>
  <c r="E557" i="1"/>
  <c r="E562" i="1"/>
  <c r="E589" i="1"/>
  <c r="E554" i="1"/>
  <c r="E587" i="1"/>
  <c r="E565" i="1"/>
  <c r="E566" i="1"/>
  <c r="E575" i="1"/>
  <c r="E569" i="1"/>
  <c r="E593" i="1"/>
  <c r="E574" i="1"/>
  <c r="E594" i="1"/>
  <c r="E602" i="1"/>
  <c r="E601" i="1"/>
  <c r="E1792" i="1"/>
  <c r="E1779" i="1"/>
  <c r="E1757" i="1"/>
  <c r="E1784" i="1"/>
  <c r="E1775" i="1"/>
  <c r="E1744" i="1"/>
  <c r="E1773" i="1"/>
  <c r="E1764" i="1"/>
  <c r="E1750" i="1"/>
  <c r="E1790" i="1"/>
  <c r="E1747" i="1"/>
  <c r="E1782" i="1"/>
  <c r="E1755" i="1"/>
  <c r="E1754" i="1"/>
  <c r="E1791" i="1"/>
  <c r="E1766" i="1"/>
  <c r="E1761" i="1"/>
  <c r="E1772" i="1"/>
  <c r="E1774" i="1"/>
  <c r="E1756" i="1"/>
  <c r="E1769" i="1"/>
  <c r="E1770" i="1"/>
  <c r="E1771" i="1"/>
  <c r="E1745" i="1"/>
  <c r="E1746" i="1"/>
  <c r="E1786" i="1"/>
  <c r="E1765" i="1"/>
  <c r="E1751" i="1"/>
  <c r="E1752" i="1"/>
  <c r="E1760" i="1"/>
  <c r="E1783" i="1"/>
  <c r="E1762" i="1"/>
  <c r="E1758" i="1"/>
  <c r="E1763" i="1"/>
  <c r="E1767" i="1"/>
  <c r="E1780" i="1"/>
  <c r="E1759" i="1"/>
  <c r="E1776" i="1"/>
  <c r="E1781" i="1"/>
  <c r="E1778" i="1"/>
  <c r="E1753" i="1"/>
  <c r="E1748" i="1"/>
  <c r="E1743" i="1"/>
  <c r="E1787" i="1"/>
  <c r="E1749" i="1"/>
  <c r="E1785" i="1"/>
  <c r="E1789" i="1"/>
  <c r="E1788" i="1"/>
  <c r="E1777" i="1"/>
  <c r="E1768" i="1"/>
  <c r="N15" i="4"/>
  <c r="J16" i="4" s="1"/>
  <c r="O14" i="4"/>
  <c r="K15" i="4" s="1"/>
  <c r="F597" i="1" l="1"/>
  <c r="F575" i="1"/>
  <c r="F561" i="1"/>
  <c r="F570" i="1"/>
  <c r="F564" i="1"/>
  <c r="F560" i="1"/>
  <c r="F563" i="1"/>
  <c r="F566" i="1"/>
  <c r="F588" i="1"/>
  <c r="F582" i="1"/>
  <c r="F578" i="1"/>
  <c r="F599" i="1"/>
  <c r="F598" i="1"/>
  <c r="F587" i="1"/>
  <c r="F576" i="1"/>
  <c r="F600" i="1"/>
  <c r="F569" i="1"/>
  <c r="F590" i="1"/>
  <c r="F554" i="1"/>
  <c r="F557" i="1"/>
  <c r="F591" i="1"/>
  <c r="F558" i="1"/>
  <c r="F567" i="1"/>
  <c r="F584" i="1"/>
  <c r="F573" i="1"/>
  <c r="F572" i="1"/>
  <c r="F596" i="1"/>
  <c r="F593" i="1"/>
  <c r="F552" i="1"/>
  <c r="F581" i="1"/>
  <c r="F585" i="1"/>
  <c r="F553" i="1"/>
  <c r="F571" i="1"/>
  <c r="F589" i="1"/>
  <c r="F555" i="1"/>
  <c r="F556" i="1"/>
  <c r="F574" i="1"/>
  <c r="F592" i="1"/>
  <c r="F579" i="1"/>
  <c r="F559" i="1"/>
  <c r="F577" i="1"/>
  <c r="F595" i="1"/>
  <c r="F594" i="1"/>
  <c r="F562" i="1"/>
  <c r="F580" i="1"/>
  <c r="F568" i="1"/>
  <c r="F586" i="1"/>
  <c r="F583" i="1"/>
  <c r="F565" i="1"/>
  <c r="F602" i="1"/>
  <c r="F1792" i="1"/>
  <c r="F601" i="1"/>
  <c r="F1780" i="1"/>
  <c r="F1748" i="1"/>
  <c r="F1745" i="1"/>
  <c r="F1758" i="1"/>
  <c r="F1769" i="1"/>
  <c r="F1786" i="1"/>
  <c r="F1756" i="1"/>
  <c r="F1784" i="1"/>
  <c r="F1790" i="1"/>
  <c r="F1754" i="1"/>
  <c r="F1788" i="1"/>
  <c r="F1752" i="1"/>
  <c r="F1777" i="1"/>
  <c r="F1783" i="1"/>
  <c r="F1767" i="1"/>
  <c r="F1750" i="1"/>
  <c r="F1775" i="1"/>
  <c r="F1781" i="1"/>
  <c r="F1749" i="1"/>
  <c r="F1773" i="1"/>
  <c r="F1779" i="1"/>
  <c r="F1760" i="1"/>
  <c r="F1744" i="1"/>
  <c r="F1768" i="1"/>
  <c r="F1776" i="1"/>
  <c r="F1763" i="1"/>
  <c r="F1755" i="1"/>
  <c r="F1764" i="1"/>
  <c r="F1747" i="1"/>
  <c r="F1746" i="1"/>
  <c r="F1772" i="1"/>
  <c r="F1757" i="1"/>
  <c r="F1751" i="1"/>
  <c r="F1743" i="1"/>
  <c r="F1765" i="1"/>
  <c r="F1785" i="1"/>
  <c r="F1762" i="1"/>
  <c r="F1791" i="1"/>
  <c r="F1761" i="1"/>
  <c r="F1778" i="1"/>
  <c r="F1789" i="1"/>
  <c r="F1770" i="1"/>
  <c r="F1759" i="1"/>
  <c r="F1787" i="1"/>
  <c r="F1782" i="1"/>
  <c r="F1774" i="1"/>
  <c r="F1766" i="1"/>
  <c r="F1753" i="1"/>
  <c r="F1771" i="1"/>
  <c r="E1832" i="1"/>
  <c r="E1796" i="1"/>
  <c r="E1817" i="1"/>
  <c r="E1805" i="1"/>
  <c r="E1839" i="1"/>
  <c r="E1826" i="1"/>
  <c r="E1803" i="1"/>
  <c r="E1841" i="1"/>
  <c r="E1815" i="1"/>
  <c r="E1814" i="1"/>
  <c r="E1802" i="1"/>
  <c r="E1809" i="1"/>
  <c r="E1800" i="1"/>
  <c r="E1806" i="1"/>
  <c r="E1812" i="1"/>
  <c r="E1797" i="1"/>
  <c r="E1840" i="1"/>
  <c r="E1793" i="1"/>
  <c r="E1799" i="1"/>
  <c r="E1824" i="1"/>
  <c r="E1838" i="1"/>
  <c r="E1808" i="1"/>
  <c r="E1836" i="1"/>
  <c r="E1835" i="1"/>
  <c r="E1811" i="1"/>
  <c r="E1794" i="1"/>
  <c r="E1830" i="1"/>
  <c r="E1821" i="1"/>
  <c r="E1820" i="1"/>
  <c r="E1833" i="1"/>
  <c r="E1827" i="1"/>
  <c r="E1818" i="1"/>
  <c r="E1823" i="1"/>
  <c r="E1829" i="1"/>
  <c r="E1804" i="1"/>
  <c r="E1822" i="1"/>
  <c r="E1810" i="1"/>
  <c r="E1828" i="1"/>
  <c r="E1795" i="1"/>
  <c r="E1813" i="1"/>
  <c r="E1831" i="1"/>
  <c r="E1798" i="1"/>
  <c r="E1816" i="1"/>
  <c r="E1834" i="1"/>
  <c r="E1837" i="1"/>
  <c r="E1801" i="1"/>
  <c r="E1807" i="1"/>
  <c r="E1825" i="1"/>
  <c r="E1819" i="1"/>
  <c r="E653" i="1"/>
  <c r="E1842" i="1"/>
  <c r="E652" i="1"/>
  <c r="E647" i="1"/>
  <c r="E611" i="1"/>
  <c r="E626" i="1"/>
  <c r="E641" i="1"/>
  <c r="E605" i="1"/>
  <c r="E620" i="1"/>
  <c r="E635" i="1"/>
  <c r="E650" i="1"/>
  <c r="E614" i="1"/>
  <c r="E629" i="1"/>
  <c r="E644" i="1"/>
  <c r="E608" i="1"/>
  <c r="E646" i="1"/>
  <c r="E617" i="1"/>
  <c r="E632" i="1"/>
  <c r="E638" i="1"/>
  <c r="E631" i="1"/>
  <c r="E637" i="1"/>
  <c r="E603" i="1"/>
  <c r="E621" i="1"/>
  <c r="E639" i="1"/>
  <c r="E607" i="1"/>
  <c r="E643" i="1"/>
  <c r="E606" i="1"/>
  <c r="E624" i="1"/>
  <c r="E642" i="1"/>
  <c r="E604" i="1"/>
  <c r="E640" i="1"/>
  <c r="E623" i="1"/>
  <c r="E613" i="1"/>
  <c r="E649" i="1"/>
  <c r="E609" i="1"/>
  <c r="E627" i="1"/>
  <c r="E619" i="1"/>
  <c r="E615" i="1"/>
  <c r="E648" i="1"/>
  <c r="E628" i="1"/>
  <c r="E618" i="1"/>
  <c r="E651" i="1"/>
  <c r="E634" i="1"/>
  <c r="E625" i="1"/>
  <c r="E630" i="1"/>
  <c r="E633" i="1"/>
  <c r="E610" i="1"/>
  <c r="E612" i="1"/>
  <c r="E645" i="1"/>
  <c r="E622" i="1"/>
  <c r="E616" i="1"/>
  <c r="E636" i="1"/>
  <c r="N16" i="4"/>
  <c r="J17" i="4" s="1"/>
  <c r="O15" i="4"/>
  <c r="K16" i="4" s="1"/>
  <c r="AE3" i="3"/>
  <c r="AE2" i="3"/>
  <c r="F653" i="1" l="1"/>
  <c r="F1842" i="1"/>
  <c r="F652" i="1"/>
  <c r="F638" i="1"/>
  <c r="F641" i="1"/>
  <c r="F615" i="1"/>
  <c r="F633" i="1"/>
  <c r="F614" i="1"/>
  <c r="F632" i="1"/>
  <c r="F606" i="1"/>
  <c r="F630" i="1"/>
  <c r="F603" i="1"/>
  <c r="F651" i="1"/>
  <c r="F650" i="1"/>
  <c r="F620" i="1"/>
  <c r="F624" i="1"/>
  <c r="F612" i="1"/>
  <c r="F608" i="1"/>
  <c r="F636" i="1"/>
  <c r="F629" i="1"/>
  <c r="F611" i="1"/>
  <c r="F605" i="1"/>
  <c r="F644" i="1"/>
  <c r="F623" i="1"/>
  <c r="F639" i="1"/>
  <c r="F648" i="1"/>
  <c r="F645" i="1"/>
  <c r="F618" i="1"/>
  <c r="F635" i="1"/>
  <c r="F609" i="1"/>
  <c r="F627" i="1"/>
  <c r="F621" i="1"/>
  <c r="F649" i="1"/>
  <c r="F647" i="1"/>
  <c r="F642" i="1"/>
  <c r="F626" i="1"/>
  <c r="F617" i="1"/>
  <c r="F613" i="1"/>
  <c r="F631" i="1"/>
  <c r="F616" i="1"/>
  <c r="F634" i="1"/>
  <c r="F619" i="1"/>
  <c r="F637" i="1"/>
  <c r="F604" i="1"/>
  <c r="F622" i="1"/>
  <c r="F640" i="1"/>
  <c r="F610" i="1"/>
  <c r="F628" i="1"/>
  <c r="F646" i="1"/>
  <c r="F607" i="1"/>
  <c r="F625" i="1"/>
  <c r="F643" i="1"/>
  <c r="F1819" i="1"/>
  <c r="F1826" i="1"/>
  <c r="F1797" i="1"/>
  <c r="F1833" i="1"/>
  <c r="F1801" i="1"/>
  <c r="F1824" i="1"/>
  <c r="F1815" i="1"/>
  <c r="F1806" i="1"/>
  <c r="F1821" i="1"/>
  <c r="F1831" i="1"/>
  <c r="F1795" i="1"/>
  <c r="F1812" i="1"/>
  <c r="F1829" i="1"/>
  <c r="F1793" i="1"/>
  <c r="F1799" i="1"/>
  <c r="F1825" i="1"/>
  <c r="F1827" i="1"/>
  <c r="F1834" i="1"/>
  <c r="F1794" i="1"/>
  <c r="F1804" i="1"/>
  <c r="F1817" i="1"/>
  <c r="F1814" i="1"/>
  <c r="F1820" i="1"/>
  <c r="F1830" i="1"/>
  <c r="F1840" i="1"/>
  <c r="F1800" i="1"/>
  <c r="F1835" i="1"/>
  <c r="F1807" i="1"/>
  <c r="F1813" i="1"/>
  <c r="F1823" i="1"/>
  <c r="F1836" i="1"/>
  <c r="F1810" i="1"/>
  <c r="F1837" i="1"/>
  <c r="F1803" i="1"/>
  <c r="F1809" i="1"/>
  <c r="F1816" i="1"/>
  <c r="F1822" i="1"/>
  <c r="F1828" i="1"/>
  <c r="F1832" i="1"/>
  <c r="F1838" i="1"/>
  <c r="F1841" i="1"/>
  <c r="F1798" i="1"/>
  <c r="F1811" i="1"/>
  <c r="F1796" i="1"/>
  <c r="F1802" i="1"/>
  <c r="F1808" i="1"/>
  <c r="F1805" i="1"/>
  <c r="F1818" i="1"/>
  <c r="F1839" i="1"/>
  <c r="E661" i="1"/>
  <c r="E660" i="1"/>
  <c r="E1892" i="1"/>
  <c r="E658" i="1"/>
  <c r="E656" i="1"/>
  <c r="E659" i="1"/>
  <c r="E657" i="1"/>
  <c r="E654" i="1"/>
  <c r="E655" i="1"/>
  <c r="E1884" i="1"/>
  <c r="E1853" i="1"/>
  <c r="E1866" i="1"/>
  <c r="E1881" i="1"/>
  <c r="E1877" i="1"/>
  <c r="E1856" i="1"/>
  <c r="E1865" i="1"/>
  <c r="E1890" i="1"/>
  <c r="E1889" i="1"/>
  <c r="E1878" i="1"/>
  <c r="E1871" i="1"/>
  <c r="E1847" i="1"/>
  <c r="E1851" i="1"/>
  <c r="E1883" i="1"/>
  <c r="E1874" i="1"/>
  <c r="E1860" i="1"/>
  <c r="E1844" i="1"/>
  <c r="E1845" i="1"/>
  <c r="E1891" i="1"/>
  <c r="E1873" i="1"/>
  <c r="E1855" i="1"/>
  <c r="E1868" i="1"/>
  <c r="E1869" i="1"/>
  <c r="E1872" i="1"/>
  <c r="E1863" i="1"/>
  <c r="E1885" i="1"/>
  <c r="E1867" i="1"/>
  <c r="E1849" i="1"/>
  <c r="E1850" i="1"/>
  <c r="E1859" i="1"/>
  <c r="E1882" i="1"/>
  <c r="E1864" i="1"/>
  <c r="E1846" i="1"/>
  <c r="E1843" i="1"/>
  <c r="E1879" i="1"/>
  <c r="E1861" i="1"/>
  <c r="E1886" i="1"/>
  <c r="E1887" i="1"/>
  <c r="E1858" i="1"/>
  <c r="E1852" i="1"/>
  <c r="E1875" i="1"/>
  <c r="E1848" i="1"/>
  <c r="E1888" i="1"/>
  <c r="E1857" i="1"/>
  <c r="E1854" i="1"/>
  <c r="E1876" i="1"/>
  <c r="E1880" i="1"/>
  <c r="E1870" i="1"/>
  <c r="E1862" i="1"/>
  <c r="O16" i="4"/>
  <c r="K17" i="4" s="1"/>
  <c r="N17" i="4"/>
  <c r="J18" i="4" s="1"/>
  <c r="F661" i="1" l="1"/>
  <c r="F660" i="1"/>
  <c r="F1892" i="1"/>
  <c r="F659" i="1"/>
  <c r="F657" i="1"/>
  <c r="F658" i="1"/>
  <c r="F656" i="1"/>
  <c r="F654" i="1"/>
  <c r="F655" i="1"/>
  <c r="F1886" i="1"/>
  <c r="F1870" i="1"/>
  <c r="F1848" i="1"/>
  <c r="F1859" i="1"/>
  <c r="F1867" i="1"/>
  <c r="F1889" i="1"/>
  <c r="F1853" i="1"/>
  <c r="F1865" i="1"/>
  <c r="F1891" i="1"/>
  <c r="F1854" i="1"/>
  <c r="F1858" i="1"/>
  <c r="F1856" i="1"/>
  <c r="F1878" i="1"/>
  <c r="F1883" i="1"/>
  <c r="F1847" i="1"/>
  <c r="F1863" i="1"/>
  <c r="F1849" i="1"/>
  <c r="F1855" i="1"/>
  <c r="F1871" i="1"/>
  <c r="F1876" i="1"/>
  <c r="F1843" i="1"/>
  <c r="F1850" i="1"/>
  <c r="F1888" i="1"/>
  <c r="F1875" i="1"/>
  <c r="F1862" i="1"/>
  <c r="F1864" i="1"/>
  <c r="F1872" i="1"/>
  <c r="F1885" i="1"/>
  <c r="F1845" i="1"/>
  <c r="F1877" i="1"/>
  <c r="F1873" i="1"/>
  <c r="F1860" i="1"/>
  <c r="F1887" i="1"/>
  <c r="F1880" i="1"/>
  <c r="F1884" i="1"/>
  <c r="F1866" i="1"/>
  <c r="F1844" i="1"/>
  <c r="F1857" i="1"/>
  <c r="F1882" i="1"/>
  <c r="F1890" i="1"/>
  <c r="F1851" i="1"/>
  <c r="F1869" i="1"/>
  <c r="F1868" i="1"/>
  <c r="F1852" i="1"/>
  <c r="F1846" i="1"/>
  <c r="F1881" i="1"/>
  <c r="F1874" i="1"/>
  <c r="F1861" i="1"/>
  <c r="F1879" i="1"/>
  <c r="E711" i="1"/>
  <c r="E1942" i="1"/>
  <c r="E712" i="1"/>
  <c r="E1913" i="1"/>
  <c r="E1900" i="1"/>
  <c r="E1895" i="1"/>
  <c r="E1935" i="1"/>
  <c r="E1917" i="1"/>
  <c r="E1899" i="1"/>
  <c r="E1897" i="1"/>
  <c r="E1893" i="1"/>
  <c r="E1916" i="1"/>
  <c r="E1939" i="1"/>
  <c r="E1910" i="1"/>
  <c r="E1930" i="1"/>
  <c r="E1926" i="1"/>
  <c r="E1936" i="1"/>
  <c r="E1929" i="1"/>
  <c r="E1905" i="1"/>
  <c r="E1904" i="1"/>
  <c r="E1937" i="1"/>
  <c r="E1903" i="1"/>
  <c r="E1906" i="1"/>
  <c r="E1920" i="1"/>
  <c r="E1940" i="1"/>
  <c r="E1931" i="1"/>
  <c r="E1924" i="1"/>
  <c r="E1934" i="1"/>
  <c r="E1941" i="1"/>
  <c r="E1914" i="1"/>
  <c r="E1933" i="1"/>
  <c r="E1927" i="1"/>
  <c r="E1898" i="1"/>
  <c r="E1921" i="1"/>
  <c r="E1938" i="1"/>
  <c r="E1911" i="1"/>
  <c r="E1922" i="1"/>
  <c r="E1918" i="1"/>
  <c r="E1912" i="1"/>
  <c r="E1925" i="1"/>
  <c r="E1923" i="1"/>
  <c r="E1928" i="1"/>
  <c r="E1908" i="1"/>
  <c r="E1909" i="1"/>
  <c r="E1902" i="1"/>
  <c r="E1896" i="1"/>
  <c r="E1915" i="1"/>
  <c r="E1919" i="1"/>
  <c r="E1894" i="1"/>
  <c r="E1907" i="1"/>
  <c r="E1932" i="1"/>
  <c r="E1901" i="1"/>
  <c r="E704" i="1"/>
  <c r="E685" i="1"/>
  <c r="E664" i="1"/>
  <c r="E706" i="1"/>
  <c r="E701" i="1"/>
  <c r="E679" i="1"/>
  <c r="E677" i="1"/>
  <c r="E692" i="1"/>
  <c r="E674" i="1"/>
  <c r="E691" i="1"/>
  <c r="E665" i="1"/>
  <c r="E682" i="1"/>
  <c r="E680" i="1"/>
  <c r="E670" i="1"/>
  <c r="E698" i="1"/>
  <c r="E668" i="1"/>
  <c r="E673" i="1"/>
  <c r="E667" i="1"/>
  <c r="E708" i="1"/>
  <c r="E662" i="1"/>
  <c r="E703" i="1"/>
  <c r="E694" i="1"/>
  <c r="E710" i="1"/>
  <c r="E707" i="1"/>
  <c r="E697" i="1"/>
  <c r="E709" i="1"/>
  <c r="E689" i="1"/>
  <c r="E686" i="1"/>
  <c r="E676" i="1"/>
  <c r="E700" i="1"/>
  <c r="E683" i="1"/>
  <c r="E671" i="1"/>
  <c r="E688" i="1"/>
  <c r="E695" i="1"/>
  <c r="E678" i="1"/>
  <c r="E696" i="1"/>
  <c r="E663" i="1"/>
  <c r="E681" i="1"/>
  <c r="E699" i="1"/>
  <c r="E675" i="1"/>
  <c r="E705" i="1"/>
  <c r="E684" i="1"/>
  <c r="E687" i="1"/>
  <c r="E666" i="1"/>
  <c r="E690" i="1"/>
  <c r="E672" i="1"/>
  <c r="E702" i="1"/>
  <c r="E669" i="1"/>
  <c r="E693" i="1"/>
  <c r="O17" i="4"/>
  <c r="K18" i="4" s="1"/>
  <c r="N18" i="4"/>
  <c r="J19" i="4" s="1"/>
  <c r="M6" i="2"/>
  <c r="M5" i="2"/>
  <c r="M4" i="2"/>
  <c r="M2" i="2"/>
  <c r="F1942" i="1" l="1"/>
  <c r="F712" i="1"/>
  <c r="F711" i="1"/>
  <c r="F1934" i="1"/>
  <c r="F1933" i="1"/>
  <c r="F1903" i="1"/>
  <c r="F1916" i="1"/>
  <c r="F1926" i="1"/>
  <c r="F1897" i="1"/>
  <c r="F1923" i="1"/>
  <c r="F1920" i="1"/>
  <c r="F1899" i="1"/>
  <c r="F1908" i="1"/>
  <c r="F1918" i="1"/>
  <c r="F1922" i="1"/>
  <c r="F1932" i="1"/>
  <c r="F1894" i="1"/>
  <c r="F1937" i="1"/>
  <c r="F1912" i="1"/>
  <c r="F1914" i="1"/>
  <c r="F1921" i="1"/>
  <c r="F1911" i="1"/>
  <c r="F1913" i="1"/>
  <c r="F1919" i="1"/>
  <c r="F1898" i="1"/>
  <c r="F1931" i="1"/>
  <c r="F1927" i="1"/>
  <c r="F1928" i="1"/>
  <c r="F1907" i="1"/>
  <c r="F1909" i="1"/>
  <c r="F1915" i="1"/>
  <c r="F1904" i="1"/>
  <c r="F1938" i="1"/>
  <c r="F1940" i="1"/>
  <c r="F1936" i="1"/>
  <c r="F1900" i="1"/>
  <c r="F1905" i="1"/>
  <c r="F1910" i="1"/>
  <c r="F1917" i="1"/>
  <c r="F1893" i="1"/>
  <c r="F1901" i="1"/>
  <c r="F1925" i="1"/>
  <c r="F1935" i="1"/>
  <c r="F1941" i="1"/>
  <c r="F1902" i="1"/>
  <c r="F1930" i="1"/>
  <c r="F1895" i="1"/>
  <c r="F1896" i="1"/>
  <c r="F1906" i="1"/>
  <c r="F1929" i="1"/>
  <c r="F1924" i="1"/>
  <c r="F1939" i="1"/>
  <c r="F672" i="1"/>
  <c r="F699" i="1"/>
  <c r="F666" i="1"/>
  <c r="F675" i="1"/>
  <c r="F690" i="1"/>
  <c r="F663" i="1"/>
  <c r="F684" i="1"/>
  <c r="F681" i="1"/>
  <c r="F693" i="1"/>
  <c r="F702" i="1"/>
  <c r="F665" i="1"/>
  <c r="F703" i="1"/>
  <c r="F685" i="1"/>
  <c r="F667" i="1"/>
  <c r="F704" i="1"/>
  <c r="F674" i="1"/>
  <c r="F662" i="1"/>
  <c r="F683" i="1"/>
  <c r="F671" i="1"/>
  <c r="F710" i="1"/>
  <c r="F697" i="1"/>
  <c r="F679" i="1"/>
  <c r="F668" i="1"/>
  <c r="F705" i="1"/>
  <c r="F692" i="1"/>
  <c r="F680" i="1"/>
  <c r="F707" i="1"/>
  <c r="F694" i="1"/>
  <c r="F676" i="1"/>
  <c r="F677" i="1"/>
  <c r="F708" i="1"/>
  <c r="F698" i="1"/>
  <c r="F706" i="1"/>
  <c r="F688" i="1"/>
  <c r="F670" i="1"/>
  <c r="F695" i="1"/>
  <c r="F678" i="1"/>
  <c r="F664" i="1"/>
  <c r="F669" i="1"/>
  <c r="F701" i="1"/>
  <c r="F709" i="1"/>
  <c r="F686" i="1"/>
  <c r="F687" i="1"/>
  <c r="F689" i="1"/>
  <c r="F700" i="1"/>
  <c r="F696" i="1"/>
  <c r="F691" i="1"/>
  <c r="F673" i="1"/>
  <c r="F682" i="1"/>
  <c r="E1952" i="1"/>
  <c r="E1985" i="1"/>
  <c r="E1949" i="1"/>
  <c r="E1975" i="1"/>
  <c r="E1979" i="1"/>
  <c r="E1972" i="1"/>
  <c r="E1982" i="1"/>
  <c r="E1988" i="1"/>
  <c r="E1946" i="1"/>
  <c r="E1978" i="1"/>
  <c r="E1991" i="1"/>
  <c r="E1945" i="1"/>
  <c r="E1943" i="1"/>
  <c r="E1986" i="1"/>
  <c r="E1968" i="1"/>
  <c r="E1950" i="1"/>
  <c r="E1958" i="1"/>
  <c r="E1967" i="1"/>
  <c r="E1964" i="1"/>
  <c r="E1980" i="1"/>
  <c r="E1962" i="1"/>
  <c r="E1944" i="1"/>
  <c r="E1970" i="1"/>
  <c r="E1954" i="1"/>
  <c r="E1984" i="1"/>
  <c r="E1960" i="1"/>
  <c r="E1977" i="1"/>
  <c r="E1959" i="1"/>
  <c r="E1987" i="1"/>
  <c r="E1966" i="1"/>
  <c r="E1948" i="1"/>
  <c r="E1990" i="1"/>
  <c r="E1973" i="1"/>
  <c r="E1974" i="1"/>
  <c r="E1956" i="1"/>
  <c r="E1976" i="1"/>
  <c r="E1961" i="1"/>
  <c r="E1955" i="1"/>
  <c r="E1953" i="1"/>
  <c r="E1981" i="1"/>
  <c r="E1947" i="1"/>
  <c r="E1989" i="1"/>
  <c r="E1969" i="1"/>
  <c r="E1983" i="1"/>
  <c r="E1951" i="1"/>
  <c r="E1963" i="1"/>
  <c r="E1971" i="1"/>
  <c r="E1957" i="1"/>
  <c r="E1965" i="1"/>
  <c r="E763" i="1"/>
  <c r="E762" i="1"/>
  <c r="E1992" i="1"/>
  <c r="E749" i="1"/>
  <c r="E725" i="1"/>
  <c r="E719" i="1"/>
  <c r="E746" i="1"/>
  <c r="E716" i="1"/>
  <c r="E740" i="1"/>
  <c r="E734" i="1"/>
  <c r="E761" i="1"/>
  <c r="E752" i="1"/>
  <c r="E731" i="1"/>
  <c r="E758" i="1"/>
  <c r="E755" i="1"/>
  <c r="E721" i="1"/>
  <c r="E757" i="1"/>
  <c r="E748" i="1"/>
  <c r="E743" i="1"/>
  <c r="E727" i="1"/>
  <c r="E728" i="1"/>
  <c r="E733" i="1"/>
  <c r="E713" i="1"/>
  <c r="E739" i="1"/>
  <c r="E730" i="1"/>
  <c r="E759" i="1"/>
  <c r="E737" i="1"/>
  <c r="E715" i="1"/>
  <c r="E751" i="1"/>
  <c r="E742" i="1"/>
  <c r="E722" i="1"/>
  <c r="E745" i="1"/>
  <c r="E754" i="1"/>
  <c r="E760" i="1"/>
  <c r="E718" i="1"/>
  <c r="E736" i="1"/>
  <c r="E720" i="1"/>
  <c r="E738" i="1"/>
  <c r="E756" i="1"/>
  <c r="E723" i="1"/>
  <c r="E741" i="1"/>
  <c r="E724" i="1"/>
  <c r="E735" i="1"/>
  <c r="E714" i="1"/>
  <c r="E744" i="1"/>
  <c r="E717" i="1"/>
  <c r="E747" i="1"/>
  <c r="E726" i="1"/>
  <c r="E750" i="1"/>
  <c r="E732" i="1"/>
  <c r="E729" i="1"/>
  <c r="E753" i="1"/>
  <c r="O18" i="4"/>
  <c r="K19" i="4" s="1"/>
  <c r="N19" i="4"/>
  <c r="J20" i="4" s="1"/>
  <c r="B3" i="3"/>
  <c r="F753" i="1" l="1"/>
  <c r="F723" i="1"/>
  <c r="F759" i="1"/>
  <c r="F747" i="1"/>
  <c r="F750" i="1"/>
  <c r="F714" i="1"/>
  <c r="F744" i="1"/>
  <c r="F738" i="1"/>
  <c r="F735" i="1"/>
  <c r="F741" i="1"/>
  <c r="F756" i="1"/>
  <c r="F720" i="1"/>
  <c r="F726" i="1"/>
  <c r="F752" i="1"/>
  <c r="F716" i="1"/>
  <c r="F731" i="1"/>
  <c r="F754" i="1"/>
  <c r="F736" i="1"/>
  <c r="F718" i="1"/>
  <c r="F717" i="1"/>
  <c r="F746" i="1"/>
  <c r="F761" i="1"/>
  <c r="F725" i="1"/>
  <c r="F751" i="1"/>
  <c r="F733" i="1"/>
  <c r="F715" i="1"/>
  <c r="F729" i="1"/>
  <c r="F740" i="1"/>
  <c r="F755" i="1"/>
  <c r="F719" i="1"/>
  <c r="F748" i="1"/>
  <c r="F730" i="1"/>
  <c r="F734" i="1"/>
  <c r="F749" i="1"/>
  <c r="F713" i="1"/>
  <c r="F745" i="1"/>
  <c r="F727" i="1"/>
  <c r="F732" i="1"/>
  <c r="F758" i="1"/>
  <c r="F722" i="1"/>
  <c r="F737" i="1"/>
  <c r="F757" i="1"/>
  <c r="F739" i="1"/>
  <c r="F721" i="1"/>
  <c r="F724" i="1"/>
  <c r="F728" i="1"/>
  <c r="F743" i="1"/>
  <c r="F742" i="1"/>
  <c r="F760" i="1"/>
  <c r="F1992" i="1"/>
  <c r="F763" i="1"/>
  <c r="F762" i="1"/>
  <c r="F1981" i="1"/>
  <c r="F1979" i="1"/>
  <c r="F1943" i="1"/>
  <c r="F1961" i="1"/>
  <c r="F1978" i="1"/>
  <c r="F1984" i="1"/>
  <c r="F1945" i="1"/>
  <c r="F1950" i="1"/>
  <c r="F1966" i="1"/>
  <c r="F1970" i="1"/>
  <c r="F1954" i="1"/>
  <c r="F1974" i="1"/>
  <c r="F1980" i="1"/>
  <c r="F1989" i="1"/>
  <c r="F1986" i="1"/>
  <c r="F1953" i="1"/>
  <c r="F1957" i="1"/>
  <c r="F1990" i="1"/>
  <c r="F1947" i="1"/>
  <c r="F1952" i="1"/>
  <c r="F1975" i="1"/>
  <c r="F1976" i="1"/>
  <c r="F1973" i="1"/>
  <c r="F1946" i="1"/>
  <c r="F1951" i="1"/>
  <c r="F1983" i="1"/>
  <c r="F1991" i="1"/>
  <c r="F1948" i="1"/>
  <c r="F1971" i="1"/>
  <c r="F1969" i="1"/>
  <c r="F1967" i="1"/>
  <c r="F1964" i="1"/>
  <c r="F1962" i="1"/>
  <c r="F1965" i="1"/>
  <c r="F1982" i="1"/>
  <c r="F1988" i="1"/>
  <c r="F1949" i="1"/>
  <c r="F1956" i="1"/>
  <c r="F1985" i="1"/>
  <c r="F1977" i="1"/>
  <c r="F1955" i="1"/>
  <c r="F1972" i="1"/>
  <c r="F1959" i="1"/>
  <c r="F1963" i="1"/>
  <c r="F1987" i="1"/>
  <c r="F1944" i="1"/>
  <c r="F1958" i="1"/>
  <c r="F1960" i="1"/>
  <c r="F1968" i="1"/>
  <c r="E2009" i="1"/>
  <c r="E2012" i="1"/>
  <c r="E2011" i="1"/>
  <c r="E2000" i="1"/>
  <c r="E2021" i="1"/>
  <c r="E2029" i="1"/>
  <c r="E2039" i="1"/>
  <c r="E2032" i="1"/>
  <c r="E2026" i="1"/>
  <c r="E2014" i="1"/>
  <c r="E2018" i="1"/>
  <c r="E2015" i="1"/>
  <c r="E2017" i="1"/>
  <c r="E2023" i="1"/>
  <c r="E2005" i="1"/>
  <c r="E2041" i="1"/>
  <c r="E1994" i="1"/>
  <c r="E2035" i="1"/>
  <c r="E2040" i="1"/>
  <c r="E2002" i="1"/>
  <c r="E2030" i="1"/>
  <c r="E2033" i="1"/>
  <c r="E2020" i="1"/>
  <c r="E2003" i="1"/>
  <c r="E1993" i="1"/>
  <c r="E1996" i="1"/>
  <c r="E2008" i="1"/>
  <c r="E2038" i="1"/>
  <c r="E2024" i="1"/>
  <c r="E1999" i="1"/>
  <c r="E2006" i="1"/>
  <c r="E2036" i="1"/>
  <c r="E2027" i="1"/>
  <c r="E2007" i="1"/>
  <c r="E2025" i="1"/>
  <c r="E1997" i="1"/>
  <c r="E1995" i="1"/>
  <c r="E2013" i="1"/>
  <c r="E2031" i="1"/>
  <c r="E1998" i="1"/>
  <c r="E2016" i="1"/>
  <c r="E2034" i="1"/>
  <c r="E2001" i="1"/>
  <c r="E2019" i="1"/>
  <c r="E2037" i="1"/>
  <c r="E2022" i="1"/>
  <c r="E2028" i="1"/>
  <c r="E2004" i="1"/>
  <c r="E2010" i="1"/>
  <c r="E799" i="1"/>
  <c r="E806" i="1"/>
  <c r="E790" i="1"/>
  <c r="E772" i="1"/>
  <c r="E769" i="1"/>
  <c r="E810" i="1"/>
  <c r="E803" i="1"/>
  <c r="E785" i="1"/>
  <c r="E776" i="1"/>
  <c r="E779" i="1"/>
  <c r="E797" i="1"/>
  <c r="E784" i="1"/>
  <c r="E805" i="1"/>
  <c r="E767" i="1"/>
  <c r="E811" i="1"/>
  <c r="E794" i="1"/>
  <c r="E812" i="1"/>
  <c r="E791" i="1"/>
  <c r="E775" i="1"/>
  <c r="E808" i="1"/>
  <c r="E770" i="1"/>
  <c r="E782" i="1"/>
  <c r="E764" i="1"/>
  <c r="E796" i="1"/>
  <c r="E778" i="1"/>
  <c r="E787" i="1"/>
  <c r="E809" i="1"/>
  <c r="E766" i="1"/>
  <c r="E773" i="1"/>
  <c r="E793" i="1"/>
  <c r="E781" i="1"/>
  <c r="E802" i="1"/>
  <c r="E788" i="1"/>
  <c r="E780" i="1"/>
  <c r="E798" i="1"/>
  <c r="E765" i="1"/>
  <c r="E783" i="1"/>
  <c r="E801" i="1"/>
  <c r="E771" i="1"/>
  <c r="E795" i="1"/>
  <c r="E774" i="1"/>
  <c r="E804" i="1"/>
  <c r="E800" i="1"/>
  <c r="E777" i="1"/>
  <c r="E807" i="1"/>
  <c r="E786" i="1"/>
  <c r="E768" i="1"/>
  <c r="E792" i="1"/>
  <c r="E789" i="1"/>
  <c r="E814" i="1"/>
  <c r="E813" i="1"/>
  <c r="E2042" i="1"/>
  <c r="O19" i="4"/>
  <c r="K20" i="4" s="1"/>
  <c r="N20" i="4"/>
  <c r="J21" i="4" s="1"/>
  <c r="S2" i="3"/>
  <c r="S3" i="3"/>
  <c r="S4" i="3"/>
  <c r="F795" i="1" l="1"/>
  <c r="F810" i="1"/>
  <c r="F765" i="1"/>
  <c r="F801" i="1"/>
  <c r="F777" i="1"/>
  <c r="F783" i="1"/>
  <c r="F789" i="1"/>
  <c r="F771" i="1"/>
  <c r="F807" i="1"/>
  <c r="F792" i="1"/>
  <c r="F798" i="1"/>
  <c r="F768" i="1"/>
  <c r="F804" i="1"/>
  <c r="F779" i="1"/>
  <c r="F794" i="1"/>
  <c r="F811" i="1"/>
  <c r="F793" i="1"/>
  <c r="F774" i="1"/>
  <c r="F786" i="1"/>
  <c r="F797" i="1"/>
  <c r="F812" i="1"/>
  <c r="F776" i="1"/>
  <c r="F802" i="1"/>
  <c r="F784" i="1"/>
  <c r="F766" i="1"/>
  <c r="F785" i="1"/>
  <c r="F782" i="1"/>
  <c r="F796" i="1"/>
  <c r="F772" i="1"/>
  <c r="F780" i="1"/>
  <c r="F773" i="1"/>
  <c r="F770" i="1"/>
  <c r="F790" i="1"/>
  <c r="F769" i="1"/>
  <c r="F764" i="1"/>
  <c r="F767" i="1"/>
  <c r="F787" i="1"/>
  <c r="F809" i="1"/>
  <c r="F806" i="1"/>
  <c r="F808" i="1"/>
  <c r="F781" i="1"/>
  <c r="F791" i="1"/>
  <c r="F788" i="1"/>
  <c r="F799" i="1"/>
  <c r="F775" i="1"/>
  <c r="F803" i="1"/>
  <c r="F800" i="1"/>
  <c r="F778" i="1"/>
  <c r="F805" i="1"/>
  <c r="F814" i="1"/>
  <c r="F813" i="1"/>
  <c r="F2042" i="1"/>
  <c r="F2027" i="1"/>
  <c r="F2005" i="1"/>
  <c r="F2035" i="1"/>
  <c r="F2003" i="1"/>
  <c r="F1994" i="1"/>
  <c r="F2014" i="1"/>
  <c r="F2001" i="1"/>
  <c r="F2009" i="1"/>
  <c r="F2010" i="1"/>
  <c r="F2033" i="1"/>
  <c r="F2017" i="1"/>
  <c r="F2031" i="1"/>
  <c r="F2024" i="1"/>
  <c r="F2041" i="1"/>
  <c r="F1999" i="1"/>
  <c r="F2015" i="1"/>
  <c r="F2006" i="1"/>
  <c r="F2026" i="1"/>
  <c r="F2030" i="1"/>
  <c r="F2013" i="1"/>
  <c r="F2023" i="1"/>
  <c r="F1997" i="1"/>
  <c r="F2002" i="1"/>
  <c r="F1998" i="1"/>
  <c r="F2011" i="1"/>
  <c r="F2025" i="1"/>
  <c r="F2020" i="1"/>
  <c r="F2028" i="1"/>
  <c r="F2040" i="1"/>
  <c r="F2004" i="1"/>
  <c r="F2021" i="1"/>
  <c r="F2034" i="1"/>
  <c r="F2037" i="1"/>
  <c r="F2036" i="1"/>
  <c r="F2000" i="1"/>
  <c r="F1996" i="1"/>
  <c r="F2038" i="1"/>
  <c r="F2029" i="1"/>
  <c r="F1993" i="1"/>
  <c r="F2008" i="1"/>
  <c r="F2018" i="1"/>
  <c r="F2032" i="1"/>
  <c r="F2016" i="1"/>
  <c r="F2019" i="1"/>
  <c r="F1995" i="1"/>
  <c r="F2022" i="1"/>
  <c r="F2039" i="1"/>
  <c r="F2012" i="1"/>
  <c r="F2007" i="1"/>
  <c r="E2072" i="1"/>
  <c r="E2063" i="1"/>
  <c r="E2057" i="1"/>
  <c r="E2050" i="1"/>
  <c r="E2089" i="1"/>
  <c r="E2081" i="1"/>
  <c r="E2077" i="1"/>
  <c r="E2071" i="1"/>
  <c r="E2045" i="1"/>
  <c r="E2060" i="1"/>
  <c r="E2075" i="1"/>
  <c r="E2056" i="1"/>
  <c r="E2086" i="1"/>
  <c r="E2080" i="1"/>
  <c r="E2068" i="1"/>
  <c r="E2088" i="1"/>
  <c r="E2070" i="1"/>
  <c r="E2052" i="1"/>
  <c r="E2062" i="1"/>
  <c r="E2065" i="1"/>
  <c r="E2082" i="1"/>
  <c r="E2064" i="1"/>
  <c r="E2046" i="1"/>
  <c r="E2044" i="1"/>
  <c r="E2047" i="1"/>
  <c r="E2084" i="1"/>
  <c r="E2066" i="1"/>
  <c r="E2079" i="1"/>
  <c r="E2061" i="1"/>
  <c r="E2043" i="1"/>
  <c r="E2087" i="1"/>
  <c r="E2048" i="1"/>
  <c r="E2090" i="1"/>
  <c r="E2076" i="1"/>
  <c r="E2058" i="1"/>
  <c r="E2083" i="1"/>
  <c r="E2078" i="1"/>
  <c r="E2053" i="1"/>
  <c r="E2091" i="1"/>
  <c r="E2074" i="1"/>
  <c r="E2085" i="1"/>
  <c r="E2051" i="1"/>
  <c r="E2073" i="1"/>
  <c r="E2069" i="1"/>
  <c r="E2067" i="1"/>
  <c r="E2054" i="1"/>
  <c r="E2049" i="1"/>
  <c r="E2055" i="1"/>
  <c r="E2059" i="1"/>
  <c r="E861" i="1"/>
  <c r="E852" i="1"/>
  <c r="E836" i="1"/>
  <c r="E833" i="1"/>
  <c r="E831" i="1"/>
  <c r="E829" i="1"/>
  <c r="E824" i="1"/>
  <c r="E823" i="1"/>
  <c r="E821" i="1"/>
  <c r="E820" i="1"/>
  <c r="E815" i="1"/>
  <c r="E835" i="1"/>
  <c r="E863" i="1"/>
  <c r="E862" i="1"/>
  <c r="E858" i="1"/>
  <c r="E826" i="1"/>
  <c r="E827" i="1"/>
  <c r="E854" i="1"/>
  <c r="E853" i="1"/>
  <c r="E849" i="1"/>
  <c r="E844" i="1"/>
  <c r="E860" i="1"/>
  <c r="E843" i="1"/>
  <c r="E856" i="1"/>
  <c r="E840" i="1"/>
  <c r="E838" i="1"/>
  <c r="E834" i="1"/>
  <c r="E817" i="1"/>
  <c r="E818" i="1"/>
  <c r="E857" i="1"/>
  <c r="E851" i="1"/>
  <c r="E847" i="1"/>
  <c r="E842" i="1"/>
  <c r="E837" i="1"/>
  <c r="E841" i="1"/>
  <c r="E822" i="1"/>
  <c r="E850" i="1"/>
  <c r="E848" i="1"/>
  <c r="E825" i="1"/>
  <c r="E845" i="1"/>
  <c r="E855" i="1"/>
  <c r="E832" i="1"/>
  <c r="E839" i="1"/>
  <c r="E846" i="1"/>
  <c r="E816" i="1"/>
  <c r="E859" i="1"/>
  <c r="E828" i="1"/>
  <c r="E830" i="1"/>
  <c r="E819" i="1"/>
  <c r="E865" i="1"/>
  <c r="E864" i="1"/>
  <c r="E2092" i="1"/>
  <c r="N21" i="4"/>
  <c r="J22" i="4" s="1"/>
  <c r="O20" i="4"/>
  <c r="K21" i="4" s="1"/>
  <c r="AE858" i="1"/>
  <c r="AE857" i="1"/>
  <c r="AE856" i="1"/>
  <c r="AE855" i="1"/>
  <c r="AE854" i="1"/>
  <c r="AE853" i="1"/>
  <c r="AE852" i="1"/>
  <c r="AE851" i="1"/>
  <c r="AE850" i="1"/>
  <c r="AE849" i="1"/>
  <c r="AE848" i="1"/>
  <c r="AE847" i="1"/>
  <c r="AE846" i="1"/>
  <c r="AE845" i="1"/>
  <c r="AE844" i="1"/>
  <c r="AE843" i="1"/>
  <c r="AE842" i="1"/>
  <c r="AE841" i="1"/>
  <c r="AE840" i="1"/>
  <c r="AE839" i="1"/>
  <c r="AE838" i="1"/>
  <c r="AE837" i="1"/>
  <c r="AE836" i="1"/>
  <c r="AE835" i="1"/>
  <c r="AE834" i="1"/>
  <c r="AE833" i="1"/>
  <c r="AE832" i="1"/>
  <c r="AE831" i="1"/>
  <c r="AE830" i="1"/>
  <c r="AE829" i="1"/>
  <c r="AE828" i="1"/>
  <c r="AE827" i="1"/>
  <c r="AE826" i="1"/>
  <c r="AE825" i="1"/>
  <c r="AE824" i="1"/>
  <c r="AE823" i="1"/>
  <c r="AE822" i="1"/>
  <c r="AE821" i="1"/>
  <c r="AE820" i="1"/>
  <c r="AE819" i="1"/>
  <c r="AE818" i="1"/>
  <c r="AE817" i="1"/>
  <c r="AE816" i="1"/>
  <c r="AE815" i="1"/>
  <c r="AE814" i="1"/>
  <c r="AE813" i="1"/>
  <c r="AE812" i="1"/>
  <c r="AE811" i="1"/>
  <c r="AE810" i="1"/>
  <c r="AE809" i="1"/>
  <c r="AE808" i="1"/>
  <c r="AE807" i="1"/>
  <c r="AE806" i="1"/>
  <c r="AE805" i="1"/>
  <c r="AE804" i="1"/>
  <c r="AE803" i="1"/>
  <c r="AE802" i="1"/>
  <c r="AE801" i="1"/>
  <c r="AE800" i="1"/>
  <c r="AE799" i="1"/>
  <c r="AE798" i="1"/>
  <c r="AE797" i="1"/>
  <c r="AE796" i="1"/>
  <c r="AE795" i="1"/>
  <c r="AE794" i="1"/>
  <c r="AE793" i="1"/>
  <c r="AE792" i="1"/>
  <c r="AE791" i="1"/>
  <c r="AE790" i="1"/>
  <c r="AE789" i="1"/>
  <c r="AE788" i="1"/>
  <c r="AE787" i="1"/>
  <c r="AE786" i="1"/>
  <c r="AE785" i="1"/>
  <c r="AE784" i="1"/>
  <c r="AE783" i="1"/>
  <c r="AE782" i="1"/>
  <c r="AE781" i="1"/>
  <c r="AE780" i="1"/>
  <c r="AE779" i="1"/>
  <c r="AE778" i="1"/>
  <c r="AE777" i="1"/>
  <c r="AE776" i="1"/>
  <c r="AE775" i="1"/>
  <c r="AE774" i="1"/>
  <c r="AE773" i="1"/>
  <c r="AE772" i="1"/>
  <c r="AE771" i="1"/>
  <c r="AE770" i="1"/>
  <c r="AE769" i="1"/>
  <c r="AE768" i="1"/>
  <c r="AE767" i="1"/>
  <c r="AE766" i="1"/>
  <c r="AE765" i="1"/>
  <c r="AE764" i="1"/>
  <c r="AE763" i="1"/>
  <c r="AE762" i="1"/>
  <c r="AE761" i="1"/>
  <c r="AE760" i="1"/>
  <c r="AE759" i="1"/>
  <c r="AE758" i="1"/>
  <c r="AE757" i="1"/>
  <c r="AE756" i="1"/>
  <c r="AE755" i="1"/>
  <c r="AE754" i="1"/>
  <c r="AE753" i="1"/>
  <c r="AE752" i="1"/>
  <c r="AE751" i="1"/>
  <c r="AE750" i="1"/>
  <c r="AE749" i="1"/>
  <c r="AE748" i="1"/>
  <c r="AE747" i="1"/>
  <c r="AE746" i="1"/>
  <c r="AE745" i="1"/>
  <c r="AE744" i="1"/>
  <c r="AE743" i="1"/>
  <c r="AE742" i="1"/>
  <c r="AE741" i="1"/>
  <c r="AE740" i="1"/>
  <c r="AE739" i="1"/>
  <c r="AE738" i="1"/>
  <c r="AE737" i="1"/>
  <c r="AE736" i="1"/>
  <c r="AE735" i="1"/>
  <c r="AE734" i="1"/>
  <c r="AE733" i="1"/>
  <c r="AE732" i="1"/>
  <c r="AE731" i="1"/>
  <c r="AE730" i="1"/>
  <c r="AE729" i="1"/>
  <c r="AE728" i="1"/>
  <c r="AE727" i="1"/>
  <c r="AE726" i="1"/>
  <c r="AE725" i="1"/>
  <c r="AE724" i="1"/>
  <c r="AE723" i="1"/>
  <c r="AE722" i="1"/>
  <c r="AE721" i="1"/>
  <c r="AE720" i="1"/>
  <c r="AE719" i="1"/>
  <c r="AE718" i="1"/>
  <c r="AE717" i="1"/>
  <c r="AE716" i="1"/>
  <c r="AE715" i="1"/>
  <c r="AE714" i="1"/>
  <c r="AE713" i="1"/>
  <c r="AE712" i="1"/>
  <c r="AE711" i="1"/>
  <c r="AE710" i="1"/>
  <c r="AE709" i="1"/>
  <c r="AE708" i="1"/>
  <c r="AE707" i="1"/>
  <c r="AE706" i="1"/>
  <c r="AE705" i="1"/>
  <c r="AE704" i="1"/>
  <c r="AE703" i="1"/>
  <c r="AE702" i="1"/>
  <c r="AE701" i="1"/>
  <c r="AE700" i="1"/>
  <c r="AE699" i="1"/>
  <c r="AE698" i="1"/>
  <c r="AE697" i="1"/>
  <c r="AE696" i="1"/>
  <c r="AE695" i="1"/>
  <c r="AE694" i="1"/>
  <c r="AE693" i="1"/>
  <c r="AE692" i="1"/>
  <c r="AE691" i="1"/>
  <c r="AE690" i="1"/>
  <c r="AE689" i="1"/>
  <c r="AE688" i="1"/>
  <c r="AE687" i="1"/>
  <c r="AE686" i="1"/>
  <c r="AE685" i="1"/>
  <c r="AE684" i="1"/>
  <c r="AE683" i="1"/>
  <c r="AE682" i="1"/>
  <c r="AE681" i="1"/>
  <c r="AE680" i="1"/>
  <c r="AE679" i="1"/>
  <c r="AE678" i="1"/>
  <c r="AE677" i="1"/>
  <c r="AE676" i="1"/>
  <c r="AE675" i="1"/>
  <c r="AE674" i="1"/>
  <c r="AE673" i="1"/>
  <c r="AE672" i="1"/>
  <c r="AE671" i="1"/>
  <c r="AE670" i="1"/>
  <c r="AE669" i="1"/>
  <c r="AE668" i="1"/>
  <c r="AE667" i="1"/>
  <c r="AE666" i="1"/>
  <c r="AE665" i="1"/>
  <c r="AE664" i="1"/>
  <c r="AE663" i="1"/>
  <c r="AE662" i="1"/>
  <c r="AE661" i="1"/>
  <c r="AE660" i="1"/>
  <c r="AE659" i="1"/>
  <c r="AE658" i="1"/>
  <c r="AE657" i="1"/>
  <c r="AE656" i="1"/>
  <c r="AE655" i="1"/>
  <c r="AE654" i="1"/>
  <c r="AE653" i="1"/>
  <c r="AE652" i="1"/>
  <c r="AE651" i="1"/>
  <c r="AE650" i="1"/>
  <c r="AE649" i="1"/>
  <c r="AE648" i="1"/>
  <c r="AE647" i="1"/>
  <c r="AE646" i="1"/>
  <c r="AE645" i="1"/>
  <c r="AE644" i="1"/>
  <c r="AE643" i="1"/>
  <c r="AE642" i="1"/>
  <c r="AE641" i="1"/>
  <c r="AE640" i="1"/>
  <c r="AE639" i="1"/>
  <c r="AE638" i="1"/>
  <c r="AE637" i="1"/>
  <c r="AE636" i="1"/>
  <c r="AE635" i="1"/>
  <c r="AE634" i="1"/>
  <c r="AE633" i="1"/>
  <c r="AE632" i="1"/>
  <c r="AE631" i="1"/>
  <c r="AE630" i="1"/>
  <c r="AE629" i="1"/>
  <c r="AE628" i="1"/>
  <c r="AE627" i="1"/>
  <c r="AE626" i="1"/>
  <c r="AE625" i="1"/>
  <c r="AE624" i="1"/>
  <c r="AE623" i="1"/>
  <c r="AE622" i="1"/>
  <c r="AE621" i="1"/>
  <c r="AE620" i="1"/>
  <c r="AE619" i="1"/>
  <c r="AE618" i="1"/>
  <c r="AE617" i="1"/>
  <c r="AE616" i="1"/>
  <c r="AE615" i="1"/>
  <c r="AE614" i="1"/>
  <c r="AE613" i="1"/>
  <c r="AE612" i="1"/>
  <c r="AE611" i="1"/>
  <c r="AE610" i="1"/>
  <c r="AE609" i="1"/>
  <c r="AE608" i="1"/>
  <c r="AE607" i="1"/>
  <c r="AE606" i="1"/>
  <c r="AE605" i="1"/>
  <c r="AE604" i="1"/>
  <c r="AE603" i="1"/>
  <c r="AE602" i="1"/>
  <c r="AE601" i="1"/>
  <c r="AE600" i="1"/>
  <c r="AE599" i="1"/>
  <c r="AE598" i="1"/>
  <c r="AE597" i="1"/>
  <c r="AE596" i="1"/>
  <c r="AE595" i="1"/>
  <c r="AE594" i="1"/>
  <c r="AE593" i="1"/>
  <c r="AE592" i="1"/>
  <c r="AE591" i="1"/>
  <c r="AE590" i="1"/>
  <c r="AE589" i="1"/>
  <c r="AE588" i="1"/>
  <c r="AE587" i="1"/>
  <c r="AE586" i="1"/>
  <c r="AE585" i="1"/>
  <c r="AE584" i="1"/>
  <c r="AE583" i="1"/>
  <c r="AE582" i="1"/>
  <c r="AE581" i="1"/>
  <c r="AE580" i="1"/>
  <c r="AE579" i="1"/>
  <c r="AE578" i="1"/>
  <c r="AE577" i="1"/>
  <c r="AE576" i="1"/>
  <c r="AE575" i="1"/>
  <c r="AE574" i="1"/>
  <c r="AE573" i="1"/>
  <c r="AE572" i="1"/>
  <c r="AE571" i="1"/>
  <c r="AE570" i="1"/>
  <c r="AE569" i="1"/>
  <c r="AE568" i="1"/>
  <c r="AE567" i="1"/>
  <c r="AE566" i="1"/>
  <c r="AE565" i="1"/>
  <c r="AE564" i="1"/>
  <c r="AE563" i="1"/>
  <c r="AE562" i="1"/>
  <c r="AE561" i="1"/>
  <c r="AE560" i="1"/>
  <c r="AE559" i="1"/>
  <c r="AE558" i="1"/>
  <c r="AE557" i="1"/>
  <c r="AE556" i="1"/>
  <c r="AE555" i="1"/>
  <c r="AE554" i="1"/>
  <c r="AE553" i="1"/>
  <c r="AE552" i="1"/>
  <c r="AE551" i="1"/>
  <c r="AE550" i="1"/>
  <c r="AE549" i="1"/>
  <c r="AE548" i="1"/>
  <c r="AE547" i="1"/>
  <c r="AE546" i="1"/>
  <c r="AE545" i="1"/>
  <c r="AE544" i="1"/>
  <c r="AE543" i="1"/>
  <c r="AE542" i="1"/>
  <c r="AE541" i="1"/>
  <c r="AE540" i="1"/>
  <c r="AE539" i="1"/>
  <c r="AE538" i="1"/>
  <c r="AE537" i="1"/>
  <c r="AE536" i="1"/>
  <c r="AE535" i="1"/>
  <c r="AE534" i="1"/>
  <c r="AE533" i="1"/>
  <c r="AE532" i="1"/>
  <c r="AE531" i="1"/>
  <c r="AE530" i="1"/>
  <c r="AE529" i="1"/>
  <c r="AE528" i="1"/>
  <c r="AE527" i="1"/>
  <c r="AE526" i="1"/>
  <c r="AE525" i="1"/>
  <c r="AE524" i="1"/>
  <c r="AE523" i="1"/>
  <c r="AE522" i="1"/>
  <c r="AE521" i="1"/>
  <c r="AE520" i="1"/>
  <c r="AE519" i="1"/>
  <c r="AE518" i="1"/>
  <c r="AE517" i="1"/>
  <c r="AE516" i="1"/>
  <c r="AE515" i="1"/>
  <c r="AE514" i="1"/>
  <c r="AE513" i="1"/>
  <c r="AE512" i="1"/>
  <c r="AE511" i="1"/>
  <c r="AE510" i="1"/>
  <c r="AE509" i="1"/>
  <c r="AE508" i="1"/>
  <c r="AE507" i="1"/>
  <c r="AE506" i="1"/>
  <c r="AE505" i="1"/>
  <c r="AE504" i="1"/>
  <c r="AE503" i="1"/>
  <c r="AE502" i="1"/>
  <c r="AE501" i="1"/>
  <c r="AE500" i="1"/>
  <c r="AE499" i="1"/>
  <c r="AE498" i="1"/>
  <c r="AE497" i="1"/>
  <c r="AE496" i="1"/>
  <c r="AE495" i="1"/>
  <c r="AE494" i="1"/>
  <c r="AE493" i="1"/>
  <c r="AE492" i="1"/>
  <c r="AE491" i="1"/>
  <c r="AE490" i="1"/>
  <c r="AE489" i="1"/>
  <c r="AE488" i="1"/>
  <c r="AE487" i="1"/>
  <c r="AE486" i="1"/>
  <c r="AE485" i="1"/>
  <c r="AE484" i="1"/>
  <c r="AE483" i="1"/>
  <c r="AE482" i="1"/>
  <c r="AE481" i="1"/>
  <c r="AE480" i="1"/>
  <c r="AE479" i="1"/>
  <c r="AE478" i="1"/>
  <c r="AE477" i="1"/>
  <c r="AE476" i="1"/>
  <c r="AE475" i="1"/>
  <c r="AE474" i="1"/>
  <c r="AE473" i="1"/>
  <c r="AE472" i="1"/>
  <c r="AE471" i="1"/>
  <c r="AE470" i="1"/>
  <c r="AE469" i="1"/>
  <c r="AE468" i="1"/>
  <c r="AE467" i="1"/>
  <c r="AE466" i="1"/>
  <c r="AE465" i="1"/>
  <c r="AE464" i="1"/>
  <c r="AE463" i="1"/>
  <c r="AE462" i="1"/>
  <c r="AE461" i="1"/>
  <c r="AE460" i="1"/>
  <c r="AE459" i="1"/>
  <c r="AE458" i="1"/>
  <c r="AE457" i="1"/>
  <c r="AE456" i="1"/>
  <c r="AE455" i="1"/>
  <c r="AE454" i="1"/>
  <c r="AE453" i="1"/>
  <c r="AE452" i="1"/>
  <c r="AE451" i="1"/>
  <c r="AE450" i="1"/>
  <c r="AE449" i="1"/>
  <c r="AE448" i="1"/>
  <c r="AE447" i="1"/>
  <c r="AE446" i="1"/>
  <c r="AE445" i="1"/>
  <c r="AE444" i="1"/>
  <c r="AE443" i="1"/>
  <c r="AE442" i="1"/>
  <c r="AE441" i="1"/>
  <c r="AE440" i="1"/>
  <c r="AE439" i="1"/>
  <c r="AE438" i="1"/>
  <c r="AE437" i="1"/>
  <c r="AE436" i="1"/>
  <c r="AE435" i="1"/>
  <c r="AE434" i="1"/>
  <c r="AE433" i="1"/>
  <c r="AE432" i="1"/>
  <c r="AE431" i="1"/>
  <c r="AE430" i="1"/>
  <c r="AE429" i="1"/>
  <c r="AE428" i="1"/>
  <c r="AE427" i="1"/>
  <c r="AE426" i="1"/>
  <c r="AE425" i="1"/>
  <c r="AE424" i="1"/>
  <c r="AE423" i="1"/>
  <c r="AE422" i="1"/>
  <c r="AE421" i="1"/>
  <c r="AE420" i="1"/>
  <c r="AE419" i="1"/>
  <c r="AE418" i="1"/>
  <c r="AE417" i="1"/>
  <c r="AE416" i="1"/>
  <c r="AE415" i="1"/>
  <c r="AE414" i="1"/>
  <c r="AE413" i="1"/>
  <c r="AE412" i="1"/>
  <c r="AE411" i="1"/>
  <c r="AE410" i="1"/>
  <c r="AE409" i="1"/>
  <c r="AE408" i="1"/>
  <c r="AE407" i="1"/>
  <c r="AE406" i="1"/>
  <c r="AE405" i="1"/>
  <c r="AE404" i="1"/>
  <c r="AE403" i="1"/>
  <c r="AE402" i="1"/>
  <c r="AE401" i="1"/>
  <c r="AE400" i="1"/>
  <c r="AE399" i="1"/>
  <c r="AE398" i="1"/>
  <c r="AE397" i="1"/>
  <c r="AE396" i="1"/>
  <c r="AE395" i="1"/>
  <c r="AE394" i="1"/>
  <c r="AE393" i="1"/>
  <c r="AE392" i="1"/>
  <c r="AE391" i="1"/>
  <c r="AE390" i="1"/>
  <c r="AE389" i="1"/>
  <c r="AE388" i="1"/>
  <c r="AE387" i="1"/>
  <c r="AE386" i="1"/>
  <c r="AE385" i="1"/>
  <c r="AE384" i="1"/>
  <c r="AE383" i="1"/>
  <c r="AE382" i="1"/>
  <c r="AE381" i="1"/>
  <c r="AE380" i="1"/>
  <c r="AE379" i="1"/>
  <c r="AE378" i="1"/>
  <c r="AE377" i="1"/>
  <c r="AE376" i="1"/>
  <c r="AE375" i="1"/>
  <c r="AE374" i="1"/>
  <c r="AE373" i="1"/>
  <c r="AE372" i="1"/>
  <c r="AE371" i="1"/>
  <c r="AE370" i="1"/>
  <c r="AE369" i="1"/>
  <c r="AE368" i="1"/>
  <c r="AE367" i="1"/>
  <c r="AE366" i="1"/>
  <c r="AE365" i="1"/>
  <c r="AE364" i="1"/>
  <c r="AE363" i="1"/>
  <c r="AE362" i="1"/>
  <c r="AE361" i="1"/>
  <c r="AE360" i="1"/>
  <c r="AE359" i="1"/>
  <c r="AE358" i="1"/>
  <c r="AE357" i="1"/>
  <c r="AE356" i="1"/>
  <c r="AE355" i="1"/>
  <c r="AE354" i="1"/>
  <c r="AE353" i="1"/>
  <c r="AE352" i="1"/>
  <c r="AE351" i="1"/>
  <c r="AE350" i="1"/>
  <c r="AE349" i="1"/>
  <c r="AE348" i="1"/>
  <c r="AE347" i="1"/>
  <c r="AE346" i="1"/>
  <c r="AE345" i="1"/>
  <c r="AE344" i="1"/>
  <c r="AE343" i="1"/>
  <c r="AE342" i="1"/>
  <c r="AE341" i="1"/>
  <c r="AE340" i="1"/>
  <c r="AE339" i="1"/>
  <c r="AE308" i="1"/>
  <c r="AE307" i="1"/>
  <c r="AE306" i="1"/>
  <c r="AE305" i="1"/>
  <c r="AE304" i="1"/>
  <c r="AE303" i="1"/>
  <c r="AE302" i="1"/>
  <c r="AE301" i="1"/>
  <c r="AE300" i="1"/>
  <c r="AE299" i="1"/>
  <c r="AE298" i="1"/>
  <c r="AE297" i="1"/>
  <c r="AE296" i="1"/>
  <c r="AE295" i="1"/>
  <c r="AE294" i="1"/>
  <c r="AE293" i="1"/>
  <c r="AE292" i="1"/>
  <c r="AE291" i="1"/>
  <c r="AE290" i="1"/>
  <c r="AE289" i="1"/>
  <c r="AE288" i="1"/>
  <c r="AE287" i="1"/>
  <c r="AE286" i="1"/>
  <c r="AE285" i="1"/>
  <c r="AE284" i="1"/>
  <c r="AE283" i="1"/>
  <c r="AE282" i="1"/>
  <c r="AE281" i="1"/>
  <c r="AE280" i="1"/>
  <c r="AE279" i="1"/>
  <c r="AE278" i="1"/>
  <c r="AE277" i="1"/>
  <c r="AE276" i="1"/>
  <c r="AE275" i="1"/>
  <c r="AE274" i="1"/>
  <c r="AE273" i="1"/>
  <c r="AE272" i="1"/>
  <c r="AE271" i="1"/>
  <c r="AE270" i="1"/>
  <c r="AE269" i="1"/>
  <c r="AE268" i="1"/>
  <c r="AE267" i="1"/>
  <c r="AE266" i="1"/>
  <c r="AE265" i="1"/>
  <c r="AE264" i="1"/>
  <c r="AE263" i="1"/>
  <c r="AE262" i="1"/>
  <c r="AE261" i="1"/>
  <c r="AE260" i="1"/>
  <c r="AE259" i="1"/>
  <c r="AE258" i="1"/>
  <c r="AE257" i="1"/>
  <c r="AE256" i="1"/>
  <c r="AE255" i="1"/>
  <c r="AE254" i="1"/>
  <c r="AE253" i="1"/>
  <c r="AE252" i="1"/>
  <c r="AE251" i="1"/>
  <c r="AE250" i="1"/>
  <c r="AE249" i="1"/>
  <c r="AE248" i="1"/>
  <c r="AE247" i="1"/>
  <c r="AE246" i="1"/>
  <c r="AE245" i="1"/>
  <c r="AE244" i="1"/>
  <c r="AE243" i="1"/>
  <c r="AE242" i="1"/>
  <c r="AE241" i="1"/>
  <c r="AE240" i="1"/>
  <c r="AE239" i="1"/>
  <c r="AE238" i="1"/>
  <c r="AE237" i="1"/>
  <c r="AE226" i="1"/>
  <c r="AE225" i="1"/>
  <c r="AE224" i="1"/>
  <c r="AE223" i="1"/>
  <c r="AE222" i="1"/>
  <c r="AE221" i="1"/>
  <c r="AE220" i="1"/>
  <c r="AE219" i="1"/>
  <c r="AE218" i="1"/>
  <c r="AE217" i="1"/>
  <c r="AE216" i="1"/>
  <c r="AE215" i="1"/>
  <c r="AE214" i="1"/>
  <c r="AE213" i="1"/>
  <c r="AE212" i="1"/>
  <c r="AE211" i="1"/>
  <c r="AE210" i="1"/>
  <c r="AE209" i="1"/>
  <c r="AE208" i="1"/>
  <c r="AE207" i="1"/>
  <c r="AE206" i="1"/>
  <c r="AE205" i="1"/>
  <c r="AE204" i="1"/>
  <c r="AE203" i="1"/>
  <c r="AE202" i="1"/>
  <c r="AE201" i="1"/>
  <c r="AE200" i="1"/>
  <c r="AE199" i="1"/>
  <c r="AE198" i="1"/>
  <c r="AE197" i="1"/>
  <c r="AE196" i="1"/>
  <c r="AE195" i="1"/>
  <c r="AE194" i="1"/>
  <c r="AE193" i="1"/>
  <c r="AE192" i="1"/>
  <c r="AE191" i="1"/>
  <c r="AE190" i="1"/>
  <c r="AE189" i="1"/>
  <c r="AE188" i="1"/>
  <c r="AE187" i="1"/>
  <c r="AE186" i="1"/>
  <c r="AE185" i="1"/>
  <c r="AE184" i="1"/>
  <c r="AE183" i="1"/>
  <c r="AE182" i="1"/>
  <c r="AE181" i="1"/>
  <c r="AE180" i="1"/>
  <c r="AE179" i="1"/>
  <c r="AE178" i="1"/>
  <c r="AE177" i="1"/>
  <c r="AE176" i="1"/>
  <c r="AE175" i="1"/>
  <c r="AE174" i="1"/>
  <c r="AE173" i="1"/>
  <c r="AE172" i="1"/>
  <c r="AE171" i="1"/>
  <c r="AE170" i="1"/>
  <c r="AE169" i="1"/>
  <c r="AE168" i="1"/>
  <c r="AE167" i="1"/>
  <c r="AE166" i="1"/>
  <c r="AE165" i="1"/>
  <c r="AE164" i="1"/>
  <c r="AE163" i="1"/>
  <c r="AE162" i="1"/>
  <c r="AE161" i="1"/>
  <c r="AE160" i="1"/>
  <c r="AE159" i="1"/>
  <c r="AE158" i="1"/>
  <c r="AE157" i="1"/>
  <c r="AE156" i="1"/>
  <c r="AE155" i="1"/>
  <c r="AE154" i="1"/>
  <c r="AE153" i="1"/>
  <c r="AE152" i="1"/>
  <c r="AE151" i="1"/>
  <c r="AE150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2" i="1"/>
  <c r="F865" i="1" l="1"/>
  <c r="F2092" i="1"/>
  <c r="F864" i="1"/>
  <c r="F2060" i="1"/>
  <c r="F2066" i="1"/>
  <c r="F2081" i="1"/>
  <c r="F2076" i="1"/>
  <c r="F2075" i="1"/>
  <c r="F2046" i="1"/>
  <c r="F2072" i="1"/>
  <c r="F2052" i="1"/>
  <c r="F2079" i="1"/>
  <c r="F2056" i="1"/>
  <c r="F2080" i="1"/>
  <c r="F2078" i="1"/>
  <c r="F2091" i="1"/>
  <c r="F2043" i="1"/>
  <c r="F2090" i="1"/>
  <c r="F2085" i="1"/>
  <c r="F2062" i="1"/>
  <c r="F2067" i="1"/>
  <c r="F2044" i="1"/>
  <c r="F2088" i="1"/>
  <c r="F2055" i="1"/>
  <c r="F2051" i="1"/>
  <c r="F2049" i="1"/>
  <c r="F2089" i="1"/>
  <c r="F2068" i="1"/>
  <c r="F2047" i="1"/>
  <c r="F2048" i="1"/>
  <c r="F2063" i="1"/>
  <c r="F2086" i="1"/>
  <c r="F2087" i="1"/>
  <c r="F2082" i="1"/>
  <c r="F2053" i="1"/>
  <c r="F2057" i="1"/>
  <c r="F2045" i="1"/>
  <c r="F2070" i="1"/>
  <c r="F2083" i="1"/>
  <c r="F2069" i="1"/>
  <c r="F2073" i="1"/>
  <c r="F2059" i="1"/>
  <c r="F2084" i="1"/>
  <c r="F2077" i="1"/>
  <c r="F2065" i="1"/>
  <c r="F2061" i="1"/>
  <c r="F2064" i="1"/>
  <c r="F2074" i="1"/>
  <c r="F2071" i="1"/>
  <c r="F2054" i="1"/>
  <c r="F2050" i="1"/>
  <c r="F2058" i="1"/>
  <c r="F857" i="1"/>
  <c r="F841" i="1"/>
  <c r="F848" i="1"/>
  <c r="F816" i="1"/>
  <c r="F850" i="1"/>
  <c r="F846" i="1"/>
  <c r="F828" i="1"/>
  <c r="F853" i="1"/>
  <c r="F845" i="1"/>
  <c r="F862" i="1"/>
  <c r="F820" i="1"/>
  <c r="F822" i="1"/>
  <c r="F858" i="1"/>
  <c r="F840" i="1"/>
  <c r="F847" i="1"/>
  <c r="F835" i="1"/>
  <c r="F824" i="1"/>
  <c r="F844" i="1"/>
  <c r="F855" i="1"/>
  <c r="F837" i="1"/>
  <c r="F836" i="1"/>
  <c r="F830" i="1"/>
  <c r="F849" i="1"/>
  <c r="F831" i="1"/>
  <c r="F860" i="1"/>
  <c r="F856" i="1"/>
  <c r="F815" i="1"/>
  <c r="F823" i="1"/>
  <c r="F854" i="1"/>
  <c r="F821" i="1"/>
  <c r="F859" i="1"/>
  <c r="F829" i="1"/>
  <c r="F818" i="1"/>
  <c r="F861" i="1"/>
  <c r="F842" i="1"/>
  <c r="F851" i="1"/>
  <c r="F819" i="1"/>
  <c r="F852" i="1"/>
  <c r="F827" i="1"/>
  <c r="F833" i="1"/>
  <c r="F825" i="1"/>
  <c r="F834" i="1"/>
  <c r="F838" i="1"/>
  <c r="F817" i="1"/>
  <c r="F839" i="1"/>
  <c r="F843" i="1"/>
  <c r="F832" i="1"/>
  <c r="F863" i="1"/>
  <c r="F826" i="1"/>
  <c r="E2142" i="1"/>
  <c r="E915" i="1"/>
  <c r="E916" i="1"/>
  <c r="E2140" i="1"/>
  <c r="E2098" i="1"/>
  <c r="E2135" i="1"/>
  <c r="E2122" i="1"/>
  <c r="E2110" i="1"/>
  <c r="E2137" i="1"/>
  <c r="E2095" i="1"/>
  <c r="E2093" i="1"/>
  <c r="E2120" i="1"/>
  <c r="E2125" i="1"/>
  <c r="E2108" i="1"/>
  <c r="E2138" i="1"/>
  <c r="E2104" i="1"/>
  <c r="E2134" i="1"/>
  <c r="E2111" i="1"/>
  <c r="E2102" i="1"/>
  <c r="E2131" i="1"/>
  <c r="E2113" i="1"/>
  <c r="E2116" i="1"/>
  <c r="E2107" i="1"/>
  <c r="E2126" i="1"/>
  <c r="E2119" i="1"/>
  <c r="E2129" i="1"/>
  <c r="E2101" i="1"/>
  <c r="E2099" i="1"/>
  <c r="E2117" i="1"/>
  <c r="E2128" i="1"/>
  <c r="E2133" i="1"/>
  <c r="E2115" i="1"/>
  <c r="E2097" i="1"/>
  <c r="E2132" i="1"/>
  <c r="E2127" i="1"/>
  <c r="E2109" i="1"/>
  <c r="E2096" i="1"/>
  <c r="E2124" i="1"/>
  <c r="E2106" i="1"/>
  <c r="E2105" i="1"/>
  <c r="E2139" i="1"/>
  <c r="E2121" i="1"/>
  <c r="E2103" i="1"/>
  <c r="E2114" i="1"/>
  <c r="E2100" i="1"/>
  <c r="E2094" i="1"/>
  <c r="E2136" i="1"/>
  <c r="E2123" i="1"/>
  <c r="E2130" i="1"/>
  <c r="E2141" i="1"/>
  <c r="E2118" i="1"/>
  <c r="E2112" i="1"/>
  <c r="E911" i="1"/>
  <c r="E906" i="1"/>
  <c r="E892" i="1"/>
  <c r="E874" i="1"/>
  <c r="E872" i="1"/>
  <c r="E901" i="1"/>
  <c r="E897" i="1"/>
  <c r="E883" i="1"/>
  <c r="E881" i="1"/>
  <c r="E875" i="1"/>
  <c r="E902" i="1"/>
  <c r="E870" i="1"/>
  <c r="E891" i="1"/>
  <c r="E879" i="1"/>
  <c r="E890" i="1"/>
  <c r="E873" i="1"/>
  <c r="E900" i="1"/>
  <c r="E888" i="1"/>
  <c r="E882" i="1"/>
  <c r="E910" i="1"/>
  <c r="E866" i="1"/>
  <c r="E909" i="1"/>
  <c r="E908" i="1"/>
  <c r="E913" i="1"/>
  <c r="E868" i="1"/>
  <c r="E899" i="1"/>
  <c r="E877" i="1"/>
  <c r="E884" i="1"/>
  <c r="E886" i="1"/>
  <c r="E893" i="1"/>
  <c r="E904" i="1"/>
  <c r="E876" i="1"/>
  <c r="E912" i="1"/>
  <c r="E895" i="1"/>
  <c r="E880" i="1"/>
  <c r="E896" i="1"/>
  <c r="E887" i="1"/>
  <c r="E867" i="1"/>
  <c r="E903" i="1"/>
  <c r="E894" i="1"/>
  <c r="E869" i="1"/>
  <c r="E889" i="1"/>
  <c r="E898" i="1"/>
  <c r="E907" i="1"/>
  <c r="E905" i="1"/>
  <c r="E914" i="1"/>
  <c r="E871" i="1"/>
  <c r="E885" i="1"/>
  <c r="E878" i="1"/>
  <c r="N22" i="4"/>
  <c r="J23" i="4" s="1"/>
  <c r="O21" i="4"/>
  <c r="K22" i="4" s="1"/>
  <c r="AC858" i="1"/>
  <c r="AC857" i="1"/>
  <c r="AC856" i="1"/>
  <c r="AC855" i="1"/>
  <c r="AC854" i="1"/>
  <c r="AC853" i="1"/>
  <c r="AC852" i="1"/>
  <c r="AC851" i="1"/>
  <c r="AC850" i="1"/>
  <c r="AC849" i="1"/>
  <c r="AC848" i="1"/>
  <c r="AC847" i="1"/>
  <c r="AC846" i="1"/>
  <c r="AC845" i="1"/>
  <c r="AC844" i="1"/>
  <c r="AC843" i="1"/>
  <c r="AC842" i="1"/>
  <c r="AC841" i="1"/>
  <c r="AC840" i="1"/>
  <c r="AC839" i="1"/>
  <c r="AC838" i="1"/>
  <c r="AC837" i="1"/>
  <c r="AC836" i="1"/>
  <c r="AC835" i="1"/>
  <c r="AC834" i="1"/>
  <c r="AC833" i="1"/>
  <c r="AC832" i="1"/>
  <c r="AC831" i="1"/>
  <c r="AC830" i="1"/>
  <c r="AC829" i="1"/>
  <c r="AC828" i="1"/>
  <c r="AC827" i="1"/>
  <c r="AC826" i="1"/>
  <c r="AC825" i="1"/>
  <c r="AC824" i="1"/>
  <c r="AC823" i="1"/>
  <c r="AC822" i="1"/>
  <c r="AC82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60" i="1"/>
  <c r="AC759" i="1"/>
  <c r="AC758" i="1"/>
  <c r="AC757" i="1"/>
  <c r="AC756" i="1"/>
  <c r="AC755" i="1"/>
  <c r="AC754" i="1"/>
  <c r="AC753" i="1"/>
  <c r="AC752" i="1"/>
  <c r="AC751" i="1"/>
  <c r="AC750" i="1"/>
  <c r="AC749" i="1"/>
  <c r="AC748" i="1"/>
  <c r="AC747" i="1"/>
  <c r="AC746" i="1"/>
  <c r="AC745" i="1"/>
  <c r="AC744" i="1"/>
  <c r="AC743" i="1"/>
  <c r="AC742" i="1"/>
  <c r="AC741" i="1"/>
  <c r="AC740" i="1"/>
  <c r="AC739" i="1"/>
  <c r="AC738" i="1"/>
  <c r="AC737" i="1"/>
  <c r="AC736" i="1"/>
  <c r="AC735" i="1"/>
  <c r="AC734" i="1"/>
  <c r="AC733" i="1"/>
  <c r="AC732" i="1"/>
  <c r="AC73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1" i="1"/>
  <c r="AC680" i="1"/>
  <c r="AC679" i="1"/>
  <c r="AC678" i="1"/>
  <c r="AC677" i="1"/>
  <c r="AC676" i="1"/>
  <c r="AC675" i="1"/>
  <c r="AC674" i="1"/>
  <c r="AC673" i="1"/>
  <c r="AC672" i="1"/>
  <c r="AC671" i="1"/>
  <c r="AC670" i="1"/>
  <c r="AC669" i="1"/>
  <c r="AC668" i="1"/>
  <c r="AC667" i="1"/>
  <c r="AC666" i="1"/>
  <c r="AC665" i="1"/>
  <c r="AC664" i="1"/>
  <c r="AC663" i="1"/>
  <c r="AC662" i="1"/>
  <c r="AC661" i="1"/>
  <c r="AC660" i="1"/>
  <c r="AC659" i="1"/>
  <c r="AC658" i="1"/>
  <c r="AC657" i="1"/>
  <c r="AC656" i="1"/>
  <c r="AC655" i="1"/>
  <c r="AC654" i="1"/>
  <c r="AC653" i="1"/>
  <c r="AC652" i="1"/>
  <c r="AC651" i="1"/>
  <c r="AC650" i="1"/>
  <c r="AC649" i="1"/>
  <c r="AC648" i="1"/>
  <c r="AC647" i="1"/>
  <c r="AC646" i="1"/>
  <c r="AC645" i="1"/>
  <c r="AC644" i="1"/>
  <c r="AC643" i="1"/>
  <c r="AC642" i="1"/>
  <c r="AC641" i="1"/>
  <c r="AC640" i="1"/>
  <c r="AC639" i="1"/>
  <c r="AC638" i="1"/>
  <c r="AC637" i="1"/>
  <c r="AC636" i="1"/>
  <c r="AC635" i="1"/>
  <c r="AC634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73" i="1"/>
  <c r="AC572" i="1"/>
  <c r="AC571" i="1"/>
  <c r="AC570" i="1"/>
  <c r="AC569" i="1"/>
  <c r="AC568" i="1"/>
  <c r="AC567" i="1"/>
  <c r="AC566" i="1"/>
  <c r="AC565" i="1"/>
  <c r="AC564" i="1"/>
  <c r="AC563" i="1"/>
  <c r="AC562" i="1"/>
  <c r="AC561" i="1"/>
  <c r="AC560" i="1"/>
  <c r="AC559" i="1"/>
  <c r="AC558" i="1"/>
  <c r="AC557" i="1"/>
  <c r="AC556" i="1"/>
  <c r="AC555" i="1"/>
  <c r="AC554" i="1"/>
  <c r="AC553" i="1"/>
  <c r="AC552" i="1"/>
  <c r="AC551" i="1"/>
  <c r="AC550" i="1"/>
  <c r="AC549" i="1"/>
  <c r="AC548" i="1"/>
  <c r="AC547" i="1"/>
  <c r="AC546" i="1"/>
  <c r="AC545" i="1"/>
  <c r="AC54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3" i="1"/>
  <c r="AC512" i="1"/>
  <c r="AC511" i="1"/>
  <c r="AC510" i="1"/>
  <c r="AC509" i="1"/>
  <c r="AC508" i="1"/>
  <c r="AC507" i="1"/>
  <c r="AC506" i="1"/>
  <c r="AC505" i="1"/>
  <c r="AC504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81" i="1"/>
  <c r="AC480" i="1"/>
  <c r="AC479" i="1"/>
  <c r="AC478" i="1"/>
  <c r="AC477" i="1"/>
  <c r="AC476" i="1"/>
  <c r="AC475" i="1"/>
  <c r="AC474" i="1"/>
  <c r="AC473" i="1"/>
  <c r="AC472" i="1"/>
  <c r="AC471" i="1"/>
  <c r="AC470" i="1"/>
  <c r="AC469" i="1"/>
  <c r="AC468" i="1"/>
  <c r="AC467" i="1"/>
  <c r="AC466" i="1"/>
  <c r="AC465" i="1"/>
  <c r="AC464" i="1"/>
  <c r="AC463" i="1"/>
  <c r="AC462" i="1"/>
  <c r="AC461" i="1"/>
  <c r="AC460" i="1"/>
  <c r="AC459" i="1"/>
  <c r="AC458" i="1"/>
  <c r="AC457" i="1"/>
  <c r="AC456" i="1"/>
  <c r="AC455" i="1"/>
  <c r="AC454" i="1"/>
  <c r="AC453" i="1"/>
  <c r="AC45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8" i="1"/>
  <c r="AC397" i="1"/>
  <c r="AC396" i="1"/>
  <c r="AC395" i="1"/>
  <c r="AC394" i="1"/>
  <c r="AC393" i="1"/>
  <c r="AC392" i="1"/>
  <c r="AC391" i="1"/>
  <c r="AC390" i="1"/>
  <c r="AC389" i="1"/>
  <c r="AC388" i="1"/>
  <c r="AC387" i="1"/>
  <c r="AC386" i="1"/>
  <c r="AC385" i="1"/>
  <c r="AC384" i="1"/>
  <c r="AC383" i="1"/>
  <c r="AC382" i="1"/>
  <c r="AC381" i="1"/>
  <c r="AC380" i="1"/>
  <c r="AC379" i="1"/>
  <c r="AC378" i="1"/>
  <c r="AC377" i="1"/>
  <c r="AC376" i="1"/>
  <c r="AC375" i="1"/>
  <c r="AC374" i="1"/>
  <c r="AC373" i="1"/>
  <c r="AC372" i="1"/>
  <c r="AC371" i="1"/>
  <c r="AC370" i="1"/>
  <c r="AC369" i="1"/>
  <c r="AC368" i="1"/>
  <c r="AC367" i="1"/>
  <c r="AC366" i="1"/>
  <c r="AC365" i="1"/>
  <c r="AC364" i="1"/>
  <c r="AC363" i="1"/>
  <c r="AC362" i="1"/>
  <c r="AC361" i="1"/>
  <c r="AC360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08" i="1"/>
  <c r="AC307" i="1"/>
  <c r="AC306" i="1"/>
  <c r="AC305" i="1"/>
  <c r="AC304" i="1"/>
  <c r="AC303" i="1"/>
  <c r="AC302" i="1"/>
  <c r="AC301" i="1"/>
  <c r="AC300" i="1"/>
  <c r="AC299" i="1"/>
  <c r="AC298" i="1"/>
  <c r="AC297" i="1"/>
  <c r="AC296" i="1"/>
  <c r="AC295" i="1"/>
  <c r="AC294" i="1"/>
  <c r="AC293" i="1"/>
  <c r="AC292" i="1"/>
  <c r="AC291" i="1"/>
  <c r="AC290" i="1"/>
  <c r="AC289" i="1"/>
  <c r="AC288" i="1"/>
  <c r="AC287" i="1"/>
  <c r="AC286" i="1"/>
  <c r="AC285" i="1"/>
  <c r="AC284" i="1"/>
  <c r="AC283" i="1"/>
  <c r="AC282" i="1"/>
  <c r="AC281" i="1"/>
  <c r="AC280" i="1"/>
  <c r="AC279" i="1"/>
  <c r="AC278" i="1"/>
  <c r="AC277" i="1"/>
  <c r="AC276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6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26" i="1"/>
  <c r="AC225" i="1"/>
  <c r="AC224" i="1"/>
  <c r="AC223" i="1"/>
  <c r="AC222" i="1"/>
  <c r="AC221" i="1"/>
  <c r="AC220" i="1"/>
  <c r="AC219" i="1"/>
  <c r="AC218" i="1"/>
  <c r="AC217" i="1"/>
  <c r="AC216" i="1"/>
  <c r="AC215" i="1"/>
  <c r="AC214" i="1"/>
  <c r="AC213" i="1"/>
  <c r="AC212" i="1"/>
  <c r="AC211" i="1"/>
  <c r="AC210" i="1"/>
  <c r="AC209" i="1"/>
  <c r="AC208" i="1"/>
  <c r="AC207" i="1"/>
  <c r="AC206" i="1"/>
  <c r="AC205" i="1"/>
  <c r="AC204" i="1"/>
  <c r="AC203" i="1"/>
  <c r="AC202" i="1"/>
  <c r="AC201" i="1"/>
  <c r="AC200" i="1"/>
  <c r="AC199" i="1"/>
  <c r="AC198" i="1"/>
  <c r="AC197" i="1"/>
  <c r="AC196" i="1"/>
  <c r="AC195" i="1"/>
  <c r="AC194" i="1"/>
  <c r="AC193" i="1"/>
  <c r="AC192" i="1"/>
  <c r="AC191" i="1"/>
  <c r="AC190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2" i="1"/>
  <c r="F2142" i="1" l="1"/>
  <c r="F916" i="1"/>
  <c r="F915" i="1"/>
  <c r="F908" i="1"/>
  <c r="F893" i="1"/>
  <c r="F883" i="1"/>
  <c r="F875" i="1"/>
  <c r="F866" i="1"/>
  <c r="F874" i="1"/>
  <c r="F878" i="1"/>
  <c r="F913" i="1"/>
  <c r="F899" i="1"/>
  <c r="F884" i="1"/>
  <c r="F892" i="1"/>
  <c r="F887" i="1"/>
  <c r="F902" i="1"/>
  <c r="F910" i="1"/>
  <c r="F905" i="1"/>
  <c r="F896" i="1"/>
  <c r="F872" i="1"/>
  <c r="F869" i="1"/>
  <c r="F912" i="1"/>
  <c r="F890" i="1"/>
  <c r="F901" i="1"/>
  <c r="F904" i="1"/>
  <c r="F898" i="1"/>
  <c r="F914" i="1"/>
  <c r="F907" i="1"/>
  <c r="F881" i="1"/>
  <c r="F868" i="1"/>
  <c r="F911" i="1"/>
  <c r="F895" i="1"/>
  <c r="F889" i="1"/>
  <c r="F880" i="1"/>
  <c r="F877" i="1"/>
  <c r="F886" i="1"/>
  <c r="F871" i="1"/>
  <c r="F879" i="1"/>
  <c r="F897" i="1"/>
  <c r="F882" i="1"/>
  <c r="F900" i="1"/>
  <c r="F867" i="1"/>
  <c r="F885" i="1"/>
  <c r="F903" i="1"/>
  <c r="F870" i="1"/>
  <c r="F888" i="1"/>
  <c r="F906" i="1"/>
  <c r="F876" i="1"/>
  <c r="F894" i="1"/>
  <c r="F873" i="1"/>
  <c r="F891" i="1"/>
  <c r="F909" i="1"/>
  <c r="F2140" i="1"/>
  <c r="F2112" i="1"/>
  <c r="F2100" i="1"/>
  <c r="F2096" i="1"/>
  <c r="F2105" i="1"/>
  <c r="F2130" i="1"/>
  <c r="F2120" i="1"/>
  <c r="F2102" i="1"/>
  <c r="F2117" i="1"/>
  <c r="F2132" i="1"/>
  <c r="F2115" i="1"/>
  <c r="F2127" i="1"/>
  <c r="F2139" i="1"/>
  <c r="F2106" i="1"/>
  <c r="F2111" i="1"/>
  <c r="F2135" i="1"/>
  <c r="F2126" i="1"/>
  <c r="F2133" i="1"/>
  <c r="F2129" i="1"/>
  <c r="F2097" i="1"/>
  <c r="F2108" i="1"/>
  <c r="F2099" i="1"/>
  <c r="F2118" i="1"/>
  <c r="F2123" i="1"/>
  <c r="F2094" i="1"/>
  <c r="F2109" i="1"/>
  <c r="F2121" i="1"/>
  <c r="F2114" i="1"/>
  <c r="F2141" i="1"/>
  <c r="F2103" i="1"/>
  <c r="F2138" i="1"/>
  <c r="F2136" i="1"/>
  <c r="F2124" i="1"/>
  <c r="F2093" i="1"/>
  <c r="F2107" i="1"/>
  <c r="F2125" i="1"/>
  <c r="F2113" i="1"/>
  <c r="F2134" i="1"/>
  <c r="F2095" i="1"/>
  <c r="F2116" i="1"/>
  <c r="F2137" i="1"/>
  <c r="F2104" i="1"/>
  <c r="F2098" i="1"/>
  <c r="F2119" i="1"/>
  <c r="F2101" i="1"/>
  <c r="F2122" i="1"/>
  <c r="F2128" i="1"/>
  <c r="F2110" i="1"/>
  <c r="F2131" i="1"/>
  <c r="E967" i="1"/>
  <c r="E2192" i="1"/>
  <c r="E966" i="1"/>
  <c r="E941" i="1"/>
  <c r="E963" i="1"/>
  <c r="E957" i="1"/>
  <c r="E956" i="1"/>
  <c r="E930" i="1"/>
  <c r="E948" i="1"/>
  <c r="E952" i="1"/>
  <c r="E945" i="1"/>
  <c r="E965" i="1"/>
  <c r="E943" i="1"/>
  <c r="E921" i="1"/>
  <c r="E961" i="1"/>
  <c r="E959" i="1"/>
  <c r="E938" i="1"/>
  <c r="E939" i="1"/>
  <c r="E920" i="1"/>
  <c r="E923" i="1"/>
  <c r="E927" i="1"/>
  <c r="E925" i="1"/>
  <c r="E931" i="1"/>
  <c r="E949" i="1"/>
  <c r="E932" i="1"/>
  <c r="E934" i="1"/>
  <c r="E950" i="1"/>
  <c r="E951" i="1"/>
  <c r="E919" i="1"/>
  <c r="E955" i="1"/>
  <c r="E928" i="1"/>
  <c r="E964" i="1"/>
  <c r="E926" i="1"/>
  <c r="E962" i="1"/>
  <c r="E935" i="1"/>
  <c r="E940" i="1"/>
  <c r="E933" i="1"/>
  <c r="E946" i="1"/>
  <c r="E936" i="1"/>
  <c r="E953" i="1"/>
  <c r="E947" i="1"/>
  <c r="E960" i="1"/>
  <c r="E954" i="1"/>
  <c r="E937" i="1"/>
  <c r="E917" i="1"/>
  <c r="E918" i="1"/>
  <c r="E958" i="1"/>
  <c r="E942" i="1"/>
  <c r="E929" i="1"/>
  <c r="E924" i="1"/>
  <c r="E944" i="1"/>
  <c r="E922" i="1"/>
  <c r="E2183" i="1"/>
  <c r="E2179" i="1"/>
  <c r="E2165" i="1"/>
  <c r="E2153" i="1"/>
  <c r="E2191" i="1"/>
  <c r="E2171" i="1"/>
  <c r="E2168" i="1"/>
  <c r="E2159" i="1"/>
  <c r="E2156" i="1"/>
  <c r="E2162" i="1"/>
  <c r="E2152" i="1"/>
  <c r="E2150" i="1"/>
  <c r="E2147" i="1"/>
  <c r="E2149" i="1"/>
  <c r="E2158" i="1"/>
  <c r="E2155" i="1"/>
  <c r="E2143" i="1"/>
  <c r="E2189" i="1"/>
  <c r="E2161" i="1"/>
  <c r="E2174" i="1"/>
  <c r="E2190" i="1"/>
  <c r="E2146" i="1"/>
  <c r="E2185" i="1"/>
  <c r="E2182" i="1"/>
  <c r="E2180" i="1"/>
  <c r="E2177" i="1"/>
  <c r="E2167" i="1"/>
  <c r="E2164" i="1"/>
  <c r="E2170" i="1"/>
  <c r="E2188" i="1"/>
  <c r="E2186" i="1"/>
  <c r="E2176" i="1"/>
  <c r="E2173" i="1"/>
  <c r="E2144" i="1"/>
  <c r="E2148" i="1"/>
  <c r="E2166" i="1"/>
  <c r="E2184" i="1"/>
  <c r="E2154" i="1"/>
  <c r="E2172" i="1"/>
  <c r="E2157" i="1"/>
  <c r="E2175" i="1"/>
  <c r="E2160" i="1"/>
  <c r="E2178" i="1"/>
  <c r="E2181" i="1"/>
  <c r="E2187" i="1"/>
  <c r="E2145" i="1"/>
  <c r="E2151" i="1"/>
  <c r="E2169" i="1"/>
  <c r="E2163" i="1"/>
  <c r="N23" i="4"/>
  <c r="J24" i="4" s="1"/>
  <c r="O22" i="4"/>
  <c r="K23" i="4" s="1"/>
  <c r="F2192" i="1" l="1"/>
  <c r="F967" i="1"/>
  <c r="F966" i="1"/>
  <c r="F956" i="1"/>
  <c r="F943" i="1"/>
  <c r="F952" i="1"/>
  <c r="F931" i="1"/>
  <c r="F944" i="1"/>
  <c r="F946" i="1"/>
  <c r="F925" i="1"/>
  <c r="F932" i="1"/>
  <c r="F962" i="1"/>
  <c r="F965" i="1"/>
  <c r="F923" i="1"/>
  <c r="F950" i="1"/>
  <c r="F964" i="1"/>
  <c r="F917" i="1"/>
  <c r="F941" i="1"/>
  <c r="F955" i="1"/>
  <c r="F934" i="1"/>
  <c r="F920" i="1"/>
  <c r="F938" i="1"/>
  <c r="F926" i="1"/>
  <c r="F940" i="1"/>
  <c r="F928" i="1"/>
  <c r="F959" i="1"/>
  <c r="F935" i="1"/>
  <c r="F958" i="1"/>
  <c r="F949" i="1"/>
  <c r="F922" i="1"/>
  <c r="F929" i="1"/>
  <c r="F953" i="1"/>
  <c r="F937" i="1"/>
  <c r="F961" i="1"/>
  <c r="F963" i="1"/>
  <c r="F947" i="1"/>
  <c r="F919" i="1"/>
  <c r="F921" i="1"/>
  <c r="F939" i="1"/>
  <c r="F957" i="1"/>
  <c r="F924" i="1"/>
  <c r="F942" i="1"/>
  <c r="F960" i="1"/>
  <c r="F927" i="1"/>
  <c r="F945" i="1"/>
  <c r="F930" i="1"/>
  <c r="F948" i="1"/>
  <c r="F918" i="1"/>
  <c r="F936" i="1"/>
  <c r="F954" i="1"/>
  <c r="F951" i="1"/>
  <c r="F933" i="1"/>
  <c r="F2174" i="1"/>
  <c r="F2187" i="1"/>
  <c r="F2160" i="1"/>
  <c r="F2188" i="1"/>
  <c r="F2170" i="1"/>
  <c r="F2152" i="1"/>
  <c r="F2171" i="1"/>
  <c r="F2166" i="1"/>
  <c r="F2159" i="1"/>
  <c r="F2154" i="1"/>
  <c r="F2185" i="1"/>
  <c r="F2167" i="1"/>
  <c r="F2149" i="1"/>
  <c r="F2162" i="1"/>
  <c r="F2157" i="1"/>
  <c r="F2150" i="1"/>
  <c r="F2145" i="1"/>
  <c r="F2165" i="1"/>
  <c r="F2179" i="1"/>
  <c r="F2191" i="1"/>
  <c r="F2173" i="1"/>
  <c r="F2143" i="1"/>
  <c r="F2175" i="1"/>
  <c r="F2181" i="1"/>
  <c r="F2178" i="1"/>
  <c r="F2164" i="1"/>
  <c r="F2189" i="1"/>
  <c r="F2148" i="1"/>
  <c r="F2172" i="1"/>
  <c r="F2144" i="1"/>
  <c r="F2161" i="1"/>
  <c r="F2180" i="1"/>
  <c r="F2186" i="1"/>
  <c r="F2163" i="1"/>
  <c r="F2182" i="1"/>
  <c r="F2183" i="1"/>
  <c r="F2147" i="1"/>
  <c r="F2158" i="1"/>
  <c r="F2153" i="1"/>
  <c r="F2177" i="1"/>
  <c r="F2169" i="1"/>
  <c r="F2156" i="1"/>
  <c r="F2168" i="1"/>
  <c r="F2176" i="1"/>
  <c r="F2146" i="1"/>
  <c r="F2184" i="1"/>
  <c r="F2190" i="1"/>
  <c r="F2151" i="1"/>
  <c r="F2155" i="1"/>
  <c r="E976" i="1"/>
  <c r="E975" i="1"/>
  <c r="E2242" i="1"/>
  <c r="E968" i="1"/>
  <c r="E971" i="1"/>
  <c r="E969" i="1"/>
  <c r="E970" i="1"/>
  <c r="E973" i="1"/>
  <c r="E974" i="1"/>
  <c r="E972" i="1"/>
  <c r="E2240" i="1"/>
  <c r="E2198" i="1"/>
  <c r="E2216" i="1"/>
  <c r="E2234" i="1"/>
  <c r="E2230" i="1"/>
  <c r="E2212" i="1"/>
  <c r="E2194" i="1"/>
  <c r="E2226" i="1"/>
  <c r="E2208" i="1"/>
  <c r="E2237" i="1"/>
  <c r="E2201" i="1"/>
  <c r="E2222" i="1"/>
  <c r="E2224" i="1"/>
  <c r="E2206" i="1"/>
  <c r="E2238" i="1"/>
  <c r="E2220" i="1"/>
  <c r="E2202" i="1"/>
  <c r="E2225" i="1"/>
  <c r="E2210" i="1"/>
  <c r="E2239" i="1"/>
  <c r="E2221" i="1"/>
  <c r="E2203" i="1"/>
  <c r="E2235" i="1"/>
  <c r="E2217" i="1"/>
  <c r="E2199" i="1"/>
  <c r="E2219" i="1"/>
  <c r="E2228" i="1"/>
  <c r="E2236" i="1"/>
  <c r="E2218" i="1"/>
  <c r="E2200" i="1"/>
  <c r="E2232" i="1"/>
  <c r="E2214" i="1"/>
  <c r="E2196" i="1"/>
  <c r="E2213" i="1"/>
  <c r="E2233" i="1"/>
  <c r="E2229" i="1"/>
  <c r="E2207" i="1"/>
  <c r="E2204" i="1"/>
  <c r="E2227" i="1"/>
  <c r="E2223" i="1"/>
  <c r="E2195" i="1"/>
  <c r="E2215" i="1"/>
  <c r="E2211" i="1"/>
  <c r="E2209" i="1"/>
  <c r="E2205" i="1"/>
  <c r="E2231" i="1"/>
  <c r="E2197" i="1"/>
  <c r="E2193" i="1"/>
  <c r="E2241" i="1"/>
  <c r="N24" i="4"/>
  <c r="J25" i="4" s="1"/>
  <c r="O23" i="4"/>
  <c r="K24" i="4" s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F2242" i="1" l="1"/>
  <c r="F976" i="1"/>
  <c r="F975" i="1"/>
  <c r="F970" i="1"/>
  <c r="F972" i="1"/>
  <c r="F974" i="1"/>
  <c r="F971" i="1"/>
  <c r="F973" i="1"/>
  <c r="F968" i="1"/>
  <c r="F969" i="1"/>
  <c r="F2234" i="1"/>
  <c r="F2198" i="1"/>
  <c r="F2216" i="1"/>
  <c r="F2230" i="1"/>
  <c r="F2212" i="1"/>
  <c r="F2194" i="1"/>
  <c r="F2211" i="1"/>
  <c r="F2226" i="1"/>
  <c r="F2237" i="1"/>
  <c r="F2201" i="1"/>
  <c r="F2204" i="1"/>
  <c r="F2227" i="1"/>
  <c r="F2209" i="1"/>
  <c r="F2241" i="1"/>
  <c r="F2205" i="1"/>
  <c r="F2220" i="1"/>
  <c r="F2231" i="1"/>
  <c r="F2195" i="1"/>
  <c r="F2222" i="1"/>
  <c r="F2224" i="1"/>
  <c r="F2206" i="1"/>
  <c r="F2235" i="1"/>
  <c r="F2199" i="1"/>
  <c r="F2214" i="1"/>
  <c r="F2225" i="1"/>
  <c r="F2210" i="1"/>
  <c r="F2239" i="1"/>
  <c r="F2221" i="1"/>
  <c r="F2203" i="1"/>
  <c r="F2229" i="1"/>
  <c r="F2193" i="1"/>
  <c r="F2208" i="1"/>
  <c r="F2219" i="1"/>
  <c r="F2228" i="1"/>
  <c r="F2233" i="1"/>
  <c r="F2215" i="1"/>
  <c r="F2197" i="1"/>
  <c r="F2217" i="1"/>
  <c r="F2232" i="1"/>
  <c r="F2196" i="1"/>
  <c r="F2207" i="1"/>
  <c r="F2202" i="1"/>
  <c r="F2223" i="1"/>
  <c r="F2236" i="1"/>
  <c r="F2213" i="1"/>
  <c r="F2218" i="1"/>
  <c r="F2200" i="1"/>
  <c r="F2238" i="1"/>
  <c r="F2240" i="1"/>
  <c r="E2292" i="1"/>
  <c r="E1026" i="1"/>
  <c r="E1027" i="1"/>
  <c r="E2283" i="1"/>
  <c r="E2264" i="1"/>
  <c r="E2279" i="1"/>
  <c r="E2243" i="1"/>
  <c r="E2291" i="1"/>
  <c r="E2258" i="1"/>
  <c r="E2273" i="1"/>
  <c r="E2289" i="1"/>
  <c r="E2252" i="1"/>
  <c r="E2267" i="1"/>
  <c r="E2282" i="1"/>
  <c r="E2246" i="1"/>
  <c r="E2261" i="1"/>
  <c r="E2270" i="1"/>
  <c r="E2285" i="1"/>
  <c r="E2249" i="1"/>
  <c r="E2286" i="1"/>
  <c r="E2255" i="1"/>
  <c r="E2276" i="1"/>
  <c r="E2256" i="1"/>
  <c r="E2274" i="1"/>
  <c r="E2284" i="1"/>
  <c r="E2260" i="1"/>
  <c r="E2278" i="1"/>
  <c r="E2244" i="1"/>
  <c r="E2262" i="1"/>
  <c r="E2280" i="1"/>
  <c r="E2248" i="1"/>
  <c r="E2266" i="1"/>
  <c r="E2247" i="1"/>
  <c r="E2265" i="1"/>
  <c r="E2251" i="1"/>
  <c r="E2269" i="1"/>
  <c r="E2288" i="1"/>
  <c r="E2250" i="1"/>
  <c r="E2268" i="1"/>
  <c r="E2290" i="1"/>
  <c r="E2254" i="1"/>
  <c r="E2272" i="1"/>
  <c r="E2245" i="1"/>
  <c r="E2257" i="1"/>
  <c r="E2253" i="1"/>
  <c r="E2263" i="1"/>
  <c r="E2259" i="1"/>
  <c r="E2275" i="1"/>
  <c r="E2271" i="1"/>
  <c r="E2281" i="1"/>
  <c r="E2277" i="1"/>
  <c r="E2287" i="1"/>
  <c r="E1025" i="1"/>
  <c r="E1003" i="1"/>
  <c r="E1023" i="1"/>
  <c r="E999" i="1"/>
  <c r="E987" i="1"/>
  <c r="E1008" i="1"/>
  <c r="E998" i="1"/>
  <c r="E1017" i="1"/>
  <c r="E981" i="1"/>
  <c r="E994" i="1"/>
  <c r="E991" i="1"/>
  <c r="E1001" i="1"/>
  <c r="E1019" i="1"/>
  <c r="E992" i="1"/>
  <c r="E1016" i="1"/>
  <c r="E980" i="1"/>
  <c r="E1021" i="1"/>
  <c r="E985" i="1"/>
  <c r="E1012" i="1"/>
  <c r="E1009" i="1"/>
  <c r="E990" i="1"/>
  <c r="E1010" i="1"/>
  <c r="E993" i="1"/>
  <c r="E997" i="1"/>
  <c r="E1002" i="1"/>
  <c r="E983" i="1"/>
  <c r="E1005" i="1"/>
  <c r="E1004" i="1"/>
  <c r="E1006" i="1"/>
  <c r="E1011" i="1"/>
  <c r="E986" i="1"/>
  <c r="E995" i="1"/>
  <c r="E989" i="1"/>
  <c r="E1015" i="1"/>
  <c r="E1013" i="1"/>
  <c r="E996" i="1"/>
  <c r="E1022" i="1"/>
  <c r="E1020" i="1"/>
  <c r="E1000" i="1"/>
  <c r="E977" i="1"/>
  <c r="E1024" i="1"/>
  <c r="E1007" i="1"/>
  <c r="E979" i="1"/>
  <c r="E988" i="1"/>
  <c r="E982" i="1"/>
  <c r="E1018" i="1"/>
  <c r="E978" i="1"/>
  <c r="E1014" i="1"/>
  <c r="E984" i="1"/>
  <c r="N25" i="4"/>
  <c r="J26" i="4" s="1"/>
  <c r="O24" i="4"/>
  <c r="K25" i="4" s="1"/>
  <c r="B1" i="3"/>
  <c r="AB10" i="3"/>
  <c r="AB9" i="3"/>
  <c r="AB8" i="3"/>
  <c r="AB7" i="3"/>
  <c r="AB6" i="3"/>
  <c r="AB5" i="3"/>
  <c r="AB4" i="3"/>
  <c r="AB3" i="3"/>
  <c r="Y10" i="3"/>
  <c r="Y9" i="3"/>
  <c r="Y8" i="3"/>
  <c r="B57" i="3"/>
  <c r="F1027" i="1" l="1"/>
  <c r="F1026" i="1"/>
  <c r="F2292" i="1"/>
  <c r="F1023" i="1"/>
  <c r="F1004" i="1"/>
  <c r="F997" i="1"/>
  <c r="F1018" i="1"/>
  <c r="F994" i="1"/>
  <c r="F1015" i="1"/>
  <c r="F991" i="1"/>
  <c r="F1009" i="1"/>
  <c r="F982" i="1"/>
  <c r="F1007" i="1"/>
  <c r="F979" i="1"/>
  <c r="F989" i="1"/>
  <c r="F986" i="1"/>
  <c r="F1000" i="1"/>
  <c r="F983" i="1"/>
  <c r="F1025" i="1"/>
  <c r="F1022" i="1"/>
  <c r="F1010" i="1"/>
  <c r="F998" i="1"/>
  <c r="F1001" i="1"/>
  <c r="F1016" i="1"/>
  <c r="F1003" i="1"/>
  <c r="F980" i="1"/>
  <c r="F1021" i="1"/>
  <c r="F1013" i="1"/>
  <c r="F1019" i="1"/>
  <c r="F1012" i="1"/>
  <c r="F1006" i="1"/>
  <c r="F992" i="1"/>
  <c r="F977" i="1"/>
  <c r="F988" i="1"/>
  <c r="F985" i="1"/>
  <c r="F1024" i="1"/>
  <c r="F987" i="1"/>
  <c r="F1005" i="1"/>
  <c r="F990" i="1"/>
  <c r="F1008" i="1"/>
  <c r="F993" i="1"/>
  <c r="F1011" i="1"/>
  <c r="F978" i="1"/>
  <c r="F996" i="1"/>
  <c r="F1014" i="1"/>
  <c r="F984" i="1"/>
  <c r="F1002" i="1"/>
  <c r="F1020" i="1"/>
  <c r="F995" i="1"/>
  <c r="F981" i="1"/>
  <c r="F999" i="1"/>
  <c r="F1017" i="1"/>
  <c r="F2276" i="1"/>
  <c r="F2258" i="1"/>
  <c r="F2289" i="1"/>
  <c r="F2282" i="1"/>
  <c r="F2273" i="1"/>
  <c r="F2270" i="1"/>
  <c r="F2264" i="1"/>
  <c r="F2255" i="1"/>
  <c r="F2252" i="1"/>
  <c r="F2246" i="1"/>
  <c r="F2285" i="1"/>
  <c r="F2279" i="1"/>
  <c r="F2249" i="1"/>
  <c r="F2243" i="1"/>
  <c r="F2274" i="1"/>
  <c r="F2267" i="1"/>
  <c r="F2261" i="1"/>
  <c r="F2256" i="1"/>
  <c r="F2287" i="1"/>
  <c r="F2265" i="1"/>
  <c r="F2280" i="1"/>
  <c r="F2247" i="1"/>
  <c r="F2253" i="1"/>
  <c r="F2244" i="1"/>
  <c r="F2259" i="1"/>
  <c r="F2250" i="1"/>
  <c r="F2271" i="1"/>
  <c r="F2268" i="1"/>
  <c r="F2283" i="1"/>
  <c r="F2262" i="1"/>
  <c r="F2277" i="1"/>
  <c r="F2284" i="1"/>
  <c r="F2248" i="1"/>
  <c r="F2266" i="1"/>
  <c r="F2288" i="1"/>
  <c r="F2291" i="1"/>
  <c r="F2260" i="1"/>
  <c r="F2281" i="1"/>
  <c r="F2254" i="1"/>
  <c r="F2286" i="1"/>
  <c r="F2263" i="1"/>
  <c r="F2290" i="1"/>
  <c r="F2245" i="1"/>
  <c r="F2269" i="1"/>
  <c r="F2251" i="1"/>
  <c r="F2272" i="1"/>
  <c r="F2257" i="1"/>
  <c r="F2278" i="1"/>
  <c r="F2275" i="1"/>
  <c r="E1077" i="1"/>
  <c r="E2342" i="1"/>
  <c r="E1078" i="1"/>
  <c r="E1075" i="1"/>
  <c r="E1042" i="1"/>
  <c r="E1056" i="1"/>
  <c r="E1049" i="1"/>
  <c r="E1074" i="1"/>
  <c r="E1031" i="1"/>
  <c r="E1038" i="1"/>
  <c r="E1067" i="1"/>
  <c r="E1036" i="1"/>
  <c r="E1072" i="1"/>
  <c r="E1051" i="1"/>
  <c r="E1062" i="1"/>
  <c r="E1041" i="1"/>
  <c r="E1043" i="1"/>
  <c r="E1058" i="1"/>
  <c r="E1030" i="1"/>
  <c r="E1066" i="1"/>
  <c r="E1045" i="1"/>
  <c r="E1060" i="1"/>
  <c r="E1050" i="1"/>
  <c r="E1029" i="1"/>
  <c r="E1065" i="1"/>
  <c r="E1037" i="1"/>
  <c r="E1073" i="1"/>
  <c r="E1068" i="1"/>
  <c r="E1055" i="1"/>
  <c r="E1059" i="1"/>
  <c r="E1028" i="1"/>
  <c r="E1064" i="1"/>
  <c r="E1033" i="1"/>
  <c r="E1063" i="1"/>
  <c r="E1035" i="1"/>
  <c r="E1071" i="1"/>
  <c r="E1040" i="1"/>
  <c r="E1070" i="1"/>
  <c r="E1039" i="1"/>
  <c r="E1032" i="1"/>
  <c r="E1047" i="1"/>
  <c r="E1046" i="1"/>
  <c r="E1061" i="1"/>
  <c r="E1076" i="1"/>
  <c r="E1048" i="1"/>
  <c r="E1052" i="1"/>
  <c r="E1057" i="1"/>
  <c r="E1044" i="1"/>
  <c r="E1069" i="1"/>
  <c r="E1053" i="1"/>
  <c r="E1054" i="1"/>
  <c r="E1034" i="1"/>
  <c r="E2340" i="1"/>
  <c r="E2319" i="1"/>
  <c r="E2310" i="1"/>
  <c r="E2306" i="1"/>
  <c r="E2337" i="1"/>
  <c r="E2333" i="1"/>
  <c r="E2297" i="1"/>
  <c r="E2324" i="1"/>
  <c r="E2328" i="1"/>
  <c r="E2315" i="1"/>
  <c r="E2301" i="1"/>
  <c r="E2298" i="1"/>
  <c r="E2325" i="1"/>
  <c r="E2300" i="1"/>
  <c r="E2327" i="1"/>
  <c r="E2341" i="1"/>
  <c r="E2323" i="1"/>
  <c r="E2305" i="1"/>
  <c r="E2307" i="1"/>
  <c r="E2334" i="1"/>
  <c r="E2309" i="1"/>
  <c r="E2336" i="1"/>
  <c r="E2335" i="1"/>
  <c r="E2317" i="1"/>
  <c r="E2299" i="1"/>
  <c r="E2312" i="1"/>
  <c r="E2339" i="1"/>
  <c r="E2313" i="1"/>
  <c r="E2332" i="1"/>
  <c r="E2314" i="1"/>
  <c r="E2296" i="1"/>
  <c r="E2316" i="1"/>
  <c r="E2318" i="1"/>
  <c r="E2329" i="1"/>
  <c r="E2311" i="1"/>
  <c r="E2293" i="1"/>
  <c r="E2295" i="1"/>
  <c r="E2338" i="1"/>
  <c r="E2294" i="1"/>
  <c r="E2304" i="1"/>
  <c r="E2326" i="1"/>
  <c r="E2303" i="1"/>
  <c r="E2322" i="1"/>
  <c r="E2320" i="1"/>
  <c r="E2330" i="1"/>
  <c r="E2302" i="1"/>
  <c r="E2321" i="1"/>
  <c r="E2331" i="1"/>
  <c r="E2308" i="1"/>
  <c r="N26" i="4"/>
  <c r="J27" i="4" s="1"/>
  <c r="O25" i="4"/>
  <c r="K26" i="4" s="1"/>
  <c r="X2" i="1"/>
  <c r="F1078" i="1" l="1"/>
  <c r="F2342" i="1"/>
  <c r="F1077" i="1"/>
  <c r="F2312" i="1"/>
  <c r="F2299" i="1"/>
  <c r="F2303" i="1"/>
  <c r="F2302" i="1"/>
  <c r="F2341" i="1"/>
  <c r="F2300" i="1"/>
  <c r="F2324" i="1"/>
  <c r="F2329" i="1"/>
  <c r="F2335" i="1"/>
  <c r="F2327" i="1"/>
  <c r="F2339" i="1"/>
  <c r="F2311" i="1"/>
  <c r="F2317" i="1"/>
  <c r="F2309" i="1"/>
  <c r="F2294" i="1"/>
  <c r="F2306" i="1"/>
  <c r="F2332" i="1"/>
  <c r="F2336" i="1"/>
  <c r="F2333" i="1"/>
  <c r="F2318" i="1"/>
  <c r="F2323" i="1"/>
  <c r="F2320" i="1"/>
  <c r="F2305" i="1"/>
  <c r="F2315" i="1"/>
  <c r="F2314" i="1"/>
  <c r="F2297" i="1"/>
  <c r="F2296" i="1"/>
  <c r="F2293" i="1"/>
  <c r="F2330" i="1"/>
  <c r="F2308" i="1"/>
  <c r="F2338" i="1"/>
  <c r="F2340" i="1"/>
  <c r="F2321" i="1"/>
  <c r="F2326" i="1"/>
  <c r="F2310" i="1"/>
  <c r="F2328" i="1"/>
  <c r="F2295" i="1"/>
  <c r="F2313" i="1"/>
  <c r="F2331" i="1"/>
  <c r="F2298" i="1"/>
  <c r="F2316" i="1"/>
  <c r="F2334" i="1"/>
  <c r="F2304" i="1"/>
  <c r="F2301" i="1"/>
  <c r="F2319" i="1"/>
  <c r="F2337" i="1"/>
  <c r="F2307" i="1"/>
  <c r="F2325" i="1"/>
  <c r="F2322" i="1"/>
  <c r="F1034" i="1"/>
  <c r="F1076" i="1"/>
  <c r="F1058" i="1"/>
  <c r="F1030" i="1"/>
  <c r="F1033" i="1"/>
  <c r="F1051" i="1"/>
  <c r="F1061" i="1"/>
  <c r="F1040" i="1"/>
  <c r="F1048" i="1"/>
  <c r="F1074" i="1"/>
  <c r="F1069" i="1"/>
  <c r="F1066" i="1"/>
  <c r="F1055" i="1"/>
  <c r="F1073" i="1"/>
  <c r="F1063" i="1"/>
  <c r="F1037" i="1"/>
  <c r="F1070" i="1"/>
  <c r="F1043" i="1"/>
  <c r="F1054" i="1"/>
  <c r="F1042" i="1"/>
  <c r="F1060" i="1"/>
  <c r="F1049" i="1"/>
  <c r="F1067" i="1"/>
  <c r="F1057" i="1"/>
  <c r="F1045" i="1"/>
  <c r="F1052" i="1"/>
  <c r="F1046" i="1"/>
  <c r="F1036" i="1"/>
  <c r="F1039" i="1"/>
  <c r="F1072" i="1"/>
  <c r="F1075" i="1"/>
  <c r="F1031" i="1"/>
  <c r="F1064" i="1"/>
  <c r="F1029" i="1"/>
  <c r="F1047" i="1"/>
  <c r="F1065" i="1"/>
  <c r="F1032" i="1"/>
  <c r="F1050" i="1"/>
  <c r="F1068" i="1"/>
  <c r="F1035" i="1"/>
  <c r="F1053" i="1"/>
  <c r="F1071" i="1"/>
  <c r="F1028" i="1"/>
  <c r="F1038" i="1"/>
  <c r="F1056" i="1"/>
  <c r="F1044" i="1"/>
  <c r="F1062" i="1"/>
  <c r="F1059" i="1"/>
  <c r="F1041" i="1"/>
  <c r="E2390" i="1"/>
  <c r="E2352" i="1"/>
  <c r="E2379" i="1"/>
  <c r="E2358" i="1"/>
  <c r="E2385" i="1"/>
  <c r="E2361" i="1"/>
  <c r="E2388" i="1"/>
  <c r="E2367" i="1"/>
  <c r="E2383" i="1"/>
  <c r="E2365" i="1"/>
  <c r="E2347" i="1"/>
  <c r="E2364" i="1"/>
  <c r="E2391" i="1"/>
  <c r="E2366" i="1"/>
  <c r="E2345" i="1"/>
  <c r="E2372" i="1"/>
  <c r="E2343" i="1"/>
  <c r="E2370" i="1"/>
  <c r="E2349" i="1"/>
  <c r="E2376" i="1"/>
  <c r="E2377" i="1"/>
  <c r="E2359" i="1"/>
  <c r="E2346" i="1"/>
  <c r="E2373" i="1"/>
  <c r="E2348" i="1"/>
  <c r="E2363" i="1"/>
  <c r="E2357" i="1"/>
  <c r="E2381" i="1"/>
  <c r="E2389" i="1"/>
  <c r="E2362" i="1"/>
  <c r="E2355" i="1"/>
  <c r="E2375" i="1"/>
  <c r="E2386" i="1"/>
  <c r="E2356" i="1"/>
  <c r="E2360" i="1"/>
  <c r="E2384" i="1"/>
  <c r="E2380" i="1"/>
  <c r="E2353" i="1"/>
  <c r="E2369" i="1"/>
  <c r="E2382" i="1"/>
  <c r="E2374" i="1"/>
  <c r="E2350" i="1"/>
  <c r="E2378" i="1"/>
  <c r="E2371" i="1"/>
  <c r="E2368" i="1"/>
  <c r="E2351" i="1"/>
  <c r="E2387" i="1"/>
  <c r="E2354" i="1"/>
  <c r="E2344" i="1"/>
  <c r="E1128" i="1"/>
  <c r="E2392" i="1"/>
  <c r="E1129" i="1"/>
  <c r="E1121" i="1"/>
  <c r="E1108" i="1"/>
  <c r="E1113" i="1"/>
  <c r="E1085" i="1"/>
  <c r="E1088" i="1"/>
  <c r="E1099" i="1"/>
  <c r="E1094" i="1"/>
  <c r="E1097" i="1"/>
  <c r="E1123" i="1"/>
  <c r="E1124" i="1"/>
  <c r="E1079" i="1"/>
  <c r="E1090" i="1"/>
  <c r="E1095" i="1"/>
  <c r="E1119" i="1"/>
  <c r="E1117" i="1"/>
  <c r="E1115" i="1"/>
  <c r="E1083" i="1"/>
  <c r="E1122" i="1"/>
  <c r="E1086" i="1"/>
  <c r="E1087" i="1"/>
  <c r="E1092" i="1"/>
  <c r="E1096" i="1"/>
  <c r="E1101" i="1"/>
  <c r="E1104" i="1"/>
  <c r="E1105" i="1"/>
  <c r="E1112" i="1"/>
  <c r="E1081" i="1"/>
  <c r="E1111" i="1"/>
  <c r="E1080" i="1"/>
  <c r="E1082" i="1"/>
  <c r="E1118" i="1"/>
  <c r="E1084" i="1"/>
  <c r="E1120" i="1"/>
  <c r="E1089" i="1"/>
  <c r="E1125" i="1"/>
  <c r="E1126" i="1"/>
  <c r="E1106" i="1"/>
  <c r="E1109" i="1"/>
  <c r="E1093" i="1"/>
  <c r="E1116" i="1"/>
  <c r="E1100" i="1"/>
  <c r="E1127" i="1"/>
  <c r="E1103" i="1"/>
  <c r="E1107" i="1"/>
  <c r="E1091" i="1"/>
  <c r="E1110" i="1"/>
  <c r="E1102" i="1"/>
  <c r="E1114" i="1"/>
  <c r="E1098" i="1"/>
  <c r="N27" i="4"/>
  <c r="J28" i="4" s="1"/>
  <c r="O26" i="4"/>
  <c r="K27" i="4" s="1"/>
  <c r="AB2" i="3"/>
  <c r="F2392" i="1" l="1"/>
  <c r="F1129" i="1"/>
  <c r="F1128" i="1"/>
  <c r="F1125" i="1"/>
  <c r="F1114" i="1"/>
  <c r="F1082" i="1"/>
  <c r="F1111" i="1"/>
  <c r="F1105" i="1"/>
  <c r="F1100" i="1"/>
  <c r="F1127" i="1"/>
  <c r="F1093" i="1"/>
  <c r="F1123" i="1"/>
  <c r="F1088" i="1"/>
  <c r="F1118" i="1"/>
  <c r="F1079" i="1"/>
  <c r="F1096" i="1"/>
  <c r="F1103" i="1"/>
  <c r="F1091" i="1"/>
  <c r="F1084" i="1"/>
  <c r="F1117" i="1"/>
  <c r="F1112" i="1"/>
  <c r="F1102" i="1"/>
  <c r="F1094" i="1"/>
  <c r="F1087" i="1"/>
  <c r="F1126" i="1"/>
  <c r="F1106" i="1"/>
  <c r="F1108" i="1"/>
  <c r="F1085" i="1"/>
  <c r="F1115" i="1"/>
  <c r="F1090" i="1"/>
  <c r="F1099" i="1"/>
  <c r="F1097" i="1"/>
  <c r="F1121" i="1"/>
  <c r="F1109" i="1"/>
  <c r="F1081" i="1"/>
  <c r="F1120" i="1"/>
  <c r="F1124" i="1"/>
  <c r="F1089" i="1"/>
  <c r="F1107" i="1"/>
  <c r="F1092" i="1"/>
  <c r="F1110" i="1"/>
  <c r="F1095" i="1"/>
  <c r="F1113" i="1"/>
  <c r="F1080" i="1"/>
  <c r="F1098" i="1"/>
  <c r="F1116" i="1"/>
  <c r="F1086" i="1"/>
  <c r="F1104" i="1"/>
  <c r="F1122" i="1"/>
  <c r="F1083" i="1"/>
  <c r="F1101" i="1"/>
  <c r="F1119" i="1"/>
  <c r="F2390" i="1"/>
  <c r="F2380" i="1"/>
  <c r="F2353" i="1"/>
  <c r="F2348" i="1"/>
  <c r="F2384" i="1"/>
  <c r="F2375" i="1"/>
  <c r="F2344" i="1"/>
  <c r="F2357" i="1"/>
  <c r="F2362" i="1"/>
  <c r="F2371" i="1"/>
  <c r="F2389" i="1"/>
  <c r="F2366" i="1"/>
  <c r="F2368" i="1"/>
  <c r="F2379" i="1"/>
  <c r="F2361" i="1"/>
  <c r="F2343" i="1"/>
  <c r="F2369" i="1"/>
  <c r="F2372" i="1"/>
  <c r="F2391" i="1"/>
  <c r="F2370" i="1"/>
  <c r="F2349" i="1"/>
  <c r="F2365" i="1"/>
  <c r="F2355" i="1"/>
  <c r="F2345" i="1"/>
  <c r="F2377" i="1"/>
  <c r="F2388" i="1"/>
  <c r="F2367" i="1"/>
  <c r="F2346" i="1"/>
  <c r="F2374" i="1"/>
  <c r="F2350" i="1"/>
  <c r="F2381" i="1"/>
  <c r="F2385" i="1"/>
  <c r="F2364" i="1"/>
  <c r="F2347" i="1"/>
  <c r="F2378" i="1"/>
  <c r="F2359" i="1"/>
  <c r="F2356" i="1"/>
  <c r="F2354" i="1"/>
  <c r="F2386" i="1"/>
  <c r="F2382" i="1"/>
  <c r="F2358" i="1"/>
  <c r="F2351" i="1"/>
  <c r="F2383" i="1"/>
  <c r="F2376" i="1"/>
  <c r="F2363" i="1"/>
  <c r="F2373" i="1"/>
  <c r="F2352" i="1"/>
  <c r="F2360" i="1"/>
  <c r="F2387" i="1"/>
  <c r="E2442" i="1"/>
  <c r="E1179" i="1"/>
  <c r="E1180" i="1"/>
  <c r="E2441" i="1"/>
  <c r="E2409" i="1"/>
  <c r="E2399" i="1"/>
  <c r="E2421" i="1"/>
  <c r="E2415" i="1"/>
  <c r="E2393" i="1"/>
  <c r="E2427" i="1"/>
  <c r="E2439" i="1"/>
  <c r="E2433" i="1"/>
  <c r="E2397" i="1"/>
  <c r="E2436" i="1"/>
  <c r="E2405" i="1"/>
  <c r="E2417" i="1"/>
  <c r="E2403" i="1"/>
  <c r="E2411" i="1"/>
  <c r="E2396" i="1"/>
  <c r="E2408" i="1"/>
  <c r="E2402" i="1"/>
  <c r="E2394" i="1"/>
  <c r="E2430" i="1"/>
  <c r="E2406" i="1"/>
  <c r="E2424" i="1"/>
  <c r="E2400" i="1"/>
  <c r="E2418" i="1"/>
  <c r="E2414" i="1"/>
  <c r="E2412" i="1"/>
  <c r="E2407" i="1"/>
  <c r="E2401" i="1"/>
  <c r="E2404" i="1"/>
  <c r="E2425" i="1"/>
  <c r="E2429" i="1"/>
  <c r="E2410" i="1"/>
  <c r="E2428" i="1"/>
  <c r="E2432" i="1"/>
  <c r="E2440" i="1"/>
  <c r="E2426" i="1"/>
  <c r="E2413" i="1"/>
  <c r="E2431" i="1"/>
  <c r="E2435" i="1"/>
  <c r="E2398" i="1"/>
  <c r="E2437" i="1"/>
  <c r="E2422" i="1"/>
  <c r="E2395" i="1"/>
  <c r="E2416" i="1"/>
  <c r="E2434" i="1"/>
  <c r="E2420" i="1"/>
  <c r="E2438" i="1"/>
  <c r="E2423" i="1"/>
  <c r="E2419" i="1"/>
  <c r="E1133" i="1"/>
  <c r="E1178" i="1"/>
  <c r="E1151" i="1"/>
  <c r="E1154" i="1"/>
  <c r="E1162" i="1"/>
  <c r="E1145" i="1"/>
  <c r="E1144" i="1"/>
  <c r="E1136" i="1"/>
  <c r="E1140" i="1"/>
  <c r="E1152" i="1"/>
  <c r="E1169" i="1"/>
  <c r="E1172" i="1"/>
  <c r="E1165" i="1"/>
  <c r="E1147" i="1"/>
  <c r="E1158" i="1"/>
  <c r="E1156" i="1"/>
  <c r="E1176" i="1"/>
  <c r="E1161" i="1"/>
  <c r="E1138" i="1"/>
  <c r="E1134" i="1"/>
  <c r="E1150" i="1"/>
  <c r="E1163" i="1"/>
  <c r="E1157" i="1"/>
  <c r="E1155" i="1"/>
  <c r="E1170" i="1"/>
  <c r="E1164" i="1"/>
  <c r="E1146" i="1"/>
  <c r="E1148" i="1"/>
  <c r="E1135" i="1"/>
  <c r="E1171" i="1"/>
  <c r="E1168" i="1"/>
  <c r="E1159" i="1"/>
  <c r="E1142" i="1"/>
  <c r="E1175" i="1"/>
  <c r="E1166" i="1"/>
  <c r="E1149" i="1"/>
  <c r="E1130" i="1"/>
  <c r="E1173" i="1"/>
  <c r="E1153" i="1"/>
  <c r="E1143" i="1"/>
  <c r="E1139" i="1"/>
  <c r="E1141" i="1"/>
  <c r="E1174" i="1"/>
  <c r="E1131" i="1"/>
  <c r="E1167" i="1"/>
  <c r="E1177" i="1"/>
  <c r="E1132" i="1"/>
  <c r="E1160" i="1"/>
  <c r="E1137" i="1"/>
  <c r="N28" i="4"/>
  <c r="J29" i="4" s="1"/>
  <c r="O27" i="4"/>
  <c r="K28" i="4" s="1"/>
  <c r="Y7" i="3"/>
  <c r="Y6" i="3"/>
  <c r="Y5" i="3"/>
  <c r="Y4" i="3"/>
  <c r="Y3" i="3"/>
  <c r="Y2" i="3"/>
  <c r="V2" i="3"/>
  <c r="B56" i="3"/>
  <c r="B52" i="3"/>
  <c r="B21" i="3"/>
  <c r="B20" i="3"/>
  <c r="B19" i="3"/>
  <c r="B18" i="3"/>
  <c r="B16" i="3"/>
  <c r="B14" i="3"/>
  <c r="B13" i="3"/>
  <c r="B12" i="3"/>
  <c r="B10" i="3"/>
  <c r="B9" i="3"/>
  <c r="B8" i="3"/>
  <c r="B7" i="3"/>
  <c r="B6" i="3"/>
  <c r="B5" i="3"/>
  <c r="B4" i="3"/>
  <c r="B2" i="3"/>
  <c r="F1179" i="1" l="1"/>
  <c r="F2442" i="1"/>
  <c r="F1180" i="1"/>
  <c r="F1174" i="1"/>
  <c r="F1153" i="1"/>
  <c r="F1175" i="1"/>
  <c r="F1142" i="1"/>
  <c r="F1178" i="1"/>
  <c r="F1169" i="1"/>
  <c r="F1144" i="1"/>
  <c r="F1145" i="1"/>
  <c r="F1157" i="1"/>
  <c r="F1133" i="1"/>
  <c r="F1150" i="1"/>
  <c r="F1162" i="1"/>
  <c r="F1138" i="1"/>
  <c r="F1154" i="1"/>
  <c r="F1156" i="1"/>
  <c r="F1147" i="1"/>
  <c r="F1136" i="1"/>
  <c r="F1176" i="1"/>
  <c r="F1163" i="1"/>
  <c r="F1139" i="1"/>
  <c r="F1177" i="1"/>
  <c r="F1165" i="1"/>
  <c r="F1141" i="1"/>
  <c r="F1159" i="1"/>
  <c r="F1132" i="1"/>
  <c r="F1130" i="1"/>
  <c r="F1168" i="1"/>
  <c r="F1160" i="1"/>
  <c r="F1151" i="1"/>
  <c r="F1148" i="1"/>
  <c r="F1172" i="1"/>
  <c r="F1166" i="1"/>
  <c r="F1131" i="1"/>
  <c r="F1149" i="1"/>
  <c r="F1167" i="1"/>
  <c r="F1134" i="1"/>
  <c r="F1152" i="1"/>
  <c r="F1170" i="1"/>
  <c r="F1137" i="1"/>
  <c r="F1155" i="1"/>
  <c r="F1173" i="1"/>
  <c r="F1140" i="1"/>
  <c r="F1158" i="1"/>
  <c r="F1135" i="1"/>
  <c r="F1146" i="1"/>
  <c r="F1164" i="1"/>
  <c r="F1171" i="1"/>
  <c r="F1143" i="1"/>
  <c r="F1161" i="1"/>
  <c r="F2435" i="1"/>
  <c r="F2407" i="1"/>
  <c r="F2438" i="1"/>
  <c r="F2417" i="1"/>
  <c r="F2404" i="1"/>
  <c r="F2393" i="1"/>
  <c r="F2408" i="1"/>
  <c r="F2422" i="1"/>
  <c r="F2429" i="1"/>
  <c r="F2432" i="1"/>
  <c r="F2402" i="1"/>
  <c r="F2441" i="1"/>
  <c r="F2398" i="1"/>
  <c r="F2420" i="1"/>
  <c r="F2399" i="1"/>
  <c r="F2413" i="1"/>
  <c r="F2416" i="1"/>
  <c r="F2395" i="1"/>
  <c r="F2426" i="1"/>
  <c r="F2423" i="1"/>
  <c r="F2436" i="1"/>
  <c r="F2418" i="1"/>
  <c r="F2400" i="1"/>
  <c r="F2410" i="1"/>
  <c r="F2434" i="1"/>
  <c r="F2411" i="1"/>
  <c r="F2427" i="1"/>
  <c r="F2406" i="1"/>
  <c r="F2405" i="1"/>
  <c r="F2433" i="1"/>
  <c r="F2424" i="1"/>
  <c r="F2403" i="1"/>
  <c r="F2414" i="1"/>
  <c r="F2428" i="1"/>
  <c r="F2421" i="1"/>
  <c r="F2397" i="1"/>
  <c r="F2419" i="1"/>
  <c r="F2431" i="1"/>
  <c r="F2439" i="1"/>
  <c r="F2415" i="1"/>
  <c r="F2394" i="1"/>
  <c r="F2425" i="1"/>
  <c r="F2412" i="1"/>
  <c r="F2430" i="1"/>
  <c r="F2409" i="1"/>
  <c r="F2401" i="1"/>
  <c r="F2437" i="1"/>
  <c r="F2440" i="1"/>
  <c r="F2396" i="1"/>
  <c r="E1231" i="1"/>
  <c r="E2492" i="1"/>
  <c r="E1230" i="1"/>
  <c r="E1215" i="1"/>
  <c r="E1189" i="1"/>
  <c r="E1226" i="1"/>
  <c r="E1208" i="1"/>
  <c r="E1227" i="1"/>
  <c r="E1195" i="1"/>
  <c r="E1198" i="1"/>
  <c r="E1197" i="1"/>
  <c r="E1223" i="1"/>
  <c r="E1205" i="1"/>
  <c r="E1216" i="1"/>
  <c r="E1182" i="1"/>
  <c r="E1203" i="1"/>
  <c r="E1218" i="1"/>
  <c r="E1228" i="1"/>
  <c r="E1201" i="1"/>
  <c r="E1220" i="1"/>
  <c r="E1202" i="1"/>
  <c r="E1209" i="1"/>
  <c r="E1186" i="1"/>
  <c r="E1207" i="1"/>
  <c r="E1229" i="1"/>
  <c r="E1193" i="1"/>
  <c r="E1222" i="1"/>
  <c r="E1184" i="1"/>
  <c r="E1217" i="1"/>
  <c r="E1224" i="1"/>
  <c r="E1183" i="1"/>
  <c r="E1191" i="1"/>
  <c r="E1181" i="1"/>
  <c r="E1214" i="1"/>
  <c r="E1213" i="1"/>
  <c r="E1190" i="1"/>
  <c r="E1200" i="1"/>
  <c r="E1188" i="1"/>
  <c r="E1185" i="1"/>
  <c r="E1211" i="1"/>
  <c r="E1206" i="1"/>
  <c r="E1194" i="1"/>
  <c r="E1204" i="1"/>
  <c r="E1192" i="1"/>
  <c r="E1196" i="1"/>
  <c r="E1225" i="1"/>
  <c r="E1187" i="1"/>
  <c r="E1219" i="1"/>
  <c r="E1212" i="1"/>
  <c r="E1199" i="1"/>
  <c r="E1221" i="1"/>
  <c r="E1210" i="1"/>
  <c r="E2490" i="1"/>
  <c r="E2458" i="1"/>
  <c r="E2483" i="1"/>
  <c r="E2443" i="1"/>
  <c r="E2461" i="1"/>
  <c r="E2479" i="1"/>
  <c r="E2450" i="1"/>
  <c r="E2468" i="1"/>
  <c r="E2486" i="1"/>
  <c r="E2457" i="1"/>
  <c r="E2475" i="1"/>
  <c r="E2446" i="1"/>
  <c r="E2464" i="1"/>
  <c r="E2482" i="1"/>
  <c r="E2453" i="1"/>
  <c r="E2471" i="1"/>
  <c r="E2489" i="1"/>
  <c r="E2460" i="1"/>
  <c r="E2478" i="1"/>
  <c r="E2476" i="1"/>
  <c r="E2465" i="1"/>
  <c r="E2449" i="1"/>
  <c r="E2467" i="1"/>
  <c r="E2485" i="1"/>
  <c r="E2456" i="1"/>
  <c r="E2474" i="1"/>
  <c r="E2445" i="1"/>
  <c r="E2463" i="1"/>
  <c r="E2481" i="1"/>
  <c r="E2473" i="1"/>
  <c r="E2462" i="1"/>
  <c r="E2451" i="1"/>
  <c r="E2447" i="1"/>
  <c r="E2452" i="1"/>
  <c r="E2470" i="1"/>
  <c r="E2488" i="1"/>
  <c r="E2459" i="1"/>
  <c r="E2477" i="1"/>
  <c r="E2448" i="1"/>
  <c r="E2466" i="1"/>
  <c r="E2484" i="1"/>
  <c r="E2491" i="1"/>
  <c r="E2480" i="1"/>
  <c r="E2469" i="1"/>
  <c r="E2455" i="1"/>
  <c r="E2444" i="1"/>
  <c r="E2487" i="1"/>
  <c r="E2454" i="1"/>
  <c r="E2472" i="1"/>
  <c r="N29" i="4"/>
  <c r="J30" i="4" s="1"/>
  <c r="O28" i="4"/>
  <c r="K29" i="4" s="1"/>
  <c r="V5" i="7"/>
  <c r="F1231" i="1" l="1"/>
  <c r="F2492" i="1"/>
  <c r="F1230" i="1"/>
  <c r="F2490" i="1"/>
  <c r="F2458" i="1"/>
  <c r="F2444" i="1"/>
  <c r="F2449" i="1"/>
  <c r="F2453" i="1"/>
  <c r="F2462" i="1"/>
  <c r="F2471" i="1"/>
  <c r="F2467" i="1"/>
  <c r="F2479" i="1"/>
  <c r="F2482" i="1"/>
  <c r="F2452" i="1"/>
  <c r="F2464" i="1"/>
  <c r="F2488" i="1"/>
  <c r="F2491" i="1"/>
  <c r="F2473" i="1"/>
  <c r="F2468" i="1"/>
  <c r="F2485" i="1"/>
  <c r="F2447" i="1"/>
  <c r="F2477" i="1"/>
  <c r="F2456" i="1"/>
  <c r="F2443" i="1"/>
  <c r="F2465" i="1"/>
  <c r="F2476" i="1"/>
  <c r="F2470" i="1"/>
  <c r="F2455" i="1"/>
  <c r="F2459" i="1"/>
  <c r="F2446" i="1"/>
  <c r="F2450" i="1"/>
  <c r="F2474" i="1"/>
  <c r="F2461" i="1"/>
  <c r="F2483" i="1"/>
  <c r="F2451" i="1"/>
  <c r="F2469" i="1"/>
  <c r="F2487" i="1"/>
  <c r="F2445" i="1"/>
  <c r="F2486" i="1"/>
  <c r="F2454" i="1"/>
  <c r="F2472" i="1"/>
  <c r="F2463" i="1"/>
  <c r="F2489" i="1"/>
  <c r="F2457" i="1"/>
  <c r="F2475" i="1"/>
  <c r="F2460" i="1"/>
  <c r="F2478" i="1"/>
  <c r="F2481" i="1"/>
  <c r="F2480" i="1"/>
  <c r="F2448" i="1"/>
  <c r="F2466" i="1"/>
  <c r="F2484" i="1"/>
  <c r="F1201" i="1"/>
  <c r="F1226" i="1"/>
  <c r="F1193" i="1"/>
  <c r="F1200" i="1"/>
  <c r="F1222" i="1"/>
  <c r="F1218" i="1"/>
  <c r="F1225" i="1"/>
  <c r="F1210" i="1"/>
  <c r="F1181" i="1"/>
  <c r="F1208" i="1"/>
  <c r="F1190" i="1"/>
  <c r="F1207" i="1"/>
  <c r="F1184" i="1"/>
  <c r="F1186" i="1"/>
  <c r="F1228" i="1"/>
  <c r="F1183" i="1"/>
  <c r="F1215" i="1"/>
  <c r="F1194" i="1"/>
  <c r="F1195" i="1"/>
  <c r="F1224" i="1"/>
  <c r="F1203" i="1"/>
  <c r="F1204" i="1"/>
  <c r="F1213" i="1"/>
  <c r="F1196" i="1"/>
  <c r="F1217" i="1"/>
  <c r="F1197" i="1"/>
  <c r="F1229" i="1"/>
  <c r="F1227" i="1"/>
  <c r="F1192" i="1"/>
  <c r="F1223" i="1"/>
  <c r="F1219" i="1"/>
  <c r="F1221" i="1"/>
  <c r="F1206" i="1"/>
  <c r="F1199" i="1"/>
  <c r="F1187" i="1"/>
  <c r="F1211" i="1"/>
  <c r="F1212" i="1"/>
  <c r="F1214" i="1"/>
  <c r="F1191" i="1"/>
  <c r="F1205" i="1"/>
  <c r="F1198" i="1"/>
  <c r="F1202" i="1"/>
  <c r="F1189" i="1"/>
  <c r="F1188" i="1"/>
  <c r="F1220" i="1"/>
  <c r="F1185" i="1"/>
  <c r="F1209" i="1"/>
  <c r="F1216" i="1"/>
  <c r="F1182" i="1"/>
  <c r="E1282" i="1"/>
  <c r="E1281" i="1"/>
  <c r="E1276" i="1"/>
  <c r="E1277" i="1"/>
  <c r="E1259" i="1"/>
  <c r="E1241" i="1"/>
  <c r="E1252" i="1"/>
  <c r="E1249" i="1"/>
  <c r="E1251" i="1"/>
  <c r="E1274" i="1"/>
  <c r="E1256" i="1"/>
  <c r="E1238" i="1"/>
  <c r="E1245" i="1"/>
  <c r="E1242" i="1"/>
  <c r="E1257" i="1"/>
  <c r="E1271" i="1"/>
  <c r="E1253" i="1"/>
  <c r="E1235" i="1"/>
  <c r="E1234" i="1"/>
  <c r="E1255" i="1"/>
  <c r="E1280" i="1"/>
  <c r="E1244" i="1"/>
  <c r="E1260" i="1"/>
  <c r="E1246" i="1"/>
  <c r="E1269" i="1"/>
  <c r="E1237" i="1"/>
  <c r="E1268" i="1"/>
  <c r="E1232" i="1"/>
  <c r="E1261" i="1"/>
  <c r="E1236" i="1"/>
  <c r="E1275" i="1"/>
  <c r="E1243" i="1"/>
  <c r="E1265" i="1"/>
  <c r="E1270" i="1"/>
  <c r="E1266" i="1"/>
  <c r="E1273" i="1"/>
  <c r="E1248" i="1"/>
  <c r="E1262" i="1"/>
  <c r="E1263" i="1"/>
  <c r="E1272" i="1"/>
  <c r="E1279" i="1"/>
  <c r="E1254" i="1"/>
  <c r="E1239" i="1"/>
  <c r="E1247" i="1"/>
  <c r="E1267" i="1"/>
  <c r="E1240" i="1"/>
  <c r="E1264" i="1"/>
  <c r="E1258" i="1"/>
  <c r="E1250" i="1"/>
  <c r="E1278" i="1"/>
  <c r="E1233" i="1"/>
  <c r="E2541" i="1"/>
  <c r="E2530" i="1"/>
  <c r="E2497" i="1"/>
  <c r="E2515" i="1"/>
  <c r="E2533" i="1"/>
  <c r="E2507" i="1"/>
  <c r="E2525" i="1"/>
  <c r="E2496" i="1"/>
  <c r="E2514" i="1"/>
  <c r="E2532" i="1"/>
  <c r="E2522" i="1"/>
  <c r="E2511" i="1"/>
  <c r="E2500" i="1"/>
  <c r="E2518" i="1"/>
  <c r="E2536" i="1"/>
  <c r="E2510" i="1"/>
  <c r="E2528" i="1"/>
  <c r="E2499" i="1"/>
  <c r="E2517" i="1"/>
  <c r="E2535" i="1"/>
  <c r="E2503" i="1"/>
  <c r="E2521" i="1"/>
  <c r="E2539" i="1"/>
  <c r="E2495" i="1"/>
  <c r="E2513" i="1"/>
  <c r="E2531" i="1"/>
  <c r="E2502" i="1"/>
  <c r="E2520" i="1"/>
  <c r="E2538" i="1"/>
  <c r="E2527" i="1"/>
  <c r="E2501" i="1"/>
  <c r="E2508" i="1"/>
  <c r="E2494" i="1"/>
  <c r="E2506" i="1"/>
  <c r="E2524" i="1"/>
  <c r="E2498" i="1"/>
  <c r="E2516" i="1"/>
  <c r="E2534" i="1"/>
  <c r="E2505" i="1"/>
  <c r="E2523" i="1"/>
  <c r="E2537" i="1"/>
  <c r="E2526" i="1"/>
  <c r="E2540" i="1"/>
  <c r="E2493" i="1"/>
  <c r="E2509" i="1"/>
  <c r="E2519" i="1"/>
  <c r="E2512" i="1"/>
  <c r="E2504" i="1"/>
  <c r="E2529" i="1"/>
  <c r="O29" i="4"/>
  <c r="K30" i="4" s="1"/>
  <c r="N30" i="4"/>
  <c r="E1291" i="1" s="1"/>
  <c r="L2" i="7"/>
  <c r="X5" i="7"/>
  <c r="L3" i="7"/>
  <c r="U5" i="7"/>
  <c r="O2" i="7"/>
  <c r="O4" i="7"/>
  <c r="U4" i="7"/>
  <c r="O3" i="7"/>
  <c r="M2" i="7"/>
  <c r="M5" i="7"/>
  <c r="T5" i="7"/>
  <c r="L4" i="7"/>
  <c r="K3" i="7"/>
  <c r="T4" i="7"/>
  <c r="M3" i="7"/>
  <c r="X4" i="7"/>
  <c r="M4" i="7"/>
  <c r="O5" i="7"/>
  <c r="K4" i="7"/>
  <c r="K5" i="7"/>
  <c r="L5" i="7"/>
  <c r="K2" i="7"/>
  <c r="V4" i="7"/>
  <c r="F1282" i="1" l="1"/>
  <c r="F1281" i="1"/>
  <c r="F1280" i="1"/>
  <c r="F1243" i="1"/>
  <c r="F1264" i="1"/>
  <c r="F1233" i="1"/>
  <c r="F1265" i="1"/>
  <c r="F1275" i="1"/>
  <c r="F1253" i="1"/>
  <c r="F1244" i="1"/>
  <c r="F1254" i="1"/>
  <c r="F1276" i="1"/>
  <c r="F1272" i="1"/>
  <c r="F1235" i="1"/>
  <c r="F1258" i="1"/>
  <c r="F1277" i="1"/>
  <c r="F1232" i="1"/>
  <c r="F1246" i="1"/>
  <c r="F1269" i="1"/>
  <c r="F1257" i="1"/>
  <c r="F1268" i="1"/>
  <c r="F1249" i="1"/>
  <c r="F1262" i="1"/>
  <c r="F1247" i="1"/>
  <c r="F1242" i="1"/>
  <c r="F1251" i="1"/>
  <c r="F1236" i="1"/>
  <c r="F1278" i="1"/>
  <c r="F1267" i="1"/>
  <c r="F1260" i="1"/>
  <c r="F1279" i="1"/>
  <c r="F1250" i="1"/>
  <c r="F1239" i="1"/>
  <c r="F1240" i="1"/>
  <c r="F1271" i="1"/>
  <c r="F1234" i="1"/>
  <c r="F1270" i="1"/>
  <c r="F1255" i="1"/>
  <c r="F1238" i="1"/>
  <c r="F1274" i="1"/>
  <c r="F1259" i="1"/>
  <c r="F1261" i="1"/>
  <c r="F1245" i="1"/>
  <c r="F1266" i="1"/>
  <c r="F1263" i="1"/>
  <c r="F1237" i="1"/>
  <c r="F1241" i="1"/>
  <c r="F1252" i="1"/>
  <c r="F1248" i="1"/>
  <c r="F1256" i="1"/>
  <c r="F1273" i="1"/>
  <c r="F2503" i="1"/>
  <c r="F2494" i="1"/>
  <c r="F2541" i="1"/>
  <c r="F2512" i="1"/>
  <c r="F2530" i="1"/>
  <c r="F2497" i="1"/>
  <c r="F2509" i="1"/>
  <c r="F2518" i="1"/>
  <c r="F2527" i="1"/>
  <c r="F2536" i="1"/>
  <c r="F2515" i="1"/>
  <c r="F2506" i="1"/>
  <c r="F2533" i="1"/>
  <c r="F2524" i="1"/>
  <c r="F2500" i="1"/>
  <c r="F2539" i="1"/>
  <c r="F2521" i="1"/>
  <c r="F2504" i="1"/>
  <c r="F2522" i="1"/>
  <c r="F2540" i="1"/>
  <c r="F2508" i="1"/>
  <c r="F2526" i="1"/>
  <c r="F2534" i="1"/>
  <c r="F2520" i="1"/>
  <c r="F2507" i="1"/>
  <c r="F2525" i="1"/>
  <c r="F2493" i="1"/>
  <c r="F2511" i="1"/>
  <c r="F2529" i="1"/>
  <c r="F2498" i="1"/>
  <c r="F2510" i="1"/>
  <c r="F2528" i="1"/>
  <c r="F2496" i="1"/>
  <c r="F2514" i="1"/>
  <c r="F2532" i="1"/>
  <c r="F2502" i="1"/>
  <c r="F2495" i="1"/>
  <c r="F2513" i="1"/>
  <c r="F2531" i="1"/>
  <c r="F2499" i="1"/>
  <c r="F2517" i="1"/>
  <c r="F2535" i="1"/>
  <c r="F2516" i="1"/>
  <c r="F2501" i="1"/>
  <c r="F2519" i="1"/>
  <c r="F2537" i="1"/>
  <c r="F2505" i="1"/>
  <c r="F2523" i="1"/>
  <c r="F2538" i="1"/>
  <c r="E1290" i="1"/>
  <c r="E1284" i="1"/>
  <c r="E1288" i="1"/>
  <c r="E1287" i="1"/>
  <c r="E1285" i="1"/>
  <c r="E1289" i="1"/>
  <c r="E1283" i="1"/>
  <c r="E1286" i="1"/>
  <c r="O30" i="4"/>
  <c r="F1291" i="1" s="1"/>
  <c r="F1286" i="1" l="1"/>
  <c r="F1289" i="1"/>
  <c r="F1290" i="1"/>
  <c r="F1284" i="1"/>
  <c r="F1283" i="1"/>
  <c r="F1287" i="1"/>
  <c r="F1288" i="1"/>
  <c r="F1285" i="1"/>
  <c r="W5" i="7" l="1"/>
  <c r="N3" i="7" l="1"/>
  <c r="W4" i="7"/>
  <c r="N5" i="7"/>
  <c r="N4" i="7" l="1"/>
  <c r="N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2A942A18-B6B2-4D93-BDFF-6E8365EB1C85}">
      <text>
        <r>
          <rPr>
            <sz val="9"/>
            <color indexed="81"/>
            <rFont val="돋움"/>
            <family val="3"/>
            <charset val="129"/>
          </rPr>
          <t>훈련챕터인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챕터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보여준다</t>
        </r>
      </text>
    </comment>
    <comment ref="C1" authorId="0" shapeId="0" xr:uid="{B17C3321-12AB-4393-8B94-C9E74E39620B}">
      <text>
        <r>
          <rPr>
            <sz val="9"/>
            <color indexed="81"/>
            <rFont val="돋움"/>
            <family val="3"/>
            <charset val="129"/>
          </rPr>
          <t>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파워레벨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G1" authorId="0" shapeId="0" xr:uid="{ED065813-193F-4E89-8D89-13F52BC14861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H1" authorId="0" shapeId="0" xr:uid="{63829114-A467-4291-BF8C-6DCFE60D8DEF}">
      <text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비어있으면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
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덮는다
기존과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없애고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추천하지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약화시킨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패널티를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중간에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복구해줄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다음판부터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비어져있으니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</t>
        </r>
      </text>
    </comment>
    <comment ref="K1" authorId="0" shapeId="0" xr:uid="{3722F612-650B-4AC6-8107-43897C993365}">
      <text>
        <r>
          <rPr>
            <sz val="9"/>
            <color indexed="81"/>
            <rFont val="돋움"/>
            <family val="3"/>
            <charset val="129"/>
          </rPr>
          <t>스트링을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적는다
</t>
        </r>
        <r>
          <rPr>
            <sz val="9"/>
            <color indexed="81"/>
            <rFont val="Tahoma"/>
            <family val="2"/>
          </rPr>
          <t xml:space="preserve">2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
2.0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2.0
2.5 </t>
        </r>
        <r>
          <rPr>
            <sz val="9"/>
            <color indexed="81"/>
            <rFont val="돋움"/>
            <family val="3"/>
            <charset val="129"/>
          </rPr>
          <t>적으면</t>
        </r>
        <r>
          <rPr>
            <sz val="9"/>
            <color indexed="81"/>
            <rFont val="Tahoma"/>
            <family val="2"/>
          </rPr>
          <t xml:space="preserve"> 2.5
</t>
        </r>
        <r>
          <rPr>
            <sz val="9"/>
            <color indexed="81"/>
            <rFont val="돋움"/>
            <family val="3"/>
            <charset val="129"/>
          </rPr>
          <t>로컬라이징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{ }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감싼다</t>
        </r>
      </text>
    </comment>
    <comment ref="M1" authorId="0" shapeId="0" xr:uid="{EFD665EE-D634-4913-9D1D-3EDC68B4B824}">
      <text>
        <r>
          <rPr>
            <sz val="9"/>
            <color indexed="81"/>
            <rFont val="돋움"/>
            <family val="3"/>
            <charset val="129"/>
          </rPr>
          <t>여기에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고정된다</t>
        </r>
      </text>
    </comment>
    <comment ref="Q1" authorId="0" shapeId="0" xr:uid="{4BE68E6C-193C-4774-9F02-E45A09513895}">
      <text>
        <r>
          <rPr>
            <sz val="9"/>
            <color indexed="81"/>
            <rFont val="돋움"/>
            <family val="3"/>
            <charset val="129"/>
          </rPr>
          <t>클리어하고나서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그룹에서는</t>
        </r>
        <r>
          <rPr>
            <sz val="9"/>
            <color indexed="81"/>
            <rFont val="Tahoma"/>
            <family val="2"/>
          </rPr>
          <t xml:space="preserve"> firstMap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나타난다</t>
        </r>
        <r>
          <rPr>
            <sz val="9"/>
            <color indexed="81"/>
            <rFont val="Tahoma"/>
            <family val="2"/>
          </rPr>
          <t xml:space="preserve">.
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클리어로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판정하기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스테이지의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딕셔너리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만들어진다</t>
        </r>
        <r>
          <rPr>
            <sz val="9"/>
            <color indexed="81"/>
            <rFont val="Tahoma"/>
            <family val="2"/>
          </rPr>
          <t>.</t>
        </r>
      </text>
    </comment>
    <comment ref="T1" authorId="0" shapeId="0" xr:uid="{6F243F4B-85C6-467C-BF4A-77DC82396380}">
      <text>
        <r>
          <rPr>
            <sz val="9"/>
            <color indexed="81"/>
            <rFont val="Tahoma"/>
            <family val="2"/>
          </rPr>
          <t xml:space="preserve">1-0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변경하였는데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호출되는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하드코딩으로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일부러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알게끔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1-0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FALSE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로비캐릭터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변경한다</t>
        </r>
      </text>
    </comment>
    <comment ref="U1" authorId="0" shapeId="0" xr:uid="{0B5355E4-4BA9-44E5-BFAD-F365456F773E}">
      <text>
        <r>
          <rPr>
            <sz val="9"/>
            <color indexed="81"/>
            <rFont val="돋움"/>
            <family val="3"/>
            <charset val="129"/>
          </rPr>
          <t>클리어하기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비어있다면</t>
        </r>
        <r>
          <rPr>
            <sz val="9"/>
            <color indexed="81"/>
            <rFont val="Tahoma"/>
            <family val="2"/>
          </rPr>
          <t xml:space="preserve"> addRandomMap </t>
        </r>
        <r>
          <rPr>
            <sz val="9"/>
            <color indexed="81"/>
            <rFont val="돋움"/>
            <family val="3"/>
            <charset val="129"/>
          </rPr>
          <t>에서랜덤하게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Y1" authorId="0" shapeId="0" xr:uid="{B1EC4066-8BBB-41A4-86A0-F2AC2A672B3F}">
      <text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뽑아서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
이전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골라야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AA1" authorId="0" shapeId="0" xr:uid="{3317D500-4DF6-44BE-8F7D-87F95DD3E9D2}">
      <text>
        <r>
          <rPr>
            <sz val="9"/>
            <color indexed="81"/>
            <rFont val="돋움"/>
            <family val="3"/>
            <charset val="129"/>
          </rPr>
          <t>아래의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컬럼에서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가져온다
</t>
        </r>
        <r>
          <rPr>
            <sz val="9"/>
            <color indexed="81"/>
            <rFont val="Tahoma"/>
            <family val="2"/>
          </rPr>
          <t>0: normalMonsterMap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1: angelMap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bossMap</t>
        </r>
      </text>
    </comment>
    <comment ref="AB1" authorId="0" shapeId="0" xr:uid="{758796B6-BEE1-407E-9F95-809688AD3EA5}">
      <text>
        <r>
          <rPr>
            <sz val="9"/>
            <color indexed="81"/>
            <rFont val="돋움"/>
            <family val="3"/>
            <charset val="129"/>
          </rPr>
          <t>기본적으로는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굴려지지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보스에서만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나타나지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여럿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노멀드랍은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노멀인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개체들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시스템이</t>
        </r>
        <r>
          <rPr>
            <sz val="9"/>
            <color indexed="81"/>
            <rFont val="Tahoma"/>
            <family val="2"/>
          </rPr>
          <t xml:space="preserve"> SpSummonMonster </t>
        </r>
        <r>
          <rPr>
            <sz val="9"/>
            <color indexed="81"/>
            <rFont val="돋움"/>
            <family val="3"/>
            <charset val="129"/>
          </rPr>
          <t>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디폴트드랍을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세팅하고</t>
        </r>
        <r>
          <rPr>
            <sz val="9"/>
            <color indexed="81"/>
            <rFont val="Tahoma"/>
            <family val="2"/>
          </rPr>
          <t xml:space="preserve"> initialDropSp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설정하거나</t>
        </r>
        <r>
          <rPr>
            <sz val="9"/>
            <color indexed="81"/>
            <rFont val="Tahoma"/>
            <family val="2"/>
          </rPr>
          <t xml:space="preserve"> addDropId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H1" authorId="0" shapeId="0" xr:uid="{62587C95-B47D-4709-93D8-EEF3F4416A90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N1" authorId="0" shapeId="0" xr:uid="{B38437F0-DA91-4DEE-BFAB-5A3C8AEB2E92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</commentList>
</comments>
</file>

<file path=xl/sharedStrings.xml><?xml version="1.0" encoding="utf-8"?>
<sst xmlns="http://schemas.openxmlformats.org/spreadsheetml/2006/main" count="4655" uniqueCount="586">
  <si>
    <t>chapter|Int</t>
    <phoneticPr fontId="1" type="noConversion"/>
  </si>
  <si>
    <t>stage|Int</t>
    <phoneticPr fontId="1" type="noConversion"/>
  </si>
  <si>
    <t>standardHp|Float</t>
    <phoneticPr fontId="1" type="noConversion"/>
  </si>
  <si>
    <t>standardAtk|Float</t>
    <phoneticPr fontId="1" type="noConversion"/>
  </si>
  <si>
    <t>multiHp|Float</t>
    <phoneticPr fontId="1" type="noConversion"/>
  </si>
  <si>
    <t>multiAtk|Float</t>
    <phoneticPr fontId="1" type="noConversion"/>
  </si>
  <si>
    <t>overridingMap|String</t>
    <phoneticPr fontId="1" type="noConversion"/>
  </si>
  <si>
    <t>grouping|Int</t>
    <phoneticPr fontId="1" type="noConversion"/>
  </si>
  <si>
    <t>firstFixedMap|String</t>
    <phoneticPr fontId="1" type="noConversion"/>
  </si>
  <si>
    <t>mapId|String</t>
    <phoneticPr fontId="1" type="noConversion"/>
  </si>
  <si>
    <t>ground|String</t>
    <phoneticPr fontId="1" type="noConversion"/>
  </si>
  <si>
    <t>wall|String</t>
    <phoneticPr fontId="1" type="noConversion"/>
  </si>
  <si>
    <t>monsterId|String</t>
    <phoneticPr fontId="1" type="noConversion"/>
  </si>
  <si>
    <t>Rosehips</t>
    <phoneticPr fontId="1" type="noConversion"/>
  </si>
  <si>
    <t>Madcap</t>
    <phoneticPr fontId="1" type="noConversion"/>
  </si>
  <si>
    <t>Swinecone</t>
    <phoneticPr fontId="1" type="noConversion"/>
  </si>
  <si>
    <t>플레인</t>
    <phoneticPr fontId="1" type="noConversion"/>
  </si>
  <si>
    <t>카운팅</t>
    <phoneticPr fontId="1" type="noConversion"/>
  </si>
  <si>
    <t>월</t>
    <phoneticPr fontId="1" type="noConversion"/>
  </si>
  <si>
    <t>spawnFlag|String</t>
    <phoneticPr fontId="1" type="noConversion"/>
  </si>
  <si>
    <t>스폰플래그</t>
    <phoneticPr fontId="1" type="noConversion"/>
  </si>
  <si>
    <t>Map_1x1</t>
  </si>
  <si>
    <t>Map_1x1_1</t>
  </si>
  <si>
    <t>Map_1x2</t>
  </si>
  <si>
    <t>Map_1x3</t>
  </si>
  <si>
    <t>Map_1x4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</si>
  <si>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</si>
  <si>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</si>
  <si>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</si>
  <si>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</si>
  <si>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</si>
  <si>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</si>
  <si>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</si>
  <si>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</si>
  <si>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</si>
  <si>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Map_1x16</t>
  </si>
  <si>
    <t>Map_1x17</t>
  </si>
  <si>
    <t>Map_1x18</t>
  </si>
  <si>
    <t>Map_1x19</t>
  </si>
  <si>
    <t>Map_1xMiddle2</t>
  </si>
  <si>
    <t>Map_1xAngel1</t>
    <phoneticPr fontId="1" type="noConversion"/>
  </si>
  <si>
    <t>Map_1xAngel2</t>
    <phoneticPr fontId="1" type="noConversion"/>
  </si>
  <si>
    <t>Map_1xAngel1</t>
    <phoneticPr fontId="1" type="noConversion"/>
  </si>
  <si>
    <t>Map_1xAngel2</t>
    <phoneticPr fontId="1" type="noConversion"/>
  </si>
  <si>
    <t>attackDelay|Float</t>
    <phoneticPr fontId="1" type="noConversion"/>
  </si>
  <si>
    <t>addRandomMap|String!</t>
    <phoneticPr fontId="1" type="noConversion"/>
  </si>
  <si>
    <t>overridingMap검증</t>
  </si>
  <si>
    <t>firstFixedMap검증</t>
    <phoneticPr fontId="1" type="noConversion"/>
  </si>
  <si>
    <t>Map_1x1_1</t>
    <phoneticPr fontId="1" type="noConversion"/>
  </si>
  <si>
    <t>맵4개검증</t>
    <phoneticPr fontId="1" type="noConversion"/>
  </si>
  <si>
    <t>moveSpeed|Float</t>
    <phoneticPr fontId="1" type="noConversion"/>
  </si>
  <si>
    <t>Wall_0_Empty</t>
    <phoneticPr fontId="1" type="noConversion"/>
  </si>
  <si>
    <t>boss|Bool</t>
    <phoneticPr fontId="1" type="noConversion"/>
  </si>
  <si>
    <t>bossHpRatioPer1Line|Float</t>
    <phoneticPr fontId="1" type="noConversion"/>
  </si>
  <si>
    <t>Map_1x3</t>
    <phoneticPr fontId="1" type="noConversion"/>
  </si>
  <si>
    <t>dropId검증</t>
    <phoneticPr fontId="1" type="noConversion"/>
  </si>
  <si>
    <t>initialDropSp|float</t>
  </si>
  <si>
    <t>addDropId|String</t>
    <phoneticPr fontId="1" type="noConversion"/>
  </si>
  <si>
    <t>defaultBossDropId|String</t>
    <phoneticPr fontId="1" type="noConversion"/>
  </si>
  <si>
    <t>defaultDropUse|Bool</t>
    <phoneticPr fontId="1" type="noConversion"/>
  </si>
  <si>
    <t>defaultNormalDropId|String</t>
    <phoneticPr fontId="1" type="noConversion"/>
  </si>
  <si>
    <t>spDecreasePeriod|Float</t>
    <phoneticPr fontId="1" type="noConversion"/>
  </si>
  <si>
    <t>plane|String</t>
    <phoneticPr fontId="1" type="noConversion"/>
  </si>
  <si>
    <t>그라운드</t>
    <phoneticPr fontId="1" type="noConversion"/>
  </si>
  <si>
    <t>Plane_12_40_1_1</t>
  </si>
  <si>
    <t>Ground_12_40_1</t>
  </si>
  <si>
    <t>Wall_12_40_1_1</t>
  </si>
  <si>
    <t>Plane_12_40_1_2</t>
  </si>
  <si>
    <t>Plane_12_40_1_3</t>
    <phoneticPr fontId="1" type="noConversion"/>
  </si>
  <si>
    <t>Plane_12_40_1_1</t>
    <phoneticPr fontId="1" type="noConversion"/>
  </si>
  <si>
    <t>Ground_12_40_1</t>
    <phoneticPr fontId="1" type="noConversion"/>
  </si>
  <si>
    <t>Plane_12_40_1_3</t>
    <phoneticPr fontId="1" type="noConversion"/>
  </si>
  <si>
    <t>Map_1x0</t>
    <phoneticPr fontId="1" type="noConversion"/>
  </si>
  <si>
    <t>Plane_12_40_1_3</t>
    <phoneticPr fontId="1" type="noConversion"/>
  </si>
  <si>
    <t>SpawnFlag_0_Empty</t>
  </si>
  <si>
    <t>SpawnFlag_12_40_1_1</t>
  </si>
  <si>
    <t>DayLight</t>
    <phoneticPr fontId="1" type="noConversion"/>
  </si>
  <si>
    <t>SlimeRabbit</t>
    <phoneticPr fontId="1" type="noConversion"/>
  </si>
  <si>
    <t>passiveAffectorValueId|String!</t>
    <phoneticPr fontId="1" type="noConversion"/>
  </si>
  <si>
    <t>어펙터밸류4개검증</t>
    <phoneticPr fontId="1" type="noConversion"/>
  </si>
  <si>
    <t>evadeRate|Float</t>
    <phoneticPr fontId="1" type="noConversion"/>
  </si>
  <si>
    <t>Tortoise</t>
    <phoneticPr fontId="1" type="noConversion"/>
  </si>
  <si>
    <t>CallInvincibleTortoise</t>
    <phoneticPr fontId="1" type="noConversion"/>
  </si>
  <si>
    <t>portalFlag|String</t>
    <phoneticPr fontId="1" type="noConversion"/>
  </si>
  <si>
    <t>PortalFlag_0_Empty</t>
    <phoneticPr fontId="1" type="noConversion"/>
  </si>
  <si>
    <t>포탈플래그</t>
    <phoneticPr fontId="1" type="noConversion"/>
  </si>
  <si>
    <t>MonsterBomb</t>
    <phoneticPr fontId="1" type="noConversion"/>
  </si>
  <si>
    <t>NinjaAssassin</t>
    <phoneticPr fontId="1" type="noConversion"/>
  </si>
  <si>
    <t>CallBurrowNinjaAssassin</t>
    <phoneticPr fontId="1" type="noConversion"/>
  </si>
  <si>
    <t>TinyRobot</t>
    <phoneticPr fontId="1" type="noConversion"/>
  </si>
  <si>
    <t>mapSetId|String</t>
  </si>
  <si>
    <t>angelMap|String!</t>
  </si>
  <si>
    <t>bossMap|String!</t>
  </si>
  <si>
    <t>Map_1xAngel1</t>
  </si>
  <si>
    <t>Map_3x1, Map_3x2, Map_3x4</t>
  </si>
  <si>
    <t>Map_3xMiddle1</t>
  </si>
  <si>
    <t>GroupBomb1</t>
  </si>
  <si>
    <t>Map_2x1, Map_2x2, Map_2x4</t>
  </si>
  <si>
    <t>mapSetId|String!</t>
    <phoneticPr fontId="1" type="noConversion"/>
  </si>
  <si>
    <t>stageCount|Int</t>
    <phoneticPr fontId="1" type="noConversion"/>
  </si>
  <si>
    <t>stageType|Int</t>
    <phoneticPr fontId="1" type="noConversion"/>
  </si>
  <si>
    <t>normalMonsterMap|String!</t>
    <phoneticPr fontId="1" type="noConversion"/>
  </si>
  <si>
    <t>Map_3x1_1, Map_3x2, Map_3x4</t>
    <phoneticPr fontId="1" type="noConversion"/>
  </si>
  <si>
    <t>Map_1xMiddle1</t>
    <phoneticPr fontId="1" type="noConversion"/>
  </si>
  <si>
    <t>Map_1x1, Map_1x2, Map_1x4</t>
    <phoneticPr fontId="1" type="noConversion"/>
  </si>
  <si>
    <t>chaos|Bool</t>
    <phoneticPr fontId="1" type="noConversion"/>
  </si>
  <si>
    <t>SingeFast2</t>
    <phoneticPr fontId="1" type="noConversion"/>
  </si>
  <si>
    <t>SingleFast2</t>
    <phoneticPr fontId="1" type="noConversion"/>
  </si>
  <si>
    <t>SingleFast1</t>
    <phoneticPr fontId="1" type="noConversion"/>
  </si>
  <si>
    <t>environmentSetting|String!</t>
    <phoneticPr fontId="1" type="noConversion"/>
  </si>
  <si>
    <t>DayLight, Night</t>
    <phoneticPr fontId="1" type="noConversion"/>
  </si>
  <si>
    <t>suggestedActorId|String!</t>
    <phoneticPr fontId="1" type="noConversion"/>
  </si>
  <si>
    <t>suggestedPowerLevel|Int</t>
    <phoneticPr fontId="1" type="noConversion"/>
  </si>
  <si>
    <t>chapterGoldReward|Int</t>
    <phoneticPr fontId="1" type="noConversion"/>
  </si>
  <si>
    <t>descriptionId|String</t>
    <phoneticPr fontId="1" type="noConversion"/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</si>
  <si>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</si>
  <si>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</si>
  <si>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</si>
  <si>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</si>
  <si>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</si>
  <si>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</si>
  <si>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</si>
  <si>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</si>
  <si>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</si>
  <si>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</si>
  <si>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</si>
  <si>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</si>
  <si>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</si>
  <si>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</si>
  <si>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</si>
  <si>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</si>
  <si>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</si>
  <si>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</si>
  <si>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</si>
  <si>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</si>
  <si>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</si>
  <si>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설명참고</t>
    <phoneticPr fontId="1" type="noConversion"/>
  </si>
  <si>
    <t>maxStage|Int</t>
    <phoneticPr fontId="1" type="noConversion"/>
  </si>
  <si>
    <t>nameId|String</t>
    <phoneticPr fontId="1" type="noConversion"/>
  </si>
  <si>
    <t>stagePenaltyId|String</t>
    <phoneticPr fontId="1" type="noConversion"/>
  </si>
  <si>
    <t>이름문구참고</t>
    <phoneticPr fontId="1" type="noConversion"/>
  </si>
  <si>
    <t>nameParameter|String!</t>
    <phoneticPr fontId="1" type="noConversion"/>
  </si>
  <si>
    <t>mindParameter|String!</t>
    <phoneticPr fontId="1" type="noConversion"/>
  </si>
  <si>
    <t>마인드문구참고</t>
    <phoneticPr fontId="1" type="noConversion"/>
  </si>
  <si>
    <t>PN_Magic2Times, PN_Nature2Times</t>
    <phoneticPr fontId="1" type="noConversion"/>
  </si>
  <si>
    <t>PenaltyUIRepre_OneOfTwo</t>
  </si>
  <si>
    <t>{GameUI_Magic}, 2</t>
    <phoneticPr fontId="1" type="noConversion"/>
  </si>
  <si>
    <t>{GameUI_Nature}, 2</t>
    <phoneticPr fontId="1" type="noConversion"/>
  </si>
  <si>
    <t>Magic2Times</t>
  </si>
  <si>
    <t>Magic2Times</t>
    <phoneticPr fontId="1" type="noConversion"/>
  </si>
  <si>
    <t>PN_Magic2Times</t>
  </si>
  <si>
    <t>Nature2Times</t>
    <phoneticPr fontId="1" type="noConversion"/>
  </si>
  <si>
    <t>PenaltyUIName_One</t>
    <phoneticPr fontId="1" type="noConversion"/>
  </si>
  <si>
    <t>{GameUI_Magic}</t>
    <phoneticPr fontId="1" type="noConversion"/>
  </si>
  <si>
    <t>PenaltyUIMind_One</t>
    <phoneticPr fontId="1" type="noConversion"/>
  </si>
  <si>
    <t>penaltyName|String</t>
    <phoneticPr fontId="1" type="noConversion"/>
  </si>
  <si>
    <t>penaltyMindText|String</t>
    <phoneticPr fontId="1" type="noConversion"/>
  </si>
  <si>
    <t>stagePenaltyId|String!</t>
    <phoneticPr fontId="1" type="noConversion"/>
  </si>
  <si>
    <t>penaltyRepresentative|String</t>
    <phoneticPr fontId="1" type="noConversion"/>
  </si>
  <si>
    <t>MagicAndNature2Times</t>
    <phoneticPr fontId="1" type="noConversion"/>
  </si>
  <si>
    <t>MachineAndQigong2Times</t>
    <phoneticPr fontId="1" type="noConversion"/>
  </si>
  <si>
    <t>PN_Machine2Times, PN_Qigong2Times</t>
    <phoneticPr fontId="1" type="noConversion"/>
  </si>
  <si>
    <t>PenaltyUIName_Two</t>
    <phoneticPr fontId="1" type="noConversion"/>
  </si>
  <si>
    <t>{GameUI_Magic}, {GameUI_Machine}, {GameUI_Nature}, {GameUI_Qigong}, 2, 2</t>
  </si>
  <si>
    <t>PenaltyUIRepre_TwoOfFour</t>
  </si>
  <si>
    <t>repreParameter|String!</t>
    <phoneticPr fontId="1" type="noConversion"/>
  </si>
  <si>
    <t>{GameUI_Nature}</t>
    <phoneticPr fontId="1" type="noConversion"/>
  </si>
  <si>
    <t>{GameUI_Nature}, {GameUI_Nature}, 2</t>
    <phoneticPr fontId="1" type="noConversion"/>
  </si>
  <si>
    <t>{GameUI_Nature}, {GameUI_Nature}</t>
    <phoneticPr fontId="1" type="noConversion"/>
  </si>
  <si>
    <t>PenaltyUIMind_Two</t>
    <phoneticPr fontId="1" type="noConversion"/>
  </si>
  <si>
    <t>{GameUI_Machine}, {GameUI_Qigong}, 2</t>
    <phoneticPr fontId="1" type="noConversion"/>
  </si>
  <si>
    <t>{GameUI_Machine}, {GameUI_Qigong}</t>
    <phoneticPr fontId="1" type="noConversion"/>
  </si>
  <si>
    <t>대표문구참고</t>
    <phoneticPr fontId="1" type="noConversion"/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</si>
  <si>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</si>
  <si>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</si>
  <si>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</si>
  <si>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</si>
  <si>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</si>
  <si>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</si>
  <si>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</si>
  <si>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</si>
  <si>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</si>
  <si>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</si>
  <si>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</si>
  <si>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</si>
  <si>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</si>
  <si>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</si>
  <si>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</si>
  <si>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</si>
  <si>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</si>
  <si>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</si>
  <si>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</si>
  <si>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</si>
  <si>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</si>
  <si>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이름참고</t>
    <phoneticPr fontId="1" type="noConversion"/>
  </si>
  <si>
    <t>입력어펙터밸류1</t>
  </si>
  <si>
    <t>PN_Magic2Times</t>
    <phoneticPr fontId="1" type="noConversion"/>
  </si>
  <si>
    <t>PN_Nature2Times</t>
  </si>
  <si>
    <t>fValue1|Float</t>
  </si>
  <si>
    <t>iValue1|Int</t>
  </si>
  <si>
    <t>sValue1|String</t>
  </si>
  <si>
    <t>추가작업First</t>
  </si>
  <si>
    <t>추가작업Second</t>
  </si>
  <si>
    <t>추가작업Third</t>
  </si>
  <si>
    <t>fValue2|Float</t>
    <phoneticPr fontId="1" type="noConversion"/>
  </si>
  <si>
    <t>conditionValueId|String!</t>
    <phoneticPr fontId="1" type="noConversion"/>
  </si>
  <si>
    <t>입력어펙터밸류2</t>
    <phoneticPr fontId="1" type="noConversion"/>
  </si>
  <si>
    <t>입력어펙터밸류3</t>
    <phoneticPr fontId="1" type="noConversion"/>
  </si>
  <si>
    <t>PN_Nature2Times</t>
    <phoneticPr fontId="1" type="noConversion"/>
  </si>
  <si>
    <t>PN_Machine2Times</t>
    <phoneticPr fontId="1" type="noConversion"/>
  </si>
  <si>
    <t>PN_Qigong2Times</t>
    <phoneticPr fontId="1" type="noConversion"/>
  </si>
  <si>
    <t>affectorValueId|String!</t>
    <phoneticPr fontId="1" type="noConversion"/>
  </si>
  <si>
    <t>Chapter22Name</t>
  </si>
  <si>
    <t>Chapter23Name</t>
  </si>
  <si>
    <t>Chapter24Name</t>
  </si>
  <si>
    <t>Chapter25Name</t>
  </si>
  <si>
    <t>Chapter26Name</t>
  </si>
  <si>
    <t>Chapter27Name</t>
  </si>
  <si>
    <t>Chapter28Name</t>
  </si>
  <si>
    <t>Chapter29Name</t>
  </si>
  <si>
    <t>Chapter22Desc</t>
  </si>
  <si>
    <t>Chapter23Desc</t>
  </si>
  <si>
    <t>Chapter24Desc</t>
  </si>
  <si>
    <t>Chapter25Desc</t>
  </si>
  <si>
    <t>Chapter26Desc</t>
  </si>
  <si>
    <t>Chapter27Desc</t>
  </si>
  <si>
    <t>Chapter28Desc</t>
  </si>
  <si>
    <t>Chapter29Desc</t>
  </si>
  <si>
    <t>시작몬스터공격횟수</t>
    <phoneticPr fontId="1" type="noConversion"/>
  </si>
  <si>
    <t>시작몬스터ATK배수</t>
    <phoneticPr fontId="1" type="noConversion"/>
  </si>
  <si>
    <t>시작캐릭터공격횟수</t>
    <phoneticPr fontId="1" type="noConversion"/>
  </si>
  <si>
    <t>시작표준Hp</t>
    <phoneticPr fontId="1" type="noConversion"/>
  </si>
  <si>
    <t>시작표준Atk</t>
    <phoneticPr fontId="1" type="noConversion"/>
  </si>
  <si>
    <t>카오스일때 챕터하락양</t>
    <phoneticPr fontId="1" type="noConversion"/>
  </si>
  <si>
    <t>카오스일때 추가적용배율</t>
    <phoneticPr fontId="1" type="noConversion"/>
  </si>
  <si>
    <t>챕터 성장 배수</t>
    <phoneticPr fontId="1" type="noConversion"/>
  </si>
  <si>
    <t>인게임성장단계구간</t>
    <phoneticPr fontId="1" type="noConversion"/>
  </si>
  <si>
    <t>Hp성장단계</t>
    <phoneticPr fontId="1" type="noConversion"/>
  </si>
  <si>
    <t>Atk성장단계</t>
    <phoneticPr fontId="1" type="noConversion"/>
  </si>
  <si>
    <t>Atk단계오프셋</t>
    <phoneticPr fontId="1" type="noConversion"/>
  </si>
  <si>
    <t>Hp단계오프셋</t>
    <phoneticPr fontId="1" type="noConversion"/>
  </si>
  <si>
    <t>Hp인게임누적곱배수</t>
    <phoneticPr fontId="1" type="noConversion"/>
  </si>
  <si>
    <t>Atk인게임누적곱배수</t>
    <phoneticPr fontId="1" type="noConversion"/>
  </si>
  <si>
    <t>HP인게임누적합배수</t>
    <phoneticPr fontId="1" type="noConversion"/>
  </si>
  <si>
    <t>ATK인게임누적합배수</t>
    <phoneticPr fontId="1" type="noConversion"/>
  </si>
  <si>
    <t>디폴트단계오프셋</t>
    <phoneticPr fontId="1" type="noConversion"/>
  </si>
  <si>
    <t>훈련챕터 적용비율</t>
    <phoneticPr fontId="1" type="noConversion"/>
  </si>
  <si>
    <t>Hp보스단계오프셋</t>
    <phoneticPr fontId="1" type="noConversion"/>
  </si>
  <si>
    <t>Atk보스단계오프셋</t>
    <phoneticPr fontId="1" type="noConversion"/>
  </si>
  <si>
    <t>보스인게임성장단계구간</t>
    <phoneticPr fontId="1" type="noConversion"/>
  </si>
  <si>
    <t>보스디폴트단계오프셋</t>
    <phoneticPr fontId="1" type="noConversion"/>
  </si>
  <si>
    <t>Hp보스인게임누적곱배수</t>
    <phoneticPr fontId="1" type="noConversion"/>
  </si>
  <si>
    <t>Atk보스인게임누적곱배수</t>
    <phoneticPr fontId="1" type="noConversion"/>
  </si>
  <si>
    <t>HP보스인게임누적합배수</t>
    <phoneticPr fontId="1" type="noConversion"/>
  </si>
  <si>
    <t>ATK보스인게임누적합배수</t>
    <phoneticPr fontId="1" type="noConversion"/>
  </si>
  <si>
    <t>보스맵알림구간</t>
    <phoneticPr fontId="1" type="noConversion"/>
  </si>
  <si>
    <t>Magic2Times, Nature2Times</t>
  </si>
  <si>
    <t>{GameUI_Magic}, {GameUI_Nature}, 2</t>
  </si>
  <si>
    <t>MagicAndNature2Times, MachineAndQigong2Times</t>
  </si>
  <si>
    <t>그룹오버라이딩</t>
    <phoneticPr fontId="1" type="noConversion"/>
  </si>
  <si>
    <t>grouping수식</t>
    <phoneticPr fontId="1" type="noConversion"/>
  </si>
  <si>
    <t>swap수식</t>
    <phoneticPr fontId="1" type="noConversion"/>
  </si>
  <si>
    <t>교체오버라이딩</t>
    <phoneticPr fontId="1" type="noConversion"/>
  </si>
  <si>
    <t>swap|Bool</t>
  </si>
  <si>
    <t>TreantGuard_Green</t>
    <phoneticPr fontId="1" type="noConversion"/>
  </si>
  <si>
    <t>Swivel</t>
    <phoneticPr fontId="1" type="noConversion"/>
  </si>
  <si>
    <t>RockWarrior</t>
    <phoneticPr fontId="1" type="noConversion"/>
  </si>
  <si>
    <t>RobotRoller_Blue</t>
    <phoneticPr fontId="1" type="noConversion"/>
  </si>
  <si>
    <t>SkeletonOutlaw_NoArmor</t>
    <phoneticPr fontId="1" type="noConversion"/>
  </si>
  <si>
    <t>TailedFox</t>
    <phoneticPr fontId="1" type="noConversion"/>
  </si>
  <si>
    <t>AngelStatue</t>
    <phoneticPr fontId="1" type="noConversion"/>
  </si>
  <si>
    <t>MonsterNecromancer</t>
    <phoneticPr fontId="1" type="noConversion"/>
  </si>
  <si>
    <t>MonsterSkeleton</t>
    <phoneticPr fontId="1" type="noConversion"/>
  </si>
  <si>
    <t>Reptile</t>
    <phoneticPr fontId="1" type="noConversion"/>
  </si>
  <si>
    <t>Fungusa_Purple</t>
    <phoneticPr fontId="1" type="noConversion"/>
  </si>
  <si>
    <t>Fungee_Purple</t>
    <phoneticPr fontId="1" type="noConversion"/>
  </si>
  <si>
    <t>TerribleStump_Purple</t>
    <phoneticPr fontId="1" type="noConversion"/>
  </si>
  <si>
    <t>PolygonalMetalon_Red</t>
    <phoneticPr fontId="1" type="noConversion"/>
  </si>
  <si>
    <t>SpiritKing</t>
    <phoneticPr fontId="1" type="noConversion"/>
  </si>
  <si>
    <t>RpgDemon_Violet</t>
    <phoneticPr fontId="1" type="noConversion"/>
  </si>
  <si>
    <t>BigBatCrab</t>
    <phoneticPr fontId="1" type="noConversion"/>
  </si>
  <si>
    <t>MonsterFlower_B</t>
    <phoneticPr fontId="1" type="noConversion"/>
  </si>
  <si>
    <t>CreatureStump_Brown</t>
    <phoneticPr fontId="1" type="noConversion"/>
  </si>
  <si>
    <t>DemonBladeLord</t>
    <phoneticPr fontId="1" type="noConversion"/>
  </si>
  <si>
    <t>Tonton_D</t>
    <phoneticPr fontId="1" type="noConversion"/>
  </si>
  <si>
    <t>LilRobot_Red</t>
    <phoneticPr fontId="1" type="noConversion"/>
  </si>
  <si>
    <t>LilRobot_Green</t>
    <phoneticPr fontId="1" type="noConversion"/>
  </si>
  <si>
    <t>LilRobot_Blue</t>
    <phoneticPr fontId="1" type="noConversion"/>
  </si>
  <si>
    <t>FallenAngel</t>
    <phoneticPr fontId="1" type="noConversion"/>
  </si>
  <si>
    <t>LowPolyCyc</t>
    <phoneticPr fontId="1" type="noConversion"/>
  </si>
  <si>
    <t>WarAssassin</t>
    <phoneticPr fontId="1" type="noConversion"/>
  </si>
  <si>
    <t>EvilLich</t>
    <phoneticPr fontId="1" type="noConversion"/>
  </si>
  <si>
    <t>flakeMultiplier|Float</t>
    <phoneticPr fontId="1" type="noConversion"/>
  </si>
  <si>
    <t>WitchDoctor</t>
    <phoneticPr fontId="1" type="noConversion"/>
  </si>
  <si>
    <t>Map_1x8_1</t>
  </si>
  <si>
    <t>Map_1x8_1</t>
    <phoneticPr fontId="1" type="noConversion"/>
  </si>
  <si>
    <t>Plane_12_40_1_3</t>
    <phoneticPr fontId="1" type="noConversion"/>
  </si>
  <si>
    <t>Map_1x21</t>
  </si>
  <si>
    <t>Map_1x22</t>
  </si>
  <si>
    <t>Map_1x23</t>
  </si>
  <si>
    <t>Map_1x24</t>
  </si>
  <si>
    <t>Map_1x26</t>
  </si>
  <si>
    <t>Map_1x27</t>
  </si>
  <si>
    <t>Map_1x28</t>
  </si>
  <si>
    <t>Map_1x29</t>
  </si>
  <si>
    <t>Map_1x31</t>
  </si>
  <si>
    <t>Map_1x32</t>
  </si>
  <si>
    <t>Map_1x33</t>
  </si>
  <si>
    <t>Map_1x34</t>
  </si>
  <si>
    <t>Map_1x36</t>
  </si>
  <si>
    <t>Map_1x37</t>
  </si>
  <si>
    <t>Map_1x38</t>
  </si>
  <si>
    <t>Map_1x39</t>
  </si>
  <si>
    <t>Map_1x41</t>
  </si>
  <si>
    <t>Map_1x42</t>
  </si>
  <si>
    <t>Map_1x43</t>
  </si>
  <si>
    <t>Map_1x44</t>
  </si>
  <si>
    <t>Map_1x46</t>
  </si>
  <si>
    <t>Map_1x47</t>
  </si>
  <si>
    <t>Map_1x48</t>
  </si>
  <si>
    <t>Map_1x49</t>
  </si>
  <si>
    <t>Map_1x12_1</t>
  </si>
  <si>
    <t>Map_1x12_1</t>
    <phoneticPr fontId="1" type="noConversion"/>
  </si>
  <si>
    <t>Map_1x13_1</t>
  </si>
  <si>
    <t>Map_1x13_1</t>
    <phoneticPr fontId="1" type="noConversion"/>
  </si>
  <si>
    <t>Map_1x23_1</t>
  </si>
  <si>
    <t>Map_1x23_1</t>
    <phoneticPr fontId="1" type="noConversion"/>
  </si>
  <si>
    <t>Map_1x22</t>
    <phoneticPr fontId="1" type="noConversion"/>
  </si>
  <si>
    <t>Map_1x23</t>
    <phoneticPr fontId="1" type="noConversion"/>
  </si>
  <si>
    <t>Map_1x24</t>
    <phoneticPr fontId="1" type="noConversion"/>
  </si>
  <si>
    <t>Map_1xAngel3</t>
  </si>
  <si>
    <t>Map_1xAngel3</t>
    <phoneticPr fontId="1" type="noConversion"/>
  </si>
  <si>
    <t>Map_1xAngel4</t>
  </si>
  <si>
    <t>Map_1xAngel4</t>
    <phoneticPr fontId="1" type="noConversion"/>
  </si>
  <si>
    <t>Map_1xAngel5</t>
  </si>
  <si>
    <t>Map_1xAngel5</t>
    <phoneticPr fontId="1" type="noConversion"/>
  </si>
  <si>
    <t>Map_1xMiddle3</t>
  </si>
  <si>
    <t>Map_1xMiddle3</t>
    <phoneticPr fontId="1" type="noConversion"/>
  </si>
  <si>
    <t>Map_1xMiddle4</t>
  </si>
  <si>
    <t>Map_1xMiddle4</t>
    <phoneticPr fontId="1" type="noConversion"/>
  </si>
  <si>
    <t>Map_1xFinal</t>
  </si>
  <si>
    <t>Map_1xFinal</t>
    <phoneticPr fontId="1" type="noConversion"/>
  </si>
  <si>
    <t>Map_1x2</t>
    <phoneticPr fontId="1" type="noConversion"/>
  </si>
  <si>
    <t>Map_1x33_1</t>
  </si>
  <si>
    <t>Map_1x33_1</t>
    <phoneticPr fontId="1" type="noConversion"/>
  </si>
  <si>
    <t>Map_1x34_1</t>
  </si>
  <si>
    <t>Map_1x34_1</t>
    <phoneticPr fontId="1" type="noConversion"/>
  </si>
  <si>
    <t>Plane_12_40_1_2</t>
    <phoneticPr fontId="1" type="noConversion"/>
  </si>
  <si>
    <t>Map_1x39_1</t>
  </si>
  <si>
    <t>Map_1x39_1</t>
    <phoneticPr fontId="1" type="noConversion"/>
  </si>
  <si>
    <t>Plane_12_40_1_3</t>
  </si>
  <si>
    <t>Wall_0_Empty</t>
  </si>
  <si>
    <t>Plane_12_40_1_3</t>
    <phoneticPr fontId="1" type="noConversion"/>
  </si>
  <si>
    <t>Plane_12_40_1_1</t>
    <phoneticPr fontId="1" type="noConversion"/>
  </si>
  <si>
    <t>SlimeRabbit_Red</t>
    <phoneticPr fontId="1" type="noConversion"/>
  </si>
  <si>
    <t>드랍설명참고</t>
    <phoneticPr fontId="1" type="noConversion"/>
  </si>
  <si>
    <t>initialDropSpAdjustment|Float</t>
    <phoneticPr fontId="1" type="noConversion"/>
  </si>
  <si>
    <t>Night</t>
    <phoneticPr fontId="1" type="noConversion"/>
  </si>
  <si>
    <t>Actor001, Actor003</t>
    <phoneticPr fontId="1" type="noConversion"/>
  </si>
  <si>
    <t>Actor001, Actor004</t>
    <phoneticPr fontId="1" type="noConversion"/>
  </si>
  <si>
    <t>Actor002</t>
    <phoneticPr fontId="1" type="noConversion"/>
  </si>
  <si>
    <t>Actor001, Actor003</t>
    <phoneticPr fontId="1" type="noConversion"/>
  </si>
  <si>
    <t>SlimeRabbit</t>
    <phoneticPr fontId="1" type="noConversion"/>
  </si>
  <si>
    <t>SlimeRabbit_Red</t>
    <phoneticPr fontId="1" type="noConversion"/>
  </si>
  <si>
    <t>bossName|String</t>
    <phoneticPr fontId="1" type="noConversion"/>
  </si>
  <si>
    <t>Map_2x0</t>
    <phoneticPr fontId="1" type="noConversion"/>
  </si>
  <si>
    <t>오버라이딩Hp</t>
    <phoneticPr fontId="1" type="noConversion"/>
  </si>
  <si>
    <t>오버라이딩Atk</t>
    <phoneticPr fontId="1" type="noConversion"/>
  </si>
  <si>
    <t>최종Hp</t>
    <phoneticPr fontId="1" type="noConversion"/>
  </si>
  <si>
    <t>최종Atk</t>
    <phoneticPr fontId="1" type="noConversion"/>
  </si>
  <si>
    <t>등장마리수참고</t>
    <phoneticPr fontId="1" type="noConversion"/>
  </si>
  <si>
    <t>표준수치</t>
    <phoneticPr fontId="1" type="noConversion"/>
  </si>
  <si>
    <t>dropExpAdd|Int</t>
    <phoneticPr fontId="1" type="noConversion"/>
  </si>
  <si>
    <t>Wall_12_40_1_1_1</t>
  </si>
  <si>
    <t>Wall_12_40_1_2</t>
  </si>
  <si>
    <t>Wall_12_40_1_3</t>
  </si>
  <si>
    <t>Wall_12_40_1_4</t>
  </si>
  <si>
    <t>Wall_12_40_1_6</t>
  </si>
  <si>
    <t>Wall_12_40_1_7</t>
  </si>
  <si>
    <t>Wall_12_40_1_8</t>
  </si>
  <si>
    <t>Wall_12_40_1_8_1</t>
  </si>
  <si>
    <t>Wall_12_40_1_9</t>
  </si>
  <si>
    <t>Wall_12_40_1_11</t>
  </si>
  <si>
    <t>Wall_12_40_1_12</t>
  </si>
  <si>
    <t>Wall_12_40_1_12_1</t>
  </si>
  <si>
    <t>Wall_12_40_1_13</t>
  </si>
  <si>
    <t>Wall_12_40_1_13_1</t>
  </si>
  <si>
    <t>Wall_12_40_1_14</t>
  </si>
  <si>
    <t>Wall_12_40_1_16</t>
  </si>
  <si>
    <t>Wall_12_40_1_17</t>
  </si>
  <si>
    <t>Wall_12_40_1_18</t>
  </si>
  <si>
    <t>Wall_12_40_1_19</t>
  </si>
  <si>
    <t>Wall_12_40_1_21</t>
  </si>
  <si>
    <t>Wall_12_40_1_22</t>
  </si>
  <si>
    <t>Wall_12_40_1_23</t>
  </si>
  <si>
    <t>Wall_12_40_1_23_1</t>
  </si>
  <si>
    <t>Wall_12_40_1_24</t>
  </si>
  <si>
    <t>Wall_12_40_1_26</t>
  </si>
  <si>
    <t>Wall_12_40_1_27</t>
  </si>
  <si>
    <t>Wall_12_40_1_28</t>
  </si>
  <si>
    <t>Wall_12_40_1_29</t>
  </si>
  <si>
    <t>Wall_12_40_1_31</t>
  </si>
  <si>
    <t>Wall_12_40_1_32</t>
  </si>
  <si>
    <t>Wall_12_40_1_33</t>
  </si>
  <si>
    <t>Wall_12_40_1_33_1</t>
  </si>
  <si>
    <t>Wall_12_40_1_34</t>
  </si>
  <si>
    <t>Wall_12_40_1_34_1</t>
  </si>
  <si>
    <t>Wall_12_40_1_36</t>
  </si>
  <si>
    <t>Wall_12_40_1_37</t>
  </si>
  <si>
    <t>Wall_12_40_1_38</t>
  </si>
  <si>
    <t>Wall_12_40_1_39</t>
  </si>
  <si>
    <t>Wall_12_40_1_39_1</t>
  </si>
  <si>
    <t>Wall_12_40_1_41</t>
  </si>
  <si>
    <t>Wall_12_40_1_42</t>
  </si>
  <si>
    <t>Wall_12_40_1_43</t>
  </si>
  <si>
    <t>Wall_12_40_1_44</t>
  </si>
  <si>
    <t>Wall_12_40_1_46</t>
  </si>
  <si>
    <t>Wall_12_40_1_47</t>
  </si>
  <si>
    <t>Wall_12_40_1_48</t>
  </si>
  <si>
    <t>Wall_12_40_1_49</t>
  </si>
  <si>
    <t>Wall_12_40_1_Middle1</t>
  </si>
  <si>
    <t>SpawnFlag_12_40_1_1_1</t>
  </si>
  <si>
    <t>SpawnFlag_12_40_1_2</t>
  </si>
  <si>
    <t>SpawnFlag_12_40_1_3</t>
  </si>
  <si>
    <t>SpawnFlag_12_40_1_4</t>
  </si>
  <si>
    <t>SpawnFlag_12_40_1_6</t>
  </si>
  <si>
    <t>SpawnFlag_12_40_1_7</t>
  </si>
  <si>
    <t>SpawnFlag_12_40_1_8</t>
  </si>
  <si>
    <t>SpawnFlag_12_40_1_8_1</t>
  </si>
  <si>
    <t>SpawnFlag_12_40_1_9</t>
  </si>
  <si>
    <t>SpawnFlag_12_40_1_11</t>
  </si>
  <si>
    <t>SpawnFlag_12_40_1_12</t>
  </si>
  <si>
    <t>SpawnFlag_12_40_1_12_1</t>
  </si>
  <si>
    <t>SpawnFlag_12_40_1_13</t>
  </si>
  <si>
    <t>SpawnFlag_12_40_1_13_1</t>
  </si>
  <si>
    <t>SpawnFlag_12_40_1_14</t>
  </si>
  <si>
    <t>SpawnFlag_12_40_1_16</t>
  </si>
  <si>
    <t>SpawnFlag_12_40_1_17</t>
  </si>
  <si>
    <t>SpawnFlag_12_40_1_18</t>
  </si>
  <si>
    <t>SpawnFlag_12_40_1_19</t>
  </si>
  <si>
    <t>SpawnFlag_12_40_1_21</t>
  </si>
  <si>
    <t>SpawnFlag_12_40_1_22</t>
  </si>
  <si>
    <t>SpawnFlag_12_40_1_23</t>
  </si>
  <si>
    <t>SpawnFlag_12_40_1_24</t>
  </si>
  <si>
    <t>SpawnFlag_12_40_1_26</t>
  </si>
  <si>
    <t>SpawnFlag_12_40_1_27</t>
  </si>
  <si>
    <t>SpawnFlag_12_40_1_28</t>
  </si>
  <si>
    <t>SpawnFlag_12_40_1_29</t>
  </si>
  <si>
    <t>SpawnFlag_12_40_1_31</t>
  </si>
  <si>
    <t>SpawnFlag_12_40_1_32</t>
  </si>
  <si>
    <t>SpawnFlag_12_40_1_33</t>
  </si>
  <si>
    <t>SpawnFlag_12_40_1_33_1</t>
  </si>
  <si>
    <t>SpawnFlag_12_40_1_34</t>
  </si>
  <si>
    <t>SpawnFlag_12_40_1_36</t>
  </si>
  <si>
    <t>SpawnFlag_12_40_1_37</t>
  </si>
  <si>
    <t>SpawnFlag_12_40_1_38</t>
  </si>
  <si>
    <t>SpawnFlag_12_40_1_39</t>
  </si>
  <si>
    <t>SpawnFlag_12_40_1_39_1</t>
  </si>
  <si>
    <t>SpawnFlag_12_40_1_41</t>
  </si>
  <si>
    <t>SpawnFlag_12_40_1_42</t>
  </si>
  <si>
    <t>SpawnFlag_12_40_1_43</t>
  </si>
  <si>
    <t>SpawnFlag_12_40_1_44</t>
  </si>
  <si>
    <t>SpawnFlag_12_40_1_46</t>
  </si>
  <si>
    <t>SpawnFlag_12_40_1_47</t>
  </si>
  <si>
    <t>SpawnFlag_12_40_1_48</t>
  </si>
  <si>
    <t>SpawnFlag_12_40_1_49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</si>
  <si>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</si>
  <si>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</si>
  <si>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</si>
  <si>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</si>
  <si>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</si>
  <si>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</si>
  <si>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PortalFlag_12_40_4_1</t>
    <phoneticPr fontId="1" type="noConversion"/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</si>
  <si>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</si>
  <si>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</si>
  <si>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</si>
  <si>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</si>
  <si>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</si>
  <si>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</si>
  <si>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  <phoneticPr fontId="1" type="noConversion"/>
  </si>
  <si>
    <t>suggestedMaxPowerLevel|Int</t>
    <phoneticPr fontId="1" type="noConversion"/>
  </si>
  <si>
    <t>Rosehips_Orange</t>
    <phoneticPr fontId="1" type="noConversion"/>
  </si>
  <si>
    <t>Tonton_E</t>
    <phoneticPr fontId="1" type="noConversion"/>
  </si>
  <si>
    <t>Fungusa_Brown</t>
    <phoneticPr fontId="1" type="noConversion"/>
  </si>
  <si>
    <t>Wall_12_40_2_1</t>
  </si>
  <si>
    <t>Wall_12_40_2_2</t>
  </si>
  <si>
    <t>Wall_12_40_2_3</t>
  </si>
  <si>
    <t>Wall_12_40_2_4</t>
  </si>
  <si>
    <t>Wall_12_40_2_6</t>
  </si>
  <si>
    <t>Wall_12_40_2_7</t>
  </si>
  <si>
    <t>Wall_12_40_2_8</t>
  </si>
  <si>
    <t>Wall_12_40_2_9</t>
  </si>
  <si>
    <t>Wall_12_40_2_11</t>
  </si>
  <si>
    <t>Wall_12_40_2_12</t>
  </si>
  <si>
    <t>Wall_12_40_2_12_1</t>
  </si>
  <si>
    <t>Wall_12_40_2_13</t>
  </si>
  <si>
    <t>Wall_12_40_2_14</t>
  </si>
  <si>
    <t>Wall_12_40_2_16</t>
  </si>
  <si>
    <t>Wall_12_40_2_17</t>
  </si>
  <si>
    <t>Wall_12_40_2_18</t>
  </si>
  <si>
    <t>Wall_12_40_2_21</t>
  </si>
  <si>
    <t>Wall_12_40_2_22</t>
  </si>
  <si>
    <t>Wall_12_40_2_23</t>
  </si>
  <si>
    <t>Wall_12_40_2_24</t>
  </si>
  <si>
    <t>Wall_12_40_2_26</t>
  </si>
  <si>
    <t>Wall_12_40_2_27</t>
  </si>
  <si>
    <t>Wall_12_40_2_28</t>
  </si>
  <si>
    <t>Wall_12_40_2_29</t>
  </si>
  <si>
    <t>Wall_12_40_2_31</t>
  </si>
  <si>
    <t>Wall_12_40_2_32</t>
  </si>
  <si>
    <t>Wall_12_40_2_33</t>
  </si>
  <si>
    <t>Wall_12_40_2_34</t>
  </si>
  <si>
    <t>Wall_12_40_2_36</t>
  </si>
  <si>
    <t>Wall_12_40_2_37</t>
  </si>
  <si>
    <t>Wall_12_40_2_38</t>
  </si>
  <si>
    <t>Wall_12_40_2_39</t>
  </si>
  <si>
    <t>Wall_12_40_2_41</t>
  </si>
  <si>
    <t>Wall_12_40_2_42</t>
  </si>
  <si>
    <t>Wall_12_40_2_43</t>
  </si>
  <si>
    <t>Wall_12_40_2_44</t>
  </si>
  <si>
    <t>Wall_12_40_2_46</t>
  </si>
  <si>
    <t>Wall_12_40_2_47</t>
  </si>
  <si>
    <t>Wall_12_40_2_48</t>
  </si>
  <si>
    <t>Wall_12_40_2_49</t>
  </si>
  <si>
    <t>Wall_12_40_2_2_1</t>
    <phoneticPr fontId="1" type="noConversion"/>
  </si>
  <si>
    <t>Wall_12_40_2_6_1</t>
    <phoneticPr fontId="1" type="noConversion"/>
  </si>
  <si>
    <t>Wall_12_40_2_16_1</t>
    <phoneticPr fontId="1" type="noConversion"/>
  </si>
  <si>
    <t>Wall_12_40_2_22_1</t>
    <phoneticPr fontId="1" type="noConversion"/>
  </si>
  <si>
    <t>Wall_12_40_2_32_1</t>
    <phoneticPr fontId="1" type="noConversion"/>
  </si>
  <si>
    <t>Wall_12_40_2_36_1</t>
    <phoneticPr fontId="1" type="noConversion"/>
  </si>
  <si>
    <t>Wall_12_40_2_41_1</t>
    <phoneticPr fontId="1" type="noConversion"/>
  </si>
  <si>
    <t>Wall_12_40_2_47_1</t>
    <phoneticPr fontId="1" type="noConversion"/>
  </si>
  <si>
    <t>Plane_12_40_2_3</t>
  </si>
  <si>
    <t>Plane_12_40_2_1</t>
    <phoneticPr fontId="1" type="noConversion"/>
  </si>
  <si>
    <t>Plane_12_40_2_2</t>
    <phoneticPr fontId="1" type="noConversion"/>
  </si>
  <si>
    <t>Plane_12_40_2_4</t>
    <phoneticPr fontId="1" type="noConversion"/>
  </si>
  <si>
    <t>Plane_12_40_2_5</t>
    <phoneticPr fontId="1" type="noConversion"/>
  </si>
  <si>
    <t>Plane_12_40_2_6</t>
    <phoneticPr fontId="1" type="noConversion"/>
  </si>
  <si>
    <t>Plane_12_40_2_4</t>
    <phoneticPr fontId="1" type="noConversion"/>
  </si>
  <si>
    <t>Map_2x1</t>
    <phoneticPr fontId="1" type="noConversion"/>
  </si>
  <si>
    <t>Wall_12_40_2_1</t>
    <phoneticPr fontId="1" type="noConversion"/>
  </si>
  <si>
    <t>SpawnFlag_12_40_2_1</t>
    <phoneticPr fontId="1" type="noConversion"/>
  </si>
  <si>
    <t>Wall_12_40_2_31_1</t>
    <phoneticPr fontId="1" type="noConversion"/>
  </si>
  <si>
    <t>SpawnFlag_12_40_2_1</t>
  </si>
  <si>
    <t>SpawnFlag_12_40_2_2</t>
  </si>
  <si>
    <t>SpawnFlag_12_40_2_3</t>
  </si>
  <si>
    <t>SpawnFlag_12_40_2_4</t>
  </si>
  <si>
    <t>SpawnFlag_12_40_2_6</t>
  </si>
  <si>
    <t>SpawnFlag_12_40_2_7</t>
  </si>
  <si>
    <t>SpawnFlag_12_40_2_8</t>
  </si>
  <si>
    <t>SpawnFlag_12_40_2_9</t>
  </si>
  <si>
    <t>SpawnFlag_12_40_2_11</t>
  </si>
  <si>
    <t>SpawnFlag_12_40_2_12</t>
  </si>
  <si>
    <t>SpawnFlag_12_40_2_13</t>
  </si>
  <si>
    <t>SpawnFlag_12_40_2_14</t>
  </si>
  <si>
    <t>SpawnFlag_12_40_2_2_1</t>
    <phoneticPr fontId="1" type="noConversion"/>
  </si>
  <si>
    <t>SpawnFlag_12_40_2_6_1</t>
    <phoneticPr fontId="1" type="noConversion"/>
  </si>
  <si>
    <t>SpawnFlag_12_40_2_12_1</t>
    <phoneticPr fontId="1" type="noConversion"/>
  </si>
  <si>
    <t>Map_2x2</t>
  </si>
  <si>
    <t>Map_2x3</t>
  </si>
  <si>
    <t>Map_2x4</t>
  </si>
  <si>
    <t>Map_2x6</t>
  </si>
  <si>
    <t>Map_2x7</t>
  </si>
  <si>
    <t>Map_2x8</t>
  </si>
  <si>
    <t>Map_2x9</t>
  </si>
  <si>
    <t>Map_2x11</t>
  </si>
  <si>
    <t>Map_2x12</t>
  </si>
  <si>
    <t>Map_2x13</t>
  </si>
  <si>
    <t>Map_2x14</t>
  </si>
  <si>
    <t>Map_2x2_1</t>
    <phoneticPr fontId="1" type="noConversion"/>
  </si>
  <si>
    <t>Wall_12_40_2_2_1</t>
    <phoneticPr fontId="1" type="noConversion"/>
  </si>
  <si>
    <t>SpawnFlag_12_40_2_2_1</t>
    <phoneticPr fontId="1" type="noConversion"/>
  </si>
  <si>
    <t>Map_2x6_1</t>
    <phoneticPr fontId="1" type="noConversion"/>
  </si>
  <si>
    <t>Wall_12_40_2_6_1</t>
    <phoneticPr fontId="1" type="noConversion"/>
  </si>
  <si>
    <t>SpawnFlag_12_40_2_6_1</t>
    <phoneticPr fontId="1" type="noConversion"/>
  </si>
  <si>
    <t>Map_2x12_1</t>
    <phoneticPr fontId="1" type="noConversion"/>
  </si>
  <si>
    <t>Wall_12_40_2_12_1</t>
    <phoneticPr fontId="1" type="noConversion"/>
  </si>
  <si>
    <t>SpawnFlag_12_40_2_12_1</t>
    <phoneticPr fontId="1" type="noConversion"/>
  </si>
  <si>
    <t>Sunset</t>
    <phoneticPr fontId="1" type="noConversion"/>
  </si>
  <si>
    <t>Map_2x0</t>
    <phoneticPr fontId="1" type="noConversion"/>
  </si>
  <si>
    <t>Map_2x1</t>
    <phoneticPr fontId="1" type="noConversion"/>
  </si>
  <si>
    <t>Map_2x2_1</t>
    <phoneticPr fontId="1" type="noConversion"/>
  </si>
  <si>
    <t>Map_2x6_1</t>
    <phoneticPr fontId="1" type="noConversion"/>
  </si>
  <si>
    <t>Map_2x12_1</t>
    <phoneticPr fontId="1" type="noConversion"/>
  </si>
  <si>
    <t>Wall_12_40_2_14</t>
    <phoneticPr fontId="1" type="noConversion"/>
  </si>
  <si>
    <t>Wall_12_40_2_19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</si>
</sst>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" fontId="0" fillId="0" borderId="0" xfId="0" applyNumberFormat="1">
      <alignment vertical="center"/>
    </xf>
  </cellXfs>
  <cellStyles count="1">
    <cellStyle name="표준" xfId="0" builtinId="0"/>
  </cellStyles>
  <dxfs count="4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ctor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Drop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AffectorValu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51089;&#50629;&#51064;&#44172;&#51076;&#44221;&#54744;&#52824;&#49457;&#5110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ApkStringTable"/>
      <sheetName val="StringTable"/>
      <sheetName val="FontTable"/>
      <sheetName val="TitleStringTable"/>
    </sheetNames>
    <sheetDataSet>
      <sheetData sheetId="0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CommonUI_Ok</v>
          </cell>
          <cell r="B2" t="str">
            <v>확인</v>
          </cell>
          <cell r="C2" t="str">
            <v>OK</v>
          </cell>
        </row>
        <row r="3">
          <cell r="A3" t="str">
            <v>CommonUI_Cancel</v>
          </cell>
          <cell r="B3" t="str">
            <v>취소</v>
          </cell>
          <cell r="C3" t="str">
            <v>Cancel</v>
          </cell>
        </row>
        <row r="4">
          <cell r="A4" t="str">
            <v>CommonUI_Yes</v>
          </cell>
          <cell r="B4" t="str">
            <v>예</v>
          </cell>
          <cell r="C4" t="str">
            <v>Yes</v>
          </cell>
        </row>
        <row r="5">
          <cell r="A5" t="str">
            <v>CommonUI_No</v>
          </cell>
          <cell r="B5" t="str">
            <v>아니오</v>
          </cell>
          <cell r="C5" t="str">
            <v>No</v>
          </cell>
        </row>
        <row r="6">
          <cell r="A6" t="str">
            <v>SystemUI_NeedPatch</v>
          </cell>
          <cell r="B6" t="str">
            <v>새로운 패치가 있습니다._x000D_
&lt;color=cyan&gt;와이파이&lt;/color&gt;를 사용해서 다운로드 받으시길 권장합니다.</v>
          </cell>
          <cell r="C6" t="str">
            <v>New Patch!_x000D_
Recommended to download with &lt;color=cyan&gt;WIFI&lt;/color&gt;</v>
          </cell>
        </row>
        <row r="7">
          <cell r="A7" t="str">
            <v>SystemUI_DisconnectServer</v>
          </cell>
          <cell r="B7" t="str">
            <v>서버와의 접속이 원활하지 않습니다._x000D_
프로그램을 재시작합니다.</v>
          </cell>
          <cell r="C7" t="str">
            <v>Bad connection_x000D_
Restarting the app</v>
          </cell>
        </row>
        <row r="8">
          <cell r="A8" t="str">
            <v>SystemUI_Mainternance</v>
          </cell>
          <cell r="B8" t="str">
            <v>서버 점검 중입니다.</v>
          </cell>
          <cell r="C8" t="str">
            <v>We're on a mainternance</v>
          </cell>
        </row>
        <row r="9">
          <cell r="A9" t="str">
            <v>SystemUI_MainternanceDetail</v>
          </cell>
          <cell r="B9" t="str">
            <v>5월 29일 화요일 오전 3시부터 대략 11시까지 정기 점검 예정입니다. 이 동안 서버 및 웹 서비스 등을 사용하실 수 없습니다._x000D_
_x000D_
감사합니다.</v>
          </cell>
          <cell r="C9" t="str">
            <v>We will be performing scheduled maintenance on Tuesday, May 29th. Maintenance will begin at 3:00 AM PDT and conclude at approximately 11:00 AM PDT. During this time, servers and many web services will be unavailable._x000D_
_x000D_
Thank you for your patience.</v>
          </cell>
        </row>
        <row r="10">
          <cell r="A10" t="str">
            <v>SystemUI_Downloading</v>
          </cell>
          <cell r="B10" t="str">
            <v>다운로드 중</v>
          </cell>
          <cell r="C10" t="str">
            <v>Downloading</v>
          </cell>
        </row>
        <row r="11">
          <cell r="A11" t="str">
            <v>GameUI_RomanNumber1</v>
          </cell>
          <cell r="B11" t="str">
            <v>I</v>
          </cell>
          <cell r="C11" t="str">
            <v>I</v>
          </cell>
        </row>
        <row r="12">
          <cell r="A12" t="str">
            <v>GameUI_RomanNumber2</v>
          </cell>
          <cell r="B12" t="str">
            <v>II</v>
          </cell>
          <cell r="C12" t="str">
            <v>II</v>
          </cell>
        </row>
        <row r="13">
          <cell r="A13" t="str">
            <v>GameUI_RomanNumber3</v>
          </cell>
          <cell r="B13" t="str">
            <v>III</v>
          </cell>
          <cell r="C13" t="str">
            <v>III</v>
          </cell>
        </row>
        <row r="14">
          <cell r="A14" t="str">
            <v>GameUI_RomanNumber4</v>
          </cell>
          <cell r="B14" t="str">
            <v>IV</v>
          </cell>
          <cell r="C14" t="str">
            <v>IV</v>
          </cell>
        </row>
        <row r="15">
          <cell r="A15" t="str">
            <v>GameUI_RomanNumber5</v>
          </cell>
          <cell r="B15" t="str">
            <v>V</v>
          </cell>
          <cell r="C15" t="str">
            <v>V</v>
          </cell>
        </row>
        <row r="16">
          <cell r="A16" t="str">
            <v>GameUI_RomanNumber6</v>
          </cell>
          <cell r="B16" t="str">
            <v>VI</v>
          </cell>
          <cell r="C16" t="str">
            <v>VI</v>
          </cell>
        </row>
        <row r="17">
          <cell r="A17" t="str">
            <v>GameUI_RomanNumber7</v>
          </cell>
          <cell r="B17" t="str">
            <v>VII</v>
          </cell>
          <cell r="C17" t="str">
            <v>VII</v>
          </cell>
        </row>
        <row r="18">
          <cell r="A18" t="str">
            <v>GameUI_RomanNumber8</v>
          </cell>
          <cell r="B18" t="str">
            <v>VIII</v>
          </cell>
          <cell r="C18" t="str">
            <v>VIII</v>
          </cell>
        </row>
        <row r="19">
          <cell r="A19" t="str">
            <v>GameUI_RomanNumber9</v>
          </cell>
          <cell r="B19" t="str">
            <v>IX</v>
          </cell>
          <cell r="C19" t="str">
            <v>IX</v>
          </cell>
        </row>
        <row r="20">
          <cell r="A20" t="str">
            <v>GameUI_RomanNumber10</v>
          </cell>
          <cell r="B20" t="str">
            <v>X</v>
          </cell>
          <cell r="C20" t="str">
            <v>X</v>
          </cell>
        </row>
        <row r="21">
          <cell r="A21" t="str">
            <v>GameUI_RomanNumber11</v>
          </cell>
          <cell r="B21" t="str">
            <v>XI</v>
          </cell>
          <cell r="C21" t="str">
            <v>XI</v>
          </cell>
        </row>
        <row r="22">
          <cell r="A22" t="str">
            <v>GameUI_RomanNumber12</v>
          </cell>
          <cell r="B22" t="str">
            <v>XII</v>
          </cell>
          <cell r="C22" t="str">
            <v>XII</v>
          </cell>
        </row>
        <row r="23">
          <cell r="A23" t="str">
            <v>GameUI_RomanNumber13</v>
          </cell>
          <cell r="B23" t="str">
            <v>XIII</v>
          </cell>
          <cell r="C23" t="str">
            <v>XIII</v>
          </cell>
        </row>
        <row r="24">
          <cell r="A24" t="str">
            <v>GameUI_RomanNumber14</v>
          </cell>
          <cell r="B24" t="str">
            <v>XIV</v>
          </cell>
          <cell r="C24" t="str">
            <v>XIV</v>
          </cell>
        </row>
        <row r="25">
          <cell r="A25" t="str">
            <v>GameUI_RomanNumber15</v>
          </cell>
          <cell r="B25" t="str">
            <v>XV</v>
          </cell>
          <cell r="C25" t="str">
            <v>XV</v>
          </cell>
        </row>
        <row r="26">
          <cell r="A26" t="str">
            <v>GameUI_RomanNumber16</v>
          </cell>
          <cell r="B26" t="str">
            <v>XVI</v>
          </cell>
          <cell r="C26" t="str">
            <v>XVI</v>
          </cell>
        </row>
        <row r="27">
          <cell r="A27" t="str">
            <v>GameUI_RomanNumber17</v>
          </cell>
          <cell r="B27" t="str">
            <v>XVII</v>
          </cell>
          <cell r="C27" t="str">
            <v>XVII</v>
          </cell>
        </row>
        <row r="28">
          <cell r="A28" t="str">
            <v>GameUI_RomanNumber18</v>
          </cell>
          <cell r="B28" t="str">
            <v>XVIII</v>
          </cell>
          <cell r="C28" t="str">
            <v>XVIII</v>
          </cell>
        </row>
        <row r="29">
          <cell r="A29" t="str">
            <v>GameUI_RomanNumber19</v>
          </cell>
          <cell r="B29" t="str">
            <v>XIX</v>
          </cell>
          <cell r="C29" t="str">
            <v>XIX</v>
          </cell>
        </row>
        <row r="30">
          <cell r="A30" t="str">
            <v>GameUI_RomanNumber20</v>
          </cell>
          <cell r="B30" t="str">
            <v>XX</v>
          </cell>
          <cell r="C30" t="str">
            <v>XX</v>
          </cell>
        </row>
        <row r="31">
          <cell r="A31" t="str">
            <v>GameUI_RomanNumber21</v>
          </cell>
          <cell r="B31" t="str">
            <v>XXI</v>
          </cell>
          <cell r="C31" t="str">
            <v>XXI</v>
          </cell>
        </row>
        <row r="32">
          <cell r="A32" t="str">
            <v>GameUI_RomanNumber22</v>
          </cell>
          <cell r="B32" t="str">
            <v>XXII</v>
          </cell>
          <cell r="C32" t="str">
            <v>XXII</v>
          </cell>
        </row>
        <row r="33">
          <cell r="A33" t="str">
            <v>GameUI_RomanNumber23</v>
          </cell>
          <cell r="B33" t="str">
            <v>XXIII</v>
          </cell>
          <cell r="C33" t="str">
            <v>XXIII</v>
          </cell>
        </row>
        <row r="34">
          <cell r="A34" t="str">
            <v>GameUI_RomanNumber24</v>
          </cell>
          <cell r="B34" t="str">
            <v>XXIV</v>
          </cell>
          <cell r="C34" t="str">
            <v>XXIV</v>
          </cell>
        </row>
        <row r="35">
          <cell r="A35" t="str">
            <v>GameUI_RomanNumber25</v>
          </cell>
          <cell r="B35" t="str">
            <v>XXV</v>
          </cell>
          <cell r="C35" t="str">
            <v>XXV</v>
          </cell>
        </row>
        <row r="36">
          <cell r="A36" t="str">
            <v>GameUI_RomanNumber26</v>
          </cell>
          <cell r="B36" t="str">
            <v>XXVI</v>
          </cell>
          <cell r="C36" t="str">
            <v>XXVI</v>
          </cell>
        </row>
        <row r="37">
          <cell r="A37" t="str">
            <v>GameUI_RomanNumber27</v>
          </cell>
          <cell r="B37" t="str">
            <v>XXVII</v>
          </cell>
          <cell r="C37" t="str">
            <v>XXVII</v>
          </cell>
        </row>
        <row r="38">
          <cell r="A38" t="str">
            <v>GameUI_RomanNumber28</v>
          </cell>
          <cell r="B38" t="str">
            <v>XXVIII</v>
          </cell>
          <cell r="C38" t="str">
            <v>XXVIII</v>
          </cell>
        </row>
        <row r="39">
          <cell r="A39" t="str">
            <v>GameUI_RomanNumber29</v>
          </cell>
          <cell r="B39" t="str">
            <v>XXIX</v>
          </cell>
          <cell r="C39" t="str">
            <v>XXIX</v>
          </cell>
        </row>
        <row r="40">
          <cell r="A40" t="str">
            <v>GameUI_RomanNumber30</v>
          </cell>
          <cell r="B40" t="str">
            <v>XXX</v>
          </cell>
          <cell r="C40" t="str">
            <v>XXX</v>
          </cell>
        </row>
        <row r="41">
          <cell r="A41" t="str">
            <v>GameUI_Magic</v>
          </cell>
          <cell r="B41" t="str">
            <v>마법</v>
          </cell>
          <cell r="C41" t="str">
            <v>Magic</v>
          </cell>
        </row>
        <row r="42">
          <cell r="A42" t="str">
            <v>GameUI_Machine</v>
          </cell>
          <cell r="B42" t="str">
            <v>기계</v>
          </cell>
          <cell r="C42" t="str">
            <v>Machine</v>
          </cell>
        </row>
        <row r="43">
          <cell r="A43" t="str">
            <v>GameUI_Nature</v>
          </cell>
          <cell r="B43" t="str">
            <v>자연</v>
          </cell>
          <cell r="C43" t="str">
            <v>Nature</v>
          </cell>
        </row>
        <row r="44">
          <cell r="A44" t="str">
            <v>GameUI_Qigong</v>
          </cell>
          <cell r="B44" t="str">
            <v>기공</v>
          </cell>
          <cell r="C44" t="str">
            <v>Qigong</v>
          </cell>
        </row>
        <row r="45">
          <cell r="A45" t="str">
            <v>GameUI_CharGrade0</v>
          </cell>
          <cell r="B45" t="str">
            <v>일반</v>
          </cell>
          <cell r="C45" t="str">
            <v>Normal</v>
          </cell>
        </row>
        <row r="46">
          <cell r="A46" t="str">
            <v>GameUI_CharGrade1</v>
          </cell>
          <cell r="B46" t="str">
            <v>영웅</v>
          </cell>
          <cell r="C46" t="str">
            <v>Heroic</v>
          </cell>
        </row>
        <row r="47">
          <cell r="A47" t="str">
            <v>GameUI_CharGrade2</v>
          </cell>
          <cell r="B47" t="str">
            <v>전설</v>
          </cell>
          <cell r="C47" t="str">
            <v>Legendary</v>
          </cell>
        </row>
        <row r="48">
          <cell r="A48" t="str">
            <v>GameUI_EquipGrade0</v>
          </cell>
          <cell r="B48" t="str">
            <v>일반</v>
          </cell>
          <cell r="C48" t="str">
            <v>Normal</v>
          </cell>
        </row>
        <row r="49">
          <cell r="A49" t="str">
            <v>GameUI_EquipGrade1</v>
          </cell>
          <cell r="B49" t="str">
            <v>희귀</v>
          </cell>
          <cell r="C49" t="str">
            <v>Rare</v>
          </cell>
        </row>
        <row r="50">
          <cell r="A50" t="str">
            <v>GameUI_EquipGrade2</v>
          </cell>
          <cell r="B50" t="str">
            <v>영웅</v>
          </cell>
          <cell r="C50" t="str">
            <v>Heroic</v>
          </cell>
        </row>
        <row r="51">
          <cell r="A51" t="str">
            <v>GameUI_EquipGrade3</v>
          </cell>
          <cell r="B51" t="str">
            <v>에픽</v>
          </cell>
          <cell r="C51" t="str">
            <v>Epic</v>
          </cell>
        </row>
        <row r="52">
          <cell r="A52" t="str">
            <v>GameUI_EquipGrade4</v>
          </cell>
          <cell r="B52" t="str">
            <v>전설</v>
          </cell>
          <cell r="C52" t="str">
            <v>Legendary</v>
          </cell>
        </row>
        <row r="53">
          <cell r="A53" t="str">
            <v>GameUI_Lv</v>
          </cell>
          <cell r="B53" t="str">
            <v>Lv. {0}</v>
          </cell>
          <cell r="C53" t="str">
            <v>Lv. {0}</v>
          </cell>
        </row>
        <row r="54">
          <cell r="A54" t="str">
            <v>GameUI_LevelPackLv</v>
          </cell>
          <cell r="B54" t="str">
            <v>Lv. &lt;size=30&gt;{0}&lt;/size&gt;</v>
          </cell>
          <cell r="C54" t="str">
            <v>Lv. &lt;size=30&gt;{0}&lt;/size&gt;</v>
          </cell>
        </row>
        <row r="55">
          <cell r="A55" t="str">
            <v>GameUI_ExitGame</v>
          </cell>
          <cell r="B55" t="str">
            <v>나가기</v>
          </cell>
          <cell r="C55" t="str">
            <v>Exit</v>
          </cell>
        </row>
        <row r="56">
          <cell r="A56" t="str">
            <v>GameUI_ExitGameDescription</v>
          </cell>
          <cell r="B56" t="str">
            <v>게임을 종료하시겠습니까?</v>
          </cell>
          <cell r="C56" t="str">
            <v>Quit the game?</v>
          </cell>
        </row>
        <row r="57">
          <cell r="A57" t="str">
            <v>GameUI_BackToLobby</v>
          </cell>
          <cell r="B57" t="str">
            <v>나가기</v>
          </cell>
          <cell r="C57" t="str">
            <v>Exit</v>
          </cell>
        </row>
        <row r="58">
          <cell r="A58" t="str">
            <v>GameUI_BackToLobbyDescription</v>
          </cell>
          <cell r="B58" t="str">
            <v>현재 획득한 골드, 아이템 등은 획득할 수 없습니다._x000D_
전투를 중지하시겠습니까?</v>
          </cell>
          <cell r="C58" t="str">
            <v>You cannot get gold, items you got til now._x000D_
Sure to quit the battle?</v>
          </cell>
        </row>
        <row r="59">
          <cell r="A59" t="str">
            <v>GameUI_TouchToMove</v>
          </cell>
          <cell r="B59" t="str">
            <v>터치하여 이동하세요</v>
          </cell>
          <cell r="C59" t="str">
            <v>Touch to move</v>
          </cell>
        </row>
        <row r="60">
          <cell r="A60" t="str">
            <v>GameUI_BossReady</v>
          </cell>
          <cell r="B60" t="str">
            <v>보스에 대비하세요</v>
          </cell>
          <cell r="C60" t="str">
            <v>Prepare for the boss</v>
          </cell>
        </row>
        <row r="61">
          <cell r="A61" t="str">
            <v>GameUI_PossibleAfterTraining</v>
          </cell>
          <cell r="B61" t="str">
            <v>훈련 챕터 클리어 후 진행 가능</v>
          </cell>
          <cell r="C61" t="str">
            <v>Possible to play after the training chapter</v>
          </cell>
        </row>
        <row r="62">
          <cell r="A62" t="str">
            <v>GameUI_GameSetting</v>
          </cell>
          <cell r="B62" t="str">
            <v>게임설정</v>
          </cell>
          <cell r="C62" t="str">
            <v>Game Setting</v>
          </cell>
        </row>
        <row r="63">
          <cell r="A63" t="str">
            <v>GameUI_EmptyLevelPack</v>
          </cell>
          <cell r="B63" t="str">
            <v>획득한 전투팩이 없습니다</v>
          </cell>
          <cell r="C63" t="str">
            <v>Empty Battle Pack</v>
          </cell>
        </row>
        <row r="64">
          <cell r="A64" t="str">
            <v>GameUI_SoundFX</v>
          </cell>
          <cell r="B64" t="str">
            <v>효과음</v>
          </cell>
          <cell r="C64" t="str">
            <v>Sound FX</v>
          </cell>
        </row>
        <row r="65">
          <cell r="A65" t="str">
            <v>GameUI_Music</v>
          </cell>
          <cell r="B65" t="str">
            <v>BGM</v>
          </cell>
          <cell r="C65" t="str">
            <v>BGM</v>
          </cell>
        </row>
        <row r="66">
          <cell r="A66" t="str">
            <v>GameUI_UltimateWithDoubleTap</v>
          </cell>
          <cell r="B66" t="str">
            <v>전투 중 더블탭으로 궁극기 사용</v>
          </cell>
          <cell r="C66" t="str">
            <v>Use Ultimate Skill with double-tap during battle</v>
          </cell>
        </row>
        <row r="67">
          <cell r="A67" t="str">
            <v>GameUI_FixUltimateIcon</v>
          </cell>
          <cell r="B67" t="str">
            <v>궁극기 아이콘 위치 고정</v>
          </cell>
          <cell r="C67" t="str">
            <v>Fixed Ultimate Skill position</v>
          </cell>
        </row>
        <row r="68">
          <cell r="A68" t="str">
            <v>GameUI_SystemSetting</v>
          </cell>
          <cell r="B68" t="str">
            <v>시스템설정</v>
          </cell>
          <cell r="C68" t="str">
            <v>System Setting</v>
          </cell>
        </row>
        <row r="69">
          <cell r="A69" t="str">
            <v>GameUI_Language</v>
          </cell>
          <cell r="B69" t="str">
            <v>언어</v>
          </cell>
          <cell r="C69" t="str">
            <v>Language</v>
          </cell>
        </row>
        <row r="70">
          <cell r="A70" t="str">
            <v>GameUI_Language_KOR</v>
          </cell>
          <cell r="B70" t="str">
            <v>한국어</v>
          </cell>
          <cell r="C70" t="str">
            <v>Korean</v>
          </cell>
        </row>
        <row r="71">
          <cell r="A71" t="str">
            <v>GameUI_Language_ENG</v>
          </cell>
          <cell r="B71" t="str">
            <v>영어</v>
          </cell>
          <cell r="C71" t="str">
            <v>English</v>
          </cell>
        </row>
        <row r="72">
          <cell r="A72" t="str">
            <v>GameUI_Confirm</v>
          </cell>
          <cell r="B72" t="str">
            <v>확인</v>
          </cell>
          <cell r="C72" t="str">
            <v>Confirm</v>
          </cell>
        </row>
        <row r="73">
          <cell r="A73" t="str">
            <v>GameUI_ChangeLanguageDesc</v>
          </cell>
          <cell r="B73" t="str">
            <v>언어를 변경하시겠습니까?</v>
          </cell>
          <cell r="C73" t="str">
            <v>Would you change the language?</v>
          </cell>
        </row>
        <row r="74">
          <cell r="A74" t="str">
            <v>GameUI_Shop</v>
          </cell>
          <cell r="B74" t="str">
            <v>상점</v>
          </cell>
          <cell r="C74" t="str">
            <v>Shop</v>
          </cell>
        </row>
        <row r="75">
          <cell r="A75" t="str">
            <v>GameUI_Challenge</v>
          </cell>
          <cell r="B75" t="str">
            <v>도전</v>
          </cell>
          <cell r="C75" t="str">
            <v>Challenge</v>
          </cell>
        </row>
        <row r="76">
          <cell r="A76" t="str">
            <v>GameUI_Revert</v>
          </cell>
          <cell r="B76" t="str">
            <v>환원</v>
          </cell>
          <cell r="C76" t="str">
            <v>Revert</v>
          </cell>
        </row>
        <row r="77">
          <cell r="A77" t="str">
            <v>GameUI_Swappable</v>
          </cell>
          <cell r="B77" t="str">
            <v>교체 가능</v>
          </cell>
          <cell r="C77" t="str">
            <v>Can be swapped</v>
          </cell>
        </row>
        <row r="78">
          <cell r="A78" t="str">
            <v>GameUI_EnterInfo</v>
          </cell>
          <cell r="B78" t="str">
            <v>입장 안내</v>
          </cell>
          <cell r="C78" t="str">
            <v>Entry Info</v>
          </cell>
        </row>
        <row r="79">
          <cell r="A79" t="str">
            <v>GameUI_EnterInfoDesc</v>
          </cell>
          <cell r="B79" t="str">
            <v>현재 캐릭터의 파워레벨이 부족합니다_x000D_
_x000D_
캐릭터를 변경하시겠습니까?</v>
          </cell>
          <cell r="C79" t="str">
            <v>Not enough Power Level_x000D_
_x000D_
Change the player?</v>
          </cell>
        </row>
        <row r="80">
          <cell r="A80" t="str">
            <v>GameUI_EnterRecommendDesc</v>
          </cell>
          <cell r="B80" t="str">
            <v>더 적합한 추천 캐릭터가 있습니다_x000D_
_x000D_
캐릭터를 변경하시겠습니까?</v>
          </cell>
          <cell r="C80" t="str">
            <v>There is a more suitable recommended chracter_x000D_
_x000D_
Change the player?</v>
          </cell>
        </row>
        <row r="81">
          <cell r="A81" t="str">
            <v>GameUI_ChangeCharacter</v>
          </cell>
          <cell r="B81" t="str">
            <v>캐릭터 교체</v>
          </cell>
          <cell r="C81" t="str">
            <v>Change Character</v>
          </cell>
        </row>
        <row r="82">
          <cell r="A82" t="str">
            <v>GameUI_Chapter</v>
          </cell>
          <cell r="B82" t="str">
            <v>CHAPTER &lt;size=46&gt;{0}&lt;/size&gt;</v>
          </cell>
          <cell r="C82" t="str">
            <v>CHAPTER &lt;size=46&gt;{0}&lt;/size&gt;</v>
          </cell>
        </row>
        <row r="83">
          <cell r="A83" t="str">
            <v>GameUI_ChaosMode</v>
          </cell>
          <cell r="B83" t="str">
            <v>카오스 모드</v>
          </cell>
          <cell r="C83" t="str">
            <v>Chaos Mode</v>
          </cell>
        </row>
        <row r="84">
          <cell r="A84" t="str">
            <v>GameUI_SuggestedPowerLevel</v>
          </cell>
          <cell r="B84" t="str">
            <v>권장 파워레벨</v>
          </cell>
          <cell r="C84" t="str">
            <v>Recommended Power Level {0}</v>
          </cell>
        </row>
        <row r="85">
          <cell r="A85" t="str">
            <v>GameUI_NumberRange</v>
          </cell>
          <cell r="B85" t="str">
            <v>{0}~{1}</v>
          </cell>
          <cell r="C85" t="str">
            <v>{0}-{1}</v>
          </cell>
        </row>
        <row r="86">
          <cell r="A86" t="str">
            <v>GameUI_Power</v>
          </cell>
          <cell r="B86" t="str">
            <v>&lt;color=#E0E0E0&gt;POWER&lt;/color&gt; &lt;size=17&gt;{0}&lt;/size&gt;</v>
          </cell>
          <cell r="C86" t="str">
            <v>&lt;color=#E0E0E0&gt;POWER&lt;/color&gt; &lt;size=17&gt;{0}&lt;/size&gt;</v>
          </cell>
        </row>
        <row r="87">
          <cell r="A87" t="str">
            <v>GameUI_Suggested</v>
          </cell>
          <cell r="B87" t="str">
            <v>추천캐릭터</v>
          </cell>
          <cell r="C87" t="str">
            <v>Recommended</v>
          </cell>
        </row>
        <row r="88">
          <cell r="A88" t="str">
            <v>GameUI_FirstSwapHealNotApplied</v>
          </cell>
          <cell r="B88" t="str">
            <v>이미 전투에 참가했던 캐릭터는 회복되지 않습니다</v>
          </cell>
          <cell r="C88" t="str">
            <v>Characters already in combat will not recover</v>
          </cell>
        </row>
        <row r="89">
          <cell r="A89" t="str">
            <v>GameUI_NowPlayingCharacter</v>
          </cell>
          <cell r="B89" t="str">
            <v>현재 플레이 중인 캐릭터입니다</v>
          </cell>
          <cell r="C89" t="str">
            <v>Now playing!</v>
          </cell>
        </row>
        <row r="90">
          <cell r="A90" t="str">
            <v>GameUI_Invincible</v>
          </cell>
          <cell r="B90" t="str">
            <v>무적</v>
          </cell>
          <cell r="C90" t="str">
            <v>INVINCIBLE</v>
          </cell>
        </row>
        <row r="91">
          <cell r="A91" t="str">
            <v>GameUI_Miss</v>
          </cell>
          <cell r="B91" t="str">
            <v>빗맞음</v>
          </cell>
          <cell r="C91" t="str">
            <v>MISS</v>
          </cell>
        </row>
        <row r="92">
          <cell r="A92" t="str">
            <v>GameUI_Headshot</v>
          </cell>
          <cell r="B92" t="str">
            <v>즉사</v>
          </cell>
          <cell r="C92" t="str">
            <v>HEADSHOT</v>
          </cell>
        </row>
        <row r="93">
          <cell r="A93" t="str">
            <v>GameUI_ImmortalWill</v>
          </cell>
          <cell r="B93" t="str">
            <v>불사!</v>
          </cell>
          <cell r="C93" t="str">
            <v>IMMORTAL!</v>
          </cell>
        </row>
        <row r="94">
          <cell r="A94" t="str">
            <v>TimeSpaceUI_Low</v>
          </cell>
          <cell r="B94" t="str">
            <v>소</v>
          </cell>
          <cell r="C94" t="str">
            <v>Low</v>
          </cell>
        </row>
        <row r="95">
          <cell r="A95" t="str">
            <v>TimeSpaceUI_Medium</v>
          </cell>
          <cell r="B95" t="str">
            <v>중</v>
          </cell>
          <cell r="C95" t="str">
            <v>Medium</v>
          </cell>
        </row>
        <row r="96">
          <cell r="A96" t="str">
            <v>TimeSpaceUI_High</v>
          </cell>
          <cell r="B96" t="str">
            <v>대</v>
          </cell>
          <cell r="C96" t="str">
            <v>High</v>
          </cell>
        </row>
        <row r="97">
          <cell r="A97" t="str">
            <v>TimeSpaceUI_Ultra</v>
          </cell>
          <cell r="B97" t="str">
            <v>극대</v>
          </cell>
          <cell r="C97" t="str">
            <v>Ultra</v>
          </cell>
        </row>
        <row r="98">
          <cell r="A98" t="str">
            <v>TimeSpaceUI_ExtraUltra</v>
          </cell>
          <cell r="B98" t="str">
            <v>초극대</v>
          </cell>
          <cell r="C98" t="str">
            <v>ExtraUltra</v>
          </cell>
        </row>
        <row r="99">
          <cell r="A99" t="str">
            <v>PowerSourceUI_ComeHere</v>
          </cell>
          <cell r="B99" t="str">
            <v>가까이 다가가 힘의 원천으로부터 축복을 받으세요</v>
          </cell>
          <cell r="C99" t="str">
            <v>Get close to be blessed from Power Source</v>
          </cell>
        </row>
        <row r="100">
          <cell r="A100" t="str">
            <v>PowerSourceUI_Heal</v>
          </cell>
          <cell r="B100" t="str">
            <v>힘의 원천으로부터 눈부신 빛이 흘러나옵니다</v>
          </cell>
          <cell r="C100" t="str">
            <v>The bright light flows from Power Source</v>
          </cell>
        </row>
        <row r="101">
          <cell r="A101" t="str">
            <v>GameUI_SelectLevelPack</v>
          </cell>
          <cell r="B101" t="str">
            <v>전투팩을 선택하세요</v>
          </cell>
          <cell r="C101" t="str">
            <v>Choose a Battle Pack</v>
          </cell>
        </row>
        <row r="102">
          <cell r="A102" t="str">
            <v>GameUI_BossClearReward</v>
          </cell>
          <cell r="B102" t="str">
            <v>보스 클리어 보상</v>
          </cell>
          <cell r="C102" t="str">
            <v>Boss Clear Reward</v>
          </cell>
        </row>
        <row r="103">
          <cell r="A103" t="str">
            <v>GameUI_NoHitClearReward</v>
          </cell>
          <cell r="B103" t="str">
            <v>&lt;color=#FFC080&gt;노히트&lt;/color&gt; 클리어 보상</v>
          </cell>
          <cell r="C103" t="str">
            <v>&lt;color=#FFC080&gt;No Hit&lt;/color&gt; Clear Reward</v>
          </cell>
        </row>
        <row r="104">
          <cell r="A104" t="str">
            <v>GameUI_LevelPack</v>
          </cell>
          <cell r="B104" t="str">
            <v>전투팩</v>
          </cell>
          <cell r="C104" t="str">
            <v>Battle Pack</v>
          </cell>
        </row>
        <row r="105">
          <cell r="A105" t="str">
            <v>GameUI_NoHitLevelPack</v>
          </cell>
          <cell r="B105" t="str">
            <v>&lt;color=#FFC080&gt;노히트&lt;/color&gt; 전투팩</v>
          </cell>
          <cell r="C105" t="str">
            <v>&lt;color=#FFC080&gt;No Hit&lt;/color&gt; Battle Pack</v>
          </cell>
        </row>
        <row r="106">
          <cell r="A106" t="str">
            <v>LevelPackUIName_Atk</v>
          </cell>
          <cell r="B106" t="str">
            <v>공격력</v>
          </cell>
          <cell r="C106" t="str">
            <v>Attack Boost</v>
          </cell>
        </row>
        <row r="107">
          <cell r="A107" t="str">
            <v>LevelPackUIName_AtkBetter</v>
          </cell>
          <cell r="B107" t="str">
            <v>&lt;color=#FFC080&gt;상급&lt;/color&gt; 공격력</v>
          </cell>
          <cell r="C107" t="str">
            <v>&lt;color=#FFC080&gt;Better&lt;/color&gt; Attack Boost</v>
          </cell>
        </row>
        <row r="108">
          <cell r="A108" t="str">
            <v>LevelPackUIName_AtkBest</v>
          </cell>
          <cell r="B108" t="str">
            <v>&lt;color=#FFC080&gt;최상급&lt;/color&gt; 공격력</v>
          </cell>
          <cell r="C108" t="str">
            <v>&lt;color=#FFC080&gt;Best&lt;/color&gt; Attack Boost</v>
          </cell>
        </row>
        <row r="109">
          <cell r="A109" t="str">
            <v>LevelPackUIName_AtkSpeed</v>
          </cell>
          <cell r="B109" t="str">
            <v>공격 속도</v>
          </cell>
          <cell r="C109" t="str">
            <v>Attack Speed Boost</v>
          </cell>
        </row>
        <row r="110">
          <cell r="A110" t="str">
            <v>LevelPackUIName_AtkSpeedBetter</v>
          </cell>
          <cell r="B110" t="str">
            <v>&lt;color=#FFC080&gt;상급&lt;/color&gt; 공격 속도</v>
          </cell>
          <cell r="C110" t="str">
            <v>In progress of translating…(110)</v>
          </cell>
        </row>
        <row r="111">
          <cell r="A111" t="str">
            <v>LevelPackUIName_AtkSpeedBest</v>
          </cell>
          <cell r="B111" t="str">
            <v>&lt;color=#FFC080&gt;최상급&lt;/color&gt; 공격 속도</v>
          </cell>
          <cell r="C111" t="str">
            <v>In progress of translating…(111)</v>
          </cell>
        </row>
        <row r="112">
          <cell r="A112" t="str">
            <v>LevelPackUIName_Crit</v>
          </cell>
          <cell r="B112" t="str">
            <v>치명타 확률</v>
          </cell>
          <cell r="C112" t="str">
            <v>In progress of translating…(112)</v>
          </cell>
        </row>
        <row r="113">
          <cell r="A113" t="str">
            <v>LevelPackUIName_CritBetter</v>
          </cell>
          <cell r="B113" t="str">
            <v>&lt;color=#FFC080&gt;상급&lt;/color&gt; 치명타 확률</v>
          </cell>
          <cell r="C113" t="str">
            <v>In progress of translating…(113)</v>
          </cell>
        </row>
        <row r="114">
          <cell r="A114" t="str">
            <v>LevelPackUIName_CritBest</v>
          </cell>
          <cell r="B114" t="str">
            <v>&lt;color=#FFC080&gt;최상급&lt;/color&gt; 치명타 확률</v>
          </cell>
          <cell r="C114" t="str">
            <v>In progress of translating…(114)</v>
          </cell>
        </row>
        <row r="115">
          <cell r="A115" t="str">
            <v>LevelPackUIName_MaxHp</v>
          </cell>
          <cell r="B115" t="str">
            <v>최대 체력</v>
          </cell>
          <cell r="C115" t="str">
            <v>In progress of translating…(115)</v>
          </cell>
        </row>
        <row r="116">
          <cell r="A116" t="str">
            <v>LevelPackUIName_MaxHpBetter</v>
          </cell>
          <cell r="B116" t="str">
            <v>&lt;color=#FFC080&gt;상급&lt;/color&gt; 최대 체력</v>
          </cell>
          <cell r="C116" t="str">
            <v>In progress of translating…(116)</v>
          </cell>
        </row>
        <row r="117">
          <cell r="A117" t="str">
            <v>LevelPackUIName_MaxHpBest</v>
          </cell>
          <cell r="B117" t="str">
            <v>&lt;color=#FFC080&gt;최상급&lt;/color&gt; 최대 체력</v>
          </cell>
          <cell r="C117" t="str">
            <v>In progress of translating…(117)</v>
          </cell>
        </row>
        <row r="118">
          <cell r="A118" t="str">
            <v>LevelPackUIName_ReduceDmgProjectile</v>
          </cell>
          <cell r="B118" t="str">
            <v>발사체 대미지 감소</v>
          </cell>
          <cell r="C118" t="str">
            <v>In progress of translating…(118)</v>
          </cell>
        </row>
        <row r="119">
          <cell r="A119" t="str">
            <v>LevelPackUIName_ReduceDmgClose</v>
          </cell>
          <cell r="B119" t="str">
            <v>충돌 대미지 감소</v>
          </cell>
          <cell r="C119" t="str">
            <v>In progress of translating…(119)</v>
          </cell>
        </row>
        <row r="120">
          <cell r="A120" t="str">
            <v>LevelPackUIName_ExtraGold</v>
          </cell>
          <cell r="B120" t="str">
            <v>골드 획득량 증가</v>
          </cell>
          <cell r="C120" t="str">
            <v>In progress of translating…(120)</v>
          </cell>
        </row>
        <row r="121">
          <cell r="A121" t="str">
            <v>LevelPackUIName_ItemChanceBoost</v>
          </cell>
          <cell r="B121" t="str">
            <v>아이템 확률 증가</v>
          </cell>
          <cell r="C121" t="str">
            <v>In progress of translating…(121)</v>
          </cell>
        </row>
        <row r="122">
          <cell r="A122" t="str">
            <v>LevelPackUIName_HealChanceBoost</v>
          </cell>
          <cell r="B122" t="str">
            <v>회복구슬 확률 증가</v>
          </cell>
          <cell r="C122" t="str">
            <v>In progress of translating…(122)</v>
          </cell>
        </row>
        <row r="123">
          <cell r="A123" t="str">
            <v>LevelPackUIName_MonsterThrough</v>
          </cell>
          <cell r="B123" t="str">
            <v>&lt;color=#FFC080&gt;몬스터 관통샷&lt;/color&gt;</v>
          </cell>
          <cell r="C123" t="str">
            <v>In progress of translating…(123)</v>
          </cell>
        </row>
        <row r="124">
          <cell r="A124" t="str">
            <v>LevelPackUIName_Ricochet</v>
          </cell>
          <cell r="B124" t="str">
            <v>&lt;color=#FFC080&gt;체인샷&lt;/color&gt;</v>
          </cell>
          <cell r="C124" t="str">
            <v>In progress of translating…(124)</v>
          </cell>
        </row>
        <row r="125">
          <cell r="A125" t="str">
            <v>LevelPackUIName_BounceWallQuad</v>
          </cell>
          <cell r="B125" t="str">
            <v>&lt;color=#FFC080&gt;벽 반사샷&lt;/color&gt;</v>
          </cell>
          <cell r="C125" t="str">
            <v>In progress of translating…(125)</v>
          </cell>
        </row>
        <row r="126">
          <cell r="A126" t="str">
            <v>LevelPackUIName_Parallel</v>
          </cell>
          <cell r="B126" t="str">
            <v>&lt;color=#FFC080&gt;전방샷&lt;/color&gt;</v>
          </cell>
          <cell r="C126" t="str">
            <v>In progress of translating…(126)</v>
          </cell>
        </row>
        <row r="127">
          <cell r="A127" t="str">
            <v>LevelPackUIName_DiagonalNwayGenerator</v>
          </cell>
          <cell r="B127" t="str">
            <v>&lt;color=#FFC080&gt;대각샷&lt;/color&gt;</v>
          </cell>
          <cell r="C127" t="str">
            <v>In progress of translating…(127)</v>
          </cell>
        </row>
        <row r="128">
          <cell r="A128" t="str">
            <v>LevelPackUIName_LeftRightNwayGenerator</v>
          </cell>
          <cell r="B128" t="str">
            <v>&lt;color=#FFC080&gt;좌우샷&lt;/color&gt;</v>
          </cell>
          <cell r="C128" t="str">
            <v>In progress of translating…(128)</v>
          </cell>
        </row>
        <row r="129">
          <cell r="A129" t="str">
            <v>LevelPackUIName_BackNwayGenerator</v>
          </cell>
          <cell r="B129" t="str">
            <v>&lt;color=#FFC080&gt;후방샷&lt;/color&gt;</v>
          </cell>
          <cell r="C129" t="str">
            <v>In progress of translating…(129)</v>
          </cell>
        </row>
        <row r="130">
          <cell r="A130" t="str">
            <v>LevelPackUIName_Repeat</v>
          </cell>
          <cell r="B130" t="str">
            <v>&lt;color=#FFC080&gt;반복 공격&lt;/color&gt;</v>
          </cell>
          <cell r="C130" t="str">
            <v>In progress of translating…(130)</v>
          </cell>
        </row>
        <row r="131">
          <cell r="A131" t="str">
            <v>LevelPackUIName_HealOnKill</v>
          </cell>
          <cell r="B131" t="str">
            <v>몬스터 킬 시 회복</v>
          </cell>
          <cell r="C131" t="str">
            <v>In progress of translating…(131)</v>
          </cell>
        </row>
        <row r="132">
          <cell r="A132" t="str">
            <v>LevelPackUIName_HealOnKillBetter</v>
          </cell>
          <cell r="B132" t="str">
            <v>&lt;color=#FFC080&gt;상급&lt;/color&gt; 몬스터 킬 시 회복</v>
          </cell>
          <cell r="C132" t="str">
            <v>In progress of translating…(132)</v>
          </cell>
        </row>
        <row r="133">
          <cell r="A133" t="str">
            <v>LevelPackUIName_AtkSpeedUpOnEncounter</v>
          </cell>
          <cell r="B133" t="str">
            <v>적 조우 시_x000D_
공격 속도 증가</v>
          </cell>
          <cell r="C133" t="str">
            <v>In progress of translating…(133)</v>
          </cell>
        </row>
        <row r="134">
          <cell r="A134" t="str">
            <v>LevelPackUIName_AtkSpeedUpOnEncounterBetter</v>
          </cell>
          <cell r="B134" t="str">
            <v>&lt;color=#FFC080&gt;상급&lt;/color&gt; 적 조우 시_x000D_
공격 속도 증가</v>
          </cell>
          <cell r="C134" t="str">
            <v>In progress of translating…(134)</v>
          </cell>
        </row>
        <row r="135">
          <cell r="A135" t="str">
            <v>LevelPackUIName_VampireOnAttack</v>
          </cell>
          <cell r="B135" t="str">
            <v>흡혈</v>
          </cell>
          <cell r="C135" t="str">
            <v>In progress of translating…(135)</v>
          </cell>
        </row>
        <row r="136">
          <cell r="A136" t="str">
            <v>LevelPackUIName_VampireOnAttackBetter</v>
          </cell>
          <cell r="B136" t="str">
            <v>&lt;color=#FFC080&gt;상급&lt;/color&gt; 흡혈</v>
          </cell>
          <cell r="C136" t="str">
            <v>In progress of translating…(136)</v>
          </cell>
        </row>
        <row r="137">
          <cell r="A137" t="str">
            <v>LevelPackUIName_RecoverOnAttacked</v>
          </cell>
          <cell r="B137" t="str">
            <v>피격 시 HP 리젠</v>
          </cell>
          <cell r="C137" t="str">
            <v>In progress of translating…(137)</v>
          </cell>
        </row>
        <row r="138">
          <cell r="A138" t="str">
            <v>LevelPackUIName_RecoverOnAttackedBetter</v>
          </cell>
          <cell r="B138" t="str">
            <v>&lt;color=#FFC080&gt;상급&lt;/color&gt; 피격 시_x000D_
HP 리젠</v>
          </cell>
          <cell r="C138" t="str">
            <v>In progress of translating…(138)</v>
          </cell>
        </row>
        <row r="139">
          <cell r="A139" t="str">
            <v>LevelPackUIName_ReflectOnAttacked</v>
          </cell>
          <cell r="B139" t="str">
            <v>피격 시 반사</v>
          </cell>
          <cell r="C139" t="str">
            <v>In progress of translating…(139)</v>
          </cell>
        </row>
        <row r="140">
          <cell r="A140" t="str">
            <v>LevelPackUIName_ReflectOnAttackedBetter</v>
          </cell>
          <cell r="B140" t="str">
            <v>&lt;color=#FFC080&gt;상급&lt;/color&gt; 피격 시 반사</v>
          </cell>
          <cell r="C140" t="str">
            <v>In progress of translating…(140)</v>
          </cell>
        </row>
        <row r="141">
          <cell r="A141" t="str">
            <v>LevelPackUIName_AtkUpOnLowerHp</v>
          </cell>
          <cell r="B141" t="str">
            <v>HP 낮을수록_x000D_
공격력 증가</v>
          </cell>
          <cell r="C141" t="str">
            <v>In progress of translating…(141)</v>
          </cell>
        </row>
        <row r="142">
          <cell r="A142" t="str">
            <v>LevelPackUIName_AtkUpOnLowerHpBetter</v>
          </cell>
          <cell r="B142" t="str">
            <v>&lt;color=#FFC080&gt;상급&lt;/color&gt; HP 낮을수록_x000D_
공격력 증가</v>
          </cell>
          <cell r="C142" t="str">
            <v>In progress of translating…(142)</v>
          </cell>
        </row>
        <row r="143">
          <cell r="A143" t="str">
            <v>LevelPackUIName_CritDmgUpOnLowerHp</v>
          </cell>
          <cell r="B143" t="str">
            <v>적 HP 낮을수록_x000D_
치명타 대미지 증가</v>
          </cell>
          <cell r="C143" t="str">
            <v>In progress of translating…(143)</v>
          </cell>
        </row>
        <row r="144">
          <cell r="A144" t="str">
            <v>LevelPackUIName_CritDmgUpOnLowerHpBetter</v>
          </cell>
          <cell r="B144" t="str">
            <v>&lt;color=#FFC080&gt;상급&lt;/color&gt; 적 HP 낮을수록_x000D_
치명타 대미지 증가</v>
          </cell>
          <cell r="C144" t="str">
            <v>In progress of translating…(144)</v>
          </cell>
        </row>
        <row r="145">
          <cell r="A145" t="str">
            <v>LevelPackUIName_InstantKill</v>
          </cell>
          <cell r="B145" t="str">
            <v>일정확률로 즉사</v>
          </cell>
          <cell r="C145" t="str">
            <v>In progress of translating…(145)</v>
          </cell>
        </row>
        <row r="146">
          <cell r="A146" t="str">
            <v>LevelPackUIName_InstantKillBetter</v>
          </cell>
          <cell r="B146" t="str">
            <v>&lt;color=#FFC080&gt;상급&lt;/color&gt; 일정확률로 즉사</v>
          </cell>
          <cell r="C146" t="str">
            <v>In progress of translating…(146)</v>
          </cell>
        </row>
        <row r="147">
          <cell r="A147" t="str">
            <v>LevelPackUIName_ImmortalWill</v>
          </cell>
          <cell r="B147" t="str">
            <v>불사의 의지</v>
          </cell>
          <cell r="C147" t="str">
            <v>In progress of translating…(147)</v>
          </cell>
        </row>
        <row r="148">
          <cell r="A148" t="str">
            <v>LevelPackUIName_ImmortalWillBetter</v>
          </cell>
          <cell r="B148" t="str">
            <v>&lt;color=#FFC080&gt;상급&lt;/color&gt; 불사의 의지</v>
          </cell>
          <cell r="C148" t="str">
            <v>In progress of translating…(148)</v>
          </cell>
        </row>
        <row r="149">
          <cell r="A149" t="str">
            <v>LevelPackUIName_HealAreaOnEncounter</v>
          </cell>
          <cell r="B149" t="str">
            <v>적 조우 시 회복지대</v>
          </cell>
          <cell r="C149" t="str">
            <v>In progress of translating…(149)</v>
          </cell>
        </row>
        <row r="150">
          <cell r="A150" t="str">
            <v>LevelPackUIName_MoveSpeedUpOnAttacked</v>
          </cell>
          <cell r="B150" t="str">
            <v>피격 시_x000D_
이동 속도 증가</v>
          </cell>
          <cell r="C150" t="str">
            <v>In progress of translating…(150)</v>
          </cell>
        </row>
        <row r="151">
          <cell r="A151" t="str">
            <v>LevelPackUIName_MineOnMove</v>
          </cell>
          <cell r="B151" t="str">
            <v>이동 중 오브 설치</v>
          </cell>
          <cell r="C151" t="str">
            <v>In progress of translating…(151)</v>
          </cell>
        </row>
        <row r="152">
          <cell r="A152" t="str">
            <v>LevelPackUIName_SlowHitObject</v>
          </cell>
          <cell r="B152" t="str">
            <v>발사체 속도 감소</v>
          </cell>
          <cell r="C152" t="str">
            <v>In progress of translating…(152)</v>
          </cell>
        </row>
        <row r="153">
          <cell r="A153" t="str">
            <v>LevelPackUIName_Paralyze</v>
          </cell>
          <cell r="B153" t="str">
            <v>마비 효과</v>
          </cell>
          <cell r="C153" t="str">
            <v>In progress of translating…(153)</v>
          </cell>
        </row>
        <row r="154">
          <cell r="A154" t="str">
            <v>LevelPackUIName_Hold</v>
          </cell>
          <cell r="B154" t="str">
            <v>이동 불가 효과</v>
          </cell>
          <cell r="C154" t="str">
            <v>In progress of translating…(154)</v>
          </cell>
        </row>
        <row r="155">
          <cell r="A155" t="str">
            <v>LevelPackUIName_Transport</v>
          </cell>
          <cell r="B155" t="str">
            <v>몬스터 전이 효과</v>
          </cell>
          <cell r="C155" t="str">
            <v>In progress of translating…(155)</v>
          </cell>
        </row>
        <row r="156">
          <cell r="A156" t="str">
            <v>LevelPackUIName_SummonShield</v>
          </cell>
          <cell r="B156" t="str">
            <v>쉴드 소환</v>
          </cell>
          <cell r="C156" t="str">
            <v>In progress of translating…(156)</v>
          </cell>
        </row>
        <row r="157">
          <cell r="A157" t="str">
            <v>LevelPackUIDesc_Atk</v>
          </cell>
          <cell r="B157" t="str">
            <v>공격력이 증가합니다</v>
          </cell>
          <cell r="C157" t="str">
            <v>In progress of translating…(157)</v>
          </cell>
        </row>
        <row r="158">
          <cell r="A158" t="str">
            <v>LevelPackUIDesc_AtkBetter</v>
          </cell>
          <cell r="B158" t="str">
            <v>공격력이 많이 증가합니다</v>
          </cell>
          <cell r="C158" t="str">
            <v>In progress of translating…(158)</v>
          </cell>
        </row>
        <row r="159">
          <cell r="A159" t="str">
            <v>LevelPackUIDesc_AtkBest</v>
          </cell>
          <cell r="B159" t="str">
            <v>공격력이 매우 많이 증가합니다</v>
          </cell>
          <cell r="C159" t="str">
            <v>In progress of translating…(159)</v>
          </cell>
        </row>
        <row r="160">
          <cell r="A160" t="str">
            <v>LevelPackUIDesc_AtkSpeed</v>
          </cell>
          <cell r="B160" t="str">
            <v>공격 속도가 증가합니다</v>
          </cell>
          <cell r="C160" t="str">
            <v>In progress of translating…(160)</v>
          </cell>
        </row>
        <row r="161">
          <cell r="A161" t="str">
            <v>LevelPackUIDesc_AtkSpeedBetter</v>
          </cell>
          <cell r="B161" t="str">
            <v>공격 속도가 많이 증가합니다</v>
          </cell>
          <cell r="C161" t="str">
            <v>In progress of translating…(161)</v>
          </cell>
        </row>
        <row r="162">
          <cell r="A162" t="str">
            <v>LevelPackUIDesc_AtkSpeedBest</v>
          </cell>
          <cell r="B162" t="str">
            <v>공격 속도가 매우 많이 증가합니다</v>
          </cell>
          <cell r="C162" t="str">
            <v>In progress of translating…(162)</v>
          </cell>
        </row>
        <row r="163">
          <cell r="A163" t="str">
            <v>LevelPackUIDesc_Crit</v>
          </cell>
          <cell r="B163" t="str">
            <v>치명타 확률이 증가합니다</v>
          </cell>
          <cell r="C163" t="str">
            <v>In progress of translating…(163)</v>
          </cell>
        </row>
        <row r="164">
          <cell r="A164" t="str">
            <v>LevelPackUIDesc_CritBetter</v>
          </cell>
          <cell r="B164" t="str">
            <v>치명타 확률이 많이 증가합니다</v>
          </cell>
          <cell r="C164" t="str">
            <v>In progress of translating…(164)</v>
          </cell>
        </row>
        <row r="165">
          <cell r="A165" t="str">
            <v>LevelPackUIDesc_CritBest</v>
          </cell>
          <cell r="B165" t="str">
            <v>치명타 확률이 매우 많이 증가합니다</v>
          </cell>
          <cell r="C165" t="str">
            <v>In progress of translating…(165)</v>
          </cell>
        </row>
        <row r="166">
          <cell r="A166" t="str">
            <v>LevelPackUIDesc_MaxHp</v>
          </cell>
          <cell r="B166" t="str">
            <v>최대 체력이 증가합니다</v>
          </cell>
          <cell r="C166" t="str">
            <v>In progress of translating…(166)</v>
          </cell>
        </row>
        <row r="167">
          <cell r="A167" t="str">
            <v>LevelPackUIDesc_MaxHpBetter</v>
          </cell>
          <cell r="B167" t="str">
            <v>최대 체력이 많이 증가합니다</v>
          </cell>
          <cell r="C167" t="str">
            <v>In progress of translating…(167)</v>
          </cell>
        </row>
        <row r="168">
          <cell r="A168" t="str">
            <v>LevelPackUIDesc_MaxHpBest</v>
          </cell>
          <cell r="B168" t="str">
            <v>최대 체력이 매우 많이 증가합니다</v>
          </cell>
          <cell r="C168" t="str">
            <v>In progress of translating…(168)</v>
          </cell>
        </row>
        <row r="169">
          <cell r="A169" t="str">
            <v>LevelPackUIDesc_ReduceDmgProjectile</v>
          </cell>
          <cell r="B169" t="str">
            <v>발사체의 대미지가 감소합니다</v>
          </cell>
          <cell r="C169" t="str">
            <v>In progress of translating…(169)</v>
          </cell>
        </row>
        <row r="170">
          <cell r="A170" t="str">
            <v>LevelPackUIDesc_ReduceDmgClose</v>
          </cell>
          <cell r="B170" t="str">
            <v>몬스터와 충돌 시 대미지가 감소합니다</v>
          </cell>
          <cell r="C170" t="str">
            <v>In progress of translating…(170)</v>
          </cell>
        </row>
        <row r="171">
          <cell r="A171" t="str">
            <v>LevelPackUIDesc_ExtraGold</v>
          </cell>
          <cell r="B171" t="str">
            <v>골드 획득량이 증가합니다</v>
          </cell>
          <cell r="C171" t="str">
            <v>In progress of translating…(171)</v>
          </cell>
        </row>
        <row r="172">
          <cell r="A172" t="str">
            <v>LevelPackUIDesc_ItemChanceBoost</v>
          </cell>
          <cell r="B172" t="str">
            <v>아이템 획득 확률이 증가합니다</v>
          </cell>
          <cell r="C172" t="str">
            <v>In progress of translating…(172)</v>
          </cell>
        </row>
        <row r="173">
          <cell r="A173" t="str">
            <v>LevelPackUIDesc_HealChanceBoost</v>
          </cell>
          <cell r="B173" t="str">
            <v>회복구슬 획득 확률이 증가합니다</v>
          </cell>
          <cell r="C173" t="str">
            <v>In progress of translating…(173)</v>
          </cell>
        </row>
        <row r="174">
          <cell r="A174" t="str">
            <v>LevelPackUIDesc_MonsterThrough</v>
          </cell>
          <cell r="B174" t="str">
            <v>평타 공격이 몬스터를 관통합니다</v>
          </cell>
          <cell r="C174" t="str">
            <v>In progress of translating…(174)</v>
          </cell>
        </row>
        <row r="175">
          <cell r="A175" t="str">
            <v>LevelPackUIDesc_Ricochet</v>
          </cell>
          <cell r="B175" t="str">
            <v>평타 공격이 몬스터 명중 후 다른 몬스터로 향해갑니다</v>
          </cell>
          <cell r="C175" t="str">
            <v>In progress of translating…(175)</v>
          </cell>
        </row>
        <row r="176">
          <cell r="A176" t="str">
            <v>LevelPackUIDesc_BounceWallQuad</v>
          </cell>
          <cell r="B176" t="str">
            <v>평타 공격이 벽에 튕겨 날아갑니다</v>
          </cell>
          <cell r="C176" t="str">
            <v>In progress of translating…(176)</v>
          </cell>
        </row>
        <row r="177">
          <cell r="A177" t="str">
            <v>LevelPackUIDesc_Parallel</v>
          </cell>
          <cell r="B177" t="str">
            <v>평타 공격이 전방으로 더 발사됩니다</v>
          </cell>
          <cell r="C177" t="str">
            <v>In progress of translating…(177)</v>
          </cell>
        </row>
        <row r="178">
          <cell r="A178" t="str">
            <v>LevelPackUIDesc_DiagonalNwayGenerator</v>
          </cell>
          <cell r="B178" t="str">
            <v>평타 공격이 대각으로 더 발사됩니다</v>
          </cell>
          <cell r="C178" t="str">
            <v>In progress of translating…(178)</v>
          </cell>
        </row>
        <row r="179">
          <cell r="A179" t="str">
            <v>LevelPackUIDesc_LeftRightNwayGenerator</v>
          </cell>
          <cell r="B179" t="str">
            <v>평타 공격이 좌우로 더 발사됩니다</v>
          </cell>
          <cell r="C179" t="str">
            <v>In progress of translating…(179)</v>
          </cell>
        </row>
        <row r="180">
          <cell r="A180" t="str">
            <v>LevelPackUIDesc_BackNwayGenerator</v>
          </cell>
          <cell r="B180" t="str">
            <v>평타 공격이 후방으로 더 발사됩니다</v>
          </cell>
          <cell r="C180" t="str">
            <v>In progress of translating…(180)</v>
          </cell>
        </row>
        <row r="181">
          <cell r="A181" t="str">
            <v>LevelPackUIDesc_Repeat</v>
          </cell>
          <cell r="B181" t="str">
            <v>평타 공격이 한 번 더 반복됩니다</v>
          </cell>
          <cell r="C181" t="str">
            <v>In progress of translating…(181)</v>
          </cell>
        </row>
        <row r="182">
          <cell r="A182" t="str">
            <v>LevelPackUIDesc_HealOnKill</v>
          </cell>
          <cell r="B182" t="str">
            <v>몬스터를 죽일 때 회복합니다</v>
          </cell>
          <cell r="C182" t="str">
            <v>In progress of translating…(182)</v>
          </cell>
        </row>
        <row r="183">
          <cell r="A183" t="str">
            <v>LevelPackUIDesc_HealOnKillBetter</v>
          </cell>
          <cell r="B183" t="str">
            <v>몬스터를 죽일 때 더 많이 회복합니다</v>
          </cell>
          <cell r="C183" t="str">
            <v>In progress of translating…(183)</v>
          </cell>
        </row>
        <row r="184">
          <cell r="A184" t="str">
            <v>LevelPackUIDesc_AtkSpeedUpOnEncounter</v>
          </cell>
          <cell r="B184" t="str">
            <v>몬스터 조우 시 공격 속도가 증가합니다</v>
          </cell>
          <cell r="C184" t="str">
            <v>In progress of translating…(184)</v>
          </cell>
        </row>
        <row r="185">
          <cell r="A185" t="str">
            <v>LevelPackUIDesc_AtkSpeedUpOnEncounterBetter</v>
          </cell>
          <cell r="B185" t="str">
            <v>몬스터 조우 시 공격 속도가 더 많이 증가합니다</v>
          </cell>
          <cell r="C185" t="str">
            <v>In progress of translating…(185)</v>
          </cell>
        </row>
        <row r="186">
          <cell r="A186" t="str">
            <v>LevelPackUIDesc_VampireOnAttack</v>
          </cell>
          <cell r="B186" t="str">
            <v>몬스터 공격 시 대미지의 일부를 흡수합니다</v>
          </cell>
          <cell r="C186" t="str">
            <v>In progress of translating…(186)</v>
          </cell>
        </row>
        <row r="187">
          <cell r="A187" t="str">
            <v>LevelPackUIDesc_VampireOnAttackBetter</v>
          </cell>
          <cell r="B187" t="str">
            <v>몬스터 공격 시 대미지의 일부를 더 많이 흡수합니다</v>
          </cell>
          <cell r="C187" t="str">
            <v>In progress of translating…(187)</v>
          </cell>
        </row>
        <row r="188">
          <cell r="A188" t="str">
            <v>LevelPackUIDesc_RecoverOnAttacked</v>
          </cell>
          <cell r="B188" t="str">
            <v>HP를 잃을 때 대미지의 일부를 서서히 회복합니다</v>
          </cell>
          <cell r="C188" t="str">
            <v>In progress of translating…(188)</v>
          </cell>
        </row>
        <row r="189">
          <cell r="A189" t="str">
            <v>LevelPackUIDesc_RecoverOnAttackedBetter</v>
          </cell>
          <cell r="B189" t="str">
            <v>HP를 잃을 때 대미지의 일부를 서서히 더 많이 회복합니다</v>
          </cell>
          <cell r="C189" t="str">
            <v>In progress of translating…(189)</v>
          </cell>
        </row>
        <row r="190">
          <cell r="A190" t="str">
            <v>LevelPackUIDesc_ReflectOnAttacked</v>
          </cell>
          <cell r="B190" t="str">
            <v>몬스터에게 피격 시 대미지의 일부를 반사합니다</v>
          </cell>
          <cell r="C190" t="str">
            <v>In progress of translating…(190)</v>
          </cell>
        </row>
        <row r="191">
          <cell r="A191" t="str">
            <v>LevelPackUIDesc_ReflectOnAttackedBetter</v>
          </cell>
          <cell r="B191" t="str">
            <v>몬스터에게 피격 시 대미지의 일부를 더 많이 반사합니다</v>
          </cell>
          <cell r="C191" t="str">
            <v>In progress of translating…(191)</v>
          </cell>
        </row>
        <row r="192">
          <cell r="A192" t="str">
            <v>LevelPackUIDesc_AtkUpOnLowerHp</v>
          </cell>
          <cell r="B192" t="str">
            <v>HP가 낮을수록 공격력이 증가합니다</v>
          </cell>
          <cell r="C192" t="str">
            <v>In progress of translating…(192)</v>
          </cell>
        </row>
        <row r="193">
          <cell r="A193" t="str">
            <v>LevelPackUIDesc_AtkUpOnLowerHpBetter</v>
          </cell>
          <cell r="B193" t="str">
            <v>HP가 낮을수록 공격력이 더 많이 증가합니다</v>
          </cell>
          <cell r="C193" t="str">
            <v>In progress of translating…(193)</v>
          </cell>
        </row>
        <row r="194">
          <cell r="A194" t="str">
            <v>LevelPackUIDesc_CritDmgUpOnLowerHp</v>
          </cell>
          <cell r="B194" t="str">
            <v>상대의 HP가 낮을수록 치명타 대미지가 증가합니다</v>
          </cell>
          <cell r="C194" t="str">
            <v>In progress of translating…(194)</v>
          </cell>
        </row>
        <row r="195">
          <cell r="A195" t="str">
            <v>LevelPackUIDesc_CritDmgUpOnLowerHpBetter</v>
          </cell>
          <cell r="B195" t="str">
            <v>상대의 HP가 낮을수록 치명타 대미지가 더 많이 증가합니다</v>
          </cell>
          <cell r="C195" t="str">
            <v>In progress of translating…(195)</v>
          </cell>
        </row>
        <row r="196">
          <cell r="A196" t="str">
            <v>LevelPackUIDesc_InstantKill</v>
          </cell>
          <cell r="B196" t="str">
            <v>몬스터를 확률로 한 방에 죽입니다</v>
          </cell>
          <cell r="C196" t="str">
            <v>In progress of translating…(196)</v>
          </cell>
        </row>
        <row r="197">
          <cell r="A197" t="str">
            <v>LevelPackUIDesc_InstantKillBetter</v>
          </cell>
          <cell r="B197" t="str">
            <v>몬스터를 더 높은 확률로 한 방에 죽입니다</v>
          </cell>
          <cell r="C197" t="str">
            <v>In progress of translating…(197)</v>
          </cell>
        </row>
        <row r="198">
          <cell r="A198" t="str">
            <v>LevelPackUIDesc_ImmortalWill</v>
          </cell>
          <cell r="B198" t="str">
            <v>HP가 0 이 될 때 확률로 살아납니다</v>
          </cell>
          <cell r="C198" t="str">
            <v>In progress of translating…(198)</v>
          </cell>
        </row>
        <row r="199">
          <cell r="A199" t="str">
            <v>LevelPackUIDesc_ImmortalWillBetter</v>
          </cell>
          <cell r="B199" t="str">
            <v>HP가 0 이 될 때 더 높은 확률로 살아납니다</v>
          </cell>
          <cell r="C199" t="str">
            <v>In progress of translating…(199)</v>
          </cell>
        </row>
        <row r="200">
          <cell r="A200" t="str">
            <v>LevelPackUIDesc_HealAreaOnEncounter</v>
          </cell>
          <cell r="B200" t="str">
            <v>몬스터 조우 시 회복지대가 생성됩니다</v>
          </cell>
          <cell r="C200" t="str">
            <v>In progress of translating…(200)</v>
          </cell>
        </row>
        <row r="201">
          <cell r="A201" t="str">
            <v>LevelPackUIDesc_MoveSpeedUpOnAttacked</v>
          </cell>
          <cell r="B201" t="str">
            <v>HP를 잃을 때 이동 속도가 증가합니다</v>
          </cell>
          <cell r="C201" t="str">
            <v>In progress of translating…(201)</v>
          </cell>
        </row>
        <row r="202">
          <cell r="A202" t="str">
            <v>LevelPackUIDesc_MineOnMove</v>
          </cell>
          <cell r="B202" t="str">
            <v>이동 시 공격구체를 설치합니다</v>
          </cell>
          <cell r="C202" t="str">
            <v>In progress of translating…(202)</v>
          </cell>
        </row>
        <row r="203">
          <cell r="A203" t="str">
            <v>LevelPackUIDesc_SlowHitObject</v>
          </cell>
          <cell r="B203" t="str">
            <v>몬스터의 발사체 속도가 줄어듭니다</v>
          </cell>
          <cell r="C203" t="str">
            <v>In progress of translating…(203)</v>
          </cell>
        </row>
        <row r="204">
          <cell r="A204" t="str">
            <v>LevelPackUIDesc_Paralyze</v>
          </cell>
          <cell r="B204" t="str">
            <v>공격에 마비 효과를 부여합니다</v>
          </cell>
          <cell r="C204" t="str">
            <v>In progress of translating…(204)</v>
          </cell>
        </row>
        <row r="205">
          <cell r="A205" t="str">
            <v>LevelPackUIDesc_Hold</v>
          </cell>
          <cell r="B205" t="str">
            <v>공격에 이동 불가 효과를 부여합니다</v>
          </cell>
          <cell r="C205" t="str">
            <v>In progress of translating…(205)</v>
          </cell>
        </row>
        <row r="206">
          <cell r="A206" t="str">
            <v>LevelPackUIDesc_Transport</v>
          </cell>
          <cell r="B206" t="str">
            <v>공격에 몬스터 전이 효과를 부여합니다</v>
          </cell>
          <cell r="C206" t="str">
            <v>In progress of translating…(206)</v>
          </cell>
        </row>
        <row r="207">
          <cell r="A207" t="str">
            <v>LevelPackUIDesc_SummonShield</v>
          </cell>
          <cell r="B207" t="str">
            <v>주기적으로 발사체를 막는 쉴드를 소환합니다</v>
          </cell>
          <cell r="C207" t="str">
            <v>In progress of translating…(207)</v>
          </cell>
        </row>
        <row r="208">
          <cell r="A208" t="str">
            <v>Chapter1Name</v>
          </cell>
          <cell r="B208" t="str">
            <v>드넓은 평야</v>
          </cell>
          <cell r="C208" t="str">
            <v>In progress of translating…(208)</v>
          </cell>
        </row>
        <row r="209">
          <cell r="A209" t="str">
            <v>Chapter2Name</v>
          </cell>
          <cell r="B209" t="str">
            <v>드넓은 평야2</v>
          </cell>
          <cell r="C209" t="str">
            <v>In progress of translating…(209)</v>
          </cell>
        </row>
        <row r="210">
          <cell r="A210" t="str">
            <v>Chapter3Name</v>
          </cell>
          <cell r="B210" t="str">
            <v>드넓은 평야3</v>
          </cell>
          <cell r="C210" t="str">
            <v>In progress of translating…(210)</v>
          </cell>
        </row>
        <row r="211">
          <cell r="A211" t="str">
            <v>Chapter4Name</v>
          </cell>
          <cell r="B211" t="str">
            <v>드넓은 평야4</v>
          </cell>
          <cell r="C211" t="str">
            <v>In progress of translating…(211)</v>
          </cell>
        </row>
        <row r="212">
          <cell r="A212" t="str">
            <v>Chapter5Name</v>
          </cell>
          <cell r="B212" t="str">
            <v>드넓은 평야5</v>
          </cell>
          <cell r="C212" t="str">
            <v>In progress of translating…(212)</v>
          </cell>
        </row>
        <row r="213">
          <cell r="A213" t="str">
            <v>Chapter6Name</v>
          </cell>
          <cell r="B213" t="str">
            <v>드넓은 평야6</v>
          </cell>
          <cell r="C213" t="str">
            <v>In progress of translating…(213)</v>
          </cell>
        </row>
        <row r="214">
          <cell r="A214" t="str">
            <v>Chapter7Name</v>
          </cell>
          <cell r="B214" t="str">
            <v>드넓은 평야7</v>
          </cell>
          <cell r="C214" t="str">
            <v>In progress of translating…(214)</v>
          </cell>
        </row>
        <row r="215">
          <cell r="A215" t="str">
            <v>Chapter8Name</v>
          </cell>
          <cell r="B215" t="str">
            <v>드넓은 평야8</v>
          </cell>
          <cell r="C215" t="str">
            <v>In progress of translating…(215)</v>
          </cell>
        </row>
        <row r="216">
          <cell r="A216" t="str">
            <v>Chapter9Name</v>
          </cell>
          <cell r="B216" t="str">
            <v>드넓은 평야9</v>
          </cell>
          <cell r="C216" t="str">
            <v>In progress of translating…(216)</v>
          </cell>
        </row>
        <row r="217">
          <cell r="A217" t="str">
            <v>Chapter10Name</v>
          </cell>
          <cell r="B217" t="str">
            <v>드넓은 평야10</v>
          </cell>
          <cell r="C217" t="str">
            <v>In progress of translating…(217)</v>
          </cell>
        </row>
        <row r="218">
          <cell r="A218" t="str">
            <v>Chapter11Name</v>
          </cell>
          <cell r="B218" t="str">
            <v>드넓은 평야11</v>
          </cell>
          <cell r="C218" t="str">
            <v>In progress of translating…(218)</v>
          </cell>
        </row>
        <row r="219">
          <cell r="A219" t="str">
            <v>Chapter12Name</v>
          </cell>
          <cell r="B219" t="str">
            <v>드넓은 평야12</v>
          </cell>
          <cell r="C219" t="str">
            <v>In progress of translating…(219)</v>
          </cell>
        </row>
        <row r="220">
          <cell r="A220" t="str">
            <v>Chapter13Name</v>
          </cell>
          <cell r="B220" t="str">
            <v>드넓은 평야13</v>
          </cell>
          <cell r="C220" t="str">
            <v>In progress of translating…(220)</v>
          </cell>
        </row>
        <row r="221">
          <cell r="A221" t="str">
            <v>Chapter14Name</v>
          </cell>
          <cell r="B221" t="str">
            <v>드넓은 평야14</v>
          </cell>
          <cell r="C221" t="str">
            <v>In progress of translating…(221)</v>
          </cell>
        </row>
        <row r="222">
          <cell r="A222" t="str">
            <v>Chapter15Name</v>
          </cell>
          <cell r="B222" t="str">
            <v>드넓은 평야15</v>
          </cell>
          <cell r="C222" t="str">
            <v>In progress of translating…(222)</v>
          </cell>
        </row>
        <row r="223">
          <cell r="A223" t="str">
            <v>Chapter16Name</v>
          </cell>
          <cell r="B223" t="str">
            <v>드넓은 평야16</v>
          </cell>
          <cell r="C223" t="str">
            <v>In progress of translating…(223)</v>
          </cell>
        </row>
        <row r="224">
          <cell r="A224" t="str">
            <v>Chapter17Name</v>
          </cell>
          <cell r="B224" t="str">
            <v>드넓은 평야17</v>
          </cell>
          <cell r="C224" t="str">
            <v>In progress of translating…(224)</v>
          </cell>
        </row>
        <row r="225">
          <cell r="A225" t="str">
            <v>Chapter18Name</v>
          </cell>
          <cell r="B225" t="str">
            <v>드넓은 평야18</v>
          </cell>
          <cell r="C225" t="str">
            <v>In progress of translating…(225)</v>
          </cell>
        </row>
        <row r="226">
          <cell r="A226" t="str">
            <v>Chapter19Name</v>
          </cell>
          <cell r="B226" t="str">
            <v>드넓은 평야19</v>
          </cell>
          <cell r="C226" t="str">
            <v>In progress of translating…(226)</v>
          </cell>
        </row>
        <row r="227">
          <cell r="A227" t="str">
            <v>Chapter20Name</v>
          </cell>
          <cell r="B227" t="str">
            <v>드넓은 평야20</v>
          </cell>
          <cell r="C227" t="str">
            <v>In progress of translating…(227)</v>
          </cell>
        </row>
        <row r="228">
          <cell r="A228" t="str">
            <v>Chapter21Name</v>
          </cell>
          <cell r="B228" t="str">
            <v>드넓은 평야21</v>
          </cell>
          <cell r="C228" t="str">
            <v>In progress of translating…(228)</v>
          </cell>
        </row>
        <row r="229">
          <cell r="A229" t="str">
            <v>Chapter22Name</v>
          </cell>
          <cell r="B229" t="str">
            <v>드넓은 평야22</v>
          </cell>
          <cell r="C229" t="str">
            <v>In progress of translating…(229)</v>
          </cell>
        </row>
        <row r="230">
          <cell r="A230" t="str">
            <v>Chapter23Name</v>
          </cell>
          <cell r="B230" t="str">
            <v>드넓은 평야23</v>
          </cell>
          <cell r="C230" t="str">
            <v>In progress of translating…(230)</v>
          </cell>
        </row>
        <row r="231">
          <cell r="A231" t="str">
            <v>Chapter24Name</v>
          </cell>
          <cell r="B231" t="str">
            <v>드넓은 평야24</v>
          </cell>
          <cell r="C231" t="str">
            <v>In progress of translating…(231)</v>
          </cell>
        </row>
        <row r="232">
          <cell r="A232" t="str">
            <v>Chapter25Name</v>
          </cell>
          <cell r="B232" t="str">
            <v>드넓은 평야25</v>
          </cell>
          <cell r="C232" t="str">
            <v>In progress of translating…(232)</v>
          </cell>
        </row>
        <row r="233">
          <cell r="A233" t="str">
            <v>Chapter26Name</v>
          </cell>
          <cell r="B233" t="str">
            <v>드넓은 평야26</v>
          </cell>
          <cell r="C233" t="str">
            <v>In progress of translating…(233)</v>
          </cell>
        </row>
        <row r="234">
          <cell r="A234" t="str">
            <v>Chapter27Name</v>
          </cell>
          <cell r="B234" t="str">
            <v>드넓은 평야27</v>
          </cell>
          <cell r="C234" t="str">
            <v>In progress of translating…(234)</v>
          </cell>
        </row>
        <row r="235">
          <cell r="A235" t="str">
            <v>Chapter28Name</v>
          </cell>
          <cell r="B235" t="str">
            <v>드넓은 평야28</v>
          </cell>
          <cell r="C235" t="str">
            <v>In progress of translating…(235)</v>
          </cell>
        </row>
        <row r="236">
          <cell r="A236" t="str">
            <v>Chapter29Name</v>
          </cell>
          <cell r="B236" t="str">
            <v>드넓은 평야29</v>
          </cell>
          <cell r="C236" t="str">
            <v>In progress of translating…(236)</v>
          </cell>
        </row>
        <row r="237">
          <cell r="A237" t="str">
            <v>Chapter1Desc</v>
          </cell>
          <cell r="B237" t="str">
            <v>하얀 눈보라는 휘날리는 설원입니다. 래빗 무리가 몰려오고 있으니 조심하세요!</v>
          </cell>
          <cell r="C237" t="str">
            <v>In progress of translating…(237)</v>
          </cell>
        </row>
        <row r="238">
          <cell r="A238" t="str">
            <v>Chapter2Desc</v>
          </cell>
          <cell r="B238" t="str">
            <v>챕터2 디스크립션 {0} 등을 이용해서 저지하세요.</v>
          </cell>
          <cell r="C238" t="str">
            <v>In progress of translating…(238)</v>
          </cell>
        </row>
        <row r="239">
          <cell r="A239" t="str">
            <v>Chapter3Desc</v>
          </cell>
          <cell r="B239" t="str">
            <v>챕터3 디스크립션 {0} 등을 이용해서 저지하세요.</v>
          </cell>
          <cell r="C239" t="str">
            <v>In progress of translating…(239)</v>
          </cell>
        </row>
        <row r="240">
          <cell r="A240" t="str">
            <v>Chapter4Desc</v>
          </cell>
          <cell r="B240" t="str">
            <v>챕터4 디스크립션 {0} 등을 이용해서 저지하세요.</v>
          </cell>
          <cell r="C240" t="str">
            <v>In progress of translating…(240)</v>
          </cell>
        </row>
        <row r="241">
          <cell r="A241" t="str">
            <v>Chapter5Desc</v>
          </cell>
          <cell r="B241" t="str">
            <v>챕터5 디스크립션 {0} 등을 이용해서 저지하세요.</v>
          </cell>
          <cell r="C241" t="str">
            <v>In progress of translating…(241)</v>
          </cell>
        </row>
        <row r="242">
          <cell r="A242" t="str">
            <v>Chapter6Desc</v>
          </cell>
          <cell r="B242" t="str">
            <v>챕터6 디스크립션 {0} 등을 이용해서 저지하세요.</v>
          </cell>
          <cell r="C242" t="str">
            <v>In progress of translating…(242)</v>
          </cell>
        </row>
        <row r="243">
          <cell r="A243" t="str">
            <v>Chapter7Desc</v>
          </cell>
          <cell r="B243" t="str">
            <v>6개의 관문을 통과해야 합니다 래빗 무리가 몰려오고 있으니 {0} 등을 이용해서 저지하세요.</v>
          </cell>
          <cell r="C243" t="str">
            <v>In progress of translating…(243)</v>
          </cell>
        </row>
        <row r="244">
          <cell r="A244" t="str">
            <v>Chapter8Desc</v>
          </cell>
          <cell r="B244" t="str">
            <v>챕터8 디스크립션 {0} 등을 이용해서 저지하세요.</v>
          </cell>
          <cell r="C244" t="str">
            <v>In progress of translating…(244)</v>
          </cell>
        </row>
        <row r="245">
          <cell r="A245" t="str">
            <v>Chapter9Desc</v>
          </cell>
          <cell r="B245" t="str">
            <v>챕터9 디스크립션 {0} 등을 이용해서 저지하세요.</v>
          </cell>
          <cell r="C245" t="str">
            <v>In progress of translating…(245)</v>
          </cell>
        </row>
        <row r="246">
          <cell r="A246" t="str">
            <v>Chapter10Desc</v>
          </cell>
          <cell r="B246" t="str">
            <v>챕터10 디스크립션 {0} 등을 이용해서 저지하세요.</v>
          </cell>
          <cell r="C246" t="str">
            <v>In progress of translating…(246)</v>
          </cell>
        </row>
        <row r="247">
          <cell r="A247" t="str">
            <v>Chapter11Desc</v>
          </cell>
          <cell r="B247" t="str">
            <v>챕터11 디스크립션 {0} 등을 이용해서 저지하세요.</v>
          </cell>
          <cell r="C247" t="str">
            <v>In progress of translating…(247)</v>
          </cell>
        </row>
        <row r="248">
          <cell r="A248" t="str">
            <v>Chapter12Desc</v>
          </cell>
          <cell r="B248" t="str">
            <v>챕터12 디스크립션 {0} 등을 이용해서 저지하세요.</v>
          </cell>
          <cell r="C248" t="str">
            <v>In progress of translating…(248)</v>
          </cell>
        </row>
        <row r="249">
          <cell r="A249" t="str">
            <v>Chapter13Desc</v>
          </cell>
          <cell r="B249" t="str">
            <v>챕터13 디스크립션 {0} 등을 이용해서 저지하세요.</v>
          </cell>
          <cell r="C249" t="str">
            <v>In progress of translating…(249)</v>
          </cell>
        </row>
        <row r="250">
          <cell r="A250" t="str">
            <v>Chapter14Desc</v>
          </cell>
          <cell r="B250" t="str">
            <v>챕터14 디스크립션 {0} 등을 이용해서 저지하세요.</v>
          </cell>
          <cell r="C250" t="str">
            <v>In progress of translating…(250)</v>
          </cell>
        </row>
        <row r="251">
          <cell r="A251" t="str">
            <v>Chapter15Desc</v>
          </cell>
          <cell r="B251" t="str">
            <v>챕터15 디스크립션 {0} 등을 이용해서 저지하세요.</v>
          </cell>
          <cell r="C251" t="str">
            <v>In progress of translating…(251)</v>
          </cell>
        </row>
        <row r="252">
          <cell r="A252" t="str">
            <v>Chapter16Desc</v>
          </cell>
          <cell r="B252" t="str">
            <v>챕터16 디스크립션 {0} 등을 이용해서 저지하세요.</v>
          </cell>
          <cell r="C252" t="str">
            <v>In progress of translating…(252)</v>
          </cell>
        </row>
        <row r="253">
          <cell r="A253" t="str">
            <v>Chapter17Desc</v>
          </cell>
          <cell r="B253" t="str">
            <v>챕터17 디스크립션 {0} 등을 이용해서 저지하세요.</v>
          </cell>
          <cell r="C253" t="str">
            <v>In progress of translating…(253)</v>
          </cell>
        </row>
        <row r="254">
          <cell r="A254" t="str">
            <v>Chapter18Desc</v>
          </cell>
          <cell r="B254" t="str">
            <v>챕터18 디스크립션 {0} 등을 이용해서 저지하세요.</v>
          </cell>
          <cell r="C254" t="str">
            <v>In progress of translating…(254)</v>
          </cell>
        </row>
        <row r="255">
          <cell r="A255" t="str">
            <v>Chapter19Desc</v>
          </cell>
          <cell r="B255" t="str">
            <v>챕터19 디스크립션 {0} 등을 이용해서 저지하세요.</v>
          </cell>
          <cell r="C255" t="str">
            <v>In progress of translating…(255)</v>
          </cell>
        </row>
        <row r="256">
          <cell r="A256" t="str">
            <v>Chapter20Desc</v>
          </cell>
          <cell r="B256" t="str">
            <v>챕터20 디스크립션 {0} 등을 이용해서 저지하세요.</v>
          </cell>
          <cell r="C256" t="str">
            <v>In progress of translating…(256)</v>
          </cell>
        </row>
        <row r="257">
          <cell r="A257" t="str">
            <v>Chapter21Desc</v>
          </cell>
          <cell r="B257" t="str">
            <v>챕터21 디스크립션 {0} 등을 이용해서 저지하세요.</v>
          </cell>
          <cell r="C257" t="str">
            <v>In progress of translating…(257)</v>
          </cell>
        </row>
        <row r="258">
          <cell r="A258" t="str">
            <v>Chapter22Desc</v>
          </cell>
          <cell r="B258" t="str">
            <v>챕터22 디스크립션 {0} 등을 이용해서 저지하세요.</v>
          </cell>
          <cell r="C258" t="str">
            <v>In progress of translating…(258)</v>
          </cell>
        </row>
        <row r="259">
          <cell r="A259" t="str">
            <v>Chapter23Desc</v>
          </cell>
          <cell r="B259" t="str">
            <v>챕터23 디스크립션 {0} 등을 이용해서 저지하세요.</v>
          </cell>
          <cell r="C259" t="str">
            <v>In progress of translating…(259)</v>
          </cell>
        </row>
        <row r="260">
          <cell r="A260" t="str">
            <v>Chapter24Desc</v>
          </cell>
          <cell r="B260" t="str">
            <v>챕터24 디스크립션 {0} 등을 이용해서 저지하세요.</v>
          </cell>
          <cell r="C260" t="str">
            <v>In progress of translating…(260)</v>
          </cell>
        </row>
        <row r="261">
          <cell r="A261" t="str">
            <v>Chapter25Desc</v>
          </cell>
          <cell r="B261" t="str">
            <v>챕터25 디스크립션 {0} 등을 이용해서 저지하세요.</v>
          </cell>
          <cell r="C261" t="str">
            <v>In progress of translating…(261)</v>
          </cell>
        </row>
        <row r="262">
          <cell r="A262" t="str">
            <v>Chapter26Desc</v>
          </cell>
          <cell r="B262" t="str">
            <v>챕터26 디스크립션 {0} 등을 이용해서 저지하세요.</v>
          </cell>
          <cell r="C262" t="str">
            <v>In progress of translating…(262)</v>
          </cell>
        </row>
        <row r="263">
          <cell r="A263" t="str">
            <v>Chapter27Desc</v>
          </cell>
          <cell r="B263" t="str">
            <v>챕터27 디스크립션 {0} 등을 이용해서 저지하세요.</v>
          </cell>
          <cell r="C263" t="str">
            <v>In progress of translating…(263)</v>
          </cell>
        </row>
        <row r="264">
          <cell r="A264" t="str">
            <v>Chapter28Desc</v>
          </cell>
          <cell r="B264" t="str">
            <v>챕터28 디스크립션 {0} 등을 이용해서 저지하세요.</v>
          </cell>
          <cell r="C264" t="str">
            <v>In progress of translating…(264)</v>
          </cell>
        </row>
        <row r="265">
          <cell r="A265" t="str">
            <v>Chapter29Desc</v>
          </cell>
          <cell r="B265" t="str">
            <v>챕터29 디스크립션 {0} 등을 이용해서 저지하세요.</v>
          </cell>
          <cell r="C265" t="str">
            <v>In progress of translating…(265)</v>
          </cell>
        </row>
        <row r="266">
          <cell r="A266" t="str">
            <v>CharName_Ganfaul</v>
          </cell>
          <cell r="B266" t="str">
            <v>간파울</v>
          </cell>
          <cell r="C266" t="str">
            <v>Ganfaul</v>
          </cell>
        </row>
        <row r="267">
          <cell r="A267" t="str">
            <v>CharDesc_Ganfaul</v>
          </cell>
          <cell r="B267" t="str">
            <v>마법협회장과 함께 일하며 결류자가 세계 2차 멸망을 시도할 때 최전방에서 막으려 했으나 실패했다. 그 뒤 부서진 세상을 재건하며 흩어진 생존자들을 모아 살아남는데 애쓰고 있다._x000D_
_x000D_
강력한 단일 공격을 사용한다</v>
          </cell>
          <cell r="C267" t="str">
            <v>In progress of translating…(267)</v>
          </cell>
        </row>
        <row r="268">
          <cell r="A268" t="str">
            <v>CharName_KeepSeries</v>
          </cell>
          <cell r="B268" t="str">
            <v>킵시리즈</v>
          </cell>
          <cell r="C268" t="str">
            <v>KeepSeries</v>
          </cell>
        </row>
        <row r="269">
          <cell r="A269" t="str">
            <v>CharDesc_KeepSeries</v>
          </cell>
          <cell r="B269" t="str">
            <v>킵시리즈의 설명 우다다다_x000D_
_x000D_
간파울 아저씨한테 받은 총으로 광역 공격을 한다</v>
          </cell>
          <cell r="C269" t="str">
            <v>In progress of translating…(269)</v>
          </cell>
        </row>
        <row r="270">
          <cell r="A270" t="str">
            <v>CharName_BigBatSuccubus</v>
          </cell>
          <cell r="B270" t="str">
            <v>빅뱃서큐버스</v>
          </cell>
          <cell r="C270" t="str">
            <v>BigBatSuccubus</v>
          </cell>
        </row>
        <row r="271">
          <cell r="A271" t="str">
            <v>CharDesc_BigBatSuccubus</v>
          </cell>
          <cell r="B271" t="str">
            <v>빅뱃서큐버스의 설명 우다다다_x000D_
_x000D_
연타 공격을 사용한다</v>
          </cell>
          <cell r="C271" t="str">
            <v>In progress of translating…(271)</v>
          </cell>
        </row>
        <row r="272">
          <cell r="A272" t="str">
            <v>CharName_Bei</v>
          </cell>
          <cell r="B272" t="str">
            <v>베이</v>
          </cell>
          <cell r="C272" t="str">
            <v>Bei</v>
          </cell>
        </row>
        <row r="273">
          <cell r="A273" t="str">
            <v>CharDesc_Bei</v>
          </cell>
          <cell r="B273" t="str">
            <v>베이의 설명 우다다다_x000D_
_x000D_
장판 공격을 사용한다</v>
          </cell>
          <cell r="C273" t="str">
            <v>In progress of translating…(273)</v>
          </cell>
        </row>
        <row r="274">
          <cell r="A274" t="str">
            <v>CharName_JellyFishGirl</v>
          </cell>
          <cell r="B274" t="str">
            <v>젤리피쉬걸</v>
          </cell>
          <cell r="C274" t="str">
            <v>JellyFIshGirl</v>
          </cell>
        </row>
        <row r="275">
          <cell r="A275" t="str">
            <v>CharDesc_JellyFishGirl</v>
          </cell>
          <cell r="B275" t="str">
            <v>젤리피쉬걸의 설명 우다다다_x000D_
_x000D_
곡사로 공격한다</v>
          </cell>
          <cell r="C275" t="str">
            <v>In progress of translating…(275)</v>
          </cell>
        </row>
        <row r="276">
          <cell r="A276" t="str">
            <v>BossName_SlimeRabbit</v>
          </cell>
          <cell r="B276" t="str">
            <v>초록 토끼귀 슬라임</v>
          </cell>
          <cell r="C276" t="str">
            <v>Green Rabbit Slime</v>
          </cell>
        </row>
        <row r="277">
          <cell r="A277" t="str">
            <v>BossName_SlimeRabbit_Red</v>
          </cell>
          <cell r="B277" t="str">
            <v>붉은 토끼귀 슬라임</v>
          </cell>
          <cell r="C277" t="str">
            <v>Red Rabbit Slime</v>
          </cell>
        </row>
        <row r="278">
          <cell r="A278" t="str">
            <v>BossName_TerribleStump_Purple</v>
          </cell>
          <cell r="B278" t="str">
            <v>나무귀신</v>
          </cell>
          <cell r="C278" t="str">
            <v>Terrible Stump</v>
          </cell>
        </row>
        <row r="279">
          <cell r="A279" t="str">
            <v>BossName_PolygonalMetalon_Red</v>
          </cell>
          <cell r="B279" t="str">
            <v>외뿔 풍뎅이</v>
          </cell>
          <cell r="C279" t="str">
            <v>In progress of translating…(279)</v>
          </cell>
        </row>
        <row r="280">
          <cell r="A280" t="str">
            <v>BossName_SpiritKing</v>
          </cell>
          <cell r="B280" t="str">
            <v>스피릿 킹</v>
          </cell>
          <cell r="C280" t="str">
            <v>Spirit King</v>
          </cell>
        </row>
        <row r="281">
          <cell r="A281" t="str">
            <v>BossDesc_SlimeRabbit</v>
          </cell>
          <cell r="B281" t="str">
            <v>친구들을 계속 불러내는 슬라임 무리입니다. 광역 공격을 할 수 있는 {0} 등 캐릭터를 사용하세요!</v>
          </cell>
          <cell r="C281" t="str">
            <v>In progress of translating…(281)</v>
          </cell>
        </row>
        <row r="282">
          <cell r="A282" t="str">
            <v>BossDesc_SlimeRabbit_Red</v>
          </cell>
          <cell r="B282" t="str">
            <v>좀 더 공격적인 슬라임 무리입니다. 광역 공격을 할 수 있는 {0} 등 캐릭터를 사용하세요!</v>
          </cell>
          <cell r="C282" t="str">
            <v>In progress of translating…(282)</v>
          </cell>
        </row>
        <row r="283">
          <cell r="A283" t="str">
            <v>BossDesc_TerribleStump_Purple</v>
          </cell>
          <cell r="B283" t="str">
            <v>화가 단단히 난 듯한 나무 귀신입니다. {0} 등 단일 개체에게 강한 캐릭터로 저지하세요!</v>
          </cell>
          <cell r="C283" t="str">
            <v>In progress of translating…(283)</v>
          </cell>
        </row>
        <row r="284">
          <cell r="A284" t="str">
            <v>BossDesc_PolygonalMetalon_Red</v>
          </cell>
          <cell r="B284" t="str">
            <v>뿔에 찔리면 매우 아플 것 같네요. {0} 등 단일 개체에게 강한 캐릭터로 저지하세요!</v>
          </cell>
          <cell r="C284" t="str">
            <v>In progress of translating…(284)</v>
          </cell>
        </row>
        <row r="285">
          <cell r="A285" t="str">
            <v>BossDesc_SpiritKing</v>
          </cell>
          <cell r="B285" t="str">
            <v>무시무시한 눈빛과 거대한 몸집을 가진 스피릿 킹입니다. {0} 등 큰 개체에게 공격할 수 있는 캐릭터를 써보세요!</v>
          </cell>
          <cell r="C285" t="str">
            <v>In progress of translating…(285)</v>
          </cell>
        </row>
        <row r="286">
          <cell r="A286" t="str">
            <v>PenaltyUIName_One</v>
          </cell>
          <cell r="B286" t="str">
            <v>&lt;color=#FF0000&gt;{0}&lt;/color&gt; 계열 캐릭터의 &lt;color=#FF0000&gt;대미지 피해 {1}배&lt;/color&gt;</v>
          </cell>
          <cell r="C286" t="str">
            <v>In progress of translating…(286)</v>
          </cell>
        </row>
        <row r="287">
          <cell r="A287" t="str">
            <v>PenaltyUIMind_One</v>
          </cell>
          <cell r="B287" t="str">
            <v>던전의 으스스한 기운으로 &lt;color=#FF0000&gt;{0}&lt;/color&gt; 계열이 &lt;color=#FF0000&gt;더 많은 대미지&lt;/color&gt;를 입게 됩니다</v>
          </cell>
          <cell r="C287" t="str">
            <v>In progress of translating…(287)</v>
          </cell>
        </row>
        <row r="288">
          <cell r="A288" t="str">
            <v>PenaltyUIRepre_OneOfTwo</v>
          </cell>
          <cell r="B288" t="str">
            <v>&lt;color=#FF0000&gt;{0}&lt;/color&gt; 또는 &lt;color=#FF0000&gt;{1}&lt;/color&gt; 계열 캐릭터의 &lt;color=#FF0000&gt;대미지 피해 {2}배&lt;/color&gt;</v>
          </cell>
          <cell r="C288" t="str">
            <v>In progress of translating…(288)</v>
          </cell>
        </row>
        <row r="289">
          <cell r="A289" t="str">
            <v>PenaltyUIName_Two</v>
          </cell>
          <cell r="B289" t="str">
            <v>&lt;color=#FF0000&gt;{0}&lt;/color&gt;, &lt;color=#FF0000&gt;{1}&lt;/color&gt; 계열 캐릭터의 &lt;color=#FF0000&gt;대미지 피해 {2}배&lt;/color&gt;</v>
          </cell>
          <cell r="C289" t="str">
            <v>In progress of translating…(289)</v>
          </cell>
        </row>
        <row r="290">
          <cell r="A290" t="str">
            <v>PenaltyUIMind_Two</v>
          </cell>
          <cell r="B290" t="str">
            <v>던전의 으스스한 기운으로 &lt;color=#FF0000&gt;{0}&lt;/color&gt;, &lt;color=#FF0000&gt;{1}&lt;/color&gt; 계열이 &lt;color=#FF0000&gt;더 많은 대미지&lt;/color&gt;를 입게 됩니다</v>
          </cell>
          <cell r="C290" t="str">
            <v>In progress of translating…(290)</v>
          </cell>
        </row>
        <row r="291">
          <cell r="A291" t="str">
            <v>PenaltyUIRepre_TwoOfFour</v>
          </cell>
          <cell r="B291" t="str">
    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    </cell>
          <cell r="C291" t="str">
            <v>In progress of translating…(291)</v>
          </cell>
        </row>
      </sheetData>
      <sheetData sheetId="1">
        <row r="1">
          <cell r="A1" t="str">
            <v>id|String</v>
          </cell>
          <cell r="B1" t="str">
            <v>kor|String</v>
          </cell>
          <cell r="C1" t="str">
            <v>eng|String</v>
          </cell>
        </row>
        <row r="2">
          <cell r="A2" t="str">
            <v>Skill_ActiveOne001_Name</v>
          </cell>
          <cell r="B2" t="str">
            <v>하트가 폭발한다</v>
          </cell>
          <cell r="C2" t="str">
            <v>Hearts exploding!</v>
          </cell>
        </row>
        <row r="3">
          <cell r="A3" t="str">
            <v>Skill_ActiveOne001_Description</v>
          </cell>
          <cell r="B3" t="str">
            <v>대미지를 &lt;color=#FFFF00&gt;{0}%,{1}%,{2}%,{3}%&lt;/color&gt; 먹이고 적이 죽이면 하트를 반드시 떨어뜨린다
적이 죽지 않으면 기절을 먹인다</v>
          </cell>
          <cell r="C3" t="str">
            <v>Deal &lt;color=#FFFF00&gt;{0}%,{1}%,{2}%,{3}%&lt;/color&gt; and then the enemy drops a heart if killed. If not, stunned.</v>
          </cell>
        </row>
        <row r="4">
          <cell r="A4" t="str">
            <v>Skill_ActiveOne002_Description</v>
          </cell>
          <cell r="B4" t="str">
            <v>대미지를 {0}% 먹이고 적이 죽이면 하트를 반드시 떨어뜨린다
적이 죽지 않으면 기절을 먹인다</v>
          </cell>
          <cell r="C4" t="str">
            <v>Deal &lt;color=#FFFF00&gt;{0}%&lt;/color&gt; and then the enemy drops a heart if killed. If not, stunned.</v>
          </cell>
        </row>
      </sheetData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orTable"/>
      <sheetName val="ActorInfoTable"/>
      <sheetName val="PowerLevelTable"/>
      <sheetName val="DyeingTable"/>
    </sheetNames>
    <sheetDataSet>
      <sheetData sheetId="0" refreshError="1"/>
      <sheetData sheetId="1" refreshError="1"/>
      <sheetData sheetId="2">
        <row r="3">
          <cell r="B3">
            <v>600</v>
          </cell>
          <cell r="C3">
            <v>150</v>
          </cell>
        </row>
      </sheetData>
      <sheetData sheetId="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opTable"/>
      <sheetName val="DropAdjustTable"/>
    </sheetNames>
    <sheetDataSet>
      <sheetData sheetId="0">
        <row r="1">
          <cell r="A1" t="str">
            <v>dropId|String</v>
          </cell>
          <cell r="B1" t="str">
            <v>드랍설명참고</v>
          </cell>
        </row>
        <row r="2">
          <cell r="A2">
            <v>1001</v>
          </cell>
          <cell r="B2" t="str">
            <v>1-10 노멀드랍</v>
          </cell>
        </row>
        <row r="3">
          <cell r="A3">
            <v>1002</v>
          </cell>
          <cell r="B3" t="str">
            <v>11-20 노멀드랍</v>
          </cell>
        </row>
        <row r="4">
          <cell r="A4">
            <v>1003</v>
          </cell>
          <cell r="B4" t="str">
            <v>21-30 노멀드랍</v>
          </cell>
        </row>
        <row r="5">
          <cell r="A5">
            <v>1004</v>
          </cell>
          <cell r="B5" t="str">
            <v>31-40 노멀드랍</v>
          </cell>
        </row>
        <row r="6">
          <cell r="A6">
            <v>1005</v>
          </cell>
          <cell r="B6" t="str">
            <v>41-50 노멀드랍</v>
          </cell>
        </row>
        <row r="7">
          <cell r="A7">
            <v>2001</v>
          </cell>
          <cell r="B7" t="str">
            <v>하트 2개</v>
          </cell>
        </row>
        <row r="8">
          <cell r="A8">
            <v>3001</v>
          </cell>
          <cell r="B8" t="str">
            <v>장비 1개</v>
          </cell>
        </row>
        <row r="9">
          <cell r="A9">
            <v>5001</v>
          </cell>
          <cell r="B9" t="str">
            <v>1 중간보스드랍</v>
          </cell>
        </row>
        <row r="10">
          <cell r="A10">
            <v>5002</v>
          </cell>
          <cell r="B10" t="str">
            <v>1 중간보스드랍</v>
          </cell>
        </row>
        <row r="11">
          <cell r="A11">
            <v>5003</v>
          </cell>
          <cell r="B11" t="str">
            <v>1 중간보스드랍</v>
          </cell>
        </row>
        <row r="12">
          <cell r="A12">
            <v>5004</v>
          </cell>
          <cell r="B12" t="str">
            <v>1 중간보스드랍</v>
          </cell>
        </row>
        <row r="13">
          <cell r="A13">
            <v>6001</v>
          </cell>
          <cell r="B13" t="str">
            <v>1 최종보스드랍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fectorValueTable"/>
      <sheetName val="AffectorValueLevelTable"/>
      <sheetName val="ActorStateTable"/>
      <sheetName val="ConditionValueTable"/>
      <sheetName val="어펙터인자"/>
    </sheetNames>
    <sheetDataSet>
      <sheetData sheetId="0">
        <row r="1">
          <cell r="A1" t="str">
            <v>id|String</v>
          </cell>
        </row>
        <row r="2">
          <cell r="A2" t="str">
            <v>NormalAttack01</v>
          </cell>
        </row>
        <row r="3">
          <cell r="A3" t="str">
            <v>NormalAttackGanfaul</v>
          </cell>
        </row>
        <row r="4">
          <cell r="A4" t="str">
            <v>UltimatePositionBuffGanfaul</v>
          </cell>
        </row>
        <row r="5">
          <cell r="A5" t="str">
            <v>UltimateAttackGanfaul</v>
          </cell>
        </row>
        <row r="6">
          <cell r="A6" t="str">
            <v>NormalAttackKeepSeries</v>
          </cell>
        </row>
        <row r="7">
          <cell r="A7" t="str">
            <v>UltimateRemoveKeepSeries</v>
          </cell>
        </row>
        <row r="8">
          <cell r="A8" t="str">
            <v>UltimateCreateKeepSeries</v>
          </cell>
        </row>
        <row r="9">
          <cell r="A9" t="str">
            <v>UltimateAttackKeepSeries</v>
          </cell>
        </row>
        <row r="10">
          <cell r="A10" t="str">
            <v>NormalAttackBigBatSuccubus</v>
          </cell>
        </row>
        <row r="11">
          <cell r="A11" t="str">
            <v>NormalAttackBei</v>
          </cell>
        </row>
        <row r="12">
          <cell r="A12" t="str">
            <v>NormalAttackJellyFishGirl</v>
          </cell>
        </row>
        <row r="13">
          <cell r="A13" t="str">
            <v>CallInvincibleTortoise</v>
          </cell>
        </row>
        <row r="14">
          <cell r="A14" t="str">
            <v>InvincibleTortoise</v>
          </cell>
        </row>
        <row r="15">
          <cell r="A15" t="str">
            <v>CountBarrier5Times</v>
          </cell>
        </row>
        <row r="16">
          <cell r="A16" t="str">
            <v>CallBurrowNinjaAssassin</v>
          </cell>
        </row>
        <row r="17">
          <cell r="A17" t="str">
            <v>BurrowNinjaAssassin</v>
          </cell>
        </row>
        <row r="18">
          <cell r="A18" t="str">
            <v>LP_Atk</v>
          </cell>
        </row>
        <row r="19">
          <cell r="A19" t="str">
            <v>LP_AtkBetter</v>
          </cell>
        </row>
        <row r="20">
          <cell r="A20" t="str">
            <v>LP_AtkBest</v>
          </cell>
        </row>
        <row r="21">
          <cell r="A21" t="str">
            <v>LP_AtkSpeed</v>
          </cell>
        </row>
        <row r="22">
          <cell r="A22" t="str">
            <v>LP_AtkSpeedBetter</v>
          </cell>
        </row>
        <row r="23">
          <cell r="A23" t="str">
            <v>LP_AtkSpeedBest</v>
          </cell>
        </row>
        <row r="24">
          <cell r="A24" t="str">
            <v>LP_Crit</v>
          </cell>
        </row>
        <row r="25">
          <cell r="A25" t="str">
            <v>LP_CritBetter</v>
          </cell>
        </row>
        <row r="26">
          <cell r="A26" t="str">
            <v>LP_CritBest</v>
          </cell>
        </row>
        <row r="27">
          <cell r="A27" t="str">
            <v>LP_MaxHp</v>
          </cell>
        </row>
        <row r="28">
          <cell r="A28" t="str">
            <v>LP_MaxHpBetter</v>
          </cell>
        </row>
        <row r="29">
          <cell r="A29" t="str">
            <v>LP_MaxHpBest</v>
          </cell>
        </row>
        <row r="30">
          <cell r="A30" t="str">
            <v>LP_ReduceDmgProjectile</v>
          </cell>
        </row>
        <row r="31">
          <cell r="A31" t="str">
            <v>LP_ReduceDmgClose</v>
          </cell>
        </row>
        <row r="32">
          <cell r="A32" t="str">
            <v>LP_ExtraGold</v>
          </cell>
        </row>
        <row r="33">
          <cell r="A33" t="str">
            <v>LP_ItemChanceBoost</v>
          </cell>
        </row>
        <row r="34">
          <cell r="A34" t="str">
            <v>LP_HealChanceBoost</v>
          </cell>
        </row>
        <row r="35">
          <cell r="A35" t="str">
            <v>LP_MonsterThrough</v>
          </cell>
        </row>
        <row r="36">
          <cell r="A36" t="str">
            <v>LP_Ricochet</v>
          </cell>
        </row>
        <row r="37">
          <cell r="A37" t="str">
            <v>LP_BounceWallQuad</v>
          </cell>
        </row>
        <row r="38">
          <cell r="A38" t="str">
            <v>LP_Parallel</v>
          </cell>
        </row>
        <row r="39">
          <cell r="A39" t="str">
            <v>LP_DiagonalNwayGenerator</v>
          </cell>
        </row>
        <row r="40">
          <cell r="A40" t="str">
            <v>LP_LeftRightNwayGenerator</v>
          </cell>
        </row>
        <row r="41">
          <cell r="A41" t="str">
            <v>LP_BackNwayGenerator</v>
          </cell>
        </row>
        <row r="42">
          <cell r="A42" t="str">
            <v>LP_Repeat</v>
          </cell>
        </row>
        <row r="43">
          <cell r="A43" t="str">
            <v>LP_HealOnKill</v>
          </cell>
        </row>
        <row r="44">
          <cell r="A44" t="str">
            <v>LP_HealOnKill_Heal</v>
          </cell>
        </row>
        <row r="45">
          <cell r="A45" t="str">
            <v>LP_HealOnKillBetter</v>
          </cell>
        </row>
        <row r="46">
          <cell r="A46" t="str">
            <v>LP_HealOnKillBetter_Heal</v>
          </cell>
        </row>
        <row r="47">
          <cell r="A47" t="str">
            <v>LP_AtkSpeedUpOnEncounter</v>
          </cell>
        </row>
        <row r="48">
          <cell r="A48" t="str">
            <v>LP_AtkSpeedUpOnEncounter_Spd</v>
          </cell>
        </row>
        <row r="49">
          <cell r="A49" t="str">
            <v>LP_AtkSpeedUpOnEncounterBetter</v>
          </cell>
        </row>
        <row r="50">
          <cell r="A50" t="str">
            <v>LP_AtkSpeedUpOnEncounterBetter_Spd</v>
          </cell>
        </row>
        <row r="51">
          <cell r="A51" t="str">
            <v>LP_VampireOnAttack</v>
          </cell>
        </row>
        <row r="52">
          <cell r="A52" t="str">
            <v>LP_VampireOnAttack_Heal</v>
          </cell>
        </row>
        <row r="53">
          <cell r="A53" t="str">
            <v>LP_VampireOnAttackBetter</v>
          </cell>
        </row>
        <row r="54">
          <cell r="A54" t="str">
            <v>LP_VampireOnAttackBetter_Heal</v>
          </cell>
        </row>
        <row r="55">
          <cell r="A55" t="str">
            <v>LP_RecoverOnAttacked</v>
          </cell>
        </row>
        <row r="56">
          <cell r="A56" t="str">
            <v>LP_RecoverOnAttacked_Heal</v>
          </cell>
        </row>
        <row r="57">
          <cell r="A57" t="str">
            <v>LP_ReflectOnAttacked</v>
          </cell>
        </row>
        <row r="58">
          <cell r="A58" t="str">
            <v>LP_ReflectOnAttackedBetter</v>
          </cell>
        </row>
        <row r="59">
          <cell r="A59" t="str">
            <v>LP_AtkUpOnLowerHp</v>
          </cell>
        </row>
        <row r="60">
          <cell r="A60" t="str">
            <v>LP_AtkUpOnLowerHpBetter</v>
          </cell>
        </row>
        <row r="61">
          <cell r="A61" t="str">
            <v>LP_CritDmgUpOnLowerHp</v>
          </cell>
        </row>
        <row r="62">
          <cell r="A62" t="str">
            <v>LP_CritDmgUpOnLowerHpBetter</v>
          </cell>
        </row>
        <row r="63">
          <cell r="A63" t="str">
            <v>LP_InstantKill</v>
          </cell>
        </row>
        <row r="64">
          <cell r="A64" t="str">
            <v>LP_InstantKillBetter</v>
          </cell>
        </row>
        <row r="65">
          <cell r="A65" t="str">
            <v>LP_ImmortalWill</v>
          </cell>
        </row>
        <row r="66">
          <cell r="A66" t="str">
            <v>LP_ImmortalWillBetter</v>
          </cell>
        </row>
        <row r="67">
          <cell r="A67" t="str">
            <v>LP_HealAreaOnEncounter</v>
          </cell>
        </row>
        <row r="68">
          <cell r="A68" t="str">
            <v>LP_HealAreaOnEncounter_CreateHit</v>
          </cell>
        </row>
        <row r="69">
          <cell r="A69" t="str">
            <v>LP_HealAreaOnEncounter_CH_Heal</v>
          </cell>
        </row>
        <row r="70">
          <cell r="A70" t="str">
            <v>LP_MoveSpeedUpOnAttacked</v>
          </cell>
        </row>
        <row r="71">
          <cell r="A71" t="str">
            <v>LP_MoveSpeedUpOnAttacked_Move</v>
          </cell>
        </row>
        <row r="72">
          <cell r="A72" t="str">
            <v>LP_MineOnMove</v>
          </cell>
        </row>
        <row r="73">
          <cell r="A73" t="str">
            <v>LP_MineOnMove_Damage</v>
          </cell>
        </row>
        <row r="74">
          <cell r="A74" t="str">
            <v>LP_SlowHitObject</v>
          </cell>
        </row>
        <row r="75">
          <cell r="A75" t="str">
            <v>LP_Paralyze</v>
          </cell>
        </row>
        <row r="76">
          <cell r="A76" t="str">
            <v>LP_Paralyze_CannotAction</v>
          </cell>
        </row>
        <row r="77">
          <cell r="A77" t="str">
            <v>LP_Hold</v>
          </cell>
        </row>
        <row r="78">
          <cell r="A78" t="str">
            <v>LP_Hold_CannotMove</v>
          </cell>
        </row>
        <row r="79">
          <cell r="A79" t="str">
            <v>LP_Transport</v>
          </cell>
        </row>
        <row r="80">
          <cell r="A80" t="str">
            <v>LP_Transport_Teleported</v>
          </cell>
        </row>
        <row r="81">
          <cell r="A81" t="str">
            <v>LP_SummonShield</v>
          </cell>
        </row>
        <row r="82">
          <cell r="A82" t="str">
            <v>PN_Magic2Times</v>
          </cell>
        </row>
        <row r="83">
          <cell r="A83" t="str">
            <v>PN_Machine2Times</v>
          </cell>
        </row>
        <row r="84">
          <cell r="A84" t="str">
            <v>PN_Nature2Times</v>
          </cell>
        </row>
        <row r="85">
          <cell r="A85" t="str">
            <v>PN_Qigong2Times</v>
          </cell>
        </row>
      </sheetData>
      <sheetData sheetId="1">
        <row r="1">
          <cell r="A1" t="str">
            <v>idForVlookup|String</v>
          </cell>
          <cell r="B1" t="str">
            <v>affectorValueId|String</v>
          </cell>
          <cell r="C1" t="str">
            <v>affectorValueId검증</v>
          </cell>
          <cell r="D1" t="str">
            <v>level|Int</v>
          </cell>
          <cell r="E1" t="str">
            <v>affectId참고</v>
          </cell>
          <cell r="F1" t="str">
            <v>어펙터설명참고</v>
          </cell>
          <cell r="G1" t="str">
            <v>conditionValueId|String!</v>
          </cell>
          <cell r="H1" t="str">
            <v>컨디션밸류4개검증</v>
          </cell>
          <cell r="I1" t="str">
            <v>fValue1|Float</v>
          </cell>
          <cell r="J1" t="str">
            <v>fValue2|Float</v>
          </cell>
          <cell r="K1" t="str">
            <v>fValue3|Float</v>
          </cell>
          <cell r="L1" t="str">
            <v>fValue4|Float</v>
          </cell>
          <cell r="M1" t="str">
            <v>iValue1</v>
          </cell>
          <cell r="N1" t="str">
            <v>iValue1오버라이딩</v>
          </cell>
          <cell r="O1" t="str">
            <v>iValue1|Int</v>
          </cell>
          <cell r="P1" t="str">
            <v>iValue2|Int</v>
          </cell>
          <cell r="Q1" t="str">
            <v>iValue3</v>
          </cell>
          <cell r="R1" t="str">
            <v>iValue3오버라이딩</v>
          </cell>
          <cell r="S1" t="str">
            <v>iValue3|Int</v>
          </cell>
          <cell r="T1" t="str">
            <v>sValue1|String</v>
          </cell>
          <cell r="U1" t="str">
            <v>sValue2|String</v>
          </cell>
          <cell r="V1" t="str">
            <v>sValue3|String</v>
          </cell>
          <cell r="W1" t="str">
            <v>sValue4|String</v>
          </cell>
          <cell r="Y1" t="str">
            <v>iValue1_Verify</v>
          </cell>
          <cell r="Z1" t="str">
            <v>value</v>
          </cell>
          <cell r="AB1" t="str">
            <v>iValue3_Verify</v>
          </cell>
          <cell r="AC1" t="str">
            <v>value</v>
          </cell>
        </row>
        <row r="2">
          <cell r="E2" t="str">
            <v>TeleportingHitObject</v>
          </cell>
          <cell r="F2" t="str">
            <v>텔레포팅을 하는 히트오브젝트를 부여함(캐릭전용) 맵에 적이 하나 남으면 발동 안 됨
맵에 적이 하나도 없으면 먼저 보낸 순서대로 하나가 바로 소환된다</v>
          </cell>
          <cell r="G2"/>
          <cell r="H2"/>
          <cell r="I2" t="str">
            <v/>
          </cell>
          <cell r="J2" t="str">
            <v>어펙터를 콜할 확률</v>
          </cell>
          <cell r="K2" t="str">
            <v>전이제한 잔몹 HP 배율 이보다 클 때만 발동된다</v>
          </cell>
          <cell r="L2" t="str">
            <v>전이제한 보스 HP 배율 이보다 클 때만 발동된다</v>
          </cell>
          <cell r="M2" t="str">
            <v/>
          </cell>
          <cell r="N2" t="str">
            <v>오버라이딩
우측 입력은 여기</v>
          </cell>
          <cell r="O2" t="str">
            <v>전이할 최대잔몹개수</v>
          </cell>
          <cell r="P2" t="str">
            <v>버로우, 돈다이인 적에게 면역일지 유무</v>
          </cell>
          <cell r="Q2" t="str">
            <v/>
          </cell>
          <cell r="R2" t="str">
            <v>오버라이딩
우측 입력은 여기</v>
          </cell>
          <cell r="S2" t="str">
            <v>전이할 최대보스몹개수</v>
          </cell>
          <cell r="T2" t="str">
            <v/>
          </cell>
          <cell r="U2" t="str">
            <v>텔레포티드 어펙터밸류아이디
레벨이 전달된다</v>
          </cell>
          <cell r="V2" t="str">
            <v/>
          </cell>
          <cell r="W2" t="str">
            <v/>
          </cell>
          <cell r="Y2" t="str">
            <v>MaxHp</v>
          </cell>
          <cell r="Z2">
            <v>0</v>
          </cell>
          <cell r="AB2" t="str">
            <v>OnStartStage</v>
          </cell>
          <cell r="AC2">
            <v>1</v>
          </cell>
        </row>
        <row r="3">
          <cell r="A3" t="str">
            <v>NormalAttack01_01</v>
          </cell>
          <cell r="B3" t="str">
            <v>NormalAttack01</v>
          </cell>
          <cell r="C3" t="str">
            <v/>
          </cell>
          <cell r="D3">
            <v>1</v>
          </cell>
          <cell r="E3" t="str">
            <v>BaseDamage</v>
          </cell>
          <cell r="H3" t="str">
            <v/>
          </cell>
          <cell r="I3">
            <v>1</v>
          </cell>
          <cell r="O3" t="str">
            <v/>
          </cell>
          <cell r="S3" t="str">
            <v/>
          </cell>
          <cell r="Y3" t="str">
            <v>Attack</v>
          </cell>
          <cell r="Z3">
            <v>1</v>
          </cell>
          <cell r="AB3" t="str">
            <v>OnDie</v>
          </cell>
          <cell r="AC3">
            <v>2</v>
          </cell>
        </row>
        <row r="4">
          <cell r="A4" t="str">
            <v>NormalAttackGanfaul_01</v>
          </cell>
          <cell r="B4" t="str">
            <v>NormalAttackGanfaul</v>
          </cell>
          <cell r="C4" t="str">
            <v/>
          </cell>
          <cell r="D4">
            <v>1</v>
          </cell>
          <cell r="E4" t="str">
            <v>BaseDamage</v>
          </cell>
          <cell r="H4" t="str">
            <v/>
          </cell>
          <cell r="I4">
            <v>1</v>
          </cell>
          <cell r="O4" t="str">
            <v/>
          </cell>
          <cell r="S4" t="str">
            <v/>
          </cell>
          <cell r="Y4" t="str">
            <v>AttackDelay</v>
          </cell>
          <cell r="Z4">
            <v>2</v>
          </cell>
          <cell r="AB4" t="str">
            <v>HpRate</v>
          </cell>
          <cell r="AC4">
            <v>3</v>
          </cell>
        </row>
        <row r="5">
          <cell r="A5" t="str">
            <v>UltimatePositionBuffGanfaul_01</v>
          </cell>
          <cell r="B5" t="str">
            <v>UltimatePositionBuffGanfaul</v>
          </cell>
          <cell r="C5" t="str">
            <v/>
          </cell>
          <cell r="D5">
            <v>1</v>
          </cell>
          <cell r="E5" t="str">
            <v>PositionBuff</v>
          </cell>
          <cell r="H5" t="str">
            <v/>
          </cell>
          <cell r="I5">
            <v>4.8</v>
          </cell>
          <cell r="J5">
            <v>2</v>
          </cell>
          <cell r="K5">
            <v>-0.05</v>
          </cell>
          <cell r="N5">
            <v>5</v>
          </cell>
          <cell r="O5">
            <v>5</v>
          </cell>
          <cell r="S5" t="str">
            <v/>
          </cell>
          <cell r="V5" t="str">
            <v>Magic shield 1_D</v>
          </cell>
          <cell r="Y5" t="str">
            <v>AttackSpeedAddRate</v>
          </cell>
          <cell r="Z5">
            <v>3</v>
          </cell>
          <cell r="AB5" t="str">
            <v>OnDamage</v>
          </cell>
          <cell r="AC5">
            <v>4</v>
          </cell>
        </row>
        <row r="6">
          <cell r="A6" t="str">
            <v>UltimateAttackGanfaul_01</v>
          </cell>
          <cell r="B6" t="str">
            <v>UltimateAttackGanfaul</v>
          </cell>
          <cell r="C6" t="str">
            <v/>
          </cell>
          <cell r="D6">
            <v>1</v>
          </cell>
          <cell r="E6" t="str">
            <v>BaseDamage</v>
          </cell>
          <cell r="H6" t="str">
            <v/>
          </cell>
          <cell r="I6">
            <v>4</v>
          </cell>
          <cell r="O6" t="str">
            <v/>
          </cell>
          <cell r="S6" t="str">
            <v/>
          </cell>
          <cell r="Y6" t="str">
            <v>EvadeRate</v>
          </cell>
          <cell r="Z6">
            <v>4</v>
          </cell>
          <cell r="AB6" t="str">
            <v>OnHit</v>
          </cell>
          <cell r="AC6">
            <v>5</v>
          </cell>
        </row>
        <row r="7">
          <cell r="A7" t="str">
            <v>NormalAttackKeepSeries_01</v>
          </cell>
          <cell r="B7" t="str">
            <v>NormalAttackKeepSeries</v>
          </cell>
          <cell r="C7" t="str">
            <v/>
          </cell>
          <cell r="D7">
            <v>1</v>
          </cell>
          <cell r="E7" t="str">
            <v>BaseDamage</v>
          </cell>
          <cell r="H7" t="str">
            <v/>
          </cell>
          <cell r="I7">
            <v>0.5625</v>
          </cell>
          <cell r="O7" t="str">
            <v/>
          </cell>
          <cell r="S7" t="str">
            <v/>
          </cell>
          <cell r="Y7" t="str">
            <v>MoveSpeed</v>
          </cell>
          <cell r="Z7">
            <v>5</v>
          </cell>
          <cell r="AB7" t="str">
            <v>OnKill</v>
          </cell>
          <cell r="AC7">
            <v>6</v>
          </cell>
        </row>
        <row r="8">
          <cell r="A8" t="str">
            <v>UltimateRemoveKeepSeries_01</v>
          </cell>
          <cell r="B8" t="str">
            <v>UltimateRemoveKeepSeries</v>
          </cell>
          <cell r="C8" t="str">
            <v/>
          </cell>
          <cell r="D8">
            <v>1</v>
          </cell>
          <cell r="E8" t="str">
            <v>RemoveColliderHitObjectAffector</v>
          </cell>
          <cell r="H8" t="str">
            <v/>
          </cell>
          <cell r="I8">
            <v>0.9</v>
          </cell>
          <cell r="J8">
            <v>2.2000000000000002</v>
          </cell>
          <cell r="O8" t="str">
            <v/>
          </cell>
          <cell r="R8">
            <v>0</v>
          </cell>
          <cell r="S8">
            <v>0</v>
          </cell>
          <cell r="W8" t="str">
            <v>Eff3_Left_D</v>
          </cell>
          <cell r="Y8" t="str">
            <v>MaxSp</v>
          </cell>
          <cell r="Z8">
            <v>6</v>
          </cell>
        </row>
        <row r="9">
          <cell r="A9" t="str">
            <v>UltimateCreateKeepSeries_01</v>
          </cell>
          <cell r="B9" t="str">
            <v>UltimateCreateKeepSeries</v>
          </cell>
          <cell r="C9" t="str">
            <v/>
          </cell>
          <cell r="D9">
            <v>1</v>
          </cell>
          <cell r="E9" t="str">
            <v>CreateHitObject</v>
          </cell>
          <cell r="H9" t="str">
            <v/>
          </cell>
          <cell r="O9" t="str">
            <v/>
          </cell>
          <cell r="S9" t="str">
            <v/>
          </cell>
          <cell r="T9" t="str">
            <v>UltimateHitObjectInfo</v>
          </cell>
          <cell r="Y9" t="str">
            <v>SpGainAddRate</v>
          </cell>
          <cell r="Z9">
            <v>7</v>
          </cell>
        </row>
        <row r="10">
          <cell r="A10" t="str">
            <v>UltimateAttackKeepSeries_01</v>
          </cell>
          <cell r="B10" t="str">
            <v>UltimateAttackKeepSeries</v>
          </cell>
          <cell r="C10" t="str">
            <v/>
          </cell>
          <cell r="D10">
            <v>1</v>
          </cell>
          <cell r="E10" t="str">
            <v>BaseDamage</v>
          </cell>
          <cell r="H10" t="str">
            <v/>
          </cell>
          <cell r="I10">
            <v>0.84375</v>
          </cell>
          <cell r="O10" t="str">
            <v/>
          </cell>
          <cell r="S10" t="str">
            <v/>
          </cell>
          <cell r="Y10" t="str">
            <v>CriticalRate</v>
          </cell>
          <cell r="Z10">
            <v>8</v>
          </cell>
        </row>
        <row r="11">
          <cell r="A11" t="str">
            <v>NormalAttackBigBatSuccubus_01</v>
          </cell>
          <cell r="B11" t="str">
            <v>NormalAttackBigBatSuccubus</v>
          </cell>
          <cell r="C11" t="str">
            <v/>
          </cell>
          <cell r="D11">
            <v>1</v>
          </cell>
          <cell r="E11" t="str">
            <v>BaseDamage</v>
          </cell>
          <cell r="H11" t="str">
            <v/>
          </cell>
          <cell r="I11">
            <v>0.47</v>
          </cell>
          <cell r="O11" t="str">
            <v/>
          </cell>
          <cell r="S11" t="str">
            <v/>
          </cell>
          <cell r="Y11" t="str">
            <v>CriticalDamageAddRate</v>
          </cell>
          <cell r="Z11">
            <v>9</v>
          </cell>
        </row>
        <row r="12">
          <cell r="A12" t="str">
            <v>NormalAttackBei_01</v>
          </cell>
          <cell r="B12" t="str">
            <v>NormalAttackBei</v>
          </cell>
          <cell r="C12" t="str">
            <v/>
          </cell>
          <cell r="D12">
            <v>1</v>
          </cell>
          <cell r="E12" t="str">
            <v>BaseDamage</v>
          </cell>
          <cell r="H12" t="str">
            <v/>
          </cell>
          <cell r="I12">
            <v>0.3</v>
          </cell>
          <cell r="O12" t="str">
            <v/>
          </cell>
          <cell r="S12" t="str">
            <v/>
          </cell>
          <cell r="Y12" t="str">
            <v>MoveSpeedAddRate</v>
          </cell>
          <cell r="Z12">
            <v>10</v>
          </cell>
        </row>
        <row r="13">
          <cell r="A13" t="str">
            <v>NormalAttackJellyFishGirl_01</v>
          </cell>
          <cell r="B13" t="str">
            <v>NormalAttackJellyFishGirl</v>
          </cell>
          <cell r="C13" t="str">
            <v/>
          </cell>
          <cell r="D13">
            <v>1</v>
          </cell>
          <cell r="E13" t="str">
            <v>BaseDamage</v>
          </cell>
          <cell r="H13" t="str">
            <v/>
          </cell>
          <cell r="I13">
            <v>0.55000000000000004</v>
          </cell>
          <cell r="O13" t="str">
            <v/>
          </cell>
          <cell r="S13" t="str">
            <v/>
          </cell>
          <cell r="Y13" t="str">
            <v>NormalMonsterDamageIncreaseAddRate</v>
          </cell>
          <cell r="Z13">
            <v>11</v>
          </cell>
        </row>
        <row r="14">
          <cell r="A14" t="str">
            <v>CallInvincibleTortoise_01</v>
          </cell>
          <cell r="B14" t="str">
            <v>CallInvincibleTortoise</v>
          </cell>
          <cell r="C14" t="str">
            <v/>
          </cell>
          <cell r="D14">
            <v>1</v>
          </cell>
          <cell r="E14" t="str">
            <v>CallAffectorValue</v>
          </cell>
          <cell r="H14" t="str">
            <v/>
          </cell>
          <cell r="I14">
            <v>-1</v>
          </cell>
          <cell r="O14" t="str">
            <v/>
          </cell>
          <cell r="Q14" t="str">
            <v>OnDamage</v>
          </cell>
          <cell r="S14">
            <v>4</v>
          </cell>
          <cell r="U14" t="str">
            <v>InvincibleTortoise</v>
          </cell>
          <cell r="Y14" t="str">
            <v>NormalMonsterDamageDecreaseAddRate</v>
          </cell>
          <cell r="Z14">
            <v>12</v>
          </cell>
        </row>
        <row r="15">
          <cell r="A15" t="str">
            <v>InvincibleTortoise_01</v>
          </cell>
          <cell r="B15" t="str">
            <v>InvincibleTortoise</v>
          </cell>
          <cell r="C15" t="str">
            <v/>
          </cell>
          <cell r="D15">
            <v>1</v>
          </cell>
          <cell r="E15" t="str">
            <v>InvincibleTortoise</v>
          </cell>
          <cell r="H15" t="str">
            <v/>
          </cell>
          <cell r="I15">
            <v>3</v>
          </cell>
          <cell r="O15" t="str">
            <v/>
          </cell>
          <cell r="S15" t="str">
            <v/>
          </cell>
          <cell r="T15" t="str">
            <v>GuardStart</v>
          </cell>
          <cell r="U15" t="str">
            <v>GuardEnd</v>
          </cell>
          <cell r="Y15" t="str">
            <v>BossMonsterDamageIncreaseAddRate</v>
          </cell>
          <cell r="Z15">
            <v>13</v>
          </cell>
        </row>
        <row r="16">
          <cell r="A16" t="str">
            <v>CountBarrier5Times_01</v>
          </cell>
          <cell r="B16" t="str">
            <v>CountBarrier5Times</v>
          </cell>
          <cell r="C16" t="str">
            <v/>
          </cell>
          <cell r="D16">
            <v>1</v>
          </cell>
          <cell r="E16" t="str">
            <v>CountBarrier</v>
          </cell>
          <cell r="H16" t="str">
            <v/>
          </cell>
          <cell r="I16">
            <v>-1</v>
          </cell>
          <cell r="O16" t="str">
            <v/>
          </cell>
          <cell r="P16">
            <v>5</v>
          </cell>
          <cell r="S16" t="str">
            <v/>
          </cell>
          <cell r="V16" t="str">
            <v>Effect29_D</v>
          </cell>
          <cell r="Y16" t="str">
            <v>BossMonsterDamageDecreaseAddRate</v>
          </cell>
          <cell r="Z16">
            <v>14</v>
          </cell>
        </row>
        <row r="17">
          <cell r="A17" t="str">
            <v>CallBurrowNinjaAssassin_01</v>
          </cell>
          <cell r="B17" t="str">
            <v>CallBurrowNinjaAssassin</v>
          </cell>
          <cell r="C17" t="str">
            <v/>
          </cell>
          <cell r="D17">
            <v>1</v>
          </cell>
          <cell r="E17" t="str">
            <v>CallAffectorValue</v>
          </cell>
          <cell r="H17" t="str">
            <v/>
          </cell>
          <cell r="I17">
            <v>-1</v>
          </cell>
          <cell r="O17" t="str">
            <v/>
          </cell>
          <cell r="Q17" t="str">
            <v>OnDamage</v>
          </cell>
          <cell r="S17">
            <v>4</v>
          </cell>
          <cell r="U17" t="str">
            <v>BurrowNinjaAssassin</v>
          </cell>
          <cell r="Y17" t="str">
            <v>PowerSourceHealAddRate</v>
          </cell>
          <cell r="Z17">
            <v>15</v>
          </cell>
        </row>
        <row r="18">
          <cell r="A18" t="str">
            <v>BurrowNinjaAssassin_01</v>
          </cell>
          <cell r="B18" t="str">
            <v>BurrowNinjaAssassin</v>
          </cell>
          <cell r="C18" t="str">
            <v/>
          </cell>
          <cell r="D18">
            <v>1</v>
          </cell>
          <cell r="E18" t="str">
            <v>Burrow</v>
          </cell>
          <cell r="H18" t="str">
            <v/>
          </cell>
          <cell r="I18">
            <v>3</v>
          </cell>
          <cell r="K18">
            <v>0.5</v>
          </cell>
          <cell r="L18">
            <v>1</v>
          </cell>
          <cell r="O18" t="str">
            <v/>
          </cell>
          <cell r="P18">
            <v>2</v>
          </cell>
          <cell r="S18" t="str">
            <v/>
          </cell>
          <cell r="T18" t="str">
            <v>BurrowStart</v>
          </cell>
          <cell r="U18" t="str">
            <v>BurrowEnd</v>
          </cell>
          <cell r="V18" t="str">
            <v>BurrowScrollObject</v>
          </cell>
          <cell r="W18" t="str">
            <v>BurrowAttack</v>
          </cell>
          <cell r="Y18" t="str">
            <v>SwapHealAddRate</v>
          </cell>
          <cell r="Z18">
            <v>16</v>
          </cell>
        </row>
        <row r="19">
          <cell r="A19" t="str">
            <v>LP_Atk_01</v>
          </cell>
          <cell r="B19" t="str">
            <v>LP_Atk</v>
          </cell>
          <cell r="C19" t="str">
            <v/>
          </cell>
          <cell r="D19">
            <v>1</v>
          </cell>
          <cell r="E19" t="str">
            <v>ChangeActorStatus</v>
          </cell>
          <cell r="H19" t="str">
            <v/>
          </cell>
          <cell r="I19">
            <v>-1</v>
          </cell>
          <cell r="J19">
            <v>0.25</v>
          </cell>
          <cell r="M19" t="str">
            <v>AttackAddRate</v>
          </cell>
          <cell r="O19">
            <v>19</v>
          </cell>
          <cell r="S19" t="str">
            <v/>
          </cell>
          <cell r="Y19" t="str">
            <v>LevelUpHealRate</v>
          </cell>
          <cell r="Z19">
            <v>17</v>
          </cell>
        </row>
        <row r="20">
          <cell r="A20" t="str">
            <v>LP_Atk_02</v>
          </cell>
          <cell r="B20" t="str">
            <v>LP_Atk</v>
          </cell>
          <cell r="C20" t="str">
            <v/>
          </cell>
          <cell r="D20">
            <v>2</v>
          </cell>
          <cell r="E20" t="str">
            <v>ChangeActorStatus</v>
          </cell>
          <cell r="H20" t="str">
            <v/>
          </cell>
          <cell r="I20">
            <v>-1</v>
          </cell>
          <cell r="J20">
            <v>0.5</v>
          </cell>
          <cell r="M20" t="str">
            <v>AttackAddRate</v>
          </cell>
          <cell r="O20">
            <v>19</v>
          </cell>
          <cell r="S20" t="str">
            <v/>
          </cell>
          <cell r="Y20" t="str">
            <v>MaxHpAddRate</v>
          </cell>
          <cell r="Z20">
            <v>18</v>
          </cell>
        </row>
        <row r="21">
          <cell r="A21" t="str">
            <v>LP_Atk_03</v>
          </cell>
          <cell r="B21" t="str">
            <v>LP_Atk</v>
          </cell>
          <cell r="C21" t="str">
            <v/>
          </cell>
          <cell r="D21">
            <v>3</v>
          </cell>
          <cell r="E21" t="str">
            <v>ChangeActorStatus</v>
          </cell>
          <cell r="H21" t="str">
            <v/>
          </cell>
          <cell r="I21">
            <v>-1</v>
          </cell>
          <cell r="J21">
            <v>0.75</v>
          </cell>
          <cell r="M21" t="str">
            <v>AttackAddRate</v>
          </cell>
          <cell r="N21"/>
          <cell r="O21">
            <v>19</v>
          </cell>
          <cell r="S21" t="str">
            <v/>
          </cell>
          <cell r="Y21" t="str">
            <v>AttackAddRate</v>
          </cell>
          <cell r="Z21">
            <v>19</v>
          </cell>
        </row>
        <row r="22">
          <cell r="A22" t="str">
            <v>LP_Atk_04</v>
          </cell>
          <cell r="B22" t="str">
            <v>LP_Atk</v>
          </cell>
          <cell r="C22" t="str">
            <v/>
          </cell>
          <cell r="D22">
            <v>4</v>
          </cell>
          <cell r="E22" t="str">
            <v>ChangeActorStatus</v>
          </cell>
          <cell r="H22" t="str">
            <v/>
          </cell>
          <cell r="I22">
            <v>-1</v>
          </cell>
          <cell r="J22">
            <v>1</v>
          </cell>
          <cell r="M22" t="str">
            <v>AttackAddRate</v>
          </cell>
          <cell r="O22">
            <v>19</v>
          </cell>
          <cell r="S22" t="str">
            <v/>
          </cell>
        </row>
        <row r="23">
          <cell r="A23" t="str">
            <v>LP_Atk_05</v>
          </cell>
          <cell r="B23" t="str">
            <v>LP_Atk</v>
          </cell>
          <cell r="C23" t="str">
            <v/>
          </cell>
          <cell r="D23">
            <v>5</v>
          </cell>
          <cell r="E23" t="str">
            <v>ChangeActorStatus</v>
          </cell>
          <cell r="H23" t="str">
            <v/>
          </cell>
          <cell r="I23">
            <v>-1</v>
          </cell>
          <cell r="J23">
            <v>1.25</v>
          </cell>
          <cell r="M23" t="str">
            <v>AttackAddRate</v>
          </cell>
          <cell r="O23">
            <v>19</v>
          </cell>
          <cell r="S23" t="str">
            <v/>
          </cell>
        </row>
        <row r="24">
          <cell r="A24" t="str">
            <v>LP_Atk_06</v>
          </cell>
          <cell r="B24" t="str">
            <v>LP_Atk</v>
          </cell>
          <cell r="C24" t="str">
            <v/>
          </cell>
          <cell r="D24">
            <v>6</v>
          </cell>
          <cell r="E24" t="str">
            <v>ChangeActorStatus</v>
          </cell>
          <cell r="H24" t="str">
            <v/>
          </cell>
          <cell r="I24">
            <v>-1</v>
          </cell>
          <cell r="J24">
            <v>1.5</v>
          </cell>
          <cell r="M24" t="str">
            <v>AttackAddRate</v>
          </cell>
          <cell r="O24">
            <v>19</v>
          </cell>
          <cell r="S24" t="str">
            <v/>
          </cell>
        </row>
        <row r="25">
          <cell r="A25" t="str">
            <v>LP_Atk_07</v>
          </cell>
          <cell r="B25" t="str">
            <v>LP_Atk</v>
          </cell>
          <cell r="C25" t="str">
            <v/>
          </cell>
          <cell r="D25">
            <v>7</v>
          </cell>
          <cell r="E25" t="str">
            <v>ChangeActorStatus</v>
          </cell>
          <cell r="H25" t="str">
            <v/>
          </cell>
          <cell r="I25">
            <v>-1</v>
          </cell>
          <cell r="J25">
            <v>1.75</v>
          </cell>
          <cell r="M25" t="str">
            <v>AttackAddRate</v>
          </cell>
          <cell r="O25">
            <v>19</v>
          </cell>
          <cell r="S25" t="str">
            <v/>
          </cell>
        </row>
        <row r="26">
          <cell r="A26" t="str">
            <v>LP_Atk_08</v>
          </cell>
          <cell r="B26" t="str">
            <v>LP_Atk</v>
          </cell>
          <cell r="C26" t="str">
            <v/>
          </cell>
          <cell r="D26">
            <v>8</v>
          </cell>
          <cell r="E26" t="str">
            <v>ChangeActorStatus</v>
          </cell>
          <cell r="H26" t="str">
            <v/>
          </cell>
          <cell r="I26">
            <v>-1</v>
          </cell>
          <cell r="J26">
            <v>2</v>
          </cell>
          <cell r="M26" t="str">
            <v>AttackAddRate</v>
          </cell>
          <cell r="O26">
            <v>19</v>
          </cell>
          <cell r="S26" t="str">
            <v/>
          </cell>
        </row>
        <row r="27">
          <cell r="A27" t="str">
            <v>LP_Atk_09</v>
          </cell>
          <cell r="B27" t="str">
            <v>LP_Atk</v>
          </cell>
          <cell r="C27" t="str">
            <v/>
          </cell>
          <cell r="D27">
            <v>9</v>
          </cell>
          <cell r="E27" t="str">
            <v>ChangeActorStatus</v>
          </cell>
          <cell r="H27" t="str">
            <v/>
          </cell>
          <cell r="I27">
            <v>-1</v>
          </cell>
          <cell r="J27">
            <v>2.25</v>
          </cell>
          <cell r="M27" t="str">
            <v>AttackAddRate</v>
          </cell>
          <cell r="O27">
            <v>19</v>
          </cell>
          <cell r="S27" t="str">
            <v/>
          </cell>
        </row>
        <row r="28">
          <cell r="A28" t="str">
            <v>LP_AtkBetter_01</v>
          </cell>
          <cell r="B28" t="str">
            <v>LP_AtkBetter</v>
          </cell>
          <cell r="C28" t="str">
            <v/>
          </cell>
          <cell r="D28">
            <v>1</v>
          </cell>
          <cell r="E28" t="str">
            <v>ChangeActorStatus</v>
          </cell>
          <cell r="H28" t="str">
            <v/>
          </cell>
          <cell r="I28">
            <v>-1</v>
          </cell>
          <cell r="J28">
            <v>0.35</v>
          </cell>
          <cell r="M28" t="str">
            <v>AttackAddRate</v>
          </cell>
          <cell r="O28">
            <v>19</v>
          </cell>
          <cell r="S28" t="str">
            <v/>
          </cell>
        </row>
        <row r="29">
          <cell r="A29" t="str">
            <v>LP_AtkBetter_02</v>
          </cell>
          <cell r="B29" t="str">
            <v>LP_AtkBetter</v>
          </cell>
          <cell r="C29" t="str">
            <v/>
          </cell>
          <cell r="D29">
            <v>2</v>
          </cell>
          <cell r="E29" t="str">
            <v>ChangeActorStatus</v>
          </cell>
          <cell r="H29" t="str">
            <v/>
          </cell>
          <cell r="I29">
            <v>-1</v>
          </cell>
          <cell r="J29">
            <v>0.7</v>
          </cell>
          <cell r="M29" t="str">
            <v>AttackAddRate</v>
          </cell>
          <cell r="O29">
            <v>19</v>
          </cell>
          <cell r="S29" t="str">
            <v/>
          </cell>
        </row>
        <row r="30">
          <cell r="A30" t="str">
            <v>LP_AtkBetter_03</v>
          </cell>
          <cell r="B30" t="str">
            <v>LP_AtkBetter</v>
          </cell>
          <cell r="C30" t="str">
            <v/>
          </cell>
          <cell r="D30">
            <v>3</v>
          </cell>
          <cell r="E30" t="str">
            <v>ChangeActorStatus</v>
          </cell>
          <cell r="H30" t="str">
            <v/>
          </cell>
          <cell r="I30">
            <v>-1</v>
          </cell>
          <cell r="J30">
            <v>1.05</v>
          </cell>
          <cell r="M30" t="str">
            <v>AttackAddRate</v>
          </cell>
          <cell r="O30">
            <v>19</v>
          </cell>
          <cell r="S30" t="str">
            <v/>
          </cell>
        </row>
        <row r="31">
          <cell r="A31" t="str">
            <v>LP_AtkBetter_04</v>
          </cell>
          <cell r="B31" t="str">
            <v>LP_AtkBetter</v>
          </cell>
          <cell r="C31" t="str">
            <v/>
          </cell>
          <cell r="D31">
            <v>4</v>
          </cell>
          <cell r="E31" t="str">
            <v>ChangeActorStatus</v>
          </cell>
          <cell r="H31" t="str">
            <v/>
          </cell>
          <cell r="I31">
            <v>-1</v>
          </cell>
          <cell r="J31">
            <v>1.4</v>
          </cell>
          <cell r="M31" t="str">
            <v>AttackAddRate</v>
          </cell>
          <cell r="O31">
            <v>19</v>
          </cell>
          <cell r="S31" t="str">
            <v/>
          </cell>
        </row>
        <row r="32">
          <cell r="A32" t="str">
            <v>LP_AtkBetter_05</v>
          </cell>
          <cell r="B32" t="str">
            <v>LP_AtkBetter</v>
          </cell>
          <cell r="C32" t="str">
            <v/>
          </cell>
          <cell r="D32">
            <v>5</v>
          </cell>
          <cell r="E32" t="str">
            <v>ChangeActorStatus</v>
          </cell>
          <cell r="H32" t="str">
            <v/>
          </cell>
          <cell r="I32">
            <v>-1</v>
          </cell>
          <cell r="J32">
            <v>1.75</v>
          </cell>
          <cell r="M32" t="str">
            <v>AttackAddRate</v>
          </cell>
          <cell r="O32">
            <v>19</v>
          </cell>
          <cell r="S32" t="str">
            <v/>
          </cell>
        </row>
        <row r="33">
          <cell r="A33" t="str">
            <v>LP_AtkBetter_06</v>
          </cell>
          <cell r="B33" t="str">
            <v>LP_AtkBetter</v>
          </cell>
          <cell r="C33" t="str">
            <v/>
          </cell>
          <cell r="D33">
            <v>6</v>
          </cell>
          <cell r="E33" t="str">
            <v>ChangeActorStatus</v>
          </cell>
          <cell r="H33" t="str">
            <v/>
          </cell>
          <cell r="I33">
            <v>-1</v>
          </cell>
          <cell r="J33">
            <v>2.1</v>
          </cell>
          <cell r="M33" t="str">
            <v>AttackAddRate</v>
          </cell>
          <cell r="O33">
            <v>19</v>
          </cell>
          <cell r="S33" t="str">
            <v/>
          </cell>
        </row>
        <row r="34">
          <cell r="A34" t="str">
            <v>LP_AtkBetter_07</v>
          </cell>
          <cell r="B34" t="str">
            <v>LP_AtkBetter</v>
          </cell>
          <cell r="C34" t="str">
            <v/>
          </cell>
          <cell r="D34">
            <v>7</v>
          </cell>
          <cell r="E34" t="str">
            <v>ChangeActorStatus</v>
          </cell>
          <cell r="H34" t="str">
            <v/>
          </cell>
          <cell r="I34">
            <v>-1</v>
          </cell>
          <cell r="J34">
            <v>2.4500000000000002</v>
          </cell>
          <cell r="M34" t="str">
            <v>AttackAddRate</v>
          </cell>
          <cell r="O34">
            <v>19</v>
          </cell>
          <cell r="S34" t="str">
            <v/>
          </cell>
        </row>
        <row r="35">
          <cell r="A35" t="str">
            <v>LP_AtkBetter_08</v>
          </cell>
          <cell r="B35" t="str">
            <v>LP_AtkBetter</v>
          </cell>
          <cell r="C35" t="str">
            <v/>
          </cell>
          <cell r="D35">
            <v>8</v>
          </cell>
          <cell r="E35" t="str">
            <v>ChangeActorStatus</v>
          </cell>
          <cell r="H35" t="str">
            <v/>
          </cell>
          <cell r="I35">
            <v>-1</v>
          </cell>
          <cell r="J35">
            <v>2.8</v>
          </cell>
          <cell r="M35" t="str">
            <v>AttackAddRate</v>
          </cell>
          <cell r="O35">
            <v>19</v>
          </cell>
          <cell r="S35" t="str">
            <v/>
          </cell>
        </row>
        <row r="36">
          <cell r="A36" t="str">
            <v>LP_AtkBetter_09</v>
          </cell>
          <cell r="B36" t="str">
            <v>LP_AtkBetter</v>
          </cell>
          <cell r="C36" t="str">
            <v/>
          </cell>
          <cell r="D36">
            <v>9</v>
          </cell>
          <cell r="E36" t="str">
            <v>ChangeActorStatus</v>
          </cell>
          <cell r="H36" t="str">
            <v/>
          </cell>
          <cell r="I36">
            <v>-1</v>
          </cell>
          <cell r="J36">
            <v>3.15</v>
          </cell>
          <cell r="M36" t="str">
            <v>AttackAddRate</v>
          </cell>
          <cell r="O36">
            <v>19</v>
          </cell>
          <cell r="S36" t="str">
            <v/>
          </cell>
        </row>
        <row r="37">
          <cell r="A37" t="str">
            <v>LP_AtkBest_01</v>
          </cell>
          <cell r="B37" t="str">
            <v>LP_AtkBest</v>
          </cell>
          <cell r="C37" t="str">
            <v/>
          </cell>
          <cell r="D37">
            <v>1</v>
          </cell>
          <cell r="E37" t="str">
            <v>ChangeActorStatus</v>
          </cell>
          <cell r="H37" t="str">
            <v/>
          </cell>
          <cell r="I37">
            <v>-1</v>
          </cell>
          <cell r="J37">
            <v>0.5</v>
          </cell>
          <cell r="M37" t="str">
            <v>AttackAddRate</v>
          </cell>
          <cell r="O37">
            <v>19</v>
          </cell>
          <cell r="S37" t="str">
            <v/>
          </cell>
        </row>
        <row r="38">
          <cell r="A38" t="str">
            <v>LP_AtkBest_02</v>
          </cell>
          <cell r="B38" t="str">
            <v>LP_AtkBest</v>
          </cell>
          <cell r="C38" t="str">
            <v/>
          </cell>
          <cell r="D38">
            <v>2</v>
          </cell>
          <cell r="E38" t="str">
            <v>ChangeActorStatus</v>
          </cell>
          <cell r="H38" t="str">
            <v/>
          </cell>
          <cell r="I38">
            <v>-1</v>
          </cell>
          <cell r="J38">
            <v>1</v>
          </cell>
          <cell r="M38" t="str">
            <v>AttackAddRate</v>
          </cell>
          <cell r="O38">
            <v>19</v>
          </cell>
          <cell r="S38" t="str">
            <v/>
          </cell>
        </row>
        <row r="39">
          <cell r="A39" t="str">
            <v>LP_AtkBest_03</v>
          </cell>
          <cell r="B39" t="str">
            <v>LP_AtkBest</v>
          </cell>
          <cell r="C39" t="str">
            <v/>
          </cell>
          <cell r="D39">
            <v>3</v>
          </cell>
          <cell r="E39" t="str">
            <v>ChangeActorStatus</v>
          </cell>
          <cell r="H39" t="str">
            <v/>
          </cell>
          <cell r="I39">
            <v>-1</v>
          </cell>
          <cell r="J39">
            <v>1.5</v>
          </cell>
          <cell r="M39" t="str">
            <v>AttackAddRate</v>
          </cell>
          <cell r="O39">
            <v>19</v>
          </cell>
          <cell r="S39" t="str">
            <v/>
          </cell>
        </row>
        <row r="40">
          <cell r="A40" t="str">
            <v>LP_AtkSpeed_01</v>
          </cell>
          <cell r="B40" t="str">
            <v>LP_AtkSpeed</v>
          </cell>
          <cell r="C40" t="str">
            <v/>
          </cell>
          <cell r="D40">
            <v>1</v>
          </cell>
          <cell r="E40" t="str">
            <v>ChangeActorStatus</v>
          </cell>
          <cell r="H40" t="str">
            <v/>
          </cell>
          <cell r="I40">
            <v>-1</v>
          </cell>
          <cell r="J40">
            <v>9.5000000000000001E-2</v>
          </cell>
          <cell r="M40" t="str">
            <v>AttackSpeedAddRate</v>
          </cell>
          <cell r="O40">
            <v>3</v>
          </cell>
          <cell r="S40" t="str">
            <v/>
          </cell>
        </row>
        <row r="41">
          <cell r="A41" t="str">
            <v>LP_AtkSpeed_02</v>
          </cell>
          <cell r="B41" t="str">
            <v>LP_AtkSpeed</v>
          </cell>
          <cell r="C41" t="str">
            <v/>
          </cell>
          <cell r="D41">
            <v>2</v>
          </cell>
          <cell r="E41" t="str">
            <v>ChangeActorStatus</v>
          </cell>
          <cell r="H41" t="str">
            <v/>
          </cell>
          <cell r="I41">
            <v>-1</v>
          </cell>
          <cell r="J41">
            <v>0.19750000000000001</v>
          </cell>
          <cell r="M41" t="str">
            <v>AttackSpeedAddRate</v>
          </cell>
          <cell r="O41">
            <v>3</v>
          </cell>
          <cell r="S41" t="str">
            <v/>
          </cell>
        </row>
        <row r="42">
          <cell r="A42" t="str">
            <v>LP_AtkSpeed_03</v>
          </cell>
          <cell r="B42" t="str">
            <v>LP_AtkSpeed</v>
          </cell>
          <cell r="C42" t="str">
            <v/>
          </cell>
          <cell r="D42">
            <v>3</v>
          </cell>
          <cell r="E42" t="str">
            <v>ChangeActorStatus</v>
          </cell>
          <cell r="H42" t="str">
            <v/>
          </cell>
          <cell r="I42">
            <v>-1</v>
          </cell>
          <cell r="J42">
            <v>0.3075</v>
          </cell>
          <cell r="M42" t="str">
            <v>AttackSpeedAddRate</v>
          </cell>
          <cell r="O42">
            <v>3</v>
          </cell>
          <cell r="S42" t="str">
            <v/>
          </cell>
        </row>
        <row r="43">
          <cell r="A43" t="str">
            <v>LP_AtkSpeed_04</v>
          </cell>
          <cell r="B43" t="str">
            <v>LP_AtkSpeed</v>
          </cell>
          <cell r="C43" t="str">
            <v/>
          </cell>
          <cell r="D43">
            <v>4</v>
          </cell>
          <cell r="E43" t="str">
            <v>ChangeActorStatus</v>
          </cell>
          <cell r="H43" t="str">
            <v/>
          </cell>
          <cell r="I43">
            <v>-1</v>
          </cell>
          <cell r="J43">
            <v>0.42499999999999999</v>
          </cell>
          <cell r="M43" t="str">
            <v>AttackSpeedAddRate</v>
          </cell>
          <cell r="O43">
            <v>3</v>
          </cell>
          <cell r="S43" t="str">
            <v/>
          </cell>
        </row>
        <row r="44">
          <cell r="A44" t="str">
            <v>LP_AtkSpeed_05</v>
          </cell>
          <cell r="B44" t="str">
            <v>LP_AtkSpeed</v>
          </cell>
          <cell r="C44" t="str">
            <v/>
          </cell>
          <cell r="D44">
            <v>5</v>
          </cell>
          <cell r="E44" t="str">
            <v>ChangeActorStatus</v>
          </cell>
          <cell r="H44" t="str">
            <v/>
          </cell>
          <cell r="I44">
            <v>-1</v>
          </cell>
          <cell r="J44">
            <v>0.55000000000000004</v>
          </cell>
          <cell r="M44" t="str">
            <v>AttackSpeedAddRate</v>
          </cell>
          <cell r="O44">
            <v>3</v>
          </cell>
          <cell r="S44" t="str">
            <v/>
          </cell>
        </row>
        <row r="45">
          <cell r="A45" t="str">
            <v>LP_AtkSpeed_06</v>
          </cell>
          <cell r="B45" t="str">
            <v>LP_AtkSpeed</v>
          </cell>
          <cell r="C45" t="str">
            <v/>
          </cell>
          <cell r="D45">
            <v>6</v>
          </cell>
          <cell r="E45" t="str">
            <v>ChangeActorStatus</v>
          </cell>
          <cell r="H45" t="str">
            <v/>
          </cell>
          <cell r="I45">
            <v>-1</v>
          </cell>
          <cell r="J45">
            <v>0.6825</v>
          </cell>
          <cell r="M45" t="str">
            <v>AttackSpeedAddRate</v>
          </cell>
          <cell r="O45">
            <v>3</v>
          </cell>
          <cell r="S45" t="str">
            <v/>
          </cell>
        </row>
        <row r="46">
          <cell r="A46" t="str">
            <v>LP_AtkSpeed_07</v>
          </cell>
          <cell r="B46" t="str">
            <v>LP_AtkSpeed</v>
          </cell>
          <cell r="C46" t="str">
            <v/>
          </cell>
          <cell r="D46">
            <v>7</v>
          </cell>
          <cell r="E46" t="str">
            <v>ChangeActorStatus</v>
          </cell>
          <cell r="H46" t="str">
            <v/>
          </cell>
          <cell r="I46">
            <v>-1</v>
          </cell>
          <cell r="J46">
            <v>0.82250000000000001</v>
          </cell>
          <cell r="M46" t="str">
            <v>AttackSpeedAddRate</v>
          </cell>
          <cell r="O46">
            <v>3</v>
          </cell>
          <cell r="S46" t="str">
            <v/>
          </cell>
        </row>
        <row r="47">
          <cell r="A47" t="str">
            <v>LP_AtkSpeed_08</v>
          </cell>
          <cell r="B47" t="str">
            <v>LP_AtkSpeed</v>
          </cell>
          <cell r="C47" t="str">
            <v/>
          </cell>
          <cell r="D47">
            <v>8</v>
          </cell>
          <cell r="E47" t="str">
            <v>ChangeActorStatus</v>
          </cell>
          <cell r="H47" t="str">
            <v/>
          </cell>
          <cell r="I47">
            <v>-1</v>
          </cell>
          <cell r="J47">
            <v>0.97</v>
          </cell>
          <cell r="M47" t="str">
            <v>AttackSpeedAddRate</v>
          </cell>
          <cell r="O47">
            <v>3</v>
          </cell>
          <cell r="S47" t="str">
            <v/>
          </cell>
        </row>
        <row r="48">
          <cell r="A48" t="str">
            <v>LP_AtkSpeed_09</v>
          </cell>
          <cell r="B48" t="str">
            <v>LP_AtkSpeed</v>
          </cell>
          <cell r="C48" t="str">
            <v/>
          </cell>
          <cell r="D48">
            <v>9</v>
          </cell>
          <cell r="E48" t="str">
            <v>ChangeActorStatus</v>
          </cell>
          <cell r="H48" t="str">
            <v/>
          </cell>
          <cell r="I48">
            <v>-1</v>
          </cell>
          <cell r="J48">
            <v>1.125</v>
          </cell>
          <cell r="M48" t="str">
            <v>AttackSpeedAddRate</v>
          </cell>
          <cell r="O48">
            <v>3</v>
          </cell>
          <cell r="S48" t="str">
            <v/>
          </cell>
        </row>
        <row r="49">
          <cell r="A49" t="str">
            <v>LP_AtkSpeedBetter_01</v>
          </cell>
          <cell r="B49" t="str">
            <v>LP_AtkSpeedBetter</v>
          </cell>
          <cell r="C49" t="str">
            <v/>
          </cell>
          <cell r="D49">
            <v>1</v>
          </cell>
          <cell r="E49" t="str">
            <v>ChangeActorStatus</v>
          </cell>
          <cell r="H49" t="str">
            <v/>
          </cell>
          <cell r="I49">
            <v>-1</v>
          </cell>
          <cell r="J49">
            <v>0.13299999999999998</v>
          </cell>
          <cell r="M49" t="str">
            <v>AttackSpeedAddRate</v>
          </cell>
          <cell r="O49">
            <v>3</v>
          </cell>
          <cell r="S49" t="str">
            <v/>
          </cell>
        </row>
        <row r="50">
          <cell r="A50" t="str">
            <v>LP_AtkSpeedBetter_02</v>
          </cell>
          <cell r="B50" t="str">
            <v>LP_AtkSpeedBetter</v>
          </cell>
          <cell r="C50" t="str">
            <v/>
          </cell>
          <cell r="D50">
            <v>2</v>
          </cell>
          <cell r="E50" t="str">
            <v>ChangeActorStatus</v>
          </cell>
          <cell r="H50" t="str">
            <v/>
          </cell>
          <cell r="I50">
            <v>-1</v>
          </cell>
          <cell r="J50">
            <v>0.27649999999999997</v>
          </cell>
          <cell r="M50" t="str">
            <v>AttackSpeedAddRate</v>
          </cell>
          <cell r="O50">
            <v>3</v>
          </cell>
          <cell r="S50" t="str">
            <v/>
          </cell>
        </row>
        <row r="51">
          <cell r="A51" t="str">
            <v>LP_AtkSpeedBetter_03</v>
          </cell>
          <cell r="B51" t="str">
            <v>LP_AtkSpeedBetter</v>
          </cell>
          <cell r="C51" t="str">
            <v/>
          </cell>
          <cell r="D51">
            <v>3</v>
          </cell>
          <cell r="E51" t="str">
            <v>ChangeActorStatus</v>
          </cell>
          <cell r="H51" t="str">
            <v/>
          </cell>
          <cell r="I51">
            <v>-1</v>
          </cell>
          <cell r="J51">
            <v>0.43050000000000005</v>
          </cell>
          <cell r="M51" t="str">
            <v>AttackSpeedAddRate</v>
          </cell>
          <cell r="O51">
            <v>3</v>
          </cell>
          <cell r="S51" t="str">
            <v/>
          </cell>
        </row>
        <row r="52">
          <cell r="A52" t="str">
            <v>LP_AtkSpeedBetter_04</v>
          </cell>
          <cell r="B52" t="str">
            <v>LP_AtkSpeedBetter</v>
          </cell>
          <cell r="C52" t="str">
            <v/>
          </cell>
          <cell r="D52">
            <v>4</v>
          </cell>
          <cell r="E52" t="str">
            <v>ChangeActorStatus</v>
          </cell>
          <cell r="H52" t="str">
            <v/>
          </cell>
          <cell r="I52">
            <v>-1</v>
          </cell>
          <cell r="J52">
            <v>0.59499999999999997</v>
          </cell>
          <cell r="M52" t="str">
            <v>AttackSpeedAddRate</v>
          </cell>
          <cell r="O52">
            <v>3</v>
          </cell>
          <cell r="S52" t="str">
            <v/>
          </cell>
        </row>
        <row r="53">
          <cell r="A53" t="str">
            <v>LP_AtkSpeedBetter_05</v>
          </cell>
          <cell r="B53" t="str">
            <v>LP_AtkSpeedBetter</v>
          </cell>
          <cell r="C53" t="str">
            <v/>
          </cell>
          <cell r="D53">
            <v>5</v>
          </cell>
          <cell r="E53" t="str">
            <v>ChangeActorStatus</v>
          </cell>
          <cell r="H53" t="str">
            <v/>
          </cell>
          <cell r="I53">
            <v>-1</v>
          </cell>
          <cell r="J53">
            <v>0.77</v>
          </cell>
          <cell r="M53" t="str">
            <v>AttackSpeedAddRate</v>
          </cell>
          <cell r="O53">
            <v>3</v>
          </cell>
          <cell r="S53" t="str">
            <v/>
          </cell>
        </row>
        <row r="54">
          <cell r="A54" t="str">
            <v>LP_AtkSpeedBetter_06</v>
          </cell>
          <cell r="B54" t="str">
            <v>LP_AtkSpeedBetter</v>
          </cell>
          <cell r="C54" t="str">
            <v/>
          </cell>
          <cell r="D54">
            <v>6</v>
          </cell>
          <cell r="E54" t="str">
            <v>ChangeActorStatus</v>
          </cell>
          <cell r="H54" t="str">
            <v/>
          </cell>
          <cell r="I54">
            <v>-1</v>
          </cell>
          <cell r="J54">
            <v>0.95550000000000013</v>
          </cell>
          <cell r="M54" t="str">
            <v>AttackSpeedAddRate</v>
          </cell>
          <cell r="O54">
            <v>3</v>
          </cell>
          <cell r="S54" t="str">
            <v/>
          </cell>
        </row>
        <row r="55">
          <cell r="A55" t="str">
            <v>LP_AtkSpeedBetter_07</v>
          </cell>
          <cell r="B55" t="str">
            <v>LP_AtkSpeedBetter</v>
          </cell>
          <cell r="C55" t="str">
            <v/>
          </cell>
          <cell r="D55">
            <v>7</v>
          </cell>
          <cell r="E55" t="str">
            <v>ChangeActorStatus</v>
          </cell>
          <cell r="H55" t="str">
            <v/>
          </cell>
          <cell r="I55">
            <v>-1</v>
          </cell>
          <cell r="J55">
            <v>1.1515</v>
          </cell>
          <cell r="M55" t="str">
            <v>AttackSpeedAddRate</v>
          </cell>
          <cell r="O55">
            <v>3</v>
          </cell>
          <cell r="S55" t="str">
            <v/>
          </cell>
        </row>
        <row r="56">
          <cell r="A56" t="str">
            <v>LP_AtkSpeedBetter_08</v>
          </cell>
          <cell r="B56" t="str">
            <v>LP_AtkSpeedBetter</v>
          </cell>
          <cell r="C56" t="str">
            <v/>
          </cell>
          <cell r="D56">
            <v>8</v>
          </cell>
          <cell r="E56" t="str">
            <v>ChangeActorStatus</v>
          </cell>
          <cell r="H56" t="str">
            <v/>
          </cell>
          <cell r="I56">
            <v>-1</v>
          </cell>
          <cell r="J56">
            <v>1.3579999999999999</v>
          </cell>
          <cell r="M56" t="str">
            <v>AttackSpeedAddRate</v>
          </cell>
          <cell r="O56">
            <v>3</v>
          </cell>
          <cell r="S56" t="str">
            <v/>
          </cell>
        </row>
        <row r="57">
          <cell r="A57" t="str">
            <v>LP_AtkSpeedBetter_09</v>
          </cell>
          <cell r="B57" t="str">
            <v>LP_AtkSpeedBetter</v>
          </cell>
          <cell r="C57" t="str">
            <v/>
          </cell>
          <cell r="D57">
            <v>9</v>
          </cell>
          <cell r="E57" t="str">
            <v>ChangeActorStatus</v>
          </cell>
          <cell r="H57" t="str">
            <v/>
          </cell>
          <cell r="I57">
            <v>-1</v>
          </cell>
          <cell r="J57">
            <v>1.575</v>
          </cell>
          <cell r="M57" t="str">
            <v>AttackSpeedAddRate</v>
          </cell>
          <cell r="O57">
            <v>3</v>
          </cell>
          <cell r="S57" t="str">
            <v/>
          </cell>
        </row>
        <row r="58">
          <cell r="A58" t="str">
            <v>LP_AtkSpeedBest_01</v>
          </cell>
          <cell r="B58" t="str">
            <v>LP_AtkSpeedBest</v>
          </cell>
          <cell r="C58" t="str">
            <v/>
          </cell>
          <cell r="D58">
            <v>1</v>
          </cell>
          <cell r="E58" t="str">
            <v>ChangeActorStatus</v>
          </cell>
          <cell r="H58" t="str">
            <v/>
          </cell>
          <cell r="I58">
            <v>-1</v>
          </cell>
          <cell r="J58">
            <v>0.19</v>
          </cell>
          <cell r="M58" t="str">
            <v>AttackSpeedAddRate</v>
          </cell>
          <cell r="O58">
            <v>3</v>
          </cell>
          <cell r="S58" t="str">
            <v/>
          </cell>
        </row>
        <row r="59">
          <cell r="A59" t="str">
            <v>LP_Crit_01</v>
          </cell>
          <cell r="B59" t="str">
            <v>LP_Crit</v>
          </cell>
          <cell r="C59" t="str">
            <v/>
          </cell>
          <cell r="D59">
            <v>1</v>
          </cell>
          <cell r="E59" t="str">
            <v>ChangeActorStatus</v>
          </cell>
          <cell r="H59" t="str">
            <v/>
          </cell>
          <cell r="I59">
            <v>-1</v>
          </cell>
          <cell r="J59">
            <v>0.15</v>
          </cell>
          <cell r="M59" t="str">
            <v>CriticalRate</v>
          </cell>
          <cell r="O59">
            <v>8</v>
          </cell>
          <cell r="S59" t="str">
            <v/>
          </cell>
        </row>
        <row r="60">
          <cell r="A60" t="str">
            <v>LP_Crit_02</v>
          </cell>
          <cell r="B60" t="str">
            <v>LP_Crit</v>
          </cell>
          <cell r="C60" t="str">
            <v/>
          </cell>
          <cell r="D60">
            <v>2</v>
          </cell>
          <cell r="E60" t="str">
            <v>ChangeActorStatus</v>
          </cell>
          <cell r="H60" t="str">
            <v/>
          </cell>
          <cell r="I60">
            <v>-1</v>
          </cell>
          <cell r="J60">
            <v>0.3</v>
          </cell>
          <cell r="M60" t="str">
            <v>CriticalRate</v>
          </cell>
          <cell r="O60">
            <v>8</v>
          </cell>
          <cell r="S60" t="str">
            <v/>
          </cell>
        </row>
        <row r="61">
          <cell r="A61" t="str">
            <v>LP_Crit_03</v>
          </cell>
          <cell r="B61" t="str">
            <v>LP_Crit</v>
          </cell>
          <cell r="C61" t="str">
            <v/>
          </cell>
          <cell r="D61">
            <v>3</v>
          </cell>
          <cell r="E61" t="str">
            <v>ChangeActorStatus</v>
          </cell>
          <cell r="H61" t="str">
            <v/>
          </cell>
          <cell r="I61">
            <v>-1</v>
          </cell>
          <cell r="J61">
            <v>0.45</v>
          </cell>
          <cell r="M61" t="str">
            <v>CriticalRate</v>
          </cell>
          <cell r="O61">
            <v>8</v>
          </cell>
          <cell r="S61" t="str">
            <v/>
          </cell>
        </row>
        <row r="62">
          <cell r="A62" t="str">
            <v>LP_Crit_04</v>
          </cell>
          <cell r="B62" t="str">
            <v>LP_Crit</v>
          </cell>
          <cell r="C62" t="str">
            <v/>
          </cell>
          <cell r="D62">
            <v>4</v>
          </cell>
          <cell r="E62" t="str">
            <v>ChangeActorStatus</v>
          </cell>
          <cell r="H62" t="str">
            <v/>
          </cell>
          <cell r="I62">
            <v>-1</v>
          </cell>
          <cell r="J62">
            <v>0.6</v>
          </cell>
          <cell r="M62" t="str">
            <v>CriticalRate</v>
          </cell>
          <cell r="O62">
            <v>8</v>
          </cell>
          <cell r="S62" t="str">
            <v/>
          </cell>
        </row>
        <row r="63">
          <cell r="A63" t="str">
            <v>LP_Crit_05</v>
          </cell>
          <cell r="B63" t="str">
            <v>LP_Crit</v>
          </cell>
          <cell r="C63" t="str">
            <v/>
          </cell>
          <cell r="D63">
            <v>5</v>
          </cell>
          <cell r="E63" t="str">
            <v>ChangeActorStatus</v>
          </cell>
          <cell r="H63" t="str">
            <v/>
          </cell>
          <cell r="I63">
            <v>-1</v>
          </cell>
          <cell r="J63">
            <v>0.75</v>
          </cell>
          <cell r="M63" t="str">
            <v>CriticalRate</v>
          </cell>
          <cell r="O63">
            <v>8</v>
          </cell>
          <cell r="S63" t="str">
            <v/>
          </cell>
        </row>
        <row r="64">
          <cell r="A64" t="str">
            <v>LP_Crit_06</v>
          </cell>
          <cell r="B64" t="str">
            <v>LP_Crit</v>
          </cell>
          <cell r="C64" t="str">
            <v/>
          </cell>
          <cell r="D64">
            <v>6</v>
          </cell>
          <cell r="E64" t="str">
            <v>ChangeActorStatus</v>
          </cell>
          <cell r="H64" t="str">
            <v/>
          </cell>
          <cell r="I64">
            <v>-1</v>
          </cell>
          <cell r="J64">
            <v>0.9</v>
          </cell>
          <cell r="M64" t="str">
            <v>CriticalRate</v>
          </cell>
          <cell r="O64">
            <v>8</v>
          </cell>
          <cell r="S64" t="str">
            <v/>
          </cell>
        </row>
        <row r="65">
          <cell r="A65" t="str">
            <v>LP_CritBetter_01</v>
          </cell>
          <cell r="B65" t="str">
            <v>LP_CritBetter</v>
          </cell>
          <cell r="C65" t="str">
            <v/>
          </cell>
          <cell r="D65">
            <v>1</v>
          </cell>
          <cell r="E65" t="str">
            <v>ChangeActorStatus</v>
          </cell>
          <cell r="H65" t="str">
            <v/>
          </cell>
          <cell r="I65">
            <v>-1</v>
          </cell>
          <cell r="J65">
            <v>0.3</v>
          </cell>
          <cell r="M65" t="str">
            <v>CriticalRate</v>
          </cell>
          <cell r="O65">
            <v>8</v>
          </cell>
          <cell r="S65" t="str">
            <v/>
          </cell>
        </row>
        <row r="66">
          <cell r="A66" t="str">
            <v>LP_CritBetter_02</v>
          </cell>
          <cell r="B66" t="str">
            <v>LP_CritBetter</v>
          </cell>
          <cell r="C66" t="str">
            <v/>
          </cell>
          <cell r="D66">
            <v>2</v>
          </cell>
          <cell r="E66" t="str">
            <v>ChangeActorStatus</v>
          </cell>
          <cell r="H66" t="str">
            <v/>
          </cell>
          <cell r="I66">
            <v>-1</v>
          </cell>
          <cell r="J66">
            <v>0.6</v>
          </cell>
          <cell r="M66" t="str">
            <v>CriticalRate</v>
          </cell>
          <cell r="O66">
            <v>8</v>
          </cell>
          <cell r="S66" t="str">
            <v/>
          </cell>
        </row>
        <row r="67">
          <cell r="A67" t="str">
            <v>LP_CritBetter_03</v>
          </cell>
          <cell r="B67" t="str">
            <v>LP_CritBetter</v>
          </cell>
          <cell r="C67" t="str">
            <v/>
          </cell>
          <cell r="D67">
            <v>3</v>
          </cell>
          <cell r="E67" t="str">
            <v>ChangeActorStatus</v>
          </cell>
          <cell r="H67" t="str">
            <v/>
          </cell>
          <cell r="I67">
            <v>-1</v>
          </cell>
          <cell r="J67">
            <v>0.9</v>
          </cell>
          <cell r="M67" t="str">
            <v>CriticalRate</v>
          </cell>
          <cell r="O67">
            <v>8</v>
          </cell>
          <cell r="S67" t="str">
            <v/>
          </cell>
        </row>
        <row r="68">
          <cell r="A68" t="str">
            <v>LP_CritBest_01</v>
          </cell>
          <cell r="B68" t="str">
            <v>LP_CritBest</v>
          </cell>
          <cell r="C68" t="str">
            <v/>
          </cell>
          <cell r="D68">
            <v>1</v>
          </cell>
          <cell r="E68" t="str">
            <v>ChangeActorStatus</v>
          </cell>
          <cell r="H68" t="str">
            <v/>
          </cell>
          <cell r="I68">
            <v>-1</v>
          </cell>
          <cell r="J68">
            <v>0.75</v>
          </cell>
          <cell r="M68" t="str">
            <v>CriticalRate</v>
          </cell>
          <cell r="O68">
            <v>8</v>
          </cell>
          <cell r="S68" t="str">
            <v/>
          </cell>
        </row>
        <row r="69">
          <cell r="A69" t="str">
            <v>LP_MaxHp_01</v>
          </cell>
          <cell r="B69" t="str">
            <v>LP_MaxHp</v>
          </cell>
          <cell r="C69" t="str">
            <v/>
          </cell>
          <cell r="D69">
            <v>1</v>
          </cell>
          <cell r="E69" t="str">
            <v>ChangeActorStatus</v>
          </cell>
          <cell r="H69" t="str">
            <v/>
          </cell>
          <cell r="I69">
            <v>-1</v>
          </cell>
          <cell r="J69">
            <v>0.1</v>
          </cell>
          <cell r="M69" t="str">
            <v>MaxHpAddRate</v>
          </cell>
          <cell r="O69">
            <v>18</v>
          </cell>
          <cell r="S69" t="str">
            <v/>
          </cell>
        </row>
        <row r="70">
          <cell r="A70" t="str">
            <v>LP_MaxHp_02</v>
          </cell>
          <cell r="B70" t="str">
            <v>LP_MaxHp</v>
          </cell>
          <cell r="C70" t="str">
            <v/>
          </cell>
          <cell r="D70">
            <v>2</v>
          </cell>
          <cell r="E70" t="str">
            <v>ChangeActorStatus</v>
          </cell>
          <cell r="H70" t="str">
            <v/>
          </cell>
          <cell r="I70">
            <v>-1</v>
          </cell>
          <cell r="J70">
            <v>0.2</v>
          </cell>
          <cell r="M70" t="str">
            <v>MaxHpAddRate</v>
          </cell>
          <cell r="O70">
            <v>18</v>
          </cell>
          <cell r="S70" t="str">
            <v/>
          </cell>
        </row>
        <row r="71">
          <cell r="A71" t="str">
            <v>LP_MaxHp_03</v>
          </cell>
          <cell r="B71" t="str">
            <v>LP_MaxHp</v>
          </cell>
          <cell r="C71" t="str">
            <v/>
          </cell>
          <cell r="D71">
            <v>3</v>
          </cell>
          <cell r="E71" t="str">
            <v>ChangeActorStatus</v>
          </cell>
          <cell r="H71" t="str">
            <v/>
          </cell>
          <cell r="I71">
            <v>-1</v>
          </cell>
          <cell r="J71">
            <v>0.3</v>
          </cell>
          <cell r="M71" t="str">
            <v>MaxHpAddRate</v>
          </cell>
          <cell r="O71">
            <v>18</v>
          </cell>
          <cell r="S71" t="str">
            <v/>
          </cell>
        </row>
        <row r="72">
          <cell r="A72" t="str">
            <v>LP_MaxHp_04</v>
          </cell>
          <cell r="B72" t="str">
            <v>LP_MaxHp</v>
          </cell>
          <cell r="C72" t="str">
            <v/>
          </cell>
          <cell r="D72">
            <v>4</v>
          </cell>
          <cell r="E72" t="str">
            <v>ChangeActorStatus</v>
          </cell>
          <cell r="H72" t="str">
            <v/>
          </cell>
          <cell r="I72">
            <v>-1</v>
          </cell>
          <cell r="J72">
            <v>0.4</v>
          </cell>
          <cell r="M72" t="str">
            <v>MaxHpAddRate</v>
          </cell>
          <cell r="O72">
            <v>18</v>
          </cell>
          <cell r="S72" t="str">
            <v/>
          </cell>
        </row>
        <row r="73">
          <cell r="A73" t="str">
            <v>LP_MaxHp_05</v>
          </cell>
          <cell r="B73" t="str">
            <v>LP_MaxHp</v>
          </cell>
          <cell r="C73" t="str">
            <v/>
          </cell>
          <cell r="D73">
            <v>5</v>
          </cell>
          <cell r="E73" t="str">
            <v>ChangeActorStatus</v>
          </cell>
          <cell r="H73" t="str">
            <v/>
          </cell>
          <cell r="I73">
            <v>-1</v>
          </cell>
          <cell r="J73">
            <v>0.5</v>
          </cell>
          <cell r="M73" t="str">
            <v>MaxHpAddRate</v>
          </cell>
          <cell r="O73">
            <v>18</v>
          </cell>
          <cell r="S73" t="str">
            <v/>
          </cell>
        </row>
        <row r="74">
          <cell r="A74" t="str">
            <v>LP_MaxHp_06</v>
          </cell>
          <cell r="B74" t="str">
            <v>LP_MaxHp</v>
          </cell>
          <cell r="C74" t="str">
            <v/>
          </cell>
          <cell r="D74">
            <v>6</v>
          </cell>
          <cell r="E74" t="str">
            <v>ChangeActorStatus</v>
          </cell>
          <cell r="H74" t="str">
            <v/>
          </cell>
          <cell r="I74">
            <v>-1</v>
          </cell>
          <cell r="J74">
            <v>0.6</v>
          </cell>
          <cell r="M74" t="str">
            <v>MaxHpAddRate</v>
          </cell>
          <cell r="O74">
            <v>18</v>
          </cell>
          <cell r="S74" t="str">
            <v/>
          </cell>
        </row>
        <row r="75">
          <cell r="A75" t="str">
            <v>LP_MaxHp_07</v>
          </cell>
          <cell r="B75" t="str">
            <v>LP_MaxHp</v>
          </cell>
          <cell r="C75" t="str">
            <v/>
          </cell>
          <cell r="D75">
            <v>7</v>
          </cell>
          <cell r="E75" t="str">
            <v>ChangeActorStatus</v>
          </cell>
          <cell r="H75" t="str">
            <v/>
          </cell>
          <cell r="I75">
            <v>-1</v>
          </cell>
          <cell r="J75">
            <v>0.7</v>
          </cell>
          <cell r="M75" t="str">
            <v>MaxHpAddRate</v>
          </cell>
          <cell r="O75">
            <v>18</v>
          </cell>
          <cell r="S75" t="str">
            <v/>
          </cell>
        </row>
        <row r="76">
          <cell r="A76" t="str">
            <v>LP_MaxHp_08</v>
          </cell>
          <cell r="B76" t="str">
            <v>LP_MaxHp</v>
          </cell>
          <cell r="C76" t="str">
            <v/>
          </cell>
          <cell r="D76">
            <v>8</v>
          </cell>
          <cell r="E76" t="str">
            <v>ChangeActorStatus</v>
          </cell>
          <cell r="H76" t="str">
            <v/>
          </cell>
          <cell r="I76">
            <v>-1</v>
          </cell>
          <cell r="J76">
            <v>0.8</v>
          </cell>
          <cell r="M76" t="str">
            <v>MaxHpAddRate</v>
          </cell>
          <cell r="O76">
            <v>18</v>
          </cell>
          <cell r="S76" t="str">
            <v/>
          </cell>
        </row>
        <row r="77">
          <cell r="A77" t="str">
            <v>LP_MaxHp_09</v>
          </cell>
          <cell r="B77" t="str">
            <v>LP_MaxHp</v>
          </cell>
          <cell r="C77" t="str">
            <v/>
          </cell>
          <cell r="D77">
            <v>9</v>
          </cell>
          <cell r="E77" t="str">
            <v>ChangeActorStatus</v>
          </cell>
          <cell r="H77" t="str">
            <v/>
          </cell>
          <cell r="I77">
            <v>-1</v>
          </cell>
          <cell r="J77">
            <v>0.9</v>
          </cell>
          <cell r="M77" t="str">
            <v>MaxHpAddRate</v>
          </cell>
          <cell r="O77">
            <v>18</v>
          </cell>
          <cell r="S77" t="str">
            <v/>
          </cell>
        </row>
        <row r="78">
          <cell r="A78" t="str">
            <v>LP_MaxHpBetter_01</v>
          </cell>
          <cell r="B78" t="str">
            <v>LP_MaxHpBetter</v>
          </cell>
          <cell r="C78" t="str">
            <v/>
          </cell>
          <cell r="D78">
            <v>1</v>
          </cell>
          <cell r="E78" t="str">
            <v>ChangeActorStatus</v>
          </cell>
          <cell r="H78" t="str">
            <v/>
          </cell>
          <cell r="I78">
            <v>-1</v>
          </cell>
          <cell r="J78">
            <v>0.15</v>
          </cell>
          <cell r="M78" t="str">
            <v>MaxHpAddRate</v>
          </cell>
          <cell r="O78">
            <v>18</v>
          </cell>
          <cell r="S78" t="str">
            <v/>
          </cell>
        </row>
        <row r="79">
          <cell r="A79" t="str">
            <v>LP_MaxHpBetter_02</v>
          </cell>
          <cell r="B79" t="str">
            <v>LP_MaxHpBetter</v>
          </cell>
          <cell r="C79" t="str">
            <v/>
          </cell>
          <cell r="D79">
            <v>2</v>
          </cell>
          <cell r="E79" t="str">
            <v>ChangeActorStatus</v>
          </cell>
          <cell r="H79" t="str">
            <v/>
          </cell>
          <cell r="I79">
            <v>-1</v>
          </cell>
          <cell r="J79">
            <v>0.3</v>
          </cell>
          <cell r="M79" t="str">
            <v>MaxHpAddRate</v>
          </cell>
          <cell r="O79">
            <v>18</v>
          </cell>
          <cell r="S79" t="str">
            <v/>
          </cell>
        </row>
        <row r="80">
          <cell r="A80" t="str">
            <v>LP_MaxHpBetter_03</v>
          </cell>
          <cell r="B80" t="str">
            <v>LP_MaxHpBetter</v>
          </cell>
          <cell r="C80" t="str">
            <v/>
          </cell>
          <cell r="D80">
            <v>3</v>
          </cell>
          <cell r="E80" t="str">
            <v>ChangeActorStatus</v>
          </cell>
          <cell r="H80" t="str">
            <v/>
          </cell>
          <cell r="I80">
            <v>-1</v>
          </cell>
          <cell r="J80">
            <v>0.45</v>
          </cell>
          <cell r="M80" t="str">
            <v>MaxHpAddRate</v>
          </cell>
          <cell r="O80">
            <v>18</v>
          </cell>
          <cell r="S80" t="str">
            <v/>
          </cell>
        </row>
        <row r="81">
          <cell r="A81" t="str">
            <v>LP_MaxHpBetter_04</v>
          </cell>
          <cell r="B81" t="str">
            <v>LP_MaxHpBetter</v>
          </cell>
          <cell r="C81" t="str">
            <v/>
          </cell>
          <cell r="D81">
            <v>4</v>
          </cell>
          <cell r="E81" t="str">
            <v>ChangeActorStatus</v>
          </cell>
          <cell r="H81" t="str">
            <v/>
          </cell>
          <cell r="I81">
            <v>-1</v>
          </cell>
          <cell r="J81">
            <v>0.6</v>
          </cell>
          <cell r="M81" t="str">
            <v>MaxHpAddRate</v>
          </cell>
          <cell r="O81">
            <v>18</v>
          </cell>
          <cell r="S81" t="str">
            <v/>
          </cell>
        </row>
        <row r="82">
          <cell r="A82" t="str">
            <v>LP_MaxHpBetter_05</v>
          </cell>
          <cell r="B82" t="str">
            <v>LP_MaxHpBetter</v>
          </cell>
          <cell r="C82" t="str">
            <v/>
          </cell>
          <cell r="D82">
            <v>5</v>
          </cell>
          <cell r="E82" t="str">
            <v>ChangeActorStatus</v>
          </cell>
          <cell r="H82" t="str">
            <v/>
          </cell>
          <cell r="I82">
            <v>-1</v>
          </cell>
          <cell r="J82">
            <v>0.75</v>
          </cell>
          <cell r="M82" t="str">
            <v>MaxHpAddRate</v>
          </cell>
          <cell r="O82">
            <v>18</v>
          </cell>
          <cell r="S82" t="str">
            <v/>
          </cell>
        </row>
        <row r="83">
          <cell r="A83" t="str">
            <v>LP_MaxHpBetter_06</v>
          </cell>
          <cell r="B83" t="str">
            <v>LP_MaxHpBetter</v>
          </cell>
          <cell r="C83" t="str">
            <v/>
          </cell>
          <cell r="D83">
            <v>6</v>
          </cell>
          <cell r="E83" t="str">
            <v>ChangeActorStatus</v>
          </cell>
          <cell r="H83" t="str">
            <v/>
          </cell>
          <cell r="I83">
            <v>-1</v>
          </cell>
          <cell r="J83">
            <v>0.9</v>
          </cell>
          <cell r="M83" t="str">
            <v>MaxHpAddRate</v>
          </cell>
          <cell r="O83">
            <v>18</v>
          </cell>
          <cell r="S83" t="str">
            <v/>
          </cell>
        </row>
        <row r="84">
          <cell r="A84" t="str">
            <v>LP_MaxHpBetter_07</v>
          </cell>
          <cell r="B84" t="str">
            <v>LP_MaxHpBetter</v>
          </cell>
          <cell r="C84" t="str">
            <v/>
          </cell>
          <cell r="D84">
            <v>7</v>
          </cell>
          <cell r="E84" t="str">
            <v>ChangeActorStatus</v>
          </cell>
          <cell r="H84" t="str">
            <v/>
          </cell>
          <cell r="I84">
            <v>-1</v>
          </cell>
          <cell r="J84">
            <v>1.05</v>
          </cell>
          <cell r="M84" t="str">
            <v>MaxHpAddRate</v>
          </cell>
          <cell r="O84">
            <v>18</v>
          </cell>
          <cell r="S84" t="str">
            <v/>
          </cell>
        </row>
        <row r="85">
          <cell r="A85" t="str">
            <v>LP_MaxHpBetter_08</v>
          </cell>
          <cell r="B85" t="str">
            <v>LP_MaxHpBetter</v>
          </cell>
          <cell r="C85" t="str">
            <v/>
          </cell>
          <cell r="D85">
            <v>8</v>
          </cell>
          <cell r="E85" t="str">
            <v>ChangeActorStatus</v>
          </cell>
          <cell r="H85" t="str">
            <v/>
          </cell>
          <cell r="I85">
            <v>-1</v>
          </cell>
          <cell r="J85">
            <v>1.2</v>
          </cell>
          <cell r="M85" t="str">
            <v>MaxHpAddRate</v>
          </cell>
          <cell r="O85">
            <v>18</v>
          </cell>
          <cell r="S85" t="str">
            <v/>
          </cell>
        </row>
        <row r="86">
          <cell r="A86" t="str">
            <v>LP_MaxHpBetter_09</v>
          </cell>
          <cell r="B86" t="str">
            <v>LP_MaxHpBetter</v>
          </cell>
          <cell r="C86" t="str">
            <v/>
          </cell>
          <cell r="D86">
            <v>9</v>
          </cell>
          <cell r="E86" t="str">
            <v>ChangeActorStatus</v>
          </cell>
          <cell r="H86" t="str">
            <v/>
          </cell>
          <cell r="I86">
            <v>-1</v>
          </cell>
          <cell r="J86">
            <v>1.35</v>
          </cell>
          <cell r="M86" t="str">
            <v>MaxHpAddRate</v>
          </cell>
          <cell r="O86">
            <v>18</v>
          </cell>
          <cell r="S86" t="str">
            <v/>
          </cell>
        </row>
        <row r="87">
          <cell r="A87" t="str">
            <v>LP_MaxHpBest_01</v>
          </cell>
          <cell r="B87" t="str">
            <v>LP_MaxHpBest</v>
          </cell>
          <cell r="C87" t="str">
            <v/>
          </cell>
          <cell r="D87">
            <v>1</v>
          </cell>
          <cell r="E87" t="str">
            <v>ChangeActorStatus</v>
          </cell>
          <cell r="H87" t="str">
            <v/>
          </cell>
          <cell r="I87">
            <v>-1</v>
          </cell>
          <cell r="J87">
            <v>0.2</v>
          </cell>
          <cell r="M87" t="str">
            <v>MaxHpAddRate</v>
          </cell>
          <cell r="O87">
            <v>18</v>
          </cell>
          <cell r="S87" t="str">
            <v/>
          </cell>
        </row>
        <row r="88">
          <cell r="A88" t="str">
            <v>LP_MaxHpBest_02</v>
          </cell>
          <cell r="B88" t="str">
            <v>LP_MaxHpBest</v>
          </cell>
          <cell r="C88" t="str">
            <v/>
          </cell>
          <cell r="D88">
            <v>2</v>
          </cell>
          <cell r="E88" t="str">
            <v>ChangeActorStatus</v>
          </cell>
          <cell r="H88" t="str">
            <v/>
          </cell>
          <cell r="I88">
            <v>-1</v>
          </cell>
          <cell r="J88">
            <v>0.4</v>
          </cell>
          <cell r="M88" t="str">
            <v>MaxHpAddRate</v>
          </cell>
          <cell r="O88">
            <v>18</v>
          </cell>
          <cell r="S88" t="str">
            <v/>
          </cell>
        </row>
        <row r="89">
          <cell r="A89" t="str">
            <v>LP_MaxHpBest_03</v>
          </cell>
          <cell r="B89" t="str">
            <v>LP_MaxHpBest</v>
          </cell>
          <cell r="C89" t="str">
            <v/>
          </cell>
          <cell r="D89">
            <v>3</v>
          </cell>
          <cell r="E89" t="str">
            <v>ChangeActorStatus</v>
          </cell>
          <cell r="H89" t="str">
            <v/>
          </cell>
          <cell r="I89">
            <v>-1</v>
          </cell>
          <cell r="J89">
            <v>0.6</v>
          </cell>
          <cell r="M89" t="str">
            <v>MaxHpAddRate</v>
          </cell>
          <cell r="O89">
            <v>18</v>
          </cell>
          <cell r="S89" t="str">
            <v/>
          </cell>
        </row>
        <row r="90">
          <cell r="A90" t="str">
            <v>LP_MaxHpBest_04</v>
          </cell>
          <cell r="B90" t="str">
            <v>LP_MaxHpBest</v>
          </cell>
          <cell r="C90" t="str">
            <v/>
          </cell>
          <cell r="D90">
            <v>4</v>
          </cell>
          <cell r="E90" t="str">
            <v>ChangeActorStatus</v>
          </cell>
          <cell r="H90" t="str">
            <v/>
          </cell>
          <cell r="I90">
            <v>-1</v>
          </cell>
          <cell r="J90">
            <v>0.8</v>
          </cell>
          <cell r="M90" t="str">
            <v>MaxHpAddRate</v>
          </cell>
          <cell r="O90">
            <v>18</v>
          </cell>
          <cell r="S90" t="str">
            <v/>
          </cell>
        </row>
        <row r="91">
          <cell r="A91" t="str">
            <v>LP_MaxHpBest_05</v>
          </cell>
          <cell r="B91" t="str">
            <v>LP_MaxHpBest</v>
          </cell>
          <cell r="C91" t="str">
            <v/>
          </cell>
          <cell r="D91">
            <v>5</v>
          </cell>
          <cell r="E91" t="str">
            <v>ChangeActorStatus</v>
          </cell>
          <cell r="H91" t="str">
            <v/>
          </cell>
          <cell r="I91">
            <v>-1</v>
          </cell>
          <cell r="J91">
            <v>1</v>
          </cell>
          <cell r="M91" t="str">
            <v>MaxHpAddRate</v>
          </cell>
          <cell r="O91">
            <v>18</v>
          </cell>
          <cell r="S91" t="str">
            <v/>
          </cell>
        </row>
        <row r="92">
          <cell r="A92" t="str">
            <v>LP_ReduceDmgProjectile_01</v>
          </cell>
          <cell r="B92" t="str">
            <v>LP_ReduceDmgProjectile</v>
          </cell>
          <cell r="C92" t="str">
            <v/>
          </cell>
          <cell r="D92">
            <v>1</v>
          </cell>
          <cell r="E92" t="str">
            <v>ReduceDamage</v>
          </cell>
          <cell r="H92" t="str">
            <v/>
          </cell>
          <cell r="I92">
            <v>-1</v>
          </cell>
          <cell r="J92">
            <v>0.15</v>
          </cell>
          <cell r="O92" t="str">
            <v/>
          </cell>
          <cell r="S92" t="str">
            <v/>
          </cell>
        </row>
        <row r="93">
          <cell r="A93" t="str">
            <v>LP_ReduceDmgProjectile_02</v>
          </cell>
          <cell r="B93" t="str">
            <v>LP_ReduceDmgProjectile</v>
          </cell>
          <cell r="C93" t="str">
            <v/>
          </cell>
          <cell r="D93">
            <v>2</v>
          </cell>
          <cell r="E93" t="str">
            <v>ReduceDamage</v>
          </cell>
          <cell r="H93" t="str">
            <v/>
          </cell>
          <cell r="I93">
            <v>-1</v>
          </cell>
          <cell r="J93">
            <v>0.33</v>
          </cell>
          <cell r="O93" t="str">
            <v/>
          </cell>
          <cell r="S93" t="str">
            <v/>
          </cell>
        </row>
        <row r="94">
          <cell r="A94" t="str">
            <v>LP_ReduceDmgProjectile_03</v>
          </cell>
          <cell r="B94" t="str">
            <v>LP_ReduceDmgProjectile</v>
          </cell>
          <cell r="C94" t="str">
            <v/>
          </cell>
          <cell r="D94">
            <v>3</v>
          </cell>
          <cell r="E94" t="str">
            <v>ReduceDamage</v>
          </cell>
          <cell r="H94" t="str">
            <v/>
          </cell>
          <cell r="I94">
            <v>-1</v>
          </cell>
          <cell r="J94">
            <v>0.54</v>
          </cell>
          <cell r="O94" t="str">
            <v/>
          </cell>
          <cell r="S94" t="str">
            <v/>
          </cell>
        </row>
        <row r="95">
          <cell r="A95" t="str">
            <v>LP_ReduceDmgProjectile_04</v>
          </cell>
          <cell r="B95" t="str">
            <v>LP_ReduceDmgProjectile</v>
          </cell>
          <cell r="C95" t="str">
            <v/>
          </cell>
          <cell r="D95">
            <v>4</v>
          </cell>
          <cell r="E95" t="str">
            <v>ReduceDamage</v>
          </cell>
          <cell r="H95" t="str">
            <v/>
          </cell>
          <cell r="I95">
            <v>-1</v>
          </cell>
          <cell r="J95">
            <v>0.78</v>
          </cell>
          <cell r="O95" t="str">
            <v/>
          </cell>
          <cell r="S95" t="str">
            <v/>
          </cell>
        </row>
        <row r="96">
          <cell r="A96" t="str">
            <v>LP_ReduceDmgProjectile_05</v>
          </cell>
          <cell r="B96" t="str">
            <v>LP_ReduceDmgProjectile</v>
          </cell>
          <cell r="C96" t="str">
            <v/>
          </cell>
          <cell r="D96">
            <v>5</v>
          </cell>
          <cell r="E96" t="str">
            <v>ReduceDamage</v>
          </cell>
          <cell r="H96" t="str">
            <v/>
          </cell>
          <cell r="I96">
            <v>-1</v>
          </cell>
          <cell r="J96">
            <v>1.0499999999999998</v>
          </cell>
          <cell r="O96" t="str">
            <v/>
          </cell>
          <cell r="S96" t="str">
            <v/>
          </cell>
        </row>
        <row r="97">
          <cell r="A97" t="str">
            <v>LP_ReduceDmgProjectile_06</v>
          </cell>
          <cell r="B97" t="str">
            <v>LP_ReduceDmgProjectile</v>
          </cell>
          <cell r="C97" t="str">
            <v/>
          </cell>
          <cell r="D97">
            <v>6</v>
          </cell>
          <cell r="E97" t="str">
            <v>ReduceDamage</v>
          </cell>
          <cell r="H97" t="str">
            <v/>
          </cell>
          <cell r="I97">
            <v>-1</v>
          </cell>
          <cell r="J97">
            <v>1.35</v>
          </cell>
          <cell r="O97" t="str">
            <v/>
          </cell>
          <cell r="S97" t="str">
            <v/>
          </cell>
        </row>
        <row r="98">
          <cell r="A98" t="str">
            <v>LP_ReduceDmgProjectile_07</v>
          </cell>
          <cell r="B98" t="str">
            <v>LP_ReduceDmgProjectile</v>
          </cell>
          <cell r="C98" t="str">
            <v/>
          </cell>
          <cell r="D98">
            <v>7</v>
          </cell>
          <cell r="E98" t="str">
            <v>ReduceDamage</v>
          </cell>
          <cell r="H98" t="str">
            <v/>
          </cell>
          <cell r="I98">
            <v>-1</v>
          </cell>
          <cell r="J98">
            <v>1.6800000000000002</v>
          </cell>
          <cell r="O98" t="str">
            <v/>
          </cell>
          <cell r="S98" t="str">
            <v/>
          </cell>
        </row>
        <row r="99">
          <cell r="A99" t="str">
            <v>LP_ReduceDmgProjectile_08</v>
          </cell>
          <cell r="B99" t="str">
            <v>LP_ReduceDmgProjectile</v>
          </cell>
          <cell r="C99" t="str">
            <v/>
          </cell>
          <cell r="D99">
            <v>8</v>
          </cell>
          <cell r="E99" t="str">
            <v>ReduceDamage</v>
          </cell>
          <cell r="H99" t="str">
            <v/>
          </cell>
          <cell r="I99">
            <v>-1</v>
          </cell>
          <cell r="J99">
            <v>2.04</v>
          </cell>
          <cell r="O99" t="str">
            <v/>
          </cell>
          <cell r="S99" t="str">
            <v/>
          </cell>
        </row>
        <row r="100">
          <cell r="A100" t="str">
            <v>LP_ReduceDmgProjectile_09</v>
          </cell>
          <cell r="B100" t="str">
            <v>LP_ReduceDmgProjectile</v>
          </cell>
          <cell r="C100" t="str">
            <v/>
          </cell>
          <cell r="D100">
            <v>9</v>
          </cell>
          <cell r="E100" t="str">
            <v>ReduceDamage</v>
          </cell>
          <cell r="H100" t="str">
            <v/>
          </cell>
          <cell r="I100">
            <v>-1</v>
          </cell>
          <cell r="J100">
            <v>2.4300000000000002</v>
          </cell>
          <cell r="O100" t="str">
            <v/>
          </cell>
          <cell r="S100" t="str">
            <v/>
          </cell>
        </row>
        <row r="101">
          <cell r="A101" t="str">
            <v>LP_ReduceDmgClose_01</v>
          </cell>
          <cell r="B101" t="str">
            <v>LP_ReduceDmgClose</v>
          </cell>
          <cell r="C101" t="str">
            <v/>
          </cell>
          <cell r="D101">
            <v>1</v>
          </cell>
          <cell r="E101" t="str">
            <v>ReduceDamage</v>
          </cell>
          <cell r="H101" t="str">
            <v/>
          </cell>
          <cell r="I101">
            <v>-1</v>
          </cell>
          <cell r="K101">
            <v>0.2</v>
          </cell>
          <cell r="O101" t="str">
            <v/>
          </cell>
          <cell r="S101" t="str">
            <v/>
          </cell>
        </row>
        <row r="102">
          <cell r="A102" t="str">
            <v>LP_ReduceDmgClose_02</v>
          </cell>
          <cell r="B102" t="str">
            <v>LP_ReduceDmgClose</v>
          </cell>
          <cell r="C102" t="str">
            <v/>
          </cell>
          <cell r="D102">
            <v>2</v>
          </cell>
          <cell r="E102" t="str">
            <v>ReduceDamage</v>
          </cell>
          <cell r="H102" t="str">
            <v/>
          </cell>
          <cell r="I102">
            <v>-1</v>
          </cell>
          <cell r="K102">
            <v>0.44000000000000006</v>
          </cell>
          <cell r="O102" t="str">
            <v/>
          </cell>
          <cell r="S102" t="str">
            <v/>
          </cell>
        </row>
        <row r="103">
          <cell r="A103" t="str">
            <v>LP_ReduceDmgClose_03</v>
          </cell>
          <cell r="B103" t="str">
            <v>LP_ReduceDmgClose</v>
          </cell>
          <cell r="C103" t="str">
            <v/>
          </cell>
          <cell r="D103">
            <v>3</v>
          </cell>
          <cell r="E103" t="str">
            <v>ReduceDamage</v>
          </cell>
          <cell r="H103" t="str">
            <v/>
          </cell>
          <cell r="I103">
            <v>-1</v>
          </cell>
          <cell r="K103">
            <v>0.72</v>
          </cell>
          <cell r="O103" t="str">
            <v/>
          </cell>
          <cell r="S103" t="str">
            <v/>
          </cell>
        </row>
        <row r="104">
          <cell r="A104" t="str">
            <v>LP_ReduceDmgClose_04</v>
          </cell>
          <cell r="B104" t="str">
            <v>LP_ReduceDmgClose</v>
          </cell>
          <cell r="C104" t="str">
            <v/>
          </cell>
          <cell r="D104">
            <v>4</v>
          </cell>
          <cell r="E104" t="str">
            <v>ReduceDamage</v>
          </cell>
          <cell r="H104" t="str">
            <v/>
          </cell>
          <cell r="I104">
            <v>-1</v>
          </cell>
          <cell r="K104">
            <v>1.04</v>
          </cell>
          <cell r="O104" t="str">
            <v/>
          </cell>
          <cell r="S104" t="str">
            <v/>
          </cell>
        </row>
        <row r="105">
          <cell r="A105" t="str">
            <v>LP_ReduceDmgClose_05</v>
          </cell>
          <cell r="B105" t="str">
            <v>LP_ReduceDmgClose</v>
          </cell>
          <cell r="C105" t="str">
            <v/>
          </cell>
          <cell r="D105">
            <v>5</v>
          </cell>
          <cell r="E105" t="str">
            <v>ReduceDamage</v>
          </cell>
          <cell r="H105" t="str">
            <v/>
          </cell>
          <cell r="I105">
            <v>-1</v>
          </cell>
          <cell r="K105">
            <v>1.4</v>
          </cell>
          <cell r="O105" t="str">
            <v/>
          </cell>
          <cell r="S105" t="str">
            <v/>
          </cell>
        </row>
        <row r="106">
          <cell r="A106" t="str">
            <v>LP_ReduceDmgClose_06</v>
          </cell>
          <cell r="B106" t="str">
            <v>LP_ReduceDmgClose</v>
          </cell>
          <cell r="C106" t="str">
            <v/>
          </cell>
          <cell r="D106">
            <v>6</v>
          </cell>
          <cell r="E106" t="str">
            <v>ReduceDamage</v>
          </cell>
          <cell r="H106" t="str">
            <v/>
          </cell>
          <cell r="I106">
            <v>-1</v>
          </cell>
          <cell r="K106">
            <v>1.7999999999999998</v>
          </cell>
          <cell r="O106" t="str">
            <v/>
          </cell>
          <cell r="S106" t="str">
            <v/>
          </cell>
        </row>
        <row r="107">
          <cell r="A107" t="str">
            <v>LP_ReduceDmgClose_07</v>
          </cell>
          <cell r="B107" t="str">
            <v>LP_ReduceDmgClose</v>
          </cell>
          <cell r="C107" t="str">
            <v/>
          </cell>
          <cell r="D107">
            <v>7</v>
          </cell>
          <cell r="E107" t="str">
            <v>ReduceDamage</v>
          </cell>
          <cell r="H107" t="str">
            <v/>
          </cell>
          <cell r="I107">
            <v>-1</v>
          </cell>
          <cell r="K107">
            <v>2.2399999999999998</v>
          </cell>
          <cell r="O107" t="str">
            <v/>
          </cell>
          <cell r="S107" t="str">
            <v/>
          </cell>
        </row>
        <row r="108">
          <cell r="A108" t="str">
            <v>LP_ReduceDmgClose_08</v>
          </cell>
          <cell r="B108" t="str">
            <v>LP_ReduceDmgClose</v>
          </cell>
          <cell r="C108" t="str">
            <v/>
          </cell>
          <cell r="D108">
            <v>8</v>
          </cell>
          <cell r="E108" t="str">
            <v>ReduceDamage</v>
          </cell>
          <cell r="H108" t="str">
            <v/>
          </cell>
          <cell r="I108">
            <v>-1</v>
          </cell>
          <cell r="K108">
            <v>2.72</v>
          </cell>
          <cell r="O108" t="str">
            <v/>
          </cell>
          <cell r="S108" t="str">
            <v/>
          </cell>
        </row>
        <row r="109">
          <cell r="A109" t="str">
            <v>LP_ReduceDmgClose_09</v>
          </cell>
          <cell r="B109" t="str">
            <v>LP_ReduceDmgClose</v>
          </cell>
          <cell r="C109" t="str">
            <v/>
          </cell>
          <cell r="D109">
            <v>9</v>
          </cell>
          <cell r="E109" t="str">
            <v>ReduceDamage</v>
          </cell>
          <cell r="H109" t="str">
            <v/>
          </cell>
          <cell r="I109">
            <v>-1</v>
          </cell>
          <cell r="K109">
            <v>3.24</v>
          </cell>
          <cell r="O109" t="str">
            <v/>
          </cell>
          <cell r="S109" t="str">
            <v/>
          </cell>
        </row>
        <row r="110">
          <cell r="A110" t="str">
            <v>LP_ExtraGold_01</v>
          </cell>
          <cell r="B110" t="str">
            <v>LP_ExtraGold</v>
          </cell>
          <cell r="C110" t="str">
            <v/>
          </cell>
          <cell r="D110">
            <v>1</v>
          </cell>
          <cell r="E110" t="str">
            <v>DropAdjust</v>
          </cell>
          <cell r="H110" t="str">
            <v/>
          </cell>
          <cell r="J110">
            <v>0.2</v>
          </cell>
          <cell r="O110" t="str">
            <v/>
          </cell>
          <cell r="S110" t="str">
            <v/>
          </cell>
        </row>
        <row r="111">
          <cell r="A111" t="str">
            <v>LP_ItemChanceBoost_01</v>
          </cell>
          <cell r="B111" t="str">
            <v>LP_ItemChanceBoost</v>
          </cell>
          <cell r="C111" t="str">
            <v/>
          </cell>
          <cell r="D111">
            <v>1</v>
          </cell>
          <cell r="E111" t="str">
            <v>DropAdjust</v>
          </cell>
          <cell r="H111" t="str">
            <v/>
          </cell>
          <cell r="K111">
            <v>0.2</v>
          </cell>
          <cell r="O111" t="str">
            <v/>
          </cell>
          <cell r="S111" t="str">
            <v/>
          </cell>
        </row>
        <row r="112">
          <cell r="A112" t="str">
            <v>LP_HealChanceBoost_01</v>
          </cell>
          <cell r="B112" t="str">
            <v>LP_HealChanceBoost</v>
          </cell>
          <cell r="C112" t="str">
            <v/>
          </cell>
          <cell r="D112">
            <v>1</v>
          </cell>
          <cell r="E112" t="str">
            <v>DropAdjust</v>
          </cell>
          <cell r="H112" t="str">
            <v/>
          </cell>
          <cell r="L112">
            <v>0.33333299999999999</v>
          </cell>
          <cell r="O112" t="str">
            <v/>
          </cell>
          <cell r="S112" t="str">
            <v/>
          </cell>
        </row>
        <row r="113">
          <cell r="A113" t="str">
            <v>LP_HealChanceBoost_02</v>
          </cell>
          <cell r="B113" t="str">
            <v>LP_HealChanceBoost</v>
          </cell>
          <cell r="C113" t="str">
            <v/>
          </cell>
          <cell r="D113">
            <v>2</v>
          </cell>
          <cell r="E113" t="str">
            <v>DropAdjust</v>
          </cell>
          <cell r="H113" t="str">
            <v/>
          </cell>
          <cell r="L113">
            <v>0.66666599999999998</v>
          </cell>
          <cell r="O113" t="str">
            <v/>
          </cell>
          <cell r="S113" t="str">
            <v/>
          </cell>
        </row>
        <row r="114">
          <cell r="A114" t="str">
            <v>LP_HealChanceBoost_03</v>
          </cell>
          <cell r="B114" t="str">
            <v>LP_HealChanceBoost</v>
          </cell>
          <cell r="C114" t="str">
            <v/>
          </cell>
          <cell r="D114">
            <v>3</v>
          </cell>
          <cell r="E114" t="str">
            <v>DropAdjust</v>
          </cell>
          <cell r="H114" t="str">
            <v/>
          </cell>
          <cell r="L114">
            <v>1</v>
          </cell>
          <cell r="O114" t="str">
            <v/>
          </cell>
          <cell r="S114" t="str">
            <v/>
          </cell>
        </row>
        <row r="115">
          <cell r="A115" t="str">
            <v>LP_MonsterThrough_01</v>
          </cell>
          <cell r="B115" t="str">
            <v>LP_MonsterThrough</v>
          </cell>
          <cell r="C115" t="str">
            <v/>
          </cell>
          <cell r="D115">
            <v>1</v>
          </cell>
          <cell r="E115" t="str">
            <v>MonsterThroughHitObject</v>
          </cell>
          <cell r="H115" t="str">
            <v/>
          </cell>
          <cell r="N115">
            <v>1</v>
          </cell>
          <cell r="O115">
            <v>1</v>
          </cell>
          <cell r="S115" t="str">
            <v/>
          </cell>
        </row>
        <row r="116">
          <cell r="A116" t="str">
            <v>LP_MonsterThrough_02</v>
          </cell>
          <cell r="B116" t="str">
            <v>LP_MonsterThrough</v>
          </cell>
          <cell r="C116" t="str">
            <v/>
          </cell>
          <cell r="D116">
            <v>2</v>
          </cell>
          <cell r="E116" t="str">
            <v>MonsterThroughHitObject</v>
          </cell>
          <cell r="H116" t="str">
            <v/>
          </cell>
          <cell r="N116">
            <v>2</v>
          </cell>
          <cell r="O116">
            <v>2</v>
          </cell>
          <cell r="S116" t="str">
            <v/>
          </cell>
        </row>
        <row r="117">
          <cell r="A117" t="str">
            <v>LP_Ricochet_01</v>
          </cell>
          <cell r="B117" t="str">
            <v>LP_Ricochet</v>
          </cell>
          <cell r="C117" t="str">
            <v/>
          </cell>
          <cell r="D117">
            <v>1</v>
          </cell>
          <cell r="E117" t="str">
            <v>RicochetHitObject</v>
          </cell>
          <cell r="H117" t="str">
            <v/>
          </cell>
          <cell r="N117">
            <v>1</v>
          </cell>
          <cell r="O117">
            <v>1</v>
          </cell>
          <cell r="S117" t="str">
            <v/>
          </cell>
        </row>
        <row r="118">
          <cell r="A118" t="str">
            <v>LP_Ricochet_02</v>
          </cell>
          <cell r="B118" t="str">
            <v>LP_Ricochet</v>
          </cell>
          <cell r="C118" t="str">
            <v/>
          </cell>
          <cell r="D118">
            <v>2</v>
          </cell>
          <cell r="E118" t="str">
            <v>RicochetHitObject</v>
          </cell>
          <cell r="H118" t="str">
            <v/>
          </cell>
          <cell r="N118">
            <v>2</v>
          </cell>
          <cell r="O118">
            <v>2</v>
          </cell>
          <cell r="S118" t="str">
            <v/>
          </cell>
        </row>
        <row r="119">
          <cell r="A119" t="str">
            <v>LP_BounceWallQuad_01</v>
          </cell>
          <cell r="B119" t="str">
            <v>LP_BounceWallQuad</v>
          </cell>
          <cell r="C119" t="str">
            <v/>
          </cell>
          <cell r="D119">
            <v>1</v>
          </cell>
          <cell r="E119" t="str">
            <v>BounceWallQuadHitObject</v>
          </cell>
          <cell r="H119" t="str">
            <v/>
          </cell>
          <cell r="N119">
            <v>1</v>
          </cell>
          <cell r="O119">
            <v>1</v>
          </cell>
          <cell r="S119" t="str">
            <v/>
          </cell>
        </row>
        <row r="120">
          <cell r="A120" t="str">
            <v>LP_BounceWallQuad_02</v>
          </cell>
          <cell r="B120" t="str">
            <v>LP_BounceWallQuad</v>
          </cell>
          <cell r="C120" t="str">
            <v/>
          </cell>
          <cell r="D120">
            <v>2</v>
          </cell>
          <cell r="E120" t="str">
            <v>BounceWallQuadHitObject</v>
          </cell>
          <cell r="H120" t="str">
            <v/>
          </cell>
          <cell r="N120">
            <v>2</v>
          </cell>
          <cell r="O120">
            <v>2</v>
          </cell>
          <cell r="S120" t="str">
            <v/>
          </cell>
        </row>
        <row r="121">
          <cell r="A121" t="str">
            <v>LP_Parallel_01</v>
          </cell>
          <cell r="B121" t="str">
            <v>LP_Parallel</v>
          </cell>
          <cell r="C121" t="str">
            <v/>
          </cell>
          <cell r="D121">
            <v>1</v>
          </cell>
          <cell r="E121" t="str">
            <v>ParallelHitObject</v>
          </cell>
          <cell r="H121" t="str">
            <v/>
          </cell>
          <cell r="J121">
            <v>0.6</v>
          </cell>
          <cell r="N121">
            <v>2</v>
          </cell>
          <cell r="O121">
            <v>2</v>
          </cell>
          <cell r="S121" t="str">
            <v/>
          </cell>
        </row>
        <row r="122">
          <cell r="A122" t="str">
            <v>LP_Parallel_02</v>
          </cell>
          <cell r="B122" t="str">
            <v>LP_Parallel</v>
          </cell>
          <cell r="C122" t="str">
            <v/>
          </cell>
          <cell r="D122">
            <v>2</v>
          </cell>
          <cell r="E122" t="str">
            <v>ParallelHitObject</v>
          </cell>
          <cell r="H122" t="str">
            <v/>
          </cell>
          <cell r="J122">
            <v>0.6</v>
          </cell>
          <cell r="N122">
            <v>3</v>
          </cell>
          <cell r="O122">
            <v>3</v>
          </cell>
          <cell r="S122" t="str">
            <v/>
          </cell>
        </row>
        <row r="123">
          <cell r="A123" t="str">
            <v>LP_DiagonalNwayGenerator_01</v>
          </cell>
          <cell r="B123" t="str">
            <v>LP_DiagonalNwayGenerator</v>
          </cell>
          <cell r="C123" t="str">
            <v/>
          </cell>
          <cell r="D123">
            <v>1</v>
          </cell>
          <cell r="E123" t="str">
            <v>DiagonalNwayGenerator</v>
          </cell>
          <cell r="H123" t="str">
            <v/>
          </cell>
          <cell r="N123">
            <v>1</v>
          </cell>
          <cell r="O123">
            <v>1</v>
          </cell>
          <cell r="S123" t="str">
            <v/>
          </cell>
        </row>
        <row r="124">
          <cell r="A124" t="str">
            <v>LP_DiagonalNwayGenerator_02</v>
          </cell>
          <cell r="B124" t="str">
            <v>LP_DiagonalNwayGenerator</v>
          </cell>
          <cell r="C124" t="str">
            <v/>
          </cell>
          <cell r="D124">
            <v>2</v>
          </cell>
          <cell r="E124" t="str">
            <v>DiagonalNwayGenerator</v>
          </cell>
          <cell r="H124" t="str">
            <v/>
          </cell>
          <cell r="N124">
            <v>2</v>
          </cell>
          <cell r="O124">
            <v>2</v>
          </cell>
          <cell r="S124" t="str">
            <v/>
          </cell>
        </row>
        <row r="125">
          <cell r="A125" t="str">
            <v>LP_LeftRightNwayGenerator_01</v>
          </cell>
          <cell r="B125" t="str">
            <v>LP_LeftRightNwayGenerator</v>
          </cell>
          <cell r="C125" t="str">
            <v/>
          </cell>
          <cell r="D125">
            <v>1</v>
          </cell>
          <cell r="E125" t="str">
            <v>LeftRightNwayGenerator</v>
          </cell>
          <cell r="H125" t="str">
            <v/>
          </cell>
          <cell r="N125">
            <v>1</v>
          </cell>
          <cell r="O125">
            <v>1</v>
          </cell>
          <cell r="S125" t="str">
            <v/>
          </cell>
        </row>
        <row r="126">
          <cell r="A126" t="str">
            <v>LP_LeftRightNwayGenerator_02</v>
          </cell>
          <cell r="B126" t="str">
            <v>LP_LeftRightNwayGenerator</v>
          </cell>
          <cell r="C126" t="str">
            <v/>
          </cell>
          <cell r="D126">
            <v>2</v>
          </cell>
          <cell r="E126" t="str">
            <v>LeftRightNwayGenerator</v>
          </cell>
          <cell r="H126" t="str">
            <v/>
          </cell>
          <cell r="N126">
            <v>2</v>
          </cell>
          <cell r="O126">
            <v>2</v>
          </cell>
          <cell r="S126" t="str">
            <v/>
          </cell>
        </row>
        <row r="127">
          <cell r="A127" t="str">
            <v>LP_BackNwayGenerator_01</v>
          </cell>
          <cell r="B127" t="str">
            <v>LP_BackNwayGenerator</v>
          </cell>
          <cell r="C127" t="str">
            <v/>
          </cell>
          <cell r="D127">
            <v>1</v>
          </cell>
          <cell r="E127" t="str">
            <v>BackNwayGenerator</v>
          </cell>
          <cell r="H127" t="str">
            <v/>
          </cell>
          <cell r="N127">
            <v>1</v>
          </cell>
          <cell r="O127">
            <v>1</v>
          </cell>
          <cell r="S127" t="str">
            <v/>
          </cell>
        </row>
        <row r="128">
          <cell r="A128" t="str">
            <v>LP_BackNwayGenerator_02</v>
          </cell>
          <cell r="B128" t="str">
            <v>LP_BackNwayGenerator</v>
          </cell>
          <cell r="C128" t="str">
            <v/>
          </cell>
          <cell r="D128">
            <v>2</v>
          </cell>
          <cell r="E128" t="str">
            <v>BackNwayGenerator</v>
          </cell>
          <cell r="H128" t="str">
            <v/>
          </cell>
          <cell r="N128">
            <v>2</v>
          </cell>
          <cell r="O128">
            <v>2</v>
          </cell>
          <cell r="S128" t="str">
            <v/>
          </cell>
        </row>
        <row r="129">
          <cell r="A129" t="str">
            <v>LP_Repeat_01</v>
          </cell>
          <cell r="B129" t="str">
            <v>LP_Repeat</v>
          </cell>
          <cell r="C129" t="str">
            <v/>
          </cell>
          <cell r="D129">
            <v>1</v>
          </cell>
          <cell r="E129" t="str">
            <v>RepeatHitObject</v>
          </cell>
          <cell r="H129" t="str">
            <v/>
          </cell>
          <cell r="J129">
            <v>0.5</v>
          </cell>
          <cell r="N129">
            <v>1</v>
          </cell>
          <cell r="O129">
            <v>1</v>
          </cell>
          <cell r="S129" t="str">
            <v/>
          </cell>
        </row>
        <row r="130">
          <cell r="A130" t="str">
            <v>LP_Repeat_02</v>
          </cell>
          <cell r="B130" t="str">
            <v>LP_Repeat</v>
          </cell>
          <cell r="C130" t="str">
            <v/>
          </cell>
          <cell r="D130">
            <v>2</v>
          </cell>
          <cell r="E130" t="str">
            <v>RepeatHitObject</v>
          </cell>
          <cell r="H130" t="str">
            <v/>
          </cell>
          <cell r="J130">
            <v>0.5</v>
          </cell>
          <cell r="N130">
            <v>2</v>
          </cell>
          <cell r="O130">
            <v>2</v>
          </cell>
          <cell r="S130" t="str">
            <v/>
          </cell>
        </row>
        <row r="131">
          <cell r="A131" t="str">
            <v>LP_HealOnKill_01</v>
          </cell>
          <cell r="B131" t="str">
            <v>LP_HealOnKill</v>
          </cell>
          <cell r="C131" t="str">
            <v/>
          </cell>
          <cell r="D131">
            <v>1</v>
          </cell>
          <cell r="E131" t="str">
            <v>CallAffectorValue</v>
          </cell>
          <cell r="H131" t="str">
            <v/>
          </cell>
          <cell r="I131">
            <v>-1</v>
          </cell>
          <cell r="O131" t="str">
            <v/>
          </cell>
          <cell r="Q131" t="str">
            <v>OnKill</v>
          </cell>
          <cell r="S131">
            <v>6</v>
          </cell>
          <cell r="U131" t="str">
            <v>LP_HealOnKill_Heal</v>
          </cell>
        </row>
        <row r="132">
          <cell r="A132" t="str">
            <v>LP_HealOnKill_02</v>
          </cell>
          <cell r="B132" t="str">
            <v>LP_HealOnKill</v>
          </cell>
          <cell r="C132" t="str">
            <v/>
          </cell>
          <cell r="D132">
            <v>2</v>
          </cell>
          <cell r="E132" t="str">
            <v>CallAffectorValue</v>
          </cell>
          <cell r="H132" t="str">
            <v/>
          </cell>
          <cell r="I132">
            <v>-1</v>
          </cell>
          <cell r="O132" t="str">
            <v/>
          </cell>
          <cell r="Q132" t="str">
            <v>OnKill</v>
          </cell>
          <cell r="S132">
            <v>6</v>
          </cell>
          <cell r="U132" t="str">
            <v>LP_HealOnKill_Heal</v>
          </cell>
        </row>
        <row r="133">
          <cell r="A133" t="str">
            <v>LP_HealOnKill_03</v>
          </cell>
          <cell r="B133" t="str">
            <v>LP_HealOnKill</v>
          </cell>
          <cell r="C133" t="str">
            <v/>
          </cell>
          <cell r="D133">
            <v>3</v>
          </cell>
          <cell r="E133" t="str">
            <v>CallAffectorValue</v>
          </cell>
          <cell r="H133" t="str">
            <v/>
          </cell>
          <cell r="I133">
            <v>-1</v>
          </cell>
          <cell r="O133" t="str">
            <v/>
          </cell>
          <cell r="Q133" t="str">
            <v>OnKill</v>
          </cell>
          <cell r="S133">
            <v>6</v>
          </cell>
          <cell r="U133" t="str">
            <v>LP_HealOnKill_Heal</v>
          </cell>
        </row>
        <row r="134">
          <cell r="A134" t="str">
            <v>LP_HealOnKill_04</v>
          </cell>
          <cell r="B134" t="str">
            <v>LP_HealOnKill</v>
          </cell>
          <cell r="C134" t="str">
            <v/>
          </cell>
          <cell r="D134">
            <v>4</v>
          </cell>
          <cell r="E134" t="str">
            <v>CallAffectorValue</v>
          </cell>
          <cell r="H134" t="str">
            <v/>
          </cell>
          <cell r="I134">
            <v>-1</v>
          </cell>
          <cell r="O134" t="str">
            <v/>
          </cell>
          <cell r="Q134" t="str">
            <v>OnKill</v>
          </cell>
          <cell r="S134">
            <v>6</v>
          </cell>
          <cell r="U134" t="str">
            <v>LP_HealOnKill_Heal</v>
          </cell>
        </row>
        <row r="135">
          <cell r="A135" t="str">
            <v>LP_HealOnKill_05</v>
          </cell>
          <cell r="B135" t="str">
            <v>LP_HealOnKill</v>
          </cell>
          <cell r="C135" t="str">
            <v/>
          </cell>
          <cell r="D135">
            <v>5</v>
          </cell>
          <cell r="E135" t="str">
            <v>CallAffectorValue</v>
          </cell>
          <cell r="H135" t="str">
            <v/>
          </cell>
          <cell r="I135">
            <v>-1</v>
          </cell>
          <cell r="O135" t="str">
            <v/>
          </cell>
          <cell r="Q135" t="str">
            <v>OnKill</v>
          </cell>
          <cell r="S135">
            <v>6</v>
          </cell>
          <cell r="U135" t="str">
            <v>LP_HealOnKill_Heal</v>
          </cell>
        </row>
        <row r="136">
          <cell r="A136" t="str">
            <v>LP_HealOnKill_Heal_01</v>
          </cell>
          <cell r="B136" t="str">
            <v>LP_HealOnKill_Heal</v>
          </cell>
          <cell r="C136" t="str">
            <v/>
          </cell>
          <cell r="D136">
            <v>1</v>
          </cell>
          <cell r="E136" t="str">
            <v>Heal</v>
          </cell>
          <cell r="H136" t="str">
            <v/>
          </cell>
          <cell r="K136">
            <v>0.01</v>
          </cell>
          <cell r="O136" t="str">
            <v/>
          </cell>
          <cell r="S136" t="str">
            <v/>
          </cell>
        </row>
        <row r="137">
          <cell r="A137" t="str">
            <v>LP_HealOnKill_Heal_02</v>
          </cell>
          <cell r="B137" t="str">
            <v>LP_HealOnKill_Heal</v>
          </cell>
          <cell r="C137" t="str">
            <v/>
          </cell>
          <cell r="D137">
            <v>2</v>
          </cell>
          <cell r="E137" t="str">
            <v>Heal</v>
          </cell>
          <cell r="H137" t="str">
            <v/>
          </cell>
          <cell r="K137">
            <v>2.1000000000000001E-2</v>
          </cell>
          <cell r="O137" t="str">
            <v/>
          </cell>
          <cell r="S137" t="str">
            <v/>
          </cell>
        </row>
        <row r="138">
          <cell r="A138" t="str">
            <v>LP_HealOnKill_Heal_03</v>
          </cell>
          <cell r="B138" t="str">
            <v>LP_HealOnKill_Heal</v>
          </cell>
          <cell r="C138" t="str">
            <v/>
          </cell>
          <cell r="D138">
            <v>3</v>
          </cell>
          <cell r="E138" t="str">
            <v>Heal</v>
          </cell>
          <cell r="H138" t="str">
            <v/>
          </cell>
          <cell r="K138">
            <v>3.3000000000000002E-2</v>
          </cell>
          <cell r="O138" t="str">
            <v/>
          </cell>
          <cell r="S138" t="str">
            <v/>
          </cell>
        </row>
        <row r="139">
          <cell r="A139" t="str">
            <v>LP_HealOnKill_Heal_04</v>
          </cell>
          <cell r="B139" t="str">
            <v>LP_HealOnKill_Heal</v>
          </cell>
          <cell r="C139" t="str">
            <v/>
          </cell>
          <cell r="D139">
            <v>4</v>
          </cell>
          <cell r="E139" t="str">
            <v>Heal</v>
          </cell>
          <cell r="H139" t="str">
            <v/>
          </cell>
          <cell r="K139">
            <v>4.5999999999999999E-2</v>
          </cell>
          <cell r="O139" t="str">
            <v/>
          </cell>
          <cell r="S139" t="str">
            <v/>
          </cell>
        </row>
        <row r="140">
          <cell r="A140" t="str">
            <v>LP_HealOnKill_Heal_05</v>
          </cell>
          <cell r="B140" t="str">
            <v>LP_HealOnKill_Heal</v>
          </cell>
          <cell r="C140" t="str">
            <v/>
          </cell>
          <cell r="D140">
            <v>5</v>
          </cell>
          <cell r="E140" t="str">
            <v>Heal</v>
          </cell>
          <cell r="H140" t="str">
            <v/>
          </cell>
          <cell r="K140">
            <v>0.06</v>
          </cell>
          <cell r="O140" t="str">
            <v/>
          </cell>
          <cell r="S140" t="str">
            <v/>
          </cell>
        </row>
        <row r="141">
          <cell r="A141" t="str">
            <v>LP_HealOnKillBetter_01</v>
          </cell>
          <cell r="B141" t="str">
            <v>LP_HealOnKillBetter</v>
          </cell>
          <cell r="C141" t="str">
            <v/>
          </cell>
          <cell r="D141">
            <v>1</v>
          </cell>
          <cell r="E141" t="str">
            <v>CallAffectorValue</v>
          </cell>
          <cell r="H141" t="str">
            <v/>
          </cell>
          <cell r="I141">
            <v>-1</v>
          </cell>
          <cell r="O141" t="str">
            <v/>
          </cell>
          <cell r="Q141" t="str">
            <v>OnKill</v>
          </cell>
          <cell r="S141">
            <v>6</v>
          </cell>
          <cell r="U141" t="str">
            <v>LP_HealOnKillBetter_Heal</v>
          </cell>
        </row>
        <row r="142">
          <cell r="A142" t="str">
            <v>LP_HealOnKillBetter_02</v>
          </cell>
          <cell r="B142" t="str">
            <v>LP_HealOnKillBetter</v>
          </cell>
          <cell r="C142" t="str">
            <v/>
          </cell>
          <cell r="D142">
            <v>2</v>
          </cell>
          <cell r="E142" t="str">
            <v>CallAffectorValue</v>
          </cell>
          <cell r="H142" t="str">
            <v/>
          </cell>
          <cell r="I142">
            <v>-1</v>
          </cell>
          <cell r="O142" t="str">
            <v/>
          </cell>
          <cell r="Q142" t="str">
            <v>OnKill</v>
          </cell>
          <cell r="S142">
            <v>6</v>
          </cell>
          <cell r="U142" t="str">
            <v>LP_HealOnKillBetter_Heal</v>
          </cell>
        </row>
        <row r="143">
          <cell r="A143" t="str">
            <v>LP_HealOnKillBetter_03</v>
          </cell>
          <cell r="B143" t="str">
            <v>LP_HealOnKillBetter</v>
          </cell>
          <cell r="C143" t="str">
            <v/>
          </cell>
          <cell r="D143">
            <v>3</v>
          </cell>
          <cell r="E143" t="str">
            <v>CallAffectorValue</v>
          </cell>
          <cell r="H143" t="str">
            <v/>
          </cell>
          <cell r="I143">
            <v>-1</v>
          </cell>
          <cell r="O143" t="str">
            <v/>
          </cell>
          <cell r="Q143" t="str">
            <v>OnKill</v>
          </cell>
          <cell r="S143">
            <v>6</v>
          </cell>
          <cell r="U143" t="str">
            <v>LP_HealOnKillBetter_Heal</v>
          </cell>
        </row>
        <row r="144">
          <cell r="A144" t="str">
            <v>LP_HealOnKillBetter_04</v>
          </cell>
          <cell r="B144" t="str">
            <v>LP_HealOnKillBetter</v>
          </cell>
          <cell r="C144" t="str">
            <v/>
          </cell>
          <cell r="D144">
            <v>4</v>
          </cell>
          <cell r="E144" t="str">
            <v>CallAffectorValue</v>
          </cell>
          <cell r="H144" t="str">
            <v/>
          </cell>
          <cell r="I144">
            <v>-1</v>
          </cell>
          <cell r="O144" t="str">
            <v/>
          </cell>
          <cell r="Q144" t="str">
            <v>OnKill</v>
          </cell>
          <cell r="S144">
            <v>6</v>
          </cell>
          <cell r="U144" t="str">
            <v>LP_HealOnKillBetter_Heal</v>
          </cell>
        </row>
        <row r="145">
          <cell r="A145" t="str">
            <v>LP_HealOnKillBetter_05</v>
          </cell>
          <cell r="B145" t="str">
            <v>LP_HealOnKillBetter</v>
          </cell>
          <cell r="C145" t="str">
            <v/>
          </cell>
          <cell r="D145">
            <v>5</v>
          </cell>
          <cell r="E145" t="str">
            <v>CallAffectorValue</v>
          </cell>
          <cell r="H145" t="str">
            <v/>
          </cell>
          <cell r="I145">
            <v>-1</v>
          </cell>
          <cell r="O145" t="str">
            <v/>
          </cell>
          <cell r="Q145" t="str">
            <v>OnKill</v>
          </cell>
          <cell r="S145">
            <v>6</v>
          </cell>
          <cell r="U145" t="str">
            <v>LP_HealOnKillBetter_Heal</v>
          </cell>
        </row>
        <row r="146">
          <cell r="A146" t="str">
            <v>LP_HealOnKillBetter_Heal_01</v>
          </cell>
          <cell r="B146" t="str">
            <v>LP_HealOnKillBetter_Heal</v>
          </cell>
          <cell r="C146" t="str">
            <v/>
          </cell>
          <cell r="D146">
            <v>1</v>
          </cell>
          <cell r="E146" t="str">
            <v>Heal</v>
          </cell>
          <cell r="H146" t="str">
            <v/>
          </cell>
          <cell r="K146">
            <v>1.2E-2</v>
          </cell>
          <cell r="O146" t="str">
            <v/>
          </cell>
          <cell r="S146" t="str">
            <v/>
          </cell>
        </row>
        <row r="147">
          <cell r="A147" t="str">
            <v>LP_HealOnKillBetter_Heal_02</v>
          </cell>
          <cell r="B147" t="str">
            <v>LP_HealOnKillBetter_Heal</v>
          </cell>
          <cell r="C147" t="str">
            <v/>
          </cell>
          <cell r="D147">
            <v>2</v>
          </cell>
          <cell r="E147" t="str">
            <v>Heal</v>
          </cell>
          <cell r="H147" t="str">
            <v/>
          </cell>
          <cell r="K147">
            <v>2.52E-2</v>
          </cell>
          <cell r="O147" t="str">
            <v/>
          </cell>
          <cell r="S147" t="str">
            <v/>
          </cell>
        </row>
        <row r="148">
          <cell r="A148" t="str">
            <v>LP_HealOnKillBetter_Heal_03</v>
          </cell>
          <cell r="B148" t="str">
            <v>LP_HealOnKillBetter_Heal</v>
          </cell>
          <cell r="C148" t="str">
            <v/>
          </cell>
          <cell r="D148">
            <v>3</v>
          </cell>
          <cell r="E148" t="str">
            <v>Heal</v>
          </cell>
          <cell r="H148" t="str">
            <v/>
          </cell>
          <cell r="K148">
            <v>3.9600000000000003E-2</v>
          </cell>
          <cell r="O148" t="str">
            <v/>
          </cell>
          <cell r="S148" t="str">
            <v/>
          </cell>
        </row>
        <row r="149">
          <cell r="A149" t="str">
            <v>LP_HealOnKillBetter_Heal_04</v>
          </cell>
          <cell r="B149" t="str">
            <v>LP_HealOnKillBetter_Heal</v>
          </cell>
          <cell r="C149" t="str">
            <v/>
          </cell>
          <cell r="D149">
            <v>4</v>
          </cell>
          <cell r="E149" t="str">
            <v>Heal</v>
          </cell>
          <cell r="H149" t="str">
            <v/>
          </cell>
          <cell r="K149">
            <v>5.5199999999999999E-2</v>
          </cell>
          <cell r="O149" t="str">
            <v/>
          </cell>
          <cell r="S149" t="str">
            <v/>
          </cell>
        </row>
        <row r="150">
          <cell r="A150" t="str">
            <v>LP_HealOnKillBetter_Heal_05</v>
          </cell>
          <cell r="B150" t="str">
            <v>LP_HealOnKillBetter_Heal</v>
          </cell>
          <cell r="C150" t="str">
            <v/>
          </cell>
          <cell r="D150">
            <v>5</v>
          </cell>
          <cell r="E150" t="str">
            <v>Heal</v>
          </cell>
          <cell r="H150" t="str">
            <v/>
          </cell>
          <cell r="K150">
            <v>7.1999999999999995E-2</v>
          </cell>
          <cell r="O150" t="str">
            <v/>
          </cell>
          <cell r="S150" t="str">
            <v/>
          </cell>
        </row>
        <row r="151">
          <cell r="A151" t="str">
            <v>LP_AtkSpeedUpOnEncounter_01</v>
          </cell>
          <cell r="B151" t="str">
            <v>LP_AtkSpeedUpOnEncounter</v>
          </cell>
          <cell r="C151" t="str">
            <v/>
          </cell>
          <cell r="D151">
            <v>1</v>
          </cell>
          <cell r="E151" t="str">
            <v>CallAffectorValue</v>
          </cell>
          <cell r="H151" t="str">
            <v/>
          </cell>
          <cell r="I151">
            <v>-1</v>
          </cell>
          <cell r="O151" t="str">
            <v/>
          </cell>
          <cell r="Q151" t="str">
            <v>OnStartStage</v>
          </cell>
          <cell r="S151">
            <v>1</v>
          </cell>
          <cell r="U151" t="str">
            <v>LP_AtkSpeedUpOnEncounter_Spd</v>
          </cell>
        </row>
        <row r="152">
          <cell r="A152" t="str">
            <v>LP_AtkSpeedUpOnEncounter_02</v>
          </cell>
          <cell r="B152" t="str">
            <v>LP_AtkSpeedUpOnEncounter</v>
          </cell>
          <cell r="C152" t="str">
            <v/>
          </cell>
          <cell r="D152">
            <v>2</v>
          </cell>
          <cell r="E152" t="str">
            <v>CallAffectorValue</v>
          </cell>
          <cell r="H152" t="str">
            <v/>
          </cell>
          <cell r="I152">
            <v>-1</v>
          </cell>
          <cell r="O152" t="str">
            <v/>
          </cell>
          <cell r="Q152" t="str">
            <v>OnStartStage</v>
          </cell>
          <cell r="S152">
            <v>1</v>
          </cell>
          <cell r="U152" t="str">
            <v>LP_AtkSpeedUpOnEncounter_Spd</v>
          </cell>
        </row>
        <row r="153">
          <cell r="A153" t="str">
            <v>LP_AtkSpeedUpOnEncounter_03</v>
          </cell>
          <cell r="B153" t="str">
            <v>LP_AtkSpeedUpOnEncounter</v>
          </cell>
          <cell r="C153" t="str">
            <v/>
          </cell>
          <cell r="D153">
            <v>3</v>
          </cell>
          <cell r="E153" t="str">
            <v>CallAffectorValue</v>
          </cell>
          <cell r="H153" t="str">
            <v/>
          </cell>
          <cell r="I153">
            <v>-1</v>
          </cell>
          <cell r="O153" t="str">
            <v/>
          </cell>
          <cell r="Q153" t="str">
            <v>OnStartStage</v>
          </cell>
          <cell r="S153">
            <v>1</v>
          </cell>
          <cell r="U153" t="str">
            <v>LP_AtkSpeedUpOnEncounter_Spd</v>
          </cell>
        </row>
        <row r="154">
          <cell r="A154" t="str">
            <v>LP_AtkSpeedUpOnEncounter_04</v>
          </cell>
          <cell r="B154" t="str">
            <v>LP_AtkSpeedUpOnEncounter</v>
          </cell>
          <cell r="C154" t="str">
            <v/>
          </cell>
          <cell r="D154">
            <v>4</v>
          </cell>
          <cell r="E154" t="str">
            <v>CallAffectorValue</v>
          </cell>
          <cell r="H154" t="str">
            <v/>
          </cell>
          <cell r="I154">
            <v>-1</v>
          </cell>
          <cell r="O154" t="str">
            <v/>
          </cell>
          <cell r="Q154" t="str">
            <v>OnStartStage</v>
          </cell>
          <cell r="S154">
            <v>1</v>
          </cell>
          <cell r="U154" t="str">
            <v>LP_AtkSpeedUpOnEncounter_Spd</v>
          </cell>
        </row>
        <row r="155">
          <cell r="A155" t="str">
            <v>LP_AtkSpeedUpOnEncounter_05</v>
          </cell>
          <cell r="B155" t="str">
            <v>LP_AtkSpeedUpOnEncounter</v>
          </cell>
          <cell r="C155" t="str">
            <v/>
          </cell>
          <cell r="D155">
            <v>5</v>
          </cell>
          <cell r="E155" t="str">
            <v>CallAffectorValue</v>
          </cell>
          <cell r="H155" t="str">
            <v/>
          </cell>
          <cell r="I155">
            <v>-1</v>
          </cell>
          <cell r="O155" t="str">
            <v/>
          </cell>
          <cell r="Q155" t="str">
            <v>OnStartStage</v>
          </cell>
          <cell r="S155">
            <v>1</v>
          </cell>
          <cell r="U155" t="str">
            <v>LP_AtkSpeedUpOnEncounter_Spd</v>
          </cell>
        </row>
        <row r="156">
          <cell r="A156" t="str">
            <v>LP_AtkSpeedUpOnEncounter_06</v>
          </cell>
          <cell r="B156" t="str">
            <v>LP_AtkSpeedUpOnEncounter</v>
          </cell>
          <cell r="C156" t="str">
            <v/>
          </cell>
          <cell r="D156">
            <v>6</v>
          </cell>
          <cell r="E156" t="str">
            <v>CallAffectorValue</v>
          </cell>
          <cell r="H156" t="str">
            <v/>
          </cell>
          <cell r="I156">
            <v>-1</v>
          </cell>
          <cell r="O156" t="str">
            <v/>
          </cell>
          <cell r="Q156" t="str">
            <v>OnStartStage</v>
          </cell>
          <cell r="S156">
            <v>1</v>
          </cell>
          <cell r="U156" t="str">
            <v>LP_AtkSpeedUpOnEncounter_Spd</v>
          </cell>
        </row>
        <row r="157">
          <cell r="A157" t="str">
            <v>LP_AtkSpeedUpOnEncounter_07</v>
          </cell>
          <cell r="B157" t="str">
            <v>LP_AtkSpeedUpOnEncounter</v>
          </cell>
          <cell r="C157" t="str">
            <v/>
          </cell>
          <cell r="D157">
            <v>7</v>
          </cell>
          <cell r="E157" t="str">
            <v>CallAffectorValue</v>
          </cell>
          <cell r="H157" t="str">
            <v/>
          </cell>
          <cell r="I157">
            <v>-1</v>
          </cell>
          <cell r="O157" t="str">
            <v/>
          </cell>
          <cell r="Q157" t="str">
            <v>OnStartStage</v>
          </cell>
          <cell r="S157">
            <v>1</v>
          </cell>
          <cell r="U157" t="str">
            <v>LP_AtkSpeedUpOnEncounter_Spd</v>
          </cell>
        </row>
        <row r="158">
          <cell r="A158" t="str">
            <v>LP_AtkSpeedUpOnEncounter_08</v>
          </cell>
          <cell r="B158" t="str">
            <v>LP_AtkSpeedUpOnEncounter</v>
          </cell>
          <cell r="C158" t="str">
            <v/>
          </cell>
          <cell r="D158">
            <v>8</v>
          </cell>
          <cell r="E158" t="str">
            <v>CallAffectorValue</v>
          </cell>
          <cell r="H158" t="str">
            <v/>
          </cell>
          <cell r="I158">
            <v>-1</v>
          </cell>
          <cell r="O158" t="str">
            <v/>
          </cell>
          <cell r="Q158" t="str">
            <v>OnStartStage</v>
          </cell>
          <cell r="S158">
            <v>1</v>
          </cell>
          <cell r="U158" t="str">
            <v>LP_AtkSpeedUpOnEncounter_Spd</v>
          </cell>
        </row>
        <row r="159">
          <cell r="A159" t="str">
            <v>LP_AtkSpeedUpOnEncounter_09</v>
          </cell>
          <cell r="B159" t="str">
            <v>LP_AtkSpeedUpOnEncounter</v>
          </cell>
          <cell r="C159" t="str">
            <v/>
          </cell>
          <cell r="D159">
            <v>9</v>
          </cell>
          <cell r="E159" t="str">
            <v>CallAffectorValue</v>
          </cell>
          <cell r="H159" t="str">
            <v/>
          </cell>
          <cell r="I159">
            <v>-1</v>
          </cell>
          <cell r="O159" t="str">
            <v/>
          </cell>
          <cell r="Q159" t="str">
            <v>OnStartStage</v>
          </cell>
          <cell r="S159">
            <v>1</v>
          </cell>
          <cell r="U159" t="str">
            <v>LP_AtkSpeedUpOnEncounter_Spd</v>
          </cell>
        </row>
        <row r="160">
          <cell r="A160" t="str">
            <v>LP_AtkSpeedUpOnEncounter_Spd_01</v>
          </cell>
          <cell r="B160" t="str">
            <v>LP_AtkSpeedUpOnEncounter_Spd</v>
          </cell>
          <cell r="C160" t="str">
            <v/>
          </cell>
          <cell r="D160">
            <v>1</v>
          </cell>
          <cell r="E160" t="str">
            <v>ChangeActorStatus</v>
          </cell>
          <cell r="H160" t="str">
            <v/>
          </cell>
          <cell r="I160">
            <v>4.5</v>
          </cell>
          <cell r="J160">
            <v>0.25</v>
          </cell>
          <cell r="M160" t="str">
            <v>AttackSpeedAddRate</v>
          </cell>
          <cell r="O160">
            <v>3</v>
          </cell>
          <cell r="R160">
            <v>1</v>
          </cell>
          <cell r="S160">
            <v>1</v>
          </cell>
          <cell r="W160" t="str">
            <v>Magic_circle_11_D</v>
          </cell>
        </row>
        <row r="161">
          <cell r="A161" t="str">
            <v>LP_AtkSpeedUpOnEncounter_Spd_02</v>
          </cell>
          <cell r="B161" t="str">
            <v>LP_AtkSpeedUpOnEncounter_Spd</v>
          </cell>
          <cell r="C161" t="str">
            <v/>
          </cell>
          <cell r="D161">
            <v>2</v>
          </cell>
          <cell r="E161" t="str">
            <v>ChangeActorStatus</v>
          </cell>
          <cell r="H161" t="str">
            <v/>
          </cell>
          <cell r="I161">
            <v>5</v>
          </cell>
          <cell r="J161">
            <v>0.5</v>
          </cell>
          <cell r="M161" t="str">
            <v>AttackSpeedAddRate</v>
          </cell>
          <cell r="O161">
            <v>3</v>
          </cell>
          <cell r="R161">
            <v>1</v>
          </cell>
          <cell r="S161">
            <v>1</v>
          </cell>
          <cell r="W161" t="str">
            <v>Magic_circle_11_D</v>
          </cell>
        </row>
        <row r="162">
          <cell r="A162" t="str">
            <v>LP_AtkSpeedUpOnEncounter_Spd_03</v>
          </cell>
          <cell r="B162" t="str">
            <v>LP_AtkSpeedUpOnEncounter_Spd</v>
          </cell>
          <cell r="C162" t="str">
            <v/>
          </cell>
          <cell r="D162">
            <v>3</v>
          </cell>
          <cell r="E162" t="str">
            <v>ChangeActorStatus</v>
          </cell>
          <cell r="H162" t="str">
            <v/>
          </cell>
          <cell r="I162">
            <v>5.5</v>
          </cell>
          <cell r="J162">
            <v>0.75</v>
          </cell>
          <cell r="M162" t="str">
            <v>AttackSpeedAddRate</v>
          </cell>
          <cell r="O162">
            <v>3</v>
          </cell>
          <cell r="R162">
            <v>1</v>
          </cell>
          <cell r="S162">
            <v>1</v>
          </cell>
          <cell r="W162" t="str">
            <v>Magic_circle_11_D</v>
          </cell>
        </row>
        <row r="163">
          <cell r="A163" t="str">
            <v>LP_AtkSpeedUpOnEncounter_Spd_04</v>
          </cell>
          <cell r="B163" t="str">
            <v>LP_AtkSpeedUpOnEncounter_Spd</v>
          </cell>
          <cell r="C163" t="str">
            <v/>
          </cell>
          <cell r="D163">
            <v>4</v>
          </cell>
          <cell r="E163" t="str">
            <v>ChangeActorStatus</v>
          </cell>
          <cell r="H163" t="str">
            <v/>
          </cell>
          <cell r="I163">
            <v>6</v>
          </cell>
          <cell r="J163">
            <v>1</v>
          </cell>
          <cell r="M163" t="str">
            <v>AttackSpeedAddRate</v>
          </cell>
          <cell r="O163">
            <v>3</v>
          </cell>
          <cell r="R163">
            <v>1</v>
          </cell>
          <cell r="S163">
            <v>1</v>
          </cell>
          <cell r="W163" t="str">
            <v>Magic_circle_11_D</v>
          </cell>
        </row>
        <row r="164">
          <cell r="A164" t="str">
            <v>LP_AtkSpeedUpOnEncounter_Spd_05</v>
          </cell>
          <cell r="B164" t="str">
            <v>LP_AtkSpeedUpOnEncounter_Spd</v>
          </cell>
          <cell r="C164" t="str">
            <v/>
          </cell>
          <cell r="D164">
            <v>5</v>
          </cell>
          <cell r="E164" t="str">
            <v>ChangeActorStatus</v>
          </cell>
          <cell r="H164" t="str">
            <v/>
          </cell>
          <cell r="I164">
            <v>6.5</v>
          </cell>
          <cell r="J164">
            <v>1.25</v>
          </cell>
          <cell r="M164" t="str">
            <v>AttackSpeedAddRate</v>
          </cell>
          <cell r="O164">
            <v>3</v>
          </cell>
          <cell r="R164">
            <v>1</v>
          </cell>
          <cell r="S164">
            <v>1</v>
          </cell>
          <cell r="W164" t="str">
            <v>Magic_circle_11_D</v>
          </cell>
        </row>
        <row r="165">
          <cell r="A165" t="str">
            <v>LP_AtkSpeedUpOnEncounter_Spd_06</v>
          </cell>
          <cell r="B165" t="str">
            <v>LP_AtkSpeedUpOnEncounter_Spd</v>
          </cell>
          <cell r="C165" t="str">
            <v/>
          </cell>
          <cell r="D165">
            <v>6</v>
          </cell>
          <cell r="E165" t="str">
            <v>ChangeActorStatus</v>
          </cell>
          <cell r="H165" t="str">
            <v/>
          </cell>
          <cell r="I165">
            <v>7</v>
          </cell>
          <cell r="J165">
            <v>1.5</v>
          </cell>
          <cell r="M165" t="str">
            <v>AttackSpeedAddRate</v>
          </cell>
          <cell r="O165">
            <v>3</v>
          </cell>
          <cell r="R165">
            <v>1</v>
          </cell>
          <cell r="S165">
            <v>1</v>
          </cell>
          <cell r="W165" t="str">
            <v>Magic_circle_11_D</v>
          </cell>
        </row>
        <row r="166">
          <cell r="A166" t="str">
            <v>LP_AtkSpeedUpOnEncounter_Spd_07</v>
          </cell>
          <cell r="B166" t="str">
            <v>LP_AtkSpeedUpOnEncounter_Spd</v>
          </cell>
          <cell r="C166" t="str">
            <v/>
          </cell>
          <cell r="D166">
            <v>7</v>
          </cell>
          <cell r="E166" t="str">
            <v>ChangeActorStatus</v>
          </cell>
          <cell r="H166" t="str">
            <v/>
          </cell>
          <cell r="I166">
            <v>7.5</v>
          </cell>
          <cell r="J166">
            <v>1.75</v>
          </cell>
          <cell r="M166" t="str">
            <v>AttackSpeedAddRate</v>
          </cell>
          <cell r="O166">
            <v>3</v>
          </cell>
          <cell r="R166">
            <v>1</v>
          </cell>
          <cell r="S166">
            <v>1</v>
          </cell>
          <cell r="W166" t="str">
            <v>Magic_circle_11_D</v>
          </cell>
        </row>
        <row r="167">
          <cell r="A167" t="str">
            <v>LP_AtkSpeedUpOnEncounter_Spd_08</v>
          </cell>
          <cell r="B167" t="str">
            <v>LP_AtkSpeedUpOnEncounter_Spd</v>
          </cell>
          <cell r="C167" t="str">
            <v/>
          </cell>
          <cell r="D167">
            <v>8</v>
          </cell>
          <cell r="E167" t="str">
            <v>ChangeActorStatus</v>
          </cell>
          <cell r="H167" t="str">
            <v/>
          </cell>
          <cell r="I167">
            <v>8</v>
          </cell>
          <cell r="J167">
            <v>2</v>
          </cell>
          <cell r="M167" t="str">
            <v>AttackSpeedAddRate</v>
          </cell>
          <cell r="O167">
            <v>3</v>
          </cell>
          <cell r="R167">
            <v>1</v>
          </cell>
          <cell r="S167">
            <v>1</v>
          </cell>
          <cell r="W167" t="str">
            <v>Magic_circle_11_D</v>
          </cell>
        </row>
        <row r="168">
          <cell r="A168" t="str">
            <v>LP_AtkSpeedUpOnEncounter_Spd_09</v>
          </cell>
          <cell r="B168" t="str">
            <v>LP_AtkSpeedUpOnEncounter_Spd</v>
          </cell>
          <cell r="C168" t="str">
            <v/>
          </cell>
          <cell r="D168">
            <v>9</v>
          </cell>
          <cell r="E168" t="str">
            <v>ChangeActorStatus</v>
          </cell>
          <cell r="H168" t="str">
            <v/>
          </cell>
          <cell r="I168">
            <v>8.5</v>
          </cell>
          <cell r="J168">
            <v>2.25</v>
          </cell>
          <cell r="M168" t="str">
            <v>AttackSpeedAddRate</v>
          </cell>
          <cell r="O168">
            <v>3</v>
          </cell>
          <cell r="R168">
            <v>1</v>
          </cell>
          <cell r="S168">
            <v>1</v>
          </cell>
          <cell r="W168" t="str">
            <v>Magic_circle_11_D</v>
          </cell>
        </row>
        <row r="169">
          <cell r="A169" t="str">
            <v>LP_AtkSpeedUpOnEncounterBetter_01</v>
          </cell>
          <cell r="B169" t="str">
            <v>LP_AtkSpeedUpOnEncounterBetter</v>
          </cell>
          <cell r="C169" t="str">
            <v/>
          </cell>
          <cell r="D169">
            <v>1</v>
          </cell>
          <cell r="E169" t="str">
            <v>CallAffectorValue</v>
          </cell>
          <cell r="H169" t="str">
            <v/>
          </cell>
          <cell r="I169">
            <v>-1</v>
          </cell>
          <cell r="O169" t="str">
            <v/>
          </cell>
          <cell r="Q169" t="str">
            <v>OnStartStage</v>
          </cell>
          <cell r="S169">
            <v>1</v>
          </cell>
          <cell r="U169" t="str">
            <v>LP_AtkSpeedUpOnEncounterBetter_Spd</v>
          </cell>
        </row>
        <row r="170">
          <cell r="A170" t="str">
            <v>LP_AtkSpeedUpOnEncounterBetter_02</v>
          </cell>
          <cell r="B170" t="str">
            <v>LP_AtkSpeedUpOnEncounterBetter</v>
          </cell>
          <cell r="C170" t="str">
            <v/>
          </cell>
          <cell r="D170">
            <v>2</v>
          </cell>
          <cell r="E170" t="str">
            <v>CallAffectorValue</v>
          </cell>
          <cell r="H170" t="str">
            <v/>
          </cell>
          <cell r="I170">
            <v>-1</v>
          </cell>
          <cell r="O170" t="str">
            <v/>
          </cell>
          <cell r="Q170" t="str">
            <v>OnStartStage</v>
          </cell>
          <cell r="S170">
            <v>1</v>
          </cell>
          <cell r="U170" t="str">
            <v>LP_AtkSpeedUpOnEncounterBetter_Spd</v>
          </cell>
        </row>
        <row r="171">
          <cell r="A171" t="str">
            <v>LP_AtkSpeedUpOnEncounterBetter_03</v>
          </cell>
          <cell r="B171" t="str">
            <v>LP_AtkSpeedUpOnEncounterBetter</v>
          </cell>
          <cell r="C171" t="str">
            <v/>
          </cell>
          <cell r="D171">
            <v>3</v>
          </cell>
          <cell r="E171" t="str">
            <v>CallAffectorValue</v>
          </cell>
          <cell r="H171" t="str">
            <v/>
          </cell>
          <cell r="I171">
            <v>-1</v>
          </cell>
          <cell r="O171" t="str">
            <v/>
          </cell>
          <cell r="Q171" t="str">
            <v>OnStartStage</v>
          </cell>
          <cell r="S171">
            <v>1</v>
          </cell>
          <cell r="U171" t="str">
            <v>LP_AtkSpeedUpOnEncounterBetter_Spd</v>
          </cell>
        </row>
        <row r="172">
          <cell r="A172" t="str">
            <v>LP_AtkSpeedUpOnEncounterBetter_04</v>
          </cell>
          <cell r="B172" t="str">
            <v>LP_AtkSpeedUpOnEncounterBetter</v>
          </cell>
          <cell r="C172" t="str">
            <v/>
          </cell>
          <cell r="D172">
            <v>4</v>
          </cell>
          <cell r="E172" t="str">
            <v>CallAffectorValue</v>
          </cell>
          <cell r="H172" t="str">
            <v/>
          </cell>
          <cell r="I172">
            <v>-1</v>
          </cell>
          <cell r="O172" t="str">
            <v/>
          </cell>
          <cell r="Q172" t="str">
            <v>OnStartStage</v>
          </cell>
          <cell r="S172">
            <v>1</v>
          </cell>
          <cell r="U172" t="str">
            <v>LP_AtkSpeedUpOnEncounterBetter_Spd</v>
          </cell>
        </row>
        <row r="173">
          <cell r="A173" t="str">
            <v>LP_AtkSpeedUpOnEncounterBetter_05</v>
          </cell>
          <cell r="B173" t="str">
            <v>LP_AtkSpeedUpOnEncounterBetter</v>
          </cell>
          <cell r="C173" t="str">
            <v/>
          </cell>
          <cell r="D173">
            <v>5</v>
          </cell>
          <cell r="E173" t="str">
            <v>CallAffectorValue</v>
          </cell>
          <cell r="H173" t="str">
            <v/>
          </cell>
          <cell r="I173">
            <v>-1</v>
          </cell>
          <cell r="O173" t="str">
            <v/>
          </cell>
          <cell r="Q173" t="str">
            <v>OnStartStage</v>
          </cell>
          <cell r="S173">
            <v>1</v>
          </cell>
          <cell r="U173" t="str">
            <v>LP_AtkSpeedUpOnEncounterBetter_Spd</v>
          </cell>
        </row>
        <row r="174">
          <cell r="A174" t="str">
            <v>LP_AtkSpeedUpOnEncounterBetter_Spd_01</v>
          </cell>
          <cell r="B174" t="str">
            <v>LP_AtkSpeedUpOnEncounterBetter_Spd</v>
          </cell>
          <cell r="C174" t="str">
            <v/>
          </cell>
          <cell r="D174">
            <v>1</v>
          </cell>
          <cell r="E174" t="str">
            <v>ChangeActorStatus</v>
          </cell>
          <cell r="H174" t="str">
            <v/>
          </cell>
          <cell r="I174">
            <v>5</v>
          </cell>
          <cell r="J174">
            <v>0.35</v>
          </cell>
          <cell r="M174" t="str">
            <v>AttackSpeedAddRate</v>
          </cell>
          <cell r="O174">
            <v>3</v>
          </cell>
          <cell r="R174">
            <v>1</v>
          </cell>
          <cell r="S174">
            <v>1</v>
          </cell>
          <cell r="W174" t="str">
            <v>Magic_circle_11_D</v>
          </cell>
        </row>
        <row r="175">
          <cell r="A175" t="str">
            <v>LP_AtkSpeedUpOnEncounterBetter_Spd_02</v>
          </cell>
          <cell r="B175" t="str">
            <v>LP_AtkSpeedUpOnEncounterBetter_Spd</v>
          </cell>
          <cell r="C175" t="str">
            <v/>
          </cell>
          <cell r="D175">
            <v>2</v>
          </cell>
          <cell r="E175" t="str">
            <v>ChangeActorStatus</v>
          </cell>
          <cell r="H175" t="str">
            <v/>
          </cell>
          <cell r="I175">
            <v>6</v>
          </cell>
          <cell r="J175">
            <v>0.7</v>
          </cell>
          <cell r="M175" t="str">
            <v>AttackSpeedAddRate</v>
          </cell>
          <cell r="O175">
            <v>3</v>
          </cell>
          <cell r="R175">
            <v>1</v>
          </cell>
          <cell r="S175">
            <v>1</v>
          </cell>
          <cell r="W175" t="str">
            <v>Magic_circle_11_D</v>
          </cell>
        </row>
        <row r="176">
          <cell r="A176" t="str">
            <v>LP_AtkSpeedUpOnEncounterBetter_Spd_03</v>
          </cell>
          <cell r="B176" t="str">
            <v>LP_AtkSpeedUpOnEncounterBetter_Spd</v>
          </cell>
          <cell r="C176" t="str">
            <v/>
          </cell>
          <cell r="D176">
            <v>3</v>
          </cell>
          <cell r="E176" t="str">
            <v>ChangeActorStatus</v>
          </cell>
          <cell r="H176" t="str">
            <v/>
          </cell>
          <cell r="I176">
            <v>7</v>
          </cell>
          <cell r="J176">
            <v>1.05</v>
          </cell>
          <cell r="M176" t="str">
            <v>AttackSpeedAddRate</v>
          </cell>
          <cell r="O176">
            <v>3</v>
          </cell>
          <cell r="R176">
            <v>1</v>
          </cell>
          <cell r="S176">
            <v>1</v>
          </cell>
          <cell r="W176" t="str">
            <v>Magic_circle_11_D</v>
          </cell>
        </row>
        <row r="177">
          <cell r="A177" t="str">
            <v>LP_AtkSpeedUpOnEncounterBetter_Spd_04</v>
          </cell>
          <cell r="B177" t="str">
            <v>LP_AtkSpeedUpOnEncounterBetter_Spd</v>
          </cell>
          <cell r="C177" t="str">
            <v/>
          </cell>
          <cell r="D177">
            <v>4</v>
          </cell>
          <cell r="E177" t="str">
            <v>ChangeActorStatus</v>
          </cell>
          <cell r="H177" t="str">
            <v/>
          </cell>
          <cell r="I177">
            <v>8</v>
          </cell>
          <cell r="J177">
            <v>1.4</v>
          </cell>
          <cell r="M177" t="str">
            <v>AttackSpeedAddRate</v>
          </cell>
          <cell r="O177">
            <v>3</v>
          </cell>
          <cell r="R177">
            <v>1</v>
          </cell>
          <cell r="S177">
            <v>1</v>
          </cell>
          <cell r="W177" t="str">
            <v>Magic_circle_11_D</v>
          </cell>
        </row>
        <row r="178">
          <cell r="A178" t="str">
            <v>LP_AtkSpeedUpOnEncounterBetter_Spd_05</v>
          </cell>
          <cell r="B178" t="str">
            <v>LP_AtkSpeedUpOnEncounterBetter_Spd</v>
          </cell>
          <cell r="C178" t="str">
            <v/>
          </cell>
          <cell r="D178">
            <v>5</v>
          </cell>
          <cell r="E178" t="str">
            <v>ChangeActorStatus</v>
          </cell>
          <cell r="H178" t="str">
            <v/>
          </cell>
          <cell r="I178">
            <v>9</v>
          </cell>
          <cell r="J178">
            <v>1.75</v>
          </cell>
          <cell r="M178" t="str">
            <v>AttackSpeedAddRate</v>
          </cell>
          <cell r="O178">
            <v>3</v>
          </cell>
          <cell r="R178">
            <v>1</v>
          </cell>
          <cell r="S178">
            <v>1</v>
          </cell>
          <cell r="W178" t="str">
            <v>Magic_circle_11_D</v>
          </cell>
        </row>
        <row r="179">
          <cell r="A179" t="str">
            <v>LP_VampireOnAttack_01</v>
          </cell>
          <cell r="B179" t="str">
            <v>LP_VampireOnAttack</v>
          </cell>
          <cell r="C179" t="str">
            <v/>
          </cell>
          <cell r="D179">
            <v>1</v>
          </cell>
          <cell r="E179" t="str">
            <v>CallAffectorValue</v>
          </cell>
          <cell r="H179" t="str">
            <v/>
          </cell>
          <cell r="I179">
            <v>-1</v>
          </cell>
          <cell r="O179" t="str">
            <v/>
          </cell>
          <cell r="Q179" t="str">
            <v>OnHit</v>
          </cell>
          <cell r="S179">
            <v>5</v>
          </cell>
          <cell r="U179" t="str">
            <v>LP_VampireOnAttack_Heal</v>
          </cell>
        </row>
        <row r="180">
          <cell r="A180" t="str">
            <v>LP_VampireOnAttack_02</v>
          </cell>
          <cell r="B180" t="str">
            <v>LP_VampireOnAttack</v>
          </cell>
          <cell r="C180" t="str">
            <v/>
          </cell>
          <cell r="D180">
            <v>2</v>
          </cell>
          <cell r="E180" t="str">
            <v>CallAffectorValue</v>
          </cell>
          <cell r="H180" t="str">
            <v/>
          </cell>
          <cell r="I180">
            <v>-1</v>
          </cell>
          <cell r="O180" t="str">
            <v/>
          </cell>
          <cell r="Q180" t="str">
            <v>OnHit</v>
          </cell>
          <cell r="S180">
            <v>5</v>
          </cell>
          <cell r="U180" t="str">
            <v>LP_VampireOnAttack_Heal</v>
          </cell>
        </row>
        <row r="181">
          <cell r="A181" t="str">
            <v>LP_VampireOnAttack_03</v>
          </cell>
          <cell r="B181" t="str">
            <v>LP_VampireOnAttack</v>
          </cell>
          <cell r="C181" t="str">
            <v/>
          </cell>
          <cell r="D181">
            <v>3</v>
          </cell>
          <cell r="E181" t="str">
            <v>CallAffectorValue</v>
          </cell>
          <cell r="H181" t="str">
            <v/>
          </cell>
          <cell r="I181">
            <v>-1</v>
          </cell>
          <cell r="O181" t="str">
            <v/>
          </cell>
          <cell r="Q181" t="str">
            <v>OnHit</v>
          </cell>
          <cell r="S181">
            <v>5</v>
          </cell>
          <cell r="U181" t="str">
            <v>LP_VampireOnAttack_Heal</v>
          </cell>
        </row>
        <row r="182">
          <cell r="A182" t="str">
            <v>LP_VampireOnAttack_04</v>
          </cell>
          <cell r="B182" t="str">
            <v>LP_VampireOnAttack</v>
          </cell>
          <cell r="C182" t="str">
            <v/>
          </cell>
          <cell r="D182">
            <v>4</v>
          </cell>
          <cell r="E182" t="str">
            <v>CallAffectorValue</v>
          </cell>
          <cell r="H182" t="str">
            <v/>
          </cell>
          <cell r="I182">
            <v>-1</v>
          </cell>
          <cell r="O182" t="str">
            <v/>
          </cell>
          <cell r="Q182" t="str">
            <v>OnHit</v>
          </cell>
          <cell r="S182">
            <v>5</v>
          </cell>
          <cell r="U182" t="str">
            <v>LP_VampireOnAttack_Heal</v>
          </cell>
        </row>
        <row r="183">
          <cell r="A183" t="str">
            <v>LP_VampireOnAttack_05</v>
          </cell>
          <cell r="B183" t="str">
            <v>LP_VampireOnAttack</v>
          </cell>
          <cell r="C183" t="str">
            <v/>
          </cell>
          <cell r="D183">
            <v>5</v>
          </cell>
          <cell r="E183" t="str">
            <v>CallAffectorValue</v>
          </cell>
          <cell r="H183" t="str">
            <v/>
          </cell>
          <cell r="I183">
            <v>-1</v>
          </cell>
          <cell r="O183" t="str">
            <v/>
          </cell>
          <cell r="Q183" t="str">
            <v>OnHit</v>
          </cell>
          <cell r="S183">
            <v>5</v>
          </cell>
          <cell r="U183" t="str">
            <v>LP_VampireOnAttack_Heal</v>
          </cell>
        </row>
        <row r="184">
          <cell r="A184" t="str">
            <v>LP_VampireOnAttack_Heal_01</v>
          </cell>
          <cell r="B184" t="str">
            <v>LP_VampireOnAttack_Heal</v>
          </cell>
          <cell r="C184" t="str">
            <v/>
          </cell>
          <cell r="D184">
            <v>1</v>
          </cell>
          <cell r="E184" t="str">
            <v>Heal</v>
          </cell>
          <cell r="H184" t="str">
            <v/>
          </cell>
          <cell r="L184">
            <v>0.01</v>
          </cell>
          <cell r="O184" t="str">
            <v/>
          </cell>
          <cell r="S184" t="str">
            <v/>
          </cell>
        </row>
        <row r="185">
          <cell r="A185" t="str">
            <v>LP_VampireOnAttack_Heal_02</v>
          </cell>
          <cell r="B185" t="str">
            <v>LP_VampireOnAttack_Heal</v>
          </cell>
          <cell r="C185" t="str">
            <v/>
          </cell>
          <cell r="D185">
            <v>2</v>
          </cell>
          <cell r="E185" t="str">
            <v>Heal</v>
          </cell>
          <cell r="H185" t="str">
            <v/>
          </cell>
          <cell r="L185">
            <v>2.1999999999999999E-2</v>
          </cell>
          <cell r="O185" t="str">
            <v/>
          </cell>
          <cell r="S185" t="str">
            <v/>
          </cell>
        </row>
        <row r="186">
          <cell r="A186" t="str">
            <v>LP_VampireOnAttack_Heal_03</v>
          </cell>
          <cell r="B186" t="str">
            <v>LP_VampireOnAttack_Heal</v>
          </cell>
          <cell r="C186" t="str">
            <v/>
          </cell>
          <cell r="D186">
            <v>3</v>
          </cell>
          <cell r="E186" t="str">
            <v>Heal</v>
          </cell>
          <cell r="H186" t="str">
            <v/>
          </cell>
          <cell r="L186">
            <v>3.5999999999999997E-2</v>
          </cell>
          <cell r="O186" t="str">
            <v/>
          </cell>
          <cell r="S186" t="str">
            <v/>
          </cell>
        </row>
        <row r="187">
          <cell r="A187" t="str">
            <v>LP_VampireOnAttack_Heal_04</v>
          </cell>
          <cell r="B187" t="str">
            <v>LP_VampireOnAttack_Heal</v>
          </cell>
          <cell r="C187" t="str">
            <v/>
          </cell>
          <cell r="D187">
            <v>4</v>
          </cell>
          <cell r="E187" t="str">
            <v>Heal</v>
          </cell>
          <cell r="H187" t="str">
            <v/>
          </cell>
          <cell r="L187">
            <v>5.1999999999999998E-2</v>
          </cell>
          <cell r="O187" t="str">
            <v/>
          </cell>
          <cell r="S187" t="str">
            <v/>
          </cell>
        </row>
        <row r="188">
          <cell r="A188" t="str">
            <v>LP_VampireOnAttack_Heal_05</v>
          </cell>
          <cell r="B188" t="str">
            <v>LP_VampireOnAttack_Heal</v>
          </cell>
          <cell r="C188" t="str">
            <v/>
          </cell>
          <cell r="D188">
            <v>5</v>
          </cell>
          <cell r="E188" t="str">
            <v>Heal</v>
          </cell>
          <cell r="H188" t="str">
            <v/>
          </cell>
          <cell r="L188">
            <v>7.0000000000000007E-2</v>
          </cell>
          <cell r="O188" t="str">
            <v/>
          </cell>
          <cell r="S188" t="str">
            <v/>
          </cell>
        </row>
        <row r="189">
          <cell r="A189" t="str">
            <v>LP_VampireOnAttackBetter_01</v>
          </cell>
          <cell r="B189" t="str">
            <v>LP_VampireOnAttackBetter</v>
          </cell>
          <cell r="C189" t="str">
            <v/>
          </cell>
          <cell r="D189">
            <v>1</v>
          </cell>
          <cell r="E189" t="str">
            <v>CallAffectorValue</v>
          </cell>
          <cell r="H189" t="str">
            <v/>
          </cell>
          <cell r="I189">
            <v>-1</v>
          </cell>
          <cell r="O189" t="str">
            <v/>
          </cell>
          <cell r="Q189" t="str">
            <v>OnHit</v>
          </cell>
          <cell r="S189">
            <v>5</v>
          </cell>
          <cell r="U189" t="str">
            <v>LP_VampireOnAttackBetter_Heal</v>
          </cell>
        </row>
        <row r="190">
          <cell r="A190" t="str">
            <v>LP_VampireOnAttackBetter_02</v>
          </cell>
          <cell r="B190" t="str">
            <v>LP_VampireOnAttackBetter</v>
          </cell>
          <cell r="C190" t="str">
            <v/>
          </cell>
          <cell r="D190">
            <v>2</v>
          </cell>
          <cell r="E190" t="str">
            <v>CallAffectorValue</v>
          </cell>
          <cell r="H190" t="str">
            <v/>
          </cell>
          <cell r="I190">
            <v>-1</v>
          </cell>
          <cell r="O190" t="str">
            <v/>
          </cell>
          <cell r="Q190" t="str">
            <v>OnHit</v>
          </cell>
          <cell r="S190">
            <v>5</v>
          </cell>
          <cell r="U190" t="str">
            <v>LP_VampireOnAttackBetter_Heal</v>
          </cell>
        </row>
        <row r="191">
          <cell r="A191" t="str">
            <v>LP_VampireOnAttackBetter_03</v>
          </cell>
          <cell r="B191" t="str">
            <v>LP_VampireOnAttackBetter</v>
          </cell>
          <cell r="C191" t="str">
            <v/>
          </cell>
          <cell r="D191">
            <v>3</v>
          </cell>
          <cell r="E191" t="str">
            <v>CallAffectorValue</v>
          </cell>
          <cell r="H191" t="str">
            <v/>
          </cell>
          <cell r="I191">
            <v>-1</v>
          </cell>
          <cell r="O191" t="str">
            <v/>
          </cell>
          <cell r="Q191" t="str">
            <v>OnHit</v>
          </cell>
          <cell r="S191">
            <v>5</v>
          </cell>
          <cell r="U191" t="str">
            <v>LP_VampireOnAttackBetter_Heal</v>
          </cell>
        </row>
        <row r="192">
          <cell r="A192" t="str">
            <v>LP_VampireOnAttackBetter_04</v>
          </cell>
          <cell r="B192" t="str">
            <v>LP_VampireOnAttackBetter</v>
          </cell>
          <cell r="C192" t="str">
            <v/>
          </cell>
          <cell r="D192">
            <v>4</v>
          </cell>
          <cell r="E192" t="str">
            <v>CallAffectorValue</v>
          </cell>
          <cell r="H192" t="str">
            <v/>
          </cell>
          <cell r="I192">
            <v>-1</v>
          </cell>
          <cell r="O192" t="str">
            <v/>
          </cell>
          <cell r="Q192" t="str">
            <v>OnHit</v>
          </cell>
          <cell r="S192">
            <v>5</v>
          </cell>
          <cell r="U192" t="str">
            <v>LP_VampireOnAttackBetter_Heal</v>
          </cell>
        </row>
        <row r="193">
          <cell r="A193" t="str">
            <v>LP_VampireOnAttackBetter_05</v>
          </cell>
          <cell r="B193" t="str">
            <v>LP_VampireOnAttackBetter</v>
          </cell>
          <cell r="C193" t="str">
            <v/>
          </cell>
          <cell r="D193">
            <v>5</v>
          </cell>
          <cell r="E193" t="str">
            <v>CallAffectorValue</v>
          </cell>
          <cell r="H193" t="str">
            <v/>
          </cell>
          <cell r="I193">
            <v>-1</v>
          </cell>
          <cell r="O193" t="str">
            <v/>
          </cell>
          <cell r="Q193" t="str">
            <v>OnHit</v>
          </cell>
          <cell r="S193">
            <v>5</v>
          </cell>
          <cell r="U193" t="str">
            <v>LP_VampireOnAttackBetter_Heal</v>
          </cell>
        </row>
        <row r="194">
          <cell r="A194" t="str">
            <v>LP_VampireOnAttackBetter_Heal_01</v>
          </cell>
          <cell r="B194" t="str">
            <v>LP_VampireOnAttackBetter_Heal</v>
          </cell>
          <cell r="C194" t="str">
            <v/>
          </cell>
          <cell r="D194">
            <v>1</v>
          </cell>
          <cell r="E194" t="str">
            <v>Heal</v>
          </cell>
          <cell r="H194" t="str">
            <v/>
          </cell>
          <cell r="L194">
            <v>1.4999999999999999E-2</v>
          </cell>
          <cell r="O194" t="str">
            <v/>
          </cell>
          <cell r="S194" t="str">
            <v/>
          </cell>
        </row>
        <row r="195">
          <cell r="A195" t="str">
            <v>LP_VampireOnAttackBetter_Heal_02</v>
          </cell>
          <cell r="B195" t="str">
            <v>LP_VampireOnAttackBetter_Heal</v>
          </cell>
          <cell r="C195" t="str">
            <v/>
          </cell>
          <cell r="D195">
            <v>2</v>
          </cell>
          <cell r="E195" t="str">
            <v>Heal</v>
          </cell>
          <cell r="H195" t="str">
            <v/>
          </cell>
          <cell r="L195">
            <v>3.3000000000000002E-2</v>
          </cell>
          <cell r="O195" t="str">
            <v/>
          </cell>
          <cell r="S195" t="str">
            <v/>
          </cell>
        </row>
        <row r="196">
          <cell r="A196" t="str">
            <v>LP_VampireOnAttackBetter_Heal_03</v>
          </cell>
          <cell r="B196" t="str">
            <v>LP_VampireOnAttackBetter_Heal</v>
          </cell>
          <cell r="C196" t="str">
            <v/>
          </cell>
          <cell r="D196">
            <v>3</v>
          </cell>
          <cell r="E196" t="str">
            <v>Heal</v>
          </cell>
          <cell r="H196" t="str">
            <v/>
          </cell>
          <cell r="L196">
            <v>5.3999999999999999E-2</v>
          </cell>
          <cell r="O196" t="str">
            <v/>
          </cell>
          <cell r="S196" t="str">
            <v/>
          </cell>
        </row>
        <row r="197">
          <cell r="A197" t="str">
            <v>LP_VampireOnAttackBetter_Heal_04</v>
          </cell>
          <cell r="B197" t="str">
            <v>LP_VampireOnAttackBetter_Heal</v>
          </cell>
          <cell r="C197" t="str">
            <v/>
          </cell>
          <cell r="D197">
            <v>4</v>
          </cell>
          <cell r="E197" t="str">
            <v>Heal</v>
          </cell>
          <cell r="H197" t="str">
            <v/>
          </cell>
          <cell r="L197">
            <v>7.8E-2</v>
          </cell>
          <cell r="O197" t="str">
            <v/>
          </cell>
          <cell r="S197" t="str">
            <v/>
          </cell>
        </row>
        <row r="198">
          <cell r="A198" t="str">
            <v>LP_VampireOnAttackBetter_Heal_05</v>
          </cell>
          <cell r="B198" t="str">
            <v>LP_VampireOnAttackBetter_Heal</v>
          </cell>
          <cell r="C198" t="str">
            <v/>
          </cell>
          <cell r="D198">
            <v>5</v>
          </cell>
          <cell r="E198" t="str">
            <v>Heal</v>
          </cell>
          <cell r="H198" t="str">
            <v/>
          </cell>
          <cell r="L198">
            <v>0.105</v>
          </cell>
          <cell r="O198" t="str">
            <v/>
          </cell>
          <cell r="S198" t="str">
            <v/>
          </cell>
        </row>
        <row r="199">
          <cell r="A199" t="str">
            <v>LP_RecoverOnAttacked_01</v>
          </cell>
          <cell r="B199" t="str">
            <v>LP_RecoverOnAttacked</v>
          </cell>
          <cell r="C199" t="str">
            <v/>
          </cell>
          <cell r="D199">
            <v>1</v>
          </cell>
          <cell r="E199" t="str">
            <v>CallAffectorValue</v>
          </cell>
          <cell r="H199" t="str">
            <v/>
          </cell>
          <cell r="I199">
            <v>-1</v>
          </cell>
          <cell r="O199" t="str">
            <v/>
          </cell>
          <cell r="Q199" t="str">
            <v>OnDamage</v>
          </cell>
          <cell r="S199">
            <v>4</v>
          </cell>
          <cell r="U199" t="str">
            <v>LP_RecoverOnAttacked_Heal</v>
          </cell>
        </row>
        <row r="200">
          <cell r="A200" t="str">
            <v>LP_RecoverOnAttacked_02</v>
          </cell>
          <cell r="B200" t="str">
            <v>LP_RecoverOnAttacked</v>
          </cell>
          <cell r="C200" t="str">
            <v/>
          </cell>
          <cell r="D200">
            <v>2</v>
          </cell>
          <cell r="E200" t="str">
            <v>CallAffectorValue</v>
          </cell>
          <cell r="H200" t="str">
            <v/>
          </cell>
          <cell r="I200">
            <v>-1</v>
          </cell>
          <cell r="O200" t="str">
            <v/>
          </cell>
          <cell r="Q200" t="str">
            <v>OnDamage</v>
          </cell>
          <cell r="S200">
            <v>4</v>
          </cell>
          <cell r="U200" t="str">
            <v>LP_RecoverOnAttacked_Heal</v>
          </cell>
        </row>
        <row r="201">
          <cell r="A201" t="str">
            <v>LP_RecoverOnAttacked_03</v>
          </cell>
          <cell r="B201" t="str">
            <v>LP_RecoverOnAttacked</v>
          </cell>
          <cell r="C201" t="str">
            <v/>
          </cell>
          <cell r="D201">
            <v>3</v>
          </cell>
          <cell r="E201" t="str">
            <v>CallAffectorValue</v>
          </cell>
          <cell r="H201" t="str">
            <v/>
          </cell>
          <cell r="I201">
            <v>-1</v>
          </cell>
          <cell r="O201" t="str">
            <v/>
          </cell>
          <cell r="Q201" t="str">
            <v>OnDamage</v>
          </cell>
          <cell r="S201">
            <v>4</v>
          </cell>
          <cell r="U201" t="str">
            <v>LP_RecoverOnAttacked_Heal</v>
          </cell>
        </row>
        <row r="202">
          <cell r="A202" t="str">
            <v>LP_RecoverOnAttacked_04</v>
          </cell>
          <cell r="B202" t="str">
            <v>LP_RecoverOnAttacked</v>
          </cell>
          <cell r="C202" t="str">
            <v/>
          </cell>
          <cell r="D202">
            <v>4</v>
          </cell>
          <cell r="E202" t="str">
            <v>CallAffectorValue</v>
          </cell>
          <cell r="H202" t="str">
            <v/>
          </cell>
          <cell r="I202">
            <v>-1</v>
          </cell>
          <cell r="O202" t="str">
            <v/>
          </cell>
          <cell r="Q202" t="str">
            <v>OnDamage</v>
          </cell>
          <cell r="S202">
            <v>4</v>
          </cell>
          <cell r="U202" t="str">
            <v>LP_RecoverOnAttacked_Heal</v>
          </cell>
        </row>
        <row r="203">
          <cell r="A203" t="str">
            <v>LP_RecoverOnAttacked_05</v>
          </cell>
          <cell r="B203" t="str">
            <v>LP_RecoverOnAttacked</v>
          </cell>
          <cell r="C203" t="str">
            <v/>
          </cell>
          <cell r="D203">
            <v>5</v>
          </cell>
          <cell r="E203" t="str">
            <v>CallAffectorValue</v>
          </cell>
          <cell r="H203" t="str">
            <v/>
          </cell>
          <cell r="I203">
            <v>-1</v>
          </cell>
          <cell r="O203" t="str">
            <v/>
          </cell>
          <cell r="Q203" t="str">
            <v>OnDamage</v>
          </cell>
          <cell r="S203">
            <v>4</v>
          </cell>
          <cell r="U203" t="str">
            <v>LP_RecoverOnAttacked_Heal</v>
          </cell>
        </row>
        <row r="204">
          <cell r="A204" t="str">
            <v>LP_RecoverOnAttacked_06</v>
          </cell>
          <cell r="B204" t="str">
            <v>LP_RecoverOnAttacked</v>
          </cell>
          <cell r="C204" t="str">
            <v/>
          </cell>
          <cell r="D204">
            <v>6</v>
          </cell>
          <cell r="E204" t="str">
            <v>CallAffectorValue</v>
          </cell>
          <cell r="H204" t="str">
            <v/>
          </cell>
          <cell r="I204">
            <v>-1</v>
          </cell>
          <cell r="O204" t="str">
            <v/>
          </cell>
          <cell r="Q204" t="str">
            <v>OnDamage</v>
          </cell>
          <cell r="S204">
            <v>4</v>
          </cell>
          <cell r="U204" t="str">
            <v>LP_RecoverOnAttacked_Heal</v>
          </cell>
        </row>
        <row r="205">
          <cell r="A205" t="str">
            <v>LP_RecoverOnAttacked_07</v>
          </cell>
          <cell r="B205" t="str">
            <v>LP_RecoverOnAttacked</v>
          </cell>
          <cell r="C205" t="str">
            <v/>
          </cell>
          <cell r="D205">
            <v>7</v>
          </cell>
          <cell r="E205" t="str">
            <v>CallAffectorValue</v>
          </cell>
          <cell r="H205" t="str">
            <v/>
          </cell>
          <cell r="I205">
            <v>-1</v>
          </cell>
          <cell r="O205" t="str">
            <v/>
          </cell>
          <cell r="Q205" t="str">
            <v>OnDamage</v>
          </cell>
          <cell r="S205">
            <v>4</v>
          </cell>
          <cell r="U205" t="str">
            <v>LP_RecoverOnAttacked_Heal</v>
          </cell>
        </row>
        <row r="206">
          <cell r="A206" t="str">
            <v>LP_RecoverOnAttacked_08</v>
          </cell>
          <cell r="B206" t="str">
            <v>LP_RecoverOnAttacked</v>
          </cell>
          <cell r="C206" t="str">
            <v/>
          </cell>
          <cell r="D206">
            <v>8</v>
          </cell>
          <cell r="E206" t="str">
            <v>CallAffectorValue</v>
          </cell>
          <cell r="H206" t="str">
            <v/>
          </cell>
          <cell r="I206">
            <v>-1</v>
          </cell>
          <cell r="O206" t="str">
            <v/>
          </cell>
          <cell r="Q206" t="str">
            <v>OnDamage</v>
          </cell>
          <cell r="S206">
            <v>4</v>
          </cell>
          <cell r="U206" t="str">
            <v>LP_RecoverOnAttacked_Heal</v>
          </cell>
        </row>
        <row r="207">
          <cell r="A207" t="str">
            <v>LP_RecoverOnAttacked_09</v>
          </cell>
          <cell r="B207" t="str">
            <v>LP_RecoverOnAttacked</v>
          </cell>
          <cell r="C207" t="str">
            <v/>
          </cell>
          <cell r="D207">
            <v>9</v>
          </cell>
          <cell r="E207" t="str">
            <v>CallAffectorValue</v>
          </cell>
          <cell r="H207" t="str">
            <v/>
          </cell>
          <cell r="I207">
            <v>-1</v>
          </cell>
          <cell r="O207" t="str">
            <v/>
          </cell>
          <cell r="Q207" t="str">
            <v>OnDamage</v>
          </cell>
          <cell r="S207">
            <v>4</v>
          </cell>
          <cell r="U207" t="str">
            <v>LP_RecoverOnAttacked_Heal</v>
          </cell>
        </row>
        <row r="208">
          <cell r="A208" t="str">
            <v>LP_RecoverOnAttacked_Heal_01</v>
          </cell>
          <cell r="B208" t="str">
            <v>LP_RecoverOnAttacked_Heal</v>
          </cell>
          <cell r="C208" t="str">
            <v/>
          </cell>
          <cell r="D208">
            <v>1</v>
          </cell>
          <cell r="E208" t="str">
            <v>HealOverTime</v>
          </cell>
          <cell r="H208" t="str">
            <v/>
          </cell>
          <cell r="I208">
            <v>5.0999999999999996</v>
          </cell>
          <cell r="J208">
            <v>1</v>
          </cell>
          <cell r="L208">
            <v>0.11111</v>
          </cell>
          <cell r="O208" t="str">
            <v/>
          </cell>
          <cell r="S208" t="str">
            <v/>
          </cell>
        </row>
        <row r="209">
          <cell r="A209" t="str">
            <v>LP_RecoverOnAttacked_Heal_02</v>
          </cell>
          <cell r="B209" t="str">
            <v>LP_RecoverOnAttacked_Heal</v>
          </cell>
          <cell r="C209" t="str">
            <v/>
          </cell>
          <cell r="D209">
            <v>2</v>
          </cell>
          <cell r="E209" t="str">
            <v>HealOverTime</v>
          </cell>
          <cell r="H209" t="str">
            <v/>
          </cell>
          <cell r="I209">
            <v>4.8499999999999996</v>
          </cell>
          <cell r="J209">
            <v>0.95</v>
          </cell>
          <cell r="L209">
            <v>0.14285999999999999</v>
          </cell>
          <cell r="O209" t="str">
            <v/>
          </cell>
          <cell r="S209" t="str">
            <v/>
          </cell>
        </row>
        <row r="210">
          <cell r="A210" t="str">
            <v>LP_RecoverOnAttacked_Heal_03</v>
          </cell>
          <cell r="B210" t="str">
            <v>LP_RecoverOnAttacked_Heal</v>
          </cell>
          <cell r="C210" t="str">
            <v/>
          </cell>
          <cell r="D210">
            <v>3</v>
          </cell>
          <cell r="E210" t="str">
            <v>HealOverTime</v>
          </cell>
          <cell r="H210" t="str">
            <v/>
          </cell>
          <cell r="I210">
            <v>4.5999999999999996</v>
          </cell>
          <cell r="J210">
            <v>0.89999999999999991</v>
          </cell>
          <cell r="L210">
            <v>0.15789</v>
          </cell>
          <cell r="O210" t="str">
            <v/>
          </cell>
          <cell r="S210" t="str">
            <v/>
          </cell>
        </row>
        <row r="211">
          <cell r="A211" t="str">
            <v>LP_RecoverOnAttacked_Heal_04</v>
          </cell>
          <cell r="B211" t="str">
            <v>LP_RecoverOnAttacked_Heal</v>
          </cell>
          <cell r="C211" t="str">
            <v/>
          </cell>
          <cell r="D211">
            <v>4</v>
          </cell>
          <cell r="E211" t="str">
            <v>HealOverTime</v>
          </cell>
          <cell r="H211" t="str">
            <v/>
          </cell>
          <cell r="I211">
            <v>4.3499999999999988</v>
          </cell>
          <cell r="J211">
            <v>0.84999999999999987</v>
          </cell>
          <cell r="L211">
            <v>0.16667000000000001</v>
          </cell>
          <cell r="O211" t="str">
            <v/>
          </cell>
          <cell r="S211" t="str">
            <v/>
          </cell>
        </row>
        <row r="212">
          <cell r="A212" t="str">
            <v>LP_RecoverOnAttacked_Heal_05</v>
          </cell>
          <cell r="B212" t="str">
            <v>LP_RecoverOnAttacked_Heal</v>
          </cell>
          <cell r="C212" t="str">
            <v/>
          </cell>
          <cell r="D212">
            <v>5</v>
          </cell>
          <cell r="E212" t="str">
            <v>HealOverTime</v>
          </cell>
          <cell r="H212" t="str">
            <v/>
          </cell>
          <cell r="I212">
            <v>4.0999999999999988</v>
          </cell>
          <cell r="J212">
            <v>0.79999999999999982</v>
          </cell>
          <cell r="L212">
            <v>0.17241000000000001</v>
          </cell>
          <cell r="O212" t="str">
            <v/>
          </cell>
          <cell r="S212" t="str">
            <v/>
          </cell>
        </row>
        <row r="213">
          <cell r="A213" t="str">
            <v>LP_RecoverOnAttacked_Heal_06</v>
          </cell>
          <cell r="B213" t="str">
            <v>LP_RecoverOnAttacked_Heal</v>
          </cell>
          <cell r="C213" t="str">
            <v/>
          </cell>
          <cell r="D213">
            <v>6</v>
          </cell>
          <cell r="E213" t="str">
            <v>HealOverTime</v>
          </cell>
          <cell r="H213" t="str">
            <v/>
          </cell>
          <cell r="I213">
            <v>3.8499999999999992</v>
          </cell>
          <cell r="J213">
            <v>0.74999999999999978</v>
          </cell>
          <cell r="L213">
            <v>0.17646999999999999</v>
          </cell>
          <cell r="O213" t="str">
            <v/>
          </cell>
          <cell r="S213" t="str">
            <v/>
          </cell>
        </row>
        <row r="214">
          <cell r="A214" t="str">
            <v>LP_RecoverOnAttacked_Heal_07</v>
          </cell>
          <cell r="B214" t="str">
            <v>LP_RecoverOnAttacked_Heal</v>
          </cell>
          <cell r="C214" t="str">
            <v/>
          </cell>
          <cell r="D214">
            <v>7</v>
          </cell>
          <cell r="E214" t="str">
            <v>HealOverTime</v>
          </cell>
          <cell r="H214" t="str">
            <v/>
          </cell>
          <cell r="I214">
            <v>3.5999999999999988</v>
          </cell>
          <cell r="J214">
            <v>0.69999999999999973</v>
          </cell>
          <cell r="L214">
            <v>0.17949000000000001</v>
          </cell>
          <cell r="O214" t="str">
            <v/>
          </cell>
          <cell r="S214" t="str">
            <v/>
          </cell>
        </row>
        <row r="215">
          <cell r="A215" t="str">
            <v>LP_RecoverOnAttacked_Heal_08</v>
          </cell>
          <cell r="B215" t="str">
            <v>LP_RecoverOnAttacked_Heal</v>
          </cell>
          <cell r="C215" t="str">
            <v/>
          </cell>
          <cell r="D215">
            <v>8</v>
          </cell>
          <cell r="E215" t="str">
            <v>HealOverTime</v>
          </cell>
          <cell r="H215" t="str">
            <v/>
          </cell>
          <cell r="I215">
            <v>3.3499999999999983</v>
          </cell>
          <cell r="J215">
            <v>0.64999999999999969</v>
          </cell>
          <cell r="L215">
            <v>0.18182000000000001</v>
          </cell>
          <cell r="O215" t="str">
            <v/>
          </cell>
          <cell r="S215" t="str">
            <v/>
          </cell>
        </row>
        <row r="216">
          <cell r="A216" t="str">
            <v>LP_RecoverOnAttacked_Heal_09</v>
          </cell>
          <cell r="B216" t="str">
            <v>LP_RecoverOnAttacked_Heal</v>
          </cell>
          <cell r="C216" t="str">
            <v/>
          </cell>
          <cell r="D216">
            <v>9</v>
          </cell>
          <cell r="E216" t="str">
            <v>HealOverTime</v>
          </cell>
          <cell r="H216" t="str">
            <v/>
          </cell>
          <cell r="I216">
            <v>3.0999999999999983</v>
          </cell>
          <cell r="J216">
            <v>0.59999999999999964</v>
          </cell>
          <cell r="L216">
            <v>0.18367</v>
          </cell>
          <cell r="O216" t="str">
            <v/>
          </cell>
          <cell r="S216" t="str">
            <v/>
          </cell>
        </row>
        <row r="217">
          <cell r="A217" t="str">
            <v>LP_ReflectOnAttacked_01</v>
          </cell>
          <cell r="B217" t="str">
            <v>LP_ReflectOnAttacked</v>
          </cell>
          <cell r="C217" t="str">
            <v/>
          </cell>
          <cell r="D217">
            <v>1</v>
          </cell>
          <cell r="E217" t="str">
            <v>ReflectDamage</v>
          </cell>
          <cell r="H217" t="str">
            <v/>
          </cell>
          <cell r="I217">
            <v>-1</v>
          </cell>
          <cell r="J217">
            <v>1</v>
          </cell>
          <cell r="O217" t="str">
            <v/>
          </cell>
          <cell r="S217" t="str">
            <v/>
          </cell>
        </row>
        <row r="218">
          <cell r="A218" t="str">
            <v>LP_ReflectOnAttacked_02</v>
          </cell>
          <cell r="B218" t="str">
            <v>LP_ReflectOnAttacked</v>
          </cell>
          <cell r="C218" t="str">
            <v/>
          </cell>
          <cell r="D218">
            <v>2</v>
          </cell>
          <cell r="E218" t="str">
            <v>ReflectDamage</v>
          </cell>
          <cell r="H218" t="str">
            <v/>
          </cell>
          <cell r="I218">
            <v>-1</v>
          </cell>
          <cell r="J218">
            <v>2.2000000000000002</v>
          </cell>
          <cell r="O218" t="str">
            <v/>
          </cell>
          <cell r="S218" t="str">
            <v/>
          </cell>
        </row>
        <row r="219">
          <cell r="A219" t="str">
            <v>LP_ReflectOnAttacked_03</v>
          </cell>
          <cell r="B219" t="str">
            <v>LP_ReflectOnAttacked</v>
          </cell>
          <cell r="C219" t="str">
            <v/>
          </cell>
          <cell r="D219">
            <v>3</v>
          </cell>
          <cell r="E219" t="str">
            <v>ReflectDamage</v>
          </cell>
          <cell r="H219" t="str">
            <v/>
          </cell>
          <cell r="I219">
            <v>-1</v>
          </cell>
          <cell r="J219">
            <v>3.5999999999999996</v>
          </cell>
          <cell r="O219" t="str">
            <v/>
          </cell>
          <cell r="S219" t="str">
            <v/>
          </cell>
        </row>
        <row r="220">
          <cell r="A220" t="str">
            <v>LP_ReflectOnAttacked_04</v>
          </cell>
          <cell r="B220" t="str">
            <v>LP_ReflectOnAttacked</v>
          </cell>
          <cell r="C220" t="str">
            <v/>
          </cell>
          <cell r="D220">
            <v>4</v>
          </cell>
          <cell r="E220" t="str">
            <v>ReflectDamage</v>
          </cell>
          <cell r="H220" t="str">
            <v/>
          </cell>
          <cell r="I220">
            <v>-1</v>
          </cell>
          <cell r="J220">
            <v>5.2</v>
          </cell>
          <cell r="O220" t="str">
            <v/>
          </cell>
          <cell r="S220" t="str">
            <v/>
          </cell>
        </row>
        <row r="221">
          <cell r="A221" t="str">
            <v>LP_ReflectOnAttacked_05</v>
          </cell>
          <cell r="B221" t="str">
            <v>LP_ReflectOnAttacked</v>
          </cell>
          <cell r="C221" t="str">
            <v/>
          </cell>
          <cell r="D221">
            <v>5</v>
          </cell>
          <cell r="E221" t="str">
            <v>ReflectDamage</v>
          </cell>
          <cell r="H221" t="str">
            <v/>
          </cell>
          <cell r="I221">
            <v>-1</v>
          </cell>
          <cell r="J221">
            <v>7</v>
          </cell>
          <cell r="O221" t="str">
            <v/>
          </cell>
          <cell r="S221" t="str">
            <v/>
          </cell>
        </row>
        <row r="222">
          <cell r="A222" t="str">
            <v>LP_ReflectOnAttackedBetter_01</v>
          </cell>
          <cell r="B222" t="str">
            <v>LP_ReflectOnAttackedBetter</v>
          </cell>
          <cell r="C222" t="str">
            <v/>
          </cell>
          <cell r="D222">
            <v>1</v>
          </cell>
          <cell r="E222" t="str">
            <v>ReflectDamage</v>
          </cell>
          <cell r="H222" t="str">
            <v/>
          </cell>
          <cell r="I222">
            <v>-1</v>
          </cell>
          <cell r="J222">
            <v>1.5</v>
          </cell>
          <cell r="O222" t="str">
            <v/>
          </cell>
          <cell r="S222" t="str">
            <v/>
          </cell>
        </row>
        <row r="223">
          <cell r="A223" t="str">
            <v>LP_ReflectOnAttackedBetter_02</v>
          </cell>
          <cell r="B223" t="str">
            <v>LP_ReflectOnAttackedBetter</v>
          </cell>
          <cell r="C223" t="str">
            <v/>
          </cell>
          <cell r="D223">
            <v>2</v>
          </cell>
          <cell r="E223" t="str">
            <v>ReflectDamage</v>
          </cell>
          <cell r="H223" t="str">
            <v/>
          </cell>
          <cell r="I223">
            <v>-1</v>
          </cell>
          <cell r="J223">
            <v>3.3000000000000003</v>
          </cell>
          <cell r="O223" t="str">
            <v/>
          </cell>
          <cell r="S223" t="str">
            <v/>
          </cell>
        </row>
        <row r="224">
          <cell r="A224" t="str">
            <v>LP_ReflectOnAttackedBetter_03</v>
          </cell>
          <cell r="B224" t="str">
            <v>LP_ReflectOnAttackedBetter</v>
          </cell>
          <cell r="C224" t="str">
            <v/>
          </cell>
          <cell r="D224">
            <v>3</v>
          </cell>
          <cell r="E224" t="str">
            <v>ReflectDamage</v>
          </cell>
          <cell r="H224" t="str">
            <v/>
          </cell>
          <cell r="I224">
            <v>-1</v>
          </cell>
          <cell r="J224">
            <v>5.3999999999999995</v>
          </cell>
          <cell r="O224" t="str">
            <v/>
          </cell>
          <cell r="S224" t="str">
            <v/>
          </cell>
        </row>
        <row r="225">
          <cell r="A225" t="str">
            <v>LP_ReflectOnAttackedBetter_04</v>
          </cell>
          <cell r="B225" t="str">
            <v>LP_ReflectOnAttackedBetter</v>
          </cell>
          <cell r="C225" t="str">
            <v/>
          </cell>
          <cell r="D225">
            <v>4</v>
          </cell>
          <cell r="E225" t="str">
            <v>ReflectDamage</v>
          </cell>
          <cell r="H225" t="str">
            <v/>
          </cell>
          <cell r="I225">
            <v>-1</v>
          </cell>
          <cell r="J225">
            <v>7.8000000000000007</v>
          </cell>
          <cell r="O225" t="str">
            <v/>
          </cell>
          <cell r="S225" t="str">
            <v/>
          </cell>
        </row>
        <row r="226">
          <cell r="A226" t="str">
            <v>LP_ReflectOnAttackedBetter_05</v>
          </cell>
          <cell r="B226" t="str">
            <v>LP_ReflectOnAttackedBetter</v>
          </cell>
          <cell r="C226" t="str">
            <v/>
          </cell>
          <cell r="D226">
            <v>5</v>
          </cell>
          <cell r="E226" t="str">
            <v>ReflectDamage</v>
          </cell>
          <cell r="H226" t="str">
            <v/>
          </cell>
          <cell r="I226">
            <v>-1</v>
          </cell>
          <cell r="J226">
            <v>10.5</v>
          </cell>
          <cell r="O226" t="str">
            <v/>
          </cell>
          <cell r="S226" t="str">
            <v/>
          </cell>
        </row>
        <row r="227">
          <cell r="A227" t="str">
            <v>LP_AtkUpOnLowerHp_01</v>
          </cell>
          <cell r="B227" t="str">
            <v>LP_AtkUpOnLowerHp</v>
          </cell>
          <cell r="C227" t="str">
            <v/>
          </cell>
          <cell r="D227">
            <v>1</v>
          </cell>
          <cell r="E227" t="str">
            <v>AddAttackByHp</v>
          </cell>
          <cell r="H227" t="str">
            <v/>
          </cell>
          <cell r="I227">
            <v>-1</v>
          </cell>
          <cell r="J227">
            <v>0.5</v>
          </cell>
          <cell r="O227" t="str">
            <v/>
          </cell>
          <cell r="S227" t="str">
            <v/>
          </cell>
        </row>
        <row r="228">
          <cell r="A228" t="str">
            <v>LP_AtkUpOnLowerHp_02</v>
          </cell>
          <cell r="B228" t="str">
            <v>LP_AtkUpOnLowerHp</v>
          </cell>
          <cell r="C228" t="str">
            <v/>
          </cell>
          <cell r="D228">
            <v>2</v>
          </cell>
          <cell r="E228" t="str">
            <v>AddAttackByHp</v>
          </cell>
          <cell r="H228" t="str">
            <v/>
          </cell>
          <cell r="I228">
            <v>-1</v>
          </cell>
          <cell r="J228">
            <v>1</v>
          </cell>
          <cell r="O228" t="str">
            <v/>
          </cell>
          <cell r="S228" t="str">
            <v/>
          </cell>
        </row>
        <row r="229">
          <cell r="A229" t="str">
            <v>LP_AtkUpOnLowerHp_03</v>
          </cell>
          <cell r="B229" t="str">
            <v>LP_AtkUpOnLowerHp</v>
          </cell>
          <cell r="C229" t="str">
            <v/>
          </cell>
          <cell r="D229">
            <v>3</v>
          </cell>
          <cell r="E229" t="str">
            <v>AddAttackByHp</v>
          </cell>
          <cell r="H229" t="str">
            <v/>
          </cell>
          <cell r="I229">
            <v>-1</v>
          </cell>
          <cell r="J229">
            <v>1.5</v>
          </cell>
          <cell r="O229" t="str">
            <v/>
          </cell>
          <cell r="S229" t="str">
            <v/>
          </cell>
        </row>
        <row r="230">
          <cell r="A230" t="str">
            <v>LP_AtkUpOnLowerHp_04</v>
          </cell>
          <cell r="B230" t="str">
            <v>LP_AtkUpOnLowerHp</v>
          </cell>
          <cell r="C230" t="str">
            <v/>
          </cell>
          <cell r="D230">
            <v>4</v>
          </cell>
          <cell r="E230" t="str">
            <v>AddAttackByHp</v>
          </cell>
          <cell r="H230" t="str">
            <v/>
          </cell>
          <cell r="I230">
            <v>-1</v>
          </cell>
          <cell r="J230">
            <v>2</v>
          </cell>
          <cell r="O230" t="str">
            <v/>
          </cell>
          <cell r="S230" t="str">
            <v/>
          </cell>
        </row>
        <row r="231">
          <cell r="A231" t="str">
            <v>LP_AtkUpOnLowerHp_05</v>
          </cell>
          <cell r="B231" t="str">
            <v>LP_AtkUpOnLowerHp</v>
          </cell>
          <cell r="C231" t="str">
            <v/>
          </cell>
          <cell r="D231">
            <v>5</v>
          </cell>
          <cell r="E231" t="str">
            <v>AddAttackByHp</v>
          </cell>
          <cell r="H231" t="str">
            <v/>
          </cell>
          <cell r="I231">
            <v>-1</v>
          </cell>
          <cell r="J231">
            <v>2.5</v>
          </cell>
          <cell r="O231" t="str">
            <v/>
          </cell>
          <cell r="S231" t="str">
            <v/>
          </cell>
        </row>
        <row r="232">
          <cell r="A232" t="str">
            <v>LP_AtkUpOnLowerHpBetter_01</v>
          </cell>
          <cell r="B232" t="str">
            <v>LP_AtkUpOnLowerHpBetter</v>
          </cell>
          <cell r="C232" t="str">
            <v/>
          </cell>
          <cell r="D232">
            <v>1</v>
          </cell>
          <cell r="E232" t="str">
            <v>AddAttackByHp</v>
          </cell>
          <cell r="H232" t="str">
            <v/>
          </cell>
          <cell r="I232">
            <v>-1</v>
          </cell>
          <cell r="J232">
            <v>0.75</v>
          </cell>
          <cell r="O232" t="str">
            <v/>
          </cell>
          <cell r="S232" t="str">
            <v/>
          </cell>
        </row>
        <row r="233">
          <cell r="A233" t="str">
            <v>LP_AtkUpOnLowerHpBetter_02</v>
          </cell>
          <cell r="B233" t="str">
            <v>LP_AtkUpOnLowerHpBetter</v>
          </cell>
          <cell r="C233" t="str">
            <v/>
          </cell>
          <cell r="D233">
            <v>2</v>
          </cell>
          <cell r="E233" t="str">
            <v>AddAttackByHp</v>
          </cell>
          <cell r="H233" t="str">
            <v/>
          </cell>
          <cell r="I233">
            <v>-1</v>
          </cell>
          <cell r="J233">
            <v>1</v>
          </cell>
          <cell r="O233" t="str">
            <v/>
          </cell>
          <cell r="S233" t="str">
            <v/>
          </cell>
        </row>
        <row r="234">
          <cell r="A234" t="str">
            <v>LP_AtkUpOnLowerHpBetter_03</v>
          </cell>
          <cell r="B234" t="str">
            <v>LP_AtkUpOnLowerHpBetter</v>
          </cell>
          <cell r="C234" t="str">
            <v/>
          </cell>
          <cell r="D234">
            <v>3</v>
          </cell>
          <cell r="E234" t="str">
            <v>AddAttackByHp</v>
          </cell>
          <cell r="H234" t="str">
            <v/>
          </cell>
          <cell r="I234">
            <v>-1</v>
          </cell>
          <cell r="J234">
            <v>1.25</v>
          </cell>
          <cell r="O234" t="str">
            <v/>
          </cell>
          <cell r="S234" t="str">
            <v/>
          </cell>
        </row>
        <row r="235">
          <cell r="A235" t="str">
            <v>LP_CritDmgUpOnLowerHp_01</v>
          </cell>
          <cell r="B235" t="str">
            <v>LP_CritDmgUpOnLowerHp</v>
          </cell>
          <cell r="C235" t="str">
            <v/>
          </cell>
          <cell r="D235">
            <v>1</v>
          </cell>
          <cell r="E235" t="str">
            <v>AddCriticalDamageByTargetHp</v>
          </cell>
          <cell r="H235" t="str">
            <v/>
          </cell>
          <cell r="I235">
            <v>-1</v>
          </cell>
          <cell r="J235">
            <v>0.5</v>
          </cell>
          <cell r="O235" t="str">
            <v/>
          </cell>
          <cell r="S235" t="str">
            <v/>
          </cell>
        </row>
        <row r="236">
          <cell r="A236" t="str">
            <v>LP_CritDmgUpOnLowerHp_02</v>
          </cell>
          <cell r="B236" t="str">
            <v>LP_CritDmgUpOnLowerHp</v>
          </cell>
          <cell r="C236" t="str">
            <v/>
          </cell>
          <cell r="D236">
            <v>2</v>
          </cell>
          <cell r="E236" t="str">
            <v>AddCriticalDamageByTargetHp</v>
          </cell>
          <cell r="H236" t="str">
            <v/>
          </cell>
          <cell r="I236">
            <v>-1</v>
          </cell>
          <cell r="J236">
            <v>1</v>
          </cell>
          <cell r="O236" t="str">
            <v/>
          </cell>
          <cell r="S236" t="str">
            <v/>
          </cell>
        </row>
        <row r="237">
          <cell r="A237" t="str">
            <v>LP_CritDmgUpOnLowerHp_03</v>
          </cell>
          <cell r="B237" t="str">
            <v>LP_CritDmgUpOnLowerHp</v>
          </cell>
          <cell r="C237" t="str">
            <v/>
          </cell>
          <cell r="D237">
            <v>3</v>
          </cell>
          <cell r="E237" t="str">
            <v>AddCriticalDamageByTargetHp</v>
          </cell>
          <cell r="H237" t="str">
            <v/>
          </cell>
          <cell r="I237">
            <v>-1</v>
          </cell>
          <cell r="J237">
            <v>1.5</v>
          </cell>
          <cell r="O237" t="str">
            <v/>
          </cell>
          <cell r="S237" t="str">
            <v/>
          </cell>
        </row>
        <row r="238">
          <cell r="A238" t="str">
            <v>LP_CritDmgUpOnLowerHpBetter_01</v>
          </cell>
          <cell r="B238" t="str">
            <v>LP_CritDmgUpOnLowerHpBetter</v>
          </cell>
          <cell r="C238" t="str">
            <v/>
          </cell>
          <cell r="D238">
            <v>1</v>
          </cell>
          <cell r="E238" t="str">
            <v>AddCriticalDamageByTargetHp</v>
          </cell>
          <cell r="H238" t="str">
            <v/>
          </cell>
          <cell r="I238">
            <v>-1</v>
          </cell>
          <cell r="J238">
            <v>1</v>
          </cell>
          <cell r="O238" t="str">
            <v/>
          </cell>
          <cell r="S238" t="str">
            <v/>
          </cell>
        </row>
        <row r="239">
          <cell r="A239" t="str">
            <v>LP_InstantKill_01</v>
          </cell>
          <cell r="B239" t="str">
            <v>LP_InstantKill</v>
          </cell>
          <cell r="C239" t="str">
            <v/>
          </cell>
          <cell r="D239">
            <v>1</v>
          </cell>
          <cell r="E239" t="str">
            <v>InstantDeath</v>
          </cell>
          <cell r="H239" t="str">
            <v/>
          </cell>
          <cell r="I239">
            <v>-1</v>
          </cell>
          <cell r="J239">
            <v>7.4999999999999997E-2</v>
          </cell>
          <cell r="O239" t="str">
            <v/>
          </cell>
          <cell r="S239" t="str">
            <v/>
          </cell>
        </row>
        <row r="240">
          <cell r="A240" t="str">
            <v>LP_InstantKill_02</v>
          </cell>
          <cell r="B240" t="str">
            <v>LP_InstantKill</v>
          </cell>
          <cell r="C240" t="str">
            <v/>
          </cell>
          <cell r="D240">
            <v>2</v>
          </cell>
          <cell r="E240" t="str">
            <v>InstantDeath</v>
          </cell>
          <cell r="H240" t="str">
            <v/>
          </cell>
          <cell r="I240">
            <v>-1</v>
          </cell>
          <cell r="J240">
            <v>0.15</v>
          </cell>
          <cell r="O240" t="str">
            <v/>
          </cell>
          <cell r="S240" t="str">
            <v/>
          </cell>
        </row>
        <row r="241">
          <cell r="A241" t="str">
            <v>LP_InstantKill_03</v>
          </cell>
          <cell r="B241" t="str">
            <v>LP_InstantKill</v>
          </cell>
          <cell r="C241" t="str">
            <v/>
          </cell>
          <cell r="D241">
            <v>3</v>
          </cell>
          <cell r="E241" t="str">
            <v>InstantDeath</v>
          </cell>
          <cell r="H241" t="str">
            <v/>
          </cell>
          <cell r="I241">
            <v>-1</v>
          </cell>
          <cell r="J241">
            <v>0.22500000000000001</v>
          </cell>
          <cell r="O241" t="str">
            <v/>
          </cell>
          <cell r="S241" t="str">
            <v/>
          </cell>
        </row>
        <row r="242">
          <cell r="A242" t="str">
            <v>LP_InstantKill_04</v>
          </cell>
          <cell r="B242" t="str">
            <v>LP_InstantKill</v>
          </cell>
          <cell r="C242" t="str">
            <v/>
          </cell>
          <cell r="D242">
            <v>4</v>
          </cell>
          <cell r="E242" t="str">
            <v>InstantDeath</v>
          </cell>
          <cell r="H242" t="str">
            <v/>
          </cell>
          <cell r="I242">
            <v>-1</v>
          </cell>
          <cell r="J242">
            <v>0.3</v>
          </cell>
          <cell r="O242" t="str">
            <v/>
          </cell>
          <cell r="S242" t="str">
            <v/>
          </cell>
        </row>
        <row r="243">
          <cell r="A243" t="str">
            <v>LP_InstantKill_05</v>
          </cell>
          <cell r="B243" t="str">
            <v>LP_InstantKill</v>
          </cell>
          <cell r="C243" t="str">
            <v/>
          </cell>
          <cell r="D243">
            <v>5</v>
          </cell>
          <cell r="E243" t="str">
            <v>InstantDeath</v>
          </cell>
          <cell r="H243" t="str">
            <v/>
          </cell>
          <cell r="I243">
            <v>-1</v>
          </cell>
          <cell r="J243">
            <v>0.375</v>
          </cell>
          <cell r="O243" t="str">
            <v/>
          </cell>
          <cell r="S243" t="str">
            <v/>
          </cell>
        </row>
        <row r="244">
          <cell r="A244" t="str">
            <v>LP_InstantKill_06</v>
          </cell>
          <cell r="B244" t="str">
            <v>LP_InstantKill</v>
          </cell>
          <cell r="C244" t="str">
            <v/>
          </cell>
          <cell r="D244">
            <v>6</v>
          </cell>
          <cell r="E244" t="str">
            <v>InstantDeath</v>
          </cell>
          <cell r="H244" t="str">
            <v/>
          </cell>
          <cell r="I244">
            <v>-1</v>
          </cell>
          <cell r="J244">
            <v>0.45</v>
          </cell>
          <cell r="O244" t="str">
            <v/>
          </cell>
          <cell r="S244" t="str">
            <v/>
          </cell>
        </row>
        <row r="245">
          <cell r="A245" t="str">
            <v>LP_InstantKill_07</v>
          </cell>
          <cell r="B245" t="str">
            <v>LP_InstantKill</v>
          </cell>
          <cell r="C245" t="str">
            <v/>
          </cell>
          <cell r="D245">
            <v>7</v>
          </cell>
          <cell r="E245" t="str">
            <v>InstantDeath</v>
          </cell>
          <cell r="H245" t="str">
            <v/>
          </cell>
          <cell r="I245">
            <v>-1</v>
          </cell>
          <cell r="J245">
            <v>0.52500000000000002</v>
          </cell>
          <cell r="O245" t="str">
            <v/>
          </cell>
          <cell r="S245" t="str">
            <v/>
          </cell>
        </row>
        <row r="246">
          <cell r="A246" t="str">
            <v>LP_InstantKill_08</v>
          </cell>
          <cell r="B246" t="str">
            <v>LP_InstantKill</v>
          </cell>
          <cell r="C246" t="str">
            <v/>
          </cell>
          <cell r="D246">
            <v>8</v>
          </cell>
          <cell r="E246" t="str">
            <v>InstantDeath</v>
          </cell>
          <cell r="H246" t="str">
            <v/>
          </cell>
          <cell r="I246">
            <v>-1</v>
          </cell>
          <cell r="J246">
            <v>0.6</v>
          </cell>
          <cell r="O246" t="str">
            <v/>
          </cell>
          <cell r="S246" t="str">
            <v/>
          </cell>
        </row>
        <row r="247">
          <cell r="A247" t="str">
            <v>LP_InstantKill_09</v>
          </cell>
          <cell r="B247" t="str">
            <v>LP_InstantKill</v>
          </cell>
          <cell r="C247" t="str">
            <v/>
          </cell>
          <cell r="D247">
            <v>9</v>
          </cell>
          <cell r="E247" t="str">
            <v>InstantDeath</v>
          </cell>
          <cell r="H247" t="str">
            <v/>
          </cell>
          <cell r="I247">
            <v>-1</v>
          </cell>
          <cell r="J247">
            <v>0.67500000000000004</v>
          </cell>
          <cell r="O247" t="str">
            <v/>
          </cell>
          <cell r="S247" t="str">
            <v/>
          </cell>
        </row>
        <row r="248">
          <cell r="A248" t="str">
            <v>LP_InstantKillBetter_01</v>
          </cell>
          <cell r="B248" t="str">
            <v>LP_InstantKillBetter</v>
          </cell>
          <cell r="C248" t="str">
            <v/>
          </cell>
          <cell r="D248">
            <v>1</v>
          </cell>
          <cell r="E248" t="str">
            <v>InstantDeath</v>
          </cell>
          <cell r="H248" t="str">
            <v/>
          </cell>
          <cell r="I248">
            <v>-1</v>
          </cell>
          <cell r="J248">
            <v>0.15</v>
          </cell>
          <cell r="O248" t="str">
            <v/>
          </cell>
          <cell r="S248" t="str">
            <v/>
          </cell>
        </row>
        <row r="249">
          <cell r="A249" t="str">
            <v>LP_InstantKillBetter_02</v>
          </cell>
          <cell r="B249" t="str">
            <v>LP_InstantKillBetter</v>
          </cell>
          <cell r="C249" t="str">
            <v/>
          </cell>
          <cell r="D249">
            <v>2</v>
          </cell>
          <cell r="E249" t="str">
            <v>InstantDeath</v>
          </cell>
          <cell r="H249" t="str">
            <v/>
          </cell>
          <cell r="I249">
            <v>-1</v>
          </cell>
          <cell r="J249">
            <v>0.3</v>
          </cell>
          <cell r="O249" t="str">
            <v/>
          </cell>
          <cell r="S249" t="str">
            <v/>
          </cell>
        </row>
        <row r="250">
          <cell r="A250" t="str">
            <v>LP_InstantKillBetter_03</v>
          </cell>
          <cell r="B250" t="str">
            <v>LP_InstantKillBetter</v>
          </cell>
          <cell r="C250" t="str">
            <v/>
          </cell>
          <cell r="D250">
            <v>3</v>
          </cell>
          <cell r="E250" t="str">
            <v>InstantDeath</v>
          </cell>
          <cell r="H250" t="str">
            <v/>
          </cell>
          <cell r="I250">
            <v>-1</v>
          </cell>
          <cell r="J250">
            <v>0.45</v>
          </cell>
          <cell r="O250" t="str">
            <v/>
          </cell>
          <cell r="S250" t="str">
            <v/>
          </cell>
        </row>
        <row r="251">
          <cell r="A251" t="str">
            <v>LP_InstantKillBetter_04</v>
          </cell>
          <cell r="B251" t="str">
            <v>LP_InstantKillBetter</v>
          </cell>
          <cell r="C251" t="str">
            <v/>
          </cell>
          <cell r="D251">
            <v>4</v>
          </cell>
          <cell r="E251" t="str">
            <v>InstantDeath</v>
          </cell>
          <cell r="H251" t="str">
            <v/>
          </cell>
          <cell r="I251">
            <v>-1</v>
          </cell>
          <cell r="J251">
            <v>0.6</v>
          </cell>
          <cell r="O251" t="str">
            <v/>
          </cell>
          <cell r="S251" t="str">
            <v/>
          </cell>
        </row>
        <row r="252">
          <cell r="A252" t="str">
            <v>LP_InstantKillBetter_05</v>
          </cell>
          <cell r="B252" t="str">
            <v>LP_InstantKillBetter</v>
          </cell>
          <cell r="C252" t="str">
            <v/>
          </cell>
          <cell r="D252">
            <v>5</v>
          </cell>
          <cell r="E252" t="str">
            <v>InstantDeath</v>
          </cell>
          <cell r="H252" t="str">
            <v/>
          </cell>
          <cell r="I252">
            <v>-1</v>
          </cell>
          <cell r="J252">
            <v>0.75</v>
          </cell>
          <cell r="O252" t="str">
            <v/>
          </cell>
          <cell r="S252" t="str">
            <v/>
          </cell>
        </row>
        <row r="253">
          <cell r="A253" t="str">
            <v>LP_ImmortalWill_01</v>
          </cell>
          <cell r="B253" t="str">
            <v>LP_ImmortalWill</v>
          </cell>
          <cell r="C253" t="str">
            <v/>
          </cell>
          <cell r="D253">
            <v>1</v>
          </cell>
          <cell r="E253" t="str">
            <v>ImmortalWill</v>
          </cell>
          <cell r="H253" t="str">
            <v/>
          </cell>
          <cell r="I253">
            <v>-1</v>
          </cell>
          <cell r="J253">
            <v>0.1</v>
          </cell>
          <cell r="O253" t="str">
            <v/>
          </cell>
          <cell r="S253" t="str">
            <v/>
          </cell>
        </row>
        <row r="254">
          <cell r="A254" t="str">
            <v>LP_ImmortalWill_02</v>
          </cell>
          <cell r="B254" t="str">
            <v>LP_ImmortalWill</v>
          </cell>
          <cell r="C254" t="str">
            <v/>
          </cell>
          <cell r="D254">
            <v>2</v>
          </cell>
          <cell r="E254" t="str">
            <v>ImmortalWill</v>
          </cell>
          <cell r="H254" t="str">
            <v/>
          </cell>
          <cell r="I254">
            <v>-1</v>
          </cell>
          <cell r="J254">
            <v>0.2</v>
          </cell>
          <cell r="O254" t="str">
            <v/>
          </cell>
          <cell r="S254" t="str">
            <v/>
          </cell>
        </row>
        <row r="255">
          <cell r="A255" t="str">
            <v>LP_ImmortalWill_03</v>
          </cell>
          <cell r="B255" t="str">
            <v>LP_ImmortalWill</v>
          </cell>
          <cell r="C255" t="str">
            <v/>
          </cell>
          <cell r="D255">
            <v>3</v>
          </cell>
          <cell r="E255" t="str">
            <v>ImmortalWill</v>
          </cell>
          <cell r="H255" t="str">
            <v/>
          </cell>
          <cell r="I255">
            <v>-1</v>
          </cell>
          <cell r="J255">
            <v>0.3</v>
          </cell>
          <cell r="O255" t="str">
            <v/>
          </cell>
          <cell r="S255" t="str">
            <v/>
          </cell>
        </row>
        <row r="256">
          <cell r="A256" t="str">
            <v>LP_ImmortalWill_04</v>
          </cell>
          <cell r="B256" t="str">
            <v>LP_ImmortalWill</v>
          </cell>
          <cell r="C256" t="str">
            <v/>
          </cell>
          <cell r="D256">
            <v>4</v>
          </cell>
          <cell r="E256" t="str">
            <v>ImmortalWill</v>
          </cell>
          <cell r="H256" t="str">
            <v/>
          </cell>
          <cell r="I256">
            <v>-1</v>
          </cell>
          <cell r="J256">
            <v>0.4</v>
          </cell>
          <cell r="O256" t="str">
            <v/>
          </cell>
          <cell r="S256" t="str">
            <v/>
          </cell>
        </row>
        <row r="257">
          <cell r="A257" t="str">
            <v>LP_ImmortalWill_05</v>
          </cell>
          <cell r="B257" t="str">
            <v>LP_ImmortalWill</v>
          </cell>
          <cell r="C257" t="str">
            <v/>
          </cell>
          <cell r="D257">
            <v>5</v>
          </cell>
          <cell r="E257" t="str">
            <v>ImmortalWill</v>
          </cell>
          <cell r="H257" t="str">
            <v/>
          </cell>
          <cell r="I257">
            <v>-1</v>
          </cell>
          <cell r="J257">
            <v>0.5</v>
          </cell>
          <cell r="O257" t="str">
            <v/>
          </cell>
          <cell r="S257" t="str">
            <v/>
          </cell>
        </row>
        <row r="258">
          <cell r="A258" t="str">
            <v>LP_ImmortalWill_06</v>
          </cell>
          <cell r="B258" t="str">
            <v>LP_ImmortalWill</v>
          </cell>
          <cell r="C258" t="str">
            <v/>
          </cell>
          <cell r="D258">
            <v>6</v>
          </cell>
          <cell r="E258" t="str">
            <v>ImmortalWill</v>
          </cell>
          <cell r="H258" t="str">
            <v/>
          </cell>
          <cell r="I258">
            <v>-1</v>
          </cell>
          <cell r="J258">
            <v>0.6</v>
          </cell>
          <cell r="O258" t="str">
            <v/>
          </cell>
          <cell r="S258" t="str">
            <v/>
          </cell>
        </row>
        <row r="259">
          <cell r="A259" t="str">
            <v>LP_ImmortalWill_07</v>
          </cell>
          <cell r="B259" t="str">
            <v>LP_ImmortalWill</v>
          </cell>
          <cell r="C259" t="str">
            <v/>
          </cell>
          <cell r="D259">
            <v>7</v>
          </cell>
          <cell r="E259" t="str">
            <v>ImmortalWill</v>
          </cell>
          <cell r="H259" t="str">
            <v/>
          </cell>
          <cell r="I259">
            <v>-1</v>
          </cell>
          <cell r="J259">
            <v>0.7</v>
          </cell>
          <cell r="O259" t="str">
            <v/>
          </cell>
          <cell r="S259" t="str">
            <v/>
          </cell>
        </row>
        <row r="260">
          <cell r="A260" t="str">
            <v>LP_ImmortalWill_08</v>
          </cell>
          <cell r="B260" t="str">
            <v>LP_ImmortalWill</v>
          </cell>
          <cell r="C260" t="str">
            <v/>
          </cell>
          <cell r="D260">
            <v>8</v>
          </cell>
          <cell r="E260" t="str">
            <v>ImmortalWill</v>
          </cell>
          <cell r="H260" t="str">
            <v/>
          </cell>
          <cell r="I260">
            <v>-1</v>
          </cell>
          <cell r="J260">
            <v>0.8</v>
          </cell>
          <cell r="O260" t="str">
            <v/>
          </cell>
          <cell r="S260" t="str">
            <v/>
          </cell>
        </row>
        <row r="261">
          <cell r="A261" t="str">
            <v>LP_ImmortalWill_09</v>
          </cell>
          <cell r="B261" t="str">
            <v>LP_ImmortalWill</v>
          </cell>
          <cell r="C261" t="str">
            <v/>
          </cell>
          <cell r="D261">
            <v>9</v>
          </cell>
          <cell r="E261" t="str">
            <v>ImmortalWill</v>
          </cell>
          <cell r="H261" t="str">
            <v/>
          </cell>
          <cell r="I261">
            <v>-1</v>
          </cell>
          <cell r="J261">
            <v>0.9</v>
          </cell>
          <cell r="O261" t="str">
            <v/>
          </cell>
          <cell r="S261" t="str">
            <v/>
          </cell>
        </row>
        <row r="262">
          <cell r="A262" t="str">
            <v>LP_ImmortalWillBetter_01</v>
          </cell>
          <cell r="B262" t="str">
            <v>LP_ImmortalWillBetter</v>
          </cell>
          <cell r="C262" t="str">
            <v/>
          </cell>
          <cell r="D262">
            <v>1</v>
          </cell>
          <cell r="E262" t="str">
            <v>ImmortalWill</v>
          </cell>
          <cell r="H262" t="str">
            <v/>
          </cell>
          <cell r="I262">
            <v>-1</v>
          </cell>
          <cell r="J262">
            <v>0.2</v>
          </cell>
          <cell r="O262" t="str">
            <v/>
          </cell>
          <cell r="S262" t="str">
            <v/>
          </cell>
        </row>
        <row r="263">
          <cell r="A263" t="str">
            <v>LP_ImmortalWillBetter_02</v>
          </cell>
          <cell r="B263" t="str">
            <v>LP_ImmortalWillBetter</v>
          </cell>
          <cell r="C263" t="str">
            <v/>
          </cell>
          <cell r="D263">
            <v>2</v>
          </cell>
          <cell r="E263" t="str">
            <v>ImmortalWill</v>
          </cell>
          <cell r="H263" t="str">
            <v/>
          </cell>
          <cell r="I263">
            <v>-1</v>
          </cell>
          <cell r="J263">
            <v>0.4</v>
          </cell>
          <cell r="O263" t="str">
            <v/>
          </cell>
          <cell r="S263" t="str">
            <v/>
          </cell>
        </row>
        <row r="264">
          <cell r="A264" t="str">
            <v>LP_ImmortalWillBetter_03</v>
          </cell>
          <cell r="B264" t="str">
            <v>LP_ImmortalWillBetter</v>
          </cell>
          <cell r="C264" t="str">
            <v/>
          </cell>
          <cell r="D264">
            <v>3</v>
          </cell>
          <cell r="E264" t="str">
            <v>ImmortalWill</v>
          </cell>
          <cell r="H264" t="str">
            <v/>
          </cell>
          <cell r="I264">
            <v>-1</v>
          </cell>
          <cell r="J264">
            <v>0.6</v>
          </cell>
          <cell r="O264" t="str">
            <v/>
          </cell>
          <cell r="S264" t="str">
            <v/>
          </cell>
        </row>
        <row r="265">
          <cell r="A265" t="str">
            <v>LP_ImmortalWillBetter_04</v>
          </cell>
          <cell r="B265" t="str">
            <v>LP_ImmortalWillBetter</v>
          </cell>
          <cell r="C265" t="str">
            <v/>
          </cell>
          <cell r="D265">
            <v>4</v>
          </cell>
          <cell r="E265" t="str">
            <v>ImmortalWill</v>
          </cell>
          <cell r="H265" t="str">
            <v/>
          </cell>
          <cell r="I265">
            <v>-1</v>
          </cell>
          <cell r="J265">
            <v>0.8</v>
          </cell>
          <cell r="O265" t="str">
            <v/>
          </cell>
          <cell r="S265" t="str">
            <v/>
          </cell>
        </row>
        <row r="266">
          <cell r="A266" t="str">
            <v>LP_ImmortalWillBetter_05</v>
          </cell>
          <cell r="B266" t="str">
            <v>LP_ImmortalWillBetter</v>
          </cell>
          <cell r="C266" t="str">
            <v/>
          </cell>
          <cell r="D266">
            <v>5</v>
          </cell>
          <cell r="E266" t="str">
            <v>ImmortalWill</v>
          </cell>
          <cell r="H266" t="str">
            <v/>
          </cell>
          <cell r="I266">
            <v>-1</v>
          </cell>
          <cell r="J266">
            <v>1</v>
          </cell>
          <cell r="O266" t="str">
            <v/>
          </cell>
          <cell r="S266" t="str">
            <v/>
          </cell>
        </row>
        <row r="267">
          <cell r="A267" t="str">
            <v>LP_HealAreaOnEncounter_01</v>
          </cell>
          <cell r="B267" t="str">
            <v>LP_HealAreaOnEncounter</v>
          </cell>
          <cell r="C267" t="str">
            <v/>
          </cell>
          <cell r="D267">
            <v>1</v>
          </cell>
          <cell r="E267" t="str">
            <v>CallAffectorValue</v>
          </cell>
          <cell r="H267" t="str">
            <v/>
          </cell>
          <cell r="I267">
            <v>-1</v>
          </cell>
          <cell r="O267" t="str">
            <v/>
          </cell>
          <cell r="Q267" t="str">
            <v>OnStartStage</v>
          </cell>
          <cell r="S267">
            <v>1</v>
          </cell>
          <cell r="U267" t="str">
            <v>LP_HealAreaOnEncounter_CreateHit</v>
          </cell>
        </row>
        <row r="268">
          <cell r="A268" t="str">
            <v>LP_HealAreaOnEncounter_02</v>
          </cell>
          <cell r="B268" t="str">
            <v>LP_HealAreaOnEncounter</v>
          </cell>
          <cell r="C268" t="str">
            <v/>
          </cell>
          <cell r="D268">
            <v>2</v>
          </cell>
          <cell r="E268" t="str">
            <v>CallAffectorValue</v>
          </cell>
          <cell r="H268" t="str">
            <v/>
          </cell>
          <cell r="I268">
            <v>-1</v>
          </cell>
          <cell r="O268" t="str">
            <v/>
          </cell>
          <cell r="Q268" t="str">
            <v>OnStartStage</v>
          </cell>
          <cell r="S268">
            <v>1</v>
          </cell>
          <cell r="U268" t="str">
            <v>LP_HealAreaOnEncounter_CreateHit</v>
          </cell>
        </row>
        <row r="269">
          <cell r="A269" t="str">
            <v>LP_HealAreaOnEncounter_03</v>
          </cell>
          <cell r="B269" t="str">
            <v>LP_HealAreaOnEncounter</v>
          </cell>
          <cell r="C269" t="str">
            <v/>
          </cell>
          <cell r="D269">
            <v>3</v>
          </cell>
          <cell r="E269" t="str">
            <v>CallAffectorValue</v>
          </cell>
          <cell r="H269" t="str">
            <v/>
          </cell>
          <cell r="I269">
            <v>-1</v>
          </cell>
          <cell r="O269" t="str">
            <v/>
          </cell>
          <cell r="Q269" t="str">
            <v>OnStartStage</v>
          </cell>
          <cell r="S269">
            <v>1</v>
          </cell>
          <cell r="U269" t="str">
            <v>LP_HealAreaOnEncounter_CreateHit</v>
          </cell>
        </row>
        <row r="270">
          <cell r="A270" t="str">
            <v>LP_HealAreaOnEncounter_04</v>
          </cell>
          <cell r="B270" t="str">
            <v>LP_HealAreaOnEncounter</v>
          </cell>
          <cell r="C270" t="str">
            <v/>
          </cell>
          <cell r="D270">
            <v>4</v>
          </cell>
          <cell r="E270" t="str">
            <v>CallAffectorValue</v>
          </cell>
          <cell r="H270" t="str">
            <v/>
          </cell>
          <cell r="I270">
            <v>-1</v>
          </cell>
          <cell r="O270" t="str">
            <v/>
          </cell>
          <cell r="Q270" t="str">
            <v>OnStartStage</v>
          </cell>
          <cell r="S270">
            <v>1</v>
          </cell>
          <cell r="U270" t="str">
            <v>LP_HealAreaOnEncounter_CreateHit</v>
          </cell>
        </row>
        <row r="271">
          <cell r="A271" t="str">
            <v>LP_HealAreaOnEncounter_05</v>
          </cell>
          <cell r="B271" t="str">
            <v>LP_HealAreaOnEncounter</v>
          </cell>
          <cell r="C271" t="str">
            <v/>
          </cell>
          <cell r="D271">
            <v>5</v>
          </cell>
          <cell r="E271" t="str">
            <v>CallAffectorValue</v>
          </cell>
          <cell r="H271" t="str">
            <v/>
          </cell>
          <cell r="I271">
            <v>-1</v>
          </cell>
          <cell r="O271" t="str">
            <v/>
          </cell>
          <cell r="Q271" t="str">
            <v>OnStartStage</v>
          </cell>
          <cell r="S271">
            <v>1</v>
          </cell>
          <cell r="U271" t="str">
            <v>LP_HealAreaOnEncounter_CreateHit</v>
          </cell>
        </row>
        <row r="272">
          <cell r="A272" t="str">
            <v>LP_HealAreaOnEncounter_06</v>
          </cell>
          <cell r="B272" t="str">
            <v>LP_HealAreaOnEncounter</v>
          </cell>
          <cell r="C272" t="str">
            <v/>
          </cell>
          <cell r="D272">
            <v>6</v>
          </cell>
          <cell r="E272" t="str">
            <v>CallAffectorValue</v>
          </cell>
          <cell r="H272" t="str">
            <v/>
          </cell>
          <cell r="I272">
            <v>-1</v>
          </cell>
          <cell r="O272" t="str">
            <v/>
          </cell>
          <cell r="Q272" t="str">
            <v>OnStartStage</v>
          </cell>
          <cell r="S272">
            <v>1</v>
          </cell>
          <cell r="U272" t="str">
            <v>LP_HealAreaOnEncounter_CreateHit</v>
          </cell>
        </row>
        <row r="273">
          <cell r="A273" t="str">
            <v>LP_HealAreaOnEncounter_CreateHit_01</v>
          </cell>
          <cell r="B273" t="str">
            <v>LP_HealAreaOnEncounter_CreateHit</v>
          </cell>
          <cell r="C273" t="str">
            <v/>
          </cell>
          <cell r="D273">
            <v>1</v>
          </cell>
          <cell r="E273" t="str">
            <v>CreateHitObject</v>
          </cell>
          <cell r="H273" t="str">
            <v/>
          </cell>
          <cell r="O273" t="str">
            <v/>
          </cell>
          <cell r="S273" t="str">
            <v/>
          </cell>
          <cell r="T273" t="str">
            <v>HealAreaHitObjectInfo</v>
          </cell>
        </row>
        <row r="274">
          <cell r="A274" t="str">
            <v>LP_HealAreaOnEncounter_CreateHit_02</v>
          </cell>
          <cell r="B274" t="str">
            <v>LP_HealAreaOnEncounter_CreateHit</v>
          </cell>
          <cell r="C274" t="str">
            <v/>
          </cell>
          <cell r="D274">
            <v>2</v>
          </cell>
          <cell r="E274" t="str">
            <v>CreateHitObject</v>
          </cell>
          <cell r="H274" t="str">
            <v/>
          </cell>
          <cell r="O274" t="str">
            <v/>
          </cell>
          <cell r="S274" t="str">
            <v/>
          </cell>
          <cell r="T274" t="str">
            <v>HealAreaHitObjectInfo</v>
          </cell>
        </row>
        <row r="275">
          <cell r="A275" t="str">
            <v>LP_HealAreaOnEncounter_CreateHit_03</v>
          </cell>
          <cell r="B275" t="str">
            <v>LP_HealAreaOnEncounter_CreateHit</v>
          </cell>
          <cell r="C275" t="str">
            <v/>
          </cell>
          <cell r="D275">
            <v>3</v>
          </cell>
          <cell r="E275" t="str">
            <v>CreateHitObject</v>
          </cell>
          <cell r="H275" t="str">
            <v/>
          </cell>
          <cell r="O275" t="str">
            <v/>
          </cell>
          <cell r="S275" t="str">
            <v/>
          </cell>
          <cell r="T275" t="str">
            <v>HealAreaHitObjectInfo</v>
          </cell>
        </row>
        <row r="276">
          <cell r="A276" t="str">
            <v>LP_HealAreaOnEncounter_CreateHit_04</v>
          </cell>
          <cell r="B276" t="str">
            <v>LP_HealAreaOnEncounter_CreateHit</v>
          </cell>
          <cell r="C276" t="str">
            <v/>
          </cell>
          <cell r="D276">
            <v>4</v>
          </cell>
          <cell r="E276" t="str">
            <v>CreateHitObject</v>
          </cell>
          <cell r="H276" t="str">
            <v/>
          </cell>
          <cell r="O276" t="str">
            <v/>
          </cell>
          <cell r="S276" t="str">
            <v/>
          </cell>
          <cell r="T276" t="str">
            <v>HealAreaHitObjectInfo</v>
          </cell>
        </row>
        <row r="277">
          <cell r="A277" t="str">
            <v>LP_HealAreaOnEncounter_CreateHit_05</v>
          </cell>
          <cell r="B277" t="str">
            <v>LP_HealAreaOnEncounter_CreateHit</v>
          </cell>
          <cell r="C277" t="str">
            <v/>
          </cell>
          <cell r="D277">
            <v>5</v>
          </cell>
          <cell r="E277" t="str">
            <v>CreateHitObject</v>
          </cell>
          <cell r="H277" t="str">
            <v/>
          </cell>
          <cell r="O277" t="str">
            <v/>
          </cell>
          <cell r="S277" t="str">
            <v/>
          </cell>
          <cell r="T277" t="str">
            <v>HealAreaHitObjectInfo</v>
          </cell>
        </row>
        <row r="278">
          <cell r="A278" t="str">
            <v>LP_HealAreaOnEncounter_CreateHit_06</v>
          </cell>
          <cell r="B278" t="str">
            <v>LP_HealAreaOnEncounter_CreateHit</v>
          </cell>
          <cell r="C278" t="str">
            <v/>
          </cell>
          <cell r="D278">
            <v>6</v>
          </cell>
          <cell r="E278" t="str">
            <v>CreateHitObject</v>
          </cell>
          <cell r="H278" t="str">
            <v/>
          </cell>
          <cell r="O278" t="str">
            <v/>
          </cell>
          <cell r="S278" t="str">
            <v/>
          </cell>
          <cell r="T278" t="str">
            <v>HealAreaHitObjectInfo</v>
          </cell>
        </row>
        <row r="279">
          <cell r="A279" t="str">
            <v>LP_HealAreaOnEncounter_CH_Heal_01</v>
          </cell>
          <cell r="B279" t="str">
            <v>LP_HealAreaOnEncounter_CH_Heal</v>
          </cell>
          <cell r="C279" t="str">
            <v/>
          </cell>
          <cell r="D279">
            <v>1</v>
          </cell>
          <cell r="E279" t="str">
            <v>Heal</v>
          </cell>
          <cell r="H279" t="str">
            <v/>
          </cell>
          <cell r="K279">
            <v>2.5000000000000001E-2</v>
          </cell>
          <cell r="O279" t="str">
            <v/>
          </cell>
          <cell r="S279" t="str">
            <v/>
          </cell>
        </row>
        <row r="280">
          <cell r="A280" t="str">
            <v>LP_HealAreaOnEncounter_CH_Heal_02</v>
          </cell>
          <cell r="B280" t="str">
            <v>LP_HealAreaOnEncounter_CH_Heal</v>
          </cell>
          <cell r="C280" t="str">
            <v/>
          </cell>
          <cell r="D280">
            <v>2</v>
          </cell>
          <cell r="E280" t="str">
            <v>Heal</v>
          </cell>
          <cell r="H280" t="str">
            <v/>
          </cell>
          <cell r="K280">
            <v>0.03</v>
          </cell>
          <cell r="O280" t="str">
            <v/>
          </cell>
          <cell r="S280" t="str">
            <v/>
          </cell>
        </row>
        <row r="281">
          <cell r="A281" t="str">
            <v>LP_HealAreaOnEncounter_CH_Heal_03</v>
          </cell>
          <cell r="B281" t="str">
            <v>LP_HealAreaOnEncounter_CH_Heal</v>
          </cell>
          <cell r="C281" t="str">
            <v/>
          </cell>
          <cell r="D281">
            <v>3</v>
          </cell>
          <cell r="E281" t="str">
            <v>Heal</v>
          </cell>
          <cell r="H281" t="str">
            <v/>
          </cell>
          <cell r="K281">
            <v>3.5000000000000003E-2</v>
          </cell>
          <cell r="O281" t="str">
            <v/>
          </cell>
          <cell r="S281" t="str">
            <v/>
          </cell>
        </row>
        <row r="282">
          <cell r="A282" t="str">
            <v>LP_HealAreaOnEncounter_CH_Heal_04</v>
          </cell>
          <cell r="B282" t="str">
            <v>LP_HealAreaOnEncounter_CH_Heal</v>
          </cell>
          <cell r="C282" t="str">
            <v/>
          </cell>
          <cell r="D282">
            <v>4</v>
          </cell>
          <cell r="E282" t="str">
            <v>Heal</v>
          </cell>
          <cell r="H282" t="str">
            <v/>
          </cell>
          <cell r="K282">
            <v>0.04</v>
          </cell>
          <cell r="O282" t="str">
            <v/>
          </cell>
          <cell r="S282" t="str">
            <v/>
          </cell>
        </row>
        <row r="283">
          <cell r="A283" t="str">
            <v>LP_HealAreaOnEncounter_CH_Heal_05</v>
          </cell>
          <cell r="B283" t="str">
            <v>LP_HealAreaOnEncounter_CH_Heal</v>
          </cell>
          <cell r="C283" t="str">
            <v/>
          </cell>
          <cell r="D283">
            <v>5</v>
          </cell>
          <cell r="E283" t="str">
            <v>Heal</v>
          </cell>
          <cell r="H283" t="str">
            <v/>
          </cell>
          <cell r="K283">
            <v>4.4999999999999998E-2</v>
          </cell>
          <cell r="O283" t="str">
            <v/>
          </cell>
          <cell r="S283" t="str">
            <v/>
          </cell>
        </row>
        <row r="284">
          <cell r="A284" t="str">
            <v>LP_HealAreaOnEncounter_CH_Heal_06</v>
          </cell>
          <cell r="B284" t="str">
            <v>LP_HealAreaOnEncounter_CH_Heal</v>
          </cell>
          <cell r="C284" t="str">
            <v/>
          </cell>
          <cell r="D284">
            <v>6</v>
          </cell>
          <cell r="E284" t="str">
            <v>Heal</v>
          </cell>
          <cell r="H284" t="str">
            <v/>
          </cell>
          <cell r="K284">
            <v>0.05</v>
          </cell>
          <cell r="O284" t="str">
            <v/>
          </cell>
          <cell r="S284" t="str">
            <v/>
          </cell>
        </row>
        <row r="285">
          <cell r="A285" t="str">
            <v>LP_MoveSpeedUpOnAttacked_01</v>
          </cell>
          <cell r="B285" t="str">
            <v>LP_MoveSpeedUpOnAttacked</v>
          </cell>
          <cell r="C285" t="str">
            <v/>
          </cell>
          <cell r="D285">
            <v>1</v>
          </cell>
          <cell r="E285" t="str">
            <v>CallAffectorValue</v>
          </cell>
          <cell r="H285" t="str">
            <v/>
          </cell>
          <cell r="I285">
            <v>-1</v>
          </cell>
          <cell r="O285" t="str">
            <v/>
          </cell>
          <cell r="Q285" t="str">
            <v>OnDamage</v>
          </cell>
          <cell r="S285">
            <v>4</v>
          </cell>
          <cell r="U285" t="str">
            <v>LP_MoveSpeedUpOnAttacked_Move</v>
          </cell>
        </row>
        <row r="286">
          <cell r="A286" t="str">
            <v>LP_MoveSpeedUpOnAttacked_02</v>
          </cell>
          <cell r="B286" t="str">
            <v>LP_MoveSpeedUpOnAttacked</v>
          </cell>
          <cell r="C286" t="str">
            <v/>
          </cell>
          <cell r="D286">
            <v>2</v>
          </cell>
          <cell r="E286" t="str">
            <v>CallAffectorValue</v>
          </cell>
          <cell r="H286" t="str">
            <v/>
          </cell>
          <cell r="I286">
            <v>-1</v>
          </cell>
          <cell r="O286" t="str">
            <v/>
          </cell>
          <cell r="Q286" t="str">
            <v>OnDamage</v>
          </cell>
          <cell r="S286">
            <v>4</v>
          </cell>
          <cell r="U286" t="str">
            <v>LP_MoveSpeedUpOnAttacked_Move</v>
          </cell>
        </row>
        <row r="287">
          <cell r="A287" t="str">
            <v>LP_MoveSpeedUpOnAttacked_03</v>
          </cell>
          <cell r="B287" t="str">
            <v>LP_MoveSpeedUpOnAttacked</v>
          </cell>
          <cell r="C287" t="str">
            <v/>
          </cell>
          <cell r="D287">
            <v>3</v>
          </cell>
          <cell r="E287" t="str">
            <v>CallAffectorValue</v>
          </cell>
          <cell r="H287" t="str">
            <v/>
          </cell>
          <cell r="I287">
            <v>-1</v>
          </cell>
          <cell r="O287" t="str">
            <v/>
          </cell>
          <cell r="Q287" t="str">
            <v>OnDamage</v>
          </cell>
          <cell r="S287">
            <v>4</v>
          </cell>
          <cell r="U287" t="str">
            <v>LP_MoveSpeedUpOnAttacked_Move</v>
          </cell>
        </row>
        <row r="288">
          <cell r="A288" t="str">
            <v>LP_MoveSpeedUpOnAttacked_04</v>
          </cell>
          <cell r="B288" t="str">
            <v>LP_MoveSpeedUpOnAttacked</v>
          </cell>
          <cell r="C288" t="str">
            <v/>
          </cell>
          <cell r="D288">
            <v>4</v>
          </cell>
          <cell r="E288" t="str">
            <v>CallAffectorValue</v>
          </cell>
          <cell r="H288" t="str">
            <v/>
          </cell>
          <cell r="I288">
            <v>-1</v>
          </cell>
          <cell r="O288" t="str">
            <v/>
          </cell>
          <cell r="Q288" t="str">
            <v>OnDamage</v>
          </cell>
          <cell r="S288">
            <v>4</v>
          </cell>
          <cell r="U288" t="str">
            <v>LP_MoveSpeedUpOnAttacked_Move</v>
          </cell>
        </row>
        <row r="289">
          <cell r="A289" t="str">
            <v>LP_MoveSpeedUpOnAttacked_05</v>
          </cell>
          <cell r="B289" t="str">
            <v>LP_MoveSpeedUpOnAttacked</v>
          </cell>
          <cell r="C289" t="str">
            <v/>
          </cell>
          <cell r="D289">
            <v>5</v>
          </cell>
          <cell r="E289" t="str">
            <v>CallAffectorValue</v>
          </cell>
          <cell r="H289" t="str">
            <v/>
          </cell>
          <cell r="I289">
            <v>-1</v>
          </cell>
          <cell r="O289" t="str">
            <v/>
          </cell>
          <cell r="Q289" t="str">
            <v>OnDamage</v>
          </cell>
          <cell r="S289">
            <v>4</v>
          </cell>
          <cell r="U289" t="str">
            <v>LP_MoveSpeedUpOnAttacked_Move</v>
          </cell>
        </row>
        <row r="290">
          <cell r="A290" t="str">
            <v>LP_MoveSpeedUpOnAttacked_06</v>
          </cell>
          <cell r="B290" t="str">
            <v>LP_MoveSpeedUpOnAttacked</v>
          </cell>
          <cell r="C290" t="str">
            <v/>
          </cell>
          <cell r="D290">
            <v>6</v>
          </cell>
          <cell r="E290" t="str">
            <v>CallAffectorValue</v>
          </cell>
          <cell r="H290" t="str">
            <v/>
          </cell>
          <cell r="I290">
            <v>-1</v>
          </cell>
          <cell r="O290" t="str">
            <v/>
          </cell>
          <cell r="Q290" t="str">
            <v>OnDamage</v>
          </cell>
          <cell r="S290">
            <v>4</v>
          </cell>
          <cell r="U290" t="str">
            <v>LP_MoveSpeedUpOnAttacked_Move</v>
          </cell>
        </row>
        <row r="291">
          <cell r="A291" t="str">
            <v>LP_MoveSpeedUpOnAttacked_Move_01</v>
          </cell>
          <cell r="B291" t="str">
            <v>LP_MoveSpeedUpOnAttacked_Move</v>
          </cell>
          <cell r="C291" t="str">
            <v/>
          </cell>
          <cell r="D291">
            <v>1</v>
          </cell>
          <cell r="E291" t="str">
            <v>ChangeActorStatus</v>
          </cell>
          <cell r="H291" t="str">
            <v/>
          </cell>
          <cell r="I291">
            <v>5</v>
          </cell>
          <cell r="J291">
            <v>0.25</v>
          </cell>
          <cell r="M291" t="str">
            <v>MoveSpeedAddRate</v>
          </cell>
          <cell r="O291">
            <v>10</v>
          </cell>
          <cell r="R291">
            <v>1</v>
          </cell>
          <cell r="S291">
            <v>1</v>
          </cell>
          <cell r="W291" t="str">
            <v>P_AMFX03_shockwave</v>
          </cell>
        </row>
        <row r="292">
          <cell r="A292" t="str">
            <v>LP_MoveSpeedUpOnAttacked_Move_02</v>
          </cell>
          <cell r="B292" t="str">
            <v>LP_MoveSpeedUpOnAttacked_Move</v>
          </cell>
          <cell r="C292" t="str">
            <v/>
          </cell>
          <cell r="D292">
            <v>2</v>
          </cell>
          <cell r="E292" t="str">
            <v>ChangeActorStatus</v>
          </cell>
          <cell r="H292" t="str">
            <v/>
          </cell>
          <cell r="I292">
            <v>7</v>
          </cell>
          <cell r="J292">
            <v>0.3</v>
          </cell>
          <cell r="M292" t="str">
            <v>MoveSpeedAddRate</v>
          </cell>
          <cell r="O292">
            <v>10</v>
          </cell>
          <cell r="R292">
            <v>1</v>
          </cell>
          <cell r="S292">
            <v>1</v>
          </cell>
          <cell r="W292" t="str">
            <v>P_AMFX03_shockwave</v>
          </cell>
        </row>
        <row r="293">
          <cell r="A293" t="str">
            <v>LP_MoveSpeedUpOnAttacked_Move_03</v>
          </cell>
          <cell r="B293" t="str">
            <v>LP_MoveSpeedUpOnAttacked_Move</v>
          </cell>
          <cell r="C293" t="str">
            <v/>
          </cell>
          <cell r="D293">
            <v>3</v>
          </cell>
          <cell r="E293" t="str">
            <v>ChangeActorStatus</v>
          </cell>
          <cell r="H293" t="str">
            <v/>
          </cell>
          <cell r="I293">
            <v>9</v>
          </cell>
          <cell r="J293">
            <v>0.35</v>
          </cell>
          <cell r="M293" t="str">
            <v>MoveSpeedAddRate</v>
          </cell>
          <cell r="O293">
            <v>10</v>
          </cell>
          <cell r="R293">
            <v>1</v>
          </cell>
          <cell r="S293">
            <v>1</v>
          </cell>
          <cell r="W293" t="str">
            <v>P_AMFX03_shockwave</v>
          </cell>
        </row>
        <row r="294">
          <cell r="A294" t="str">
            <v>LP_MoveSpeedUpOnAttacked_Move_04</v>
          </cell>
          <cell r="B294" t="str">
            <v>LP_MoveSpeedUpOnAttacked_Move</v>
          </cell>
          <cell r="C294" t="str">
            <v/>
          </cell>
          <cell r="D294">
            <v>4</v>
          </cell>
          <cell r="E294" t="str">
            <v>ChangeActorStatus</v>
          </cell>
          <cell r="H294" t="str">
            <v/>
          </cell>
          <cell r="I294">
            <v>11</v>
          </cell>
          <cell r="J294">
            <v>0.4</v>
          </cell>
          <cell r="M294" t="str">
            <v>MoveSpeedAddRate</v>
          </cell>
          <cell r="O294">
            <v>10</v>
          </cell>
          <cell r="R294">
            <v>1</v>
          </cell>
          <cell r="S294">
            <v>1</v>
          </cell>
          <cell r="W294" t="str">
            <v>P_AMFX03_shockwave</v>
          </cell>
        </row>
        <row r="295">
          <cell r="A295" t="str">
            <v>LP_MoveSpeedUpOnAttacked_Move_05</v>
          </cell>
          <cell r="B295" t="str">
            <v>LP_MoveSpeedUpOnAttacked_Move</v>
          </cell>
          <cell r="C295" t="str">
            <v/>
          </cell>
          <cell r="D295">
            <v>5</v>
          </cell>
          <cell r="E295" t="str">
            <v>ChangeActorStatus</v>
          </cell>
          <cell r="H295" t="str">
            <v/>
          </cell>
          <cell r="I295">
            <v>13</v>
          </cell>
          <cell r="J295">
            <v>0.45</v>
          </cell>
          <cell r="M295" t="str">
            <v>MoveSpeedAddRate</v>
          </cell>
          <cell r="O295">
            <v>10</v>
          </cell>
          <cell r="R295">
            <v>1</v>
          </cell>
          <cell r="S295">
            <v>1</v>
          </cell>
          <cell r="W295" t="str">
            <v>P_AMFX03_shockwave</v>
          </cell>
        </row>
        <row r="296">
          <cell r="A296" t="str">
            <v>LP_MoveSpeedUpOnAttacked_Move_06</v>
          </cell>
          <cell r="B296" t="str">
            <v>LP_MoveSpeedUpOnAttacked_Move</v>
          </cell>
          <cell r="C296" t="str">
            <v/>
          </cell>
          <cell r="D296">
            <v>6</v>
          </cell>
          <cell r="E296" t="str">
            <v>ChangeActorStatus</v>
          </cell>
          <cell r="H296" t="str">
            <v/>
          </cell>
          <cell r="I296">
            <v>15</v>
          </cell>
          <cell r="J296">
            <v>0.5</v>
          </cell>
          <cell r="M296" t="str">
            <v>MoveSpeedAddRate</v>
          </cell>
          <cell r="O296">
            <v>10</v>
          </cell>
          <cell r="R296">
            <v>1</v>
          </cell>
          <cell r="S296">
            <v>1</v>
          </cell>
          <cell r="W296" t="str">
            <v>P_AMFX03_shockwave</v>
          </cell>
        </row>
        <row r="297">
          <cell r="A297" t="str">
            <v>LP_MineOnMove_01</v>
          </cell>
          <cell r="B297" t="str">
            <v>LP_MineOnMove</v>
          </cell>
          <cell r="C297" t="str">
            <v/>
          </cell>
          <cell r="D297">
            <v>1</v>
          </cell>
          <cell r="E297" t="str">
            <v>CreateHitObjectMoving</v>
          </cell>
          <cell r="H297" t="str">
            <v/>
          </cell>
          <cell r="I297">
            <v>-1</v>
          </cell>
          <cell r="J297">
            <v>7</v>
          </cell>
          <cell r="O297" t="str">
            <v/>
          </cell>
          <cell r="S297" t="str">
            <v/>
          </cell>
          <cell r="T297" t="str">
            <v>MineHitObjectInfo</v>
          </cell>
        </row>
        <row r="298">
          <cell r="A298" t="str">
            <v>LP_MineOnMove_02</v>
          </cell>
          <cell r="B298" t="str">
            <v>LP_MineOnMove</v>
          </cell>
          <cell r="C298" t="str">
            <v/>
          </cell>
          <cell r="D298">
            <v>2</v>
          </cell>
          <cell r="E298" t="str">
            <v>CreateHitObjectMoving</v>
          </cell>
          <cell r="H298" t="str">
            <v/>
          </cell>
          <cell r="I298">
            <v>-1</v>
          </cell>
          <cell r="J298">
            <v>6.2</v>
          </cell>
          <cell r="O298" t="str">
            <v/>
          </cell>
          <cell r="S298" t="str">
            <v/>
          </cell>
          <cell r="T298" t="str">
            <v>MineHitObjectInfo</v>
          </cell>
        </row>
        <row r="299">
          <cell r="A299" t="str">
            <v>LP_MineOnMove_03</v>
          </cell>
          <cell r="B299" t="str">
            <v>LP_MineOnMove</v>
          </cell>
          <cell r="C299" t="str">
            <v/>
          </cell>
          <cell r="D299">
            <v>3</v>
          </cell>
          <cell r="E299" t="str">
            <v>CreateHitObjectMoving</v>
          </cell>
          <cell r="H299" t="str">
            <v/>
          </cell>
          <cell r="I299">
            <v>-1</v>
          </cell>
          <cell r="J299">
            <v>5.6</v>
          </cell>
          <cell r="O299" t="str">
            <v/>
          </cell>
          <cell r="S299" t="str">
            <v/>
          </cell>
          <cell r="T299" t="str">
            <v>MineHitObjectInfo</v>
          </cell>
        </row>
        <row r="300">
          <cell r="A300" t="str">
            <v>LP_MineOnMove_04</v>
          </cell>
          <cell r="B300" t="str">
            <v>LP_MineOnMove</v>
          </cell>
          <cell r="C300" t="str">
            <v/>
          </cell>
          <cell r="D300">
            <v>4</v>
          </cell>
          <cell r="E300" t="str">
            <v>CreateHitObjectMoving</v>
          </cell>
          <cell r="H300" t="str">
            <v/>
          </cell>
          <cell r="I300">
            <v>-1</v>
          </cell>
          <cell r="J300">
            <v>5.2</v>
          </cell>
          <cell r="O300" t="str">
            <v/>
          </cell>
          <cell r="S300" t="str">
            <v/>
          </cell>
          <cell r="T300" t="str">
            <v>MineHitObjectInfo</v>
          </cell>
        </row>
        <row r="301">
          <cell r="A301" t="str">
            <v>LP_MineOnMove_05</v>
          </cell>
          <cell r="B301" t="str">
            <v>LP_MineOnMove</v>
          </cell>
          <cell r="C301" t="str">
            <v/>
          </cell>
          <cell r="D301">
            <v>5</v>
          </cell>
          <cell r="E301" t="str">
            <v>CreateHitObjectMoving</v>
          </cell>
          <cell r="H301" t="str">
            <v/>
          </cell>
          <cell r="I301">
            <v>-1</v>
          </cell>
          <cell r="J301">
            <v>5</v>
          </cell>
          <cell r="O301" t="str">
            <v/>
          </cell>
          <cell r="S301" t="str">
            <v/>
          </cell>
          <cell r="T301" t="str">
            <v>MineHitObjectInfo</v>
          </cell>
        </row>
        <row r="302">
          <cell r="A302" t="str">
            <v>LP_MineOnMove_06</v>
          </cell>
          <cell r="B302" t="str">
            <v>LP_MineOnMove</v>
          </cell>
          <cell r="C302" t="str">
            <v/>
          </cell>
          <cell r="D302">
            <v>6</v>
          </cell>
          <cell r="E302" t="str">
            <v>CreateHitObjectMoving</v>
          </cell>
          <cell r="H302" t="str">
            <v/>
          </cell>
          <cell r="I302">
            <v>-1</v>
          </cell>
          <cell r="J302">
            <v>4.9000000000000004</v>
          </cell>
          <cell r="O302" t="str">
            <v/>
          </cell>
          <cell r="S302" t="str">
            <v/>
          </cell>
          <cell r="T302" t="str">
            <v>MineHitObjectInfo</v>
          </cell>
        </row>
        <row r="303">
          <cell r="A303" t="str">
            <v>LP_MineOnMove_Damage_01</v>
          </cell>
          <cell r="B303" t="str">
            <v>LP_MineOnMove_Damage</v>
          </cell>
          <cell r="C303" t="str">
            <v/>
          </cell>
          <cell r="D303">
            <v>1</v>
          </cell>
          <cell r="E303" t="str">
            <v>CollisionDamage</v>
          </cell>
          <cell r="H303" t="str">
            <v/>
          </cell>
          <cell r="I303">
            <v>2</v>
          </cell>
          <cell r="O303" t="str">
            <v/>
          </cell>
          <cell r="S303" t="str">
            <v/>
          </cell>
        </row>
        <row r="304">
          <cell r="A304" t="str">
            <v>LP_MineOnMove_Damage_02</v>
          </cell>
          <cell r="B304" t="str">
            <v>LP_MineOnMove_Damage</v>
          </cell>
          <cell r="C304" t="str">
            <v/>
          </cell>
          <cell r="D304">
            <v>2</v>
          </cell>
          <cell r="E304" t="str">
            <v>CollisionDamage</v>
          </cell>
          <cell r="H304" t="str">
            <v/>
          </cell>
          <cell r="I304">
            <v>4</v>
          </cell>
          <cell r="O304" t="str">
            <v/>
          </cell>
          <cell r="S304" t="str">
            <v/>
          </cell>
        </row>
        <row r="305">
          <cell r="A305" t="str">
            <v>LP_MineOnMove_Damage_03</v>
          </cell>
          <cell r="B305" t="str">
            <v>LP_MineOnMove_Damage</v>
          </cell>
          <cell r="C305" t="str">
            <v/>
          </cell>
          <cell r="D305">
            <v>3</v>
          </cell>
          <cell r="E305" t="str">
            <v>CollisionDamage</v>
          </cell>
          <cell r="H305" t="str">
            <v/>
          </cell>
          <cell r="I305">
            <v>6</v>
          </cell>
          <cell r="O305" t="str">
            <v/>
          </cell>
          <cell r="S305" t="str">
            <v/>
          </cell>
        </row>
        <row r="306">
          <cell r="A306" t="str">
            <v>LP_MineOnMove_Damage_04</v>
          </cell>
          <cell r="B306" t="str">
            <v>LP_MineOnMove_Damage</v>
          </cell>
          <cell r="C306" t="str">
            <v/>
          </cell>
          <cell r="D306">
            <v>4</v>
          </cell>
          <cell r="E306" t="str">
            <v>CollisionDamage</v>
          </cell>
          <cell r="H306" t="str">
            <v/>
          </cell>
          <cell r="I306">
            <v>8</v>
          </cell>
          <cell r="O306" t="str">
            <v/>
          </cell>
          <cell r="S306" t="str">
            <v/>
          </cell>
        </row>
        <row r="307">
          <cell r="A307" t="str">
            <v>LP_MineOnMove_Damage_05</v>
          </cell>
          <cell r="B307" t="str">
            <v>LP_MineOnMove_Damage</v>
          </cell>
          <cell r="C307" t="str">
            <v/>
          </cell>
          <cell r="D307">
            <v>5</v>
          </cell>
          <cell r="E307" t="str">
            <v>CollisionDamage</v>
          </cell>
          <cell r="H307" t="str">
            <v/>
          </cell>
          <cell r="I307">
            <v>10</v>
          </cell>
          <cell r="O307" t="str">
            <v/>
          </cell>
          <cell r="S307" t="str">
            <v/>
          </cell>
        </row>
        <row r="308">
          <cell r="A308" t="str">
            <v>LP_MineOnMove_Damage_06</v>
          </cell>
          <cell r="B308" t="str">
            <v>LP_MineOnMove_Damage</v>
          </cell>
          <cell r="C308" t="str">
            <v/>
          </cell>
          <cell r="D308">
            <v>6</v>
          </cell>
          <cell r="E308" t="str">
            <v>CollisionDamage</v>
          </cell>
          <cell r="H308" t="str">
            <v/>
          </cell>
          <cell r="I308">
            <v>12</v>
          </cell>
          <cell r="O308" t="str">
            <v/>
          </cell>
          <cell r="S308" t="str">
            <v/>
          </cell>
        </row>
        <row r="309">
          <cell r="A309" t="str">
            <v>LP_SlowHitObject_01</v>
          </cell>
          <cell r="B309" t="str">
            <v>LP_SlowHitObject</v>
          </cell>
          <cell r="C309" t="str">
            <v/>
          </cell>
          <cell r="D309">
            <v>1</v>
          </cell>
          <cell r="E309" t="str">
            <v>SlowHitObjectSpeed</v>
          </cell>
          <cell r="H309" t="str">
            <v/>
          </cell>
          <cell r="I309">
            <v>-1</v>
          </cell>
          <cell r="J309">
            <v>0.1</v>
          </cell>
          <cell r="O309" t="str">
            <v/>
          </cell>
          <cell r="S309" t="str">
            <v/>
          </cell>
        </row>
        <row r="310">
          <cell r="A310" t="str">
            <v>LP_SlowHitObject_02</v>
          </cell>
          <cell r="B310" t="str">
            <v>LP_SlowHitObject</v>
          </cell>
          <cell r="C310" t="str">
            <v/>
          </cell>
          <cell r="D310">
            <v>2</v>
          </cell>
          <cell r="E310" t="str">
            <v>SlowHitObjectSpeed</v>
          </cell>
          <cell r="H310" t="str">
            <v/>
          </cell>
          <cell r="I310">
            <v>-1</v>
          </cell>
          <cell r="J310">
            <v>0.15</v>
          </cell>
          <cell r="O310" t="str">
            <v/>
          </cell>
          <cell r="S310" t="str">
            <v/>
          </cell>
        </row>
        <row r="311">
          <cell r="A311" t="str">
            <v>LP_SlowHitObject_03</v>
          </cell>
          <cell r="B311" t="str">
            <v>LP_SlowHitObject</v>
          </cell>
          <cell r="C311" t="str">
            <v/>
          </cell>
          <cell r="D311">
            <v>3</v>
          </cell>
          <cell r="E311" t="str">
            <v>SlowHitObjectSpeed</v>
          </cell>
          <cell r="H311" t="str">
            <v/>
          </cell>
          <cell r="I311">
            <v>-1</v>
          </cell>
          <cell r="J311">
            <v>0.2</v>
          </cell>
          <cell r="O311" t="str">
            <v/>
          </cell>
          <cell r="S311" t="str">
            <v/>
          </cell>
        </row>
        <row r="312">
          <cell r="A312" t="str">
            <v>LP_SlowHitObject_04</v>
          </cell>
          <cell r="B312" t="str">
            <v>LP_SlowHitObject</v>
          </cell>
          <cell r="C312" t="str">
            <v/>
          </cell>
          <cell r="D312">
            <v>4</v>
          </cell>
          <cell r="E312" t="str">
            <v>SlowHitObjectSpeed</v>
          </cell>
          <cell r="H312" t="str">
            <v/>
          </cell>
          <cell r="I312">
            <v>-1</v>
          </cell>
          <cell r="J312">
            <v>0.25</v>
          </cell>
          <cell r="O312" t="str">
            <v/>
          </cell>
          <cell r="S312" t="str">
            <v/>
          </cell>
        </row>
        <row r="313">
          <cell r="A313" t="str">
            <v>LP_SlowHitObject_05</v>
          </cell>
          <cell r="B313" t="str">
            <v>LP_SlowHitObject</v>
          </cell>
          <cell r="C313" t="str">
            <v/>
          </cell>
          <cell r="D313">
            <v>5</v>
          </cell>
          <cell r="E313" t="str">
            <v>SlowHitObjectSpeed</v>
          </cell>
          <cell r="H313" t="str">
            <v/>
          </cell>
          <cell r="I313">
            <v>-1</v>
          </cell>
          <cell r="J313">
            <v>0.3</v>
          </cell>
          <cell r="O313" t="str">
            <v/>
          </cell>
          <cell r="S313" t="str">
            <v/>
          </cell>
        </row>
        <row r="314">
          <cell r="A314" t="str">
            <v>LP_Paralyze_01</v>
          </cell>
          <cell r="B314" t="str">
            <v>LP_Paralyze</v>
          </cell>
          <cell r="C314" t="str">
            <v/>
          </cell>
          <cell r="D314">
            <v>1</v>
          </cell>
          <cell r="E314" t="str">
            <v>CertainHpHitObject</v>
          </cell>
          <cell r="H314" t="str">
            <v/>
          </cell>
          <cell r="J314">
            <v>0.2</v>
          </cell>
          <cell r="O314" t="str">
            <v/>
          </cell>
          <cell r="P314">
            <v>1</v>
          </cell>
          <cell r="S314" t="str">
            <v/>
          </cell>
          <cell r="U314" t="str">
            <v>LP_Paralyze_CannotAction</v>
          </cell>
          <cell r="V314">
            <v>0.7</v>
          </cell>
          <cell r="W314">
            <v>0.75</v>
          </cell>
        </row>
        <row r="315">
          <cell r="A315" t="str">
            <v>LP_Paralyze_02</v>
          </cell>
          <cell r="B315" t="str">
            <v>LP_Paralyze</v>
          </cell>
          <cell r="C315" t="str">
            <v/>
          </cell>
          <cell r="D315">
            <v>2</v>
          </cell>
          <cell r="E315" t="str">
            <v>CertainHpHitObject</v>
          </cell>
          <cell r="H315" t="str">
            <v/>
          </cell>
          <cell r="J315">
            <v>0.2</v>
          </cell>
          <cell r="O315" t="str">
            <v/>
          </cell>
          <cell r="P315">
            <v>1</v>
          </cell>
          <cell r="S315" t="str">
            <v/>
          </cell>
          <cell r="U315" t="str">
            <v>LP_Paralyze_CannotAction</v>
          </cell>
          <cell r="V315">
            <v>0.7</v>
          </cell>
          <cell r="W315" t="str">
            <v>0.51, 0.84</v>
          </cell>
        </row>
        <row r="316">
          <cell r="A316" t="str">
            <v>LP_Paralyze_03</v>
          </cell>
          <cell r="B316" t="str">
            <v>LP_Paralyze</v>
          </cell>
          <cell r="C316" t="str">
            <v/>
          </cell>
          <cell r="D316">
            <v>3</v>
          </cell>
          <cell r="E316" t="str">
            <v>CertainHpHitObject</v>
          </cell>
          <cell r="H316" t="str">
            <v/>
          </cell>
          <cell r="J316">
            <v>0.2</v>
          </cell>
          <cell r="O316" t="str">
            <v/>
          </cell>
          <cell r="P316">
            <v>1</v>
          </cell>
          <cell r="S316" t="str">
            <v/>
          </cell>
          <cell r="U316" t="str">
            <v>LP_Paralyze_CannotAction</v>
          </cell>
          <cell r="V316" t="str">
            <v>0.4, 0.9</v>
          </cell>
          <cell r="W316" t="str">
            <v>0.19, 0.51, 0.75, 0.91</v>
          </cell>
        </row>
        <row r="317">
          <cell r="A317" t="str">
            <v>LP_Paralyze_04</v>
          </cell>
          <cell r="B317" t="str">
            <v>LP_Paralyze</v>
          </cell>
          <cell r="C317" t="str">
            <v/>
          </cell>
          <cell r="D317">
            <v>4</v>
          </cell>
          <cell r="E317" t="str">
            <v>CertainHpHitObject</v>
          </cell>
          <cell r="H317" t="str">
            <v/>
          </cell>
          <cell r="J317">
            <v>0.2</v>
          </cell>
          <cell r="O317" t="str">
            <v/>
          </cell>
          <cell r="P317">
            <v>1</v>
          </cell>
          <cell r="S317" t="str">
            <v/>
          </cell>
          <cell r="U317" t="str">
            <v>LP_Paralyze_CannotAction</v>
          </cell>
          <cell r="V317" t="str">
            <v>0.4, 0.7, 0.9</v>
          </cell>
          <cell r="W317" t="str">
            <v>0.19, 0.36, 0.64, 0.84, 0.96</v>
          </cell>
        </row>
        <row r="318">
          <cell r="A318" t="str">
            <v>LP_Paralyze_05</v>
          </cell>
          <cell r="B318" t="str">
            <v>LP_Paralyze</v>
          </cell>
          <cell r="C318" t="str">
            <v/>
          </cell>
          <cell r="D318">
            <v>5</v>
          </cell>
          <cell r="E318" t="str">
            <v>CertainHpHitObject</v>
          </cell>
          <cell r="H318" t="str">
            <v/>
          </cell>
          <cell r="J318">
            <v>0.2</v>
          </cell>
          <cell r="O318" t="str">
            <v/>
          </cell>
          <cell r="P318">
            <v>1</v>
          </cell>
          <cell r="S318" t="str">
            <v/>
          </cell>
          <cell r="U318" t="str">
            <v>LP_Paralyze_CannotAction</v>
          </cell>
          <cell r="V318" t="str">
            <v>0.4, 0.7, 0.9</v>
          </cell>
          <cell r="W318" t="str">
            <v>0.19, 0.36, 0.51, 0.64, 0.75, 0.84, 0.91, 0.96</v>
          </cell>
        </row>
        <row r="319">
          <cell r="A319" t="str">
            <v>LP_Paralyze_CannotAction_01</v>
          </cell>
          <cell r="B319" t="str">
            <v>LP_Paralyze_CannotAction</v>
          </cell>
          <cell r="C319" t="str">
            <v/>
          </cell>
          <cell r="D319">
            <v>1</v>
          </cell>
          <cell r="E319" t="str">
            <v>CannotAction</v>
          </cell>
          <cell r="H319" t="str">
            <v/>
          </cell>
          <cell r="I319">
            <v>1.5</v>
          </cell>
          <cell r="O319" t="str">
            <v/>
          </cell>
          <cell r="S319" t="str">
            <v/>
          </cell>
        </row>
        <row r="320">
          <cell r="A320" t="str">
            <v>LP_Paralyze_CannotAction_02</v>
          </cell>
          <cell r="B320" t="str">
            <v>LP_Paralyze_CannotAction</v>
          </cell>
          <cell r="C320" t="str">
            <v/>
          </cell>
          <cell r="D320">
            <v>2</v>
          </cell>
          <cell r="E320" t="str">
            <v>CannotAction</v>
          </cell>
          <cell r="H320" t="str">
            <v/>
          </cell>
          <cell r="I320">
            <v>1.8</v>
          </cell>
          <cell r="O320" t="str">
            <v/>
          </cell>
          <cell r="S320" t="str">
            <v/>
          </cell>
        </row>
        <row r="321">
          <cell r="A321" t="str">
            <v>LP_Paralyze_CannotAction_03</v>
          </cell>
          <cell r="B321" t="str">
            <v>LP_Paralyze_CannotAction</v>
          </cell>
          <cell r="C321" t="str">
            <v/>
          </cell>
          <cell r="D321">
            <v>3</v>
          </cell>
          <cell r="E321" t="str">
            <v>CannotAction</v>
          </cell>
          <cell r="H321" t="str">
            <v/>
          </cell>
          <cell r="I321">
            <v>2.1</v>
          </cell>
          <cell r="O321" t="str">
            <v/>
          </cell>
          <cell r="S321" t="str">
            <v/>
          </cell>
        </row>
        <row r="322">
          <cell r="A322" t="str">
            <v>LP_Paralyze_CannotAction_04</v>
          </cell>
          <cell r="B322" t="str">
            <v>LP_Paralyze_CannotAction</v>
          </cell>
          <cell r="C322" t="str">
            <v/>
          </cell>
          <cell r="D322">
            <v>4</v>
          </cell>
          <cell r="E322" t="str">
            <v>CannotAction</v>
          </cell>
          <cell r="H322" t="str">
            <v/>
          </cell>
          <cell r="I322">
            <v>2.4</v>
          </cell>
          <cell r="O322" t="str">
            <v/>
          </cell>
          <cell r="S322" t="str">
            <v/>
          </cell>
        </row>
        <row r="323">
          <cell r="A323" t="str">
            <v>LP_Paralyze_CannotAction_05</v>
          </cell>
          <cell r="B323" t="str">
            <v>LP_Paralyze_CannotAction</v>
          </cell>
          <cell r="C323" t="str">
            <v/>
          </cell>
          <cell r="D323">
            <v>5</v>
          </cell>
          <cell r="E323" t="str">
            <v>CannotAction</v>
          </cell>
          <cell r="H323" t="str">
            <v/>
          </cell>
          <cell r="I323">
            <v>2.7</v>
          </cell>
          <cell r="O323" t="str">
            <v/>
          </cell>
          <cell r="S323" t="str">
            <v/>
          </cell>
        </row>
        <row r="324">
          <cell r="A324" t="str">
            <v>LP_Hold_01</v>
          </cell>
          <cell r="B324" t="str">
            <v>LP_Hold</v>
          </cell>
          <cell r="C324" t="str">
            <v/>
          </cell>
          <cell r="D324">
            <v>1</v>
          </cell>
          <cell r="E324" t="str">
            <v>AttackWeightHitObject</v>
          </cell>
          <cell r="H324" t="str">
            <v/>
          </cell>
          <cell r="J324">
            <v>0.125</v>
          </cell>
          <cell r="O324" t="str">
            <v/>
          </cell>
          <cell r="P324">
            <v>1</v>
          </cell>
          <cell r="S324" t="str">
            <v/>
          </cell>
          <cell r="U324" t="str">
            <v>LP_Hold_CannotMove</v>
          </cell>
        </row>
        <row r="325">
          <cell r="A325" t="str">
            <v>LP_Hold_02</v>
          </cell>
          <cell r="B325" t="str">
            <v>LP_Hold</v>
          </cell>
          <cell r="C325" t="str">
            <v/>
          </cell>
          <cell r="D325">
            <v>2</v>
          </cell>
          <cell r="E325" t="str">
            <v>AttackWeightHitObject</v>
          </cell>
          <cell r="H325" t="str">
            <v/>
          </cell>
          <cell r="J325">
            <v>0.13</v>
          </cell>
          <cell r="O325" t="str">
            <v/>
          </cell>
          <cell r="P325">
            <v>1</v>
          </cell>
          <cell r="S325" t="str">
            <v/>
          </cell>
          <cell r="U325" t="str">
            <v>LP_Hold_CannotMove</v>
          </cell>
        </row>
        <row r="326">
          <cell r="A326" t="str">
            <v>LP_Hold_03</v>
          </cell>
          <cell r="B326" t="str">
            <v>LP_Hold</v>
          </cell>
          <cell r="C326" t="str">
            <v/>
          </cell>
          <cell r="D326">
            <v>3</v>
          </cell>
          <cell r="E326" t="str">
            <v>AttackWeightHitObject</v>
          </cell>
          <cell r="H326" t="str">
            <v/>
          </cell>
          <cell r="J326">
            <v>0.13500000000000001</v>
          </cell>
          <cell r="O326" t="str">
            <v/>
          </cell>
          <cell r="P326">
            <v>1</v>
          </cell>
          <cell r="S326" t="str">
            <v/>
          </cell>
          <cell r="U326" t="str">
            <v>LP_Hold_CannotMove</v>
          </cell>
        </row>
        <row r="327">
          <cell r="A327" t="str">
            <v>LP_Hold_04</v>
          </cell>
          <cell r="B327" t="str">
            <v>LP_Hold</v>
          </cell>
          <cell r="C327" t="str">
            <v/>
          </cell>
          <cell r="D327">
            <v>4</v>
          </cell>
          <cell r="E327" t="str">
            <v>AttackWeightHitObject</v>
          </cell>
          <cell r="H327" t="str">
            <v/>
          </cell>
          <cell r="J327">
            <v>0.14000000000000001</v>
          </cell>
          <cell r="O327" t="str">
            <v/>
          </cell>
          <cell r="P327">
            <v>1</v>
          </cell>
          <cell r="S327" t="str">
            <v/>
          </cell>
          <cell r="U327" t="str">
            <v>LP_Hold_CannotMove</v>
          </cell>
        </row>
        <row r="328">
          <cell r="A328" t="str">
            <v>LP_Hold_05</v>
          </cell>
          <cell r="B328" t="str">
            <v>LP_Hold</v>
          </cell>
          <cell r="C328" t="str">
            <v/>
          </cell>
          <cell r="D328">
            <v>5</v>
          </cell>
          <cell r="E328" t="str">
            <v>AttackWeightHitObject</v>
          </cell>
          <cell r="H328" t="str">
            <v/>
          </cell>
          <cell r="J328">
            <v>0.14500000000000002</v>
          </cell>
          <cell r="O328" t="str">
            <v/>
          </cell>
          <cell r="P328">
            <v>1</v>
          </cell>
          <cell r="S328" t="str">
            <v/>
          </cell>
          <cell r="U328" t="str">
            <v>LP_Hold_CannotMove</v>
          </cell>
        </row>
        <row r="329">
          <cell r="A329" t="str">
            <v>LP_Hold_CannotMove_01</v>
          </cell>
          <cell r="B329" t="str">
            <v>LP_Hold_CannotMove</v>
          </cell>
          <cell r="C329" t="str">
            <v/>
          </cell>
          <cell r="D329">
            <v>1</v>
          </cell>
          <cell r="E329" t="str">
            <v>CannotMove</v>
          </cell>
          <cell r="H329" t="str">
            <v/>
          </cell>
          <cell r="I329">
            <v>1</v>
          </cell>
          <cell r="O329" t="str">
            <v/>
          </cell>
          <cell r="S329" t="str">
            <v/>
          </cell>
          <cell r="V329" t="str">
            <v>Effect27_D</v>
          </cell>
        </row>
        <row r="330">
          <cell r="A330" t="str">
            <v>LP_Hold_CannotMove_02</v>
          </cell>
          <cell r="B330" t="str">
            <v>LP_Hold_CannotMove</v>
          </cell>
          <cell r="C330" t="str">
            <v/>
          </cell>
          <cell r="D330">
            <v>2</v>
          </cell>
          <cell r="E330" t="str">
            <v>CannotMove</v>
          </cell>
          <cell r="H330" t="str">
            <v/>
          </cell>
          <cell r="I330">
            <v>2</v>
          </cell>
          <cell r="O330" t="str">
            <v/>
          </cell>
          <cell r="S330" t="str">
            <v/>
          </cell>
          <cell r="V330" t="str">
            <v>Effect27_D</v>
          </cell>
        </row>
        <row r="331">
          <cell r="A331" t="str">
            <v>LP_Hold_CannotMove_03</v>
          </cell>
          <cell r="B331" t="str">
            <v>LP_Hold_CannotMove</v>
          </cell>
          <cell r="C331" t="str">
            <v/>
          </cell>
          <cell r="D331">
            <v>3</v>
          </cell>
          <cell r="E331" t="str">
            <v>CannotMove</v>
          </cell>
          <cell r="H331" t="str">
            <v/>
          </cell>
          <cell r="I331">
            <v>3</v>
          </cell>
          <cell r="O331" t="str">
            <v/>
          </cell>
          <cell r="S331" t="str">
            <v/>
          </cell>
          <cell r="V331" t="str">
            <v>Effect27_D</v>
          </cell>
        </row>
        <row r="332">
          <cell r="A332" t="str">
            <v>LP_Hold_CannotMove_04</v>
          </cell>
          <cell r="B332" t="str">
            <v>LP_Hold_CannotMove</v>
          </cell>
          <cell r="C332" t="str">
            <v/>
          </cell>
          <cell r="D332">
            <v>4</v>
          </cell>
          <cell r="E332" t="str">
            <v>CannotMove</v>
          </cell>
          <cell r="H332" t="str">
            <v/>
          </cell>
          <cell r="I332">
            <v>4</v>
          </cell>
          <cell r="O332" t="str">
            <v/>
          </cell>
          <cell r="S332" t="str">
            <v/>
          </cell>
          <cell r="V332" t="str">
            <v>Effect27_D</v>
          </cell>
        </row>
        <row r="333">
          <cell r="A333" t="str">
            <v>LP_Hold_CannotMove_05</v>
          </cell>
          <cell r="B333" t="str">
            <v>LP_Hold_CannotMove</v>
          </cell>
          <cell r="C333" t="str">
            <v/>
          </cell>
          <cell r="D333">
            <v>5</v>
          </cell>
          <cell r="E333" t="str">
            <v>CannotMove</v>
          </cell>
          <cell r="H333" t="str">
            <v/>
          </cell>
          <cell r="I333">
            <v>5</v>
          </cell>
          <cell r="O333" t="str">
            <v/>
          </cell>
          <cell r="S333" t="str">
            <v/>
          </cell>
          <cell r="V333" t="str">
            <v>Effect27_D</v>
          </cell>
        </row>
        <row r="334">
          <cell r="A334" t="str">
            <v>LP_Transport_01</v>
          </cell>
          <cell r="B334" t="str">
            <v>LP_Transport</v>
          </cell>
          <cell r="C334" t="str">
            <v/>
          </cell>
          <cell r="D334">
            <v>1</v>
          </cell>
          <cell r="E334" t="str">
            <v>TeleportingHitObject</v>
          </cell>
          <cell r="H334" t="str">
            <v/>
          </cell>
          <cell r="J334">
            <v>0.15</v>
          </cell>
          <cell r="K334">
            <v>0.1</v>
          </cell>
          <cell r="L334">
            <v>0.1</v>
          </cell>
          <cell r="N334">
            <v>3</v>
          </cell>
          <cell r="O334">
            <v>3</v>
          </cell>
          <cell r="P334">
            <v>1</v>
          </cell>
          <cell r="R334">
            <v>0</v>
          </cell>
          <cell r="S334">
            <v>0</v>
          </cell>
          <cell r="U334" t="str">
            <v>LP_Transport_Teleported</v>
          </cell>
        </row>
        <row r="335">
          <cell r="A335" t="str">
            <v>LP_Transport_02</v>
          </cell>
          <cell r="B335" t="str">
            <v>LP_Transport</v>
          </cell>
          <cell r="C335" t="str">
            <v/>
          </cell>
          <cell r="D335">
            <v>2</v>
          </cell>
          <cell r="E335" t="str">
            <v>TeleportingHitObject</v>
          </cell>
          <cell r="H335" t="str">
            <v/>
          </cell>
          <cell r="J335">
            <v>0.16999999999999998</v>
          </cell>
          <cell r="K335">
            <v>0.1</v>
          </cell>
          <cell r="L335">
            <v>0.1</v>
          </cell>
          <cell r="N335">
            <v>6</v>
          </cell>
          <cell r="O335">
            <v>6</v>
          </cell>
          <cell r="P335">
            <v>1</v>
          </cell>
          <cell r="R335">
            <v>0</v>
          </cell>
          <cell r="S335">
            <v>0</v>
          </cell>
          <cell r="U335" t="str">
            <v>LP_Transport_Teleported</v>
          </cell>
        </row>
        <row r="336">
          <cell r="A336" t="str">
            <v>LP_Transport_03</v>
          </cell>
          <cell r="B336" t="str">
            <v>LP_Transport</v>
          </cell>
          <cell r="C336" t="str">
            <v/>
          </cell>
          <cell r="D336">
            <v>3</v>
          </cell>
          <cell r="E336" t="str">
            <v>TeleportingHitObject</v>
          </cell>
          <cell r="H336" t="str">
            <v/>
          </cell>
          <cell r="J336">
            <v>0.18999999999999997</v>
          </cell>
          <cell r="K336">
            <v>0.1</v>
          </cell>
          <cell r="L336">
            <v>0.1</v>
          </cell>
          <cell r="N336">
            <v>9</v>
          </cell>
          <cell r="O336">
            <v>9</v>
          </cell>
          <cell r="P336">
            <v>1</v>
          </cell>
          <cell r="R336">
            <v>1</v>
          </cell>
          <cell r="S336">
            <v>1</v>
          </cell>
          <cell r="U336" t="str">
            <v>LP_Transport_Teleported</v>
          </cell>
        </row>
        <row r="337">
          <cell r="A337" t="str">
            <v>LP_Transport_04</v>
          </cell>
          <cell r="B337" t="str">
            <v>LP_Transport</v>
          </cell>
          <cell r="C337" t="str">
            <v/>
          </cell>
          <cell r="D337">
            <v>4</v>
          </cell>
          <cell r="E337" t="str">
            <v>TeleportingHitObject</v>
          </cell>
          <cell r="H337" t="str">
            <v/>
          </cell>
          <cell r="J337">
            <v>0.20999999999999996</v>
          </cell>
          <cell r="K337">
            <v>0.1</v>
          </cell>
          <cell r="L337">
            <v>0.1</v>
          </cell>
          <cell r="N337">
            <v>12</v>
          </cell>
          <cell r="O337">
            <v>12</v>
          </cell>
          <cell r="P337">
            <v>1</v>
          </cell>
          <cell r="R337">
            <v>1</v>
          </cell>
          <cell r="S337">
            <v>1</v>
          </cell>
          <cell r="U337" t="str">
            <v>LP_Transport_Teleported</v>
          </cell>
        </row>
        <row r="338">
          <cell r="A338" t="str">
            <v>LP_Transport_05</v>
          </cell>
          <cell r="B338" t="str">
            <v>LP_Transport</v>
          </cell>
          <cell r="C338" t="str">
            <v/>
          </cell>
          <cell r="D338">
            <v>5</v>
          </cell>
          <cell r="E338" t="str">
            <v>TeleportingHitObject</v>
          </cell>
          <cell r="H338" t="str">
            <v/>
          </cell>
          <cell r="J338">
            <v>0.22999999999999995</v>
          </cell>
          <cell r="K338">
            <v>0.1</v>
          </cell>
          <cell r="L338">
            <v>0.1</v>
          </cell>
          <cell r="N338">
            <v>15</v>
          </cell>
          <cell r="O338">
            <v>15</v>
          </cell>
          <cell r="P338">
            <v>1</v>
          </cell>
          <cell r="R338">
            <v>2</v>
          </cell>
          <cell r="S338">
            <v>2</v>
          </cell>
          <cell r="U338" t="str">
            <v>LP_Transport_Teleported</v>
          </cell>
        </row>
        <row r="339">
          <cell r="A339" t="str">
            <v>LP_Transport_Teleported_01</v>
          </cell>
          <cell r="B339" t="str">
            <v>LP_Transport_Teleported</v>
          </cell>
          <cell r="C339" t="str">
            <v/>
          </cell>
          <cell r="D339">
            <v>1</v>
          </cell>
          <cell r="E339" t="str">
            <v>Teleported</v>
          </cell>
          <cell r="H339" t="str">
            <v/>
          </cell>
          <cell r="I339">
            <v>10</v>
          </cell>
          <cell r="O339" t="str">
            <v/>
          </cell>
          <cell r="S339" t="str">
            <v/>
          </cell>
          <cell r="U339" t="str">
            <v>MagicSphere_12_D</v>
          </cell>
          <cell r="V339" t="str">
            <v>Effect6_Collision_D</v>
          </cell>
          <cell r="W339" t="str">
            <v>Effect6_Collision_D2</v>
          </cell>
        </row>
        <row r="340">
          <cell r="A340" t="str">
            <v>LP_Transport_Teleported_02</v>
          </cell>
          <cell r="B340" t="str">
            <v>LP_Transport_Teleported</v>
          </cell>
          <cell r="C340" t="str">
            <v/>
          </cell>
          <cell r="D340">
            <v>2</v>
          </cell>
          <cell r="E340" t="str">
            <v>Teleported</v>
          </cell>
          <cell r="H340" t="str">
            <v/>
          </cell>
          <cell r="I340">
            <v>10</v>
          </cell>
          <cell r="O340" t="str">
            <v/>
          </cell>
          <cell r="S340" t="str">
            <v/>
          </cell>
          <cell r="U340" t="str">
            <v>MagicSphere_12_D</v>
          </cell>
          <cell r="V340" t="str">
            <v>Effect6_Collision_D</v>
          </cell>
          <cell r="W340" t="str">
            <v>Effect6_Collision_D2</v>
          </cell>
        </row>
        <row r="341">
          <cell r="A341" t="str">
            <v>LP_Transport_Teleported_03</v>
          </cell>
          <cell r="B341" t="str">
            <v>LP_Transport_Teleported</v>
          </cell>
          <cell r="C341" t="str">
            <v/>
          </cell>
          <cell r="D341">
            <v>3</v>
          </cell>
          <cell r="E341" t="str">
            <v>Teleported</v>
          </cell>
          <cell r="H341" t="str">
            <v/>
          </cell>
          <cell r="I341">
            <v>10</v>
          </cell>
          <cell r="O341" t="str">
            <v/>
          </cell>
          <cell r="S341" t="str">
            <v/>
          </cell>
          <cell r="U341" t="str">
            <v>MagicSphere_12_D</v>
          </cell>
          <cell r="V341" t="str">
            <v>Effect6_Collision_D</v>
          </cell>
          <cell r="W341" t="str">
            <v>Effect6_Collision_D2</v>
          </cell>
        </row>
        <row r="342">
          <cell r="A342" t="str">
            <v>LP_Transport_Teleported_04</v>
          </cell>
          <cell r="B342" t="str">
            <v>LP_Transport_Teleported</v>
          </cell>
          <cell r="C342" t="str">
            <v/>
          </cell>
          <cell r="D342">
            <v>4</v>
          </cell>
          <cell r="E342" t="str">
            <v>Teleported</v>
          </cell>
          <cell r="H342" t="str">
            <v/>
          </cell>
          <cell r="I342">
            <v>10</v>
          </cell>
          <cell r="O342" t="str">
            <v/>
          </cell>
          <cell r="S342" t="str">
            <v/>
          </cell>
          <cell r="U342" t="str">
            <v>MagicSphere_12_D</v>
          </cell>
          <cell r="V342" t="str">
            <v>Effect6_Collision_D</v>
          </cell>
          <cell r="W342" t="str">
            <v>Effect6_Collision_D2</v>
          </cell>
        </row>
        <row r="343">
          <cell r="A343" t="str">
            <v>LP_Transport_Teleported_05</v>
          </cell>
          <cell r="B343" t="str">
            <v>LP_Transport_Teleported</v>
          </cell>
          <cell r="C343" t="str">
            <v/>
          </cell>
          <cell r="D343">
            <v>5</v>
          </cell>
          <cell r="E343" t="str">
            <v>Teleported</v>
          </cell>
          <cell r="H343" t="str">
            <v/>
          </cell>
          <cell r="I343">
            <v>10</v>
          </cell>
          <cell r="O343" t="str">
            <v/>
          </cell>
          <cell r="S343" t="str">
            <v/>
          </cell>
          <cell r="U343" t="str">
            <v>MagicSphere_12_D</v>
          </cell>
          <cell r="V343" t="str">
            <v>Effect6_Collision_D</v>
          </cell>
          <cell r="W343" t="str">
            <v>Effect6_Collision_D2</v>
          </cell>
        </row>
        <row r="344">
          <cell r="A344" t="str">
            <v>LP_SummonShield_01</v>
          </cell>
          <cell r="B344" t="str">
            <v>LP_SummonShield</v>
          </cell>
          <cell r="C344" t="str">
            <v/>
          </cell>
          <cell r="D344">
            <v>1</v>
          </cell>
          <cell r="E344" t="str">
            <v>CreateWall</v>
          </cell>
          <cell r="H344" t="str">
            <v/>
          </cell>
          <cell r="I344">
            <v>-1</v>
          </cell>
          <cell r="J344">
            <v>5</v>
          </cell>
          <cell r="K344">
            <v>3</v>
          </cell>
          <cell r="O344" t="str">
            <v/>
          </cell>
          <cell r="S344" t="str">
            <v/>
          </cell>
          <cell r="T344" t="str">
            <v>Magic_shield_2_D</v>
          </cell>
        </row>
        <row r="345">
          <cell r="A345" t="str">
            <v>LP_SummonShield_02</v>
          </cell>
          <cell r="B345" t="str">
            <v>LP_SummonShield</v>
          </cell>
          <cell r="C345" t="str">
            <v/>
          </cell>
          <cell r="D345">
            <v>2</v>
          </cell>
          <cell r="E345" t="str">
            <v>CreateWall</v>
          </cell>
          <cell r="H345" t="str">
            <v/>
          </cell>
          <cell r="I345">
            <v>-1</v>
          </cell>
          <cell r="J345">
            <v>4</v>
          </cell>
          <cell r="K345">
            <v>3</v>
          </cell>
          <cell r="O345" t="str">
            <v/>
          </cell>
          <cell r="S345" t="str">
            <v/>
          </cell>
          <cell r="T345" t="str">
            <v>Magic_shield_2_D</v>
          </cell>
        </row>
        <row r="346">
          <cell r="A346" t="str">
            <v>LP_SummonShield_03</v>
          </cell>
          <cell r="B346" t="str">
            <v>LP_SummonShield</v>
          </cell>
          <cell r="C346" t="str">
            <v/>
          </cell>
          <cell r="D346">
            <v>3</v>
          </cell>
          <cell r="E346" t="str">
            <v>CreateWall</v>
          </cell>
          <cell r="H346" t="str">
            <v/>
          </cell>
          <cell r="I346">
            <v>-1</v>
          </cell>
          <cell r="J346">
            <v>3</v>
          </cell>
          <cell r="K346">
            <v>3</v>
          </cell>
          <cell r="O346" t="str">
            <v/>
          </cell>
          <cell r="S346" t="str">
            <v/>
          </cell>
          <cell r="T346" t="str">
            <v>Magic_shield_2_D</v>
          </cell>
        </row>
        <row r="347">
          <cell r="A347" t="str">
            <v>LP_SummonShield_04</v>
          </cell>
          <cell r="B347" t="str">
            <v>LP_SummonShield</v>
          </cell>
          <cell r="C347" t="str">
            <v/>
          </cell>
          <cell r="D347">
            <v>4</v>
          </cell>
          <cell r="E347" t="str">
            <v>CreateWall</v>
          </cell>
          <cell r="H347" t="str">
            <v/>
          </cell>
          <cell r="I347">
            <v>-1</v>
          </cell>
          <cell r="J347">
            <v>2</v>
          </cell>
          <cell r="K347">
            <v>3</v>
          </cell>
          <cell r="O347" t="str">
            <v/>
          </cell>
          <cell r="S347" t="str">
            <v/>
          </cell>
          <cell r="T347" t="str">
            <v>Magic_shield_2_D</v>
          </cell>
        </row>
        <row r="348">
          <cell r="A348" t="str">
            <v>LP_SummonShield_05</v>
          </cell>
          <cell r="B348" t="str">
            <v>LP_SummonShield</v>
          </cell>
          <cell r="C348" t="str">
            <v/>
          </cell>
          <cell r="D348">
            <v>5</v>
          </cell>
          <cell r="E348" t="str">
            <v>CreateWall</v>
          </cell>
          <cell r="H348" t="str">
            <v/>
          </cell>
          <cell r="I348">
            <v>-1</v>
          </cell>
          <cell r="J348">
            <v>1</v>
          </cell>
          <cell r="K348">
            <v>3</v>
          </cell>
          <cell r="O348" t="str">
            <v/>
          </cell>
          <cell r="S348" t="str">
            <v/>
          </cell>
          <cell r="T348" t="str">
            <v>Magic_shield_2_D</v>
          </cell>
        </row>
        <row r="349">
          <cell r="A349" t="str">
            <v>PN_Magic2Times_01</v>
          </cell>
          <cell r="B349" t="str">
            <v>PN_Magic2Times</v>
          </cell>
          <cell r="C349" t="str">
            <v/>
          </cell>
          <cell r="D349">
            <v>1</v>
          </cell>
          <cell r="E349" t="str">
            <v>EnlargeDamage</v>
          </cell>
          <cell r="G349" t="str">
            <v>DefenderSource==Magic</v>
          </cell>
          <cell r="H349" t="str">
            <v/>
          </cell>
          <cell r="I349">
            <v>-1</v>
          </cell>
          <cell r="J349">
            <v>1</v>
          </cell>
          <cell r="O349" t="str">
            <v/>
          </cell>
          <cell r="S349" t="str">
            <v/>
          </cell>
        </row>
        <row r="350">
          <cell r="A350" t="str">
            <v>PN_Machine2Times_01</v>
          </cell>
          <cell r="B350" t="str">
            <v>PN_Machine2Times</v>
          </cell>
          <cell r="C350" t="str">
            <v/>
          </cell>
          <cell r="D350">
            <v>1</v>
          </cell>
          <cell r="E350" t="str">
            <v>EnlargeDamage</v>
          </cell>
          <cell r="G350" t="str">
            <v>DefenderSource==Machine</v>
          </cell>
          <cell r="H350" t="str">
            <v/>
          </cell>
          <cell r="I350">
            <v>-1</v>
          </cell>
          <cell r="J350">
            <v>1</v>
          </cell>
          <cell r="O350" t="str">
            <v/>
          </cell>
          <cell r="S350" t="str">
            <v/>
          </cell>
        </row>
        <row r="351">
          <cell r="A351" t="str">
            <v>PN_Nature2Times_01</v>
          </cell>
          <cell r="B351" t="str">
            <v>PN_Nature2Times</v>
          </cell>
          <cell r="C351" t="str">
            <v/>
          </cell>
          <cell r="D351">
            <v>1</v>
          </cell>
          <cell r="E351" t="str">
            <v>EnlargeDamage</v>
          </cell>
          <cell r="G351" t="str">
            <v>DefenderSource==Nature</v>
          </cell>
          <cell r="H351" t="str">
            <v/>
          </cell>
          <cell r="I351">
            <v>-1</v>
          </cell>
          <cell r="J351">
            <v>1</v>
          </cell>
          <cell r="O351" t="str">
            <v/>
          </cell>
          <cell r="S351" t="str">
            <v/>
          </cell>
        </row>
        <row r="352">
          <cell r="A352" t="str">
            <v>PN_Qigong2Times_01</v>
          </cell>
          <cell r="B352" t="str">
            <v>PN_Qigong2Times</v>
          </cell>
          <cell r="C352" t="str">
            <v/>
          </cell>
          <cell r="D352">
            <v>1</v>
          </cell>
          <cell r="E352" t="str">
            <v>EnlargeDamage</v>
          </cell>
          <cell r="G352" t="str">
            <v>DefenderSource==Qigong</v>
          </cell>
          <cell r="H352" t="str">
            <v/>
          </cell>
          <cell r="I352">
            <v>-1</v>
          </cell>
          <cell r="J352">
            <v>1</v>
          </cell>
          <cell r="O352" t="str">
            <v/>
          </cell>
          <cell r="S352" t="str">
            <v/>
          </cell>
        </row>
      </sheetData>
      <sheetData sheetId="2"/>
      <sheetData sheetId="3"/>
      <sheetData sheetId="4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인게임경험치성장"/>
    </sheetNames>
    <sheetDataSet>
      <sheetData sheetId="0">
        <row r="1">
          <cell r="C1" t="str">
            <v>맵아이디</v>
          </cell>
          <cell r="D1" t="str">
            <v>잔몹수</v>
          </cell>
          <cell r="E1" t="str">
            <v>잔몹누적참고</v>
          </cell>
          <cell r="F1" t="str">
            <v>표준누적경험치</v>
          </cell>
          <cell r="G1" t="str">
            <v>총경험치획득량</v>
          </cell>
          <cell r="H1" t="str">
            <v>누적경험치</v>
          </cell>
          <cell r="I1" t="str">
            <v>클리어후레벨</v>
          </cell>
          <cell r="J1" t="str">
            <v>클리어후경험치</v>
          </cell>
          <cell r="K1" t="str">
            <v>보정</v>
          </cell>
        </row>
        <row r="2">
          <cell r="D2" t="e">
            <v>#N/A</v>
          </cell>
          <cell r="E2" t="e">
            <v>#N/A</v>
          </cell>
          <cell r="F2">
            <v>25</v>
          </cell>
          <cell r="G2" t="e">
            <v>#N/A</v>
          </cell>
          <cell r="H2" t="e">
            <v>#N/A</v>
          </cell>
          <cell r="I2" t="e">
            <v>#N/A</v>
          </cell>
          <cell r="J2" t="str">
            <v>Max</v>
          </cell>
        </row>
        <row r="3">
          <cell r="D3" t="e">
            <v>#N/A</v>
          </cell>
          <cell r="E3" t="e">
            <v>#N/A</v>
          </cell>
          <cell r="F3">
            <v>25</v>
          </cell>
          <cell r="G3" t="e">
            <v>#N/A</v>
          </cell>
          <cell r="H3" t="e">
            <v>#N/A</v>
          </cell>
          <cell r="I3" t="e">
            <v>#N/A</v>
          </cell>
          <cell r="J3" t="str">
            <v>Max</v>
          </cell>
          <cell r="K3">
            <v>-10</v>
          </cell>
        </row>
        <row r="4">
          <cell r="D4" t="e">
            <v>#N/A</v>
          </cell>
          <cell r="E4" t="e">
            <v>#N/A</v>
          </cell>
          <cell r="F4">
            <v>25</v>
          </cell>
          <cell r="G4" t="e">
            <v>#N/A</v>
          </cell>
          <cell r="H4" t="e">
            <v>#N/A</v>
          </cell>
          <cell r="I4" t="e">
            <v>#N/A</v>
          </cell>
          <cell r="J4" t="str">
            <v>Max</v>
          </cell>
        </row>
        <row r="5">
          <cell r="D5" t="e">
            <v>#N/A</v>
          </cell>
          <cell r="E5" t="e">
            <v>#N/A</v>
          </cell>
          <cell r="F5">
            <v>25</v>
          </cell>
          <cell r="G5" t="e">
            <v>#N/A</v>
          </cell>
          <cell r="H5" t="e">
            <v>#N/A</v>
          </cell>
          <cell r="I5" t="e">
            <v>#N/A</v>
          </cell>
          <cell r="J5" t="str">
            <v>Max</v>
          </cell>
        </row>
        <row r="6">
          <cell r="D6" t="e">
            <v>#N/A</v>
          </cell>
          <cell r="E6" t="e">
            <v>#N/A</v>
          </cell>
          <cell r="F6">
            <v>0</v>
          </cell>
          <cell r="G6" t="e">
            <v>#N/A</v>
          </cell>
          <cell r="H6" t="e">
            <v>#N/A</v>
          </cell>
          <cell r="I6" t="e">
            <v>#N/A</v>
          </cell>
          <cell r="J6" t="str">
            <v>Max</v>
          </cell>
        </row>
        <row r="7">
          <cell r="D7" t="e">
            <v>#N/A</v>
          </cell>
          <cell r="E7" t="e">
            <v>#N/A</v>
          </cell>
          <cell r="F7">
            <v>25</v>
          </cell>
          <cell r="G7" t="e">
            <v>#N/A</v>
          </cell>
          <cell r="H7" t="e">
            <v>#N/A</v>
          </cell>
          <cell r="I7" t="e">
            <v>#N/A</v>
          </cell>
          <cell r="J7" t="str">
            <v>Max</v>
          </cell>
        </row>
        <row r="8">
          <cell r="D8" t="e">
            <v>#N/A</v>
          </cell>
          <cell r="E8" t="e">
            <v>#N/A</v>
          </cell>
          <cell r="F8">
            <v>25</v>
          </cell>
          <cell r="G8" t="e">
            <v>#N/A</v>
          </cell>
          <cell r="H8" t="e">
            <v>#N/A</v>
          </cell>
          <cell r="I8" t="e">
            <v>#N/A</v>
          </cell>
          <cell r="J8" t="str">
            <v>Max</v>
          </cell>
        </row>
        <row r="9">
          <cell r="D9" t="e">
            <v>#N/A</v>
          </cell>
          <cell r="E9" t="e">
            <v>#N/A</v>
          </cell>
          <cell r="F9">
            <v>25</v>
          </cell>
          <cell r="G9" t="e">
            <v>#N/A</v>
          </cell>
          <cell r="H9" t="e">
            <v>#N/A</v>
          </cell>
          <cell r="I9" t="e">
            <v>#N/A</v>
          </cell>
          <cell r="J9" t="str">
            <v>Max</v>
          </cell>
        </row>
        <row r="10">
          <cell r="D10" t="e">
            <v>#N/A</v>
          </cell>
          <cell r="E10" t="e">
            <v>#N/A</v>
          </cell>
          <cell r="F10">
            <v>25</v>
          </cell>
          <cell r="G10" t="e">
            <v>#N/A</v>
          </cell>
          <cell r="H10" t="e">
            <v>#N/A</v>
          </cell>
          <cell r="I10" t="e">
            <v>#N/A</v>
          </cell>
          <cell r="J10" t="str">
            <v>Max</v>
          </cell>
        </row>
        <row r="11">
          <cell r="D11" t="e">
            <v>#N/A</v>
          </cell>
          <cell r="E11" t="e">
            <v>#N/A</v>
          </cell>
          <cell r="F11">
            <v>100</v>
          </cell>
          <cell r="G11" t="e">
            <v>#N/A</v>
          </cell>
          <cell r="H11" t="e">
            <v>#N/A</v>
          </cell>
          <cell r="I11" t="e">
            <v>#N/A</v>
          </cell>
          <cell r="J11" t="str">
            <v>Max</v>
          </cell>
        </row>
        <row r="12">
          <cell r="D12" t="e">
            <v>#N/A</v>
          </cell>
          <cell r="E12" t="e">
            <v>#N/A</v>
          </cell>
          <cell r="F12">
            <v>50</v>
          </cell>
          <cell r="G12" t="e">
            <v>#N/A</v>
          </cell>
          <cell r="H12" t="e">
            <v>#N/A</v>
          </cell>
          <cell r="I12" t="e">
            <v>#N/A</v>
          </cell>
          <cell r="J12" t="str">
            <v>Max</v>
          </cell>
        </row>
        <row r="13">
          <cell r="D13" t="e">
            <v>#N/A</v>
          </cell>
          <cell r="E13" t="e">
            <v>#N/A</v>
          </cell>
          <cell r="F13">
            <v>50</v>
          </cell>
          <cell r="G13" t="e">
            <v>#N/A</v>
          </cell>
          <cell r="H13" t="e">
            <v>#N/A</v>
          </cell>
          <cell r="I13" t="e">
            <v>#N/A</v>
          </cell>
          <cell r="J13" t="str">
            <v>Max</v>
          </cell>
        </row>
        <row r="14">
          <cell r="D14" t="e">
            <v>#N/A</v>
          </cell>
          <cell r="E14" t="e">
            <v>#N/A</v>
          </cell>
          <cell r="F14">
            <v>50</v>
          </cell>
          <cell r="G14" t="e">
            <v>#N/A</v>
          </cell>
          <cell r="H14" t="e">
            <v>#N/A</v>
          </cell>
          <cell r="I14" t="e">
            <v>#N/A</v>
          </cell>
          <cell r="J14" t="str">
            <v>Max</v>
          </cell>
        </row>
        <row r="15">
          <cell r="D15" t="e">
            <v>#N/A</v>
          </cell>
          <cell r="E15" t="e">
            <v>#N/A</v>
          </cell>
          <cell r="F15">
            <v>50</v>
          </cell>
          <cell r="G15" t="e">
            <v>#N/A</v>
          </cell>
          <cell r="H15" t="e">
            <v>#N/A</v>
          </cell>
          <cell r="I15" t="e">
            <v>#N/A</v>
          </cell>
          <cell r="J15" t="str">
            <v>Max</v>
          </cell>
        </row>
        <row r="16">
          <cell r="D16" t="e">
            <v>#N/A</v>
          </cell>
          <cell r="E16" t="e">
            <v>#N/A</v>
          </cell>
          <cell r="F16">
            <v>0</v>
          </cell>
          <cell r="G16" t="e">
            <v>#N/A</v>
          </cell>
          <cell r="H16" t="e">
            <v>#N/A</v>
          </cell>
          <cell r="I16" t="e">
            <v>#N/A</v>
          </cell>
          <cell r="J16" t="str">
            <v>Max</v>
          </cell>
        </row>
        <row r="17">
          <cell r="D17" t="e">
            <v>#N/A</v>
          </cell>
          <cell r="E17" t="e">
            <v>#N/A</v>
          </cell>
          <cell r="F17">
            <v>50</v>
          </cell>
          <cell r="G17" t="e">
            <v>#N/A</v>
          </cell>
          <cell r="H17" t="e">
            <v>#N/A</v>
          </cell>
          <cell r="I17" t="e">
            <v>#N/A</v>
          </cell>
          <cell r="J17" t="str">
            <v>Max</v>
          </cell>
        </row>
        <row r="18">
          <cell r="D18" t="e">
            <v>#N/A</v>
          </cell>
          <cell r="E18" t="e">
            <v>#N/A</v>
          </cell>
          <cell r="F18">
            <v>50</v>
          </cell>
          <cell r="G18" t="e">
            <v>#N/A</v>
          </cell>
          <cell r="H18" t="e">
            <v>#N/A</v>
          </cell>
          <cell r="I18" t="e">
            <v>#N/A</v>
          </cell>
          <cell r="J18" t="str">
            <v>Max</v>
          </cell>
        </row>
        <row r="19">
          <cell r="D19" t="e">
            <v>#N/A</v>
          </cell>
          <cell r="E19" t="e">
            <v>#N/A</v>
          </cell>
          <cell r="F19">
            <v>50</v>
          </cell>
          <cell r="G19" t="e">
            <v>#N/A</v>
          </cell>
          <cell r="H19" t="e">
            <v>#N/A</v>
          </cell>
          <cell r="I19" t="e">
            <v>#N/A</v>
          </cell>
          <cell r="J19" t="str">
            <v>Max</v>
          </cell>
        </row>
        <row r="20">
          <cell r="D20" t="e">
            <v>#N/A</v>
          </cell>
          <cell r="E20" t="e">
            <v>#N/A</v>
          </cell>
          <cell r="F20">
            <v>50</v>
          </cell>
          <cell r="G20" t="e">
            <v>#N/A</v>
          </cell>
          <cell r="H20" t="e">
            <v>#N/A</v>
          </cell>
          <cell r="I20" t="e">
            <v>#N/A</v>
          </cell>
          <cell r="J20" t="str">
            <v>Max</v>
          </cell>
        </row>
        <row r="21">
          <cell r="D21" t="e">
            <v>#N/A</v>
          </cell>
          <cell r="E21" t="e">
            <v>#N/A</v>
          </cell>
          <cell r="F21">
            <v>200</v>
          </cell>
          <cell r="G21" t="e">
            <v>#N/A</v>
          </cell>
          <cell r="H21" t="e">
            <v>#N/A</v>
          </cell>
          <cell r="I21" t="e">
            <v>#N/A</v>
          </cell>
          <cell r="J21" t="str">
            <v>Max</v>
          </cell>
        </row>
        <row r="22">
          <cell r="D22" t="e">
            <v>#N/A</v>
          </cell>
          <cell r="E22" t="e">
            <v>#N/A</v>
          </cell>
          <cell r="F22">
            <v>75</v>
          </cell>
          <cell r="G22" t="e">
            <v>#N/A</v>
          </cell>
          <cell r="H22" t="e">
            <v>#N/A</v>
          </cell>
          <cell r="I22" t="e">
            <v>#N/A</v>
          </cell>
          <cell r="J22" t="str">
            <v>Max</v>
          </cell>
        </row>
        <row r="23">
          <cell r="D23" t="e">
            <v>#N/A</v>
          </cell>
          <cell r="E23" t="e">
            <v>#N/A</v>
          </cell>
          <cell r="F23">
            <v>75</v>
          </cell>
          <cell r="G23" t="e">
            <v>#N/A</v>
          </cell>
          <cell r="H23" t="e">
            <v>#N/A</v>
          </cell>
          <cell r="I23" t="e">
            <v>#N/A</v>
          </cell>
          <cell r="J23" t="str">
            <v>Max</v>
          </cell>
        </row>
        <row r="24">
          <cell r="D24" t="e">
            <v>#N/A</v>
          </cell>
          <cell r="E24" t="e">
            <v>#N/A</v>
          </cell>
          <cell r="F24">
            <v>75</v>
          </cell>
          <cell r="G24" t="e">
            <v>#N/A</v>
          </cell>
          <cell r="H24" t="e">
            <v>#N/A</v>
          </cell>
          <cell r="I24" t="e">
            <v>#N/A</v>
          </cell>
          <cell r="J24" t="str">
            <v>Max</v>
          </cell>
        </row>
        <row r="25">
          <cell r="D25" t="e">
            <v>#N/A</v>
          </cell>
          <cell r="E25" t="e">
            <v>#N/A</v>
          </cell>
          <cell r="F25">
            <v>75</v>
          </cell>
          <cell r="G25" t="e">
            <v>#N/A</v>
          </cell>
          <cell r="H25" t="e">
            <v>#N/A</v>
          </cell>
          <cell r="I25" t="e">
            <v>#N/A</v>
          </cell>
          <cell r="J25" t="str">
            <v>Max</v>
          </cell>
        </row>
        <row r="26">
          <cell r="D26" t="e">
            <v>#N/A</v>
          </cell>
          <cell r="E26" t="e">
            <v>#N/A</v>
          </cell>
          <cell r="F26">
            <v>0</v>
          </cell>
          <cell r="G26" t="e">
            <v>#N/A</v>
          </cell>
          <cell r="H26" t="e">
            <v>#N/A</v>
          </cell>
          <cell r="I26" t="e">
            <v>#N/A</v>
          </cell>
          <cell r="J26" t="str">
            <v>Max</v>
          </cell>
        </row>
        <row r="27">
          <cell r="D27" t="e">
            <v>#N/A</v>
          </cell>
          <cell r="E27" t="e">
            <v>#N/A</v>
          </cell>
          <cell r="F27">
            <v>75</v>
          </cell>
          <cell r="G27" t="e">
            <v>#N/A</v>
          </cell>
          <cell r="H27" t="e">
            <v>#N/A</v>
          </cell>
          <cell r="I27" t="e">
            <v>#N/A</v>
          </cell>
          <cell r="J27" t="str">
            <v>Max</v>
          </cell>
        </row>
        <row r="28">
          <cell r="D28" t="e">
            <v>#N/A</v>
          </cell>
          <cell r="E28" t="e">
            <v>#N/A</v>
          </cell>
          <cell r="F28">
            <v>75</v>
          </cell>
          <cell r="G28" t="e">
            <v>#N/A</v>
          </cell>
          <cell r="H28" t="e">
            <v>#N/A</v>
          </cell>
          <cell r="I28" t="e">
            <v>#N/A</v>
          </cell>
          <cell r="J28" t="str">
            <v>Max</v>
          </cell>
        </row>
        <row r="29">
          <cell r="D29" t="e">
            <v>#N/A</v>
          </cell>
          <cell r="E29" t="e">
            <v>#N/A</v>
          </cell>
          <cell r="F29">
            <v>75</v>
          </cell>
          <cell r="G29" t="e">
            <v>#N/A</v>
          </cell>
          <cell r="H29" t="e">
            <v>#N/A</v>
          </cell>
          <cell r="I29" t="e">
            <v>#N/A</v>
          </cell>
          <cell r="J29" t="str">
            <v>Max</v>
          </cell>
        </row>
        <row r="30">
          <cell r="D30" t="e">
            <v>#N/A</v>
          </cell>
          <cell r="E30" t="e">
            <v>#N/A</v>
          </cell>
          <cell r="F30">
            <v>75</v>
          </cell>
          <cell r="G30" t="e">
            <v>#N/A</v>
          </cell>
          <cell r="H30" t="e">
            <v>#N/A</v>
          </cell>
          <cell r="I30" t="e">
            <v>#N/A</v>
          </cell>
          <cell r="J30" t="str">
            <v>Max</v>
          </cell>
        </row>
        <row r="31">
          <cell r="D31" t="e">
            <v>#N/A</v>
          </cell>
          <cell r="E31" t="e">
            <v>#N/A</v>
          </cell>
          <cell r="F31">
            <v>300</v>
          </cell>
          <cell r="G31" t="e">
            <v>#N/A</v>
          </cell>
          <cell r="H31" t="e">
            <v>#N/A</v>
          </cell>
          <cell r="I31" t="e">
            <v>#N/A</v>
          </cell>
          <cell r="J31" t="str">
            <v>Max</v>
          </cell>
        </row>
        <row r="32">
          <cell r="C32" t="str">
            <v>Map_1x1</v>
          </cell>
          <cell r="D32">
            <v>4</v>
          </cell>
          <cell r="E32">
            <v>4</v>
          </cell>
          <cell r="F32">
            <v>25</v>
          </cell>
          <cell r="G32">
            <v>20</v>
          </cell>
          <cell r="H32">
            <v>20</v>
          </cell>
          <cell r="I32">
            <v>2</v>
          </cell>
          <cell r="J32">
            <v>3.4482758620689655E-2</v>
          </cell>
        </row>
        <row r="33">
          <cell r="C33" t="str">
            <v>Map_1x2</v>
          </cell>
          <cell r="D33">
            <v>8</v>
          </cell>
          <cell r="E33">
            <v>12</v>
          </cell>
          <cell r="F33">
            <v>25</v>
          </cell>
          <cell r="G33">
            <v>40</v>
          </cell>
          <cell r="H33">
            <v>60</v>
          </cell>
          <cell r="I33">
            <v>3</v>
          </cell>
          <cell r="J33">
            <v>0.27272727272727271</v>
          </cell>
          <cell r="K33">
            <v>-12</v>
          </cell>
        </row>
        <row r="34">
          <cell r="C34" t="str">
            <v>Map_1x3</v>
          </cell>
          <cell r="D34">
            <v>7</v>
          </cell>
          <cell r="E34">
            <v>19</v>
          </cell>
          <cell r="F34">
            <v>25</v>
          </cell>
          <cell r="G34">
            <v>35</v>
          </cell>
          <cell r="H34">
            <v>95</v>
          </cell>
          <cell r="I34">
            <v>4</v>
          </cell>
          <cell r="J34">
            <v>5.7692307692307696E-2</v>
          </cell>
          <cell r="K34">
            <v>-10</v>
          </cell>
        </row>
        <row r="35">
          <cell r="C35" t="str">
            <v>Map_1x4</v>
          </cell>
          <cell r="D35">
            <v>6</v>
          </cell>
          <cell r="E35">
            <v>25</v>
          </cell>
          <cell r="F35">
            <v>25</v>
          </cell>
          <cell r="G35">
            <v>30</v>
          </cell>
          <cell r="H35">
            <v>125</v>
          </cell>
          <cell r="I35">
            <v>4</v>
          </cell>
          <cell r="J35">
            <v>0.63461538461538458</v>
          </cell>
          <cell r="K35">
            <v>-5</v>
          </cell>
        </row>
        <row r="36">
          <cell r="C36" t="str">
            <v>Map_1xAngel1</v>
          </cell>
          <cell r="D36">
            <v>0</v>
          </cell>
          <cell r="E36">
            <v>25</v>
          </cell>
          <cell r="F36">
            <v>0</v>
          </cell>
          <cell r="G36">
            <v>0</v>
          </cell>
          <cell r="H36">
            <v>125</v>
          </cell>
          <cell r="I36">
            <v>4</v>
          </cell>
          <cell r="J36">
            <v>0.63461538461538458</v>
          </cell>
        </row>
        <row r="37">
          <cell r="C37" t="str">
            <v>Map_1x6</v>
          </cell>
          <cell r="D37">
            <v>6</v>
          </cell>
          <cell r="E37">
            <v>31</v>
          </cell>
          <cell r="F37">
            <v>25</v>
          </cell>
          <cell r="G37">
            <v>30</v>
          </cell>
          <cell r="H37">
            <v>155</v>
          </cell>
          <cell r="I37">
            <v>5</v>
          </cell>
          <cell r="J37">
            <v>0.11224489795918367</v>
          </cell>
          <cell r="K37">
            <v>-5</v>
          </cell>
        </row>
        <row r="38">
          <cell r="C38" t="str">
            <v>Map_1x7</v>
          </cell>
          <cell r="D38">
            <v>6</v>
          </cell>
          <cell r="E38">
            <v>37</v>
          </cell>
          <cell r="F38">
            <v>25</v>
          </cell>
          <cell r="G38">
            <v>30</v>
          </cell>
          <cell r="H38">
            <v>185</v>
          </cell>
          <cell r="I38">
            <v>5</v>
          </cell>
          <cell r="J38">
            <v>0.41836734693877553</v>
          </cell>
          <cell r="K38">
            <v>-5</v>
          </cell>
        </row>
        <row r="39">
          <cell r="C39" t="str">
            <v>Map_1x8</v>
          </cell>
          <cell r="D39">
            <v>7</v>
          </cell>
          <cell r="E39">
            <v>44</v>
          </cell>
          <cell r="F39">
            <v>25</v>
          </cell>
          <cell r="G39">
            <v>35</v>
          </cell>
          <cell r="H39">
            <v>220</v>
          </cell>
          <cell r="I39">
            <v>5</v>
          </cell>
          <cell r="J39">
            <v>0.77551020408163263</v>
          </cell>
          <cell r="K39">
            <v>-10</v>
          </cell>
        </row>
        <row r="40">
          <cell r="C40" t="str">
            <v>Map_1x9</v>
          </cell>
          <cell r="D40">
            <v>12</v>
          </cell>
          <cell r="E40">
            <v>56</v>
          </cell>
          <cell r="F40">
            <v>25</v>
          </cell>
          <cell r="G40">
            <v>60</v>
          </cell>
          <cell r="H40">
            <v>280</v>
          </cell>
          <cell r="I40">
            <v>6</v>
          </cell>
          <cell r="J40">
            <v>0.2289156626506024</v>
          </cell>
          <cell r="K40">
            <v>-30</v>
          </cell>
        </row>
        <row r="41">
          <cell r="C41" t="str">
            <v>Map_1xMiddle1</v>
          </cell>
          <cell r="D41">
            <v>0</v>
          </cell>
          <cell r="E41">
            <v>56</v>
          </cell>
          <cell r="F41">
            <v>100</v>
          </cell>
          <cell r="G41">
            <v>100</v>
          </cell>
          <cell r="H41">
            <v>380</v>
          </cell>
          <cell r="I41">
            <v>6</v>
          </cell>
          <cell r="J41">
            <v>0.83132530120481929</v>
          </cell>
        </row>
        <row r="42">
          <cell r="C42" t="str">
            <v>Map_1x11</v>
          </cell>
          <cell r="D42">
            <v>10</v>
          </cell>
          <cell r="E42">
            <v>66</v>
          </cell>
          <cell r="F42">
            <v>50</v>
          </cell>
          <cell r="G42">
            <v>50</v>
          </cell>
          <cell r="H42">
            <v>430</v>
          </cell>
          <cell r="I42">
            <v>7</v>
          </cell>
          <cell r="J42">
            <v>0.11827956989247312</v>
          </cell>
        </row>
        <row r="43">
          <cell r="C43" t="str">
            <v>Map_1x12</v>
          </cell>
          <cell r="D43">
            <v>10</v>
          </cell>
          <cell r="E43">
            <v>76</v>
          </cell>
          <cell r="F43">
            <v>50</v>
          </cell>
          <cell r="G43">
            <v>50</v>
          </cell>
          <cell r="H43">
            <v>480</v>
          </cell>
          <cell r="I43">
            <v>7</v>
          </cell>
          <cell r="J43">
            <v>0.38709677419354838</v>
          </cell>
        </row>
        <row r="44">
          <cell r="C44" t="str">
            <v>Map_1x13</v>
          </cell>
          <cell r="D44">
            <v>7</v>
          </cell>
          <cell r="E44">
            <v>83</v>
          </cell>
          <cell r="F44">
            <v>50</v>
          </cell>
          <cell r="G44">
            <v>35</v>
          </cell>
          <cell r="H44">
            <v>515</v>
          </cell>
          <cell r="I44">
            <v>7</v>
          </cell>
          <cell r="J44">
            <v>0.57526881720430112</v>
          </cell>
        </row>
        <row r="45">
          <cell r="C45" t="str">
            <v>Map_1x14</v>
          </cell>
          <cell r="D45">
            <v>12</v>
          </cell>
          <cell r="E45">
            <v>95</v>
          </cell>
          <cell r="F45">
            <v>50</v>
          </cell>
          <cell r="G45">
            <v>60</v>
          </cell>
          <cell r="H45">
            <v>575</v>
          </cell>
          <cell r="I45">
            <v>7</v>
          </cell>
          <cell r="J45">
            <v>0.89784946236559138</v>
          </cell>
        </row>
        <row r="46">
          <cell r="C46" t="str">
            <v>Map_1xAngel2</v>
          </cell>
          <cell r="D46">
            <v>0</v>
          </cell>
          <cell r="E46">
            <v>95</v>
          </cell>
          <cell r="F46">
            <v>0</v>
          </cell>
          <cell r="G46">
            <v>0</v>
          </cell>
          <cell r="H46">
            <v>575</v>
          </cell>
          <cell r="I46">
            <v>7</v>
          </cell>
          <cell r="J46">
            <v>0.89784946236559138</v>
          </cell>
        </row>
        <row r="47">
          <cell r="C47" t="str">
            <v>Map_1x16</v>
          </cell>
          <cell r="D47">
            <v>10</v>
          </cell>
          <cell r="E47">
            <v>105</v>
          </cell>
          <cell r="F47">
            <v>50</v>
          </cell>
          <cell r="G47">
            <v>50</v>
          </cell>
          <cell r="H47">
            <v>625</v>
          </cell>
          <cell r="I47">
            <v>8</v>
          </cell>
          <cell r="J47">
            <v>0.15656565656565657</v>
          </cell>
        </row>
        <row r="48">
          <cell r="C48" t="str">
            <v>Map_1x17</v>
          </cell>
          <cell r="D48">
            <v>8</v>
          </cell>
          <cell r="E48">
            <v>113</v>
          </cell>
          <cell r="F48">
            <v>50</v>
          </cell>
          <cell r="G48">
            <v>40</v>
          </cell>
          <cell r="H48">
            <v>665</v>
          </cell>
          <cell r="I48">
            <v>8</v>
          </cell>
          <cell r="J48">
            <v>0.35858585858585856</v>
          </cell>
          <cell r="K48">
            <v>10</v>
          </cell>
        </row>
        <row r="49">
          <cell r="C49" t="str">
            <v>Map_1x18</v>
          </cell>
          <cell r="D49">
            <v>10</v>
          </cell>
          <cell r="E49">
            <v>123</v>
          </cell>
          <cell r="F49">
            <v>50</v>
          </cell>
          <cell r="G49">
            <v>50</v>
          </cell>
          <cell r="H49">
            <v>715</v>
          </cell>
          <cell r="I49">
            <v>8</v>
          </cell>
          <cell r="J49">
            <v>0.61111111111111116</v>
          </cell>
        </row>
        <row r="50">
          <cell r="C50" t="str">
            <v>Map_1x19</v>
          </cell>
          <cell r="D50">
            <v>13</v>
          </cell>
          <cell r="E50">
            <v>136</v>
          </cell>
          <cell r="F50">
            <v>50</v>
          </cell>
          <cell r="G50">
            <v>65</v>
          </cell>
          <cell r="H50">
            <v>780</v>
          </cell>
          <cell r="I50">
            <v>8</v>
          </cell>
          <cell r="J50">
            <v>0.93939393939393945</v>
          </cell>
        </row>
        <row r="51">
          <cell r="C51" t="str">
            <v>Map_1xMiddle2</v>
          </cell>
          <cell r="D51">
            <v>0</v>
          </cell>
          <cell r="E51">
            <v>136</v>
          </cell>
          <cell r="F51">
            <v>200</v>
          </cell>
          <cell r="G51">
            <v>200</v>
          </cell>
          <cell r="H51">
            <v>980</v>
          </cell>
          <cell r="I51">
            <v>9</v>
          </cell>
          <cell r="J51">
            <v>0.71482889733840305</v>
          </cell>
        </row>
        <row r="52">
          <cell r="C52" t="str">
            <v>Map_1x21</v>
          </cell>
          <cell r="D52">
            <v>12</v>
          </cell>
          <cell r="E52">
            <v>148</v>
          </cell>
          <cell r="F52">
            <v>75</v>
          </cell>
          <cell r="G52">
            <v>60</v>
          </cell>
          <cell r="H52">
            <v>1040</v>
          </cell>
          <cell r="I52">
            <v>9</v>
          </cell>
          <cell r="J52">
            <v>0.94296577946768056</v>
          </cell>
          <cell r="K52">
            <v>15</v>
          </cell>
        </row>
        <row r="53">
          <cell r="C53" t="str">
            <v>Map_1x22</v>
          </cell>
          <cell r="D53">
            <v>12</v>
          </cell>
          <cell r="E53">
            <v>160</v>
          </cell>
          <cell r="F53">
            <v>75</v>
          </cell>
          <cell r="G53">
            <v>60</v>
          </cell>
          <cell r="H53">
            <v>1100</v>
          </cell>
          <cell r="I53">
            <v>10</v>
          </cell>
          <cell r="J53">
            <v>0.156794425087108</v>
          </cell>
        </row>
        <row r="54">
          <cell r="C54" t="str">
            <v>Map_1x23</v>
          </cell>
          <cell r="D54">
            <v>13</v>
          </cell>
          <cell r="E54">
            <v>173</v>
          </cell>
          <cell r="F54">
            <v>75</v>
          </cell>
          <cell r="G54">
            <v>65</v>
          </cell>
          <cell r="H54">
            <v>1165</v>
          </cell>
          <cell r="I54">
            <v>10</v>
          </cell>
          <cell r="J54">
            <v>0.38327526132404183</v>
          </cell>
          <cell r="K54">
            <v>10</v>
          </cell>
        </row>
        <row r="55">
          <cell r="C55" t="str">
            <v>Map_1x24</v>
          </cell>
          <cell r="D55">
            <v>13</v>
          </cell>
          <cell r="E55">
            <v>186</v>
          </cell>
          <cell r="F55">
            <v>75</v>
          </cell>
          <cell r="G55">
            <v>65</v>
          </cell>
          <cell r="H55">
            <v>1230</v>
          </cell>
          <cell r="I55">
            <v>10</v>
          </cell>
          <cell r="J55">
            <v>0.6097560975609756</v>
          </cell>
          <cell r="K55">
            <v>10</v>
          </cell>
        </row>
        <row r="56">
          <cell r="C56" t="str">
            <v>Map_1xAngel3</v>
          </cell>
          <cell r="D56">
            <v>0</v>
          </cell>
          <cell r="E56">
            <v>186</v>
          </cell>
          <cell r="F56">
            <v>0</v>
          </cell>
          <cell r="G56">
            <v>0</v>
          </cell>
          <cell r="H56">
            <v>1230</v>
          </cell>
          <cell r="I56">
            <v>10</v>
          </cell>
          <cell r="J56">
            <v>0.6097560975609756</v>
          </cell>
        </row>
        <row r="57">
          <cell r="C57" t="str">
            <v>Map_1x26</v>
          </cell>
          <cell r="D57">
            <v>12</v>
          </cell>
          <cell r="E57">
            <v>198</v>
          </cell>
          <cell r="F57">
            <v>75</v>
          </cell>
          <cell r="G57">
            <v>60</v>
          </cell>
          <cell r="H57">
            <v>1290</v>
          </cell>
          <cell r="I57">
            <v>10</v>
          </cell>
          <cell r="J57">
            <v>0.81881533101045301</v>
          </cell>
          <cell r="K57">
            <v>10</v>
          </cell>
        </row>
        <row r="58">
          <cell r="C58" t="str">
            <v>Map_1x27</v>
          </cell>
          <cell r="D58">
            <v>13</v>
          </cell>
          <cell r="E58">
            <v>211</v>
          </cell>
          <cell r="F58">
            <v>75</v>
          </cell>
          <cell r="G58">
            <v>65</v>
          </cell>
          <cell r="H58">
            <v>1355</v>
          </cell>
          <cell r="I58">
            <v>11</v>
          </cell>
          <cell r="J58">
            <v>4.3624161073825503E-2</v>
          </cell>
          <cell r="K58">
            <v>10</v>
          </cell>
        </row>
        <row r="59">
          <cell r="C59" t="str">
            <v>Map_1x28</v>
          </cell>
          <cell r="D59">
            <v>16</v>
          </cell>
          <cell r="E59">
            <v>227</v>
          </cell>
          <cell r="F59">
            <v>75</v>
          </cell>
          <cell r="G59">
            <v>80</v>
          </cell>
          <cell r="H59">
            <v>1435</v>
          </cell>
          <cell r="I59">
            <v>11</v>
          </cell>
          <cell r="J59">
            <v>0.31208053691275167</v>
          </cell>
        </row>
        <row r="60">
          <cell r="C60" t="str">
            <v>Map_1x29</v>
          </cell>
          <cell r="D60">
            <v>14</v>
          </cell>
          <cell r="E60">
            <v>241</v>
          </cell>
          <cell r="F60">
            <v>75</v>
          </cell>
          <cell r="G60">
            <v>70</v>
          </cell>
          <cell r="H60">
            <v>1505</v>
          </cell>
          <cell r="I60">
            <v>11</v>
          </cell>
          <cell r="J60">
            <v>0.54697986577181212</v>
          </cell>
        </row>
        <row r="61">
          <cell r="C61" t="str">
            <v>Map_1xMiddle3</v>
          </cell>
          <cell r="D61">
            <v>0</v>
          </cell>
          <cell r="E61">
            <v>241</v>
          </cell>
          <cell r="F61">
            <v>300</v>
          </cell>
          <cell r="G61">
            <v>300</v>
          </cell>
          <cell r="H61">
            <v>1805</v>
          </cell>
          <cell r="I61">
            <v>12</v>
          </cell>
          <cell r="J61">
            <v>0.45706371191135736</v>
          </cell>
        </row>
        <row r="62">
          <cell r="C62" t="str">
            <v>Map_1x31</v>
          </cell>
          <cell r="D62">
            <v>15</v>
          </cell>
          <cell r="E62">
            <v>256</v>
          </cell>
          <cell r="F62">
            <v>100</v>
          </cell>
          <cell r="G62">
            <v>75</v>
          </cell>
          <cell r="H62">
            <v>1880</v>
          </cell>
          <cell r="I62">
            <v>12</v>
          </cell>
          <cell r="J62">
            <v>0.66481994459833793</v>
          </cell>
          <cell r="K62">
            <v>25</v>
          </cell>
        </row>
        <row r="63">
          <cell r="C63" t="str">
            <v>Map_1x32</v>
          </cell>
          <cell r="D63">
            <v>18</v>
          </cell>
          <cell r="E63">
            <v>274</v>
          </cell>
          <cell r="F63">
            <v>100</v>
          </cell>
          <cell r="G63">
            <v>90</v>
          </cell>
          <cell r="H63">
            <v>1970</v>
          </cell>
          <cell r="I63">
            <v>12</v>
          </cell>
          <cell r="J63">
            <v>0.91412742382271472</v>
          </cell>
          <cell r="K63">
            <v>10</v>
          </cell>
        </row>
        <row r="64">
          <cell r="C64" t="str">
            <v>Map_1x33</v>
          </cell>
          <cell r="D64">
            <v>18</v>
          </cell>
          <cell r="E64">
            <v>292</v>
          </cell>
          <cell r="F64">
            <v>100</v>
          </cell>
          <cell r="G64">
            <v>90</v>
          </cell>
          <cell r="H64">
            <v>2060</v>
          </cell>
          <cell r="I64">
            <v>13</v>
          </cell>
          <cell r="J64">
            <v>0.15051020408163265</v>
          </cell>
        </row>
        <row r="65">
          <cell r="C65" t="str">
            <v>Map_1x34</v>
          </cell>
          <cell r="D65">
            <v>19</v>
          </cell>
          <cell r="E65">
            <v>311</v>
          </cell>
          <cell r="F65">
            <v>100</v>
          </cell>
          <cell r="G65">
            <v>95</v>
          </cell>
          <cell r="H65">
            <v>2155</v>
          </cell>
          <cell r="I65">
            <v>13</v>
          </cell>
          <cell r="J65">
            <v>0.39285714285714285</v>
          </cell>
        </row>
        <row r="66">
          <cell r="C66" t="str">
            <v>Map_1xAngel4</v>
          </cell>
          <cell r="D66">
            <v>0</v>
          </cell>
          <cell r="E66">
            <v>311</v>
          </cell>
          <cell r="F66">
            <v>0</v>
          </cell>
          <cell r="G66">
            <v>0</v>
          </cell>
          <cell r="H66">
            <v>2155</v>
          </cell>
          <cell r="I66">
            <v>13</v>
          </cell>
          <cell r="J66">
            <v>0.39285714285714285</v>
          </cell>
        </row>
        <row r="67">
          <cell r="C67" t="str">
            <v>Map_1x36</v>
          </cell>
          <cell r="D67">
            <v>22</v>
          </cell>
          <cell r="E67">
            <v>333</v>
          </cell>
          <cell r="F67">
            <v>100</v>
          </cell>
          <cell r="G67">
            <v>110</v>
          </cell>
          <cell r="H67">
            <v>2265</v>
          </cell>
          <cell r="I67">
            <v>13</v>
          </cell>
          <cell r="J67">
            <v>0.67346938775510201</v>
          </cell>
        </row>
        <row r="68">
          <cell r="C68" t="str">
            <v>Map_1x37</v>
          </cell>
          <cell r="D68">
            <v>17</v>
          </cell>
          <cell r="E68">
            <v>350</v>
          </cell>
          <cell r="F68">
            <v>100</v>
          </cell>
          <cell r="G68">
            <v>85</v>
          </cell>
          <cell r="H68">
            <v>2350</v>
          </cell>
          <cell r="I68">
            <v>13</v>
          </cell>
          <cell r="J68">
            <v>0.89030612244897955</v>
          </cell>
          <cell r="K68">
            <v>20</v>
          </cell>
        </row>
        <row r="69">
          <cell r="C69" t="str">
            <v>Map_1x38</v>
          </cell>
          <cell r="D69">
            <v>20</v>
          </cell>
          <cell r="E69">
            <v>370</v>
          </cell>
          <cell r="F69">
            <v>100</v>
          </cell>
          <cell r="G69">
            <v>100</v>
          </cell>
          <cell r="H69">
            <v>2450</v>
          </cell>
          <cell r="I69">
            <v>14</v>
          </cell>
          <cell r="J69">
            <v>0.14285714285714285</v>
          </cell>
        </row>
        <row r="70">
          <cell r="C70" t="str">
            <v>Map_1x39</v>
          </cell>
          <cell r="D70">
            <v>22</v>
          </cell>
          <cell r="E70">
            <v>392</v>
          </cell>
          <cell r="F70">
            <v>100</v>
          </cell>
          <cell r="G70">
            <v>110</v>
          </cell>
          <cell r="H70">
            <v>2560</v>
          </cell>
          <cell r="I70">
            <v>14</v>
          </cell>
          <cell r="J70">
            <v>0.41854636591478694</v>
          </cell>
        </row>
        <row r="71">
          <cell r="C71" t="str">
            <v>Map_1xMiddle4</v>
          </cell>
          <cell r="D71">
            <v>0</v>
          </cell>
          <cell r="E71">
            <v>392</v>
          </cell>
          <cell r="F71">
            <v>400</v>
          </cell>
          <cell r="G71">
            <v>400</v>
          </cell>
          <cell r="H71">
            <v>2960</v>
          </cell>
          <cell r="I71">
            <v>15</v>
          </cell>
          <cell r="J71">
            <v>0.19288174512055109</v>
          </cell>
        </row>
        <row r="72">
          <cell r="C72" t="str">
            <v>Map_1x41</v>
          </cell>
          <cell r="D72">
            <v>20</v>
          </cell>
          <cell r="E72">
            <v>412</v>
          </cell>
          <cell r="F72">
            <v>125</v>
          </cell>
          <cell r="G72">
            <v>100</v>
          </cell>
          <cell r="H72">
            <v>3060</v>
          </cell>
          <cell r="I72">
            <v>15</v>
          </cell>
          <cell r="J72">
            <v>0.30769230769230771</v>
          </cell>
          <cell r="K72">
            <v>20</v>
          </cell>
        </row>
        <row r="73">
          <cell r="C73" t="str">
            <v>Map_1x42</v>
          </cell>
          <cell r="D73">
            <v>21</v>
          </cell>
          <cell r="E73">
            <v>433</v>
          </cell>
          <cell r="F73">
            <v>125</v>
          </cell>
          <cell r="G73">
            <v>105</v>
          </cell>
          <cell r="H73">
            <v>3165</v>
          </cell>
          <cell r="I73">
            <v>15</v>
          </cell>
          <cell r="J73">
            <v>0.42824339839265213</v>
          </cell>
          <cell r="K73">
            <v>20</v>
          </cell>
        </row>
        <row r="74">
          <cell r="C74" t="str">
            <v>Map_1x43</v>
          </cell>
          <cell r="D74">
            <v>21</v>
          </cell>
          <cell r="E74">
            <v>454</v>
          </cell>
          <cell r="F74">
            <v>125</v>
          </cell>
          <cell r="G74">
            <v>105</v>
          </cell>
          <cell r="H74">
            <v>3270</v>
          </cell>
          <cell r="I74">
            <v>15</v>
          </cell>
          <cell r="J74">
            <v>0.54879448909299655</v>
          </cell>
          <cell r="K74">
            <v>20</v>
          </cell>
        </row>
        <row r="75">
          <cell r="C75" t="str">
            <v>Map_1x44</v>
          </cell>
          <cell r="D75">
            <v>21</v>
          </cell>
          <cell r="E75">
            <v>475</v>
          </cell>
          <cell r="F75">
            <v>125</v>
          </cell>
          <cell r="G75">
            <v>105</v>
          </cell>
          <cell r="H75">
            <v>3375</v>
          </cell>
          <cell r="I75">
            <v>15</v>
          </cell>
          <cell r="J75">
            <v>0.66934557979334097</v>
          </cell>
          <cell r="K75">
            <v>20</v>
          </cell>
        </row>
        <row r="76">
          <cell r="C76" t="str">
            <v>Map_1xAngel5</v>
          </cell>
          <cell r="D76">
            <v>0</v>
          </cell>
          <cell r="E76">
            <v>475</v>
          </cell>
          <cell r="F76">
            <v>0</v>
          </cell>
          <cell r="G76">
            <v>0</v>
          </cell>
          <cell r="H76">
            <v>3375</v>
          </cell>
          <cell r="I76">
            <v>15</v>
          </cell>
          <cell r="J76">
            <v>0.66934557979334097</v>
          </cell>
        </row>
        <row r="77">
          <cell r="C77" t="str">
            <v>Map_1x46</v>
          </cell>
          <cell r="D77">
            <v>19</v>
          </cell>
          <cell r="E77">
            <v>494</v>
          </cell>
          <cell r="F77">
            <v>125</v>
          </cell>
          <cell r="G77">
            <v>95</v>
          </cell>
          <cell r="H77">
            <v>3470</v>
          </cell>
          <cell r="I77">
            <v>15</v>
          </cell>
          <cell r="J77">
            <v>0.77841561423650973</v>
          </cell>
          <cell r="K77">
            <v>20</v>
          </cell>
        </row>
        <row r="78">
          <cell r="C78" t="str">
            <v>Map_1x47</v>
          </cell>
          <cell r="D78">
            <v>19</v>
          </cell>
          <cell r="E78">
            <v>513</v>
          </cell>
          <cell r="F78">
            <v>125</v>
          </cell>
          <cell r="G78">
            <v>95</v>
          </cell>
          <cell r="H78">
            <v>3565</v>
          </cell>
          <cell r="I78">
            <v>15</v>
          </cell>
          <cell r="J78">
            <v>0.8874856486796785</v>
          </cell>
          <cell r="K78">
            <v>20</v>
          </cell>
        </row>
        <row r="79">
          <cell r="C79" t="str">
            <v>Map_1x48</v>
          </cell>
          <cell r="D79">
            <v>18</v>
          </cell>
          <cell r="E79">
            <v>531</v>
          </cell>
          <cell r="F79">
            <v>125</v>
          </cell>
          <cell r="G79">
            <v>90</v>
          </cell>
          <cell r="H79">
            <v>3655</v>
          </cell>
          <cell r="I79">
            <v>15</v>
          </cell>
          <cell r="J79">
            <v>0.99081515499425943</v>
          </cell>
          <cell r="K79">
            <v>20</v>
          </cell>
        </row>
        <row r="80">
          <cell r="C80" t="str">
            <v>Map_1x49</v>
          </cell>
          <cell r="D80">
            <v>17</v>
          </cell>
          <cell r="E80">
            <v>548</v>
          </cell>
          <cell r="F80">
            <v>125</v>
          </cell>
          <cell r="G80">
            <v>85</v>
          </cell>
          <cell r="H80">
            <v>3740</v>
          </cell>
          <cell r="I80">
            <v>16</v>
          </cell>
          <cell r="J80" t="str">
            <v>Max</v>
          </cell>
          <cell r="K80">
            <v>20</v>
          </cell>
        </row>
        <row r="81">
          <cell r="C81" t="str">
            <v>Map_1xFinal</v>
          </cell>
          <cell r="D81">
            <v>0</v>
          </cell>
          <cell r="E81">
            <v>548</v>
          </cell>
          <cell r="F81">
            <v>0</v>
          </cell>
          <cell r="G81">
            <v>0</v>
          </cell>
          <cell r="H81">
            <v>3740</v>
          </cell>
          <cell r="I81">
            <v>16</v>
          </cell>
          <cell r="J81" t="str">
            <v>Max</v>
          </cell>
        </row>
        <row r="82">
          <cell r="C82" t="str">
            <v>Map_1x1</v>
          </cell>
          <cell r="D82">
            <v>4</v>
          </cell>
          <cell r="E82">
            <v>4</v>
          </cell>
          <cell r="F82">
            <v>25</v>
          </cell>
          <cell r="G82">
            <v>20</v>
          </cell>
          <cell r="H82">
            <v>20</v>
          </cell>
          <cell r="I82">
            <v>2</v>
          </cell>
          <cell r="J82">
            <v>3.4482758620689655E-2</v>
          </cell>
        </row>
        <row r="83">
          <cell r="C83" t="str">
            <v>Map_1x2</v>
          </cell>
          <cell r="D83">
            <v>8</v>
          </cell>
          <cell r="E83">
            <v>12</v>
          </cell>
          <cell r="F83">
            <v>25</v>
          </cell>
          <cell r="G83">
            <v>40</v>
          </cell>
          <cell r="H83">
            <v>60</v>
          </cell>
          <cell r="I83">
            <v>3</v>
          </cell>
          <cell r="J83">
            <v>0.27272727272727271</v>
          </cell>
        </row>
        <row r="84">
          <cell r="C84" t="str">
            <v>Map_1x3</v>
          </cell>
          <cell r="D84">
            <v>7</v>
          </cell>
          <cell r="E84">
            <v>19</v>
          </cell>
          <cell r="F84">
            <v>25</v>
          </cell>
          <cell r="G84">
            <v>35</v>
          </cell>
          <cell r="H84">
            <v>95</v>
          </cell>
          <cell r="I84">
            <v>4</v>
          </cell>
          <cell r="J84">
            <v>5.7692307692307696E-2</v>
          </cell>
        </row>
        <row r="85">
          <cell r="C85" t="str">
            <v>Map_1x4</v>
          </cell>
          <cell r="D85">
            <v>6</v>
          </cell>
          <cell r="E85">
            <v>25</v>
          </cell>
          <cell r="F85">
            <v>25</v>
          </cell>
          <cell r="G85">
            <v>30</v>
          </cell>
          <cell r="H85">
            <v>125</v>
          </cell>
          <cell r="I85">
            <v>4</v>
          </cell>
          <cell r="J85">
            <v>0.63461538461538458</v>
          </cell>
        </row>
        <row r="86">
          <cell r="C86" t="str">
            <v>Map_1xAngel1</v>
          </cell>
          <cell r="D86">
            <v>0</v>
          </cell>
          <cell r="E86">
            <v>25</v>
          </cell>
          <cell r="F86">
            <v>0</v>
          </cell>
          <cell r="G86">
            <v>0</v>
          </cell>
          <cell r="H86">
            <v>125</v>
          </cell>
          <cell r="I86">
            <v>4</v>
          </cell>
          <cell r="J86">
            <v>0.63461538461538458</v>
          </cell>
        </row>
        <row r="87">
          <cell r="C87" t="str">
            <v>Map_1x6</v>
          </cell>
          <cell r="D87">
            <v>6</v>
          </cell>
          <cell r="E87">
            <v>31</v>
          </cell>
          <cell r="F87">
            <v>25</v>
          </cell>
          <cell r="G87">
            <v>30</v>
          </cell>
          <cell r="H87">
            <v>155</v>
          </cell>
          <cell r="I87">
            <v>5</v>
          </cell>
          <cell r="J87">
            <v>0.11224489795918367</v>
          </cell>
        </row>
        <row r="88">
          <cell r="C88" t="str">
            <v>Map_1x7</v>
          </cell>
          <cell r="D88">
            <v>6</v>
          </cell>
          <cell r="E88">
            <v>37</v>
          </cell>
          <cell r="F88">
            <v>25</v>
          </cell>
          <cell r="G88">
            <v>30</v>
          </cell>
          <cell r="H88">
            <v>185</v>
          </cell>
          <cell r="I88">
            <v>5</v>
          </cell>
          <cell r="J88">
            <v>0.41836734693877553</v>
          </cell>
        </row>
        <row r="89">
          <cell r="C89" t="str">
            <v>Map_1x8</v>
          </cell>
          <cell r="D89">
            <v>7</v>
          </cell>
          <cell r="E89">
            <v>44</v>
          </cell>
          <cell r="F89">
            <v>25</v>
          </cell>
          <cell r="G89">
            <v>35</v>
          </cell>
          <cell r="H89">
            <v>220</v>
          </cell>
          <cell r="I89">
            <v>5</v>
          </cell>
          <cell r="J89">
            <v>0.77551020408163263</v>
          </cell>
        </row>
        <row r="90">
          <cell r="C90" t="str">
            <v>Map_1x9</v>
          </cell>
          <cell r="D90">
            <v>12</v>
          </cell>
          <cell r="E90">
            <v>56</v>
          </cell>
          <cell r="F90">
            <v>25</v>
          </cell>
          <cell r="G90">
            <v>60</v>
          </cell>
          <cell r="H90">
            <v>280</v>
          </cell>
          <cell r="I90">
            <v>6</v>
          </cell>
          <cell r="J90">
            <v>0.2289156626506024</v>
          </cell>
        </row>
        <row r="91">
          <cell r="C91" t="str">
            <v>Map_1xMiddle1</v>
          </cell>
          <cell r="D91">
            <v>0</v>
          </cell>
          <cell r="E91">
            <v>56</v>
          </cell>
          <cell r="F91">
            <v>100</v>
          </cell>
          <cell r="G91">
            <v>100</v>
          </cell>
          <cell r="H91">
            <v>380</v>
          </cell>
          <cell r="I91">
            <v>6</v>
          </cell>
          <cell r="J91">
            <v>0.83132530120481929</v>
          </cell>
        </row>
        <row r="92">
          <cell r="C92" t="str">
            <v>Map_1x11</v>
          </cell>
          <cell r="D92">
            <v>10</v>
          </cell>
          <cell r="E92">
            <v>66</v>
          </cell>
          <cell r="F92">
            <v>50</v>
          </cell>
          <cell r="G92">
            <v>50</v>
          </cell>
          <cell r="H92">
            <v>430</v>
          </cell>
          <cell r="I92">
            <v>7</v>
          </cell>
          <cell r="J92">
            <v>0.11827956989247312</v>
          </cell>
        </row>
        <row r="93">
          <cell r="C93" t="str">
            <v>Map_1x12</v>
          </cell>
          <cell r="D93">
            <v>10</v>
          </cell>
          <cell r="E93">
            <v>76</v>
          </cell>
          <cell r="F93">
            <v>50</v>
          </cell>
          <cell r="G93">
            <v>50</v>
          </cell>
          <cell r="H93">
            <v>480</v>
          </cell>
          <cell r="I93">
            <v>7</v>
          </cell>
          <cell r="J93">
            <v>0.38709677419354838</v>
          </cell>
        </row>
        <row r="94">
          <cell r="C94" t="str">
            <v>Map_1x13</v>
          </cell>
          <cell r="D94">
            <v>7</v>
          </cell>
          <cell r="E94">
            <v>83</v>
          </cell>
          <cell r="F94">
            <v>50</v>
          </cell>
          <cell r="G94">
            <v>35</v>
          </cell>
          <cell r="H94">
            <v>515</v>
          </cell>
          <cell r="I94">
            <v>7</v>
          </cell>
          <cell r="J94">
            <v>0.57526881720430112</v>
          </cell>
        </row>
        <row r="95">
          <cell r="C95" t="str">
            <v>Map_1x14</v>
          </cell>
          <cell r="D95">
            <v>12</v>
          </cell>
          <cell r="E95">
            <v>95</v>
          </cell>
          <cell r="F95">
            <v>50</v>
          </cell>
          <cell r="G95">
            <v>60</v>
          </cell>
          <cell r="H95">
            <v>575</v>
          </cell>
          <cell r="I95">
            <v>7</v>
          </cell>
          <cell r="J95">
            <v>0.89784946236559138</v>
          </cell>
        </row>
        <row r="96">
          <cell r="C96" t="str">
            <v>Map_1xAngel2</v>
          </cell>
          <cell r="D96">
            <v>0</v>
          </cell>
          <cell r="E96">
            <v>95</v>
          </cell>
          <cell r="F96">
            <v>0</v>
          </cell>
          <cell r="G96">
            <v>0</v>
          </cell>
          <cell r="H96">
            <v>575</v>
          </cell>
          <cell r="I96">
            <v>7</v>
          </cell>
          <cell r="J96">
            <v>0.89784946236559138</v>
          </cell>
        </row>
        <row r="97">
          <cell r="C97" t="str">
            <v>Map_1x16</v>
          </cell>
          <cell r="D97">
            <v>10</v>
          </cell>
          <cell r="E97">
            <v>105</v>
          </cell>
          <cell r="F97">
            <v>50</v>
          </cell>
          <cell r="G97">
            <v>50</v>
          </cell>
          <cell r="H97">
            <v>625</v>
          </cell>
          <cell r="I97">
            <v>8</v>
          </cell>
          <cell r="J97">
            <v>0.15656565656565657</v>
          </cell>
        </row>
        <row r="98">
          <cell r="C98" t="str">
            <v>Map_1x17</v>
          </cell>
          <cell r="D98">
            <v>8</v>
          </cell>
          <cell r="E98">
            <v>113</v>
          </cell>
          <cell r="F98">
            <v>50</v>
          </cell>
          <cell r="G98">
            <v>40</v>
          </cell>
          <cell r="H98">
            <v>665</v>
          </cell>
          <cell r="I98">
            <v>8</v>
          </cell>
          <cell r="J98">
            <v>0.35858585858585856</v>
          </cell>
        </row>
        <row r="99">
          <cell r="C99" t="str">
            <v>Map_1x18</v>
          </cell>
          <cell r="D99">
            <v>10</v>
          </cell>
          <cell r="E99">
            <v>123</v>
          </cell>
          <cell r="F99">
            <v>50</v>
          </cell>
          <cell r="G99">
            <v>50</v>
          </cell>
          <cell r="H99">
            <v>715</v>
          </cell>
          <cell r="I99">
            <v>8</v>
          </cell>
          <cell r="J99">
            <v>0.61111111111111116</v>
          </cell>
        </row>
        <row r="100">
          <cell r="C100" t="str">
            <v>Map_1x19</v>
          </cell>
          <cell r="D100">
            <v>13</v>
          </cell>
          <cell r="E100">
            <v>136</v>
          </cell>
          <cell r="F100">
            <v>50</v>
          </cell>
          <cell r="G100">
            <v>65</v>
          </cell>
          <cell r="H100">
            <v>780</v>
          </cell>
          <cell r="I100">
            <v>8</v>
          </cell>
          <cell r="J100">
            <v>0.93939393939393945</v>
          </cell>
        </row>
        <row r="101">
          <cell r="C101" t="str">
            <v>Map_1xMiddle2</v>
          </cell>
          <cell r="D101">
            <v>0</v>
          </cell>
          <cell r="E101">
            <v>136</v>
          </cell>
          <cell r="F101">
            <v>200</v>
          </cell>
          <cell r="G101">
            <v>200</v>
          </cell>
          <cell r="H101">
            <v>980</v>
          </cell>
          <cell r="I101">
            <v>9</v>
          </cell>
          <cell r="J101">
            <v>0.71482889733840305</v>
          </cell>
        </row>
        <row r="102">
          <cell r="C102" t="str">
            <v>Map_1x21</v>
          </cell>
          <cell r="D102">
            <v>12</v>
          </cell>
          <cell r="E102">
            <v>148</v>
          </cell>
          <cell r="F102">
            <v>75</v>
          </cell>
          <cell r="G102">
            <v>60</v>
          </cell>
          <cell r="H102">
            <v>1040</v>
          </cell>
          <cell r="I102">
            <v>9</v>
          </cell>
          <cell r="J102">
            <v>0.94296577946768056</v>
          </cell>
        </row>
        <row r="103">
          <cell r="C103" t="str">
            <v>Map_1x22</v>
          </cell>
          <cell r="D103">
            <v>12</v>
          </cell>
          <cell r="E103">
            <v>160</v>
          </cell>
          <cell r="F103">
            <v>75</v>
          </cell>
          <cell r="G103">
            <v>60</v>
          </cell>
          <cell r="H103">
            <v>1100</v>
          </cell>
          <cell r="I103">
            <v>10</v>
          </cell>
          <cell r="J103">
            <v>0.156794425087108</v>
          </cell>
        </row>
        <row r="104">
          <cell r="C104" t="str">
            <v>Map_1x23</v>
          </cell>
          <cell r="D104">
            <v>13</v>
          </cell>
          <cell r="E104">
            <v>173</v>
          </cell>
          <cell r="F104">
            <v>75</v>
          </cell>
          <cell r="G104">
            <v>65</v>
          </cell>
          <cell r="H104">
            <v>1165</v>
          </cell>
          <cell r="I104">
            <v>10</v>
          </cell>
          <cell r="J104">
            <v>0.38327526132404183</v>
          </cell>
        </row>
        <row r="105">
          <cell r="C105" t="str">
            <v>Map_1x24</v>
          </cell>
          <cell r="D105">
            <v>13</v>
          </cell>
          <cell r="E105">
            <v>186</v>
          </cell>
          <cell r="F105">
            <v>75</v>
          </cell>
          <cell r="G105">
            <v>65</v>
          </cell>
          <cell r="H105">
            <v>1230</v>
          </cell>
          <cell r="I105">
            <v>10</v>
          </cell>
          <cell r="J105">
            <v>0.6097560975609756</v>
          </cell>
        </row>
        <row r="106">
          <cell r="C106" t="str">
            <v>Map_1xAngel3</v>
          </cell>
          <cell r="D106">
            <v>0</v>
          </cell>
          <cell r="E106">
            <v>186</v>
          </cell>
          <cell r="F106">
            <v>0</v>
          </cell>
          <cell r="G106">
            <v>0</v>
          </cell>
          <cell r="H106">
            <v>1230</v>
          </cell>
          <cell r="I106">
            <v>10</v>
          </cell>
          <cell r="J106">
            <v>0.6097560975609756</v>
          </cell>
        </row>
        <row r="107">
          <cell r="C107" t="str">
            <v>Map_1x26</v>
          </cell>
          <cell r="D107">
            <v>12</v>
          </cell>
          <cell r="E107">
            <v>198</v>
          </cell>
          <cell r="F107">
            <v>75</v>
          </cell>
          <cell r="G107">
            <v>60</v>
          </cell>
          <cell r="H107">
            <v>1290</v>
          </cell>
          <cell r="I107">
            <v>10</v>
          </cell>
          <cell r="J107">
            <v>0.81881533101045301</v>
          </cell>
        </row>
        <row r="108">
          <cell r="C108" t="str">
            <v>Map_1x27</v>
          </cell>
          <cell r="D108">
            <v>13</v>
          </cell>
          <cell r="E108">
            <v>211</v>
          </cell>
          <cell r="F108">
            <v>75</v>
          </cell>
          <cell r="G108">
            <v>65</v>
          </cell>
          <cell r="H108">
            <v>1355</v>
          </cell>
          <cell r="I108">
            <v>11</v>
          </cell>
          <cell r="J108">
            <v>4.3624161073825503E-2</v>
          </cell>
        </row>
        <row r="109">
          <cell r="C109" t="str">
            <v>Map_1x28</v>
          </cell>
          <cell r="D109">
            <v>16</v>
          </cell>
          <cell r="E109">
            <v>227</v>
          </cell>
          <cell r="F109">
            <v>75</v>
          </cell>
          <cell r="G109">
            <v>80</v>
          </cell>
          <cell r="H109">
            <v>1435</v>
          </cell>
          <cell r="I109">
            <v>11</v>
          </cell>
          <cell r="J109">
            <v>0.31208053691275167</v>
          </cell>
        </row>
        <row r="110">
          <cell r="C110" t="str">
            <v>Map_1x29</v>
          </cell>
          <cell r="D110">
            <v>14</v>
          </cell>
          <cell r="E110">
            <v>241</v>
          </cell>
          <cell r="F110">
            <v>75</v>
          </cell>
          <cell r="G110">
            <v>70</v>
          </cell>
          <cell r="H110">
            <v>1505</v>
          </cell>
          <cell r="I110">
            <v>11</v>
          </cell>
          <cell r="J110">
            <v>0.54697986577181212</v>
          </cell>
        </row>
        <row r="111">
          <cell r="C111" t="str">
            <v>Map_1xMiddle3</v>
          </cell>
          <cell r="D111">
            <v>0</v>
          </cell>
          <cell r="E111">
            <v>241</v>
          </cell>
          <cell r="F111">
            <v>300</v>
          </cell>
          <cell r="G111">
            <v>300</v>
          </cell>
          <cell r="H111">
            <v>1805</v>
          </cell>
          <cell r="I111">
            <v>12</v>
          </cell>
          <cell r="J111">
            <v>0.45706371191135736</v>
          </cell>
        </row>
        <row r="112">
          <cell r="C112" t="str">
            <v>Map_1x31</v>
          </cell>
          <cell r="D112">
            <v>15</v>
          </cell>
          <cell r="E112">
            <v>256</v>
          </cell>
          <cell r="F112">
            <v>100</v>
          </cell>
          <cell r="G112">
            <v>75</v>
          </cell>
          <cell r="H112">
            <v>1880</v>
          </cell>
          <cell r="I112">
            <v>12</v>
          </cell>
          <cell r="J112">
            <v>0.66481994459833793</v>
          </cell>
        </row>
        <row r="113">
          <cell r="C113" t="str">
            <v>Map_1x32</v>
          </cell>
          <cell r="D113">
            <v>18</v>
          </cell>
          <cell r="E113">
            <v>274</v>
          </cell>
          <cell r="F113">
            <v>100</v>
          </cell>
          <cell r="G113">
            <v>90</v>
          </cell>
          <cell r="H113">
            <v>1970</v>
          </cell>
          <cell r="I113">
            <v>12</v>
          </cell>
          <cell r="J113">
            <v>0.91412742382271472</v>
          </cell>
        </row>
        <row r="114">
          <cell r="C114" t="str">
            <v>Map_1x33</v>
          </cell>
          <cell r="D114">
            <v>18</v>
          </cell>
          <cell r="E114">
            <v>292</v>
          </cell>
          <cell r="F114">
            <v>100</v>
          </cell>
          <cell r="G114">
            <v>90</v>
          </cell>
          <cell r="H114">
            <v>2060</v>
          </cell>
          <cell r="I114">
            <v>13</v>
          </cell>
          <cell r="J114">
            <v>0.15051020408163265</v>
          </cell>
        </row>
        <row r="115">
          <cell r="C115" t="str">
            <v>Map_1x34</v>
          </cell>
          <cell r="D115">
            <v>19</v>
          </cell>
          <cell r="E115">
            <v>311</v>
          </cell>
          <cell r="F115">
            <v>100</v>
          </cell>
          <cell r="G115">
            <v>95</v>
          </cell>
          <cell r="H115">
            <v>2155</v>
          </cell>
          <cell r="I115">
            <v>13</v>
          </cell>
          <cell r="J115">
            <v>0.39285714285714285</v>
          </cell>
        </row>
        <row r="116">
          <cell r="C116" t="str">
            <v>Map_1xAngel4</v>
          </cell>
          <cell r="D116">
            <v>0</v>
          </cell>
          <cell r="E116">
            <v>311</v>
          </cell>
          <cell r="F116">
            <v>0</v>
          </cell>
          <cell r="G116">
            <v>0</v>
          </cell>
          <cell r="H116">
            <v>2155</v>
          </cell>
          <cell r="I116">
            <v>13</v>
          </cell>
          <cell r="J116">
            <v>0.39285714285714285</v>
          </cell>
        </row>
        <row r="117">
          <cell r="C117" t="str">
            <v>Map_1x36</v>
          </cell>
          <cell r="D117">
            <v>22</v>
          </cell>
          <cell r="E117">
            <v>333</v>
          </cell>
          <cell r="F117">
            <v>100</v>
          </cell>
          <cell r="G117">
            <v>110</v>
          </cell>
          <cell r="H117">
            <v>2265</v>
          </cell>
          <cell r="I117">
            <v>13</v>
          </cell>
          <cell r="J117">
            <v>0.67346938775510201</v>
          </cell>
        </row>
        <row r="118">
          <cell r="C118" t="str">
            <v>Map_1x37</v>
          </cell>
          <cell r="D118">
            <v>17</v>
          </cell>
          <cell r="E118">
            <v>350</v>
          </cell>
          <cell r="F118">
            <v>100</v>
          </cell>
          <cell r="G118">
            <v>85</v>
          </cell>
          <cell r="H118">
            <v>2350</v>
          </cell>
          <cell r="I118">
            <v>13</v>
          </cell>
          <cell r="J118">
            <v>0.89030612244897955</v>
          </cell>
        </row>
        <row r="119">
          <cell r="C119" t="str">
            <v>Map_1x38</v>
          </cell>
          <cell r="D119">
            <v>20</v>
          </cell>
          <cell r="E119">
            <v>370</v>
          </cell>
          <cell r="F119">
            <v>100</v>
          </cell>
          <cell r="G119">
            <v>100</v>
          </cell>
          <cell r="H119">
            <v>2450</v>
          </cell>
          <cell r="I119">
            <v>14</v>
          </cell>
          <cell r="J119">
            <v>0.14285714285714285</v>
          </cell>
        </row>
        <row r="120">
          <cell r="C120" t="str">
            <v>Map_1x39</v>
          </cell>
          <cell r="D120">
            <v>22</v>
          </cell>
          <cell r="E120">
            <v>392</v>
          </cell>
          <cell r="F120">
            <v>100</v>
          </cell>
          <cell r="G120">
            <v>110</v>
          </cell>
          <cell r="H120">
            <v>2560</v>
          </cell>
          <cell r="I120">
            <v>14</v>
          </cell>
          <cell r="J120">
            <v>0.41854636591478694</v>
          </cell>
        </row>
        <row r="121">
          <cell r="C121" t="str">
            <v>Map_1xMiddle4</v>
          </cell>
          <cell r="D121">
            <v>0</v>
          </cell>
          <cell r="E121">
            <v>392</v>
          </cell>
          <cell r="F121">
            <v>400</v>
          </cell>
          <cell r="G121">
            <v>400</v>
          </cell>
          <cell r="H121">
            <v>2960</v>
          </cell>
          <cell r="I121">
            <v>15</v>
          </cell>
          <cell r="J121">
            <v>0.19288174512055109</v>
          </cell>
        </row>
        <row r="122">
          <cell r="C122" t="str">
            <v>Map_1x41</v>
          </cell>
          <cell r="D122">
            <v>20</v>
          </cell>
          <cell r="E122">
            <v>412</v>
          </cell>
          <cell r="F122">
            <v>125</v>
          </cell>
          <cell r="G122">
            <v>100</v>
          </cell>
          <cell r="H122">
            <v>3060</v>
          </cell>
          <cell r="I122">
            <v>15</v>
          </cell>
          <cell r="J122">
            <v>0.30769230769230771</v>
          </cell>
        </row>
        <row r="123">
          <cell r="C123" t="str">
            <v>Map_1x42</v>
          </cell>
          <cell r="D123">
            <v>21</v>
          </cell>
          <cell r="E123">
            <v>433</v>
          </cell>
          <cell r="F123">
            <v>125</v>
          </cell>
          <cell r="G123">
            <v>105</v>
          </cell>
          <cell r="H123">
            <v>3165</v>
          </cell>
          <cell r="I123">
            <v>15</v>
          </cell>
          <cell r="J123">
            <v>0.42824339839265213</v>
          </cell>
        </row>
        <row r="124">
          <cell r="C124" t="str">
            <v>Map_1x43</v>
          </cell>
          <cell r="D124">
            <v>21</v>
          </cell>
          <cell r="E124">
            <v>454</v>
          </cell>
          <cell r="F124">
            <v>125</v>
          </cell>
          <cell r="G124">
            <v>105</v>
          </cell>
          <cell r="H124">
            <v>3270</v>
          </cell>
          <cell r="I124">
            <v>15</v>
          </cell>
          <cell r="J124">
            <v>0.54879448909299655</v>
          </cell>
        </row>
        <row r="125">
          <cell r="C125" t="str">
            <v>Map_1x44</v>
          </cell>
          <cell r="D125">
            <v>21</v>
          </cell>
          <cell r="E125">
            <v>475</v>
          </cell>
          <cell r="F125">
            <v>125</v>
          </cell>
          <cell r="G125">
            <v>105</v>
          </cell>
          <cell r="H125">
            <v>3375</v>
          </cell>
          <cell r="I125">
            <v>15</v>
          </cell>
          <cell r="J125">
            <v>0.66934557979334097</v>
          </cell>
        </row>
        <row r="126">
          <cell r="C126" t="str">
            <v>Map_1xAngel5</v>
          </cell>
          <cell r="D126">
            <v>0</v>
          </cell>
          <cell r="E126">
            <v>475</v>
          </cell>
          <cell r="F126">
            <v>0</v>
          </cell>
          <cell r="G126">
            <v>0</v>
          </cell>
          <cell r="H126">
            <v>3375</v>
          </cell>
          <cell r="I126">
            <v>15</v>
          </cell>
          <cell r="J126">
            <v>0.66934557979334097</v>
          </cell>
        </row>
        <row r="127">
          <cell r="C127" t="str">
            <v>Map_1x46</v>
          </cell>
          <cell r="D127">
            <v>19</v>
          </cell>
          <cell r="E127">
            <v>494</v>
          </cell>
          <cell r="F127">
            <v>125</v>
          </cell>
          <cell r="G127">
            <v>95</v>
          </cell>
          <cell r="H127">
            <v>3470</v>
          </cell>
          <cell r="I127">
            <v>15</v>
          </cell>
          <cell r="J127">
            <v>0.77841561423650973</v>
          </cell>
        </row>
        <row r="128">
          <cell r="C128" t="str">
            <v>Map_1x47</v>
          </cell>
          <cell r="D128">
            <v>19</v>
          </cell>
          <cell r="E128">
            <v>513</v>
          </cell>
          <cell r="F128">
            <v>125</v>
          </cell>
          <cell r="G128">
            <v>95</v>
          </cell>
          <cell r="H128">
            <v>3565</v>
          </cell>
          <cell r="I128">
            <v>15</v>
          </cell>
          <cell r="J128">
            <v>0.8874856486796785</v>
          </cell>
        </row>
        <row r="129">
          <cell r="C129" t="str">
            <v>Map_1x48</v>
          </cell>
          <cell r="D129">
            <v>18</v>
          </cell>
          <cell r="E129">
            <v>531</v>
          </cell>
          <cell r="F129">
            <v>125</v>
          </cell>
          <cell r="G129">
            <v>90</v>
          </cell>
          <cell r="H129">
            <v>3655</v>
          </cell>
          <cell r="I129">
            <v>15</v>
          </cell>
          <cell r="J129">
            <v>0.99081515499425943</v>
          </cell>
        </row>
        <row r="130">
          <cell r="C130" t="str">
            <v>Map_1x49</v>
          </cell>
          <cell r="D130">
            <v>17</v>
          </cell>
          <cell r="E130">
            <v>548</v>
          </cell>
          <cell r="F130">
            <v>125</v>
          </cell>
          <cell r="G130">
            <v>85</v>
          </cell>
          <cell r="H130">
            <v>3740</v>
          </cell>
          <cell r="I130">
            <v>16</v>
          </cell>
          <cell r="J130" t="str">
            <v>Max</v>
          </cell>
        </row>
        <row r="131">
          <cell r="C131" t="str">
            <v>Map_1xFinal</v>
          </cell>
          <cell r="D131">
            <v>0</v>
          </cell>
          <cell r="E131">
            <v>548</v>
          </cell>
          <cell r="F131">
            <v>0</v>
          </cell>
          <cell r="G131">
            <v>0</v>
          </cell>
          <cell r="H131">
            <v>3740</v>
          </cell>
          <cell r="I131">
            <v>16</v>
          </cell>
          <cell r="J131" t="str">
            <v>Max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CEB-FA90-42FE-85C7-CB44FE713294}">
  <dimension ref="A1:U30"/>
  <sheetViews>
    <sheetView workbookViewId="0"/>
    <sheetView workbookViewId="1"/>
  </sheetViews>
  <sheetFormatPr defaultRowHeight="16.5" outlineLevelCol="1" x14ac:dyDescent="0.3"/>
  <cols>
    <col min="5" max="5" width="16.75" customWidth="1"/>
    <col min="6" max="6" width="17.75" hidden="1" customWidth="1" outlineLevel="1"/>
    <col min="7" max="7" width="17.75" customWidth="1" collapsed="1"/>
    <col min="8" max="8" width="17.75" hidden="1" customWidth="1" outlineLevel="1"/>
    <col min="9" max="9" width="8.375" customWidth="1" collapsed="1"/>
    <col min="10" max="10" width="9.875" hidden="1" customWidth="1" outlineLevel="1"/>
    <col min="11" max="15" width="8.625" hidden="1" customWidth="1" outlineLevel="1"/>
    <col min="16" max="16" width="9" collapsed="1"/>
    <col min="17" max="17" width="16" hidden="1" customWidth="1" outlineLevel="1"/>
    <col min="18" max="18" width="9" collapsed="1"/>
    <col min="19" max="19" width="16" hidden="1" customWidth="1" outlineLevel="1"/>
    <col min="20" max="20" width="9" hidden="1" customWidth="1" outlineLevel="1"/>
    <col min="21" max="21" width="9" collapsed="1"/>
  </cols>
  <sheetData>
    <row r="1" spans="1:20" ht="27" customHeight="1" x14ac:dyDescent="0.3">
      <c r="A1" t="s">
        <v>0</v>
      </c>
      <c r="B1" t="s">
        <v>137</v>
      </c>
      <c r="C1" t="s">
        <v>112</v>
      </c>
      <c r="D1" t="s">
        <v>480</v>
      </c>
      <c r="E1" t="s">
        <v>138</v>
      </c>
      <c r="F1" t="s">
        <v>136</v>
      </c>
      <c r="G1" t="s">
        <v>114</v>
      </c>
      <c r="H1" t="s">
        <v>136</v>
      </c>
      <c r="I1" t="s">
        <v>113</v>
      </c>
      <c r="J1" t="s">
        <v>231</v>
      </c>
      <c r="K1" t="s">
        <v>232</v>
      </c>
      <c r="L1" t="s">
        <v>366</v>
      </c>
      <c r="M1" t="s">
        <v>367</v>
      </c>
      <c r="N1" t="s">
        <v>368</v>
      </c>
      <c r="O1" t="s">
        <v>369</v>
      </c>
      <c r="Q1" t="s">
        <v>230</v>
      </c>
      <c r="S1" t="s">
        <v>240</v>
      </c>
      <c r="T1">
        <v>5</v>
      </c>
    </row>
    <row r="2" spans="1:20" x14ac:dyDescent="0.3">
      <c r="A2">
        <v>1</v>
      </c>
      <c r="B2">
        <v>50</v>
      </c>
      <c r="C2">
        <v>1</v>
      </c>
      <c r="D2">
        <f t="shared" ref="D2:D4" si="0">C2+2</f>
        <v>3</v>
      </c>
      <c r="E2" t="s">
        <v>173</v>
      </c>
      <c r="F2" t="str">
        <f>IF(ISBLANK(E2),"",
IFERROR(VLOOKUP(E2,[1]StringTable!$1:$1048576,MATCH([1]StringTable!$B$1,[1]StringTable!$1:$1,0),0),
IFERROR(VLOOKUP(E2,[1]InApkStringTable!$1:$1048576,MATCH([1]InApkStringTable!$B$1,[1]InApkStringTable!$1:$1,0),0),
"스트링없음")))</f>
        <v>드넓은 평야</v>
      </c>
      <c r="G2" t="s">
        <v>115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하얀 눈보라는 휘날리는 설원입니다. 래빗 무리가 몰려오고 있으니 조심하세요!</v>
      </c>
      <c r="I2">
        <v>100</v>
      </c>
      <c r="J2">
        <f>[2]PowerLevelTable!$C$3*Q2</f>
        <v>180</v>
      </c>
      <c r="K2">
        <f>[2]PowerLevelTable!$B$3/Q5</f>
        <v>100</v>
      </c>
      <c r="N2">
        <f>IF(ISBLANK(L2),J2,L2)</f>
        <v>180</v>
      </c>
      <c r="O2">
        <f t="shared" ref="O2:O30" si="1">IF(ISBLANK(M2),K2,M2)</f>
        <v>100</v>
      </c>
      <c r="Q2">
        <v>1.2</v>
      </c>
      <c r="S2" t="s">
        <v>239</v>
      </c>
      <c r="T2">
        <v>0</v>
      </c>
    </row>
    <row r="3" spans="1:20" x14ac:dyDescent="0.3">
      <c r="A3">
        <v>2</v>
      </c>
      <c r="B3">
        <v>50</v>
      </c>
      <c r="C3">
        <v>1</v>
      </c>
      <c r="D3">
        <f t="shared" si="0"/>
        <v>3</v>
      </c>
      <c r="E3" t="s">
        <v>174</v>
      </c>
      <c r="F3" t="str">
        <f>IF(ISBLANK(E3),"",
IFERROR(VLOOKUP(E3,[1]StringTable!$1:$1048576,MATCH([1]StringTable!$B$1,[1]StringTable!$1:$1,0),0),
IFERROR(VLOOKUP(E3,[1]InApkStringTable!$1:$1048576,MATCH([1]InApkStringTable!$B$1,[1]InApkStringTable!$1:$1,0),0),
"스트링없음")))</f>
        <v>드넓은 평야2</v>
      </c>
      <c r="G3" t="s">
        <v>116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챕터2 디스크립션 {0} 등을 이용해서 저지하세요.</v>
      </c>
      <c r="I3">
        <v>100</v>
      </c>
      <c r="J3">
        <f>N2*$Q$20</f>
        <v>270</v>
      </c>
      <c r="K3">
        <f>O2*$Q$20</f>
        <v>150</v>
      </c>
      <c r="N3">
        <f t="shared" ref="N3:N30" si="2">IF(ISBLANK(L3),J3,L3)</f>
        <v>270</v>
      </c>
      <c r="O3">
        <f t="shared" si="1"/>
        <v>150</v>
      </c>
      <c r="S3" t="s">
        <v>241</v>
      </c>
      <c r="T3">
        <v>1</v>
      </c>
    </row>
    <row r="4" spans="1:20" x14ac:dyDescent="0.3">
      <c r="A4">
        <v>3</v>
      </c>
      <c r="B4">
        <v>50</v>
      </c>
      <c r="C4">
        <v>2</v>
      </c>
      <c r="D4">
        <f t="shared" si="0"/>
        <v>4</v>
      </c>
      <c r="E4" t="s">
        <v>175</v>
      </c>
      <c r="F4" t="str">
        <f>IF(ISBLANK(E4),"",
IFERROR(VLOOKUP(E4,[1]StringTable!$1:$1048576,MATCH([1]StringTable!$B$1,[1]StringTable!$1:$1,0),0),
IFERROR(VLOOKUP(E4,[1]InApkStringTable!$1:$1048576,MATCH([1]InApkStringTable!$B$1,[1]InApkStringTable!$1:$1,0),0),
"스트링없음")))</f>
        <v>드넓은 평야3</v>
      </c>
      <c r="G4" t="s">
        <v>117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챕터3 디스크립션 {0} 등을 이용해서 저지하세요.</v>
      </c>
      <c r="I4">
        <v>100</v>
      </c>
      <c r="J4">
        <f t="shared" ref="J4:J30" si="3">N3*$Q$20</f>
        <v>405</v>
      </c>
      <c r="K4">
        <f t="shared" ref="K4:K30" si="4">O3*$Q$20</f>
        <v>225</v>
      </c>
      <c r="N4">
        <f t="shared" si="2"/>
        <v>405</v>
      </c>
      <c r="O4">
        <f t="shared" si="1"/>
        <v>225</v>
      </c>
      <c r="Q4" t="s">
        <v>228</v>
      </c>
      <c r="S4" t="s">
        <v>242</v>
      </c>
      <c r="T4">
        <v>1</v>
      </c>
    </row>
    <row r="5" spans="1:20" x14ac:dyDescent="0.3">
      <c r="A5">
        <v>4</v>
      </c>
      <c r="B5">
        <v>50</v>
      </c>
      <c r="C5">
        <v>2</v>
      </c>
      <c r="D5">
        <f t="shared" ref="D5:D7" si="5">C5+3</f>
        <v>5</v>
      </c>
      <c r="E5" t="s">
        <v>176</v>
      </c>
      <c r="F5" t="str">
        <f>IF(ISBLANK(E5),"",
IFERROR(VLOOKUP(E5,[1]StringTable!$1:$1048576,MATCH([1]StringTable!$B$1,[1]StringTable!$1:$1,0),0),
IFERROR(VLOOKUP(E5,[1]InApkStringTable!$1:$1048576,MATCH([1]InApkStringTable!$B$1,[1]InApkStringTable!$1:$1,0),0),
"스트링없음")))</f>
        <v>드넓은 평야4</v>
      </c>
      <c r="G5" t="s">
        <v>118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챕터4 디스크립션 {0} 등을 이용해서 저지하세요.</v>
      </c>
      <c r="I5">
        <v>100</v>
      </c>
      <c r="J5">
        <f t="shared" si="3"/>
        <v>607.5</v>
      </c>
      <c r="K5">
        <f t="shared" si="4"/>
        <v>337.5</v>
      </c>
      <c r="N5">
        <f t="shared" si="2"/>
        <v>607.5</v>
      </c>
      <c r="O5">
        <f t="shared" si="1"/>
        <v>337.5</v>
      </c>
      <c r="Q5">
        <v>6</v>
      </c>
      <c r="S5" t="s">
        <v>243</v>
      </c>
      <c r="T5">
        <v>0.35</v>
      </c>
    </row>
    <row r="6" spans="1:20" x14ac:dyDescent="0.3">
      <c r="A6">
        <v>5</v>
      </c>
      <c r="B6">
        <v>50</v>
      </c>
      <c r="C6">
        <v>3</v>
      </c>
      <c r="D6">
        <f t="shared" si="5"/>
        <v>6</v>
      </c>
      <c r="E6" t="s">
        <v>177</v>
      </c>
      <c r="F6" t="str">
        <f>IF(ISBLANK(E6),"",
IFERROR(VLOOKUP(E6,[1]StringTable!$1:$1048576,MATCH([1]StringTable!$B$1,[1]StringTable!$1:$1,0),0),
IFERROR(VLOOKUP(E6,[1]InApkStringTable!$1:$1048576,MATCH([1]InApkStringTable!$B$1,[1]InApkStringTable!$1:$1,0),0),
"스트링없음")))</f>
        <v>드넓은 평야5</v>
      </c>
      <c r="G6" t="s">
        <v>119</v>
      </c>
      <c r="H6" t="str">
        <f>IF(ISBLANK(G6),"",
IFERROR(VLOOKUP(G6,[1]StringTable!$1:$1048576,MATCH([1]StringTable!$B$1,[1]StringTable!$1:$1,0),0),
IFERROR(VLOOKUP(G6,[1]InApkStringTable!$1:$1048576,MATCH([1]InApkStringTable!$B$1,[1]InApkStringTable!$1:$1,0),0),
"스트링없음")))</f>
        <v>챕터5 디스크립션 {0} 등을 이용해서 저지하세요.</v>
      </c>
      <c r="I6">
        <v>100</v>
      </c>
      <c r="J6">
        <f t="shared" si="3"/>
        <v>911.25</v>
      </c>
      <c r="K6">
        <f t="shared" si="4"/>
        <v>506.25</v>
      </c>
      <c r="N6">
        <f t="shared" si="2"/>
        <v>911.25</v>
      </c>
      <c r="O6">
        <f t="shared" si="1"/>
        <v>506.25</v>
      </c>
      <c r="S6" t="s">
        <v>244</v>
      </c>
      <c r="T6">
        <v>0.2</v>
      </c>
    </row>
    <row r="7" spans="1:20" x14ac:dyDescent="0.3">
      <c r="A7">
        <v>6</v>
      </c>
      <c r="B7">
        <v>50</v>
      </c>
      <c r="C7">
        <v>3</v>
      </c>
      <c r="D7">
        <f t="shared" si="5"/>
        <v>6</v>
      </c>
      <c r="E7" t="s">
        <v>178</v>
      </c>
      <c r="F7" t="str">
        <f>IF(ISBLANK(E7),"",
IFERROR(VLOOKUP(E7,[1]StringTable!$1:$1048576,MATCH([1]StringTable!$B$1,[1]StringTable!$1:$1,0),0),
IFERROR(VLOOKUP(E7,[1]InApkStringTable!$1:$1048576,MATCH([1]InApkStringTable!$B$1,[1]InApkStringTable!$1:$1,0),0),
"스트링없음")))</f>
        <v>드넓은 평야6</v>
      </c>
      <c r="G7" t="s">
        <v>120</v>
      </c>
      <c r="H7" t="str">
        <f>IF(ISBLANK(G7),"",
IFERROR(VLOOKUP(G7,[1]StringTable!$1:$1048576,MATCH([1]StringTable!$B$1,[1]StringTable!$1:$1,0),0),
IFERROR(VLOOKUP(G7,[1]InApkStringTable!$1:$1048576,MATCH([1]InApkStringTable!$B$1,[1]InApkStringTable!$1:$1,0),0),
"스트링없음")))</f>
        <v>챕터6 디스크립션 {0} 등을 이용해서 저지하세요.</v>
      </c>
      <c r="I7">
        <v>100</v>
      </c>
      <c r="J7">
        <f t="shared" si="3"/>
        <v>1366.875</v>
      </c>
      <c r="K7">
        <f t="shared" si="4"/>
        <v>759.375</v>
      </c>
      <c r="N7">
        <f t="shared" si="2"/>
        <v>1366.875</v>
      </c>
      <c r="O7">
        <f t="shared" si="1"/>
        <v>759.375</v>
      </c>
      <c r="Q7" t="s">
        <v>229</v>
      </c>
    </row>
    <row r="8" spans="1:20" x14ac:dyDescent="0.3">
      <c r="A8">
        <v>7</v>
      </c>
      <c r="B8">
        <v>6</v>
      </c>
      <c r="C8">
        <v>4</v>
      </c>
      <c r="D8">
        <f t="shared" ref="D8:D9" si="6">C8+4</f>
        <v>8</v>
      </c>
      <c r="E8" t="s">
        <v>179</v>
      </c>
      <c r="F8" t="str">
        <f>IF(ISBLANK(E8),"",
IFERROR(VLOOKUP(E8,[1]StringTable!$1:$1048576,MATCH([1]StringTable!$B$1,[1]StringTable!$1:$1,0),0),
IFERROR(VLOOKUP(E8,[1]InApkStringTable!$1:$1048576,MATCH([1]InApkStringTable!$B$1,[1]InApkStringTable!$1:$1,0),0),
"스트링없음")))</f>
        <v>드넓은 평야7</v>
      </c>
      <c r="G8" t="s">
        <v>121</v>
      </c>
      <c r="H8" t="str">
        <f>IF(ISBLANK(G8),"",
IFERROR(VLOOKUP(G8,[1]StringTable!$1:$1048576,MATCH([1]StringTable!$B$1,[1]StringTable!$1:$1,0),0),
IFERROR(VLOOKUP(G8,[1]InApkStringTable!$1:$1048576,MATCH([1]InApkStringTable!$B$1,[1]InApkStringTable!$1:$1,0),0),
"스트링없음")))</f>
        <v>6개의 관문을 통과해야 합니다 래빗 무리가 몰려오고 있으니 {0} 등을 이용해서 저지하세요.</v>
      </c>
      <c r="I8">
        <v>100</v>
      </c>
      <c r="J8">
        <f t="shared" si="3"/>
        <v>2050.3125</v>
      </c>
      <c r="K8">
        <f t="shared" si="4"/>
        <v>1139.0625</v>
      </c>
      <c r="N8">
        <f t="shared" si="2"/>
        <v>2050.3125</v>
      </c>
      <c r="O8">
        <f t="shared" si="1"/>
        <v>1139.0625</v>
      </c>
      <c r="Q8">
        <f>1/Q5</f>
        <v>0.16666666666666666</v>
      </c>
      <c r="S8" t="s">
        <v>247</v>
      </c>
      <c r="T8">
        <v>0</v>
      </c>
    </row>
    <row r="9" spans="1:20" x14ac:dyDescent="0.3">
      <c r="A9">
        <v>8</v>
      </c>
      <c r="B9">
        <v>50</v>
      </c>
      <c r="C9">
        <v>4</v>
      </c>
      <c r="D9">
        <f t="shared" si="6"/>
        <v>8</v>
      </c>
      <c r="E9" t="s">
        <v>180</v>
      </c>
      <c r="F9" t="str">
        <f>IF(ISBLANK(E9),"",
IFERROR(VLOOKUP(E9,[1]StringTable!$1:$1048576,MATCH([1]StringTable!$B$1,[1]StringTable!$1:$1,0),0),
IFERROR(VLOOKUP(E9,[1]InApkStringTable!$1:$1048576,MATCH([1]InApkStringTable!$B$1,[1]InApkStringTable!$1:$1,0),0),
"스트링없음")))</f>
        <v>드넓은 평야8</v>
      </c>
      <c r="G9" t="s">
        <v>122</v>
      </c>
      <c r="H9" t="str">
        <f>IF(ISBLANK(G9),"",
IFERROR(VLOOKUP(G9,[1]StringTable!$1:$1048576,MATCH([1]StringTable!$B$1,[1]StringTable!$1:$1,0),0),
IFERROR(VLOOKUP(G9,[1]InApkStringTable!$1:$1048576,MATCH([1]InApkStringTable!$B$1,[1]InApkStringTable!$1:$1,0),0),
"스트링없음")))</f>
        <v>챕터8 디스크립션 {0} 등을 이용해서 저지하세요.</v>
      </c>
      <c r="I9">
        <v>100</v>
      </c>
      <c r="J9">
        <f t="shared" si="3"/>
        <v>3075.46875</v>
      </c>
      <c r="K9">
        <f t="shared" si="4"/>
        <v>1708.59375</v>
      </c>
      <c r="N9">
        <f t="shared" si="2"/>
        <v>3075.46875</v>
      </c>
      <c r="O9">
        <f t="shared" si="1"/>
        <v>1708.59375</v>
      </c>
      <c r="S9" t="s">
        <v>248</v>
      </c>
      <c r="T9">
        <v>-1</v>
      </c>
    </row>
    <row r="10" spans="1:20" x14ac:dyDescent="0.3">
      <c r="A10">
        <v>9</v>
      </c>
      <c r="B10">
        <v>50</v>
      </c>
      <c r="C10">
        <v>4</v>
      </c>
      <c r="D10">
        <f t="shared" ref="D10:D11" si="7">C10+5</f>
        <v>9</v>
      </c>
      <c r="E10" t="s">
        <v>181</v>
      </c>
      <c r="F10" t="str">
        <f>IF(ISBLANK(E10),"",
IFERROR(VLOOKUP(E10,[1]StringTable!$1:$1048576,MATCH([1]StringTable!$B$1,[1]StringTable!$1:$1,0),0),
IFERROR(VLOOKUP(E10,[1]InApkStringTable!$1:$1048576,MATCH([1]InApkStringTable!$B$1,[1]InApkStringTable!$1:$1,0),0),
"스트링없음")))</f>
        <v>드넓은 평야9</v>
      </c>
      <c r="G10" t="s">
        <v>123</v>
      </c>
      <c r="H10" t="str">
        <f>IF(ISBLANK(G10),"",
IFERROR(VLOOKUP(G10,[1]StringTable!$1:$1048576,MATCH([1]StringTable!$B$1,[1]StringTable!$1:$1,0),0),
IFERROR(VLOOKUP(G10,[1]InApkStringTable!$1:$1048576,MATCH([1]InApkStringTable!$B$1,[1]InApkStringTable!$1:$1,0),0),
"스트링없음")))</f>
        <v>챕터9 디스크립션 {0} 등을 이용해서 저지하세요.</v>
      </c>
      <c r="I10">
        <v>100</v>
      </c>
      <c r="J10">
        <f t="shared" si="3"/>
        <v>4613.203125</v>
      </c>
      <c r="K10">
        <f t="shared" si="4"/>
        <v>2562.890625</v>
      </c>
      <c r="N10">
        <f t="shared" si="2"/>
        <v>4613.203125</v>
      </c>
      <c r="O10">
        <f t="shared" si="1"/>
        <v>2562.890625</v>
      </c>
      <c r="Q10" t="s">
        <v>233</v>
      </c>
      <c r="S10" t="s">
        <v>251</v>
      </c>
      <c r="T10">
        <v>1</v>
      </c>
    </row>
    <row r="11" spans="1:20" x14ac:dyDescent="0.3">
      <c r="A11">
        <v>10</v>
      </c>
      <c r="B11">
        <v>50</v>
      </c>
      <c r="C11">
        <v>5</v>
      </c>
      <c r="D11">
        <f t="shared" si="7"/>
        <v>10</v>
      </c>
      <c r="E11" t="s">
        <v>182</v>
      </c>
      <c r="F11" t="str">
        <f>IF(ISBLANK(E11),"",
IFERROR(VLOOKUP(E11,[1]StringTable!$1:$1048576,MATCH([1]StringTable!$B$1,[1]StringTable!$1:$1,0),0),
IFERROR(VLOOKUP(E11,[1]InApkStringTable!$1:$1048576,MATCH([1]InApkStringTable!$B$1,[1]InApkStringTable!$1:$1,0),0),
"스트링없음")))</f>
        <v>드넓은 평야10</v>
      </c>
      <c r="G11" t="s">
        <v>124</v>
      </c>
      <c r="H11" t="str">
        <f>IF(ISBLANK(G11),"",
IFERROR(VLOOKUP(G11,[1]StringTable!$1:$1048576,MATCH([1]StringTable!$B$1,[1]StringTable!$1:$1,0),0),
IFERROR(VLOOKUP(G11,[1]InApkStringTable!$1:$1048576,MATCH([1]InApkStringTable!$B$1,[1]InApkStringTable!$1:$1,0),0),
"스트링없음")))</f>
        <v>챕터10 디스크립션 {0} 등을 이용해서 저지하세요.</v>
      </c>
      <c r="I11">
        <v>100</v>
      </c>
      <c r="J11">
        <f t="shared" si="3"/>
        <v>6919.8046875</v>
      </c>
      <c r="K11">
        <f t="shared" si="4"/>
        <v>3844.3359375</v>
      </c>
      <c r="N11">
        <f t="shared" si="2"/>
        <v>6919.8046875</v>
      </c>
      <c r="O11">
        <f t="shared" si="1"/>
        <v>3844.3359375</v>
      </c>
      <c r="Q11">
        <v>1</v>
      </c>
      <c r="S11" t="s">
        <v>252</v>
      </c>
      <c r="T11">
        <v>1</v>
      </c>
    </row>
    <row r="12" spans="1:20" x14ac:dyDescent="0.3">
      <c r="A12">
        <v>11</v>
      </c>
      <c r="B12">
        <v>50</v>
      </c>
      <c r="C12">
        <v>5</v>
      </c>
      <c r="D12">
        <f t="shared" ref="D12:D13" si="8">C12+6</f>
        <v>11</v>
      </c>
      <c r="E12" t="s">
        <v>183</v>
      </c>
      <c r="F12" t="str">
        <f>IF(ISBLANK(E12),"",
IFERROR(VLOOKUP(E12,[1]StringTable!$1:$1048576,MATCH([1]StringTable!$B$1,[1]StringTable!$1:$1,0),0),
IFERROR(VLOOKUP(E12,[1]InApkStringTable!$1:$1048576,MATCH([1]InApkStringTable!$B$1,[1]InApkStringTable!$1:$1,0),0),
"스트링없음")))</f>
        <v>드넓은 평야11</v>
      </c>
      <c r="G12" t="s">
        <v>125</v>
      </c>
      <c r="H12" t="str">
        <f>IF(ISBLANK(G12),"",
IFERROR(VLOOKUP(G12,[1]StringTable!$1:$1048576,MATCH([1]StringTable!$B$1,[1]StringTable!$1:$1,0),0),
IFERROR(VLOOKUP(G12,[1]InApkStringTable!$1:$1048576,MATCH([1]InApkStringTable!$B$1,[1]InApkStringTable!$1:$1,0),0),
"스트링없음")))</f>
        <v>챕터11 디스크립션 {0} 등을 이용해서 저지하세요.</v>
      </c>
      <c r="I12">
        <v>100</v>
      </c>
      <c r="J12">
        <f t="shared" si="3"/>
        <v>10379.70703125</v>
      </c>
      <c r="K12">
        <f t="shared" si="4"/>
        <v>5766.50390625</v>
      </c>
      <c r="N12">
        <f t="shared" si="2"/>
        <v>10379.70703125</v>
      </c>
      <c r="O12">
        <f t="shared" si="1"/>
        <v>5766.50390625</v>
      </c>
      <c r="S12" t="s">
        <v>253</v>
      </c>
      <c r="T12">
        <v>0.35</v>
      </c>
    </row>
    <row r="13" spans="1:20" x14ac:dyDescent="0.3">
      <c r="A13">
        <v>12</v>
      </c>
      <c r="B13">
        <v>50</v>
      </c>
      <c r="C13">
        <v>5</v>
      </c>
      <c r="D13">
        <f t="shared" si="8"/>
        <v>11</v>
      </c>
      <c r="E13" t="s">
        <v>184</v>
      </c>
      <c r="F13" t="str">
        <f>IF(ISBLANK(E13),"",
IFERROR(VLOOKUP(E13,[1]StringTable!$1:$1048576,MATCH([1]StringTable!$B$1,[1]StringTable!$1:$1,0),0),
IFERROR(VLOOKUP(E13,[1]InApkStringTable!$1:$1048576,MATCH([1]InApkStringTable!$B$1,[1]InApkStringTable!$1:$1,0),0),
"스트링없음")))</f>
        <v>드넓은 평야12</v>
      </c>
      <c r="G13" t="s">
        <v>126</v>
      </c>
      <c r="H13" t="str">
        <f>IF(ISBLANK(G13),"",
IFERROR(VLOOKUP(G13,[1]StringTable!$1:$1048576,MATCH([1]StringTable!$B$1,[1]StringTable!$1:$1,0),0),
IFERROR(VLOOKUP(G13,[1]InApkStringTable!$1:$1048576,MATCH([1]InApkStringTable!$B$1,[1]InApkStringTable!$1:$1,0),0),
"스트링없음")))</f>
        <v>챕터12 디스크립션 {0} 등을 이용해서 저지하세요.</v>
      </c>
      <c r="I13">
        <v>100</v>
      </c>
      <c r="J13">
        <f t="shared" si="3"/>
        <v>15569.560546875</v>
      </c>
      <c r="K13">
        <f t="shared" si="4"/>
        <v>8649.755859375</v>
      </c>
      <c r="N13">
        <f t="shared" si="2"/>
        <v>15569.560546875</v>
      </c>
      <c r="O13">
        <f t="shared" si="1"/>
        <v>8649.755859375</v>
      </c>
      <c r="Q13" t="s">
        <v>234</v>
      </c>
      <c r="S13" t="s">
        <v>254</v>
      </c>
      <c r="T13">
        <v>0.2</v>
      </c>
    </row>
    <row r="14" spans="1:20" x14ac:dyDescent="0.3">
      <c r="A14">
        <v>13</v>
      </c>
      <c r="B14">
        <v>50</v>
      </c>
      <c r="C14">
        <v>5</v>
      </c>
      <c r="D14">
        <f t="shared" ref="D14:D16" si="9">C14+7</f>
        <v>12</v>
      </c>
      <c r="E14" t="s">
        <v>185</v>
      </c>
      <c r="F14" t="str">
        <f>IF(ISBLANK(E14),"",
IFERROR(VLOOKUP(E14,[1]StringTable!$1:$1048576,MATCH([1]StringTable!$B$1,[1]StringTable!$1:$1,0),0),
IFERROR(VLOOKUP(E14,[1]InApkStringTable!$1:$1048576,MATCH([1]InApkStringTable!$B$1,[1]InApkStringTable!$1:$1,0),0),
"스트링없음")))</f>
        <v>드넓은 평야13</v>
      </c>
      <c r="G14" t="s">
        <v>127</v>
      </c>
      <c r="H14" t="str">
        <f>IF(ISBLANK(G14),"",
IFERROR(VLOOKUP(G14,[1]StringTable!$1:$1048576,MATCH([1]StringTable!$B$1,[1]StringTable!$1:$1,0),0),
IFERROR(VLOOKUP(G14,[1]InApkStringTable!$1:$1048576,MATCH([1]InApkStringTable!$B$1,[1]InApkStringTable!$1:$1,0),0),
"스트링없음")))</f>
        <v>챕터13 디스크립션 {0} 등을 이용해서 저지하세요.</v>
      </c>
      <c r="I14">
        <v>100</v>
      </c>
      <c r="J14">
        <f t="shared" si="3"/>
        <v>23354.3408203125</v>
      </c>
      <c r="K14">
        <f t="shared" si="4"/>
        <v>12974.6337890625</v>
      </c>
      <c r="N14">
        <f t="shared" si="2"/>
        <v>23354.3408203125</v>
      </c>
      <c r="O14">
        <f t="shared" si="1"/>
        <v>12974.6337890625</v>
      </c>
      <c r="Q14">
        <v>0.85</v>
      </c>
    </row>
    <row r="15" spans="1:20" x14ac:dyDescent="0.3">
      <c r="A15">
        <v>14</v>
      </c>
      <c r="B15">
        <v>7</v>
      </c>
      <c r="C15">
        <v>6</v>
      </c>
      <c r="D15">
        <f t="shared" si="9"/>
        <v>13</v>
      </c>
      <c r="E15" t="s">
        <v>186</v>
      </c>
      <c r="F15" t="str">
        <f>IF(ISBLANK(E15),"",
IFERROR(VLOOKUP(E15,[1]StringTable!$1:$1048576,MATCH([1]StringTable!$B$1,[1]StringTable!$1:$1,0),0),
IFERROR(VLOOKUP(E15,[1]InApkStringTable!$1:$1048576,MATCH([1]InApkStringTable!$B$1,[1]InApkStringTable!$1:$1,0),0),
"스트링없음")))</f>
        <v>드넓은 평야14</v>
      </c>
      <c r="G15" t="s">
        <v>128</v>
      </c>
      <c r="H15" t="str">
        <f>IF(ISBLANK(G15),"",
IFERROR(VLOOKUP(G15,[1]StringTable!$1:$1048576,MATCH([1]StringTable!$B$1,[1]StringTable!$1:$1,0),0),
IFERROR(VLOOKUP(G15,[1]InApkStringTable!$1:$1048576,MATCH([1]InApkStringTable!$B$1,[1]InApkStringTable!$1:$1,0),0),
"스트링없음")))</f>
        <v>챕터14 디스크립션 {0} 등을 이용해서 저지하세요.</v>
      </c>
      <c r="I15">
        <v>100</v>
      </c>
      <c r="J15">
        <f t="shared" si="3"/>
        <v>35031.51123046875</v>
      </c>
      <c r="K15">
        <f t="shared" si="4"/>
        <v>19461.95068359375</v>
      </c>
      <c r="N15">
        <f t="shared" si="2"/>
        <v>35031.51123046875</v>
      </c>
      <c r="O15">
        <f t="shared" si="1"/>
        <v>19461.95068359375</v>
      </c>
    </row>
    <row r="16" spans="1:20" x14ac:dyDescent="0.3">
      <c r="A16">
        <v>15</v>
      </c>
      <c r="B16">
        <v>50</v>
      </c>
      <c r="C16">
        <v>6</v>
      </c>
      <c r="D16">
        <f t="shared" si="9"/>
        <v>13</v>
      </c>
      <c r="E16" t="s">
        <v>187</v>
      </c>
      <c r="F16" t="str">
        <f>IF(ISBLANK(E16),"",
IFERROR(VLOOKUP(E16,[1]StringTable!$1:$1048576,MATCH([1]StringTable!$B$1,[1]StringTable!$1:$1,0),0),
IFERROR(VLOOKUP(E16,[1]InApkStringTable!$1:$1048576,MATCH([1]InApkStringTable!$B$1,[1]InApkStringTable!$1:$1,0),0),
"스트링없음")))</f>
        <v>드넓은 평야15</v>
      </c>
      <c r="G16" t="s">
        <v>129</v>
      </c>
      <c r="H16" t="str">
        <f>IF(ISBLANK(G16),"",
IFERROR(VLOOKUP(G16,[1]StringTable!$1:$1048576,MATCH([1]StringTable!$B$1,[1]StringTable!$1:$1,0),0),
IFERROR(VLOOKUP(G16,[1]InApkStringTable!$1:$1048576,MATCH([1]InApkStringTable!$B$1,[1]InApkStringTable!$1:$1,0),0),
"스트링없음")))</f>
        <v>챕터15 디스크립션 {0} 등을 이용해서 저지하세요.</v>
      </c>
      <c r="I16">
        <v>100</v>
      </c>
      <c r="J16">
        <f t="shared" si="3"/>
        <v>52547.266845703125</v>
      </c>
      <c r="K16">
        <f t="shared" si="4"/>
        <v>29192.926025390625</v>
      </c>
      <c r="N16">
        <f t="shared" si="2"/>
        <v>52547.266845703125</v>
      </c>
      <c r="O16">
        <f t="shared" si="1"/>
        <v>29192.926025390625</v>
      </c>
      <c r="Q16" t="s">
        <v>246</v>
      </c>
    </row>
    <row r="17" spans="1:19" x14ac:dyDescent="0.3">
      <c r="A17">
        <v>16</v>
      </c>
      <c r="B17">
        <v>50</v>
      </c>
      <c r="C17">
        <v>6</v>
      </c>
      <c r="D17">
        <f t="shared" ref="D17:D18" si="10">C17+8</f>
        <v>14</v>
      </c>
      <c r="E17" t="s">
        <v>188</v>
      </c>
      <c r="F17" t="str">
        <f>IF(ISBLANK(E17),"",
IFERROR(VLOOKUP(E17,[1]StringTable!$1:$1048576,MATCH([1]StringTable!$B$1,[1]StringTable!$1:$1,0),0),
IFERROR(VLOOKUP(E17,[1]InApkStringTable!$1:$1048576,MATCH([1]InApkStringTable!$B$1,[1]InApkStringTable!$1:$1,0),0),
"스트링없음")))</f>
        <v>드넓은 평야16</v>
      </c>
      <c r="G17" t="s">
        <v>130</v>
      </c>
      <c r="H17" t="str">
        <f>IF(ISBLANK(G17),"",
IFERROR(VLOOKUP(G17,[1]StringTable!$1:$1048576,MATCH([1]StringTable!$B$1,[1]StringTable!$1:$1,0),0),
IFERROR(VLOOKUP(G17,[1]InApkStringTable!$1:$1048576,MATCH([1]InApkStringTable!$B$1,[1]InApkStringTable!$1:$1,0),0),
"스트링없음")))</f>
        <v>챕터16 디스크립션 {0} 등을 이용해서 저지하세요.</v>
      </c>
      <c r="I17">
        <v>100</v>
      </c>
      <c r="J17">
        <f t="shared" si="3"/>
        <v>78820.900268554688</v>
      </c>
      <c r="K17">
        <f t="shared" si="4"/>
        <v>43789.389038085938</v>
      </c>
      <c r="N17">
        <f t="shared" si="2"/>
        <v>78820.900268554688</v>
      </c>
      <c r="O17">
        <f t="shared" si="1"/>
        <v>43789.389038085938</v>
      </c>
      <c r="Q17">
        <f>1/1.5</f>
        <v>0.66666666666666663</v>
      </c>
    </row>
    <row r="18" spans="1:19" x14ac:dyDescent="0.3">
      <c r="A18">
        <v>17</v>
      </c>
      <c r="B18">
        <v>50</v>
      </c>
      <c r="C18">
        <v>6</v>
      </c>
      <c r="D18">
        <f t="shared" si="10"/>
        <v>14</v>
      </c>
      <c r="E18" t="s">
        <v>189</v>
      </c>
      <c r="F18" t="str">
        <f>IF(ISBLANK(E18),"",
IFERROR(VLOOKUP(E18,[1]StringTable!$1:$1048576,MATCH([1]StringTable!$B$1,[1]StringTable!$1:$1,0),0),
IFERROR(VLOOKUP(E18,[1]InApkStringTable!$1:$1048576,MATCH([1]InApkStringTable!$B$1,[1]InApkStringTable!$1:$1,0),0),
"스트링없음")))</f>
        <v>드넓은 평야17</v>
      </c>
      <c r="G18" t="s">
        <v>131</v>
      </c>
      <c r="H18" t="str">
        <f>IF(ISBLANK(G18),"",
IFERROR(VLOOKUP(G18,[1]StringTable!$1:$1048576,MATCH([1]StringTable!$B$1,[1]StringTable!$1:$1,0),0),
IFERROR(VLOOKUP(G18,[1]InApkStringTable!$1:$1048576,MATCH([1]InApkStringTable!$B$1,[1]InApkStringTable!$1:$1,0),0),
"스트링없음")))</f>
        <v>챕터17 디스크립션 {0} 등을 이용해서 저지하세요.</v>
      </c>
      <c r="I18">
        <v>100</v>
      </c>
      <c r="J18">
        <f t="shared" si="3"/>
        <v>118231.35040283203</v>
      </c>
      <c r="K18">
        <f t="shared" si="4"/>
        <v>65684.083557128906</v>
      </c>
      <c r="N18">
        <f t="shared" si="2"/>
        <v>118231.35040283203</v>
      </c>
      <c r="O18">
        <f t="shared" si="1"/>
        <v>65684.083557128906</v>
      </c>
    </row>
    <row r="19" spans="1:19" x14ac:dyDescent="0.3">
      <c r="A19">
        <v>18</v>
      </c>
      <c r="B19">
        <v>50</v>
      </c>
      <c r="C19">
        <v>6</v>
      </c>
      <c r="D19">
        <f t="shared" ref="D19:D20" si="11">C19+9</f>
        <v>15</v>
      </c>
      <c r="E19" t="s">
        <v>190</v>
      </c>
      <c r="F19" t="str">
        <f>IF(ISBLANK(E19),"",
IFERROR(VLOOKUP(E19,[1]StringTable!$1:$1048576,MATCH([1]StringTable!$B$1,[1]StringTable!$1:$1,0),0),
IFERROR(VLOOKUP(E19,[1]InApkStringTable!$1:$1048576,MATCH([1]InApkStringTable!$B$1,[1]InApkStringTable!$1:$1,0),0),
"스트링없음")))</f>
        <v>드넓은 평야18</v>
      </c>
      <c r="G19" t="s">
        <v>132</v>
      </c>
      <c r="H19" t="str">
        <f>IF(ISBLANK(G19),"",
IFERROR(VLOOKUP(G19,[1]StringTable!$1:$1048576,MATCH([1]StringTable!$B$1,[1]StringTable!$1:$1,0),0),
IFERROR(VLOOKUP(G19,[1]InApkStringTable!$1:$1048576,MATCH([1]InApkStringTable!$B$1,[1]InApkStringTable!$1:$1,0),0),
"스트링없음")))</f>
        <v>챕터18 디스크립션 {0} 등을 이용해서 저지하세요.</v>
      </c>
      <c r="I19">
        <v>100</v>
      </c>
      <c r="J19">
        <f t="shared" si="3"/>
        <v>177347.02560424805</v>
      </c>
      <c r="K19">
        <f t="shared" si="4"/>
        <v>98526.125335693359</v>
      </c>
      <c r="N19">
        <f t="shared" si="2"/>
        <v>177347.02560424805</v>
      </c>
      <c r="O19">
        <f t="shared" si="1"/>
        <v>98526.125335693359</v>
      </c>
      <c r="Q19" t="s">
        <v>235</v>
      </c>
      <c r="S19" t="s">
        <v>255</v>
      </c>
    </row>
    <row r="20" spans="1:19" x14ac:dyDescent="0.3">
      <c r="A20">
        <v>19</v>
      </c>
      <c r="B20">
        <v>50</v>
      </c>
      <c r="C20">
        <v>7</v>
      </c>
      <c r="D20">
        <f t="shared" si="11"/>
        <v>16</v>
      </c>
      <c r="E20" t="s">
        <v>191</v>
      </c>
      <c r="F20" t="str">
        <f>IF(ISBLANK(E20),"",
IFERROR(VLOOKUP(E20,[1]StringTable!$1:$1048576,MATCH([1]StringTable!$B$1,[1]StringTable!$1:$1,0),0),
IFERROR(VLOOKUP(E20,[1]InApkStringTable!$1:$1048576,MATCH([1]InApkStringTable!$B$1,[1]InApkStringTable!$1:$1,0),0),
"스트링없음")))</f>
        <v>드넓은 평야19</v>
      </c>
      <c r="G20" t="s">
        <v>133</v>
      </c>
      <c r="H20" t="str">
        <f>IF(ISBLANK(G20),"",
IFERROR(VLOOKUP(G20,[1]StringTable!$1:$1048576,MATCH([1]StringTable!$B$1,[1]StringTable!$1:$1,0),0),
IFERROR(VLOOKUP(G20,[1]InApkStringTable!$1:$1048576,MATCH([1]InApkStringTable!$B$1,[1]InApkStringTable!$1:$1,0),0),
"스트링없음")))</f>
        <v>챕터19 디스크립션 {0} 등을 이용해서 저지하세요.</v>
      </c>
      <c r="I20">
        <v>100</v>
      </c>
      <c r="J20">
        <f t="shared" si="3"/>
        <v>266020.53840637207</v>
      </c>
      <c r="K20">
        <f t="shared" si="4"/>
        <v>147789.18800354004</v>
      </c>
      <c r="N20">
        <f t="shared" si="2"/>
        <v>266020.53840637207</v>
      </c>
      <c r="O20">
        <f t="shared" si="1"/>
        <v>147789.18800354004</v>
      </c>
      <c r="Q20">
        <v>1.5</v>
      </c>
      <c r="S20">
        <v>7</v>
      </c>
    </row>
    <row r="21" spans="1:19" x14ac:dyDescent="0.3">
      <c r="A21">
        <v>20</v>
      </c>
      <c r="B21">
        <v>50</v>
      </c>
      <c r="C21">
        <v>7</v>
      </c>
      <c r="D21">
        <f t="shared" ref="D21:D22" si="12">C21+10</f>
        <v>17</v>
      </c>
      <c r="E21" t="s">
        <v>192</v>
      </c>
      <c r="F21" t="str">
        <f>IF(ISBLANK(E21),"",
IFERROR(VLOOKUP(E21,[1]StringTable!$1:$1048576,MATCH([1]StringTable!$B$1,[1]StringTable!$1:$1,0),0),
IFERROR(VLOOKUP(E21,[1]InApkStringTable!$1:$1048576,MATCH([1]InApkStringTable!$B$1,[1]InApkStringTable!$1:$1,0),0),
"스트링없음")))</f>
        <v>드넓은 평야20</v>
      </c>
      <c r="G21" t="s">
        <v>134</v>
      </c>
      <c r="H21" t="str">
        <f>IF(ISBLANK(G21),"",
IFERROR(VLOOKUP(G21,[1]StringTable!$1:$1048576,MATCH([1]StringTable!$B$1,[1]StringTable!$1:$1,0),0),
IFERROR(VLOOKUP(G21,[1]InApkStringTable!$1:$1048576,MATCH([1]InApkStringTable!$B$1,[1]InApkStringTable!$1:$1,0),0),
"스트링없음")))</f>
        <v>챕터20 디스크립션 {0} 등을 이용해서 저지하세요.</v>
      </c>
      <c r="I21">
        <v>100</v>
      </c>
      <c r="J21">
        <f t="shared" si="3"/>
        <v>399030.80760955811</v>
      </c>
      <c r="K21">
        <f t="shared" si="4"/>
        <v>221683.78200531006</v>
      </c>
      <c r="N21">
        <f t="shared" si="2"/>
        <v>399030.80760955811</v>
      </c>
      <c r="O21">
        <f t="shared" si="1"/>
        <v>221683.78200531006</v>
      </c>
    </row>
    <row r="22" spans="1:19" x14ac:dyDescent="0.3">
      <c r="A22">
        <v>21</v>
      </c>
      <c r="B22">
        <v>8</v>
      </c>
      <c r="C22">
        <v>7</v>
      </c>
      <c r="D22">
        <f t="shared" si="12"/>
        <v>17</v>
      </c>
      <c r="E22" t="s">
        <v>193</v>
      </c>
      <c r="F22" t="str">
        <f>IF(ISBLANK(E22),"",
IFERROR(VLOOKUP(E22,[1]StringTable!$1:$1048576,MATCH([1]StringTable!$B$1,[1]StringTable!$1:$1,0),0),
IFERROR(VLOOKUP(E22,[1]InApkStringTable!$1:$1048576,MATCH([1]InApkStringTable!$B$1,[1]InApkStringTable!$1:$1,0),0),
"스트링없음")))</f>
        <v>드넓은 평야21</v>
      </c>
      <c r="G22" t="s">
        <v>135</v>
      </c>
      <c r="H22" t="str">
        <f>IF(ISBLANK(G22),"",
IFERROR(VLOOKUP(G22,[1]StringTable!$1:$1048576,MATCH([1]StringTable!$B$1,[1]StringTable!$1:$1,0),0),
IFERROR(VLOOKUP(G22,[1]InApkStringTable!$1:$1048576,MATCH([1]InApkStringTable!$B$1,[1]InApkStringTable!$1:$1,0),0),
"스트링없음")))</f>
        <v>챕터21 디스크립션 {0} 등을 이용해서 저지하세요.</v>
      </c>
      <c r="I22">
        <v>100</v>
      </c>
      <c r="J22">
        <f t="shared" si="3"/>
        <v>598546.21141433716</v>
      </c>
      <c r="K22">
        <f t="shared" si="4"/>
        <v>332525.67300796509</v>
      </c>
      <c r="N22">
        <f t="shared" si="2"/>
        <v>598546.21141433716</v>
      </c>
      <c r="O22">
        <f t="shared" si="1"/>
        <v>332525.67300796509</v>
      </c>
      <c r="Q22" t="s">
        <v>236</v>
      </c>
      <c r="S22" t="s">
        <v>249</v>
      </c>
    </row>
    <row r="23" spans="1:19" x14ac:dyDescent="0.3">
      <c r="A23">
        <v>22</v>
      </c>
      <c r="B23">
        <v>50</v>
      </c>
      <c r="C23">
        <v>7</v>
      </c>
      <c r="D23">
        <f t="shared" ref="D23:D30" si="13">C23+11</f>
        <v>18</v>
      </c>
      <c r="E23" t="s">
        <v>212</v>
      </c>
      <c r="F23" t="str">
        <f>IF(ISBLANK(E23),"",
IFERROR(VLOOKUP(E23,[1]StringTable!$1:$1048576,MATCH([1]StringTable!$B$1,[1]StringTable!$1:$1,0),0),
IFERROR(VLOOKUP(E23,[1]InApkStringTable!$1:$1048576,MATCH([1]InApkStringTable!$B$1,[1]InApkStringTable!$1:$1,0),0),
"스트링없음")))</f>
        <v>드넓은 평야22</v>
      </c>
      <c r="G23" t="s">
        <v>220</v>
      </c>
      <c r="H23" t="str">
        <f>IF(ISBLANK(G23),"",
IFERROR(VLOOKUP(G23,[1]StringTable!$1:$1048576,MATCH([1]StringTable!$B$1,[1]StringTable!$1:$1,0),0),
IFERROR(VLOOKUP(G23,[1]InApkStringTable!$1:$1048576,MATCH([1]InApkStringTable!$B$1,[1]InApkStringTable!$1:$1,0),0),
"스트링없음")))</f>
        <v>챕터22 디스크립션 {0} 등을 이용해서 저지하세요.</v>
      </c>
      <c r="I23">
        <v>100</v>
      </c>
      <c r="J23">
        <f t="shared" si="3"/>
        <v>897819.31712150574</v>
      </c>
      <c r="K23">
        <f t="shared" si="4"/>
        <v>498788.50951194763</v>
      </c>
      <c r="N23">
        <f t="shared" si="2"/>
        <v>897819.31712150574</v>
      </c>
      <c r="O23">
        <f t="shared" si="1"/>
        <v>498788.50951194763</v>
      </c>
      <c r="Q23">
        <v>10</v>
      </c>
      <c r="S23">
        <v>1</v>
      </c>
    </row>
    <row r="24" spans="1:19" x14ac:dyDescent="0.3">
      <c r="A24">
        <v>23</v>
      </c>
      <c r="B24">
        <v>50</v>
      </c>
      <c r="C24">
        <v>7</v>
      </c>
      <c r="D24">
        <f t="shared" si="13"/>
        <v>18</v>
      </c>
      <c r="E24" t="s">
        <v>213</v>
      </c>
      <c r="F24" t="str">
        <f>IF(ISBLANK(E24),"",
IFERROR(VLOOKUP(E24,[1]StringTable!$1:$1048576,MATCH([1]StringTable!$B$1,[1]StringTable!$1:$1,0),0),
IFERROR(VLOOKUP(E24,[1]InApkStringTable!$1:$1048576,MATCH([1]InApkStringTable!$B$1,[1]InApkStringTable!$1:$1,0),0),
"스트링없음")))</f>
        <v>드넓은 평야23</v>
      </c>
      <c r="G24" t="s">
        <v>221</v>
      </c>
      <c r="H24" t="str">
        <f>IF(ISBLANK(G24),"",
IFERROR(VLOOKUP(G24,[1]StringTable!$1:$1048576,MATCH([1]StringTable!$B$1,[1]StringTable!$1:$1,0),0),
IFERROR(VLOOKUP(G24,[1]InApkStringTable!$1:$1048576,MATCH([1]InApkStringTable!$B$1,[1]InApkStringTable!$1:$1,0),0),
"스트링없음")))</f>
        <v>챕터23 디스크립션 {0} 등을 이용해서 저지하세요.</v>
      </c>
      <c r="I24">
        <v>100</v>
      </c>
      <c r="J24">
        <f t="shared" si="3"/>
        <v>1346728.9756822586</v>
      </c>
      <c r="K24">
        <f t="shared" si="4"/>
        <v>748182.76426792145</v>
      </c>
      <c r="N24">
        <f t="shared" si="2"/>
        <v>1346728.9756822586</v>
      </c>
      <c r="O24">
        <f t="shared" si="1"/>
        <v>748182.76426792145</v>
      </c>
    </row>
    <row r="25" spans="1:19" x14ac:dyDescent="0.3">
      <c r="A25">
        <v>24</v>
      </c>
      <c r="B25">
        <v>50</v>
      </c>
      <c r="C25">
        <v>8</v>
      </c>
      <c r="D25">
        <f t="shared" si="13"/>
        <v>19</v>
      </c>
      <c r="E25" t="s">
        <v>214</v>
      </c>
      <c r="F25" t="str">
        <f>IF(ISBLANK(E25),"",
IFERROR(VLOOKUP(E25,[1]StringTable!$1:$1048576,MATCH([1]StringTable!$B$1,[1]StringTable!$1:$1,0),0),
IFERROR(VLOOKUP(E25,[1]InApkStringTable!$1:$1048576,MATCH([1]InApkStringTable!$B$1,[1]InApkStringTable!$1:$1,0),0),
"스트링없음")))</f>
        <v>드넓은 평야24</v>
      </c>
      <c r="G25" t="s">
        <v>222</v>
      </c>
      <c r="H25" t="str">
        <f>IF(ISBLANK(G25),"",
IFERROR(VLOOKUP(G25,[1]StringTable!$1:$1048576,MATCH([1]StringTable!$B$1,[1]StringTable!$1:$1,0),0),
IFERROR(VLOOKUP(G25,[1]InApkStringTable!$1:$1048576,MATCH([1]InApkStringTable!$B$1,[1]InApkStringTable!$1:$1,0),0),
"스트링없음")))</f>
        <v>챕터24 디스크립션 {0} 등을 이용해서 저지하세요.</v>
      </c>
      <c r="I25">
        <v>100</v>
      </c>
      <c r="J25">
        <f t="shared" si="3"/>
        <v>2020093.4635233879</v>
      </c>
      <c r="K25">
        <f t="shared" si="4"/>
        <v>1122274.1464018822</v>
      </c>
      <c r="N25">
        <f t="shared" si="2"/>
        <v>2020093.4635233879</v>
      </c>
      <c r="O25">
        <f t="shared" si="1"/>
        <v>1122274.1464018822</v>
      </c>
      <c r="Q25" t="s">
        <v>245</v>
      </c>
      <c r="S25" t="s">
        <v>250</v>
      </c>
    </row>
    <row r="26" spans="1:19" x14ac:dyDescent="0.3">
      <c r="A26">
        <v>25</v>
      </c>
      <c r="B26">
        <v>50</v>
      </c>
      <c r="C26">
        <v>8</v>
      </c>
      <c r="D26">
        <f t="shared" si="13"/>
        <v>19</v>
      </c>
      <c r="E26" t="s">
        <v>215</v>
      </c>
      <c r="F26" t="str">
        <f>IF(ISBLANK(E26),"",
IFERROR(VLOOKUP(E26,[1]StringTable!$1:$1048576,MATCH([1]StringTable!$B$1,[1]StringTable!$1:$1,0),0),
IFERROR(VLOOKUP(E26,[1]InApkStringTable!$1:$1048576,MATCH([1]InApkStringTable!$B$1,[1]InApkStringTable!$1:$1,0),0),
"스트링없음")))</f>
        <v>드넓은 평야25</v>
      </c>
      <c r="G26" t="s">
        <v>223</v>
      </c>
      <c r="H26" t="str">
        <f>IF(ISBLANK(G26),"",
IFERROR(VLOOKUP(G26,[1]StringTable!$1:$1048576,MATCH([1]StringTable!$B$1,[1]StringTable!$1:$1,0),0),
IFERROR(VLOOKUP(G26,[1]InApkStringTable!$1:$1048576,MATCH([1]InApkStringTable!$B$1,[1]InApkStringTable!$1:$1,0),0),
"스트링없음")))</f>
        <v>챕터25 디스크립션 {0} 등을 이용해서 저지하세요.</v>
      </c>
      <c r="I26">
        <v>100</v>
      </c>
      <c r="J26">
        <f t="shared" si="3"/>
        <v>3030140.1952850819</v>
      </c>
      <c r="K26">
        <f t="shared" si="4"/>
        <v>1683411.2196028233</v>
      </c>
      <c r="N26">
        <f t="shared" si="2"/>
        <v>3030140.1952850819</v>
      </c>
      <c r="O26">
        <f t="shared" si="1"/>
        <v>1683411.2196028233</v>
      </c>
      <c r="Q26">
        <v>-1</v>
      </c>
      <c r="S26">
        <v>-1</v>
      </c>
    </row>
    <row r="27" spans="1:19" x14ac:dyDescent="0.3">
      <c r="A27">
        <v>26</v>
      </c>
      <c r="B27">
        <v>50</v>
      </c>
      <c r="C27">
        <v>8</v>
      </c>
      <c r="D27">
        <f t="shared" si="13"/>
        <v>19</v>
      </c>
      <c r="E27" t="s">
        <v>216</v>
      </c>
      <c r="F27" t="str">
        <f>IF(ISBLANK(E27),"",
IFERROR(VLOOKUP(E27,[1]StringTable!$1:$1048576,MATCH([1]StringTable!$B$1,[1]StringTable!$1:$1,0),0),
IFERROR(VLOOKUP(E27,[1]InApkStringTable!$1:$1048576,MATCH([1]InApkStringTable!$B$1,[1]InApkStringTable!$1:$1,0),0),
"스트링없음")))</f>
        <v>드넓은 평야26</v>
      </c>
      <c r="G27" t="s">
        <v>224</v>
      </c>
      <c r="H27" t="str">
        <f>IF(ISBLANK(G27),"",
IFERROR(VLOOKUP(G27,[1]StringTable!$1:$1048576,MATCH([1]StringTable!$B$1,[1]StringTable!$1:$1,0),0),
IFERROR(VLOOKUP(G27,[1]InApkStringTable!$1:$1048576,MATCH([1]InApkStringTable!$B$1,[1]InApkStringTable!$1:$1,0),0),
"스트링없음")))</f>
        <v>챕터26 디스크립션 {0} 등을 이용해서 저지하세요.</v>
      </c>
      <c r="I27">
        <v>100</v>
      </c>
      <c r="J27">
        <f t="shared" si="3"/>
        <v>4545210.2929276228</v>
      </c>
      <c r="K27">
        <f t="shared" si="4"/>
        <v>2525116.8294042349</v>
      </c>
      <c r="N27">
        <f t="shared" si="2"/>
        <v>4545210.2929276228</v>
      </c>
      <c r="O27">
        <f t="shared" si="1"/>
        <v>2525116.8294042349</v>
      </c>
    </row>
    <row r="28" spans="1:19" x14ac:dyDescent="0.3">
      <c r="A28">
        <v>27</v>
      </c>
      <c r="B28">
        <v>50</v>
      </c>
      <c r="C28">
        <v>8</v>
      </c>
      <c r="D28">
        <f t="shared" si="13"/>
        <v>19</v>
      </c>
      <c r="E28" t="s">
        <v>217</v>
      </c>
      <c r="F28" t="str">
        <f>IF(ISBLANK(E28),"",
IFERROR(VLOOKUP(E28,[1]StringTable!$1:$1048576,MATCH([1]StringTable!$B$1,[1]StringTable!$1:$1,0),0),
IFERROR(VLOOKUP(E28,[1]InApkStringTable!$1:$1048576,MATCH([1]InApkStringTable!$B$1,[1]InApkStringTable!$1:$1,0),0),
"스트링없음")))</f>
        <v>드넓은 평야27</v>
      </c>
      <c r="G28" t="s">
        <v>225</v>
      </c>
      <c r="H28" t="str">
        <f>IF(ISBLANK(G28),"",
IFERROR(VLOOKUP(G28,[1]StringTable!$1:$1048576,MATCH([1]StringTable!$B$1,[1]StringTable!$1:$1,0),0),
IFERROR(VLOOKUP(G28,[1]InApkStringTable!$1:$1048576,MATCH([1]InApkStringTable!$B$1,[1]InApkStringTable!$1:$1,0),0),
"스트링없음")))</f>
        <v>챕터27 디스크립션 {0} 등을 이용해서 저지하세요.</v>
      </c>
      <c r="I28">
        <v>100</v>
      </c>
      <c r="J28">
        <f t="shared" si="3"/>
        <v>6817815.4393914342</v>
      </c>
      <c r="K28">
        <f t="shared" si="4"/>
        <v>3787675.2441063523</v>
      </c>
      <c r="N28">
        <f t="shared" si="2"/>
        <v>6817815.4393914342</v>
      </c>
      <c r="O28">
        <f t="shared" si="1"/>
        <v>3787675.2441063523</v>
      </c>
    </row>
    <row r="29" spans="1:19" x14ac:dyDescent="0.3">
      <c r="A29">
        <v>28</v>
      </c>
      <c r="B29">
        <v>9</v>
      </c>
      <c r="C29">
        <v>9</v>
      </c>
      <c r="D29">
        <f t="shared" si="13"/>
        <v>20</v>
      </c>
      <c r="E29" t="s">
        <v>218</v>
      </c>
      <c r="F29" t="str">
        <f>IF(ISBLANK(E29),"",
IFERROR(VLOOKUP(E29,[1]StringTable!$1:$1048576,MATCH([1]StringTable!$B$1,[1]StringTable!$1:$1,0),0),
IFERROR(VLOOKUP(E29,[1]InApkStringTable!$1:$1048576,MATCH([1]InApkStringTable!$B$1,[1]InApkStringTable!$1:$1,0),0),
"스트링없음")))</f>
        <v>드넓은 평야28</v>
      </c>
      <c r="G29" t="s">
        <v>226</v>
      </c>
      <c r="H29" t="str">
        <f>IF(ISBLANK(G29),"",
IFERROR(VLOOKUP(G29,[1]StringTable!$1:$1048576,MATCH([1]StringTable!$B$1,[1]StringTable!$1:$1,0),0),
IFERROR(VLOOKUP(G29,[1]InApkStringTable!$1:$1048576,MATCH([1]InApkStringTable!$B$1,[1]InApkStringTable!$1:$1,0),0),
"스트링없음")))</f>
        <v>챕터28 디스크립션 {0} 등을 이용해서 저지하세요.</v>
      </c>
      <c r="I29">
        <v>100</v>
      </c>
      <c r="J29">
        <f t="shared" si="3"/>
        <v>10226723.159087151</v>
      </c>
      <c r="K29">
        <f t="shared" si="4"/>
        <v>5681512.8661595285</v>
      </c>
      <c r="N29">
        <f t="shared" si="2"/>
        <v>10226723.159087151</v>
      </c>
      <c r="O29">
        <f t="shared" si="1"/>
        <v>5681512.8661595285</v>
      </c>
    </row>
    <row r="30" spans="1:19" x14ac:dyDescent="0.3">
      <c r="A30">
        <v>29</v>
      </c>
      <c r="B30">
        <v>50</v>
      </c>
      <c r="C30">
        <v>9</v>
      </c>
      <c r="D30">
        <f t="shared" si="13"/>
        <v>20</v>
      </c>
      <c r="E30" t="s">
        <v>219</v>
      </c>
      <c r="F30" t="str">
        <f>IF(ISBLANK(E30),"",
IFERROR(VLOOKUP(E30,[1]StringTable!$1:$1048576,MATCH([1]StringTable!$B$1,[1]StringTable!$1:$1,0),0),
IFERROR(VLOOKUP(E30,[1]InApkStringTable!$1:$1048576,MATCH([1]InApkStringTable!$B$1,[1]InApkStringTable!$1:$1,0),0),
"스트링없음")))</f>
        <v>드넓은 평야29</v>
      </c>
      <c r="G30" t="s">
        <v>227</v>
      </c>
      <c r="H30" t="str">
        <f>IF(ISBLANK(G30),"",
IFERROR(VLOOKUP(G30,[1]StringTable!$1:$1048576,MATCH([1]StringTable!$B$1,[1]StringTable!$1:$1,0),0),
IFERROR(VLOOKUP(G30,[1]InApkStringTable!$1:$1048576,MATCH([1]InApkStringTable!$B$1,[1]InApkStringTable!$1:$1,0),0),
"스트링없음")))</f>
        <v>챕터29 디스크립션 {0} 등을 이용해서 저지하세요.</v>
      </c>
      <c r="I30">
        <v>100</v>
      </c>
      <c r="J30">
        <f t="shared" si="3"/>
        <v>15340084.738630727</v>
      </c>
      <c r="K30">
        <f t="shared" si="4"/>
        <v>8522269.2992392927</v>
      </c>
      <c r="N30">
        <f t="shared" si="2"/>
        <v>15340084.738630727</v>
      </c>
      <c r="O30">
        <f t="shared" si="1"/>
        <v>8522269.2992392927</v>
      </c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AH2541"/>
  <sheetViews>
    <sheetView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E2" sqref="E2"/>
    </sheetView>
    <sheetView tabSelected="1" workbookViewId="1"/>
  </sheetViews>
  <sheetFormatPr defaultRowHeight="16.5" outlineLevelCol="1" x14ac:dyDescent="0.3"/>
  <cols>
    <col min="3" max="4" width="9" customWidth="1" outlineLevel="1"/>
    <col min="5" max="5" width="12.125" customWidth="1"/>
    <col min="6" max="6" width="14.125" customWidth="1"/>
    <col min="7" max="7" width="24.125" customWidth="1"/>
    <col min="8" max="8" width="20" customWidth="1"/>
    <col min="9" max="9" width="23.125" customWidth="1"/>
    <col min="10" max="10" width="17.5" customWidth="1" outlineLevel="1"/>
    <col min="11" max="11" width="15.75" customWidth="1"/>
    <col min="12" max="12" width="9.5" customWidth="1"/>
    <col min="13" max="13" width="20.5" bestFit="1" customWidth="1"/>
    <col min="14" max="14" width="16.375" customWidth="1" outlineLevel="1"/>
    <col min="15" max="15" width="12.375" customWidth="1" outlineLevel="1"/>
    <col min="16" max="16" width="5.75" customWidth="1" outlineLevel="1"/>
    <col min="17" max="17" width="5.875" customWidth="1"/>
    <col min="18" max="18" width="12.375" customWidth="1" outlineLevel="1"/>
    <col min="19" max="19" width="6.75" customWidth="1" outlineLevel="1"/>
    <col min="20" max="20" width="6.25" customWidth="1"/>
    <col min="21" max="21" width="21.375" customWidth="1"/>
    <col min="22" max="22" width="14" customWidth="1" outlineLevel="1"/>
    <col min="23" max="23" width="21.375" customWidth="1"/>
    <col min="24" max="24" width="9" customWidth="1" outlineLevel="1"/>
    <col min="25" max="25" width="19.25" customWidth="1"/>
    <col min="26" max="27" width="9" customWidth="1"/>
    <col min="29" max="29" width="9" customWidth="1" outlineLevel="1"/>
    <col min="31" max="31" width="9" customWidth="1" outlineLevel="1"/>
  </cols>
  <sheetData>
    <row r="1" spans="1:34" ht="27" customHeight="1" x14ac:dyDescent="0.3">
      <c r="A1" t="s">
        <v>0</v>
      </c>
      <c r="B1" t="s">
        <v>1</v>
      </c>
      <c r="C1" t="s">
        <v>237</v>
      </c>
      <c r="D1" t="s">
        <v>238</v>
      </c>
      <c r="E1" t="s">
        <v>2</v>
      </c>
      <c r="F1" t="s">
        <v>3</v>
      </c>
      <c r="G1" t="s">
        <v>109</v>
      </c>
      <c r="H1" t="s">
        <v>157</v>
      </c>
      <c r="I1" t="s">
        <v>158</v>
      </c>
      <c r="J1" t="s">
        <v>172</v>
      </c>
      <c r="K1" t="s">
        <v>165</v>
      </c>
      <c r="L1" t="s">
        <v>105</v>
      </c>
      <c r="M1" t="s">
        <v>6</v>
      </c>
      <c r="N1" t="s">
        <v>46</v>
      </c>
      <c r="O1" t="s">
        <v>260</v>
      </c>
      <c r="P1" t="s">
        <v>259</v>
      </c>
      <c r="Q1" t="s">
        <v>7</v>
      </c>
      <c r="R1" t="s">
        <v>261</v>
      </c>
      <c r="S1" t="s">
        <v>262</v>
      </c>
      <c r="T1" t="s">
        <v>263</v>
      </c>
      <c r="U1" t="s">
        <v>8</v>
      </c>
      <c r="V1" t="s">
        <v>47</v>
      </c>
      <c r="W1" t="s">
        <v>45</v>
      </c>
      <c r="X1" t="s">
        <v>49</v>
      </c>
      <c r="Y1" t="s">
        <v>98</v>
      </c>
      <c r="Z1" t="s">
        <v>99</v>
      </c>
      <c r="AA1" t="s">
        <v>100</v>
      </c>
      <c r="AB1" t="s">
        <v>60</v>
      </c>
      <c r="AC1" t="s">
        <v>55</v>
      </c>
      <c r="AD1" t="s">
        <v>58</v>
      </c>
      <c r="AE1" t="s">
        <v>55</v>
      </c>
      <c r="AF1" t="s">
        <v>53</v>
      </c>
      <c r="AG1" t="s">
        <v>61</v>
      </c>
      <c r="AH1" t="s">
        <v>356</v>
      </c>
    </row>
    <row r="2" spans="1:34" x14ac:dyDescent="0.3">
      <c r="A2">
        <v>0</v>
      </c>
      <c r="B2">
        <v>0</v>
      </c>
      <c r="C2">
        <f>IF(OR($L2=TRUE,$A2=0,MOD($A2,ChapterTable!$S$20)&lt;&gt;0),
MAX(0,INT(($B2+ChapterTable!$Q$26+VLOOKUP(SUBSTITUTE(C$1,"성장단계","")&amp;"단계오프셋",ChapterTable!$S:$T,2,0))/ChapterTable!$Q$23)),
MAX(0,INT(($B2+ChapterTable!$S$26+VLOOKUP(SUBSTITUTE(C$1,"성장단계","")&amp;"보스단계오프셋",ChapterTable!$S:$T,2,0))/ChapterTable!$S$23)))</f>
        <v>0</v>
      </c>
      <c r="D2">
        <f>IF(OR($L2=TRUE,$A2=0,MOD($A2,ChapterTable!$S$20)&lt;&gt;0),
MAX(0,INT(($B2+ChapterTable!$Q$26+VLOOKUP(SUBSTITUTE(D$1,"성장단계","")&amp;"단계오프셋",ChapterTable!$S:$T,2,0))/ChapterTable!$Q$23)),
MAX(0,INT(($B2+ChapterTable!$S$26+VLOOKUP(SUBSTITUTE(D$1,"성장단계","")&amp;"보스단계오프셋",ChapterTable!$S:$T,2,0))/ChapterTable!$S$23)))</f>
        <v>0</v>
      </c>
      <c r="E2" s="1">
        <f ca="1">IF(AND($A2=0,$B2=1),
    VLOOKUP(1,ChapterTable!$1:$1048576,MATCH("최종"&amp;SUBSTITUTE(SUBSTITUTE(E$1,"standard",""),"|Float",""),ChapterTable!$1:$1,0),0)*ChapterTable!$Q$17,
  IF(AND($A2=0,$B2=0),
    E3,
  IF($B2=0,
    VLOOKUP($A2,ChapterTable!$1:$1048576,MATCH("최종"&amp;SUBSTITUTE(SUBSTITUTE(E$1,"standard",""),"|Float",""),ChapterTable!$1:$1,0),0),
  IF($B2=1,
    IF($L2=FALSE,
      VLOOKUP($A2,ChapterTable!$1:$1048576,MATCH("최종"&amp;SUBSTITUTE(SUBSTITUTE(E$1,"standard",""),"|Float",""),ChapterTable!$1:$1,0),0),
      VLOOKUP($A2-ChapterTable!$Q$11,ChapterTable!$1:$1048576,MATCH("최종"&amp;SUBSTITUTE(SUBSTITUTE(E$1,"standard",""),"|Float",""),ChapterTable!$1:$1,0),0)*ChapterTable!$Q$14
    ),
  OFFSET(E2,-$B2+IF($L2,1,0),0)*
    (VLOOKUP(SUBSTITUTE(SUBSTITUTE(E$1,"standard",""),"|Float","")&amp;"인게임누적곱배수",ChapterTable!$S:$T,2,0)^C2
    +VLOOKUP(SUBSTITUTE(SUBSTITUTE(E$1,"standard",""),"|Float","")&amp;"인게임누적합배수",ChapterTable!$S:$T,2,0)*C2)
  )
  )
  )
)</f>
        <v>120</v>
      </c>
      <c r="F2" s="1">
        <f ca="1">IF(AND($A2=0,$B2=1),
    VLOOKUP(1,ChapterTable!$1:$1048576,MATCH("최종"&amp;SUBSTITUTE(SUBSTITUTE(F$1,"standard",""),"|Float",""),ChapterTable!$1:$1,0),0)*ChapterTable!$Q$17,
  IF(AND($A2=0,$B2=0),
    F3,
  IF($B2=0,
    VLOOKUP($A2,ChapterTable!$1:$1048576,MATCH("최종"&amp;SUBSTITUTE(SUBSTITUTE(F$1,"standard",""),"|Float",""),ChapterTable!$1:$1,0),0),
  IF($B2=1,
    IF($L2=FALSE,
      VLOOKUP($A2,ChapterTable!$1:$1048576,MATCH("최종"&amp;SUBSTITUTE(SUBSTITUTE(F$1,"standard",""),"|Float",""),ChapterTable!$1:$1,0),0),
      VLOOKUP($A2-ChapterTable!$Q$11,ChapterTable!$1:$1048576,MATCH("최종"&amp;SUBSTITUTE(SUBSTITUTE(F$1,"standard",""),"|Float",""),ChapterTable!$1:$1,0),0)*ChapterTable!$Q$14
    ),
  OFFSET(F2,-$B2+IF($L2,1,0),0)*
    (VLOOKUP(SUBSTITUTE(SUBSTITUTE(F$1,"standard",""),"|Float","")&amp;"인게임누적곱배수",ChapterTable!$S:$T,2,0)^D2
    +VLOOKUP(SUBSTITUTE(SUBSTITUTE(F$1,"standard",""),"|Float","")&amp;"인게임누적합배수",ChapterTable!$S:$T,2,0)*D2)
  )
  )
  )
)</f>
        <v>66.666666666666657</v>
      </c>
      <c r="G2" t="s">
        <v>76</v>
      </c>
      <c r="J2" t="str">
        <f>IF(ISBLANK(I2),"",
IFERROR(VLOOKUP(I2,[1]StringTable!$1:$1048576,MATCH([1]StringTable!$B$1,[1]StringTable!$1:$1,0),0),
IFERROR(VLOOKUP(I2,[1]InApkStringTable!$1:$1048576,MATCH([1]InApkStringTable!$B$1,[1]InApkStringTable!$1:$1,0),0),
"스트링없음")))</f>
        <v/>
      </c>
      <c r="L2" t="b">
        <v>0</v>
      </c>
      <c r="M2" t="s">
        <v>72</v>
      </c>
      <c r="N2" t="str">
        <f>IF(ISBLANK(M2),"",IF(ISERROR(VLOOKUP(M2,MapTable!$A:$A,1,0)),"맵없음",""))</f>
        <v/>
      </c>
      <c r="O2">
        <f>IF(B2=0,0,
  IF(AND(L2=FALSE,A2&lt;&gt;0,MOD(A2,7)=0),21,
  IF(MOD(B2,10)=0,21,
  IF(MOD(B2,10)=5,11,
  IF(MOD(B2,10)=9,INT(B2/10)+91,
  INT(B2/10+1))))))</f>
        <v>0</v>
      </c>
      <c r="Q2">
        <f>IF(ISBLANK(P2),O2,P2)</f>
        <v>0</v>
      </c>
      <c r="R2" t="b">
        <f ca="1">IF(OR(B2=0,OFFSET(B2,1,0)=0),FALSE,
IF(OFFSET(O2,1,0)=21,TRUE,FALSE))</f>
        <v>0</v>
      </c>
      <c r="T2" t="b">
        <f ca="1">IF(ISBLANK(S2),R2,S2)</f>
        <v>0</v>
      </c>
      <c r="V2" t="str">
        <f>IF(ISBLANK(U2),"",IF(ISERROR(VLOOKUP(U2,MapTable!$A:$A,1,0)),"맵없음",""))</f>
        <v/>
      </c>
      <c r="X2" t="str">
        <f>IF(ISBLANK(W2),"",
IF(ISERROR(FIND(",",W2)),
  IF(ISERROR(VLOOKUP(W2,MapTable!$A:$A,1,0)),"맵없음",
  ""),
IF(ISERROR(FIND(",",W2,FIND(",",W2)+1)),
  IF(OR(ISERROR(VLOOKUP(LEFT(W2,FIND(",",W2)-1),MapTable!$A:$A,1,0)),ISERROR(VLOOKUP(TRIM(MID(W2,FIND(",",W2)+1,999)),MapTable!$A:$A,1,0))),"맵없음",
  ""),
IF(ISERROR(FIND(",",W2,FIND(",",W2,FIND(",",W2)+1)+1)),
  IF(OR(ISERROR(VLOOKUP(LEFT(W2,FIND(",",W2)-1),MapTable!$A:$A,1,0)),ISERROR(VLOOKUP(TRIM(MID(W2,FIND(",",W2)+1,FIND(",",W2,FIND(",",W2)+1)-FIND(",",W2)-1)),MapTable!$A:$A,1,0)),ISERROR(VLOOKUP(TRIM(MID(W2,FIND(",",W2,FIND(",",W2)+1)+1,999)),MapTable!$A:$A,1,0))),"맵없음",
  ""),
IF(ISERROR(FIND(",",W2,FIND(",",W2,FIND(",",W2,FIND(",",W2)+1)+1)+1)),
  IF(OR(ISERROR(VLOOKUP(LEFT(W2,FIND(",",W2)-1),MapTable!$A:$A,1,0)),ISERROR(VLOOKUP(TRIM(MID(W2,FIND(",",W2)+1,FIND(",",W2,FIND(",",W2)+1)-FIND(",",W2)-1)),MapTable!$A:$A,1,0)),ISERROR(VLOOKUP(TRIM(MID(W2,FIND(",",W2,FIND(",",W2)+1)+1,FIND(",",W2,FIND(",",W2,FIND(",",W2)+1)+1)-FIND(",",W2,FIND(",",W2)+1)-1)),MapTable!$A:$A,1,0)),ISERROR(VLOOKUP(TRIM(MID(W2,FIND(",",W2,FIND(",",W2,FIND(",",W2)+1)+1)+1,999)),MapTable!$A:$A,1,0))),"맵없음",
  ""),
)))))</f>
        <v/>
      </c>
      <c r="AC2" t="str">
        <f>IF(ISBLANK(AB2),"",IF(ISERROR(VLOOKUP(AB2,[3]DropTable!$A:$A,1,0)),"드랍없음",""))</f>
        <v/>
      </c>
      <c r="AE2" t="str">
        <f>IF(ISBLANK(AD2),"",IF(ISERROR(VLOOKUP(AD2,[3]DropTable!$A:$A,1,0)),"드랍없음",""))</f>
        <v/>
      </c>
      <c r="AG2">
        <v>9.8000000000000007</v>
      </c>
      <c r="AH2">
        <v>1</v>
      </c>
    </row>
    <row r="3" spans="1:34" x14ac:dyDescent="0.3">
      <c r="A3">
        <v>0</v>
      </c>
      <c r="B3">
        <v>1</v>
      </c>
      <c r="C3">
        <f>IF(OR($L3=TRUE,$A3=0,MOD($A3,ChapterTable!$S$20)&lt;&gt;0),
MAX(0,INT(($B3+ChapterTable!$Q$26+VLOOKUP(SUBSTITUTE(C$1,"성장단계","")&amp;"단계오프셋",ChapterTable!$S:$T,2,0))/ChapterTable!$Q$23)),
MAX(0,INT(($B3+ChapterTable!$S$26+VLOOKUP(SUBSTITUTE(C$1,"성장단계","")&amp;"보스단계오프셋",ChapterTable!$S:$T,2,0))/ChapterTable!$S$23)))</f>
        <v>0</v>
      </c>
      <c r="D3">
        <f>IF(OR($L3=TRUE,$A3=0,MOD($A3,ChapterTable!$S$20)&lt;&gt;0),
MAX(0,INT(($B3+ChapterTable!$Q$26+VLOOKUP(SUBSTITUTE(D$1,"성장단계","")&amp;"단계오프셋",ChapterTable!$S:$T,2,0))/ChapterTable!$Q$23)),
MAX(0,INT(($B3+ChapterTable!$S$26+VLOOKUP(SUBSTITUTE(D$1,"성장단계","")&amp;"보스단계오프셋",ChapterTable!$S:$T,2,0))/ChapterTable!$S$23)))</f>
        <v>0</v>
      </c>
      <c r="E3" s="1">
        <f ca="1">IF(AND($A3=0,$B3=1),
    VLOOKUP(1,ChapterTable!$1:$1048576,MATCH("최종"&amp;SUBSTITUTE(SUBSTITUTE(E$1,"standard",""),"|Float",""),ChapterTable!$1:$1,0),0)*ChapterTable!$Q$17,
  IF(AND($A3=0,$B3=0),
    E4,
  IF($B3=0,
    VLOOKUP($A3,ChapterTable!$1:$1048576,MATCH("최종"&amp;SUBSTITUTE(SUBSTITUTE(E$1,"standard",""),"|Float",""),ChapterTable!$1:$1,0),0),
  IF($B3=1,
    IF($L3=FALSE,
      VLOOKUP($A3,ChapterTable!$1:$1048576,MATCH("최종"&amp;SUBSTITUTE(SUBSTITUTE(E$1,"standard",""),"|Float",""),ChapterTable!$1:$1,0),0),
      VLOOKUP($A3-ChapterTable!$Q$11,ChapterTable!$1:$1048576,MATCH("최종"&amp;SUBSTITUTE(SUBSTITUTE(E$1,"standard",""),"|Float",""),ChapterTable!$1:$1,0),0)*ChapterTable!$Q$14
    ),
  OFFSET(E3,-$B3+IF($L3,1,0),0)*
    (VLOOKUP(SUBSTITUTE(SUBSTITUTE(E$1,"standard",""),"|Float","")&amp;"인게임누적곱배수",ChapterTable!$S:$T,2,0)^C3
    +VLOOKUP(SUBSTITUTE(SUBSTITUTE(E$1,"standard",""),"|Float","")&amp;"인게임누적합배수",ChapterTable!$S:$T,2,0)*C3)
  )
  )
  )
)</f>
        <v>120</v>
      </c>
      <c r="F3" s="1">
        <f ca="1">IF(AND($A3=0,$B3=1),
    VLOOKUP(1,ChapterTable!$1:$1048576,MATCH("최종"&amp;SUBSTITUTE(SUBSTITUTE(F$1,"standard",""),"|Float",""),ChapterTable!$1:$1,0),0)*ChapterTable!$Q$17,
  IF(AND($A3=0,$B3=0),
    F4,
  IF($B3=0,
    VLOOKUP($A3,ChapterTable!$1:$1048576,MATCH("최종"&amp;SUBSTITUTE(SUBSTITUTE(F$1,"standard",""),"|Float",""),ChapterTable!$1:$1,0),0),
  IF($B3=1,
    IF($L3=FALSE,
      VLOOKUP($A3,ChapterTable!$1:$1048576,MATCH("최종"&amp;SUBSTITUTE(SUBSTITUTE(F$1,"standard",""),"|Float",""),ChapterTable!$1:$1,0),0),
      VLOOKUP($A3-ChapterTable!$Q$11,ChapterTable!$1:$1048576,MATCH("최종"&amp;SUBSTITUTE(SUBSTITUTE(F$1,"standard",""),"|Float",""),ChapterTable!$1:$1,0),0)*ChapterTable!$Q$14
    ),
  OFFSET(F3,-$B3+IF($L3,1,0),0)*
    (VLOOKUP(SUBSTITUTE(SUBSTITUTE(F$1,"standard",""),"|Float","")&amp;"인게임누적곱배수",ChapterTable!$S:$T,2,0)^D3
    +VLOOKUP(SUBSTITUTE(SUBSTITUTE(F$1,"standard",""),"|Float","")&amp;"인게임누적합배수",ChapterTable!$S:$T,2,0)*D3)
  )
  )
  )
)</f>
        <v>66.666666666666657</v>
      </c>
      <c r="J3" t="str">
        <f>IF(ISBLANK(I3),"",
IFERROR(VLOOKUP(I3,[1]StringTable!$1:$1048576,MATCH([1]StringTable!$B$1,[1]StringTable!$1:$1,0),0),
IFERROR(VLOOKUP(I3,[1]InApkStringTable!$1:$1048576,MATCH([1]InApkStringTable!$B$1,[1]InApkStringTable!$1:$1,0),0),
"스트링없음")))</f>
        <v/>
      </c>
      <c r="L3" t="b">
        <v>0</v>
      </c>
      <c r="M3" t="s">
        <v>72</v>
      </c>
      <c r="N3" t="str">
        <f>IF(ISBLANK(M3),"",IF(ISERROR(VLOOKUP(M3,MapTable!$A:$A,1,0)),"맵없음",""))</f>
        <v/>
      </c>
      <c r="O3">
        <f t="shared" ref="O3:O66" si="0">IF(B3=0,0,
  IF(AND(L3=FALSE,A3&lt;&gt;0,MOD(A3,7)=0),21,
  IF(MOD(B3,10)=0,21,
  IF(MOD(B3,10)=5,11,
  IF(MOD(B3,10)=9,INT(B3/10)+91,
  INT(B3/10+1))))))</f>
        <v>1</v>
      </c>
      <c r="Q3">
        <f t="shared" ref="Q3:Q66" si="1">IF(ISBLANK(P3),O3,P3)</f>
        <v>1</v>
      </c>
      <c r="R3" t="b">
        <f t="shared" ref="R3:R66" ca="1" si="2">IF(OR(B3=0,OFFSET(B3,1,0)=0),FALSE,
IF(OFFSET(O3,1,0)=21,TRUE,FALSE))</f>
        <v>0</v>
      </c>
      <c r="T3" t="b">
        <f t="shared" ref="T3:T66" ca="1" si="3">IF(ISBLANK(S3),R3,S3)</f>
        <v>0</v>
      </c>
      <c r="V3" t="str">
        <f>IF(ISBLANK(U3),"",IF(ISERROR(VLOOKUP(U3,MapTable!$A:$A,1,0)),"맵없음",""))</f>
        <v/>
      </c>
      <c r="X3" t="str">
        <f>IF(ISBLANK(W3),"",
IF(ISERROR(FIND(",",W3)),
  IF(ISERROR(VLOOKUP(W3,MapTable!$A:$A,1,0)),"맵없음",
  ""),
IF(ISERROR(FIND(",",W3,FIND(",",W3)+1)),
  IF(OR(ISERROR(VLOOKUP(LEFT(W3,FIND(",",W3)-1),MapTable!$A:$A,1,0)),ISERROR(VLOOKUP(TRIM(MID(W3,FIND(",",W3)+1,999)),MapTable!$A:$A,1,0))),"맵없음",
  ""),
IF(ISERROR(FIND(",",W3,FIND(",",W3,FIND(",",W3)+1)+1)),
  IF(OR(ISERROR(VLOOKUP(LEFT(W3,FIND(",",W3)-1),MapTable!$A:$A,1,0)),ISERROR(VLOOKUP(TRIM(MID(W3,FIND(",",W3)+1,FIND(",",W3,FIND(",",W3)+1)-FIND(",",W3)-1)),MapTable!$A:$A,1,0)),ISERROR(VLOOKUP(TRIM(MID(W3,FIND(",",W3,FIND(",",W3)+1)+1,999)),MapTable!$A:$A,1,0))),"맵없음",
  ""),
IF(ISERROR(FIND(",",W3,FIND(",",W3,FIND(",",W3,FIND(",",W3)+1)+1)+1)),
  IF(OR(ISERROR(VLOOKUP(LEFT(W3,FIND(",",W3)-1),MapTable!$A:$A,1,0)),ISERROR(VLOOKUP(TRIM(MID(W3,FIND(",",W3)+1,FIND(",",W3,FIND(",",W3)+1)-FIND(",",W3)-1)),MapTable!$A:$A,1,0)),ISERROR(VLOOKUP(TRIM(MID(W3,FIND(",",W3,FIND(",",W3)+1)+1,FIND(",",W3,FIND(",",W3,FIND(",",W3)+1)+1)-FIND(",",W3,FIND(",",W3)+1)-1)),MapTable!$A:$A,1,0)),ISERROR(VLOOKUP(TRIM(MID(W3,FIND(",",W3,FIND(",",W3,FIND(",",W3)+1)+1)+1,999)),MapTable!$A:$A,1,0))),"맵없음",
  ""),
)))))</f>
        <v/>
      </c>
      <c r="AC3" t="str">
        <f>IF(ISBLANK(AB3),"",IF(ISERROR(VLOOKUP(AB3,[3]DropTable!$A:$A,1,0)),"드랍없음",""))</f>
        <v/>
      </c>
      <c r="AE3" t="str">
        <f>IF(ISBLANK(AD3),"",IF(ISERROR(VLOOKUP(AD3,[3]DropTable!$A:$A,1,0)),"드랍없음",""))</f>
        <v/>
      </c>
      <c r="AG3">
        <v>9.8000000000000007</v>
      </c>
      <c r="AH3">
        <v>1</v>
      </c>
    </row>
    <row r="4" spans="1:34" x14ac:dyDescent="0.3">
      <c r="A4">
        <v>0</v>
      </c>
      <c r="B4">
        <v>2</v>
      </c>
      <c r="C4">
        <f>IF(OR($L4=TRUE,$A4=0,MOD($A4,ChapterTable!$S$20)&lt;&gt;0),
MAX(0,INT(($B4+ChapterTable!$Q$26+VLOOKUP(SUBSTITUTE(C$1,"성장단계","")&amp;"단계오프셋",ChapterTable!$S:$T,2,0))/ChapterTable!$Q$23)),
MAX(0,INT(($B4+ChapterTable!$S$26+VLOOKUP(SUBSTITUTE(C$1,"성장단계","")&amp;"보스단계오프셋",ChapterTable!$S:$T,2,0))/ChapterTable!$S$23)))</f>
        <v>0</v>
      </c>
      <c r="D4">
        <f>IF(OR($L4=TRUE,$A4=0,MOD($A4,ChapterTable!$S$20)&lt;&gt;0),
MAX(0,INT(($B4+ChapterTable!$Q$26+VLOOKUP(SUBSTITUTE(D$1,"성장단계","")&amp;"단계오프셋",ChapterTable!$S:$T,2,0))/ChapterTable!$Q$23)),
MAX(0,INT(($B4+ChapterTable!$S$26+VLOOKUP(SUBSTITUTE(D$1,"성장단계","")&amp;"보스단계오프셋",ChapterTable!$S:$T,2,0))/ChapterTable!$S$23)))</f>
        <v>0</v>
      </c>
      <c r="E4" s="1">
        <f ca="1">IF(AND($A4=0,$B4=1),
    VLOOKUP(1,ChapterTable!$1:$1048576,MATCH("최종"&amp;SUBSTITUTE(SUBSTITUTE(E$1,"standard",""),"|Float",""),ChapterTable!$1:$1,0),0)*ChapterTable!$Q$17,
  IF(AND($A4=0,$B4=0),
    E5,
  IF($B4=0,
    VLOOKUP($A4,ChapterTable!$1:$1048576,MATCH("최종"&amp;SUBSTITUTE(SUBSTITUTE(E$1,"standard",""),"|Float",""),ChapterTable!$1:$1,0),0),
  IF($B4=1,
    IF($L4=FALSE,
      VLOOKUP($A4,ChapterTable!$1:$1048576,MATCH("최종"&amp;SUBSTITUTE(SUBSTITUTE(E$1,"standard",""),"|Float",""),ChapterTable!$1:$1,0),0),
      VLOOKUP($A4-ChapterTable!$Q$11,ChapterTable!$1:$1048576,MATCH("최종"&amp;SUBSTITUTE(SUBSTITUTE(E$1,"standard",""),"|Float",""),ChapterTable!$1:$1,0),0)*ChapterTable!$Q$14
    ),
  OFFSET(E4,-$B4+IF($L4,1,0),0)*
    (VLOOKUP(SUBSTITUTE(SUBSTITUTE(E$1,"standard",""),"|Float","")&amp;"인게임누적곱배수",ChapterTable!$S:$T,2,0)^C4
    +VLOOKUP(SUBSTITUTE(SUBSTITUTE(E$1,"standard",""),"|Float","")&amp;"인게임누적합배수",ChapterTable!$S:$T,2,0)*C4)
  )
  )
  )
)</f>
        <v>120</v>
      </c>
      <c r="F4" s="1">
        <f ca="1">IF(AND($A4=0,$B4=1),
    VLOOKUP(1,ChapterTable!$1:$1048576,MATCH("최종"&amp;SUBSTITUTE(SUBSTITUTE(F$1,"standard",""),"|Float",""),ChapterTable!$1:$1,0),0)*ChapterTable!$Q$17,
  IF(AND($A4=0,$B4=0),
    F5,
  IF($B4=0,
    VLOOKUP($A4,ChapterTable!$1:$1048576,MATCH("최종"&amp;SUBSTITUTE(SUBSTITUTE(F$1,"standard",""),"|Float",""),ChapterTable!$1:$1,0),0),
  IF($B4=1,
    IF($L4=FALSE,
      VLOOKUP($A4,ChapterTable!$1:$1048576,MATCH("최종"&amp;SUBSTITUTE(SUBSTITUTE(F$1,"standard",""),"|Float",""),ChapterTable!$1:$1,0),0),
      VLOOKUP($A4-ChapterTable!$Q$11,ChapterTable!$1:$1048576,MATCH("최종"&amp;SUBSTITUTE(SUBSTITUTE(F$1,"standard",""),"|Float",""),ChapterTable!$1:$1,0),0)*ChapterTable!$Q$14
    ),
  OFFSET(F4,-$B4+IF($L4,1,0),0)*
    (VLOOKUP(SUBSTITUTE(SUBSTITUTE(F$1,"standard",""),"|Float","")&amp;"인게임누적곱배수",ChapterTable!$S:$T,2,0)^D4
    +VLOOKUP(SUBSTITUTE(SUBSTITUTE(F$1,"standard",""),"|Float","")&amp;"인게임누적합배수",ChapterTable!$S:$T,2,0)*D4)
  )
  )
  )
)</f>
        <v>66.666666666666657</v>
      </c>
      <c r="J4" t="str">
        <f>IF(ISBLANK(I4),"",
IFERROR(VLOOKUP(I4,[1]StringTable!$1:$1048576,MATCH([1]StringTable!$B$1,[1]StringTable!$1:$1,0),0),
IFERROR(VLOOKUP(I4,[1]InApkStringTable!$1:$1048576,MATCH([1]InApkStringTable!$B$1,[1]InApkStringTable!$1:$1,0),0),
"스트링없음")))</f>
        <v/>
      </c>
      <c r="L4" t="b">
        <v>0</v>
      </c>
      <c r="M4" t="s">
        <v>72</v>
      </c>
      <c r="N4" t="str">
        <f>IF(ISBLANK(M4),"",IF(ISERROR(VLOOKUP(M4,MapTable!$A:$A,1,0)),"맵없음",""))</f>
        <v/>
      </c>
      <c r="O4">
        <f t="shared" si="0"/>
        <v>1</v>
      </c>
      <c r="Q4">
        <f t="shared" si="1"/>
        <v>1</v>
      </c>
      <c r="R4" t="b">
        <f t="shared" ca="1" si="2"/>
        <v>0</v>
      </c>
      <c r="T4" t="b">
        <f t="shared" ca="1" si="3"/>
        <v>0</v>
      </c>
      <c r="V4" t="str">
        <f>IF(ISBLANK(U4),"",IF(ISERROR(VLOOKUP(U4,MapTable!$A:$A,1,0)),"맵없음",""))</f>
        <v/>
      </c>
      <c r="X4" t="str">
        <f>IF(ISBLANK(W4),"",
IF(ISERROR(FIND(",",W4)),
  IF(ISERROR(VLOOKUP(W4,MapTable!$A:$A,1,0)),"맵없음",
  ""),
IF(ISERROR(FIND(",",W4,FIND(",",W4)+1)),
  IF(OR(ISERROR(VLOOKUP(LEFT(W4,FIND(",",W4)-1),MapTable!$A:$A,1,0)),ISERROR(VLOOKUP(TRIM(MID(W4,FIND(",",W4)+1,999)),MapTable!$A:$A,1,0))),"맵없음",
  ""),
IF(ISERROR(FIND(",",W4,FIND(",",W4,FIND(",",W4)+1)+1)),
  IF(OR(ISERROR(VLOOKUP(LEFT(W4,FIND(",",W4)-1),MapTable!$A:$A,1,0)),ISERROR(VLOOKUP(TRIM(MID(W4,FIND(",",W4)+1,FIND(",",W4,FIND(",",W4)+1)-FIND(",",W4)-1)),MapTable!$A:$A,1,0)),ISERROR(VLOOKUP(TRIM(MID(W4,FIND(",",W4,FIND(",",W4)+1)+1,999)),MapTable!$A:$A,1,0))),"맵없음",
  ""),
IF(ISERROR(FIND(",",W4,FIND(",",W4,FIND(",",W4,FIND(",",W4)+1)+1)+1)),
  IF(OR(ISERROR(VLOOKUP(LEFT(W4,FIND(",",W4)-1),MapTable!$A:$A,1,0)),ISERROR(VLOOKUP(TRIM(MID(W4,FIND(",",W4)+1,FIND(",",W4,FIND(",",W4)+1)-FIND(",",W4)-1)),MapTable!$A:$A,1,0)),ISERROR(VLOOKUP(TRIM(MID(W4,FIND(",",W4,FIND(",",W4)+1)+1,FIND(",",W4,FIND(",",W4,FIND(",",W4)+1)+1)-FIND(",",W4,FIND(",",W4)+1)-1)),MapTable!$A:$A,1,0)),ISERROR(VLOOKUP(TRIM(MID(W4,FIND(",",W4,FIND(",",W4,FIND(",",W4)+1)+1)+1,999)),MapTable!$A:$A,1,0))),"맵없음",
  ""),
)))))</f>
        <v/>
      </c>
      <c r="AC4" t="str">
        <f>IF(ISBLANK(AB4),"",IF(ISERROR(VLOOKUP(AB4,[3]DropTable!$A:$A,1,0)),"드랍없음",""))</f>
        <v/>
      </c>
      <c r="AE4" t="str">
        <f>IF(ISBLANK(AD4),"",IF(ISERROR(VLOOKUP(AD4,[3]DropTable!$A:$A,1,0)),"드랍없음",""))</f>
        <v/>
      </c>
      <c r="AG4">
        <v>9.8000000000000007</v>
      </c>
      <c r="AH4">
        <v>1</v>
      </c>
    </row>
    <row r="5" spans="1:34" x14ac:dyDescent="0.3">
      <c r="A5">
        <v>0</v>
      </c>
      <c r="B5">
        <v>3</v>
      </c>
      <c r="C5">
        <f>IF(OR($L5=TRUE,$A5=0,MOD($A5,ChapterTable!$S$20)&lt;&gt;0),
MAX(0,INT(($B5+ChapterTable!$Q$26+VLOOKUP(SUBSTITUTE(C$1,"성장단계","")&amp;"단계오프셋",ChapterTable!$S:$T,2,0))/ChapterTable!$Q$23)),
MAX(0,INT(($B5+ChapterTable!$S$26+VLOOKUP(SUBSTITUTE(C$1,"성장단계","")&amp;"보스단계오프셋",ChapterTable!$S:$T,2,0))/ChapterTable!$S$23)))</f>
        <v>0</v>
      </c>
      <c r="D5">
        <f>IF(OR($L5=TRUE,$A5=0,MOD($A5,ChapterTable!$S$20)&lt;&gt;0),
MAX(0,INT(($B5+ChapterTable!$Q$26+VLOOKUP(SUBSTITUTE(D$1,"성장단계","")&amp;"단계오프셋",ChapterTable!$S:$T,2,0))/ChapterTable!$Q$23)),
MAX(0,INT(($B5+ChapterTable!$S$26+VLOOKUP(SUBSTITUTE(D$1,"성장단계","")&amp;"보스단계오프셋",ChapterTable!$S:$T,2,0))/ChapterTable!$S$23)))</f>
        <v>0</v>
      </c>
      <c r="E5" s="1">
        <f ca="1">IF(AND($A5=0,$B5=1),
    VLOOKUP(1,ChapterTable!$1:$1048576,MATCH("최종"&amp;SUBSTITUTE(SUBSTITUTE(E$1,"standard",""),"|Float",""),ChapterTable!$1:$1,0),0)*ChapterTable!$Q$17,
  IF(AND($A5=0,$B5=0),
    E6,
  IF($B5=0,
    VLOOKUP($A5,ChapterTable!$1:$1048576,MATCH("최종"&amp;SUBSTITUTE(SUBSTITUTE(E$1,"standard",""),"|Float",""),ChapterTable!$1:$1,0),0),
  IF($B5=1,
    IF($L5=FALSE,
      VLOOKUP($A5,ChapterTable!$1:$1048576,MATCH("최종"&amp;SUBSTITUTE(SUBSTITUTE(E$1,"standard",""),"|Float",""),ChapterTable!$1:$1,0),0),
      VLOOKUP($A5-ChapterTable!$Q$11,ChapterTable!$1:$1048576,MATCH("최종"&amp;SUBSTITUTE(SUBSTITUTE(E$1,"standard",""),"|Float",""),ChapterTable!$1:$1,0),0)*ChapterTable!$Q$14
    ),
  OFFSET(E5,-$B5+IF($L5,1,0),0)*
    (VLOOKUP(SUBSTITUTE(SUBSTITUTE(E$1,"standard",""),"|Float","")&amp;"인게임누적곱배수",ChapterTable!$S:$T,2,0)^C5
    +VLOOKUP(SUBSTITUTE(SUBSTITUTE(E$1,"standard",""),"|Float","")&amp;"인게임누적합배수",ChapterTable!$S:$T,2,0)*C5)
  )
  )
  )
)</f>
        <v>120</v>
      </c>
      <c r="F5" s="1">
        <f ca="1">IF(AND($A5=0,$B5=1),
    VLOOKUP(1,ChapterTable!$1:$1048576,MATCH("최종"&amp;SUBSTITUTE(SUBSTITUTE(F$1,"standard",""),"|Float",""),ChapterTable!$1:$1,0),0)*ChapterTable!$Q$17,
  IF(AND($A5=0,$B5=0),
    F6,
  IF($B5=0,
    VLOOKUP($A5,ChapterTable!$1:$1048576,MATCH("최종"&amp;SUBSTITUTE(SUBSTITUTE(F$1,"standard",""),"|Float",""),ChapterTable!$1:$1,0),0),
  IF($B5=1,
    IF($L5=FALSE,
      VLOOKUP($A5,ChapterTable!$1:$1048576,MATCH("최종"&amp;SUBSTITUTE(SUBSTITUTE(F$1,"standard",""),"|Float",""),ChapterTable!$1:$1,0),0),
      VLOOKUP($A5-ChapterTable!$Q$11,ChapterTable!$1:$1048576,MATCH("최종"&amp;SUBSTITUTE(SUBSTITUTE(F$1,"standard",""),"|Float",""),ChapterTable!$1:$1,0),0)*ChapterTable!$Q$14
    ),
  OFFSET(F5,-$B5+IF($L5,1,0),0)*
    (VLOOKUP(SUBSTITUTE(SUBSTITUTE(F$1,"standard",""),"|Float","")&amp;"인게임누적곱배수",ChapterTable!$S:$T,2,0)^D5
    +VLOOKUP(SUBSTITUTE(SUBSTITUTE(F$1,"standard",""),"|Float","")&amp;"인게임누적합배수",ChapterTable!$S:$T,2,0)*D5)
  )
  )
  )
)</f>
        <v>66.666666666666657</v>
      </c>
      <c r="J5" t="str">
        <f>IF(ISBLANK(I5),"",
IFERROR(VLOOKUP(I5,[1]StringTable!$1:$1048576,MATCH([1]StringTable!$B$1,[1]StringTable!$1:$1,0),0),
IFERROR(VLOOKUP(I5,[1]InApkStringTable!$1:$1048576,MATCH([1]InApkStringTable!$B$1,[1]InApkStringTable!$1:$1,0),0),
"스트링없음")))</f>
        <v/>
      </c>
      <c r="L5" t="b">
        <v>0</v>
      </c>
      <c r="M5" t="s">
        <v>72</v>
      </c>
      <c r="N5" t="str">
        <f>IF(ISBLANK(M5),"",IF(ISERROR(VLOOKUP(M5,MapTable!$A:$A,1,0)),"맵없음",""))</f>
        <v/>
      </c>
      <c r="O5">
        <f t="shared" si="0"/>
        <v>1</v>
      </c>
      <c r="Q5">
        <f t="shared" si="1"/>
        <v>1</v>
      </c>
      <c r="R5" t="b">
        <f t="shared" ca="1" si="2"/>
        <v>0</v>
      </c>
      <c r="T5" t="b">
        <f t="shared" ca="1" si="3"/>
        <v>0</v>
      </c>
      <c r="V5" t="str">
        <f>IF(ISBLANK(U5),"",IF(ISERROR(VLOOKUP(U5,MapTable!$A:$A,1,0)),"맵없음",""))</f>
        <v/>
      </c>
      <c r="X5" t="str">
        <f>IF(ISBLANK(W5),"",
IF(ISERROR(FIND(",",W5)),
  IF(ISERROR(VLOOKUP(W5,MapTable!$A:$A,1,0)),"맵없음",
  ""),
IF(ISERROR(FIND(",",W5,FIND(",",W5)+1)),
  IF(OR(ISERROR(VLOOKUP(LEFT(W5,FIND(",",W5)-1),MapTable!$A:$A,1,0)),ISERROR(VLOOKUP(TRIM(MID(W5,FIND(",",W5)+1,999)),MapTable!$A:$A,1,0))),"맵없음",
  ""),
IF(ISERROR(FIND(",",W5,FIND(",",W5,FIND(",",W5)+1)+1)),
  IF(OR(ISERROR(VLOOKUP(LEFT(W5,FIND(",",W5)-1),MapTable!$A:$A,1,0)),ISERROR(VLOOKUP(TRIM(MID(W5,FIND(",",W5)+1,FIND(",",W5,FIND(",",W5)+1)-FIND(",",W5)-1)),MapTable!$A:$A,1,0)),ISERROR(VLOOKUP(TRIM(MID(W5,FIND(",",W5,FIND(",",W5)+1)+1,999)),MapTable!$A:$A,1,0))),"맵없음",
  ""),
IF(ISERROR(FIND(",",W5,FIND(",",W5,FIND(",",W5,FIND(",",W5)+1)+1)+1)),
  IF(OR(ISERROR(VLOOKUP(LEFT(W5,FIND(",",W5)-1),MapTable!$A:$A,1,0)),ISERROR(VLOOKUP(TRIM(MID(W5,FIND(",",W5)+1,FIND(",",W5,FIND(",",W5)+1)-FIND(",",W5)-1)),MapTable!$A:$A,1,0)),ISERROR(VLOOKUP(TRIM(MID(W5,FIND(",",W5,FIND(",",W5)+1)+1,FIND(",",W5,FIND(",",W5,FIND(",",W5)+1)+1)-FIND(",",W5,FIND(",",W5)+1)-1)),MapTable!$A:$A,1,0)),ISERROR(VLOOKUP(TRIM(MID(W5,FIND(",",W5,FIND(",",W5,FIND(",",W5)+1)+1)+1,999)),MapTable!$A:$A,1,0))),"맵없음",
  ""),
)))))</f>
        <v/>
      </c>
      <c r="AC5" t="str">
        <f>IF(ISBLANK(AB5),"",IF(ISERROR(VLOOKUP(AB5,[3]DropTable!$A:$A,1,0)),"드랍없음",""))</f>
        <v/>
      </c>
      <c r="AE5" t="str">
        <f>IF(ISBLANK(AD5),"",IF(ISERROR(VLOOKUP(AD5,[3]DropTable!$A:$A,1,0)),"드랍없음",""))</f>
        <v/>
      </c>
      <c r="AG5">
        <v>9.8000000000000007</v>
      </c>
      <c r="AH5">
        <v>1</v>
      </c>
    </row>
    <row r="6" spans="1:34" x14ac:dyDescent="0.3">
      <c r="A6">
        <v>0</v>
      </c>
      <c r="B6">
        <v>4</v>
      </c>
      <c r="C6">
        <f>IF(OR($L6=TRUE,$A6=0,MOD($A6,ChapterTable!$S$20)&lt;&gt;0),
MAX(0,INT(($B6+ChapterTable!$Q$26+VLOOKUP(SUBSTITUTE(C$1,"성장단계","")&amp;"단계오프셋",ChapterTable!$S:$T,2,0))/ChapterTable!$Q$23)),
MAX(0,INT(($B6+ChapterTable!$S$26+VLOOKUP(SUBSTITUTE(C$1,"성장단계","")&amp;"보스단계오프셋",ChapterTable!$S:$T,2,0))/ChapterTable!$S$23)))</f>
        <v>0</v>
      </c>
      <c r="D6">
        <f>IF(OR($L6=TRUE,$A6=0,MOD($A6,ChapterTable!$S$20)&lt;&gt;0),
MAX(0,INT(($B6+ChapterTable!$Q$26+VLOOKUP(SUBSTITUTE(D$1,"성장단계","")&amp;"단계오프셋",ChapterTable!$S:$T,2,0))/ChapterTable!$Q$23)),
MAX(0,INT(($B6+ChapterTable!$S$26+VLOOKUP(SUBSTITUTE(D$1,"성장단계","")&amp;"보스단계오프셋",ChapterTable!$S:$T,2,0))/ChapterTable!$S$23)))</f>
        <v>0</v>
      </c>
      <c r="E6" s="1">
        <f ca="1">IF(AND($A6=0,$B6=1),
    VLOOKUP(1,ChapterTable!$1:$1048576,MATCH("최종"&amp;SUBSTITUTE(SUBSTITUTE(E$1,"standard",""),"|Float",""),ChapterTable!$1:$1,0),0)*ChapterTable!$Q$17,
  IF(AND($A6=0,$B6=0),
    E7,
  IF($B6=0,
    VLOOKUP($A6,ChapterTable!$1:$1048576,MATCH("최종"&amp;SUBSTITUTE(SUBSTITUTE(E$1,"standard",""),"|Float",""),ChapterTable!$1:$1,0),0),
  IF($B6=1,
    IF($L6=FALSE,
      VLOOKUP($A6,ChapterTable!$1:$1048576,MATCH("최종"&amp;SUBSTITUTE(SUBSTITUTE(E$1,"standard",""),"|Float",""),ChapterTable!$1:$1,0),0),
      VLOOKUP($A6-ChapterTable!$Q$11,ChapterTable!$1:$1048576,MATCH("최종"&amp;SUBSTITUTE(SUBSTITUTE(E$1,"standard",""),"|Float",""),ChapterTable!$1:$1,0),0)*ChapterTable!$Q$14
    ),
  OFFSET(E6,-$B6+IF($L6,1,0),0)*
    (VLOOKUP(SUBSTITUTE(SUBSTITUTE(E$1,"standard",""),"|Float","")&amp;"인게임누적곱배수",ChapterTable!$S:$T,2,0)^C6
    +VLOOKUP(SUBSTITUTE(SUBSTITUTE(E$1,"standard",""),"|Float","")&amp;"인게임누적합배수",ChapterTable!$S:$T,2,0)*C6)
  )
  )
  )
)</f>
        <v>120</v>
      </c>
      <c r="F6" s="1">
        <f ca="1">IF(AND($A6=0,$B6=1),
    VLOOKUP(1,ChapterTable!$1:$1048576,MATCH("최종"&amp;SUBSTITUTE(SUBSTITUTE(F$1,"standard",""),"|Float",""),ChapterTable!$1:$1,0),0)*ChapterTable!$Q$17,
  IF(AND($A6=0,$B6=0),
    F7,
  IF($B6=0,
    VLOOKUP($A6,ChapterTable!$1:$1048576,MATCH("최종"&amp;SUBSTITUTE(SUBSTITUTE(F$1,"standard",""),"|Float",""),ChapterTable!$1:$1,0),0),
  IF($B6=1,
    IF($L6=FALSE,
      VLOOKUP($A6,ChapterTable!$1:$1048576,MATCH("최종"&amp;SUBSTITUTE(SUBSTITUTE(F$1,"standard",""),"|Float",""),ChapterTable!$1:$1,0),0),
      VLOOKUP($A6-ChapterTable!$Q$11,ChapterTable!$1:$1048576,MATCH("최종"&amp;SUBSTITUTE(SUBSTITUTE(F$1,"standard",""),"|Float",""),ChapterTable!$1:$1,0),0)*ChapterTable!$Q$14
    ),
  OFFSET(F6,-$B6+IF($L6,1,0),0)*
    (VLOOKUP(SUBSTITUTE(SUBSTITUTE(F$1,"standard",""),"|Float","")&amp;"인게임누적곱배수",ChapterTable!$S:$T,2,0)^D6
    +VLOOKUP(SUBSTITUTE(SUBSTITUTE(F$1,"standard",""),"|Float","")&amp;"인게임누적합배수",ChapterTable!$S:$T,2,0)*D6)
  )
  )
  )
)</f>
        <v>66.666666666666657</v>
      </c>
      <c r="J6" t="str">
        <f>IF(ISBLANK(I6),"",
IFERROR(VLOOKUP(I6,[1]StringTable!$1:$1048576,MATCH([1]StringTable!$B$1,[1]StringTable!$1:$1,0),0),
IFERROR(VLOOKUP(I6,[1]InApkStringTable!$1:$1048576,MATCH([1]InApkStringTable!$B$1,[1]InApkStringTable!$1:$1,0),0),
"스트링없음")))</f>
        <v/>
      </c>
      <c r="L6" t="b">
        <v>0</v>
      </c>
      <c r="M6" t="s">
        <v>72</v>
      </c>
      <c r="N6" t="str">
        <f>IF(ISBLANK(M6),"",IF(ISERROR(VLOOKUP(M6,MapTable!$A:$A,1,0)),"맵없음",""))</f>
        <v/>
      </c>
      <c r="O6">
        <f t="shared" si="0"/>
        <v>1</v>
      </c>
      <c r="Q6">
        <f t="shared" si="1"/>
        <v>1</v>
      </c>
      <c r="R6" t="b">
        <f t="shared" ca="1" si="2"/>
        <v>0</v>
      </c>
      <c r="T6" t="b">
        <f t="shared" ca="1" si="3"/>
        <v>0</v>
      </c>
      <c r="V6" t="str">
        <f>IF(ISBLANK(U6),"",IF(ISERROR(VLOOKUP(U6,MapTable!$A:$A,1,0)),"맵없음",""))</f>
        <v/>
      </c>
      <c r="X6" t="str">
        <f>IF(ISBLANK(W6),"",
IF(ISERROR(FIND(",",W6)),
  IF(ISERROR(VLOOKUP(W6,MapTable!$A:$A,1,0)),"맵없음",
  ""),
IF(ISERROR(FIND(",",W6,FIND(",",W6)+1)),
  IF(OR(ISERROR(VLOOKUP(LEFT(W6,FIND(",",W6)-1),MapTable!$A:$A,1,0)),ISERROR(VLOOKUP(TRIM(MID(W6,FIND(",",W6)+1,999)),MapTable!$A:$A,1,0))),"맵없음",
  ""),
IF(ISERROR(FIND(",",W6,FIND(",",W6,FIND(",",W6)+1)+1)),
  IF(OR(ISERROR(VLOOKUP(LEFT(W6,FIND(",",W6)-1),MapTable!$A:$A,1,0)),ISERROR(VLOOKUP(TRIM(MID(W6,FIND(",",W6)+1,FIND(",",W6,FIND(",",W6)+1)-FIND(",",W6)-1)),MapTable!$A:$A,1,0)),ISERROR(VLOOKUP(TRIM(MID(W6,FIND(",",W6,FIND(",",W6)+1)+1,999)),MapTable!$A:$A,1,0))),"맵없음",
  ""),
IF(ISERROR(FIND(",",W6,FIND(",",W6,FIND(",",W6,FIND(",",W6)+1)+1)+1)),
  IF(OR(ISERROR(VLOOKUP(LEFT(W6,FIND(",",W6)-1),MapTable!$A:$A,1,0)),ISERROR(VLOOKUP(TRIM(MID(W6,FIND(",",W6)+1,FIND(",",W6,FIND(",",W6)+1)-FIND(",",W6)-1)),MapTable!$A:$A,1,0)),ISERROR(VLOOKUP(TRIM(MID(W6,FIND(",",W6,FIND(",",W6)+1)+1,FIND(",",W6,FIND(",",W6,FIND(",",W6)+1)+1)-FIND(",",W6,FIND(",",W6)+1)-1)),MapTable!$A:$A,1,0)),ISERROR(VLOOKUP(TRIM(MID(W6,FIND(",",W6,FIND(",",W6,FIND(",",W6)+1)+1)+1,999)),MapTable!$A:$A,1,0))),"맵없음",
  ""),
)))))</f>
        <v/>
      </c>
      <c r="AC6" t="str">
        <f>IF(ISBLANK(AB6),"",IF(ISERROR(VLOOKUP(AB6,[3]DropTable!$A:$A,1,0)),"드랍없음",""))</f>
        <v/>
      </c>
      <c r="AE6" t="str">
        <f>IF(ISBLANK(AD6),"",IF(ISERROR(VLOOKUP(AD6,[3]DropTable!$A:$A,1,0)),"드랍없음",""))</f>
        <v/>
      </c>
      <c r="AG6">
        <v>9.8000000000000007</v>
      </c>
      <c r="AH6">
        <v>1</v>
      </c>
    </row>
    <row r="7" spans="1:34" x14ac:dyDescent="0.3">
      <c r="A7">
        <v>0</v>
      </c>
      <c r="B7">
        <v>5</v>
      </c>
      <c r="C7">
        <f>IF(OR($L7=TRUE,$A7=0,MOD($A7,ChapterTable!$S$20)&lt;&gt;0),
MAX(0,INT(($B7+ChapterTable!$Q$26+VLOOKUP(SUBSTITUTE(C$1,"성장단계","")&amp;"단계오프셋",ChapterTable!$S:$T,2,0))/ChapterTable!$Q$23)),
MAX(0,INT(($B7+ChapterTable!$S$26+VLOOKUP(SUBSTITUTE(C$1,"성장단계","")&amp;"보스단계오프셋",ChapterTable!$S:$T,2,0))/ChapterTable!$S$23)))</f>
        <v>0</v>
      </c>
      <c r="D7">
        <f>IF(OR($L7=TRUE,$A7=0,MOD($A7,ChapterTable!$S$20)&lt;&gt;0),
MAX(0,INT(($B7+ChapterTable!$Q$26+VLOOKUP(SUBSTITUTE(D$1,"성장단계","")&amp;"단계오프셋",ChapterTable!$S:$T,2,0))/ChapterTable!$Q$23)),
MAX(0,INT(($B7+ChapterTable!$S$26+VLOOKUP(SUBSTITUTE(D$1,"성장단계","")&amp;"보스단계오프셋",ChapterTable!$S:$T,2,0))/ChapterTable!$S$23)))</f>
        <v>0</v>
      </c>
      <c r="E7" s="1">
        <f ca="1">IF(AND($A7=0,$B7=1),
    VLOOKUP(1,ChapterTable!$1:$1048576,MATCH("최종"&amp;SUBSTITUTE(SUBSTITUTE(E$1,"standard",""),"|Float",""),ChapterTable!$1:$1,0),0)*ChapterTable!$Q$17,
  IF(AND($A7=0,$B7=0),
    E8,
  IF($B7=0,
    VLOOKUP($A7,ChapterTable!$1:$1048576,MATCH("최종"&amp;SUBSTITUTE(SUBSTITUTE(E$1,"standard",""),"|Float",""),ChapterTable!$1:$1,0),0),
  IF($B7=1,
    IF($L7=FALSE,
      VLOOKUP($A7,ChapterTable!$1:$1048576,MATCH("최종"&amp;SUBSTITUTE(SUBSTITUTE(E$1,"standard",""),"|Float",""),ChapterTable!$1:$1,0),0),
      VLOOKUP($A7-ChapterTable!$Q$11,ChapterTable!$1:$1048576,MATCH("최종"&amp;SUBSTITUTE(SUBSTITUTE(E$1,"standard",""),"|Float",""),ChapterTable!$1:$1,0),0)*ChapterTable!$Q$14
    ),
  OFFSET(E7,-$B7+IF($L7,1,0),0)*
    (VLOOKUP(SUBSTITUTE(SUBSTITUTE(E$1,"standard",""),"|Float","")&amp;"인게임누적곱배수",ChapterTable!$S:$T,2,0)^C7
    +VLOOKUP(SUBSTITUTE(SUBSTITUTE(E$1,"standard",""),"|Float","")&amp;"인게임누적합배수",ChapterTable!$S:$T,2,0)*C7)
  )
  )
  )
)</f>
        <v>120</v>
      </c>
      <c r="F7" s="1">
        <f ca="1">IF(AND($A7=0,$B7=1),
    VLOOKUP(1,ChapterTable!$1:$1048576,MATCH("최종"&amp;SUBSTITUTE(SUBSTITUTE(F$1,"standard",""),"|Float",""),ChapterTable!$1:$1,0),0)*ChapterTable!$Q$17,
  IF(AND($A7=0,$B7=0),
    F8,
  IF($B7=0,
    VLOOKUP($A7,ChapterTable!$1:$1048576,MATCH("최종"&amp;SUBSTITUTE(SUBSTITUTE(F$1,"standard",""),"|Float",""),ChapterTable!$1:$1,0),0),
  IF($B7=1,
    IF($L7=FALSE,
      VLOOKUP($A7,ChapterTable!$1:$1048576,MATCH("최종"&amp;SUBSTITUTE(SUBSTITUTE(F$1,"standard",""),"|Float",""),ChapterTable!$1:$1,0),0),
      VLOOKUP($A7-ChapterTable!$Q$11,ChapterTable!$1:$1048576,MATCH("최종"&amp;SUBSTITUTE(SUBSTITUTE(F$1,"standard",""),"|Float",""),ChapterTable!$1:$1,0),0)*ChapterTable!$Q$14
    ),
  OFFSET(F7,-$B7+IF($L7,1,0),0)*
    (VLOOKUP(SUBSTITUTE(SUBSTITUTE(F$1,"standard",""),"|Float","")&amp;"인게임누적곱배수",ChapterTable!$S:$T,2,0)^D7
    +VLOOKUP(SUBSTITUTE(SUBSTITUTE(F$1,"standard",""),"|Float","")&amp;"인게임누적합배수",ChapterTable!$S:$T,2,0)*D7)
  )
  )
  )
)</f>
        <v>66.666666666666657</v>
      </c>
      <c r="J7" t="str">
        <f>IF(ISBLANK(I7),"",
IFERROR(VLOOKUP(I7,[1]StringTable!$1:$1048576,MATCH([1]StringTable!$B$1,[1]StringTable!$1:$1,0),0),
IFERROR(VLOOKUP(I7,[1]InApkStringTable!$1:$1048576,MATCH([1]InApkStringTable!$B$1,[1]InApkStringTable!$1:$1,0),0),
"스트링없음")))</f>
        <v/>
      </c>
      <c r="L7" t="b">
        <v>0</v>
      </c>
      <c r="M7" t="s">
        <v>72</v>
      </c>
      <c r="N7" t="str">
        <f>IF(ISBLANK(M7),"",IF(ISERROR(VLOOKUP(M7,MapTable!$A:$A,1,0)),"맵없음",""))</f>
        <v/>
      </c>
      <c r="O7">
        <f t="shared" si="0"/>
        <v>11</v>
      </c>
      <c r="Q7">
        <f t="shared" si="1"/>
        <v>11</v>
      </c>
      <c r="R7" t="b">
        <f t="shared" ca="1" si="2"/>
        <v>0</v>
      </c>
      <c r="T7" t="b">
        <f t="shared" ca="1" si="3"/>
        <v>0</v>
      </c>
      <c r="V7" t="str">
        <f>IF(ISBLANK(U7),"",IF(ISERROR(VLOOKUP(U7,MapTable!$A:$A,1,0)),"맵없음",""))</f>
        <v/>
      </c>
      <c r="X7" t="str">
        <f>IF(ISBLANK(W7),"",
IF(ISERROR(FIND(",",W7)),
  IF(ISERROR(VLOOKUP(W7,MapTable!$A:$A,1,0)),"맵없음",
  ""),
IF(ISERROR(FIND(",",W7,FIND(",",W7)+1)),
  IF(OR(ISERROR(VLOOKUP(LEFT(W7,FIND(",",W7)-1),MapTable!$A:$A,1,0)),ISERROR(VLOOKUP(TRIM(MID(W7,FIND(",",W7)+1,999)),MapTable!$A:$A,1,0))),"맵없음",
  ""),
IF(ISERROR(FIND(",",W7,FIND(",",W7,FIND(",",W7)+1)+1)),
  IF(OR(ISERROR(VLOOKUP(LEFT(W7,FIND(",",W7)-1),MapTable!$A:$A,1,0)),ISERROR(VLOOKUP(TRIM(MID(W7,FIND(",",W7)+1,FIND(",",W7,FIND(",",W7)+1)-FIND(",",W7)-1)),MapTable!$A:$A,1,0)),ISERROR(VLOOKUP(TRIM(MID(W7,FIND(",",W7,FIND(",",W7)+1)+1,999)),MapTable!$A:$A,1,0))),"맵없음",
  ""),
IF(ISERROR(FIND(",",W7,FIND(",",W7,FIND(",",W7,FIND(",",W7)+1)+1)+1)),
  IF(OR(ISERROR(VLOOKUP(LEFT(W7,FIND(",",W7)-1),MapTable!$A:$A,1,0)),ISERROR(VLOOKUP(TRIM(MID(W7,FIND(",",W7)+1,FIND(",",W7,FIND(",",W7)+1)-FIND(",",W7)-1)),MapTable!$A:$A,1,0)),ISERROR(VLOOKUP(TRIM(MID(W7,FIND(",",W7,FIND(",",W7)+1)+1,FIND(",",W7,FIND(",",W7,FIND(",",W7)+1)+1)-FIND(",",W7,FIND(",",W7)+1)-1)),MapTable!$A:$A,1,0)),ISERROR(VLOOKUP(TRIM(MID(W7,FIND(",",W7,FIND(",",W7,FIND(",",W7)+1)+1)+1,999)),MapTable!$A:$A,1,0))),"맵없음",
  ""),
)))))</f>
        <v/>
      </c>
      <c r="AC7" t="str">
        <f>IF(ISBLANK(AB7),"",IF(ISERROR(VLOOKUP(AB7,[3]DropTable!$A:$A,1,0)),"드랍없음",""))</f>
        <v/>
      </c>
      <c r="AE7" t="str">
        <f>IF(ISBLANK(AD7),"",IF(ISERROR(VLOOKUP(AD7,[3]DropTable!$A:$A,1,0)),"드랍없음",""))</f>
        <v/>
      </c>
      <c r="AG7">
        <v>9.8000000000000007</v>
      </c>
      <c r="AH7">
        <v>1</v>
      </c>
    </row>
    <row r="8" spans="1:34" x14ac:dyDescent="0.3">
      <c r="A8">
        <v>0</v>
      </c>
      <c r="B8">
        <v>6</v>
      </c>
      <c r="C8">
        <f>IF(OR($L8=TRUE,$A8=0,MOD($A8,ChapterTable!$S$20)&lt;&gt;0),
MAX(0,INT(($B8+ChapterTable!$Q$26+VLOOKUP(SUBSTITUTE(C$1,"성장단계","")&amp;"단계오프셋",ChapterTable!$S:$T,2,0))/ChapterTable!$Q$23)),
MAX(0,INT(($B8+ChapterTable!$S$26+VLOOKUP(SUBSTITUTE(C$1,"성장단계","")&amp;"보스단계오프셋",ChapterTable!$S:$T,2,0))/ChapterTable!$S$23)))</f>
        <v>1</v>
      </c>
      <c r="D8">
        <f>IF(OR($L8=TRUE,$A8=0,MOD($A8,ChapterTable!$S$20)&lt;&gt;0),
MAX(0,INT(($B8+ChapterTable!$Q$26+VLOOKUP(SUBSTITUTE(D$1,"성장단계","")&amp;"단계오프셋",ChapterTable!$S:$T,2,0))/ChapterTable!$Q$23)),
MAX(0,INT(($B8+ChapterTable!$S$26+VLOOKUP(SUBSTITUTE(D$1,"성장단계","")&amp;"보스단계오프셋",ChapterTable!$S:$T,2,0))/ChapterTable!$S$23)))</f>
        <v>0</v>
      </c>
      <c r="E8" s="1">
        <f ca="1">IF(AND($A8=0,$B8=1),
    VLOOKUP(1,ChapterTable!$1:$1048576,MATCH("최종"&amp;SUBSTITUTE(SUBSTITUTE(E$1,"standard",""),"|Float",""),ChapterTable!$1:$1,0),0)*ChapterTable!$Q$17,
  IF(AND($A8=0,$B8=0),
    E9,
  IF($B8=0,
    VLOOKUP($A8,ChapterTable!$1:$1048576,MATCH("최종"&amp;SUBSTITUTE(SUBSTITUTE(E$1,"standard",""),"|Float",""),ChapterTable!$1:$1,0),0),
  IF($B8=1,
    IF($L8=FALSE,
      VLOOKUP($A8,ChapterTable!$1:$1048576,MATCH("최종"&amp;SUBSTITUTE(SUBSTITUTE(E$1,"standard",""),"|Float",""),ChapterTable!$1:$1,0),0),
      VLOOKUP($A8-ChapterTable!$Q$11,ChapterTable!$1:$1048576,MATCH("최종"&amp;SUBSTITUTE(SUBSTITUTE(E$1,"standard",""),"|Float",""),ChapterTable!$1:$1,0),0)*ChapterTable!$Q$14
    ),
  OFFSET(E8,-$B8+IF($L8,1,0),0)*
    (VLOOKUP(SUBSTITUTE(SUBSTITUTE(E$1,"standard",""),"|Float","")&amp;"인게임누적곱배수",ChapterTable!$S:$T,2,0)^C8
    +VLOOKUP(SUBSTITUTE(SUBSTITUTE(E$1,"standard",""),"|Float","")&amp;"인게임누적합배수",ChapterTable!$S:$T,2,0)*C8)
  )
  )
  )
)</f>
        <v>162</v>
      </c>
      <c r="F8" s="1">
        <f ca="1">IF(AND($A8=0,$B8=1),
    VLOOKUP(1,ChapterTable!$1:$1048576,MATCH("최종"&amp;SUBSTITUTE(SUBSTITUTE(F$1,"standard",""),"|Float",""),ChapterTable!$1:$1,0),0)*ChapterTable!$Q$17,
  IF(AND($A8=0,$B8=0),
    F9,
  IF($B8=0,
    VLOOKUP($A8,ChapterTable!$1:$1048576,MATCH("최종"&amp;SUBSTITUTE(SUBSTITUTE(F$1,"standard",""),"|Float",""),ChapterTable!$1:$1,0),0),
  IF($B8=1,
    IF($L8=FALSE,
      VLOOKUP($A8,ChapterTable!$1:$1048576,MATCH("최종"&amp;SUBSTITUTE(SUBSTITUTE(F$1,"standard",""),"|Float",""),ChapterTable!$1:$1,0),0),
      VLOOKUP($A8-ChapterTable!$Q$11,ChapterTable!$1:$1048576,MATCH("최종"&amp;SUBSTITUTE(SUBSTITUTE(F$1,"standard",""),"|Float",""),ChapterTable!$1:$1,0),0)*ChapterTable!$Q$14
    ),
  OFFSET(F8,-$B8+IF($L8,1,0),0)*
    (VLOOKUP(SUBSTITUTE(SUBSTITUTE(F$1,"standard",""),"|Float","")&amp;"인게임누적곱배수",ChapterTable!$S:$T,2,0)^D8
    +VLOOKUP(SUBSTITUTE(SUBSTITUTE(F$1,"standard",""),"|Float","")&amp;"인게임누적합배수",ChapterTable!$S:$T,2,0)*D8)
  )
  )
  )
)</f>
        <v>66.666666666666657</v>
      </c>
      <c r="J8" t="str">
        <f>IF(ISBLANK(I8),"",
IFERROR(VLOOKUP(I8,[1]StringTable!$1:$1048576,MATCH([1]StringTable!$B$1,[1]StringTable!$1:$1,0),0),
IFERROR(VLOOKUP(I8,[1]InApkStringTable!$1:$1048576,MATCH([1]InApkStringTable!$B$1,[1]InApkStringTable!$1:$1,0),0),
"스트링없음")))</f>
        <v/>
      </c>
      <c r="L8" t="b">
        <v>0</v>
      </c>
      <c r="M8" t="s">
        <v>72</v>
      </c>
      <c r="N8" t="str">
        <f>IF(ISBLANK(M8),"",IF(ISERROR(VLOOKUP(M8,MapTable!$A:$A,1,0)),"맵없음",""))</f>
        <v/>
      </c>
      <c r="O8">
        <f t="shared" si="0"/>
        <v>1</v>
      </c>
      <c r="Q8">
        <f t="shared" si="1"/>
        <v>1</v>
      </c>
      <c r="R8" t="b">
        <f t="shared" ca="1" si="2"/>
        <v>0</v>
      </c>
      <c r="T8" t="b">
        <f t="shared" ca="1" si="3"/>
        <v>0</v>
      </c>
      <c r="V8" t="str">
        <f>IF(ISBLANK(U8),"",IF(ISERROR(VLOOKUP(U8,MapTable!$A:$A,1,0)),"맵없음",""))</f>
        <v/>
      </c>
      <c r="X8" t="str">
        <f>IF(ISBLANK(W8),"",
IF(ISERROR(FIND(",",W8)),
  IF(ISERROR(VLOOKUP(W8,MapTable!$A:$A,1,0)),"맵없음",
  ""),
IF(ISERROR(FIND(",",W8,FIND(",",W8)+1)),
  IF(OR(ISERROR(VLOOKUP(LEFT(W8,FIND(",",W8)-1),MapTable!$A:$A,1,0)),ISERROR(VLOOKUP(TRIM(MID(W8,FIND(",",W8)+1,999)),MapTable!$A:$A,1,0))),"맵없음",
  ""),
IF(ISERROR(FIND(",",W8,FIND(",",W8,FIND(",",W8)+1)+1)),
  IF(OR(ISERROR(VLOOKUP(LEFT(W8,FIND(",",W8)-1),MapTable!$A:$A,1,0)),ISERROR(VLOOKUP(TRIM(MID(W8,FIND(",",W8)+1,FIND(",",W8,FIND(",",W8)+1)-FIND(",",W8)-1)),MapTable!$A:$A,1,0)),ISERROR(VLOOKUP(TRIM(MID(W8,FIND(",",W8,FIND(",",W8)+1)+1,999)),MapTable!$A:$A,1,0))),"맵없음",
  ""),
IF(ISERROR(FIND(",",W8,FIND(",",W8,FIND(",",W8,FIND(",",W8)+1)+1)+1)),
  IF(OR(ISERROR(VLOOKUP(LEFT(W8,FIND(",",W8)-1),MapTable!$A:$A,1,0)),ISERROR(VLOOKUP(TRIM(MID(W8,FIND(",",W8)+1,FIND(",",W8,FIND(",",W8)+1)-FIND(",",W8)-1)),MapTable!$A:$A,1,0)),ISERROR(VLOOKUP(TRIM(MID(W8,FIND(",",W8,FIND(",",W8)+1)+1,FIND(",",W8,FIND(",",W8,FIND(",",W8)+1)+1)-FIND(",",W8,FIND(",",W8)+1)-1)),MapTable!$A:$A,1,0)),ISERROR(VLOOKUP(TRIM(MID(W8,FIND(",",W8,FIND(",",W8,FIND(",",W8)+1)+1)+1,999)),MapTable!$A:$A,1,0))),"맵없음",
  ""),
)))))</f>
        <v/>
      </c>
      <c r="AC8" t="str">
        <f>IF(ISBLANK(AB8),"",IF(ISERROR(VLOOKUP(AB8,[3]DropTable!$A:$A,1,0)),"드랍없음",""))</f>
        <v/>
      </c>
      <c r="AE8" t="str">
        <f>IF(ISBLANK(AD8),"",IF(ISERROR(VLOOKUP(AD8,[3]DropTable!$A:$A,1,0)),"드랍없음",""))</f>
        <v/>
      </c>
      <c r="AG8">
        <v>9.8000000000000007</v>
      </c>
      <c r="AH8">
        <v>1</v>
      </c>
    </row>
    <row r="9" spans="1:34" x14ac:dyDescent="0.3">
      <c r="A9">
        <v>0</v>
      </c>
      <c r="B9">
        <v>7</v>
      </c>
      <c r="C9">
        <f>IF(OR($L9=TRUE,$A9=0,MOD($A9,ChapterTable!$S$20)&lt;&gt;0),
MAX(0,INT(($B9+ChapterTable!$Q$26+VLOOKUP(SUBSTITUTE(C$1,"성장단계","")&amp;"단계오프셋",ChapterTable!$S:$T,2,0))/ChapterTable!$Q$23)),
MAX(0,INT(($B9+ChapterTable!$S$26+VLOOKUP(SUBSTITUTE(C$1,"성장단계","")&amp;"보스단계오프셋",ChapterTable!$S:$T,2,0))/ChapterTable!$S$23)))</f>
        <v>1</v>
      </c>
      <c r="D9">
        <f>IF(OR($L9=TRUE,$A9=0,MOD($A9,ChapterTable!$S$20)&lt;&gt;0),
MAX(0,INT(($B9+ChapterTable!$Q$26+VLOOKUP(SUBSTITUTE(D$1,"성장단계","")&amp;"단계오프셋",ChapterTable!$S:$T,2,0))/ChapterTable!$Q$23)),
MAX(0,INT(($B9+ChapterTable!$S$26+VLOOKUP(SUBSTITUTE(D$1,"성장단계","")&amp;"보스단계오프셋",ChapterTable!$S:$T,2,0))/ChapterTable!$S$23)))</f>
        <v>0</v>
      </c>
      <c r="E9" s="1">
        <f ca="1">IF(AND($A9=0,$B9=1),
    VLOOKUP(1,ChapterTable!$1:$1048576,MATCH("최종"&amp;SUBSTITUTE(SUBSTITUTE(E$1,"standard",""),"|Float",""),ChapterTable!$1:$1,0),0)*ChapterTable!$Q$17,
  IF(AND($A9=0,$B9=0),
    E10,
  IF($B9=0,
    VLOOKUP($A9,ChapterTable!$1:$1048576,MATCH("최종"&amp;SUBSTITUTE(SUBSTITUTE(E$1,"standard",""),"|Float",""),ChapterTable!$1:$1,0),0),
  IF($B9=1,
    IF($L9=FALSE,
      VLOOKUP($A9,ChapterTable!$1:$1048576,MATCH("최종"&amp;SUBSTITUTE(SUBSTITUTE(E$1,"standard",""),"|Float",""),ChapterTable!$1:$1,0),0),
      VLOOKUP($A9-ChapterTable!$Q$11,ChapterTable!$1:$1048576,MATCH("최종"&amp;SUBSTITUTE(SUBSTITUTE(E$1,"standard",""),"|Float",""),ChapterTable!$1:$1,0),0)*ChapterTable!$Q$14
    ),
  OFFSET(E9,-$B9+IF($L9,1,0),0)*
    (VLOOKUP(SUBSTITUTE(SUBSTITUTE(E$1,"standard",""),"|Float","")&amp;"인게임누적곱배수",ChapterTable!$S:$T,2,0)^C9
    +VLOOKUP(SUBSTITUTE(SUBSTITUTE(E$1,"standard",""),"|Float","")&amp;"인게임누적합배수",ChapterTable!$S:$T,2,0)*C9)
  )
  )
  )
)</f>
        <v>162</v>
      </c>
      <c r="F9" s="1">
        <f ca="1">IF(AND($A9=0,$B9=1),
    VLOOKUP(1,ChapterTable!$1:$1048576,MATCH("최종"&amp;SUBSTITUTE(SUBSTITUTE(F$1,"standard",""),"|Float",""),ChapterTable!$1:$1,0),0)*ChapterTable!$Q$17,
  IF(AND($A9=0,$B9=0),
    F10,
  IF($B9=0,
    VLOOKUP($A9,ChapterTable!$1:$1048576,MATCH("최종"&amp;SUBSTITUTE(SUBSTITUTE(F$1,"standard",""),"|Float",""),ChapterTable!$1:$1,0),0),
  IF($B9=1,
    IF($L9=FALSE,
      VLOOKUP($A9,ChapterTable!$1:$1048576,MATCH("최종"&amp;SUBSTITUTE(SUBSTITUTE(F$1,"standard",""),"|Float",""),ChapterTable!$1:$1,0),0),
      VLOOKUP($A9-ChapterTable!$Q$11,ChapterTable!$1:$1048576,MATCH("최종"&amp;SUBSTITUTE(SUBSTITUTE(F$1,"standard",""),"|Float",""),ChapterTable!$1:$1,0),0)*ChapterTable!$Q$14
    ),
  OFFSET(F9,-$B9+IF($L9,1,0),0)*
    (VLOOKUP(SUBSTITUTE(SUBSTITUTE(F$1,"standard",""),"|Float","")&amp;"인게임누적곱배수",ChapterTable!$S:$T,2,0)^D9
    +VLOOKUP(SUBSTITUTE(SUBSTITUTE(F$1,"standard",""),"|Float","")&amp;"인게임누적합배수",ChapterTable!$S:$T,2,0)*D9)
  )
  )
  )
)</f>
        <v>66.666666666666657</v>
      </c>
      <c r="J9" t="str">
        <f>IF(ISBLANK(I9),"",
IFERROR(VLOOKUP(I9,[1]StringTable!$1:$1048576,MATCH([1]StringTable!$B$1,[1]StringTable!$1:$1,0),0),
IFERROR(VLOOKUP(I9,[1]InApkStringTable!$1:$1048576,MATCH([1]InApkStringTable!$B$1,[1]InApkStringTable!$1:$1,0),0),
"스트링없음")))</f>
        <v/>
      </c>
      <c r="L9" t="b">
        <v>0</v>
      </c>
      <c r="M9" t="s">
        <v>72</v>
      </c>
      <c r="N9" t="str">
        <f>IF(ISBLANK(M9),"",IF(ISERROR(VLOOKUP(M9,MapTable!$A:$A,1,0)),"맵없음",""))</f>
        <v/>
      </c>
      <c r="O9">
        <f t="shared" si="0"/>
        <v>1</v>
      </c>
      <c r="Q9">
        <f t="shared" si="1"/>
        <v>1</v>
      </c>
      <c r="R9" t="b">
        <f t="shared" ca="1" si="2"/>
        <v>0</v>
      </c>
      <c r="T9" t="b">
        <f t="shared" ca="1" si="3"/>
        <v>0</v>
      </c>
      <c r="V9" t="str">
        <f>IF(ISBLANK(U9),"",IF(ISERROR(VLOOKUP(U9,MapTable!$A:$A,1,0)),"맵없음",""))</f>
        <v/>
      </c>
      <c r="X9" t="str">
        <f>IF(ISBLANK(W9),"",
IF(ISERROR(FIND(",",W9)),
  IF(ISERROR(VLOOKUP(W9,MapTable!$A:$A,1,0)),"맵없음",
  ""),
IF(ISERROR(FIND(",",W9,FIND(",",W9)+1)),
  IF(OR(ISERROR(VLOOKUP(LEFT(W9,FIND(",",W9)-1),MapTable!$A:$A,1,0)),ISERROR(VLOOKUP(TRIM(MID(W9,FIND(",",W9)+1,999)),MapTable!$A:$A,1,0))),"맵없음",
  ""),
IF(ISERROR(FIND(",",W9,FIND(",",W9,FIND(",",W9)+1)+1)),
  IF(OR(ISERROR(VLOOKUP(LEFT(W9,FIND(",",W9)-1),MapTable!$A:$A,1,0)),ISERROR(VLOOKUP(TRIM(MID(W9,FIND(",",W9)+1,FIND(",",W9,FIND(",",W9)+1)-FIND(",",W9)-1)),MapTable!$A:$A,1,0)),ISERROR(VLOOKUP(TRIM(MID(W9,FIND(",",W9,FIND(",",W9)+1)+1,999)),MapTable!$A:$A,1,0))),"맵없음",
  ""),
IF(ISERROR(FIND(",",W9,FIND(",",W9,FIND(",",W9,FIND(",",W9)+1)+1)+1)),
  IF(OR(ISERROR(VLOOKUP(LEFT(W9,FIND(",",W9)-1),MapTable!$A:$A,1,0)),ISERROR(VLOOKUP(TRIM(MID(W9,FIND(",",W9)+1,FIND(",",W9,FIND(",",W9)+1)-FIND(",",W9)-1)),MapTable!$A:$A,1,0)),ISERROR(VLOOKUP(TRIM(MID(W9,FIND(",",W9,FIND(",",W9)+1)+1,FIND(",",W9,FIND(",",W9,FIND(",",W9)+1)+1)-FIND(",",W9,FIND(",",W9)+1)-1)),MapTable!$A:$A,1,0)),ISERROR(VLOOKUP(TRIM(MID(W9,FIND(",",W9,FIND(",",W9,FIND(",",W9)+1)+1)+1,999)),MapTable!$A:$A,1,0))),"맵없음",
  ""),
)))))</f>
        <v/>
      </c>
      <c r="AC9" t="str">
        <f>IF(ISBLANK(AB9),"",IF(ISERROR(VLOOKUP(AB9,[3]DropTable!$A:$A,1,0)),"드랍없음",""))</f>
        <v/>
      </c>
      <c r="AE9" t="str">
        <f>IF(ISBLANK(AD9),"",IF(ISERROR(VLOOKUP(AD9,[3]DropTable!$A:$A,1,0)),"드랍없음",""))</f>
        <v/>
      </c>
      <c r="AG9">
        <v>9.8000000000000007</v>
      </c>
      <c r="AH9">
        <v>1</v>
      </c>
    </row>
    <row r="10" spans="1:34" x14ac:dyDescent="0.3">
      <c r="A10">
        <v>0</v>
      </c>
      <c r="B10">
        <v>8</v>
      </c>
      <c r="C10">
        <f>IF(OR($L10=TRUE,$A10=0,MOD($A10,ChapterTable!$S$20)&lt;&gt;0),
MAX(0,INT(($B10+ChapterTable!$Q$26+VLOOKUP(SUBSTITUTE(C$1,"성장단계","")&amp;"단계오프셋",ChapterTable!$S:$T,2,0))/ChapterTable!$Q$23)),
MAX(0,INT(($B10+ChapterTable!$S$26+VLOOKUP(SUBSTITUTE(C$1,"성장단계","")&amp;"보스단계오프셋",ChapterTable!$S:$T,2,0))/ChapterTable!$S$23)))</f>
        <v>1</v>
      </c>
      <c r="D10">
        <f>IF(OR($L10=TRUE,$A10=0,MOD($A10,ChapterTable!$S$20)&lt;&gt;0),
MAX(0,INT(($B10+ChapterTable!$Q$26+VLOOKUP(SUBSTITUTE(D$1,"성장단계","")&amp;"단계오프셋",ChapterTable!$S:$T,2,0))/ChapterTable!$Q$23)),
MAX(0,INT(($B10+ChapterTable!$S$26+VLOOKUP(SUBSTITUTE(D$1,"성장단계","")&amp;"보스단계오프셋",ChapterTable!$S:$T,2,0))/ChapterTable!$S$23)))</f>
        <v>0</v>
      </c>
      <c r="E10" s="1">
        <f ca="1">IF(AND($A10=0,$B10=1),
    VLOOKUP(1,ChapterTable!$1:$1048576,MATCH("최종"&amp;SUBSTITUTE(SUBSTITUTE(E$1,"standard",""),"|Float",""),ChapterTable!$1:$1,0),0)*ChapterTable!$Q$17,
  IF(AND($A10=0,$B10=0),
    E11,
  IF($B10=0,
    VLOOKUP($A10,ChapterTable!$1:$1048576,MATCH("최종"&amp;SUBSTITUTE(SUBSTITUTE(E$1,"standard",""),"|Float",""),ChapterTable!$1:$1,0),0),
  IF($B10=1,
    IF($L10=FALSE,
      VLOOKUP($A10,ChapterTable!$1:$1048576,MATCH("최종"&amp;SUBSTITUTE(SUBSTITUTE(E$1,"standard",""),"|Float",""),ChapterTable!$1:$1,0),0),
      VLOOKUP($A10-ChapterTable!$Q$11,ChapterTable!$1:$1048576,MATCH("최종"&amp;SUBSTITUTE(SUBSTITUTE(E$1,"standard",""),"|Float",""),ChapterTable!$1:$1,0),0)*ChapterTable!$Q$14
    ),
  OFFSET(E10,-$B10+IF($L10,1,0),0)*
    (VLOOKUP(SUBSTITUTE(SUBSTITUTE(E$1,"standard",""),"|Float","")&amp;"인게임누적곱배수",ChapterTable!$S:$T,2,0)^C10
    +VLOOKUP(SUBSTITUTE(SUBSTITUTE(E$1,"standard",""),"|Float","")&amp;"인게임누적합배수",ChapterTable!$S:$T,2,0)*C10)
  )
  )
  )
)</f>
        <v>162</v>
      </c>
      <c r="F10" s="1">
        <f ca="1">IF(AND($A10=0,$B10=1),
    VLOOKUP(1,ChapterTable!$1:$1048576,MATCH("최종"&amp;SUBSTITUTE(SUBSTITUTE(F$1,"standard",""),"|Float",""),ChapterTable!$1:$1,0),0)*ChapterTable!$Q$17,
  IF(AND($A10=0,$B10=0),
    F11,
  IF($B10=0,
    VLOOKUP($A10,ChapterTable!$1:$1048576,MATCH("최종"&amp;SUBSTITUTE(SUBSTITUTE(F$1,"standard",""),"|Float",""),ChapterTable!$1:$1,0),0),
  IF($B10=1,
    IF($L10=FALSE,
      VLOOKUP($A10,ChapterTable!$1:$1048576,MATCH("최종"&amp;SUBSTITUTE(SUBSTITUTE(F$1,"standard",""),"|Float",""),ChapterTable!$1:$1,0),0),
      VLOOKUP($A10-ChapterTable!$Q$11,ChapterTable!$1:$1048576,MATCH("최종"&amp;SUBSTITUTE(SUBSTITUTE(F$1,"standard",""),"|Float",""),ChapterTable!$1:$1,0),0)*ChapterTable!$Q$14
    ),
  OFFSET(F10,-$B10+IF($L10,1,0),0)*
    (VLOOKUP(SUBSTITUTE(SUBSTITUTE(F$1,"standard",""),"|Float","")&amp;"인게임누적곱배수",ChapterTable!$S:$T,2,0)^D10
    +VLOOKUP(SUBSTITUTE(SUBSTITUTE(F$1,"standard",""),"|Float","")&amp;"인게임누적합배수",ChapterTable!$S:$T,2,0)*D10)
  )
  )
  )
)</f>
        <v>66.666666666666657</v>
      </c>
      <c r="J10" t="str">
        <f>IF(ISBLANK(I10),"",
IFERROR(VLOOKUP(I10,[1]StringTable!$1:$1048576,MATCH([1]StringTable!$B$1,[1]StringTable!$1:$1,0),0),
IFERROR(VLOOKUP(I10,[1]InApkStringTable!$1:$1048576,MATCH([1]InApkStringTable!$B$1,[1]InApkStringTable!$1:$1,0),0),
"스트링없음")))</f>
        <v/>
      </c>
      <c r="L10" t="b">
        <v>0</v>
      </c>
      <c r="M10" t="s">
        <v>72</v>
      </c>
      <c r="N10" t="str">
        <f>IF(ISBLANK(M10),"",IF(ISERROR(VLOOKUP(M10,MapTable!$A:$A,1,0)),"맵없음",""))</f>
        <v/>
      </c>
      <c r="O10">
        <f t="shared" si="0"/>
        <v>1</v>
      </c>
      <c r="Q10">
        <f t="shared" si="1"/>
        <v>1</v>
      </c>
      <c r="R10" t="b">
        <f t="shared" ca="1" si="2"/>
        <v>0</v>
      </c>
      <c r="T10" t="b">
        <f t="shared" ca="1" si="3"/>
        <v>0</v>
      </c>
      <c r="V10" t="str">
        <f>IF(ISBLANK(U10),"",IF(ISERROR(VLOOKUP(U10,MapTable!$A:$A,1,0)),"맵없음",""))</f>
        <v/>
      </c>
      <c r="X10" t="str">
        <f>IF(ISBLANK(W10),"",
IF(ISERROR(FIND(",",W10)),
  IF(ISERROR(VLOOKUP(W10,MapTable!$A:$A,1,0)),"맵없음",
  ""),
IF(ISERROR(FIND(",",W10,FIND(",",W10)+1)),
  IF(OR(ISERROR(VLOOKUP(LEFT(W10,FIND(",",W10)-1),MapTable!$A:$A,1,0)),ISERROR(VLOOKUP(TRIM(MID(W10,FIND(",",W10)+1,999)),MapTable!$A:$A,1,0))),"맵없음",
  ""),
IF(ISERROR(FIND(",",W10,FIND(",",W10,FIND(",",W10)+1)+1)),
  IF(OR(ISERROR(VLOOKUP(LEFT(W10,FIND(",",W10)-1),MapTable!$A:$A,1,0)),ISERROR(VLOOKUP(TRIM(MID(W10,FIND(",",W10)+1,FIND(",",W10,FIND(",",W10)+1)-FIND(",",W10)-1)),MapTable!$A:$A,1,0)),ISERROR(VLOOKUP(TRIM(MID(W10,FIND(",",W10,FIND(",",W10)+1)+1,999)),MapTable!$A:$A,1,0))),"맵없음",
  ""),
IF(ISERROR(FIND(",",W10,FIND(",",W10,FIND(",",W10,FIND(",",W10)+1)+1)+1)),
  IF(OR(ISERROR(VLOOKUP(LEFT(W10,FIND(",",W10)-1),MapTable!$A:$A,1,0)),ISERROR(VLOOKUP(TRIM(MID(W10,FIND(",",W10)+1,FIND(",",W10,FIND(",",W10)+1)-FIND(",",W10)-1)),MapTable!$A:$A,1,0)),ISERROR(VLOOKUP(TRIM(MID(W10,FIND(",",W10,FIND(",",W10)+1)+1,FIND(",",W10,FIND(",",W10,FIND(",",W10)+1)+1)-FIND(",",W10,FIND(",",W10)+1)-1)),MapTable!$A:$A,1,0)),ISERROR(VLOOKUP(TRIM(MID(W10,FIND(",",W10,FIND(",",W10,FIND(",",W10)+1)+1)+1,999)),MapTable!$A:$A,1,0))),"맵없음",
  ""),
)))))</f>
        <v/>
      </c>
      <c r="AC10" t="str">
        <f>IF(ISBLANK(AB10),"",IF(ISERROR(VLOOKUP(AB10,[3]DropTable!$A:$A,1,0)),"드랍없음",""))</f>
        <v/>
      </c>
      <c r="AE10" t="str">
        <f>IF(ISBLANK(AD10),"",IF(ISERROR(VLOOKUP(AD10,[3]DropTable!$A:$A,1,0)),"드랍없음",""))</f>
        <v/>
      </c>
      <c r="AG10">
        <v>9.8000000000000007</v>
      </c>
      <c r="AH10">
        <v>1</v>
      </c>
    </row>
    <row r="11" spans="1:34" x14ac:dyDescent="0.3">
      <c r="A11">
        <v>0</v>
      </c>
      <c r="B11">
        <v>9</v>
      </c>
      <c r="C11">
        <f>IF(OR($L11=TRUE,$A11=0,MOD($A11,ChapterTable!$S$20)&lt;&gt;0),
MAX(0,INT(($B11+ChapterTable!$Q$26+VLOOKUP(SUBSTITUTE(C$1,"성장단계","")&amp;"단계오프셋",ChapterTable!$S:$T,2,0))/ChapterTable!$Q$23)),
MAX(0,INT(($B11+ChapterTable!$S$26+VLOOKUP(SUBSTITUTE(C$1,"성장단계","")&amp;"보스단계오프셋",ChapterTable!$S:$T,2,0))/ChapterTable!$S$23)))</f>
        <v>1</v>
      </c>
      <c r="D11">
        <f>IF(OR($L11=TRUE,$A11=0,MOD($A11,ChapterTable!$S$20)&lt;&gt;0),
MAX(0,INT(($B11+ChapterTable!$Q$26+VLOOKUP(SUBSTITUTE(D$1,"성장단계","")&amp;"단계오프셋",ChapterTable!$S:$T,2,0))/ChapterTable!$Q$23)),
MAX(0,INT(($B11+ChapterTable!$S$26+VLOOKUP(SUBSTITUTE(D$1,"성장단계","")&amp;"보스단계오프셋",ChapterTable!$S:$T,2,0))/ChapterTable!$S$23)))</f>
        <v>0</v>
      </c>
      <c r="E11" s="1">
        <f ca="1">IF(AND($A11=0,$B11=1),
    VLOOKUP(1,ChapterTable!$1:$1048576,MATCH("최종"&amp;SUBSTITUTE(SUBSTITUTE(E$1,"standard",""),"|Float",""),ChapterTable!$1:$1,0),0)*ChapterTable!$Q$17,
  IF(AND($A11=0,$B11=0),
    E12,
  IF($B11=0,
    VLOOKUP($A11,ChapterTable!$1:$1048576,MATCH("최종"&amp;SUBSTITUTE(SUBSTITUTE(E$1,"standard",""),"|Float",""),ChapterTable!$1:$1,0),0),
  IF($B11=1,
    IF($L11=FALSE,
      VLOOKUP($A11,ChapterTable!$1:$1048576,MATCH("최종"&amp;SUBSTITUTE(SUBSTITUTE(E$1,"standard",""),"|Float",""),ChapterTable!$1:$1,0),0),
      VLOOKUP($A11-ChapterTable!$Q$11,ChapterTable!$1:$1048576,MATCH("최종"&amp;SUBSTITUTE(SUBSTITUTE(E$1,"standard",""),"|Float",""),ChapterTable!$1:$1,0),0)*ChapterTable!$Q$14
    ),
  OFFSET(E11,-$B11+IF($L11,1,0),0)*
    (VLOOKUP(SUBSTITUTE(SUBSTITUTE(E$1,"standard",""),"|Float","")&amp;"인게임누적곱배수",ChapterTable!$S:$T,2,0)^C11
    +VLOOKUP(SUBSTITUTE(SUBSTITUTE(E$1,"standard",""),"|Float","")&amp;"인게임누적합배수",ChapterTable!$S:$T,2,0)*C11)
  )
  )
  )
)</f>
        <v>162</v>
      </c>
      <c r="F11" s="1">
        <f ca="1">IF(AND($A11=0,$B11=1),
    VLOOKUP(1,ChapterTable!$1:$1048576,MATCH("최종"&amp;SUBSTITUTE(SUBSTITUTE(F$1,"standard",""),"|Float",""),ChapterTable!$1:$1,0),0)*ChapterTable!$Q$17,
  IF(AND($A11=0,$B11=0),
    F12,
  IF($B11=0,
    VLOOKUP($A11,ChapterTable!$1:$1048576,MATCH("최종"&amp;SUBSTITUTE(SUBSTITUTE(F$1,"standard",""),"|Float",""),ChapterTable!$1:$1,0),0),
  IF($B11=1,
    IF($L11=FALSE,
      VLOOKUP($A11,ChapterTable!$1:$1048576,MATCH("최종"&amp;SUBSTITUTE(SUBSTITUTE(F$1,"standard",""),"|Float",""),ChapterTable!$1:$1,0),0),
      VLOOKUP($A11-ChapterTable!$Q$11,ChapterTable!$1:$1048576,MATCH("최종"&amp;SUBSTITUTE(SUBSTITUTE(F$1,"standard",""),"|Float",""),ChapterTable!$1:$1,0),0)*ChapterTable!$Q$14
    ),
  OFFSET(F11,-$B11+IF($L11,1,0),0)*
    (VLOOKUP(SUBSTITUTE(SUBSTITUTE(F$1,"standard",""),"|Float","")&amp;"인게임누적곱배수",ChapterTable!$S:$T,2,0)^D11
    +VLOOKUP(SUBSTITUTE(SUBSTITUTE(F$1,"standard",""),"|Float","")&amp;"인게임누적합배수",ChapterTable!$S:$T,2,0)*D11)
  )
  )
  )
)</f>
        <v>66.666666666666657</v>
      </c>
      <c r="J11" t="str">
        <f>IF(ISBLANK(I11),"",
IFERROR(VLOOKUP(I11,[1]StringTable!$1:$1048576,MATCH([1]StringTable!$B$1,[1]StringTable!$1:$1,0),0),
IFERROR(VLOOKUP(I11,[1]InApkStringTable!$1:$1048576,MATCH([1]InApkStringTable!$B$1,[1]InApkStringTable!$1:$1,0),0),
"스트링없음")))</f>
        <v/>
      </c>
      <c r="L11" t="b">
        <v>0</v>
      </c>
      <c r="M11" t="s">
        <v>72</v>
      </c>
      <c r="N11" t="str">
        <f>IF(ISBLANK(M11),"",IF(ISERROR(VLOOKUP(M11,MapTable!$A:$A,1,0)),"맵없음",""))</f>
        <v/>
      </c>
      <c r="O11">
        <f t="shared" si="0"/>
        <v>91</v>
      </c>
      <c r="Q11">
        <f t="shared" si="1"/>
        <v>91</v>
      </c>
      <c r="R11" t="b">
        <f t="shared" ca="1" si="2"/>
        <v>1</v>
      </c>
      <c r="S11" t="b">
        <v>0</v>
      </c>
      <c r="T11" t="b">
        <f t="shared" si="3"/>
        <v>0</v>
      </c>
      <c r="V11" t="str">
        <f>IF(ISBLANK(U11),"",IF(ISERROR(VLOOKUP(U11,MapTable!$A:$A,1,0)),"맵없음",""))</f>
        <v/>
      </c>
      <c r="X11" t="str">
        <f>IF(ISBLANK(W11),"",
IF(ISERROR(FIND(",",W11)),
  IF(ISERROR(VLOOKUP(W11,MapTable!$A:$A,1,0)),"맵없음",
  ""),
IF(ISERROR(FIND(",",W11,FIND(",",W11)+1)),
  IF(OR(ISERROR(VLOOKUP(LEFT(W11,FIND(",",W11)-1),MapTable!$A:$A,1,0)),ISERROR(VLOOKUP(TRIM(MID(W11,FIND(",",W11)+1,999)),MapTable!$A:$A,1,0))),"맵없음",
  ""),
IF(ISERROR(FIND(",",W11,FIND(",",W11,FIND(",",W11)+1)+1)),
  IF(OR(ISERROR(VLOOKUP(LEFT(W11,FIND(",",W11)-1),MapTable!$A:$A,1,0)),ISERROR(VLOOKUP(TRIM(MID(W11,FIND(",",W11)+1,FIND(",",W11,FIND(",",W11)+1)-FIND(",",W11)-1)),MapTable!$A:$A,1,0)),ISERROR(VLOOKUP(TRIM(MID(W11,FIND(",",W11,FIND(",",W11)+1)+1,999)),MapTable!$A:$A,1,0))),"맵없음",
  ""),
IF(ISERROR(FIND(",",W11,FIND(",",W11,FIND(",",W11,FIND(",",W11)+1)+1)+1)),
  IF(OR(ISERROR(VLOOKUP(LEFT(W11,FIND(",",W11)-1),MapTable!$A:$A,1,0)),ISERROR(VLOOKUP(TRIM(MID(W11,FIND(",",W11)+1,FIND(",",W11,FIND(",",W11)+1)-FIND(",",W11)-1)),MapTable!$A:$A,1,0)),ISERROR(VLOOKUP(TRIM(MID(W11,FIND(",",W11,FIND(",",W11)+1)+1,FIND(",",W11,FIND(",",W11,FIND(",",W11)+1)+1)-FIND(",",W11,FIND(",",W11)+1)-1)),MapTable!$A:$A,1,0)),ISERROR(VLOOKUP(TRIM(MID(W11,FIND(",",W11,FIND(",",W11,FIND(",",W11)+1)+1)+1,999)),MapTable!$A:$A,1,0))),"맵없음",
  ""),
)))))</f>
        <v/>
      </c>
      <c r="AC11" t="str">
        <f>IF(ISBLANK(AB11),"",IF(ISERROR(VLOOKUP(AB11,[3]DropTable!$A:$A,1,0)),"드랍없음",""))</f>
        <v/>
      </c>
      <c r="AE11" t="str">
        <f>IF(ISBLANK(AD11),"",IF(ISERROR(VLOOKUP(AD11,[3]DropTable!$A:$A,1,0)),"드랍없음",""))</f>
        <v/>
      </c>
      <c r="AG11">
        <v>9.8000000000000007</v>
      </c>
      <c r="AH11">
        <v>1</v>
      </c>
    </row>
    <row r="12" spans="1:34" x14ac:dyDescent="0.3">
      <c r="A12">
        <v>0</v>
      </c>
      <c r="B12">
        <v>10</v>
      </c>
      <c r="C12">
        <f>IF(OR($L12=TRUE,$A12=0,MOD($A12,ChapterTable!$S$20)&lt;&gt;0),
MAX(0,INT(($B12+ChapterTable!$Q$26+VLOOKUP(SUBSTITUTE(C$1,"성장단계","")&amp;"단계오프셋",ChapterTable!$S:$T,2,0))/ChapterTable!$Q$23)),
MAX(0,INT(($B12+ChapterTable!$S$26+VLOOKUP(SUBSTITUTE(C$1,"성장단계","")&amp;"보스단계오프셋",ChapterTable!$S:$T,2,0))/ChapterTable!$S$23)))</f>
        <v>1</v>
      </c>
      <c r="D12">
        <f>IF(OR($L12=TRUE,$A12=0,MOD($A12,ChapterTable!$S$20)&lt;&gt;0),
MAX(0,INT(($B12+ChapterTable!$Q$26+VLOOKUP(SUBSTITUTE(D$1,"성장단계","")&amp;"단계오프셋",ChapterTable!$S:$T,2,0))/ChapterTable!$Q$23)),
MAX(0,INT(($B12+ChapterTable!$S$26+VLOOKUP(SUBSTITUTE(D$1,"성장단계","")&amp;"보스단계오프셋",ChapterTable!$S:$T,2,0))/ChapterTable!$S$23)))</f>
        <v>0</v>
      </c>
      <c r="E12" s="1">
        <f ca="1">IF(AND($A12=0,$B12=1),
    VLOOKUP(1,ChapterTable!$1:$1048576,MATCH("최종"&amp;SUBSTITUTE(SUBSTITUTE(E$1,"standard",""),"|Float",""),ChapterTable!$1:$1,0),0)*ChapterTable!$Q$17,
  IF(AND($A12=0,$B12=0),
    E13,
  IF($B12=0,
    VLOOKUP($A12,ChapterTable!$1:$1048576,MATCH("최종"&amp;SUBSTITUTE(SUBSTITUTE(E$1,"standard",""),"|Float",""),ChapterTable!$1:$1,0),0),
  IF($B12=1,
    IF($L12=FALSE,
      VLOOKUP($A12,ChapterTable!$1:$1048576,MATCH("최종"&amp;SUBSTITUTE(SUBSTITUTE(E$1,"standard",""),"|Float",""),ChapterTable!$1:$1,0),0),
      VLOOKUP($A12-ChapterTable!$Q$11,ChapterTable!$1:$1048576,MATCH("최종"&amp;SUBSTITUTE(SUBSTITUTE(E$1,"standard",""),"|Float",""),ChapterTable!$1:$1,0),0)*ChapterTable!$Q$14
    ),
  OFFSET(E12,-$B12+IF($L12,1,0),0)*
    (VLOOKUP(SUBSTITUTE(SUBSTITUTE(E$1,"standard",""),"|Float","")&amp;"인게임누적곱배수",ChapterTable!$S:$T,2,0)^C12
    +VLOOKUP(SUBSTITUTE(SUBSTITUTE(E$1,"standard",""),"|Float","")&amp;"인게임누적합배수",ChapterTable!$S:$T,2,0)*C12)
  )
  )
  )
)</f>
        <v>162</v>
      </c>
      <c r="F12" s="1">
        <f ca="1">IF(AND($A12=0,$B12=1),
    VLOOKUP(1,ChapterTable!$1:$1048576,MATCH("최종"&amp;SUBSTITUTE(SUBSTITUTE(F$1,"standard",""),"|Float",""),ChapterTable!$1:$1,0),0)*ChapterTable!$Q$17,
  IF(AND($A12=0,$B12=0),
    F13,
  IF($B12=0,
    VLOOKUP($A12,ChapterTable!$1:$1048576,MATCH("최종"&amp;SUBSTITUTE(SUBSTITUTE(F$1,"standard",""),"|Float",""),ChapterTable!$1:$1,0),0),
  IF($B12=1,
    IF($L12=FALSE,
      VLOOKUP($A12,ChapterTable!$1:$1048576,MATCH("최종"&amp;SUBSTITUTE(SUBSTITUTE(F$1,"standard",""),"|Float",""),ChapterTable!$1:$1,0),0),
      VLOOKUP($A12-ChapterTable!$Q$11,ChapterTable!$1:$1048576,MATCH("최종"&amp;SUBSTITUTE(SUBSTITUTE(F$1,"standard",""),"|Float",""),ChapterTable!$1:$1,0),0)*ChapterTable!$Q$14
    ),
  OFFSET(F12,-$B12+IF($L12,1,0),0)*
    (VLOOKUP(SUBSTITUTE(SUBSTITUTE(F$1,"standard",""),"|Float","")&amp;"인게임누적곱배수",ChapterTable!$S:$T,2,0)^D12
    +VLOOKUP(SUBSTITUTE(SUBSTITUTE(F$1,"standard",""),"|Float","")&amp;"인게임누적합배수",ChapterTable!$S:$T,2,0)*D12)
  )
  )
  )
)</f>
        <v>66.666666666666657</v>
      </c>
      <c r="J12" t="str">
        <f>IF(ISBLANK(I12),"",
IFERROR(VLOOKUP(I12,[1]StringTable!$1:$1048576,MATCH([1]StringTable!$B$1,[1]StringTable!$1:$1,0),0),
IFERROR(VLOOKUP(I12,[1]InApkStringTable!$1:$1048576,MATCH([1]InApkStringTable!$B$1,[1]InApkStringTable!$1:$1,0),0),
"스트링없음")))</f>
        <v/>
      </c>
      <c r="L12" t="b">
        <v>0</v>
      </c>
      <c r="M12" t="s">
        <v>72</v>
      </c>
      <c r="N12" t="str">
        <f>IF(ISBLANK(M12),"",IF(ISERROR(VLOOKUP(M12,MapTable!$A:$A,1,0)),"맵없음",""))</f>
        <v/>
      </c>
      <c r="O12">
        <f t="shared" si="0"/>
        <v>21</v>
      </c>
      <c r="Q12">
        <f t="shared" si="1"/>
        <v>21</v>
      </c>
      <c r="R12" t="b">
        <f t="shared" ca="1" si="2"/>
        <v>0</v>
      </c>
      <c r="T12" t="b">
        <f t="shared" ca="1" si="3"/>
        <v>0</v>
      </c>
      <c r="V12" t="str">
        <f>IF(ISBLANK(U12),"",IF(ISERROR(VLOOKUP(U12,MapTable!$A:$A,1,0)),"맵없음",""))</f>
        <v/>
      </c>
      <c r="X12" t="str">
        <f>IF(ISBLANK(W12),"",
IF(ISERROR(FIND(",",W12)),
  IF(ISERROR(VLOOKUP(W12,MapTable!$A:$A,1,0)),"맵없음",
  ""),
IF(ISERROR(FIND(",",W12,FIND(",",W12)+1)),
  IF(OR(ISERROR(VLOOKUP(LEFT(W12,FIND(",",W12)-1),MapTable!$A:$A,1,0)),ISERROR(VLOOKUP(TRIM(MID(W12,FIND(",",W12)+1,999)),MapTable!$A:$A,1,0))),"맵없음",
  ""),
IF(ISERROR(FIND(",",W12,FIND(",",W12,FIND(",",W12)+1)+1)),
  IF(OR(ISERROR(VLOOKUP(LEFT(W12,FIND(",",W12)-1),MapTable!$A:$A,1,0)),ISERROR(VLOOKUP(TRIM(MID(W12,FIND(",",W12)+1,FIND(",",W12,FIND(",",W12)+1)-FIND(",",W12)-1)),MapTable!$A:$A,1,0)),ISERROR(VLOOKUP(TRIM(MID(W12,FIND(",",W12,FIND(",",W12)+1)+1,999)),MapTable!$A:$A,1,0))),"맵없음",
  ""),
IF(ISERROR(FIND(",",W12,FIND(",",W12,FIND(",",W12,FIND(",",W12)+1)+1)+1)),
  IF(OR(ISERROR(VLOOKUP(LEFT(W12,FIND(",",W12)-1),MapTable!$A:$A,1,0)),ISERROR(VLOOKUP(TRIM(MID(W12,FIND(",",W12)+1,FIND(",",W12,FIND(",",W12)+1)-FIND(",",W12)-1)),MapTable!$A:$A,1,0)),ISERROR(VLOOKUP(TRIM(MID(W12,FIND(",",W12,FIND(",",W12)+1)+1,FIND(",",W12,FIND(",",W12,FIND(",",W12)+1)+1)-FIND(",",W12,FIND(",",W12)+1)-1)),MapTable!$A:$A,1,0)),ISERROR(VLOOKUP(TRIM(MID(W12,FIND(",",W12,FIND(",",W12,FIND(",",W12)+1)+1)+1,999)),MapTable!$A:$A,1,0))),"맵없음",
  ""),
)))))</f>
        <v/>
      </c>
      <c r="AC12" t="str">
        <f>IF(ISBLANK(AB12),"",IF(ISERROR(VLOOKUP(AB12,[3]DropTable!$A:$A,1,0)),"드랍없음",""))</f>
        <v/>
      </c>
      <c r="AE12" t="str">
        <f>IF(ISBLANK(AD12),"",IF(ISERROR(VLOOKUP(AD12,[3]DropTable!$A:$A,1,0)),"드랍없음",""))</f>
        <v/>
      </c>
      <c r="AG12">
        <v>32.4</v>
      </c>
      <c r="AH12">
        <v>1</v>
      </c>
    </row>
    <row r="13" spans="1:34" x14ac:dyDescent="0.3">
      <c r="A13">
        <v>0</v>
      </c>
      <c r="B13">
        <v>11</v>
      </c>
      <c r="C13">
        <f>IF(OR($L13=TRUE,$A13=0,MOD($A13,ChapterTable!$S$20)&lt;&gt;0),
MAX(0,INT(($B13+ChapterTable!$Q$26+VLOOKUP(SUBSTITUTE(C$1,"성장단계","")&amp;"단계오프셋",ChapterTable!$S:$T,2,0))/ChapterTable!$Q$23)),
MAX(0,INT(($B13+ChapterTable!$S$26+VLOOKUP(SUBSTITUTE(C$1,"성장단계","")&amp;"보스단계오프셋",ChapterTable!$S:$T,2,0))/ChapterTable!$S$23)))</f>
        <v>1</v>
      </c>
      <c r="D13">
        <f>IF(OR($L13=TRUE,$A13=0,MOD($A13,ChapterTable!$S$20)&lt;&gt;0),
MAX(0,INT(($B13+ChapterTable!$Q$26+VLOOKUP(SUBSTITUTE(D$1,"성장단계","")&amp;"단계오프셋",ChapterTable!$S:$T,2,0))/ChapterTable!$Q$23)),
MAX(0,INT(($B13+ChapterTable!$S$26+VLOOKUP(SUBSTITUTE(D$1,"성장단계","")&amp;"보스단계오프셋",ChapterTable!$S:$T,2,0))/ChapterTable!$S$23)))</f>
        <v>1</v>
      </c>
      <c r="E13" s="1">
        <f ca="1">IF(AND($A13=0,$B13=1),
    VLOOKUP(1,ChapterTable!$1:$1048576,MATCH("최종"&amp;SUBSTITUTE(SUBSTITUTE(E$1,"standard",""),"|Float",""),ChapterTable!$1:$1,0),0)*ChapterTable!$Q$17,
  IF(AND($A13=0,$B13=0),
    E14,
  IF($B13=0,
    VLOOKUP($A13,ChapterTable!$1:$1048576,MATCH("최종"&amp;SUBSTITUTE(SUBSTITUTE(E$1,"standard",""),"|Float",""),ChapterTable!$1:$1,0),0),
  IF($B13=1,
    IF($L13=FALSE,
      VLOOKUP($A13,ChapterTable!$1:$1048576,MATCH("최종"&amp;SUBSTITUTE(SUBSTITUTE(E$1,"standard",""),"|Float",""),ChapterTable!$1:$1,0),0),
      VLOOKUP($A13-ChapterTable!$Q$11,ChapterTable!$1:$1048576,MATCH("최종"&amp;SUBSTITUTE(SUBSTITUTE(E$1,"standard",""),"|Float",""),ChapterTable!$1:$1,0),0)*ChapterTable!$Q$14
    ),
  OFFSET(E13,-$B13+IF($L13,1,0),0)*
    (VLOOKUP(SUBSTITUTE(SUBSTITUTE(E$1,"standard",""),"|Float","")&amp;"인게임누적곱배수",ChapterTable!$S:$T,2,0)^C13
    +VLOOKUP(SUBSTITUTE(SUBSTITUTE(E$1,"standard",""),"|Float","")&amp;"인게임누적합배수",ChapterTable!$S:$T,2,0)*C13)
  )
  )
  )
)</f>
        <v>162</v>
      </c>
      <c r="F13" s="1">
        <f ca="1">IF(AND($A13=0,$B13=1),
    VLOOKUP(1,ChapterTable!$1:$1048576,MATCH("최종"&amp;SUBSTITUTE(SUBSTITUTE(F$1,"standard",""),"|Float",""),ChapterTable!$1:$1,0),0)*ChapterTable!$Q$17,
  IF(AND($A13=0,$B13=0),
    F14,
  IF($B13=0,
    VLOOKUP($A13,ChapterTable!$1:$1048576,MATCH("최종"&amp;SUBSTITUTE(SUBSTITUTE(F$1,"standard",""),"|Float",""),ChapterTable!$1:$1,0),0),
  IF($B13=1,
    IF($L13=FALSE,
      VLOOKUP($A13,ChapterTable!$1:$1048576,MATCH("최종"&amp;SUBSTITUTE(SUBSTITUTE(F$1,"standard",""),"|Float",""),ChapterTable!$1:$1,0),0),
      VLOOKUP($A13-ChapterTable!$Q$11,ChapterTable!$1:$1048576,MATCH("최종"&amp;SUBSTITUTE(SUBSTITUTE(F$1,"standard",""),"|Float",""),ChapterTable!$1:$1,0),0)*ChapterTable!$Q$14
    ),
  OFFSET(F13,-$B13+IF($L13,1,0),0)*
    (VLOOKUP(SUBSTITUTE(SUBSTITUTE(F$1,"standard",""),"|Float","")&amp;"인게임누적곱배수",ChapterTable!$S:$T,2,0)^D13
    +VLOOKUP(SUBSTITUTE(SUBSTITUTE(F$1,"standard",""),"|Float","")&amp;"인게임누적합배수",ChapterTable!$S:$T,2,0)*D13)
  )
  )
  )
)</f>
        <v>79.999999999999986</v>
      </c>
      <c r="J13" t="str">
        <f>IF(ISBLANK(I13),"",
IFERROR(VLOOKUP(I13,[1]StringTable!$1:$1048576,MATCH([1]StringTable!$B$1,[1]StringTable!$1:$1,0),0),
IFERROR(VLOOKUP(I13,[1]InApkStringTable!$1:$1048576,MATCH([1]InApkStringTable!$B$1,[1]InApkStringTable!$1:$1,0),0),
"스트링없음")))</f>
        <v/>
      </c>
      <c r="L13" t="b">
        <v>0</v>
      </c>
      <c r="M13" t="s">
        <v>72</v>
      </c>
      <c r="N13" t="str">
        <f>IF(ISBLANK(M13),"",IF(ISERROR(VLOOKUP(M13,MapTable!$A:$A,1,0)),"맵없음",""))</f>
        <v/>
      </c>
      <c r="O13">
        <f t="shared" si="0"/>
        <v>2</v>
      </c>
      <c r="Q13">
        <f t="shared" si="1"/>
        <v>2</v>
      </c>
      <c r="R13" t="b">
        <f t="shared" ca="1" si="2"/>
        <v>0</v>
      </c>
      <c r="T13" t="b">
        <f t="shared" ca="1" si="3"/>
        <v>0</v>
      </c>
      <c r="V13" t="str">
        <f>IF(ISBLANK(U13),"",IF(ISERROR(VLOOKUP(U13,MapTable!$A:$A,1,0)),"맵없음",""))</f>
        <v/>
      </c>
      <c r="X13" t="str">
        <f>IF(ISBLANK(W13),"",
IF(ISERROR(FIND(",",W13)),
  IF(ISERROR(VLOOKUP(W13,MapTable!$A:$A,1,0)),"맵없음",
  ""),
IF(ISERROR(FIND(",",W13,FIND(",",W13)+1)),
  IF(OR(ISERROR(VLOOKUP(LEFT(W13,FIND(",",W13)-1),MapTable!$A:$A,1,0)),ISERROR(VLOOKUP(TRIM(MID(W13,FIND(",",W13)+1,999)),MapTable!$A:$A,1,0))),"맵없음",
  ""),
IF(ISERROR(FIND(",",W13,FIND(",",W13,FIND(",",W13)+1)+1)),
  IF(OR(ISERROR(VLOOKUP(LEFT(W13,FIND(",",W13)-1),MapTable!$A:$A,1,0)),ISERROR(VLOOKUP(TRIM(MID(W13,FIND(",",W13)+1,FIND(",",W13,FIND(",",W13)+1)-FIND(",",W13)-1)),MapTable!$A:$A,1,0)),ISERROR(VLOOKUP(TRIM(MID(W13,FIND(",",W13,FIND(",",W13)+1)+1,999)),MapTable!$A:$A,1,0))),"맵없음",
  ""),
IF(ISERROR(FIND(",",W13,FIND(",",W13,FIND(",",W13,FIND(",",W13)+1)+1)+1)),
  IF(OR(ISERROR(VLOOKUP(LEFT(W13,FIND(",",W13)-1),MapTable!$A:$A,1,0)),ISERROR(VLOOKUP(TRIM(MID(W13,FIND(",",W13)+1,FIND(",",W13,FIND(",",W13)+1)-FIND(",",W13)-1)),MapTable!$A:$A,1,0)),ISERROR(VLOOKUP(TRIM(MID(W13,FIND(",",W13,FIND(",",W13)+1)+1,FIND(",",W13,FIND(",",W13,FIND(",",W13)+1)+1)-FIND(",",W13,FIND(",",W13)+1)-1)),MapTable!$A:$A,1,0)),ISERROR(VLOOKUP(TRIM(MID(W13,FIND(",",W13,FIND(",",W13,FIND(",",W13)+1)+1)+1,999)),MapTable!$A:$A,1,0))),"맵없음",
  ""),
)))))</f>
        <v/>
      </c>
      <c r="AC13" t="str">
        <f>IF(ISBLANK(AB13),"",IF(ISERROR(VLOOKUP(AB13,[3]DropTable!$A:$A,1,0)),"드랍없음",""))</f>
        <v/>
      </c>
      <c r="AE13" t="str">
        <f>IF(ISBLANK(AD13),"",IF(ISERROR(VLOOKUP(AD13,[3]DropTable!$A:$A,1,0)),"드랍없음",""))</f>
        <v/>
      </c>
      <c r="AG13">
        <v>9.8000000000000007</v>
      </c>
      <c r="AH13">
        <v>0.5</v>
      </c>
    </row>
    <row r="14" spans="1:34" x14ac:dyDescent="0.3">
      <c r="A14">
        <v>0</v>
      </c>
      <c r="B14">
        <v>12</v>
      </c>
      <c r="C14">
        <f>IF(OR($L14=TRUE,$A14=0,MOD($A14,ChapterTable!$S$20)&lt;&gt;0),
MAX(0,INT(($B14+ChapterTable!$Q$26+VLOOKUP(SUBSTITUTE(C$1,"성장단계","")&amp;"단계오프셋",ChapterTable!$S:$T,2,0))/ChapterTable!$Q$23)),
MAX(0,INT(($B14+ChapterTable!$S$26+VLOOKUP(SUBSTITUTE(C$1,"성장단계","")&amp;"보스단계오프셋",ChapterTable!$S:$T,2,0))/ChapterTable!$S$23)))</f>
        <v>1</v>
      </c>
      <c r="D14">
        <f>IF(OR($L14=TRUE,$A14=0,MOD($A14,ChapterTable!$S$20)&lt;&gt;0),
MAX(0,INT(($B14+ChapterTable!$Q$26+VLOOKUP(SUBSTITUTE(D$1,"성장단계","")&amp;"단계오프셋",ChapterTable!$S:$T,2,0))/ChapterTable!$Q$23)),
MAX(0,INT(($B14+ChapterTable!$S$26+VLOOKUP(SUBSTITUTE(D$1,"성장단계","")&amp;"보스단계오프셋",ChapterTable!$S:$T,2,0))/ChapterTable!$S$23)))</f>
        <v>1</v>
      </c>
      <c r="E14" s="1">
        <f ca="1">IF(AND($A14=0,$B14=1),
    VLOOKUP(1,ChapterTable!$1:$1048576,MATCH("최종"&amp;SUBSTITUTE(SUBSTITUTE(E$1,"standard",""),"|Float",""),ChapterTable!$1:$1,0),0)*ChapterTable!$Q$17,
  IF(AND($A14=0,$B14=0),
    E15,
  IF($B14=0,
    VLOOKUP($A14,ChapterTable!$1:$1048576,MATCH("최종"&amp;SUBSTITUTE(SUBSTITUTE(E$1,"standard",""),"|Float",""),ChapterTable!$1:$1,0),0),
  IF($B14=1,
    IF($L14=FALSE,
      VLOOKUP($A14,ChapterTable!$1:$1048576,MATCH("최종"&amp;SUBSTITUTE(SUBSTITUTE(E$1,"standard",""),"|Float",""),ChapterTable!$1:$1,0),0),
      VLOOKUP($A14-ChapterTable!$Q$11,ChapterTable!$1:$1048576,MATCH("최종"&amp;SUBSTITUTE(SUBSTITUTE(E$1,"standard",""),"|Float",""),ChapterTable!$1:$1,0),0)*ChapterTable!$Q$14
    ),
  OFFSET(E14,-$B14+IF($L14,1,0),0)*
    (VLOOKUP(SUBSTITUTE(SUBSTITUTE(E$1,"standard",""),"|Float","")&amp;"인게임누적곱배수",ChapterTable!$S:$T,2,0)^C14
    +VLOOKUP(SUBSTITUTE(SUBSTITUTE(E$1,"standard",""),"|Float","")&amp;"인게임누적합배수",ChapterTable!$S:$T,2,0)*C14)
  )
  )
  )
)</f>
        <v>162</v>
      </c>
      <c r="F14" s="1">
        <f ca="1">IF(AND($A14=0,$B14=1),
    VLOOKUP(1,ChapterTable!$1:$1048576,MATCH("최종"&amp;SUBSTITUTE(SUBSTITUTE(F$1,"standard",""),"|Float",""),ChapterTable!$1:$1,0),0)*ChapterTable!$Q$17,
  IF(AND($A14=0,$B14=0),
    F15,
  IF($B14=0,
    VLOOKUP($A14,ChapterTable!$1:$1048576,MATCH("최종"&amp;SUBSTITUTE(SUBSTITUTE(F$1,"standard",""),"|Float",""),ChapterTable!$1:$1,0),0),
  IF($B14=1,
    IF($L14=FALSE,
      VLOOKUP($A14,ChapterTable!$1:$1048576,MATCH("최종"&amp;SUBSTITUTE(SUBSTITUTE(F$1,"standard",""),"|Float",""),ChapterTable!$1:$1,0),0),
      VLOOKUP($A14-ChapterTable!$Q$11,ChapterTable!$1:$1048576,MATCH("최종"&amp;SUBSTITUTE(SUBSTITUTE(F$1,"standard",""),"|Float",""),ChapterTable!$1:$1,0),0)*ChapterTable!$Q$14
    ),
  OFFSET(F14,-$B14+IF($L14,1,0),0)*
    (VLOOKUP(SUBSTITUTE(SUBSTITUTE(F$1,"standard",""),"|Float","")&amp;"인게임누적곱배수",ChapterTable!$S:$T,2,0)^D14
    +VLOOKUP(SUBSTITUTE(SUBSTITUTE(F$1,"standard",""),"|Float","")&amp;"인게임누적합배수",ChapterTable!$S:$T,2,0)*D14)
  )
  )
  )
)</f>
        <v>79.999999999999986</v>
      </c>
      <c r="J14" t="str">
        <f>IF(ISBLANK(I14),"",
IFERROR(VLOOKUP(I14,[1]StringTable!$1:$1048576,MATCH([1]StringTable!$B$1,[1]StringTable!$1:$1,0),0),
IFERROR(VLOOKUP(I14,[1]InApkStringTable!$1:$1048576,MATCH([1]InApkStringTable!$B$1,[1]InApkStringTable!$1:$1,0),0),
"스트링없음")))</f>
        <v/>
      </c>
      <c r="L14" t="b">
        <v>0</v>
      </c>
      <c r="M14" t="s">
        <v>72</v>
      </c>
      <c r="N14" t="str">
        <f>IF(ISBLANK(M14),"",IF(ISERROR(VLOOKUP(M14,MapTable!$A:$A,1,0)),"맵없음",""))</f>
        <v/>
      </c>
      <c r="O14">
        <f t="shared" si="0"/>
        <v>2</v>
      </c>
      <c r="Q14">
        <f t="shared" si="1"/>
        <v>2</v>
      </c>
      <c r="R14" t="b">
        <f t="shared" ca="1" si="2"/>
        <v>0</v>
      </c>
      <c r="T14" t="b">
        <f t="shared" ca="1" si="3"/>
        <v>0</v>
      </c>
      <c r="V14" t="str">
        <f>IF(ISBLANK(U14),"",IF(ISERROR(VLOOKUP(U14,MapTable!$A:$A,1,0)),"맵없음",""))</f>
        <v/>
      </c>
      <c r="X14" t="str">
        <f>IF(ISBLANK(W14),"",
IF(ISERROR(FIND(",",W14)),
  IF(ISERROR(VLOOKUP(W14,MapTable!$A:$A,1,0)),"맵없음",
  ""),
IF(ISERROR(FIND(",",W14,FIND(",",W14)+1)),
  IF(OR(ISERROR(VLOOKUP(LEFT(W14,FIND(",",W14)-1),MapTable!$A:$A,1,0)),ISERROR(VLOOKUP(TRIM(MID(W14,FIND(",",W14)+1,999)),MapTable!$A:$A,1,0))),"맵없음",
  ""),
IF(ISERROR(FIND(",",W14,FIND(",",W14,FIND(",",W14)+1)+1)),
  IF(OR(ISERROR(VLOOKUP(LEFT(W14,FIND(",",W14)-1),MapTable!$A:$A,1,0)),ISERROR(VLOOKUP(TRIM(MID(W14,FIND(",",W14)+1,FIND(",",W14,FIND(",",W14)+1)-FIND(",",W14)-1)),MapTable!$A:$A,1,0)),ISERROR(VLOOKUP(TRIM(MID(W14,FIND(",",W14,FIND(",",W14)+1)+1,999)),MapTable!$A:$A,1,0))),"맵없음",
  ""),
IF(ISERROR(FIND(",",W14,FIND(",",W14,FIND(",",W14,FIND(",",W14)+1)+1)+1)),
  IF(OR(ISERROR(VLOOKUP(LEFT(W14,FIND(",",W14)-1),MapTable!$A:$A,1,0)),ISERROR(VLOOKUP(TRIM(MID(W14,FIND(",",W14)+1,FIND(",",W14,FIND(",",W14)+1)-FIND(",",W14)-1)),MapTable!$A:$A,1,0)),ISERROR(VLOOKUP(TRIM(MID(W14,FIND(",",W14,FIND(",",W14)+1)+1,FIND(",",W14,FIND(",",W14,FIND(",",W14)+1)+1)-FIND(",",W14,FIND(",",W14)+1)-1)),MapTable!$A:$A,1,0)),ISERROR(VLOOKUP(TRIM(MID(W14,FIND(",",W14,FIND(",",W14,FIND(",",W14)+1)+1)+1,999)),MapTable!$A:$A,1,0))),"맵없음",
  ""),
)))))</f>
        <v/>
      </c>
      <c r="AC14" t="str">
        <f>IF(ISBLANK(AB14),"",IF(ISERROR(VLOOKUP(AB14,[3]DropTable!$A:$A,1,0)),"드랍없음",""))</f>
        <v/>
      </c>
      <c r="AE14" t="str">
        <f>IF(ISBLANK(AD14),"",IF(ISERROR(VLOOKUP(AD14,[3]DropTable!$A:$A,1,0)),"드랍없음",""))</f>
        <v/>
      </c>
      <c r="AG14">
        <v>9.8000000000000007</v>
      </c>
      <c r="AH14">
        <v>0.5</v>
      </c>
    </row>
    <row r="15" spans="1:34" x14ac:dyDescent="0.3">
      <c r="A15">
        <v>0</v>
      </c>
      <c r="B15">
        <v>13</v>
      </c>
      <c r="C15">
        <f>IF(OR($L15=TRUE,$A15=0,MOD($A15,ChapterTable!$S$20)&lt;&gt;0),
MAX(0,INT(($B15+ChapterTable!$Q$26+VLOOKUP(SUBSTITUTE(C$1,"성장단계","")&amp;"단계오프셋",ChapterTable!$S:$T,2,0))/ChapterTable!$Q$23)),
MAX(0,INT(($B15+ChapterTable!$S$26+VLOOKUP(SUBSTITUTE(C$1,"성장단계","")&amp;"보스단계오프셋",ChapterTable!$S:$T,2,0))/ChapterTable!$S$23)))</f>
        <v>1</v>
      </c>
      <c r="D15">
        <f>IF(OR($L15=TRUE,$A15=0,MOD($A15,ChapterTable!$S$20)&lt;&gt;0),
MAX(0,INT(($B15+ChapterTable!$Q$26+VLOOKUP(SUBSTITUTE(D$1,"성장단계","")&amp;"단계오프셋",ChapterTable!$S:$T,2,0))/ChapterTable!$Q$23)),
MAX(0,INT(($B15+ChapterTable!$S$26+VLOOKUP(SUBSTITUTE(D$1,"성장단계","")&amp;"보스단계오프셋",ChapterTable!$S:$T,2,0))/ChapterTable!$S$23)))</f>
        <v>1</v>
      </c>
      <c r="E15" s="1">
        <f ca="1">IF(AND($A15=0,$B15=1),
    VLOOKUP(1,ChapterTable!$1:$1048576,MATCH("최종"&amp;SUBSTITUTE(SUBSTITUTE(E$1,"standard",""),"|Float",""),ChapterTable!$1:$1,0),0)*ChapterTable!$Q$17,
  IF(AND($A15=0,$B15=0),
    E16,
  IF($B15=0,
    VLOOKUP($A15,ChapterTable!$1:$1048576,MATCH("최종"&amp;SUBSTITUTE(SUBSTITUTE(E$1,"standard",""),"|Float",""),ChapterTable!$1:$1,0),0),
  IF($B15=1,
    IF($L15=FALSE,
      VLOOKUP($A15,ChapterTable!$1:$1048576,MATCH("최종"&amp;SUBSTITUTE(SUBSTITUTE(E$1,"standard",""),"|Float",""),ChapterTable!$1:$1,0),0),
      VLOOKUP($A15-ChapterTable!$Q$11,ChapterTable!$1:$1048576,MATCH("최종"&amp;SUBSTITUTE(SUBSTITUTE(E$1,"standard",""),"|Float",""),ChapterTable!$1:$1,0),0)*ChapterTable!$Q$14
    ),
  OFFSET(E15,-$B15+IF($L15,1,0),0)*
    (VLOOKUP(SUBSTITUTE(SUBSTITUTE(E$1,"standard",""),"|Float","")&amp;"인게임누적곱배수",ChapterTable!$S:$T,2,0)^C15
    +VLOOKUP(SUBSTITUTE(SUBSTITUTE(E$1,"standard",""),"|Float","")&amp;"인게임누적합배수",ChapterTable!$S:$T,2,0)*C15)
  )
  )
  )
)</f>
        <v>162</v>
      </c>
      <c r="F15" s="1">
        <f ca="1">IF(AND($A15=0,$B15=1),
    VLOOKUP(1,ChapterTable!$1:$1048576,MATCH("최종"&amp;SUBSTITUTE(SUBSTITUTE(F$1,"standard",""),"|Float",""),ChapterTable!$1:$1,0),0)*ChapterTable!$Q$17,
  IF(AND($A15=0,$B15=0),
    F16,
  IF($B15=0,
    VLOOKUP($A15,ChapterTable!$1:$1048576,MATCH("최종"&amp;SUBSTITUTE(SUBSTITUTE(F$1,"standard",""),"|Float",""),ChapterTable!$1:$1,0),0),
  IF($B15=1,
    IF($L15=FALSE,
      VLOOKUP($A15,ChapterTable!$1:$1048576,MATCH("최종"&amp;SUBSTITUTE(SUBSTITUTE(F$1,"standard",""),"|Float",""),ChapterTable!$1:$1,0),0),
      VLOOKUP($A15-ChapterTable!$Q$11,ChapterTable!$1:$1048576,MATCH("최종"&amp;SUBSTITUTE(SUBSTITUTE(F$1,"standard",""),"|Float",""),ChapterTable!$1:$1,0),0)*ChapterTable!$Q$14
    ),
  OFFSET(F15,-$B15+IF($L15,1,0),0)*
    (VLOOKUP(SUBSTITUTE(SUBSTITUTE(F$1,"standard",""),"|Float","")&amp;"인게임누적곱배수",ChapterTable!$S:$T,2,0)^D15
    +VLOOKUP(SUBSTITUTE(SUBSTITUTE(F$1,"standard",""),"|Float","")&amp;"인게임누적합배수",ChapterTable!$S:$T,2,0)*D15)
  )
  )
  )
)</f>
        <v>79.999999999999986</v>
      </c>
      <c r="J15" t="str">
        <f>IF(ISBLANK(I15),"",
IFERROR(VLOOKUP(I15,[1]StringTable!$1:$1048576,MATCH([1]StringTable!$B$1,[1]StringTable!$1:$1,0),0),
IFERROR(VLOOKUP(I15,[1]InApkStringTable!$1:$1048576,MATCH([1]InApkStringTable!$B$1,[1]InApkStringTable!$1:$1,0),0),
"스트링없음")))</f>
        <v/>
      </c>
      <c r="L15" t="b">
        <v>0</v>
      </c>
      <c r="M15" t="s">
        <v>72</v>
      </c>
      <c r="N15" t="str">
        <f>IF(ISBLANK(M15),"",IF(ISERROR(VLOOKUP(M15,MapTable!$A:$A,1,0)),"맵없음",""))</f>
        <v/>
      </c>
      <c r="O15">
        <f t="shared" si="0"/>
        <v>2</v>
      </c>
      <c r="Q15">
        <f t="shared" si="1"/>
        <v>2</v>
      </c>
      <c r="R15" t="b">
        <f t="shared" ca="1" si="2"/>
        <v>0</v>
      </c>
      <c r="T15" t="b">
        <f t="shared" ca="1" si="3"/>
        <v>0</v>
      </c>
      <c r="V15" t="str">
        <f>IF(ISBLANK(U15),"",IF(ISERROR(VLOOKUP(U15,MapTable!$A:$A,1,0)),"맵없음",""))</f>
        <v/>
      </c>
      <c r="X15" t="str">
        <f>IF(ISBLANK(W15),"",
IF(ISERROR(FIND(",",W15)),
  IF(ISERROR(VLOOKUP(W15,MapTable!$A:$A,1,0)),"맵없음",
  ""),
IF(ISERROR(FIND(",",W15,FIND(",",W15)+1)),
  IF(OR(ISERROR(VLOOKUP(LEFT(W15,FIND(",",W15)-1),MapTable!$A:$A,1,0)),ISERROR(VLOOKUP(TRIM(MID(W15,FIND(",",W15)+1,999)),MapTable!$A:$A,1,0))),"맵없음",
  ""),
IF(ISERROR(FIND(",",W15,FIND(",",W15,FIND(",",W15)+1)+1)),
  IF(OR(ISERROR(VLOOKUP(LEFT(W15,FIND(",",W15)-1),MapTable!$A:$A,1,0)),ISERROR(VLOOKUP(TRIM(MID(W15,FIND(",",W15)+1,FIND(",",W15,FIND(",",W15)+1)-FIND(",",W15)-1)),MapTable!$A:$A,1,0)),ISERROR(VLOOKUP(TRIM(MID(W15,FIND(",",W15,FIND(",",W15)+1)+1,999)),MapTable!$A:$A,1,0))),"맵없음",
  ""),
IF(ISERROR(FIND(",",W15,FIND(",",W15,FIND(",",W15,FIND(",",W15)+1)+1)+1)),
  IF(OR(ISERROR(VLOOKUP(LEFT(W15,FIND(",",W15)-1),MapTable!$A:$A,1,0)),ISERROR(VLOOKUP(TRIM(MID(W15,FIND(",",W15)+1,FIND(",",W15,FIND(",",W15)+1)-FIND(",",W15)-1)),MapTable!$A:$A,1,0)),ISERROR(VLOOKUP(TRIM(MID(W15,FIND(",",W15,FIND(",",W15)+1)+1,FIND(",",W15,FIND(",",W15,FIND(",",W15)+1)+1)-FIND(",",W15,FIND(",",W15)+1)-1)),MapTable!$A:$A,1,0)),ISERROR(VLOOKUP(TRIM(MID(W15,FIND(",",W15,FIND(",",W15,FIND(",",W15)+1)+1)+1,999)),MapTable!$A:$A,1,0))),"맵없음",
  ""),
)))))</f>
        <v/>
      </c>
      <c r="AC15" t="str">
        <f>IF(ISBLANK(AB15),"",IF(ISERROR(VLOOKUP(AB15,[3]DropTable!$A:$A,1,0)),"드랍없음",""))</f>
        <v/>
      </c>
      <c r="AE15" t="str">
        <f>IF(ISBLANK(AD15),"",IF(ISERROR(VLOOKUP(AD15,[3]DropTable!$A:$A,1,0)),"드랍없음",""))</f>
        <v/>
      </c>
      <c r="AG15">
        <v>9.8000000000000007</v>
      </c>
      <c r="AH15">
        <v>0.5</v>
      </c>
    </row>
    <row r="16" spans="1:34" x14ac:dyDescent="0.3">
      <c r="A16">
        <v>0</v>
      </c>
      <c r="B16">
        <v>14</v>
      </c>
      <c r="C16">
        <f>IF(OR($L16=TRUE,$A16=0,MOD($A16,ChapterTable!$S$20)&lt;&gt;0),
MAX(0,INT(($B16+ChapterTable!$Q$26+VLOOKUP(SUBSTITUTE(C$1,"성장단계","")&amp;"단계오프셋",ChapterTable!$S:$T,2,0))/ChapterTable!$Q$23)),
MAX(0,INT(($B16+ChapterTable!$S$26+VLOOKUP(SUBSTITUTE(C$1,"성장단계","")&amp;"보스단계오프셋",ChapterTable!$S:$T,2,0))/ChapterTable!$S$23)))</f>
        <v>1</v>
      </c>
      <c r="D16">
        <f>IF(OR($L16=TRUE,$A16=0,MOD($A16,ChapterTable!$S$20)&lt;&gt;0),
MAX(0,INT(($B16+ChapterTable!$Q$26+VLOOKUP(SUBSTITUTE(D$1,"성장단계","")&amp;"단계오프셋",ChapterTable!$S:$T,2,0))/ChapterTable!$Q$23)),
MAX(0,INT(($B16+ChapterTable!$S$26+VLOOKUP(SUBSTITUTE(D$1,"성장단계","")&amp;"보스단계오프셋",ChapterTable!$S:$T,2,0))/ChapterTable!$S$23)))</f>
        <v>1</v>
      </c>
      <c r="E16" s="1">
        <f ca="1">IF(AND($A16=0,$B16=1),
    VLOOKUP(1,ChapterTable!$1:$1048576,MATCH("최종"&amp;SUBSTITUTE(SUBSTITUTE(E$1,"standard",""),"|Float",""),ChapterTable!$1:$1,0),0)*ChapterTable!$Q$17,
  IF(AND($A16=0,$B16=0),
    E17,
  IF($B16=0,
    VLOOKUP($A16,ChapterTable!$1:$1048576,MATCH("최종"&amp;SUBSTITUTE(SUBSTITUTE(E$1,"standard",""),"|Float",""),ChapterTable!$1:$1,0),0),
  IF($B16=1,
    IF($L16=FALSE,
      VLOOKUP($A16,ChapterTable!$1:$1048576,MATCH("최종"&amp;SUBSTITUTE(SUBSTITUTE(E$1,"standard",""),"|Float",""),ChapterTable!$1:$1,0),0),
      VLOOKUP($A16-ChapterTable!$Q$11,ChapterTable!$1:$1048576,MATCH("최종"&amp;SUBSTITUTE(SUBSTITUTE(E$1,"standard",""),"|Float",""),ChapterTable!$1:$1,0),0)*ChapterTable!$Q$14
    ),
  OFFSET(E16,-$B16+IF($L16,1,0),0)*
    (VLOOKUP(SUBSTITUTE(SUBSTITUTE(E$1,"standard",""),"|Float","")&amp;"인게임누적곱배수",ChapterTable!$S:$T,2,0)^C16
    +VLOOKUP(SUBSTITUTE(SUBSTITUTE(E$1,"standard",""),"|Float","")&amp;"인게임누적합배수",ChapterTable!$S:$T,2,0)*C16)
  )
  )
  )
)</f>
        <v>162</v>
      </c>
      <c r="F16" s="1">
        <f ca="1">IF(AND($A16=0,$B16=1),
    VLOOKUP(1,ChapterTable!$1:$1048576,MATCH("최종"&amp;SUBSTITUTE(SUBSTITUTE(F$1,"standard",""),"|Float",""),ChapterTable!$1:$1,0),0)*ChapterTable!$Q$17,
  IF(AND($A16=0,$B16=0),
    F17,
  IF($B16=0,
    VLOOKUP($A16,ChapterTable!$1:$1048576,MATCH("최종"&amp;SUBSTITUTE(SUBSTITUTE(F$1,"standard",""),"|Float",""),ChapterTable!$1:$1,0),0),
  IF($B16=1,
    IF($L16=FALSE,
      VLOOKUP($A16,ChapterTable!$1:$1048576,MATCH("최종"&amp;SUBSTITUTE(SUBSTITUTE(F$1,"standard",""),"|Float",""),ChapterTable!$1:$1,0),0),
      VLOOKUP($A16-ChapterTable!$Q$11,ChapterTable!$1:$1048576,MATCH("최종"&amp;SUBSTITUTE(SUBSTITUTE(F$1,"standard",""),"|Float",""),ChapterTable!$1:$1,0),0)*ChapterTable!$Q$14
    ),
  OFFSET(F16,-$B16+IF($L16,1,0),0)*
    (VLOOKUP(SUBSTITUTE(SUBSTITUTE(F$1,"standard",""),"|Float","")&amp;"인게임누적곱배수",ChapterTable!$S:$T,2,0)^D16
    +VLOOKUP(SUBSTITUTE(SUBSTITUTE(F$1,"standard",""),"|Float","")&amp;"인게임누적합배수",ChapterTable!$S:$T,2,0)*D16)
  )
  )
  )
)</f>
        <v>79.999999999999986</v>
      </c>
      <c r="J16" t="str">
        <f>IF(ISBLANK(I16),"",
IFERROR(VLOOKUP(I16,[1]StringTable!$1:$1048576,MATCH([1]StringTable!$B$1,[1]StringTable!$1:$1,0),0),
IFERROR(VLOOKUP(I16,[1]InApkStringTable!$1:$1048576,MATCH([1]InApkStringTable!$B$1,[1]InApkStringTable!$1:$1,0),0),
"스트링없음")))</f>
        <v/>
      </c>
      <c r="L16" t="b">
        <v>0</v>
      </c>
      <c r="M16" t="s">
        <v>72</v>
      </c>
      <c r="N16" t="str">
        <f>IF(ISBLANK(M16),"",IF(ISERROR(VLOOKUP(M16,MapTable!$A:$A,1,0)),"맵없음",""))</f>
        <v/>
      </c>
      <c r="O16">
        <f t="shared" si="0"/>
        <v>2</v>
      </c>
      <c r="Q16">
        <f t="shared" si="1"/>
        <v>2</v>
      </c>
      <c r="R16" t="b">
        <f t="shared" ca="1" si="2"/>
        <v>0</v>
      </c>
      <c r="T16" t="b">
        <f t="shared" ca="1" si="3"/>
        <v>0</v>
      </c>
      <c r="V16" t="str">
        <f>IF(ISBLANK(U16),"",IF(ISERROR(VLOOKUP(U16,MapTable!$A:$A,1,0)),"맵없음",""))</f>
        <v/>
      </c>
      <c r="X16" t="str">
        <f>IF(ISBLANK(W16),"",
IF(ISERROR(FIND(",",W16)),
  IF(ISERROR(VLOOKUP(W16,MapTable!$A:$A,1,0)),"맵없음",
  ""),
IF(ISERROR(FIND(",",W16,FIND(",",W16)+1)),
  IF(OR(ISERROR(VLOOKUP(LEFT(W16,FIND(",",W16)-1),MapTable!$A:$A,1,0)),ISERROR(VLOOKUP(TRIM(MID(W16,FIND(",",W16)+1,999)),MapTable!$A:$A,1,0))),"맵없음",
  ""),
IF(ISERROR(FIND(",",W16,FIND(",",W16,FIND(",",W16)+1)+1)),
  IF(OR(ISERROR(VLOOKUP(LEFT(W16,FIND(",",W16)-1),MapTable!$A:$A,1,0)),ISERROR(VLOOKUP(TRIM(MID(W16,FIND(",",W16)+1,FIND(",",W16,FIND(",",W16)+1)-FIND(",",W16)-1)),MapTable!$A:$A,1,0)),ISERROR(VLOOKUP(TRIM(MID(W16,FIND(",",W16,FIND(",",W16)+1)+1,999)),MapTable!$A:$A,1,0))),"맵없음",
  ""),
IF(ISERROR(FIND(",",W16,FIND(",",W16,FIND(",",W16,FIND(",",W16)+1)+1)+1)),
  IF(OR(ISERROR(VLOOKUP(LEFT(W16,FIND(",",W16)-1),MapTable!$A:$A,1,0)),ISERROR(VLOOKUP(TRIM(MID(W16,FIND(",",W16)+1,FIND(",",W16,FIND(",",W16)+1)-FIND(",",W16)-1)),MapTable!$A:$A,1,0)),ISERROR(VLOOKUP(TRIM(MID(W16,FIND(",",W16,FIND(",",W16)+1)+1,FIND(",",W16,FIND(",",W16,FIND(",",W16)+1)+1)-FIND(",",W16,FIND(",",W16)+1)-1)),MapTable!$A:$A,1,0)),ISERROR(VLOOKUP(TRIM(MID(W16,FIND(",",W16,FIND(",",W16,FIND(",",W16)+1)+1)+1,999)),MapTable!$A:$A,1,0))),"맵없음",
  ""),
)))))</f>
        <v/>
      </c>
      <c r="AC16" t="str">
        <f>IF(ISBLANK(AB16),"",IF(ISERROR(VLOOKUP(AB16,[3]DropTable!$A:$A,1,0)),"드랍없음",""))</f>
        <v/>
      </c>
      <c r="AE16" t="str">
        <f>IF(ISBLANK(AD16),"",IF(ISERROR(VLOOKUP(AD16,[3]DropTable!$A:$A,1,0)),"드랍없음",""))</f>
        <v/>
      </c>
      <c r="AG16">
        <v>9.8000000000000007</v>
      </c>
      <c r="AH16">
        <v>0.5</v>
      </c>
    </row>
    <row r="17" spans="1:34" x14ac:dyDescent="0.3">
      <c r="A17">
        <v>0</v>
      </c>
      <c r="B17">
        <v>15</v>
      </c>
      <c r="C17">
        <f>IF(OR($L17=TRUE,$A17=0,MOD($A17,ChapterTable!$S$20)&lt;&gt;0),
MAX(0,INT(($B17+ChapterTable!$Q$26+VLOOKUP(SUBSTITUTE(C$1,"성장단계","")&amp;"단계오프셋",ChapterTable!$S:$T,2,0))/ChapterTable!$Q$23)),
MAX(0,INT(($B17+ChapterTable!$S$26+VLOOKUP(SUBSTITUTE(C$1,"성장단계","")&amp;"보스단계오프셋",ChapterTable!$S:$T,2,0))/ChapterTable!$S$23)))</f>
        <v>1</v>
      </c>
      <c r="D17">
        <f>IF(OR($L17=TRUE,$A17=0,MOD($A17,ChapterTable!$S$20)&lt;&gt;0),
MAX(0,INT(($B17+ChapterTable!$Q$26+VLOOKUP(SUBSTITUTE(D$1,"성장단계","")&amp;"단계오프셋",ChapterTable!$S:$T,2,0))/ChapterTable!$Q$23)),
MAX(0,INT(($B17+ChapterTable!$S$26+VLOOKUP(SUBSTITUTE(D$1,"성장단계","")&amp;"보스단계오프셋",ChapterTable!$S:$T,2,0))/ChapterTable!$S$23)))</f>
        <v>1</v>
      </c>
      <c r="E17" s="1">
        <f ca="1">IF(AND($A17=0,$B17=1),
    VLOOKUP(1,ChapterTable!$1:$1048576,MATCH("최종"&amp;SUBSTITUTE(SUBSTITUTE(E$1,"standard",""),"|Float",""),ChapterTable!$1:$1,0),0)*ChapterTable!$Q$17,
  IF(AND($A17=0,$B17=0),
    E18,
  IF($B17=0,
    VLOOKUP($A17,ChapterTable!$1:$1048576,MATCH("최종"&amp;SUBSTITUTE(SUBSTITUTE(E$1,"standard",""),"|Float",""),ChapterTable!$1:$1,0),0),
  IF($B17=1,
    IF($L17=FALSE,
      VLOOKUP($A17,ChapterTable!$1:$1048576,MATCH("최종"&amp;SUBSTITUTE(SUBSTITUTE(E$1,"standard",""),"|Float",""),ChapterTable!$1:$1,0),0),
      VLOOKUP($A17-ChapterTable!$Q$11,ChapterTable!$1:$1048576,MATCH("최종"&amp;SUBSTITUTE(SUBSTITUTE(E$1,"standard",""),"|Float",""),ChapterTable!$1:$1,0),0)*ChapterTable!$Q$14
    ),
  OFFSET(E17,-$B17+IF($L17,1,0),0)*
    (VLOOKUP(SUBSTITUTE(SUBSTITUTE(E$1,"standard",""),"|Float","")&amp;"인게임누적곱배수",ChapterTable!$S:$T,2,0)^C17
    +VLOOKUP(SUBSTITUTE(SUBSTITUTE(E$1,"standard",""),"|Float","")&amp;"인게임누적합배수",ChapterTable!$S:$T,2,0)*C17)
  )
  )
  )
)</f>
        <v>162</v>
      </c>
      <c r="F17" s="1">
        <f ca="1">IF(AND($A17=0,$B17=1),
    VLOOKUP(1,ChapterTable!$1:$1048576,MATCH("최종"&amp;SUBSTITUTE(SUBSTITUTE(F$1,"standard",""),"|Float",""),ChapterTable!$1:$1,0),0)*ChapterTable!$Q$17,
  IF(AND($A17=0,$B17=0),
    F18,
  IF($B17=0,
    VLOOKUP($A17,ChapterTable!$1:$1048576,MATCH("최종"&amp;SUBSTITUTE(SUBSTITUTE(F$1,"standard",""),"|Float",""),ChapterTable!$1:$1,0),0),
  IF($B17=1,
    IF($L17=FALSE,
      VLOOKUP($A17,ChapterTable!$1:$1048576,MATCH("최종"&amp;SUBSTITUTE(SUBSTITUTE(F$1,"standard",""),"|Float",""),ChapterTable!$1:$1,0),0),
      VLOOKUP($A17-ChapterTable!$Q$11,ChapterTable!$1:$1048576,MATCH("최종"&amp;SUBSTITUTE(SUBSTITUTE(F$1,"standard",""),"|Float",""),ChapterTable!$1:$1,0),0)*ChapterTable!$Q$14
    ),
  OFFSET(F17,-$B17+IF($L17,1,0),0)*
    (VLOOKUP(SUBSTITUTE(SUBSTITUTE(F$1,"standard",""),"|Float","")&amp;"인게임누적곱배수",ChapterTable!$S:$T,2,0)^D17
    +VLOOKUP(SUBSTITUTE(SUBSTITUTE(F$1,"standard",""),"|Float","")&amp;"인게임누적합배수",ChapterTable!$S:$T,2,0)*D17)
  )
  )
  )
)</f>
        <v>79.999999999999986</v>
      </c>
      <c r="J17" t="str">
        <f>IF(ISBLANK(I17),"",
IFERROR(VLOOKUP(I17,[1]StringTable!$1:$1048576,MATCH([1]StringTable!$B$1,[1]StringTable!$1:$1,0),0),
IFERROR(VLOOKUP(I17,[1]InApkStringTable!$1:$1048576,MATCH([1]InApkStringTable!$B$1,[1]InApkStringTable!$1:$1,0),0),
"스트링없음")))</f>
        <v/>
      </c>
      <c r="L17" t="b">
        <v>0</v>
      </c>
      <c r="M17" t="s">
        <v>72</v>
      </c>
      <c r="N17" t="str">
        <f>IF(ISBLANK(M17),"",IF(ISERROR(VLOOKUP(M17,MapTable!$A:$A,1,0)),"맵없음",""))</f>
        <v/>
      </c>
      <c r="O17">
        <f t="shared" si="0"/>
        <v>11</v>
      </c>
      <c r="Q17">
        <f t="shared" si="1"/>
        <v>11</v>
      </c>
      <c r="R17" t="b">
        <f t="shared" ca="1" si="2"/>
        <v>0</v>
      </c>
      <c r="T17" t="b">
        <f t="shared" ca="1" si="3"/>
        <v>0</v>
      </c>
      <c r="V17" t="str">
        <f>IF(ISBLANK(U17),"",IF(ISERROR(VLOOKUP(U17,MapTable!$A:$A,1,0)),"맵없음",""))</f>
        <v/>
      </c>
      <c r="X17" t="str">
        <f>IF(ISBLANK(W17),"",
IF(ISERROR(FIND(",",W17)),
  IF(ISERROR(VLOOKUP(W17,MapTable!$A:$A,1,0)),"맵없음",
  ""),
IF(ISERROR(FIND(",",W17,FIND(",",W17)+1)),
  IF(OR(ISERROR(VLOOKUP(LEFT(W17,FIND(",",W17)-1),MapTable!$A:$A,1,0)),ISERROR(VLOOKUP(TRIM(MID(W17,FIND(",",W17)+1,999)),MapTable!$A:$A,1,0))),"맵없음",
  ""),
IF(ISERROR(FIND(",",W17,FIND(",",W17,FIND(",",W17)+1)+1)),
  IF(OR(ISERROR(VLOOKUP(LEFT(W17,FIND(",",W17)-1),MapTable!$A:$A,1,0)),ISERROR(VLOOKUP(TRIM(MID(W17,FIND(",",W17)+1,FIND(",",W17,FIND(",",W17)+1)-FIND(",",W17)-1)),MapTable!$A:$A,1,0)),ISERROR(VLOOKUP(TRIM(MID(W17,FIND(",",W17,FIND(",",W17)+1)+1,999)),MapTable!$A:$A,1,0))),"맵없음",
  ""),
IF(ISERROR(FIND(",",W17,FIND(",",W17,FIND(",",W17,FIND(",",W17)+1)+1)+1)),
  IF(OR(ISERROR(VLOOKUP(LEFT(W17,FIND(",",W17)-1),MapTable!$A:$A,1,0)),ISERROR(VLOOKUP(TRIM(MID(W17,FIND(",",W17)+1,FIND(",",W17,FIND(",",W17)+1)-FIND(",",W17)-1)),MapTable!$A:$A,1,0)),ISERROR(VLOOKUP(TRIM(MID(W17,FIND(",",W17,FIND(",",W17)+1)+1,FIND(",",W17,FIND(",",W17,FIND(",",W17)+1)+1)-FIND(",",W17,FIND(",",W17)+1)-1)),MapTable!$A:$A,1,0)),ISERROR(VLOOKUP(TRIM(MID(W17,FIND(",",W17,FIND(",",W17,FIND(",",W17)+1)+1)+1,999)),MapTable!$A:$A,1,0))),"맵없음",
  ""),
)))))</f>
        <v/>
      </c>
      <c r="AC17" t="str">
        <f>IF(ISBLANK(AB17),"",IF(ISERROR(VLOOKUP(AB17,[3]DropTable!$A:$A,1,0)),"드랍없음",""))</f>
        <v/>
      </c>
      <c r="AE17" t="str">
        <f>IF(ISBLANK(AD17),"",IF(ISERROR(VLOOKUP(AD17,[3]DropTable!$A:$A,1,0)),"드랍없음",""))</f>
        <v/>
      </c>
      <c r="AG17">
        <v>9.8000000000000007</v>
      </c>
      <c r="AH17">
        <v>0.5</v>
      </c>
    </row>
    <row r="18" spans="1:34" x14ac:dyDescent="0.3">
      <c r="A18">
        <v>0</v>
      </c>
      <c r="B18">
        <v>16</v>
      </c>
      <c r="C18">
        <f>IF(OR($L18=TRUE,$A18=0,MOD($A18,ChapterTable!$S$20)&lt;&gt;0),
MAX(0,INT(($B18+ChapterTable!$Q$26+VLOOKUP(SUBSTITUTE(C$1,"성장단계","")&amp;"단계오프셋",ChapterTable!$S:$T,2,0))/ChapterTable!$Q$23)),
MAX(0,INT(($B18+ChapterTable!$S$26+VLOOKUP(SUBSTITUTE(C$1,"성장단계","")&amp;"보스단계오프셋",ChapterTable!$S:$T,2,0))/ChapterTable!$S$23)))</f>
        <v>2</v>
      </c>
      <c r="D18">
        <f>IF(OR($L18=TRUE,$A18=0,MOD($A18,ChapterTable!$S$20)&lt;&gt;0),
MAX(0,INT(($B18+ChapterTable!$Q$26+VLOOKUP(SUBSTITUTE(D$1,"성장단계","")&amp;"단계오프셋",ChapterTable!$S:$T,2,0))/ChapterTable!$Q$23)),
MAX(0,INT(($B18+ChapterTable!$S$26+VLOOKUP(SUBSTITUTE(D$1,"성장단계","")&amp;"보스단계오프셋",ChapterTable!$S:$T,2,0))/ChapterTable!$S$23)))</f>
        <v>1</v>
      </c>
      <c r="E18" s="1">
        <f ca="1">IF(AND($A18=0,$B18=1),
    VLOOKUP(1,ChapterTable!$1:$1048576,MATCH("최종"&amp;SUBSTITUTE(SUBSTITUTE(E$1,"standard",""),"|Float",""),ChapterTable!$1:$1,0),0)*ChapterTable!$Q$17,
  IF(AND($A18=0,$B18=0),
    E19,
  IF($B18=0,
    VLOOKUP($A18,ChapterTable!$1:$1048576,MATCH("최종"&amp;SUBSTITUTE(SUBSTITUTE(E$1,"standard",""),"|Float",""),ChapterTable!$1:$1,0),0),
  IF($B18=1,
    IF($L18=FALSE,
      VLOOKUP($A18,ChapterTable!$1:$1048576,MATCH("최종"&amp;SUBSTITUTE(SUBSTITUTE(E$1,"standard",""),"|Float",""),ChapterTable!$1:$1,0),0),
      VLOOKUP($A18-ChapterTable!$Q$11,ChapterTable!$1:$1048576,MATCH("최종"&amp;SUBSTITUTE(SUBSTITUTE(E$1,"standard",""),"|Float",""),ChapterTable!$1:$1,0),0)*ChapterTable!$Q$14
    ),
  OFFSET(E18,-$B18+IF($L18,1,0),0)*
    (VLOOKUP(SUBSTITUTE(SUBSTITUTE(E$1,"standard",""),"|Float","")&amp;"인게임누적곱배수",ChapterTable!$S:$T,2,0)^C18
    +VLOOKUP(SUBSTITUTE(SUBSTITUTE(E$1,"standard",""),"|Float","")&amp;"인게임누적합배수",ChapterTable!$S:$T,2,0)*C18)
  )
  )
  )
)</f>
        <v>204</v>
      </c>
      <c r="F18" s="1">
        <f ca="1">IF(AND($A18=0,$B18=1),
    VLOOKUP(1,ChapterTable!$1:$1048576,MATCH("최종"&amp;SUBSTITUTE(SUBSTITUTE(F$1,"standard",""),"|Float",""),ChapterTable!$1:$1,0),0)*ChapterTable!$Q$17,
  IF(AND($A18=0,$B18=0),
    F19,
  IF($B18=0,
    VLOOKUP($A18,ChapterTable!$1:$1048576,MATCH("최종"&amp;SUBSTITUTE(SUBSTITUTE(F$1,"standard",""),"|Float",""),ChapterTable!$1:$1,0),0),
  IF($B18=1,
    IF($L18=FALSE,
      VLOOKUP($A18,ChapterTable!$1:$1048576,MATCH("최종"&amp;SUBSTITUTE(SUBSTITUTE(F$1,"standard",""),"|Float",""),ChapterTable!$1:$1,0),0),
      VLOOKUP($A18-ChapterTable!$Q$11,ChapterTable!$1:$1048576,MATCH("최종"&amp;SUBSTITUTE(SUBSTITUTE(F$1,"standard",""),"|Float",""),ChapterTable!$1:$1,0),0)*ChapterTable!$Q$14
    ),
  OFFSET(F18,-$B18+IF($L18,1,0),0)*
    (VLOOKUP(SUBSTITUTE(SUBSTITUTE(F$1,"standard",""),"|Float","")&amp;"인게임누적곱배수",ChapterTable!$S:$T,2,0)^D18
    +VLOOKUP(SUBSTITUTE(SUBSTITUTE(F$1,"standard",""),"|Float","")&amp;"인게임누적합배수",ChapterTable!$S:$T,2,0)*D18)
  )
  )
  )
)</f>
        <v>79.999999999999986</v>
      </c>
      <c r="J18" t="str">
        <f>IF(ISBLANK(I18),"",
IFERROR(VLOOKUP(I18,[1]StringTable!$1:$1048576,MATCH([1]StringTable!$B$1,[1]StringTable!$1:$1,0),0),
IFERROR(VLOOKUP(I18,[1]InApkStringTable!$1:$1048576,MATCH([1]InApkStringTable!$B$1,[1]InApkStringTable!$1:$1,0),0),
"스트링없음")))</f>
        <v/>
      </c>
      <c r="L18" t="b">
        <v>0</v>
      </c>
      <c r="M18" t="s">
        <v>72</v>
      </c>
      <c r="N18" t="str">
        <f>IF(ISBLANK(M18),"",IF(ISERROR(VLOOKUP(M18,MapTable!$A:$A,1,0)),"맵없음",""))</f>
        <v/>
      </c>
      <c r="O18">
        <f t="shared" si="0"/>
        <v>2</v>
      </c>
      <c r="Q18">
        <f t="shared" si="1"/>
        <v>2</v>
      </c>
      <c r="R18" t="b">
        <f t="shared" ca="1" si="2"/>
        <v>0</v>
      </c>
      <c r="T18" t="b">
        <f t="shared" ca="1" si="3"/>
        <v>0</v>
      </c>
      <c r="V18" t="str">
        <f>IF(ISBLANK(U18),"",IF(ISERROR(VLOOKUP(U18,MapTable!$A:$A,1,0)),"맵없음",""))</f>
        <v/>
      </c>
      <c r="X18" t="str">
        <f>IF(ISBLANK(W18),"",
IF(ISERROR(FIND(",",W18)),
  IF(ISERROR(VLOOKUP(W18,MapTable!$A:$A,1,0)),"맵없음",
  ""),
IF(ISERROR(FIND(",",W18,FIND(",",W18)+1)),
  IF(OR(ISERROR(VLOOKUP(LEFT(W18,FIND(",",W18)-1),MapTable!$A:$A,1,0)),ISERROR(VLOOKUP(TRIM(MID(W18,FIND(",",W18)+1,999)),MapTable!$A:$A,1,0))),"맵없음",
  ""),
IF(ISERROR(FIND(",",W18,FIND(",",W18,FIND(",",W18)+1)+1)),
  IF(OR(ISERROR(VLOOKUP(LEFT(W18,FIND(",",W18)-1),MapTable!$A:$A,1,0)),ISERROR(VLOOKUP(TRIM(MID(W18,FIND(",",W18)+1,FIND(",",W18,FIND(",",W18)+1)-FIND(",",W18)-1)),MapTable!$A:$A,1,0)),ISERROR(VLOOKUP(TRIM(MID(W18,FIND(",",W18,FIND(",",W18)+1)+1,999)),MapTable!$A:$A,1,0))),"맵없음",
  ""),
IF(ISERROR(FIND(",",W18,FIND(",",W18,FIND(",",W18,FIND(",",W18)+1)+1)+1)),
  IF(OR(ISERROR(VLOOKUP(LEFT(W18,FIND(",",W18)-1),MapTable!$A:$A,1,0)),ISERROR(VLOOKUP(TRIM(MID(W18,FIND(",",W18)+1,FIND(",",W18,FIND(",",W18)+1)-FIND(",",W18)-1)),MapTable!$A:$A,1,0)),ISERROR(VLOOKUP(TRIM(MID(W18,FIND(",",W18,FIND(",",W18)+1)+1,FIND(",",W18,FIND(",",W18,FIND(",",W18)+1)+1)-FIND(",",W18,FIND(",",W18)+1)-1)),MapTable!$A:$A,1,0)),ISERROR(VLOOKUP(TRIM(MID(W18,FIND(",",W18,FIND(",",W18,FIND(",",W18)+1)+1)+1,999)),MapTable!$A:$A,1,0))),"맵없음",
  ""),
)))))</f>
        <v/>
      </c>
      <c r="AC18" t="str">
        <f>IF(ISBLANK(AB18),"",IF(ISERROR(VLOOKUP(AB18,[3]DropTable!$A:$A,1,0)),"드랍없음",""))</f>
        <v/>
      </c>
      <c r="AE18" t="str">
        <f>IF(ISBLANK(AD18),"",IF(ISERROR(VLOOKUP(AD18,[3]DropTable!$A:$A,1,0)),"드랍없음",""))</f>
        <v/>
      </c>
      <c r="AG18">
        <v>9.8000000000000007</v>
      </c>
      <c r="AH18">
        <v>0.5</v>
      </c>
    </row>
    <row r="19" spans="1:34" x14ac:dyDescent="0.3">
      <c r="A19">
        <v>0</v>
      </c>
      <c r="B19">
        <v>17</v>
      </c>
      <c r="C19">
        <f>IF(OR($L19=TRUE,$A19=0,MOD($A19,ChapterTable!$S$20)&lt;&gt;0),
MAX(0,INT(($B19+ChapterTable!$Q$26+VLOOKUP(SUBSTITUTE(C$1,"성장단계","")&amp;"단계오프셋",ChapterTable!$S:$T,2,0))/ChapterTable!$Q$23)),
MAX(0,INT(($B19+ChapterTable!$S$26+VLOOKUP(SUBSTITUTE(C$1,"성장단계","")&amp;"보스단계오프셋",ChapterTable!$S:$T,2,0))/ChapterTable!$S$23)))</f>
        <v>2</v>
      </c>
      <c r="D19">
        <f>IF(OR($L19=TRUE,$A19=0,MOD($A19,ChapterTable!$S$20)&lt;&gt;0),
MAX(0,INT(($B19+ChapterTable!$Q$26+VLOOKUP(SUBSTITUTE(D$1,"성장단계","")&amp;"단계오프셋",ChapterTable!$S:$T,2,0))/ChapterTable!$Q$23)),
MAX(0,INT(($B19+ChapterTable!$S$26+VLOOKUP(SUBSTITUTE(D$1,"성장단계","")&amp;"보스단계오프셋",ChapterTable!$S:$T,2,0))/ChapterTable!$S$23)))</f>
        <v>1</v>
      </c>
      <c r="E19" s="1">
        <f ca="1">IF(AND($A19=0,$B19=1),
    VLOOKUP(1,ChapterTable!$1:$1048576,MATCH("최종"&amp;SUBSTITUTE(SUBSTITUTE(E$1,"standard",""),"|Float",""),ChapterTable!$1:$1,0),0)*ChapterTable!$Q$17,
  IF(AND($A19=0,$B19=0),
    E20,
  IF($B19=0,
    VLOOKUP($A19,ChapterTable!$1:$1048576,MATCH("최종"&amp;SUBSTITUTE(SUBSTITUTE(E$1,"standard",""),"|Float",""),ChapterTable!$1:$1,0),0),
  IF($B19=1,
    IF($L19=FALSE,
      VLOOKUP($A19,ChapterTable!$1:$1048576,MATCH("최종"&amp;SUBSTITUTE(SUBSTITUTE(E$1,"standard",""),"|Float",""),ChapterTable!$1:$1,0),0),
      VLOOKUP($A19-ChapterTable!$Q$11,ChapterTable!$1:$1048576,MATCH("최종"&amp;SUBSTITUTE(SUBSTITUTE(E$1,"standard",""),"|Float",""),ChapterTable!$1:$1,0),0)*ChapterTable!$Q$14
    ),
  OFFSET(E19,-$B19+IF($L19,1,0),0)*
    (VLOOKUP(SUBSTITUTE(SUBSTITUTE(E$1,"standard",""),"|Float","")&amp;"인게임누적곱배수",ChapterTable!$S:$T,2,0)^C19
    +VLOOKUP(SUBSTITUTE(SUBSTITUTE(E$1,"standard",""),"|Float","")&amp;"인게임누적합배수",ChapterTable!$S:$T,2,0)*C19)
  )
  )
  )
)</f>
        <v>204</v>
      </c>
      <c r="F19" s="1">
        <f ca="1">IF(AND($A19=0,$B19=1),
    VLOOKUP(1,ChapterTable!$1:$1048576,MATCH("최종"&amp;SUBSTITUTE(SUBSTITUTE(F$1,"standard",""),"|Float",""),ChapterTable!$1:$1,0),0)*ChapterTable!$Q$17,
  IF(AND($A19=0,$B19=0),
    F20,
  IF($B19=0,
    VLOOKUP($A19,ChapterTable!$1:$1048576,MATCH("최종"&amp;SUBSTITUTE(SUBSTITUTE(F$1,"standard",""),"|Float",""),ChapterTable!$1:$1,0),0),
  IF($B19=1,
    IF($L19=FALSE,
      VLOOKUP($A19,ChapterTable!$1:$1048576,MATCH("최종"&amp;SUBSTITUTE(SUBSTITUTE(F$1,"standard",""),"|Float",""),ChapterTable!$1:$1,0),0),
      VLOOKUP($A19-ChapterTable!$Q$11,ChapterTable!$1:$1048576,MATCH("최종"&amp;SUBSTITUTE(SUBSTITUTE(F$1,"standard",""),"|Float",""),ChapterTable!$1:$1,0),0)*ChapterTable!$Q$14
    ),
  OFFSET(F19,-$B19+IF($L19,1,0),0)*
    (VLOOKUP(SUBSTITUTE(SUBSTITUTE(F$1,"standard",""),"|Float","")&amp;"인게임누적곱배수",ChapterTable!$S:$T,2,0)^D19
    +VLOOKUP(SUBSTITUTE(SUBSTITUTE(F$1,"standard",""),"|Float","")&amp;"인게임누적합배수",ChapterTable!$S:$T,2,0)*D19)
  )
  )
  )
)</f>
        <v>79.999999999999986</v>
      </c>
      <c r="J19" t="str">
        <f>IF(ISBLANK(I19),"",
IFERROR(VLOOKUP(I19,[1]StringTable!$1:$1048576,MATCH([1]StringTable!$B$1,[1]StringTable!$1:$1,0),0),
IFERROR(VLOOKUP(I19,[1]InApkStringTable!$1:$1048576,MATCH([1]InApkStringTable!$B$1,[1]InApkStringTable!$1:$1,0),0),
"스트링없음")))</f>
        <v/>
      </c>
      <c r="L19" t="b">
        <v>0</v>
      </c>
      <c r="M19" t="s">
        <v>72</v>
      </c>
      <c r="N19" t="str">
        <f>IF(ISBLANK(M19),"",IF(ISERROR(VLOOKUP(M19,MapTable!$A:$A,1,0)),"맵없음",""))</f>
        <v/>
      </c>
      <c r="O19">
        <f t="shared" si="0"/>
        <v>2</v>
      </c>
      <c r="Q19">
        <f t="shared" si="1"/>
        <v>2</v>
      </c>
      <c r="R19" t="b">
        <f t="shared" ca="1" si="2"/>
        <v>0</v>
      </c>
      <c r="T19" t="b">
        <f t="shared" ca="1" si="3"/>
        <v>0</v>
      </c>
      <c r="V19" t="str">
        <f>IF(ISBLANK(U19),"",IF(ISERROR(VLOOKUP(U19,MapTable!$A:$A,1,0)),"맵없음",""))</f>
        <v/>
      </c>
      <c r="X19" t="str">
        <f>IF(ISBLANK(W19),"",
IF(ISERROR(FIND(",",W19)),
  IF(ISERROR(VLOOKUP(W19,MapTable!$A:$A,1,0)),"맵없음",
  ""),
IF(ISERROR(FIND(",",W19,FIND(",",W19)+1)),
  IF(OR(ISERROR(VLOOKUP(LEFT(W19,FIND(",",W19)-1),MapTable!$A:$A,1,0)),ISERROR(VLOOKUP(TRIM(MID(W19,FIND(",",W19)+1,999)),MapTable!$A:$A,1,0))),"맵없음",
  ""),
IF(ISERROR(FIND(",",W19,FIND(",",W19,FIND(",",W19)+1)+1)),
  IF(OR(ISERROR(VLOOKUP(LEFT(W19,FIND(",",W19)-1),MapTable!$A:$A,1,0)),ISERROR(VLOOKUP(TRIM(MID(W19,FIND(",",W19)+1,FIND(",",W19,FIND(",",W19)+1)-FIND(",",W19)-1)),MapTable!$A:$A,1,0)),ISERROR(VLOOKUP(TRIM(MID(W19,FIND(",",W19,FIND(",",W19)+1)+1,999)),MapTable!$A:$A,1,0))),"맵없음",
  ""),
IF(ISERROR(FIND(",",W19,FIND(",",W19,FIND(",",W19,FIND(",",W19)+1)+1)+1)),
  IF(OR(ISERROR(VLOOKUP(LEFT(W19,FIND(",",W19)-1),MapTable!$A:$A,1,0)),ISERROR(VLOOKUP(TRIM(MID(W19,FIND(",",W19)+1,FIND(",",W19,FIND(",",W19)+1)-FIND(",",W19)-1)),MapTable!$A:$A,1,0)),ISERROR(VLOOKUP(TRIM(MID(W19,FIND(",",W19,FIND(",",W19)+1)+1,FIND(",",W19,FIND(",",W19,FIND(",",W19)+1)+1)-FIND(",",W19,FIND(",",W19)+1)-1)),MapTable!$A:$A,1,0)),ISERROR(VLOOKUP(TRIM(MID(W19,FIND(",",W19,FIND(",",W19,FIND(",",W19)+1)+1)+1,999)),MapTable!$A:$A,1,0))),"맵없음",
  ""),
)))))</f>
        <v/>
      </c>
      <c r="AC19" t="str">
        <f>IF(ISBLANK(AB19),"",IF(ISERROR(VLOOKUP(AB19,[3]DropTable!$A:$A,1,0)),"드랍없음",""))</f>
        <v/>
      </c>
      <c r="AE19" t="str">
        <f>IF(ISBLANK(AD19),"",IF(ISERROR(VLOOKUP(AD19,[3]DropTable!$A:$A,1,0)),"드랍없음",""))</f>
        <v/>
      </c>
      <c r="AG19">
        <v>9.8000000000000007</v>
      </c>
      <c r="AH19">
        <v>0.5</v>
      </c>
    </row>
    <row r="20" spans="1:34" x14ac:dyDescent="0.3">
      <c r="A20">
        <v>0</v>
      </c>
      <c r="B20">
        <v>18</v>
      </c>
      <c r="C20">
        <f>IF(OR($L20=TRUE,$A20=0,MOD($A20,ChapterTable!$S$20)&lt;&gt;0),
MAX(0,INT(($B20+ChapterTable!$Q$26+VLOOKUP(SUBSTITUTE(C$1,"성장단계","")&amp;"단계오프셋",ChapterTable!$S:$T,2,0))/ChapterTable!$Q$23)),
MAX(0,INT(($B20+ChapterTable!$S$26+VLOOKUP(SUBSTITUTE(C$1,"성장단계","")&amp;"보스단계오프셋",ChapterTable!$S:$T,2,0))/ChapterTable!$S$23)))</f>
        <v>2</v>
      </c>
      <c r="D20">
        <f>IF(OR($L20=TRUE,$A20=0,MOD($A20,ChapterTable!$S$20)&lt;&gt;0),
MAX(0,INT(($B20+ChapterTable!$Q$26+VLOOKUP(SUBSTITUTE(D$1,"성장단계","")&amp;"단계오프셋",ChapterTable!$S:$T,2,0))/ChapterTable!$Q$23)),
MAX(0,INT(($B20+ChapterTable!$S$26+VLOOKUP(SUBSTITUTE(D$1,"성장단계","")&amp;"보스단계오프셋",ChapterTable!$S:$T,2,0))/ChapterTable!$S$23)))</f>
        <v>1</v>
      </c>
      <c r="E20" s="1">
        <f ca="1">IF(AND($A20=0,$B20=1),
    VLOOKUP(1,ChapterTable!$1:$1048576,MATCH("최종"&amp;SUBSTITUTE(SUBSTITUTE(E$1,"standard",""),"|Float",""),ChapterTable!$1:$1,0),0)*ChapterTable!$Q$17,
  IF(AND($A20=0,$B20=0),
    E21,
  IF($B20=0,
    VLOOKUP($A20,ChapterTable!$1:$1048576,MATCH("최종"&amp;SUBSTITUTE(SUBSTITUTE(E$1,"standard",""),"|Float",""),ChapterTable!$1:$1,0),0),
  IF($B20=1,
    IF($L20=FALSE,
      VLOOKUP($A20,ChapterTable!$1:$1048576,MATCH("최종"&amp;SUBSTITUTE(SUBSTITUTE(E$1,"standard",""),"|Float",""),ChapterTable!$1:$1,0),0),
      VLOOKUP($A20-ChapterTable!$Q$11,ChapterTable!$1:$1048576,MATCH("최종"&amp;SUBSTITUTE(SUBSTITUTE(E$1,"standard",""),"|Float",""),ChapterTable!$1:$1,0),0)*ChapterTable!$Q$14
    ),
  OFFSET(E20,-$B20+IF($L20,1,0),0)*
    (VLOOKUP(SUBSTITUTE(SUBSTITUTE(E$1,"standard",""),"|Float","")&amp;"인게임누적곱배수",ChapterTable!$S:$T,2,0)^C20
    +VLOOKUP(SUBSTITUTE(SUBSTITUTE(E$1,"standard",""),"|Float","")&amp;"인게임누적합배수",ChapterTable!$S:$T,2,0)*C20)
  )
  )
  )
)</f>
        <v>204</v>
      </c>
      <c r="F20" s="1">
        <f ca="1">IF(AND($A20=0,$B20=1),
    VLOOKUP(1,ChapterTable!$1:$1048576,MATCH("최종"&amp;SUBSTITUTE(SUBSTITUTE(F$1,"standard",""),"|Float",""),ChapterTable!$1:$1,0),0)*ChapterTable!$Q$17,
  IF(AND($A20=0,$B20=0),
    F21,
  IF($B20=0,
    VLOOKUP($A20,ChapterTable!$1:$1048576,MATCH("최종"&amp;SUBSTITUTE(SUBSTITUTE(F$1,"standard",""),"|Float",""),ChapterTable!$1:$1,0),0),
  IF($B20=1,
    IF($L20=FALSE,
      VLOOKUP($A20,ChapterTable!$1:$1048576,MATCH("최종"&amp;SUBSTITUTE(SUBSTITUTE(F$1,"standard",""),"|Float",""),ChapterTable!$1:$1,0),0),
      VLOOKUP($A20-ChapterTable!$Q$11,ChapterTable!$1:$1048576,MATCH("최종"&amp;SUBSTITUTE(SUBSTITUTE(F$1,"standard",""),"|Float",""),ChapterTable!$1:$1,0),0)*ChapterTable!$Q$14
    ),
  OFFSET(F20,-$B20+IF($L20,1,0),0)*
    (VLOOKUP(SUBSTITUTE(SUBSTITUTE(F$1,"standard",""),"|Float","")&amp;"인게임누적곱배수",ChapterTable!$S:$T,2,0)^D20
    +VLOOKUP(SUBSTITUTE(SUBSTITUTE(F$1,"standard",""),"|Float","")&amp;"인게임누적합배수",ChapterTable!$S:$T,2,0)*D20)
  )
  )
  )
)</f>
        <v>79.999999999999986</v>
      </c>
      <c r="J20" t="str">
        <f>IF(ISBLANK(I20),"",
IFERROR(VLOOKUP(I20,[1]StringTable!$1:$1048576,MATCH([1]StringTable!$B$1,[1]StringTable!$1:$1,0),0),
IFERROR(VLOOKUP(I20,[1]InApkStringTable!$1:$1048576,MATCH([1]InApkStringTable!$B$1,[1]InApkStringTable!$1:$1,0),0),
"스트링없음")))</f>
        <v/>
      </c>
      <c r="L20" t="b">
        <v>0</v>
      </c>
      <c r="M20" t="s">
        <v>72</v>
      </c>
      <c r="N20" t="str">
        <f>IF(ISBLANK(M20),"",IF(ISERROR(VLOOKUP(M20,MapTable!$A:$A,1,0)),"맵없음",""))</f>
        <v/>
      </c>
      <c r="O20">
        <f t="shared" si="0"/>
        <v>2</v>
      </c>
      <c r="Q20">
        <f t="shared" si="1"/>
        <v>2</v>
      </c>
      <c r="R20" t="b">
        <f t="shared" ca="1" si="2"/>
        <v>0</v>
      </c>
      <c r="T20" t="b">
        <f t="shared" ca="1" si="3"/>
        <v>0</v>
      </c>
      <c r="V20" t="str">
        <f>IF(ISBLANK(U20),"",IF(ISERROR(VLOOKUP(U20,MapTable!$A:$A,1,0)),"맵없음",""))</f>
        <v/>
      </c>
      <c r="X20" t="str">
        <f>IF(ISBLANK(W20),"",
IF(ISERROR(FIND(",",W20)),
  IF(ISERROR(VLOOKUP(W20,MapTable!$A:$A,1,0)),"맵없음",
  ""),
IF(ISERROR(FIND(",",W20,FIND(",",W20)+1)),
  IF(OR(ISERROR(VLOOKUP(LEFT(W20,FIND(",",W20)-1),MapTable!$A:$A,1,0)),ISERROR(VLOOKUP(TRIM(MID(W20,FIND(",",W20)+1,999)),MapTable!$A:$A,1,0))),"맵없음",
  ""),
IF(ISERROR(FIND(",",W20,FIND(",",W20,FIND(",",W20)+1)+1)),
  IF(OR(ISERROR(VLOOKUP(LEFT(W20,FIND(",",W20)-1),MapTable!$A:$A,1,0)),ISERROR(VLOOKUP(TRIM(MID(W20,FIND(",",W20)+1,FIND(",",W20,FIND(",",W20)+1)-FIND(",",W20)-1)),MapTable!$A:$A,1,0)),ISERROR(VLOOKUP(TRIM(MID(W20,FIND(",",W20,FIND(",",W20)+1)+1,999)),MapTable!$A:$A,1,0))),"맵없음",
  ""),
IF(ISERROR(FIND(",",W20,FIND(",",W20,FIND(",",W20,FIND(",",W20)+1)+1)+1)),
  IF(OR(ISERROR(VLOOKUP(LEFT(W20,FIND(",",W20)-1),MapTable!$A:$A,1,0)),ISERROR(VLOOKUP(TRIM(MID(W20,FIND(",",W20)+1,FIND(",",W20,FIND(",",W20)+1)-FIND(",",W20)-1)),MapTable!$A:$A,1,0)),ISERROR(VLOOKUP(TRIM(MID(W20,FIND(",",W20,FIND(",",W20)+1)+1,FIND(",",W20,FIND(",",W20,FIND(",",W20)+1)+1)-FIND(",",W20,FIND(",",W20)+1)-1)),MapTable!$A:$A,1,0)),ISERROR(VLOOKUP(TRIM(MID(W20,FIND(",",W20,FIND(",",W20,FIND(",",W20)+1)+1)+1,999)),MapTable!$A:$A,1,0))),"맵없음",
  ""),
)))))</f>
        <v/>
      </c>
      <c r="AC20" t="str">
        <f>IF(ISBLANK(AB20),"",IF(ISERROR(VLOOKUP(AB20,[3]DropTable!$A:$A,1,0)),"드랍없음",""))</f>
        <v/>
      </c>
      <c r="AE20" t="str">
        <f>IF(ISBLANK(AD20),"",IF(ISERROR(VLOOKUP(AD20,[3]DropTable!$A:$A,1,0)),"드랍없음",""))</f>
        <v/>
      </c>
      <c r="AG20">
        <v>9.8000000000000007</v>
      </c>
      <c r="AH20">
        <v>0.5</v>
      </c>
    </row>
    <row r="21" spans="1:34" x14ac:dyDescent="0.3">
      <c r="A21">
        <v>0</v>
      </c>
      <c r="B21">
        <v>19</v>
      </c>
      <c r="C21">
        <f>IF(OR($L21=TRUE,$A21=0,MOD($A21,ChapterTable!$S$20)&lt;&gt;0),
MAX(0,INT(($B21+ChapterTable!$Q$26+VLOOKUP(SUBSTITUTE(C$1,"성장단계","")&amp;"단계오프셋",ChapterTable!$S:$T,2,0))/ChapterTable!$Q$23)),
MAX(0,INT(($B21+ChapterTable!$S$26+VLOOKUP(SUBSTITUTE(C$1,"성장단계","")&amp;"보스단계오프셋",ChapterTable!$S:$T,2,0))/ChapterTable!$S$23)))</f>
        <v>2</v>
      </c>
      <c r="D21">
        <f>IF(OR($L21=TRUE,$A21=0,MOD($A21,ChapterTable!$S$20)&lt;&gt;0),
MAX(0,INT(($B21+ChapterTable!$Q$26+VLOOKUP(SUBSTITUTE(D$1,"성장단계","")&amp;"단계오프셋",ChapterTable!$S:$T,2,0))/ChapterTable!$Q$23)),
MAX(0,INT(($B21+ChapterTable!$S$26+VLOOKUP(SUBSTITUTE(D$1,"성장단계","")&amp;"보스단계오프셋",ChapterTable!$S:$T,2,0))/ChapterTable!$S$23)))</f>
        <v>1</v>
      </c>
      <c r="E21" s="1">
        <f ca="1">IF(AND($A21=0,$B21=1),
    VLOOKUP(1,ChapterTable!$1:$1048576,MATCH("최종"&amp;SUBSTITUTE(SUBSTITUTE(E$1,"standard",""),"|Float",""),ChapterTable!$1:$1,0),0)*ChapterTable!$Q$17,
  IF(AND($A21=0,$B21=0),
    E22,
  IF($B21=0,
    VLOOKUP($A21,ChapterTable!$1:$1048576,MATCH("최종"&amp;SUBSTITUTE(SUBSTITUTE(E$1,"standard",""),"|Float",""),ChapterTable!$1:$1,0),0),
  IF($B21=1,
    IF($L21=FALSE,
      VLOOKUP($A21,ChapterTable!$1:$1048576,MATCH("최종"&amp;SUBSTITUTE(SUBSTITUTE(E$1,"standard",""),"|Float",""),ChapterTable!$1:$1,0),0),
      VLOOKUP($A21-ChapterTable!$Q$11,ChapterTable!$1:$1048576,MATCH("최종"&amp;SUBSTITUTE(SUBSTITUTE(E$1,"standard",""),"|Float",""),ChapterTable!$1:$1,0),0)*ChapterTable!$Q$14
    ),
  OFFSET(E21,-$B21+IF($L21,1,0),0)*
    (VLOOKUP(SUBSTITUTE(SUBSTITUTE(E$1,"standard",""),"|Float","")&amp;"인게임누적곱배수",ChapterTable!$S:$T,2,0)^C21
    +VLOOKUP(SUBSTITUTE(SUBSTITUTE(E$1,"standard",""),"|Float","")&amp;"인게임누적합배수",ChapterTable!$S:$T,2,0)*C21)
  )
  )
  )
)</f>
        <v>204</v>
      </c>
      <c r="F21" s="1">
        <f ca="1">IF(AND($A21=0,$B21=1),
    VLOOKUP(1,ChapterTable!$1:$1048576,MATCH("최종"&amp;SUBSTITUTE(SUBSTITUTE(F$1,"standard",""),"|Float",""),ChapterTable!$1:$1,0),0)*ChapterTable!$Q$17,
  IF(AND($A21=0,$B21=0),
    F22,
  IF($B21=0,
    VLOOKUP($A21,ChapterTable!$1:$1048576,MATCH("최종"&amp;SUBSTITUTE(SUBSTITUTE(F$1,"standard",""),"|Float",""),ChapterTable!$1:$1,0),0),
  IF($B21=1,
    IF($L21=FALSE,
      VLOOKUP($A21,ChapterTable!$1:$1048576,MATCH("최종"&amp;SUBSTITUTE(SUBSTITUTE(F$1,"standard",""),"|Float",""),ChapterTable!$1:$1,0),0),
      VLOOKUP($A21-ChapterTable!$Q$11,ChapterTable!$1:$1048576,MATCH("최종"&amp;SUBSTITUTE(SUBSTITUTE(F$1,"standard",""),"|Float",""),ChapterTable!$1:$1,0),0)*ChapterTable!$Q$14
    ),
  OFFSET(F21,-$B21+IF($L21,1,0),0)*
    (VLOOKUP(SUBSTITUTE(SUBSTITUTE(F$1,"standard",""),"|Float","")&amp;"인게임누적곱배수",ChapterTable!$S:$T,2,0)^D21
    +VLOOKUP(SUBSTITUTE(SUBSTITUTE(F$1,"standard",""),"|Float","")&amp;"인게임누적합배수",ChapterTable!$S:$T,2,0)*D21)
  )
  )
  )
)</f>
        <v>79.999999999999986</v>
      </c>
      <c r="J21" t="str">
        <f>IF(ISBLANK(I21),"",
IFERROR(VLOOKUP(I21,[1]StringTable!$1:$1048576,MATCH([1]StringTable!$B$1,[1]StringTable!$1:$1,0),0),
IFERROR(VLOOKUP(I21,[1]InApkStringTable!$1:$1048576,MATCH([1]InApkStringTable!$B$1,[1]InApkStringTable!$1:$1,0),0),
"스트링없음")))</f>
        <v/>
      </c>
      <c r="L21" t="b">
        <v>0</v>
      </c>
      <c r="M21" t="s">
        <v>72</v>
      </c>
      <c r="N21" t="str">
        <f>IF(ISBLANK(M21),"",IF(ISERROR(VLOOKUP(M21,MapTable!$A:$A,1,0)),"맵없음",""))</f>
        <v/>
      </c>
      <c r="O21">
        <f t="shared" si="0"/>
        <v>92</v>
      </c>
      <c r="Q21">
        <f t="shared" si="1"/>
        <v>92</v>
      </c>
      <c r="R21" t="b">
        <f t="shared" ca="1" si="2"/>
        <v>1</v>
      </c>
      <c r="S21" t="b">
        <v>0</v>
      </c>
      <c r="T21" t="b">
        <f t="shared" si="3"/>
        <v>0</v>
      </c>
      <c r="V21" t="str">
        <f>IF(ISBLANK(U21),"",IF(ISERROR(VLOOKUP(U21,MapTable!$A:$A,1,0)),"맵없음",""))</f>
        <v/>
      </c>
      <c r="X21" t="str">
        <f>IF(ISBLANK(W21),"",
IF(ISERROR(FIND(",",W21)),
  IF(ISERROR(VLOOKUP(W21,MapTable!$A:$A,1,0)),"맵없음",
  ""),
IF(ISERROR(FIND(",",W21,FIND(",",W21)+1)),
  IF(OR(ISERROR(VLOOKUP(LEFT(W21,FIND(",",W21)-1),MapTable!$A:$A,1,0)),ISERROR(VLOOKUP(TRIM(MID(W21,FIND(",",W21)+1,999)),MapTable!$A:$A,1,0))),"맵없음",
  ""),
IF(ISERROR(FIND(",",W21,FIND(",",W21,FIND(",",W21)+1)+1)),
  IF(OR(ISERROR(VLOOKUP(LEFT(W21,FIND(",",W21)-1),MapTable!$A:$A,1,0)),ISERROR(VLOOKUP(TRIM(MID(W21,FIND(",",W21)+1,FIND(",",W21,FIND(",",W21)+1)-FIND(",",W21)-1)),MapTable!$A:$A,1,0)),ISERROR(VLOOKUP(TRIM(MID(W21,FIND(",",W21,FIND(",",W21)+1)+1,999)),MapTable!$A:$A,1,0))),"맵없음",
  ""),
IF(ISERROR(FIND(",",W21,FIND(",",W21,FIND(",",W21,FIND(",",W21)+1)+1)+1)),
  IF(OR(ISERROR(VLOOKUP(LEFT(W21,FIND(",",W21)-1),MapTable!$A:$A,1,0)),ISERROR(VLOOKUP(TRIM(MID(W21,FIND(",",W21)+1,FIND(",",W21,FIND(",",W21)+1)-FIND(",",W21)-1)),MapTable!$A:$A,1,0)),ISERROR(VLOOKUP(TRIM(MID(W21,FIND(",",W21,FIND(",",W21)+1)+1,FIND(",",W21,FIND(",",W21,FIND(",",W21)+1)+1)-FIND(",",W21,FIND(",",W21)+1)-1)),MapTable!$A:$A,1,0)),ISERROR(VLOOKUP(TRIM(MID(W21,FIND(",",W21,FIND(",",W21,FIND(",",W21)+1)+1)+1,999)),MapTable!$A:$A,1,0))),"맵없음",
  ""),
)))))</f>
        <v/>
      </c>
      <c r="AC21" t="str">
        <f>IF(ISBLANK(AB21),"",IF(ISERROR(VLOOKUP(AB21,[3]DropTable!$A:$A,1,0)),"드랍없음",""))</f>
        <v/>
      </c>
      <c r="AE21" t="str">
        <f>IF(ISBLANK(AD21),"",IF(ISERROR(VLOOKUP(AD21,[3]DropTable!$A:$A,1,0)),"드랍없음",""))</f>
        <v/>
      </c>
      <c r="AG21">
        <v>9.8000000000000007</v>
      </c>
      <c r="AH21">
        <v>0.5</v>
      </c>
    </row>
    <row r="22" spans="1:34" x14ac:dyDescent="0.3">
      <c r="A22">
        <v>0</v>
      </c>
      <c r="B22">
        <v>20</v>
      </c>
      <c r="C22">
        <f>IF(OR($L22=TRUE,$A22=0,MOD($A22,ChapterTable!$S$20)&lt;&gt;0),
MAX(0,INT(($B22+ChapterTable!$Q$26+VLOOKUP(SUBSTITUTE(C$1,"성장단계","")&amp;"단계오프셋",ChapterTable!$S:$T,2,0))/ChapterTable!$Q$23)),
MAX(0,INT(($B22+ChapterTable!$S$26+VLOOKUP(SUBSTITUTE(C$1,"성장단계","")&amp;"보스단계오프셋",ChapterTable!$S:$T,2,0))/ChapterTable!$S$23)))</f>
        <v>2</v>
      </c>
      <c r="D22">
        <f>IF(OR($L22=TRUE,$A22=0,MOD($A22,ChapterTable!$S$20)&lt;&gt;0),
MAX(0,INT(($B22+ChapterTable!$Q$26+VLOOKUP(SUBSTITUTE(D$1,"성장단계","")&amp;"단계오프셋",ChapterTable!$S:$T,2,0))/ChapterTable!$Q$23)),
MAX(0,INT(($B22+ChapterTable!$S$26+VLOOKUP(SUBSTITUTE(D$1,"성장단계","")&amp;"보스단계오프셋",ChapterTable!$S:$T,2,0))/ChapterTable!$S$23)))</f>
        <v>1</v>
      </c>
      <c r="E22" s="1">
        <f ca="1">IF(AND($A22=0,$B22=1),
    VLOOKUP(1,ChapterTable!$1:$1048576,MATCH("최종"&amp;SUBSTITUTE(SUBSTITUTE(E$1,"standard",""),"|Float",""),ChapterTable!$1:$1,0),0)*ChapterTable!$Q$17,
  IF(AND($A22=0,$B22=0),
    E23,
  IF($B22=0,
    VLOOKUP($A22,ChapterTable!$1:$1048576,MATCH("최종"&amp;SUBSTITUTE(SUBSTITUTE(E$1,"standard",""),"|Float",""),ChapterTable!$1:$1,0),0),
  IF($B22=1,
    IF($L22=FALSE,
      VLOOKUP($A22,ChapterTable!$1:$1048576,MATCH("최종"&amp;SUBSTITUTE(SUBSTITUTE(E$1,"standard",""),"|Float",""),ChapterTable!$1:$1,0),0),
      VLOOKUP($A22-ChapterTable!$Q$11,ChapterTable!$1:$1048576,MATCH("최종"&amp;SUBSTITUTE(SUBSTITUTE(E$1,"standard",""),"|Float",""),ChapterTable!$1:$1,0),0)*ChapterTable!$Q$14
    ),
  OFFSET(E22,-$B22+IF($L22,1,0),0)*
    (VLOOKUP(SUBSTITUTE(SUBSTITUTE(E$1,"standard",""),"|Float","")&amp;"인게임누적곱배수",ChapterTable!$S:$T,2,0)^C22
    +VLOOKUP(SUBSTITUTE(SUBSTITUTE(E$1,"standard",""),"|Float","")&amp;"인게임누적합배수",ChapterTable!$S:$T,2,0)*C22)
  )
  )
  )
)</f>
        <v>204</v>
      </c>
      <c r="F22" s="1">
        <f ca="1">IF(AND($A22=0,$B22=1),
    VLOOKUP(1,ChapterTable!$1:$1048576,MATCH("최종"&amp;SUBSTITUTE(SUBSTITUTE(F$1,"standard",""),"|Float",""),ChapterTable!$1:$1,0),0)*ChapterTable!$Q$17,
  IF(AND($A22=0,$B22=0),
    F23,
  IF($B22=0,
    VLOOKUP($A22,ChapterTable!$1:$1048576,MATCH("최종"&amp;SUBSTITUTE(SUBSTITUTE(F$1,"standard",""),"|Float",""),ChapterTable!$1:$1,0),0),
  IF($B22=1,
    IF($L22=FALSE,
      VLOOKUP($A22,ChapterTable!$1:$1048576,MATCH("최종"&amp;SUBSTITUTE(SUBSTITUTE(F$1,"standard",""),"|Float",""),ChapterTable!$1:$1,0),0),
      VLOOKUP($A22-ChapterTable!$Q$11,ChapterTable!$1:$1048576,MATCH("최종"&amp;SUBSTITUTE(SUBSTITUTE(F$1,"standard",""),"|Float",""),ChapterTable!$1:$1,0),0)*ChapterTable!$Q$14
    ),
  OFFSET(F22,-$B22+IF($L22,1,0),0)*
    (VLOOKUP(SUBSTITUTE(SUBSTITUTE(F$1,"standard",""),"|Float","")&amp;"인게임누적곱배수",ChapterTable!$S:$T,2,0)^D22
    +VLOOKUP(SUBSTITUTE(SUBSTITUTE(F$1,"standard",""),"|Float","")&amp;"인게임누적합배수",ChapterTable!$S:$T,2,0)*D22)
  )
  )
  )
)</f>
        <v>79.999999999999986</v>
      </c>
      <c r="J22" t="str">
        <f>IF(ISBLANK(I22),"",
IFERROR(VLOOKUP(I22,[1]StringTable!$1:$1048576,MATCH([1]StringTable!$B$1,[1]StringTable!$1:$1,0),0),
IFERROR(VLOOKUP(I22,[1]InApkStringTable!$1:$1048576,MATCH([1]InApkStringTable!$B$1,[1]InApkStringTable!$1:$1,0),0),
"스트링없음")))</f>
        <v/>
      </c>
      <c r="L22" t="b">
        <v>0</v>
      </c>
      <c r="M22" t="s">
        <v>72</v>
      </c>
      <c r="N22" t="str">
        <f>IF(ISBLANK(M22),"",IF(ISERROR(VLOOKUP(M22,MapTable!$A:$A,1,0)),"맵없음",""))</f>
        <v/>
      </c>
      <c r="O22">
        <f t="shared" si="0"/>
        <v>21</v>
      </c>
      <c r="P22">
        <v>22</v>
      </c>
      <c r="Q22">
        <f t="shared" si="1"/>
        <v>22</v>
      </c>
      <c r="R22" t="b">
        <f t="shared" ca="1" si="2"/>
        <v>0</v>
      </c>
      <c r="T22" t="b">
        <f t="shared" ca="1" si="3"/>
        <v>0</v>
      </c>
      <c r="V22" t="str">
        <f>IF(ISBLANK(U22),"",IF(ISERROR(VLOOKUP(U22,MapTable!$A:$A,1,0)),"맵없음",""))</f>
        <v/>
      </c>
      <c r="X22" t="str">
        <f>IF(ISBLANK(W22),"",
IF(ISERROR(FIND(",",W22)),
  IF(ISERROR(VLOOKUP(W22,MapTable!$A:$A,1,0)),"맵없음",
  ""),
IF(ISERROR(FIND(",",W22,FIND(",",W22)+1)),
  IF(OR(ISERROR(VLOOKUP(LEFT(W22,FIND(",",W22)-1),MapTable!$A:$A,1,0)),ISERROR(VLOOKUP(TRIM(MID(W22,FIND(",",W22)+1,999)),MapTable!$A:$A,1,0))),"맵없음",
  ""),
IF(ISERROR(FIND(",",W22,FIND(",",W22,FIND(",",W22)+1)+1)),
  IF(OR(ISERROR(VLOOKUP(LEFT(W22,FIND(",",W22)-1),MapTable!$A:$A,1,0)),ISERROR(VLOOKUP(TRIM(MID(W22,FIND(",",W22)+1,FIND(",",W22,FIND(",",W22)+1)-FIND(",",W22)-1)),MapTable!$A:$A,1,0)),ISERROR(VLOOKUP(TRIM(MID(W22,FIND(",",W22,FIND(",",W22)+1)+1,999)),MapTable!$A:$A,1,0))),"맵없음",
  ""),
IF(ISERROR(FIND(",",W22,FIND(",",W22,FIND(",",W22,FIND(",",W22)+1)+1)+1)),
  IF(OR(ISERROR(VLOOKUP(LEFT(W22,FIND(",",W22)-1),MapTable!$A:$A,1,0)),ISERROR(VLOOKUP(TRIM(MID(W22,FIND(",",W22)+1,FIND(",",W22,FIND(",",W22)+1)-FIND(",",W22)-1)),MapTable!$A:$A,1,0)),ISERROR(VLOOKUP(TRIM(MID(W22,FIND(",",W22,FIND(",",W22)+1)+1,FIND(",",W22,FIND(",",W22,FIND(",",W22)+1)+1)-FIND(",",W22,FIND(",",W22)+1)-1)),MapTable!$A:$A,1,0)),ISERROR(VLOOKUP(TRIM(MID(W22,FIND(",",W22,FIND(",",W22,FIND(",",W22)+1)+1)+1,999)),MapTable!$A:$A,1,0))),"맵없음",
  ""),
)))))</f>
        <v/>
      </c>
      <c r="AC22" t="str">
        <f>IF(ISBLANK(AB22),"",IF(ISERROR(VLOOKUP(AB22,[3]DropTable!$A:$A,1,0)),"드랍없음",""))</f>
        <v/>
      </c>
      <c r="AE22" t="str">
        <f>IF(ISBLANK(AD22),"",IF(ISERROR(VLOOKUP(AD22,[3]DropTable!$A:$A,1,0)),"드랍없음",""))</f>
        <v/>
      </c>
      <c r="AG22">
        <v>32.4</v>
      </c>
      <c r="AH22">
        <v>0.5</v>
      </c>
    </row>
    <row r="23" spans="1:34" x14ac:dyDescent="0.3">
      <c r="A23">
        <v>0</v>
      </c>
      <c r="B23">
        <v>21</v>
      </c>
      <c r="C23">
        <f>IF(OR($L23=TRUE,$A23=0,MOD($A23,ChapterTable!$S$20)&lt;&gt;0),
MAX(0,INT(($B23+ChapterTable!$Q$26+VLOOKUP(SUBSTITUTE(C$1,"성장단계","")&amp;"단계오프셋",ChapterTable!$S:$T,2,0))/ChapterTable!$Q$23)),
MAX(0,INT(($B23+ChapterTable!$S$26+VLOOKUP(SUBSTITUTE(C$1,"성장단계","")&amp;"보스단계오프셋",ChapterTable!$S:$T,2,0))/ChapterTable!$S$23)))</f>
        <v>2</v>
      </c>
      <c r="D23">
        <f>IF(OR($L23=TRUE,$A23=0,MOD($A23,ChapterTable!$S$20)&lt;&gt;0),
MAX(0,INT(($B23+ChapterTable!$Q$26+VLOOKUP(SUBSTITUTE(D$1,"성장단계","")&amp;"단계오프셋",ChapterTable!$S:$T,2,0))/ChapterTable!$Q$23)),
MAX(0,INT(($B23+ChapterTable!$S$26+VLOOKUP(SUBSTITUTE(D$1,"성장단계","")&amp;"보스단계오프셋",ChapterTable!$S:$T,2,0))/ChapterTable!$S$23)))</f>
        <v>2</v>
      </c>
      <c r="E23" s="1">
        <f ca="1">IF(AND($A23=0,$B23=1),
    VLOOKUP(1,ChapterTable!$1:$1048576,MATCH("최종"&amp;SUBSTITUTE(SUBSTITUTE(E$1,"standard",""),"|Float",""),ChapterTable!$1:$1,0),0)*ChapterTable!$Q$17,
  IF(AND($A23=0,$B23=0),
    E24,
  IF($B23=0,
    VLOOKUP($A23,ChapterTable!$1:$1048576,MATCH("최종"&amp;SUBSTITUTE(SUBSTITUTE(E$1,"standard",""),"|Float",""),ChapterTable!$1:$1,0),0),
  IF($B23=1,
    IF($L23=FALSE,
      VLOOKUP($A23,ChapterTable!$1:$1048576,MATCH("최종"&amp;SUBSTITUTE(SUBSTITUTE(E$1,"standard",""),"|Float",""),ChapterTable!$1:$1,0),0),
      VLOOKUP($A23-ChapterTable!$Q$11,ChapterTable!$1:$1048576,MATCH("최종"&amp;SUBSTITUTE(SUBSTITUTE(E$1,"standard",""),"|Float",""),ChapterTable!$1:$1,0),0)*ChapterTable!$Q$14
    ),
  OFFSET(E23,-$B23+IF($L23,1,0),0)*
    (VLOOKUP(SUBSTITUTE(SUBSTITUTE(E$1,"standard",""),"|Float","")&amp;"인게임누적곱배수",ChapterTable!$S:$T,2,0)^C23
    +VLOOKUP(SUBSTITUTE(SUBSTITUTE(E$1,"standard",""),"|Float","")&amp;"인게임누적합배수",ChapterTable!$S:$T,2,0)*C23)
  )
  )
  )
)</f>
        <v>204</v>
      </c>
      <c r="F23" s="1">
        <f ca="1">IF(AND($A23=0,$B23=1),
    VLOOKUP(1,ChapterTable!$1:$1048576,MATCH("최종"&amp;SUBSTITUTE(SUBSTITUTE(F$1,"standard",""),"|Float",""),ChapterTable!$1:$1,0),0)*ChapterTable!$Q$17,
  IF(AND($A23=0,$B23=0),
    F24,
  IF($B23=0,
    VLOOKUP($A23,ChapterTable!$1:$1048576,MATCH("최종"&amp;SUBSTITUTE(SUBSTITUTE(F$1,"standard",""),"|Float",""),ChapterTable!$1:$1,0),0),
  IF($B23=1,
    IF($L23=FALSE,
      VLOOKUP($A23,ChapterTable!$1:$1048576,MATCH("최종"&amp;SUBSTITUTE(SUBSTITUTE(F$1,"standard",""),"|Float",""),ChapterTable!$1:$1,0),0),
      VLOOKUP($A23-ChapterTable!$Q$11,ChapterTable!$1:$1048576,MATCH("최종"&amp;SUBSTITUTE(SUBSTITUTE(F$1,"standard",""),"|Float",""),ChapterTable!$1:$1,0),0)*ChapterTable!$Q$14
    ),
  OFFSET(F23,-$B23+IF($L23,1,0),0)*
    (VLOOKUP(SUBSTITUTE(SUBSTITUTE(F$1,"standard",""),"|Float","")&amp;"인게임누적곱배수",ChapterTable!$S:$T,2,0)^D23
    +VLOOKUP(SUBSTITUTE(SUBSTITUTE(F$1,"standard",""),"|Float","")&amp;"인게임누적합배수",ChapterTable!$S:$T,2,0)*D23)
  )
  )
  )
)</f>
        <v>93.333333333333314</v>
      </c>
      <c r="J23" t="str">
        <f>IF(ISBLANK(I23),"",
IFERROR(VLOOKUP(I23,[1]StringTable!$1:$1048576,MATCH([1]StringTable!$B$1,[1]StringTable!$1:$1,0),0),
IFERROR(VLOOKUP(I23,[1]InApkStringTable!$1:$1048576,MATCH([1]InApkStringTable!$B$1,[1]InApkStringTable!$1:$1,0),0),
"스트링없음")))</f>
        <v/>
      </c>
      <c r="L23" t="b">
        <v>0</v>
      </c>
      <c r="M23" t="s">
        <v>72</v>
      </c>
      <c r="N23" t="str">
        <f>IF(ISBLANK(M23),"",IF(ISERROR(VLOOKUP(M23,MapTable!$A:$A,1,0)),"맵없음",""))</f>
        <v/>
      </c>
      <c r="O23">
        <f t="shared" si="0"/>
        <v>3</v>
      </c>
      <c r="Q23">
        <f t="shared" si="1"/>
        <v>3</v>
      </c>
      <c r="R23" t="b">
        <f t="shared" ca="1" si="2"/>
        <v>0</v>
      </c>
      <c r="T23" t="b">
        <f t="shared" ca="1" si="3"/>
        <v>0</v>
      </c>
      <c r="V23" t="str">
        <f>IF(ISBLANK(U23),"",IF(ISERROR(VLOOKUP(U23,MapTable!$A:$A,1,0)),"맵없음",""))</f>
        <v/>
      </c>
      <c r="X23" t="str">
        <f>IF(ISBLANK(W23),"",
IF(ISERROR(FIND(",",W23)),
  IF(ISERROR(VLOOKUP(W23,MapTable!$A:$A,1,0)),"맵없음",
  ""),
IF(ISERROR(FIND(",",W23,FIND(",",W23)+1)),
  IF(OR(ISERROR(VLOOKUP(LEFT(W23,FIND(",",W23)-1),MapTable!$A:$A,1,0)),ISERROR(VLOOKUP(TRIM(MID(W23,FIND(",",W23)+1,999)),MapTable!$A:$A,1,0))),"맵없음",
  ""),
IF(ISERROR(FIND(",",W23,FIND(",",W23,FIND(",",W23)+1)+1)),
  IF(OR(ISERROR(VLOOKUP(LEFT(W23,FIND(",",W23)-1),MapTable!$A:$A,1,0)),ISERROR(VLOOKUP(TRIM(MID(W23,FIND(",",W23)+1,FIND(",",W23,FIND(",",W23)+1)-FIND(",",W23)-1)),MapTable!$A:$A,1,0)),ISERROR(VLOOKUP(TRIM(MID(W23,FIND(",",W23,FIND(",",W23)+1)+1,999)),MapTable!$A:$A,1,0))),"맵없음",
  ""),
IF(ISERROR(FIND(",",W23,FIND(",",W23,FIND(",",W23,FIND(",",W23)+1)+1)+1)),
  IF(OR(ISERROR(VLOOKUP(LEFT(W23,FIND(",",W23)-1),MapTable!$A:$A,1,0)),ISERROR(VLOOKUP(TRIM(MID(W23,FIND(",",W23)+1,FIND(",",W23,FIND(",",W23)+1)-FIND(",",W23)-1)),MapTable!$A:$A,1,0)),ISERROR(VLOOKUP(TRIM(MID(W23,FIND(",",W23,FIND(",",W23)+1)+1,FIND(",",W23,FIND(",",W23,FIND(",",W23)+1)+1)-FIND(",",W23,FIND(",",W23)+1)-1)),MapTable!$A:$A,1,0)),ISERROR(VLOOKUP(TRIM(MID(W23,FIND(",",W23,FIND(",",W23,FIND(",",W23)+1)+1)+1,999)),MapTable!$A:$A,1,0))),"맵없음",
  ""),
)))))</f>
        <v/>
      </c>
      <c r="AC23" t="str">
        <f>IF(ISBLANK(AB23),"",IF(ISERROR(VLOOKUP(AB23,[3]DropTable!$A:$A,1,0)),"드랍없음",""))</f>
        <v/>
      </c>
      <c r="AE23" t="str">
        <f>IF(ISBLANK(AD23),"",IF(ISERROR(VLOOKUP(AD23,[3]DropTable!$A:$A,1,0)),"드랍없음",""))</f>
        <v/>
      </c>
      <c r="AG23">
        <v>9.8000000000000007</v>
      </c>
      <c r="AH23">
        <v>0.33333000000000002</v>
      </c>
    </row>
    <row r="24" spans="1:34" x14ac:dyDescent="0.3">
      <c r="A24">
        <v>0</v>
      </c>
      <c r="B24">
        <v>22</v>
      </c>
      <c r="C24">
        <f>IF(OR($L24=TRUE,$A24=0,MOD($A24,ChapterTable!$S$20)&lt;&gt;0),
MAX(0,INT(($B24+ChapterTable!$Q$26+VLOOKUP(SUBSTITUTE(C$1,"성장단계","")&amp;"단계오프셋",ChapterTable!$S:$T,2,0))/ChapterTable!$Q$23)),
MAX(0,INT(($B24+ChapterTable!$S$26+VLOOKUP(SUBSTITUTE(C$1,"성장단계","")&amp;"보스단계오프셋",ChapterTable!$S:$T,2,0))/ChapterTable!$S$23)))</f>
        <v>2</v>
      </c>
      <c r="D24">
        <f>IF(OR($L24=TRUE,$A24=0,MOD($A24,ChapterTable!$S$20)&lt;&gt;0),
MAX(0,INT(($B24+ChapterTable!$Q$26+VLOOKUP(SUBSTITUTE(D$1,"성장단계","")&amp;"단계오프셋",ChapterTable!$S:$T,2,0))/ChapterTable!$Q$23)),
MAX(0,INT(($B24+ChapterTable!$S$26+VLOOKUP(SUBSTITUTE(D$1,"성장단계","")&amp;"보스단계오프셋",ChapterTable!$S:$T,2,0))/ChapterTable!$S$23)))</f>
        <v>2</v>
      </c>
      <c r="E24" s="1">
        <f ca="1">IF(AND($A24=0,$B24=1),
    VLOOKUP(1,ChapterTable!$1:$1048576,MATCH("최종"&amp;SUBSTITUTE(SUBSTITUTE(E$1,"standard",""),"|Float",""),ChapterTable!$1:$1,0),0)*ChapterTable!$Q$17,
  IF(AND($A24=0,$B24=0),
    E25,
  IF($B24=0,
    VLOOKUP($A24,ChapterTable!$1:$1048576,MATCH("최종"&amp;SUBSTITUTE(SUBSTITUTE(E$1,"standard",""),"|Float",""),ChapterTable!$1:$1,0),0),
  IF($B24=1,
    IF($L24=FALSE,
      VLOOKUP($A24,ChapterTable!$1:$1048576,MATCH("최종"&amp;SUBSTITUTE(SUBSTITUTE(E$1,"standard",""),"|Float",""),ChapterTable!$1:$1,0),0),
      VLOOKUP($A24-ChapterTable!$Q$11,ChapterTable!$1:$1048576,MATCH("최종"&amp;SUBSTITUTE(SUBSTITUTE(E$1,"standard",""),"|Float",""),ChapterTable!$1:$1,0),0)*ChapterTable!$Q$14
    ),
  OFFSET(E24,-$B24+IF($L24,1,0),0)*
    (VLOOKUP(SUBSTITUTE(SUBSTITUTE(E$1,"standard",""),"|Float","")&amp;"인게임누적곱배수",ChapterTable!$S:$T,2,0)^C24
    +VLOOKUP(SUBSTITUTE(SUBSTITUTE(E$1,"standard",""),"|Float","")&amp;"인게임누적합배수",ChapterTable!$S:$T,2,0)*C24)
  )
  )
  )
)</f>
        <v>204</v>
      </c>
      <c r="F24" s="1">
        <f ca="1">IF(AND($A24=0,$B24=1),
    VLOOKUP(1,ChapterTable!$1:$1048576,MATCH("최종"&amp;SUBSTITUTE(SUBSTITUTE(F$1,"standard",""),"|Float",""),ChapterTable!$1:$1,0),0)*ChapterTable!$Q$17,
  IF(AND($A24=0,$B24=0),
    F25,
  IF($B24=0,
    VLOOKUP($A24,ChapterTable!$1:$1048576,MATCH("최종"&amp;SUBSTITUTE(SUBSTITUTE(F$1,"standard",""),"|Float",""),ChapterTable!$1:$1,0),0),
  IF($B24=1,
    IF($L24=FALSE,
      VLOOKUP($A24,ChapterTable!$1:$1048576,MATCH("최종"&amp;SUBSTITUTE(SUBSTITUTE(F$1,"standard",""),"|Float",""),ChapterTable!$1:$1,0),0),
      VLOOKUP($A24-ChapterTable!$Q$11,ChapterTable!$1:$1048576,MATCH("최종"&amp;SUBSTITUTE(SUBSTITUTE(F$1,"standard",""),"|Float",""),ChapterTable!$1:$1,0),0)*ChapterTable!$Q$14
    ),
  OFFSET(F24,-$B24+IF($L24,1,0),0)*
    (VLOOKUP(SUBSTITUTE(SUBSTITUTE(F$1,"standard",""),"|Float","")&amp;"인게임누적곱배수",ChapterTable!$S:$T,2,0)^D24
    +VLOOKUP(SUBSTITUTE(SUBSTITUTE(F$1,"standard",""),"|Float","")&amp;"인게임누적합배수",ChapterTable!$S:$T,2,0)*D24)
  )
  )
  )
)</f>
        <v>93.333333333333314</v>
      </c>
      <c r="J24" t="str">
        <f>IF(ISBLANK(I24),"",
IFERROR(VLOOKUP(I24,[1]StringTable!$1:$1048576,MATCH([1]StringTable!$B$1,[1]StringTable!$1:$1,0),0),
IFERROR(VLOOKUP(I24,[1]InApkStringTable!$1:$1048576,MATCH([1]InApkStringTable!$B$1,[1]InApkStringTable!$1:$1,0),0),
"스트링없음")))</f>
        <v/>
      </c>
      <c r="L24" t="b">
        <v>0</v>
      </c>
      <c r="M24" t="s">
        <v>72</v>
      </c>
      <c r="N24" t="str">
        <f>IF(ISBLANK(M24),"",IF(ISERROR(VLOOKUP(M24,MapTable!$A:$A,1,0)),"맵없음",""))</f>
        <v/>
      </c>
      <c r="O24">
        <f t="shared" si="0"/>
        <v>3</v>
      </c>
      <c r="Q24">
        <f t="shared" si="1"/>
        <v>3</v>
      </c>
      <c r="R24" t="b">
        <f t="shared" ca="1" si="2"/>
        <v>0</v>
      </c>
      <c r="T24" t="b">
        <f t="shared" ca="1" si="3"/>
        <v>0</v>
      </c>
      <c r="V24" t="str">
        <f>IF(ISBLANK(U24),"",IF(ISERROR(VLOOKUP(U24,MapTable!$A:$A,1,0)),"맵없음",""))</f>
        <v/>
      </c>
      <c r="X24" t="str">
        <f>IF(ISBLANK(W24),"",
IF(ISERROR(FIND(",",W24)),
  IF(ISERROR(VLOOKUP(W24,MapTable!$A:$A,1,0)),"맵없음",
  ""),
IF(ISERROR(FIND(",",W24,FIND(",",W24)+1)),
  IF(OR(ISERROR(VLOOKUP(LEFT(W24,FIND(",",W24)-1),MapTable!$A:$A,1,0)),ISERROR(VLOOKUP(TRIM(MID(W24,FIND(",",W24)+1,999)),MapTable!$A:$A,1,0))),"맵없음",
  ""),
IF(ISERROR(FIND(",",W24,FIND(",",W24,FIND(",",W24)+1)+1)),
  IF(OR(ISERROR(VLOOKUP(LEFT(W24,FIND(",",W24)-1),MapTable!$A:$A,1,0)),ISERROR(VLOOKUP(TRIM(MID(W24,FIND(",",W24)+1,FIND(",",W24,FIND(",",W24)+1)-FIND(",",W24)-1)),MapTable!$A:$A,1,0)),ISERROR(VLOOKUP(TRIM(MID(W24,FIND(",",W24,FIND(",",W24)+1)+1,999)),MapTable!$A:$A,1,0))),"맵없음",
  ""),
IF(ISERROR(FIND(",",W24,FIND(",",W24,FIND(",",W24,FIND(",",W24)+1)+1)+1)),
  IF(OR(ISERROR(VLOOKUP(LEFT(W24,FIND(",",W24)-1),MapTable!$A:$A,1,0)),ISERROR(VLOOKUP(TRIM(MID(W24,FIND(",",W24)+1,FIND(",",W24,FIND(",",W24)+1)-FIND(",",W24)-1)),MapTable!$A:$A,1,0)),ISERROR(VLOOKUP(TRIM(MID(W24,FIND(",",W24,FIND(",",W24)+1)+1,FIND(",",W24,FIND(",",W24,FIND(",",W24)+1)+1)-FIND(",",W24,FIND(",",W24)+1)-1)),MapTable!$A:$A,1,0)),ISERROR(VLOOKUP(TRIM(MID(W24,FIND(",",W24,FIND(",",W24,FIND(",",W24)+1)+1)+1,999)),MapTable!$A:$A,1,0))),"맵없음",
  ""),
)))))</f>
        <v/>
      </c>
      <c r="AC24" t="str">
        <f>IF(ISBLANK(AB24),"",IF(ISERROR(VLOOKUP(AB24,[3]DropTable!$A:$A,1,0)),"드랍없음",""))</f>
        <v/>
      </c>
      <c r="AE24" t="str">
        <f>IF(ISBLANK(AD24),"",IF(ISERROR(VLOOKUP(AD24,[3]DropTable!$A:$A,1,0)),"드랍없음",""))</f>
        <v/>
      </c>
      <c r="AG24">
        <v>9.8000000000000007</v>
      </c>
      <c r="AH24">
        <v>0.33333000000000002</v>
      </c>
    </row>
    <row r="25" spans="1:34" x14ac:dyDescent="0.3">
      <c r="A25">
        <v>0</v>
      </c>
      <c r="B25">
        <v>23</v>
      </c>
      <c r="C25">
        <f>IF(OR($L25=TRUE,$A25=0,MOD($A25,ChapterTable!$S$20)&lt;&gt;0),
MAX(0,INT(($B25+ChapterTable!$Q$26+VLOOKUP(SUBSTITUTE(C$1,"성장단계","")&amp;"단계오프셋",ChapterTable!$S:$T,2,0))/ChapterTable!$Q$23)),
MAX(0,INT(($B25+ChapterTable!$S$26+VLOOKUP(SUBSTITUTE(C$1,"성장단계","")&amp;"보스단계오프셋",ChapterTable!$S:$T,2,0))/ChapterTable!$S$23)))</f>
        <v>2</v>
      </c>
      <c r="D25">
        <f>IF(OR($L25=TRUE,$A25=0,MOD($A25,ChapterTable!$S$20)&lt;&gt;0),
MAX(0,INT(($B25+ChapterTable!$Q$26+VLOOKUP(SUBSTITUTE(D$1,"성장단계","")&amp;"단계오프셋",ChapterTable!$S:$T,2,0))/ChapterTable!$Q$23)),
MAX(0,INT(($B25+ChapterTable!$S$26+VLOOKUP(SUBSTITUTE(D$1,"성장단계","")&amp;"보스단계오프셋",ChapterTable!$S:$T,2,0))/ChapterTable!$S$23)))</f>
        <v>2</v>
      </c>
      <c r="E25" s="1">
        <f ca="1">IF(AND($A25=0,$B25=1),
    VLOOKUP(1,ChapterTable!$1:$1048576,MATCH("최종"&amp;SUBSTITUTE(SUBSTITUTE(E$1,"standard",""),"|Float",""),ChapterTable!$1:$1,0),0)*ChapterTable!$Q$17,
  IF(AND($A25=0,$B25=0),
    E26,
  IF($B25=0,
    VLOOKUP($A25,ChapterTable!$1:$1048576,MATCH("최종"&amp;SUBSTITUTE(SUBSTITUTE(E$1,"standard",""),"|Float",""),ChapterTable!$1:$1,0),0),
  IF($B25=1,
    IF($L25=FALSE,
      VLOOKUP($A25,ChapterTable!$1:$1048576,MATCH("최종"&amp;SUBSTITUTE(SUBSTITUTE(E$1,"standard",""),"|Float",""),ChapterTable!$1:$1,0),0),
      VLOOKUP($A25-ChapterTable!$Q$11,ChapterTable!$1:$1048576,MATCH("최종"&amp;SUBSTITUTE(SUBSTITUTE(E$1,"standard",""),"|Float",""),ChapterTable!$1:$1,0),0)*ChapterTable!$Q$14
    ),
  OFFSET(E25,-$B25+IF($L25,1,0),0)*
    (VLOOKUP(SUBSTITUTE(SUBSTITUTE(E$1,"standard",""),"|Float","")&amp;"인게임누적곱배수",ChapterTable!$S:$T,2,0)^C25
    +VLOOKUP(SUBSTITUTE(SUBSTITUTE(E$1,"standard",""),"|Float","")&amp;"인게임누적합배수",ChapterTable!$S:$T,2,0)*C25)
  )
  )
  )
)</f>
        <v>204</v>
      </c>
      <c r="F25" s="1">
        <f ca="1">IF(AND($A25=0,$B25=1),
    VLOOKUP(1,ChapterTable!$1:$1048576,MATCH("최종"&amp;SUBSTITUTE(SUBSTITUTE(F$1,"standard",""),"|Float",""),ChapterTable!$1:$1,0),0)*ChapterTable!$Q$17,
  IF(AND($A25=0,$B25=0),
    F26,
  IF($B25=0,
    VLOOKUP($A25,ChapterTable!$1:$1048576,MATCH("최종"&amp;SUBSTITUTE(SUBSTITUTE(F$1,"standard",""),"|Float",""),ChapterTable!$1:$1,0),0),
  IF($B25=1,
    IF($L25=FALSE,
      VLOOKUP($A25,ChapterTable!$1:$1048576,MATCH("최종"&amp;SUBSTITUTE(SUBSTITUTE(F$1,"standard",""),"|Float",""),ChapterTable!$1:$1,0),0),
      VLOOKUP($A25-ChapterTable!$Q$11,ChapterTable!$1:$1048576,MATCH("최종"&amp;SUBSTITUTE(SUBSTITUTE(F$1,"standard",""),"|Float",""),ChapterTable!$1:$1,0),0)*ChapterTable!$Q$14
    ),
  OFFSET(F25,-$B25+IF($L25,1,0),0)*
    (VLOOKUP(SUBSTITUTE(SUBSTITUTE(F$1,"standard",""),"|Float","")&amp;"인게임누적곱배수",ChapterTable!$S:$T,2,0)^D25
    +VLOOKUP(SUBSTITUTE(SUBSTITUTE(F$1,"standard",""),"|Float","")&amp;"인게임누적합배수",ChapterTable!$S:$T,2,0)*D25)
  )
  )
  )
)</f>
        <v>93.333333333333314</v>
      </c>
      <c r="J25" t="str">
        <f>IF(ISBLANK(I25),"",
IFERROR(VLOOKUP(I25,[1]StringTable!$1:$1048576,MATCH([1]StringTable!$B$1,[1]StringTable!$1:$1,0),0),
IFERROR(VLOOKUP(I25,[1]InApkStringTable!$1:$1048576,MATCH([1]InApkStringTable!$B$1,[1]InApkStringTable!$1:$1,0),0),
"스트링없음")))</f>
        <v/>
      </c>
      <c r="L25" t="b">
        <v>0</v>
      </c>
      <c r="M25" t="s">
        <v>72</v>
      </c>
      <c r="N25" t="str">
        <f>IF(ISBLANK(M25),"",IF(ISERROR(VLOOKUP(M25,MapTable!$A:$A,1,0)),"맵없음",""))</f>
        <v/>
      </c>
      <c r="O25">
        <f t="shared" si="0"/>
        <v>3</v>
      </c>
      <c r="Q25">
        <f t="shared" si="1"/>
        <v>3</v>
      </c>
      <c r="R25" t="b">
        <f t="shared" ca="1" si="2"/>
        <v>0</v>
      </c>
      <c r="T25" t="b">
        <f t="shared" ca="1" si="3"/>
        <v>0</v>
      </c>
      <c r="V25" t="str">
        <f>IF(ISBLANK(U25),"",IF(ISERROR(VLOOKUP(U25,MapTable!$A:$A,1,0)),"맵없음",""))</f>
        <v/>
      </c>
      <c r="X25" t="str">
        <f>IF(ISBLANK(W25),"",
IF(ISERROR(FIND(",",W25)),
  IF(ISERROR(VLOOKUP(W25,MapTable!$A:$A,1,0)),"맵없음",
  ""),
IF(ISERROR(FIND(",",W25,FIND(",",W25)+1)),
  IF(OR(ISERROR(VLOOKUP(LEFT(W25,FIND(",",W25)-1),MapTable!$A:$A,1,0)),ISERROR(VLOOKUP(TRIM(MID(W25,FIND(",",W25)+1,999)),MapTable!$A:$A,1,0))),"맵없음",
  ""),
IF(ISERROR(FIND(",",W25,FIND(",",W25,FIND(",",W25)+1)+1)),
  IF(OR(ISERROR(VLOOKUP(LEFT(W25,FIND(",",W25)-1),MapTable!$A:$A,1,0)),ISERROR(VLOOKUP(TRIM(MID(W25,FIND(",",W25)+1,FIND(",",W25,FIND(",",W25)+1)-FIND(",",W25)-1)),MapTable!$A:$A,1,0)),ISERROR(VLOOKUP(TRIM(MID(W25,FIND(",",W25,FIND(",",W25)+1)+1,999)),MapTable!$A:$A,1,0))),"맵없음",
  ""),
IF(ISERROR(FIND(",",W25,FIND(",",W25,FIND(",",W25,FIND(",",W25)+1)+1)+1)),
  IF(OR(ISERROR(VLOOKUP(LEFT(W25,FIND(",",W25)-1),MapTable!$A:$A,1,0)),ISERROR(VLOOKUP(TRIM(MID(W25,FIND(",",W25)+1,FIND(",",W25,FIND(",",W25)+1)-FIND(",",W25)-1)),MapTable!$A:$A,1,0)),ISERROR(VLOOKUP(TRIM(MID(W25,FIND(",",W25,FIND(",",W25)+1)+1,FIND(",",W25,FIND(",",W25,FIND(",",W25)+1)+1)-FIND(",",W25,FIND(",",W25)+1)-1)),MapTable!$A:$A,1,0)),ISERROR(VLOOKUP(TRIM(MID(W25,FIND(",",W25,FIND(",",W25,FIND(",",W25)+1)+1)+1,999)),MapTable!$A:$A,1,0))),"맵없음",
  ""),
)))))</f>
        <v/>
      </c>
      <c r="AC25" t="str">
        <f>IF(ISBLANK(AB25),"",IF(ISERROR(VLOOKUP(AB25,[3]DropTable!$A:$A,1,0)),"드랍없음",""))</f>
        <v/>
      </c>
      <c r="AE25" t="str">
        <f>IF(ISBLANK(AD25),"",IF(ISERROR(VLOOKUP(AD25,[3]DropTable!$A:$A,1,0)),"드랍없음",""))</f>
        <v/>
      </c>
      <c r="AG25">
        <v>9.8000000000000007</v>
      </c>
      <c r="AH25">
        <v>0.33333000000000002</v>
      </c>
    </row>
    <row r="26" spans="1:34" x14ac:dyDescent="0.3">
      <c r="A26">
        <v>0</v>
      </c>
      <c r="B26">
        <v>24</v>
      </c>
      <c r="C26">
        <f>IF(OR($L26=TRUE,$A26=0,MOD($A26,ChapterTable!$S$20)&lt;&gt;0),
MAX(0,INT(($B26+ChapterTable!$Q$26+VLOOKUP(SUBSTITUTE(C$1,"성장단계","")&amp;"단계오프셋",ChapterTable!$S:$T,2,0))/ChapterTable!$Q$23)),
MAX(0,INT(($B26+ChapterTable!$S$26+VLOOKUP(SUBSTITUTE(C$1,"성장단계","")&amp;"보스단계오프셋",ChapterTable!$S:$T,2,0))/ChapterTable!$S$23)))</f>
        <v>2</v>
      </c>
      <c r="D26">
        <f>IF(OR($L26=TRUE,$A26=0,MOD($A26,ChapterTable!$S$20)&lt;&gt;0),
MAX(0,INT(($B26+ChapterTable!$Q$26+VLOOKUP(SUBSTITUTE(D$1,"성장단계","")&amp;"단계오프셋",ChapterTable!$S:$T,2,0))/ChapterTable!$Q$23)),
MAX(0,INT(($B26+ChapterTable!$S$26+VLOOKUP(SUBSTITUTE(D$1,"성장단계","")&amp;"보스단계오프셋",ChapterTable!$S:$T,2,0))/ChapterTable!$S$23)))</f>
        <v>2</v>
      </c>
      <c r="E26" s="1">
        <f ca="1">IF(AND($A26=0,$B26=1),
    VLOOKUP(1,ChapterTable!$1:$1048576,MATCH("최종"&amp;SUBSTITUTE(SUBSTITUTE(E$1,"standard",""),"|Float",""),ChapterTable!$1:$1,0),0)*ChapterTable!$Q$17,
  IF(AND($A26=0,$B26=0),
    E27,
  IF($B26=0,
    VLOOKUP($A26,ChapterTable!$1:$1048576,MATCH("최종"&amp;SUBSTITUTE(SUBSTITUTE(E$1,"standard",""),"|Float",""),ChapterTable!$1:$1,0),0),
  IF($B26=1,
    IF($L26=FALSE,
      VLOOKUP($A26,ChapterTable!$1:$1048576,MATCH("최종"&amp;SUBSTITUTE(SUBSTITUTE(E$1,"standard",""),"|Float",""),ChapterTable!$1:$1,0),0),
      VLOOKUP($A26-ChapterTable!$Q$11,ChapterTable!$1:$1048576,MATCH("최종"&amp;SUBSTITUTE(SUBSTITUTE(E$1,"standard",""),"|Float",""),ChapterTable!$1:$1,0),0)*ChapterTable!$Q$14
    ),
  OFFSET(E26,-$B26+IF($L26,1,0),0)*
    (VLOOKUP(SUBSTITUTE(SUBSTITUTE(E$1,"standard",""),"|Float","")&amp;"인게임누적곱배수",ChapterTable!$S:$T,2,0)^C26
    +VLOOKUP(SUBSTITUTE(SUBSTITUTE(E$1,"standard",""),"|Float","")&amp;"인게임누적합배수",ChapterTable!$S:$T,2,0)*C26)
  )
  )
  )
)</f>
        <v>204</v>
      </c>
      <c r="F26" s="1">
        <f ca="1">IF(AND($A26=0,$B26=1),
    VLOOKUP(1,ChapterTable!$1:$1048576,MATCH("최종"&amp;SUBSTITUTE(SUBSTITUTE(F$1,"standard",""),"|Float",""),ChapterTable!$1:$1,0),0)*ChapterTable!$Q$17,
  IF(AND($A26=0,$B26=0),
    F27,
  IF($B26=0,
    VLOOKUP($A26,ChapterTable!$1:$1048576,MATCH("최종"&amp;SUBSTITUTE(SUBSTITUTE(F$1,"standard",""),"|Float",""),ChapterTable!$1:$1,0),0),
  IF($B26=1,
    IF($L26=FALSE,
      VLOOKUP($A26,ChapterTable!$1:$1048576,MATCH("최종"&amp;SUBSTITUTE(SUBSTITUTE(F$1,"standard",""),"|Float",""),ChapterTable!$1:$1,0),0),
      VLOOKUP($A26-ChapterTable!$Q$11,ChapterTable!$1:$1048576,MATCH("최종"&amp;SUBSTITUTE(SUBSTITUTE(F$1,"standard",""),"|Float",""),ChapterTable!$1:$1,0),0)*ChapterTable!$Q$14
    ),
  OFFSET(F26,-$B26+IF($L26,1,0),0)*
    (VLOOKUP(SUBSTITUTE(SUBSTITUTE(F$1,"standard",""),"|Float","")&amp;"인게임누적곱배수",ChapterTable!$S:$T,2,0)^D26
    +VLOOKUP(SUBSTITUTE(SUBSTITUTE(F$1,"standard",""),"|Float","")&amp;"인게임누적합배수",ChapterTable!$S:$T,2,0)*D26)
  )
  )
  )
)</f>
        <v>93.333333333333314</v>
      </c>
      <c r="J26" t="str">
        <f>IF(ISBLANK(I26),"",
IFERROR(VLOOKUP(I26,[1]StringTable!$1:$1048576,MATCH([1]StringTable!$B$1,[1]StringTable!$1:$1,0),0),
IFERROR(VLOOKUP(I26,[1]InApkStringTable!$1:$1048576,MATCH([1]InApkStringTable!$B$1,[1]InApkStringTable!$1:$1,0),0),
"스트링없음")))</f>
        <v/>
      </c>
      <c r="L26" t="b">
        <v>0</v>
      </c>
      <c r="M26" t="s">
        <v>72</v>
      </c>
      <c r="N26" t="str">
        <f>IF(ISBLANK(M26),"",IF(ISERROR(VLOOKUP(M26,MapTable!$A:$A,1,0)),"맵없음",""))</f>
        <v/>
      </c>
      <c r="O26">
        <f t="shared" si="0"/>
        <v>3</v>
      </c>
      <c r="Q26">
        <f t="shared" si="1"/>
        <v>3</v>
      </c>
      <c r="R26" t="b">
        <f t="shared" ca="1" si="2"/>
        <v>0</v>
      </c>
      <c r="T26" t="b">
        <f t="shared" ca="1" si="3"/>
        <v>0</v>
      </c>
      <c r="V26" t="str">
        <f>IF(ISBLANK(U26),"",IF(ISERROR(VLOOKUP(U26,MapTable!$A:$A,1,0)),"맵없음",""))</f>
        <v/>
      </c>
      <c r="X26" t="str">
        <f>IF(ISBLANK(W26),"",
IF(ISERROR(FIND(",",W26)),
  IF(ISERROR(VLOOKUP(W26,MapTable!$A:$A,1,0)),"맵없음",
  ""),
IF(ISERROR(FIND(",",W26,FIND(",",W26)+1)),
  IF(OR(ISERROR(VLOOKUP(LEFT(W26,FIND(",",W26)-1),MapTable!$A:$A,1,0)),ISERROR(VLOOKUP(TRIM(MID(W26,FIND(",",W26)+1,999)),MapTable!$A:$A,1,0))),"맵없음",
  ""),
IF(ISERROR(FIND(",",W26,FIND(",",W26,FIND(",",W26)+1)+1)),
  IF(OR(ISERROR(VLOOKUP(LEFT(W26,FIND(",",W26)-1),MapTable!$A:$A,1,0)),ISERROR(VLOOKUP(TRIM(MID(W26,FIND(",",W26)+1,FIND(",",W26,FIND(",",W26)+1)-FIND(",",W26)-1)),MapTable!$A:$A,1,0)),ISERROR(VLOOKUP(TRIM(MID(W26,FIND(",",W26,FIND(",",W26)+1)+1,999)),MapTable!$A:$A,1,0))),"맵없음",
  ""),
IF(ISERROR(FIND(",",W26,FIND(",",W26,FIND(",",W26,FIND(",",W26)+1)+1)+1)),
  IF(OR(ISERROR(VLOOKUP(LEFT(W26,FIND(",",W26)-1),MapTable!$A:$A,1,0)),ISERROR(VLOOKUP(TRIM(MID(W26,FIND(",",W26)+1,FIND(",",W26,FIND(",",W26)+1)-FIND(",",W26)-1)),MapTable!$A:$A,1,0)),ISERROR(VLOOKUP(TRIM(MID(W26,FIND(",",W26,FIND(",",W26)+1)+1,FIND(",",W26,FIND(",",W26,FIND(",",W26)+1)+1)-FIND(",",W26,FIND(",",W26)+1)-1)),MapTable!$A:$A,1,0)),ISERROR(VLOOKUP(TRIM(MID(W26,FIND(",",W26,FIND(",",W26,FIND(",",W26)+1)+1)+1,999)),MapTable!$A:$A,1,0))),"맵없음",
  ""),
)))))</f>
        <v/>
      </c>
      <c r="AC26" t="str">
        <f>IF(ISBLANK(AB26),"",IF(ISERROR(VLOOKUP(AB26,[3]DropTable!$A:$A,1,0)),"드랍없음",""))</f>
        <v/>
      </c>
      <c r="AE26" t="str">
        <f>IF(ISBLANK(AD26),"",IF(ISERROR(VLOOKUP(AD26,[3]DropTable!$A:$A,1,0)),"드랍없음",""))</f>
        <v/>
      </c>
      <c r="AG26">
        <v>9.8000000000000007</v>
      </c>
      <c r="AH26">
        <v>0.33333000000000002</v>
      </c>
    </row>
    <row r="27" spans="1:34" x14ac:dyDescent="0.3">
      <c r="A27">
        <v>0</v>
      </c>
      <c r="B27">
        <v>25</v>
      </c>
      <c r="C27">
        <f>IF(OR($L27=TRUE,$A27=0,MOD($A27,ChapterTable!$S$20)&lt;&gt;0),
MAX(0,INT(($B27+ChapterTable!$Q$26+VLOOKUP(SUBSTITUTE(C$1,"성장단계","")&amp;"단계오프셋",ChapterTable!$S:$T,2,0))/ChapterTable!$Q$23)),
MAX(0,INT(($B27+ChapterTable!$S$26+VLOOKUP(SUBSTITUTE(C$1,"성장단계","")&amp;"보스단계오프셋",ChapterTable!$S:$T,2,0))/ChapterTable!$S$23)))</f>
        <v>2</v>
      </c>
      <c r="D27">
        <f>IF(OR($L27=TRUE,$A27=0,MOD($A27,ChapterTable!$S$20)&lt;&gt;0),
MAX(0,INT(($B27+ChapterTable!$Q$26+VLOOKUP(SUBSTITUTE(D$1,"성장단계","")&amp;"단계오프셋",ChapterTable!$S:$T,2,0))/ChapterTable!$Q$23)),
MAX(0,INT(($B27+ChapterTable!$S$26+VLOOKUP(SUBSTITUTE(D$1,"성장단계","")&amp;"보스단계오프셋",ChapterTable!$S:$T,2,0))/ChapterTable!$S$23)))</f>
        <v>2</v>
      </c>
      <c r="E27" s="1">
        <f ca="1">IF(AND($A27=0,$B27=1),
    VLOOKUP(1,ChapterTable!$1:$1048576,MATCH("최종"&amp;SUBSTITUTE(SUBSTITUTE(E$1,"standard",""),"|Float",""),ChapterTable!$1:$1,0),0)*ChapterTable!$Q$17,
  IF(AND($A27=0,$B27=0),
    E28,
  IF($B27=0,
    VLOOKUP($A27,ChapterTable!$1:$1048576,MATCH("최종"&amp;SUBSTITUTE(SUBSTITUTE(E$1,"standard",""),"|Float",""),ChapterTable!$1:$1,0),0),
  IF($B27=1,
    IF($L27=FALSE,
      VLOOKUP($A27,ChapterTable!$1:$1048576,MATCH("최종"&amp;SUBSTITUTE(SUBSTITUTE(E$1,"standard",""),"|Float",""),ChapterTable!$1:$1,0),0),
      VLOOKUP($A27-ChapterTable!$Q$11,ChapterTable!$1:$1048576,MATCH("최종"&amp;SUBSTITUTE(SUBSTITUTE(E$1,"standard",""),"|Float",""),ChapterTable!$1:$1,0),0)*ChapterTable!$Q$14
    ),
  OFFSET(E27,-$B27+IF($L27,1,0),0)*
    (VLOOKUP(SUBSTITUTE(SUBSTITUTE(E$1,"standard",""),"|Float","")&amp;"인게임누적곱배수",ChapterTable!$S:$T,2,0)^C27
    +VLOOKUP(SUBSTITUTE(SUBSTITUTE(E$1,"standard",""),"|Float","")&amp;"인게임누적합배수",ChapterTable!$S:$T,2,0)*C27)
  )
  )
  )
)</f>
        <v>204</v>
      </c>
      <c r="F27" s="1">
        <f ca="1">IF(AND($A27=0,$B27=1),
    VLOOKUP(1,ChapterTable!$1:$1048576,MATCH("최종"&amp;SUBSTITUTE(SUBSTITUTE(F$1,"standard",""),"|Float",""),ChapterTable!$1:$1,0),0)*ChapterTable!$Q$17,
  IF(AND($A27=0,$B27=0),
    F28,
  IF($B27=0,
    VLOOKUP($A27,ChapterTable!$1:$1048576,MATCH("최종"&amp;SUBSTITUTE(SUBSTITUTE(F$1,"standard",""),"|Float",""),ChapterTable!$1:$1,0),0),
  IF($B27=1,
    IF($L27=FALSE,
      VLOOKUP($A27,ChapterTable!$1:$1048576,MATCH("최종"&amp;SUBSTITUTE(SUBSTITUTE(F$1,"standard",""),"|Float",""),ChapterTable!$1:$1,0),0),
      VLOOKUP($A27-ChapterTable!$Q$11,ChapterTable!$1:$1048576,MATCH("최종"&amp;SUBSTITUTE(SUBSTITUTE(F$1,"standard",""),"|Float",""),ChapterTable!$1:$1,0),0)*ChapterTable!$Q$14
    ),
  OFFSET(F27,-$B27+IF($L27,1,0),0)*
    (VLOOKUP(SUBSTITUTE(SUBSTITUTE(F$1,"standard",""),"|Float","")&amp;"인게임누적곱배수",ChapterTable!$S:$T,2,0)^D27
    +VLOOKUP(SUBSTITUTE(SUBSTITUTE(F$1,"standard",""),"|Float","")&amp;"인게임누적합배수",ChapterTable!$S:$T,2,0)*D27)
  )
  )
  )
)</f>
        <v>93.333333333333314</v>
      </c>
      <c r="J27" t="str">
        <f>IF(ISBLANK(I27),"",
IFERROR(VLOOKUP(I27,[1]StringTable!$1:$1048576,MATCH([1]StringTable!$B$1,[1]StringTable!$1:$1,0),0),
IFERROR(VLOOKUP(I27,[1]InApkStringTable!$1:$1048576,MATCH([1]InApkStringTable!$B$1,[1]InApkStringTable!$1:$1,0),0),
"스트링없음")))</f>
        <v/>
      </c>
      <c r="L27" t="b">
        <v>0</v>
      </c>
      <c r="M27" t="s">
        <v>72</v>
      </c>
      <c r="N27" t="str">
        <f>IF(ISBLANK(M27),"",IF(ISERROR(VLOOKUP(M27,MapTable!$A:$A,1,0)),"맵없음",""))</f>
        <v/>
      </c>
      <c r="O27">
        <f t="shared" si="0"/>
        <v>11</v>
      </c>
      <c r="Q27">
        <f t="shared" si="1"/>
        <v>11</v>
      </c>
      <c r="R27" t="b">
        <f t="shared" ca="1" si="2"/>
        <v>0</v>
      </c>
      <c r="T27" t="b">
        <f t="shared" ca="1" si="3"/>
        <v>0</v>
      </c>
      <c r="V27" t="str">
        <f>IF(ISBLANK(U27),"",IF(ISERROR(VLOOKUP(U27,MapTable!$A:$A,1,0)),"맵없음",""))</f>
        <v/>
      </c>
      <c r="X27" t="str">
        <f>IF(ISBLANK(W27),"",
IF(ISERROR(FIND(",",W27)),
  IF(ISERROR(VLOOKUP(W27,MapTable!$A:$A,1,0)),"맵없음",
  ""),
IF(ISERROR(FIND(",",W27,FIND(",",W27)+1)),
  IF(OR(ISERROR(VLOOKUP(LEFT(W27,FIND(",",W27)-1),MapTable!$A:$A,1,0)),ISERROR(VLOOKUP(TRIM(MID(W27,FIND(",",W27)+1,999)),MapTable!$A:$A,1,0))),"맵없음",
  ""),
IF(ISERROR(FIND(",",W27,FIND(",",W27,FIND(",",W27)+1)+1)),
  IF(OR(ISERROR(VLOOKUP(LEFT(W27,FIND(",",W27)-1),MapTable!$A:$A,1,0)),ISERROR(VLOOKUP(TRIM(MID(W27,FIND(",",W27)+1,FIND(",",W27,FIND(",",W27)+1)-FIND(",",W27)-1)),MapTable!$A:$A,1,0)),ISERROR(VLOOKUP(TRIM(MID(W27,FIND(",",W27,FIND(",",W27)+1)+1,999)),MapTable!$A:$A,1,0))),"맵없음",
  ""),
IF(ISERROR(FIND(",",W27,FIND(",",W27,FIND(",",W27,FIND(",",W27)+1)+1)+1)),
  IF(OR(ISERROR(VLOOKUP(LEFT(W27,FIND(",",W27)-1),MapTable!$A:$A,1,0)),ISERROR(VLOOKUP(TRIM(MID(W27,FIND(",",W27)+1,FIND(",",W27,FIND(",",W27)+1)-FIND(",",W27)-1)),MapTable!$A:$A,1,0)),ISERROR(VLOOKUP(TRIM(MID(W27,FIND(",",W27,FIND(",",W27)+1)+1,FIND(",",W27,FIND(",",W27,FIND(",",W27)+1)+1)-FIND(",",W27,FIND(",",W27)+1)-1)),MapTable!$A:$A,1,0)),ISERROR(VLOOKUP(TRIM(MID(W27,FIND(",",W27,FIND(",",W27,FIND(",",W27)+1)+1)+1,999)),MapTable!$A:$A,1,0))),"맵없음",
  ""),
)))))</f>
        <v/>
      </c>
      <c r="AC27" t="str">
        <f>IF(ISBLANK(AB27),"",IF(ISERROR(VLOOKUP(AB27,[3]DropTable!$A:$A,1,0)),"드랍없음",""))</f>
        <v/>
      </c>
      <c r="AE27" t="str">
        <f>IF(ISBLANK(AD27),"",IF(ISERROR(VLOOKUP(AD27,[3]DropTable!$A:$A,1,0)),"드랍없음",""))</f>
        <v/>
      </c>
      <c r="AG27">
        <v>9.8000000000000007</v>
      </c>
      <c r="AH27">
        <v>0.33333000000000002</v>
      </c>
    </row>
    <row r="28" spans="1:34" x14ac:dyDescent="0.3">
      <c r="A28">
        <v>0</v>
      </c>
      <c r="B28">
        <v>26</v>
      </c>
      <c r="C28">
        <f>IF(OR($L28=TRUE,$A28=0,MOD($A28,ChapterTable!$S$20)&lt;&gt;0),
MAX(0,INT(($B28+ChapterTable!$Q$26+VLOOKUP(SUBSTITUTE(C$1,"성장단계","")&amp;"단계오프셋",ChapterTable!$S:$T,2,0))/ChapterTable!$Q$23)),
MAX(0,INT(($B28+ChapterTable!$S$26+VLOOKUP(SUBSTITUTE(C$1,"성장단계","")&amp;"보스단계오프셋",ChapterTable!$S:$T,2,0))/ChapterTable!$S$23)))</f>
        <v>3</v>
      </c>
      <c r="D28">
        <f>IF(OR($L28=TRUE,$A28=0,MOD($A28,ChapterTable!$S$20)&lt;&gt;0),
MAX(0,INT(($B28+ChapterTable!$Q$26+VLOOKUP(SUBSTITUTE(D$1,"성장단계","")&amp;"단계오프셋",ChapterTable!$S:$T,2,0))/ChapterTable!$Q$23)),
MAX(0,INT(($B28+ChapterTable!$S$26+VLOOKUP(SUBSTITUTE(D$1,"성장단계","")&amp;"보스단계오프셋",ChapterTable!$S:$T,2,0))/ChapterTable!$S$23)))</f>
        <v>2</v>
      </c>
      <c r="E28" s="1">
        <f ca="1">IF(AND($A28=0,$B28=1),
    VLOOKUP(1,ChapterTable!$1:$1048576,MATCH("최종"&amp;SUBSTITUTE(SUBSTITUTE(E$1,"standard",""),"|Float",""),ChapterTable!$1:$1,0),0)*ChapterTable!$Q$17,
  IF(AND($A28=0,$B28=0),
    E29,
  IF($B28=0,
    VLOOKUP($A28,ChapterTable!$1:$1048576,MATCH("최종"&amp;SUBSTITUTE(SUBSTITUTE(E$1,"standard",""),"|Float",""),ChapterTable!$1:$1,0),0),
  IF($B28=1,
    IF($L28=FALSE,
      VLOOKUP($A28,ChapterTable!$1:$1048576,MATCH("최종"&amp;SUBSTITUTE(SUBSTITUTE(E$1,"standard",""),"|Float",""),ChapterTable!$1:$1,0),0),
      VLOOKUP($A28-ChapterTable!$Q$11,ChapterTable!$1:$1048576,MATCH("최종"&amp;SUBSTITUTE(SUBSTITUTE(E$1,"standard",""),"|Float",""),ChapterTable!$1:$1,0),0)*ChapterTable!$Q$14
    ),
  OFFSET(E28,-$B28+IF($L28,1,0),0)*
    (VLOOKUP(SUBSTITUTE(SUBSTITUTE(E$1,"standard",""),"|Float","")&amp;"인게임누적곱배수",ChapterTable!$S:$T,2,0)^C28
    +VLOOKUP(SUBSTITUTE(SUBSTITUTE(E$1,"standard",""),"|Float","")&amp;"인게임누적합배수",ChapterTable!$S:$T,2,0)*C28)
  )
  )
  )
)</f>
        <v>245.99999999999997</v>
      </c>
      <c r="F28" s="1">
        <f ca="1">IF(AND($A28=0,$B28=1),
    VLOOKUP(1,ChapterTable!$1:$1048576,MATCH("최종"&amp;SUBSTITUTE(SUBSTITUTE(F$1,"standard",""),"|Float",""),ChapterTable!$1:$1,0),0)*ChapterTable!$Q$17,
  IF(AND($A28=0,$B28=0),
    F29,
  IF($B28=0,
    VLOOKUP($A28,ChapterTable!$1:$1048576,MATCH("최종"&amp;SUBSTITUTE(SUBSTITUTE(F$1,"standard",""),"|Float",""),ChapterTable!$1:$1,0),0),
  IF($B28=1,
    IF($L28=FALSE,
      VLOOKUP($A28,ChapterTable!$1:$1048576,MATCH("최종"&amp;SUBSTITUTE(SUBSTITUTE(F$1,"standard",""),"|Float",""),ChapterTable!$1:$1,0),0),
      VLOOKUP($A28-ChapterTable!$Q$11,ChapterTable!$1:$1048576,MATCH("최종"&amp;SUBSTITUTE(SUBSTITUTE(F$1,"standard",""),"|Float",""),ChapterTable!$1:$1,0),0)*ChapterTable!$Q$14
    ),
  OFFSET(F28,-$B28+IF($L28,1,0),0)*
    (VLOOKUP(SUBSTITUTE(SUBSTITUTE(F$1,"standard",""),"|Float","")&amp;"인게임누적곱배수",ChapterTable!$S:$T,2,0)^D28
    +VLOOKUP(SUBSTITUTE(SUBSTITUTE(F$1,"standard",""),"|Float","")&amp;"인게임누적합배수",ChapterTable!$S:$T,2,0)*D28)
  )
  )
  )
)</f>
        <v>93.333333333333314</v>
      </c>
      <c r="J28" t="str">
        <f>IF(ISBLANK(I28),"",
IFERROR(VLOOKUP(I28,[1]StringTable!$1:$1048576,MATCH([1]StringTable!$B$1,[1]StringTable!$1:$1,0),0),
IFERROR(VLOOKUP(I28,[1]InApkStringTable!$1:$1048576,MATCH([1]InApkStringTable!$B$1,[1]InApkStringTable!$1:$1,0),0),
"스트링없음")))</f>
        <v/>
      </c>
      <c r="L28" t="b">
        <v>0</v>
      </c>
      <c r="M28" t="s">
        <v>72</v>
      </c>
      <c r="N28" t="str">
        <f>IF(ISBLANK(M28),"",IF(ISERROR(VLOOKUP(M28,MapTable!$A:$A,1,0)),"맵없음",""))</f>
        <v/>
      </c>
      <c r="O28">
        <f t="shared" si="0"/>
        <v>3</v>
      </c>
      <c r="Q28">
        <f t="shared" si="1"/>
        <v>3</v>
      </c>
      <c r="R28" t="b">
        <f t="shared" ca="1" si="2"/>
        <v>0</v>
      </c>
      <c r="T28" t="b">
        <f t="shared" ca="1" si="3"/>
        <v>0</v>
      </c>
      <c r="V28" t="str">
        <f>IF(ISBLANK(U28),"",IF(ISERROR(VLOOKUP(U28,MapTable!$A:$A,1,0)),"맵없음",""))</f>
        <v/>
      </c>
      <c r="X28" t="str">
        <f>IF(ISBLANK(W28),"",
IF(ISERROR(FIND(",",W28)),
  IF(ISERROR(VLOOKUP(W28,MapTable!$A:$A,1,0)),"맵없음",
  ""),
IF(ISERROR(FIND(",",W28,FIND(",",W28)+1)),
  IF(OR(ISERROR(VLOOKUP(LEFT(W28,FIND(",",W28)-1),MapTable!$A:$A,1,0)),ISERROR(VLOOKUP(TRIM(MID(W28,FIND(",",W28)+1,999)),MapTable!$A:$A,1,0))),"맵없음",
  ""),
IF(ISERROR(FIND(",",W28,FIND(",",W28,FIND(",",W28)+1)+1)),
  IF(OR(ISERROR(VLOOKUP(LEFT(W28,FIND(",",W28)-1),MapTable!$A:$A,1,0)),ISERROR(VLOOKUP(TRIM(MID(W28,FIND(",",W28)+1,FIND(",",W28,FIND(",",W28)+1)-FIND(",",W28)-1)),MapTable!$A:$A,1,0)),ISERROR(VLOOKUP(TRIM(MID(W28,FIND(",",W28,FIND(",",W28)+1)+1,999)),MapTable!$A:$A,1,0))),"맵없음",
  ""),
IF(ISERROR(FIND(",",W28,FIND(",",W28,FIND(",",W28,FIND(",",W28)+1)+1)+1)),
  IF(OR(ISERROR(VLOOKUP(LEFT(W28,FIND(",",W28)-1),MapTable!$A:$A,1,0)),ISERROR(VLOOKUP(TRIM(MID(W28,FIND(",",W28)+1,FIND(",",W28,FIND(",",W28)+1)-FIND(",",W28)-1)),MapTable!$A:$A,1,0)),ISERROR(VLOOKUP(TRIM(MID(W28,FIND(",",W28,FIND(",",W28)+1)+1,FIND(",",W28,FIND(",",W28,FIND(",",W28)+1)+1)-FIND(",",W28,FIND(",",W28)+1)-1)),MapTable!$A:$A,1,0)),ISERROR(VLOOKUP(TRIM(MID(W28,FIND(",",W28,FIND(",",W28,FIND(",",W28)+1)+1)+1,999)),MapTable!$A:$A,1,0))),"맵없음",
  ""),
)))))</f>
        <v/>
      </c>
      <c r="AC28" t="str">
        <f>IF(ISBLANK(AB28),"",IF(ISERROR(VLOOKUP(AB28,[3]DropTable!$A:$A,1,0)),"드랍없음",""))</f>
        <v/>
      </c>
      <c r="AE28" t="str">
        <f>IF(ISBLANK(AD28),"",IF(ISERROR(VLOOKUP(AD28,[3]DropTable!$A:$A,1,0)),"드랍없음",""))</f>
        <v/>
      </c>
      <c r="AG28">
        <v>9.8000000000000007</v>
      </c>
      <c r="AH28">
        <v>0.33333000000000002</v>
      </c>
    </row>
    <row r="29" spans="1:34" x14ac:dyDescent="0.3">
      <c r="A29">
        <v>0</v>
      </c>
      <c r="B29">
        <v>27</v>
      </c>
      <c r="C29">
        <f>IF(OR($L29=TRUE,$A29=0,MOD($A29,ChapterTable!$S$20)&lt;&gt;0),
MAX(0,INT(($B29+ChapterTable!$Q$26+VLOOKUP(SUBSTITUTE(C$1,"성장단계","")&amp;"단계오프셋",ChapterTable!$S:$T,2,0))/ChapterTable!$Q$23)),
MAX(0,INT(($B29+ChapterTable!$S$26+VLOOKUP(SUBSTITUTE(C$1,"성장단계","")&amp;"보스단계오프셋",ChapterTable!$S:$T,2,0))/ChapterTable!$S$23)))</f>
        <v>3</v>
      </c>
      <c r="D29">
        <f>IF(OR($L29=TRUE,$A29=0,MOD($A29,ChapterTable!$S$20)&lt;&gt;0),
MAX(0,INT(($B29+ChapterTable!$Q$26+VLOOKUP(SUBSTITUTE(D$1,"성장단계","")&amp;"단계오프셋",ChapterTable!$S:$T,2,0))/ChapterTable!$Q$23)),
MAX(0,INT(($B29+ChapterTable!$S$26+VLOOKUP(SUBSTITUTE(D$1,"성장단계","")&amp;"보스단계오프셋",ChapterTable!$S:$T,2,0))/ChapterTable!$S$23)))</f>
        <v>2</v>
      </c>
      <c r="E29" s="1">
        <f ca="1">IF(AND($A29=0,$B29=1),
    VLOOKUP(1,ChapterTable!$1:$1048576,MATCH("최종"&amp;SUBSTITUTE(SUBSTITUTE(E$1,"standard",""),"|Float",""),ChapterTable!$1:$1,0),0)*ChapterTable!$Q$17,
  IF(AND($A29=0,$B29=0),
    E30,
  IF($B29=0,
    VLOOKUP($A29,ChapterTable!$1:$1048576,MATCH("최종"&amp;SUBSTITUTE(SUBSTITUTE(E$1,"standard",""),"|Float",""),ChapterTable!$1:$1,0),0),
  IF($B29=1,
    IF($L29=FALSE,
      VLOOKUP($A29,ChapterTable!$1:$1048576,MATCH("최종"&amp;SUBSTITUTE(SUBSTITUTE(E$1,"standard",""),"|Float",""),ChapterTable!$1:$1,0),0),
      VLOOKUP($A29-ChapterTable!$Q$11,ChapterTable!$1:$1048576,MATCH("최종"&amp;SUBSTITUTE(SUBSTITUTE(E$1,"standard",""),"|Float",""),ChapterTable!$1:$1,0),0)*ChapterTable!$Q$14
    ),
  OFFSET(E29,-$B29+IF($L29,1,0),0)*
    (VLOOKUP(SUBSTITUTE(SUBSTITUTE(E$1,"standard",""),"|Float","")&amp;"인게임누적곱배수",ChapterTable!$S:$T,2,0)^C29
    +VLOOKUP(SUBSTITUTE(SUBSTITUTE(E$1,"standard",""),"|Float","")&amp;"인게임누적합배수",ChapterTable!$S:$T,2,0)*C29)
  )
  )
  )
)</f>
        <v>245.99999999999997</v>
      </c>
      <c r="F29" s="1">
        <f ca="1">IF(AND($A29=0,$B29=1),
    VLOOKUP(1,ChapterTable!$1:$1048576,MATCH("최종"&amp;SUBSTITUTE(SUBSTITUTE(F$1,"standard",""),"|Float",""),ChapterTable!$1:$1,0),0)*ChapterTable!$Q$17,
  IF(AND($A29=0,$B29=0),
    F30,
  IF($B29=0,
    VLOOKUP($A29,ChapterTable!$1:$1048576,MATCH("최종"&amp;SUBSTITUTE(SUBSTITUTE(F$1,"standard",""),"|Float",""),ChapterTable!$1:$1,0),0),
  IF($B29=1,
    IF($L29=FALSE,
      VLOOKUP($A29,ChapterTable!$1:$1048576,MATCH("최종"&amp;SUBSTITUTE(SUBSTITUTE(F$1,"standard",""),"|Float",""),ChapterTable!$1:$1,0),0),
      VLOOKUP($A29-ChapterTable!$Q$11,ChapterTable!$1:$1048576,MATCH("최종"&amp;SUBSTITUTE(SUBSTITUTE(F$1,"standard",""),"|Float",""),ChapterTable!$1:$1,0),0)*ChapterTable!$Q$14
    ),
  OFFSET(F29,-$B29+IF($L29,1,0),0)*
    (VLOOKUP(SUBSTITUTE(SUBSTITUTE(F$1,"standard",""),"|Float","")&amp;"인게임누적곱배수",ChapterTable!$S:$T,2,0)^D29
    +VLOOKUP(SUBSTITUTE(SUBSTITUTE(F$1,"standard",""),"|Float","")&amp;"인게임누적합배수",ChapterTable!$S:$T,2,0)*D29)
  )
  )
  )
)</f>
        <v>93.333333333333314</v>
      </c>
      <c r="J29" t="str">
        <f>IF(ISBLANK(I29),"",
IFERROR(VLOOKUP(I29,[1]StringTable!$1:$1048576,MATCH([1]StringTable!$B$1,[1]StringTable!$1:$1,0),0),
IFERROR(VLOOKUP(I29,[1]InApkStringTable!$1:$1048576,MATCH([1]InApkStringTable!$B$1,[1]InApkStringTable!$1:$1,0),0),
"스트링없음")))</f>
        <v/>
      </c>
      <c r="L29" t="b">
        <v>0</v>
      </c>
      <c r="M29" t="s">
        <v>72</v>
      </c>
      <c r="N29" t="str">
        <f>IF(ISBLANK(M29),"",IF(ISERROR(VLOOKUP(M29,MapTable!$A:$A,1,0)),"맵없음",""))</f>
        <v/>
      </c>
      <c r="O29">
        <f t="shared" si="0"/>
        <v>3</v>
      </c>
      <c r="Q29">
        <f t="shared" si="1"/>
        <v>3</v>
      </c>
      <c r="R29" t="b">
        <f t="shared" ca="1" si="2"/>
        <v>0</v>
      </c>
      <c r="T29" t="b">
        <f t="shared" ca="1" si="3"/>
        <v>0</v>
      </c>
      <c r="V29" t="str">
        <f>IF(ISBLANK(U29),"",IF(ISERROR(VLOOKUP(U29,MapTable!$A:$A,1,0)),"맵없음",""))</f>
        <v/>
      </c>
      <c r="X29" t="str">
        <f>IF(ISBLANK(W29),"",
IF(ISERROR(FIND(",",W29)),
  IF(ISERROR(VLOOKUP(W29,MapTable!$A:$A,1,0)),"맵없음",
  ""),
IF(ISERROR(FIND(",",W29,FIND(",",W29)+1)),
  IF(OR(ISERROR(VLOOKUP(LEFT(W29,FIND(",",W29)-1),MapTable!$A:$A,1,0)),ISERROR(VLOOKUP(TRIM(MID(W29,FIND(",",W29)+1,999)),MapTable!$A:$A,1,0))),"맵없음",
  ""),
IF(ISERROR(FIND(",",W29,FIND(",",W29,FIND(",",W29)+1)+1)),
  IF(OR(ISERROR(VLOOKUP(LEFT(W29,FIND(",",W29)-1),MapTable!$A:$A,1,0)),ISERROR(VLOOKUP(TRIM(MID(W29,FIND(",",W29)+1,FIND(",",W29,FIND(",",W29)+1)-FIND(",",W29)-1)),MapTable!$A:$A,1,0)),ISERROR(VLOOKUP(TRIM(MID(W29,FIND(",",W29,FIND(",",W29)+1)+1,999)),MapTable!$A:$A,1,0))),"맵없음",
  ""),
IF(ISERROR(FIND(",",W29,FIND(",",W29,FIND(",",W29,FIND(",",W29)+1)+1)+1)),
  IF(OR(ISERROR(VLOOKUP(LEFT(W29,FIND(",",W29)-1),MapTable!$A:$A,1,0)),ISERROR(VLOOKUP(TRIM(MID(W29,FIND(",",W29)+1,FIND(",",W29,FIND(",",W29)+1)-FIND(",",W29)-1)),MapTable!$A:$A,1,0)),ISERROR(VLOOKUP(TRIM(MID(W29,FIND(",",W29,FIND(",",W29)+1)+1,FIND(",",W29,FIND(",",W29,FIND(",",W29)+1)+1)-FIND(",",W29,FIND(",",W29)+1)-1)),MapTable!$A:$A,1,0)),ISERROR(VLOOKUP(TRIM(MID(W29,FIND(",",W29,FIND(",",W29,FIND(",",W29)+1)+1)+1,999)),MapTable!$A:$A,1,0))),"맵없음",
  ""),
)))))</f>
        <v/>
      </c>
      <c r="AC29" t="str">
        <f>IF(ISBLANK(AB29),"",IF(ISERROR(VLOOKUP(AB29,[3]DropTable!$A:$A,1,0)),"드랍없음",""))</f>
        <v/>
      </c>
      <c r="AE29" t="str">
        <f>IF(ISBLANK(AD29),"",IF(ISERROR(VLOOKUP(AD29,[3]DropTable!$A:$A,1,0)),"드랍없음",""))</f>
        <v/>
      </c>
      <c r="AG29">
        <v>9.8000000000000007</v>
      </c>
      <c r="AH29">
        <v>0.33333000000000002</v>
      </c>
    </row>
    <row r="30" spans="1:34" x14ac:dyDescent="0.3">
      <c r="A30">
        <v>0</v>
      </c>
      <c r="B30">
        <v>28</v>
      </c>
      <c r="C30">
        <f>IF(OR($L30=TRUE,$A30=0,MOD($A30,ChapterTable!$S$20)&lt;&gt;0),
MAX(0,INT(($B30+ChapterTable!$Q$26+VLOOKUP(SUBSTITUTE(C$1,"성장단계","")&amp;"단계오프셋",ChapterTable!$S:$T,2,0))/ChapterTable!$Q$23)),
MAX(0,INT(($B30+ChapterTable!$S$26+VLOOKUP(SUBSTITUTE(C$1,"성장단계","")&amp;"보스단계오프셋",ChapterTable!$S:$T,2,0))/ChapterTable!$S$23)))</f>
        <v>3</v>
      </c>
      <c r="D30">
        <f>IF(OR($L30=TRUE,$A30=0,MOD($A30,ChapterTable!$S$20)&lt;&gt;0),
MAX(0,INT(($B30+ChapterTable!$Q$26+VLOOKUP(SUBSTITUTE(D$1,"성장단계","")&amp;"단계오프셋",ChapterTable!$S:$T,2,0))/ChapterTable!$Q$23)),
MAX(0,INT(($B30+ChapterTable!$S$26+VLOOKUP(SUBSTITUTE(D$1,"성장단계","")&amp;"보스단계오프셋",ChapterTable!$S:$T,2,0))/ChapterTable!$S$23)))</f>
        <v>2</v>
      </c>
      <c r="E30" s="1">
        <f ca="1">IF(AND($A30=0,$B30=1),
    VLOOKUP(1,ChapterTable!$1:$1048576,MATCH("최종"&amp;SUBSTITUTE(SUBSTITUTE(E$1,"standard",""),"|Float",""),ChapterTable!$1:$1,0),0)*ChapterTable!$Q$17,
  IF(AND($A30=0,$B30=0),
    E31,
  IF($B30=0,
    VLOOKUP($A30,ChapterTable!$1:$1048576,MATCH("최종"&amp;SUBSTITUTE(SUBSTITUTE(E$1,"standard",""),"|Float",""),ChapterTable!$1:$1,0),0),
  IF($B30=1,
    IF($L30=FALSE,
      VLOOKUP($A30,ChapterTable!$1:$1048576,MATCH("최종"&amp;SUBSTITUTE(SUBSTITUTE(E$1,"standard",""),"|Float",""),ChapterTable!$1:$1,0),0),
      VLOOKUP($A30-ChapterTable!$Q$11,ChapterTable!$1:$1048576,MATCH("최종"&amp;SUBSTITUTE(SUBSTITUTE(E$1,"standard",""),"|Float",""),ChapterTable!$1:$1,0),0)*ChapterTable!$Q$14
    ),
  OFFSET(E30,-$B30+IF($L30,1,0),0)*
    (VLOOKUP(SUBSTITUTE(SUBSTITUTE(E$1,"standard",""),"|Float","")&amp;"인게임누적곱배수",ChapterTable!$S:$T,2,0)^C30
    +VLOOKUP(SUBSTITUTE(SUBSTITUTE(E$1,"standard",""),"|Float","")&amp;"인게임누적합배수",ChapterTable!$S:$T,2,0)*C30)
  )
  )
  )
)</f>
        <v>245.99999999999997</v>
      </c>
      <c r="F30" s="1">
        <f ca="1">IF(AND($A30=0,$B30=1),
    VLOOKUP(1,ChapterTable!$1:$1048576,MATCH("최종"&amp;SUBSTITUTE(SUBSTITUTE(F$1,"standard",""),"|Float",""),ChapterTable!$1:$1,0),0)*ChapterTable!$Q$17,
  IF(AND($A30=0,$B30=0),
    F31,
  IF($B30=0,
    VLOOKUP($A30,ChapterTable!$1:$1048576,MATCH("최종"&amp;SUBSTITUTE(SUBSTITUTE(F$1,"standard",""),"|Float",""),ChapterTable!$1:$1,0),0),
  IF($B30=1,
    IF($L30=FALSE,
      VLOOKUP($A30,ChapterTable!$1:$1048576,MATCH("최종"&amp;SUBSTITUTE(SUBSTITUTE(F$1,"standard",""),"|Float",""),ChapterTable!$1:$1,0),0),
      VLOOKUP($A30-ChapterTable!$Q$11,ChapterTable!$1:$1048576,MATCH("최종"&amp;SUBSTITUTE(SUBSTITUTE(F$1,"standard",""),"|Float",""),ChapterTable!$1:$1,0),0)*ChapterTable!$Q$14
    ),
  OFFSET(F30,-$B30+IF($L30,1,0),0)*
    (VLOOKUP(SUBSTITUTE(SUBSTITUTE(F$1,"standard",""),"|Float","")&amp;"인게임누적곱배수",ChapterTable!$S:$T,2,0)^D30
    +VLOOKUP(SUBSTITUTE(SUBSTITUTE(F$1,"standard",""),"|Float","")&amp;"인게임누적합배수",ChapterTable!$S:$T,2,0)*D30)
  )
  )
  )
)</f>
        <v>93.333333333333314</v>
      </c>
      <c r="J30" t="str">
        <f>IF(ISBLANK(I30),"",
IFERROR(VLOOKUP(I30,[1]StringTable!$1:$1048576,MATCH([1]StringTable!$B$1,[1]StringTable!$1:$1,0),0),
IFERROR(VLOOKUP(I30,[1]InApkStringTable!$1:$1048576,MATCH([1]InApkStringTable!$B$1,[1]InApkStringTable!$1:$1,0),0),
"스트링없음")))</f>
        <v/>
      </c>
      <c r="L30" t="b">
        <v>0</v>
      </c>
      <c r="M30" t="s">
        <v>72</v>
      </c>
      <c r="N30" t="str">
        <f>IF(ISBLANK(M30),"",IF(ISERROR(VLOOKUP(M30,MapTable!$A:$A,1,0)),"맵없음",""))</f>
        <v/>
      </c>
      <c r="O30">
        <f t="shared" si="0"/>
        <v>3</v>
      </c>
      <c r="Q30">
        <f t="shared" si="1"/>
        <v>3</v>
      </c>
      <c r="R30" t="b">
        <f t="shared" ca="1" si="2"/>
        <v>0</v>
      </c>
      <c r="T30" t="b">
        <f t="shared" ca="1" si="3"/>
        <v>0</v>
      </c>
      <c r="V30" t="str">
        <f>IF(ISBLANK(U30),"",IF(ISERROR(VLOOKUP(U30,MapTable!$A:$A,1,0)),"맵없음",""))</f>
        <v/>
      </c>
      <c r="X30" t="str">
        <f>IF(ISBLANK(W30),"",
IF(ISERROR(FIND(",",W30)),
  IF(ISERROR(VLOOKUP(W30,MapTable!$A:$A,1,0)),"맵없음",
  ""),
IF(ISERROR(FIND(",",W30,FIND(",",W30)+1)),
  IF(OR(ISERROR(VLOOKUP(LEFT(W30,FIND(",",W30)-1),MapTable!$A:$A,1,0)),ISERROR(VLOOKUP(TRIM(MID(W30,FIND(",",W30)+1,999)),MapTable!$A:$A,1,0))),"맵없음",
  ""),
IF(ISERROR(FIND(",",W30,FIND(",",W30,FIND(",",W30)+1)+1)),
  IF(OR(ISERROR(VLOOKUP(LEFT(W30,FIND(",",W30)-1),MapTable!$A:$A,1,0)),ISERROR(VLOOKUP(TRIM(MID(W30,FIND(",",W30)+1,FIND(",",W30,FIND(",",W30)+1)-FIND(",",W30)-1)),MapTable!$A:$A,1,0)),ISERROR(VLOOKUP(TRIM(MID(W30,FIND(",",W30,FIND(",",W30)+1)+1,999)),MapTable!$A:$A,1,0))),"맵없음",
  ""),
IF(ISERROR(FIND(",",W30,FIND(",",W30,FIND(",",W30,FIND(",",W30)+1)+1)+1)),
  IF(OR(ISERROR(VLOOKUP(LEFT(W30,FIND(",",W30)-1),MapTable!$A:$A,1,0)),ISERROR(VLOOKUP(TRIM(MID(W30,FIND(",",W30)+1,FIND(",",W30,FIND(",",W30)+1)-FIND(",",W30)-1)),MapTable!$A:$A,1,0)),ISERROR(VLOOKUP(TRIM(MID(W30,FIND(",",W30,FIND(",",W30)+1)+1,FIND(",",W30,FIND(",",W30,FIND(",",W30)+1)+1)-FIND(",",W30,FIND(",",W30)+1)-1)),MapTable!$A:$A,1,0)),ISERROR(VLOOKUP(TRIM(MID(W30,FIND(",",W30,FIND(",",W30,FIND(",",W30)+1)+1)+1,999)),MapTable!$A:$A,1,0))),"맵없음",
  ""),
)))))</f>
        <v/>
      </c>
      <c r="AC30" t="str">
        <f>IF(ISBLANK(AB30),"",IF(ISERROR(VLOOKUP(AB30,[3]DropTable!$A:$A,1,0)),"드랍없음",""))</f>
        <v/>
      </c>
      <c r="AE30" t="str">
        <f>IF(ISBLANK(AD30),"",IF(ISERROR(VLOOKUP(AD30,[3]DropTable!$A:$A,1,0)),"드랍없음",""))</f>
        <v/>
      </c>
      <c r="AG30">
        <v>9.8000000000000007</v>
      </c>
      <c r="AH30">
        <v>0.33333000000000002</v>
      </c>
    </row>
    <row r="31" spans="1:34" x14ac:dyDescent="0.3">
      <c r="A31">
        <v>0</v>
      </c>
      <c r="B31">
        <v>29</v>
      </c>
      <c r="C31">
        <f>IF(OR($L31=TRUE,$A31=0,MOD($A31,ChapterTable!$S$20)&lt;&gt;0),
MAX(0,INT(($B31+ChapterTable!$Q$26+VLOOKUP(SUBSTITUTE(C$1,"성장단계","")&amp;"단계오프셋",ChapterTable!$S:$T,2,0))/ChapterTable!$Q$23)),
MAX(0,INT(($B31+ChapterTable!$S$26+VLOOKUP(SUBSTITUTE(C$1,"성장단계","")&amp;"보스단계오프셋",ChapterTable!$S:$T,2,0))/ChapterTable!$S$23)))</f>
        <v>3</v>
      </c>
      <c r="D31">
        <f>IF(OR($L31=TRUE,$A31=0,MOD($A31,ChapterTable!$S$20)&lt;&gt;0),
MAX(0,INT(($B31+ChapterTable!$Q$26+VLOOKUP(SUBSTITUTE(D$1,"성장단계","")&amp;"단계오프셋",ChapterTable!$S:$T,2,0))/ChapterTable!$Q$23)),
MAX(0,INT(($B31+ChapterTable!$S$26+VLOOKUP(SUBSTITUTE(D$1,"성장단계","")&amp;"보스단계오프셋",ChapterTable!$S:$T,2,0))/ChapterTable!$S$23)))</f>
        <v>2</v>
      </c>
      <c r="E31" s="1">
        <f ca="1">IF(AND($A31=0,$B31=1),
    VLOOKUP(1,ChapterTable!$1:$1048576,MATCH("최종"&amp;SUBSTITUTE(SUBSTITUTE(E$1,"standard",""),"|Float",""),ChapterTable!$1:$1,0),0)*ChapterTable!$Q$17,
  IF(AND($A31=0,$B31=0),
    E32,
  IF($B31=0,
    VLOOKUP($A31,ChapterTable!$1:$1048576,MATCH("최종"&amp;SUBSTITUTE(SUBSTITUTE(E$1,"standard",""),"|Float",""),ChapterTable!$1:$1,0),0),
  IF($B31=1,
    IF($L31=FALSE,
      VLOOKUP($A31,ChapterTable!$1:$1048576,MATCH("최종"&amp;SUBSTITUTE(SUBSTITUTE(E$1,"standard",""),"|Float",""),ChapterTable!$1:$1,0),0),
      VLOOKUP($A31-ChapterTable!$Q$11,ChapterTable!$1:$1048576,MATCH("최종"&amp;SUBSTITUTE(SUBSTITUTE(E$1,"standard",""),"|Float",""),ChapterTable!$1:$1,0),0)*ChapterTable!$Q$14
    ),
  OFFSET(E31,-$B31+IF($L31,1,0),0)*
    (VLOOKUP(SUBSTITUTE(SUBSTITUTE(E$1,"standard",""),"|Float","")&amp;"인게임누적곱배수",ChapterTable!$S:$T,2,0)^C31
    +VLOOKUP(SUBSTITUTE(SUBSTITUTE(E$1,"standard",""),"|Float","")&amp;"인게임누적합배수",ChapterTable!$S:$T,2,0)*C31)
  )
  )
  )
)</f>
        <v>245.99999999999997</v>
      </c>
      <c r="F31" s="1">
        <f ca="1">IF(AND($A31=0,$B31=1),
    VLOOKUP(1,ChapterTable!$1:$1048576,MATCH("최종"&amp;SUBSTITUTE(SUBSTITUTE(F$1,"standard",""),"|Float",""),ChapterTable!$1:$1,0),0)*ChapterTable!$Q$17,
  IF(AND($A31=0,$B31=0),
    F32,
  IF($B31=0,
    VLOOKUP($A31,ChapterTable!$1:$1048576,MATCH("최종"&amp;SUBSTITUTE(SUBSTITUTE(F$1,"standard",""),"|Float",""),ChapterTable!$1:$1,0),0),
  IF($B31=1,
    IF($L31=FALSE,
      VLOOKUP($A31,ChapterTable!$1:$1048576,MATCH("최종"&amp;SUBSTITUTE(SUBSTITUTE(F$1,"standard",""),"|Float",""),ChapterTable!$1:$1,0),0),
      VLOOKUP($A31-ChapterTable!$Q$11,ChapterTable!$1:$1048576,MATCH("최종"&amp;SUBSTITUTE(SUBSTITUTE(F$1,"standard",""),"|Float",""),ChapterTable!$1:$1,0),0)*ChapterTable!$Q$14
    ),
  OFFSET(F31,-$B31+IF($L31,1,0),0)*
    (VLOOKUP(SUBSTITUTE(SUBSTITUTE(F$1,"standard",""),"|Float","")&amp;"인게임누적곱배수",ChapterTable!$S:$T,2,0)^D31
    +VLOOKUP(SUBSTITUTE(SUBSTITUTE(F$1,"standard",""),"|Float","")&amp;"인게임누적합배수",ChapterTable!$S:$T,2,0)*D31)
  )
  )
  )
)</f>
        <v>93.333333333333314</v>
      </c>
      <c r="J31" t="str">
        <f>IF(ISBLANK(I31),"",
IFERROR(VLOOKUP(I31,[1]StringTable!$1:$1048576,MATCH([1]StringTable!$B$1,[1]StringTable!$1:$1,0),0),
IFERROR(VLOOKUP(I31,[1]InApkStringTable!$1:$1048576,MATCH([1]InApkStringTable!$B$1,[1]InApkStringTable!$1:$1,0),0),
"스트링없음")))</f>
        <v/>
      </c>
      <c r="L31" t="b">
        <v>0</v>
      </c>
      <c r="M31" t="s">
        <v>72</v>
      </c>
      <c r="N31" t="str">
        <f>IF(ISBLANK(M31),"",IF(ISERROR(VLOOKUP(M31,MapTable!$A:$A,1,0)),"맵없음",""))</f>
        <v/>
      </c>
      <c r="O31">
        <f t="shared" si="0"/>
        <v>93</v>
      </c>
      <c r="Q31">
        <f t="shared" si="1"/>
        <v>93</v>
      </c>
      <c r="R31" t="b">
        <f t="shared" ca="1" si="2"/>
        <v>1</v>
      </c>
      <c r="S31" t="b">
        <v>0</v>
      </c>
      <c r="T31" t="b">
        <f t="shared" si="3"/>
        <v>0</v>
      </c>
      <c r="V31" t="str">
        <f>IF(ISBLANK(U31),"",IF(ISERROR(VLOOKUP(U31,MapTable!$A:$A,1,0)),"맵없음",""))</f>
        <v/>
      </c>
      <c r="X31" t="str">
        <f>IF(ISBLANK(W31),"",
IF(ISERROR(FIND(",",W31)),
  IF(ISERROR(VLOOKUP(W31,MapTable!$A:$A,1,0)),"맵없음",
  ""),
IF(ISERROR(FIND(",",W31,FIND(",",W31)+1)),
  IF(OR(ISERROR(VLOOKUP(LEFT(W31,FIND(",",W31)-1),MapTable!$A:$A,1,0)),ISERROR(VLOOKUP(TRIM(MID(W31,FIND(",",W31)+1,999)),MapTable!$A:$A,1,0))),"맵없음",
  ""),
IF(ISERROR(FIND(",",W31,FIND(",",W31,FIND(",",W31)+1)+1)),
  IF(OR(ISERROR(VLOOKUP(LEFT(W31,FIND(",",W31)-1),MapTable!$A:$A,1,0)),ISERROR(VLOOKUP(TRIM(MID(W31,FIND(",",W31)+1,FIND(",",W31,FIND(",",W31)+1)-FIND(",",W31)-1)),MapTable!$A:$A,1,0)),ISERROR(VLOOKUP(TRIM(MID(W31,FIND(",",W31,FIND(",",W31)+1)+1,999)),MapTable!$A:$A,1,0))),"맵없음",
  ""),
IF(ISERROR(FIND(",",W31,FIND(",",W31,FIND(",",W31,FIND(",",W31)+1)+1)+1)),
  IF(OR(ISERROR(VLOOKUP(LEFT(W31,FIND(",",W31)-1),MapTable!$A:$A,1,0)),ISERROR(VLOOKUP(TRIM(MID(W31,FIND(",",W31)+1,FIND(",",W31,FIND(",",W31)+1)-FIND(",",W31)-1)),MapTable!$A:$A,1,0)),ISERROR(VLOOKUP(TRIM(MID(W31,FIND(",",W31,FIND(",",W31)+1)+1,FIND(",",W31,FIND(",",W31,FIND(",",W31)+1)+1)-FIND(",",W31,FIND(",",W31)+1)-1)),MapTable!$A:$A,1,0)),ISERROR(VLOOKUP(TRIM(MID(W31,FIND(",",W31,FIND(",",W31,FIND(",",W31)+1)+1)+1,999)),MapTable!$A:$A,1,0))),"맵없음",
  ""),
)))))</f>
        <v/>
      </c>
      <c r="AC31" t="str">
        <f>IF(ISBLANK(AB31),"",IF(ISERROR(VLOOKUP(AB31,[3]DropTable!$A:$A,1,0)),"드랍없음",""))</f>
        <v/>
      </c>
      <c r="AE31" t="str">
        <f>IF(ISBLANK(AD31),"",IF(ISERROR(VLOOKUP(AD31,[3]DropTable!$A:$A,1,0)),"드랍없음",""))</f>
        <v/>
      </c>
      <c r="AG31">
        <v>9.8000000000000007</v>
      </c>
      <c r="AH31">
        <v>0.33333000000000002</v>
      </c>
    </row>
    <row r="32" spans="1:34" x14ac:dyDescent="0.3">
      <c r="A32">
        <v>0</v>
      </c>
      <c r="B32">
        <v>30</v>
      </c>
      <c r="C32">
        <f>IF(OR($L32=TRUE,$A32=0,MOD($A32,ChapterTable!$S$20)&lt;&gt;0),
MAX(0,INT(($B32+ChapterTable!$Q$26+VLOOKUP(SUBSTITUTE(C$1,"성장단계","")&amp;"단계오프셋",ChapterTable!$S:$T,2,0))/ChapterTable!$Q$23)),
MAX(0,INT(($B32+ChapterTable!$S$26+VLOOKUP(SUBSTITUTE(C$1,"성장단계","")&amp;"보스단계오프셋",ChapterTable!$S:$T,2,0))/ChapterTable!$S$23)))</f>
        <v>3</v>
      </c>
      <c r="D32">
        <f>IF(OR($L32=TRUE,$A32=0,MOD($A32,ChapterTable!$S$20)&lt;&gt;0),
MAX(0,INT(($B32+ChapterTable!$Q$26+VLOOKUP(SUBSTITUTE(D$1,"성장단계","")&amp;"단계오프셋",ChapterTable!$S:$T,2,0))/ChapterTable!$Q$23)),
MAX(0,INT(($B32+ChapterTable!$S$26+VLOOKUP(SUBSTITUTE(D$1,"성장단계","")&amp;"보스단계오프셋",ChapterTable!$S:$T,2,0))/ChapterTable!$S$23)))</f>
        <v>2</v>
      </c>
      <c r="E32" s="1">
        <f ca="1">IF(AND($A32=0,$B32=1),
    VLOOKUP(1,ChapterTable!$1:$1048576,MATCH("최종"&amp;SUBSTITUTE(SUBSTITUTE(E$1,"standard",""),"|Float",""),ChapterTable!$1:$1,0),0)*ChapterTable!$Q$17,
  IF(AND($A32=0,$B32=0),
    E33,
  IF($B32=0,
    VLOOKUP($A32,ChapterTable!$1:$1048576,MATCH("최종"&amp;SUBSTITUTE(SUBSTITUTE(E$1,"standard",""),"|Float",""),ChapterTable!$1:$1,0),0),
  IF($B32=1,
    IF($L32=FALSE,
      VLOOKUP($A32,ChapterTable!$1:$1048576,MATCH("최종"&amp;SUBSTITUTE(SUBSTITUTE(E$1,"standard",""),"|Float",""),ChapterTable!$1:$1,0),0),
      VLOOKUP($A32-ChapterTable!$Q$11,ChapterTable!$1:$1048576,MATCH("최종"&amp;SUBSTITUTE(SUBSTITUTE(E$1,"standard",""),"|Float",""),ChapterTable!$1:$1,0),0)*ChapterTable!$Q$14
    ),
  OFFSET(E32,-$B32+IF($L32,1,0),0)*
    (VLOOKUP(SUBSTITUTE(SUBSTITUTE(E$1,"standard",""),"|Float","")&amp;"인게임누적곱배수",ChapterTable!$S:$T,2,0)^C32
    +VLOOKUP(SUBSTITUTE(SUBSTITUTE(E$1,"standard",""),"|Float","")&amp;"인게임누적합배수",ChapterTable!$S:$T,2,0)*C32)
  )
  )
  )
)</f>
        <v>245.99999999999997</v>
      </c>
      <c r="F32" s="1">
        <f ca="1">IF(AND($A32=0,$B32=1),
    VLOOKUP(1,ChapterTable!$1:$1048576,MATCH("최종"&amp;SUBSTITUTE(SUBSTITUTE(F$1,"standard",""),"|Float",""),ChapterTable!$1:$1,0),0)*ChapterTable!$Q$17,
  IF(AND($A32=0,$B32=0),
    F33,
  IF($B32=0,
    VLOOKUP($A32,ChapterTable!$1:$1048576,MATCH("최종"&amp;SUBSTITUTE(SUBSTITUTE(F$1,"standard",""),"|Float",""),ChapterTable!$1:$1,0),0),
  IF($B32=1,
    IF($L32=FALSE,
      VLOOKUP($A32,ChapterTable!$1:$1048576,MATCH("최종"&amp;SUBSTITUTE(SUBSTITUTE(F$1,"standard",""),"|Float",""),ChapterTable!$1:$1,0),0),
      VLOOKUP($A32-ChapterTable!$Q$11,ChapterTable!$1:$1048576,MATCH("최종"&amp;SUBSTITUTE(SUBSTITUTE(F$1,"standard",""),"|Float",""),ChapterTable!$1:$1,0),0)*ChapterTable!$Q$14
    ),
  OFFSET(F32,-$B32+IF($L32,1,0),0)*
    (VLOOKUP(SUBSTITUTE(SUBSTITUTE(F$1,"standard",""),"|Float","")&amp;"인게임누적곱배수",ChapterTable!$S:$T,2,0)^D32
    +VLOOKUP(SUBSTITUTE(SUBSTITUTE(F$1,"standard",""),"|Float","")&amp;"인게임누적합배수",ChapterTable!$S:$T,2,0)*D32)
  )
  )
  )
)</f>
        <v>93.333333333333314</v>
      </c>
      <c r="J32" t="str">
        <f>IF(ISBLANK(I32),"",
IFERROR(VLOOKUP(I32,[1]StringTable!$1:$1048576,MATCH([1]StringTable!$B$1,[1]StringTable!$1:$1,0),0),
IFERROR(VLOOKUP(I32,[1]InApkStringTable!$1:$1048576,MATCH([1]InApkStringTable!$B$1,[1]InApkStringTable!$1:$1,0),0),
"스트링없음")))</f>
        <v/>
      </c>
      <c r="L32" t="b">
        <v>0</v>
      </c>
      <c r="M32" t="s">
        <v>72</v>
      </c>
      <c r="N32" t="str">
        <f>IF(ISBLANK(M32),"",IF(ISERROR(VLOOKUP(M32,MapTable!$A:$A,1,0)),"맵없음",""))</f>
        <v/>
      </c>
      <c r="O32">
        <f t="shared" si="0"/>
        <v>21</v>
      </c>
      <c r="P32">
        <v>23</v>
      </c>
      <c r="Q32">
        <f t="shared" si="1"/>
        <v>23</v>
      </c>
      <c r="R32" t="b">
        <f t="shared" ca="1" si="2"/>
        <v>0</v>
      </c>
      <c r="T32" t="b">
        <f t="shared" ca="1" si="3"/>
        <v>0</v>
      </c>
      <c r="V32" t="str">
        <f>IF(ISBLANK(U32),"",IF(ISERROR(VLOOKUP(U32,MapTable!$A:$A,1,0)),"맵없음",""))</f>
        <v/>
      </c>
      <c r="X32" t="str">
        <f>IF(ISBLANK(W32),"",
IF(ISERROR(FIND(",",W32)),
  IF(ISERROR(VLOOKUP(W32,MapTable!$A:$A,1,0)),"맵없음",
  ""),
IF(ISERROR(FIND(",",W32,FIND(",",W32)+1)),
  IF(OR(ISERROR(VLOOKUP(LEFT(W32,FIND(",",W32)-1),MapTable!$A:$A,1,0)),ISERROR(VLOOKUP(TRIM(MID(W32,FIND(",",W32)+1,999)),MapTable!$A:$A,1,0))),"맵없음",
  ""),
IF(ISERROR(FIND(",",W32,FIND(",",W32,FIND(",",W32)+1)+1)),
  IF(OR(ISERROR(VLOOKUP(LEFT(W32,FIND(",",W32)-1),MapTable!$A:$A,1,0)),ISERROR(VLOOKUP(TRIM(MID(W32,FIND(",",W32)+1,FIND(",",W32,FIND(",",W32)+1)-FIND(",",W32)-1)),MapTable!$A:$A,1,0)),ISERROR(VLOOKUP(TRIM(MID(W32,FIND(",",W32,FIND(",",W32)+1)+1,999)),MapTable!$A:$A,1,0))),"맵없음",
  ""),
IF(ISERROR(FIND(",",W32,FIND(",",W32,FIND(",",W32,FIND(",",W32)+1)+1)+1)),
  IF(OR(ISERROR(VLOOKUP(LEFT(W32,FIND(",",W32)-1),MapTable!$A:$A,1,0)),ISERROR(VLOOKUP(TRIM(MID(W32,FIND(",",W32)+1,FIND(",",W32,FIND(",",W32)+1)-FIND(",",W32)-1)),MapTable!$A:$A,1,0)),ISERROR(VLOOKUP(TRIM(MID(W32,FIND(",",W32,FIND(",",W32)+1)+1,FIND(",",W32,FIND(",",W32,FIND(",",W32)+1)+1)-FIND(",",W32,FIND(",",W32)+1)-1)),MapTable!$A:$A,1,0)),ISERROR(VLOOKUP(TRIM(MID(W32,FIND(",",W32,FIND(",",W32,FIND(",",W32)+1)+1)+1,999)),MapTable!$A:$A,1,0))),"맵없음",
  ""),
)))))</f>
        <v/>
      </c>
      <c r="AC32" t="str">
        <f>IF(ISBLANK(AB32),"",IF(ISERROR(VLOOKUP(AB32,[3]DropTable!$A:$A,1,0)),"드랍없음",""))</f>
        <v/>
      </c>
      <c r="AE32" t="str">
        <f>IF(ISBLANK(AD32),"",IF(ISERROR(VLOOKUP(AD32,[3]DropTable!$A:$A,1,0)),"드랍없음",""))</f>
        <v/>
      </c>
      <c r="AG32">
        <v>32.4</v>
      </c>
      <c r="AH32">
        <v>0.33333000000000002</v>
      </c>
    </row>
    <row r="33" spans="1:34" x14ac:dyDescent="0.3">
      <c r="A33">
        <v>1</v>
      </c>
      <c r="B33">
        <v>0</v>
      </c>
      <c r="C33">
        <f>IF(OR($L33=TRUE,$A33=0,MOD($A33,ChapterTable!$S$20)&lt;&gt;0),
MAX(0,INT(($B33+ChapterTable!$Q$26+VLOOKUP(SUBSTITUTE(C$1,"성장단계","")&amp;"단계오프셋",ChapterTable!$S:$T,2,0))/ChapterTable!$Q$23)),
MAX(0,INT(($B33+ChapterTable!$S$26+VLOOKUP(SUBSTITUTE(C$1,"성장단계","")&amp;"보스단계오프셋",ChapterTable!$S:$T,2,0))/ChapterTable!$S$23)))</f>
        <v>0</v>
      </c>
      <c r="D33">
        <f>IF(OR($L33=TRUE,$A33=0,MOD($A33,ChapterTable!$S$20)&lt;&gt;0),
MAX(0,INT(($B33+ChapterTable!$Q$26+VLOOKUP(SUBSTITUTE(D$1,"성장단계","")&amp;"단계오프셋",ChapterTable!$S:$T,2,0))/ChapterTable!$Q$23)),
MAX(0,INT(($B33+ChapterTable!$S$26+VLOOKUP(SUBSTITUTE(D$1,"성장단계","")&amp;"보스단계오프셋",ChapterTable!$S:$T,2,0))/ChapterTable!$S$23)))</f>
        <v>0</v>
      </c>
      <c r="E33" s="1">
        <f ca="1">IF(AND($A33=0,$B33=1),
    VLOOKUP(1,ChapterTable!$1:$1048576,MATCH("최종"&amp;SUBSTITUTE(SUBSTITUTE(E$1,"standard",""),"|Float",""),ChapterTable!$1:$1,0),0)*ChapterTable!$Q$17,
  IF(AND($A33=0,$B33=0),
    E34,
  IF($B33=0,
    VLOOKUP($A33,ChapterTable!$1:$1048576,MATCH("최종"&amp;SUBSTITUTE(SUBSTITUTE(E$1,"standard",""),"|Float",""),ChapterTable!$1:$1,0),0),
  IF($B33=1,
    IF($L33=FALSE,
      VLOOKUP($A33,ChapterTable!$1:$1048576,MATCH("최종"&amp;SUBSTITUTE(SUBSTITUTE(E$1,"standard",""),"|Float",""),ChapterTable!$1:$1,0),0),
      VLOOKUP($A33-ChapterTable!$Q$11,ChapterTable!$1:$1048576,MATCH("최종"&amp;SUBSTITUTE(SUBSTITUTE(E$1,"standard",""),"|Float",""),ChapterTable!$1:$1,0),0)*ChapterTable!$Q$14
    ),
  OFFSET(E33,-$B33+IF($L33,1,0),0)*
    (VLOOKUP(SUBSTITUTE(SUBSTITUTE(E$1,"standard",""),"|Float","")&amp;"인게임누적곱배수",ChapterTable!$S:$T,2,0)^C33
    +VLOOKUP(SUBSTITUTE(SUBSTITUTE(E$1,"standard",""),"|Float","")&amp;"인게임누적합배수",ChapterTable!$S:$T,2,0)*C33)
  )
  )
  )
)</f>
        <v>180</v>
      </c>
      <c r="F33" s="1">
        <f ca="1">IF(AND($A33=0,$B33=1),
    VLOOKUP(1,ChapterTable!$1:$1048576,MATCH("최종"&amp;SUBSTITUTE(SUBSTITUTE(F$1,"standard",""),"|Float",""),ChapterTable!$1:$1,0),0)*ChapterTable!$Q$17,
  IF(AND($A33=0,$B33=0),
    F34,
  IF($B33=0,
    VLOOKUP($A33,ChapterTable!$1:$1048576,MATCH("최종"&amp;SUBSTITUTE(SUBSTITUTE(F$1,"standard",""),"|Float",""),ChapterTable!$1:$1,0),0),
  IF($B33=1,
    IF($L33=FALSE,
      VLOOKUP($A33,ChapterTable!$1:$1048576,MATCH("최종"&amp;SUBSTITUTE(SUBSTITUTE(F$1,"standard",""),"|Float",""),ChapterTable!$1:$1,0),0),
      VLOOKUP($A33-ChapterTable!$Q$11,ChapterTable!$1:$1048576,MATCH("최종"&amp;SUBSTITUTE(SUBSTITUTE(F$1,"standard",""),"|Float",""),ChapterTable!$1:$1,0),0)*ChapterTable!$Q$14
    ),
  OFFSET(F33,-$B33+IF($L33,1,0),0)*
    (VLOOKUP(SUBSTITUTE(SUBSTITUTE(F$1,"standard",""),"|Float","")&amp;"인게임누적곱배수",ChapterTable!$S:$T,2,0)^D33
    +VLOOKUP(SUBSTITUTE(SUBSTITUTE(F$1,"standard",""),"|Float","")&amp;"인게임누적합배수",ChapterTable!$S:$T,2,0)*D33)
  )
  )
  )
)</f>
        <v>100</v>
      </c>
      <c r="G33" t="s">
        <v>76</v>
      </c>
      <c r="J33" t="str">
        <f>IF(ISBLANK(I33),"",
IFERROR(VLOOKUP(I33,[1]StringTable!$1:$1048576,MATCH([1]StringTable!$B$1,[1]StringTable!$1:$1,0),0),
IFERROR(VLOOKUP(I33,[1]InApkStringTable!$1:$1048576,MATCH([1]InApkStringTable!$B$1,[1]InApkStringTable!$1:$1,0),0),
"스트링없음")))</f>
        <v/>
      </c>
      <c r="L33" t="b">
        <v>0</v>
      </c>
      <c r="M33" t="s">
        <v>72</v>
      </c>
      <c r="N33" t="str">
        <f>IF(ISBLANK(M33),"",IF(ISERROR(VLOOKUP(M33,MapTable!$A:$A,1,0)),"맵없음",""))</f>
        <v/>
      </c>
      <c r="O33">
        <f t="shared" si="0"/>
        <v>0</v>
      </c>
      <c r="Q33">
        <f t="shared" si="1"/>
        <v>0</v>
      </c>
      <c r="R33" t="b">
        <f t="shared" ca="1" si="2"/>
        <v>0</v>
      </c>
      <c r="T33" t="b">
        <f t="shared" ca="1" si="3"/>
        <v>0</v>
      </c>
      <c r="V33" t="str">
        <f>IF(ISBLANK(U33),"",IF(ISERROR(VLOOKUP(U33,MapTable!$A:$A,1,0)),"맵없음",""))</f>
        <v/>
      </c>
      <c r="X33" t="str">
        <f>IF(ISBLANK(W33),"",
IF(ISERROR(FIND(",",W33)),
  IF(ISERROR(VLOOKUP(W33,MapTable!$A:$A,1,0)),"맵없음",
  ""),
IF(ISERROR(FIND(",",W33,FIND(",",W33)+1)),
  IF(OR(ISERROR(VLOOKUP(LEFT(W33,FIND(",",W33)-1),MapTable!$A:$A,1,0)),ISERROR(VLOOKUP(TRIM(MID(W33,FIND(",",W33)+1,999)),MapTable!$A:$A,1,0))),"맵없음",
  ""),
IF(ISERROR(FIND(",",W33,FIND(",",W33,FIND(",",W33)+1)+1)),
  IF(OR(ISERROR(VLOOKUP(LEFT(W33,FIND(",",W33)-1),MapTable!$A:$A,1,0)),ISERROR(VLOOKUP(TRIM(MID(W33,FIND(",",W33)+1,FIND(",",W33,FIND(",",W33)+1)-FIND(",",W33)-1)),MapTable!$A:$A,1,0)),ISERROR(VLOOKUP(TRIM(MID(W33,FIND(",",W33,FIND(",",W33)+1)+1,999)),MapTable!$A:$A,1,0))),"맵없음",
  ""),
IF(ISERROR(FIND(",",W33,FIND(",",W33,FIND(",",W33,FIND(",",W33)+1)+1)+1)),
  IF(OR(ISERROR(VLOOKUP(LEFT(W33,FIND(",",W33)-1),MapTable!$A:$A,1,0)),ISERROR(VLOOKUP(TRIM(MID(W33,FIND(",",W33)+1,FIND(",",W33,FIND(",",W33)+1)-FIND(",",W33)-1)),MapTable!$A:$A,1,0)),ISERROR(VLOOKUP(TRIM(MID(W33,FIND(",",W33,FIND(",",W33)+1)+1,FIND(",",W33,FIND(",",W33,FIND(",",W33)+1)+1)-FIND(",",W33,FIND(",",W33)+1)-1)),MapTable!$A:$A,1,0)),ISERROR(VLOOKUP(TRIM(MID(W33,FIND(",",W33,FIND(",",W33,FIND(",",W33)+1)+1)+1,999)),MapTable!$A:$A,1,0))),"맵없음",
  ""),
)))))</f>
        <v/>
      </c>
      <c r="AC33" t="str">
        <f>IF(ISBLANK(AB33),"",IF(ISERROR(VLOOKUP(AB33,[3]DropTable!$A:$A,1,0)),"드랍없음",""))</f>
        <v/>
      </c>
      <c r="AE33" t="str">
        <f>IF(ISBLANK(AD33),"",IF(ISERROR(VLOOKUP(AD33,[3]DropTable!$A:$A,1,0)),"드랍없음",""))</f>
        <v/>
      </c>
      <c r="AH33">
        <v>1</v>
      </c>
    </row>
    <row r="34" spans="1:34" x14ac:dyDescent="0.3">
      <c r="A34">
        <v>1</v>
      </c>
      <c r="B34">
        <v>1</v>
      </c>
      <c r="C34">
        <f>IF(OR($L34=TRUE,$A34=0,MOD($A34,ChapterTable!$S$20)&lt;&gt;0),
MAX(0,INT(($B34+ChapterTable!$Q$26+VLOOKUP(SUBSTITUTE(C$1,"성장단계","")&amp;"단계오프셋",ChapterTable!$S:$T,2,0))/ChapterTable!$Q$23)),
MAX(0,INT(($B34+ChapterTable!$S$26+VLOOKUP(SUBSTITUTE(C$1,"성장단계","")&amp;"보스단계오프셋",ChapterTable!$S:$T,2,0))/ChapterTable!$S$23)))</f>
        <v>0</v>
      </c>
      <c r="D34">
        <f>IF(OR($L34=TRUE,$A34=0,MOD($A34,ChapterTable!$S$20)&lt;&gt;0),
MAX(0,INT(($B34+ChapterTable!$Q$26+VLOOKUP(SUBSTITUTE(D$1,"성장단계","")&amp;"단계오프셋",ChapterTable!$S:$T,2,0))/ChapterTable!$Q$23)),
MAX(0,INT(($B34+ChapterTable!$S$26+VLOOKUP(SUBSTITUTE(D$1,"성장단계","")&amp;"보스단계오프셋",ChapterTable!$S:$T,2,0))/ChapterTable!$S$23)))</f>
        <v>0</v>
      </c>
      <c r="E34" s="1">
        <f ca="1">IF(AND($A34=0,$B34=1),
    VLOOKUP(1,ChapterTable!$1:$1048576,MATCH("최종"&amp;SUBSTITUTE(SUBSTITUTE(E$1,"standard",""),"|Float",""),ChapterTable!$1:$1,0),0)*ChapterTable!$Q$17,
  IF(AND($A34=0,$B34=0),
    E35,
  IF($B34=0,
    VLOOKUP($A34,ChapterTable!$1:$1048576,MATCH("최종"&amp;SUBSTITUTE(SUBSTITUTE(E$1,"standard",""),"|Float",""),ChapterTable!$1:$1,0),0),
  IF($B34=1,
    IF($L34=FALSE,
      VLOOKUP($A34,ChapterTable!$1:$1048576,MATCH("최종"&amp;SUBSTITUTE(SUBSTITUTE(E$1,"standard",""),"|Float",""),ChapterTable!$1:$1,0),0),
      VLOOKUP($A34-ChapterTable!$Q$11,ChapterTable!$1:$1048576,MATCH("최종"&amp;SUBSTITUTE(SUBSTITUTE(E$1,"standard",""),"|Float",""),ChapterTable!$1:$1,0),0)*ChapterTable!$Q$14
    ),
  OFFSET(E34,-$B34+IF($L34,1,0),0)*
    (VLOOKUP(SUBSTITUTE(SUBSTITUTE(E$1,"standard",""),"|Float","")&amp;"인게임누적곱배수",ChapterTable!$S:$T,2,0)^C34
    +VLOOKUP(SUBSTITUTE(SUBSTITUTE(E$1,"standard",""),"|Float","")&amp;"인게임누적합배수",ChapterTable!$S:$T,2,0)*C34)
  )
  )
  )
)</f>
        <v>180</v>
      </c>
      <c r="F34" s="1">
        <f ca="1">IF(AND($A34=0,$B34=1),
    VLOOKUP(1,ChapterTable!$1:$1048576,MATCH("최종"&amp;SUBSTITUTE(SUBSTITUTE(F$1,"standard",""),"|Float",""),ChapterTable!$1:$1,0),0)*ChapterTable!$Q$17,
  IF(AND($A34=0,$B34=0),
    F35,
  IF($B34=0,
    VLOOKUP($A34,ChapterTable!$1:$1048576,MATCH("최종"&amp;SUBSTITUTE(SUBSTITUTE(F$1,"standard",""),"|Float",""),ChapterTable!$1:$1,0),0),
  IF($B34=1,
    IF($L34=FALSE,
      VLOOKUP($A34,ChapterTable!$1:$1048576,MATCH("최종"&amp;SUBSTITUTE(SUBSTITUTE(F$1,"standard",""),"|Float",""),ChapterTable!$1:$1,0),0),
      VLOOKUP($A34-ChapterTable!$Q$11,ChapterTable!$1:$1048576,MATCH("최종"&amp;SUBSTITUTE(SUBSTITUTE(F$1,"standard",""),"|Float",""),ChapterTable!$1:$1,0),0)*ChapterTable!$Q$14
    ),
  OFFSET(F34,-$B34+IF($L34,1,0),0)*
    (VLOOKUP(SUBSTITUTE(SUBSTITUTE(F$1,"standard",""),"|Float","")&amp;"인게임누적곱배수",ChapterTable!$S:$T,2,0)^D34
    +VLOOKUP(SUBSTITUTE(SUBSTITUTE(F$1,"standard",""),"|Float","")&amp;"인게임누적합배수",ChapterTable!$S:$T,2,0)*D34)
  )
  )
  )
)</f>
        <v>100</v>
      </c>
      <c r="J34" t="str">
        <f>IF(ISBLANK(I34),"",
IFERROR(VLOOKUP(I34,[1]StringTable!$1:$1048576,MATCH([1]StringTable!$B$1,[1]StringTable!$1:$1,0),0),
IFERROR(VLOOKUP(I34,[1]InApkStringTable!$1:$1048576,MATCH([1]InApkStringTable!$B$1,[1]InApkStringTable!$1:$1,0),0),
"스트링없음")))</f>
        <v/>
      </c>
      <c r="L34" t="b">
        <v>0</v>
      </c>
      <c r="N34" t="str">
        <f>IF(ISBLANK(M34),"",IF(ISERROR(VLOOKUP(M34,MapTable!$A:$A,1,0)),"맵없음",""))</f>
        <v/>
      </c>
      <c r="O34">
        <f t="shared" si="0"/>
        <v>1</v>
      </c>
      <c r="Q34">
        <f t="shared" si="1"/>
        <v>1</v>
      </c>
      <c r="R34" t="b">
        <f t="shared" ca="1" si="2"/>
        <v>0</v>
      </c>
      <c r="T34" t="b">
        <f t="shared" ca="1" si="3"/>
        <v>0</v>
      </c>
      <c r="U34" t="s">
        <v>21</v>
      </c>
      <c r="V34" t="str">
        <f>IF(ISBLANK(U34),"",IF(ISERROR(VLOOKUP(U34,MapTable!$A:$A,1,0)),"맵없음",""))</f>
        <v/>
      </c>
      <c r="W34" t="s">
        <v>48</v>
      </c>
      <c r="X34" t="str">
        <f>IF(ISBLANK(W34),"",
IF(ISERROR(FIND(",",W34)),
  IF(ISERROR(VLOOKUP(W34,MapTable!$A:$A,1,0)),"맵없음",
  ""),
IF(ISERROR(FIND(",",W34,FIND(",",W34)+1)),
  IF(OR(ISERROR(VLOOKUP(LEFT(W34,FIND(",",W34)-1),MapTable!$A:$A,1,0)),ISERROR(VLOOKUP(TRIM(MID(W34,FIND(",",W34)+1,999)),MapTable!$A:$A,1,0))),"맵없음",
  ""),
IF(ISERROR(FIND(",",W34,FIND(",",W34,FIND(",",W34)+1)+1)),
  IF(OR(ISERROR(VLOOKUP(LEFT(W34,FIND(",",W34)-1),MapTable!$A:$A,1,0)),ISERROR(VLOOKUP(TRIM(MID(W34,FIND(",",W34)+1,FIND(",",W34,FIND(",",W34)+1)-FIND(",",W34)-1)),MapTable!$A:$A,1,0)),ISERROR(VLOOKUP(TRIM(MID(W34,FIND(",",W34,FIND(",",W34)+1)+1,999)),MapTable!$A:$A,1,0))),"맵없음",
  ""),
IF(ISERROR(FIND(",",W34,FIND(",",W34,FIND(",",W34,FIND(",",W34)+1)+1)+1)),
  IF(OR(ISERROR(VLOOKUP(LEFT(W34,FIND(",",W34)-1),MapTable!$A:$A,1,0)),ISERROR(VLOOKUP(TRIM(MID(W34,FIND(",",W34)+1,FIND(",",W34,FIND(",",W34)+1)-FIND(",",W34)-1)),MapTable!$A:$A,1,0)),ISERROR(VLOOKUP(TRIM(MID(W34,FIND(",",W34,FIND(",",W34)+1)+1,FIND(",",W34,FIND(",",W34,FIND(",",W34)+1)+1)-FIND(",",W34,FIND(",",W34)+1)-1)),MapTable!$A:$A,1,0)),ISERROR(VLOOKUP(TRIM(MID(W34,FIND(",",W34,FIND(",",W34,FIND(",",W34)+1)+1)+1,999)),MapTable!$A:$A,1,0))),"맵없음",
  ""),
)))))</f>
        <v/>
      </c>
      <c r="AB34">
        <v>1001</v>
      </c>
      <c r="AC34" t="str">
        <f>IF(ISBLANK(AB34),"",IF(ISERROR(VLOOKUP(AB34,[3]DropTable!$A:$A,1,0)),"드랍없음",""))</f>
        <v/>
      </c>
      <c r="AE34" t="str">
        <f>IF(ISBLANK(AD34),"",IF(ISERROR(VLOOKUP(AD34,[3]DropTable!$A:$A,1,0)),"드랍없음",""))</f>
        <v/>
      </c>
      <c r="AG34">
        <v>9.8000000000000007</v>
      </c>
      <c r="AH34">
        <v>1</v>
      </c>
    </row>
    <row r="35" spans="1:34" x14ac:dyDescent="0.3">
      <c r="A35">
        <v>1</v>
      </c>
      <c r="B35">
        <v>2</v>
      </c>
      <c r="C35">
        <f>IF(OR($L35=TRUE,$A35=0,MOD($A35,ChapterTable!$S$20)&lt;&gt;0),
MAX(0,INT(($B35+ChapterTable!$Q$26+VLOOKUP(SUBSTITUTE(C$1,"성장단계","")&amp;"단계오프셋",ChapterTable!$S:$T,2,0))/ChapterTable!$Q$23)),
MAX(0,INT(($B35+ChapterTable!$S$26+VLOOKUP(SUBSTITUTE(C$1,"성장단계","")&amp;"보스단계오프셋",ChapterTable!$S:$T,2,0))/ChapterTable!$S$23)))</f>
        <v>0</v>
      </c>
      <c r="D35">
        <f>IF(OR($L35=TRUE,$A35=0,MOD($A35,ChapterTable!$S$20)&lt;&gt;0),
MAX(0,INT(($B35+ChapterTable!$Q$26+VLOOKUP(SUBSTITUTE(D$1,"성장단계","")&amp;"단계오프셋",ChapterTable!$S:$T,2,0))/ChapterTable!$Q$23)),
MAX(0,INT(($B35+ChapterTable!$S$26+VLOOKUP(SUBSTITUTE(D$1,"성장단계","")&amp;"보스단계오프셋",ChapterTable!$S:$T,2,0))/ChapterTable!$S$23)))</f>
        <v>0</v>
      </c>
      <c r="E35" s="1">
        <f ca="1">IF(AND($A35=0,$B35=1),
    VLOOKUP(1,ChapterTable!$1:$1048576,MATCH("최종"&amp;SUBSTITUTE(SUBSTITUTE(E$1,"standard",""),"|Float",""),ChapterTable!$1:$1,0),0)*ChapterTable!$Q$17,
  IF(AND($A35=0,$B35=0),
    E36,
  IF($B35=0,
    VLOOKUP($A35,ChapterTable!$1:$1048576,MATCH("최종"&amp;SUBSTITUTE(SUBSTITUTE(E$1,"standard",""),"|Float",""),ChapterTable!$1:$1,0),0),
  IF($B35=1,
    IF($L35=FALSE,
      VLOOKUP($A35,ChapterTable!$1:$1048576,MATCH("최종"&amp;SUBSTITUTE(SUBSTITUTE(E$1,"standard",""),"|Float",""),ChapterTable!$1:$1,0),0),
      VLOOKUP($A35-ChapterTable!$Q$11,ChapterTable!$1:$1048576,MATCH("최종"&amp;SUBSTITUTE(SUBSTITUTE(E$1,"standard",""),"|Float",""),ChapterTable!$1:$1,0),0)*ChapterTable!$Q$14
    ),
  OFFSET(E35,-$B35+IF($L35,1,0),0)*
    (VLOOKUP(SUBSTITUTE(SUBSTITUTE(E$1,"standard",""),"|Float","")&amp;"인게임누적곱배수",ChapterTable!$S:$T,2,0)^C35
    +VLOOKUP(SUBSTITUTE(SUBSTITUTE(E$1,"standard",""),"|Float","")&amp;"인게임누적합배수",ChapterTable!$S:$T,2,0)*C35)
  )
  )
  )
)</f>
        <v>180</v>
      </c>
      <c r="F35" s="1">
        <f ca="1">IF(AND($A35=0,$B35=1),
    VLOOKUP(1,ChapterTable!$1:$1048576,MATCH("최종"&amp;SUBSTITUTE(SUBSTITUTE(F$1,"standard",""),"|Float",""),ChapterTable!$1:$1,0),0)*ChapterTable!$Q$17,
  IF(AND($A35=0,$B35=0),
    F36,
  IF($B35=0,
    VLOOKUP($A35,ChapterTable!$1:$1048576,MATCH("최종"&amp;SUBSTITUTE(SUBSTITUTE(F$1,"standard",""),"|Float",""),ChapterTable!$1:$1,0),0),
  IF($B35=1,
    IF($L35=FALSE,
      VLOOKUP($A35,ChapterTable!$1:$1048576,MATCH("최종"&amp;SUBSTITUTE(SUBSTITUTE(F$1,"standard",""),"|Float",""),ChapterTable!$1:$1,0),0),
      VLOOKUP($A35-ChapterTable!$Q$11,ChapterTable!$1:$1048576,MATCH("최종"&amp;SUBSTITUTE(SUBSTITUTE(F$1,"standard",""),"|Float",""),ChapterTable!$1:$1,0),0)*ChapterTable!$Q$14
    ),
  OFFSET(F35,-$B35+IF($L35,1,0),0)*
    (VLOOKUP(SUBSTITUTE(SUBSTITUTE(F$1,"standard",""),"|Float","")&amp;"인게임누적곱배수",ChapterTable!$S:$T,2,0)^D35
    +VLOOKUP(SUBSTITUTE(SUBSTITUTE(F$1,"standard",""),"|Float","")&amp;"인게임누적합배수",ChapterTable!$S:$T,2,0)*D35)
  )
  )
  )
)</f>
        <v>100</v>
      </c>
      <c r="J35" t="str">
        <f>IF(ISBLANK(I35),"",
IFERROR(VLOOKUP(I35,[1]StringTable!$1:$1048576,MATCH([1]StringTable!$B$1,[1]StringTable!$1:$1,0),0),
IFERROR(VLOOKUP(I35,[1]InApkStringTable!$1:$1048576,MATCH([1]InApkStringTable!$B$1,[1]InApkStringTable!$1:$1,0),0),
"스트링없음")))</f>
        <v/>
      </c>
      <c r="L35" t="b">
        <v>0</v>
      </c>
      <c r="N35" t="str">
        <f>IF(ISBLANK(M35),"",IF(ISERROR(VLOOKUP(M35,MapTable!$A:$A,1,0)),"맵없음",""))</f>
        <v/>
      </c>
      <c r="O35">
        <f t="shared" si="0"/>
        <v>1</v>
      </c>
      <c r="Q35">
        <f t="shared" si="1"/>
        <v>1</v>
      </c>
      <c r="R35" t="b">
        <f t="shared" ca="1" si="2"/>
        <v>0</v>
      </c>
      <c r="T35" t="b">
        <f t="shared" ca="1" si="3"/>
        <v>0</v>
      </c>
      <c r="U35" t="s">
        <v>342</v>
      </c>
      <c r="V35" t="str">
        <f>IF(ISBLANK(U35),"",IF(ISERROR(VLOOKUP(U35,MapTable!$A:$A,1,0)),"맵없음",""))</f>
        <v/>
      </c>
      <c r="X35" t="str">
        <f>IF(ISBLANK(W35),"",
IF(ISERROR(FIND(",",W35)),
  IF(ISERROR(VLOOKUP(W35,MapTable!$A:$A,1,0)),"맵없음",
  ""),
IF(ISERROR(FIND(",",W35,FIND(",",W35)+1)),
  IF(OR(ISERROR(VLOOKUP(LEFT(W35,FIND(",",W35)-1),MapTable!$A:$A,1,0)),ISERROR(VLOOKUP(TRIM(MID(W35,FIND(",",W35)+1,999)),MapTable!$A:$A,1,0))),"맵없음",
  ""),
IF(ISERROR(FIND(",",W35,FIND(",",W35,FIND(",",W35)+1)+1)),
  IF(OR(ISERROR(VLOOKUP(LEFT(W35,FIND(",",W35)-1),MapTable!$A:$A,1,0)),ISERROR(VLOOKUP(TRIM(MID(W35,FIND(",",W35)+1,FIND(",",W35,FIND(",",W35)+1)-FIND(",",W35)-1)),MapTable!$A:$A,1,0)),ISERROR(VLOOKUP(TRIM(MID(W35,FIND(",",W35,FIND(",",W35)+1)+1,999)),MapTable!$A:$A,1,0))),"맵없음",
  ""),
IF(ISERROR(FIND(",",W35,FIND(",",W35,FIND(",",W35,FIND(",",W35)+1)+1)+1)),
  IF(OR(ISERROR(VLOOKUP(LEFT(W35,FIND(",",W35)-1),MapTable!$A:$A,1,0)),ISERROR(VLOOKUP(TRIM(MID(W35,FIND(",",W35)+1,FIND(",",W35,FIND(",",W35)+1)-FIND(",",W35)-1)),MapTable!$A:$A,1,0)),ISERROR(VLOOKUP(TRIM(MID(W35,FIND(",",W35,FIND(",",W35)+1)+1,FIND(",",W35,FIND(",",W35,FIND(",",W35)+1)+1)-FIND(",",W35,FIND(",",W35)+1)-1)),MapTable!$A:$A,1,0)),ISERROR(VLOOKUP(TRIM(MID(W35,FIND(",",W35,FIND(",",W35,FIND(",",W35)+1)+1)+1,999)),MapTable!$A:$A,1,0))),"맵없음",
  ""),
)))))</f>
        <v/>
      </c>
      <c r="AB35">
        <v>1001</v>
      </c>
      <c r="AC35" t="str">
        <f>IF(ISBLANK(AB35),"",IF(ISERROR(VLOOKUP(AB35,[3]DropTable!$A:$A,1,0)),"드랍없음",""))</f>
        <v/>
      </c>
      <c r="AE35" t="str">
        <f>IF(ISBLANK(AD35),"",IF(ISERROR(VLOOKUP(AD35,[3]DropTable!$A:$A,1,0)),"드랍없음",""))</f>
        <v/>
      </c>
      <c r="AG35">
        <v>9.8000000000000007</v>
      </c>
      <c r="AH35">
        <v>1</v>
      </c>
    </row>
    <row r="36" spans="1:34" x14ac:dyDescent="0.3">
      <c r="A36">
        <v>1</v>
      </c>
      <c r="B36">
        <v>3</v>
      </c>
      <c r="C36">
        <f>IF(OR($L36=TRUE,$A36=0,MOD($A36,ChapterTable!$S$20)&lt;&gt;0),
MAX(0,INT(($B36+ChapterTable!$Q$26+VLOOKUP(SUBSTITUTE(C$1,"성장단계","")&amp;"단계오프셋",ChapterTable!$S:$T,2,0))/ChapterTable!$Q$23)),
MAX(0,INT(($B36+ChapterTable!$S$26+VLOOKUP(SUBSTITUTE(C$1,"성장단계","")&amp;"보스단계오프셋",ChapterTable!$S:$T,2,0))/ChapterTable!$S$23)))</f>
        <v>0</v>
      </c>
      <c r="D36">
        <f>IF(OR($L36=TRUE,$A36=0,MOD($A36,ChapterTable!$S$20)&lt;&gt;0),
MAX(0,INT(($B36+ChapterTable!$Q$26+VLOOKUP(SUBSTITUTE(D$1,"성장단계","")&amp;"단계오프셋",ChapterTable!$S:$T,2,0))/ChapterTable!$Q$23)),
MAX(0,INT(($B36+ChapterTable!$S$26+VLOOKUP(SUBSTITUTE(D$1,"성장단계","")&amp;"보스단계오프셋",ChapterTable!$S:$T,2,0))/ChapterTable!$S$23)))</f>
        <v>0</v>
      </c>
      <c r="E36" s="1">
        <f ca="1">IF(AND($A36=0,$B36=1),
    VLOOKUP(1,ChapterTable!$1:$1048576,MATCH("최종"&amp;SUBSTITUTE(SUBSTITUTE(E$1,"standard",""),"|Float",""),ChapterTable!$1:$1,0),0)*ChapterTable!$Q$17,
  IF(AND($A36=0,$B36=0),
    E37,
  IF($B36=0,
    VLOOKUP($A36,ChapterTable!$1:$1048576,MATCH("최종"&amp;SUBSTITUTE(SUBSTITUTE(E$1,"standard",""),"|Float",""),ChapterTable!$1:$1,0),0),
  IF($B36=1,
    IF($L36=FALSE,
      VLOOKUP($A36,ChapterTable!$1:$1048576,MATCH("최종"&amp;SUBSTITUTE(SUBSTITUTE(E$1,"standard",""),"|Float",""),ChapterTable!$1:$1,0),0),
      VLOOKUP($A36-ChapterTable!$Q$11,ChapterTable!$1:$1048576,MATCH("최종"&amp;SUBSTITUTE(SUBSTITUTE(E$1,"standard",""),"|Float",""),ChapterTable!$1:$1,0),0)*ChapterTable!$Q$14
    ),
  OFFSET(E36,-$B36+IF($L36,1,0),0)*
    (VLOOKUP(SUBSTITUTE(SUBSTITUTE(E$1,"standard",""),"|Float","")&amp;"인게임누적곱배수",ChapterTable!$S:$T,2,0)^C36
    +VLOOKUP(SUBSTITUTE(SUBSTITUTE(E$1,"standard",""),"|Float","")&amp;"인게임누적합배수",ChapterTable!$S:$T,2,0)*C36)
  )
  )
  )
)</f>
        <v>180</v>
      </c>
      <c r="F36" s="1">
        <f ca="1">IF(AND($A36=0,$B36=1),
    VLOOKUP(1,ChapterTable!$1:$1048576,MATCH("최종"&amp;SUBSTITUTE(SUBSTITUTE(F$1,"standard",""),"|Float",""),ChapterTable!$1:$1,0),0)*ChapterTable!$Q$17,
  IF(AND($A36=0,$B36=0),
    F37,
  IF($B36=0,
    VLOOKUP($A36,ChapterTable!$1:$1048576,MATCH("최종"&amp;SUBSTITUTE(SUBSTITUTE(F$1,"standard",""),"|Float",""),ChapterTable!$1:$1,0),0),
  IF($B36=1,
    IF($L36=FALSE,
      VLOOKUP($A36,ChapterTable!$1:$1048576,MATCH("최종"&amp;SUBSTITUTE(SUBSTITUTE(F$1,"standard",""),"|Float",""),ChapterTable!$1:$1,0),0),
      VLOOKUP($A36-ChapterTable!$Q$11,ChapterTable!$1:$1048576,MATCH("최종"&amp;SUBSTITUTE(SUBSTITUTE(F$1,"standard",""),"|Float",""),ChapterTable!$1:$1,0),0)*ChapterTable!$Q$14
    ),
  OFFSET(F36,-$B36+IF($L36,1,0),0)*
    (VLOOKUP(SUBSTITUTE(SUBSTITUTE(F$1,"standard",""),"|Float","")&amp;"인게임누적곱배수",ChapterTable!$S:$T,2,0)^D36
    +VLOOKUP(SUBSTITUTE(SUBSTITUTE(F$1,"standard",""),"|Float","")&amp;"인게임누적합배수",ChapterTable!$S:$T,2,0)*D36)
  )
  )
  )
)</f>
        <v>100</v>
      </c>
      <c r="J36" t="str">
        <f>IF(ISBLANK(I36),"",
IFERROR(VLOOKUP(I36,[1]StringTable!$1:$1048576,MATCH([1]StringTable!$B$1,[1]StringTable!$1:$1,0),0),
IFERROR(VLOOKUP(I36,[1]InApkStringTable!$1:$1048576,MATCH([1]InApkStringTable!$B$1,[1]InApkStringTable!$1:$1,0),0),
"스트링없음")))</f>
        <v/>
      </c>
      <c r="L36" t="b">
        <v>0</v>
      </c>
      <c r="N36" t="str">
        <f>IF(ISBLANK(M36),"",IF(ISERROR(VLOOKUP(M36,MapTable!$A:$A,1,0)),"맵없음",""))</f>
        <v/>
      </c>
      <c r="O36">
        <f t="shared" si="0"/>
        <v>1</v>
      </c>
      <c r="Q36">
        <f t="shared" si="1"/>
        <v>1</v>
      </c>
      <c r="R36" t="b">
        <f t="shared" ca="1" si="2"/>
        <v>0</v>
      </c>
      <c r="T36" t="b">
        <f t="shared" ca="1" si="3"/>
        <v>0</v>
      </c>
      <c r="U36" t="s">
        <v>24</v>
      </c>
      <c r="V36" t="str">
        <f>IF(ISBLANK(U36),"",IF(ISERROR(VLOOKUP(U36,MapTable!$A:$A,1,0)),"맵없음",""))</f>
        <v/>
      </c>
      <c r="X36" t="str">
        <f>IF(ISBLANK(W36),"",
IF(ISERROR(FIND(",",W36)),
  IF(ISERROR(VLOOKUP(W36,MapTable!$A:$A,1,0)),"맵없음",
  ""),
IF(ISERROR(FIND(",",W36,FIND(",",W36)+1)),
  IF(OR(ISERROR(VLOOKUP(LEFT(W36,FIND(",",W36)-1),MapTable!$A:$A,1,0)),ISERROR(VLOOKUP(TRIM(MID(W36,FIND(",",W36)+1,999)),MapTable!$A:$A,1,0))),"맵없음",
  ""),
IF(ISERROR(FIND(",",W36,FIND(",",W36,FIND(",",W36)+1)+1)),
  IF(OR(ISERROR(VLOOKUP(LEFT(W36,FIND(",",W36)-1),MapTable!$A:$A,1,0)),ISERROR(VLOOKUP(TRIM(MID(W36,FIND(",",W36)+1,FIND(",",W36,FIND(",",W36)+1)-FIND(",",W36)-1)),MapTable!$A:$A,1,0)),ISERROR(VLOOKUP(TRIM(MID(W36,FIND(",",W36,FIND(",",W36)+1)+1,999)),MapTable!$A:$A,1,0))),"맵없음",
  ""),
IF(ISERROR(FIND(",",W36,FIND(",",W36,FIND(",",W36,FIND(",",W36)+1)+1)+1)),
  IF(OR(ISERROR(VLOOKUP(LEFT(W36,FIND(",",W36)-1),MapTable!$A:$A,1,0)),ISERROR(VLOOKUP(TRIM(MID(W36,FIND(",",W36)+1,FIND(",",W36,FIND(",",W36)+1)-FIND(",",W36)-1)),MapTable!$A:$A,1,0)),ISERROR(VLOOKUP(TRIM(MID(W36,FIND(",",W36,FIND(",",W36)+1)+1,FIND(",",W36,FIND(",",W36,FIND(",",W36)+1)+1)-FIND(",",W36,FIND(",",W36)+1)-1)),MapTable!$A:$A,1,0)),ISERROR(VLOOKUP(TRIM(MID(W36,FIND(",",W36,FIND(",",W36,FIND(",",W36)+1)+1)+1,999)),MapTable!$A:$A,1,0))),"맵없음",
  ""),
)))))</f>
        <v/>
      </c>
      <c r="AB36">
        <v>1001</v>
      </c>
      <c r="AC36" t="str">
        <f>IF(ISBLANK(AB36),"",IF(ISERROR(VLOOKUP(AB36,[3]DropTable!$A:$A,1,0)),"드랍없음",""))</f>
        <v/>
      </c>
      <c r="AE36" t="str">
        <f>IF(ISBLANK(AD36),"",IF(ISERROR(VLOOKUP(AD36,[3]DropTable!$A:$A,1,0)),"드랍없음",""))</f>
        <v/>
      </c>
      <c r="AG36">
        <v>9.8000000000000007</v>
      </c>
      <c r="AH36">
        <v>1</v>
      </c>
    </row>
    <row r="37" spans="1:34" x14ac:dyDescent="0.3">
      <c r="A37">
        <v>1</v>
      </c>
      <c r="B37">
        <v>4</v>
      </c>
      <c r="C37">
        <f>IF(OR($L37=TRUE,$A37=0,MOD($A37,ChapterTable!$S$20)&lt;&gt;0),
MAX(0,INT(($B37+ChapterTable!$Q$26+VLOOKUP(SUBSTITUTE(C$1,"성장단계","")&amp;"단계오프셋",ChapterTable!$S:$T,2,0))/ChapterTable!$Q$23)),
MAX(0,INT(($B37+ChapterTable!$S$26+VLOOKUP(SUBSTITUTE(C$1,"성장단계","")&amp;"보스단계오프셋",ChapterTable!$S:$T,2,0))/ChapterTable!$S$23)))</f>
        <v>0</v>
      </c>
      <c r="D37">
        <f>IF(OR($L37=TRUE,$A37=0,MOD($A37,ChapterTable!$S$20)&lt;&gt;0),
MAX(0,INT(($B37+ChapterTable!$Q$26+VLOOKUP(SUBSTITUTE(D$1,"성장단계","")&amp;"단계오프셋",ChapterTable!$S:$T,2,0))/ChapterTable!$Q$23)),
MAX(0,INT(($B37+ChapterTable!$S$26+VLOOKUP(SUBSTITUTE(D$1,"성장단계","")&amp;"보스단계오프셋",ChapterTable!$S:$T,2,0))/ChapterTable!$S$23)))</f>
        <v>0</v>
      </c>
      <c r="E37" s="1">
        <f ca="1">IF(AND($A37=0,$B37=1),
    VLOOKUP(1,ChapterTable!$1:$1048576,MATCH("최종"&amp;SUBSTITUTE(SUBSTITUTE(E$1,"standard",""),"|Float",""),ChapterTable!$1:$1,0),0)*ChapterTable!$Q$17,
  IF(AND($A37=0,$B37=0),
    E38,
  IF($B37=0,
    VLOOKUP($A37,ChapterTable!$1:$1048576,MATCH("최종"&amp;SUBSTITUTE(SUBSTITUTE(E$1,"standard",""),"|Float",""),ChapterTable!$1:$1,0),0),
  IF($B37=1,
    IF($L37=FALSE,
      VLOOKUP($A37,ChapterTable!$1:$1048576,MATCH("최종"&amp;SUBSTITUTE(SUBSTITUTE(E$1,"standard",""),"|Float",""),ChapterTable!$1:$1,0),0),
      VLOOKUP($A37-ChapterTable!$Q$11,ChapterTable!$1:$1048576,MATCH("최종"&amp;SUBSTITUTE(SUBSTITUTE(E$1,"standard",""),"|Float",""),ChapterTable!$1:$1,0),0)*ChapterTable!$Q$14
    ),
  OFFSET(E37,-$B37+IF($L37,1,0),0)*
    (VLOOKUP(SUBSTITUTE(SUBSTITUTE(E$1,"standard",""),"|Float","")&amp;"인게임누적곱배수",ChapterTable!$S:$T,2,0)^C37
    +VLOOKUP(SUBSTITUTE(SUBSTITUTE(E$1,"standard",""),"|Float","")&amp;"인게임누적합배수",ChapterTable!$S:$T,2,0)*C37)
  )
  )
  )
)</f>
        <v>180</v>
      </c>
      <c r="F37" s="1">
        <f ca="1">IF(AND($A37=0,$B37=1),
    VLOOKUP(1,ChapterTable!$1:$1048576,MATCH("최종"&amp;SUBSTITUTE(SUBSTITUTE(F$1,"standard",""),"|Float",""),ChapterTable!$1:$1,0),0)*ChapterTable!$Q$17,
  IF(AND($A37=0,$B37=0),
    F38,
  IF($B37=0,
    VLOOKUP($A37,ChapterTable!$1:$1048576,MATCH("최종"&amp;SUBSTITUTE(SUBSTITUTE(F$1,"standard",""),"|Float",""),ChapterTable!$1:$1,0),0),
  IF($B37=1,
    IF($L37=FALSE,
      VLOOKUP($A37,ChapterTable!$1:$1048576,MATCH("최종"&amp;SUBSTITUTE(SUBSTITUTE(F$1,"standard",""),"|Float",""),ChapterTable!$1:$1,0),0),
      VLOOKUP($A37-ChapterTable!$Q$11,ChapterTable!$1:$1048576,MATCH("최종"&amp;SUBSTITUTE(SUBSTITUTE(F$1,"standard",""),"|Float",""),ChapterTable!$1:$1,0),0)*ChapterTable!$Q$14
    ),
  OFFSET(F37,-$B37+IF($L37,1,0),0)*
    (VLOOKUP(SUBSTITUTE(SUBSTITUTE(F$1,"standard",""),"|Float","")&amp;"인게임누적곱배수",ChapterTable!$S:$T,2,0)^D37
    +VLOOKUP(SUBSTITUTE(SUBSTITUTE(F$1,"standard",""),"|Float","")&amp;"인게임누적합배수",ChapterTable!$S:$T,2,0)*D37)
  )
  )
  )
)</f>
        <v>100</v>
      </c>
      <c r="J37" t="str">
        <f>IF(ISBLANK(I37),"",
IFERROR(VLOOKUP(I37,[1]StringTable!$1:$1048576,MATCH([1]StringTable!$B$1,[1]StringTable!$1:$1,0),0),
IFERROR(VLOOKUP(I37,[1]InApkStringTable!$1:$1048576,MATCH([1]InApkStringTable!$B$1,[1]InApkStringTable!$1:$1,0),0),
"스트링없음")))</f>
        <v/>
      </c>
      <c r="L37" t="b">
        <v>0</v>
      </c>
      <c r="N37" t="str">
        <f>IF(ISBLANK(M37),"",IF(ISERROR(VLOOKUP(M37,MapTable!$A:$A,1,0)),"맵없음",""))</f>
        <v/>
      </c>
      <c r="O37">
        <f t="shared" si="0"/>
        <v>1</v>
      </c>
      <c r="Q37">
        <f t="shared" si="1"/>
        <v>1</v>
      </c>
      <c r="R37" t="b">
        <f t="shared" ca="1" si="2"/>
        <v>0</v>
      </c>
      <c r="T37" t="b">
        <f t="shared" ca="1" si="3"/>
        <v>0</v>
      </c>
      <c r="U37" t="s">
        <v>25</v>
      </c>
      <c r="V37" t="str">
        <f>IF(ISBLANK(U37),"",IF(ISERROR(VLOOKUP(U37,MapTable!$A:$A,1,0)),"맵없음",""))</f>
        <v/>
      </c>
      <c r="X37" t="str">
        <f>IF(ISBLANK(W37),"",
IF(ISERROR(FIND(",",W37)),
  IF(ISERROR(VLOOKUP(W37,MapTable!$A:$A,1,0)),"맵없음",
  ""),
IF(ISERROR(FIND(",",W37,FIND(",",W37)+1)),
  IF(OR(ISERROR(VLOOKUP(LEFT(W37,FIND(",",W37)-1),MapTable!$A:$A,1,0)),ISERROR(VLOOKUP(TRIM(MID(W37,FIND(",",W37)+1,999)),MapTable!$A:$A,1,0))),"맵없음",
  ""),
IF(ISERROR(FIND(",",W37,FIND(",",W37,FIND(",",W37)+1)+1)),
  IF(OR(ISERROR(VLOOKUP(LEFT(W37,FIND(",",W37)-1),MapTable!$A:$A,1,0)),ISERROR(VLOOKUP(TRIM(MID(W37,FIND(",",W37)+1,FIND(",",W37,FIND(",",W37)+1)-FIND(",",W37)-1)),MapTable!$A:$A,1,0)),ISERROR(VLOOKUP(TRIM(MID(W37,FIND(",",W37,FIND(",",W37)+1)+1,999)),MapTable!$A:$A,1,0))),"맵없음",
  ""),
IF(ISERROR(FIND(",",W37,FIND(",",W37,FIND(",",W37,FIND(",",W37)+1)+1)+1)),
  IF(OR(ISERROR(VLOOKUP(LEFT(W37,FIND(",",W37)-1),MapTable!$A:$A,1,0)),ISERROR(VLOOKUP(TRIM(MID(W37,FIND(",",W37)+1,FIND(",",W37,FIND(",",W37)+1)-FIND(",",W37)-1)),MapTable!$A:$A,1,0)),ISERROR(VLOOKUP(TRIM(MID(W37,FIND(",",W37,FIND(",",W37)+1)+1,FIND(",",W37,FIND(",",W37,FIND(",",W37)+1)+1)-FIND(",",W37,FIND(",",W37)+1)-1)),MapTable!$A:$A,1,0)),ISERROR(VLOOKUP(TRIM(MID(W37,FIND(",",W37,FIND(",",W37,FIND(",",W37)+1)+1)+1,999)),MapTable!$A:$A,1,0))),"맵없음",
  ""),
)))))</f>
        <v/>
      </c>
      <c r="AB37">
        <v>1001</v>
      </c>
      <c r="AC37" t="str">
        <f>IF(ISBLANK(AB37),"",IF(ISERROR(VLOOKUP(AB37,[3]DropTable!$A:$A,1,0)),"드랍없음",""))</f>
        <v/>
      </c>
      <c r="AE37" t="str">
        <f>IF(ISBLANK(AD37),"",IF(ISERROR(VLOOKUP(AD37,[3]DropTable!$A:$A,1,0)),"드랍없음",""))</f>
        <v/>
      </c>
      <c r="AG37">
        <v>9.8000000000000007</v>
      </c>
      <c r="AH37">
        <v>1</v>
      </c>
    </row>
    <row r="38" spans="1:34" x14ac:dyDescent="0.3">
      <c r="A38">
        <v>1</v>
      </c>
      <c r="B38">
        <v>5</v>
      </c>
      <c r="C38">
        <f>IF(OR($L38=TRUE,$A38=0,MOD($A38,ChapterTable!$S$20)&lt;&gt;0),
MAX(0,INT(($B38+ChapterTable!$Q$26+VLOOKUP(SUBSTITUTE(C$1,"성장단계","")&amp;"단계오프셋",ChapterTable!$S:$T,2,0))/ChapterTable!$Q$23)),
MAX(0,INT(($B38+ChapterTable!$S$26+VLOOKUP(SUBSTITUTE(C$1,"성장단계","")&amp;"보스단계오프셋",ChapterTable!$S:$T,2,0))/ChapterTable!$S$23)))</f>
        <v>0</v>
      </c>
      <c r="D38">
        <f>IF(OR($L38=TRUE,$A38=0,MOD($A38,ChapterTable!$S$20)&lt;&gt;0),
MAX(0,INT(($B38+ChapterTable!$Q$26+VLOOKUP(SUBSTITUTE(D$1,"성장단계","")&amp;"단계오프셋",ChapterTable!$S:$T,2,0))/ChapterTable!$Q$23)),
MAX(0,INT(($B38+ChapterTable!$S$26+VLOOKUP(SUBSTITUTE(D$1,"성장단계","")&amp;"보스단계오프셋",ChapterTable!$S:$T,2,0))/ChapterTable!$S$23)))</f>
        <v>0</v>
      </c>
      <c r="E38" s="1">
        <f ca="1">IF(AND($A38=0,$B38=1),
    VLOOKUP(1,ChapterTable!$1:$1048576,MATCH("최종"&amp;SUBSTITUTE(SUBSTITUTE(E$1,"standard",""),"|Float",""),ChapterTable!$1:$1,0),0)*ChapterTable!$Q$17,
  IF(AND($A38=0,$B38=0),
    E39,
  IF($B38=0,
    VLOOKUP($A38,ChapterTable!$1:$1048576,MATCH("최종"&amp;SUBSTITUTE(SUBSTITUTE(E$1,"standard",""),"|Float",""),ChapterTable!$1:$1,0),0),
  IF($B38=1,
    IF($L38=FALSE,
      VLOOKUP($A38,ChapterTable!$1:$1048576,MATCH("최종"&amp;SUBSTITUTE(SUBSTITUTE(E$1,"standard",""),"|Float",""),ChapterTable!$1:$1,0),0),
      VLOOKUP($A38-ChapterTable!$Q$11,ChapterTable!$1:$1048576,MATCH("최종"&amp;SUBSTITUTE(SUBSTITUTE(E$1,"standard",""),"|Float",""),ChapterTable!$1:$1,0),0)*ChapterTable!$Q$14
    ),
  OFFSET(E38,-$B38+IF($L38,1,0),0)*
    (VLOOKUP(SUBSTITUTE(SUBSTITUTE(E$1,"standard",""),"|Float","")&amp;"인게임누적곱배수",ChapterTable!$S:$T,2,0)^C38
    +VLOOKUP(SUBSTITUTE(SUBSTITUTE(E$1,"standard",""),"|Float","")&amp;"인게임누적합배수",ChapterTable!$S:$T,2,0)*C38)
  )
  )
  )
)</f>
        <v>180</v>
      </c>
      <c r="F38" s="1">
        <f ca="1">IF(AND($A38=0,$B38=1),
    VLOOKUP(1,ChapterTable!$1:$1048576,MATCH("최종"&amp;SUBSTITUTE(SUBSTITUTE(F$1,"standard",""),"|Float",""),ChapterTable!$1:$1,0),0)*ChapterTable!$Q$17,
  IF(AND($A38=0,$B38=0),
    F39,
  IF($B38=0,
    VLOOKUP($A38,ChapterTable!$1:$1048576,MATCH("최종"&amp;SUBSTITUTE(SUBSTITUTE(F$1,"standard",""),"|Float",""),ChapterTable!$1:$1,0),0),
  IF($B38=1,
    IF($L38=FALSE,
      VLOOKUP($A38,ChapterTable!$1:$1048576,MATCH("최종"&amp;SUBSTITUTE(SUBSTITUTE(F$1,"standard",""),"|Float",""),ChapterTable!$1:$1,0),0),
      VLOOKUP($A38-ChapterTable!$Q$11,ChapterTable!$1:$1048576,MATCH("최종"&amp;SUBSTITUTE(SUBSTITUTE(F$1,"standard",""),"|Float",""),ChapterTable!$1:$1,0),0)*ChapterTable!$Q$14
    ),
  OFFSET(F38,-$B38+IF($L38,1,0),0)*
    (VLOOKUP(SUBSTITUTE(SUBSTITUTE(F$1,"standard",""),"|Float","")&amp;"인게임누적곱배수",ChapterTable!$S:$T,2,0)^D38
    +VLOOKUP(SUBSTITUTE(SUBSTITUTE(F$1,"standard",""),"|Float","")&amp;"인게임누적합배수",ChapterTable!$S:$T,2,0)*D38)
  )
  )
  )
)</f>
        <v>100</v>
      </c>
      <c r="J38" t="str">
        <f>IF(ISBLANK(I38),"",
IFERROR(VLOOKUP(I38,[1]StringTable!$1:$1048576,MATCH([1]StringTable!$B$1,[1]StringTable!$1:$1,0),0),
IFERROR(VLOOKUP(I38,[1]InApkStringTable!$1:$1048576,MATCH([1]InApkStringTable!$B$1,[1]InApkStringTable!$1:$1,0),0),
"스트링없음")))</f>
        <v/>
      </c>
      <c r="L38" t="b">
        <v>0</v>
      </c>
      <c r="N38" t="str">
        <f>IF(ISBLANK(M38),"",IF(ISERROR(VLOOKUP(M38,MapTable!$A:$A,1,0)),"맵없음",""))</f>
        <v/>
      </c>
      <c r="O38">
        <f t="shared" si="0"/>
        <v>11</v>
      </c>
      <c r="Q38">
        <f t="shared" si="1"/>
        <v>11</v>
      </c>
      <c r="R38" t="b">
        <f t="shared" ca="1" si="2"/>
        <v>0</v>
      </c>
      <c r="T38" t="b">
        <f t="shared" ca="1" si="3"/>
        <v>0</v>
      </c>
      <c r="V38" t="str">
        <f>IF(ISBLANK(U38),"",IF(ISERROR(VLOOKUP(U38,MapTable!$A:$A,1,0)),"맵없음",""))</f>
        <v/>
      </c>
      <c r="W38" t="s">
        <v>42</v>
      </c>
      <c r="X38" t="str">
        <f>IF(ISBLANK(W38),"",
IF(ISERROR(FIND(",",W38)),
  IF(ISERROR(VLOOKUP(W38,MapTable!$A:$A,1,0)),"맵없음",
  ""),
IF(ISERROR(FIND(",",W38,FIND(",",W38)+1)),
  IF(OR(ISERROR(VLOOKUP(LEFT(W38,FIND(",",W38)-1),MapTable!$A:$A,1,0)),ISERROR(VLOOKUP(TRIM(MID(W38,FIND(",",W38)+1,999)),MapTable!$A:$A,1,0))),"맵없음",
  ""),
IF(ISERROR(FIND(",",W38,FIND(",",W38,FIND(",",W38)+1)+1)),
  IF(OR(ISERROR(VLOOKUP(LEFT(W38,FIND(",",W38)-1),MapTable!$A:$A,1,0)),ISERROR(VLOOKUP(TRIM(MID(W38,FIND(",",W38)+1,FIND(",",W38,FIND(",",W38)+1)-FIND(",",W38)-1)),MapTable!$A:$A,1,0)),ISERROR(VLOOKUP(TRIM(MID(W38,FIND(",",W38,FIND(",",W38)+1)+1,999)),MapTable!$A:$A,1,0))),"맵없음",
  ""),
IF(ISERROR(FIND(",",W38,FIND(",",W38,FIND(",",W38,FIND(",",W38)+1)+1)+1)),
  IF(OR(ISERROR(VLOOKUP(LEFT(W38,FIND(",",W38)-1),MapTable!$A:$A,1,0)),ISERROR(VLOOKUP(TRIM(MID(W38,FIND(",",W38)+1,FIND(",",W38,FIND(",",W38)+1)-FIND(",",W38)-1)),MapTable!$A:$A,1,0)),ISERROR(VLOOKUP(TRIM(MID(W38,FIND(",",W38,FIND(",",W38)+1)+1,FIND(",",W38,FIND(",",W38,FIND(",",W38)+1)+1)-FIND(",",W38,FIND(",",W38)+1)-1)),MapTable!$A:$A,1,0)),ISERROR(VLOOKUP(TRIM(MID(W38,FIND(",",W38,FIND(",",W38,FIND(",",W38)+1)+1)+1,999)),MapTable!$A:$A,1,0))),"맵없음",
  ""),
)))))</f>
        <v/>
      </c>
      <c r="AB38">
        <v>1001</v>
      </c>
      <c r="AC38" t="str">
        <f>IF(ISBLANK(AB38),"",IF(ISERROR(VLOOKUP(AB38,[3]DropTable!$A:$A,1,0)),"드랍없음",""))</f>
        <v/>
      </c>
      <c r="AE38" t="str">
        <f>IF(ISBLANK(AD38),"",IF(ISERROR(VLOOKUP(AD38,[3]DropTable!$A:$A,1,0)),"드랍없음",""))</f>
        <v/>
      </c>
      <c r="AG38">
        <v>9.8000000000000007</v>
      </c>
      <c r="AH38">
        <v>1</v>
      </c>
    </row>
    <row r="39" spans="1:34" x14ac:dyDescent="0.3">
      <c r="A39">
        <v>1</v>
      </c>
      <c r="B39">
        <v>6</v>
      </c>
      <c r="C39">
        <f>IF(OR($L39=TRUE,$A39=0,MOD($A39,ChapterTable!$S$20)&lt;&gt;0),
MAX(0,INT(($B39+ChapterTable!$Q$26+VLOOKUP(SUBSTITUTE(C$1,"성장단계","")&amp;"단계오프셋",ChapterTable!$S:$T,2,0))/ChapterTable!$Q$23)),
MAX(0,INT(($B39+ChapterTable!$S$26+VLOOKUP(SUBSTITUTE(C$1,"성장단계","")&amp;"보스단계오프셋",ChapterTable!$S:$T,2,0))/ChapterTable!$S$23)))</f>
        <v>1</v>
      </c>
      <c r="D39">
        <f>IF(OR($L39=TRUE,$A39=0,MOD($A39,ChapterTable!$S$20)&lt;&gt;0),
MAX(0,INT(($B39+ChapterTable!$Q$26+VLOOKUP(SUBSTITUTE(D$1,"성장단계","")&amp;"단계오프셋",ChapterTable!$S:$T,2,0))/ChapterTable!$Q$23)),
MAX(0,INT(($B39+ChapterTable!$S$26+VLOOKUP(SUBSTITUTE(D$1,"성장단계","")&amp;"보스단계오프셋",ChapterTable!$S:$T,2,0))/ChapterTable!$S$23)))</f>
        <v>0</v>
      </c>
      <c r="E39" s="1">
        <f ca="1">IF(AND($A39=0,$B39=1),
    VLOOKUP(1,ChapterTable!$1:$1048576,MATCH("최종"&amp;SUBSTITUTE(SUBSTITUTE(E$1,"standard",""),"|Float",""),ChapterTable!$1:$1,0),0)*ChapterTable!$Q$17,
  IF(AND($A39=0,$B39=0),
    E40,
  IF($B39=0,
    VLOOKUP($A39,ChapterTable!$1:$1048576,MATCH("최종"&amp;SUBSTITUTE(SUBSTITUTE(E$1,"standard",""),"|Float",""),ChapterTable!$1:$1,0),0),
  IF($B39=1,
    IF($L39=FALSE,
      VLOOKUP($A39,ChapterTable!$1:$1048576,MATCH("최종"&amp;SUBSTITUTE(SUBSTITUTE(E$1,"standard",""),"|Float",""),ChapterTable!$1:$1,0),0),
      VLOOKUP($A39-ChapterTable!$Q$11,ChapterTable!$1:$1048576,MATCH("최종"&amp;SUBSTITUTE(SUBSTITUTE(E$1,"standard",""),"|Float",""),ChapterTable!$1:$1,0),0)*ChapterTable!$Q$14
    ),
  OFFSET(E39,-$B39+IF($L39,1,0),0)*
    (VLOOKUP(SUBSTITUTE(SUBSTITUTE(E$1,"standard",""),"|Float","")&amp;"인게임누적곱배수",ChapterTable!$S:$T,2,0)^C39
    +VLOOKUP(SUBSTITUTE(SUBSTITUTE(E$1,"standard",""),"|Float","")&amp;"인게임누적합배수",ChapterTable!$S:$T,2,0)*C39)
  )
  )
  )
)</f>
        <v>243.00000000000003</v>
      </c>
      <c r="F39" s="1">
        <f ca="1">IF(AND($A39=0,$B39=1),
    VLOOKUP(1,ChapterTable!$1:$1048576,MATCH("최종"&amp;SUBSTITUTE(SUBSTITUTE(F$1,"standard",""),"|Float",""),ChapterTable!$1:$1,0),0)*ChapterTable!$Q$17,
  IF(AND($A39=0,$B39=0),
    F40,
  IF($B39=0,
    VLOOKUP($A39,ChapterTable!$1:$1048576,MATCH("최종"&amp;SUBSTITUTE(SUBSTITUTE(F$1,"standard",""),"|Float",""),ChapterTable!$1:$1,0),0),
  IF($B39=1,
    IF($L39=FALSE,
      VLOOKUP($A39,ChapterTable!$1:$1048576,MATCH("최종"&amp;SUBSTITUTE(SUBSTITUTE(F$1,"standard",""),"|Float",""),ChapterTable!$1:$1,0),0),
      VLOOKUP($A39-ChapterTable!$Q$11,ChapterTable!$1:$1048576,MATCH("최종"&amp;SUBSTITUTE(SUBSTITUTE(F$1,"standard",""),"|Float",""),ChapterTable!$1:$1,0),0)*ChapterTable!$Q$14
    ),
  OFFSET(F39,-$B39+IF($L39,1,0),0)*
    (VLOOKUP(SUBSTITUTE(SUBSTITUTE(F$1,"standard",""),"|Float","")&amp;"인게임누적곱배수",ChapterTable!$S:$T,2,0)^D39
    +VLOOKUP(SUBSTITUTE(SUBSTITUTE(F$1,"standard",""),"|Float","")&amp;"인게임누적합배수",ChapterTable!$S:$T,2,0)*D39)
  )
  )
  )
)</f>
        <v>100</v>
      </c>
      <c r="J39" t="str">
        <f>IF(ISBLANK(I39),"",
IFERROR(VLOOKUP(I39,[1]StringTable!$1:$1048576,MATCH([1]StringTable!$B$1,[1]StringTable!$1:$1,0),0),
IFERROR(VLOOKUP(I39,[1]InApkStringTable!$1:$1048576,MATCH([1]InApkStringTable!$B$1,[1]InApkStringTable!$1:$1,0),0),
"스트링없음")))</f>
        <v/>
      </c>
      <c r="L39" t="b">
        <v>0</v>
      </c>
      <c r="N39" t="str">
        <f>IF(ISBLANK(M39),"",IF(ISERROR(VLOOKUP(M39,MapTable!$A:$A,1,0)),"맵없음",""))</f>
        <v/>
      </c>
      <c r="O39">
        <f t="shared" si="0"/>
        <v>1</v>
      </c>
      <c r="Q39">
        <f t="shared" si="1"/>
        <v>1</v>
      </c>
      <c r="R39" t="b">
        <f t="shared" ca="1" si="2"/>
        <v>0</v>
      </c>
      <c r="T39" t="b">
        <f t="shared" ca="1" si="3"/>
        <v>0</v>
      </c>
      <c r="U39" t="s">
        <v>26</v>
      </c>
      <c r="V39" t="str">
        <f>IF(ISBLANK(U39),"",IF(ISERROR(VLOOKUP(U39,MapTable!$A:$A,1,0)),"맵없음",""))</f>
        <v/>
      </c>
      <c r="X39" t="str">
        <f>IF(ISBLANK(W39),"",
IF(ISERROR(FIND(",",W39)),
  IF(ISERROR(VLOOKUP(W39,MapTable!$A:$A,1,0)),"맵없음",
  ""),
IF(ISERROR(FIND(",",W39,FIND(",",W39)+1)),
  IF(OR(ISERROR(VLOOKUP(LEFT(W39,FIND(",",W39)-1),MapTable!$A:$A,1,0)),ISERROR(VLOOKUP(TRIM(MID(W39,FIND(",",W39)+1,999)),MapTable!$A:$A,1,0))),"맵없음",
  ""),
IF(ISERROR(FIND(",",W39,FIND(",",W39,FIND(",",W39)+1)+1)),
  IF(OR(ISERROR(VLOOKUP(LEFT(W39,FIND(",",W39)-1),MapTable!$A:$A,1,0)),ISERROR(VLOOKUP(TRIM(MID(W39,FIND(",",W39)+1,FIND(",",W39,FIND(",",W39)+1)-FIND(",",W39)-1)),MapTable!$A:$A,1,0)),ISERROR(VLOOKUP(TRIM(MID(W39,FIND(",",W39,FIND(",",W39)+1)+1,999)),MapTable!$A:$A,1,0))),"맵없음",
  ""),
IF(ISERROR(FIND(",",W39,FIND(",",W39,FIND(",",W39,FIND(",",W39)+1)+1)+1)),
  IF(OR(ISERROR(VLOOKUP(LEFT(W39,FIND(",",W39)-1),MapTable!$A:$A,1,0)),ISERROR(VLOOKUP(TRIM(MID(W39,FIND(",",W39)+1,FIND(",",W39,FIND(",",W39)+1)-FIND(",",W39)-1)),MapTable!$A:$A,1,0)),ISERROR(VLOOKUP(TRIM(MID(W39,FIND(",",W39,FIND(",",W39)+1)+1,FIND(",",W39,FIND(",",W39,FIND(",",W39)+1)+1)-FIND(",",W39,FIND(",",W39)+1)-1)),MapTable!$A:$A,1,0)),ISERROR(VLOOKUP(TRIM(MID(W39,FIND(",",W39,FIND(",",W39,FIND(",",W39)+1)+1)+1,999)),MapTable!$A:$A,1,0))),"맵없음",
  ""),
)))))</f>
        <v/>
      </c>
      <c r="AB39">
        <v>1001</v>
      </c>
      <c r="AC39" t="str">
        <f>IF(ISBLANK(AB39),"",IF(ISERROR(VLOOKUP(AB39,[3]DropTable!$A:$A,1,0)),"드랍없음",""))</f>
        <v/>
      </c>
      <c r="AE39" t="str">
        <f>IF(ISBLANK(AD39),"",IF(ISERROR(VLOOKUP(AD39,[3]DropTable!$A:$A,1,0)),"드랍없음",""))</f>
        <v/>
      </c>
      <c r="AG39">
        <v>9.8000000000000007</v>
      </c>
      <c r="AH39">
        <v>1</v>
      </c>
    </row>
    <row r="40" spans="1:34" x14ac:dyDescent="0.3">
      <c r="A40">
        <v>1</v>
      </c>
      <c r="B40">
        <v>7</v>
      </c>
      <c r="C40">
        <f>IF(OR($L40=TRUE,$A40=0,MOD($A40,ChapterTable!$S$20)&lt;&gt;0),
MAX(0,INT(($B40+ChapterTable!$Q$26+VLOOKUP(SUBSTITUTE(C$1,"성장단계","")&amp;"단계오프셋",ChapterTable!$S:$T,2,0))/ChapterTable!$Q$23)),
MAX(0,INT(($B40+ChapterTable!$S$26+VLOOKUP(SUBSTITUTE(C$1,"성장단계","")&amp;"보스단계오프셋",ChapterTable!$S:$T,2,0))/ChapterTable!$S$23)))</f>
        <v>1</v>
      </c>
      <c r="D40">
        <f>IF(OR($L40=TRUE,$A40=0,MOD($A40,ChapterTable!$S$20)&lt;&gt;0),
MAX(0,INT(($B40+ChapterTable!$Q$26+VLOOKUP(SUBSTITUTE(D$1,"성장단계","")&amp;"단계오프셋",ChapterTable!$S:$T,2,0))/ChapterTable!$Q$23)),
MAX(0,INT(($B40+ChapterTable!$S$26+VLOOKUP(SUBSTITUTE(D$1,"성장단계","")&amp;"보스단계오프셋",ChapterTable!$S:$T,2,0))/ChapterTable!$S$23)))</f>
        <v>0</v>
      </c>
      <c r="E40" s="1">
        <f ca="1">IF(AND($A40=0,$B40=1),
    VLOOKUP(1,ChapterTable!$1:$1048576,MATCH("최종"&amp;SUBSTITUTE(SUBSTITUTE(E$1,"standard",""),"|Float",""),ChapterTable!$1:$1,0),0)*ChapterTable!$Q$17,
  IF(AND($A40=0,$B40=0),
    E41,
  IF($B40=0,
    VLOOKUP($A40,ChapterTable!$1:$1048576,MATCH("최종"&amp;SUBSTITUTE(SUBSTITUTE(E$1,"standard",""),"|Float",""),ChapterTable!$1:$1,0),0),
  IF($B40=1,
    IF($L40=FALSE,
      VLOOKUP($A40,ChapterTable!$1:$1048576,MATCH("최종"&amp;SUBSTITUTE(SUBSTITUTE(E$1,"standard",""),"|Float",""),ChapterTable!$1:$1,0),0),
      VLOOKUP($A40-ChapterTable!$Q$11,ChapterTable!$1:$1048576,MATCH("최종"&amp;SUBSTITUTE(SUBSTITUTE(E$1,"standard",""),"|Float",""),ChapterTable!$1:$1,0),0)*ChapterTable!$Q$14
    ),
  OFFSET(E40,-$B40+IF($L40,1,0),0)*
    (VLOOKUP(SUBSTITUTE(SUBSTITUTE(E$1,"standard",""),"|Float","")&amp;"인게임누적곱배수",ChapterTable!$S:$T,2,0)^C40
    +VLOOKUP(SUBSTITUTE(SUBSTITUTE(E$1,"standard",""),"|Float","")&amp;"인게임누적합배수",ChapterTable!$S:$T,2,0)*C40)
  )
  )
  )
)</f>
        <v>243.00000000000003</v>
      </c>
      <c r="F40" s="1">
        <f ca="1">IF(AND($A40=0,$B40=1),
    VLOOKUP(1,ChapterTable!$1:$1048576,MATCH("최종"&amp;SUBSTITUTE(SUBSTITUTE(F$1,"standard",""),"|Float",""),ChapterTable!$1:$1,0),0)*ChapterTable!$Q$17,
  IF(AND($A40=0,$B40=0),
    F41,
  IF($B40=0,
    VLOOKUP($A40,ChapterTable!$1:$1048576,MATCH("최종"&amp;SUBSTITUTE(SUBSTITUTE(F$1,"standard",""),"|Float",""),ChapterTable!$1:$1,0),0),
  IF($B40=1,
    IF($L40=FALSE,
      VLOOKUP($A40,ChapterTable!$1:$1048576,MATCH("최종"&amp;SUBSTITUTE(SUBSTITUTE(F$1,"standard",""),"|Float",""),ChapterTable!$1:$1,0),0),
      VLOOKUP($A40-ChapterTable!$Q$11,ChapterTable!$1:$1048576,MATCH("최종"&amp;SUBSTITUTE(SUBSTITUTE(F$1,"standard",""),"|Float",""),ChapterTable!$1:$1,0),0)*ChapterTable!$Q$14
    ),
  OFFSET(F40,-$B40+IF($L40,1,0),0)*
    (VLOOKUP(SUBSTITUTE(SUBSTITUTE(F$1,"standard",""),"|Float","")&amp;"인게임누적곱배수",ChapterTable!$S:$T,2,0)^D40
    +VLOOKUP(SUBSTITUTE(SUBSTITUTE(F$1,"standard",""),"|Float","")&amp;"인게임누적합배수",ChapterTable!$S:$T,2,0)*D40)
  )
  )
  )
)</f>
        <v>100</v>
      </c>
      <c r="J40" t="str">
        <f>IF(ISBLANK(I40),"",
IFERROR(VLOOKUP(I40,[1]StringTable!$1:$1048576,MATCH([1]StringTable!$B$1,[1]StringTable!$1:$1,0),0),
IFERROR(VLOOKUP(I40,[1]InApkStringTable!$1:$1048576,MATCH([1]InApkStringTable!$B$1,[1]InApkStringTable!$1:$1,0),0),
"스트링없음")))</f>
        <v/>
      </c>
      <c r="L40" t="b">
        <v>0</v>
      </c>
      <c r="N40" t="str">
        <f>IF(ISBLANK(M40),"",IF(ISERROR(VLOOKUP(M40,MapTable!$A:$A,1,0)),"맵없음",""))</f>
        <v/>
      </c>
      <c r="O40">
        <f t="shared" si="0"/>
        <v>1</v>
      </c>
      <c r="Q40">
        <f t="shared" si="1"/>
        <v>1</v>
      </c>
      <c r="R40" t="b">
        <f t="shared" ca="1" si="2"/>
        <v>0</v>
      </c>
      <c r="T40" t="b">
        <f t="shared" ca="1" si="3"/>
        <v>0</v>
      </c>
      <c r="U40" t="s">
        <v>27</v>
      </c>
      <c r="V40" t="str">
        <f>IF(ISBLANK(U40),"",IF(ISERROR(VLOOKUP(U40,MapTable!$A:$A,1,0)),"맵없음",""))</f>
        <v/>
      </c>
      <c r="X40" t="str">
        <f>IF(ISBLANK(W40),"",
IF(ISERROR(FIND(",",W40)),
  IF(ISERROR(VLOOKUP(W40,MapTable!$A:$A,1,0)),"맵없음",
  ""),
IF(ISERROR(FIND(",",W40,FIND(",",W40)+1)),
  IF(OR(ISERROR(VLOOKUP(LEFT(W40,FIND(",",W40)-1),MapTable!$A:$A,1,0)),ISERROR(VLOOKUP(TRIM(MID(W40,FIND(",",W40)+1,999)),MapTable!$A:$A,1,0))),"맵없음",
  ""),
IF(ISERROR(FIND(",",W40,FIND(",",W40,FIND(",",W40)+1)+1)),
  IF(OR(ISERROR(VLOOKUP(LEFT(W40,FIND(",",W40)-1),MapTable!$A:$A,1,0)),ISERROR(VLOOKUP(TRIM(MID(W40,FIND(",",W40)+1,FIND(",",W40,FIND(",",W40)+1)-FIND(",",W40)-1)),MapTable!$A:$A,1,0)),ISERROR(VLOOKUP(TRIM(MID(W40,FIND(",",W40,FIND(",",W40)+1)+1,999)),MapTable!$A:$A,1,0))),"맵없음",
  ""),
IF(ISERROR(FIND(",",W40,FIND(",",W40,FIND(",",W40,FIND(",",W40)+1)+1)+1)),
  IF(OR(ISERROR(VLOOKUP(LEFT(W40,FIND(",",W40)-1),MapTable!$A:$A,1,0)),ISERROR(VLOOKUP(TRIM(MID(W40,FIND(",",W40)+1,FIND(",",W40,FIND(",",W40)+1)-FIND(",",W40)-1)),MapTable!$A:$A,1,0)),ISERROR(VLOOKUP(TRIM(MID(W40,FIND(",",W40,FIND(",",W40)+1)+1,FIND(",",W40,FIND(",",W40,FIND(",",W40)+1)+1)-FIND(",",W40,FIND(",",W40)+1)-1)),MapTable!$A:$A,1,0)),ISERROR(VLOOKUP(TRIM(MID(W40,FIND(",",W40,FIND(",",W40,FIND(",",W40)+1)+1)+1,999)),MapTable!$A:$A,1,0))),"맵없음",
  ""),
)))))</f>
        <v/>
      </c>
      <c r="AB40">
        <v>1001</v>
      </c>
      <c r="AC40" t="str">
        <f>IF(ISBLANK(AB40),"",IF(ISERROR(VLOOKUP(AB40,[3]DropTable!$A:$A,1,0)),"드랍없음",""))</f>
        <v/>
      </c>
      <c r="AE40" t="str">
        <f>IF(ISBLANK(AD40),"",IF(ISERROR(VLOOKUP(AD40,[3]DropTable!$A:$A,1,0)),"드랍없음",""))</f>
        <v/>
      </c>
      <c r="AG40">
        <v>9.8000000000000007</v>
      </c>
      <c r="AH40">
        <v>1</v>
      </c>
    </row>
    <row r="41" spans="1:34" x14ac:dyDescent="0.3">
      <c r="A41">
        <v>1</v>
      </c>
      <c r="B41">
        <v>8</v>
      </c>
      <c r="C41">
        <f>IF(OR($L41=TRUE,$A41=0,MOD($A41,ChapterTable!$S$20)&lt;&gt;0),
MAX(0,INT(($B41+ChapterTable!$Q$26+VLOOKUP(SUBSTITUTE(C$1,"성장단계","")&amp;"단계오프셋",ChapterTable!$S:$T,2,0))/ChapterTable!$Q$23)),
MAX(0,INT(($B41+ChapterTable!$S$26+VLOOKUP(SUBSTITUTE(C$1,"성장단계","")&amp;"보스단계오프셋",ChapterTable!$S:$T,2,0))/ChapterTable!$S$23)))</f>
        <v>1</v>
      </c>
      <c r="D41">
        <f>IF(OR($L41=TRUE,$A41=0,MOD($A41,ChapterTable!$S$20)&lt;&gt;0),
MAX(0,INT(($B41+ChapterTable!$Q$26+VLOOKUP(SUBSTITUTE(D$1,"성장단계","")&amp;"단계오프셋",ChapterTable!$S:$T,2,0))/ChapterTable!$Q$23)),
MAX(0,INT(($B41+ChapterTable!$S$26+VLOOKUP(SUBSTITUTE(D$1,"성장단계","")&amp;"보스단계오프셋",ChapterTable!$S:$T,2,0))/ChapterTable!$S$23)))</f>
        <v>0</v>
      </c>
      <c r="E41" s="1">
        <f ca="1">IF(AND($A41=0,$B41=1),
    VLOOKUP(1,ChapterTable!$1:$1048576,MATCH("최종"&amp;SUBSTITUTE(SUBSTITUTE(E$1,"standard",""),"|Float",""),ChapterTable!$1:$1,0),0)*ChapterTable!$Q$17,
  IF(AND($A41=0,$B41=0),
    E42,
  IF($B41=0,
    VLOOKUP($A41,ChapterTable!$1:$1048576,MATCH("최종"&amp;SUBSTITUTE(SUBSTITUTE(E$1,"standard",""),"|Float",""),ChapterTable!$1:$1,0),0),
  IF($B41=1,
    IF($L41=FALSE,
      VLOOKUP($A41,ChapterTable!$1:$1048576,MATCH("최종"&amp;SUBSTITUTE(SUBSTITUTE(E$1,"standard",""),"|Float",""),ChapterTable!$1:$1,0),0),
      VLOOKUP($A41-ChapterTable!$Q$11,ChapterTable!$1:$1048576,MATCH("최종"&amp;SUBSTITUTE(SUBSTITUTE(E$1,"standard",""),"|Float",""),ChapterTable!$1:$1,0),0)*ChapterTable!$Q$14
    ),
  OFFSET(E41,-$B41+IF($L41,1,0),0)*
    (VLOOKUP(SUBSTITUTE(SUBSTITUTE(E$1,"standard",""),"|Float","")&amp;"인게임누적곱배수",ChapterTable!$S:$T,2,0)^C41
    +VLOOKUP(SUBSTITUTE(SUBSTITUTE(E$1,"standard",""),"|Float","")&amp;"인게임누적합배수",ChapterTable!$S:$T,2,0)*C41)
  )
  )
  )
)</f>
        <v>243.00000000000003</v>
      </c>
      <c r="F41" s="1">
        <f ca="1">IF(AND($A41=0,$B41=1),
    VLOOKUP(1,ChapterTable!$1:$1048576,MATCH("최종"&amp;SUBSTITUTE(SUBSTITUTE(F$1,"standard",""),"|Float",""),ChapterTable!$1:$1,0),0)*ChapterTable!$Q$17,
  IF(AND($A41=0,$B41=0),
    F42,
  IF($B41=0,
    VLOOKUP($A41,ChapterTable!$1:$1048576,MATCH("최종"&amp;SUBSTITUTE(SUBSTITUTE(F$1,"standard",""),"|Float",""),ChapterTable!$1:$1,0),0),
  IF($B41=1,
    IF($L41=FALSE,
      VLOOKUP($A41,ChapterTable!$1:$1048576,MATCH("최종"&amp;SUBSTITUTE(SUBSTITUTE(F$1,"standard",""),"|Float",""),ChapterTable!$1:$1,0),0),
      VLOOKUP($A41-ChapterTable!$Q$11,ChapterTable!$1:$1048576,MATCH("최종"&amp;SUBSTITUTE(SUBSTITUTE(F$1,"standard",""),"|Float",""),ChapterTable!$1:$1,0),0)*ChapterTable!$Q$14
    ),
  OFFSET(F41,-$B41+IF($L41,1,0),0)*
    (VLOOKUP(SUBSTITUTE(SUBSTITUTE(F$1,"standard",""),"|Float","")&amp;"인게임누적곱배수",ChapterTable!$S:$T,2,0)^D41
    +VLOOKUP(SUBSTITUTE(SUBSTITUTE(F$1,"standard",""),"|Float","")&amp;"인게임누적합배수",ChapterTable!$S:$T,2,0)*D41)
  )
  )
  )
)</f>
        <v>100</v>
      </c>
      <c r="J41" t="str">
        <f>IF(ISBLANK(I41),"",
IFERROR(VLOOKUP(I41,[1]StringTable!$1:$1048576,MATCH([1]StringTable!$B$1,[1]StringTable!$1:$1,0),0),
IFERROR(VLOOKUP(I41,[1]InApkStringTable!$1:$1048576,MATCH([1]InApkStringTable!$B$1,[1]InApkStringTable!$1:$1,0),0),
"스트링없음")))</f>
        <v/>
      </c>
      <c r="L41" t="b">
        <v>0</v>
      </c>
      <c r="N41" t="str">
        <f>IF(ISBLANK(M41),"",IF(ISERROR(VLOOKUP(M41,MapTable!$A:$A,1,0)),"맵없음",""))</f>
        <v/>
      </c>
      <c r="O41">
        <f t="shared" si="0"/>
        <v>1</v>
      </c>
      <c r="Q41">
        <f t="shared" si="1"/>
        <v>1</v>
      </c>
      <c r="R41" t="b">
        <f t="shared" ca="1" si="2"/>
        <v>0</v>
      </c>
      <c r="T41" t="b">
        <f t="shared" ca="1" si="3"/>
        <v>0</v>
      </c>
      <c r="U41" t="s">
        <v>28</v>
      </c>
      <c r="V41" t="str">
        <f>IF(ISBLANK(U41),"",IF(ISERROR(VLOOKUP(U41,MapTable!$A:$A,1,0)),"맵없음",""))</f>
        <v/>
      </c>
      <c r="W41" t="s">
        <v>294</v>
      </c>
      <c r="X41" t="str">
        <f>IF(ISBLANK(W41),"",
IF(ISERROR(FIND(",",W41)),
  IF(ISERROR(VLOOKUP(W41,MapTable!$A:$A,1,0)),"맵없음",
  ""),
IF(ISERROR(FIND(",",W41,FIND(",",W41)+1)),
  IF(OR(ISERROR(VLOOKUP(LEFT(W41,FIND(",",W41)-1),MapTable!$A:$A,1,0)),ISERROR(VLOOKUP(TRIM(MID(W41,FIND(",",W41)+1,999)),MapTable!$A:$A,1,0))),"맵없음",
  ""),
IF(ISERROR(FIND(",",W41,FIND(",",W41,FIND(",",W41)+1)+1)),
  IF(OR(ISERROR(VLOOKUP(LEFT(W41,FIND(",",W41)-1),MapTable!$A:$A,1,0)),ISERROR(VLOOKUP(TRIM(MID(W41,FIND(",",W41)+1,FIND(",",W41,FIND(",",W41)+1)-FIND(",",W41)-1)),MapTable!$A:$A,1,0)),ISERROR(VLOOKUP(TRIM(MID(W41,FIND(",",W41,FIND(",",W41)+1)+1,999)),MapTable!$A:$A,1,0))),"맵없음",
  ""),
IF(ISERROR(FIND(",",W41,FIND(",",W41,FIND(",",W41,FIND(",",W41)+1)+1)+1)),
  IF(OR(ISERROR(VLOOKUP(LEFT(W41,FIND(",",W41)-1),MapTable!$A:$A,1,0)),ISERROR(VLOOKUP(TRIM(MID(W41,FIND(",",W41)+1,FIND(",",W41,FIND(",",W41)+1)-FIND(",",W41)-1)),MapTable!$A:$A,1,0)),ISERROR(VLOOKUP(TRIM(MID(W41,FIND(",",W41,FIND(",",W41)+1)+1,FIND(",",W41,FIND(",",W41,FIND(",",W41)+1)+1)-FIND(",",W41,FIND(",",W41)+1)-1)),MapTable!$A:$A,1,0)),ISERROR(VLOOKUP(TRIM(MID(W41,FIND(",",W41,FIND(",",W41,FIND(",",W41)+1)+1)+1,999)),MapTable!$A:$A,1,0))),"맵없음",
  ""),
)))))</f>
        <v/>
      </c>
      <c r="AB41">
        <v>1001</v>
      </c>
      <c r="AC41" t="str">
        <f>IF(ISBLANK(AB41),"",IF(ISERROR(VLOOKUP(AB41,[3]DropTable!$A:$A,1,0)),"드랍없음",""))</f>
        <v/>
      </c>
      <c r="AE41" t="str">
        <f>IF(ISBLANK(AD41),"",IF(ISERROR(VLOOKUP(AD41,[3]DropTable!$A:$A,1,0)),"드랍없음",""))</f>
        <v/>
      </c>
      <c r="AG41">
        <v>9.8000000000000007</v>
      </c>
      <c r="AH41">
        <v>1</v>
      </c>
    </row>
    <row r="42" spans="1:34" x14ac:dyDescent="0.3">
      <c r="A42">
        <v>1</v>
      </c>
      <c r="B42">
        <v>9</v>
      </c>
      <c r="C42">
        <f>IF(OR($L42=TRUE,$A42=0,MOD($A42,ChapterTable!$S$20)&lt;&gt;0),
MAX(0,INT(($B42+ChapterTable!$Q$26+VLOOKUP(SUBSTITUTE(C$1,"성장단계","")&amp;"단계오프셋",ChapterTable!$S:$T,2,0))/ChapterTable!$Q$23)),
MAX(0,INT(($B42+ChapterTable!$S$26+VLOOKUP(SUBSTITUTE(C$1,"성장단계","")&amp;"보스단계오프셋",ChapterTable!$S:$T,2,0))/ChapterTable!$S$23)))</f>
        <v>1</v>
      </c>
      <c r="D42">
        <f>IF(OR($L42=TRUE,$A42=0,MOD($A42,ChapterTable!$S$20)&lt;&gt;0),
MAX(0,INT(($B42+ChapterTable!$Q$26+VLOOKUP(SUBSTITUTE(D$1,"성장단계","")&amp;"단계오프셋",ChapterTable!$S:$T,2,0))/ChapterTable!$Q$23)),
MAX(0,INT(($B42+ChapterTable!$S$26+VLOOKUP(SUBSTITUTE(D$1,"성장단계","")&amp;"보스단계오프셋",ChapterTable!$S:$T,2,0))/ChapterTable!$S$23)))</f>
        <v>0</v>
      </c>
      <c r="E42" s="1">
        <f ca="1">IF(AND($A42=0,$B42=1),
    VLOOKUP(1,ChapterTable!$1:$1048576,MATCH("최종"&amp;SUBSTITUTE(SUBSTITUTE(E$1,"standard",""),"|Float",""),ChapterTable!$1:$1,0),0)*ChapterTable!$Q$17,
  IF(AND($A42=0,$B42=0),
    E43,
  IF($B42=0,
    VLOOKUP($A42,ChapterTable!$1:$1048576,MATCH("최종"&amp;SUBSTITUTE(SUBSTITUTE(E$1,"standard",""),"|Float",""),ChapterTable!$1:$1,0),0),
  IF($B42=1,
    IF($L42=FALSE,
      VLOOKUP($A42,ChapterTable!$1:$1048576,MATCH("최종"&amp;SUBSTITUTE(SUBSTITUTE(E$1,"standard",""),"|Float",""),ChapterTable!$1:$1,0),0),
      VLOOKUP($A42-ChapterTable!$Q$11,ChapterTable!$1:$1048576,MATCH("최종"&amp;SUBSTITUTE(SUBSTITUTE(E$1,"standard",""),"|Float",""),ChapterTable!$1:$1,0),0)*ChapterTable!$Q$14
    ),
  OFFSET(E42,-$B42+IF($L42,1,0),0)*
    (VLOOKUP(SUBSTITUTE(SUBSTITUTE(E$1,"standard",""),"|Float","")&amp;"인게임누적곱배수",ChapterTable!$S:$T,2,0)^C42
    +VLOOKUP(SUBSTITUTE(SUBSTITUTE(E$1,"standard",""),"|Float","")&amp;"인게임누적합배수",ChapterTable!$S:$T,2,0)*C42)
  )
  )
  )
)</f>
        <v>243.00000000000003</v>
      </c>
      <c r="F42" s="1">
        <f ca="1">IF(AND($A42=0,$B42=1),
    VLOOKUP(1,ChapterTable!$1:$1048576,MATCH("최종"&amp;SUBSTITUTE(SUBSTITUTE(F$1,"standard",""),"|Float",""),ChapterTable!$1:$1,0),0)*ChapterTable!$Q$17,
  IF(AND($A42=0,$B42=0),
    F43,
  IF($B42=0,
    VLOOKUP($A42,ChapterTable!$1:$1048576,MATCH("최종"&amp;SUBSTITUTE(SUBSTITUTE(F$1,"standard",""),"|Float",""),ChapterTable!$1:$1,0),0),
  IF($B42=1,
    IF($L42=FALSE,
      VLOOKUP($A42,ChapterTable!$1:$1048576,MATCH("최종"&amp;SUBSTITUTE(SUBSTITUTE(F$1,"standard",""),"|Float",""),ChapterTable!$1:$1,0),0),
      VLOOKUP($A42-ChapterTable!$Q$11,ChapterTable!$1:$1048576,MATCH("최종"&amp;SUBSTITUTE(SUBSTITUTE(F$1,"standard",""),"|Float",""),ChapterTable!$1:$1,0),0)*ChapterTable!$Q$14
    ),
  OFFSET(F42,-$B42+IF($L42,1,0),0)*
    (VLOOKUP(SUBSTITUTE(SUBSTITUTE(F$1,"standard",""),"|Float","")&amp;"인게임누적곱배수",ChapterTable!$S:$T,2,0)^D42
    +VLOOKUP(SUBSTITUTE(SUBSTITUTE(F$1,"standard",""),"|Float","")&amp;"인게임누적합배수",ChapterTable!$S:$T,2,0)*D42)
  )
  )
  )
)</f>
        <v>100</v>
      </c>
      <c r="J42" t="str">
        <f>IF(ISBLANK(I42),"",
IFERROR(VLOOKUP(I42,[1]StringTable!$1:$1048576,MATCH([1]StringTable!$B$1,[1]StringTable!$1:$1,0),0),
IFERROR(VLOOKUP(I42,[1]InApkStringTable!$1:$1048576,MATCH([1]InApkStringTable!$B$1,[1]InApkStringTable!$1:$1,0),0),
"스트링없음")))</f>
        <v/>
      </c>
      <c r="L42" t="b">
        <v>0</v>
      </c>
      <c r="N42" t="str">
        <f>IF(ISBLANK(M42),"",IF(ISERROR(VLOOKUP(M42,MapTable!$A:$A,1,0)),"맵없음",""))</f>
        <v/>
      </c>
      <c r="O42">
        <f t="shared" si="0"/>
        <v>91</v>
      </c>
      <c r="Q42">
        <f t="shared" si="1"/>
        <v>91</v>
      </c>
      <c r="R42" t="b">
        <f t="shared" ca="1" si="2"/>
        <v>1</v>
      </c>
      <c r="S42" t="b">
        <v>0</v>
      </c>
      <c r="T42" t="b">
        <f t="shared" si="3"/>
        <v>0</v>
      </c>
      <c r="U42" t="s">
        <v>29</v>
      </c>
      <c r="V42" t="str">
        <f>IF(ISBLANK(U42),"",IF(ISERROR(VLOOKUP(U42,MapTable!$A:$A,1,0)),"맵없음",""))</f>
        <v/>
      </c>
      <c r="X42" t="str">
        <f>IF(ISBLANK(W42),"",
IF(ISERROR(FIND(",",W42)),
  IF(ISERROR(VLOOKUP(W42,MapTable!$A:$A,1,0)),"맵없음",
  ""),
IF(ISERROR(FIND(",",W42,FIND(",",W42)+1)),
  IF(OR(ISERROR(VLOOKUP(LEFT(W42,FIND(",",W42)-1),MapTable!$A:$A,1,0)),ISERROR(VLOOKUP(TRIM(MID(W42,FIND(",",W42)+1,999)),MapTable!$A:$A,1,0))),"맵없음",
  ""),
IF(ISERROR(FIND(",",W42,FIND(",",W42,FIND(",",W42)+1)+1)),
  IF(OR(ISERROR(VLOOKUP(LEFT(W42,FIND(",",W42)-1),MapTable!$A:$A,1,0)),ISERROR(VLOOKUP(TRIM(MID(W42,FIND(",",W42)+1,FIND(",",W42,FIND(",",W42)+1)-FIND(",",W42)-1)),MapTable!$A:$A,1,0)),ISERROR(VLOOKUP(TRIM(MID(W42,FIND(",",W42,FIND(",",W42)+1)+1,999)),MapTable!$A:$A,1,0))),"맵없음",
  ""),
IF(ISERROR(FIND(",",W42,FIND(",",W42,FIND(",",W42,FIND(",",W42)+1)+1)+1)),
  IF(OR(ISERROR(VLOOKUP(LEFT(W42,FIND(",",W42)-1),MapTable!$A:$A,1,0)),ISERROR(VLOOKUP(TRIM(MID(W42,FIND(",",W42)+1,FIND(",",W42,FIND(",",W42)+1)-FIND(",",W42)-1)),MapTable!$A:$A,1,0)),ISERROR(VLOOKUP(TRIM(MID(W42,FIND(",",W42,FIND(",",W42)+1)+1,FIND(",",W42,FIND(",",W42,FIND(",",W42)+1)+1)-FIND(",",W42,FIND(",",W42)+1)-1)),MapTable!$A:$A,1,0)),ISERROR(VLOOKUP(TRIM(MID(W42,FIND(",",W42,FIND(",",W42,FIND(",",W42)+1)+1)+1,999)),MapTable!$A:$A,1,0))),"맵없음",
  ""),
)))))</f>
        <v/>
      </c>
      <c r="AB42">
        <v>1001</v>
      </c>
      <c r="AC42" t="str">
        <f>IF(ISBLANK(AB42),"",IF(ISERROR(VLOOKUP(AB42,[3]DropTable!$A:$A,1,0)),"드랍없음",""))</f>
        <v/>
      </c>
      <c r="AE42" t="str">
        <f>IF(ISBLANK(AD42),"",IF(ISERROR(VLOOKUP(AD42,[3]DropTable!$A:$A,1,0)),"드랍없음",""))</f>
        <v/>
      </c>
      <c r="AG42">
        <v>9.8000000000000007</v>
      </c>
      <c r="AH42">
        <v>1</v>
      </c>
    </row>
    <row r="43" spans="1:34" x14ac:dyDescent="0.3">
      <c r="A43">
        <v>1</v>
      </c>
      <c r="B43">
        <v>10</v>
      </c>
      <c r="C43">
        <f>IF(OR($L43=TRUE,$A43=0,MOD($A43,ChapterTable!$S$20)&lt;&gt;0),
MAX(0,INT(($B43+ChapterTable!$Q$26+VLOOKUP(SUBSTITUTE(C$1,"성장단계","")&amp;"단계오프셋",ChapterTable!$S:$T,2,0))/ChapterTable!$Q$23)),
MAX(0,INT(($B43+ChapterTable!$S$26+VLOOKUP(SUBSTITUTE(C$1,"성장단계","")&amp;"보스단계오프셋",ChapterTable!$S:$T,2,0))/ChapterTable!$S$23)))</f>
        <v>1</v>
      </c>
      <c r="D43">
        <f>IF(OR($L43=TRUE,$A43=0,MOD($A43,ChapterTable!$S$20)&lt;&gt;0),
MAX(0,INT(($B43+ChapterTable!$Q$26+VLOOKUP(SUBSTITUTE(D$1,"성장단계","")&amp;"단계오프셋",ChapterTable!$S:$T,2,0))/ChapterTable!$Q$23)),
MAX(0,INT(($B43+ChapterTable!$S$26+VLOOKUP(SUBSTITUTE(D$1,"성장단계","")&amp;"보스단계오프셋",ChapterTable!$S:$T,2,0))/ChapterTable!$S$23)))</f>
        <v>0</v>
      </c>
      <c r="E43" s="1">
        <f ca="1">IF(AND($A43=0,$B43=1),
    VLOOKUP(1,ChapterTable!$1:$1048576,MATCH("최종"&amp;SUBSTITUTE(SUBSTITUTE(E$1,"standard",""),"|Float",""),ChapterTable!$1:$1,0),0)*ChapterTable!$Q$17,
  IF(AND($A43=0,$B43=0),
    E44,
  IF($B43=0,
    VLOOKUP($A43,ChapterTable!$1:$1048576,MATCH("최종"&amp;SUBSTITUTE(SUBSTITUTE(E$1,"standard",""),"|Float",""),ChapterTable!$1:$1,0),0),
  IF($B43=1,
    IF($L43=FALSE,
      VLOOKUP($A43,ChapterTable!$1:$1048576,MATCH("최종"&amp;SUBSTITUTE(SUBSTITUTE(E$1,"standard",""),"|Float",""),ChapterTable!$1:$1,0),0),
      VLOOKUP($A43-ChapterTable!$Q$11,ChapterTable!$1:$1048576,MATCH("최종"&amp;SUBSTITUTE(SUBSTITUTE(E$1,"standard",""),"|Float",""),ChapterTable!$1:$1,0),0)*ChapterTable!$Q$14
    ),
  OFFSET(E43,-$B43+IF($L43,1,0),0)*
    (VLOOKUP(SUBSTITUTE(SUBSTITUTE(E$1,"standard",""),"|Float","")&amp;"인게임누적곱배수",ChapterTable!$S:$T,2,0)^C43
    +VLOOKUP(SUBSTITUTE(SUBSTITUTE(E$1,"standard",""),"|Float","")&amp;"인게임누적합배수",ChapterTable!$S:$T,2,0)*C43)
  )
  )
  )
)</f>
        <v>243.00000000000003</v>
      </c>
      <c r="F43" s="1">
        <f ca="1">IF(AND($A43=0,$B43=1),
    VLOOKUP(1,ChapterTable!$1:$1048576,MATCH("최종"&amp;SUBSTITUTE(SUBSTITUTE(F$1,"standard",""),"|Float",""),ChapterTable!$1:$1,0),0)*ChapterTable!$Q$17,
  IF(AND($A43=0,$B43=0),
    F44,
  IF($B43=0,
    VLOOKUP($A43,ChapterTable!$1:$1048576,MATCH("최종"&amp;SUBSTITUTE(SUBSTITUTE(F$1,"standard",""),"|Float",""),ChapterTable!$1:$1,0),0),
  IF($B43=1,
    IF($L43=FALSE,
      VLOOKUP($A43,ChapterTable!$1:$1048576,MATCH("최종"&amp;SUBSTITUTE(SUBSTITUTE(F$1,"standard",""),"|Float",""),ChapterTable!$1:$1,0),0),
      VLOOKUP($A43-ChapterTable!$Q$11,ChapterTable!$1:$1048576,MATCH("최종"&amp;SUBSTITUTE(SUBSTITUTE(F$1,"standard",""),"|Float",""),ChapterTable!$1:$1,0),0)*ChapterTable!$Q$14
    ),
  OFFSET(F43,-$B43+IF($L43,1,0),0)*
    (VLOOKUP(SUBSTITUTE(SUBSTITUTE(F$1,"standard",""),"|Float","")&amp;"인게임누적곱배수",ChapterTable!$S:$T,2,0)^D43
    +VLOOKUP(SUBSTITUTE(SUBSTITUTE(F$1,"standard",""),"|Float","")&amp;"인게임누적합배수",ChapterTable!$S:$T,2,0)*D43)
  )
  )
  )
)</f>
        <v>100</v>
      </c>
      <c r="J43" t="str">
        <f>IF(ISBLANK(I43),"",
IFERROR(VLOOKUP(I43,[1]StringTable!$1:$1048576,MATCH([1]StringTable!$B$1,[1]StringTable!$1:$1,0),0),
IFERROR(VLOOKUP(I43,[1]InApkStringTable!$1:$1048576,MATCH([1]InApkStringTable!$B$1,[1]InApkStringTable!$1:$1,0),0),
"스트링없음")))</f>
        <v/>
      </c>
      <c r="L43" t="b">
        <v>0</v>
      </c>
      <c r="N43" t="str">
        <f>IF(ISBLANK(M43),"",IF(ISERROR(VLOOKUP(M43,MapTable!$A:$A,1,0)),"맵없음",""))</f>
        <v/>
      </c>
      <c r="O43">
        <f t="shared" si="0"/>
        <v>21</v>
      </c>
      <c r="Q43">
        <f t="shared" si="1"/>
        <v>21</v>
      </c>
      <c r="R43" t="b">
        <f t="shared" ca="1" si="2"/>
        <v>0</v>
      </c>
      <c r="T43" t="b">
        <f t="shared" ca="1" si="3"/>
        <v>0</v>
      </c>
      <c r="U43" t="s">
        <v>30</v>
      </c>
      <c r="V43" t="str">
        <f>IF(ISBLANK(U43),"",IF(ISERROR(VLOOKUP(U43,MapTable!$A:$A,1,0)),"맵없음",""))</f>
        <v/>
      </c>
      <c r="X43" t="str">
        <f>IF(ISBLANK(W43),"",
IF(ISERROR(FIND(",",W43)),
  IF(ISERROR(VLOOKUP(W43,MapTable!$A:$A,1,0)),"맵없음",
  ""),
IF(ISERROR(FIND(",",W43,FIND(",",W43)+1)),
  IF(OR(ISERROR(VLOOKUP(LEFT(W43,FIND(",",W43)-1),MapTable!$A:$A,1,0)),ISERROR(VLOOKUP(TRIM(MID(W43,FIND(",",W43)+1,999)),MapTable!$A:$A,1,0))),"맵없음",
  ""),
IF(ISERROR(FIND(",",W43,FIND(",",W43,FIND(",",W43)+1)+1)),
  IF(OR(ISERROR(VLOOKUP(LEFT(W43,FIND(",",W43)-1),MapTable!$A:$A,1,0)),ISERROR(VLOOKUP(TRIM(MID(W43,FIND(",",W43)+1,FIND(",",W43,FIND(",",W43)+1)-FIND(",",W43)-1)),MapTable!$A:$A,1,0)),ISERROR(VLOOKUP(TRIM(MID(W43,FIND(",",W43,FIND(",",W43)+1)+1,999)),MapTable!$A:$A,1,0))),"맵없음",
  ""),
IF(ISERROR(FIND(",",W43,FIND(",",W43,FIND(",",W43,FIND(",",W43)+1)+1)+1)),
  IF(OR(ISERROR(VLOOKUP(LEFT(W43,FIND(",",W43)-1),MapTable!$A:$A,1,0)),ISERROR(VLOOKUP(TRIM(MID(W43,FIND(",",W43)+1,FIND(",",W43,FIND(",",W43)+1)-FIND(",",W43)-1)),MapTable!$A:$A,1,0)),ISERROR(VLOOKUP(TRIM(MID(W43,FIND(",",W43,FIND(",",W43)+1)+1,FIND(",",W43,FIND(",",W43,FIND(",",W43)+1)+1)-FIND(",",W43,FIND(",",W43)+1)-1)),MapTable!$A:$A,1,0)),ISERROR(VLOOKUP(TRIM(MID(W43,FIND(",",W43,FIND(",",W43,FIND(",",W43)+1)+1)+1,999)),MapTable!$A:$A,1,0))),"맵없음",
  ""),
)))))</f>
        <v/>
      </c>
      <c r="AB43">
        <v>1001</v>
      </c>
      <c r="AC43" t="str">
        <f>IF(ISBLANK(AB43),"",IF(ISERROR(VLOOKUP(AB43,[3]DropTable!$A:$A,1,0)),"드랍없음",""))</f>
        <v/>
      </c>
      <c r="AD43">
        <v>5001</v>
      </c>
      <c r="AE43" t="str">
        <f>IF(ISBLANK(AD43),"",IF(ISERROR(VLOOKUP(AD43,[3]DropTable!$A:$A,1,0)),"드랍없음",""))</f>
        <v/>
      </c>
      <c r="AF43">
        <v>11</v>
      </c>
      <c r="AG43">
        <v>32.4</v>
      </c>
      <c r="AH43">
        <v>1</v>
      </c>
    </row>
    <row r="44" spans="1:34" x14ac:dyDescent="0.3">
      <c r="A44">
        <v>1</v>
      </c>
      <c r="B44">
        <v>11</v>
      </c>
      <c r="C44">
        <f>IF(OR($L44=TRUE,$A44=0,MOD($A44,ChapterTable!$S$20)&lt;&gt;0),
MAX(0,INT(($B44+ChapterTable!$Q$26+VLOOKUP(SUBSTITUTE(C$1,"성장단계","")&amp;"단계오프셋",ChapterTable!$S:$T,2,0))/ChapterTable!$Q$23)),
MAX(0,INT(($B44+ChapterTable!$S$26+VLOOKUP(SUBSTITUTE(C$1,"성장단계","")&amp;"보스단계오프셋",ChapterTable!$S:$T,2,0))/ChapterTable!$S$23)))</f>
        <v>1</v>
      </c>
      <c r="D44">
        <f>IF(OR($L44=TRUE,$A44=0,MOD($A44,ChapterTable!$S$20)&lt;&gt;0),
MAX(0,INT(($B44+ChapterTable!$Q$26+VLOOKUP(SUBSTITUTE(D$1,"성장단계","")&amp;"단계오프셋",ChapterTable!$S:$T,2,0))/ChapterTable!$Q$23)),
MAX(0,INT(($B44+ChapterTable!$S$26+VLOOKUP(SUBSTITUTE(D$1,"성장단계","")&amp;"보스단계오프셋",ChapterTable!$S:$T,2,0))/ChapterTable!$S$23)))</f>
        <v>1</v>
      </c>
      <c r="E44" s="1">
        <f ca="1">IF(AND($A44=0,$B44=1),
    VLOOKUP(1,ChapterTable!$1:$1048576,MATCH("최종"&amp;SUBSTITUTE(SUBSTITUTE(E$1,"standard",""),"|Float",""),ChapterTable!$1:$1,0),0)*ChapterTable!$Q$17,
  IF(AND($A44=0,$B44=0),
    E45,
  IF($B44=0,
    VLOOKUP($A44,ChapterTable!$1:$1048576,MATCH("최종"&amp;SUBSTITUTE(SUBSTITUTE(E$1,"standard",""),"|Float",""),ChapterTable!$1:$1,0),0),
  IF($B44=1,
    IF($L44=FALSE,
      VLOOKUP($A44,ChapterTable!$1:$1048576,MATCH("최종"&amp;SUBSTITUTE(SUBSTITUTE(E$1,"standard",""),"|Float",""),ChapterTable!$1:$1,0),0),
      VLOOKUP($A44-ChapterTable!$Q$11,ChapterTable!$1:$1048576,MATCH("최종"&amp;SUBSTITUTE(SUBSTITUTE(E$1,"standard",""),"|Float",""),ChapterTable!$1:$1,0),0)*ChapterTable!$Q$14
    ),
  OFFSET(E44,-$B44+IF($L44,1,0),0)*
    (VLOOKUP(SUBSTITUTE(SUBSTITUTE(E$1,"standard",""),"|Float","")&amp;"인게임누적곱배수",ChapterTable!$S:$T,2,0)^C44
    +VLOOKUP(SUBSTITUTE(SUBSTITUTE(E$1,"standard",""),"|Float","")&amp;"인게임누적합배수",ChapterTable!$S:$T,2,0)*C44)
  )
  )
  )
)</f>
        <v>243.00000000000003</v>
      </c>
      <c r="F44" s="1">
        <f ca="1">IF(AND($A44=0,$B44=1),
    VLOOKUP(1,ChapterTable!$1:$1048576,MATCH("최종"&amp;SUBSTITUTE(SUBSTITUTE(F$1,"standard",""),"|Float",""),ChapterTable!$1:$1,0),0)*ChapterTable!$Q$17,
  IF(AND($A44=0,$B44=0),
    F45,
  IF($B44=0,
    VLOOKUP($A44,ChapterTable!$1:$1048576,MATCH("최종"&amp;SUBSTITUTE(SUBSTITUTE(F$1,"standard",""),"|Float",""),ChapterTable!$1:$1,0),0),
  IF($B44=1,
    IF($L44=FALSE,
      VLOOKUP($A44,ChapterTable!$1:$1048576,MATCH("최종"&amp;SUBSTITUTE(SUBSTITUTE(F$1,"standard",""),"|Float",""),ChapterTable!$1:$1,0),0),
      VLOOKUP($A44-ChapterTable!$Q$11,ChapterTable!$1:$1048576,MATCH("최종"&amp;SUBSTITUTE(SUBSTITUTE(F$1,"standard",""),"|Float",""),ChapterTable!$1:$1,0),0)*ChapterTable!$Q$14
    ),
  OFFSET(F44,-$B44+IF($L44,1,0),0)*
    (VLOOKUP(SUBSTITUTE(SUBSTITUTE(F$1,"standard",""),"|Float","")&amp;"인게임누적곱배수",ChapterTable!$S:$T,2,0)^D44
    +VLOOKUP(SUBSTITUTE(SUBSTITUTE(F$1,"standard",""),"|Float","")&amp;"인게임누적합배수",ChapterTable!$S:$T,2,0)*D44)
  )
  )
  )
)</f>
        <v>120</v>
      </c>
      <c r="J44" t="str">
        <f>IF(ISBLANK(I44),"",
IFERROR(VLOOKUP(I44,[1]StringTable!$1:$1048576,MATCH([1]StringTable!$B$1,[1]StringTable!$1:$1,0),0),
IFERROR(VLOOKUP(I44,[1]InApkStringTable!$1:$1048576,MATCH([1]InApkStringTable!$B$1,[1]InApkStringTable!$1:$1,0),0),
"스트링없음")))</f>
        <v/>
      </c>
      <c r="L44" t="b">
        <v>0</v>
      </c>
      <c r="N44" t="str">
        <f>IF(ISBLANK(M44),"",IF(ISERROR(VLOOKUP(M44,MapTable!$A:$A,1,0)),"맵없음",""))</f>
        <v/>
      </c>
      <c r="O44">
        <f t="shared" si="0"/>
        <v>2</v>
      </c>
      <c r="Q44">
        <f t="shared" si="1"/>
        <v>2</v>
      </c>
      <c r="R44" t="b">
        <f t="shared" ca="1" si="2"/>
        <v>0</v>
      </c>
      <c r="T44" t="b">
        <f t="shared" ca="1" si="3"/>
        <v>0</v>
      </c>
      <c r="U44" t="s">
        <v>31</v>
      </c>
      <c r="V44" t="str">
        <f>IF(ISBLANK(U44),"",IF(ISERROR(VLOOKUP(U44,MapTable!$A:$A,1,0)),"맵없음",""))</f>
        <v/>
      </c>
      <c r="X44" t="str">
        <f>IF(ISBLANK(W44),"",
IF(ISERROR(FIND(",",W44)),
  IF(ISERROR(VLOOKUP(W44,MapTable!$A:$A,1,0)),"맵없음",
  ""),
IF(ISERROR(FIND(",",W44,FIND(",",W44)+1)),
  IF(OR(ISERROR(VLOOKUP(LEFT(W44,FIND(",",W44)-1),MapTable!$A:$A,1,0)),ISERROR(VLOOKUP(TRIM(MID(W44,FIND(",",W44)+1,999)),MapTable!$A:$A,1,0))),"맵없음",
  ""),
IF(ISERROR(FIND(",",W44,FIND(",",W44,FIND(",",W44)+1)+1)),
  IF(OR(ISERROR(VLOOKUP(LEFT(W44,FIND(",",W44)-1),MapTable!$A:$A,1,0)),ISERROR(VLOOKUP(TRIM(MID(W44,FIND(",",W44)+1,FIND(",",W44,FIND(",",W44)+1)-FIND(",",W44)-1)),MapTable!$A:$A,1,0)),ISERROR(VLOOKUP(TRIM(MID(W44,FIND(",",W44,FIND(",",W44)+1)+1,999)),MapTable!$A:$A,1,0))),"맵없음",
  ""),
IF(ISERROR(FIND(",",W44,FIND(",",W44,FIND(",",W44,FIND(",",W44)+1)+1)+1)),
  IF(OR(ISERROR(VLOOKUP(LEFT(W44,FIND(",",W44)-1),MapTable!$A:$A,1,0)),ISERROR(VLOOKUP(TRIM(MID(W44,FIND(",",W44)+1,FIND(",",W44,FIND(",",W44)+1)-FIND(",",W44)-1)),MapTable!$A:$A,1,0)),ISERROR(VLOOKUP(TRIM(MID(W44,FIND(",",W44,FIND(",",W44)+1)+1,FIND(",",W44,FIND(",",W44,FIND(",",W44)+1)+1)-FIND(",",W44,FIND(",",W44)+1)-1)),MapTable!$A:$A,1,0)),ISERROR(VLOOKUP(TRIM(MID(W44,FIND(",",W44,FIND(",",W44,FIND(",",W44)+1)+1)+1,999)),MapTable!$A:$A,1,0))),"맵없음",
  ""),
)))))</f>
        <v/>
      </c>
      <c r="AB44">
        <v>1002</v>
      </c>
      <c r="AC44" t="str">
        <f>IF(ISBLANK(AB44),"",IF(ISERROR(VLOOKUP(AB44,[3]DropTable!$A:$A,1,0)),"드랍없음",""))</f>
        <v/>
      </c>
      <c r="AE44" t="str">
        <f>IF(ISBLANK(AD44),"",IF(ISERROR(VLOOKUP(AD44,[3]DropTable!$A:$A,1,0)),"드랍없음",""))</f>
        <v/>
      </c>
      <c r="AG44">
        <v>9.8000000000000007</v>
      </c>
      <c r="AH44">
        <v>0.8</v>
      </c>
    </row>
    <row r="45" spans="1:34" x14ac:dyDescent="0.3">
      <c r="A45">
        <v>1</v>
      </c>
      <c r="B45">
        <v>12</v>
      </c>
      <c r="C45">
        <f>IF(OR($L45=TRUE,$A45=0,MOD($A45,ChapterTable!$S$20)&lt;&gt;0),
MAX(0,INT(($B45+ChapterTable!$Q$26+VLOOKUP(SUBSTITUTE(C$1,"성장단계","")&amp;"단계오프셋",ChapterTable!$S:$T,2,0))/ChapterTable!$Q$23)),
MAX(0,INT(($B45+ChapterTable!$S$26+VLOOKUP(SUBSTITUTE(C$1,"성장단계","")&amp;"보스단계오프셋",ChapterTable!$S:$T,2,0))/ChapterTable!$S$23)))</f>
        <v>1</v>
      </c>
      <c r="D45">
        <f>IF(OR($L45=TRUE,$A45=0,MOD($A45,ChapterTable!$S$20)&lt;&gt;0),
MAX(0,INT(($B45+ChapterTable!$Q$26+VLOOKUP(SUBSTITUTE(D$1,"성장단계","")&amp;"단계오프셋",ChapterTable!$S:$T,2,0))/ChapterTable!$Q$23)),
MAX(0,INT(($B45+ChapterTable!$S$26+VLOOKUP(SUBSTITUTE(D$1,"성장단계","")&amp;"보스단계오프셋",ChapterTable!$S:$T,2,0))/ChapterTable!$S$23)))</f>
        <v>1</v>
      </c>
      <c r="E45" s="1">
        <f ca="1">IF(AND($A45=0,$B45=1),
    VLOOKUP(1,ChapterTable!$1:$1048576,MATCH("최종"&amp;SUBSTITUTE(SUBSTITUTE(E$1,"standard",""),"|Float",""),ChapterTable!$1:$1,0),0)*ChapterTable!$Q$17,
  IF(AND($A45=0,$B45=0),
    E46,
  IF($B45=0,
    VLOOKUP($A45,ChapterTable!$1:$1048576,MATCH("최종"&amp;SUBSTITUTE(SUBSTITUTE(E$1,"standard",""),"|Float",""),ChapterTable!$1:$1,0),0),
  IF($B45=1,
    IF($L45=FALSE,
      VLOOKUP($A45,ChapterTable!$1:$1048576,MATCH("최종"&amp;SUBSTITUTE(SUBSTITUTE(E$1,"standard",""),"|Float",""),ChapterTable!$1:$1,0),0),
      VLOOKUP($A45-ChapterTable!$Q$11,ChapterTable!$1:$1048576,MATCH("최종"&amp;SUBSTITUTE(SUBSTITUTE(E$1,"standard",""),"|Float",""),ChapterTable!$1:$1,0),0)*ChapterTable!$Q$14
    ),
  OFFSET(E45,-$B45+IF($L45,1,0),0)*
    (VLOOKUP(SUBSTITUTE(SUBSTITUTE(E$1,"standard",""),"|Float","")&amp;"인게임누적곱배수",ChapterTable!$S:$T,2,0)^C45
    +VLOOKUP(SUBSTITUTE(SUBSTITUTE(E$1,"standard",""),"|Float","")&amp;"인게임누적합배수",ChapterTable!$S:$T,2,0)*C45)
  )
  )
  )
)</f>
        <v>243.00000000000003</v>
      </c>
      <c r="F45" s="1">
        <f ca="1">IF(AND($A45=0,$B45=1),
    VLOOKUP(1,ChapterTable!$1:$1048576,MATCH("최종"&amp;SUBSTITUTE(SUBSTITUTE(F$1,"standard",""),"|Float",""),ChapterTable!$1:$1,0),0)*ChapterTable!$Q$17,
  IF(AND($A45=0,$B45=0),
    F46,
  IF($B45=0,
    VLOOKUP($A45,ChapterTable!$1:$1048576,MATCH("최종"&amp;SUBSTITUTE(SUBSTITUTE(F$1,"standard",""),"|Float",""),ChapterTable!$1:$1,0),0),
  IF($B45=1,
    IF($L45=FALSE,
      VLOOKUP($A45,ChapterTable!$1:$1048576,MATCH("최종"&amp;SUBSTITUTE(SUBSTITUTE(F$1,"standard",""),"|Float",""),ChapterTable!$1:$1,0),0),
      VLOOKUP($A45-ChapterTable!$Q$11,ChapterTable!$1:$1048576,MATCH("최종"&amp;SUBSTITUTE(SUBSTITUTE(F$1,"standard",""),"|Float",""),ChapterTable!$1:$1,0),0)*ChapterTable!$Q$14
    ),
  OFFSET(F45,-$B45+IF($L45,1,0),0)*
    (VLOOKUP(SUBSTITUTE(SUBSTITUTE(F$1,"standard",""),"|Float","")&amp;"인게임누적곱배수",ChapterTable!$S:$T,2,0)^D45
    +VLOOKUP(SUBSTITUTE(SUBSTITUTE(F$1,"standard",""),"|Float","")&amp;"인게임누적합배수",ChapterTable!$S:$T,2,0)*D45)
  )
  )
  )
)</f>
        <v>120</v>
      </c>
      <c r="J45" t="str">
        <f>IF(ISBLANK(I45),"",
IFERROR(VLOOKUP(I45,[1]StringTable!$1:$1048576,MATCH([1]StringTable!$B$1,[1]StringTable!$1:$1,0),0),
IFERROR(VLOOKUP(I45,[1]InApkStringTable!$1:$1048576,MATCH([1]InApkStringTable!$B$1,[1]InApkStringTable!$1:$1,0),0),
"스트링없음")))</f>
        <v/>
      </c>
      <c r="L45" t="b">
        <v>0</v>
      </c>
      <c r="N45" t="str">
        <f>IF(ISBLANK(M45),"",IF(ISERROR(VLOOKUP(M45,MapTable!$A:$A,1,0)),"맵없음",""))</f>
        <v/>
      </c>
      <c r="O45">
        <f t="shared" si="0"/>
        <v>2</v>
      </c>
      <c r="Q45">
        <f t="shared" si="1"/>
        <v>2</v>
      </c>
      <c r="R45" t="b">
        <f t="shared" ca="1" si="2"/>
        <v>0</v>
      </c>
      <c r="T45" t="b">
        <f t="shared" ca="1" si="3"/>
        <v>0</v>
      </c>
      <c r="U45" t="s">
        <v>32</v>
      </c>
      <c r="V45" t="str">
        <f>IF(ISBLANK(U45),"",IF(ISERROR(VLOOKUP(U45,MapTable!$A:$A,1,0)),"맵없음",""))</f>
        <v/>
      </c>
      <c r="W45" t="s">
        <v>321</v>
      </c>
      <c r="X45" t="str">
        <f>IF(ISBLANK(W45),"",
IF(ISERROR(FIND(",",W45)),
  IF(ISERROR(VLOOKUP(W45,MapTable!$A:$A,1,0)),"맵없음",
  ""),
IF(ISERROR(FIND(",",W45,FIND(",",W45)+1)),
  IF(OR(ISERROR(VLOOKUP(LEFT(W45,FIND(",",W45)-1),MapTable!$A:$A,1,0)),ISERROR(VLOOKUP(TRIM(MID(W45,FIND(",",W45)+1,999)),MapTable!$A:$A,1,0))),"맵없음",
  ""),
IF(ISERROR(FIND(",",W45,FIND(",",W45,FIND(",",W45)+1)+1)),
  IF(OR(ISERROR(VLOOKUP(LEFT(W45,FIND(",",W45)-1),MapTable!$A:$A,1,0)),ISERROR(VLOOKUP(TRIM(MID(W45,FIND(",",W45)+1,FIND(",",W45,FIND(",",W45)+1)-FIND(",",W45)-1)),MapTable!$A:$A,1,0)),ISERROR(VLOOKUP(TRIM(MID(W45,FIND(",",W45,FIND(",",W45)+1)+1,999)),MapTable!$A:$A,1,0))),"맵없음",
  ""),
IF(ISERROR(FIND(",",W45,FIND(",",W45,FIND(",",W45,FIND(",",W45)+1)+1)+1)),
  IF(OR(ISERROR(VLOOKUP(LEFT(W45,FIND(",",W45)-1),MapTable!$A:$A,1,0)),ISERROR(VLOOKUP(TRIM(MID(W45,FIND(",",W45)+1,FIND(",",W45,FIND(",",W45)+1)-FIND(",",W45)-1)),MapTable!$A:$A,1,0)),ISERROR(VLOOKUP(TRIM(MID(W45,FIND(",",W45,FIND(",",W45)+1)+1,FIND(",",W45,FIND(",",W45,FIND(",",W45)+1)+1)-FIND(",",W45,FIND(",",W45)+1)-1)),MapTable!$A:$A,1,0)),ISERROR(VLOOKUP(TRIM(MID(W45,FIND(",",W45,FIND(",",W45,FIND(",",W45)+1)+1)+1,999)),MapTable!$A:$A,1,0))),"맵없음",
  ""),
)))))</f>
        <v/>
      </c>
      <c r="AB45">
        <v>1002</v>
      </c>
      <c r="AC45" t="str">
        <f>IF(ISBLANK(AB45),"",IF(ISERROR(VLOOKUP(AB45,[3]DropTable!$A:$A,1,0)),"드랍없음",""))</f>
        <v/>
      </c>
      <c r="AE45" t="str">
        <f>IF(ISBLANK(AD45),"",IF(ISERROR(VLOOKUP(AD45,[3]DropTable!$A:$A,1,0)),"드랍없음",""))</f>
        <v/>
      </c>
      <c r="AG45">
        <v>9.8000000000000007</v>
      </c>
      <c r="AH45">
        <v>0.8</v>
      </c>
    </row>
    <row r="46" spans="1:34" x14ac:dyDescent="0.3">
      <c r="A46">
        <v>1</v>
      </c>
      <c r="B46">
        <v>13</v>
      </c>
      <c r="C46">
        <f>IF(OR($L46=TRUE,$A46=0,MOD($A46,ChapterTable!$S$20)&lt;&gt;0),
MAX(0,INT(($B46+ChapterTable!$Q$26+VLOOKUP(SUBSTITUTE(C$1,"성장단계","")&amp;"단계오프셋",ChapterTable!$S:$T,2,0))/ChapterTable!$Q$23)),
MAX(0,INT(($B46+ChapterTable!$S$26+VLOOKUP(SUBSTITUTE(C$1,"성장단계","")&amp;"보스단계오프셋",ChapterTable!$S:$T,2,0))/ChapterTable!$S$23)))</f>
        <v>1</v>
      </c>
      <c r="D46">
        <f>IF(OR($L46=TRUE,$A46=0,MOD($A46,ChapterTable!$S$20)&lt;&gt;0),
MAX(0,INT(($B46+ChapterTable!$Q$26+VLOOKUP(SUBSTITUTE(D$1,"성장단계","")&amp;"단계오프셋",ChapterTable!$S:$T,2,0))/ChapterTable!$Q$23)),
MAX(0,INT(($B46+ChapterTable!$S$26+VLOOKUP(SUBSTITUTE(D$1,"성장단계","")&amp;"보스단계오프셋",ChapterTable!$S:$T,2,0))/ChapterTable!$S$23)))</f>
        <v>1</v>
      </c>
      <c r="E46" s="1">
        <f ca="1">IF(AND($A46=0,$B46=1),
    VLOOKUP(1,ChapterTable!$1:$1048576,MATCH("최종"&amp;SUBSTITUTE(SUBSTITUTE(E$1,"standard",""),"|Float",""),ChapterTable!$1:$1,0),0)*ChapterTable!$Q$17,
  IF(AND($A46=0,$B46=0),
    E47,
  IF($B46=0,
    VLOOKUP($A46,ChapterTable!$1:$1048576,MATCH("최종"&amp;SUBSTITUTE(SUBSTITUTE(E$1,"standard",""),"|Float",""),ChapterTable!$1:$1,0),0),
  IF($B46=1,
    IF($L46=FALSE,
      VLOOKUP($A46,ChapterTable!$1:$1048576,MATCH("최종"&amp;SUBSTITUTE(SUBSTITUTE(E$1,"standard",""),"|Float",""),ChapterTable!$1:$1,0),0),
      VLOOKUP($A46-ChapterTable!$Q$11,ChapterTable!$1:$1048576,MATCH("최종"&amp;SUBSTITUTE(SUBSTITUTE(E$1,"standard",""),"|Float",""),ChapterTable!$1:$1,0),0)*ChapterTable!$Q$14
    ),
  OFFSET(E46,-$B46+IF($L46,1,0),0)*
    (VLOOKUP(SUBSTITUTE(SUBSTITUTE(E$1,"standard",""),"|Float","")&amp;"인게임누적곱배수",ChapterTable!$S:$T,2,0)^C46
    +VLOOKUP(SUBSTITUTE(SUBSTITUTE(E$1,"standard",""),"|Float","")&amp;"인게임누적합배수",ChapterTable!$S:$T,2,0)*C46)
  )
  )
  )
)</f>
        <v>243.00000000000003</v>
      </c>
      <c r="F46" s="1">
        <f ca="1">IF(AND($A46=0,$B46=1),
    VLOOKUP(1,ChapterTable!$1:$1048576,MATCH("최종"&amp;SUBSTITUTE(SUBSTITUTE(F$1,"standard",""),"|Float",""),ChapterTable!$1:$1,0),0)*ChapterTable!$Q$17,
  IF(AND($A46=0,$B46=0),
    F47,
  IF($B46=0,
    VLOOKUP($A46,ChapterTable!$1:$1048576,MATCH("최종"&amp;SUBSTITUTE(SUBSTITUTE(F$1,"standard",""),"|Float",""),ChapterTable!$1:$1,0),0),
  IF($B46=1,
    IF($L46=FALSE,
      VLOOKUP($A46,ChapterTable!$1:$1048576,MATCH("최종"&amp;SUBSTITUTE(SUBSTITUTE(F$1,"standard",""),"|Float",""),ChapterTable!$1:$1,0),0),
      VLOOKUP($A46-ChapterTable!$Q$11,ChapterTable!$1:$1048576,MATCH("최종"&amp;SUBSTITUTE(SUBSTITUTE(F$1,"standard",""),"|Float",""),ChapterTable!$1:$1,0),0)*ChapterTable!$Q$14
    ),
  OFFSET(F46,-$B46+IF($L46,1,0),0)*
    (VLOOKUP(SUBSTITUTE(SUBSTITUTE(F$1,"standard",""),"|Float","")&amp;"인게임누적곱배수",ChapterTable!$S:$T,2,0)^D46
    +VLOOKUP(SUBSTITUTE(SUBSTITUTE(F$1,"standard",""),"|Float","")&amp;"인게임누적합배수",ChapterTable!$S:$T,2,0)*D46)
  )
  )
  )
)</f>
        <v>120</v>
      </c>
      <c r="J46" t="str">
        <f>IF(ISBLANK(I46),"",
IFERROR(VLOOKUP(I46,[1]StringTable!$1:$1048576,MATCH([1]StringTable!$B$1,[1]StringTable!$1:$1,0),0),
IFERROR(VLOOKUP(I46,[1]InApkStringTable!$1:$1048576,MATCH([1]InApkStringTable!$B$1,[1]InApkStringTable!$1:$1,0),0),
"스트링없음")))</f>
        <v/>
      </c>
      <c r="L46" t="b">
        <v>0</v>
      </c>
      <c r="N46" t="str">
        <f>IF(ISBLANK(M46),"",IF(ISERROR(VLOOKUP(M46,MapTable!$A:$A,1,0)),"맵없음",""))</f>
        <v/>
      </c>
      <c r="O46">
        <f t="shared" si="0"/>
        <v>2</v>
      </c>
      <c r="Q46">
        <f t="shared" si="1"/>
        <v>2</v>
      </c>
      <c r="R46" t="b">
        <f t="shared" ca="1" si="2"/>
        <v>0</v>
      </c>
      <c r="T46" t="b">
        <f t="shared" ca="1" si="3"/>
        <v>0</v>
      </c>
      <c r="U46" t="s">
        <v>33</v>
      </c>
      <c r="V46" t="str">
        <f>IF(ISBLANK(U46),"",IF(ISERROR(VLOOKUP(U46,MapTable!$A:$A,1,0)),"맵없음",""))</f>
        <v/>
      </c>
      <c r="W46" t="s">
        <v>323</v>
      </c>
      <c r="X46" t="str">
        <f>IF(ISBLANK(W46),"",
IF(ISERROR(FIND(",",W46)),
  IF(ISERROR(VLOOKUP(W46,MapTable!$A:$A,1,0)),"맵없음",
  ""),
IF(ISERROR(FIND(",",W46,FIND(",",W46)+1)),
  IF(OR(ISERROR(VLOOKUP(LEFT(W46,FIND(",",W46)-1),MapTable!$A:$A,1,0)),ISERROR(VLOOKUP(TRIM(MID(W46,FIND(",",W46)+1,999)),MapTable!$A:$A,1,0))),"맵없음",
  ""),
IF(ISERROR(FIND(",",W46,FIND(",",W46,FIND(",",W46)+1)+1)),
  IF(OR(ISERROR(VLOOKUP(LEFT(W46,FIND(",",W46)-1),MapTable!$A:$A,1,0)),ISERROR(VLOOKUP(TRIM(MID(W46,FIND(",",W46)+1,FIND(",",W46,FIND(",",W46)+1)-FIND(",",W46)-1)),MapTable!$A:$A,1,0)),ISERROR(VLOOKUP(TRIM(MID(W46,FIND(",",W46,FIND(",",W46)+1)+1,999)),MapTable!$A:$A,1,0))),"맵없음",
  ""),
IF(ISERROR(FIND(",",W46,FIND(",",W46,FIND(",",W46,FIND(",",W46)+1)+1)+1)),
  IF(OR(ISERROR(VLOOKUP(LEFT(W46,FIND(",",W46)-1),MapTable!$A:$A,1,0)),ISERROR(VLOOKUP(TRIM(MID(W46,FIND(",",W46)+1,FIND(",",W46,FIND(",",W46)+1)-FIND(",",W46)-1)),MapTable!$A:$A,1,0)),ISERROR(VLOOKUP(TRIM(MID(W46,FIND(",",W46,FIND(",",W46)+1)+1,FIND(",",W46,FIND(",",W46,FIND(",",W46)+1)+1)-FIND(",",W46,FIND(",",W46)+1)-1)),MapTable!$A:$A,1,0)),ISERROR(VLOOKUP(TRIM(MID(W46,FIND(",",W46,FIND(",",W46,FIND(",",W46)+1)+1)+1,999)),MapTable!$A:$A,1,0))),"맵없음",
  ""),
)))))</f>
        <v/>
      </c>
      <c r="AB46">
        <v>1002</v>
      </c>
      <c r="AC46" t="str">
        <f>IF(ISBLANK(AB46),"",IF(ISERROR(VLOOKUP(AB46,[3]DropTable!$A:$A,1,0)),"드랍없음",""))</f>
        <v/>
      </c>
      <c r="AE46" t="str">
        <f>IF(ISBLANK(AD46),"",IF(ISERROR(VLOOKUP(AD46,[3]DropTable!$A:$A,1,0)),"드랍없음",""))</f>
        <v/>
      </c>
      <c r="AG46">
        <v>9.8000000000000007</v>
      </c>
      <c r="AH46">
        <v>0.8</v>
      </c>
    </row>
    <row r="47" spans="1:34" x14ac:dyDescent="0.3">
      <c r="A47">
        <v>1</v>
      </c>
      <c r="B47">
        <v>14</v>
      </c>
      <c r="C47">
        <f>IF(OR($L47=TRUE,$A47=0,MOD($A47,ChapterTable!$S$20)&lt;&gt;0),
MAX(0,INT(($B47+ChapterTable!$Q$26+VLOOKUP(SUBSTITUTE(C$1,"성장단계","")&amp;"단계오프셋",ChapterTable!$S:$T,2,0))/ChapterTable!$Q$23)),
MAX(0,INT(($B47+ChapterTable!$S$26+VLOOKUP(SUBSTITUTE(C$1,"성장단계","")&amp;"보스단계오프셋",ChapterTable!$S:$T,2,0))/ChapterTable!$S$23)))</f>
        <v>1</v>
      </c>
      <c r="D47">
        <f>IF(OR($L47=TRUE,$A47=0,MOD($A47,ChapterTable!$S$20)&lt;&gt;0),
MAX(0,INT(($B47+ChapterTable!$Q$26+VLOOKUP(SUBSTITUTE(D$1,"성장단계","")&amp;"단계오프셋",ChapterTable!$S:$T,2,0))/ChapterTable!$Q$23)),
MAX(0,INT(($B47+ChapterTable!$S$26+VLOOKUP(SUBSTITUTE(D$1,"성장단계","")&amp;"보스단계오프셋",ChapterTable!$S:$T,2,0))/ChapterTable!$S$23)))</f>
        <v>1</v>
      </c>
      <c r="E47" s="1">
        <f ca="1">IF(AND($A47=0,$B47=1),
    VLOOKUP(1,ChapterTable!$1:$1048576,MATCH("최종"&amp;SUBSTITUTE(SUBSTITUTE(E$1,"standard",""),"|Float",""),ChapterTable!$1:$1,0),0)*ChapterTable!$Q$17,
  IF(AND($A47=0,$B47=0),
    E48,
  IF($B47=0,
    VLOOKUP($A47,ChapterTable!$1:$1048576,MATCH("최종"&amp;SUBSTITUTE(SUBSTITUTE(E$1,"standard",""),"|Float",""),ChapterTable!$1:$1,0),0),
  IF($B47=1,
    IF($L47=FALSE,
      VLOOKUP($A47,ChapterTable!$1:$1048576,MATCH("최종"&amp;SUBSTITUTE(SUBSTITUTE(E$1,"standard",""),"|Float",""),ChapterTable!$1:$1,0),0),
      VLOOKUP($A47-ChapterTable!$Q$11,ChapterTable!$1:$1048576,MATCH("최종"&amp;SUBSTITUTE(SUBSTITUTE(E$1,"standard",""),"|Float",""),ChapterTable!$1:$1,0),0)*ChapterTable!$Q$14
    ),
  OFFSET(E47,-$B47+IF($L47,1,0),0)*
    (VLOOKUP(SUBSTITUTE(SUBSTITUTE(E$1,"standard",""),"|Float","")&amp;"인게임누적곱배수",ChapterTable!$S:$T,2,0)^C47
    +VLOOKUP(SUBSTITUTE(SUBSTITUTE(E$1,"standard",""),"|Float","")&amp;"인게임누적합배수",ChapterTable!$S:$T,2,0)*C47)
  )
  )
  )
)</f>
        <v>243.00000000000003</v>
      </c>
      <c r="F47" s="1">
        <f ca="1">IF(AND($A47=0,$B47=1),
    VLOOKUP(1,ChapterTable!$1:$1048576,MATCH("최종"&amp;SUBSTITUTE(SUBSTITUTE(F$1,"standard",""),"|Float",""),ChapterTable!$1:$1,0),0)*ChapterTable!$Q$17,
  IF(AND($A47=0,$B47=0),
    F48,
  IF($B47=0,
    VLOOKUP($A47,ChapterTable!$1:$1048576,MATCH("최종"&amp;SUBSTITUTE(SUBSTITUTE(F$1,"standard",""),"|Float",""),ChapterTable!$1:$1,0),0),
  IF($B47=1,
    IF($L47=FALSE,
      VLOOKUP($A47,ChapterTable!$1:$1048576,MATCH("최종"&amp;SUBSTITUTE(SUBSTITUTE(F$1,"standard",""),"|Float",""),ChapterTable!$1:$1,0),0),
      VLOOKUP($A47-ChapterTable!$Q$11,ChapterTable!$1:$1048576,MATCH("최종"&amp;SUBSTITUTE(SUBSTITUTE(F$1,"standard",""),"|Float",""),ChapterTable!$1:$1,0),0)*ChapterTable!$Q$14
    ),
  OFFSET(F47,-$B47+IF($L47,1,0),0)*
    (VLOOKUP(SUBSTITUTE(SUBSTITUTE(F$1,"standard",""),"|Float","")&amp;"인게임누적곱배수",ChapterTable!$S:$T,2,0)^D47
    +VLOOKUP(SUBSTITUTE(SUBSTITUTE(F$1,"standard",""),"|Float","")&amp;"인게임누적합배수",ChapterTable!$S:$T,2,0)*D47)
  )
  )
  )
)</f>
        <v>120</v>
      </c>
      <c r="J47" t="str">
        <f>IF(ISBLANK(I47),"",
IFERROR(VLOOKUP(I47,[1]StringTable!$1:$1048576,MATCH([1]StringTable!$B$1,[1]StringTable!$1:$1,0),0),
IFERROR(VLOOKUP(I47,[1]InApkStringTable!$1:$1048576,MATCH([1]InApkStringTable!$B$1,[1]InApkStringTable!$1:$1,0),0),
"스트링없음")))</f>
        <v/>
      </c>
      <c r="L47" t="b">
        <v>0</v>
      </c>
      <c r="N47" t="str">
        <f>IF(ISBLANK(M47),"",IF(ISERROR(VLOOKUP(M47,MapTable!$A:$A,1,0)),"맵없음",""))</f>
        <v/>
      </c>
      <c r="O47">
        <f t="shared" si="0"/>
        <v>2</v>
      </c>
      <c r="Q47">
        <f t="shared" si="1"/>
        <v>2</v>
      </c>
      <c r="R47" t="b">
        <f t="shared" ca="1" si="2"/>
        <v>0</v>
      </c>
      <c r="T47" t="b">
        <f t="shared" ca="1" si="3"/>
        <v>0</v>
      </c>
      <c r="U47" t="s">
        <v>34</v>
      </c>
      <c r="V47" t="str">
        <f>IF(ISBLANK(U47),"",IF(ISERROR(VLOOKUP(U47,MapTable!$A:$A,1,0)),"맵없음",""))</f>
        <v/>
      </c>
      <c r="X47" t="str">
        <f>IF(ISBLANK(W47),"",
IF(ISERROR(FIND(",",W47)),
  IF(ISERROR(VLOOKUP(W47,MapTable!$A:$A,1,0)),"맵없음",
  ""),
IF(ISERROR(FIND(",",W47,FIND(",",W47)+1)),
  IF(OR(ISERROR(VLOOKUP(LEFT(W47,FIND(",",W47)-1),MapTable!$A:$A,1,0)),ISERROR(VLOOKUP(TRIM(MID(W47,FIND(",",W47)+1,999)),MapTable!$A:$A,1,0))),"맵없음",
  ""),
IF(ISERROR(FIND(",",W47,FIND(",",W47,FIND(",",W47)+1)+1)),
  IF(OR(ISERROR(VLOOKUP(LEFT(W47,FIND(",",W47)-1),MapTable!$A:$A,1,0)),ISERROR(VLOOKUP(TRIM(MID(W47,FIND(",",W47)+1,FIND(",",W47,FIND(",",W47)+1)-FIND(",",W47)-1)),MapTable!$A:$A,1,0)),ISERROR(VLOOKUP(TRIM(MID(W47,FIND(",",W47,FIND(",",W47)+1)+1,999)),MapTable!$A:$A,1,0))),"맵없음",
  ""),
IF(ISERROR(FIND(",",W47,FIND(",",W47,FIND(",",W47,FIND(",",W47)+1)+1)+1)),
  IF(OR(ISERROR(VLOOKUP(LEFT(W47,FIND(",",W47)-1),MapTable!$A:$A,1,0)),ISERROR(VLOOKUP(TRIM(MID(W47,FIND(",",W47)+1,FIND(",",W47,FIND(",",W47)+1)-FIND(",",W47)-1)),MapTable!$A:$A,1,0)),ISERROR(VLOOKUP(TRIM(MID(W47,FIND(",",W47,FIND(",",W47)+1)+1,FIND(",",W47,FIND(",",W47,FIND(",",W47)+1)+1)-FIND(",",W47,FIND(",",W47)+1)-1)),MapTable!$A:$A,1,0)),ISERROR(VLOOKUP(TRIM(MID(W47,FIND(",",W47,FIND(",",W47,FIND(",",W47)+1)+1)+1,999)),MapTable!$A:$A,1,0))),"맵없음",
  ""),
)))))</f>
        <v/>
      </c>
      <c r="AB47">
        <v>1002</v>
      </c>
      <c r="AC47" t="str">
        <f>IF(ISBLANK(AB47),"",IF(ISERROR(VLOOKUP(AB47,[3]DropTable!$A:$A,1,0)),"드랍없음",""))</f>
        <v/>
      </c>
      <c r="AE47" t="str">
        <f>IF(ISBLANK(AD47),"",IF(ISERROR(VLOOKUP(AD47,[3]DropTable!$A:$A,1,0)),"드랍없음",""))</f>
        <v/>
      </c>
      <c r="AG47">
        <v>9.8000000000000007</v>
      </c>
      <c r="AH47">
        <v>0.8</v>
      </c>
    </row>
    <row r="48" spans="1:34" x14ac:dyDescent="0.3">
      <c r="A48">
        <v>1</v>
      </c>
      <c r="B48">
        <v>15</v>
      </c>
      <c r="C48">
        <f>IF(OR($L48=TRUE,$A48=0,MOD($A48,ChapterTable!$S$20)&lt;&gt;0),
MAX(0,INT(($B48+ChapterTable!$Q$26+VLOOKUP(SUBSTITUTE(C$1,"성장단계","")&amp;"단계오프셋",ChapterTable!$S:$T,2,0))/ChapterTable!$Q$23)),
MAX(0,INT(($B48+ChapterTable!$S$26+VLOOKUP(SUBSTITUTE(C$1,"성장단계","")&amp;"보스단계오프셋",ChapterTable!$S:$T,2,0))/ChapterTable!$S$23)))</f>
        <v>1</v>
      </c>
      <c r="D48">
        <f>IF(OR($L48=TRUE,$A48=0,MOD($A48,ChapterTable!$S$20)&lt;&gt;0),
MAX(0,INT(($B48+ChapterTable!$Q$26+VLOOKUP(SUBSTITUTE(D$1,"성장단계","")&amp;"단계오프셋",ChapterTable!$S:$T,2,0))/ChapterTable!$Q$23)),
MAX(0,INT(($B48+ChapterTable!$S$26+VLOOKUP(SUBSTITUTE(D$1,"성장단계","")&amp;"보스단계오프셋",ChapterTable!$S:$T,2,0))/ChapterTable!$S$23)))</f>
        <v>1</v>
      </c>
      <c r="E48" s="1">
        <f ca="1">IF(AND($A48=0,$B48=1),
    VLOOKUP(1,ChapterTable!$1:$1048576,MATCH("최종"&amp;SUBSTITUTE(SUBSTITUTE(E$1,"standard",""),"|Float",""),ChapterTable!$1:$1,0),0)*ChapterTable!$Q$17,
  IF(AND($A48=0,$B48=0),
    E49,
  IF($B48=0,
    VLOOKUP($A48,ChapterTable!$1:$1048576,MATCH("최종"&amp;SUBSTITUTE(SUBSTITUTE(E$1,"standard",""),"|Float",""),ChapterTable!$1:$1,0),0),
  IF($B48=1,
    IF($L48=FALSE,
      VLOOKUP($A48,ChapterTable!$1:$1048576,MATCH("최종"&amp;SUBSTITUTE(SUBSTITUTE(E$1,"standard",""),"|Float",""),ChapterTable!$1:$1,0),0),
      VLOOKUP($A48-ChapterTable!$Q$11,ChapterTable!$1:$1048576,MATCH("최종"&amp;SUBSTITUTE(SUBSTITUTE(E$1,"standard",""),"|Float",""),ChapterTable!$1:$1,0),0)*ChapterTable!$Q$14
    ),
  OFFSET(E48,-$B48+IF($L48,1,0),0)*
    (VLOOKUP(SUBSTITUTE(SUBSTITUTE(E$1,"standard",""),"|Float","")&amp;"인게임누적곱배수",ChapterTable!$S:$T,2,0)^C48
    +VLOOKUP(SUBSTITUTE(SUBSTITUTE(E$1,"standard",""),"|Float","")&amp;"인게임누적합배수",ChapterTable!$S:$T,2,0)*C48)
  )
  )
  )
)</f>
        <v>243.00000000000003</v>
      </c>
      <c r="F48" s="1">
        <f ca="1">IF(AND($A48=0,$B48=1),
    VLOOKUP(1,ChapterTable!$1:$1048576,MATCH("최종"&amp;SUBSTITUTE(SUBSTITUTE(F$1,"standard",""),"|Float",""),ChapterTable!$1:$1,0),0)*ChapterTable!$Q$17,
  IF(AND($A48=0,$B48=0),
    F49,
  IF($B48=0,
    VLOOKUP($A48,ChapterTable!$1:$1048576,MATCH("최종"&amp;SUBSTITUTE(SUBSTITUTE(F$1,"standard",""),"|Float",""),ChapterTable!$1:$1,0),0),
  IF($B48=1,
    IF($L48=FALSE,
      VLOOKUP($A48,ChapterTable!$1:$1048576,MATCH("최종"&amp;SUBSTITUTE(SUBSTITUTE(F$1,"standard",""),"|Float",""),ChapterTable!$1:$1,0),0),
      VLOOKUP($A48-ChapterTable!$Q$11,ChapterTable!$1:$1048576,MATCH("최종"&amp;SUBSTITUTE(SUBSTITUTE(F$1,"standard",""),"|Float",""),ChapterTable!$1:$1,0),0)*ChapterTable!$Q$14
    ),
  OFFSET(F48,-$B48+IF($L48,1,0),0)*
    (VLOOKUP(SUBSTITUTE(SUBSTITUTE(F$1,"standard",""),"|Float","")&amp;"인게임누적곱배수",ChapterTable!$S:$T,2,0)^D48
    +VLOOKUP(SUBSTITUTE(SUBSTITUTE(F$1,"standard",""),"|Float","")&amp;"인게임누적합배수",ChapterTable!$S:$T,2,0)*D48)
  )
  )
  )
)</f>
        <v>120</v>
      </c>
      <c r="J48" t="str">
        <f>IF(ISBLANK(I48),"",
IFERROR(VLOOKUP(I48,[1]StringTable!$1:$1048576,MATCH([1]StringTable!$B$1,[1]StringTable!$1:$1,0),0),
IFERROR(VLOOKUP(I48,[1]InApkStringTable!$1:$1048576,MATCH([1]InApkStringTable!$B$1,[1]InApkStringTable!$1:$1,0),0),
"스트링없음")))</f>
        <v/>
      </c>
      <c r="L48" t="b">
        <v>0</v>
      </c>
      <c r="N48" t="str">
        <f>IF(ISBLANK(M48),"",IF(ISERROR(VLOOKUP(M48,MapTable!$A:$A,1,0)),"맵없음",""))</f>
        <v/>
      </c>
      <c r="O48">
        <f t="shared" si="0"/>
        <v>11</v>
      </c>
      <c r="Q48">
        <f t="shared" si="1"/>
        <v>11</v>
      </c>
      <c r="R48" t="b">
        <f t="shared" ca="1" si="2"/>
        <v>0</v>
      </c>
      <c r="T48" t="b">
        <f t="shared" ca="1" si="3"/>
        <v>0</v>
      </c>
      <c r="V48" t="str">
        <f>IF(ISBLANK(U48),"",IF(ISERROR(VLOOKUP(U48,MapTable!$A:$A,1,0)),"맵없음",""))</f>
        <v/>
      </c>
      <c r="W48" t="s">
        <v>43</v>
      </c>
      <c r="X48" t="str">
        <f>IF(ISBLANK(W48),"",
IF(ISERROR(FIND(",",W48)),
  IF(ISERROR(VLOOKUP(W48,MapTable!$A:$A,1,0)),"맵없음",
  ""),
IF(ISERROR(FIND(",",W48,FIND(",",W48)+1)),
  IF(OR(ISERROR(VLOOKUP(LEFT(W48,FIND(",",W48)-1),MapTable!$A:$A,1,0)),ISERROR(VLOOKUP(TRIM(MID(W48,FIND(",",W48)+1,999)),MapTable!$A:$A,1,0))),"맵없음",
  ""),
IF(ISERROR(FIND(",",W48,FIND(",",W48,FIND(",",W48)+1)+1)),
  IF(OR(ISERROR(VLOOKUP(LEFT(W48,FIND(",",W48)-1),MapTable!$A:$A,1,0)),ISERROR(VLOOKUP(TRIM(MID(W48,FIND(",",W48)+1,FIND(",",W48,FIND(",",W48)+1)-FIND(",",W48)-1)),MapTable!$A:$A,1,0)),ISERROR(VLOOKUP(TRIM(MID(W48,FIND(",",W48,FIND(",",W48)+1)+1,999)),MapTable!$A:$A,1,0))),"맵없음",
  ""),
IF(ISERROR(FIND(",",W48,FIND(",",W48,FIND(",",W48,FIND(",",W48)+1)+1)+1)),
  IF(OR(ISERROR(VLOOKUP(LEFT(W48,FIND(",",W48)-1),MapTable!$A:$A,1,0)),ISERROR(VLOOKUP(TRIM(MID(W48,FIND(",",W48)+1,FIND(",",W48,FIND(",",W48)+1)-FIND(",",W48)-1)),MapTable!$A:$A,1,0)),ISERROR(VLOOKUP(TRIM(MID(W48,FIND(",",W48,FIND(",",W48)+1)+1,FIND(",",W48,FIND(",",W48,FIND(",",W48)+1)+1)-FIND(",",W48,FIND(",",W48)+1)-1)),MapTable!$A:$A,1,0)),ISERROR(VLOOKUP(TRIM(MID(W48,FIND(",",W48,FIND(",",W48,FIND(",",W48)+1)+1)+1,999)),MapTable!$A:$A,1,0))),"맵없음",
  ""),
)))))</f>
        <v/>
      </c>
      <c r="AB48">
        <v>1002</v>
      </c>
      <c r="AC48" t="str">
        <f>IF(ISBLANK(AB48),"",IF(ISERROR(VLOOKUP(AB48,[3]DropTable!$A:$A,1,0)),"드랍없음",""))</f>
        <v/>
      </c>
      <c r="AE48" t="str">
        <f>IF(ISBLANK(AD48),"",IF(ISERROR(VLOOKUP(AD48,[3]DropTable!$A:$A,1,0)),"드랍없음",""))</f>
        <v/>
      </c>
      <c r="AG48">
        <v>9.8000000000000007</v>
      </c>
      <c r="AH48">
        <v>0.8</v>
      </c>
    </row>
    <row r="49" spans="1:34" x14ac:dyDescent="0.3">
      <c r="A49">
        <v>1</v>
      </c>
      <c r="B49">
        <v>16</v>
      </c>
      <c r="C49">
        <f>IF(OR($L49=TRUE,$A49=0,MOD($A49,ChapterTable!$S$20)&lt;&gt;0),
MAX(0,INT(($B49+ChapterTable!$Q$26+VLOOKUP(SUBSTITUTE(C$1,"성장단계","")&amp;"단계오프셋",ChapterTable!$S:$T,2,0))/ChapterTable!$Q$23)),
MAX(0,INT(($B49+ChapterTable!$S$26+VLOOKUP(SUBSTITUTE(C$1,"성장단계","")&amp;"보스단계오프셋",ChapterTable!$S:$T,2,0))/ChapterTable!$S$23)))</f>
        <v>2</v>
      </c>
      <c r="D49">
        <f>IF(OR($L49=TRUE,$A49=0,MOD($A49,ChapterTable!$S$20)&lt;&gt;0),
MAX(0,INT(($B49+ChapterTable!$Q$26+VLOOKUP(SUBSTITUTE(D$1,"성장단계","")&amp;"단계오프셋",ChapterTable!$S:$T,2,0))/ChapterTable!$Q$23)),
MAX(0,INT(($B49+ChapterTable!$S$26+VLOOKUP(SUBSTITUTE(D$1,"성장단계","")&amp;"보스단계오프셋",ChapterTable!$S:$T,2,0))/ChapterTable!$S$23)))</f>
        <v>1</v>
      </c>
      <c r="E49" s="1">
        <f ca="1">IF(AND($A49=0,$B49=1),
    VLOOKUP(1,ChapterTable!$1:$1048576,MATCH("최종"&amp;SUBSTITUTE(SUBSTITUTE(E$1,"standard",""),"|Float",""),ChapterTable!$1:$1,0),0)*ChapterTable!$Q$17,
  IF(AND($A49=0,$B49=0),
    E50,
  IF($B49=0,
    VLOOKUP($A49,ChapterTable!$1:$1048576,MATCH("최종"&amp;SUBSTITUTE(SUBSTITUTE(E$1,"standard",""),"|Float",""),ChapterTable!$1:$1,0),0),
  IF($B49=1,
    IF($L49=FALSE,
      VLOOKUP($A49,ChapterTable!$1:$1048576,MATCH("최종"&amp;SUBSTITUTE(SUBSTITUTE(E$1,"standard",""),"|Float",""),ChapterTable!$1:$1,0),0),
      VLOOKUP($A49-ChapterTable!$Q$11,ChapterTable!$1:$1048576,MATCH("최종"&amp;SUBSTITUTE(SUBSTITUTE(E$1,"standard",""),"|Float",""),ChapterTable!$1:$1,0),0)*ChapterTable!$Q$14
    ),
  OFFSET(E49,-$B49+IF($L49,1,0),0)*
    (VLOOKUP(SUBSTITUTE(SUBSTITUTE(E$1,"standard",""),"|Float","")&amp;"인게임누적곱배수",ChapterTable!$S:$T,2,0)^C49
    +VLOOKUP(SUBSTITUTE(SUBSTITUTE(E$1,"standard",""),"|Float","")&amp;"인게임누적합배수",ChapterTable!$S:$T,2,0)*C49)
  )
  )
  )
)</f>
        <v>306</v>
      </c>
      <c r="F49" s="1">
        <f ca="1">IF(AND($A49=0,$B49=1),
    VLOOKUP(1,ChapterTable!$1:$1048576,MATCH("최종"&amp;SUBSTITUTE(SUBSTITUTE(F$1,"standard",""),"|Float",""),ChapterTable!$1:$1,0),0)*ChapterTable!$Q$17,
  IF(AND($A49=0,$B49=0),
    F50,
  IF($B49=0,
    VLOOKUP($A49,ChapterTable!$1:$1048576,MATCH("최종"&amp;SUBSTITUTE(SUBSTITUTE(F$1,"standard",""),"|Float",""),ChapterTable!$1:$1,0),0),
  IF($B49=1,
    IF($L49=FALSE,
      VLOOKUP($A49,ChapterTable!$1:$1048576,MATCH("최종"&amp;SUBSTITUTE(SUBSTITUTE(F$1,"standard",""),"|Float",""),ChapterTable!$1:$1,0),0),
      VLOOKUP($A49-ChapterTable!$Q$11,ChapterTable!$1:$1048576,MATCH("최종"&amp;SUBSTITUTE(SUBSTITUTE(F$1,"standard",""),"|Float",""),ChapterTable!$1:$1,0),0)*ChapterTable!$Q$14
    ),
  OFFSET(F49,-$B49+IF($L49,1,0),0)*
    (VLOOKUP(SUBSTITUTE(SUBSTITUTE(F$1,"standard",""),"|Float","")&amp;"인게임누적곱배수",ChapterTable!$S:$T,2,0)^D49
    +VLOOKUP(SUBSTITUTE(SUBSTITUTE(F$1,"standard",""),"|Float","")&amp;"인게임누적합배수",ChapterTable!$S:$T,2,0)*D49)
  )
  )
  )
)</f>
        <v>120</v>
      </c>
      <c r="J49" t="str">
        <f>IF(ISBLANK(I49),"",
IFERROR(VLOOKUP(I49,[1]StringTable!$1:$1048576,MATCH([1]StringTable!$B$1,[1]StringTable!$1:$1,0),0),
IFERROR(VLOOKUP(I49,[1]InApkStringTable!$1:$1048576,MATCH([1]InApkStringTable!$B$1,[1]InApkStringTable!$1:$1,0),0),
"스트링없음")))</f>
        <v/>
      </c>
      <c r="L49" t="b">
        <v>0</v>
      </c>
      <c r="N49" t="str">
        <f>IF(ISBLANK(M49),"",IF(ISERROR(VLOOKUP(M49,MapTable!$A:$A,1,0)),"맵없음",""))</f>
        <v/>
      </c>
      <c r="O49">
        <f t="shared" si="0"/>
        <v>2</v>
      </c>
      <c r="Q49">
        <f t="shared" si="1"/>
        <v>2</v>
      </c>
      <c r="R49" t="b">
        <f t="shared" ca="1" si="2"/>
        <v>0</v>
      </c>
      <c r="T49" t="b">
        <f t="shared" ca="1" si="3"/>
        <v>0</v>
      </c>
      <c r="U49" t="s">
        <v>35</v>
      </c>
      <c r="V49" t="str">
        <f>IF(ISBLANK(U49),"",IF(ISERROR(VLOOKUP(U49,MapTable!$A:$A,1,0)),"맵없음",""))</f>
        <v/>
      </c>
      <c r="X49" t="str">
        <f>IF(ISBLANK(W49),"",
IF(ISERROR(FIND(",",W49)),
  IF(ISERROR(VLOOKUP(W49,MapTable!$A:$A,1,0)),"맵없음",
  ""),
IF(ISERROR(FIND(",",W49,FIND(",",W49)+1)),
  IF(OR(ISERROR(VLOOKUP(LEFT(W49,FIND(",",W49)-1),MapTable!$A:$A,1,0)),ISERROR(VLOOKUP(TRIM(MID(W49,FIND(",",W49)+1,999)),MapTable!$A:$A,1,0))),"맵없음",
  ""),
IF(ISERROR(FIND(",",W49,FIND(",",W49,FIND(",",W49)+1)+1)),
  IF(OR(ISERROR(VLOOKUP(LEFT(W49,FIND(",",W49)-1),MapTable!$A:$A,1,0)),ISERROR(VLOOKUP(TRIM(MID(W49,FIND(",",W49)+1,FIND(",",W49,FIND(",",W49)+1)-FIND(",",W49)-1)),MapTable!$A:$A,1,0)),ISERROR(VLOOKUP(TRIM(MID(W49,FIND(",",W49,FIND(",",W49)+1)+1,999)),MapTable!$A:$A,1,0))),"맵없음",
  ""),
IF(ISERROR(FIND(",",W49,FIND(",",W49,FIND(",",W49,FIND(",",W49)+1)+1)+1)),
  IF(OR(ISERROR(VLOOKUP(LEFT(W49,FIND(",",W49)-1),MapTable!$A:$A,1,0)),ISERROR(VLOOKUP(TRIM(MID(W49,FIND(",",W49)+1,FIND(",",W49,FIND(",",W49)+1)-FIND(",",W49)-1)),MapTable!$A:$A,1,0)),ISERROR(VLOOKUP(TRIM(MID(W49,FIND(",",W49,FIND(",",W49)+1)+1,FIND(",",W49,FIND(",",W49,FIND(",",W49)+1)+1)-FIND(",",W49,FIND(",",W49)+1)-1)),MapTable!$A:$A,1,0)),ISERROR(VLOOKUP(TRIM(MID(W49,FIND(",",W49,FIND(",",W49,FIND(",",W49)+1)+1)+1,999)),MapTable!$A:$A,1,0))),"맵없음",
  ""),
)))))</f>
        <v/>
      </c>
      <c r="AB49">
        <v>1002</v>
      </c>
      <c r="AC49" t="str">
        <f>IF(ISBLANK(AB49),"",IF(ISERROR(VLOOKUP(AB49,[3]DropTable!$A:$A,1,0)),"드랍없음",""))</f>
        <v/>
      </c>
      <c r="AE49" t="str">
        <f>IF(ISBLANK(AD49),"",IF(ISERROR(VLOOKUP(AD49,[3]DropTable!$A:$A,1,0)),"드랍없음",""))</f>
        <v/>
      </c>
      <c r="AG49">
        <v>9.8000000000000007</v>
      </c>
      <c r="AH49">
        <v>0.8</v>
      </c>
    </row>
    <row r="50" spans="1:34" x14ac:dyDescent="0.3">
      <c r="A50">
        <v>1</v>
      </c>
      <c r="B50">
        <v>17</v>
      </c>
      <c r="C50">
        <f>IF(OR($L50=TRUE,$A50=0,MOD($A50,ChapterTable!$S$20)&lt;&gt;0),
MAX(0,INT(($B50+ChapterTable!$Q$26+VLOOKUP(SUBSTITUTE(C$1,"성장단계","")&amp;"단계오프셋",ChapterTable!$S:$T,2,0))/ChapterTable!$Q$23)),
MAX(0,INT(($B50+ChapterTable!$S$26+VLOOKUP(SUBSTITUTE(C$1,"성장단계","")&amp;"보스단계오프셋",ChapterTable!$S:$T,2,0))/ChapterTable!$S$23)))</f>
        <v>2</v>
      </c>
      <c r="D50">
        <f>IF(OR($L50=TRUE,$A50=0,MOD($A50,ChapterTable!$S$20)&lt;&gt;0),
MAX(0,INT(($B50+ChapterTable!$Q$26+VLOOKUP(SUBSTITUTE(D$1,"성장단계","")&amp;"단계오프셋",ChapterTable!$S:$T,2,0))/ChapterTable!$Q$23)),
MAX(0,INT(($B50+ChapterTable!$S$26+VLOOKUP(SUBSTITUTE(D$1,"성장단계","")&amp;"보스단계오프셋",ChapterTable!$S:$T,2,0))/ChapterTable!$S$23)))</f>
        <v>1</v>
      </c>
      <c r="E50" s="1">
        <f ca="1">IF(AND($A50=0,$B50=1),
    VLOOKUP(1,ChapterTable!$1:$1048576,MATCH("최종"&amp;SUBSTITUTE(SUBSTITUTE(E$1,"standard",""),"|Float",""),ChapterTable!$1:$1,0),0)*ChapterTable!$Q$17,
  IF(AND($A50=0,$B50=0),
    E51,
  IF($B50=0,
    VLOOKUP($A50,ChapterTable!$1:$1048576,MATCH("최종"&amp;SUBSTITUTE(SUBSTITUTE(E$1,"standard",""),"|Float",""),ChapterTable!$1:$1,0),0),
  IF($B50=1,
    IF($L50=FALSE,
      VLOOKUP($A50,ChapterTable!$1:$1048576,MATCH("최종"&amp;SUBSTITUTE(SUBSTITUTE(E$1,"standard",""),"|Float",""),ChapterTable!$1:$1,0),0),
      VLOOKUP($A50-ChapterTable!$Q$11,ChapterTable!$1:$1048576,MATCH("최종"&amp;SUBSTITUTE(SUBSTITUTE(E$1,"standard",""),"|Float",""),ChapterTable!$1:$1,0),0)*ChapterTable!$Q$14
    ),
  OFFSET(E50,-$B50+IF($L50,1,0),0)*
    (VLOOKUP(SUBSTITUTE(SUBSTITUTE(E$1,"standard",""),"|Float","")&amp;"인게임누적곱배수",ChapterTable!$S:$T,2,0)^C50
    +VLOOKUP(SUBSTITUTE(SUBSTITUTE(E$1,"standard",""),"|Float","")&amp;"인게임누적합배수",ChapterTable!$S:$T,2,0)*C50)
  )
  )
  )
)</f>
        <v>306</v>
      </c>
      <c r="F50" s="1">
        <f ca="1">IF(AND($A50=0,$B50=1),
    VLOOKUP(1,ChapterTable!$1:$1048576,MATCH("최종"&amp;SUBSTITUTE(SUBSTITUTE(F$1,"standard",""),"|Float",""),ChapterTable!$1:$1,0),0)*ChapterTable!$Q$17,
  IF(AND($A50=0,$B50=0),
    F51,
  IF($B50=0,
    VLOOKUP($A50,ChapterTable!$1:$1048576,MATCH("최종"&amp;SUBSTITUTE(SUBSTITUTE(F$1,"standard",""),"|Float",""),ChapterTable!$1:$1,0),0),
  IF($B50=1,
    IF($L50=FALSE,
      VLOOKUP($A50,ChapterTable!$1:$1048576,MATCH("최종"&amp;SUBSTITUTE(SUBSTITUTE(F$1,"standard",""),"|Float",""),ChapterTable!$1:$1,0),0),
      VLOOKUP($A50-ChapterTable!$Q$11,ChapterTable!$1:$1048576,MATCH("최종"&amp;SUBSTITUTE(SUBSTITUTE(F$1,"standard",""),"|Float",""),ChapterTable!$1:$1,0),0)*ChapterTable!$Q$14
    ),
  OFFSET(F50,-$B50+IF($L50,1,0),0)*
    (VLOOKUP(SUBSTITUTE(SUBSTITUTE(F$1,"standard",""),"|Float","")&amp;"인게임누적곱배수",ChapterTable!$S:$T,2,0)^D50
    +VLOOKUP(SUBSTITUTE(SUBSTITUTE(F$1,"standard",""),"|Float","")&amp;"인게임누적합배수",ChapterTable!$S:$T,2,0)*D50)
  )
  )
  )
)</f>
        <v>120</v>
      </c>
      <c r="J50" t="str">
        <f>IF(ISBLANK(I50),"",
IFERROR(VLOOKUP(I50,[1]StringTable!$1:$1048576,MATCH([1]StringTable!$B$1,[1]StringTable!$1:$1,0),0),
IFERROR(VLOOKUP(I50,[1]InApkStringTable!$1:$1048576,MATCH([1]InApkStringTable!$B$1,[1]InApkStringTable!$1:$1,0),0),
"스트링없음")))</f>
        <v/>
      </c>
      <c r="L50" t="b">
        <v>0</v>
      </c>
      <c r="N50" t="str">
        <f>IF(ISBLANK(M50),"",IF(ISERROR(VLOOKUP(M50,MapTable!$A:$A,1,0)),"맵없음",""))</f>
        <v/>
      </c>
      <c r="O50">
        <f t="shared" si="0"/>
        <v>2</v>
      </c>
      <c r="Q50">
        <f t="shared" si="1"/>
        <v>2</v>
      </c>
      <c r="R50" t="b">
        <f t="shared" ca="1" si="2"/>
        <v>0</v>
      </c>
      <c r="T50" t="b">
        <f t="shared" ca="1" si="3"/>
        <v>0</v>
      </c>
      <c r="U50" t="s">
        <v>36</v>
      </c>
      <c r="V50" t="str">
        <f>IF(ISBLANK(U50),"",IF(ISERROR(VLOOKUP(U50,MapTable!$A:$A,1,0)),"맵없음",""))</f>
        <v/>
      </c>
      <c r="X50" t="str">
        <f>IF(ISBLANK(W50),"",
IF(ISERROR(FIND(",",W50)),
  IF(ISERROR(VLOOKUP(W50,MapTable!$A:$A,1,0)),"맵없음",
  ""),
IF(ISERROR(FIND(",",W50,FIND(",",W50)+1)),
  IF(OR(ISERROR(VLOOKUP(LEFT(W50,FIND(",",W50)-1),MapTable!$A:$A,1,0)),ISERROR(VLOOKUP(TRIM(MID(W50,FIND(",",W50)+1,999)),MapTable!$A:$A,1,0))),"맵없음",
  ""),
IF(ISERROR(FIND(",",W50,FIND(",",W50,FIND(",",W50)+1)+1)),
  IF(OR(ISERROR(VLOOKUP(LEFT(W50,FIND(",",W50)-1),MapTable!$A:$A,1,0)),ISERROR(VLOOKUP(TRIM(MID(W50,FIND(",",W50)+1,FIND(",",W50,FIND(",",W50)+1)-FIND(",",W50)-1)),MapTable!$A:$A,1,0)),ISERROR(VLOOKUP(TRIM(MID(W50,FIND(",",W50,FIND(",",W50)+1)+1,999)),MapTable!$A:$A,1,0))),"맵없음",
  ""),
IF(ISERROR(FIND(",",W50,FIND(",",W50,FIND(",",W50,FIND(",",W50)+1)+1)+1)),
  IF(OR(ISERROR(VLOOKUP(LEFT(W50,FIND(",",W50)-1),MapTable!$A:$A,1,0)),ISERROR(VLOOKUP(TRIM(MID(W50,FIND(",",W50)+1,FIND(",",W50,FIND(",",W50)+1)-FIND(",",W50)-1)),MapTable!$A:$A,1,0)),ISERROR(VLOOKUP(TRIM(MID(W50,FIND(",",W50,FIND(",",W50)+1)+1,FIND(",",W50,FIND(",",W50,FIND(",",W50)+1)+1)-FIND(",",W50,FIND(",",W50)+1)-1)),MapTable!$A:$A,1,0)),ISERROR(VLOOKUP(TRIM(MID(W50,FIND(",",W50,FIND(",",W50,FIND(",",W50)+1)+1)+1,999)),MapTable!$A:$A,1,0))),"맵없음",
  ""),
)))))</f>
        <v/>
      </c>
      <c r="AB50">
        <v>1002</v>
      </c>
      <c r="AC50" t="str">
        <f>IF(ISBLANK(AB50),"",IF(ISERROR(VLOOKUP(AB50,[3]DropTable!$A:$A,1,0)),"드랍없음",""))</f>
        <v/>
      </c>
      <c r="AE50" t="str">
        <f>IF(ISBLANK(AD50),"",IF(ISERROR(VLOOKUP(AD50,[3]DropTable!$A:$A,1,0)),"드랍없음",""))</f>
        <v/>
      </c>
      <c r="AG50">
        <v>9.8000000000000007</v>
      </c>
      <c r="AH50">
        <v>0.8</v>
      </c>
    </row>
    <row r="51" spans="1:34" x14ac:dyDescent="0.3">
      <c r="A51">
        <v>1</v>
      </c>
      <c r="B51">
        <v>18</v>
      </c>
      <c r="C51">
        <f>IF(OR($L51=TRUE,$A51=0,MOD($A51,ChapterTable!$S$20)&lt;&gt;0),
MAX(0,INT(($B51+ChapterTable!$Q$26+VLOOKUP(SUBSTITUTE(C$1,"성장단계","")&amp;"단계오프셋",ChapterTable!$S:$T,2,0))/ChapterTable!$Q$23)),
MAX(0,INT(($B51+ChapterTable!$S$26+VLOOKUP(SUBSTITUTE(C$1,"성장단계","")&amp;"보스단계오프셋",ChapterTable!$S:$T,2,0))/ChapterTable!$S$23)))</f>
        <v>2</v>
      </c>
      <c r="D51">
        <f>IF(OR($L51=TRUE,$A51=0,MOD($A51,ChapterTable!$S$20)&lt;&gt;0),
MAX(0,INT(($B51+ChapterTable!$Q$26+VLOOKUP(SUBSTITUTE(D$1,"성장단계","")&amp;"단계오프셋",ChapterTable!$S:$T,2,0))/ChapterTable!$Q$23)),
MAX(0,INT(($B51+ChapterTable!$S$26+VLOOKUP(SUBSTITUTE(D$1,"성장단계","")&amp;"보스단계오프셋",ChapterTable!$S:$T,2,0))/ChapterTable!$S$23)))</f>
        <v>1</v>
      </c>
      <c r="E51" s="1">
        <f ca="1">IF(AND($A51=0,$B51=1),
    VLOOKUP(1,ChapterTable!$1:$1048576,MATCH("최종"&amp;SUBSTITUTE(SUBSTITUTE(E$1,"standard",""),"|Float",""),ChapterTable!$1:$1,0),0)*ChapterTable!$Q$17,
  IF(AND($A51=0,$B51=0),
    E52,
  IF($B51=0,
    VLOOKUP($A51,ChapterTable!$1:$1048576,MATCH("최종"&amp;SUBSTITUTE(SUBSTITUTE(E$1,"standard",""),"|Float",""),ChapterTable!$1:$1,0),0),
  IF($B51=1,
    IF($L51=FALSE,
      VLOOKUP($A51,ChapterTable!$1:$1048576,MATCH("최종"&amp;SUBSTITUTE(SUBSTITUTE(E$1,"standard",""),"|Float",""),ChapterTable!$1:$1,0),0),
      VLOOKUP($A51-ChapterTable!$Q$11,ChapterTable!$1:$1048576,MATCH("최종"&amp;SUBSTITUTE(SUBSTITUTE(E$1,"standard",""),"|Float",""),ChapterTable!$1:$1,0),0)*ChapterTable!$Q$14
    ),
  OFFSET(E51,-$B51+IF($L51,1,0),0)*
    (VLOOKUP(SUBSTITUTE(SUBSTITUTE(E$1,"standard",""),"|Float","")&amp;"인게임누적곱배수",ChapterTable!$S:$T,2,0)^C51
    +VLOOKUP(SUBSTITUTE(SUBSTITUTE(E$1,"standard",""),"|Float","")&amp;"인게임누적합배수",ChapterTable!$S:$T,2,0)*C51)
  )
  )
  )
)</f>
        <v>306</v>
      </c>
      <c r="F51" s="1">
        <f ca="1">IF(AND($A51=0,$B51=1),
    VLOOKUP(1,ChapterTable!$1:$1048576,MATCH("최종"&amp;SUBSTITUTE(SUBSTITUTE(F$1,"standard",""),"|Float",""),ChapterTable!$1:$1,0),0)*ChapterTable!$Q$17,
  IF(AND($A51=0,$B51=0),
    F52,
  IF($B51=0,
    VLOOKUP($A51,ChapterTable!$1:$1048576,MATCH("최종"&amp;SUBSTITUTE(SUBSTITUTE(F$1,"standard",""),"|Float",""),ChapterTable!$1:$1,0),0),
  IF($B51=1,
    IF($L51=FALSE,
      VLOOKUP($A51,ChapterTable!$1:$1048576,MATCH("최종"&amp;SUBSTITUTE(SUBSTITUTE(F$1,"standard",""),"|Float",""),ChapterTable!$1:$1,0),0),
      VLOOKUP($A51-ChapterTable!$Q$11,ChapterTable!$1:$1048576,MATCH("최종"&amp;SUBSTITUTE(SUBSTITUTE(F$1,"standard",""),"|Float",""),ChapterTable!$1:$1,0),0)*ChapterTable!$Q$14
    ),
  OFFSET(F51,-$B51+IF($L51,1,0),0)*
    (VLOOKUP(SUBSTITUTE(SUBSTITUTE(F$1,"standard",""),"|Float","")&amp;"인게임누적곱배수",ChapterTable!$S:$T,2,0)^D51
    +VLOOKUP(SUBSTITUTE(SUBSTITUTE(F$1,"standard",""),"|Float","")&amp;"인게임누적합배수",ChapterTable!$S:$T,2,0)*D51)
  )
  )
  )
)</f>
        <v>120</v>
      </c>
      <c r="J51" t="str">
        <f>IF(ISBLANK(I51),"",
IFERROR(VLOOKUP(I51,[1]StringTable!$1:$1048576,MATCH([1]StringTable!$B$1,[1]StringTable!$1:$1,0),0),
IFERROR(VLOOKUP(I51,[1]InApkStringTable!$1:$1048576,MATCH([1]InApkStringTable!$B$1,[1]InApkStringTable!$1:$1,0),0),
"스트링없음")))</f>
        <v/>
      </c>
      <c r="L51" t="b">
        <v>0</v>
      </c>
      <c r="N51" t="str">
        <f>IF(ISBLANK(M51),"",IF(ISERROR(VLOOKUP(M51,MapTable!$A:$A,1,0)),"맵없음",""))</f>
        <v/>
      </c>
      <c r="O51">
        <f t="shared" si="0"/>
        <v>2</v>
      </c>
      <c r="Q51">
        <f t="shared" si="1"/>
        <v>2</v>
      </c>
      <c r="R51" t="b">
        <f t="shared" ca="1" si="2"/>
        <v>0</v>
      </c>
      <c r="T51" t="b">
        <f t="shared" ca="1" si="3"/>
        <v>0</v>
      </c>
      <c r="U51" t="s">
        <v>37</v>
      </c>
      <c r="V51" t="str">
        <f>IF(ISBLANK(U51),"",IF(ISERROR(VLOOKUP(U51,MapTable!$A:$A,1,0)),"맵없음",""))</f>
        <v/>
      </c>
      <c r="X51" t="str">
        <f>IF(ISBLANK(W51),"",
IF(ISERROR(FIND(",",W51)),
  IF(ISERROR(VLOOKUP(W51,MapTable!$A:$A,1,0)),"맵없음",
  ""),
IF(ISERROR(FIND(",",W51,FIND(",",W51)+1)),
  IF(OR(ISERROR(VLOOKUP(LEFT(W51,FIND(",",W51)-1),MapTable!$A:$A,1,0)),ISERROR(VLOOKUP(TRIM(MID(W51,FIND(",",W51)+1,999)),MapTable!$A:$A,1,0))),"맵없음",
  ""),
IF(ISERROR(FIND(",",W51,FIND(",",W51,FIND(",",W51)+1)+1)),
  IF(OR(ISERROR(VLOOKUP(LEFT(W51,FIND(",",W51)-1),MapTable!$A:$A,1,0)),ISERROR(VLOOKUP(TRIM(MID(W51,FIND(",",W51)+1,FIND(",",W51,FIND(",",W51)+1)-FIND(",",W51)-1)),MapTable!$A:$A,1,0)),ISERROR(VLOOKUP(TRIM(MID(W51,FIND(",",W51,FIND(",",W51)+1)+1,999)),MapTable!$A:$A,1,0))),"맵없음",
  ""),
IF(ISERROR(FIND(",",W51,FIND(",",W51,FIND(",",W51,FIND(",",W51)+1)+1)+1)),
  IF(OR(ISERROR(VLOOKUP(LEFT(W51,FIND(",",W51)-1),MapTable!$A:$A,1,0)),ISERROR(VLOOKUP(TRIM(MID(W51,FIND(",",W51)+1,FIND(",",W51,FIND(",",W51)+1)-FIND(",",W51)-1)),MapTable!$A:$A,1,0)),ISERROR(VLOOKUP(TRIM(MID(W51,FIND(",",W51,FIND(",",W51)+1)+1,FIND(",",W51,FIND(",",W51,FIND(",",W51)+1)+1)-FIND(",",W51,FIND(",",W51)+1)-1)),MapTable!$A:$A,1,0)),ISERROR(VLOOKUP(TRIM(MID(W51,FIND(",",W51,FIND(",",W51,FIND(",",W51)+1)+1)+1,999)),MapTable!$A:$A,1,0))),"맵없음",
  ""),
)))))</f>
        <v/>
      </c>
      <c r="AB51">
        <v>1002</v>
      </c>
      <c r="AC51" t="str">
        <f>IF(ISBLANK(AB51),"",IF(ISERROR(VLOOKUP(AB51,[3]DropTable!$A:$A,1,0)),"드랍없음",""))</f>
        <v/>
      </c>
      <c r="AE51" t="str">
        <f>IF(ISBLANK(AD51),"",IF(ISERROR(VLOOKUP(AD51,[3]DropTable!$A:$A,1,0)),"드랍없음",""))</f>
        <v/>
      </c>
      <c r="AG51">
        <v>9.8000000000000007</v>
      </c>
      <c r="AH51">
        <v>0.8</v>
      </c>
    </row>
    <row r="52" spans="1:34" x14ac:dyDescent="0.3">
      <c r="A52">
        <v>1</v>
      </c>
      <c r="B52">
        <v>19</v>
      </c>
      <c r="C52">
        <f>IF(OR($L52=TRUE,$A52=0,MOD($A52,ChapterTable!$S$20)&lt;&gt;0),
MAX(0,INT(($B52+ChapterTable!$Q$26+VLOOKUP(SUBSTITUTE(C$1,"성장단계","")&amp;"단계오프셋",ChapterTable!$S:$T,2,0))/ChapterTable!$Q$23)),
MAX(0,INT(($B52+ChapterTable!$S$26+VLOOKUP(SUBSTITUTE(C$1,"성장단계","")&amp;"보스단계오프셋",ChapterTable!$S:$T,2,0))/ChapterTable!$S$23)))</f>
        <v>2</v>
      </c>
      <c r="D52">
        <f>IF(OR($L52=TRUE,$A52=0,MOD($A52,ChapterTable!$S$20)&lt;&gt;0),
MAX(0,INT(($B52+ChapterTable!$Q$26+VLOOKUP(SUBSTITUTE(D$1,"성장단계","")&amp;"단계오프셋",ChapterTable!$S:$T,2,0))/ChapterTable!$Q$23)),
MAX(0,INT(($B52+ChapterTable!$S$26+VLOOKUP(SUBSTITUTE(D$1,"성장단계","")&amp;"보스단계오프셋",ChapterTable!$S:$T,2,0))/ChapterTable!$S$23)))</f>
        <v>1</v>
      </c>
      <c r="E52" s="1">
        <f ca="1">IF(AND($A52=0,$B52=1),
    VLOOKUP(1,ChapterTable!$1:$1048576,MATCH("최종"&amp;SUBSTITUTE(SUBSTITUTE(E$1,"standard",""),"|Float",""),ChapterTable!$1:$1,0),0)*ChapterTable!$Q$17,
  IF(AND($A52=0,$B52=0),
    E53,
  IF($B52=0,
    VLOOKUP($A52,ChapterTable!$1:$1048576,MATCH("최종"&amp;SUBSTITUTE(SUBSTITUTE(E$1,"standard",""),"|Float",""),ChapterTable!$1:$1,0),0),
  IF($B52=1,
    IF($L52=FALSE,
      VLOOKUP($A52,ChapterTable!$1:$1048576,MATCH("최종"&amp;SUBSTITUTE(SUBSTITUTE(E$1,"standard",""),"|Float",""),ChapterTable!$1:$1,0),0),
      VLOOKUP($A52-ChapterTable!$Q$11,ChapterTable!$1:$1048576,MATCH("최종"&amp;SUBSTITUTE(SUBSTITUTE(E$1,"standard",""),"|Float",""),ChapterTable!$1:$1,0),0)*ChapterTable!$Q$14
    ),
  OFFSET(E52,-$B52+IF($L52,1,0),0)*
    (VLOOKUP(SUBSTITUTE(SUBSTITUTE(E$1,"standard",""),"|Float","")&amp;"인게임누적곱배수",ChapterTable!$S:$T,2,0)^C52
    +VLOOKUP(SUBSTITUTE(SUBSTITUTE(E$1,"standard",""),"|Float","")&amp;"인게임누적합배수",ChapterTable!$S:$T,2,0)*C52)
  )
  )
  )
)</f>
        <v>306</v>
      </c>
      <c r="F52" s="1">
        <f ca="1">IF(AND($A52=0,$B52=1),
    VLOOKUP(1,ChapterTable!$1:$1048576,MATCH("최종"&amp;SUBSTITUTE(SUBSTITUTE(F$1,"standard",""),"|Float",""),ChapterTable!$1:$1,0),0)*ChapterTable!$Q$17,
  IF(AND($A52=0,$B52=0),
    F53,
  IF($B52=0,
    VLOOKUP($A52,ChapterTable!$1:$1048576,MATCH("최종"&amp;SUBSTITUTE(SUBSTITUTE(F$1,"standard",""),"|Float",""),ChapterTable!$1:$1,0),0),
  IF($B52=1,
    IF($L52=FALSE,
      VLOOKUP($A52,ChapterTable!$1:$1048576,MATCH("최종"&amp;SUBSTITUTE(SUBSTITUTE(F$1,"standard",""),"|Float",""),ChapterTable!$1:$1,0),0),
      VLOOKUP($A52-ChapterTable!$Q$11,ChapterTable!$1:$1048576,MATCH("최종"&amp;SUBSTITUTE(SUBSTITUTE(F$1,"standard",""),"|Float",""),ChapterTable!$1:$1,0),0)*ChapterTable!$Q$14
    ),
  OFFSET(F52,-$B52+IF($L52,1,0),0)*
    (VLOOKUP(SUBSTITUTE(SUBSTITUTE(F$1,"standard",""),"|Float","")&amp;"인게임누적곱배수",ChapterTable!$S:$T,2,0)^D52
    +VLOOKUP(SUBSTITUTE(SUBSTITUTE(F$1,"standard",""),"|Float","")&amp;"인게임누적합배수",ChapterTable!$S:$T,2,0)*D52)
  )
  )
  )
)</f>
        <v>120</v>
      </c>
      <c r="J52" t="str">
        <f>IF(ISBLANK(I52),"",
IFERROR(VLOOKUP(I52,[1]StringTable!$1:$1048576,MATCH([1]StringTable!$B$1,[1]StringTable!$1:$1,0),0),
IFERROR(VLOOKUP(I52,[1]InApkStringTable!$1:$1048576,MATCH([1]InApkStringTable!$B$1,[1]InApkStringTable!$1:$1,0),0),
"스트링없음")))</f>
        <v/>
      </c>
      <c r="L52" t="b">
        <v>0</v>
      </c>
      <c r="N52" t="str">
        <f>IF(ISBLANK(M52),"",IF(ISERROR(VLOOKUP(M52,MapTable!$A:$A,1,0)),"맵없음",""))</f>
        <v/>
      </c>
      <c r="O52">
        <f t="shared" si="0"/>
        <v>92</v>
      </c>
      <c r="Q52">
        <f t="shared" si="1"/>
        <v>92</v>
      </c>
      <c r="R52" t="b">
        <f t="shared" ca="1" si="2"/>
        <v>1</v>
      </c>
      <c r="S52" t="b">
        <v>0</v>
      </c>
      <c r="T52" t="b">
        <f t="shared" si="3"/>
        <v>0</v>
      </c>
      <c r="U52" t="s">
        <v>38</v>
      </c>
      <c r="V52" t="str">
        <f>IF(ISBLANK(U52),"",IF(ISERROR(VLOOKUP(U52,MapTable!$A:$A,1,0)),"맵없음",""))</f>
        <v/>
      </c>
      <c r="X52" t="str">
        <f>IF(ISBLANK(W52),"",
IF(ISERROR(FIND(",",W52)),
  IF(ISERROR(VLOOKUP(W52,MapTable!$A:$A,1,0)),"맵없음",
  ""),
IF(ISERROR(FIND(",",W52,FIND(",",W52)+1)),
  IF(OR(ISERROR(VLOOKUP(LEFT(W52,FIND(",",W52)-1),MapTable!$A:$A,1,0)),ISERROR(VLOOKUP(TRIM(MID(W52,FIND(",",W52)+1,999)),MapTable!$A:$A,1,0))),"맵없음",
  ""),
IF(ISERROR(FIND(",",W52,FIND(",",W52,FIND(",",W52)+1)+1)),
  IF(OR(ISERROR(VLOOKUP(LEFT(W52,FIND(",",W52)-1),MapTable!$A:$A,1,0)),ISERROR(VLOOKUP(TRIM(MID(W52,FIND(",",W52)+1,FIND(",",W52,FIND(",",W52)+1)-FIND(",",W52)-1)),MapTable!$A:$A,1,0)),ISERROR(VLOOKUP(TRIM(MID(W52,FIND(",",W52,FIND(",",W52)+1)+1,999)),MapTable!$A:$A,1,0))),"맵없음",
  ""),
IF(ISERROR(FIND(",",W52,FIND(",",W52,FIND(",",W52,FIND(",",W52)+1)+1)+1)),
  IF(OR(ISERROR(VLOOKUP(LEFT(W52,FIND(",",W52)-1),MapTable!$A:$A,1,0)),ISERROR(VLOOKUP(TRIM(MID(W52,FIND(",",W52)+1,FIND(",",W52,FIND(",",W52)+1)-FIND(",",W52)-1)),MapTable!$A:$A,1,0)),ISERROR(VLOOKUP(TRIM(MID(W52,FIND(",",W52,FIND(",",W52)+1)+1,FIND(",",W52,FIND(",",W52,FIND(",",W52)+1)+1)-FIND(",",W52,FIND(",",W52)+1)-1)),MapTable!$A:$A,1,0)),ISERROR(VLOOKUP(TRIM(MID(W52,FIND(",",W52,FIND(",",W52,FIND(",",W52)+1)+1)+1,999)),MapTable!$A:$A,1,0))),"맵없음",
  ""),
)))))</f>
        <v/>
      </c>
      <c r="AB52">
        <v>1002</v>
      </c>
      <c r="AC52" t="str">
        <f>IF(ISBLANK(AB52),"",IF(ISERROR(VLOOKUP(AB52,[3]DropTable!$A:$A,1,0)),"드랍없음",""))</f>
        <v/>
      </c>
      <c r="AE52" t="str">
        <f>IF(ISBLANK(AD52),"",IF(ISERROR(VLOOKUP(AD52,[3]DropTable!$A:$A,1,0)),"드랍없음",""))</f>
        <v/>
      </c>
      <c r="AG52">
        <v>9.8000000000000007</v>
      </c>
      <c r="AH52">
        <v>0.8</v>
      </c>
    </row>
    <row r="53" spans="1:34" x14ac:dyDescent="0.3">
      <c r="A53">
        <v>1</v>
      </c>
      <c r="B53">
        <v>20</v>
      </c>
      <c r="C53">
        <f>IF(OR($L53=TRUE,$A53=0,MOD($A53,ChapterTable!$S$20)&lt;&gt;0),
MAX(0,INT(($B53+ChapterTable!$Q$26+VLOOKUP(SUBSTITUTE(C$1,"성장단계","")&amp;"단계오프셋",ChapterTable!$S:$T,2,0))/ChapterTable!$Q$23)),
MAX(0,INT(($B53+ChapterTable!$S$26+VLOOKUP(SUBSTITUTE(C$1,"성장단계","")&amp;"보스단계오프셋",ChapterTable!$S:$T,2,0))/ChapterTable!$S$23)))</f>
        <v>2</v>
      </c>
      <c r="D53">
        <f>IF(OR($L53=TRUE,$A53=0,MOD($A53,ChapterTable!$S$20)&lt;&gt;0),
MAX(0,INT(($B53+ChapterTable!$Q$26+VLOOKUP(SUBSTITUTE(D$1,"성장단계","")&amp;"단계오프셋",ChapterTable!$S:$T,2,0))/ChapterTable!$Q$23)),
MAX(0,INT(($B53+ChapterTable!$S$26+VLOOKUP(SUBSTITUTE(D$1,"성장단계","")&amp;"보스단계오프셋",ChapterTable!$S:$T,2,0))/ChapterTable!$S$23)))</f>
        <v>1</v>
      </c>
      <c r="E53" s="1">
        <f ca="1">IF(AND($A53=0,$B53=1),
    VLOOKUP(1,ChapterTable!$1:$1048576,MATCH("최종"&amp;SUBSTITUTE(SUBSTITUTE(E$1,"standard",""),"|Float",""),ChapterTable!$1:$1,0),0)*ChapterTable!$Q$17,
  IF(AND($A53=0,$B53=0),
    E54,
  IF($B53=0,
    VLOOKUP($A53,ChapterTable!$1:$1048576,MATCH("최종"&amp;SUBSTITUTE(SUBSTITUTE(E$1,"standard",""),"|Float",""),ChapterTable!$1:$1,0),0),
  IF($B53=1,
    IF($L53=FALSE,
      VLOOKUP($A53,ChapterTable!$1:$1048576,MATCH("최종"&amp;SUBSTITUTE(SUBSTITUTE(E$1,"standard",""),"|Float",""),ChapterTable!$1:$1,0),0),
      VLOOKUP($A53-ChapterTable!$Q$11,ChapterTable!$1:$1048576,MATCH("최종"&amp;SUBSTITUTE(SUBSTITUTE(E$1,"standard",""),"|Float",""),ChapterTable!$1:$1,0),0)*ChapterTable!$Q$14
    ),
  OFFSET(E53,-$B53+IF($L53,1,0),0)*
    (VLOOKUP(SUBSTITUTE(SUBSTITUTE(E$1,"standard",""),"|Float","")&amp;"인게임누적곱배수",ChapterTable!$S:$T,2,0)^C53
    +VLOOKUP(SUBSTITUTE(SUBSTITUTE(E$1,"standard",""),"|Float","")&amp;"인게임누적합배수",ChapterTable!$S:$T,2,0)*C53)
  )
  )
  )
)</f>
        <v>306</v>
      </c>
      <c r="F53" s="1">
        <f ca="1">IF(AND($A53=0,$B53=1),
    VLOOKUP(1,ChapterTable!$1:$1048576,MATCH("최종"&amp;SUBSTITUTE(SUBSTITUTE(F$1,"standard",""),"|Float",""),ChapterTable!$1:$1,0),0)*ChapterTable!$Q$17,
  IF(AND($A53=0,$B53=0),
    F54,
  IF($B53=0,
    VLOOKUP($A53,ChapterTable!$1:$1048576,MATCH("최종"&amp;SUBSTITUTE(SUBSTITUTE(F$1,"standard",""),"|Float",""),ChapterTable!$1:$1,0),0),
  IF($B53=1,
    IF($L53=FALSE,
      VLOOKUP($A53,ChapterTable!$1:$1048576,MATCH("최종"&amp;SUBSTITUTE(SUBSTITUTE(F$1,"standard",""),"|Float",""),ChapterTable!$1:$1,0),0),
      VLOOKUP($A53-ChapterTable!$Q$11,ChapterTable!$1:$1048576,MATCH("최종"&amp;SUBSTITUTE(SUBSTITUTE(F$1,"standard",""),"|Float",""),ChapterTable!$1:$1,0),0)*ChapterTable!$Q$14
    ),
  OFFSET(F53,-$B53+IF($L53,1,0),0)*
    (VLOOKUP(SUBSTITUTE(SUBSTITUTE(F$1,"standard",""),"|Float","")&amp;"인게임누적곱배수",ChapterTable!$S:$T,2,0)^D53
    +VLOOKUP(SUBSTITUTE(SUBSTITUTE(F$1,"standard",""),"|Float","")&amp;"인게임누적합배수",ChapterTable!$S:$T,2,0)*D53)
  )
  )
  )
)</f>
        <v>120</v>
      </c>
      <c r="J53" t="str">
        <f>IF(ISBLANK(I53),"",
IFERROR(VLOOKUP(I53,[1]StringTable!$1:$1048576,MATCH([1]StringTable!$B$1,[1]StringTable!$1:$1,0),0),
IFERROR(VLOOKUP(I53,[1]InApkStringTable!$1:$1048576,MATCH([1]InApkStringTable!$B$1,[1]InApkStringTable!$1:$1,0),0),
"스트링없음")))</f>
        <v/>
      </c>
      <c r="L53" t="b">
        <v>0</v>
      </c>
      <c r="N53" t="str">
        <f>IF(ISBLANK(M53),"",IF(ISERROR(VLOOKUP(M53,MapTable!$A:$A,1,0)),"맵없음",""))</f>
        <v/>
      </c>
      <c r="O53">
        <f t="shared" si="0"/>
        <v>21</v>
      </c>
      <c r="Q53">
        <f t="shared" si="1"/>
        <v>21</v>
      </c>
      <c r="R53" t="b">
        <f t="shared" ca="1" si="2"/>
        <v>0</v>
      </c>
      <c r="T53" t="b">
        <f t="shared" ca="1" si="3"/>
        <v>0</v>
      </c>
      <c r="U53" t="s">
        <v>39</v>
      </c>
      <c r="V53" t="str">
        <f>IF(ISBLANK(U53),"",IF(ISERROR(VLOOKUP(U53,MapTable!$A:$A,1,0)),"맵없음",""))</f>
        <v/>
      </c>
      <c r="X53" t="str">
        <f>IF(ISBLANK(W53),"",
IF(ISERROR(FIND(",",W53)),
  IF(ISERROR(VLOOKUP(W53,MapTable!$A:$A,1,0)),"맵없음",
  ""),
IF(ISERROR(FIND(",",W53,FIND(",",W53)+1)),
  IF(OR(ISERROR(VLOOKUP(LEFT(W53,FIND(",",W53)-1),MapTable!$A:$A,1,0)),ISERROR(VLOOKUP(TRIM(MID(W53,FIND(",",W53)+1,999)),MapTable!$A:$A,1,0))),"맵없음",
  ""),
IF(ISERROR(FIND(",",W53,FIND(",",W53,FIND(",",W53)+1)+1)),
  IF(OR(ISERROR(VLOOKUP(LEFT(W53,FIND(",",W53)-1),MapTable!$A:$A,1,0)),ISERROR(VLOOKUP(TRIM(MID(W53,FIND(",",W53)+1,FIND(",",W53,FIND(",",W53)+1)-FIND(",",W53)-1)),MapTable!$A:$A,1,0)),ISERROR(VLOOKUP(TRIM(MID(W53,FIND(",",W53,FIND(",",W53)+1)+1,999)),MapTable!$A:$A,1,0))),"맵없음",
  ""),
IF(ISERROR(FIND(",",W53,FIND(",",W53,FIND(",",W53,FIND(",",W53)+1)+1)+1)),
  IF(OR(ISERROR(VLOOKUP(LEFT(W53,FIND(",",W53)-1),MapTable!$A:$A,1,0)),ISERROR(VLOOKUP(TRIM(MID(W53,FIND(",",W53)+1,FIND(",",W53,FIND(",",W53)+1)-FIND(",",W53)-1)),MapTable!$A:$A,1,0)),ISERROR(VLOOKUP(TRIM(MID(W53,FIND(",",W53,FIND(",",W53)+1)+1,FIND(",",W53,FIND(",",W53,FIND(",",W53)+1)+1)-FIND(",",W53,FIND(",",W53)+1)-1)),MapTable!$A:$A,1,0)),ISERROR(VLOOKUP(TRIM(MID(W53,FIND(",",W53,FIND(",",W53,FIND(",",W53)+1)+1)+1,999)),MapTable!$A:$A,1,0))),"맵없음",
  ""),
)))))</f>
        <v/>
      </c>
      <c r="AB53">
        <v>1002</v>
      </c>
      <c r="AC53" t="str">
        <f>IF(ISBLANK(AB53),"",IF(ISERROR(VLOOKUP(AB53,[3]DropTable!$A:$A,1,0)),"드랍없음",""))</f>
        <v/>
      </c>
      <c r="AD53">
        <v>5002</v>
      </c>
      <c r="AE53" t="str">
        <f>IF(ISBLANK(AD53),"",IF(ISERROR(VLOOKUP(AD53,[3]DropTable!$A:$A,1,0)),"드랍없음",""))</f>
        <v/>
      </c>
      <c r="AF53">
        <v>11</v>
      </c>
      <c r="AG53">
        <v>32.4</v>
      </c>
      <c r="AH53">
        <v>0.8</v>
      </c>
    </row>
    <row r="54" spans="1:34" x14ac:dyDescent="0.3">
      <c r="A54">
        <v>1</v>
      </c>
      <c r="B54">
        <v>21</v>
      </c>
      <c r="C54">
        <f>IF(OR($L54=TRUE,$A54=0,MOD($A54,ChapterTable!$S$20)&lt;&gt;0),
MAX(0,INT(($B54+ChapterTable!$Q$26+VLOOKUP(SUBSTITUTE(C$1,"성장단계","")&amp;"단계오프셋",ChapterTable!$S:$T,2,0))/ChapterTable!$Q$23)),
MAX(0,INT(($B54+ChapterTable!$S$26+VLOOKUP(SUBSTITUTE(C$1,"성장단계","")&amp;"보스단계오프셋",ChapterTable!$S:$T,2,0))/ChapterTable!$S$23)))</f>
        <v>2</v>
      </c>
      <c r="D54">
        <f>IF(OR($L54=TRUE,$A54=0,MOD($A54,ChapterTable!$S$20)&lt;&gt;0),
MAX(0,INT(($B54+ChapterTable!$Q$26+VLOOKUP(SUBSTITUTE(D$1,"성장단계","")&amp;"단계오프셋",ChapterTable!$S:$T,2,0))/ChapterTable!$Q$23)),
MAX(0,INT(($B54+ChapterTable!$S$26+VLOOKUP(SUBSTITUTE(D$1,"성장단계","")&amp;"보스단계오프셋",ChapterTable!$S:$T,2,0))/ChapterTable!$S$23)))</f>
        <v>2</v>
      </c>
      <c r="E54" s="1">
        <f ca="1">IF(AND($A54=0,$B54=1),
    VLOOKUP(1,ChapterTable!$1:$1048576,MATCH("최종"&amp;SUBSTITUTE(SUBSTITUTE(E$1,"standard",""),"|Float",""),ChapterTable!$1:$1,0),0)*ChapterTable!$Q$17,
  IF(AND($A54=0,$B54=0),
    E55,
  IF($B54=0,
    VLOOKUP($A54,ChapterTable!$1:$1048576,MATCH("최종"&amp;SUBSTITUTE(SUBSTITUTE(E$1,"standard",""),"|Float",""),ChapterTable!$1:$1,0),0),
  IF($B54=1,
    IF($L54=FALSE,
      VLOOKUP($A54,ChapterTable!$1:$1048576,MATCH("최종"&amp;SUBSTITUTE(SUBSTITUTE(E$1,"standard",""),"|Float",""),ChapterTable!$1:$1,0),0),
      VLOOKUP($A54-ChapterTable!$Q$11,ChapterTable!$1:$1048576,MATCH("최종"&amp;SUBSTITUTE(SUBSTITUTE(E$1,"standard",""),"|Float",""),ChapterTable!$1:$1,0),0)*ChapterTable!$Q$14
    ),
  OFFSET(E54,-$B54+IF($L54,1,0),0)*
    (VLOOKUP(SUBSTITUTE(SUBSTITUTE(E$1,"standard",""),"|Float","")&amp;"인게임누적곱배수",ChapterTable!$S:$T,2,0)^C54
    +VLOOKUP(SUBSTITUTE(SUBSTITUTE(E$1,"standard",""),"|Float","")&amp;"인게임누적합배수",ChapterTable!$S:$T,2,0)*C54)
  )
  )
  )
)</f>
        <v>306</v>
      </c>
      <c r="F54" s="1">
        <f ca="1">IF(AND($A54=0,$B54=1),
    VLOOKUP(1,ChapterTable!$1:$1048576,MATCH("최종"&amp;SUBSTITUTE(SUBSTITUTE(F$1,"standard",""),"|Float",""),ChapterTable!$1:$1,0),0)*ChapterTable!$Q$17,
  IF(AND($A54=0,$B54=0),
    F55,
  IF($B54=0,
    VLOOKUP($A54,ChapterTable!$1:$1048576,MATCH("최종"&amp;SUBSTITUTE(SUBSTITUTE(F$1,"standard",""),"|Float",""),ChapterTable!$1:$1,0),0),
  IF($B54=1,
    IF($L54=FALSE,
      VLOOKUP($A54,ChapterTable!$1:$1048576,MATCH("최종"&amp;SUBSTITUTE(SUBSTITUTE(F$1,"standard",""),"|Float",""),ChapterTable!$1:$1,0),0),
      VLOOKUP($A54-ChapterTable!$Q$11,ChapterTable!$1:$1048576,MATCH("최종"&amp;SUBSTITUTE(SUBSTITUTE(F$1,"standard",""),"|Float",""),ChapterTable!$1:$1,0),0)*ChapterTable!$Q$14
    ),
  OFFSET(F54,-$B54+IF($L54,1,0),0)*
    (VLOOKUP(SUBSTITUTE(SUBSTITUTE(F$1,"standard",""),"|Float","")&amp;"인게임누적곱배수",ChapterTable!$S:$T,2,0)^D54
    +VLOOKUP(SUBSTITUTE(SUBSTITUTE(F$1,"standard",""),"|Float","")&amp;"인게임누적합배수",ChapterTable!$S:$T,2,0)*D54)
  )
  )
  )
)</f>
        <v>140</v>
      </c>
      <c r="J54" t="str">
        <f>IF(ISBLANK(I54),"",
IFERROR(VLOOKUP(I54,[1]StringTable!$1:$1048576,MATCH([1]StringTable!$B$1,[1]StringTable!$1:$1,0),0),
IFERROR(VLOOKUP(I54,[1]InApkStringTable!$1:$1048576,MATCH([1]InApkStringTable!$B$1,[1]InApkStringTable!$1:$1,0),0),
"스트링없음")))</f>
        <v/>
      </c>
      <c r="L54" t="b">
        <v>0</v>
      </c>
      <c r="N54" t="str">
        <f>IF(ISBLANK(M54),"",IF(ISERROR(VLOOKUP(M54,MapTable!$A:$A,1,0)),"맵없음",""))</f>
        <v/>
      </c>
      <c r="O54">
        <f t="shared" si="0"/>
        <v>3</v>
      </c>
      <c r="Q54">
        <f t="shared" si="1"/>
        <v>3</v>
      </c>
      <c r="R54" t="b">
        <f t="shared" ca="1" si="2"/>
        <v>0</v>
      </c>
      <c r="T54" t="b">
        <f t="shared" ca="1" si="3"/>
        <v>0</v>
      </c>
      <c r="U54" t="s">
        <v>297</v>
      </c>
      <c r="V54" t="str">
        <f>IF(ISBLANK(U54),"",IF(ISERROR(VLOOKUP(U54,MapTable!$A:$A,1,0)),"맵없음",""))</f>
        <v/>
      </c>
      <c r="X54" t="str">
        <f>IF(ISBLANK(W54),"",
IF(ISERROR(FIND(",",W54)),
  IF(ISERROR(VLOOKUP(W54,MapTable!$A:$A,1,0)),"맵없음",
  ""),
IF(ISERROR(FIND(",",W54,FIND(",",W54)+1)),
  IF(OR(ISERROR(VLOOKUP(LEFT(W54,FIND(",",W54)-1),MapTable!$A:$A,1,0)),ISERROR(VLOOKUP(TRIM(MID(W54,FIND(",",W54)+1,999)),MapTable!$A:$A,1,0))),"맵없음",
  ""),
IF(ISERROR(FIND(",",W54,FIND(",",W54,FIND(",",W54)+1)+1)),
  IF(OR(ISERROR(VLOOKUP(LEFT(W54,FIND(",",W54)-1),MapTable!$A:$A,1,0)),ISERROR(VLOOKUP(TRIM(MID(W54,FIND(",",W54)+1,FIND(",",W54,FIND(",",W54)+1)-FIND(",",W54)-1)),MapTable!$A:$A,1,0)),ISERROR(VLOOKUP(TRIM(MID(W54,FIND(",",W54,FIND(",",W54)+1)+1,999)),MapTable!$A:$A,1,0))),"맵없음",
  ""),
IF(ISERROR(FIND(",",W54,FIND(",",W54,FIND(",",W54,FIND(",",W54)+1)+1)+1)),
  IF(OR(ISERROR(VLOOKUP(LEFT(W54,FIND(",",W54)-1),MapTable!$A:$A,1,0)),ISERROR(VLOOKUP(TRIM(MID(W54,FIND(",",W54)+1,FIND(",",W54,FIND(",",W54)+1)-FIND(",",W54)-1)),MapTable!$A:$A,1,0)),ISERROR(VLOOKUP(TRIM(MID(W54,FIND(",",W54,FIND(",",W54)+1)+1,FIND(",",W54,FIND(",",W54,FIND(",",W54)+1)+1)-FIND(",",W54,FIND(",",W54)+1)-1)),MapTable!$A:$A,1,0)),ISERROR(VLOOKUP(TRIM(MID(W54,FIND(",",W54,FIND(",",W54,FIND(",",W54)+1)+1)+1,999)),MapTable!$A:$A,1,0))),"맵없음",
  ""),
)))))</f>
        <v/>
      </c>
      <c r="AB54">
        <v>1003</v>
      </c>
      <c r="AC54" t="str">
        <f>IF(ISBLANK(AB54),"",IF(ISERROR(VLOOKUP(AB54,[3]DropTable!$A:$A,1,0)),"드랍없음",""))</f>
        <v/>
      </c>
      <c r="AE54" t="str">
        <f>IF(ISBLANK(AD54),"",IF(ISERROR(VLOOKUP(AD54,[3]DropTable!$A:$A,1,0)),"드랍없음",""))</f>
        <v/>
      </c>
      <c r="AG54">
        <v>9.8000000000000007</v>
      </c>
      <c r="AH54">
        <v>0.65</v>
      </c>
    </row>
    <row r="55" spans="1:34" x14ac:dyDescent="0.3">
      <c r="A55">
        <v>1</v>
      </c>
      <c r="B55">
        <v>22</v>
      </c>
      <c r="C55">
        <f>IF(OR($L55=TRUE,$A55=0,MOD($A55,ChapterTable!$S$20)&lt;&gt;0),
MAX(0,INT(($B55+ChapterTable!$Q$26+VLOOKUP(SUBSTITUTE(C$1,"성장단계","")&amp;"단계오프셋",ChapterTable!$S:$T,2,0))/ChapterTable!$Q$23)),
MAX(0,INT(($B55+ChapterTable!$S$26+VLOOKUP(SUBSTITUTE(C$1,"성장단계","")&amp;"보스단계오프셋",ChapterTable!$S:$T,2,0))/ChapterTable!$S$23)))</f>
        <v>2</v>
      </c>
      <c r="D55">
        <f>IF(OR($L55=TRUE,$A55=0,MOD($A55,ChapterTable!$S$20)&lt;&gt;0),
MAX(0,INT(($B55+ChapterTable!$Q$26+VLOOKUP(SUBSTITUTE(D$1,"성장단계","")&amp;"단계오프셋",ChapterTable!$S:$T,2,0))/ChapterTable!$Q$23)),
MAX(0,INT(($B55+ChapterTable!$S$26+VLOOKUP(SUBSTITUTE(D$1,"성장단계","")&amp;"보스단계오프셋",ChapterTable!$S:$T,2,0))/ChapterTable!$S$23)))</f>
        <v>2</v>
      </c>
      <c r="E55" s="1">
        <f ca="1">IF(AND($A55=0,$B55=1),
    VLOOKUP(1,ChapterTable!$1:$1048576,MATCH("최종"&amp;SUBSTITUTE(SUBSTITUTE(E$1,"standard",""),"|Float",""),ChapterTable!$1:$1,0),0)*ChapterTable!$Q$17,
  IF(AND($A55=0,$B55=0),
    E56,
  IF($B55=0,
    VLOOKUP($A55,ChapterTable!$1:$1048576,MATCH("최종"&amp;SUBSTITUTE(SUBSTITUTE(E$1,"standard",""),"|Float",""),ChapterTable!$1:$1,0),0),
  IF($B55=1,
    IF($L55=FALSE,
      VLOOKUP($A55,ChapterTable!$1:$1048576,MATCH("최종"&amp;SUBSTITUTE(SUBSTITUTE(E$1,"standard",""),"|Float",""),ChapterTable!$1:$1,0),0),
      VLOOKUP($A55-ChapterTable!$Q$11,ChapterTable!$1:$1048576,MATCH("최종"&amp;SUBSTITUTE(SUBSTITUTE(E$1,"standard",""),"|Float",""),ChapterTable!$1:$1,0),0)*ChapterTable!$Q$14
    ),
  OFFSET(E55,-$B55+IF($L55,1,0),0)*
    (VLOOKUP(SUBSTITUTE(SUBSTITUTE(E$1,"standard",""),"|Float","")&amp;"인게임누적곱배수",ChapterTable!$S:$T,2,0)^C55
    +VLOOKUP(SUBSTITUTE(SUBSTITUTE(E$1,"standard",""),"|Float","")&amp;"인게임누적합배수",ChapterTable!$S:$T,2,0)*C55)
  )
  )
  )
)</f>
        <v>306</v>
      </c>
      <c r="F55" s="1">
        <f ca="1">IF(AND($A55=0,$B55=1),
    VLOOKUP(1,ChapterTable!$1:$1048576,MATCH("최종"&amp;SUBSTITUTE(SUBSTITUTE(F$1,"standard",""),"|Float",""),ChapterTable!$1:$1,0),0)*ChapterTable!$Q$17,
  IF(AND($A55=0,$B55=0),
    F56,
  IF($B55=0,
    VLOOKUP($A55,ChapterTable!$1:$1048576,MATCH("최종"&amp;SUBSTITUTE(SUBSTITUTE(F$1,"standard",""),"|Float",""),ChapterTable!$1:$1,0),0),
  IF($B55=1,
    IF($L55=FALSE,
      VLOOKUP($A55,ChapterTable!$1:$1048576,MATCH("최종"&amp;SUBSTITUTE(SUBSTITUTE(F$1,"standard",""),"|Float",""),ChapterTable!$1:$1,0),0),
      VLOOKUP($A55-ChapterTable!$Q$11,ChapterTable!$1:$1048576,MATCH("최종"&amp;SUBSTITUTE(SUBSTITUTE(F$1,"standard",""),"|Float",""),ChapterTable!$1:$1,0),0)*ChapterTable!$Q$14
    ),
  OFFSET(F55,-$B55+IF($L55,1,0),0)*
    (VLOOKUP(SUBSTITUTE(SUBSTITUTE(F$1,"standard",""),"|Float","")&amp;"인게임누적곱배수",ChapterTable!$S:$T,2,0)^D55
    +VLOOKUP(SUBSTITUTE(SUBSTITUTE(F$1,"standard",""),"|Float","")&amp;"인게임누적합배수",ChapterTable!$S:$T,2,0)*D55)
  )
  )
  )
)</f>
        <v>140</v>
      </c>
      <c r="J55" t="str">
        <f>IF(ISBLANK(I55),"",
IFERROR(VLOOKUP(I55,[1]StringTable!$1:$1048576,MATCH([1]StringTable!$B$1,[1]StringTable!$1:$1,0),0),
IFERROR(VLOOKUP(I55,[1]InApkStringTable!$1:$1048576,MATCH([1]InApkStringTable!$B$1,[1]InApkStringTable!$1:$1,0),0),
"스트링없음")))</f>
        <v/>
      </c>
      <c r="L55" t="b">
        <v>0</v>
      </c>
      <c r="N55" t="str">
        <f>IF(ISBLANK(M55),"",IF(ISERROR(VLOOKUP(M55,MapTable!$A:$A,1,0)),"맵없음",""))</f>
        <v/>
      </c>
      <c r="O55">
        <f t="shared" si="0"/>
        <v>3</v>
      </c>
      <c r="Q55">
        <f t="shared" si="1"/>
        <v>3</v>
      </c>
      <c r="R55" t="b">
        <f t="shared" ca="1" si="2"/>
        <v>0</v>
      </c>
      <c r="T55" t="b">
        <f t="shared" ca="1" si="3"/>
        <v>0</v>
      </c>
      <c r="U55" t="s">
        <v>327</v>
      </c>
      <c r="V55" t="str">
        <f>IF(ISBLANK(U55),"",IF(ISERROR(VLOOKUP(U55,MapTable!$A:$A,1,0)),"맵없음",""))</f>
        <v/>
      </c>
      <c r="X55" t="str">
        <f>IF(ISBLANK(W55),"",
IF(ISERROR(FIND(",",W55)),
  IF(ISERROR(VLOOKUP(W55,MapTable!$A:$A,1,0)),"맵없음",
  ""),
IF(ISERROR(FIND(",",W55,FIND(",",W55)+1)),
  IF(OR(ISERROR(VLOOKUP(LEFT(W55,FIND(",",W55)-1),MapTable!$A:$A,1,0)),ISERROR(VLOOKUP(TRIM(MID(W55,FIND(",",W55)+1,999)),MapTable!$A:$A,1,0))),"맵없음",
  ""),
IF(ISERROR(FIND(",",W55,FIND(",",W55,FIND(",",W55)+1)+1)),
  IF(OR(ISERROR(VLOOKUP(LEFT(W55,FIND(",",W55)-1),MapTable!$A:$A,1,0)),ISERROR(VLOOKUP(TRIM(MID(W55,FIND(",",W55)+1,FIND(",",W55,FIND(",",W55)+1)-FIND(",",W55)-1)),MapTable!$A:$A,1,0)),ISERROR(VLOOKUP(TRIM(MID(W55,FIND(",",W55,FIND(",",W55)+1)+1,999)),MapTable!$A:$A,1,0))),"맵없음",
  ""),
IF(ISERROR(FIND(",",W55,FIND(",",W55,FIND(",",W55,FIND(",",W55)+1)+1)+1)),
  IF(OR(ISERROR(VLOOKUP(LEFT(W55,FIND(",",W55)-1),MapTable!$A:$A,1,0)),ISERROR(VLOOKUP(TRIM(MID(W55,FIND(",",W55)+1,FIND(",",W55,FIND(",",W55)+1)-FIND(",",W55)-1)),MapTable!$A:$A,1,0)),ISERROR(VLOOKUP(TRIM(MID(W55,FIND(",",W55,FIND(",",W55)+1)+1,FIND(",",W55,FIND(",",W55,FIND(",",W55)+1)+1)-FIND(",",W55,FIND(",",W55)+1)-1)),MapTable!$A:$A,1,0)),ISERROR(VLOOKUP(TRIM(MID(W55,FIND(",",W55,FIND(",",W55,FIND(",",W55)+1)+1)+1,999)),MapTable!$A:$A,1,0))),"맵없음",
  ""),
)))))</f>
        <v/>
      </c>
      <c r="AB55">
        <v>1003</v>
      </c>
      <c r="AC55" t="str">
        <f>IF(ISBLANK(AB55),"",IF(ISERROR(VLOOKUP(AB55,[3]DropTable!$A:$A,1,0)),"드랍없음",""))</f>
        <v/>
      </c>
      <c r="AE55" t="str">
        <f>IF(ISBLANK(AD55),"",IF(ISERROR(VLOOKUP(AD55,[3]DropTable!$A:$A,1,0)),"드랍없음",""))</f>
        <v/>
      </c>
      <c r="AG55">
        <v>9.8000000000000007</v>
      </c>
      <c r="AH55">
        <v>0.65</v>
      </c>
    </row>
    <row r="56" spans="1:34" x14ac:dyDescent="0.3">
      <c r="A56">
        <v>1</v>
      </c>
      <c r="B56">
        <v>23</v>
      </c>
      <c r="C56">
        <f>IF(OR($L56=TRUE,$A56=0,MOD($A56,ChapterTable!$S$20)&lt;&gt;0),
MAX(0,INT(($B56+ChapterTable!$Q$26+VLOOKUP(SUBSTITUTE(C$1,"성장단계","")&amp;"단계오프셋",ChapterTable!$S:$T,2,0))/ChapterTable!$Q$23)),
MAX(0,INT(($B56+ChapterTable!$S$26+VLOOKUP(SUBSTITUTE(C$1,"성장단계","")&amp;"보스단계오프셋",ChapterTable!$S:$T,2,0))/ChapterTable!$S$23)))</f>
        <v>2</v>
      </c>
      <c r="D56">
        <f>IF(OR($L56=TRUE,$A56=0,MOD($A56,ChapterTable!$S$20)&lt;&gt;0),
MAX(0,INT(($B56+ChapterTable!$Q$26+VLOOKUP(SUBSTITUTE(D$1,"성장단계","")&amp;"단계오프셋",ChapterTable!$S:$T,2,0))/ChapterTable!$Q$23)),
MAX(0,INT(($B56+ChapterTable!$S$26+VLOOKUP(SUBSTITUTE(D$1,"성장단계","")&amp;"보스단계오프셋",ChapterTable!$S:$T,2,0))/ChapterTable!$S$23)))</f>
        <v>2</v>
      </c>
      <c r="E56" s="1">
        <f ca="1">IF(AND($A56=0,$B56=1),
    VLOOKUP(1,ChapterTable!$1:$1048576,MATCH("최종"&amp;SUBSTITUTE(SUBSTITUTE(E$1,"standard",""),"|Float",""),ChapterTable!$1:$1,0),0)*ChapterTable!$Q$17,
  IF(AND($A56=0,$B56=0),
    E57,
  IF($B56=0,
    VLOOKUP($A56,ChapterTable!$1:$1048576,MATCH("최종"&amp;SUBSTITUTE(SUBSTITUTE(E$1,"standard",""),"|Float",""),ChapterTable!$1:$1,0),0),
  IF($B56=1,
    IF($L56=FALSE,
      VLOOKUP($A56,ChapterTable!$1:$1048576,MATCH("최종"&amp;SUBSTITUTE(SUBSTITUTE(E$1,"standard",""),"|Float",""),ChapterTable!$1:$1,0),0),
      VLOOKUP($A56-ChapterTable!$Q$11,ChapterTable!$1:$1048576,MATCH("최종"&amp;SUBSTITUTE(SUBSTITUTE(E$1,"standard",""),"|Float",""),ChapterTable!$1:$1,0),0)*ChapterTable!$Q$14
    ),
  OFFSET(E56,-$B56+IF($L56,1,0),0)*
    (VLOOKUP(SUBSTITUTE(SUBSTITUTE(E$1,"standard",""),"|Float","")&amp;"인게임누적곱배수",ChapterTable!$S:$T,2,0)^C56
    +VLOOKUP(SUBSTITUTE(SUBSTITUTE(E$1,"standard",""),"|Float","")&amp;"인게임누적합배수",ChapterTable!$S:$T,2,0)*C56)
  )
  )
  )
)</f>
        <v>306</v>
      </c>
      <c r="F56" s="1">
        <f ca="1">IF(AND($A56=0,$B56=1),
    VLOOKUP(1,ChapterTable!$1:$1048576,MATCH("최종"&amp;SUBSTITUTE(SUBSTITUTE(F$1,"standard",""),"|Float",""),ChapterTable!$1:$1,0),0)*ChapterTable!$Q$17,
  IF(AND($A56=0,$B56=0),
    F57,
  IF($B56=0,
    VLOOKUP($A56,ChapterTable!$1:$1048576,MATCH("최종"&amp;SUBSTITUTE(SUBSTITUTE(F$1,"standard",""),"|Float",""),ChapterTable!$1:$1,0),0),
  IF($B56=1,
    IF($L56=FALSE,
      VLOOKUP($A56,ChapterTable!$1:$1048576,MATCH("최종"&amp;SUBSTITUTE(SUBSTITUTE(F$1,"standard",""),"|Float",""),ChapterTable!$1:$1,0),0),
      VLOOKUP($A56-ChapterTable!$Q$11,ChapterTable!$1:$1048576,MATCH("최종"&amp;SUBSTITUTE(SUBSTITUTE(F$1,"standard",""),"|Float",""),ChapterTable!$1:$1,0),0)*ChapterTable!$Q$14
    ),
  OFFSET(F56,-$B56+IF($L56,1,0),0)*
    (VLOOKUP(SUBSTITUTE(SUBSTITUTE(F$1,"standard",""),"|Float","")&amp;"인게임누적곱배수",ChapterTable!$S:$T,2,0)^D56
    +VLOOKUP(SUBSTITUTE(SUBSTITUTE(F$1,"standard",""),"|Float","")&amp;"인게임누적합배수",ChapterTable!$S:$T,2,0)*D56)
  )
  )
  )
)</f>
        <v>140</v>
      </c>
      <c r="J56" t="str">
        <f>IF(ISBLANK(I56),"",
IFERROR(VLOOKUP(I56,[1]StringTable!$1:$1048576,MATCH([1]StringTable!$B$1,[1]StringTable!$1:$1,0),0),
IFERROR(VLOOKUP(I56,[1]InApkStringTable!$1:$1048576,MATCH([1]InApkStringTable!$B$1,[1]InApkStringTable!$1:$1,0),0),
"스트링없음")))</f>
        <v/>
      </c>
      <c r="L56" t="b">
        <v>0</v>
      </c>
      <c r="N56" t="str">
        <f>IF(ISBLANK(M56),"",IF(ISERROR(VLOOKUP(M56,MapTable!$A:$A,1,0)),"맵없음",""))</f>
        <v/>
      </c>
      <c r="O56">
        <f t="shared" si="0"/>
        <v>3</v>
      </c>
      <c r="Q56">
        <f t="shared" si="1"/>
        <v>3</v>
      </c>
      <c r="R56" t="b">
        <f t="shared" ca="1" si="2"/>
        <v>0</v>
      </c>
      <c r="T56" t="b">
        <f t="shared" ca="1" si="3"/>
        <v>0</v>
      </c>
      <c r="U56" t="s">
        <v>328</v>
      </c>
      <c r="V56" t="str">
        <f>IF(ISBLANK(U56),"",IF(ISERROR(VLOOKUP(U56,MapTable!$A:$A,1,0)),"맵없음",""))</f>
        <v/>
      </c>
      <c r="W56" t="s">
        <v>325</v>
      </c>
      <c r="X56" t="str">
        <f>IF(ISBLANK(W56),"",
IF(ISERROR(FIND(",",W56)),
  IF(ISERROR(VLOOKUP(W56,MapTable!$A:$A,1,0)),"맵없음",
  ""),
IF(ISERROR(FIND(",",W56,FIND(",",W56)+1)),
  IF(OR(ISERROR(VLOOKUP(LEFT(W56,FIND(",",W56)-1),MapTable!$A:$A,1,0)),ISERROR(VLOOKUP(TRIM(MID(W56,FIND(",",W56)+1,999)),MapTable!$A:$A,1,0))),"맵없음",
  ""),
IF(ISERROR(FIND(",",W56,FIND(",",W56,FIND(",",W56)+1)+1)),
  IF(OR(ISERROR(VLOOKUP(LEFT(W56,FIND(",",W56)-1),MapTable!$A:$A,1,0)),ISERROR(VLOOKUP(TRIM(MID(W56,FIND(",",W56)+1,FIND(",",W56,FIND(",",W56)+1)-FIND(",",W56)-1)),MapTable!$A:$A,1,0)),ISERROR(VLOOKUP(TRIM(MID(W56,FIND(",",W56,FIND(",",W56)+1)+1,999)),MapTable!$A:$A,1,0))),"맵없음",
  ""),
IF(ISERROR(FIND(",",W56,FIND(",",W56,FIND(",",W56,FIND(",",W56)+1)+1)+1)),
  IF(OR(ISERROR(VLOOKUP(LEFT(W56,FIND(",",W56)-1),MapTable!$A:$A,1,0)),ISERROR(VLOOKUP(TRIM(MID(W56,FIND(",",W56)+1,FIND(",",W56,FIND(",",W56)+1)-FIND(",",W56)-1)),MapTable!$A:$A,1,0)),ISERROR(VLOOKUP(TRIM(MID(W56,FIND(",",W56,FIND(",",W56)+1)+1,FIND(",",W56,FIND(",",W56,FIND(",",W56)+1)+1)-FIND(",",W56,FIND(",",W56)+1)-1)),MapTable!$A:$A,1,0)),ISERROR(VLOOKUP(TRIM(MID(W56,FIND(",",W56,FIND(",",W56,FIND(",",W56)+1)+1)+1,999)),MapTable!$A:$A,1,0))),"맵없음",
  ""),
)))))</f>
        <v/>
      </c>
      <c r="AB56">
        <v>1003</v>
      </c>
      <c r="AC56" t="str">
        <f>IF(ISBLANK(AB56),"",IF(ISERROR(VLOOKUP(AB56,[3]DropTable!$A:$A,1,0)),"드랍없음",""))</f>
        <v/>
      </c>
      <c r="AE56" t="str">
        <f>IF(ISBLANK(AD56),"",IF(ISERROR(VLOOKUP(AD56,[3]DropTable!$A:$A,1,0)),"드랍없음",""))</f>
        <v/>
      </c>
      <c r="AG56">
        <v>9.8000000000000007</v>
      </c>
      <c r="AH56">
        <v>0.65</v>
      </c>
    </row>
    <row r="57" spans="1:34" x14ac:dyDescent="0.3">
      <c r="A57">
        <v>1</v>
      </c>
      <c r="B57">
        <v>24</v>
      </c>
      <c r="C57">
        <f>IF(OR($L57=TRUE,$A57=0,MOD($A57,ChapterTable!$S$20)&lt;&gt;0),
MAX(0,INT(($B57+ChapterTable!$Q$26+VLOOKUP(SUBSTITUTE(C$1,"성장단계","")&amp;"단계오프셋",ChapterTable!$S:$T,2,0))/ChapterTable!$Q$23)),
MAX(0,INT(($B57+ChapterTable!$S$26+VLOOKUP(SUBSTITUTE(C$1,"성장단계","")&amp;"보스단계오프셋",ChapterTable!$S:$T,2,0))/ChapterTable!$S$23)))</f>
        <v>2</v>
      </c>
      <c r="D57">
        <f>IF(OR($L57=TRUE,$A57=0,MOD($A57,ChapterTable!$S$20)&lt;&gt;0),
MAX(0,INT(($B57+ChapterTable!$Q$26+VLOOKUP(SUBSTITUTE(D$1,"성장단계","")&amp;"단계오프셋",ChapterTable!$S:$T,2,0))/ChapterTable!$Q$23)),
MAX(0,INT(($B57+ChapterTable!$S$26+VLOOKUP(SUBSTITUTE(D$1,"성장단계","")&amp;"보스단계오프셋",ChapterTable!$S:$T,2,0))/ChapterTable!$S$23)))</f>
        <v>2</v>
      </c>
      <c r="E57" s="1">
        <f ca="1">IF(AND($A57=0,$B57=1),
    VLOOKUP(1,ChapterTable!$1:$1048576,MATCH("최종"&amp;SUBSTITUTE(SUBSTITUTE(E$1,"standard",""),"|Float",""),ChapterTable!$1:$1,0),0)*ChapterTable!$Q$17,
  IF(AND($A57=0,$B57=0),
    E58,
  IF($B57=0,
    VLOOKUP($A57,ChapterTable!$1:$1048576,MATCH("최종"&amp;SUBSTITUTE(SUBSTITUTE(E$1,"standard",""),"|Float",""),ChapterTable!$1:$1,0),0),
  IF($B57=1,
    IF($L57=FALSE,
      VLOOKUP($A57,ChapterTable!$1:$1048576,MATCH("최종"&amp;SUBSTITUTE(SUBSTITUTE(E$1,"standard",""),"|Float",""),ChapterTable!$1:$1,0),0),
      VLOOKUP($A57-ChapterTable!$Q$11,ChapterTable!$1:$1048576,MATCH("최종"&amp;SUBSTITUTE(SUBSTITUTE(E$1,"standard",""),"|Float",""),ChapterTable!$1:$1,0),0)*ChapterTable!$Q$14
    ),
  OFFSET(E57,-$B57+IF($L57,1,0),0)*
    (VLOOKUP(SUBSTITUTE(SUBSTITUTE(E$1,"standard",""),"|Float","")&amp;"인게임누적곱배수",ChapterTable!$S:$T,2,0)^C57
    +VLOOKUP(SUBSTITUTE(SUBSTITUTE(E$1,"standard",""),"|Float","")&amp;"인게임누적합배수",ChapterTable!$S:$T,2,0)*C57)
  )
  )
  )
)</f>
        <v>306</v>
      </c>
      <c r="F57" s="1">
        <f ca="1">IF(AND($A57=0,$B57=1),
    VLOOKUP(1,ChapterTable!$1:$1048576,MATCH("최종"&amp;SUBSTITUTE(SUBSTITUTE(F$1,"standard",""),"|Float",""),ChapterTable!$1:$1,0),0)*ChapterTable!$Q$17,
  IF(AND($A57=0,$B57=0),
    F58,
  IF($B57=0,
    VLOOKUP($A57,ChapterTable!$1:$1048576,MATCH("최종"&amp;SUBSTITUTE(SUBSTITUTE(F$1,"standard",""),"|Float",""),ChapterTable!$1:$1,0),0),
  IF($B57=1,
    IF($L57=FALSE,
      VLOOKUP($A57,ChapterTable!$1:$1048576,MATCH("최종"&amp;SUBSTITUTE(SUBSTITUTE(F$1,"standard",""),"|Float",""),ChapterTable!$1:$1,0),0),
      VLOOKUP($A57-ChapterTable!$Q$11,ChapterTable!$1:$1048576,MATCH("최종"&amp;SUBSTITUTE(SUBSTITUTE(F$1,"standard",""),"|Float",""),ChapterTable!$1:$1,0),0)*ChapterTable!$Q$14
    ),
  OFFSET(F57,-$B57+IF($L57,1,0),0)*
    (VLOOKUP(SUBSTITUTE(SUBSTITUTE(F$1,"standard",""),"|Float","")&amp;"인게임누적곱배수",ChapterTable!$S:$T,2,0)^D57
    +VLOOKUP(SUBSTITUTE(SUBSTITUTE(F$1,"standard",""),"|Float","")&amp;"인게임누적합배수",ChapterTable!$S:$T,2,0)*D57)
  )
  )
  )
)</f>
        <v>140</v>
      </c>
      <c r="J57" t="str">
        <f>IF(ISBLANK(I57),"",
IFERROR(VLOOKUP(I57,[1]StringTable!$1:$1048576,MATCH([1]StringTable!$B$1,[1]StringTable!$1:$1,0),0),
IFERROR(VLOOKUP(I57,[1]InApkStringTable!$1:$1048576,MATCH([1]InApkStringTable!$B$1,[1]InApkStringTable!$1:$1,0),0),
"스트링없음")))</f>
        <v/>
      </c>
      <c r="L57" t="b">
        <v>0</v>
      </c>
      <c r="N57" t="str">
        <f>IF(ISBLANK(M57),"",IF(ISERROR(VLOOKUP(M57,MapTable!$A:$A,1,0)),"맵없음",""))</f>
        <v/>
      </c>
      <c r="O57">
        <f t="shared" si="0"/>
        <v>3</v>
      </c>
      <c r="Q57">
        <f t="shared" si="1"/>
        <v>3</v>
      </c>
      <c r="R57" t="b">
        <f t="shared" ca="1" si="2"/>
        <v>0</v>
      </c>
      <c r="T57" t="b">
        <f t="shared" ca="1" si="3"/>
        <v>0</v>
      </c>
      <c r="U57" t="s">
        <v>329</v>
      </c>
      <c r="V57" t="str">
        <f>IF(ISBLANK(U57),"",IF(ISERROR(VLOOKUP(U57,MapTable!$A:$A,1,0)),"맵없음",""))</f>
        <v/>
      </c>
      <c r="X57" t="str">
        <f>IF(ISBLANK(W57),"",
IF(ISERROR(FIND(",",W57)),
  IF(ISERROR(VLOOKUP(W57,MapTable!$A:$A,1,0)),"맵없음",
  ""),
IF(ISERROR(FIND(",",W57,FIND(",",W57)+1)),
  IF(OR(ISERROR(VLOOKUP(LEFT(W57,FIND(",",W57)-1),MapTable!$A:$A,1,0)),ISERROR(VLOOKUP(TRIM(MID(W57,FIND(",",W57)+1,999)),MapTable!$A:$A,1,0))),"맵없음",
  ""),
IF(ISERROR(FIND(",",W57,FIND(",",W57,FIND(",",W57)+1)+1)),
  IF(OR(ISERROR(VLOOKUP(LEFT(W57,FIND(",",W57)-1),MapTable!$A:$A,1,0)),ISERROR(VLOOKUP(TRIM(MID(W57,FIND(",",W57)+1,FIND(",",W57,FIND(",",W57)+1)-FIND(",",W57)-1)),MapTable!$A:$A,1,0)),ISERROR(VLOOKUP(TRIM(MID(W57,FIND(",",W57,FIND(",",W57)+1)+1,999)),MapTable!$A:$A,1,0))),"맵없음",
  ""),
IF(ISERROR(FIND(",",W57,FIND(",",W57,FIND(",",W57,FIND(",",W57)+1)+1)+1)),
  IF(OR(ISERROR(VLOOKUP(LEFT(W57,FIND(",",W57)-1),MapTable!$A:$A,1,0)),ISERROR(VLOOKUP(TRIM(MID(W57,FIND(",",W57)+1,FIND(",",W57,FIND(",",W57)+1)-FIND(",",W57)-1)),MapTable!$A:$A,1,0)),ISERROR(VLOOKUP(TRIM(MID(W57,FIND(",",W57,FIND(",",W57)+1)+1,FIND(",",W57,FIND(",",W57,FIND(",",W57)+1)+1)-FIND(",",W57,FIND(",",W57)+1)-1)),MapTable!$A:$A,1,0)),ISERROR(VLOOKUP(TRIM(MID(W57,FIND(",",W57,FIND(",",W57,FIND(",",W57)+1)+1)+1,999)),MapTable!$A:$A,1,0))),"맵없음",
  ""),
)))))</f>
        <v/>
      </c>
      <c r="AB57">
        <v>1003</v>
      </c>
      <c r="AC57" t="str">
        <f>IF(ISBLANK(AB57),"",IF(ISERROR(VLOOKUP(AB57,[3]DropTable!$A:$A,1,0)),"드랍없음",""))</f>
        <v/>
      </c>
      <c r="AE57" t="str">
        <f>IF(ISBLANK(AD57),"",IF(ISERROR(VLOOKUP(AD57,[3]DropTable!$A:$A,1,0)),"드랍없음",""))</f>
        <v/>
      </c>
      <c r="AG57">
        <v>9.8000000000000007</v>
      </c>
      <c r="AH57">
        <v>0.65</v>
      </c>
    </row>
    <row r="58" spans="1:34" x14ac:dyDescent="0.3">
      <c r="A58">
        <v>1</v>
      </c>
      <c r="B58">
        <v>25</v>
      </c>
      <c r="C58">
        <f>IF(OR($L58=TRUE,$A58=0,MOD($A58,ChapterTable!$S$20)&lt;&gt;0),
MAX(0,INT(($B58+ChapterTable!$Q$26+VLOOKUP(SUBSTITUTE(C$1,"성장단계","")&amp;"단계오프셋",ChapterTable!$S:$T,2,0))/ChapterTable!$Q$23)),
MAX(0,INT(($B58+ChapterTable!$S$26+VLOOKUP(SUBSTITUTE(C$1,"성장단계","")&amp;"보스단계오프셋",ChapterTable!$S:$T,2,0))/ChapterTable!$S$23)))</f>
        <v>2</v>
      </c>
      <c r="D58">
        <f>IF(OR($L58=TRUE,$A58=0,MOD($A58,ChapterTable!$S$20)&lt;&gt;0),
MAX(0,INT(($B58+ChapterTable!$Q$26+VLOOKUP(SUBSTITUTE(D$1,"성장단계","")&amp;"단계오프셋",ChapterTable!$S:$T,2,0))/ChapterTable!$Q$23)),
MAX(0,INT(($B58+ChapterTable!$S$26+VLOOKUP(SUBSTITUTE(D$1,"성장단계","")&amp;"보스단계오프셋",ChapterTable!$S:$T,2,0))/ChapterTable!$S$23)))</f>
        <v>2</v>
      </c>
      <c r="E58" s="1">
        <f ca="1">IF(AND($A58=0,$B58=1),
    VLOOKUP(1,ChapterTable!$1:$1048576,MATCH("최종"&amp;SUBSTITUTE(SUBSTITUTE(E$1,"standard",""),"|Float",""),ChapterTable!$1:$1,0),0)*ChapterTable!$Q$17,
  IF(AND($A58=0,$B58=0),
    E59,
  IF($B58=0,
    VLOOKUP($A58,ChapterTable!$1:$1048576,MATCH("최종"&amp;SUBSTITUTE(SUBSTITUTE(E$1,"standard",""),"|Float",""),ChapterTable!$1:$1,0),0),
  IF($B58=1,
    IF($L58=FALSE,
      VLOOKUP($A58,ChapterTable!$1:$1048576,MATCH("최종"&amp;SUBSTITUTE(SUBSTITUTE(E$1,"standard",""),"|Float",""),ChapterTable!$1:$1,0),0),
      VLOOKUP($A58-ChapterTable!$Q$11,ChapterTable!$1:$1048576,MATCH("최종"&amp;SUBSTITUTE(SUBSTITUTE(E$1,"standard",""),"|Float",""),ChapterTable!$1:$1,0),0)*ChapterTable!$Q$14
    ),
  OFFSET(E58,-$B58+IF($L58,1,0),0)*
    (VLOOKUP(SUBSTITUTE(SUBSTITUTE(E$1,"standard",""),"|Float","")&amp;"인게임누적곱배수",ChapterTable!$S:$T,2,0)^C58
    +VLOOKUP(SUBSTITUTE(SUBSTITUTE(E$1,"standard",""),"|Float","")&amp;"인게임누적합배수",ChapterTable!$S:$T,2,0)*C58)
  )
  )
  )
)</f>
        <v>306</v>
      </c>
      <c r="F58" s="1">
        <f ca="1">IF(AND($A58=0,$B58=1),
    VLOOKUP(1,ChapterTable!$1:$1048576,MATCH("최종"&amp;SUBSTITUTE(SUBSTITUTE(F$1,"standard",""),"|Float",""),ChapterTable!$1:$1,0),0)*ChapterTable!$Q$17,
  IF(AND($A58=0,$B58=0),
    F59,
  IF($B58=0,
    VLOOKUP($A58,ChapterTable!$1:$1048576,MATCH("최종"&amp;SUBSTITUTE(SUBSTITUTE(F$1,"standard",""),"|Float",""),ChapterTable!$1:$1,0),0),
  IF($B58=1,
    IF($L58=FALSE,
      VLOOKUP($A58,ChapterTable!$1:$1048576,MATCH("최종"&amp;SUBSTITUTE(SUBSTITUTE(F$1,"standard",""),"|Float",""),ChapterTable!$1:$1,0),0),
      VLOOKUP($A58-ChapterTable!$Q$11,ChapterTable!$1:$1048576,MATCH("최종"&amp;SUBSTITUTE(SUBSTITUTE(F$1,"standard",""),"|Float",""),ChapterTable!$1:$1,0),0)*ChapterTable!$Q$14
    ),
  OFFSET(F58,-$B58+IF($L58,1,0),0)*
    (VLOOKUP(SUBSTITUTE(SUBSTITUTE(F$1,"standard",""),"|Float","")&amp;"인게임누적곱배수",ChapterTable!$S:$T,2,0)^D58
    +VLOOKUP(SUBSTITUTE(SUBSTITUTE(F$1,"standard",""),"|Float","")&amp;"인게임누적합배수",ChapterTable!$S:$T,2,0)*D58)
  )
  )
  )
)</f>
        <v>140</v>
      </c>
      <c r="J58" t="str">
        <f>IF(ISBLANK(I58),"",
IFERROR(VLOOKUP(I58,[1]StringTable!$1:$1048576,MATCH([1]StringTable!$B$1,[1]StringTable!$1:$1,0),0),
IFERROR(VLOOKUP(I58,[1]InApkStringTable!$1:$1048576,MATCH([1]InApkStringTable!$B$1,[1]InApkStringTable!$1:$1,0),0),
"스트링없음")))</f>
        <v/>
      </c>
      <c r="L58" t="b">
        <v>0</v>
      </c>
      <c r="N58" t="str">
        <f>IF(ISBLANK(M58),"",IF(ISERROR(VLOOKUP(M58,MapTable!$A:$A,1,0)),"맵없음",""))</f>
        <v/>
      </c>
      <c r="O58">
        <f t="shared" si="0"/>
        <v>11</v>
      </c>
      <c r="Q58">
        <f t="shared" si="1"/>
        <v>11</v>
      </c>
      <c r="R58" t="b">
        <f t="shared" ca="1" si="2"/>
        <v>0</v>
      </c>
      <c r="T58" t="b">
        <f t="shared" ca="1" si="3"/>
        <v>0</v>
      </c>
      <c r="V58" t="str">
        <f>IF(ISBLANK(U58),"",IF(ISERROR(VLOOKUP(U58,MapTable!$A:$A,1,0)),"맵없음",""))</f>
        <v/>
      </c>
      <c r="W58" t="s">
        <v>330</v>
      </c>
      <c r="X58" t="str">
        <f>IF(ISBLANK(W58),"",
IF(ISERROR(FIND(",",W58)),
  IF(ISERROR(VLOOKUP(W58,MapTable!$A:$A,1,0)),"맵없음",
  ""),
IF(ISERROR(FIND(",",W58,FIND(",",W58)+1)),
  IF(OR(ISERROR(VLOOKUP(LEFT(W58,FIND(",",W58)-1),MapTable!$A:$A,1,0)),ISERROR(VLOOKUP(TRIM(MID(W58,FIND(",",W58)+1,999)),MapTable!$A:$A,1,0))),"맵없음",
  ""),
IF(ISERROR(FIND(",",W58,FIND(",",W58,FIND(",",W58)+1)+1)),
  IF(OR(ISERROR(VLOOKUP(LEFT(W58,FIND(",",W58)-1),MapTable!$A:$A,1,0)),ISERROR(VLOOKUP(TRIM(MID(W58,FIND(",",W58)+1,FIND(",",W58,FIND(",",W58)+1)-FIND(",",W58)-1)),MapTable!$A:$A,1,0)),ISERROR(VLOOKUP(TRIM(MID(W58,FIND(",",W58,FIND(",",W58)+1)+1,999)),MapTable!$A:$A,1,0))),"맵없음",
  ""),
IF(ISERROR(FIND(",",W58,FIND(",",W58,FIND(",",W58,FIND(",",W58)+1)+1)+1)),
  IF(OR(ISERROR(VLOOKUP(LEFT(W58,FIND(",",W58)-1),MapTable!$A:$A,1,0)),ISERROR(VLOOKUP(TRIM(MID(W58,FIND(",",W58)+1,FIND(",",W58,FIND(",",W58)+1)-FIND(",",W58)-1)),MapTable!$A:$A,1,0)),ISERROR(VLOOKUP(TRIM(MID(W58,FIND(",",W58,FIND(",",W58)+1)+1,FIND(",",W58,FIND(",",W58,FIND(",",W58)+1)+1)-FIND(",",W58,FIND(",",W58)+1)-1)),MapTable!$A:$A,1,0)),ISERROR(VLOOKUP(TRIM(MID(W58,FIND(",",W58,FIND(",",W58,FIND(",",W58)+1)+1)+1,999)),MapTable!$A:$A,1,0))),"맵없음",
  ""),
)))))</f>
        <v/>
      </c>
      <c r="AB58">
        <v>1003</v>
      </c>
      <c r="AC58" t="str">
        <f>IF(ISBLANK(AB58),"",IF(ISERROR(VLOOKUP(AB58,[3]DropTable!$A:$A,1,0)),"드랍없음",""))</f>
        <v/>
      </c>
      <c r="AE58" t="str">
        <f>IF(ISBLANK(AD58),"",IF(ISERROR(VLOOKUP(AD58,[3]DropTable!$A:$A,1,0)),"드랍없음",""))</f>
        <v/>
      </c>
      <c r="AG58">
        <v>9.8000000000000007</v>
      </c>
      <c r="AH58">
        <v>0.65</v>
      </c>
    </row>
    <row r="59" spans="1:34" x14ac:dyDescent="0.3">
      <c r="A59">
        <v>1</v>
      </c>
      <c r="B59">
        <v>26</v>
      </c>
      <c r="C59">
        <f>IF(OR($L59=TRUE,$A59=0,MOD($A59,ChapterTable!$S$20)&lt;&gt;0),
MAX(0,INT(($B59+ChapterTable!$Q$26+VLOOKUP(SUBSTITUTE(C$1,"성장단계","")&amp;"단계오프셋",ChapterTable!$S:$T,2,0))/ChapterTable!$Q$23)),
MAX(0,INT(($B59+ChapterTable!$S$26+VLOOKUP(SUBSTITUTE(C$1,"성장단계","")&amp;"보스단계오프셋",ChapterTable!$S:$T,2,0))/ChapterTable!$S$23)))</f>
        <v>3</v>
      </c>
      <c r="D59">
        <f>IF(OR($L59=TRUE,$A59=0,MOD($A59,ChapterTable!$S$20)&lt;&gt;0),
MAX(0,INT(($B59+ChapterTable!$Q$26+VLOOKUP(SUBSTITUTE(D$1,"성장단계","")&amp;"단계오프셋",ChapterTable!$S:$T,2,0))/ChapterTable!$Q$23)),
MAX(0,INT(($B59+ChapterTable!$S$26+VLOOKUP(SUBSTITUTE(D$1,"성장단계","")&amp;"보스단계오프셋",ChapterTable!$S:$T,2,0))/ChapterTable!$S$23)))</f>
        <v>2</v>
      </c>
      <c r="E59" s="1">
        <f ca="1">IF(AND($A59=0,$B59=1),
    VLOOKUP(1,ChapterTable!$1:$1048576,MATCH("최종"&amp;SUBSTITUTE(SUBSTITUTE(E$1,"standard",""),"|Float",""),ChapterTable!$1:$1,0),0)*ChapterTable!$Q$17,
  IF(AND($A59=0,$B59=0),
    E60,
  IF($B59=0,
    VLOOKUP($A59,ChapterTable!$1:$1048576,MATCH("최종"&amp;SUBSTITUTE(SUBSTITUTE(E$1,"standard",""),"|Float",""),ChapterTable!$1:$1,0),0),
  IF($B59=1,
    IF($L59=FALSE,
      VLOOKUP($A59,ChapterTable!$1:$1048576,MATCH("최종"&amp;SUBSTITUTE(SUBSTITUTE(E$1,"standard",""),"|Float",""),ChapterTable!$1:$1,0),0),
      VLOOKUP($A59-ChapterTable!$Q$11,ChapterTable!$1:$1048576,MATCH("최종"&amp;SUBSTITUTE(SUBSTITUTE(E$1,"standard",""),"|Float",""),ChapterTable!$1:$1,0),0)*ChapterTable!$Q$14
    ),
  OFFSET(E59,-$B59+IF($L59,1,0),0)*
    (VLOOKUP(SUBSTITUTE(SUBSTITUTE(E$1,"standard",""),"|Float","")&amp;"인게임누적곱배수",ChapterTable!$S:$T,2,0)^C59
    +VLOOKUP(SUBSTITUTE(SUBSTITUTE(E$1,"standard",""),"|Float","")&amp;"인게임누적합배수",ChapterTable!$S:$T,2,0)*C59)
  )
  )
  )
)</f>
        <v>368.99999999999994</v>
      </c>
      <c r="F59" s="1">
        <f ca="1">IF(AND($A59=0,$B59=1),
    VLOOKUP(1,ChapterTable!$1:$1048576,MATCH("최종"&amp;SUBSTITUTE(SUBSTITUTE(F$1,"standard",""),"|Float",""),ChapterTable!$1:$1,0),0)*ChapterTable!$Q$17,
  IF(AND($A59=0,$B59=0),
    F60,
  IF($B59=0,
    VLOOKUP($A59,ChapterTable!$1:$1048576,MATCH("최종"&amp;SUBSTITUTE(SUBSTITUTE(F$1,"standard",""),"|Float",""),ChapterTable!$1:$1,0),0),
  IF($B59=1,
    IF($L59=FALSE,
      VLOOKUP($A59,ChapterTable!$1:$1048576,MATCH("최종"&amp;SUBSTITUTE(SUBSTITUTE(F$1,"standard",""),"|Float",""),ChapterTable!$1:$1,0),0),
      VLOOKUP($A59-ChapterTable!$Q$11,ChapterTable!$1:$1048576,MATCH("최종"&amp;SUBSTITUTE(SUBSTITUTE(F$1,"standard",""),"|Float",""),ChapterTable!$1:$1,0),0)*ChapterTable!$Q$14
    ),
  OFFSET(F59,-$B59+IF($L59,1,0),0)*
    (VLOOKUP(SUBSTITUTE(SUBSTITUTE(F$1,"standard",""),"|Float","")&amp;"인게임누적곱배수",ChapterTable!$S:$T,2,0)^D59
    +VLOOKUP(SUBSTITUTE(SUBSTITUTE(F$1,"standard",""),"|Float","")&amp;"인게임누적합배수",ChapterTable!$S:$T,2,0)*D59)
  )
  )
  )
)</f>
        <v>140</v>
      </c>
      <c r="J59" t="str">
        <f>IF(ISBLANK(I59),"",
IFERROR(VLOOKUP(I59,[1]StringTable!$1:$1048576,MATCH([1]StringTable!$B$1,[1]StringTable!$1:$1,0),0),
IFERROR(VLOOKUP(I59,[1]InApkStringTable!$1:$1048576,MATCH([1]InApkStringTable!$B$1,[1]InApkStringTable!$1:$1,0),0),
"스트링없음")))</f>
        <v/>
      </c>
      <c r="L59" t="b">
        <v>0</v>
      </c>
      <c r="N59" t="str">
        <f>IF(ISBLANK(M59),"",IF(ISERROR(VLOOKUP(M59,MapTable!$A:$A,1,0)),"맵없음",""))</f>
        <v/>
      </c>
      <c r="O59">
        <f t="shared" si="0"/>
        <v>3</v>
      </c>
      <c r="Q59">
        <f t="shared" si="1"/>
        <v>3</v>
      </c>
      <c r="R59" t="b">
        <f t="shared" ca="1" si="2"/>
        <v>0</v>
      </c>
      <c r="T59" t="b">
        <f t="shared" ca="1" si="3"/>
        <v>0</v>
      </c>
      <c r="U59" t="s">
        <v>301</v>
      </c>
      <c r="V59" t="str">
        <f>IF(ISBLANK(U59),"",IF(ISERROR(VLOOKUP(U59,MapTable!$A:$A,1,0)),"맵없음",""))</f>
        <v/>
      </c>
      <c r="X59" t="str">
        <f>IF(ISBLANK(W59),"",
IF(ISERROR(FIND(",",W59)),
  IF(ISERROR(VLOOKUP(W59,MapTable!$A:$A,1,0)),"맵없음",
  ""),
IF(ISERROR(FIND(",",W59,FIND(",",W59)+1)),
  IF(OR(ISERROR(VLOOKUP(LEFT(W59,FIND(",",W59)-1),MapTable!$A:$A,1,0)),ISERROR(VLOOKUP(TRIM(MID(W59,FIND(",",W59)+1,999)),MapTable!$A:$A,1,0))),"맵없음",
  ""),
IF(ISERROR(FIND(",",W59,FIND(",",W59,FIND(",",W59)+1)+1)),
  IF(OR(ISERROR(VLOOKUP(LEFT(W59,FIND(",",W59)-1),MapTable!$A:$A,1,0)),ISERROR(VLOOKUP(TRIM(MID(W59,FIND(",",W59)+1,FIND(",",W59,FIND(",",W59)+1)-FIND(",",W59)-1)),MapTable!$A:$A,1,0)),ISERROR(VLOOKUP(TRIM(MID(W59,FIND(",",W59,FIND(",",W59)+1)+1,999)),MapTable!$A:$A,1,0))),"맵없음",
  ""),
IF(ISERROR(FIND(",",W59,FIND(",",W59,FIND(",",W59,FIND(",",W59)+1)+1)+1)),
  IF(OR(ISERROR(VLOOKUP(LEFT(W59,FIND(",",W59)-1),MapTable!$A:$A,1,0)),ISERROR(VLOOKUP(TRIM(MID(W59,FIND(",",W59)+1,FIND(",",W59,FIND(",",W59)+1)-FIND(",",W59)-1)),MapTable!$A:$A,1,0)),ISERROR(VLOOKUP(TRIM(MID(W59,FIND(",",W59,FIND(",",W59)+1)+1,FIND(",",W59,FIND(",",W59,FIND(",",W59)+1)+1)-FIND(",",W59,FIND(",",W59)+1)-1)),MapTable!$A:$A,1,0)),ISERROR(VLOOKUP(TRIM(MID(W59,FIND(",",W59,FIND(",",W59,FIND(",",W59)+1)+1)+1,999)),MapTable!$A:$A,1,0))),"맵없음",
  ""),
)))))</f>
        <v/>
      </c>
      <c r="AB59">
        <v>1003</v>
      </c>
      <c r="AC59" t="str">
        <f>IF(ISBLANK(AB59),"",IF(ISERROR(VLOOKUP(AB59,[3]DropTable!$A:$A,1,0)),"드랍없음",""))</f>
        <v/>
      </c>
      <c r="AE59" t="str">
        <f>IF(ISBLANK(AD59),"",IF(ISERROR(VLOOKUP(AD59,[3]DropTable!$A:$A,1,0)),"드랍없음",""))</f>
        <v/>
      </c>
      <c r="AG59">
        <v>9.8000000000000007</v>
      </c>
      <c r="AH59">
        <v>0.65</v>
      </c>
    </row>
    <row r="60" spans="1:34" x14ac:dyDescent="0.3">
      <c r="A60">
        <v>1</v>
      </c>
      <c r="B60">
        <v>27</v>
      </c>
      <c r="C60">
        <f>IF(OR($L60=TRUE,$A60=0,MOD($A60,ChapterTable!$S$20)&lt;&gt;0),
MAX(0,INT(($B60+ChapterTable!$Q$26+VLOOKUP(SUBSTITUTE(C$1,"성장단계","")&amp;"단계오프셋",ChapterTable!$S:$T,2,0))/ChapterTable!$Q$23)),
MAX(0,INT(($B60+ChapterTable!$S$26+VLOOKUP(SUBSTITUTE(C$1,"성장단계","")&amp;"보스단계오프셋",ChapterTable!$S:$T,2,0))/ChapterTable!$S$23)))</f>
        <v>3</v>
      </c>
      <c r="D60">
        <f>IF(OR($L60=TRUE,$A60=0,MOD($A60,ChapterTable!$S$20)&lt;&gt;0),
MAX(0,INT(($B60+ChapterTable!$Q$26+VLOOKUP(SUBSTITUTE(D$1,"성장단계","")&amp;"단계오프셋",ChapterTable!$S:$T,2,0))/ChapterTable!$Q$23)),
MAX(0,INT(($B60+ChapterTable!$S$26+VLOOKUP(SUBSTITUTE(D$1,"성장단계","")&amp;"보스단계오프셋",ChapterTable!$S:$T,2,0))/ChapterTable!$S$23)))</f>
        <v>2</v>
      </c>
      <c r="E60" s="1">
        <f ca="1">IF(AND($A60=0,$B60=1),
    VLOOKUP(1,ChapterTable!$1:$1048576,MATCH("최종"&amp;SUBSTITUTE(SUBSTITUTE(E$1,"standard",""),"|Float",""),ChapterTable!$1:$1,0),0)*ChapterTable!$Q$17,
  IF(AND($A60=0,$B60=0),
    E61,
  IF($B60=0,
    VLOOKUP($A60,ChapterTable!$1:$1048576,MATCH("최종"&amp;SUBSTITUTE(SUBSTITUTE(E$1,"standard",""),"|Float",""),ChapterTable!$1:$1,0),0),
  IF($B60=1,
    IF($L60=FALSE,
      VLOOKUP($A60,ChapterTable!$1:$1048576,MATCH("최종"&amp;SUBSTITUTE(SUBSTITUTE(E$1,"standard",""),"|Float",""),ChapterTable!$1:$1,0),0),
      VLOOKUP($A60-ChapterTable!$Q$11,ChapterTable!$1:$1048576,MATCH("최종"&amp;SUBSTITUTE(SUBSTITUTE(E$1,"standard",""),"|Float",""),ChapterTable!$1:$1,0),0)*ChapterTable!$Q$14
    ),
  OFFSET(E60,-$B60+IF($L60,1,0),0)*
    (VLOOKUP(SUBSTITUTE(SUBSTITUTE(E$1,"standard",""),"|Float","")&amp;"인게임누적곱배수",ChapterTable!$S:$T,2,0)^C60
    +VLOOKUP(SUBSTITUTE(SUBSTITUTE(E$1,"standard",""),"|Float","")&amp;"인게임누적합배수",ChapterTable!$S:$T,2,0)*C60)
  )
  )
  )
)</f>
        <v>368.99999999999994</v>
      </c>
      <c r="F60" s="1">
        <f ca="1">IF(AND($A60=0,$B60=1),
    VLOOKUP(1,ChapterTable!$1:$1048576,MATCH("최종"&amp;SUBSTITUTE(SUBSTITUTE(F$1,"standard",""),"|Float",""),ChapterTable!$1:$1,0),0)*ChapterTable!$Q$17,
  IF(AND($A60=0,$B60=0),
    F61,
  IF($B60=0,
    VLOOKUP($A60,ChapterTable!$1:$1048576,MATCH("최종"&amp;SUBSTITUTE(SUBSTITUTE(F$1,"standard",""),"|Float",""),ChapterTable!$1:$1,0),0),
  IF($B60=1,
    IF($L60=FALSE,
      VLOOKUP($A60,ChapterTable!$1:$1048576,MATCH("최종"&amp;SUBSTITUTE(SUBSTITUTE(F$1,"standard",""),"|Float",""),ChapterTable!$1:$1,0),0),
      VLOOKUP($A60-ChapterTable!$Q$11,ChapterTable!$1:$1048576,MATCH("최종"&amp;SUBSTITUTE(SUBSTITUTE(F$1,"standard",""),"|Float",""),ChapterTable!$1:$1,0),0)*ChapterTable!$Q$14
    ),
  OFFSET(F60,-$B60+IF($L60,1,0),0)*
    (VLOOKUP(SUBSTITUTE(SUBSTITUTE(F$1,"standard",""),"|Float","")&amp;"인게임누적곱배수",ChapterTable!$S:$T,2,0)^D60
    +VLOOKUP(SUBSTITUTE(SUBSTITUTE(F$1,"standard",""),"|Float","")&amp;"인게임누적합배수",ChapterTable!$S:$T,2,0)*D60)
  )
  )
  )
)</f>
        <v>140</v>
      </c>
      <c r="J60" t="str">
        <f>IF(ISBLANK(I60),"",
IFERROR(VLOOKUP(I60,[1]StringTable!$1:$1048576,MATCH([1]StringTable!$B$1,[1]StringTable!$1:$1,0),0),
IFERROR(VLOOKUP(I60,[1]InApkStringTable!$1:$1048576,MATCH([1]InApkStringTable!$B$1,[1]InApkStringTable!$1:$1,0),0),
"스트링없음")))</f>
        <v/>
      </c>
      <c r="L60" t="b">
        <v>0</v>
      </c>
      <c r="N60" t="str">
        <f>IF(ISBLANK(M60),"",IF(ISERROR(VLOOKUP(M60,MapTable!$A:$A,1,0)),"맵없음",""))</f>
        <v/>
      </c>
      <c r="O60">
        <f t="shared" si="0"/>
        <v>3</v>
      </c>
      <c r="Q60">
        <f t="shared" si="1"/>
        <v>3</v>
      </c>
      <c r="R60" t="b">
        <f t="shared" ca="1" si="2"/>
        <v>0</v>
      </c>
      <c r="T60" t="b">
        <f t="shared" ca="1" si="3"/>
        <v>0</v>
      </c>
      <c r="U60" t="s">
        <v>302</v>
      </c>
      <c r="V60" t="str">
        <f>IF(ISBLANK(U60),"",IF(ISERROR(VLOOKUP(U60,MapTable!$A:$A,1,0)),"맵없음",""))</f>
        <v/>
      </c>
      <c r="X60" t="str">
        <f>IF(ISBLANK(W60),"",
IF(ISERROR(FIND(",",W60)),
  IF(ISERROR(VLOOKUP(W60,MapTable!$A:$A,1,0)),"맵없음",
  ""),
IF(ISERROR(FIND(",",W60,FIND(",",W60)+1)),
  IF(OR(ISERROR(VLOOKUP(LEFT(W60,FIND(",",W60)-1),MapTable!$A:$A,1,0)),ISERROR(VLOOKUP(TRIM(MID(W60,FIND(",",W60)+1,999)),MapTable!$A:$A,1,0))),"맵없음",
  ""),
IF(ISERROR(FIND(",",W60,FIND(",",W60,FIND(",",W60)+1)+1)),
  IF(OR(ISERROR(VLOOKUP(LEFT(W60,FIND(",",W60)-1),MapTable!$A:$A,1,0)),ISERROR(VLOOKUP(TRIM(MID(W60,FIND(",",W60)+1,FIND(",",W60,FIND(",",W60)+1)-FIND(",",W60)-1)),MapTable!$A:$A,1,0)),ISERROR(VLOOKUP(TRIM(MID(W60,FIND(",",W60,FIND(",",W60)+1)+1,999)),MapTable!$A:$A,1,0))),"맵없음",
  ""),
IF(ISERROR(FIND(",",W60,FIND(",",W60,FIND(",",W60,FIND(",",W60)+1)+1)+1)),
  IF(OR(ISERROR(VLOOKUP(LEFT(W60,FIND(",",W60)-1),MapTable!$A:$A,1,0)),ISERROR(VLOOKUP(TRIM(MID(W60,FIND(",",W60)+1,FIND(",",W60,FIND(",",W60)+1)-FIND(",",W60)-1)),MapTable!$A:$A,1,0)),ISERROR(VLOOKUP(TRIM(MID(W60,FIND(",",W60,FIND(",",W60)+1)+1,FIND(",",W60,FIND(",",W60,FIND(",",W60)+1)+1)-FIND(",",W60,FIND(",",W60)+1)-1)),MapTable!$A:$A,1,0)),ISERROR(VLOOKUP(TRIM(MID(W60,FIND(",",W60,FIND(",",W60,FIND(",",W60)+1)+1)+1,999)),MapTable!$A:$A,1,0))),"맵없음",
  ""),
)))))</f>
        <v/>
      </c>
      <c r="AB60">
        <v>1003</v>
      </c>
      <c r="AC60" t="str">
        <f>IF(ISBLANK(AB60),"",IF(ISERROR(VLOOKUP(AB60,[3]DropTable!$A:$A,1,0)),"드랍없음",""))</f>
        <v/>
      </c>
      <c r="AE60" t="str">
        <f>IF(ISBLANK(AD60),"",IF(ISERROR(VLOOKUP(AD60,[3]DropTable!$A:$A,1,0)),"드랍없음",""))</f>
        <v/>
      </c>
      <c r="AG60">
        <v>9.8000000000000007</v>
      </c>
      <c r="AH60">
        <v>0.65</v>
      </c>
    </row>
    <row r="61" spans="1:34" x14ac:dyDescent="0.3">
      <c r="A61">
        <v>1</v>
      </c>
      <c r="B61">
        <v>28</v>
      </c>
      <c r="C61">
        <f>IF(OR($L61=TRUE,$A61=0,MOD($A61,ChapterTable!$S$20)&lt;&gt;0),
MAX(0,INT(($B61+ChapterTable!$Q$26+VLOOKUP(SUBSTITUTE(C$1,"성장단계","")&amp;"단계오프셋",ChapterTable!$S:$T,2,0))/ChapterTable!$Q$23)),
MAX(0,INT(($B61+ChapterTable!$S$26+VLOOKUP(SUBSTITUTE(C$1,"성장단계","")&amp;"보스단계오프셋",ChapterTable!$S:$T,2,0))/ChapterTable!$S$23)))</f>
        <v>3</v>
      </c>
      <c r="D61">
        <f>IF(OR($L61=TRUE,$A61=0,MOD($A61,ChapterTable!$S$20)&lt;&gt;0),
MAX(0,INT(($B61+ChapterTable!$Q$26+VLOOKUP(SUBSTITUTE(D$1,"성장단계","")&amp;"단계오프셋",ChapterTable!$S:$T,2,0))/ChapterTable!$Q$23)),
MAX(0,INT(($B61+ChapterTable!$S$26+VLOOKUP(SUBSTITUTE(D$1,"성장단계","")&amp;"보스단계오프셋",ChapterTable!$S:$T,2,0))/ChapterTable!$S$23)))</f>
        <v>2</v>
      </c>
      <c r="E61" s="1">
        <f ca="1">IF(AND($A61=0,$B61=1),
    VLOOKUP(1,ChapterTable!$1:$1048576,MATCH("최종"&amp;SUBSTITUTE(SUBSTITUTE(E$1,"standard",""),"|Float",""),ChapterTable!$1:$1,0),0)*ChapterTable!$Q$17,
  IF(AND($A61=0,$B61=0),
    E62,
  IF($B61=0,
    VLOOKUP($A61,ChapterTable!$1:$1048576,MATCH("최종"&amp;SUBSTITUTE(SUBSTITUTE(E$1,"standard",""),"|Float",""),ChapterTable!$1:$1,0),0),
  IF($B61=1,
    IF($L61=FALSE,
      VLOOKUP($A61,ChapterTable!$1:$1048576,MATCH("최종"&amp;SUBSTITUTE(SUBSTITUTE(E$1,"standard",""),"|Float",""),ChapterTable!$1:$1,0),0),
      VLOOKUP($A61-ChapterTable!$Q$11,ChapterTable!$1:$1048576,MATCH("최종"&amp;SUBSTITUTE(SUBSTITUTE(E$1,"standard",""),"|Float",""),ChapterTable!$1:$1,0),0)*ChapterTable!$Q$14
    ),
  OFFSET(E61,-$B61+IF($L61,1,0),0)*
    (VLOOKUP(SUBSTITUTE(SUBSTITUTE(E$1,"standard",""),"|Float","")&amp;"인게임누적곱배수",ChapterTable!$S:$T,2,0)^C61
    +VLOOKUP(SUBSTITUTE(SUBSTITUTE(E$1,"standard",""),"|Float","")&amp;"인게임누적합배수",ChapterTable!$S:$T,2,0)*C61)
  )
  )
  )
)</f>
        <v>368.99999999999994</v>
      </c>
      <c r="F61" s="1">
        <f ca="1">IF(AND($A61=0,$B61=1),
    VLOOKUP(1,ChapterTable!$1:$1048576,MATCH("최종"&amp;SUBSTITUTE(SUBSTITUTE(F$1,"standard",""),"|Float",""),ChapterTable!$1:$1,0),0)*ChapterTable!$Q$17,
  IF(AND($A61=0,$B61=0),
    F62,
  IF($B61=0,
    VLOOKUP($A61,ChapterTable!$1:$1048576,MATCH("최종"&amp;SUBSTITUTE(SUBSTITUTE(F$1,"standard",""),"|Float",""),ChapterTable!$1:$1,0),0),
  IF($B61=1,
    IF($L61=FALSE,
      VLOOKUP($A61,ChapterTable!$1:$1048576,MATCH("최종"&amp;SUBSTITUTE(SUBSTITUTE(F$1,"standard",""),"|Float",""),ChapterTable!$1:$1,0),0),
      VLOOKUP($A61-ChapterTable!$Q$11,ChapterTable!$1:$1048576,MATCH("최종"&amp;SUBSTITUTE(SUBSTITUTE(F$1,"standard",""),"|Float",""),ChapterTable!$1:$1,0),0)*ChapterTable!$Q$14
    ),
  OFFSET(F61,-$B61+IF($L61,1,0),0)*
    (VLOOKUP(SUBSTITUTE(SUBSTITUTE(F$1,"standard",""),"|Float","")&amp;"인게임누적곱배수",ChapterTable!$S:$T,2,0)^D61
    +VLOOKUP(SUBSTITUTE(SUBSTITUTE(F$1,"standard",""),"|Float","")&amp;"인게임누적합배수",ChapterTable!$S:$T,2,0)*D61)
  )
  )
  )
)</f>
        <v>140</v>
      </c>
      <c r="J61" t="str">
        <f>IF(ISBLANK(I61),"",
IFERROR(VLOOKUP(I61,[1]StringTable!$1:$1048576,MATCH([1]StringTable!$B$1,[1]StringTable!$1:$1,0),0),
IFERROR(VLOOKUP(I61,[1]InApkStringTable!$1:$1048576,MATCH([1]InApkStringTable!$B$1,[1]InApkStringTable!$1:$1,0),0),
"스트링없음")))</f>
        <v/>
      </c>
      <c r="L61" t="b">
        <v>0</v>
      </c>
      <c r="N61" t="str">
        <f>IF(ISBLANK(M61),"",IF(ISERROR(VLOOKUP(M61,MapTable!$A:$A,1,0)),"맵없음",""))</f>
        <v/>
      </c>
      <c r="O61">
        <f t="shared" si="0"/>
        <v>3</v>
      </c>
      <c r="Q61">
        <f t="shared" si="1"/>
        <v>3</v>
      </c>
      <c r="R61" t="b">
        <f t="shared" ca="1" si="2"/>
        <v>0</v>
      </c>
      <c r="T61" t="b">
        <f t="shared" ca="1" si="3"/>
        <v>0</v>
      </c>
      <c r="U61" t="s">
        <v>303</v>
      </c>
      <c r="V61" t="str">
        <f>IF(ISBLANK(U61),"",IF(ISERROR(VLOOKUP(U61,MapTable!$A:$A,1,0)),"맵없음",""))</f>
        <v/>
      </c>
      <c r="X61" t="str">
        <f>IF(ISBLANK(W61),"",
IF(ISERROR(FIND(",",W61)),
  IF(ISERROR(VLOOKUP(W61,MapTable!$A:$A,1,0)),"맵없음",
  ""),
IF(ISERROR(FIND(",",W61,FIND(",",W61)+1)),
  IF(OR(ISERROR(VLOOKUP(LEFT(W61,FIND(",",W61)-1),MapTable!$A:$A,1,0)),ISERROR(VLOOKUP(TRIM(MID(W61,FIND(",",W61)+1,999)),MapTable!$A:$A,1,0))),"맵없음",
  ""),
IF(ISERROR(FIND(",",W61,FIND(",",W61,FIND(",",W61)+1)+1)),
  IF(OR(ISERROR(VLOOKUP(LEFT(W61,FIND(",",W61)-1),MapTable!$A:$A,1,0)),ISERROR(VLOOKUP(TRIM(MID(W61,FIND(",",W61)+1,FIND(",",W61,FIND(",",W61)+1)-FIND(",",W61)-1)),MapTable!$A:$A,1,0)),ISERROR(VLOOKUP(TRIM(MID(W61,FIND(",",W61,FIND(",",W61)+1)+1,999)),MapTable!$A:$A,1,0))),"맵없음",
  ""),
IF(ISERROR(FIND(",",W61,FIND(",",W61,FIND(",",W61,FIND(",",W61)+1)+1)+1)),
  IF(OR(ISERROR(VLOOKUP(LEFT(W61,FIND(",",W61)-1),MapTable!$A:$A,1,0)),ISERROR(VLOOKUP(TRIM(MID(W61,FIND(",",W61)+1,FIND(",",W61,FIND(",",W61)+1)-FIND(",",W61)-1)),MapTable!$A:$A,1,0)),ISERROR(VLOOKUP(TRIM(MID(W61,FIND(",",W61,FIND(",",W61)+1)+1,FIND(",",W61,FIND(",",W61,FIND(",",W61)+1)+1)-FIND(",",W61,FIND(",",W61)+1)-1)),MapTable!$A:$A,1,0)),ISERROR(VLOOKUP(TRIM(MID(W61,FIND(",",W61,FIND(",",W61,FIND(",",W61)+1)+1)+1,999)),MapTable!$A:$A,1,0))),"맵없음",
  ""),
)))))</f>
        <v/>
      </c>
      <c r="AB61">
        <v>1003</v>
      </c>
      <c r="AC61" t="str">
        <f>IF(ISBLANK(AB61),"",IF(ISERROR(VLOOKUP(AB61,[3]DropTable!$A:$A,1,0)),"드랍없음",""))</f>
        <v/>
      </c>
      <c r="AE61" t="str">
        <f>IF(ISBLANK(AD61),"",IF(ISERROR(VLOOKUP(AD61,[3]DropTable!$A:$A,1,0)),"드랍없음",""))</f>
        <v/>
      </c>
      <c r="AG61">
        <v>9.8000000000000007</v>
      </c>
      <c r="AH61">
        <v>0.65</v>
      </c>
    </row>
    <row r="62" spans="1:34" x14ac:dyDescent="0.3">
      <c r="A62">
        <v>1</v>
      </c>
      <c r="B62">
        <v>29</v>
      </c>
      <c r="C62">
        <f>IF(OR($L62=TRUE,$A62=0,MOD($A62,ChapterTable!$S$20)&lt;&gt;0),
MAX(0,INT(($B62+ChapterTable!$Q$26+VLOOKUP(SUBSTITUTE(C$1,"성장단계","")&amp;"단계오프셋",ChapterTable!$S:$T,2,0))/ChapterTable!$Q$23)),
MAX(0,INT(($B62+ChapterTable!$S$26+VLOOKUP(SUBSTITUTE(C$1,"성장단계","")&amp;"보스단계오프셋",ChapterTable!$S:$T,2,0))/ChapterTable!$S$23)))</f>
        <v>3</v>
      </c>
      <c r="D62">
        <f>IF(OR($L62=TRUE,$A62=0,MOD($A62,ChapterTable!$S$20)&lt;&gt;0),
MAX(0,INT(($B62+ChapterTable!$Q$26+VLOOKUP(SUBSTITUTE(D$1,"성장단계","")&amp;"단계오프셋",ChapterTable!$S:$T,2,0))/ChapterTable!$Q$23)),
MAX(0,INT(($B62+ChapterTable!$S$26+VLOOKUP(SUBSTITUTE(D$1,"성장단계","")&amp;"보스단계오프셋",ChapterTable!$S:$T,2,0))/ChapterTable!$S$23)))</f>
        <v>2</v>
      </c>
      <c r="E62" s="1">
        <f ca="1">IF(AND($A62=0,$B62=1),
    VLOOKUP(1,ChapterTable!$1:$1048576,MATCH("최종"&amp;SUBSTITUTE(SUBSTITUTE(E$1,"standard",""),"|Float",""),ChapterTable!$1:$1,0),0)*ChapterTable!$Q$17,
  IF(AND($A62=0,$B62=0),
    E63,
  IF($B62=0,
    VLOOKUP($A62,ChapterTable!$1:$1048576,MATCH("최종"&amp;SUBSTITUTE(SUBSTITUTE(E$1,"standard",""),"|Float",""),ChapterTable!$1:$1,0),0),
  IF($B62=1,
    IF($L62=FALSE,
      VLOOKUP($A62,ChapterTable!$1:$1048576,MATCH("최종"&amp;SUBSTITUTE(SUBSTITUTE(E$1,"standard",""),"|Float",""),ChapterTable!$1:$1,0),0),
      VLOOKUP($A62-ChapterTable!$Q$11,ChapterTable!$1:$1048576,MATCH("최종"&amp;SUBSTITUTE(SUBSTITUTE(E$1,"standard",""),"|Float",""),ChapterTable!$1:$1,0),0)*ChapterTable!$Q$14
    ),
  OFFSET(E62,-$B62+IF($L62,1,0),0)*
    (VLOOKUP(SUBSTITUTE(SUBSTITUTE(E$1,"standard",""),"|Float","")&amp;"인게임누적곱배수",ChapterTable!$S:$T,2,0)^C62
    +VLOOKUP(SUBSTITUTE(SUBSTITUTE(E$1,"standard",""),"|Float","")&amp;"인게임누적합배수",ChapterTable!$S:$T,2,0)*C62)
  )
  )
  )
)</f>
        <v>368.99999999999994</v>
      </c>
      <c r="F62" s="1">
        <f ca="1">IF(AND($A62=0,$B62=1),
    VLOOKUP(1,ChapterTable!$1:$1048576,MATCH("최종"&amp;SUBSTITUTE(SUBSTITUTE(F$1,"standard",""),"|Float",""),ChapterTable!$1:$1,0),0)*ChapterTable!$Q$17,
  IF(AND($A62=0,$B62=0),
    F63,
  IF($B62=0,
    VLOOKUP($A62,ChapterTable!$1:$1048576,MATCH("최종"&amp;SUBSTITUTE(SUBSTITUTE(F$1,"standard",""),"|Float",""),ChapterTable!$1:$1,0),0),
  IF($B62=1,
    IF($L62=FALSE,
      VLOOKUP($A62,ChapterTable!$1:$1048576,MATCH("최종"&amp;SUBSTITUTE(SUBSTITUTE(F$1,"standard",""),"|Float",""),ChapterTable!$1:$1,0),0),
      VLOOKUP($A62-ChapterTable!$Q$11,ChapterTable!$1:$1048576,MATCH("최종"&amp;SUBSTITUTE(SUBSTITUTE(F$1,"standard",""),"|Float",""),ChapterTable!$1:$1,0),0)*ChapterTable!$Q$14
    ),
  OFFSET(F62,-$B62+IF($L62,1,0),0)*
    (VLOOKUP(SUBSTITUTE(SUBSTITUTE(F$1,"standard",""),"|Float","")&amp;"인게임누적곱배수",ChapterTable!$S:$T,2,0)^D62
    +VLOOKUP(SUBSTITUTE(SUBSTITUTE(F$1,"standard",""),"|Float","")&amp;"인게임누적합배수",ChapterTable!$S:$T,2,0)*D62)
  )
  )
  )
)</f>
        <v>140</v>
      </c>
      <c r="J62" t="str">
        <f>IF(ISBLANK(I62),"",
IFERROR(VLOOKUP(I62,[1]StringTable!$1:$1048576,MATCH([1]StringTable!$B$1,[1]StringTable!$1:$1,0),0),
IFERROR(VLOOKUP(I62,[1]InApkStringTable!$1:$1048576,MATCH([1]InApkStringTable!$B$1,[1]InApkStringTable!$1:$1,0),0),
"스트링없음")))</f>
        <v/>
      </c>
      <c r="L62" t="b">
        <v>0</v>
      </c>
      <c r="N62" t="str">
        <f>IF(ISBLANK(M62),"",IF(ISERROR(VLOOKUP(M62,MapTable!$A:$A,1,0)),"맵없음",""))</f>
        <v/>
      </c>
      <c r="O62">
        <f t="shared" si="0"/>
        <v>93</v>
      </c>
      <c r="Q62">
        <f t="shared" si="1"/>
        <v>93</v>
      </c>
      <c r="R62" t="b">
        <f t="shared" ca="1" si="2"/>
        <v>1</v>
      </c>
      <c r="T62" t="b">
        <f t="shared" ca="1" si="3"/>
        <v>1</v>
      </c>
      <c r="U62" t="s">
        <v>304</v>
      </c>
      <c r="V62" t="str">
        <f>IF(ISBLANK(U62),"",IF(ISERROR(VLOOKUP(U62,MapTable!$A:$A,1,0)),"맵없음",""))</f>
        <v/>
      </c>
      <c r="X62" t="str">
        <f>IF(ISBLANK(W62),"",
IF(ISERROR(FIND(",",W62)),
  IF(ISERROR(VLOOKUP(W62,MapTable!$A:$A,1,0)),"맵없음",
  ""),
IF(ISERROR(FIND(",",W62,FIND(",",W62)+1)),
  IF(OR(ISERROR(VLOOKUP(LEFT(W62,FIND(",",W62)-1),MapTable!$A:$A,1,0)),ISERROR(VLOOKUP(TRIM(MID(W62,FIND(",",W62)+1,999)),MapTable!$A:$A,1,0))),"맵없음",
  ""),
IF(ISERROR(FIND(",",W62,FIND(",",W62,FIND(",",W62)+1)+1)),
  IF(OR(ISERROR(VLOOKUP(LEFT(W62,FIND(",",W62)-1),MapTable!$A:$A,1,0)),ISERROR(VLOOKUP(TRIM(MID(W62,FIND(",",W62)+1,FIND(",",W62,FIND(",",W62)+1)-FIND(",",W62)-1)),MapTable!$A:$A,1,0)),ISERROR(VLOOKUP(TRIM(MID(W62,FIND(",",W62,FIND(",",W62)+1)+1,999)),MapTable!$A:$A,1,0))),"맵없음",
  ""),
IF(ISERROR(FIND(",",W62,FIND(",",W62,FIND(",",W62,FIND(",",W62)+1)+1)+1)),
  IF(OR(ISERROR(VLOOKUP(LEFT(W62,FIND(",",W62)-1),MapTable!$A:$A,1,0)),ISERROR(VLOOKUP(TRIM(MID(W62,FIND(",",W62)+1,FIND(",",W62,FIND(",",W62)+1)-FIND(",",W62)-1)),MapTable!$A:$A,1,0)),ISERROR(VLOOKUP(TRIM(MID(W62,FIND(",",W62,FIND(",",W62)+1)+1,FIND(",",W62,FIND(",",W62,FIND(",",W62)+1)+1)-FIND(",",W62,FIND(",",W62)+1)-1)),MapTable!$A:$A,1,0)),ISERROR(VLOOKUP(TRIM(MID(W62,FIND(",",W62,FIND(",",W62,FIND(",",W62)+1)+1)+1,999)),MapTable!$A:$A,1,0))),"맵없음",
  ""),
)))))</f>
        <v/>
      </c>
      <c r="AB62">
        <v>1003</v>
      </c>
      <c r="AC62" t="str">
        <f>IF(ISBLANK(AB62),"",IF(ISERROR(VLOOKUP(AB62,[3]DropTable!$A:$A,1,0)),"드랍없음",""))</f>
        <v/>
      </c>
      <c r="AE62" t="str">
        <f>IF(ISBLANK(AD62),"",IF(ISERROR(VLOOKUP(AD62,[3]DropTable!$A:$A,1,0)),"드랍없음",""))</f>
        <v/>
      </c>
      <c r="AG62">
        <v>9.8000000000000007</v>
      </c>
      <c r="AH62">
        <v>0.65</v>
      </c>
    </row>
    <row r="63" spans="1:34" x14ac:dyDescent="0.3">
      <c r="A63">
        <v>1</v>
      </c>
      <c r="B63">
        <v>30</v>
      </c>
      <c r="C63">
        <f>IF(OR($L63=TRUE,$A63=0,MOD($A63,ChapterTable!$S$20)&lt;&gt;0),
MAX(0,INT(($B63+ChapterTable!$Q$26+VLOOKUP(SUBSTITUTE(C$1,"성장단계","")&amp;"단계오프셋",ChapterTable!$S:$T,2,0))/ChapterTable!$Q$23)),
MAX(0,INT(($B63+ChapterTable!$S$26+VLOOKUP(SUBSTITUTE(C$1,"성장단계","")&amp;"보스단계오프셋",ChapterTable!$S:$T,2,0))/ChapterTable!$S$23)))</f>
        <v>3</v>
      </c>
      <c r="D63">
        <f>IF(OR($L63=TRUE,$A63=0,MOD($A63,ChapterTable!$S$20)&lt;&gt;0),
MAX(0,INT(($B63+ChapterTable!$Q$26+VLOOKUP(SUBSTITUTE(D$1,"성장단계","")&amp;"단계오프셋",ChapterTable!$S:$T,2,0))/ChapterTable!$Q$23)),
MAX(0,INT(($B63+ChapterTable!$S$26+VLOOKUP(SUBSTITUTE(D$1,"성장단계","")&amp;"보스단계오프셋",ChapterTable!$S:$T,2,0))/ChapterTable!$S$23)))</f>
        <v>2</v>
      </c>
      <c r="E63" s="1">
        <f ca="1">IF(AND($A63=0,$B63=1),
    VLOOKUP(1,ChapterTable!$1:$1048576,MATCH("최종"&amp;SUBSTITUTE(SUBSTITUTE(E$1,"standard",""),"|Float",""),ChapterTable!$1:$1,0),0)*ChapterTable!$Q$17,
  IF(AND($A63=0,$B63=0),
    E64,
  IF($B63=0,
    VLOOKUP($A63,ChapterTable!$1:$1048576,MATCH("최종"&amp;SUBSTITUTE(SUBSTITUTE(E$1,"standard",""),"|Float",""),ChapterTable!$1:$1,0),0),
  IF($B63=1,
    IF($L63=FALSE,
      VLOOKUP($A63,ChapterTable!$1:$1048576,MATCH("최종"&amp;SUBSTITUTE(SUBSTITUTE(E$1,"standard",""),"|Float",""),ChapterTable!$1:$1,0),0),
      VLOOKUP($A63-ChapterTable!$Q$11,ChapterTable!$1:$1048576,MATCH("최종"&amp;SUBSTITUTE(SUBSTITUTE(E$1,"standard",""),"|Float",""),ChapterTable!$1:$1,0),0)*ChapterTable!$Q$14
    ),
  OFFSET(E63,-$B63+IF($L63,1,0),0)*
    (VLOOKUP(SUBSTITUTE(SUBSTITUTE(E$1,"standard",""),"|Float","")&amp;"인게임누적곱배수",ChapterTable!$S:$T,2,0)^C63
    +VLOOKUP(SUBSTITUTE(SUBSTITUTE(E$1,"standard",""),"|Float","")&amp;"인게임누적합배수",ChapterTable!$S:$T,2,0)*C63)
  )
  )
  )
)</f>
        <v>368.99999999999994</v>
      </c>
      <c r="F63" s="1">
        <f ca="1">IF(AND($A63=0,$B63=1),
    VLOOKUP(1,ChapterTable!$1:$1048576,MATCH("최종"&amp;SUBSTITUTE(SUBSTITUTE(F$1,"standard",""),"|Float",""),ChapterTable!$1:$1,0),0)*ChapterTable!$Q$17,
  IF(AND($A63=0,$B63=0),
    F64,
  IF($B63=0,
    VLOOKUP($A63,ChapterTable!$1:$1048576,MATCH("최종"&amp;SUBSTITUTE(SUBSTITUTE(F$1,"standard",""),"|Float",""),ChapterTable!$1:$1,0),0),
  IF($B63=1,
    IF($L63=FALSE,
      VLOOKUP($A63,ChapterTable!$1:$1048576,MATCH("최종"&amp;SUBSTITUTE(SUBSTITUTE(F$1,"standard",""),"|Float",""),ChapterTable!$1:$1,0),0),
      VLOOKUP($A63-ChapterTable!$Q$11,ChapterTable!$1:$1048576,MATCH("최종"&amp;SUBSTITUTE(SUBSTITUTE(F$1,"standard",""),"|Float",""),ChapterTable!$1:$1,0),0)*ChapterTable!$Q$14
    ),
  OFFSET(F63,-$B63+IF($L63,1,0),0)*
    (VLOOKUP(SUBSTITUTE(SUBSTITUTE(F$1,"standard",""),"|Float","")&amp;"인게임누적곱배수",ChapterTable!$S:$T,2,0)^D63
    +VLOOKUP(SUBSTITUTE(SUBSTITUTE(F$1,"standard",""),"|Float","")&amp;"인게임누적합배수",ChapterTable!$S:$T,2,0)*D63)
  )
  )
  )
)</f>
        <v>140</v>
      </c>
      <c r="J63" t="str">
        <f>IF(ISBLANK(I63),"",
IFERROR(VLOOKUP(I63,[1]StringTable!$1:$1048576,MATCH([1]StringTable!$B$1,[1]StringTable!$1:$1,0),0),
IFERROR(VLOOKUP(I63,[1]InApkStringTable!$1:$1048576,MATCH([1]InApkStringTable!$B$1,[1]InApkStringTable!$1:$1,0),0),
"스트링없음")))</f>
        <v/>
      </c>
      <c r="L63" t="b">
        <v>0</v>
      </c>
      <c r="N63" t="str">
        <f>IF(ISBLANK(M63),"",IF(ISERROR(VLOOKUP(M63,MapTable!$A:$A,1,0)),"맵없음",""))</f>
        <v/>
      </c>
      <c r="O63">
        <f t="shared" si="0"/>
        <v>21</v>
      </c>
      <c r="P63">
        <v>22</v>
      </c>
      <c r="Q63">
        <f t="shared" si="1"/>
        <v>22</v>
      </c>
      <c r="R63" t="b">
        <f t="shared" ca="1" si="2"/>
        <v>0</v>
      </c>
      <c r="T63" t="b">
        <f t="shared" ca="1" si="3"/>
        <v>0</v>
      </c>
      <c r="U63" t="s">
        <v>336</v>
      </c>
      <c r="V63" t="str">
        <f>IF(ISBLANK(U63),"",IF(ISERROR(VLOOKUP(U63,MapTable!$A:$A,1,0)),"맵없음",""))</f>
        <v/>
      </c>
      <c r="X63" t="str">
        <f>IF(ISBLANK(W63),"",
IF(ISERROR(FIND(",",W63)),
  IF(ISERROR(VLOOKUP(W63,MapTable!$A:$A,1,0)),"맵없음",
  ""),
IF(ISERROR(FIND(",",W63,FIND(",",W63)+1)),
  IF(OR(ISERROR(VLOOKUP(LEFT(W63,FIND(",",W63)-1),MapTable!$A:$A,1,0)),ISERROR(VLOOKUP(TRIM(MID(W63,FIND(",",W63)+1,999)),MapTable!$A:$A,1,0))),"맵없음",
  ""),
IF(ISERROR(FIND(",",W63,FIND(",",W63,FIND(",",W63)+1)+1)),
  IF(OR(ISERROR(VLOOKUP(LEFT(W63,FIND(",",W63)-1),MapTable!$A:$A,1,0)),ISERROR(VLOOKUP(TRIM(MID(W63,FIND(",",W63)+1,FIND(",",W63,FIND(",",W63)+1)-FIND(",",W63)-1)),MapTable!$A:$A,1,0)),ISERROR(VLOOKUP(TRIM(MID(W63,FIND(",",W63,FIND(",",W63)+1)+1,999)),MapTable!$A:$A,1,0))),"맵없음",
  ""),
IF(ISERROR(FIND(",",W63,FIND(",",W63,FIND(",",W63,FIND(",",W63)+1)+1)+1)),
  IF(OR(ISERROR(VLOOKUP(LEFT(W63,FIND(",",W63)-1),MapTable!$A:$A,1,0)),ISERROR(VLOOKUP(TRIM(MID(W63,FIND(",",W63)+1,FIND(",",W63,FIND(",",W63)+1)-FIND(",",W63)-1)),MapTable!$A:$A,1,0)),ISERROR(VLOOKUP(TRIM(MID(W63,FIND(",",W63,FIND(",",W63)+1)+1,FIND(",",W63,FIND(",",W63,FIND(",",W63)+1)+1)-FIND(",",W63,FIND(",",W63)+1)-1)),MapTable!$A:$A,1,0)),ISERROR(VLOOKUP(TRIM(MID(W63,FIND(",",W63,FIND(",",W63,FIND(",",W63)+1)+1)+1,999)),MapTable!$A:$A,1,0))),"맵없음",
  ""),
)))))</f>
        <v/>
      </c>
      <c r="AB63">
        <v>1003</v>
      </c>
      <c r="AC63" t="str">
        <f>IF(ISBLANK(AB63),"",IF(ISERROR(VLOOKUP(AB63,[3]DropTable!$A:$A,1,0)),"드랍없음",""))</f>
        <v/>
      </c>
      <c r="AD63">
        <v>5003</v>
      </c>
      <c r="AE63" t="str">
        <f>IF(ISBLANK(AD63),"",IF(ISERROR(VLOOKUP(AD63,[3]DropTable!$A:$A,1,0)),"드랍없음",""))</f>
        <v/>
      </c>
      <c r="AF63">
        <v>8</v>
      </c>
      <c r="AG63">
        <v>32.4</v>
      </c>
      <c r="AH63">
        <v>0.65</v>
      </c>
    </row>
    <row r="64" spans="1:34" x14ac:dyDescent="0.3">
      <c r="A64">
        <v>1</v>
      </c>
      <c r="B64">
        <v>31</v>
      </c>
      <c r="C64">
        <f>IF(OR($L64=TRUE,$A64=0,MOD($A64,ChapterTable!$S$20)&lt;&gt;0),
MAX(0,INT(($B64+ChapterTable!$Q$26+VLOOKUP(SUBSTITUTE(C$1,"성장단계","")&amp;"단계오프셋",ChapterTable!$S:$T,2,0))/ChapterTable!$Q$23)),
MAX(0,INT(($B64+ChapterTable!$S$26+VLOOKUP(SUBSTITUTE(C$1,"성장단계","")&amp;"보스단계오프셋",ChapterTable!$S:$T,2,0))/ChapterTable!$S$23)))</f>
        <v>3</v>
      </c>
      <c r="D64">
        <f>IF(OR($L64=TRUE,$A64=0,MOD($A64,ChapterTable!$S$20)&lt;&gt;0),
MAX(0,INT(($B64+ChapterTable!$Q$26+VLOOKUP(SUBSTITUTE(D$1,"성장단계","")&amp;"단계오프셋",ChapterTable!$S:$T,2,0))/ChapterTable!$Q$23)),
MAX(0,INT(($B64+ChapterTable!$S$26+VLOOKUP(SUBSTITUTE(D$1,"성장단계","")&amp;"보스단계오프셋",ChapterTable!$S:$T,2,0))/ChapterTable!$S$23)))</f>
        <v>3</v>
      </c>
      <c r="E64" s="1">
        <f ca="1">IF(AND($A64=0,$B64=1),
    VLOOKUP(1,ChapterTable!$1:$1048576,MATCH("최종"&amp;SUBSTITUTE(SUBSTITUTE(E$1,"standard",""),"|Float",""),ChapterTable!$1:$1,0),0)*ChapterTable!$Q$17,
  IF(AND($A64=0,$B64=0),
    E65,
  IF($B64=0,
    VLOOKUP($A64,ChapterTable!$1:$1048576,MATCH("최종"&amp;SUBSTITUTE(SUBSTITUTE(E$1,"standard",""),"|Float",""),ChapterTable!$1:$1,0),0),
  IF($B64=1,
    IF($L64=FALSE,
      VLOOKUP($A64,ChapterTable!$1:$1048576,MATCH("최종"&amp;SUBSTITUTE(SUBSTITUTE(E$1,"standard",""),"|Float",""),ChapterTable!$1:$1,0),0),
      VLOOKUP($A64-ChapterTable!$Q$11,ChapterTable!$1:$1048576,MATCH("최종"&amp;SUBSTITUTE(SUBSTITUTE(E$1,"standard",""),"|Float",""),ChapterTable!$1:$1,0),0)*ChapterTable!$Q$14
    ),
  OFFSET(E64,-$B64+IF($L64,1,0),0)*
    (VLOOKUP(SUBSTITUTE(SUBSTITUTE(E$1,"standard",""),"|Float","")&amp;"인게임누적곱배수",ChapterTable!$S:$T,2,0)^C64
    +VLOOKUP(SUBSTITUTE(SUBSTITUTE(E$1,"standard",""),"|Float","")&amp;"인게임누적합배수",ChapterTable!$S:$T,2,0)*C64)
  )
  )
  )
)</f>
        <v>368.99999999999994</v>
      </c>
      <c r="F64" s="1">
        <f ca="1">IF(AND($A64=0,$B64=1),
    VLOOKUP(1,ChapterTable!$1:$1048576,MATCH("최종"&amp;SUBSTITUTE(SUBSTITUTE(F$1,"standard",""),"|Float",""),ChapterTable!$1:$1,0),0)*ChapterTable!$Q$17,
  IF(AND($A64=0,$B64=0),
    F65,
  IF($B64=0,
    VLOOKUP($A64,ChapterTable!$1:$1048576,MATCH("최종"&amp;SUBSTITUTE(SUBSTITUTE(F$1,"standard",""),"|Float",""),ChapterTable!$1:$1,0),0),
  IF($B64=1,
    IF($L64=FALSE,
      VLOOKUP($A64,ChapterTable!$1:$1048576,MATCH("최종"&amp;SUBSTITUTE(SUBSTITUTE(F$1,"standard",""),"|Float",""),ChapterTable!$1:$1,0),0),
      VLOOKUP($A64-ChapterTable!$Q$11,ChapterTable!$1:$1048576,MATCH("최종"&amp;SUBSTITUTE(SUBSTITUTE(F$1,"standard",""),"|Float",""),ChapterTable!$1:$1,0),0)*ChapterTable!$Q$14
    ),
  OFFSET(F64,-$B64+IF($L64,1,0),0)*
    (VLOOKUP(SUBSTITUTE(SUBSTITUTE(F$1,"standard",""),"|Float","")&amp;"인게임누적곱배수",ChapterTable!$S:$T,2,0)^D64
    +VLOOKUP(SUBSTITUTE(SUBSTITUTE(F$1,"standard",""),"|Float","")&amp;"인게임누적합배수",ChapterTable!$S:$T,2,0)*D64)
  )
  )
  )
)</f>
        <v>160</v>
      </c>
      <c r="G64" t="s">
        <v>357</v>
      </c>
      <c r="J64" t="str">
        <f>IF(ISBLANK(I64),"",
IFERROR(VLOOKUP(I64,[1]StringTable!$1:$1048576,MATCH([1]StringTable!$B$1,[1]StringTable!$1:$1,0),0),
IFERROR(VLOOKUP(I64,[1]InApkStringTable!$1:$1048576,MATCH([1]InApkStringTable!$B$1,[1]InApkStringTable!$1:$1,0),0),
"스트링없음")))</f>
        <v/>
      </c>
      <c r="L64" t="b">
        <v>0</v>
      </c>
      <c r="N64" t="str">
        <f>IF(ISBLANK(M64),"",IF(ISERROR(VLOOKUP(M64,MapTable!$A:$A,1,0)),"맵없음",""))</f>
        <v/>
      </c>
      <c r="O64">
        <f t="shared" si="0"/>
        <v>4</v>
      </c>
      <c r="Q64">
        <f t="shared" si="1"/>
        <v>4</v>
      </c>
      <c r="R64" t="b">
        <f t="shared" ca="1" si="2"/>
        <v>0</v>
      </c>
      <c r="T64" t="b">
        <f t="shared" ca="1" si="3"/>
        <v>0</v>
      </c>
      <c r="U64" t="s">
        <v>305</v>
      </c>
      <c r="V64" t="str">
        <f>IF(ISBLANK(U64),"",IF(ISERROR(VLOOKUP(U64,MapTable!$A:$A,1,0)),"맵없음",""))</f>
        <v/>
      </c>
      <c r="X64" t="str">
        <f>IF(ISBLANK(W64),"",
IF(ISERROR(FIND(",",W64)),
  IF(ISERROR(VLOOKUP(W64,MapTable!$A:$A,1,0)),"맵없음",
  ""),
IF(ISERROR(FIND(",",W64,FIND(",",W64)+1)),
  IF(OR(ISERROR(VLOOKUP(LEFT(W64,FIND(",",W64)-1),MapTable!$A:$A,1,0)),ISERROR(VLOOKUP(TRIM(MID(W64,FIND(",",W64)+1,999)),MapTable!$A:$A,1,0))),"맵없음",
  ""),
IF(ISERROR(FIND(",",W64,FIND(",",W64,FIND(",",W64)+1)+1)),
  IF(OR(ISERROR(VLOOKUP(LEFT(W64,FIND(",",W64)-1),MapTable!$A:$A,1,0)),ISERROR(VLOOKUP(TRIM(MID(W64,FIND(",",W64)+1,FIND(",",W64,FIND(",",W64)+1)-FIND(",",W64)-1)),MapTable!$A:$A,1,0)),ISERROR(VLOOKUP(TRIM(MID(W64,FIND(",",W64,FIND(",",W64)+1)+1,999)),MapTable!$A:$A,1,0))),"맵없음",
  ""),
IF(ISERROR(FIND(",",W64,FIND(",",W64,FIND(",",W64,FIND(",",W64)+1)+1)+1)),
  IF(OR(ISERROR(VLOOKUP(LEFT(W64,FIND(",",W64)-1),MapTable!$A:$A,1,0)),ISERROR(VLOOKUP(TRIM(MID(W64,FIND(",",W64)+1,FIND(",",W64,FIND(",",W64)+1)-FIND(",",W64)-1)),MapTable!$A:$A,1,0)),ISERROR(VLOOKUP(TRIM(MID(W64,FIND(",",W64,FIND(",",W64)+1)+1,FIND(",",W64,FIND(",",W64,FIND(",",W64)+1)+1)-FIND(",",W64,FIND(",",W64)+1)-1)),MapTable!$A:$A,1,0)),ISERROR(VLOOKUP(TRIM(MID(W64,FIND(",",W64,FIND(",",W64,FIND(",",W64)+1)+1)+1,999)),MapTable!$A:$A,1,0))),"맵없음",
  ""),
)))))</f>
        <v/>
      </c>
      <c r="AB64">
        <v>1004</v>
      </c>
      <c r="AC64" t="str">
        <f>IF(ISBLANK(AB64),"",IF(ISERROR(VLOOKUP(AB64,[3]DropTable!$A:$A,1,0)),"드랍없음",""))</f>
        <v/>
      </c>
      <c r="AE64" t="str">
        <f>IF(ISBLANK(AD64),"",IF(ISERROR(VLOOKUP(AD64,[3]DropTable!$A:$A,1,0)),"드랍없음",""))</f>
        <v/>
      </c>
      <c r="AG64">
        <v>9.8000000000000007</v>
      </c>
      <c r="AH64">
        <v>0.55000000000000004</v>
      </c>
    </row>
    <row r="65" spans="1:34" x14ac:dyDescent="0.3">
      <c r="A65">
        <v>1</v>
      </c>
      <c r="B65">
        <v>32</v>
      </c>
      <c r="C65">
        <f>IF(OR($L65=TRUE,$A65=0,MOD($A65,ChapterTable!$S$20)&lt;&gt;0),
MAX(0,INT(($B65+ChapterTable!$Q$26+VLOOKUP(SUBSTITUTE(C$1,"성장단계","")&amp;"단계오프셋",ChapterTable!$S:$T,2,0))/ChapterTable!$Q$23)),
MAX(0,INT(($B65+ChapterTable!$S$26+VLOOKUP(SUBSTITUTE(C$1,"성장단계","")&amp;"보스단계오프셋",ChapterTable!$S:$T,2,0))/ChapterTable!$S$23)))</f>
        <v>3</v>
      </c>
      <c r="D65">
        <f>IF(OR($L65=TRUE,$A65=0,MOD($A65,ChapterTable!$S$20)&lt;&gt;0),
MAX(0,INT(($B65+ChapterTable!$Q$26+VLOOKUP(SUBSTITUTE(D$1,"성장단계","")&amp;"단계오프셋",ChapterTable!$S:$T,2,0))/ChapterTable!$Q$23)),
MAX(0,INT(($B65+ChapterTable!$S$26+VLOOKUP(SUBSTITUTE(D$1,"성장단계","")&amp;"보스단계오프셋",ChapterTable!$S:$T,2,0))/ChapterTable!$S$23)))</f>
        <v>3</v>
      </c>
      <c r="E65" s="1">
        <f ca="1">IF(AND($A65=0,$B65=1),
    VLOOKUP(1,ChapterTable!$1:$1048576,MATCH("최종"&amp;SUBSTITUTE(SUBSTITUTE(E$1,"standard",""),"|Float",""),ChapterTable!$1:$1,0),0)*ChapterTable!$Q$17,
  IF(AND($A65=0,$B65=0),
    E66,
  IF($B65=0,
    VLOOKUP($A65,ChapterTable!$1:$1048576,MATCH("최종"&amp;SUBSTITUTE(SUBSTITUTE(E$1,"standard",""),"|Float",""),ChapterTable!$1:$1,0),0),
  IF($B65=1,
    IF($L65=FALSE,
      VLOOKUP($A65,ChapterTable!$1:$1048576,MATCH("최종"&amp;SUBSTITUTE(SUBSTITUTE(E$1,"standard",""),"|Float",""),ChapterTable!$1:$1,0),0),
      VLOOKUP($A65-ChapterTable!$Q$11,ChapterTable!$1:$1048576,MATCH("최종"&amp;SUBSTITUTE(SUBSTITUTE(E$1,"standard",""),"|Float",""),ChapterTable!$1:$1,0),0)*ChapterTable!$Q$14
    ),
  OFFSET(E65,-$B65+IF($L65,1,0),0)*
    (VLOOKUP(SUBSTITUTE(SUBSTITUTE(E$1,"standard",""),"|Float","")&amp;"인게임누적곱배수",ChapterTable!$S:$T,2,0)^C65
    +VLOOKUP(SUBSTITUTE(SUBSTITUTE(E$1,"standard",""),"|Float","")&amp;"인게임누적합배수",ChapterTable!$S:$T,2,0)*C65)
  )
  )
  )
)</f>
        <v>368.99999999999994</v>
      </c>
      <c r="F65" s="1">
        <f ca="1">IF(AND($A65=0,$B65=1),
    VLOOKUP(1,ChapterTable!$1:$1048576,MATCH("최종"&amp;SUBSTITUTE(SUBSTITUTE(F$1,"standard",""),"|Float",""),ChapterTable!$1:$1,0),0)*ChapterTable!$Q$17,
  IF(AND($A65=0,$B65=0),
    F66,
  IF($B65=0,
    VLOOKUP($A65,ChapterTable!$1:$1048576,MATCH("최종"&amp;SUBSTITUTE(SUBSTITUTE(F$1,"standard",""),"|Float",""),ChapterTable!$1:$1,0),0),
  IF($B65=1,
    IF($L65=FALSE,
      VLOOKUP($A65,ChapterTable!$1:$1048576,MATCH("최종"&amp;SUBSTITUTE(SUBSTITUTE(F$1,"standard",""),"|Float",""),ChapterTable!$1:$1,0),0),
      VLOOKUP($A65-ChapterTable!$Q$11,ChapterTable!$1:$1048576,MATCH("최종"&amp;SUBSTITUTE(SUBSTITUTE(F$1,"standard",""),"|Float",""),ChapterTable!$1:$1,0),0)*ChapterTable!$Q$14
    ),
  OFFSET(F65,-$B65+IF($L65,1,0),0)*
    (VLOOKUP(SUBSTITUTE(SUBSTITUTE(F$1,"standard",""),"|Float","")&amp;"인게임누적곱배수",ChapterTable!$S:$T,2,0)^D65
    +VLOOKUP(SUBSTITUTE(SUBSTITUTE(F$1,"standard",""),"|Float","")&amp;"인게임누적합배수",ChapterTable!$S:$T,2,0)*D65)
  )
  )
  )
)</f>
        <v>160</v>
      </c>
      <c r="J65" t="str">
        <f>IF(ISBLANK(I65),"",
IFERROR(VLOOKUP(I65,[1]StringTable!$1:$1048576,MATCH([1]StringTable!$B$1,[1]StringTable!$1:$1,0),0),
IFERROR(VLOOKUP(I65,[1]InApkStringTable!$1:$1048576,MATCH([1]InApkStringTable!$B$1,[1]InApkStringTable!$1:$1,0),0),
"스트링없음")))</f>
        <v/>
      </c>
      <c r="L65" t="b">
        <v>0</v>
      </c>
      <c r="N65" t="str">
        <f>IF(ISBLANK(M65),"",IF(ISERROR(VLOOKUP(M65,MapTable!$A:$A,1,0)),"맵없음",""))</f>
        <v/>
      </c>
      <c r="O65">
        <f t="shared" si="0"/>
        <v>4</v>
      </c>
      <c r="Q65">
        <f t="shared" si="1"/>
        <v>4</v>
      </c>
      <c r="R65" t="b">
        <f t="shared" ca="1" si="2"/>
        <v>0</v>
      </c>
      <c r="T65" t="b">
        <f t="shared" ca="1" si="3"/>
        <v>0</v>
      </c>
      <c r="U65" t="s">
        <v>306</v>
      </c>
      <c r="V65" t="str">
        <f>IF(ISBLANK(U65),"",IF(ISERROR(VLOOKUP(U65,MapTable!$A:$A,1,0)),"맵없음",""))</f>
        <v/>
      </c>
      <c r="X65" t="str">
        <f>IF(ISBLANK(W65),"",
IF(ISERROR(FIND(",",W65)),
  IF(ISERROR(VLOOKUP(W65,MapTable!$A:$A,1,0)),"맵없음",
  ""),
IF(ISERROR(FIND(",",W65,FIND(",",W65)+1)),
  IF(OR(ISERROR(VLOOKUP(LEFT(W65,FIND(",",W65)-1),MapTable!$A:$A,1,0)),ISERROR(VLOOKUP(TRIM(MID(W65,FIND(",",W65)+1,999)),MapTable!$A:$A,1,0))),"맵없음",
  ""),
IF(ISERROR(FIND(",",W65,FIND(",",W65,FIND(",",W65)+1)+1)),
  IF(OR(ISERROR(VLOOKUP(LEFT(W65,FIND(",",W65)-1),MapTable!$A:$A,1,0)),ISERROR(VLOOKUP(TRIM(MID(W65,FIND(",",W65)+1,FIND(",",W65,FIND(",",W65)+1)-FIND(",",W65)-1)),MapTable!$A:$A,1,0)),ISERROR(VLOOKUP(TRIM(MID(W65,FIND(",",W65,FIND(",",W65)+1)+1,999)),MapTable!$A:$A,1,0))),"맵없음",
  ""),
IF(ISERROR(FIND(",",W65,FIND(",",W65,FIND(",",W65,FIND(",",W65)+1)+1)+1)),
  IF(OR(ISERROR(VLOOKUP(LEFT(W65,FIND(",",W65)-1),MapTable!$A:$A,1,0)),ISERROR(VLOOKUP(TRIM(MID(W65,FIND(",",W65)+1,FIND(",",W65,FIND(",",W65)+1)-FIND(",",W65)-1)),MapTable!$A:$A,1,0)),ISERROR(VLOOKUP(TRIM(MID(W65,FIND(",",W65,FIND(",",W65)+1)+1,FIND(",",W65,FIND(",",W65,FIND(",",W65)+1)+1)-FIND(",",W65,FIND(",",W65)+1)-1)),MapTable!$A:$A,1,0)),ISERROR(VLOOKUP(TRIM(MID(W65,FIND(",",W65,FIND(",",W65,FIND(",",W65)+1)+1)+1,999)),MapTable!$A:$A,1,0))),"맵없음",
  ""),
)))))</f>
        <v/>
      </c>
      <c r="AB65">
        <v>1004</v>
      </c>
      <c r="AC65" t="str">
        <f>IF(ISBLANK(AB65),"",IF(ISERROR(VLOOKUP(AB65,[3]DropTable!$A:$A,1,0)),"드랍없음",""))</f>
        <v/>
      </c>
      <c r="AE65" t="str">
        <f>IF(ISBLANK(AD65),"",IF(ISERROR(VLOOKUP(AD65,[3]DropTable!$A:$A,1,0)),"드랍없음",""))</f>
        <v/>
      </c>
      <c r="AG65">
        <v>9.8000000000000007</v>
      </c>
      <c r="AH65">
        <v>0.55000000000000004</v>
      </c>
    </row>
    <row r="66" spans="1:34" x14ac:dyDescent="0.3">
      <c r="A66">
        <v>1</v>
      </c>
      <c r="B66">
        <v>33</v>
      </c>
      <c r="C66">
        <f>IF(OR($L66=TRUE,$A66=0,MOD($A66,ChapterTable!$S$20)&lt;&gt;0),
MAX(0,INT(($B66+ChapterTable!$Q$26+VLOOKUP(SUBSTITUTE(C$1,"성장단계","")&amp;"단계오프셋",ChapterTable!$S:$T,2,0))/ChapterTable!$Q$23)),
MAX(0,INT(($B66+ChapterTable!$S$26+VLOOKUP(SUBSTITUTE(C$1,"성장단계","")&amp;"보스단계오프셋",ChapterTable!$S:$T,2,0))/ChapterTable!$S$23)))</f>
        <v>3</v>
      </c>
      <c r="D66">
        <f>IF(OR($L66=TRUE,$A66=0,MOD($A66,ChapterTable!$S$20)&lt;&gt;0),
MAX(0,INT(($B66+ChapterTable!$Q$26+VLOOKUP(SUBSTITUTE(D$1,"성장단계","")&amp;"단계오프셋",ChapterTable!$S:$T,2,0))/ChapterTable!$Q$23)),
MAX(0,INT(($B66+ChapterTable!$S$26+VLOOKUP(SUBSTITUTE(D$1,"성장단계","")&amp;"보스단계오프셋",ChapterTable!$S:$T,2,0))/ChapterTable!$S$23)))</f>
        <v>3</v>
      </c>
      <c r="E66" s="1">
        <f ca="1">IF(AND($A66=0,$B66=1),
    VLOOKUP(1,ChapterTable!$1:$1048576,MATCH("최종"&amp;SUBSTITUTE(SUBSTITUTE(E$1,"standard",""),"|Float",""),ChapterTable!$1:$1,0),0)*ChapterTable!$Q$17,
  IF(AND($A66=0,$B66=0),
    E67,
  IF($B66=0,
    VLOOKUP($A66,ChapterTable!$1:$1048576,MATCH("최종"&amp;SUBSTITUTE(SUBSTITUTE(E$1,"standard",""),"|Float",""),ChapterTable!$1:$1,0),0),
  IF($B66=1,
    IF($L66=FALSE,
      VLOOKUP($A66,ChapterTable!$1:$1048576,MATCH("최종"&amp;SUBSTITUTE(SUBSTITUTE(E$1,"standard",""),"|Float",""),ChapterTable!$1:$1,0),0),
      VLOOKUP($A66-ChapterTable!$Q$11,ChapterTable!$1:$1048576,MATCH("최종"&amp;SUBSTITUTE(SUBSTITUTE(E$1,"standard",""),"|Float",""),ChapterTable!$1:$1,0),0)*ChapterTable!$Q$14
    ),
  OFFSET(E66,-$B66+IF($L66,1,0),0)*
    (VLOOKUP(SUBSTITUTE(SUBSTITUTE(E$1,"standard",""),"|Float","")&amp;"인게임누적곱배수",ChapterTable!$S:$T,2,0)^C66
    +VLOOKUP(SUBSTITUTE(SUBSTITUTE(E$1,"standard",""),"|Float","")&amp;"인게임누적합배수",ChapterTable!$S:$T,2,0)*C66)
  )
  )
  )
)</f>
        <v>368.99999999999994</v>
      </c>
      <c r="F66" s="1">
        <f ca="1">IF(AND($A66=0,$B66=1),
    VLOOKUP(1,ChapterTable!$1:$1048576,MATCH("최종"&amp;SUBSTITUTE(SUBSTITUTE(F$1,"standard",""),"|Float",""),ChapterTable!$1:$1,0),0)*ChapterTable!$Q$17,
  IF(AND($A66=0,$B66=0),
    F67,
  IF($B66=0,
    VLOOKUP($A66,ChapterTable!$1:$1048576,MATCH("최종"&amp;SUBSTITUTE(SUBSTITUTE(F$1,"standard",""),"|Float",""),ChapterTable!$1:$1,0),0),
  IF($B66=1,
    IF($L66=FALSE,
      VLOOKUP($A66,ChapterTable!$1:$1048576,MATCH("최종"&amp;SUBSTITUTE(SUBSTITUTE(F$1,"standard",""),"|Float",""),ChapterTable!$1:$1,0),0),
      VLOOKUP($A66-ChapterTable!$Q$11,ChapterTable!$1:$1048576,MATCH("최종"&amp;SUBSTITUTE(SUBSTITUTE(F$1,"standard",""),"|Float",""),ChapterTable!$1:$1,0),0)*ChapterTable!$Q$14
    ),
  OFFSET(F66,-$B66+IF($L66,1,0),0)*
    (VLOOKUP(SUBSTITUTE(SUBSTITUTE(F$1,"standard",""),"|Float","")&amp;"인게임누적곱배수",ChapterTable!$S:$T,2,0)^D66
    +VLOOKUP(SUBSTITUTE(SUBSTITUTE(F$1,"standard",""),"|Float","")&amp;"인게임누적합배수",ChapterTable!$S:$T,2,0)*D66)
  )
  )
  )
)</f>
        <v>160</v>
      </c>
      <c r="J66" t="str">
        <f>IF(ISBLANK(I66),"",
IFERROR(VLOOKUP(I66,[1]StringTable!$1:$1048576,MATCH([1]StringTable!$B$1,[1]StringTable!$1:$1,0),0),
IFERROR(VLOOKUP(I66,[1]InApkStringTable!$1:$1048576,MATCH([1]InApkStringTable!$B$1,[1]InApkStringTable!$1:$1,0),0),
"스트링없음")))</f>
        <v/>
      </c>
      <c r="L66" t="b">
        <v>0</v>
      </c>
      <c r="N66" t="str">
        <f>IF(ISBLANK(M66),"",IF(ISERROR(VLOOKUP(M66,MapTable!$A:$A,1,0)),"맵없음",""))</f>
        <v/>
      </c>
      <c r="O66">
        <f t="shared" si="0"/>
        <v>4</v>
      </c>
      <c r="Q66">
        <f t="shared" si="1"/>
        <v>4</v>
      </c>
      <c r="R66" t="b">
        <f t="shared" ca="1" si="2"/>
        <v>0</v>
      </c>
      <c r="T66" t="b">
        <f t="shared" ca="1" si="3"/>
        <v>0</v>
      </c>
      <c r="U66" t="s">
        <v>307</v>
      </c>
      <c r="V66" t="str">
        <f>IF(ISBLANK(U66),"",IF(ISERROR(VLOOKUP(U66,MapTable!$A:$A,1,0)),"맵없음",""))</f>
        <v/>
      </c>
      <c r="W66" t="s">
        <v>343</v>
      </c>
      <c r="X66" t="str">
        <f>IF(ISBLANK(W66),"",
IF(ISERROR(FIND(",",W66)),
  IF(ISERROR(VLOOKUP(W66,MapTable!$A:$A,1,0)),"맵없음",
  ""),
IF(ISERROR(FIND(",",W66,FIND(",",W66)+1)),
  IF(OR(ISERROR(VLOOKUP(LEFT(W66,FIND(",",W66)-1),MapTable!$A:$A,1,0)),ISERROR(VLOOKUP(TRIM(MID(W66,FIND(",",W66)+1,999)),MapTable!$A:$A,1,0))),"맵없음",
  ""),
IF(ISERROR(FIND(",",W66,FIND(",",W66,FIND(",",W66)+1)+1)),
  IF(OR(ISERROR(VLOOKUP(LEFT(W66,FIND(",",W66)-1),MapTable!$A:$A,1,0)),ISERROR(VLOOKUP(TRIM(MID(W66,FIND(",",W66)+1,FIND(",",W66,FIND(",",W66)+1)-FIND(",",W66)-1)),MapTable!$A:$A,1,0)),ISERROR(VLOOKUP(TRIM(MID(W66,FIND(",",W66,FIND(",",W66)+1)+1,999)),MapTable!$A:$A,1,0))),"맵없음",
  ""),
IF(ISERROR(FIND(",",W66,FIND(",",W66,FIND(",",W66,FIND(",",W66)+1)+1)+1)),
  IF(OR(ISERROR(VLOOKUP(LEFT(W66,FIND(",",W66)-1),MapTable!$A:$A,1,0)),ISERROR(VLOOKUP(TRIM(MID(W66,FIND(",",W66)+1,FIND(",",W66,FIND(",",W66)+1)-FIND(",",W66)-1)),MapTable!$A:$A,1,0)),ISERROR(VLOOKUP(TRIM(MID(W66,FIND(",",W66,FIND(",",W66)+1)+1,FIND(",",W66,FIND(",",W66,FIND(",",W66)+1)+1)-FIND(",",W66,FIND(",",W66)+1)-1)),MapTable!$A:$A,1,0)),ISERROR(VLOOKUP(TRIM(MID(W66,FIND(",",W66,FIND(",",W66,FIND(",",W66)+1)+1)+1,999)),MapTable!$A:$A,1,0))),"맵없음",
  ""),
)))))</f>
        <v/>
      </c>
      <c r="AB66">
        <v>1004</v>
      </c>
      <c r="AC66" t="str">
        <f>IF(ISBLANK(AB66),"",IF(ISERROR(VLOOKUP(AB66,[3]DropTable!$A:$A,1,0)),"드랍없음",""))</f>
        <v/>
      </c>
      <c r="AE66" t="str">
        <f>IF(ISBLANK(AD66),"",IF(ISERROR(VLOOKUP(AD66,[3]DropTable!$A:$A,1,0)),"드랍없음",""))</f>
        <v/>
      </c>
      <c r="AG66">
        <v>9.8000000000000007</v>
      </c>
      <c r="AH66">
        <v>0.55000000000000004</v>
      </c>
    </row>
    <row r="67" spans="1:34" x14ac:dyDescent="0.3">
      <c r="A67">
        <v>1</v>
      </c>
      <c r="B67">
        <v>34</v>
      </c>
      <c r="C67">
        <f>IF(OR($L67=TRUE,$A67=0,MOD($A67,ChapterTable!$S$20)&lt;&gt;0),
MAX(0,INT(($B67+ChapterTable!$Q$26+VLOOKUP(SUBSTITUTE(C$1,"성장단계","")&amp;"단계오프셋",ChapterTable!$S:$T,2,0))/ChapterTable!$Q$23)),
MAX(0,INT(($B67+ChapterTable!$S$26+VLOOKUP(SUBSTITUTE(C$1,"성장단계","")&amp;"보스단계오프셋",ChapterTable!$S:$T,2,0))/ChapterTable!$S$23)))</f>
        <v>3</v>
      </c>
      <c r="D67">
        <f>IF(OR($L67=TRUE,$A67=0,MOD($A67,ChapterTable!$S$20)&lt;&gt;0),
MAX(0,INT(($B67+ChapterTable!$Q$26+VLOOKUP(SUBSTITUTE(D$1,"성장단계","")&amp;"단계오프셋",ChapterTable!$S:$T,2,0))/ChapterTable!$Q$23)),
MAX(0,INT(($B67+ChapterTable!$S$26+VLOOKUP(SUBSTITUTE(D$1,"성장단계","")&amp;"보스단계오프셋",ChapterTable!$S:$T,2,0))/ChapterTable!$S$23)))</f>
        <v>3</v>
      </c>
      <c r="E67" s="1">
        <f ca="1">IF(AND($A67=0,$B67=1),
    VLOOKUP(1,ChapterTable!$1:$1048576,MATCH("최종"&amp;SUBSTITUTE(SUBSTITUTE(E$1,"standard",""),"|Float",""),ChapterTable!$1:$1,0),0)*ChapterTable!$Q$17,
  IF(AND($A67=0,$B67=0),
    E68,
  IF($B67=0,
    VLOOKUP($A67,ChapterTable!$1:$1048576,MATCH("최종"&amp;SUBSTITUTE(SUBSTITUTE(E$1,"standard",""),"|Float",""),ChapterTable!$1:$1,0),0),
  IF($B67=1,
    IF($L67=FALSE,
      VLOOKUP($A67,ChapterTable!$1:$1048576,MATCH("최종"&amp;SUBSTITUTE(SUBSTITUTE(E$1,"standard",""),"|Float",""),ChapterTable!$1:$1,0),0),
      VLOOKUP($A67-ChapterTable!$Q$11,ChapterTable!$1:$1048576,MATCH("최종"&amp;SUBSTITUTE(SUBSTITUTE(E$1,"standard",""),"|Float",""),ChapterTable!$1:$1,0),0)*ChapterTable!$Q$14
    ),
  OFFSET(E67,-$B67+IF($L67,1,0),0)*
    (VLOOKUP(SUBSTITUTE(SUBSTITUTE(E$1,"standard",""),"|Float","")&amp;"인게임누적곱배수",ChapterTable!$S:$T,2,0)^C67
    +VLOOKUP(SUBSTITUTE(SUBSTITUTE(E$1,"standard",""),"|Float","")&amp;"인게임누적합배수",ChapterTable!$S:$T,2,0)*C67)
  )
  )
  )
)</f>
        <v>368.99999999999994</v>
      </c>
      <c r="F67" s="1">
        <f ca="1">IF(AND($A67=0,$B67=1),
    VLOOKUP(1,ChapterTable!$1:$1048576,MATCH("최종"&amp;SUBSTITUTE(SUBSTITUTE(F$1,"standard",""),"|Float",""),ChapterTable!$1:$1,0),0)*ChapterTable!$Q$17,
  IF(AND($A67=0,$B67=0),
    F68,
  IF($B67=0,
    VLOOKUP($A67,ChapterTable!$1:$1048576,MATCH("최종"&amp;SUBSTITUTE(SUBSTITUTE(F$1,"standard",""),"|Float",""),ChapterTable!$1:$1,0),0),
  IF($B67=1,
    IF($L67=FALSE,
      VLOOKUP($A67,ChapterTable!$1:$1048576,MATCH("최종"&amp;SUBSTITUTE(SUBSTITUTE(F$1,"standard",""),"|Float",""),ChapterTable!$1:$1,0),0),
      VLOOKUP($A67-ChapterTable!$Q$11,ChapterTable!$1:$1048576,MATCH("최종"&amp;SUBSTITUTE(SUBSTITUTE(F$1,"standard",""),"|Float",""),ChapterTable!$1:$1,0),0)*ChapterTable!$Q$14
    ),
  OFFSET(F67,-$B67+IF($L67,1,0),0)*
    (VLOOKUP(SUBSTITUTE(SUBSTITUTE(F$1,"standard",""),"|Float","")&amp;"인게임누적곱배수",ChapterTable!$S:$T,2,0)^D67
    +VLOOKUP(SUBSTITUTE(SUBSTITUTE(F$1,"standard",""),"|Float","")&amp;"인게임누적합배수",ChapterTable!$S:$T,2,0)*D67)
  )
  )
  )
)</f>
        <v>160</v>
      </c>
      <c r="J67" t="str">
        <f>IF(ISBLANK(I67),"",
IFERROR(VLOOKUP(I67,[1]StringTable!$1:$1048576,MATCH([1]StringTable!$B$1,[1]StringTable!$1:$1,0),0),
IFERROR(VLOOKUP(I67,[1]InApkStringTable!$1:$1048576,MATCH([1]InApkStringTable!$B$1,[1]InApkStringTable!$1:$1,0),0),
"스트링없음")))</f>
        <v/>
      </c>
      <c r="L67" t="b">
        <v>0</v>
      </c>
      <c r="N67" t="str">
        <f>IF(ISBLANK(M67),"",IF(ISERROR(VLOOKUP(M67,MapTable!$A:$A,1,0)),"맵없음",""))</f>
        <v/>
      </c>
      <c r="O67">
        <f t="shared" ref="O67:O130" si="4">IF(B67=0,0,
  IF(AND(L67=FALSE,A67&lt;&gt;0,MOD(A67,7)=0),21,
  IF(MOD(B67,10)=0,21,
  IF(MOD(B67,10)=5,11,
  IF(MOD(B67,10)=9,INT(B67/10)+91,
  INT(B67/10+1))))))</f>
        <v>4</v>
      </c>
      <c r="Q67">
        <f t="shared" ref="Q67:Q130" si="5">IF(ISBLANK(P67),O67,P67)</f>
        <v>4</v>
      </c>
      <c r="R67" t="b">
        <f t="shared" ref="R67:R130" ca="1" si="6">IF(OR(B67=0,OFFSET(B67,1,0)=0),FALSE,
IF(OFFSET(O67,1,0)=21,TRUE,FALSE))</f>
        <v>0</v>
      </c>
      <c r="T67" t="b">
        <f t="shared" ref="T67:T130" ca="1" si="7">IF(ISBLANK(S67),R67,S67)</f>
        <v>0</v>
      </c>
      <c r="U67" t="s">
        <v>308</v>
      </c>
      <c r="V67" t="str">
        <f>IF(ISBLANK(U67),"",IF(ISERROR(VLOOKUP(U67,MapTable!$A:$A,1,0)),"맵없음",""))</f>
        <v/>
      </c>
      <c r="W67" t="s">
        <v>345</v>
      </c>
      <c r="X67" t="str">
        <f>IF(ISBLANK(W67),"",
IF(ISERROR(FIND(",",W67)),
  IF(ISERROR(VLOOKUP(W67,MapTable!$A:$A,1,0)),"맵없음",
  ""),
IF(ISERROR(FIND(",",W67,FIND(",",W67)+1)),
  IF(OR(ISERROR(VLOOKUP(LEFT(W67,FIND(",",W67)-1),MapTable!$A:$A,1,0)),ISERROR(VLOOKUP(TRIM(MID(W67,FIND(",",W67)+1,999)),MapTable!$A:$A,1,0))),"맵없음",
  ""),
IF(ISERROR(FIND(",",W67,FIND(",",W67,FIND(",",W67)+1)+1)),
  IF(OR(ISERROR(VLOOKUP(LEFT(W67,FIND(",",W67)-1),MapTable!$A:$A,1,0)),ISERROR(VLOOKUP(TRIM(MID(W67,FIND(",",W67)+1,FIND(",",W67,FIND(",",W67)+1)-FIND(",",W67)-1)),MapTable!$A:$A,1,0)),ISERROR(VLOOKUP(TRIM(MID(W67,FIND(",",W67,FIND(",",W67)+1)+1,999)),MapTable!$A:$A,1,0))),"맵없음",
  ""),
IF(ISERROR(FIND(",",W67,FIND(",",W67,FIND(",",W67,FIND(",",W67)+1)+1)+1)),
  IF(OR(ISERROR(VLOOKUP(LEFT(W67,FIND(",",W67)-1),MapTable!$A:$A,1,0)),ISERROR(VLOOKUP(TRIM(MID(W67,FIND(",",W67)+1,FIND(",",W67,FIND(",",W67)+1)-FIND(",",W67)-1)),MapTable!$A:$A,1,0)),ISERROR(VLOOKUP(TRIM(MID(W67,FIND(",",W67,FIND(",",W67)+1)+1,FIND(",",W67,FIND(",",W67,FIND(",",W67)+1)+1)-FIND(",",W67,FIND(",",W67)+1)-1)),MapTable!$A:$A,1,0)),ISERROR(VLOOKUP(TRIM(MID(W67,FIND(",",W67,FIND(",",W67,FIND(",",W67)+1)+1)+1,999)),MapTable!$A:$A,1,0))),"맵없음",
  ""),
)))))</f>
        <v/>
      </c>
      <c r="AB67">
        <v>1004</v>
      </c>
      <c r="AC67" t="str">
        <f>IF(ISBLANK(AB67),"",IF(ISERROR(VLOOKUP(AB67,[3]DropTable!$A:$A,1,0)),"드랍없음",""))</f>
        <v/>
      </c>
      <c r="AE67" t="str">
        <f>IF(ISBLANK(AD67),"",IF(ISERROR(VLOOKUP(AD67,[3]DropTable!$A:$A,1,0)),"드랍없음",""))</f>
        <v/>
      </c>
      <c r="AG67">
        <v>9.8000000000000007</v>
      </c>
      <c r="AH67">
        <v>0.55000000000000004</v>
      </c>
    </row>
    <row r="68" spans="1:34" x14ac:dyDescent="0.3">
      <c r="A68">
        <v>1</v>
      </c>
      <c r="B68">
        <v>35</v>
      </c>
      <c r="C68">
        <f>IF(OR($L68=TRUE,$A68=0,MOD($A68,ChapterTable!$S$20)&lt;&gt;0),
MAX(0,INT(($B68+ChapterTable!$Q$26+VLOOKUP(SUBSTITUTE(C$1,"성장단계","")&amp;"단계오프셋",ChapterTable!$S:$T,2,0))/ChapterTable!$Q$23)),
MAX(0,INT(($B68+ChapterTable!$S$26+VLOOKUP(SUBSTITUTE(C$1,"성장단계","")&amp;"보스단계오프셋",ChapterTable!$S:$T,2,0))/ChapterTable!$S$23)))</f>
        <v>3</v>
      </c>
      <c r="D68">
        <f>IF(OR($L68=TRUE,$A68=0,MOD($A68,ChapterTable!$S$20)&lt;&gt;0),
MAX(0,INT(($B68+ChapterTable!$Q$26+VLOOKUP(SUBSTITUTE(D$1,"성장단계","")&amp;"단계오프셋",ChapterTable!$S:$T,2,0))/ChapterTable!$Q$23)),
MAX(0,INT(($B68+ChapterTable!$S$26+VLOOKUP(SUBSTITUTE(D$1,"성장단계","")&amp;"보스단계오프셋",ChapterTable!$S:$T,2,0))/ChapterTable!$S$23)))</f>
        <v>3</v>
      </c>
      <c r="E68" s="1">
        <f ca="1">IF(AND($A68=0,$B68=1),
    VLOOKUP(1,ChapterTable!$1:$1048576,MATCH("최종"&amp;SUBSTITUTE(SUBSTITUTE(E$1,"standard",""),"|Float",""),ChapterTable!$1:$1,0),0)*ChapterTable!$Q$17,
  IF(AND($A68=0,$B68=0),
    E69,
  IF($B68=0,
    VLOOKUP($A68,ChapterTable!$1:$1048576,MATCH("최종"&amp;SUBSTITUTE(SUBSTITUTE(E$1,"standard",""),"|Float",""),ChapterTable!$1:$1,0),0),
  IF($B68=1,
    IF($L68=FALSE,
      VLOOKUP($A68,ChapterTable!$1:$1048576,MATCH("최종"&amp;SUBSTITUTE(SUBSTITUTE(E$1,"standard",""),"|Float",""),ChapterTable!$1:$1,0),0),
      VLOOKUP($A68-ChapterTable!$Q$11,ChapterTable!$1:$1048576,MATCH("최종"&amp;SUBSTITUTE(SUBSTITUTE(E$1,"standard",""),"|Float",""),ChapterTable!$1:$1,0),0)*ChapterTable!$Q$14
    ),
  OFFSET(E68,-$B68+IF($L68,1,0),0)*
    (VLOOKUP(SUBSTITUTE(SUBSTITUTE(E$1,"standard",""),"|Float","")&amp;"인게임누적곱배수",ChapterTable!$S:$T,2,0)^C68
    +VLOOKUP(SUBSTITUTE(SUBSTITUTE(E$1,"standard",""),"|Float","")&amp;"인게임누적합배수",ChapterTable!$S:$T,2,0)*C68)
  )
  )
  )
)</f>
        <v>368.99999999999994</v>
      </c>
      <c r="F68" s="1">
        <f ca="1">IF(AND($A68=0,$B68=1),
    VLOOKUP(1,ChapterTable!$1:$1048576,MATCH("최종"&amp;SUBSTITUTE(SUBSTITUTE(F$1,"standard",""),"|Float",""),ChapterTable!$1:$1,0),0)*ChapterTable!$Q$17,
  IF(AND($A68=0,$B68=0),
    F69,
  IF($B68=0,
    VLOOKUP($A68,ChapterTable!$1:$1048576,MATCH("최종"&amp;SUBSTITUTE(SUBSTITUTE(F$1,"standard",""),"|Float",""),ChapterTable!$1:$1,0),0),
  IF($B68=1,
    IF($L68=FALSE,
      VLOOKUP($A68,ChapterTable!$1:$1048576,MATCH("최종"&amp;SUBSTITUTE(SUBSTITUTE(F$1,"standard",""),"|Float",""),ChapterTable!$1:$1,0),0),
      VLOOKUP($A68-ChapterTable!$Q$11,ChapterTable!$1:$1048576,MATCH("최종"&amp;SUBSTITUTE(SUBSTITUTE(F$1,"standard",""),"|Float",""),ChapterTable!$1:$1,0),0)*ChapterTable!$Q$14
    ),
  OFFSET(F68,-$B68+IF($L68,1,0),0)*
    (VLOOKUP(SUBSTITUTE(SUBSTITUTE(F$1,"standard",""),"|Float","")&amp;"인게임누적곱배수",ChapterTable!$S:$T,2,0)^D68
    +VLOOKUP(SUBSTITUTE(SUBSTITUTE(F$1,"standard",""),"|Float","")&amp;"인게임누적합배수",ChapterTable!$S:$T,2,0)*D68)
  )
  )
  )
)</f>
        <v>160</v>
      </c>
      <c r="J68" t="str">
        <f>IF(ISBLANK(I68),"",
IFERROR(VLOOKUP(I68,[1]StringTable!$1:$1048576,MATCH([1]StringTable!$B$1,[1]StringTable!$1:$1,0),0),
IFERROR(VLOOKUP(I68,[1]InApkStringTable!$1:$1048576,MATCH([1]InApkStringTable!$B$1,[1]InApkStringTable!$1:$1,0),0),
"스트링없음")))</f>
        <v/>
      </c>
      <c r="L68" t="b">
        <v>0</v>
      </c>
      <c r="N68" t="str">
        <f>IF(ISBLANK(M68),"",IF(ISERROR(VLOOKUP(M68,MapTable!$A:$A,1,0)),"맵없음",""))</f>
        <v/>
      </c>
      <c r="O68">
        <f t="shared" si="4"/>
        <v>11</v>
      </c>
      <c r="Q68">
        <f t="shared" si="5"/>
        <v>11</v>
      </c>
      <c r="R68" t="b">
        <f t="shared" ca="1" si="6"/>
        <v>0</v>
      </c>
      <c r="T68" t="b">
        <f t="shared" ca="1" si="7"/>
        <v>0</v>
      </c>
      <c r="V68" t="str">
        <f>IF(ISBLANK(U68),"",IF(ISERROR(VLOOKUP(U68,MapTable!$A:$A,1,0)),"맵없음",""))</f>
        <v/>
      </c>
      <c r="W68" t="s">
        <v>332</v>
      </c>
      <c r="X68" t="str">
        <f>IF(ISBLANK(W68),"",
IF(ISERROR(FIND(",",W68)),
  IF(ISERROR(VLOOKUP(W68,MapTable!$A:$A,1,0)),"맵없음",
  ""),
IF(ISERROR(FIND(",",W68,FIND(",",W68)+1)),
  IF(OR(ISERROR(VLOOKUP(LEFT(W68,FIND(",",W68)-1),MapTable!$A:$A,1,0)),ISERROR(VLOOKUP(TRIM(MID(W68,FIND(",",W68)+1,999)),MapTable!$A:$A,1,0))),"맵없음",
  ""),
IF(ISERROR(FIND(",",W68,FIND(",",W68,FIND(",",W68)+1)+1)),
  IF(OR(ISERROR(VLOOKUP(LEFT(W68,FIND(",",W68)-1),MapTable!$A:$A,1,0)),ISERROR(VLOOKUP(TRIM(MID(W68,FIND(",",W68)+1,FIND(",",W68,FIND(",",W68)+1)-FIND(",",W68)-1)),MapTable!$A:$A,1,0)),ISERROR(VLOOKUP(TRIM(MID(W68,FIND(",",W68,FIND(",",W68)+1)+1,999)),MapTable!$A:$A,1,0))),"맵없음",
  ""),
IF(ISERROR(FIND(",",W68,FIND(",",W68,FIND(",",W68,FIND(",",W68)+1)+1)+1)),
  IF(OR(ISERROR(VLOOKUP(LEFT(W68,FIND(",",W68)-1),MapTable!$A:$A,1,0)),ISERROR(VLOOKUP(TRIM(MID(W68,FIND(",",W68)+1,FIND(",",W68,FIND(",",W68)+1)-FIND(",",W68)-1)),MapTable!$A:$A,1,0)),ISERROR(VLOOKUP(TRIM(MID(W68,FIND(",",W68,FIND(",",W68)+1)+1,FIND(",",W68,FIND(",",W68,FIND(",",W68)+1)+1)-FIND(",",W68,FIND(",",W68)+1)-1)),MapTable!$A:$A,1,0)),ISERROR(VLOOKUP(TRIM(MID(W68,FIND(",",W68,FIND(",",W68,FIND(",",W68)+1)+1)+1,999)),MapTable!$A:$A,1,0))),"맵없음",
  ""),
)))))</f>
        <v/>
      </c>
      <c r="AB68">
        <v>1004</v>
      </c>
      <c r="AC68" t="str">
        <f>IF(ISBLANK(AB68),"",IF(ISERROR(VLOOKUP(AB68,[3]DropTable!$A:$A,1,0)),"드랍없음",""))</f>
        <v/>
      </c>
      <c r="AE68" t="str">
        <f>IF(ISBLANK(AD68),"",IF(ISERROR(VLOOKUP(AD68,[3]DropTable!$A:$A,1,0)),"드랍없음",""))</f>
        <v/>
      </c>
      <c r="AG68">
        <v>9.8000000000000007</v>
      </c>
      <c r="AH68">
        <v>0.55000000000000004</v>
      </c>
    </row>
    <row r="69" spans="1:34" x14ac:dyDescent="0.3">
      <c r="A69">
        <v>1</v>
      </c>
      <c r="B69">
        <v>36</v>
      </c>
      <c r="C69">
        <f>IF(OR($L69=TRUE,$A69=0,MOD($A69,ChapterTable!$S$20)&lt;&gt;0),
MAX(0,INT(($B69+ChapterTable!$Q$26+VLOOKUP(SUBSTITUTE(C$1,"성장단계","")&amp;"단계오프셋",ChapterTable!$S:$T,2,0))/ChapterTable!$Q$23)),
MAX(0,INT(($B69+ChapterTable!$S$26+VLOOKUP(SUBSTITUTE(C$1,"성장단계","")&amp;"보스단계오프셋",ChapterTable!$S:$T,2,0))/ChapterTable!$S$23)))</f>
        <v>4</v>
      </c>
      <c r="D69">
        <f>IF(OR($L69=TRUE,$A69=0,MOD($A69,ChapterTable!$S$20)&lt;&gt;0),
MAX(0,INT(($B69+ChapterTable!$Q$26+VLOOKUP(SUBSTITUTE(D$1,"성장단계","")&amp;"단계오프셋",ChapterTable!$S:$T,2,0))/ChapterTable!$Q$23)),
MAX(0,INT(($B69+ChapterTable!$S$26+VLOOKUP(SUBSTITUTE(D$1,"성장단계","")&amp;"보스단계오프셋",ChapterTable!$S:$T,2,0))/ChapterTable!$S$23)))</f>
        <v>3</v>
      </c>
      <c r="E69" s="1">
        <f ca="1">IF(AND($A69=0,$B69=1),
    VLOOKUP(1,ChapterTable!$1:$1048576,MATCH("최종"&amp;SUBSTITUTE(SUBSTITUTE(E$1,"standard",""),"|Float",""),ChapterTable!$1:$1,0),0)*ChapterTable!$Q$17,
  IF(AND($A69=0,$B69=0),
    E70,
  IF($B69=0,
    VLOOKUP($A69,ChapterTable!$1:$1048576,MATCH("최종"&amp;SUBSTITUTE(SUBSTITUTE(E$1,"standard",""),"|Float",""),ChapterTable!$1:$1,0),0),
  IF($B69=1,
    IF($L69=FALSE,
      VLOOKUP($A69,ChapterTable!$1:$1048576,MATCH("최종"&amp;SUBSTITUTE(SUBSTITUTE(E$1,"standard",""),"|Float",""),ChapterTable!$1:$1,0),0),
      VLOOKUP($A69-ChapterTable!$Q$11,ChapterTable!$1:$1048576,MATCH("최종"&amp;SUBSTITUTE(SUBSTITUTE(E$1,"standard",""),"|Float",""),ChapterTable!$1:$1,0),0)*ChapterTable!$Q$14
    ),
  OFFSET(E69,-$B69+IF($L69,1,0),0)*
    (VLOOKUP(SUBSTITUTE(SUBSTITUTE(E$1,"standard",""),"|Float","")&amp;"인게임누적곱배수",ChapterTable!$S:$T,2,0)^C69
    +VLOOKUP(SUBSTITUTE(SUBSTITUTE(E$1,"standard",""),"|Float","")&amp;"인게임누적합배수",ChapterTable!$S:$T,2,0)*C69)
  )
  )
  )
)</f>
        <v>432</v>
      </c>
      <c r="F69" s="1">
        <f ca="1">IF(AND($A69=0,$B69=1),
    VLOOKUP(1,ChapterTable!$1:$1048576,MATCH("최종"&amp;SUBSTITUTE(SUBSTITUTE(F$1,"standard",""),"|Float",""),ChapterTable!$1:$1,0),0)*ChapterTable!$Q$17,
  IF(AND($A69=0,$B69=0),
    F70,
  IF($B69=0,
    VLOOKUP($A69,ChapterTable!$1:$1048576,MATCH("최종"&amp;SUBSTITUTE(SUBSTITUTE(F$1,"standard",""),"|Float",""),ChapterTable!$1:$1,0),0),
  IF($B69=1,
    IF($L69=FALSE,
      VLOOKUP($A69,ChapterTable!$1:$1048576,MATCH("최종"&amp;SUBSTITUTE(SUBSTITUTE(F$1,"standard",""),"|Float",""),ChapterTable!$1:$1,0),0),
      VLOOKUP($A69-ChapterTable!$Q$11,ChapterTable!$1:$1048576,MATCH("최종"&amp;SUBSTITUTE(SUBSTITUTE(F$1,"standard",""),"|Float",""),ChapterTable!$1:$1,0),0)*ChapterTable!$Q$14
    ),
  OFFSET(F69,-$B69+IF($L69,1,0),0)*
    (VLOOKUP(SUBSTITUTE(SUBSTITUTE(F$1,"standard",""),"|Float","")&amp;"인게임누적곱배수",ChapterTable!$S:$T,2,0)^D69
    +VLOOKUP(SUBSTITUTE(SUBSTITUTE(F$1,"standard",""),"|Float","")&amp;"인게임누적합배수",ChapterTable!$S:$T,2,0)*D69)
  )
  )
  )
)</f>
        <v>160</v>
      </c>
      <c r="J69" t="str">
        <f>IF(ISBLANK(I69),"",
IFERROR(VLOOKUP(I69,[1]StringTable!$1:$1048576,MATCH([1]StringTable!$B$1,[1]StringTable!$1:$1,0),0),
IFERROR(VLOOKUP(I69,[1]InApkStringTable!$1:$1048576,MATCH([1]InApkStringTable!$B$1,[1]InApkStringTable!$1:$1,0),0),
"스트링없음")))</f>
        <v/>
      </c>
      <c r="L69" t="b">
        <v>0</v>
      </c>
      <c r="N69" t="str">
        <f>IF(ISBLANK(M69),"",IF(ISERROR(VLOOKUP(M69,MapTable!$A:$A,1,0)),"맵없음",""))</f>
        <v/>
      </c>
      <c r="O69">
        <f t="shared" si="4"/>
        <v>4</v>
      </c>
      <c r="Q69">
        <f t="shared" si="5"/>
        <v>4</v>
      </c>
      <c r="R69" t="b">
        <f t="shared" ca="1" si="6"/>
        <v>0</v>
      </c>
      <c r="T69" t="b">
        <f t="shared" ca="1" si="7"/>
        <v>0</v>
      </c>
      <c r="U69" t="s">
        <v>309</v>
      </c>
      <c r="V69" t="str">
        <f>IF(ISBLANK(U69),"",IF(ISERROR(VLOOKUP(U69,MapTable!$A:$A,1,0)),"맵없음",""))</f>
        <v/>
      </c>
      <c r="X69" t="str">
        <f>IF(ISBLANK(W69),"",
IF(ISERROR(FIND(",",W69)),
  IF(ISERROR(VLOOKUP(W69,MapTable!$A:$A,1,0)),"맵없음",
  ""),
IF(ISERROR(FIND(",",W69,FIND(",",W69)+1)),
  IF(OR(ISERROR(VLOOKUP(LEFT(W69,FIND(",",W69)-1),MapTable!$A:$A,1,0)),ISERROR(VLOOKUP(TRIM(MID(W69,FIND(",",W69)+1,999)),MapTable!$A:$A,1,0))),"맵없음",
  ""),
IF(ISERROR(FIND(",",W69,FIND(",",W69,FIND(",",W69)+1)+1)),
  IF(OR(ISERROR(VLOOKUP(LEFT(W69,FIND(",",W69)-1),MapTable!$A:$A,1,0)),ISERROR(VLOOKUP(TRIM(MID(W69,FIND(",",W69)+1,FIND(",",W69,FIND(",",W69)+1)-FIND(",",W69)-1)),MapTable!$A:$A,1,0)),ISERROR(VLOOKUP(TRIM(MID(W69,FIND(",",W69,FIND(",",W69)+1)+1,999)),MapTable!$A:$A,1,0))),"맵없음",
  ""),
IF(ISERROR(FIND(",",W69,FIND(",",W69,FIND(",",W69,FIND(",",W69)+1)+1)+1)),
  IF(OR(ISERROR(VLOOKUP(LEFT(W69,FIND(",",W69)-1),MapTable!$A:$A,1,0)),ISERROR(VLOOKUP(TRIM(MID(W69,FIND(",",W69)+1,FIND(",",W69,FIND(",",W69)+1)-FIND(",",W69)-1)),MapTable!$A:$A,1,0)),ISERROR(VLOOKUP(TRIM(MID(W69,FIND(",",W69,FIND(",",W69)+1)+1,FIND(",",W69,FIND(",",W69,FIND(",",W69)+1)+1)-FIND(",",W69,FIND(",",W69)+1)-1)),MapTable!$A:$A,1,0)),ISERROR(VLOOKUP(TRIM(MID(W69,FIND(",",W69,FIND(",",W69,FIND(",",W69)+1)+1)+1,999)),MapTable!$A:$A,1,0))),"맵없음",
  ""),
)))))</f>
        <v/>
      </c>
      <c r="AB69">
        <v>1004</v>
      </c>
      <c r="AC69" t="str">
        <f>IF(ISBLANK(AB69),"",IF(ISERROR(VLOOKUP(AB69,[3]DropTable!$A:$A,1,0)),"드랍없음",""))</f>
        <v/>
      </c>
      <c r="AE69" t="str">
        <f>IF(ISBLANK(AD69),"",IF(ISERROR(VLOOKUP(AD69,[3]DropTable!$A:$A,1,0)),"드랍없음",""))</f>
        <v/>
      </c>
      <c r="AG69">
        <v>9.8000000000000007</v>
      </c>
      <c r="AH69">
        <v>0.55000000000000004</v>
      </c>
    </row>
    <row r="70" spans="1:34" x14ac:dyDescent="0.3">
      <c r="A70">
        <v>1</v>
      </c>
      <c r="B70">
        <v>37</v>
      </c>
      <c r="C70">
        <f>IF(OR($L70=TRUE,$A70=0,MOD($A70,ChapterTable!$S$20)&lt;&gt;0),
MAX(0,INT(($B70+ChapterTable!$Q$26+VLOOKUP(SUBSTITUTE(C$1,"성장단계","")&amp;"단계오프셋",ChapterTable!$S:$T,2,0))/ChapterTable!$Q$23)),
MAX(0,INT(($B70+ChapterTable!$S$26+VLOOKUP(SUBSTITUTE(C$1,"성장단계","")&amp;"보스단계오프셋",ChapterTable!$S:$T,2,0))/ChapterTable!$S$23)))</f>
        <v>4</v>
      </c>
      <c r="D70">
        <f>IF(OR($L70=TRUE,$A70=0,MOD($A70,ChapterTable!$S$20)&lt;&gt;0),
MAX(0,INT(($B70+ChapterTable!$Q$26+VLOOKUP(SUBSTITUTE(D$1,"성장단계","")&amp;"단계오프셋",ChapterTable!$S:$T,2,0))/ChapterTable!$Q$23)),
MAX(0,INT(($B70+ChapterTable!$S$26+VLOOKUP(SUBSTITUTE(D$1,"성장단계","")&amp;"보스단계오프셋",ChapterTable!$S:$T,2,0))/ChapterTable!$S$23)))</f>
        <v>3</v>
      </c>
      <c r="E70" s="1">
        <f ca="1">IF(AND($A70=0,$B70=1),
    VLOOKUP(1,ChapterTable!$1:$1048576,MATCH("최종"&amp;SUBSTITUTE(SUBSTITUTE(E$1,"standard",""),"|Float",""),ChapterTable!$1:$1,0),0)*ChapterTable!$Q$17,
  IF(AND($A70=0,$B70=0),
    E71,
  IF($B70=0,
    VLOOKUP($A70,ChapterTable!$1:$1048576,MATCH("최종"&amp;SUBSTITUTE(SUBSTITUTE(E$1,"standard",""),"|Float",""),ChapterTable!$1:$1,0),0),
  IF($B70=1,
    IF($L70=FALSE,
      VLOOKUP($A70,ChapterTable!$1:$1048576,MATCH("최종"&amp;SUBSTITUTE(SUBSTITUTE(E$1,"standard",""),"|Float",""),ChapterTable!$1:$1,0),0),
      VLOOKUP($A70-ChapterTable!$Q$11,ChapterTable!$1:$1048576,MATCH("최종"&amp;SUBSTITUTE(SUBSTITUTE(E$1,"standard",""),"|Float",""),ChapterTable!$1:$1,0),0)*ChapterTable!$Q$14
    ),
  OFFSET(E70,-$B70+IF($L70,1,0),0)*
    (VLOOKUP(SUBSTITUTE(SUBSTITUTE(E$1,"standard",""),"|Float","")&amp;"인게임누적곱배수",ChapterTable!$S:$T,2,0)^C70
    +VLOOKUP(SUBSTITUTE(SUBSTITUTE(E$1,"standard",""),"|Float","")&amp;"인게임누적합배수",ChapterTable!$S:$T,2,0)*C70)
  )
  )
  )
)</f>
        <v>432</v>
      </c>
      <c r="F70" s="1">
        <f ca="1">IF(AND($A70=0,$B70=1),
    VLOOKUP(1,ChapterTable!$1:$1048576,MATCH("최종"&amp;SUBSTITUTE(SUBSTITUTE(F$1,"standard",""),"|Float",""),ChapterTable!$1:$1,0),0)*ChapterTable!$Q$17,
  IF(AND($A70=0,$B70=0),
    F71,
  IF($B70=0,
    VLOOKUP($A70,ChapterTable!$1:$1048576,MATCH("최종"&amp;SUBSTITUTE(SUBSTITUTE(F$1,"standard",""),"|Float",""),ChapterTable!$1:$1,0),0),
  IF($B70=1,
    IF($L70=FALSE,
      VLOOKUP($A70,ChapterTable!$1:$1048576,MATCH("최종"&amp;SUBSTITUTE(SUBSTITUTE(F$1,"standard",""),"|Float",""),ChapterTable!$1:$1,0),0),
      VLOOKUP($A70-ChapterTable!$Q$11,ChapterTable!$1:$1048576,MATCH("최종"&amp;SUBSTITUTE(SUBSTITUTE(F$1,"standard",""),"|Float",""),ChapterTable!$1:$1,0),0)*ChapterTable!$Q$14
    ),
  OFFSET(F70,-$B70+IF($L70,1,0),0)*
    (VLOOKUP(SUBSTITUTE(SUBSTITUTE(F$1,"standard",""),"|Float","")&amp;"인게임누적곱배수",ChapterTable!$S:$T,2,0)^D70
    +VLOOKUP(SUBSTITUTE(SUBSTITUTE(F$1,"standard",""),"|Float","")&amp;"인게임누적합배수",ChapterTable!$S:$T,2,0)*D70)
  )
  )
  )
)</f>
        <v>160</v>
      </c>
      <c r="J70" t="str">
        <f>IF(ISBLANK(I70),"",
IFERROR(VLOOKUP(I70,[1]StringTable!$1:$1048576,MATCH([1]StringTable!$B$1,[1]StringTable!$1:$1,0),0),
IFERROR(VLOOKUP(I70,[1]InApkStringTable!$1:$1048576,MATCH([1]InApkStringTable!$B$1,[1]InApkStringTable!$1:$1,0),0),
"스트링없음")))</f>
        <v/>
      </c>
      <c r="L70" t="b">
        <v>0</v>
      </c>
      <c r="N70" t="str">
        <f>IF(ISBLANK(M70),"",IF(ISERROR(VLOOKUP(M70,MapTable!$A:$A,1,0)),"맵없음",""))</f>
        <v/>
      </c>
      <c r="O70">
        <f t="shared" si="4"/>
        <v>4</v>
      </c>
      <c r="Q70">
        <f t="shared" si="5"/>
        <v>4</v>
      </c>
      <c r="R70" t="b">
        <f t="shared" ca="1" si="6"/>
        <v>0</v>
      </c>
      <c r="T70" t="b">
        <f t="shared" ca="1" si="7"/>
        <v>0</v>
      </c>
      <c r="U70" t="s">
        <v>310</v>
      </c>
      <c r="V70" t="str">
        <f>IF(ISBLANK(U70),"",IF(ISERROR(VLOOKUP(U70,MapTable!$A:$A,1,0)),"맵없음",""))</f>
        <v/>
      </c>
      <c r="X70" t="str">
        <f>IF(ISBLANK(W70),"",
IF(ISERROR(FIND(",",W70)),
  IF(ISERROR(VLOOKUP(W70,MapTable!$A:$A,1,0)),"맵없음",
  ""),
IF(ISERROR(FIND(",",W70,FIND(",",W70)+1)),
  IF(OR(ISERROR(VLOOKUP(LEFT(W70,FIND(",",W70)-1),MapTable!$A:$A,1,0)),ISERROR(VLOOKUP(TRIM(MID(W70,FIND(",",W70)+1,999)),MapTable!$A:$A,1,0))),"맵없음",
  ""),
IF(ISERROR(FIND(",",W70,FIND(",",W70,FIND(",",W70)+1)+1)),
  IF(OR(ISERROR(VLOOKUP(LEFT(W70,FIND(",",W70)-1),MapTable!$A:$A,1,0)),ISERROR(VLOOKUP(TRIM(MID(W70,FIND(",",W70)+1,FIND(",",W70,FIND(",",W70)+1)-FIND(",",W70)-1)),MapTable!$A:$A,1,0)),ISERROR(VLOOKUP(TRIM(MID(W70,FIND(",",W70,FIND(",",W70)+1)+1,999)),MapTable!$A:$A,1,0))),"맵없음",
  ""),
IF(ISERROR(FIND(",",W70,FIND(",",W70,FIND(",",W70,FIND(",",W70)+1)+1)+1)),
  IF(OR(ISERROR(VLOOKUP(LEFT(W70,FIND(",",W70)-1),MapTable!$A:$A,1,0)),ISERROR(VLOOKUP(TRIM(MID(W70,FIND(",",W70)+1,FIND(",",W70,FIND(",",W70)+1)-FIND(",",W70)-1)),MapTable!$A:$A,1,0)),ISERROR(VLOOKUP(TRIM(MID(W70,FIND(",",W70,FIND(",",W70)+1)+1,FIND(",",W70,FIND(",",W70,FIND(",",W70)+1)+1)-FIND(",",W70,FIND(",",W70)+1)-1)),MapTable!$A:$A,1,0)),ISERROR(VLOOKUP(TRIM(MID(W70,FIND(",",W70,FIND(",",W70,FIND(",",W70)+1)+1)+1,999)),MapTable!$A:$A,1,0))),"맵없음",
  ""),
)))))</f>
        <v/>
      </c>
      <c r="AB70">
        <v>1004</v>
      </c>
      <c r="AC70" t="str">
        <f>IF(ISBLANK(AB70),"",IF(ISERROR(VLOOKUP(AB70,[3]DropTable!$A:$A,1,0)),"드랍없음",""))</f>
        <v/>
      </c>
      <c r="AE70" t="str">
        <f>IF(ISBLANK(AD70),"",IF(ISERROR(VLOOKUP(AD70,[3]DropTable!$A:$A,1,0)),"드랍없음",""))</f>
        <v/>
      </c>
      <c r="AG70">
        <v>9.8000000000000007</v>
      </c>
      <c r="AH70">
        <v>0.55000000000000004</v>
      </c>
    </row>
    <row r="71" spans="1:34" x14ac:dyDescent="0.3">
      <c r="A71">
        <v>1</v>
      </c>
      <c r="B71">
        <v>38</v>
      </c>
      <c r="C71">
        <f>IF(OR($L71=TRUE,$A71=0,MOD($A71,ChapterTable!$S$20)&lt;&gt;0),
MAX(0,INT(($B71+ChapterTable!$Q$26+VLOOKUP(SUBSTITUTE(C$1,"성장단계","")&amp;"단계오프셋",ChapterTable!$S:$T,2,0))/ChapterTable!$Q$23)),
MAX(0,INT(($B71+ChapterTable!$S$26+VLOOKUP(SUBSTITUTE(C$1,"성장단계","")&amp;"보스단계오프셋",ChapterTable!$S:$T,2,0))/ChapterTable!$S$23)))</f>
        <v>4</v>
      </c>
      <c r="D71">
        <f>IF(OR($L71=TRUE,$A71=0,MOD($A71,ChapterTable!$S$20)&lt;&gt;0),
MAX(0,INT(($B71+ChapterTable!$Q$26+VLOOKUP(SUBSTITUTE(D$1,"성장단계","")&amp;"단계오프셋",ChapterTable!$S:$T,2,0))/ChapterTable!$Q$23)),
MAX(0,INT(($B71+ChapterTable!$S$26+VLOOKUP(SUBSTITUTE(D$1,"성장단계","")&amp;"보스단계오프셋",ChapterTable!$S:$T,2,0))/ChapterTable!$S$23)))</f>
        <v>3</v>
      </c>
      <c r="E71" s="1">
        <f ca="1">IF(AND($A71=0,$B71=1),
    VLOOKUP(1,ChapterTable!$1:$1048576,MATCH("최종"&amp;SUBSTITUTE(SUBSTITUTE(E$1,"standard",""),"|Float",""),ChapterTable!$1:$1,0),0)*ChapterTable!$Q$17,
  IF(AND($A71=0,$B71=0),
    E72,
  IF($B71=0,
    VLOOKUP($A71,ChapterTable!$1:$1048576,MATCH("최종"&amp;SUBSTITUTE(SUBSTITUTE(E$1,"standard",""),"|Float",""),ChapterTable!$1:$1,0),0),
  IF($B71=1,
    IF($L71=FALSE,
      VLOOKUP($A71,ChapterTable!$1:$1048576,MATCH("최종"&amp;SUBSTITUTE(SUBSTITUTE(E$1,"standard",""),"|Float",""),ChapterTable!$1:$1,0),0),
      VLOOKUP($A71-ChapterTable!$Q$11,ChapterTable!$1:$1048576,MATCH("최종"&amp;SUBSTITUTE(SUBSTITUTE(E$1,"standard",""),"|Float",""),ChapterTable!$1:$1,0),0)*ChapterTable!$Q$14
    ),
  OFFSET(E71,-$B71+IF($L71,1,0),0)*
    (VLOOKUP(SUBSTITUTE(SUBSTITUTE(E$1,"standard",""),"|Float","")&amp;"인게임누적곱배수",ChapterTable!$S:$T,2,0)^C71
    +VLOOKUP(SUBSTITUTE(SUBSTITUTE(E$1,"standard",""),"|Float","")&amp;"인게임누적합배수",ChapterTable!$S:$T,2,0)*C71)
  )
  )
  )
)</f>
        <v>432</v>
      </c>
      <c r="F71" s="1">
        <f ca="1">IF(AND($A71=0,$B71=1),
    VLOOKUP(1,ChapterTable!$1:$1048576,MATCH("최종"&amp;SUBSTITUTE(SUBSTITUTE(F$1,"standard",""),"|Float",""),ChapterTable!$1:$1,0),0)*ChapterTable!$Q$17,
  IF(AND($A71=0,$B71=0),
    F72,
  IF($B71=0,
    VLOOKUP($A71,ChapterTable!$1:$1048576,MATCH("최종"&amp;SUBSTITUTE(SUBSTITUTE(F$1,"standard",""),"|Float",""),ChapterTable!$1:$1,0),0),
  IF($B71=1,
    IF($L71=FALSE,
      VLOOKUP($A71,ChapterTable!$1:$1048576,MATCH("최종"&amp;SUBSTITUTE(SUBSTITUTE(F$1,"standard",""),"|Float",""),ChapterTable!$1:$1,0),0),
      VLOOKUP($A71-ChapterTable!$Q$11,ChapterTable!$1:$1048576,MATCH("최종"&amp;SUBSTITUTE(SUBSTITUTE(F$1,"standard",""),"|Float",""),ChapterTable!$1:$1,0),0)*ChapterTable!$Q$14
    ),
  OFFSET(F71,-$B71+IF($L71,1,0),0)*
    (VLOOKUP(SUBSTITUTE(SUBSTITUTE(F$1,"standard",""),"|Float","")&amp;"인게임누적곱배수",ChapterTable!$S:$T,2,0)^D71
    +VLOOKUP(SUBSTITUTE(SUBSTITUTE(F$1,"standard",""),"|Float","")&amp;"인게임누적합배수",ChapterTable!$S:$T,2,0)*D71)
  )
  )
  )
)</f>
        <v>160</v>
      </c>
      <c r="J71" t="str">
        <f>IF(ISBLANK(I71),"",
IFERROR(VLOOKUP(I71,[1]StringTable!$1:$1048576,MATCH([1]StringTable!$B$1,[1]StringTable!$1:$1,0),0),
IFERROR(VLOOKUP(I71,[1]InApkStringTable!$1:$1048576,MATCH([1]InApkStringTable!$B$1,[1]InApkStringTable!$1:$1,0),0),
"스트링없음")))</f>
        <v/>
      </c>
      <c r="L71" t="b">
        <v>0</v>
      </c>
      <c r="N71" t="str">
        <f>IF(ISBLANK(M71),"",IF(ISERROR(VLOOKUP(M71,MapTable!$A:$A,1,0)),"맵없음",""))</f>
        <v/>
      </c>
      <c r="O71">
        <f t="shared" si="4"/>
        <v>4</v>
      </c>
      <c r="Q71">
        <f t="shared" si="5"/>
        <v>4</v>
      </c>
      <c r="R71" t="b">
        <f t="shared" ca="1" si="6"/>
        <v>0</v>
      </c>
      <c r="T71" t="b">
        <f t="shared" ca="1" si="7"/>
        <v>0</v>
      </c>
      <c r="U71" t="s">
        <v>311</v>
      </c>
      <c r="V71" t="str">
        <f>IF(ISBLANK(U71),"",IF(ISERROR(VLOOKUP(U71,MapTable!$A:$A,1,0)),"맵없음",""))</f>
        <v/>
      </c>
      <c r="X71" t="str">
        <f>IF(ISBLANK(W71),"",
IF(ISERROR(FIND(",",W71)),
  IF(ISERROR(VLOOKUP(W71,MapTable!$A:$A,1,0)),"맵없음",
  ""),
IF(ISERROR(FIND(",",W71,FIND(",",W71)+1)),
  IF(OR(ISERROR(VLOOKUP(LEFT(W71,FIND(",",W71)-1),MapTable!$A:$A,1,0)),ISERROR(VLOOKUP(TRIM(MID(W71,FIND(",",W71)+1,999)),MapTable!$A:$A,1,0))),"맵없음",
  ""),
IF(ISERROR(FIND(",",W71,FIND(",",W71,FIND(",",W71)+1)+1)),
  IF(OR(ISERROR(VLOOKUP(LEFT(W71,FIND(",",W71)-1),MapTable!$A:$A,1,0)),ISERROR(VLOOKUP(TRIM(MID(W71,FIND(",",W71)+1,FIND(",",W71,FIND(",",W71)+1)-FIND(",",W71)-1)),MapTable!$A:$A,1,0)),ISERROR(VLOOKUP(TRIM(MID(W71,FIND(",",W71,FIND(",",W71)+1)+1,999)),MapTable!$A:$A,1,0))),"맵없음",
  ""),
IF(ISERROR(FIND(",",W71,FIND(",",W71,FIND(",",W71,FIND(",",W71)+1)+1)+1)),
  IF(OR(ISERROR(VLOOKUP(LEFT(W71,FIND(",",W71)-1),MapTable!$A:$A,1,0)),ISERROR(VLOOKUP(TRIM(MID(W71,FIND(",",W71)+1,FIND(",",W71,FIND(",",W71)+1)-FIND(",",W71)-1)),MapTable!$A:$A,1,0)),ISERROR(VLOOKUP(TRIM(MID(W71,FIND(",",W71,FIND(",",W71)+1)+1,FIND(",",W71,FIND(",",W71,FIND(",",W71)+1)+1)-FIND(",",W71,FIND(",",W71)+1)-1)),MapTable!$A:$A,1,0)),ISERROR(VLOOKUP(TRIM(MID(W71,FIND(",",W71,FIND(",",W71,FIND(",",W71)+1)+1)+1,999)),MapTable!$A:$A,1,0))),"맵없음",
  ""),
)))))</f>
        <v/>
      </c>
      <c r="AB71">
        <v>1004</v>
      </c>
      <c r="AC71" t="str">
        <f>IF(ISBLANK(AB71),"",IF(ISERROR(VLOOKUP(AB71,[3]DropTable!$A:$A,1,0)),"드랍없음",""))</f>
        <v/>
      </c>
      <c r="AE71" t="str">
        <f>IF(ISBLANK(AD71),"",IF(ISERROR(VLOOKUP(AD71,[3]DropTable!$A:$A,1,0)),"드랍없음",""))</f>
        <v/>
      </c>
      <c r="AG71">
        <v>9.8000000000000007</v>
      </c>
      <c r="AH71">
        <v>0.55000000000000004</v>
      </c>
    </row>
    <row r="72" spans="1:34" x14ac:dyDescent="0.3">
      <c r="A72">
        <v>1</v>
      </c>
      <c r="B72">
        <v>39</v>
      </c>
      <c r="C72">
        <f>IF(OR($L72=TRUE,$A72=0,MOD($A72,ChapterTable!$S$20)&lt;&gt;0),
MAX(0,INT(($B72+ChapterTable!$Q$26+VLOOKUP(SUBSTITUTE(C$1,"성장단계","")&amp;"단계오프셋",ChapterTable!$S:$T,2,0))/ChapterTable!$Q$23)),
MAX(0,INT(($B72+ChapterTable!$S$26+VLOOKUP(SUBSTITUTE(C$1,"성장단계","")&amp;"보스단계오프셋",ChapterTable!$S:$T,2,0))/ChapterTable!$S$23)))</f>
        <v>4</v>
      </c>
      <c r="D72">
        <f>IF(OR($L72=TRUE,$A72=0,MOD($A72,ChapterTable!$S$20)&lt;&gt;0),
MAX(0,INT(($B72+ChapterTable!$Q$26+VLOOKUP(SUBSTITUTE(D$1,"성장단계","")&amp;"단계오프셋",ChapterTable!$S:$T,2,0))/ChapterTable!$Q$23)),
MAX(0,INT(($B72+ChapterTable!$S$26+VLOOKUP(SUBSTITUTE(D$1,"성장단계","")&amp;"보스단계오프셋",ChapterTable!$S:$T,2,0))/ChapterTable!$S$23)))</f>
        <v>3</v>
      </c>
      <c r="E72" s="1">
        <f ca="1">IF(AND($A72=0,$B72=1),
    VLOOKUP(1,ChapterTable!$1:$1048576,MATCH("최종"&amp;SUBSTITUTE(SUBSTITUTE(E$1,"standard",""),"|Float",""),ChapterTable!$1:$1,0),0)*ChapterTable!$Q$17,
  IF(AND($A72=0,$B72=0),
    E73,
  IF($B72=0,
    VLOOKUP($A72,ChapterTable!$1:$1048576,MATCH("최종"&amp;SUBSTITUTE(SUBSTITUTE(E$1,"standard",""),"|Float",""),ChapterTable!$1:$1,0),0),
  IF($B72=1,
    IF($L72=FALSE,
      VLOOKUP($A72,ChapterTable!$1:$1048576,MATCH("최종"&amp;SUBSTITUTE(SUBSTITUTE(E$1,"standard",""),"|Float",""),ChapterTable!$1:$1,0),0),
      VLOOKUP($A72-ChapterTable!$Q$11,ChapterTable!$1:$1048576,MATCH("최종"&amp;SUBSTITUTE(SUBSTITUTE(E$1,"standard",""),"|Float",""),ChapterTable!$1:$1,0),0)*ChapterTable!$Q$14
    ),
  OFFSET(E72,-$B72+IF($L72,1,0),0)*
    (VLOOKUP(SUBSTITUTE(SUBSTITUTE(E$1,"standard",""),"|Float","")&amp;"인게임누적곱배수",ChapterTable!$S:$T,2,0)^C72
    +VLOOKUP(SUBSTITUTE(SUBSTITUTE(E$1,"standard",""),"|Float","")&amp;"인게임누적합배수",ChapterTable!$S:$T,2,0)*C72)
  )
  )
  )
)</f>
        <v>432</v>
      </c>
      <c r="F72" s="1">
        <f ca="1">IF(AND($A72=0,$B72=1),
    VLOOKUP(1,ChapterTable!$1:$1048576,MATCH("최종"&amp;SUBSTITUTE(SUBSTITUTE(F$1,"standard",""),"|Float",""),ChapterTable!$1:$1,0),0)*ChapterTable!$Q$17,
  IF(AND($A72=0,$B72=0),
    F73,
  IF($B72=0,
    VLOOKUP($A72,ChapterTable!$1:$1048576,MATCH("최종"&amp;SUBSTITUTE(SUBSTITUTE(F$1,"standard",""),"|Float",""),ChapterTable!$1:$1,0),0),
  IF($B72=1,
    IF($L72=FALSE,
      VLOOKUP($A72,ChapterTable!$1:$1048576,MATCH("최종"&amp;SUBSTITUTE(SUBSTITUTE(F$1,"standard",""),"|Float",""),ChapterTable!$1:$1,0),0),
      VLOOKUP($A72-ChapterTable!$Q$11,ChapterTable!$1:$1048576,MATCH("최종"&amp;SUBSTITUTE(SUBSTITUTE(F$1,"standard",""),"|Float",""),ChapterTable!$1:$1,0),0)*ChapterTable!$Q$14
    ),
  OFFSET(F72,-$B72+IF($L72,1,0),0)*
    (VLOOKUP(SUBSTITUTE(SUBSTITUTE(F$1,"standard",""),"|Float","")&amp;"인게임누적곱배수",ChapterTable!$S:$T,2,0)^D72
    +VLOOKUP(SUBSTITUTE(SUBSTITUTE(F$1,"standard",""),"|Float","")&amp;"인게임누적합배수",ChapterTable!$S:$T,2,0)*D72)
  )
  )
  )
)</f>
        <v>160</v>
      </c>
      <c r="J72" t="str">
        <f>IF(ISBLANK(I72),"",
IFERROR(VLOOKUP(I72,[1]StringTable!$1:$1048576,MATCH([1]StringTable!$B$1,[1]StringTable!$1:$1,0),0),
IFERROR(VLOOKUP(I72,[1]InApkStringTable!$1:$1048576,MATCH([1]InApkStringTable!$B$1,[1]InApkStringTable!$1:$1,0),0),
"스트링없음")))</f>
        <v/>
      </c>
      <c r="L72" t="b">
        <v>0</v>
      </c>
      <c r="N72" t="str">
        <f>IF(ISBLANK(M72),"",IF(ISERROR(VLOOKUP(M72,MapTable!$A:$A,1,0)),"맵없음",""))</f>
        <v/>
      </c>
      <c r="O72">
        <f t="shared" si="4"/>
        <v>94</v>
      </c>
      <c r="Q72">
        <f t="shared" si="5"/>
        <v>94</v>
      </c>
      <c r="R72" t="b">
        <f t="shared" ca="1" si="6"/>
        <v>1</v>
      </c>
      <c r="S72" t="b">
        <v>0</v>
      </c>
      <c r="T72" t="b">
        <f t="shared" si="7"/>
        <v>0</v>
      </c>
      <c r="U72" t="s">
        <v>312</v>
      </c>
      <c r="V72" t="str">
        <f>IF(ISBLANK(U72),"",IF(ISERROR(VLOOKUP(U72,MapTable!$A:$A,1,0)),"맵없음",""))</f>
        <v/>
      </c>
      <c r="W72" t="s">
        <v>348</v>
      </c>
      <c r="X72" t="str">
        <f>IF(ISBLANK(W72),"",
IF(ISERROR(FIND(",",W72)),
  IF(ISERROR(VLOOKUP(W72,MapTable!$A:$A,1,0)),"맵없음",
  ""),
IF(ISERROR(FIND(",",W72,FIND(",",W72)+1)),
  IF(OR(ISERROR(VLOOKUP(LEFT(W72,FIND(",",W72)-1),MapTable!$A:$A,1,0)),ISERROR(VLOOKUP(TRIM(MID(W72,FIND(",",W72)+1,999)),MapTable!$A:$A,1,0))),"맵없음",
  ""),
IF(ISERROR(FIND(",",W72,FIND(",",W72,FIND(",",W72)+1)+1)),
  IF(OR(ISERROR(VLOOKUP(LEFT(W72,FIND(",",W72)-1),MapTable!$A:$A,1,0)),ISERROR(VLOOKUP(TRIM(MID(W72,FIND(",",W72)+1,FIND(",",W72,FIND(",",W72)+1)-FIND(",",W72)-1)),MapTable!$A:$A,1,0)),ISERROR(VLOOKUP(TRIM(MID(W72,FIND(",",W72,FIND(",",W72)+1)+1,999)),MapTable!$A:$A,1,0))),"맵없음",
  ""),
IF(ISERROR(FIND(",",W72,FIND(",",W72,FIND(",",W72,FIND(",",W72)+1)+1)+1)),
  IF(OR(ISERROR(VLOOKUP(LEFT(W72,FIND(",",W72)-1),MapTable!$A:$A,1,0)),ISERROR(VLOOKUP(TRIM(MID(W72,FIND(",",W72)+1,FIND(",",W72,FIND(",",W72)+1)-FIND(",",W72)-1)),MapTable!$A:$A,1,0)),ISERROR(VLOOKUP(TRIM(MID(W72,FIND(",",W72,FIND(",",W72)+1)+1,FIND(",",W72,FIND(",",W72,FIND(",",W72)+1)+1)-FIND(",",W72,FIND(",",W72)+1)-1)),MapTable!$A:$A,1,0)),ISERROR(VLOOKUP(TRIM(MID(W72,FIND(",",W72,FIND(",",W72,FIND(",",W72)+1)+1)+1,999)),MapTable!$A:$A,1,0))),"맵없음",
  ""),
)))))</f>
        <v/>
      </c>
      <c r="AB72">
        <v>1004</v>
      </c>
      <c r="AC72" t="str">
        <f>IF(ISBLANK(AB72),"",IF(ISERROR(VLOOKUP(AB72,[3]DropTable!$A:$A,1,0)),"드랍없음",""))</f>
        <v/>
      </c>
      <c r="AE72" t="str">
        <f>IF(ISBLANK(AD72),"",IF(ISERROR(VLOOKUP(AD72,[3]DropTable!$A:$A,1,0)),"드랍없음",""))</f>
        <v/>
      </c>
      <c r="AG72">
        <v>9.8000000000000007</v>
      </c>
      <c r="AH72">
        <v>0.55000000000000004</v>
      </c>
    </row>
    <row r="73" spans="1:34" x14ac:dyDescent="0.3">
      <c r="A73">
        <v>1</v>
      </c>
      <c r="B73">
        <v>40</v>
      </c>
      <c r="C73">
        <f>IF(OR($L73=TRUE,$A73=0,MOD($A73,ChapterTable!$S$20)&lt;&gt;0),
MAX(0,INT(($B73+ChapterTable!$Q$26+VLOOKUP(SUBSTITUTE(C$1,"성장단계","")&amp;"단계오프셋",ChapterTable!$S:$T,2,0))/ChapterTable!$Q$23)),
MAX(0,INT(($B73+ChapterTable!$S$26+VLOOKUP(SUBSTITUTE(C$1,"성장단계","")&amp;"보스단계오프셋",ChapterTable!$S:$T,2,0))/ChapterTable!$S$23)))</f>
        <v>4</v>
      </c>
      <c r="D73">
        <f>IF(OR($L73=TRUE,$A73=0,MOD($A73,ChapterTable!$S$20)&lt;&gt;0),
MAX(0,INT(($B73+ChapterTable!$Q$26+VLOOKUP(SUBSTITUTE(D$1,"성장단계","")&amp;"단계오프셋",ChapterTable!$S:$T,2,0))/ChapterTable!$Q$23)),
MAX(0,INT(($B73+ChapterTable!$S$26+VLOOKUP(SUBSTITUTE(D$1,"성장단계","")&amp;"보스단계오프셋",ChapterTable!$S:$T,2,0))/ChapterTable!$S$23)))</f>
        <v>3</v>
      </c>
      <c r="E73" s="1">
        <f ca="1">IF(AND($A73=0,$B73=1),
    VLOOKUP(1,ChapterTable!$1:$1048576,MATCH("최종"&amp;SUBSTITUTE(SUBSTITUTE(E$1,"standard",""),"|Float",""),ChapterTable!$1:$1,0),0)*ChapterTable!$Q$17,
  IF(AND($A73=0,$B73=0),
    E74,
  IF($B73=0,
    VLOOKUP($A73,ChapterTable!$1:$1048576,MATCH("최종"&amp;SUBSTITUTE(SUBSTITUTE(E$1,"standard",""),"|Float",""),ChapterTable!$1:$1,0),0),
  IF($B73=1,
    IF($L73=FALSE,
      VLOOKUP($A73,ChapterTable!$1:$1048576,MATCH("최종"&amp;SUBSTITUTE(SUBSTITUTE(E$1,"standard",""),"|Float",""),ChapterTable!$1:$1,0),0),
      VLOOKUP($A73-ChapterTable!$Q$11,ChapterTable!$1:$1048576,MATCH("최종"&amp;SUBSTITUTE(SUBSTITUTE(E$1,"standard",""),"|Float",""),ChapterTable!$1:$1,0),0)*ChapterTable!$Q$14
    ),
  OFFSET(E73,-$B73+IF($L73,1,0),0)*
    (VLOOKUP(SUBSTITUTE(SUBSTITUTE(E$1,"standard",""),"|Float","")&amp;"인게임누적곱배수",ChapterTable!$S:$T,2,0)^C73
    +VLOOKUP(SUBSTITUTE(SUBSTITUTE(E$1,"standard",""),"|Float","")&amp;"인게임누적합배수",ChapterTable!$S:$T,2,0)*C73)
  )
  )
  )
)</f>
        <v>432</v>
      </c>
      <c r="F73" s="1">
        <f ca="1">IF(AND($A73=0,$B73=1),
    VLOOKUP(1,ChapterTable!$1:$1048576,MATCH("최종"&amp;SUBSTITUTE(SUBSTITUTE(F$1,"standard",""),"|Float",""),ChapterTable!$1:$1,0),0)*ChapterTable!$Q$17,
  IF(AND($A73=0,$B73=0),
    F74,
  IF($B73=0,
    VLOOKUP($A73,ChapterTable!$1:$1048576,MATCH("최종"&amp;SUBSTITUTE(SUBSTITUTE(F$1,"standard",""),"|Float",""),ChapterTable!$1:$1,0),0),
  IF($B73=1,
    IF($L73=FALSE,
      VLOOKUP($A73,ChapterTable!$1:$1048576,MATCH("최종"&amp;SUBSTITUTE(SUBSTITUTE(F$1,"standard",""),"|Float",""),ChapterTable!$1:$1,0),0),
      VLOOKUP($A73-ChapterTable!$Q$11,ChapterTable!$1:$1048576,MATCH("최종"&amp;SUBSTITUTE(SUBSTITUTE(F$1,"standard",""),"|Float",""),ChapterTable!$1:$1,0),0)*ChapterTable!$Q$14
    ),
  OFFSET(F73,-$B73+IF($L73,1,0),0)*
    (VLOOKUP(SUBSTITUTE(SUBSTITUTE(F$1,"standard",""),"|Float","")&amp;"인게임누적곱배수",ChapterTable!$S:$T,2,0)^D73
    +VLOOKUP(SUBSTITUTE(SUBSTITUTE(F$1,"standard",""),"|Float","")&amp;"인게임누적합배수",ChapterTable!$S:$T,2,0)*D73)
  )
  )
  )
)</f>
        <v>160</v>
      </c>
      <c r="J73" t="str">
        <f>IF(ISBLANK(I73),"",
IFERROR(VLOOKUP(I73,[1]StringTable!$1:$1048576,MATCH([1]StringTable!$B$1,[1]StringTable!$1:$1,0),0),
IFERROR(VLOOKUP(I73,[1]InApkStringTable!$1:$1048576,MATCH([1]InApkStringTable!$B$1,[1]InApkStringTable!$1:$1,0),0),
"스트링없음")))</f>
        <v/>
      </c>
      <c r="L73" t="b">
        <v>0</v>
      </c>
      <c r="N73" t="str">
        <f>IF(ISBLANK(M73),"",IF(ISERROR(VLOOKUP(M73,MapTable!$A:$A,1,0)),"맵없음",""))</f>
        <v/>
      </c>
      <c r="O73">
        <f t="shared" si="4"/>
        <v>21</v>
      </c>
      <c r="P73">
        <v>22</v>
      </c>
      <c r="Q73">
        <f t="shared" si="5"/>
        <v>22</v>
      </c>
      <c r="R73" t="b">
        <f t="shared" ca="1" si="6"/>
        <v>0</v>
      </c>
      <c r="T73" t="b">
        <f t="shared" ca="1" si="7"/>
        <v>0</v>
      </c>
      <c r="U73" t="s">
        <v>338</v>
      </c>
      <c r="V73" t="str">
        <f>IF(ISBLANK(U73),"",IF(ISERROR(VLOOKUP(U73,MapTable!$A:$A,1,0)),"맵없음",""))</f>
        <v/>
      </c>
      <c r="X73" t="str">
        <f>IF(ISBLANK(W73),"",
IF(ISERROR(FIND(",",W73)),
  IF(ISERROR(VLOOKUP(W73,MapTable!$A:$A,1,0)),"맵없음",
  ""),
IF(ISERROR(FIND(",",W73,FIND(",",W73)+1)),
  IF(OR(ISERROR(VLOOKUP(LEFT(W73,FIND(",",W73)-1),MapTable!$A:$A,1,0)),ISERROR(VLOOKUP(TRIM(MID(W73,FIND(",",W73)+1,999)),MapTable!$A:$A,1,0))),"맵없음",
  ""),
IF(ISERROR(FIND(",",W73,FIND(",",W73,FIND(",",W73)+1)+1)),
  IF(OR(ISERROR(VLOOKUP(LEFT(W73,FIND(",",W73)-1),MapTable!$A:$A,1,0)),ISERROR(VLOOKUP(TRIM(MID(W73,FIND(",",W73)+1,FIND(",",W73,FIND(",",W73)+1)-FIND(",",W73)-1)),MapTable!$A:$A,1,0)),ISERROR(VLOOKUP(TRIM(MID(W73,FIND(",",W73,FIND(",",W73)+1)+1,999)),MapTable!$A:$A,1,0))),"맵없음",
  ""),
IF(ISERROR(FIND(",",W73,FIND(",",W73,FIND(",",W73,FIND(",",W73)+1)+1)+1)),
  IF(OR(ISERROR(VLOOKUP(LEFT(W73,FIND(",",W73)-1),MapTable!$A:$A,1,0)),ISERROR(VLOOKUP(TRIM(MID(W73,FIND(",",W73)+1,FIND(",",W73,FIND(",",W73)+1)-FIND(",",W73)-1)),MapTable!$A:$A,1,0)),ISERROR(VLOOKUP(TRIM(MID(W73,FIND(",",W73,FIND(",",W73)+1)+1,FIND(",",W73,FIND(",",W73,FIND(",",W73)+1)+1)-FIND(",",W73,FIND(",",W73)+1)-1)),MapTable!$A:$A,1,0)),ISERROR(VLOOKUP(TRIM(MID(W73,FIND(",",W73,FIND(",",W73,FIND(",",W73)+1)+1)+1,999)),MapTable!$A:$A,1,0))),"맵없음",
  ""),
)))))</f>
        <v/>
      </c>
      <c r="AB73">
        <v>1004</v>
      </c>
      <c r="AC73" t="str">
        <f>IF(ISBLANK(AB73),"",IF(ISERROR(VLOOKUP(AB73,[3]DropTable!$A:$A,1,0)),"드랍없음",""))</f>
        <v/>
      </c>
      <c r="AD73">
        <v>5004</v>
      </c>
      <c r="AE73" t="str">
        <f>IF(ISBLANK(AD73),"",IF(ISERROR(VLOOKUP(AD73,[3]DropTable!$A:$A,1,0)),"드랍없음",""))</f>
        <v/>
      </c>
      <c r="AF73">
        <v>8</v>
      </c>
      <c r="AG73">
        <v>32.4</v>
      </c>
      <c r="AH73">
        <v>0.55000000000000004</v>
      </c>
    </row>
    <row r="74" spans="1:34" x14ac:dyDescent="0.3">
      <c r="A74">
        <v>1</v>
      </c>
      <c r="B74">
        <v>41</v>
      </c>
      <c r="C74">
        <f>IF(OR($L74=TRUE,$A74=0,MOD($A74,ChapterTable!$S$20)&lt;&gt;0),
MAX(0,INT(($B74+ChapterTable!$Q$26+VLOOKUP(SUBSTITUTE(C$1,"성장단계","")&amp;"단계오프셋",ChapterTable!$S:$T,2,0))/ChapterTable!$Q$23)),
MAX(0,INT(($B74+ChapterTable!$S$26+VLOOKUP(SUBSTITUTE(C$1,"성장단계","")&amp;"보스단계오프셋",ChapterTable!$S:$T,2,0))/ChapterTable!$S$23)))</f>
        <v>4</v>
      </c>
      <c r="D74">
        <f>IF(OR($L74=TRUE,$A74=0,MOD($A74,ChapterTable!$S$20)&lt;&gt;0),
MAX(0,INT(($B74+ChapterTable!$Q$26+VLOOKUP(SUBSTITUTE(D$1,"성장단계","")&amp;"단계오프셋",ChapterTable!$S:$T,2,0))/ChapterTable!$Q$23)),
MAX(0,INT(($B74+ChapterTable!$S$26+VLOOKUP(SUBSTITUTE(D$1,"성장단계","")&amp;"보스단계오프셋",ChapterTable!$S:$T,2,0))/ChapterTable!$S$23)))</f>
        <v>4</v>
      </c>
      <c r="E74" s="1">
        <f ca="1">IF(AND($A74=0,$B74=1),
    VLOOKUP(1,ChapterTable!$1:$1048576,MATCH("최종"&amp;SUBSTITUTE(SUBSTITUTE(E$1,"standard",""),"|Float",""),ChapterTable!$1:$1,0),0)*ChapterTable!$Q$17,
  IF(AND($A74=0,$B74=0),
    E75,
  IF($B74=0,
    VLOOKUP($A74,ChapterTable!$1:$1048576,MATCH("최종"&amp;SUBSTITUTE(SUBSTITUTE(E$1,"standard",""),"|Float",""),ChapterTable!$1:$1,0),0),
  IF($B74=1,
    IF($L74=FALSE,
      VLOOKUP($A74,ChapterTable!$1:$1048576,MATCH("최종"&amp;SUBSTITUTE(SUBSTITUTE(E$1,"standard",""),"|Float",""),ChapterTable!$1:$1,0),0),
      VLOOKUP($A74-ChapterTable!$Q$11,ChapterTable!$1:$1048576,MATCH("최종"&amp;SUBSTITUTE(SUBSTITUTE(E$1,"standard",""),"|Float",""),ChapterTable!$1:$1,0),0)*ChapterTable!$Q$14
    ),
  OFFSET(E74,-$B74+IF($L74,1,0),0)*
    (VLOOKUP(SUBSTITUTE(SUBSTITUTE(E$1,"standard",""),"|Float","")&amp;"인게임누적곱배수",ChapterTable!$S:$T,2,0)^C74
    +VLOOKUP(SUBSTITUTE(SUBSTITUTE(E$1,"standard",""),"|Float","")&amp;"인게임누적합배수",ChapterTable!$S:$T,2,0)*C74)
  )
  )
  )
)</f>
        <v>432</v>
      </c>
      <c r="F74" s="1">
        <f ca="1">IF(AND($A74=0,$B74=1),
    VLOOKUP(1,ChapterTable!$1:$1048576,MATCH("최종"&amp;SUBSTITUTE(SUBSTITUTE(F$1,"standard",""),"|Float",""),ChapterTable!$1:$1,0),0)*ChapterTable!$Q$17,
  IF(AND($A74=0,$B74=0),
    F75,
  IF($B74=0,
    VLOOKUP($A74,ChapterTable!$1:$1048576,MATCH("최종"&amp;SUBSTITUTE(SUBSTITUTE(F$1,"standard",""),"|Float",""),ChapterTable!$1:$1,0),0),
  IF($B74=1,
    IF($L74=FALSE,
      VLOOKUP($A74,ChapterTable!$1:$1048576,MATCH("최종"&amp;SUBSTITUTE(SUBSTITUTE(F$1,"standard",""),"|Float",""),ChapterTable!$1:$1,0),0),
      VLOOKUP($A74-ChapterTable!$Q$11,ChapterTable!$1:$1048576,MATCH("최종"&amp;SUBSTITUTE(SUBSTITUTE(F$1,"standard",""),"|Float",""),ChapterTable!$1:$1,0),0)*ChapterTable!$Q$14
    ),
  OFFSET(F74,-$B74+IF($L74,1,0),0)*
    (VLOOKUP(SUBSTITUTE(SUBSTITUTE(F$1,"standard",""),"|Float","")&amp;"인게임누적곱배수",ChapterTable!$S:$T,2,0)^D74
    +VLOOKUP(SUBSTITUTE(SUBSTITUTE(F$1,"standard",""),"|Float","")&amp;"인게임누적합배수",ChapterTable!$S:$T,2,0)*D74)
  )
  )
  )
)</f>
        <v>180</v>
      </c>
      <c r="J74" t="str">
        <f>IF(ISBLANK(I74),"",
IFERROR(VLOOKUP(I74,[1]StringTable!$1:$1048576,MATCH([1]StringTable!$B$1,[1]StringTable!$1:$1,0),0),
IFERROR(VLOOKUP(I74,[1]InApkStringTable!$1:$1048576,MATCH([1]InApkStringTable!$B$1,[1]InApkStringTable!$1:$1,0),0),
"스트링없음")))</f>
        <v/>
      </c>
      <c r="L74" t="b">
        <v>0</v>
      </c>
      <c r="N74" t="str">
        <f>IF(ISBLANK(M74),"",IF(ISERROR(VLOOKUP(M74,MapTable!$A:$A,1,0)),"맵없음",""))</f>
        <v/>
      </c>
      <c r="O74">
        <f t="shared" si="4"/>
        <v>5</v>
      </c>
      <c r="Q74">
        <f t="shared" si="5"/>
        <v>5</v>
      </c>
      <c r="R74" t="b">
        <f t="shared" ca="1" si="6"/>
        <v>0</v>
      </c>
      <c r="T74" t="b">
        <f t="shared" ca="1" si="7"/>
        <v>0</v>
      </c>
      <c r="U74" t="str">
        <f>"Map_1x"&amp;B74</f>
        <v>Map_1x41</v>
      </c>
      <c r="V74" t="str">
        <f>IF(ISBLANK(U74),"",IF(ISERROR(VLOOKUP(U74,MapTable!$A:$A,1,0)),"맵없음",""))</f>
        <v/>
      </c>
      <c r="X74" t="str">
        <f>IF(ISBLANK(W74),"",
IF(ISERROR(FIND(",",W74)),
  IF(ISERROR(VLOOKUP(W74,MapTable!$A:$A,1,0)),"맵없음",
  ""),
IF(ISERROR(FIND(",",W74,FIND(",",W74)+1)),
  IF(OR(ISERROR(VLOOKUP(LEFT(W74,FIND(",",W74)-1),MapTable!$A:$A,1,0)),ISERROR(VLOOKUP(TRIM(MID(W74,FIND(",",W74)+1,999)),MapTable!$A:$A,1,0))),"맵없음",
  ""),
IF(ISERROR(FIND(",",W74,FIND(",",W74,FIND(",",W74)+1)+1)),
  IF(OR(ISERROR(VLOOKUP(LEFT(W74,FIND(",",W74)-1),MapTable!$A:$A,1,0)),ISERROR(VLOOKUP(TRIM(MID(W74,FIND(",",W74)+1,FIND(",",W74,FIND(",",W74)+1)-FIND(",",W74)-1)),MapTable!$A:$A,1,0)),ISERROR(VLOOKUP(TRIM(MID(W74,FIND(",",W74,FIND(",",W74)+1)+1,999)),MapTable!$A:$A,1,0))),"맵없음",
  ""),
IF(ISERROR(FIND(",",W74,FIND(",",W74,FIND(",",W74,FIND(",",W74)+1)+1)+1)),
  IF(OR(ISERROR(VLOOKUP(LEFT(W74,FIND(",",W74)-1),MapTable!$A:$A,1,0)),ISERROR(VLOOKUP(TRIM(MID(W74,FIND(",",W74)+1,FIND(",",W74,FIND(",",W74)+1)-FIND(",",W74)-1)),MapTable!$A:$A,1,0)),ISERROR(VLOOKUP(TRIM(MID(W74,FIND(",",W74,FIND(",",W74)+1)+1,FIND(",",W74,FIND(",",W74,FIND(",",W74)+1)+1)-FIND(",",W74,FIND(",",W74)+1)-1)),MapTable!$A:$A,1,0)),ISERROR(VLOOKUP(TRIM(MID(W74,FIND(",",W74,FIND(",",W74,FIND(",",W74)+1)+1)+1,999)),MapTable!$A:$A,1,0))),"맵없음",
  ""),
)))))</f>
        <v/>
      </c>
      <c r="AB74">
        <v>1005</v>
      </c>
      <c r="AC74" t="str">
        <f>IF(ISBLANK(AB74),"",IF(ISERROR(VLOOKUP(AB74,[3]DropTable!$A:$A,1,0)),"드랍없음",""))</f>
        <v/>
      </c>
      <c r="AE74" t="str">
        <f>IF(ISBLANK(AD74),"",IF(ISERROR(VLOOKUP(AD74,[3]DropTable!$A:$A,1,0)),"드랍없음",""))</f>
        <v/>
      </c>
      <c r="AG74">
        <v>9.8000000000000007</v>
      </c>
      <c r="AH74">
        <v>0.5</v>
      </c>
    </row>
    <row r="75" spans="1:34" x14ac:dyDescent="0.3">
      <c r="A75">
        <v>1</v>
      </c>
      <c r="B75">
        <v>42</v>
      </c>
      <c r="C75">
        <f>IF(OR($L75=TRUE,$A75=0,MOD($A75,ChapterTable!$S$20)&lt;&gt;0),
MAX(0,INT(($B75+ChapterTable!$Q$26+VLOOKUP(SUBSTITUTE(C$1,"성장단계","")&amp;"단계오프셋",ChapterTable!$S:$T,2,0))/ChapterTable!$Q$23)),
MAX(0,INT(($B75+ChapterTable!$S$26+VLOOKUP(SUBSTITUTE(C$1,"성장단계","")&amp;"보스단계오프셋",ChapterTable!$S:$T,2,0))/ChapterTable!$S$23)))</f>
        <v>4</v>
      </c>
      <c r="D75">
        <f>IF(OR($L75=TRUE,$A75=0,MOD($A75,ChapterTable!$S$20)&lt;&gt;0),
MAX(0,INT(($B75+ChapterTable!$Q$26+VLOOKUP(SUBSTITUTE(D$1,"성장단계","")&amp;"단계오프셋",ChapterTable!$S:$T,2,0))/ChapterTable!$Q$23)),
MAX(0,INT(($B75+ChapterTable!$S$26+VLOOKUP(SUBSTITUTE(D$1,"성장단계","")&amp;"보스단계오프셋",ChapterTable!$S:$T,2,0))/ChapterTable!$S$23)))</f>
        <v>4</v>
      </c>
      <c r="E75" s="1">
        <f ca="1">IF(AND($A75=0,$B75=1),
    VLOOKUP(1,ChapterTable!$1:$1048576,MATCH("최종"&amp;SUBSTITUTE(SUBSTITUTE(E$1,"standard",""),"|Float",""),ChapterTable!$1:$1,0),0)*ChapterTable!$Q$17,
  IF(AND($A75=0,$B75=0),
    E76,
  IF($B75=0,
    VLOOKUP($A75,ChapterTable!$1:$1048576,MATCH("최종"&amp;SUBSTITUTE(SUBSTITUTE(E$1,"standard",""),"|Float",""),ChapterTable!$1:$1,0),0),
  IF($B75=1,
    IF($L75=FALSE,
      VLOOKUP($A75,ChapterTable!$1:$1048576,MATCH("최종"&amp;SUBSTITUTE(SUBSTITUTE(E$1,"standard",""),"|Float",""),ChapterTable!$1:$1,0),0),
      VLOOKUP($A75-ChapterTable!$Q$11,ChapterTable!$1:$1048576,MATCH("최종"&amp;SUBSTITUTE(SUBSTITUTE(E$1,"standard",""),"|Float",""),ChapterTable!$1:$1,0),0)*ChapterTable!$Q$14
    ),
  OFFSET(E75,-$B75+IF($L75,1,0),0)*
    (VLOOKUP(SUBSTITUTE(SUBSTITUTE(E$1,"standard",""),"|Float","")&amp;"인게임누적곱배수",ChapterTable!$S:$T,2,0)^C75
    +VLOOKUP(SUBSTITUTE(SUBSTITUTE(E$1,"standard",""),"|Float","")&amp;"인게임누적합배수",ChapterTable!$S:$T,2,0)*C75)
  )
  )
  )
)</f>
        <v>432</v>
      </c>
      <c r="F75" s="1">
        <f ca="1">IF(AND($A75=0,$B75=1),
    VLOOKUP(1,ChapterTable!$1:$1048576,MATCH("최종"&amp;SUBSTITUTE(SUBSTITUTE(F$1,"standard",""),"|Float",""),ChapterTable!$1:$1,0),0)*ChapterTable!$Q$17,
  IF(AND($A75=0,$B75=0),
    F76,
  IF($B75=0,
    VLOOKUP($A75,ChapterTable!$1:$1048576,MATCH("최종"&amp;SUBSTITUTE(SUBSTITUTE(F$1,"standard",""),"|Float",""),ChapterTable!$1:$1,0),0),
  IF($B75=1,
    IF($L75=FALSE,
      VLOOKUP($A75,ChapterTable!$1:$1048576,MATCH("최종"&amp;SUBSTITUTE(SUBSTITUTE(F$1,"standard",""),"|Float",""),ChapterTable!$1:$1,0),0),
      VLOOKUP($A75-ChapterTable!$Q$11,ChapterTable!$1:$1048576,MATCH("최종"&amp;SUBSTITUTE(SUBSTITUTE(F$1,"standard",""),"|Float",""),ChapterTable!$1:$1,0),0)*ChapterTable!$Q$14
    ),
  OFFSET(F75,-$B75+IF($L75,1,0),0)*
    (VLOOKUP(SUBSTITUTE(SUBSTITUTE(F$1,"standard",""),"|Float","")&amp;"인게임누적곱배수",ChapterTable!$S:$T,2,0)^D75
    +VLOOKUP(SUBSTITUTE(SUBSTITUTE(F$1,"standard",""),"|Float","")&amp;"인게임누적합배수",ChapterTable!$S:$T,2,0)*D75)
  )
  )
  )
)</f>
        <v>180</v>
      </c>
      <c r="J75" t="str">
        <f>IF(ISBLANK(I75),"",
IFERROR(VLOOKUP(I75,[1]StringTable!$1:$1048576,MATCH([1]StringTable!$B$1,[1]StringTable!$1:$1,0),0),
IFERROR(VLOOKUP(I75,[1]InApkStringTable!$1:$1048576,MATCH([1]InApkStringTable!$B$1,[1]InApkStringTable!$1:$1,0),0),
"스트링없음")))</f>
        <v/>
      </c>
      <c r="L75" t="b">
        <v>0</v>
      </c>
      <c r="N75" t="str">
        <f>IF(ISBLANK(M75),"",IF(ISERROR(VLOOKUP(M75,MapTable!$A:$A,1,0)),"맵없음",""))</f>
        <v/>
      </c>
      <c r="O75">
        <f t="shared" si="4"/>
        <v>5</v>
      </c>
      <c r="Q75">
        <f t="shared" si="5"/>
        <v>5</v>
      </c>
      <c r="R75" t="b">
        <f t="shared" ca="1" si="6"/>
        <v>0</v>
      </c>
      <c r="T75" t="b">
        <f t="shared" ca="1" si="7"/>
        <v>0</v>
      </c>
      <c r="U75" t="str">
        <f t="shared" ref="U75:U82" si="8">"Map_1x"&amp;B75</f>
        <v>Map_1x42</v>
      </c>
      <c r="V75" t="str">
        <f>IF(ISBLANK(U75),"",IF(ISERROR(VLOOKUP(U75,MapTable!$A:$A,1,0)),"맵없음",""))</f>
        <v/>
      </c>
      <c r="X75" t="str">
        <f>IF(ISBLANK(W75),"",
IF(ISERROR(FIND(",",W75)),
  IF(ISERROR(VLOOKUP(W75,MapTable!$A:$A,1,0)),"맵없음",
  ""),
IF(ISERROR(FIND(",",W75,FIND(",",W75)+1)),
  IF(OR(ISERROR(VLOOKUP(LEFT(W75,FIND(",",W75)-1),MapTable!$A:$A,1,0)),ISERROR(VLOOKUP(TRIM(MID(W75,FIND(",",W75)+1,999)),MapTable!$A:$A,1,0))),"맵없음",
  ""),
IF(ISERROR(FIND(",",W75,FIND(",",W75,FIND(",",W75)+1)+1)),
  IF(OR(ISERROR(VLOOKUP(LEFT(W75,FIND(",",W75)-1),MapTable!$A:$A,1,0)),ISERROR(VLOOKUP(TRIM(MID(W75,FIND(",",W75)+1,FIND(",",W75,FIND(",",W75)+1)-FIND(",",W75)-1)),MapTable!$A:$A,1,0)),ISERROR(VLOOKUP(TRIM(MID(W75,FIND(",",W75,FIND(",",W75)+1)+1,999)),MapTable!$A:$A,1,0))),"맵없음",
  ""),
IF(ISERROR(FIND(",",W75,FIND(",",W75,FIND(",",W75,FIND(",",W75)+1)+1)+1)),
  IF(OR(ISERROR(VLOOKUP(LEFT(W75,FIND(",",W75)-1),MapTable!$A:$A,1,0)),ISERROR(VLOOKUP(TRIM(MID(W75,FIND(",",W75)+1,FIND(",",W75,FIND(",",W75)+1)-FIND(",",W75)-1)),MapTable!$A:$A,1,0)),ISERROR(VLOOKUP(TRIM(MID(W75,FIND(",",W75,FIND(",",W75)+1)+1,FIND(",",W75,FIND(",",W75,FIND(",",W75)+1)+1)-FIND(",",W75,FIND(",",W75)+1)-1)),MapTable!$A:$A,1,0)),ISERROR(VLOOKUP(TRIM(MID(W75,FIND(",",W75,FIND(",",W75,FIND(",",W75)+1)+1)+1,999)),MapTable!$A:$A,1,0))),"맵없음",
  ""),
)))))</f>
        <v/>
      </c>
      <c r="AB75">
        <v>1005</v>
      </c>
      <c r="AC75" t="str">
        <f>IF(ISBLANK(AB75),"",IF(ISERROR(VLOOKUP(AB75,[3]DropTable!$A:$A,1,0)),"드랍없음",""))</f>
        <v/>
      </c>
      <c r="AE75" t="str">
        <f>IF(ISBLANK(AD75),"",IF(ISERROR(VLOOKUP(AD75,[3]DropTable!$A:$A,1,0)),"드랍없음",""))</f>
        <v/>
      </c>
      <c r="AG75">
        <v>9.8000000000000007</v>
      </c>
      <c r="AH75">
        <v>0.5</v>
      </c>
    </row>
    <row r="76" spans="1:34" x14ac:dyDescent="0.3">
      <c r="A76">
        <v>1</v>
      </c>
      <c r="B76">
        <v>43</v>
      </c>
      <c r="C76">
        <f>IF(OR($L76=TRUE,$A76=0,MOD($A76,ChapterTable!$S$20)&lt;&gt;0),
MAX(0,INT(($B76+ChapterTable!$Q$26+VLOOKUP(SUBSTITUTE(C$1,"성장단계","")&amp;"단계오프셋",ChapterTable!$S:$T,2,0))/ChapterTable!$Q$23)),
MAX(0,INT(($B76+ChapterTable!$S$26+VLOOKUP(SUBSTITUTE(C$1,"성장단계","")&amp;"보스단계오프셋",ChapterTable!$S:$T,2,0))/ChapterTable!$S$23)))</f>
        <v>4</v>
      </c>
      <c r="D76">
        <f>IF(OR($L76=TRUE,$A76=0,MOD($A76,ChapterTable!$S$20)&lt;&gt;0),
MAX(0,INT(($B76+ChapterTable!$Q$26+VLOOKUP(SUBSTITUTE(D$1,"성장단계","")&amp;"단계오프셋",ChapterTable!$S:$T,2,0))/ChapterTable!$Q$23)),
MAX(0,INT(($B76+ChapterTable!$S$26+VLOOKUP(SUBSTITUTE(D$1,"성장단계","")&amp;"보스단계오프셋",ChapterTable!$S:$T,2,0))/ChapterTable!$S$23)))</f>
        <v>4</v>
      </c>
      <c r="E76" s="1">
        <f ca="1">IF(AND($A76=0,$B76=1),
    VLOOKUP(1,ChapterTable!$1:$1048576,MATCH("최종"&amp;SUBSTITUTE(SUBSTITUTE(E$1,"standard",""),"|Float",""),ChapterTable!$1:$1,0),0)*ChapterTable!$Q$17,
  IF(AND($A76=0,$B76=0),
    E77,
  IF($B76=0,
    VLOOKUP($A76,ChapterTable!$1:$1048576,MATCH("최종"&amp;SUBSTITUTE(SUBSTITUTE(E$1,"standard",""),"|Float",""),ChapterTable!$1:$1,0),0),
  IF($B76=1,
    IF($L76=FALSE,
      VLOOKUP($A76,ChapterTable!$1:$1048576,MATCH("최종"&amp;SUBSTITUTE(SUBSTITUTE(E$1,"standard",""),"|Float",""),ChapterTable!$1:$1,0),0),
      VLOOKUP($A76-ChapterTable!$Q$11,ChapterTable!$1:$1048576,MATCH("최종"&amp;SUBSTITUTE(SUBSTITUTE(E$1,"standard",""),"|Float",""),ChapterTable!$1:$1,0),0)*ChapterTable!$Q$14
    ),
  OFFSET(E76,-$B76+IF($L76,1,0),0)*
    (VLOOKUP(SUBSTITUTE(SUBSTITUTE(E$1,"standard",""),"|Float","")&amp;"인게임누적곱배수",ChapterTable!$S:$T,2,0)^C76
    +VLOOKUP(SUBSTITUTE(SUBSTITUTE(E$1,"standard",""),"|Float","")&amp;"인게임누적합배수",ChapterTable!$S:$T,2,0)*C76)
  )
  )
  )
)</f>
        <v>432</v>
      </c>
      <c r="F76" s="1">
        <f ca="1">IF(AND($A76=0,$B76=1),
    VLOOKUP(1,ChapterTable!$1:$1048576,MATCH("최종"&amp;SUBSTITUTE(SUBSTITUTE(F$1,"standard",""),"|Float",""),ChapterTable!$1:$1,0),0)*ChapterTable!$Q$17,
  IF(AND($A76=0,$B76=0),
    F77,
  IF($B76=0,
    VLOOKUP($A76,ChapterTable!$1:$1048576,MATCH("최종"&amp;SUBSTITUTE(SUBSTITUTE(F$1,"standard",""),"|Float",""),ChapterTable!$1:$1,0),0),
  IF($B76=1,
    IF($L76=FALSE,
      VLOOKUP($A76,ChapterTable!$1:$1048576,MATCH("최종"&amp;SUBSTITUTE(SUBSTITUTE(F$1,"standard",""),"|Float",""),ChapterTable!$1:$1,0),0),
      VLOOKUP($A76-ChapterTable!$Q$11,ChapterTable!$1:$1048576,MATCH("최종"&amp;SUBSTITUTE(SUBSTITUTE(F$1,"standard",""),"|Float",""),ChapterTable!$1:$1,0),0)*ChapterTable!$Q$14
    ),
  OFFSET(F76,-$B76+IF($L76,1,0),0)*
    (VLOOKUP(SUBSTITUTE(SUBSTITUTE(F$1,"standard",""),"|Float","")&amp;"인게임누적곱배수",ChapterTable!$S:$T,2,0)^D76
    +VLOOKUP(SUBSTITUTE(SUBSTITUTE(F$1,"standard",""),"|Float","")&amp;"인게임누적합배수",ChapterTable!$S:$T,2,0)*D76)
  )
  )
  )
)</f>
        <v>180</v>
      </c>
      <c r="J76" t="str">
        <f>IF(ISBLANK(I76),"",
IFERROR(VLOOKUP(I76,[1]StringTable!$1:$1048576,MATCH([1]StringTable!$B$1,[1]StringTable!$1:$1,0),0),
IFERROR(VLOOKUP(I76,[1]InApkStringTable!$1:$1048576,MATCH([1]InApkStringTable!$B$1,[1]InApkStringTable!$1:$1,0),0),
"스트링없음")))</f>
        <v/>
      </c>
      <c r="L76" t="b">
        <v>0</v>
      </c>
      <c r="N76" t="str">
        <f>IF(ISBLANK(M76),"",IF(ISERROR(VLOOKUP(M76,MapTable!$A:$A,1,0)),"맵없음",""))</f>
        <v/>
      </c>
      <c r="O76">
        <f t="shared" si="4"/>
        <v>5</v>
      </c>
      <c r="Q76">
        <f t="shared" si="5"/>
        <v>5</v>
      </c>
      <c r="R76" t="b">
        <f t="shared" ca="1" si="6"/>
        <v>0</v>
      </c>
      <c r="T76" t="b">
        <f t="shared" ca="1" si="7"/>
        <v>0</v>
      </c>
      <c r="U76" t="str">
        <f t="shared" si="8"/>
        <v>Map_1x43</v>
      </c>
      <c r="V76" t="str">
        <f>IF(ISBLANK(U76),"",IF(ISERROR(VLOOKUP(U76,MapTable!$A:$A,1,0)),"맵없음",""))</f>
        <v/>
      </c>
      <c r="X76" t="str">
        <f>IF(ISBLANK(W76),"",
IF(ISERROR(FIND(",",W76)),
  IF(ISERROR(VLOOKUP(W76,MapTable!$A:$A,1,0)),"맵없음",
  ""),
IF(ISERROR(FIND(",",W76,FIND(",",W76)+1)),
  IF(OR(ISERROR(VLOOKUP(LEFT(W76,FIND(",",W76)-1),MapTable!$A:$A,1,0)),ISERROR(VLOOKUP(TRIM(MID(W76,FIND(",",W76)+1,999)),MapTable!$A:$A,1,0))),"맵없음",
  ""),
IF(ISERROR(FIND(",",W76,FIND(",",W76,FIND(",",W76)+1)+1)),
  IF(OR(ISERROR(VLOOKUP(LEFT(W76,FIND(",",W76)-1),MapTable!$A:$A,1,0)),ISERROR(VLOOKUP(TRIM(MID(W76,FIND(",",W76)+1,FIND(",",W76,FIND(",",W76)+1)-FIND(",",W76)-1)),MapTable!$A:$A,1,0)),ISERROR(VLOOKUP(TRIM(MID(W76,FIND(",",W76,FIND(",",W76)+1)+1,999)),MapTable!$A:$A,1,0))),"맵없음",
  ""),
IF(ISERROR(FIND(",",W76,FIND(",",W76,FIND(",",W76,FIND(",",W76)+1)+1)+1)),
  IF(OR(ISERROR(VLOOKUP(LEFT(W76,FIND(",",W76)-1),MapTable!$A:$A,1,0)),ISERROR(VLOOKUP(TRIM(MID(W76,FIND(",",W76)+1,FIND(",",W76,FIND(",",W76)+1)-FIND(",",W76)-1)),MapTable!$A:$A,1,0)),ISERROR(VLOOKUP(TRIM(MID(W76,FIND(",",W76,FIND(",",W76)+1)+1,FIND(",",W76,FIND(",",W76,FIND(",",W76)+1)+1)-FIND(",",W76,FIND(",",W76)+1)-1)),MapTable!$A:$A,1,0)),ISERROR(VLOOKUP(TRIM(MID(W76,FIND(",",W76,FIND(",",W76,FIND(",",W76)+1)+1)+1,999)),MapTable!$A:$A,1,0))),"맵없음",
  ""),
)))))</f>
        <v/>
      </c>
      <c r="AB76">
        <v>1005</v>
      </c>
      <c r="AC76" t="str">
        <f>IF(ISBLANK(AB76),"",IF(ISERROR(VLOOKUP(AB76,[3]DropTable!$A:$A,1,0)),"드랍없음",""))</f>
        <v/>
      </c>
      <c r="AE76" t="str">
        <f>IF(ISBLANK(AD76),"",IF(ISERROR(VLOOKUP(AD76,[3]DropTable!$A:$A,1,0)),"드랍없음",""))</f>
        <v/>
      </c>
      <c r="AG76">
        <v>9.8000000000000007</v>
      </c>
      <c r="AH76">
        <v>0.5</v>
      </c>
    </row>
    <row r="77" spans="1:34" x14ac:dyDescent="0.3">
      <c r="A77">
        <v>1</v>
      </c>
      <c r="B77">
        <v>44</v>
      </c>
      <c r="C77">
        <f>IF(OR($L77=TRUE,$A77=0,MOD($A77,ChapterTable!$S$20)&lt;&gt;0),
MAX(0,INT(($B77+ChapterTable!$Q$26+VLOOKUP(SUBSTITUTE(C$1,"성장단계","")&amp;"단계오프셋",ChapterTable!$S:$T,2,0))/ChapterTable!$Q$23)),
MAX(0,INT(($B77+ChapterTable!$S$26+VLOOKUP(SUBSTITUTE(C$1,"성장단계","")&amp;"보스단계오프셋",ChapterTable!$S:$T,2,0))/ChapterTable!$S$23)))</f>
        <v>4</v>
      </c>
      <c r="D77">
        <f>IF(OR($L77=TRUE,$A77=0,MOD($A77,ChapterTable!$S$20)&lt;&gt;0),
MAX(0,INT(($B77+ChapterTable!$Q$26+VLOOKUP(SUBSTITUTE(D$1,"성장단계","")&amp;"단계오프셋",ChapterTable!$S:$T,2,0))/ChapterTable!$Q$23)),
MAX(0,INT(($B77+ChapterTable!$S$26+VLOOKUP(SUBSTITUTE(D$1,"성장단계","")&amp;"보스단계오프셋",ChapterTable!$S:$T,2,0))/ChapterTable!$S$23)))</f>
        <v>4</v>
      </c>
      <c r="E77" s="1">
        <f ca="1">IF(AND($A77=0,$B77=1),
    VLOOKUP(1,ChapterTable!$1:$1048576,MATCH("최종"&amp;SUBSTITUTE(SUBSTITUTE(E$1,"standard",""),"|Float",""),ChapterTable!$1:$1,0),0)*ChapterTable!$Q$17,
  IF(AND($A77=0,$B77=0),
    E78,
  IF($B77=0,
    VLOOKUP($A77,ChapterTable!$1:$1048576,MATCH("최종"&amp;SUBSTITUTE(SUBSTITUTE(E$1,"standard",""),"|Float",""),ChapterTable!$1:$1,0),0),
  IF($B77=1,
    IF($L77=FALSE,
      VLOOKUP($A77,ChapterTable!$1:$1048576,MATCH("최종"&amp;SUBSTITUTE(SUBSTITUTE(E$1,"standard",""),"|Float",""),ChapterTable!$1:$1,0),0),
      VLOOKUP($A77-ChapterTable!$Q$11,ChapterTable!$1:$1048576,MATCH("최종"&amp;SUBSTITUTE(SUBSTITUTE(E$1,"standard",""),"|Float",""),ChapterTable!$1:$1,0),0)*ChapterTable!$Q$14
    ),
  OFFSET(E77,-$B77+IF($L77,1,0),0)*
    (VLOOKUP(SUBSTITUTE(SUBSTITUTE(E$1,"standard",""),"|Float","")&amp;"인게임누적곱배수",ChapterTable!$S:$T,2,0)^C77
    +VLOOKUP(SUBSTITUTE(SUBSTITUTE(E$1,"standard",""),"|Float","")&amp;"인게임누적합배수",ChapterTable!$S:$T,2,0)*C77)
  )
  )
  )
)</f>
        <v>432</v>
      </c>
      <c r="F77" s="1">
        <f ca="1">IF(AND($A77=0,$B77=1),
    VLOOKUP(1,ChapterTable!$1:$1048576,MATCH("최종"&amp;SUBSTITUTE(SUBSTITUTE(F$1,"standard",""),"|Float",""),ChapterTable!$1:$1,0),0)*ChapterTable!$Q$17,
  IF(AND($A77=0,$B77=0),
    F78,
  IF($B77=0,
    VLOOKUP($A77,ChapterTable!$1:$1048576,MATCH("최종"&amp;SUBSTITUTE(SUBSTITUTE(F$1,"standard",""),"|Float",""),ChapterTable!$1:$1,0),0),
  IF($B77=1,
    IF($L77=FALSE,
      VLOOKUP($A77,ChapterTable!$1:$1048576,MATCH("최종"&amp;SUBSTITUTE(SUBSTITUTE(F$1,"standard",""),"|Float",""),ChapterTable!$1:$1,0),0),
      VLOOKUP($A77-ChapterTable!$Q$11,ChapterTable!$1:$1048576,MATCH("최종"&amp;SUBSTITUTE(SUBSTITUTE(F$1,"standard",""),"|Float",""),ChapterTable!$1:$1,0),0)*ChapterTable!$Q$14
    ),
  OFFSET(F77,-$B77+IF($L77,1,0),0)*
    (VLOOKUP(SUBSTITUTE(SUBSTITUTE(F$1,"standard",""),"|Float","")&amp;"인게임누적곱배수",ChapterTable!$S:$T,2,0)^D77
    +VLOOKUP(SUBSTITUTE(SUBSTITUTE(F$1,"standard",""),"|Float","")&amp;"인게임누적합배수",ChapterTable!$S:$T,2,0)*D77)
  )
  )
  )
)</f>
        <v>180</v>
      </c>
      <c r="J77" t="str">
        <f>IF(ISBLANK(I77),"",
IFERROR(VLOOKUP(I77,[1]StringTable!$1:$1048576,MATCH([1]StringTable!$B$1,[1]StringTable!$1:$1,0),0),
IFERROR(VLOOKUP(I77,[1]InApkStringTable!$1:$1048576,MATCH([1]InApkStringTable!$B$1,[1]InApkStringTable!$1:$1,0),0),
"스트링없음")))</f>
        <v/>
      </c>
      <c r="L77" t="b">
        <v>0</v>
      </c>
      <c r="N77" t="str">
        <f>IF(ISBLANK(M77),"",IF(ISERROR(VLOOKUP(M77,MapTable!$A:$A,1,0)),"맵없음",""))</f>
        <v/>
      </c>
      <c r="O77">
        <f t="shared" si="4"/>
        <v>5</v>
      </c>
      <c r="Q77">
        <f t="shared" si="5"/>
        <v>5</v>
      </c>
      <c r="R77" t="b">
        <f t="shared" ca="1" si="6"/>
        <v>0</v>
      </c>
      <c r="T77" t="b">
        <f t="shared" ca="1" si="7"/>
        <v>0</v>
      </c>
      <c r="U77" t="str">
        <f t="shared" si="8"/>
        <v>Map_1x44</v>
      </c>
      <c r="V77" t="str">
        <f>IF(ISBLANK(U77),"",IF(ISERROR(VLOOKUP(U77,MapTable!$A:$A,1,0)),"맵없음",""))</f>
        <v/>
      </c>
      <c r="X77" t="str">
        <f>IF(ISBLANK(W77),"",
IF(ISERROR(FIND(",",W77)),
  IF(ISERROR(VLOOKUP(W77,MapTable!$A:$A,1,0)),"맵없음",
  ""),
IF(ISERROR(FIND(",",W77,FIND(",",W77)+1)),
  IF(OR(ISERROR(VLOOKUP(LEFT(W77,FIND(",",W77)-1),MapTable!$A:$A,1,0)),ISERROR(VLOOKUP(TRIM(MID(W77,FIND(",",W77)+1,999)),MapTable!$A:$A,1,0))),"맵없음",
  ""),
IF(ISERROR(FIND(",",W77,FIND(",",W77,FIND(",",W77)+1)+1)),
  IF(OR(ISERROR(VLOOKUP(LEFT(W77,FIND(",",W77)-1),MapTable!$A:$A,1,0)),ISERROR(VLOOKUP(TRIM(MID(W77,FIND(",",W77)+1,FIND(",",W77,FIND(",",W77)+1)-FIND(",",W77)-1)),MapTable!$A:$A,1,0)),ISERROR(VLOOKUP(TRIM(MID(W77,FIND(",",W77,FIND(",",W77)+1)+1,999)),MapTable!$A:$A,1,0))),"맵없음",
  ""),
IF(ISERROR(FIND(",",W77,FIND(",",W77,FIND(",",W77,FIND(",",W77)+1)+1)+1)),
  IF(OR(ISERROR(VLOOKUP(LEFT(W77,FIND(",",W77)-1),MapTable!$A:$A,1,0)),ISERROR(VLOOKUP(TRIM(MID(W77,FIND(",",W77)+1,FIND(",",W77,FIND(",",W77)+1)-FIND(",",W77)-1)),MapTable!$A:$A,1,0)),ISERROR(VLOOKUP(TRIM(MID(W77,FIND(",",W77,FIND(",",W77)+1)+1,FIND(",",W77,FIND(",",W77,FIND(",",W77)+1)+1)-FIND(",",W77,FIND(",",W77)+1)-1)),MapTable!$A:$A,1,0)),ISERROR(VLOOKUP(TRIM(MID(W77,FIND(",",W77,FIND(",",W77,FIND(",",W77)+1)+1)+1,999)),MapTable!$A:$A,1,0))),"맵없음",
  ""),
)))))</f>
        <v/>
      </c>
      <c r="AB77">
        <v>1005</v>
      </c>
      <c r="AC77" t="str">
        <f>IF(ISBLANK(AB77),"",IF(ISERROR(VLOOKUP(AB77,[3]DropTable!$A:$A,1,0)),"드랍없음",""))</f>
        <v/>
      </c>
      <c r="AE77" t="str">
        <f>IF(ISBLANK(AD77),"",IF(ISERROR(VLOOKUP(AD77,[3]DropTable!$A:$A,1,0)),"드랍없음",""))</f>
        <v/>
      </c>
      <c r="AG77">
        <v>9.8000000000000007</v>
      </c>
      <c r="AH77">
        <v>0.5</v>
      </c>
    </row>
    <row r="78" spans="1:34" x14ac:dyDescent="0.3">
      <c r="A78">
        <v>1</v>
      </c>
      <c r="B78">
        <v>45</v>
      </c>
      <c r="C78">
        <f>IF(OR($L78=TRUE,$A78=0,MOD($A78,ChapterTable!$S$20)&lt;&gt;0),
MAX(0,INT(($B78+ChapterTable!$Q$26+VLOOKUP(SUBSTITUTE(C$1,"성장단계","")&amp;"단계오프셋",ChapterTable!$S:$T,2,0))/ChapterTable!$Q$23)),
MAX(0,INT(($B78+ChapterTable!$S$26+VLOOKUP(SUBSTITUTE(C$1,"성장단계","")&amp;"보스단계오프셋",ChapterTable!$S:$T,2,0))/ChapterTable!$S$23)))</f>
        <v>4</v>
      </c>
      <c r="D78">
        <f>IF(OR($L78=TRUE,$A78=0,MOD($A78,ChapterTable!$S$20)&lt;&gt;0),
MAX(0,INT(($B78+ChapterTable!$Q$26+VLOOKUP(SUBSTITUTE(D$1,"성장단계","")&amp;"단계오프셋",ChapterTable!$S:$T,2,0))/ChapterTable!$Q$23)),
MAX(0,INT(($B78+ChapterTable!$S$26+VLOOKUP(SUBSTITUTE(D$1,"성장단계","")&amp;"보스단계오프셋",ChapterTable!$S:$T,2,0))/ChapterTable!$S$23)))</f>
        <v>4</v>
      </c>
      <c r="E78" s="1">
        <f ca="1">IF(AND($A78=0,$B78=1),
    VLOOKUP(1,ChapterTable!$1:$1048576,MATCH("최종"&amp;SUBSTITUTE(SUBSTITUTE(E$1,"standard",""),"|Float",""),ChapterTable!$1:$1,0),0)*ChapterTable!$Q$17,
  IF(AND($A78=0,$B78=0),
    E79,
  IF($B78=0,
    VLOOKUP($A78,ChapterTable!$1:$1048576,MATCH("최종"&amp;SUBSTITUTE(SUBSTITUTE(E$1,"standard",""),"|Float",""),ChapterTable!$1:$1,0),0),
  IF($B78=1,
    IF($L78=FALSE,
      VLOOKUP($A78,ChapterTable!$1:$1048576,MATCH("최종"&amp;SUBSTITUTE(SUBSTITUTE(E$1,"standard",""),"|Float",""),ChapterTable!$1:$1,0),0),
      VLOOKUP($A78-ChapterTable!$Q$11,ChapterTable!$1:$1048576,MATCH("최종"&amp;SUBSTITUTE(SUBSTITUTE(E$1,"standard",""),"|Float",""),ChapterTable!$1:$1,0),0)*ChapterTable!$Q$14
    ),
  OFFSET(E78,-$B78+IF($L78,1,0),0)*
    (VLOOKUP(SUBSTITUTE(SUBSTITUTE(E$1,"standard",""),"|Float","")&amp;"인게임누적곱배수",ChapterTable!$S:$T,2,0)^C78
    +VLOOKUP(SUBSTITUTE(SUBSTITUTE(E$1,"standard",""),"|Float","")&amp;"인게임누적합배수",ChapterTable!$S:$T,2,0)*C78)
  )
  )
  )
)</f>
        <v>432</v>
      </c>
      <c r="F78" s="1">
        <f ca="1">IF(AND($A78=0,$B78=1),
    VLOOKUP(1,ChapterTable!$1:$1048576,MATCH("최종"&amp;SUBSTITUTE(SUBSTITUTE(F$1,"standard",""),"|Float",""),ChapterTable!$1:$1,0),0)*ChapterTable!$Q$17,
  IF(AND($A78=0,$B78=0),
    F79,
  IF($B78=0,
    VLOOKUP($A78,ChapterTable!$1:$1048576,MATCH("최종"&amp;SUBSTITUTE(SUBSTITUTE(F$1,"standard",""),"|Float",""),ChapterTable!$1:$1,0),0),
  IF($B78=1,
    IF($L78=FALSE,
      VLOOKUP($A78,ChapterTable!$1:$1048576,MATCH("최종"&amp;SUBSTITUTE(SUBSTITUTE(F$1,"standard",""),"|Float",""),ChapterTable!$1:$1,0),0),
      VLOOKUP($A78-ChapterTable!$Q$11,ChapterTable!$1:$1048576,MATCH("최종"&amp;SUBSTITUTE(SUBSTITUTE(F$1,"standard",""),"|Float",""),ChapterTable!$1:$1,0),0)*ChapterTable!$Q$14
    ),
  OFFSET(F78,-$B78+IF($L78,1,0),0)*
    (VLOOKUP(SUBSTITUTE(SUBSTITUTE(F$1,"standard",""),"|Float","")&amp;"인게임누적곱배수",ChapterTable!$S:$T,2,0)^D78
    +VLOOKUP(SUBSTITUTE(SUBSTITUTE(F$1,"standard",""),"|Float","")&amp;"인게임누적합배수",ChapterTable!$S:$T,2,0)*D78)
  )
  )
  )
)</f>
        <v>180</v>
      </c>
      <c r="J78" t="str">
        <f>IF(ISBLANK(I78),"",
IFERROR(VLOOKUP(I78,[1]StringTable!$1:$1048576,MATCH([1]StringTable!$B$1,[1]StringTable!$1:$1,0),0),
IFERROR(VLOOKUP(I78,[1]InApkStringTable!$1:$1048576,MATCH([1]InApkStringTable!$B$1,[1]InApkStringTable!$1:$1,0),0),
"스트링없음")))</f>
        <v/>
      </c>
      <c r="L78" t="b">
        <v>0</v>
      </c>
      <c r="N78" t="str">
        <f>IF(ISBLANK(M78),"",IF(ISERROR(VLOOKUP(M78,MapTable!$A:$A,1,0)),"맵없음",""))</f>
        <v/>
      </c>
      <c r="O78">
        <f t="shared" si="4"/>
        <v>11</v>
      </c>
      <c r="Q78">
        <f t="shared" si="5"/>
        <v>11</v>
      </c>
      <c r="R78" t="b">
        <f t="shared" ca="1" si="6"/>
        <v>0</v>
      </c>
      <c r="T78" t="b">
        <f t="shared" ca="1" si="7"/>
        <v>0</v>
      </c>
      <c r="V78" t="str">
        <f>IF(ISBLANK(U78),"",IF(ISERROR(VLOOKUP(U78,MapTable!$A:$A,1,0)),"맵없음",""))</f>
        <v/>
      </c>
      <c r="W78" t="s">
        <v>334</v>
      </c>
      <c r="X78" t="str">
        <f>IF(ISBLANK(W78),"",
IF(ISERROR(FIND(",",W78)),
  IF(ISERROR(VLOOKUP(W78,MapTable!$A:$A,1,0)),"맵없음",
  ""),
IF(ISERROR(FIND(",",W78,FIND(",",W78)+1)),
  IF(OR(ISERROR(VLOOKUP(LEFT(W78,FIND(",",W78)-1),MapTable!$A:$A,1,0)),ISERROR(VLOOKUP(TRIM(MID(W78,FIND(",",W78)+1,999)),MapTable!$A:$A,1,0))),"맵없음",
  ""),
IF(ISERROR(FIND(",",W78,FIND(",",W78,FIND(",",W78)+1)+1)),
  IF(OR(ISERROR(VLOOKUP(LEFT(W78,FIND(",",W78)-1),MapTable!$A:$A,1,0)),ISERROR(VLOOKUP(TRIM(MID(W78,FIND(",",W78)+1,FIND(",",W78,FIND(",",W78)+1)-FIND(",",W78)-1)),MapTable!$A:$A,1,0)),ISERROR(VLOOKUP(TRIM(MID(W78,FIND(",",W78,FIND(",",W78)+1)+1,999)),MapTable!$A:$A,1,0))),"맵없음",
  ""),
IF(ISERROR(FIND(",",W78,FIND(",",W78,FIND(",",W78,FIND(",",W78)+1)+1)+1)),
  IF(OR(ISERROR(VLOOKUP(LEFT(W78,FIND(",",W78)-1),MapTable!$A:$A,1,0)),ISERROR(VLOOKUP(TRIM(MID(W78,FIND(",",W78)+1,FIND(",",W78,FIND(",",W78)+1)-FIND(",",W78)-1)),MapTable!$A:$A,1,0)),ISERROR(VLOOKUP(TRIM(MID(W78,FIND(",",W78,FIND(",",W78)+1)+1,FIND(",",W78,FIND(",",W78,FIND(",",W78)+1)+1)-FIND(",",W78,FIND(",",W78)+1)-1)),MapTable!$A:$A,1,0)),ISERROR(VLOOKUP(TRIM(MID(W78,FIND(",",W78,FIND(",",W78,FIND(",",W78)+1)+1)+1,999)),MapTable!$A:$A,1,0))),"맵없음",
  ""),
)))))</f>
        <v/>
      </c>
      <c r="AB78">
        <v>1005</v>
      </c>
      <c r="AC78" t="str">
        <f>IF(ISBLANK(AB78),"",IF(ISERROR(VLOOKUP(AB78,[3]DropTable!$A:$A,1,0)),"드랍없음",""))</f>
        <v/>
      </c>
      <c r="AE78" t="str">
        <f>IF(ISBLANK(AD78),"",IF(ISERROR(VLOOKUP(AD78,[3]DropTable!$A:$A,1,0)),"드랍없음",""))</f>
        <v/>
      </c>
      <c r="AG78">
        <v>9.8000000000000007</v>
      </c>
      <c r="AH78">
        <v>0.5</v>
      </c>
    </row>
    <row r="79" spans="1:34" x14ac:dyDescent="0.3">
      <c r="A79">
        <v>1</v>
      </c>
      <c r="B79">
        <v>46</v>
      </c>
      <c r="C79">
        <f>IF(OR($L79=TRUE,$A79=0,MOD($A79,ChapterTable!$S$20)&lt;&gt;0),
MAX(0,INT(($B79+ChapterTable!$Q$26+VLOOKUP(SUBSTITUTE(C$1,"성장단계","")&amp;"단계오프셋",ChapterTable!$S:$T,2,0))/ChapterTable!$Q$23)),
MAX(0,INT(($B79+ChapterTable!$S$26+VLOOKUP(SUBSTITUTE(C$1,"성장단계","")&amp;"보스단계오프셋",ChapterTable!$S:$T,2,0))/ChapterTable!$S$23)))</f>
        <v>5</v>
      </c>
      <c r="D79">
        <f>IF(OR($L79=TRUE,$A79=0,MOD($A79,ChapterTable!$S$20)&lt;&gt;0),
MAX(0,INT(($B79+ChapterTable!$Q$26+VLOOKUP(SUBSTITUTE(D$1,"성장단계","")&amp;"단계오프셋",ChapterTable!$S:$T,2,0))/ChapterTable!$Q$23)),
MAX(0,INT(($B79+ChapterTable!$S$26+VLOOKUP(SUBSTITUTE(D$1,"성장단계","")&amp;"보스단계오프셋",ChapterTable!$S:$T,2,0))/ChapterTable!$S$23)))</f>
        <v>4</v>
      </c>
      <c r="E79" s="1">
        <f ca="1">IF(AND($A79=0,$B79=1),
    VLOOKUP(1,ChapterTable!$1:$1048576,MATCH("최종"&amp;SUBSTITUTE(SUBSTITUTE(E$1,"standard",""),"|Float",""),ChapterTable!$1:$1,0),0)*ChapterTable!$Q$17,
  IF(AND($A79=0,$B79=0),
    E80,
  IF($B79=0,
    VLOOKUP($A79,ChapterTable!$1:$1048576,MATCH("최종"&amp;SUBSTITUTE(SUBSTITUTE(E$1,"standard",""),"|Float",""),ChapterTable!$1:$1,0),0),
  IF($B79=1,
    IF($L79=FALSE,
      VLOOKUP($A79,ChapterTable!$1:$1048576,MATCH("최종"&amp;SUBSTITUTE(SUBSTITUTE(E$1,"standard",""),"|Float",""),ChapterTable!$1:$1,0),0),
      VLOOKUP($A79-ChapterTable!$Q$11,ChapterTable!$1:$1048576,MATCH("최종"&amp;SUBSTITUTE(SUBSTITUTE(E$1,"standard",""),"|Float",""),ChapterTable!$1:$1,0),0)*ChapterTable!$Q$14
    ),
  OFFSET(E79,-$B79+IF($L79,1,0),0)*
    (VLOOKUP(SUBSTITUTE(SUBSTITUTE(E$1,"standard",""),"|Float","")&amp;"인게임누적곱배수",ChapterTable!$S:$T,2,0)^C79
    +VLOOKUP(SUBSTITUTE(SUBSTITUTE(E$1,"standard",""),"|Float","")&amp;"인게임누적합배수",ChapterTable!$S:$T,2,0)*C79)
  )
  )
  )
)</f>
        <v>495</v>
      </c>
      <c r="F79" s="1">
        <f ca="1">IF(AND($A79=0,$B79=1),
    VLOOKUP(1,ChapterTable!$1:$1048576,MATCH("최종"&amp;SUBSTITUTE(SUBSTITUTE(F$1,"standard",""),"|Float",""),ChapterTable!$1:$1,0),0)*ChapterTable!$Q$17,
  IF(AND($A79=0,$B79=0),
    F80,
  IF($B79=0,
    VLOOKUP($A79,ChapterTable!$1:$1048576,MATCH("최종"&amp;SUBSTITUTE(SUBSTITUTE(F$1,"standard",""),"|Float",""),ChapterTable!$1:$1,0),0),
  IF($B79=1,
    IF($L79=FALSE,
      VLOOKUP($A79,ChapterTable!$1:$1048576,MATCH("최종"&amp;SUBSTITUTE(SUBSTITUTE(F$1,"standard",""),"|Float",""),ChapterTable!$1:$1,0),0),
      VLOOKUP($A79-ChapterTable!$Q$11,ChapterTable!$1:$1048576,MATCH("최종"&amp;SUBSTITUTE(SUBSTITUTE(F$1,"standard",""),"|Float",""),ChapterTable!$1:$1,0),0)*ChapterTable!$Q$14
    ),
  OFFSET(F79,-$B79+IF($L79,1,0),0)*
    (VLOOKUP(SUBSTITUTE(SUBSTITUTE(F$1,"standard",""),"|Float","")&amp;"인게임누적곱배수",ChapterTable!$S:$T,2,0)^D79
    +VLOOKUP(SUBSTITUTE(SUBSTITUTE(F$1,"standard",""),"|Float","")&amp;"인게임누적합배수",ChapterTable!$S:$T,2,0)*D79)
  )
  )
  )
)</f>
        <v>180</v>
      </c>
      <c r="J79" t="str">
        <f>IF(ISBLANK(I79),"",
IFERROR(VLOOKUP(I79,[1]StringTable!$1:$1048576,MATCH([1]StringTable!$B$1,[1]StringTable!$1:$1,0),0),
IFERROR(VLOOKUP(I79,[1]InApkStringTable!$1:$1048576,MATCH([1]InApkStringTable!$B$1,[1]InApkStringTable!$1:$1,0),0),
"스트링없음")))</f>
        <v/>
      </c>
      <c r="L79" t="b">
        <v>0</v>
      </c>
      <c r="N79" t="str">
        <f>IF(ISBLANK(M79),"",IF(ISERROR(VLOOKUP(M79,MapTable!$A:$A,1,0)),"맵없음",""))</f>
        <v/>
      </c>
      <c r="O79">
        <f t="shared" si="4"/>
        <v>5</v>
      </c>
      <c r="Q79">
        <f t="shared" si="5"/>
        <v>5</v>
      </c>
      <c r="R79" t="b">
        <f t="shared" ca="1" si="6"/>
        <v>0</v>
      </c>
      <c r="T79" t="b">
        <f t="shared" ca="1" si="7"/>
        <v>0</v>
      </c>
      <c r="U79" t="str">
        <f t="shared" si="8"/>
        <v>Map_1x46</v>
      </c>
      <c r="V79" t="str">
        <f>IF(ISBLANK(U79),"",IF(ISERROR(VLOOKUP(U79,MapTable!$A:$A,1,0)),"맵없음",""))</f>
        <v/>
      </c>
      <c r="X79" t="str">
        <f>IF(ISBLANK(W79),"",
IF(ISERROR(FIND(",",W79)),
  IF(ISERROR(VLOOKUP(W79,MapTable!$A:$A,1,0)),"맵없음",
  ""),
IF(ISERROR(FIND(",",W79,FIND(",",W79)+1)),
  IF(OR(ISERROR(VLOOKUP(LEFT(W79,FIND(",",W79)-1),MapTable!$A:$A,1,0)),ISERROR(VLOOKUP(TRIM(MID(W79,FIND(",",W79)+1,999)),MapTable!$A:$A,1,0))),"맵없음",
  ""),
IF(ISERROR(FIND(",",W79,FIND(",",W79,FIND(",",W79)+1)+1)),
  IF(OR(ISERROR(VLOOKUP(LEFT(W79,FIND(",",W79)-1),MapTable!$A:$A,1,0)),ISERROR(VLOOKUP(TRIM(MID(W79,FIND(",",W79)+1,FIND(",",W79,FIND(",",W79)+1)-FIND(",",W79)-1)),MapTable!$A:$A,1,0)),ISERROR(VLOOKUP(TRIM(MID(W79,FIND(",",W79,FIND(",",W79)+1)+1,999)),MapTable!$A:$A,1,0))),"맵없음",
  ""),
IF(ISERROR(FIND(",",W79,FIND(",",W79,FIND(",",W79,FIND(",",W79)+1)+1)+1)),
  IF(OR(ISERROR(VLOOKUP(LEFT(W79,FIND(",",W79)-1),MapTable!$A:$A,1,0)),ISERROR(VLOOKUP(TRIM(MID(W79,FIND(",",W79)+1,FIND(",",W79,FIND(",",W79)+1)-FIND(",",W79)-1)),MapTable!$A:$A,1,0)),ISERROR(VLOOKUP(TRIM(MID(W79,FIND(",",W79,FIND(",",W79)+1)+1,FIND(",",W79,FIND(",",W79,FIND(",",W79)+1)+1)-FIND(",",W79,FIND(",",W79)+1)-1)),MapTable!$A:$A,1,0)),ISERROR(VLOOKUP(TRIM(MID(W79,FIND(",",W79,FIND(",",W79,FIND(",",W79)+1)+1)+1,999)),MapTable!$A:$A,1,0))),"맵없음",
  ""),
)))))</f>
        <v/>
      </c>
      <c r="AB79">
        <v>1005</v>
      </c>
      <c r="AC79" t="str">
        <f>IF(ISBLANK(AB79),"",IF(ISERROR(VLOOKUP(AB79,[3]DropTable!$A:$A,1,0)),"드랍없음",""))</f>
        <v/>
      </c>
      <c r="AE79" t="str">
        <f>IF(ISBLANK(AD79),"",IF(ISERROR(VLOOKUP(AD79,[3]DropTable!$A:$A,1,0)),"드랍없음",""))</f>
        <v/>
      </c>
      <c r="AG79">
        <v>9.8000000000000007</v>
      </c>
      <c r="AH79">
        <v>0.5</v>
      </c>
    </row>
    <row r="80" spans="1:34" x14ac:dyDescent="0.3">
      <c r="A80">
        <v>1</v>
      </c>
      <c r="B80">
        <v>47</v>
      </c>
      <c r="C80">
        <f>IF(OR($L80=TRUE,$A80=0,MOD($A80,ChapterTable!$S$20)&lt;&gt;0),
MAX(0,INT(($B80+ChapterTable!$Q$26+VLOOKUP(SUBSTITUTE(C$1,"성장단계","")&amp;"단계오프셋",ChapterTable!$S:$T,2,0))/ChapterTable!$Q$23)),
MAX(0,INT(($B80+ChapterTable!$S$26+VLOOKUP(SUBSTITUTE(C$1,"성장단계","")&amp;"보스단계오프셋",ChapterTable!$S:$T,2,0))/ChapterTable!$S$23)))</f>
        <v>5</v>
      </c>
      <c r="D80">
        <f>IF(OR($L80=TRUE,$A80=0,MOD($A80,ChapterTable!$S$20)&lt;&gt;0),
MAX(0,INT(($B80+ChapterTable!$Q$26+VLOOKUP(SUBSTITUTE(D$1,"성장단계","")&amp;"단계오프셋",ChapterTable!$S:$T,2,0))/ChapterTable!$Q$23)),
MAX(0,INT(($B80+ChapterTable!$S$26+VLOOKUP(SUBSTITUTE(D$1,"성장단계","")&amp;"보스단계오프셋",ChapterTable!$S:$T,2,0))/ChapterTable!$S$23)))</f>
        <v>4</v>
      </c>
      <c r="E80" s="1">
        <f ca="1">IF(AND($A80=0,$B80=1),
    VLOOKUP(1,ChapterTable!$1:$1048576,MATCH("최종"&amp;SUBSTITUTE(SUBSTITUTE(E$1,"standard",""),"|Float",""),ChapterTable!$1:$1,0),0)*ChapterTable!$Q$17,
  IF(AND($A80=0,$B80=0),
    E81,
  IF($B80=0,
    VLOOKUP($A80,ChapterTable!$1:$1048576,MATCH("최종"&amp;SUBSTITUTE(SUBSTITUTE(E$1,"standard",""),"|Float",""),ChapterTable!$1:$1,0),0),
  IF($B80=1,
    IF($L80=FALSE,
      VLOOKUP($A80,ChapterTable!$1:$1048576,MATCH("최종"&amp;SUBSTITUTE(SUBSTITUTE(E$1,"standard",""),"|Float",""),ChapterTable!$1:$1,0),0),
      VLOOKUP($A80-ChapterTable!$Q$11,ChapterTable!$1:$1048576,MATCH("최종"&amp;SUBSTITUTE(SUBSTITUTE(E$1,"standard",""),"|Float",""),ChapterTable!$1:$1,0),0)*ChapterTable!$Q$14
    ),
  OFFSET(E80,-$B80+IF($L80,1,0),0)*
    (VLOOKUP(SUBSTITUTE(SUBSTITUTE(E$1,"standard",""),"|Float","")&amp;"인게임누적곱배수",ChapterTable!$S:$T,2,0)^C80
    +VLOOKUP(SUBSTITUTE(SUBSTITUTE(E$1,"standard",""),"|Float","")&amp;"인게임누적합배수",ChapterTable!$S:$T,2,0)*C80)
  )
  )
  )
)</f>
        <v>495</v>
      </c>
      <c r="F80" s="1">
        <f ca="1">IF(AND($A80=0,$B80=1),
    VLOOKUP(1,ChapterTable!$1:$1048576,MATCH("최종"&amp;SUBSTITUTE(SUBSTITUTE(F$1,"standard",""),"|Float",""),ChapterTable!$1:$1,0),0)*ChapterTable!$Q$17,
  IF(AND($A80=0,$B80=0),
    F81,
  IF($B80=0,
    VLOOKUP($A80,ChapterTable!$1:$1048576,MATCH("최종"&amp;SUBSTITUTE(SUBSTITUTE(F$1,"standard",""),"|Float",""),ChapterTable!$1:$1,0),0),
  IF($B80=1,
    IF($L80=FALSE,
      VLOOKUP($A80,ChapterTable!$1:$1048576,MATCH("최종"&amp;SUBSTITUTE(SUBSTITUTE(F$1,"standard",""),"|Float",""),ChapterTable!$1:$1,0),0),
      VLOOKUP($A80-ChapterTable!$Q$11,ChapterTable!$1:$1048576,MATCH("최종"&amp;SUBSTITUTE(SUBSTITUTE(F$1,"standard",""),"|Float",""),ChapterTable!$1:$1,0),0)*ChapterTable!$Q$14
    ),
  OFFSET(F80,-$B80+IF($L80,1,0),0)*
    (VLOOKUP(SUBSTITUTE(SUBSTITUTE(F$1,"standard",""),"|Float","")&amp;"인게임누적곱배수",ChapterTable!$S:$T,2,0)^D80
    +VLOOKUP(SUBSTITUTE(SUBSTITUTE(F$1,"standard",""),"|Float","")&amp;"인게임누적합배수",ChapterTable!$S:$T,2,0)*D80)
  )
  )
  )
)</f>
        <v>180</v>
      </c>
      <c r="J80" t="str">
        <f>IF(ISBLANK(I80),"",
IFERROR(VLOOKUP(I80,[1]StringTable!$1:$1048576,MATCH([1]StringTable!$B$1,[1]StringTable!$1:$1,0),0),
IFERROR(VLOOKUP(I80,[1]InApkStringTable!$1:$1048576,MATCH([1]InApkStringTable!$B$1,[1]InApkStringTable!$1:$1,0),0),
"스트링없음")))</f>
        <v/>
      </c>
      <c r="L80" t="b">
        <v>0</v>
      </c>
      <c r="N80" t="str">
        <f>IF(ISBLANK(M80),"",IF(ISERROR(VLOOKUP(M80,MapTable!$A:$A,1,0)),"맵없음",""))</f>
        <v/>
      </c>
      <c r="O80">
        <f t="shared" si="4"/>
        <v>5</v>
      </c>
      <c r="Q80">
        <f t="shared" si="5"/>
        <v>5</v>
      </c>
      <c r="R80" t="b">
        <f t="shared" ca="1" si="6"/>
        <v>0</v>
      </c>
      <c r="T80" t="b">
        <f t="shared" ca="1" si="7"/>
        <v>0</v>
      </c>
      <c r="U80" t="str">
        <f t="shared" si="8"/>
        <v>Map_1x47</v>
      </c>
      <c r="V80" t="str">
        <f>IF(ISBLANK(U80),"",IF(ISERROR(VLOOKUP(U80,MapTable!$A:$A,1,0)),"맵없음",""))</f>
        <v/>
      </c>
      <c r="X80" t="str">
        <f>IF(ISBLANK(W80),"",
IF(ISERROR(FIND(",",W80)),
  IF(ISERROR(VLOOKUP(W80,MapTable!$A:$A,1,0)),"맵없음",
  ""),
IF(ISERROR(FIND(",",W80,FIND(",",W80)+1)),
  IF(OR(ISERROR(VLOOKUP(LEFT(W80,FIND(",",W80)-1),MapTable!$A:$A,1,0)),ISERROR(VLOOKUP(TRIM(MID(W80,FIND(",",W80)+1,999)),MapTable!$A:$A,1,0))),"맵없음",
  ""),
IF(ISERROR(FIND(",",W80,FIND(",",W80,FIND(",",W80)+1)+1)),
  IF(OR(ISERROR(VLOOKUP(LEFT(W80,FIND(",",W80)-1),MapTable!$A:$A,1,0)),ISERROR(VLOOKUP(TRIM(MID(W80,FIND(",",W80)+1,FIND(",",W80,FIND(",",W80)+1)-FIND(",",W80)-1)),MapTable!$A:$A,1,0)),ISERROR(VLOOKUP(TRIM(MID(W80,FIND(",",W80,FIND(",",W80)+1)+1,999)),MapTable!$A:$A,1,0))),"맵없음",
  ""),
IF(ISERROR(FIND(",",W80,FIND(",",W80,FIND(",",W80,FIND(",",W80)+1)+1)+1)),
  IF(OR(ISERROR(VLOOKUP(LEFT(W80,FIND(",",W80)-1),MapTable!$A:$A,1,0)),ISERROR(VLOOKUP(TRIM(MID(W80,FIND(",",W80)+1,FIND(",",W80,FIND(",",W80)+1)-FIND(",",W80)-1)),MapTable!$A:$A,1,0)),ISERROR(VLOOKUP(TRIM(MID(W80,FIND(",",W80,FIND(",",W80)+1)+1,FIND(",",W80,FIND(",",W80,FIND(",",W80)+1)+1)-FIND(",",W80,FIND(",",W80)+1)-1)),MapTable!$A:$A,1,0)),ISERROR(VLOOKUP(TRIM(MID(W80,FIND(",",W80,FIND(",",W80,FIND(",",W80)+1)+1)+1,999)),MapTable!$A:$A,1,0))),"맵없음",
  ""),
)))))</f>
        <v/>
      </c>
      <c r="AB80">
        <v>1005</v>
      </c>
      <c r="AC80" t="str">
        <f>IF(ISBLANK(AB80),"",IF(ISERROR(VLOOKUP(AB80,[3]DropTable!$A:$A,1,0)),"드랍없음",""))</f>
        <v/>
      </c>
      <c r="AE80" t="str">
        <f>IF(ISBLANK(AD80),"",IF(ISERROR(VLOOKUP(AD80,[3]DropTable!$A:$A,1,0)),"드랍없음",""))</f>
        <v/>
      </c>
      <c r="AG80">
        <v>9.8000000000000007</v>
      </c>
      <c r="AH80">
        <v>0.5</v>
      </c>
    </row>
    <row r="81" spans="1:34" x14ac:dyDescent="0.3">
      <c r="A81">
        <v>1</v>
      </c>
      <c r="B81">
        <v>48</v>
      </c>
      <c r="C81">
        <f>IF(OR($L81=TRUE,$A81=0,MOD($A81,ChapterTable!$S$20)&lt;&gt;0),
MAX(0,INT(($B81+ChapterTable!$Q$26+VLOOKUP(SUBSTITUTE(C$1,"성장단계","")&amp;"단계오프셋",ChapterTable!$S:$T,2,0))/ChapterTable!$Q$23)),
MAX(0,INT(($B81+ChapterTable!$S$26+VLOOKUP(SUBSTITUTE(C$1,"성장단계","")&amp;"보스단계오프셋",ChapterTable!$S:$T,2,0))/ChapterTable!$S$23)))</f>
        <v>5</v>
      </c>
      <c r="D81">
        <f>IF(OR($L81=TRUE,$A81=0,MOD($A81,ChapterTable!$S$20)&lt;&gt;0),
MAX(0,INT(($B81+ChapterTable!$Q$26+VLOOKUP(SUBSTITUTE(D$1,"성장단계","")&amp;"단계오프셋",ChapterTable!$S:$T,2,0))/ChapterTable!$Q$23)),
MAX(0,INT(($B81+ChapterTable!$S$26+VLOOKUP(SUBSTITUTE(D$1,"성장단계","")&amp;"보스단계오프셋",ChapterTable!$S:$T,2,0))/ChapterTable!$S$23)))</f>
        <v>4</v>
      </c>
      <c r="E81" s="1">
        <f ca="1">IF(AND($A81=0,$B81=1),
    VLOOKUP(1,ChapterTable!$1:$1048576,MATCH("최종"&amp;SUBSTITUTE(SUBSTITUTE(E$1,"standard",""),"|Float",""),ChapterTable!$1:$1,0),0)*ChapterTable!$Q$17,
  IF(AND($A81=0,$B81=0),
    E82,
  IF($B81=0,
    VLOOKUP($A81,ChapterTable!$1:$1048576,MATCH("최종"&amp;SUBSTITUTE(SUBSTITUTE(E$1,"standard",""),"|Float",""),ChapterTable!$1:$1,0),0),
  IF($B81=1,
    IF($L81=FALSE,
      VLOOKUP($A81,ChapterTable!$1:$1048576,MATCH("최종"&amp;SUBSTITUTE(SUBSTITUTE(E$1,"standard",""),"|Float",""),ChapterTable!$1:$1,0),0),
      VLOOKUP($A81-ChapterTable!$Q$11,ChapterTable!$1:$1048576,MATCH("최종"&amp;SUBSTITUTE(SUBSTITUTE(E$1,"standard",""),"|Float",""),ChapterTable!$1:$1,0),0)*ChapterTable!$Q$14
    ),
  OFFSET(E81,-$B81+IF($L81,1,0),0)*
    (VLOOKUP(SUBSTITUTE(SUBSTITUTE(E$1,"standard",""),"|Float","")&amp;"인게임누적곱배수",ChapterTable!$S:$T,2,0)^C81
    +VLOOKUP(SUBSTITUTE(SUBSTITUTE(E$1,"standard",""),"|Float","")&amp;"인게임누적합배수",ChapterTable!$S:$T,2,0)*C81)
  )
  )
  )
)</f>
        <v>495</v>
      </c>
      <c r="F81" s="1">
        <f ca="1">IF(AND($A81=0,$B81=1),
    VLOOKUP(1,ChapterTable!$1:$1048576,MATCH("최종"&amp;SUBSTITUTE(SUBSTITUTE(F$1,"standard",""),"|Float",""),ChapterTable!$1:$1,0),0)*ChapterTable!$Q$17,
  IF(AND($A81=0,$B81=0),
    F82,
  IF($B81=0,
    VLOOKUP($A81,ChapterTable!$1:$1048576,MATCH("최종"&amp;SUBSTITUTE(SUBSTITUTE(F$1,"standard",""),"|Float",""),ChapterTable!$1:$1,0),0),
  IF($B81=1,
    IF($L81=FALSE,
      VLOOKUP($A81,ChapterTable!$1:$1048576,MATCH("최종"&amp;SUBSTITUTE(SUBSTITUTE(F$1,"standard",""),"|Float",""),ChapterTable!$1:$1,0),0),
      VLOOKUP($A81-ChapterTable!$Q$11,ChapterTable!$1:$1048576,MATCH("최종"&amp;SUBSTITUTE(SUBSTITUTE(F$1,"standard",""),"|Float",""),ChapterTable!$1:$1,0),0)*ChapterTable!$Q$14
    ),
  OFFSET(F81,-$B81+IF($L81,1,0),0)*
    (VLOOKUP(SUBSTITUTE(SUBSTITUTE(F$1,"standard",""),"|Float","")&amp;"인게임누적곱배수",ChapterTable!$S:$T,2,0)^D81
    +VLOOKUP(SUBSTITUTE(SUBSTITUTE(F$1,"standard",""),"|Float","")&amp;"인게임누적합배수",ChapterTable!$S:$T,2,0)*D81)
  )
  )
  )
)</f>
        <v>180</v>
      </c>
      <c r="J81" t="str">
        <f>IF(ISBLANK(I81),"",
IFERROR(VLOOKUP(I81,[1]StringTable!$1:$1048576,MATCH([1]StringTable!$B$1,[1]StringTable!$1:$1,0),0),
IFERROR(VLOOKUP(I81,[1]InApkStringTable!$1:$1048576,MATCH([1]InApkStringTable!$B$1,[1]InApkStringTable!$1:$1,0),0),
"스트링없음")))</f>
        <v/>
      </c>
      <c r="L81" t="b">
        <v>0</v>
      </c>
      <c r="N81" t="str">
        <f>IF(ISBLANK(M81),"",IF(ISERROR(VLOOKUP(M81,MapTable!$A:$A,1,0)),"맵없음",""))</f>
        <v/>
      </c>
      <c r="O81">
        <f t="shared" si="4"/>
        <v>5</v>
      </c>
      <c r="Q81">
        <f t="shared" si="5"/>
        <v>5</v>
      </c>
      <c r="R81" t="b">
        <f t="shared" ca="1" si="6"/>
        <v>0</v>
      </c>
      <c r="T81" t="b">
        <f t="shared" ca="1" si="7"/>
        <v>0</v>
      </c>
      <c r="U81" t="str">
        <f t="shared" si="8"/>
        <v>Map_1x48</v>
      </c>
      <c r="V81" t="str">
        <f>IF(ISBLANK(U81),"",IF(ISERROR(VLOOKUP(U81,MapTable!$A:$A,1,0)),"맵없음",""))</f>
        <v/>
      </c>
      <c r="X81" t="str">
        <f>IF(ISBLANK(W81),"",
IF(ISERROR(FIND(",",W81)),
  IF(ISERROR(VLOOKUP(W81,MapTable!$A:$A,1,0)),"맵없음",
  ""),
IF(ISERROR(FIND(",",W81,FIND(",",W81)+1)),
  IF(OR(ISERROR(VLOOKUP(LEFT(W81,FIND(",",W81)-1),MapTable!$A:$A,1,0)),ISERROR(VLOOKUP(TRIM(MID(W81,FIND(",",W81)+1,999)),MapTable!$A:$A,1,0))),"맵없음",
  ""),
IF(ISERROR(FIND(",",W81,FIND(",",W81,FIND(",",W81)+1)+1)),
  IF(OR(ISERROR(VLOOKUP(LEFT(W81,FIND(",",W81)-1),MapTable!$A:$A,1,0)),ISERROR(VLOOKUP(TRIM(MID(W81,FIND(",",W81)+1,FIND(",",W81,FIND(",",W81)+1)-FIND(",",W81)-1)),MapTable!$A:$A,1,0)),ISERROR(VLOOKUP(TRIM(MID(W81,FIND(",",W81,FIND(",",W81)+1)+1,999)),MapTable!$A:$A,1,0))),"맵없음",
  ""),
IF(ISERROR(FIND(",",W81,FIND(",",W81,FIND(",",W81,FIND(",",W81)+1)+1)+1)),
  IF(OR(ISERROR(VLOOKUP(LEFT(W81,FIND(",",W81)-1),MapTable!$A:$A,1,0)),ISERROR(VLOOKUP(TRIM(MID(W81,FIND(",",W81)+1,FIND(",",W81,FIND(",",W81)+1)-FIND(",",W81)-1)),MapTable!$A:$A,1,0)),ISERROR(VLOOKUP(TRIM(MID(W81,FIND(",",W81,FIND(",",W81)+1)+1,FIND(",",W81,FIND(",",W81,FIND(",",W81)+1)+1)-FIND(",",W81,FIND(",",W81)+1)-1)),MapTable!$A:$A,1,0)),ISERROR(VLOOKUP(TRIM(MID(W81,FIND(",",W81,FIND(",",W81,FIND(",",W81)+1)+1)+1,999)),MapTable!$A:$A,1,0))),"맵없음",
  ""),
)))))</f>
        <v/>
      </c>
      <c r="AB81">
        <v>1005</v>
      </c>
      <c r="AC81" t="str">
        <f>IF(ISBLANK(AB81),"",IF(ISERROR(VLOOKUP(AB81,[3]DropTable!$A:$A,1,0)),"드랍없음",""))</f>
        <v/>
      </c>
      <c r="AE81" t="str">
        <f>IF(ISBLANK(AD81),"",IF(ISERROR(VLOOKUP(AD81,[3]DropTable!$A:$A,1,0)),"드랍없음",""))</f>
        <v/>
      </c>
      <c r="AG81">
        <v>9.8000000000000007</v>
      </c>
      <c r="AH81">
        <v>0.5</v>
      </c>
    </row>
    <row r="82" spans="1:34" x14ac:dyDescent="0.3">
      <c r="A82">
        <v>1</v>
      </c>
      <c r="B82">
        <v>49</v>
      </c>
      <c r="C82">
        <f>IF(OR($L82=TRUE,$A82=0,MOD($A82,ChapterTable!$S$20)&lt;&gt;0),
MAX(0,INT(($B82+ChapterTable!$Q$26+VLOOKUP(SUBSTITUTE(C$1,"성장단계","")&amp;"단계오프셋",ChapterTable!$S:$T,2,0))/ChapterTable!$Q$23)),
MAX(0,INT(($B82+ChapterTable!$S$26+VLOOKUP(SUBSTITUTE(C$1,"성장단계","")&amp;"보스단계오프셋",ChapterTable!$S:$T,2,0))/ChapterTable!$S$23)))</f>
        <v>5</v>
      </c>
      <c r="D82">
        <f>IF(OR($L82=TRUE,$A82=0,MOD($A82,ChapterTable!$S$20)&lt;&gt;0),
MAX(0,INT(($B82+ChapterTable!$Q$26+VLOOKUP(SUBSTITUTE(D$1,"성장단계","")&amp;"단계오프셋",ChapterTable!$S:$T,2,0))/ChapterTable!$Q$23)),
MAX(0,INT(($B82+ChapterTable!$S$26+VLOOKUP(SUBSTITUTE(D$1,"성장단계","")&amp;"보스단계오프셋",ChapterTable!$S:$T,2,0))/ChapterTable!$S$23)))</f>
        <v>4</v>
      </c>
      <c r="E82" s="1">
        <f ca="1">IF(AND($A82=0,$B82=1),
    VLOOKUP(1,ChapterTable!$1:$1048576,MATCH("최종"&amp;SUBSTITUTE(SUBSTITUTE(E$1,"standard",""),"|Float",""),ChapterTable!$1:$1,0),0)*ChapterTable!$Q$17,
  IF(AND($A82=0,$B82=0),
    E83,
  IF($B82=0,
    VLOOKUP($A82,ChapterTable!$1:$1048576,MATCH("최종"&amp;SUBSTITUTE(SUBSTITUTE(E$1,"standard",""),"|Float",""),ChapterTable!$1:$1,0),0),
  IF($B82=1,
    IF($L82=FALSE,
      VLOOKUP($A82,ChapterTable!$1:$1048576,MATCH("최종"&amp;SUBSTITUTE(SUBSTITUTE(E$1,"standard",""),"|Float",""),ChapterTable!$1:$1,0),0),
      VLOOKUP($A82-ChapterTable!$Q$11,ChapterTable!$1:$1048576,MATCH("최종"&amp;SUBSTITUTE(SUBSTITUTE(E$1,"standard",""),"|Float",""),ChapterTable!$1:$1,0),0)*ChapterTable!$Q$14
    ),
  OFFSET(E82,-$B82+IF($L82,1,0),0)*
    (VLOOKUP(SUBSTITUTE(SUBSTITUTE(E$1,"standard",""),"|Float","")&amp;"인게임누적곱배수",ChapterTable!$S:$T,2,0)^C82
    +VLOOKUP(SUBSTITUTE(SUBSTITUTE(E$1,"standard",""),"|Float","")&amp;"인게임누적합배수",ChapterTable!$S:$T,2,0)*C82)
  )
  )
  )
)</f>
        <v>495</v>
      </c>
      <c r="F82" s="1">
        <f ca="1">IF(AND($A82=0,$B82=1),
    VLOOKUP(1,ChapterTable!$1:$1048576,MATCH("최종"&amp;SUBSTITUTE(SUBSTITUTE(F$1,"standard",""),"|Float",""),ChapterTable!$1:$1,0),0)*ChapterTable!$Q$17,
  IF(AND($A82=0,$B82=0),
    F83,
  IF($B82=0,
    VLOOKUP($A82,ChapterTable!$1:$1048576,MATCH("최종"&amp;SUBSTITUTE(SUBSTITUTE(F$1,"standard",""),"|Float",""),ChapterTable!$1:$1,0),0),
  IF($B82=1,
    IF($L82=FALSE,
      VLOOKUP($A82,ChapterTable!$1:$1048576,MATCH("최종"&amp;SUBSTITUTE(SUBSTITUTE(F$1,"standard",""),"|Float",""),ChapterTable!$1:$1,0),0),
      VLOOKUP($A82-ChapterTable!$Q$11,ChapterTable!$1:$1048576,MATCH("최종"&amp;SUBSTITUTE(SUBSTITUTE(F$1,"standard",""),"|Float",""),ChapterTable!$1:$1,0),0)*ChapterTable!$Q$14
    ),
  OFFSET(F82,-$B82+IF($L82,1,0),0)*
    (VLOOKUP(SUBSTITUTE(SUBSTITUTE(F$1,"standard",""),"|Float","")&amp;"인게임누적곱배수",ChapterTable!$S:$T,2,0)^D82
    +VLOOKUP(SUBSTITUTE(SUBSTITUTE(F$1,"standard",""),"|Float","")&amp;"인게임누적합배수",ChapterTable!$S:$T,2,0)*D82)
  )
  )
  )
)</f>
        <v>180</v>
      </c>
      <c r="J82" t="str">
        <f>IF(ISBLANK(I82),"",
IFERROR(VLOOKUP(I82,[1]StringTable!$1:$1048576,MATCH([1]StringTable!$B$1,[1]StringTable!$1:$1,0),0),
IFERROR(VLOOKUP(I82,[1]InApkStringTable!$1:$1048576,MATCH([1]InApkStringTable!$B$1,[1]InApkStringTable!$1:$1,0),0),
"스트링없음")))</f>
        <v/>
      </c>
      <c r="L82" t="b">
        <v>0</v>
      </c>
      <c r="N82" t="str">
        <f>IF(ISBLANK(M82),"",IF(ISERROR(VLOOKUP(M82,MapTable!$A:$A,1,0)),"맵없음",""))</f>
        <v/>
      </c>
      <c r="O82">
        <f t="shared" si="4"/>
        <v>95</v>
      </c>
      <c r="Q82">
        <f t="shared" si="5"/>
        <v>95</v>
      </c>
      <c r="R82" t="b">
        <f t="shared" ca="1" si="6"/>
        <v>1</v>
      </c>
      <c r="S82" t="b">
        <v>0</v>
      </c>
      <c r="T82" t="b">
        <f t="shared" si="7"/>
        <v>0</v>
      </c>
      <c r="U82" t="str">
        <f t="shared" si="8"/>
        <v>Map_1x49</v>
      </c>
      <c r="V82" t="str">
        <f>IF(ISBLANK(U82),"",IF(ISERROR(VLOOKUP(U82,MapTable!$A:$A,1,0)),"맵없음",""))</f>
        <v/>
      </c>
      <c r="X82" t="str">
        <f>IF(ISBLANK(W82),"",
IF(ISERROR(FIND(",",W82)),
  IF(ISERROR(VLOOKUP(W82,MapTable!$A:$A,1,0)),"맵없음",
  ""),
IF(ISERROR(FIND(",",W82,FIND(",",W82)+1)),
  IF(OR(ISERROR(VLOOKUP(LEFT(W82,FIND(",",W82)-1),MapTable!$A:$A,1,0)),ISERROR(VLOOKUP(TRIM(MID(W82,FIND(",",W82)+1,999)),MapTable!$A:$A,1,0))),"맵없음",
  ""),
IF(ISERROR(FIND(",",W82,FIND(",",W82,FIND(",",W82)+1)+1)),
  IF(OR(ISERROR(VLOOKUP(LEFT(W82,FIND(",",W82)-1),MapTable!$A:$A,1,0)),ISERROR(VLOOKUP(TRIM(MID(W82,FIND(",",W82)+1,FIND(",",W82,FIND(",",W82)+1)-FIND(",",W82)-1)),MapTable!$A:$A,1,0)),ISERROR(VLOOKUP(TRIM(MID(W82,FIND(",",W82,FIND(",",W82)+1)+1,999)),MapTable!$A:$A,1,0))),"맵없음",
  ""),
IF(ISERROR(FIND(",",W82,FIND(",",W82,FIND(",",W82,FIND(",",W82)+1)+1)+1)),
  IF(OR(ISERROR(VLOOKUP(LEFT(W82,FIND(",",W82)-1),MapTable!$A:$A,1,0)),ISERROR(VLOOKUP(TRIM(MID(W82,FIND(",",W82)+1,FIND(",",W82,FIND(",",W82)+1)-FIND(",",W82)-1)),MapTable!$A:$A,1,0)),ISERROR(VLOOKUP(TRIM(MID(W82,FIND(",",W82,FIND(",",W82)+1)+1,FIND(",",W82,FIND(",",W82,FIND(",",W82)+1)+1)-FIND(",",W82,FIND(",",W82)+1)-1)),MapTable!$A:$A,1,0)),ISERROR(VLOOKUP(TRIM(MID(W82,FIND(",",W82,FIND(",",W82,FIND(",",W82)+1)+1)+1,999)),MapTable!$A:$A,1,0))),"맵없음",
  ""),
)))))</f>
        <v/>
      </c>
      <c r="AB82">
        <v>1005</v>
      </c>
      <c r="AC82" t="str">
        <f>IF(ISBLANK(AB82),"",IF(ISERROR(VLOOKUP(AB82,[3]DropTable!$A:$A,1,0)),"드랍없음",""))</f>
        <v/>
      </c>
      <c r="AE82" t="str">
        <f>IF(ISBLANK(AD82),"",IF(ISERROR(VLOOKUP(AD82,[3]DropTable!$A:$A,1,0)),"드랍없음",""))</f>
        <v/>
      </c>
      <c r="AG82">
        <v>9.8000000000000007</v>
      </c>
      <c r="AH82">
        <v>0.5</v>
      </c>
    </row>
    <row r="83" spans="1:34" x14ac:dyDescent="0.3">
      <c r="A83">
        <v>1</v>
      </c>
      <c r="B83">
        <v>50</v>
      </c>
      <c r="C83">
        <f>IF(OR($L83=TRUE,$A83=0,MOD($A83,ChapterTable!$S$20)&lt;&gt;0),
MAX(0,INT(($B83+ChapterTable!$Q$26+VLOOKUP(SUBSTITUTE(C$1,"성장단계","")&amp;"단계오프셋",ChapterTable!$S:$T,2,0))/ChapterTable!$Q$23)),
MAX(0,INT(($B83+ChapterTable!$S$26+VLOOKUP(SUBSTITUTE(C$1,"성장단계","")&amp;"보스단계오프셋",ChapterTable!$S:$T,2,0))/ChapterTable!$S$23)))</f>
        <v>5</v>
      </c>
      <c r="D83">
        <f>IF(OR($L83=TRUE,$A83=0,MOD($A83,ChapterTable!$S$20)&lt;&gt;0),
MAX(0,INT(($B83+ChapterTable!$Q$26+VLOOKUP(SUBSTITUTE(D$1,"성장단계","")&amp;"단계오프셋",ChapterTable!$S:$T,2,0))/ChapterTable!$Q$23)),
MAX(0,INT(($B83+ChapterTable!$S$26+VLOOKUP(SUBSTITUTE(D$1,"성장단계","")&amp;"보스단계오프셋",ChapterTable!$S:$T,2,0))/ChapterTable!$S$23)))</f>
        <v>4</v>
      </c>
      <c r="E83" s="1">
        <f ca="1">IF(AND($A83=0,$B83=1),
    VLOOKUP(1,ChapterTable!$1:$1048576,MATCH("최종"&amp;SUBSTITUTE(SUBSTITUTE(E$1,"standard",""),"|Float",""),ChapterTable!$1:$1,0),0)*ChapterTable!$Q$17,
  IF(AND($A83=0,$B83=0),
    E84,
  IF($B83=0,
    VLOOKUP($A83,ChapterTable!$1:$1048576,MATCH("최종"&amp;SUBSTITUTE(SUBSTITUTE(E$1,"standard",""),"|Float",""),ChapterTable!$1:$1,0),0),
  IF($B83=1,
    IF($L83=FALSE,
      VLOOKUP($A83,ChapterTable!$1:$1048576,MATCH("최종"&amp;SUBSTITUTE(SUBSTITUTE(E$1,"standard",""),"|Float",""),ChapterTable!$1:$1,0),0),
      VLOOKUP($A83-ChapterTable!$Q$11,ChapterTable!$1:$1048576,MATCH("최종"&amp;SUBSTITUTE(SUBSTITUTE(E$1,"standard",""),"|Float",""),ChapterTable!$1:$1,0),0)*ChapterTable!$Q$14
    ),
  OFFSET(E83,-$B83+IF($L83,1,0),0)*
    (VLOOKUP(SUBSTITUTE(SUBSTITUTE(E$1,"standard",""),"|Float","")&amp;"인게임누적곱배수",ChapterTable!$S:$T,2,0)^C83
    +VLOOKUP(SUBSTITUTE(SUBSTITUTE(E$1,"standard",""),"|Float","")&amp;"인게임누적합배수",ChapterTable!$S:$T,2,0)*C83)
  )
  )
  )
)</f>
        <v>495</v>
      </c>
      <c r="F83" s="1">
        <f ca="1">IF(AND($A83=0,$B83=1),
    VLOOKUP(1,ChapterTable!$1:$1048576,MATCH("최종"&amp;SUBSTITUTE(SUBSTITUTE(F$1,"standard",""),"|Float",""),ChapterTable!$1:$1,0),0)*ChapterTable!$Q$17,
  IF(AND($A83=0,$B83=0),
    F84,
  IF($B83=0,
    VLOOKUP($A83,ChapterTable!$1:$1048576,MATCH("최종"&amp;SUBSTITUTE(SUBSTITUTE(F$1,"standard",""),"|Float",""),ChapterTable!$1:$1,0),0),
  IF($B83=1,
    IF($L83=FALSE,
      VLOOKUP($A83,ChapterTable!$1:$1048576,MATCH("최종"&amp;SUBSTITUTE(SUBSTITUTE(F$1,"standard",""),"|Float",""),ChapterTable!$1:$1,0),0),
      VLOOKUP($A83-ChapterTable!$Q$11,ChapterTable!$1:$1048576,MATCH("최종"&amp;SUBSTITUTE(SUBSTITUTE(F$1,"standard",""),"|Float",""),ChapterTable!$1:$1,0),0)*ChapterTable!$Q$14
    ),
  OFFSET(F83,-$B83+IF($L83,1,0),0)*
    (VLOOKUP(SUBSTITUTE(SUBSTITUTE(F$1,"standard",""),"|Float","")&amp;"인게임누적곱배수",ChapterTable!$S:$T,2,0)^D83
    +VLOOKUP(SUBSTITUTE(SUBSTITUTE(F$1,"standard",""),"|Float","")&amp;"인게임누적합배수",ChapterTable!$S:$T,2,0)*D83)
  )
  )
  )
)</f>
        <v>180</v>
      </c>
      <c r="J83" t="str">
        <f>IF(ISBLANK(I83),"",
IFERROR(VLOOKUP(I83,[1]StringTable!$1:$1048576,MATCH([1]StringTable!$B$1,[1]StringTable!$1:$1,0),0),
IFERROR(VLOOKUP(I83,[1]InApkStringTable!$1:$1048576,MATCH([1]InApkStringTable!$B$1,[1]InApkStringTable!$1:$1,0),0),
"스트링없음")))</f>
        <v/>
      </c>
      <c r="L83" t="b">
        <v>0</v>
      </c>
      <c r="N83" t="str">
        <f>IF(ISBLANK(M83),"",IF(ISERROR(VLOOKUP(M83,MapTable!$A:$A,1,0)),"맵없음",""))</f>
        <v/>
      </c>
      <c r="O83">
        <f t="shared" si="4"/>
        <v>21</v>
      </c>
      <c r="P83">
        <v>23</v>
      </c>
      <c r="Q83">
        <f t="shared" si="5"/>
        <v>23</v>
      </c>
      <c r="R83" t="b">
        <f t="shared" ca="1" si="6"/>
        <v>0</v>
      </c>
      <c r="T83" t="b">
        <f t="shared" ca="1" si="7"/>
        <v>0</v>
      </c>
      <c r="U83" t="s">
        <v>340</v>
      </c>
      <c r="V83" t="str">
        <f>IF(ISBLANK(U83),"",IF(ISERROR(VLOOKUP(U83,MapTable!$A:$A,1,0)),"맵없음",""))</f>
        <v/>
      </c>
      <c r="X83" t="str">
        <f>IF(ISBLANK(W83),"",
IF(ISERROR(FIND(",",W83)),
  IF(ISERROR(VLOOKUP(W83,MapTable!$A:$A,1,0)),"맵없음",
  ""),
IF(ISERROR(FIND(",",W83,FIND(",",W83)+1)),
  IF(OR(ISERROR(VLOOKUP(LEFT(W83,FIND(",",W83)-1),MapTable!$A:$A,1,0)),ISERROR(VLOOKUP(TRIM(MID(W83,FIND(",",W83)+1,999)),MapTable!$A:$A,1,0))),"맵없음",
  ""),
IF(ISERROR(FIND(",",W83,FIND(",",W83,FIND(",",W83)+1)+1)),
  IF(OR(ISERROR(VLOOKUP(LEFT(W83,FIND(",",W83)-1),MapTable!$A:$A,1,0)),ISERROR(VLOOKUP(TRIM(MID(W83,FIND(",",W83)+1,FIND(",",W83,FIND(",",W83)+1)-FIND(",",W83)-1)),MapTable!$A:$A,1,0)),ISERROR(VLOOKUP(TRIM(MID(W83,FIND(",",W83,FIND(",",W83)+1)+1,999)),MapTable!$A:$A,1,0))),"맵없음",
  ""),
IF(ISERROR(FIND(",",W83,FIND(",",W83,FIND(",",W83,FIND(",",W83)+1)+1)+1)),
  IF(OR(ISERROR(VLOOKUP(LEFT(W83,FIND(",",W83)-1),MapTable!$A:$A,1,0)),ISERROR(VLOOKUP(TRIM(MID(W83,FIND(",",W83)+1,FIND(",",W83,FIND(",",W83)+1)-FIND(",",W83)-1)),MapTable!$A:$A,1,0)),ISERROR(VLOOKUP(TRIM(MID(W83,FIND(",",W83,FIND(",",W83)+1)+1,FIND(",",W83,FIND(",",W83,FIND(",",W83)+1)+1)-FIND(",",W83,FIND(",",W83)+1)-1)),MapTable!$A:$A,1,0)),ISERROR(VLOOKUP(TRIM(MID(W83,FIND(",",W83,FIND(",",W83,FIND(",",W83)+1)+1)+1,999)),MapTable!$A:$A,1,0))),"맵없음",
  ""),
)))))</f>
        <v/>
      </c>
      <c r="AB83">
        <v>1005</v>
      </c>
      <c r="AC83" t="str">
        <f>IF(ISBLANK(AB83),"",IF(ISERROR(VLOOKUP(AB83,[3]DropTable!$A:$A,1,0)),"드랍없음",""))</f>
        <v/>
      </c>
      <c r="AD83">
        <v>6001</v>
      </c>
      <c r="AE83" t="str">
        <f>IF(ISBLANK(AD83),"",IF(ISERROR(VLOOKUP(AD83,[3]DropTable!$A:$A,1,0)),"드랍없음",""))</f>
        <v/>
      </c>
      <c r="AF83">
        <v>11</v>
      </c>
      <c r="AG83">
        <v>32.4</v>
      </c>
      <c r="AH83">
        <v>0</v>
      </c>
    </row>
    <row r="84" spans="1:34" x14ac:dyDescent="0.3">
      <c r="A84">
        <v>2</v>
      </c>
      <c r="B84">
        <v>0</v>
      </c>
      <c r="C84">
        <f>IF(OR($L84=TRUE,$A84=0,MOD($A84,ChapterTable!$S$20)&lt;&gt;0),
MAX(0,INT(($B84+ChapterTable!$Q$26+VLOOKUP(SUBSTITUTE(C$1,"성장단계","")&amp;"단계오프셋",ChapterTable!$S:$T,2,0))/ChapterTable!$Q$23)),
MAX(0,INT(($B84+ChapterTable!$S$26+VLOOKUP(SUBSTITUTE(C$1,"성장단계","")&amp;"보스단계오프셋",ChapterTable!$S:$T,2,0))/ChapterTable!$S$23)))</f>
        <v>0</v>
      </c>
      <c r="D84">
        <f>IF(OR($L84=TRUE,$A84=0,MOD($A84,ChapterTable!$S$20)&lt;&gt;0),
MAX(0,INT(($B84+ChapterTable!$Q$26+VLOOKUP(SUBSTITUTE(D$1,"성장단계","")&amp;"단계오프셋",ChapterTable!$S:$T,2,0))/ChapterTable!$Q$23)),
MAX(0,INT(($B84+ChapterTable!$S$26+VLOOKUP(SUBSTITUTE(D$1,"성장단계","")&amp;"보스단계오프셋",ChapterTable!$S:$T,2,0))/ChapterTable!$S$23)))</f>
        <v>0</v>
      </c>
      <c r="E84" s="1">
        <f ca="1">IF(AND($A84=0,$B84=1),
    VLOOKUP(1,ChapterTable!$1:$1048576,MATCH("최종"&amp;SUBSTITUTE(SUBSTITUTE(E$1,"standard",""),"|Float",""),ChapterTable!$1:$1,0),0)*ChapterTable!$Q$17,
  IF(AND($A84=0,$B84=0),
    E85,
  IF($B84=0,
    VLOOKUP($A84,ChapterTable!$1:$1048576,MATCH("최종"&amp;SUBSTITUTE(SUBSTITUTE(E$1,"standard",""),"|Float",""),ChapterTable!$1:$1,0),0),
  IF($B84=1,
    IF($L84=FALSE,
      VLOOKUP($A84,ChapterTable!$1:$1048576,MATCH("최종"&amp;SUBSTITUTE(SUBSTITUTE(E$1,"standard",""),"|Float",""),ChapterTable!$1:$1,0),0),
      VLOOKUP($A84-ChapterTable!$Q$11,ChapterTable!$1:$1048576,MATCH("최종"&amp;SUBSTITUTE(SUBSTITUTE(E$1,"standard",""),"|Float",""),ChapterTable!$1:$1,0),0)*ChapterTable!$Q$14
    ),
  OFFSET(E84,-$B84+IF($L84,1,0),0)*
    (VLOOKUP(SUBSTITUTE(SUBSTITUTE(E$1,"standard",""),"|Float","")&amp;"인게임누적곱배수",ChapterTable!$S:$T,2,0)^C84
    +VLOOKUP(SUBSTITUTE(SUBSTITUTE(E$1,"standard",""),"|Float","")&amp;"인게임누적합배수",ChapterTable!$S:$T,2,0)*C84)
  )
  )
  )
)</f>
        <v>270</v>
      </c>
      <c r="F84" s="1">
        <f ca="1">IF(AND($A84=0,$B84=1),
    VLOOKUP(1,ChapterTable!$1:$1048576,MATCH("최종"&amp;SUBSTITUTE(SUBSTITUTE(F$1,"standard",""),"|Float",""),ChapterTable!$1:$1,0),0)*ChapterTable!$Q$17,
  IF(AND($A84=0,$B84=0),
    F85,
  IF($B84=0,
    VLOOKUP($A84,ChapterTable!$1:$1048576,MATCH("최종"&amp;SUBSTITUTE(SUBSTITUTE(F$1,"standard",""),"|Float",""),ChapterTable!$1:$1,0),0),
  IF($B84=1,
    IF($L84=FALSE,
      VLOOKUP($A84,ChapterTable!$1:$1048576,MATCH("최종"&amp;SUBSTITUTE(SUBSTITUTE(F$1,"standard",""),"|Float",""),ChapterTable!$1:$1,0),0),
      VLOOKUP($A84-ChapterTable!$Q$11,ChapterTable!$1:$1048576,MATCH("최종"&amp;SUBSTITUTE(SUBSTITUTE(F$1,"standard",""),"|Float",""),ChapterTable!$1:$1,0),0)*ChapterTable!$Q$14
    ),
  OFFSET(F84,-$B84+IF($L84,1,0),0)*
    (VLOOKUP(SUBSTITUTE(SUBSTITUTE(F$1,"standard",""),"|Float","")&amp;"인게임누적곱배수",ChapterTable!$S:$T,2,0)^D84
    +VLOOKUP(SUBSTITUTE(SUBSTITUTE(F$1,"standard",""),"|Float","")&amp;"인게임누적합배수",ChapterTable!$S:$T,2,0)*D84)
  )
  )
  )
)</f>
        <v>150</v>
      </c>
      <c r="G84" t="s">
        <v>357</v>
      </c>
      <c r="J84" t="str">
        <f>IF(ISBLANK(I84),"",
IFERROR(VLOOKUP(I84,[1]StringTable!$1:$1048576,MATCH([1]StringTable!$B$1,[1]StringTable!$1:$1,0),0),
IFERROR(VLOOKUP(I84,[1]InApkStringTable!$1:$1048576,MATCH([1]InApkStringTable!$B$1,[1]InApkStringTable!$1:$1,0),0),
"스트링없음")))</f>
        <v/>
      </c>
      <c r="L84" t="b">
        <v>0</v>
      </c>
      <c r="M84" t="s">
        <v>579</v>
      </c>
      <c r="N84" t="str">
        <f>IF(ISBLANK(M84),"",IF(ISERROR(VLOOKUP(M84,MapTable!$A:$A,1,0)),"맵없음",""))</f>
        <v/>
      </c>
      <c r="O84">
        <f t="shared" si="4"/>
        <v>0</v>
      </c>
      <c r="Q84">
        <f t="shared" si="5"/>
        <v>0</v>
      </c>
      <c r="R84" t="b">
        <f t="shared" ca="1" si="6"/>
        <v>0</v>
      </c>
      <c r="T84" t="b">
        <f t="shared" ca="1" si="7"/>
        <v>0</v>
      </c>
      <c r="V84" t="str">
        <f>IF(ISBLANK(U84),"",IF(ISERROR(VLOOKUP(U84,MapTable!$A:$A,1,0)),"맵없음",""))</f>
        <v/>
      </c>
      <c r="X84" t="str">
        <f>IF(ISBLANK(W84),"",
IF(ISERROR(FIND(",",W84)),
  IF(ISERROR(VLOOKUP(W84,MapTable!$A:$A,1,0)),"맵없음",
  ""),
IF(ISERROR(FIND(",",W84,FIND(",",W84)+1)),
  IF(OR(ISERROR(VLOOKUP(LEFT(W84,FIND(",",W84)-1),MapTable!$A:$A,1,0)),ISERROR(VLOOKUP(TRIM(MID(W84,FIND(",",W84)+1,999)),MapTable!$A:$A,1,0))),"맵없음",
  ""),
IF(ISERROR(FIND(",",W84,FIND(",",W84,FIND(",",W84)+1)+1)),
  IF(OR(ISERROR(VLOOKUP(LEFT(W84,FIND(",",W84)-1),MapTable!$A:$A,1,0)),ISERROR(VLOOKUP(TRIM(MID(W84,FIND(",",W84)+1,FIND(",",W84,FIND(",",W84)+1)-FIND(",",W84)-1)),MapTable!$A:$A,1,0)),ISERROR(VLOOKUP(TRIM(MID(W84,FIND(",",W84,FIND(",",W84)+1)+1,999)),MapTable!$A:$A,1,0))),"맵없음",
  ""),
IF(ISERROR(FIND(",",W84,FIND(",",W84,FIND(",",W84,FIND(",",W84)+1)+1)+1)),
  IF(OR(ISERROR(VLOOKUP(LEFT(W84,FIND(",",W84)-1),MapTable!$A:$A,1,0)),ISERROR(VLOOKUP(TRIM(MID(W84,FIND(",",W84)+1,FIND(",",W84,FIND(",",W84)+1)-FIND(",",W84)-1)),MapTable!$A:$A,1,0)),ISERROR(VLOOKUP(TRIM(MID(W84,FIND(",",W84,FIND(",",W84)+1)+1,FIND(",",W84,FIND(",",W84,FIND(",",W84)+1)+1)-FIND(",",W84,FIND(",",W84)+1)-1)),MapTable!$A:$A,1,0)),ISERROR(VLOOKUP(TRIM(MID(W84,FIND(",",W84,FIND(",",W84,FIND(",",W84)+1)+1)+1,999)),MapTable!$A:$A,1,0))),"맵없음",
  ""),
)))))</f>
        <v/>
      </c>
      <c r="AC84" t="str">
        <f>IF(ISBLANK(AB84),"",IF(ISERROR(VLOOKUP(AB84,[3]DropTable!$A:$A,1,0)),"드랍없음",""))</f>
        <v/>
      </c>
      <c r="AE84" t="str">
        <f>IF(ISBLANK(AD84),"",IF(ISERROR(VLOOKUP(AD84,[3]DropTable!$A:$A,1,0)),"드랍없음",""))</f>
        <v/>
      </c>
      <c r="AG84">
        <v>9.8000000000000007</v>
      </c>
      <c r="AH84">
        <v>1</v>
      </c>
    </row>
    <row r="85" spans="1:34" x14ac:dyDescent="0.3">
      <c r="A85">
        <v>2</v>
      </c>
      <c r="B85">
        <v>1</v>
      </c>
      <c r="C85">
        <f>IF(OR($L85=TRUE,$A85=0,MOD($A85,ChapterTable!$S$20)&lt;&gt;0),
MAX(0,INT(($B85+ChapterTable!$Q$26+VLOOKUP(SUBSTITUTE(C$1,"성장단계","")&amp;"단계오프셋",ChapterTable!$S:$T,2,0))/ChapterTable!$Q$23)),
MAX(0,INT(($B85+ChapterTable!$S$26+VLOOKUP(SUBSTITUTE(C$1,"성장단계","")&amp;"보스단계오프셋",ChapterTable!$S:$T,2,0))/ChapterTable!$S$23)))</f>
        <v>0</v>
      </c>
      <c r="D85">
        <f>IF(OR($L85=TRUE,$A85=0,MOD($A85,ChapterTable!$S$20)&lt;&gt;0),
MAX(0,INT(($B85+ChapterTable!$Q$26+VLOOKUP(SUBSTITUTE(D$1,"성장단계","")&amp;"단계오프셋",ChapterTable!$S:$T,2,0))/ChapterTable!$Q$23)),
MAX(0,INT(($B85+ChapterTable!$S$26+VLOOKUP(SUBSTITUTE(D$1,"성장단계","")&amp;"보스단계오프셋",ChapterTable!$S:$T,2,0))/ChapterTable!$S$23)))</f>
        <v>0</v>
      </c>
      <c r="E85" s="1">
        <f ca="1">IF(AND($A85=0,$B85=1),
    VLOOKUP(1,ChapterTable!$1:$1048576,MATCH("최종"&amp;SUBSTITUTE(SUBSTITUTE(E$1,"standard",""),"|Float",""),ChapterTable!$1:$1,0),0)*ChapterTable!$Q$17,
  IF(AND($A85=0,$B85=0),
    E86,
  IF($B85=0,
    VLOOKUP($A85,ChapterTable!$1:$1048576,MATCH("최종"&amp;SUBSTITUTE(SUBSTITUTE(E$1,"standard",""),"|Float",""),ChapterTable!$1:$1,0),0),
  IF($B85=1,
    IF($L85=FALSE,
      VLOOKUP($A85,ChapterTable!$1:$1048576,MATCH("최종"&amp;SUBSTITUTE(SUBSTITUTE(E$1,"standard",""),"|Float",""),ChapterTable!$1:$1,0),0),
      VLOOKUP($A85-ChapterTable!$Q$11,ChapterTable!$1:$1048576,MATCH("최종"&amp;SUBSTITUTE(SUBSTITUTE(E$1,"standard",""),"|Float",""),ChapterTable!$1:$1,0),0)*ChapterTable!$Q$14
    ),
  OFFSET(E85,-$B85+IF($L85,1,0),0)*
    (VLOOKUP(SUBSTITUTE(SUBSTITUTE(E$1,"standard",""),"|Float","")&amp;"인게임누적곱배수",ChapterTable!$S:$T,2,0)^C85
    +VLOOKUP(SUBSTITUTE(SUBSTITUTE(E$1,"standard",""),"|Float","")&amp;"인게임누적합배수",ChapterTable!$S:$T,2,0)*C85)
  )
  )
  )
)</f>
        <v>270</v>
      </c>
      <c r="F85" s="1">
        <f ca="1">IF(AND($A85=0,$B85=1),
    VLOOKUP(1,ChapterTable!$1:$1048576,MATCH("최종"&amp;SUBSTITUTE(SUBSTITUTE(F$1,"standard",""),"|Float",""),ChapterTable!$1:$1,0),0)*ChapterTable!$Q$17,
  IF(AND($A85=0,$B85=0),
    F86,
  IF($B85=0,
    VLOOKUP($A85,ChapterTable!$1:$1048576,MATCH("최종"&amp;SUBSTITUTE(SUBSTITUTE(F$1,"standard",""),"|Float",""),ChapterTable!$1:$1,0),0),
  IF($B85=1,
    IF($L85=FALSE,
      VLOOKUP($A85,ChapterTable!$1:$1048576,MATCH("최종"&amp;SUBSTITUTE(SUBSTITUTE(F$1,"standard",""),"|Float",""),ChapterTable!$1:$1,0),0),
      VLOOKUP($A85-ChapterTable!$Q$11,ChapterTable!$1:$1048576,MATCH("최종"&amp;SUBSTITUTE(SUBSTITUTE(F$1,"standard",""),"|Float",""),ChapterTable!$1:$1,0),0)*ChapterTable!$Q$14
    ),
  OFFSET(F85,-$B85+IF($L85,1,0),0)*
    (VLOOKUP(SUBSTITUTE(SUBSTITUTE(F$1,"standard",""),"|Float","")&amp;"인게임누적곱배수",ChapterTable!$S:$T,2,0)^D85
    +VLOOKUP(SUBSTITUTE(SUBSTITUTE(F$1,"standard",""),"|Float","")&amp;"인게임누적합배수",ChapterTable!$S:$T,2,0)*D85)
  )
  )
  )
)</f>
        <v>150</v>
      </c>
      <c r="J85" t="str">
        <f>IF(ISBLANK(I85),"",
IFERROR(VLOOKUP(I85,[1]StringTable!$1:$1048576,MATCH([1]StringTable!$B$1,[1]StringTable!$1:$1,0),0),
IFERROR(VLOOKUP(I85,[1]InApkStringTable!$1:$1048576,MATCH([1]InApkStringTable!$B$1,[1]InApkStringTable!$1:$1,0),0),
"스트링없음")))</f>
        <v/>
      </c>
      <c r="L85" t="b">
        <v>0</v>
      </c>
      <c r="N85" t="str">
        <f>IF(ISBLANK(M85),"",IF(ISERROR(VLOOKUP(M85,MapTable!$A:$A,1,0)),"맵없음",""))</f>
        <v/>
      </c>
      <c r="O85">
        <f t="shared" si="4"/>
        <v>1</v>
      </c>
      <c r="Q85">
        <f t="shared" si="5"/>
        <v>1</v>
      </c>
      <c r="R85" t="b">
        <f t="shared" ca="1" si="6"/>
        <v>0</v>
      </c>
      <c r="T85" t="b">
        <f t="shared" ca="1" si="7"/>
        <v>0</v>
      </c>
      <c r="U85" t="s">
        <v>580</v>
      </c>
      <c r="V85" t="str">
        <f>IF(ISBLANK(U85),"",IF(ISERROR(VLOOKUP(U85,MapTable!$A:$A,1,0)),"맵없음",""))</f>
        <v/>
      </c>
      <c r="X85" t="str">
        <f>IF(ISBLANK(W85),"",
IF(ISERROR(FIND(",",W85)),
  IF(ISERROR(VLOOKUP(W85,MapTable!$A:$A,1,0)),"맵없음",
  ""),
IF(ISERROR(FIND(",",W85,FIND(",",W85)+1)),
  IF(OR(ISERROR(VLOOKUP(LEFT(W85,FIND(",",W85)-1),MapTable!$A:$A,1,0)),ISERROR(VLOOKUP(TRIM(MID(W85,FIND(",",W85)+1,999)),MapTable!$A:$A,1,0))),"맵없음",
  ""),
IF(ISERROR(FIND(",",W85,FIND(",",W85,FIND(",",W85)+1)+1)),
  IF(OR(ISERROR(VLOOKUP(LEFT(W85,FIND(",",W85)-1),MapTable!$A:$A,1,0)),ISERROR(VLOOKUP(TRIM(MID(W85,FIND(",",W85)+1,FIND(",",W85,FIND(",",W85)+1)-FIND(",",W85)-1)),MapTable!$A:$A,1,0)),ISERROR(VLOOKUP(TRIM(MID(W85,FIND(",",W85,FIND(",",W85)+1)+1,999)),MapTable!$A:$A,1,0))),"맵없음",
  ""),
IF(ISERROR(FIND(",",W85,FIND(",",W85,FIND(",",W85,FIND(",",W85)+1)+1)+1)),
  IF(OR(ISERROR(VLOOKUP(LEFT(W85,FIND(",",W85)-1),MapTable!$A:$A,1,0)),ISERROR(VLOOKUP(TRIM(MID(W85,FIND(",",W85)+1,FIND(",",W85,FIND(",",W85)+1)-FIND(",",W85)-1)),MapTable!$A:$A,1,0)),ISERROR(VLOOKUP(TRIM(MID(W85,FIND(",",W85,FIND(",",W85)+1)+1,FIND(",",W85,FIND(",",W85,FIND(",",W85)+1)+1)-FIND(",",W85,FIND(",",W85)+1)-1)),MapTable!$A:$A,1,0)),ISERROR(VLOOKUP(TRIM(MID(W85,FIND(",",W85,FIND(",",W85,FIND(",",W85)+1)+1)+1,999)),MapTable!$A:$A,1,0))),"맵없음",
  ""),
)))))</f>
        <v/>
      </c>
      <c r="AB85">
        <v>1001</v>
      </c>
      <c r="AC85" t="str">
        <f>IF(ISBLANK(AB85),"",IF(ISERROR(VLOOKUP(AB85,[3]DropTable!$A:$A,1,0)),"드랍없음",""))</f>
        <v/>
      </c>
      <c r="AE85" t="str">
        <f>IF(ISBLANK(AD85),"",IF(ISERROR(VLOOKUP(AD85,[3]DropTable!$A:$A,1,0)),"드랍없음",""))</f>
        <v/>
      </c>
      <c r="AG85">
        <v>9.8000000000000007</v>
      </c>
      <c r="AH85">
        <v>1</v>
      </c>
    </row>
    <row r="86" spans="1:34" x14ac:dyDescent="0.3">
      <c r="A86">
        <v>2</v>
      </c>
      <c r="B86">
        <v>2</v>
      </c>
      <c r="C86">
        <f>IF(OR($L86=TRUE,$A86=0,MOD($A86,ChapterTable!$S$20)&lt;&gt;0),
MAX(0,INT(($B86+ChapterTable!$Q$26+VLOOKUP(SUBSTITUTE(C$1,"성장단계","")&amp;"단계오프셋",ChapterTable!$S:$T,2,0))/ChapterTable!$Q$23)),
MAX(0,INT(($B86+ChapterTable!$S$26+VLOOKUP(SUBSTITUTE(C$1,"성장단계","")&amp;"보스단계오프셋",ChapterTable!$S:$T,2,0))/ChapterTable!$S$23)))</f>
        <v>0</v>
      </c>
      <c r="D86">
        <f>IF(OR($L86=TRUE,$A86=0,MOD($A86,ChapterTable!$S$20)&lt;&gt;0),
MAX(0,INT(($B86+ChapterTable!$Q$26+VLOOKUP(SUBSTITUTE(D$1,"성장단계","")&amp;"단계오프셋",ChapterTable!$S:$T,2,0))/ChapterTable!$Q$23)),
MAX(0,INT(($B86+ChapterTable!$S$26+VLOOKUP(SUBSTITUTE(D$1,"성장단계","")&amp;"보스단계오프셋",ChapterTable!$S:$T,2,0))/ChapterTable!$S$23)))</f>
        <v>0</v>
      </c>
      <c r="E86" s="1">
        <f ca="1">IF(AND($A86=0,$B86=1),
    VLOOKUP(1,ChapterTable!$1:$1048576,MATCH("최종"&amp;SUBSTITUTE(SUBSTITUTE(E$1,"standard",""),"|Float",""),ChapterTable!$1:$1,0),0)*ChapterTable!$Q$17,
  IF(AND($A86=0,$B86=0),
    E87,
  IF($B86=0,
    VLOOKUP($A86,ChapterTable!$1:$1048576,MATCH("최종"&amp;SUBSTITUTE(SUBSTITUTE(E$1,"standard",""),"|Float",""),ChapterTable!$1:$1,0),0),
  IF($B86=1,
    IF($L86=FALSE,
      VLOOKUP($A86,ChapterTable!$1:$1048576,MATCH("최종"&amp;SUBSTITUTE(SUBSTITUTE(E$1,"standard",""),"|Float",""),ChapterTable!$1:$1,0),0),
      VLOOKUP($A86-ChapterTable!$Q$11,ChapterTable!$1:$1048576,MATCH("최종"&amp;SUBSTITUTE(SUBSTITUTE(E$1,"standard",""),"|Float",""),ChapterTable!$1:$1,0),0)*ChapterTable!$Q$14
    ),
  OFFSET(E86,-$B86+IF($L86,1,0),0)*
    (VLOOKUP(SUBSTITUTE(SUBSTITUTE(E$1,"standard",""),"|Float","")&amp;"인게임누적곱배수",ChapterTable!$S:$T,2,0)^C86
    +VLOOKUP(SUBSTITUTE(SUBSTITUTE(E$1,"standard",""),"|Float","")&amp;"인게임누적합배수",ChapterTable!$S:$T,2,0)*C86)
  )
  )
  )
)</f>
        <v>270</v>
      </c>
      <c r="F86" s="1">
        <f ca="1">IF(AND($A86=0,$B86=1),
    VLOOKUP(1,ChapterTable!$1:$1048576,MATCH("최종"&amp;SUBSTITUTE(SUBSTITUTE(F$1,"standard",""),"|Float",""),ChapterTable!$1:$1,0),0)*ChapterTable!$Q$17,
  IF(AND($A86=0,$B86=0),
    F87,
  IF($B86=0,
    VLOOKUP($A86,ChapterTable!$1:$1048576,MATCH("최종"&amp;SUBSTITUTE(SUBSTITUTE(F$1,"standard",""),"|Float",""),ChapterTable!$1:$1,0),0),
  IF($B86=1,
    IF($L86=FALSE,
      VLOOKUP($A86,ChapterTable!$1:$1048576,MATCH("최종"&amp;SUBSTITUTE(SUBSTITUTE(F$1,"standard",""),"|Float",""),ChapterTable!$1:$1,0),0),
      VLOOKUP($A86-ChapterTable!$Q$11,ChapterTable!$1:$1048576,MATCH("최종"&amp;SUBSTITUTE(SUBSTITUTE(F$1,"standard",""),"|Float",""),ChapterTable!$1:$1,0),0)*ChapterTable!$Q$14
    ),
  OFFSET(F86,-$B86+IF($L86,1,0),0)*
    (VLOOKUP(SUBSTITUTE(SUBSTITUTE(F$1,"standard",""),"|Float","")&amp;"인게임누적곱배수",ChapterTable!$S:$T,2,0)^D86
    +VLOOKUP(SUBSTITUTE(SUBSTITUTE(F$1,"standard",""),"|Float","")&amp;"인게임누적합배수",ChapterTable!$S:$T,2,0)*D86)
  )
  )
  )
)</f>
        <v>150</v>
      </c>
      <c r="J86" t="str">
        <f>IF(ISBLANK(I86),"",
IFERROR(VLOOKUP(I86,[1]StringTable!$1:$1048576,MATCH([1]StringTable!$B$1,[1]StringTable!$1:$1,0),0),
IFERROR(VLOOKUP(I86,[1]InApkStringTable!$1:$1048576,MATCH([1]InApkStringTable!$B$1,[1]InApkStringTable!$1:$1,0),0),
"스트링없음")))</f>
        <v/>
      </c>
      <c r="L86" t="b">
        <v>0</v>
      </c>
      <c r="N86" t="str">
        <f>IF(ISBLANK(M86),"",IF(ISERROR(VLOOKUP(M86,MapTable!$A:$A,1,0)),"맵없음",""))</f>
        <v/>
      </c>
      <c r="O86">
        <f t="shared" si="4"/>
        <v>1</v>
      </c>
      <c r="Q86">
        <f t="shared" si="5"/>
        <v>1</v>
      </c>
      <c r="R86" t="b">
        <f t="shared" ca="1" si="6"/>
        <v>0</v>
      </c>
      <c r="T86" t="b">
        <f t="shared" ca="1" si="7"/>
        <v>0</v>
      </c>
      <c r="U86" t="s">
        <v>558</v>
      </c>
      <c r="V86" t="str">
        <f>IF(ISBLANK(U86),"",IF(ISERROR(VLOOKUP(U86,MapTable!$A:$A,1,0)),"맵없음",""))</f>
        <v/>
      </c>
      <c r="W86" t="s">
        <v>581</v>
      </c>
      <c r="X86" t="str">
        <f>IF(ISBLANK(W86),"",
IF(ISERROR(FIND(",",W86)),
  IF(ISERROR(VLOOKUP(W86,MapTable!$A:$A,1,0)),"맵없음",
  ""),
IF(ISERROR(FIND(",",W86,FIND(",",W86)+1)),
  IF(OR(ISERROR(VLOOKUP(LEFT(W86,FIND(",",W86)-1),MapTable!$A:$A,1,0)),ISERROR(VLOOKUP(TRIM(MID(W86,FIND(",",W86)+1,999)),MapTable!$A:$A,1,0))),"맵없음",
  ""),
IF(ISERROR(FIND(",",W86,FIND(",",W86,FIND(",",W86)+1)+1)),
  IF(OR(ISERROR(VLOOKUP(LEFT(W86,FIND(",",W86)-1),MapTable!$A:$A,1,0)),ISERROR(VLOOKUP(TRIM(MID(W86,FIND(",",W86)+1,FIND(",",W86,FIND(",",W86)+1)-FIND(",",W86)-1)),MapTable!$A:$A,1,0)),ISERROR(VLOOKUP(TRIM(MID(W86,FIND(",",W86,FIND(",",W86)+1)+1,999)),MapTable!$A:$A,1,0))),"맵없음",
  ""),
IF(ISERROR(FIND(",",W86,FIND(",",W86,FIND(",",W86,FIND(",",W86)+1)+1)+1)),
  IF(OR(ISERROR(VLOOKUP(LEFT(W86,FIND(",",W86)-1),MapTable!$A:$A,1,0)),ISERROR(VLOOKUP(TRIM(MID(W86,FIND(",",W86)+1,FIND(",",W86,FIND(",",W86)+1)-FIND(",",W86)-1)),MapTable!$A:$A,1,0)),ISERROR(VLOOKUP(TRIM(MID(W86,FIND(",",W86,FIND(",",W86)+1)+1,FIND(",",W86,FIND(",",W86,FIND(",",W86)+1)+1)-FIND(",",W86,FIND(",",W86)+1)-1)),MapTable!$A:$A,1,0)),ISERROR(VLOOKUP(TRIM(MID(W86,FIND(",",W86,FIND(",",W86,FIND(",",W86)+1)+1)+1,999)),MapTable!$A:$A,1,0))),"맵없음",
  ""),
)))))</f>
        <v/>
      </c>
      <c r="AB86">
        <v>1001</v>
      </c>
      <c r="AC86" t="str">
        <f>IF(ISBLANK(AB86),"",IF(ISERROR(VLOOKUP(AB86,[3]DropTable!$A:$A,1,0)),"드랍없음",""))</f>
        <v/>
      </c>
      <c r="AE86" t="str">
        <f>IF(ISBLANK(AD86),"",IF(ISERROR(VLOOKUP(AD86,[3]DropTable!$A:$A,1,0)),"드랍없음",""))</f>
        <v/>
      </c>
      <c r="AG86">
        <v>9.8000000000000007</v>
      </c>
      <c r="AH86">
        <v>1</v>
      </c>
    </row>
    <row r="87" spans="1:34" x14ac:dyDescent="0.3">
      <c r="A87">
        <v>2</v>
      </c>
      <c r="B87">
        <v>3</v>
      </c>
      <c r="C87">
        <f>IF(OR($L87=TRUE,$A87=0,MOD($A87,ChapterTable!$S$20)&lt;&gt;0),
MAX(0,INT(($B87+ChapterTable!$Q$26+VLOOKUP(SUBSTITUTE(C$1,"성장단계","")&amp;"단계오프셋",ChapterTable!$S:$T,2,0))/ChapterTable!$Q$23)),
MAX(0,INT(($B87+ChapterTable!$S$26+VLOOKUP(SUBSTITUTE(C$1,"성장단계","")&amp;"보스단계오프셋",ChapterTable!$S:$T,2,0))/ChapterTable!$S$23)))</f>
        <v>0</v>
      </c>
      <c r="D87">
        <f>IF(OR($L87=TRUE,$A87=0,MOD($A87,ChapterTable!$S$20)&lt;&gt;0),
MAX(0,INT(($B87+ChapterTable!$Q$26+VLOOKUP(SUBSTITUTE(D$1,"성장단계","")&amp;"단계오프셋",ChapterTable!$S:$T,2,0))/ChapterTable!$Q$23)),
MAX(0,INT(($B87+ChapterTable!$S$26+VLOOKUP(SUBSTITUTE(D$1,"성장단계","")&amp;"보스단계오프셋",ChapterTable!$S:$T,2,0))/ChapterTable!$S$23)))</f>
        <v>0</v>
      </c>
      <c r="E87" s="1">
        <f ca="1">IF(AND($A87=0,$B87=1),
    VLOOKUP(1,ChapterTable!$1:$1048576,MATCH("최종"&amp;SUBSTITUTE(SUBSTITUTE(E$1,"standard",""),"|Float",""),ChapterTable!$1:$1,0),0)*ChapterTable!$Q$17,
  IF(AND($A87=0,$B87=0),
    E88,
  IF($B87=0,
    VLOOKUP($A87,ChapterTable!$1:$1048576,MATCH("최종"&amp;SUBSTITUTE(SUBSTITUTE(E$1,"standard",""),"|Float",""),ChapterTable!$1:$1,0),0),
  IF($B87=1,
    IF($L87=FALSE,
      VLOOKUP($A87,ChapterTable!$1:$1048576,MATCH("최종"&amp;SUBSTITUTE(SUBSTITUTE(E$1,"standard",""),"|Float",""),ChapterTable!$1:$1,0),0),
      VLOOKUP($A87-ChapterTable!$Q$11,ChapterTable!$1:$1048576,MATCH("최종"&amp;SUBSTITUTE(SUBSTITUTE(E$1,"standard",""),"|Float",""),ChapterTable!$1:$1,0),0)*ChapterTable!$Q$14
    ),
  OFFSET(E87,-$B87+IF($L87,1,0),0)*
    (VLOOKUP(SUBSTITUTE(SUBSTITUTE(E$1,"standard",""),"|Float","")&amp;"인게임누적곱배수",ChapterTable!$S:$T,2,0)^C87
    +VLOOKUP(SUBSTITUTE(SUBSTITUTE(E$1,"standard",""),"|Float","")&amp;"인게임누적합배수",ChapterTable!$S:$T,2,0)*C87)
  )
  )
  )
)</f>
        <v>270</v>
      </c>
      <c r="F87" s="1">
        <f ca="1">IF(AND($A87=0,$B87=1),
    VLOOKUP(1,ChapterTable!$1:$1048576,MATCH("최종"&amp;SUBSTITUTE(SUBSTITUTE(F$1,"standard",""),"|Float",""),ChapterTable!$1:$1,0),0)*ChapterTable!$Q$17,
  IF(AND($A87=0,$B87=0),
    F88,
  IF($B87=0,
    VLOOKUP($A87,ChapterTable!$1:$1048576,MATCH("최종"&amp;SUBSTITUTE(SUBSTITUTE(F$1,"standard",""),"|Float",""),ChapterTable!$1:$1,0),0),
  IF($B87=1,
    IF($L87=FALSE,
      VLOOKUP($A87,ChapterTable!$1:$1048576,MATCH("최종"&amp;SUBSTITUTE(SUBSTITUTE(F$1,"standard",""),"|Float",""),ChapterTable!$1:$1,0),0),
      VLOOKUP($A87-ChapterTable!$Q$11,ChapterTable!$1:$1048576,MATCH("최종"&amp;SUBSTITUTE(SUBSTITUTE(F$1,"standard",""),"|Float",""),ChapterTable!$1:$1,0),0)*ChapterTable!$Q$14
    ),
  OFFSET(F87,-$B87+IF($L87,1,0),0)*
    (VLOOKUP(SUBSTITUTE(SUBSTITUTE(F$1,"standard",""),"|Float","")&amp;"인게임누적곱배수",ChapterTable!$S:$T,2,0)^D87
    +VLOOKUP(SUBSTITUTE(SUBSTITUTE(F$1,"standard",""),"|Float","")&amp;"인게임누적합배수",ChapterTable!$S:$T,2,0)*D87)
  )
  )
  )
)</f>
        <v>150</v>
      </c>
      <c r="J87" t="str">
        <f>IF(ISBLANK(I87),"",
IFERROR(VLOOKUP(I87,[1]StringTable!$1:$1048576,MATCH([1]StringTable!$B$1,[1]StringTable!$1:$1,0),0),
IFERROR(VLOOKUP(I87,[1]InApkStringTable!$1:$1048576,MATCH([1]InApkStringTable!$B$1,[1]InApkStringTable!$1:$1,0),0),
"스트링없음")))</f>
        <v/>
      </c>
      <c r="L87" t="b">
        <v>0</v>
      </c>
      <c r="N87" t="str">
        <f>IF(ISBLANK(M87),"",IF(ISERROR(VLOOKUP(M87,MapTable!$A:$A,1,0)),"맵없음",""))</f>
        <v/>
      </c>
      <c r="O87">
        <f t="shared" si="4"/>
        <v>1</v>
      </c>
      <c r="Q87">
        <f t="shared" si="5"/>
        <v>1</v>
      </c>
      <c r="R87" t="b">
        <f t="shared" ca="1" si="6"/>
        <v>0</v>
      </c>
      <c r="T87" t="b">
        <f t="shared" ca="1" si="7"/>
        <v>0</v>
      </c>
      <c r="U87" t="s">
        <v>559</v>
      </c>
      <c r="V87" t="str">
        <f>IF(ISBLANK(U87),"",IF(ISERROR(VLOOKUP(U87,MapTable!$A:$A,1,0)),"맵없음",""))</f>
        <v/>
      </c>
      <c r="X87" t="str">
        <f>IF(ISBLANK(W87),"",
IF(ISERROR(FIND(",",W87)),
  IF(ISERROR(VLOOKUP(W87,MapTable!$A:$A,1,0)),"맵없음",
  ""),
IF(ISERROR(FIND(",",W87,FIND(",",W87)+1)),
  IF(OR(ISERROR(VLOOKUP(LEFT(W87,FIND(",",W87)-1),MapTable!$A:$A,1,0)),ISERROR(VLOOKUP(TRIM(MID(W87,FIND(",",W87)+1,999)),MapTable!$A:$A,1,0))),"맵없음",
  ""),
IF(ISERROR(FIND(",",W87,FIND(",",W87,FIND(",",W87)+1)+1)),
  IF(OR(ISERROR(VLOOKUP(LEFT(W87,FIND(",",W87)-1),MapTable!$A:$A,1,0)),ISERROR(VLOOKUP(TRIM(MID(W87,FIND(",",W87)+1,FIND(",",W87,FIND(",",W87)+1)-FIND(",",W87)-1)),MapTable!$A:$A,1,0)),ISERROR(VLOOKUP(TRIM(MID(W87,FIND(",",W87,FIND(",",W87)+1)+1,999)),MapTable!$A:$A,1,0))),"맵없음",
  ""),
IF(ISERROR(FIND(",",W87,FIND(",",W87,FIND(",",W87,FIND(",",W87)+1)+1)+1)),
  IF(OR(ISERROR(VLOOKUP(LEFT(W87,FIND(",",W87)-1),MapTable!$A:$A,1,0)),ISERROR(VLOOKUP(TRIM(MID(W87,FIND(",",W87)+1,FIND(",",W87,FIND(",",W87)+1)-FIND(",",W87)-1)),MapTable!$A:$A,1,0)),ISERROR(VLOOKUP(TRIM(MID(W87,FIND(",",W87,FIND(",",W87)+1)+1,FIND(",",W87,FIND(",",W87,FIND(",",W87)+1)+1)-FIND(",",W87,FIND(",",W87)+1)-1)),MapTable!$A:$A,1,0)),ISERROR(VLOOKUP(TRIM(MID(W87,FIND(",",W87,FIND(",",W87,FIND(",",W87)+1)+1)+1,999)),MapTable!$A:$A,1,0))),"맵없음",
  ""),
)))))</f>
        <v/>
      </c>
      <c r="AB87">
        <v>1001</v>
      </c>
      <c r="AC87" t="str">
        <f>IF(ISBLANK(AB87),"",IF(ISERROR(VLOOKUP(AB87,[3]DropTable!$A:$A,1,0)),"드랍없음",""))</f>
        <v/>
      </c>
      <c r="AE87" t="str">
        <f>IF(ISBLANK(AD87),"",IF(ISERROR(VLOOKUP(AD87,[3]DropTable!$A:$A,1,0)),"드랍없음",""))</f>
        <v/>
      </c>
      <c r="AG87">
        <v>9.8000000000000007</v>
      </c>
      <c r="AH87">
        <v>1</v>
      </c>
    </row>
    <row r="88" spans="1:34" x14ac:dyDescent="0.3">
      <c r="A88">
        <v>2</v>
      </c>
      <c r="B88">
        <v>4</v>
      </c>
      <c r="C88">
        <f>IF(OR($L88=TRUE,$A88=0,MOD($A88,ChapterTable!$S$20)&lt;&gt;0),
MAX(0,INT(($B88+ChapterTable!$Q$26+VLOOKUP(SUBSTITUTE(C$1,"성장단계","")&amp;"단계오프셋",ChapterTable!$S:$T,2,0))/ChapterTable!$Q$23)),
MAX(0,INT(($B88+ChapterTable!$S$26+VLOOKUP(SUBSTITUTE(C$1,"성장단계","")&amp;"보스단계오프셋",ChapterTable!$S:$T,2,0))/ChapterTable!$S$23)))</f>
        <v>0</v>
      </c>
      <c r="D88">
        <f>IF(OR($L88=TRUE,$A88=0,MOD($A88,ChapterTable!$S$20)&lt;&gt;0),
MAX(0,INT(($B88+ChapterTable!$Q$26+VLOOKUP(SUBSTITUTE(D$1,"성장단계","")&amp;"단계오프셋",ChapterTable!$S:$T,2,0))/ChapterTable!$Q$23)),
MAX(0,INT(($B88+ChapterTable!$S$26+VLOOKUP(SUBSTITUTE(D$1,"성장단계","")&amp;"보스단계오프셋",ChapterTable!$S:$T,2,0))/ChapterTable!$S$23)))</f>
        <v>0</v>
      </c>
      <c r="E88" s="1">
        <f ca="1">IF(AND($A88=0,$B88=1),
    VLOOKUP(1,ChapterTable!$1:$1048576,MATCH("최종"&amp;SUBSTITUTE(SUBSTITUTE(E$1,"standard",""),"|Float",""),ChapterTable!$1:$1,0),0)*ChapterTable!$Q$17,
  IF(AND($A88=0,$B88=0),
    E89,
  IF($B88=0,
    VLOOKUP($A88,ChapterTable!$1:$1048576,MATCH("최종"&amp;SUBSTITUTE(SUBSTITUTE(E$1,"standard",""),"|Float",""),ChapterTable!$1:$1,0),0),
  IF($B88=1,
    IF($L88=FALSE,
      VLOOKUP($A88,ChapterTable!$1:$1048576,MATCH("최종"&amp;SUBSTITUTE(SUBSTITUTE(E$1,"standard",""),"|Float",""),ChapterTable!$1:$1,0),0),
      VLOOKUP($A88-ChapterTable!$Q$11,ChapterTable!$1:$1048576,MATCH("최종"&amp;SUBSTITUTE(SUBSTITUTE(E$1,"standard",""),"|Float",""),ChapterTable!$1:$1,0),0)*ChapterTable!$Q$14
    ),
  OFFSET(E88,-$B88+IF($L88,1,0),0)*
    (VLOOKUP(SUBSTITUTE(SUBSTITUTE(E$1,"standard",""),"|Float","")&amp;"인게임누적곱배수",ChapterTable!$S:$T,2,0)^C88
    +VLOOKUP(SUBSTITUTE(SUBSTITUTE(E$1,"standard",""),"|Float","")&amp;"인게임누적합배수",ChapterTable!$S:$T,2,0)*C88)
  )
  )
  )
)</f>
        <v>270</v>
      </c>
      <c r="F88" s="1">
        <f ca="1">IF(AND($A88=0,$B88=1),
    VLOOKUP(1,ChapterTable!$1:$1048576,MATCH("최종"&amp;SUBSTITUTE(SUBSTITUTE(F$1,"standard",""),"|Float",""),ChapterTable!$1:$1,0),0)*ChapterTable!$Q$17,
  IF(AND($A88=0,$B88=0),
    F89,
  IF($B88=0,
    VLOOKUP($A88,ChapterTable!$1:$1048576,MATCH("최종"&amp;SUBSTITUTE(SUBSTITUTE(F$1,"standard",""),"|Float",""),ChapterTable!$1:$1,0),0),
  IF($B88=1,
    IF($L88=FALSE,
      VLOOKUP($A88,ChapterTable!$1:$1048576,MATCH("최종"&amp;SUBSTITUTE(SUBSTITUTE(F$1,"standard",""),"|Float",""),ChapterTable!$1:$1,0),0),
      VLOOKUP($A88-ChapterTable!$Q$11,ChapterTable!$1:$1048576,MATCH("최종"&amp;SUBSTITUTE(SUBSTITUTE(F$1,"standard",""),"|Float",""),ChapterTable!$1:$1,0),0)*ChapterTable!$Q$14
    ),
  OFFSET(F88,-$B88+IF($L88,1,0),0)*
    (VLOOKUP(SUBSTITUTE(SUBSTITUTE(F$1,"standard",""),"|Float","")&amp;"인게임누적곱배수",ChapterTable!$S:$T,2,0)^D88
    +VLOOKUP(SUBSTITUTE(SUBSTITUTE(F$1,"standard",""),"|Float","")&amp;"인게임누적합배수",ChapterTable!$S:$T,2,0)*D88)
  )
  )
  )
)</f>
        <v>150</v>
      </c>
      <c r="J88" t="str">
        <f>IF(ISBLANK(I88),"",
IFERROR(VLOOKUP(I88,[1]StringTable!$1:$1048576,MATCH([1]StringTable!$B$1,[1]StringTable!$1:$1,0),0),
IFERROR(VLOOKUP(I88,[1]InApkStringTable!$1:$1048576,MATCH([1]InApkStringTable!$B$1,[1]InApkStringTable!$1:$1,0),0),
"스트링없음")))</f>
        <v/>
      </c>
      <c r="L88" t="b">
        <v>0</v>
      </c>
      <c r="N88" t="str">
        <f>IF(ISBLANK(M88),"",IF(ISERROR(VLOOKUP(M88,MapTable!$A:$A,1,0)),"맵없음",""))</f>
        <v/>
      </c>
      <c r="O88">
        <f t="shared" si="4"/>
        <v>1</v>
      </c>
      <c r="Q88">
        <f t="shared" si="5"/>
        <v>1</v>
      </c>
      <c r="R88" t="b">
        <f t="shared" ca="1" si="6"/>
        <v>0</v>
      </c>
      <c r="T88" t="b">
        <f t="shared" ca="1" si="7"/>
        <v>0</v>
      </c>
      <c r="U88" t="s">
        <v>560</v>
      </c>
      <c r="V88" t="str">
        <f>IF(ISBLANK(U88),"",IF(ISERROR(VLOOKUP(U88,MapTable!$A:$A,1,0)),"맵없음",""))</f>
        <v/>
      </c>
      <c r="X88" t="str">
        <f>IF(ISBLANK(W88),"",
IF(ISERROR(FIND(",",W88)),
  IF(ISERROR(VLOOKUP(W88,MapTable!$A:$A,1,0)),"맵없음",
  ""),
IF(ISERROR(FIND(",",W88,FIND(",",W88)+1)),
  IF(OR(ISERROR(VLOOKUP(LEFT(W88,FIND(",",W88)-1),MapTable!$A:$A,1,0)),ISERROR(VLOOKUP(TRIM(MID(W88,FIND(",",W88)+1,999)),MapTable!$A:$A,1,0))),"맵없음",
  ""),
IF(ISERROR(FIND(",",W88,FIND(",",W88,FIND(",",W88)+1)+1)),
  IF(OR(ISERROR(VLOOKUP(LEFT(W88,FIND(",",W88)-1),MapTable!$A:$A,1,0)),ISERROR(VLOOKUP(TRIM(MID(W88,FIND(",",W88)+1,FIND(",",W88,FIND(",",W88)+1)-FIND(",",W88)-1)),MapTable!$A:$A,1,0)),ISERROR(VLOOKUP(TRIM(MID(W88,FIND(",",W88,FIND(",",W88)+1)+1,999)),MapTable!$A:$A,1,0))),"맵없음",
  ""),
IF(ISERROR(FIND(",",W88,FIND(",",W88,FIND(",",W88,FIND(",",W88)+1)+1)+1)),
  IF(OR(ISERROR(VLOOKUP(LEFT(W88,FIND(",",W88)-1),MapTable!$A:$A,1,0)),ISERROR(VLOOKUP(TRIM(MID(W88,FIND(",",W88)+1,FIND(",",W88,FIND(",",W88)+1)-FIND(",",W88)-1)),MapTable!$A:$A,1,0)),ISERROR(VLOOKUP(TRIM(MID(W88,FIND(",",W88,FIND(",",W88)+1)+1,FIND(",",W88,FIND(",",W88,FIND(",",W88)+1)+1)-FIND(",",W88,FIND(",",W88)+1)-1)),MapTable!$A:$A,1,0)),ISERROR(VLOOKUP(TRIM(MID(W88,FIND(",",W88,FIND(",",W88,FIND(",",W88)+1)+1)+1,999)),MapTable!$A:$A,1,0))),"맵없음",
  ""),
)))))</f>
        <v/>
      </c>
      <c r="AB88">
        <v>1001</v>
      </c>
      <c r="AC88" t="str">
        <f>IF(ISBLANK(AB88),"",IF(ISERROR(VLOOKUP(AB88,[3]DropTable!$A:$A,1,0)),"드랍없음",""))</f>
        <v/>
      </c>
      <c r="AE88" t="str">
        <f>IF(ISBLANK(AD88),"",IF(ISERROR(VLOOKUP(AD88,[3]DropTable!$A:$A,1,0)),"드랍없음",""))</f>
        <v/>
      </c>
      <c r="AG88">
        <v>9.8000000000000007</v>
      </c>
      <c r="AH88">
        <v>1</v>
      </c>
    </row>
    <row r="89" spans="1:34" x14ac:dyDescent="0.3">
      <c r="A89">
        <v>2</v>
      </c>
      <c r="B89">
        <v>5</v>
      </c>
      <c r="C89">
        <f>IF(OR($L89=TRUE,$A89=0,MOD($A89,ChapterTable!$S$20)&lt;&gt;0),
MAX(0,INT(($B89+ChapterTable!$Q$26+VLOOKUP(SUBSTITUTE(C$1,"성장단계","")&amp;"단계오프셋",ChapterTable!$S:$T,2,0))/ChapterTable!$Q$23)),
MAX(0,INT(($B89+ChapterTable!$S$26+VLOOKUP(SUBSTITUTE(C$1,"성장단계","")&amp;"보스단계오프셋",ChapterTable!$S:$T,2,0))/ChapterTable!$S$23)))</f>
        <v>0</v>
      </c>
      <c r="D89">
        <f>IF(OR($L89=TRUE,$A89=0,MOD($A89,ChapterTable!$S$20)&lt;&gt;0),
MAX(0,INT(($B89+ChapterTable!$Q$26+VLOOKUP(SUBSTITUTE(D$1,"성장단계","")&amp;"단계오프셋",ChapterTable!$S:$T,2,0))/ChapterTable!$Q$23)),
MAX(0,INT(($B89+ChapterTable!$S$26+VLOOKUP(SUBSTITUTE(D$1,"성장단계","")&amp;"보스단계오프셋",ChapterTable!$S:$T,2,0))/ChapterTable!$S$23)))</f>
        <v>0</v>
      </c>
      <c r="E89" s="1">
        <f ca="1">IF(AND($A89=0,$B89=1),
    VLOOKUP(1,ChapterTable!$1:$1048576,MATCH("최종"&amp;SUBSTITUTE(SUBSTITUTE(E$1,"standard",""),"|Float",""),ChapterTable!$1:$1,0),0)*ChapterTable!$Q$17,
  IF(AND($A89=0,$B89=0),
    E90,
  IF($B89=0,
    VLOOKUP($A89,ChapterTable!$1:$1048576,MATCH("최종"&amp;SUBSTITUTE(SUBSTITUTE(E$1,"standard",""),"|Float",""),ChapterTable!$1:$1,0),0),
  IF($B89=1,
    IF($L89=FALSE,
      VLOOKUP($A89,ChapterTable!$1:$1048576,MATCH("최종"&amp;SUBSTITUTE(SUBSTITUTE(E$1,"standard",""),"|Float",""),ChapterTable!$1:$1,0),0),
      VLOOKUP($A89-ChapterTable!$Q$11,ChapterTable!$1:$1048576,MATCH("최종"&amp;SUBSTITUTE(SUBSTITUTE(E$1,"standard",""),"|Float",""),ChapterTable!$1:$1,0),0)*ChapterTable!$Q$14
    ),
  OFFSET(E89,-$B89+IF($L89,1,0),0)*
    (VLOOKUP(SUBSTITUTE(SUBSTITUTE(E$1,"standard",""),"|Float","")&amp;"인게임누적곱배수",ChapterTable!$S:$T,2,0)^C89
    +VLOOKUP(SUBSTITUTE(SUBSTITUTE(E$1,"standard",""),"|Float","")&amp;"인게임누적합배수",ChapterTable!$S:$T,2,0)*C89)
  )
  )
  )
)</f>
        <v>270</v>
      </c>
      <c r="F89" s="1">
        <f ca="1">IF(AND($A89=0,$B89=1),
    VLOOKUP(1,ChapterTable!$1:$1048576,MATCH("최종"&amp;SUBSTITUTE(SUBSTITUTE(F$1,"standard",""),"|Float",""),ChapterTable!$1:$1,0),0)*ChapterTable!$Q$17,
  IF(AND($A89=0,$B89=0),
    F90,
  IF($B89=0,
    VLOOKUP($A89,ChapterTable!$1:$1048576,MATCH("최종"&amp;SUBSTITUTE(SUBSTITUTE(F$1,"standard",""),"|Float",""),ChapterTable!$1:$1,0),0),
  IF($B89=1,
    IF($L89=FALSE,
      VLOOKUP($A89,ChapterTable!$1:$1048576,MATCH("최종"&amp;SUBSTITUTE(SUBSTITUTE(F$1,"standard",""),"|Float",""),ChapterTable!$1:$1,0),0),
      VLOOKUP($A89-ChapterTable!$Q$11,ChapterTable!$1:$1048576,MATCH("최종"&amp;SUBSTITUTE(SUBSTITUTE(F$1,"standard",""),"|Float",""),ChapterTable!$1:$1,0),0)*ChapterTable!$Q$14
    ),
  OFFSET(F89,-$B89+IF($L89,1,0),0)*
    (VLOOKUP(SUBSTITUTE(SUBSTITUTE(F$1,"standard",""),"|Float","")&amp;"인게임누적곱배수",ChapterTable!$S:$T,2,0)^D89
    +VLOOKUP(SUBSTITUTE(SUBSTITUTE(F$1,"standard",""),"|Float","")&amp;"인게임누적합배수",ChapterTable!$S:$T,2,0)*D89)
  )
  )
  )
)</f>
        <v>150</v>
      </c>
      <c r="J89" t="str">
        <f>IF(ISBLANK(I89),"",
IFERROR(VLOOKUP(I89,[1]StringTable!$1:$1048576,MATCH([1]StringTable!$B$1,[1]StringTable!$1:$1,0),0),
IFERROR(VLOOKUP(I89,[1]InApkStringTable!$1:$1048576,MATCH([1]InApkStringTable!$B$1,[1]InApkStringTable!$1:$1,0),0),
"스트링없음")))</f>
        <v/>
      </c>
      <c r="L89" t="b">
        <v>0</v>
      </c>
      <c r="N89" t="str">
        <f>IF(ISBLANK(M89),"",IF(ISERROR(VLOOKUP(M89,MapTable!$A:$A,1,0)),"맵없음",""))</f>
        <v/>
      </c>
      <c r="O89">
        <f t="shared" si="4"/>
        <v>11</v>
      </c>
      <c r="Q89">
        <f t="shared" si="5"/>
        <v>11</v>
      </c>
      <c r="R89" t="b">
        <f t="shared" ca="1" si="6"/>
        <v>0</v>
      </c>
      <c r="T89" t="b">
        <f t="shared" ca="1" si="7"/>
        <v>0</v>
      </c>
      <c r="V89" t="str">
        <f>IF(ISBLANK(U89),"",IF(ISERROR(VLOOKUP(U89,MapTable!$A:$A,1,0)),"맵없음",""))</f>
        <v/>
      </c>
      <c r="X89" t="str">
        <f>IF(ISBLANK(W89),"",
IF(ISERROR(FIND(",",W89)),
  IF(ISERROR(VLOOKUP(W89,MapTable!$A:$A,1,0)),"맵없음",
  ""),
IF(ISERROR(FIND(",",W89,FIND(",",W89)+1)),
  IF(OR(ISERROR(VLOOKUP(LEFT(W89,FIND(",",W89)-1),MapTable!$A:$A,1,0)),ISERROR(VLOOKUP(TRIM(MID(W89,FIND(",",W89)+1,999)),MapTable!$A:$A,1,0))),"맵없음",
  ""),
IF(ISERROR(FIND(",",W89,FIND(",",W89,FIND(",",W89)+1)+1)),
  IF(OR(ISERROR(VLOOKUP(LEFT(W89,FIND(",",W89)-1),MapTable!$A:$A,1,0)),ISERROR(VLOOKUP(TRIM(MID(W89,FIND(",",W89)+1,FIND(",",W89,FIND(",",W89)+1)-FIND(",",W89)-1)),MapTable!$A:$A,1,0)),ISERROR(VLOOKUP(TRIM(MID(W89,FIND(",",W89,FIND(",",W89)+1)+1,999)),MapTable!$A:$A,1,0))),"맵없음",
  ""),
IF(ISERROR(FIND(",",W89,FIND(",",W89,FIND(",",W89,FIND(",",W89)+1)+1)+1)),
  IF(OR(ISERROR(VLOOKUP(LEFT(W89,FIND(",",W89)-1),MapTable!$A:$A,1,0)),ISERROR(VLOOKUP(TRIM(MID(W89,FIND(",",W89)+1,FIND(",",W89,FIND(",",W89)+1)-FIND(",",W89)-1)),MapTable!$A:$A,1,0)),ISERROR(VLOOKUP(TRIM(MID(W89,FIND(",",W89,FIND(",",W89)+1)+1,FIND(",",W89,FIND(",",W89,FIND(",",W89)+1)+1)-FIND(",",W89,FIND(",",W89)+1)-1)),MapTable!$A:$A,1,0)),ISERROR(VLOOKUP(TRIM(MID(W89,FIND(",",W89,FIND(",",W89,FIND(",",W89)+1)+1)+1,999)),MapTable!$A:$A,1,0))),"맵없음",
  ""),
)))))</f>
        <v/>
      </c>
      <c r="AB89">
        <v>1001</v>
      </c>
      <c r="AC89" t="str">
        <f>IF(ISBLANK(AB89),"",IF(ISERROR(VLOOKUP(AB89,[3]DropTable!$A:$A,1,0)),"드랍없음",""))</f>
        <v/>
      </c>
      <c r="AE89" t="str">
        <f>IF(ISBLANK(AD89),"",IF(ISERROR(VLOOKUP(AD89,[3]DropTable!$A:$A,1,0)),"드랍없음",""))</f>
        <v/>
      </c>
      <c r="AG89">
        <v>9.8000000000000007</v>
      </c>
      <c r="AH89">
        <v>1</v>
      </c>
    </row>
    <row r="90" spans="1:34" x14ac:dyDescent="0.3">
      <c r="A90">
        <v>2</v>
      </c>
      <c r="B90">
        <v>6</v>
      </c>
      <c r="C90">
        <f>IF(OR($L90=TRUE,$A90=0,MOD($A90,ChapterTable!$S$20)&lt;&gt;0),
MAX(0,INT(($B90+ChapterTable!$Q$26+VLOOKUP(SUBSTITUTE(C$1,"성장단계","")&amp;"단계오프셋",ChapterTable!$S:$T,2,0))/ChapterTable!$Q$23)),
MAX(0,INT(($B90+ChapterTable!$S$26+VLOOKUP(SUBSTITUTE(C$1,"성장단계","")&amp;"보스단계오프셋",ChapterTable!$S:$T,2,0))/ChapterTable!$S$23)))</f>
        <v>1</v>
      </c>
      <c r="D90">
        <f>IF(OR($L90=TRUE,$A90=0,MOD($A90,ChapterTable!$S$20)&lt;&gt;0),
MAX(0,INT(($B90+ChapterTable!$Q$26+VLOOKUP(SUBSTITUTE(D$1,"성장단계","")&amp;"단계오프셋",ChapterTable!$S:$T,2,0))/ChapterTable!$Q$23)),
MAX(0,INT(($B90+ChapterTable!$S$26+VLOOKUP(SUBSTITUTE(D$1,"성장단계","")&amp;"보스단계오프셋",ChapterTable!$S:$T,2,0))/ChapterTable!$S$23)))</f>
        <v>0</v>
      </c>
      <c r="E90" s="1">
        <f ca="1">IF(AND($A90=0,$B90=1),
    VLOOKUP(1,ChapterTable!$1:$1048576,MATCH("최종"&amp;SUBSTITUTE(SUBSTITUTE(E$1,"standard",""),"|Float",""),ChapterTable!$1:$1,0),0)*ChapterTable!$Q$17,
  IF(AND($A90=0,$B90=0),
    E91,
  IF($B90=0,
    VLOOKUP($A90,ChapterTable!$1:$1048576,MATCH("최종"&amp;SUBSTITUTE(SUBSTITUTE(E$1,"standard",""),"|Float",""),ChapterTable!$1:$1,0),0),
  IF($B90=1,
    IF($L90=FALSE,
      VLOOKUP($A90,ChapterTable!$1:$1048576,MATCH("최종"&amp;SUBSTITUTE(SUBSTITUTE(E$1,"standard",""),"|Float",""),ChapterTable!$1:$1,0),0),
      VLOOKUP($A90-ChapterTable!$Q$11,ChapterTable!$1:$1048576,MATCH("최종"&amp;SUBSTITUTE(SUBSTITUTE(E$1,"standard",""),"|Float",""),ChapterTable!$1:$1,0),0)*ChapterTable!$Q$14
    ),
  OFFSET(E90,-$B90+IF($L90,1,0),0)*
    (VLOOKUP(SUBSTITUTE(SUBSTITUTE(E$1,"standard",""),"|Float","")&amp;"인게임누적곱배수",ChapterTable!$S:$T,2,0)^C90
    +VLOOKUP(SUBSTITUTE(SUBSTITUTE(E$1,"standard",""),"|Float","")&amp;"인게임누적합배수",ChapterTable!$S:$T,2,0)*C90)
  )
  )
  )
)</f>
        <v>364.5</v>
      </c>
      <c r="F90" s="1">
        <f ca="1">IF(AND($A90=0,$B90=1),
    VLOOKUP(1,ChapterTable!$1:$1048576,MATCH("최종"&amp;SUBSTITUTE(SUBSTITUTE(F$1,"standard",""),"|Float",""),ChapterTable!$1:$1,0),0)*ChapterTable!$Q$17,
  IF(AND($A90=0,$B90=0),
    F91,
  IF($B90=0,
    VLOOKUP($A90,ChapterTable!$1:$1048576,MATCH("최종"&amp;SUBSTITUTE(SUBSTITUTE(F$1,"standard",""),"|Float",""),ChapterTable!$1:$1,0),0),
  IF($B90=1,
    IF($L90=FALSE,
      VLOOKUP($A90,ChapterTable!$1:$1048576,MATCH("최종"&amp;SUBSTITUTE(SUBSTITUTE(F$1,"standard",""),"|Float",""),ChapterTable!$1:$1,0),0),
      VLOOKUP($A90-ChapterTable!$Q$11,ChapterTable!$1:$1048576,MATCH("최종"&amp;SUBSTITUTE(SUBSTITUTE(F$1,"standard",""),"|Float",""),ChapterTable!$1:$1,0),0)*ChapterTable!$Q$14
    ),
  OFFSET(F90,-$B90+IF($L90,1,0),0)*
    (VLOOKUP(SUBSTITUTE(SUBSTITUTE(F$1,"standard",""),"|Float","")&amp;"인게임누적곱배수",ChapterTable!$S:$T,2,0)^D90
    +VLOOKUP(SUBSTITUTE(SUBSTITUTE(F$1,"standard",""),"|Float","")&amp;"인게임누적합배수",ChapterTable!$S:$T,2,0)*D90)
  )
  )
  )
)</f>
        <v>150</v>
      </c>
      <c r="J90" t="str">
        <f>IF(ISBLANK(I90),"",
IFERROR(VLOOKUP(I90,[1]StringTable!$1:$1048576,MATCH([1]StringTable!$B$1,[1]StringTable!$1:$1,0),0),
IFERROR(VLOOKUP(I90,[1]InApkStringTable!$1:$1048576,MATCH([1]InApkStringTable!$B$1,[1]InApkStringTable!$1:$1,0),0),
"스트링없음")))</f>
        <v/>
      </c>
      <c r="L90" t="b">
        <v>0</v>
      </c>
      <c r="N90" t="str">
        <f>IF(ISBLANK(M90),"",IF(ISERROR(VLOOKUP(M90,MapTable!$A:$A,1,0)),"맵없음",""))</f>
        <v/>
      </c>
      <c r="O90">
        <f t="shared" si="4"/>
        <v>1</v>
      </c>
      <c r="Q90">
        <f t="shared" si="5"/>
        <v>1</v>
      </c>
      <c r="R90" t="b">
        <f t="shared" ca="1" si="6"/>
        <v>0</v>
      </c>
      <c r="T90" t="b">
        <f t="shared" ca="1" si="7"/>
        <v>0</v>
      </c>
      <c r="U90" t="s">
        <v>561</v>
      </c>
      <c r="V90" t="str">
        <f>IF(ISBLANK(U90),"",IF(ISERROR(VLOOKUP(U90,MapTable!$A:$A,1,0)),"맵없음",""))</f>
        <v/>
      </c>
      <c r="W90" t="s">
        <v>582</v>
      </c>
      <c r="X90" t="str">
        <f>IF(ISBLANK(W90),"",
IF(ISERROR(FIND(",",W90)),
  IF(ISERROR(VLOOKUP(W90,MapTable!$A:$A,1,0)),"맵없음",
  ""),
IF(ISERROR(FIND(",",W90,FIND(",",W90)+1)),
  IF(OR(ISERROR(VLOOKUP(LEFT(W90,FIND(",",W90)-1),MapTable!$A:$A,1,0)),ISERROR(VLOOKUP(TRIM(MID(W90,FIND(",",W90)+1,999)),MapTable!$A:$A,1,0))),"맵없음",
  ""),
IF(ISERROR(FIND(",",W90,FIND(",",W90,FIND(",",W90)+1)+1)),
  IF(OR(ISERROR(VLOOKUP(LEFT(W90,FIND(",",W90)-1),MapTable!$A:$A,1,0)),ISERROR(VLOOKUP(TRIM(MID(W90,FIND(",",W90)+1,FIND(",",W90,FIND(",",W90)+1)-FIND(",",W90)-1)),MapTable!$A:$A,1,0)),ISERROR(VLOOKUP(TRIM(MID(W90,FIND(",",W90,FIND(",",W90)+1)+1,999)),MapTable!$A:$A,1,0))),"맵없음",
  ""),
IF(ISERROR(FIND(",",W90,FIND(",",W90,FIND(",",W90,FIND(",",W90)+1)+1)+1)),
  IF(OR(ISERROR(VLOOKUP(LEFT(W90,FIND(",",W90)-1),MapTable!$A:$A,1,0)),ISERROR(VLOOKUP(TRIM(MID(W90,FIND(",",W90)+1,FIND(",",W90,FIND(",",W90)+1)-FIND(",",W90)-1)),MapTable!$A:$A,1,0)),ISERROR(VLOOKUP(TRIM(MID(W90,FIND(",",W90,FIND(",",W90)+1)+1,FIND(",",W90,FIND(",",W90,FIND(",",W90)+1)+1)-FIND(",",W90,FIND(",",W90)+1)-1)),MapTable!$A:$A,1,0)),ISERROR(VLOOKUP(TRIM(MID(W90,FIND(",",W90,FIND(",",W90,FIND(",",W90)+1)+1)+1,999)),MapTable!$A:$A,1,0))),"맵없음",
  ""),
)))))</f>
        <v/>
      </c>
      <c r="AB90">
        <v>1001</v>
      </c>
      <c r="AC90" t="str">
        <f>IF(ISBLANK(AB90),"",IF(ISERROR(VLOOKUP(AB90,[3]DropTable!$A:$A,1,0)),"드랍없음",""))</f>
        <v/>
      </c>
      <c r="AE90" t="str">
        <f>IF(ISBLANK(AD90),"",IF(ISERROR(VLOOKUP(AD90,[3]DropTable!$A:$A,1,0)),"드랍없음",""))</f>
        <v/>
      </c>
      <c r="AG90">
        <v>9.8000000000000007</v>
      </c>
      <c r="AH90">
        <v>1</v>
      </c>
    </row>
    <row r="91" spans="1:34" x14ac:dyDescent="0.3">
      <c r="A91">
        <v>2</v>
      </c>
      <c r="B91">
        <v>7</v>
      </c>
      <c r="C91">
        <f>IF(OR($L91=TRUE,$A91=0,MOD($A91,ChapterTable!$S$20)&lt;&gt;0),
MAX(0,INT(($B91+ChapterTable!$Q$26+VLOOKUP(SUBSTITUTE(C$1,"성장단계","")&amp;"단계오프셋",ChapterTable!$S:$T,2,0))/ChapterTable!$Q$23)),
MAX(0,INT(($B91+ChapterTable!$S$26+VLOOKUP(SUBSTITUTE(C$1,"성장단계","")&amp;"보스단계오프셋",ChapterTable!$S:$T,2,0))/ChapterTable!$S$23)))</f>
        <v>1</v>
      </c>
      <c r="D91">
        <f>IF(OR($L91=TRUE,$A91=0,MOD($A91,ChapterTable!$S$20)&lt;&gt;0),
MAX(0,INT(($B91+ChapterTable!$Q$26+VLOOKUP(SUBSTITUTE(D$1,"성장단계","")&amp;"단계오프셋",ChapterTable!$S:$T,2,0))/ChapterTable!$Q$23)),
MAX(0,INT(($B91+ChapterTable!$S$26+VLOOKUP(SUBSTITUTE(D$1,"성장단계","")&amp;"보스단계오프셋",ChapterTable!$S:$T,2,0))/ChapterTable!$S$23)))</f>
        <v>0</v>
      </c>
      <c r="E91" s="1">
        <f ca="1">IF(AND($A91=0,$B91=1),
    VLOOKUP(1,ChapterTable!$1:$1048576,MATCH("최종"&amp;SUBSTITUTE(SUBSTITUTE(E$1,"standard",""),"|Float",""),ChapterTable!$1:$1,0),0)*ChapterTable!$Q$17,
  IF(AND($A91=0,$B91=0),
    E92,
  IF($B91=0,
    VLOOKUP($A91,ChapterTable!$1:$1048576,MATCH("최종"&amp;SUBSTITUTE(SUBSTITUTE(E$1,"standard",""),"|Float",""),ChapterTable!$1:$1,0),0),
  IF($B91=1,
    IF($L91=FALSE,
      VLOOKUP($A91,ChapterTable!$1:$1048576,MATCH("최종"&amp;SUBSTITUTE(SUBSTITUTE(E$1,"standard",""),"|Float",""),ChapterTable!$1:$1,0),0),
      VLOOKUP($A91-ChapterTable!$Q$11,ChapterTable!$1:$1048576,MATCH("최종"&amp;SUBSTITUTE(SUBSTITUTE(E$1,"standard",""),"|Float",""),ChapterTable!$1:$1,0),0)*ChapterTable!$Q$14
    ),
  OFFSET(E91,-$B91+IF($L91,1,0),0)*
    (VLOOKUP(SUBSTITUTE(SUBSTITUTE(E$1,"standard",""),"|Float","")&amp;"인게임누적곱배수",ChapterTable!$S:$T,2,0)^C91
    +VLOOKUP(SUBSTITUTE(SUBSTITUTE(E$1,"standard",""),"|Float","")&amp;"인게임누적합배수",ChapterTable!$S:$T,2,0)*C91)
  )
  )
  )
)</f>
        <v>364.5</v>
      </c>
      <c r="F91" s="1">
        <f ca="1">IF(AND($A91=0,$B91=1),
    VLOOKUP(1,ChapterTable!$1:$1048576,MATCH("최종"&amp;SUBSTITUTE(SUBSTITUTE(F$1,"standard",""),"|Float",""),ChapterTable!$1:$1,0),0)*ChapterTable!$Q$17,
  IF(AND($A91=0,$B91=0),
    F92,
  IF($B91=0,
    VLOOKUP($A91,ChapterTable!$1:$1048576,MATCH("최종"&amp;SUBSTITUTE(SUBSTITUTE(F$1,"standard",""),"|Float",""),ChapterTable!$1:$1,0),0),
  IF($B91=1,
    IF($L91=FALSE,
      VLOOKUP($A91,ChapterTable!$1:$1048576,MATCH("최종"&amp;SUBSTITUTE(SUBSTITUTE(F$1,"standard",""),"|Float",""),ChapterTable!$1:$1,0),0),
      VLOOKUP($A91-ChapterTable!$Q$11,ChapterTable!$1:$1048576,MATCH("최종"&amp;SUBSTITUTE(SUBSTITUTE(F$1,"standard",""),"|Float",""),ChapterTable!$1:$1,0),0)*ChapterTable!$Q$14
    ),
  OFFSET(F91,-$B91+IF($L91,1,0),0)*
    (VLOOKUP(SUBSTITUTE(SUBSTITUTE(F$1,"standard",""),"|Float","")&amp;"인게임누적곱배수",ChapterTable!$S:$T,2,0)^D91
    +VLOOKUP(SUBSTITUTE(SUBSTITUTE(F$1,"standard",""),"|Float","")&amp;"인게임누적합배수",ChapterTable!$S:$T,2,0)*D91)
  )
  )
  )
)</f>
        <v>150</v>
      </c>
      <c r="J91" t="str">
        <f>IF(ISBLANK(I91),"",
IFERROR(VLOOKUP(I91,[1]StringTable!$1:$1048576,MATCH([1]StringTable!$B$1,[1]StringTable!$1:$1,0),0),
IFERROR(VLOOKUP(I91,[1]InApkStringTable!$1:$1048576,MATCH([1]InApkStringTable!$B$1,[1]InApkStringTable!$1:$1,0),0),
"스트링없음")))</f>
        <v/>
      </c>
      <c r="L91" t="b">
        <v>0</v>
      </c>
      <c r="N91" t="str">
        <f>IF(ISBLANK(M91),"",IF(ISERROR(VLOOKUP(M91,MapTable!$A:$A,1,0)),"맵없음",""))</f>
        <v/>
      </c>
      <c r="O91">
        <f t="shared" si="4"/>
        <v>1</v>
      </c>
      <c r="Q91">
        <f t="shared" si="5"/>
        <v>1</v>
      </c>
      <c r="R91" t="b">
        <f t="shared" ca="1" si="6"/>
        <v>0</v>
      </c>
      <c r="T91" t="b">
        <f t="shared" ca="1" si="7"/>
        <v>0</v>
      </c>
      <c r="U91" t="s">
        <v>562</v>
      </c>
      <c r="V91" t="str">
        <f>IF(ISBLANK(U91),"",IF(ISERROR(VLOOKUP(U91,MapTable!$A:$A,1,0)),"맵없음",""))</f>
        <v/>
      </c>
      <c r="X91" t="str">
        <f>IF(ISBLANK(W91),"",
IF(ISERROR(FIND(",",W91)),
  IF(ISERROR(VLOOKUP(W91,MapTable!$A:$A,1,0)),"맵없음",
  ""),
IF(ISERROR(FIND(",",W91,FIND(",",W91)+1)),
  IF(OR(ISERROR(VLOOKUP(LEFT(W91,FIND(",",W91)-1),MapTable!$A:$A,1,0)),ISERROR(VLOOKUP(TRIM(MID(W91,FIND(",",W91)+1,999)),MapTable!$A:$A,1,0))),"맵없음",
  ""),
IF(ISERROR(FIND(",",W91,FIND(",",W91,FIND(",",W91)+1)+1)),
  IF(OR(ISERROR(VLOOKUP(LEFT(W91,FIND(",",W91)-1),MapTable!$A:$A,1,0)),ISERROR(VLOOKUP(TRIM(MID(W91,FIND(",",W91)+1,FIND(",",W91,FIND(",",W91)+1)-FIND(",",W91)-1)),MapTable!$A:$A,1,0)),ISERROR(VLOOKUP(TRIM(MID(W91,FIND(",",W91,FIND(",",W91)+1)+1,999)),MapTable!$A:$A,1,0))),"맵없음",
  ""),
IF(ISERROR(FIND(",",W91,FIND(",",W91,FIND(",",W91,FIND(",",W91)+1)+1)+1)),
  IF(OR(ISERROR(VLOOKUP(LEFT(W91,FIND(",",W91)-1),MapTable!$A:$A,1,0)),ISERROR(VLOOKUP(TRIM(MID(W91,FIND(",",W91)+1,FIND(",",W91,FIND(",",W91)+1)-FIND(",",W91)-1)),MapTable!$A:$A,1,0)),ISERROR(VLOOKUP(TRIM(MID(W91,FIND(",",W91,FIND(",",W91)+1)+1,FIND(",",W91,FIND(",",W91,FIND(",",W91)+1)+1)-FIND(",",W91,FIND(",",W91)+1)-1)),MapTable!$A:$A,1,0)),ISERROR(VLOOKUP(TRIM(MID(W91,FIND(",",W91,FIND(",",W91,FIND(",",W91)+1)+1)+1,999)),MapTable!$A:$A,1,0))),"맵없음",
  ""),
)))))</f>
        <v/>
      </c>
      <c r="AB91">
        <v>1001</v>
      </c>
      <c r="AC91" t="str">
        <f>IF(ISBLANK(AB91),"",IF(ISERROR(VLOOKUP(AB91,[3]DropTable!$A:$A,1,0)),"드랍없음",""))</f>
        <v/>
      </c>
      <c r="AE91" t="str">
        <f>IF(ISBLANK(AD91),"",IF(ISERROR(VLOOKUP(AD91,[3]DropTable!$A:$A,1,0)),"드랍없음",""))</f>
        <v/>
      </c>
      <c r="AG91">
        <v>9.8000000000000007</v>
      </c>
      <c r="AH91">
        <v>1</v>
      </c>
    </row>
    <row r="92" spans="1:34" x14ac:dyDescent="0.3">
      <c r="A92">
        <v>2</v>
      </c>
      <c r="B92">
        <v>8</v>
      </c>
      <c r="C92">
        <f>IF(OR($L92=TRUE,$A92=0,MOD($A92,ChapterTable!$S$20)&lt;&gt;0),
MAX(0,INT(($B92+ChapterTable!$Q$26+VLOOKUP(SUBSTITUTE(C$1,"성장단계","")&amp;"단계오프셋",ChapterTable!$S:$T,2,0))/ChapterTable!$Q$23)),
MAX(0,INT(($B92+ChapterTable!$S$26+VLOOKUP(SUBSTITUTE(C$1,"성장단계","")&amp;"보스단계오프셋",ChapterTable!$S:$T,2,0))/ChapterTable!$S$23)))</f>
        <v>1</v>
      </c>
      <c r="D92">
        <f>IF(OR($L92=TRUE,$A92=0,MOD($A92,ChapterTable!$S$20)&lt;&gt;0),
MAX(0,INT(($B92+ChapterTable!$Q$26+VLOOKUP(SUBSTITUTE(D$1,"성장단계","")&amp;"단계오프셋",ChapterTable!$S:$T,2,0))/ChapterTable!$Q$23)),
MAX(0,INT(($B92+ChapterTable!$S$26+VLOOKUP(SUBSTITUTE(D$1,"성장단계","")&amp;"보스단계오프셋",ChapterTable!$S:$T,2,0))/ChapterTable!$S$23)))</f>
        <v>0</v>
      </c>
      <c r="E92" s="1">
        <f ca="1">IF(AND($A92=0,$B92=1),
    VLOOKUP(1,ChapterTable!$1:$1048576,MATCH("최종"&amp;SUBSTITUTE(SUBSTITUTE(E$1,"standard",""),"|Float",""),ChapterTable!$1:$1,0),0)*ChapterTable!$Q$17,
  IF(AND($A92=0,$B92=0),
    E93,
  IF($B92=0,
    VLOOKUP($A92,ChapterTable!$1:$1048576,MATCH("최종"&amp;SUBSTITUTE(SUBSTITUTE(E$1,"standard",""),"|Float",""),ChapterTable!$1:$1,0),0),
  IF($B92=1,
    IF($L92=FALSE,
      VLOOKUP($A92,ChapterTable!$1:$1048576,MATCH("최종"&amp;SUBSTITUTE(SUBSTITUTE(E$1,"standard",""),"|Float",""),ChapterTable!$1:$1,0),0),
      VLOOKUP($A92-ChapterTable!$Q$11,ChapterTable!$1:$1048576,MATCH("최종"&amp;SUBSTITUTE(SUBSTITUTE(E$1,"standard",""),"|Float",""),ChapterTable!$1:$1,0),0)*ChapterTable!$Q$14
    ),
  OFFSET(E92,-$B92+IF($L92,1,0),0)*
    (VLOOKUP(SUBSTITUTE(SUBSTITUTE(E$1,"standard",""),"|Float","")&amp;"인게임누적곱배수",ChapterTable!$S:$T,2,0)^C92
    +VLOOKUP(SUBSTITUTE(SUBSTITUTE(E$1,"standard",""),"|Float","")&amp;"인게임누적합배수",ChapterTable!$S:$T,2,0)*C92)
  )
  )
  )
)</f>
        <v>364.5</v>
      </c>
      <c r="F92" s="1">
        <f ca="1">IF(AND($A92=0,$B92=1),
    VLOOKUP(1,ChapterTable!$1:$1048576,MATCH("최종"&amp;SUBSTITUTE(SUBSTITUTE(F$1,"standard",""),"|Float",""),ChapterTable!$1:$1,0),0)*ChapterTable!$Q$17,
  IF(AND($A92=0,$B92=0),
    F93,
  IF($B92=0,
    VLOOKUP($A92,ChapterTable!$1:$1048576,MATCH("최종"&amp;SUBSTITUTE(SUBSTITUTE(F$1,"standard",""),"|Float",""),ChapterTable!$1:$1,0),0),
  IF($B92=1,
    IF($L92=FALSE,
      VLOOKUP($A92,ChapterTable!$1:$1048576,MATCH("최종"&amp;SUBSTITUTE(SUBSTITUTE(F$1,"standard",""),"|Float",""),ChapterTable!$1:$1,0),0),
      VLOOKUP($A92-ChapterTable!$Q$11,ChapterTable!$1:$1048576,MATCH("최종"&amp;SUBSTITUTE(SUBSTITUTE(F$1,"standard",""),"|Float",""),ChapterTable!$1:$1,0),0)*ChapterTable!$Q$14
    ),
  OFFSET(F92,-$B92+IF($L92,1,0),0)*
    (VLOOKUP(SUBSTITUTE(SUBSTITUTE(F$1,"standard",""),"|Float","")&amp;"인게임누적곱배수",ChapterTable!$S:$T,2,0)^D92
    +VLOOKUP(SUBSTITUTE(SUBSTITUTE(F$1,"standard",""),"|Float","")&amp;"인게임누적합배수",ChapterTable!$S:$T,2,0)*D92)
  )
  )
  )
)</f>
        <v>150</v>
      </c>
      <c r="J92" t="str">
        <f>IF(ISBLANK(I92),"",
IFERROR(VLOOKUP(I92,[1]StringTable!$1:$1048576,MATCH([1]StringTable!$B$1,[1]StringTable!$1:$1,0),0),
IFERROR(VLOOKUP(I92,[1]InApkStringTable!$1:$1048576,MATCH([1]InApkStringTable!$B$1,[1]InApkStringTable!$1:$1,0),0),
"스트링없음")))</f>
        <v/>
      </c>
      <c r="L92" t="b">
        <v>0</v>
      </c>
      <c r="N92" t="str">
        <f>IF(ISBLANK(M92),"",IF(ISERROR(VLOOKUP(M92,MapTable!$A:$A,1,0)),"맵없음",""))</f>
        <v/>
      </c>
      <c r="O92">
        <f t="shared" si="4"/>
        <v>1</v>
      </c>
      <c r="Q92">
        <f t="shared" si="5"/>
        <v>1</v>
      </c>
      <c r="R92" t="b">
        <f t="shared" ca="1" si="6"/>
        <v>0</v>
      </c>
      <c r="T92" t="b">
        <f t="shared" ca="1" si="7"/>
        <v>0</v>
      </c>
      <c r="U92" t="s">
        <v>563</v>
      </c>
      <c r="V92" t="str">
        <f>IF(ISBLANK(U92),"",IF(ISERROR(VLOOKUP(U92,MapTable!$A:$A,1,0)),"맵없음",""))</f>
        <v/>
      </c>
      <c r="X92" t="str">
        <f>IF(ISBLANK(W92),"",
IF(ISERROR(FIND(",",W92)),
  IF(ISERROR(VLOOKUP(W92,MapTable!$A:$A,1,0)),"맵없음",
  ""),
IF(ISERROR(FIND(",",W92,FIND(",",W92)+1)),
  IF(OR(ISERROR(VLOOKUP(LEFT(W92,FIND(",",W92)-1),MapTable!$A:$A,1,0)),ISERROR(VLOOKUP(TRIM(MID(W92,FIND(",",W92)+1,999)),MapTable!$A:$A,1,0))),"맵없음",
  ""),
IF(ISERROR(FIND(",",W92,FIND(",",W92,FIND(",",W92)+1)+1)),
  IF(OR(ISERROR(VLOOKUP(LEFT(W92,FIND(",",W92)-1),MapTable!$A:$A,1,0)),ISERROR(VLOOKUP(TRIM(MID(W92,FIND(",",W92)+1,FIND(",",W92,FIND(",",W92)+1)-FIND(",",W92)-1)),MapTable!$A:$A,1,0)),ISERROR(VLOOKUP(TRIM(MID(W92,FIND(",",W92,FIND(",",W92)+1)+1,999)),MapTable!$A:$A,1,0))),"맵없음",
  ""),
IF(ISERROR(FIND(",",W92,FIND(",",W92,FIND(",",W92,FIND(",",W92)+1)+1)+1)),
  IF(OR(ISERROR(VLOOKUP(LEFT(W92,FIND(",",W92)-1),MapTable!$A:$A,1,0)),ISERROR(VLOOKUP(TRIM(MID(W92,FIND(",",W92)+1,FIND(",",W92,FIND(",",W92)+1)-FIND(",",W92)-1)),MapTable!$A:$A,1,0)),ISERROR(VLOOKUP(TRIM(MID(W92,FIND(",",W92,FIND(",",W92)+1)+1,FIND(",",W92,FIND(",",W92,FIND(",",W92)+1)+1)-FIND(",",W92,FIND(",",W92)+1)-1)),MapTable!$A:$A,1,0)),ISERROR(VLOOKUP(TRIM(MID(W92,FIND(",",W92,FIND(",",W92,FIND(",",W92)+1)+1)+1,999)),MapTable!$A:$A,1,0))),"맵없음",
  ""),
)))))</f>
        <v/>
      </c>
      <c r="AB92">
        <v>1001</v>
      </c>
      <c r="AC92" t="str">
        <f>IF(ISBLANK(AB92),"",IF(ISERROR(VLOOKUP(AB92,[3]DropTable!$A:$A,1,0)),"드랍없음",""))</f>
        <v/>
      </c>
      <c r="AE92" t="str">
        <f>IF(ISBLANK(AD92),"",IF(ISERROR(VLOOKUP(AD92,[3]DropTable!$A:$A,1,0)),"드랍없음",""))</f>
        <v/>
      </c>
      <c r="AG92">
        <v>9.8000000000000007</v>
      </c>
      <c r="AH92">
        <v>1</v>
      </c>
    </row>
    <row r="93" spans="1:34" x14ac:dyDescent="0.3">
      <c r="A93">
        <v>2</v>
      </c>
      <c r="B93">
        <v>9</v>
      </c>
      <c r="C93">
        <f>IF(OR($L93=TRUE,$A93=0,MOD($A93,ChapterTable!$S$20)&lt;&gt;0),
MAX(0,INT(($B93+ChapterTable!$Q$26+VLOOKUP(SUBSTITUTE(C$1,"성장단계","")&amp;"단계오프셋",ChapterTable!$S:$T,2,0))/ChapterTable!$Q$23)),
MAX(0,INT(($B93+ChapterTable!$S$26+VLOOKUP(SUBSTITUTE(C$1,"성장단계","")&amp;"보스단계오프셋",ChapterTable!$S:$T,2,0))/ChapterTable!$S$23)))</f>
        <v>1</v>
      </c>
      <c r="D93">
        <f>IF(OR($L93=TRUE,$A93=0,MOD($A93,ChapterTable!$S$20)&lt;&gt;0),
MAX(0,INT(($B93+ChapterTable!$Q$26+VLOOKUP(SUBSTITUTE(D$1,"성장단계","")&amp;"단계오프셋",ChapterTable!$S:$T,2,0))/ChapterTable!$Q$23)),
MAX(0,INT(($B93+ChapterTable!$S$26+VLOOKUP(SUBSTITUTE(D$1,"성장단계","")&amp;"보스단계오프셋",ChapterTable!$S:$T,2,0))/ChapterTable!$S$23)))</f>
        <v>0</v>
      </c>
      <c r="E93" s="1">
        <f ca="1">IF(AND($A93=0,$B93=1),
    VLOOKUP(1,ChapterTable!$1:$1048576,MATCH("최종"&amp;SUBSTITUTE(SUBSTITUTE(E$1,"standard",""),"|Float",""),ChapterTable!$1:$1,0),0)*ChapterTable!$Q$17,
  IF(AND($A93=0,$B93=0),
    E94,
  IF($B93=0,
    VLOOKUP($A93,ChapterTable!$1:$1048576,MATCH("최종"&amp;SUBSTITUTE(SUBSTITUTE(E$1,"standard",""),"|Float",""),ChapterTable!$1:$1,0),0),
  IF($B93=1,
    IF($L93=FALSE,
      VLOOKUP($A93,ChapterTable!$1:$1048576,MATCH("최종"&amp;SUBSTITUTE(SUBSTITUTE(E$1,"standard",""),"|Float",""),ChapterTable!$1:$1,0),0),
      VLOOKUP($A93-ChapterTable!$Q$11,ChapterTable!$1:$1048576,MATCH("최종"&amp;SUBSTITUTE(SUBSTITUTE(E$1,"standard",""),"|Float",""),ChapterTable!$1:$1,0),0)*ChapterTable!$Q$14
    ),
  OFFSET(E93,-$B93+IF($L93,1,0),0)*
    (VLOOKUP(SUBSTITUTE(SUBSTITUTE(E$1,"standard",""),"|Float","")&amp;"인게임누적곱배수",ChapterTable!$S:$T,2,0)^C93
    +VLOOKUP(SUBSTITUTE(SUBSTITUTE(E$1,"standard",""),"|Float","")&amp;"인게임누적합배수",ChapterTable!$S:$T,2,0)*C93)
  )
  )
  )
)</f>
        <v>364.5</v>
      </c>
      <c r="F93" s="1">
        <f ca="1">IF(AND($A93=0,$B93=1),
    VLOOKUP(1,ChapterTable!$1:$1048576,MATCH("최종"&amp;SUBSTITUTE(SUBSTITUTE(F$1,"standard",""),"|Float",""),ChapterTable!$1:$1,0),0)*ChapterTable!$Q$17,
  IF(AND($A93=0,$B93=0),
    F94,
  IF($B93=0,
    VLOOKUP($A93,ChapterTable!$1:$1048576,MATCH("최종"&amp;SUBSTITUTE(SUBSTITUTE(F$1,"standard",""),"|Float",""),ChapterTable!$1:$1,0),0),
  IF($B93=1,
    IF($L93=FALSE,
      VLOOKUP($A93,ChapterTable!$1:$1048576,MATCH("최종"&amp;SUBSTITUTE(SUBSTITUTE(F$1,"standard",""),"|Float",""),ChapterTable!$1:$1,0),0),
      VLOOKUP($A93-ChapterTable!$Q$11,ChapterTable!$1:$1048576,MATCH("최종"&amp;SUBSTITUTE(SUBSTITUTE(F$1,"standard",""),"|Float",""),ChapterTable!$1:$1,0),0)*ChapterTable!$Q$14
    ),
  OFFSET(F93,-$B93+IF($L93,1,0),0)*
    (VLOOKUP(SUBSTITUTE(SUBSTITUTE(F$1,"standard",""),"|Float","")&amp;"인게임누적곱배수",ChapterTable!$S:$T,2,0)^D93
    +VLOOKUP(SUBSTITUTE(SUBSTITUTE(F$1,"standard",""),"|Float","")&amp;"인게임누적합배수",ChapterTable!$S:$T,2,0)*D93)
  )
  )
  )
)</f>
        <v>150</v>
      </c>
      <c r="J93" t="str">
        <f>IF(ISBLANK(I93),"",
IFERROR(VLOOKUP(I93,[1]StringTable!$1:$1048576,MATCH([1]StringTable!$B$1,[1]StringTable!$1:$1,0),0),
IFERROR(VLOOKUP(I93,[1]InApkStringTable!$1:$1048576,MATCH([1]InApkStringTable!$B$1,[1]InApkStringTable!$1:$1,0),0),
"스트링없음")))</f>
        <v/>
      </c>
      <c r="L93" t="b">
        <v>0</v>
      </c>
      <c r="N93" t="str">
        <f>IF(ISBLANK(M93),"",IF(ISERROR(VLOOKUP(M93,MapTable!$A:$A,1,0)),"맵없음",""))</f>
        <v/>
      </c>
      <c r="O93">
        <f t="shared" si="4"/>
        <v>91</v>
      </c>
      <c r="Q93">
        <f t="shared" si="5"/>
        <v>91</v>
      </c>
      <c r="R93" t="b">
        <f t="shared" ca="1" si="6"/>
        <v>1</v>
      </c>
      <c r="T93" t="b">
        <f t="shared" ca="1" si="7"/>
        <v>1</v>
      </c>
      <c r="U93" t="s">
        <v>564</v>
      </c>
      <c r="V93" t="str">
        <f>IF(ISBLANK(U93),"",IF(ISERROR(VLOOKUP(U93,MapTable!$A:$A,1,0)),"맵없음",""))</f>
        <v/>
      </c>
      <c r="X93" t="str">
        <f>IF(ISBLANK(W93),"",
IF(ISERROR(FIND(",",W93)),
  IF(ISERROR(VLOOKUP(W93,MapTable!$A:$A,1,0)),"맵없음",
  ""),
IF(ISERROR(FIND(",",W93,FIND(",",W93)+1)),
  IF(OR(ISERROR(VLOOKUP(LEFT(W93,FIND(",",W93)-1),MapTable!$A:$A,1,0)),ISERROR(VLOOKUP(TRIM(MID(W93,FIND(",",W93)+1,999)),MapTable!$A:$A,1,0))),"맵없음",
  ""),
IF(ISERROR(FIND(",",W93,FIND(",",W93,FIND(",",W93)+1)+1)),
  IF(OR(ISERROR(VLOOKUP(LEFT(W93,FIND(",",W93)-1),MapTable!$A:$A,1,0)),ISERROR(VLOOKUP(TRIM(MID(W93,FIND(",",W93)+1,FIND(",",W93,FIND(",",W93)+1)-FIND(",",W93)-1)),MapTable!$A:$A,1,0)),ISERROR(VLOOKUP(TRIM(MID(W93,FIND(",",W93,FIND(",",W93)+1)+1,999)),MapTable!$A:$A,1,0))),"맵없음",
  ""),
IF(ISERROR(FIND(",",W93,FIND(",",W93,FIND(",",W93,FIND(",",W93)+1)+1)+1)),
  IF(OR(ISERROR(VLOOKUP(LEFT(W93,FIND(",",W93)-1),MapTable!$A:$A,1,0)),ISERROR(VLOOKUP(TRIM(MID(W93,FIND(",",W93)+1,FIND(",",W93,FIND(",",W93)+1)-FIND(",",W93)-1)),MapTable!$A:$A,1,0)),ISERROR(VLOOKUP(TRIM(MID(W93,FIND(",",W93,FIND(",",W93)+1)+1,FIND(",",W93,FIND(",",W93,FIND(",",W93)+1)+1)-FIND(",",W93,FIND(",",W93)+1)-1)),MapTable!$A:$A,1,0)),ISERROR(VLOOKUP(TRIM(MID(W93,FIND(",",W93,FIND(",",W93,FIND(",",W93)+1)+1)+1,999)),MapTable!$A:$A,1,0))),"맵없음",
  ""),
)))))</f>
        <v/>
      </c>
      <c r="AB93">
        <v>1001</v>
      </c>
      <c r="AC93" t="str">
        <f>IF(ISBLANK(AB93),"",IF(ISERROR(VLOOKUP(AB93,[3]DropTable!$A:$A,1,0)),"드랍없음",""))</f>
        <v/>
      </c>
      <c r="AE93" t="str">
        <f>IF(ISBLANK(AD93),"",IF(ISERROR(VLOOKUP(AD93,[3]DropTable!$A:$A,1,0)),"드랍없음",""))</f>
        <v/>
      </c>
      <c r="AG93">
        <v>9.8000000000000007</v>
      </c>
      <c r="AH93">
        <v>1</v>
      </c>
    </row>
    <row r="94" spans="1:34" x14ac:dyDescent="0.3">
      <c r="A94">
        <v>2</v>
      </c>
      <c r="B94">
        <v>10</v>
      </c>
      <c r="C94">
        <f>IF(OR($L94=TRUE,$A94=0,MOD($A94,ChapterTable!$S$20)&lt;&gt;0),
MAX(0,INT(($B94+ChapterTable!$Q$26+VLOOKUP(SUBSTITUTE(C$1,"성장단계","")&amp;"단계오프셋",ChapterTable!$S:$T,2,0))/ChapterTable!$Q$23)),
MAX(0,INT(($B94+ChapterTable!$S$26+VLOOKUP(SUBSTITUTE(C$1,"성장단계","")&amp;"보스단계오프셋",ChapterTable!$S:$T,2,0))/ChapterTable!$S$23)))</f>
        <v>1</v>
      </c>
      <c r="D94">
        <f>IF(OR($L94=TRUE,$A94=0,MOD($A94,ChapterTable!$S$20)&lt;&gt;0),
MAX(0,INT(($B94+ChapterTable!$Q$26+VLOOKUP(SUBSTITUTE(D$1,"성장단계","")&amp;"단계오프셋",ChapterTable!$S:$T,2,0))/ChapterTable!$Q$23)),
MAX(0,INT(($B94+ChapterTable!$S$26+VLOOKUP(SUBSTITUTE(D$1,"성장단계","")&amp;"보스단계오프셋",ChapterTable!$S:$T,2,0))/ChapterTable!$S$23)))</f>
        <v>0</v>
      </c>
      <c r="E94" s="1">
        <f ca="1">IF(AND($A94=0,$B94=1),
    VLOOKUP(1,ChapterTable!$1:$1048576,MATCH("최종"&amp;SUBSTITUTE(SUBSTITUTE(E$1,"standard",""),"|Float",""),ChapterTable!$1:$1,0),0)*ChapterTable!$Q$17,
  IF(AND($A94=0,$B94=0),
    E95,
  IF($B94=0,
    VLOOKUP($A94,ChapterTable!$1:$1048576,MATCH("최종"&amp;SUBSTITUTE(SUBSTITUTE(E$1,"standard",""),"|Float",""),ChapterTable!$1:$1,0),0),
  IF($B94=1,
    IF($L94=FALSE,
      VLOOKUP($A94,ChapterTable!$1:$1048576,MATCH("최종"&amp;SUBSTITUTE(SUBSTITUTE(E$1,"standard",""),"|Float",""),ChapterTable!$1:$1,0),0),
      VLOOKUP($A94-ChapterTable!$Q$11,ChapterTable!$1:$1048576,MATCH("최종"&amp;SUBSTITUTE(SUBSTITUTE(E$1,"standard",""),"|Float",""),ChapterTable!$1:$1,0),0)*ChapterTable!$Q$14
    ),
  OFFSET(E94,-$B94+IF($L94,1,0),0)*
    (VLOOKUP(SUBSTITUTE(SUBSTITUTE(E$1,"standard",""),"|Float","")&amp;"인게임누적곱배수",ChapterTable!$S:$T,2,0)^C94
    +VLOOKUP(SUBSTITUTE(SUBSTITUTE(E$1,"standard",""),"|Float","")&amp;"인게임누적합배수",ChapterTable!$S:$T,2,0)*C94)
  )
  )
  )
)</f>
        <v>364.5</v>
      </c>
      <c r="F94" s="1">
        <f ca="1">IF(AND($A94=0,$B94=1),
    VLOOKUP(1,ChapterTable!$1:$1048576,MATCH("최종"&amp;SUBSTITUTE(SUBSTITUTE(F$1,"standard",""),"|Float",""),ChapterTable!$1:$1,0),0)*ChapterTable!$Q$17,
  IF(AND($A94=0,$B94=0),
    F95,
  IF($B94=0,
    VLOOKUP($A94,ChapterTable!$1:$1048576,MATCH("최종"&amp;SUBSTITUTE(SUBSTITUTE(F$1,"standard",""),"|Float",""),ChapterTable!$1:$1,0),0),
  IF($B94=1,
    IF($L94=FALSE,
      VLOOKUP($A94,ChapterTable!$1:$1048576,MATCH("최종"&amp;SUBSTITUTE(SUBSTITUTE(F$1,"standard",""),"|Float",""),ChapterTable!$1:$1,0),0),
      VLOOKUP($A94-ChapterTable!$Q$11,ChapterTable!$1:$1048576,MATCH("최종"&amp;SUBSTITUTE(SUBSTITUTE(F$1,"standard",""),"|Float",""),ChapterTable!$1:$1,0),0)*ChapterTable!$Q$14
    ),
  OFFSET(F94,-$B94+IF($L94,1,0),0)*
    (VLOOKUP(SUBSTITUTE(SUBSTITUTE(F$1,"standard",""),"|Float","")&amp;"인게임누적곱배수",ChapterTable!$S:$T,2,0)^D94
    +VLOOKUP(SUBSTITUTE(SUBSTITUTE(F$1,"standard",""),"|Float","")&amp;"인게임누적합배수",ChapterTable!$S:$T,2,0)*D94)
  )
  )
  )
)</f>
        <v>150</v>
      </c>
      <c r="J94" t="str">
        <f>IF(ISBLANK(I94),"",
IFERROR(VLOOKUP(I94,[1]StringTable!$1:$1048576,MATCH([1]StringTable!$B$1,[1]StringTable!$1:$1,0),0),
IFERROR(VLOOKUP(I94,[1]InApkStringTable!$1:$1048576,MATCH([1]InApkStringTable!$B$1,[1]InApkStringTable!$1:$1,0),0),
"스트링없음")))</f>
        <v/>
      </c>
      <c r="L94" t="b">
        <v>0</v>
      </c>
      <c r="N94" t="str">
        <f>IF(ISBLANK(M94),"",IF(ISERROR(VLOOKUP(M94,MapTable!$A:$A,1,0)),"맵없음",""))</f>
        <v/>
      </c>
      <c r="O94">
        <f t="shared" si="4"/>
        <v>21</v>
      </c>
      <c r="Q94">
        <f t="shared" si="5"/>
        <v>21</v>
      </c>
      <c r="R94" t="b">
        <f t="shared" ca="1" si="6"/>
        <v>0</v>
      </c>
      <c r="T94" t="b">
        <f t="shared" ca="1" si="7"/>
        <v>0</v>
      </c>
      <c r="V94" t="str">
        <f>IF(ISBLANK(U94),"",IF(ISERROR(VLOOKUP(U94,MapTable!$A:$A,1,0)),"맵없음",""))</f>
        <v/>
      </c>
      <c r="X94" t="str">
        <f>IF(ISBLANK(W94),"",
IF(ISERROR(FIND(",",W94)),
  IF(ISERROR(VLOOKUP(W94,MapTable!$A:$A,1,0)),"맵없음",
  ""),
IF(ISERROR(FIND(",",W94,FIND(",",W94)+1)),
  IF(OR(ISERROR(VLOOKUP(LEFT(W94,FIND(",",W94)-1),MapTable!$A:$A,1,0)),ISERROR(VLOOKUP(TRIM(MID(W94,FIND(",",W94)+1,999)),MapTable!$A:$A,1,0))),"맵없음",
  ""),
IF(ISERROR(FIND(",",W94,FIND(",",W94,FIND(",",W94)+1)+1)),
  IF(OR(ISERROR(VLOOKUP(LEFT(W94,FIND(",",W94)-1),MapTable!$A:$A,1,0)),ISERROR(VLOOKUP(TRIM(MID(W94,FIND(",",W94)+1,FIND(",",W94,FIND(",",W94)+1)-FIND(",",W94)-1)),MapTable!$A:$A,1,0)),ISERROR(VLOOKUP(TRIM(MID(W94,FIND(",",W94,FIND(",",W94)+1)+1,999)),MapTable!$A:$A,1,0))),"맵없음",
  ""),
IF(ISERROR(FIND(",",W94,FIND(",",W94,FIND(",",W94,FIND(",",W94)+1)+1)+1)),
  IF(OR(ISERROR(VLOOKUP(LEFT(W94,FIND(",",W94)-1),MapTable!$A:$A,1,0)),ISERROR(VLOOKUP(TRIM(MID(W94,FIND(",",W94)+1,FIND(",",W94,FIND(",",W94)+1)-FIND(",",W94)-1)),MapTable!$A:$A,1,0)),ISERROR(VLOOKUP(TRIM(MID(W94,FIND(",",W94,FIND(",",W94)+1)+1,FIND(",",W94,FIND(",",W94,FIND(",",W94)+1)+1)-FIND(",",W94,FIND(",",W94)+1)-1)),MapTable!$A:$A,1,0)),ISERROR(VLOOKUP(TRIM(MID(W94,FIND(",",W94,FIND(",",W94,FIND(",",W94)+1)+1)+1,999)),MapTable!$A:$A,1,0))),"맵없음",
  ""),
)))))</f>
        <v/>
      </c>
      <c r="AB94">
        <v>1001</v>
      </c>
      <c r="AC94" t="str">
        <f>IF(ISBLANK(AB94),"",IF(ISERROR(VLOOKUP(AB94,[3]DropTable!$A:$A,1,0)),"드랍없음",""))</f>
        <v/>
      </c>
      <c r="AD94">
        <v>5001</v>
      </c>
      <c r="AE94" t="str">
        <f>IF(ISBLANK(AD94),"",IF(ISERROR(VLOOKUP(AD94,[3]DropTable!$A:$A,1,0)),"드랍없음",""))</f>
        <v/>
      </c>
      <c r="AF94">
        <v>11</v>
      </c>
      <c r="AG94">
        <v>9.8000000000000007</v>
      </c>
      <c r="AH94">
        <v>1</v>
      </c>
    </row>
    <row r="95" spans="1:34" x14ac:dyDescent="0.3">
      <c r="A95">
        <v>2</v>
      </c>
      <c r="B95">
        <v>11</v>
      </c>
      <c r="C95">
        <f>IF(OR($L95=TRUE,$A95=0,MOD($A95,ChapterTable!$S$20)&lt;&gt;0),
MAX(0,INT(($B95+ChapterTable!$Q$26+VLOOKUP(SUBSTITUTE(C$1,"성장단계","")&amp;"단계오프셋",ChapterTable!$S:$T,2,0))/ChapterTable!$Q$23)),
MAX(0,INT(($B95+ChapterTable!$S$26+VLOOKUP(SUBSTITUTE(C$1,"성장단계","")&amp;"보스단계오프셋",ChapterTable!$S:$T,2,0))/ChapterTable!$S$23)))</f>
        <v>1</v>
      </c>
      <c r="D95">
        <f>IF(OR($L95=TRUE,$A95=0,MOD($A95,ChapterTable!$S$20)&lt;&gt;0),
MAX(0,INT(($B95+ChapterTable!$Q$26+VLOOKUP(SUBSTITUTE(D$1,"성장단계","")&amp;"단계오프셋",ChapterTable!$S:$T,2,0))/ChapterTable!$Q$23)),
MAX(0,INT(($B95+ChapterTable!$S$26+VLOOKUP(SUBSTITUTE(D$1,"성장단계","")&amp;"보스단계오프셋",ChapterTable!$S:$T,2,0))/ChapterTable!$S$23)))</f>
        <v>1</v>
      </c>
      <c r="E95" s="1">
        <f ca="1">IF(AND($A95=0,$B95=1),
    VLOOKUP(1,ChapterTable!$1:$1048576,MATCH("최종"&amp;SUBSTITUTE(SUBSTITUTE(E$1,"standard",""),"|Float",""),ChapterTable!$1:$1,0),0)*ChapterTable!$Q$17,
  IF(AND($A95=0,$B95=0),
    E96,
  IF($B95=0,
    VLOOKUP($A95,ChapterTable!$1:$1048576,MATCH("최종"&amp;SUBSTITUTE(SUBSTITUTE(E$1,"standard",""),"|Float",""),ChapterTable!$1:$1,0),0),
  IF($B95=1,
    IF($L95=FALSE,
      VLOOKUP($A95,ChapterTable!$1:$1048576,MATCH("최종"&amp;SUBSTITUTE(SUBSTITUTE(E$1,"standard",""),"|Float",""),ChapterTable!$1:$1,0),0),
      VLOOKUP($A95-ChapterTable!$Q$11,ChapterTable!$1:$1048576,MATCH("최종"&amp;SUBSTITUTE(SUBSTITUTE(E$1,"standard",""),"|Float",""),ChapterTable!$1:$1,0),0)*ChapterTable!$Q$14
    ),
  OFFSET(E95,-$B95+IF($L95,1,0),0)*
    (VLOOKUP(SUBSTITUTE(SUBSTITUTE(E$1,"standard",""),"|Float","")&amp;"인게임누적곱배수",ChapterTable!$S:$T,2,0)^C95
    +VLOOKUP(SUBSTITUTE(SUBSTITUTE(E$1,"standard",""),"|Float","")&amp;"인게임누적합배수",ChapterTable!$S:$T,2,0)*C95)
  )
  )
  )
)</f>
        <v>364.5</v>
      </c>
      <c r="F95" s="1">
        <f ca="1">IF(AND($A95=0,$B95=1),
    VLOOKUP(1,ChapterTable!$1:$1048576,MATCH("최종"&amp;SUBSTITUTE(SUBSTITUTE(F$1,"standard",""),"|Float",""),ChapterTable!$1:$1,0),0)*ChapterTable!$Q$17,
  IF(AND($A95=0,$B95=0),
    F96,
  IF($B95=0,
    VLOOKUP($A95,ChapterTable!$1:$1048576,MATCH("최종"&amp;SUBSTITUTE(SUBSTITUTE(F$1,"standard",""),"|Float",""),ChapterTable!$1:$1,0),0),
  IF($B95=1,
    IF($L95=FALSE,
      VLOOKUP($A95,ChapterTable!$1:$1048576,MATCH("최종"&amp;SUBSTITUTE(SUBSTITUTE(F$1,"standard",""),"|Float",""),ChapterTable!$1:$1,0),0),
      VLOOKUP($A95-ChapterTable!$Q$11,ChapterTable!$1:$1048576,MATCH("최종"&amp;SUBSTITUTE(SUBSTITUTE(F$1,"standard",""),"|Float",""),ChapterTable!$1:$1,0),0)*ChapterTable!$Q$14
    ),
  OFFSET(F95,-$B95+IF($L95,1,0),0)*
    (VLOOKUP(SUBSTITUTE(SUBSTITUTE(F$1,"standard",""),"|Float","")&amp;"인게임누적곱배수",ChapterTable!$S:$T,2,0)^D95
    +VLOOKUP(SUBSTITUTE(SUBSTITUTE(F$1,"standard",""),"|Float","")&amp;"인게임누적합배수",ChapterTable!$S:$T,2,0)*D95)
  )
  )
  )
)</f>
        <v>180</v>
      </c>
      <c r="J95" t="str">
        <f>IF(ISBLANK(I95),"",
IFERROR(VLOOKUP(I95,[1]StringTable!$1:$1048576,MATCH([1]StringTable!$B$1,[1]StringTable!$1:$1,0),0),
IFERROR(VLOOKUP(I95,[1]InApkStringTable!$1:$1048576,MATCH([1]InApkStringTable!$B$1,[1]InApkStringTable!$1:$1,0),0),
"스트링없음")))</f>
        <v/>
      </c>
      <c r="L95" t="b">
        <v>0</v>
      </c>
      <c r="N95" t="str">
        <f>IF(ISBLANK(M95),"",IF(ISERROR(VLOOKUP(M95,MapTable!$A:$A,1,0)),"맵없음",""))</f>
        <v/>
      </c>
      <c r="O95">
        <f t="shared" si="4"/>
        <v>2</v>
      </c>
      <c r="Q95">
        <f t="shared" si="5"/>
        <v>2</v>
      </c>
      <c r="R95" t="b">
        <f t="shared" ca="1" si="6"/>
        <v>0</v>
      </c>
      <c r="T95" t="b">
        <f t="shared" ca="1" si="7"/>
        <v>0</v>
      </c>
      <c r="U95" t="s">
        <v>565</v>
      </c>
      <c r="V95" t="str">
        <f>IF(ISBLANK(U95),"",IF(ISERROR(VLOOKUP(U95,MapTable!$A:$A,1,0)),"맵없음",""))</f>
        <v/>
      </c>
      <c r="X95" t="str">
        <f>IF(ISBLANK(W95),"",
IF(ISERROR(FIND(",",W95)),
  IF(ISERROR(VLOOKUP(W95,MapTable!$A:$A,1,0)),"맵없음",
  ""),
IF(ISERROR(FIND(",",W95,FIND(",",W95)+1)),
  IF(OR(ISERROR(VLOOKUP(LEFT(W95,FIND(",",W95)-1),MapTable!$A:$A,1,0)),ISERROR(VLOOKUP(TRIM(MID(W95,FIND(",",W95)+1,999)),MapTable!$A:$A,1,0))),"맵없음",
  ""),
IF(ISERROR(FIND(",",W95,FIND(",",W95,FIND(",",W95)+1)+1)),
  IF(OR(ISERROR(VLOOKUP(LEFT(W95,FIND(",",W95)-1),MapTable!$A:$A,1,0)),ISERROR(VLOOKUP(TRIM(MID(W95,FIND(",",W95)+1,FIND(",",W95,FIND(",",W95)+1)-FIND(",",W95)-1)),MapTable!$A:$A,1,0)),ISERROR(VLOOKUP(TRIM(MID(W95,FIND(",",W95,FIND(",",W95)+1)+1,999)),MapTable!$A:$A,1,0))),"맵없음",
  ""),
IF(ISERROR(FIND(",",W95,FIND(",",W95,FIND(",",W95,FIND(",",W95)+1)+1)+1)),
  IF(OR(ISERROR(VLOOKUP(LEFT(W95,FIND(",",W95)-1),MapTable!$A:$A,1,0)),ISERROR(VLOOKUP(TRIM(MID(W95,FIND(",",W95)+1,FIND(",",W95,FIND(",",W95)+1)-FIND(",",W95)-1)),MapTable!$A:$A,1,0)),ISERROR(VLOOKUP(TRIM(MID(W95,FIND(",",W95,FIND(",",W95)+1)+1,FIND(",",W95,FIND(",",W95,FIND(",",W95)+1)+1)-FIND(",",W95,FIND(",",W95)+1)-1)),MapTable!$A:$A,1,0)),ISERROR(VLOOKUP(TRIM(MID(W95,FIND(",",W95,FIND(",",W95,FIND(",",W95)+1)+1)+1,999)),MapTable!$A:$A,1,0))),"맵없음",
  ""),
)))))</f>
        <v/>
      </c>
      <c r="AB95">
        <v>1002</v>
      </c>
      <c r="AC95" t="str">
        <f>IF(ISBLANK(AB95),"",IF(ISERROR(VLOOKUP(AB95,[3]DropTable!$A:$A,1,0)),"드랍없음",""))</f>
        <v/>
      </c>
      <c r="AE95" t="str">
        <f>IF(ISBLANK(AD95),"",IF(ISERROR(VLOOKUP(AD95,[3]DropTable!$A:$A,1,0)),"드랍없음",""))</f>
        <v/>
      </c>
      <c r="AG95">
        <v>9.8000000000000007</v>
      </c>
      <c r="AH95">
        <v>1</v>
      </c>
    </row>
    <row r="96" spans="1:34" x14ac:dyDescent="0.3">
      <c r="A96">
        <v>2</v>
      </c>
      <c r="B96">
        <v>12</v>
      </c>
      <c r="C96">
        <f>IF(OR($L96=TRUE,$A96=0,MOD($A96,ChapterTable!$S$20)&lt;&gt;0),
MAX(0,INT(($B96+ChapterTable!$Q$26+VLOOKUP(SUBSTITUTE(C$1,"성장단계","")&amp;"단계오프셋",ChapterTable!$S:$T,2,0))/ChapterTable!$Q$23)),
MAX(0,INT(($B96+ChapterTable!$S$26+VLOOKUP(SUBSTITUTE(C$1,"성장단계","")&amp;"보스단계오프셋",ChapterTable!$S:$T,2,0))/ChapterTable!$S$23)))</f>
        <v>1</v>
      </c>
      <c r="D96">
        <f>IF(OR($L96=TRUE,$A96=0,MOD($A96,ChapterTable!$S$20)&lt;&gt;0),
MAX(0,INT(($B96+ChapterTable!$Q$26+VLOOKUP(SUBSTITUTE(D$1,"성장단계","")&amp;"단계오프셋",ChapterTable!$S:$T,2,0))/ChapterTable!$Q$23)),
MAX(0,INT(($B96+ChapterTable!$S$26+VLOOKUP(SUBSTITUTE(D$1,"성장단계","")&amp;"보스단계오프셋",ChapterTable!$S:$T,2,0))/ChapterTable!$S$23)))</f>
        <v>1</v>
      </c>
      <c r="E96" s="1">
        <f ca="1">IF(AND($A96=0,$B96=1),
    VLOOKUP(1,ChapterTable!$1:$1048576,MATCH("최종"&amp;SUBSTITUTE(SUBSTITUTE(E$1,"standard",""),"|Float",""),ChapterTable!$1:$1,0),0)*ChapterTable!$Q$17,
  IF(AND($A96=0,$B96=0),
    E97,
  IF($B96=0,
    VLOOKUP($A96,ChapterTable!$1:$1048576,MATCH("최종"&amp;SUBSTITUTE(SUBSTITUTE(E$1,"standard",""),"|Float",""),ChapterTable!$1:$1,0),0),
  IF($B96=1,
    IF($L96=FALSE,
      VLOOKUP($A96,ChapterTable!$1:$1048576,MATCH("최종"&amp;SUBSTITUTE(SUBSTITUTE(E$1,"standard",""),"|Float",""),ChapterTable!$1:$1,0),0),
      VLOOKUP($A96-ChapterTable!$Q$11,ChapterTable!$1:$1048576,MATCH("최종"&amp;SUBSTITUTE(SUBSTITUTE(E$1,"standard",""),"|Float",""),ChapterTable!$1:$1,0),0)*ChapterTable!$Q$14
    ),
  OFFSET(E96,-$B96+IF($L96,1,0),0)*
    (VLOOKUP(SUBSTITUTE(SUBSTITUTE(E$1,"standard",""),"|Float","")&amp;"인게임누적곱배수",ChapterTable!$S:$T,2,0)^C96
    +VLOOKUP(SUBSTITUTE(SUBSTITUTE(E$1,"standard",""),"|Float","")&amp;"인게임누적합배수",ChapterTable!$S:$T,2,0)*C96)
  )
  )
  )
)</f>
        <v>364.5</v>
      </c>
      <c r="F96" s="1">
        <f ca="1">IF(AND($A96=0,$B96=1),
    VLOOKUP(1,ChapterTable!$1:$1048576,MATCH("최종"&amp;SUBSTITUTE(SUBSTITUTE(F$1,"standard",""),"|Float",""),ChapterTable!$1:$1,0),0)*ChapterTable!$Q$17,
  IF(AND($A96=0,$B96=0),
    F97,
  IF($B96=0,
    VLOOKUP($A96,ChapterTable!$1:$1048576,MATCH("최종"&amp;SUBSTITUTE(SUBSTITUTE(F$1,"standard",""),"|Float",""),ChapterTable!$1:$1,0),0),
  IF($B96=1,
    IF($L96=FALSE,
      VLOOKUP($A96,ChapterTable!$1:$1048576,MATCH("최종"&amp;SUBSTITUTE(SUBSTITUTE(F$1,"standard",""),"|Float",""),ChapterTable!$1:$1,0),0),
      VLOOKUP($A96-ChapterTable!$Q$11,ChapterTable!$1:$1048576,MATCH("최종"&amp;SUBSTITUTE(SUBSTITUTE(F$1,"standard",""),"|Float",""),ChapterTable!$1:$1,0),0)*ChapterTable!$Q$14
    ),
  OFFSET(F96,-$B96+IF($L96,1,0),0)*
    (VLOOKUP(SUBSTITUTE(SUBSTITUTE(F$1,"standard",""),"|Float","")&amp;"인게임누적곱배수",ChapterTable!$S:$T,2,0)^D96
    +VLOOKUP(SUBSTITUTE(SUBSTITUTE(F$1,"standard",""),"|Float","")&amp;"인게임누적합배수",ChapterTable!$S:$T,2,0)*D96)
  )
  )
  )
)</f>
        <v>180</v>
      </c>
      <c r="J96" t="str">
        <f>IF(ISBLANK(I96),"",
IFERROR(VLOOKUP(I96,[1]StringTable!$1:$1048576,MATCH([1]StringTable!$B$1,[1]StringTable!$1:$1,0),0),
IFERROR(VLOOKUP(I96,[1]InApkStringTable!$1:$1048576,MATCH([1]InApkStringTable!$B$1,[1]InApkStringTable!$1:$1,0),0),
"스트링없음")))</f>
        <v/>
      </c>
      <c r="L96" t="b">
        <v>0</v>
      </c>
      <c r="N96" t="str">
        <f>IF(ISBLANK(M96),"",IF(ISERROR(VLOOKUP(M96,MapTable!$A:$A,1,0)),"맵없음",""))</f>
        <v/>
      </c>
      <c r="O96">
        <f t="shared" si="4"/>
        <v>2</v>
      </c>
      <c r="Q96">
        <f t="shared" si="5"/>
        <v>2</v>
      </c>
      <c r="R96" t="b">
        <f t="shared" ca="1" si="6"/>
        <v>0</v>
      </c>
      <c r="T96" t="b">
        <f t="shared" ca="1" si="7"/>
        <v>0</v>
      </c>
      <c r="U96" t="s">
        <v>566</v>
      </c>
      <c r="V96" t="str">
        <f>IF(ISBLANK(U96),"",IF(ISERROR(VLOOKUP(U96,MapTable!$A:$A,1,0)),"맵없음",""))</f>
        <v/>
      </c>
      <c r="W96" t="s">
        <v>583</v>
      </c>
      <c r="X96" t="str">
        <f>IF(ISBLANK(W96),"",
IF(ISERROR(FIND(",",W96)),
  IF(ISERROR(VLOOKUP(W96,MapTable!$A:$A,1,0)),"맵없음",
  ""),
IF(ISERROR(FIND(",",W96,FIND(",",W96)+1)),
  IF(OR(ISERROR(VLOOKUP(LEFT(W96,FIND(",",W96)-1),MapTable!$A:$A,1,0)),ISERROR(VLOOKUP(TRIM(MID(W96,FIND(",",W96)+1,999)),MapTable!$A:$A,1,0))),"맵없음",
  ""),
IF(ISERROR(FIND(",",W96,FIND(",",W96,FIND(",",W96)+1)+1)),
  IF(OR(ISERROR(VLOOKUP(LEFT(W96,FIND(",",W96)-1),MapTable!$A:$A,1,0)),ISERROR(VLOOKUP(TRIM(MID(W96,FIND(",",W96)+1,FIND(",",W96,FIND(",",W96)+1)-FIND(",",W96)-1)),MapTable!$A:$A,1,0)),ISERROR(VLOOKUP(TRIM(MID(W96,FIND(",",W96,FIND(",",W96)+1)+1,999)),MapTable!$A:$A,1,0))),"맵없음",
  ""),
IF(ISERROR(FIND(",",W96,FIND(",",W96,FIND(",",W96,FIND(",",W96)+1)+1)+1)),
  IF(OR(ISERROR(VLOOKUP(LEFT(W96,FIND(",",W96)-1),MapTable!$A:$A,1,0)),ISERROR(VLOOKUP(TRIM(MID(W96,FIND(",",W96)+1,FIND(",",W96,FIND(",",W96)+1)-FIND(",",W96)-1)),MapTable!$A:$A,1,0)),ISERROR(VLOOKUP(TRIM(MID(W96,FIND(",",W96,FIND(",",W96)+1)+1,FIND(",",W96,FIND(",",W96,FIND(",",W96)+1)+1)-FIND(",",W96,FIND(",",W96)+1)-1)),MapTable!$A:$A,1,0)),ISERROR(VLOOKUP(TRIM(MID(W96,FIND(",",W96,FIND(",",W96,FIND(",",W96)+1)+1)+1,999)),MapTable!$A:$A,1,0))),"맵없음",
  ""),
)))))</f>
        <v/>
      </c>
      <c r="AB96">
        <v>1002</v>
      </c>
      <c r="AC96" t="str">
        <f>IF(ISBLANK(AB96),"",IF(ISERROR(VLOOKUP(AB96,[3]DropTable!$A:$A,1,0)),"드랍없음",""))</f>
        <v/>
      </c>
      <c r="AE96" t="str">
        <f>IF(ISBLANK(AD96),"",IF(ISERROR(VLOOKUP(AD96,[3]DropTable!$A:$A,1,0)),"드랍없음",""))</f>
        <v/>
      </c>
      <c r="AG96">
        <v>9.8000000000000007</v>
      </c>
      <c r="AH96">
        <v>1</v>
      </c>
    </row>
    <row r="97" spans="1:34" x14ac:dyDescent="0.3">
      <c r="A97">
        <v>2</v>
      </c>
      <c r="B97">
        <v>13</v>
      </c>
      <c r="C97">
        <f>IF(OR($L97=TRUE,$A97=0,MOD($A97,ChapterTable!$S$20)&lt;&gt;0),
MAX(0,INT(($B97+ChapterTable!$Q$26+VLOOKUP(SUBSTITUTE(C$1,"성장단계","")&amp;"단계오프셋",ChapterTable!$S:$T,2,0))/ChapterTable!$Q$23)),
MAX(0,INT(($B97+ChapterTable!$S$26+VLOOKUP(SUBSTITUTE(C$1,"성장단계","")&amp;"보스단계오프셋",ChapterTable!$S:$T,2,0))/ChapterTable!$S$23)))</f>
        <v>1</v>
      </c>
      <c r="D97">
        <f>IF(OR($L97=TRUE,$A97=0,MOD($A97,ChapterTable!$S$20)&lt;&gt;0),
MAX(0,INT(($B97+ChapterTable!$Q$26+VLOOKUP(SUBSTITUTE(D$1,"성장단계","")&amp;"단계오프셋",ChapterTable!$S:$T,2,0))/ChapterTable!$Q$23)),
MAX(0,INT(($B97+ChapterTable!$S$26+VLOOKUP(SUBSTITUTE(D$1,"성장단계","")&amp;"보스단계오프셋",ChapterTable!$S:$T,2,0))/ChapterTable!$S$23)))</f>
        <v>1</v>
      </c>
      <c r="E97" s="1">
        <f ca="1">IF(AND($A97=0,$B97=1),
    VLOOKUP(1,ChapterTable!$1:$1048576,MATCH("최종"&amp;SUBSTITUTE(SUBSTITUTE(E$1,"standard",""),"|Float",""),ChapterTable!$1:$1,0),0)*ChapterTable!$Q$17,
  IF(AND($A97=0,$B97=0),
    E98,
  IF($B97=0,
    VLOOKUP($A97,ChapterTable!$1:$1048576,MATCH("최종"&amp;SUBSTITUTE(SUBSTITUTE(E$1,"standard",""),"|Float",""),ChapterTable!$1:$1,0),0),
  IF($B97=1,
    IF($L97=FALSE,
      VLOOKUP($A97,ChapterTable!$1:$1048576,MATCH("최종"&amp;SUBSTITUTE(SUBSTITUTE(E$1,"standard",""),"|Float",""),ChapterTable!$1:$1,0),0),
      VLOOKUP($A97-ChapterTable!$Q$11,ChapterTable!$1:$1048576,MATCH("최종"&amp;SUBSTITUTE(SUBSTITUTE(E$1,"standard",""),"|Float",""),ChapterTable!$1:$1,0),0)*ChapterTable!$Q$14
    ),
  OFFSET(E97,-$B97+IF($L97,1,0),0)*
    (VLOOKUP(SUBSTITUTE(SUBSTITUTE(E$1,"standard",""),"|Float","")&amp;"인게임누적곱배수",ChapterTable!$S:$T,2,0)^C97
    +VLOOKUP(SUBSTITUTE(SUBSTITUTE(E$1,"standard",""),"|Float","")&amp;"인게임누적합배수",ChapterTable!$S:$T,2,0)*C97)
  )
  )
  )
)</f>
        <v>364.5</v>
      </c>
      <c r="F97" s="1">
        <f ca="1">IF(AND($A97=0,$B97=1),
    VLOOKUP(1,ChapterTable!$1:$1048576,MATCH("최종"&amp;SUBSTITUTE(SUBSTITUTE(F$1,"standard",""),"|Float",""),ChapterTable!$1:$1,0),0)*ChapterTable!$Q$17,
  IF(AND($A97=0,$B97=0),
    F98,
  IF($B97=0,
    VLOOKUP($A97,ChapterTable!$1:$1048576,MATCH("최종"&amp;SUBSTITUTE(SUBSTITUTE(F$1,"standard",""),"|Float",""),ChapterTable!$1:$1,0),0),
  IF($B97=1,
    IF($L97=FALSE,
      VLOOKUP($A97,ChapterTable!$1:$1048576,MATCH("최종"&amp;SUBSTITUTE(SUBSTITUTE(F$1,"standard",""),"|Float",""),ChapterTable!$1:$1,0),0),
      VLOOKUP($A97-ChapterTable!$Q$11,ChapterTable!$1:$1048576,MATCH("최종"&amp;SUBSTITUTE(SUBSTITUTE(F$1,"standard",""),"|Float",""),ChapterTable!$1:$1,0),0)*ChapterTable!$Q$14
    ),
  OFFSET(F97,-$B97+IF($L97,1,0),0)*
    (VLOOKUP(SUBSTITUTE(SUBSTITUTE(F$1,"standard",""),"|Float","")&amp;"인게임누적곱배수",ChapterTable!$S:$T,2,0)^D97
    +VLOOKUP(SUBSTITUTE(SUBSTITUTE(F$1,"standard",""),"|Float","")&amp;"인게임누적합배수",ChapterTable!$S:$T,2,0)*D97)
  )
  )
  )
)</f>
        <v>180</v>
      </c>
      <c r="J97" t="str">
        <f>IF(ISBLANK(I97),"",
IFERROR(VLOOKUP(I97,[1]StringTable!$1:$1048576,MATCH([1]StringTable!$B$1,[1]StringTable!$1:$1,0),0),
IFERROR(VLOOKUP(I97,[1]InApkStringTable!$1:$1048576,MATCH([1]InApkStringTable!$B$1,[1]InApkStringTable!$1:$1,0),0),
"스트링없음")))</f>
        <v/>
      </c>
      <c r="L97" t="b">
        <v>0</v>
      </c>
      <c r="N97" t="str">
        <f>IF(ISBLANK(M97),"",IF(ISERROR(VLOOKUP(M97,MapTable!$A:$A,1,0)),"맵없음",""))</f>
        <v/>
      </c>
      <c r="O97">
        <f t="shared" si="4"/>
        <v>2</v>
      </c>
      <c r="Q97">
        <f t="shared" si="5"/>
        <v>2</v>
      </c>
      <c r="R97" t="b">
        <f t="shared" ca="1" si="6"/>
        <v>0</v>
      </c>
      <c r="T97" t="b">
        <f t="shared" ca="1" si="7"/>
        <v>0</v>
      </c>
      <c r="U97" t="s">
        <v>567</v>
      </c>
      <c r="V97" t="str">
        <f>IF(ISBLANK(U97),"",IF(ISERROR(VLOOKUP(U97,MapTable!$A:$A,1,0)),"맵없음",""))</f>
        <v/>
      </c>
      <c r="X97" t="str">
        <f>IF(ISBLANK(W97),"",
IF(ISERROR(FIND(",",W97)),
  IF(ISERROR(VLOOKUP(W97,MapTable!$A:$A,1,0)),"맵없음",
  ""),
IF(ISERROR(FIND(",",W97,FIND(",",W97)+1)),
  IF(OR(ISERROR(VLOOKUP(LEFT(W97,FIND(",",W97)-1),MapTable!$A:$A,1,0)),ISERROR(VLOOKUP(TRIM(MID(W97,FIND(",",W97)+1,999)),MapTable!$A:$A,1,0))),"맵없음",
  ""),
IF(ISERROR(FIND(",",W97,FIND(",",W97,FIND(",",W97)+1)+1)),
  IF(OR(ISERROR(VLOOKUP(LEFT(W97,FIND(",",W97)-1),MapTable!$A:$A,1,0)),ISERROR(VLOOKUP(TRIM(MID(W97,FIND(",",W97)+1,FIND(",",W97,FIND(",",W97)+1)-FIND(",",W97)-1)),MapTable!$A:$A,1,0)),ISERROR(VLOOKUP(TRIM(MID(W97,FIND(",",W97,FIND(",",W97)+1)+1,999)),MapTable!$A:$A,1,0))),"맵없음",
  ""),
IF(ISERROR(FIND(",",W97,FIND(",",W97,FIND(",",W97,FIND(",",W97)+1)+1)+1)),
  IF(OR(ISERROR(VLOOKUP(LEFT(W97,FIND(",",W97)-1),MapTable!$A:$A,1,0)),ISERROR(VLOOKUP(TRIM(MID(W97,FIND(",",W97)+1,FIND(",",W97,FIND(",",W97)+1)-FIND(",",W97)-1)),MapTable!$A:$A,1,0)),ISERROR(VLOOKUP(TRIM(MID(W97,FIND(",",W97,FIND(",",W97)+1)+1,FIND(",",W97,FIND(",",W97,FIND(",",W97)+1)+1)-FIND(",",W97,FIND(",",W97)+1)-1)),MapTable!$A:$A,1,0)),ISERROR(VLOOKUP(TRIM(MID(W97,FIND(",",W97,FIND(",",W97,FIND(",",W97)+1)+1)+1,999)),MapTable!$A:$A,1,0))),"맵없음",
  ""),
)))))</f>
        <v/>
      </c>
      <c r="AB97">
        <v>1002</v>
      </c>
      <c r="AC97" t="str">
        <f>IF(ISBLANK(AB97),"",IF(ISERROR(VLOOKUP(AB97,[3]DropTable!$A:$A,1,0)),"드랍없음",""))</f>
        <v/>
      </c>
      <c r="AE97" t="str">
        <f>IF(ISBLANK(AD97),"",IF(ISERROR(VLOOKUP(AD97,[3]DropTable!$A:$A,1,0)),"드랍없음",""))</f>
        <v/>
      </c>
      <c r="AG97">
        <v>9.8000000000000007</v>
      </c>
      <c r="AH97">
        <v>1</v>
      </c>
    </row>
    <row r="98" spans="1:34" x14ac:dyDescent="0.3">
      <c r="A98">
        <v>2</v>
      </c>
      <c r="B98">
        <v>14</v>
      </c>
      <c r="C98">
        <f>IF(OR($L98=TRUE,$A98=0,MOD($A98,ChapterTable!$S$20)&lt;&gt;0),
MAX(0,INT(($B98+ChapterTable!$Q$26+VLOOKUP(SUBSTITUTE(C$1,"성장단계","")&amp;"단계오프셋",ChapterTable!$S:$T,2,0))/ChapterTable!$Q$23)),
MAX(0,INT(($B98+ChapterTable!$S$26+VLOOKUP(SUBSTITUTE(C$1,"성장단계","")&amp;"보스단계오프셋",ChapterTable!$S:$T,2,0))/ChapterTable!$S$23)))</f>
        <v>1</v>
      </c>
      <c r="D98">
        <f>IF(OR($L98=TRUE,$A98=0,MOD($A98,ChapterTable!$S$20)&lt;&gt;0),
MAX(0,INT(($B98+ChapterTable!$Q$26+VLOOKUP(SUBSTITUTE(D$1,"성장단계","")&amp;"단계오프셋",ChapterTable!$S:$T,2,0))/ChapterTable!$Q$23)),
MAX(0,INT(($B98+ChapterTable!$S$26+VLOOKUP(SUBSTITUTE(D$1,"성장단계","")&amp;"보스단계오프셋",ChapterTable!$S:$T,2,0))/ChapterTable!$S$23)))</f>
        <v>1</v>
      </c>
      <c r="E98" s="1">
        <f ca="1">IF(AND($A98=0,$B98=1),
    VLOOKUP(1,ChapterTable!$1:$1048576,MATCH("최종"&amp;SUBSTITUTE(SUBSTITUTE(E$1,"standard",""),"|Float",""),ChapterTable!$1:$1,0),0)*ChapterTable!$Q$17,
  IF(AND($A98=0,$B98=0),
    E99,
  IF($B98=0,
    VLOOKUP($A98,ChapterTable!$1:$1048576,MATCH("최종"&amp;SUBSTITUTE(SUBSTITUTE(E$1,"standard",""),"|Float",""),ChapterTable!$1:$1,0),0),
  IF($B98=1,
    IF($L98=FALSE,
      VLOOKUP($A98,ChapterTable!$1:$1048576,MATCH("최종"&amp;SUBSTITUTE(SUBSTITUTE(E$1,"standard",""),"|Float",""),ChapterTable!$1:$1,0),0),
      VLOOKUP($A98-ChapterTable!$Q$11,ChapterTable!$1:$1048576,MATCH("최종"&amp;SUBSTITUTE(SUBSTITUTE(E$1,"standard",""),"|Float",""),ChapterTable!$1:$1,0),0)*ChapterTable!$Q$14
    ),
  OFFSET(E98,-$B98+IF($L98,1,0),0)*
    (VLOOKUP(SUBSTITUTE(SUBSTITUTE(E$1,"standard",""),"|Float","")&amp;"인게임누적곱배수",ChapterTable!$S:$T,2,0)^C98
    +VLOOKUP(SUBSTITUTE(SUBSTITUTE(E$1,"standard",""),"|Float","")&amp;"인게임누적합배수",ChapterTable!$S:$T,2,0)*C98)
  )
  )
  )
)</f>
        <v>364.5</v>
      </c>
      <c r="F98" s="1">
        <f ca="1">IF(AND($A98=0,$B98=1),
    VLOOKUP(1,ChapterTable!$1:$1048576,MATCH("최종"&amp;SUBSTITUTE(SUBSTITUTE(F$1,"standard",""),"|Float",""),ChapterTable!$1:$1,0),0)*ChapterTable!$Q$17,
  IF(AND($A98=0,$B98=0),
    F99,
  IF($B98=0,
    VLOOKUP($A98,ChapterTable!$1:$1048576,MATCH("최종"&amp;SUBSTITUTE(SUBSTITUTE(F$1,"standard",""),"|Float",""),ChapterTable!$1:$1,0),0),
  IF($B98=1,
    IF($L98=FALSE,
      VLOOKUP($A98,ChapterTable!$1:$1048576,MATCH("최종"&amp;SUBSTITUTE(SUBSTITUTE(F$1,"standard",""),"|Float",""),ChapterTable!$1:$1,0),0),
      VLOOKUP($A98-ChapterTable!$Q$11,ChapterTable!$1:$1048576,MATCH("최종"&amp;SUBSTITUTE(SUBSTITUTE(F$1,"standard",""),"|Float",""),ChapterTable!$1:$1,0),0)*ChapterTable!$Q$14
    ),
  OFFSET(F98,-$B98+IF($L98,1,0),0)*
    (VLOOKUP(SUBSTITUTE(SUBSTITUTE(F$1,"standard",""),"|Float","")&amp;"인게임누적곱배수",ChapterTable!$S:$T,2,0)^D98
    +VLOOKUP(SUBSTITUTE(SUBSTITUTE(F$1,"standard",""),"|Float","")&amp;"인게임누적합배수",ChapterTable!$S:$T,2,0)*D98)
  )
  )
  )
)</f>
        <v>180</v>
      </c>
      <c r="J98" t="str">
        <f>IF(ISBLANK(I98),"",
IFERROR(VLOOKUP(I98,[1]StringTable!$1:$1048576,MATCH([1]StringTable!$B$1,[1]StringTable!$1:$1,0),0),
IFERROR(VLOOKUP(I98,[1]InApkStringTable!$1:$1048576,MATCH([1]InApkStringTable!$B$1,[1]InApkStringTable!$1:$1,0),0),
"스트링없음")))</f>
        <v/>
      </c>
      <c r="L98" t="b">
        <v>0</v>
      </c>
      <c r="N98" t="str">
        <f>IF(ISBLANK(M98),"",IF(ISERROR(VLOOKUP(M98,MapTable!$A:$A,1,0)),"맵없음",""))</f>
        <v/>
      </c>
      <c r="O98">
        <f t="shared" si="4"/>
        <v>2</v>
      </c>
      <c r="Q98">
        <f t="shared" si="5"/>
        <v>2</v>
      </c>
      <c r="R98" t="b">
        <f t="shared" ca="1" si="6"/>
        <v>0</v>
      </c>
      <c r="T98" t="b">
        <f t="shared" ca="1" si="7"/>
        <v>0</v>
      </c>
      <c r="U98" t="s">
        <v>568</v>
      </c>
      <c r="V98" t="str">
        <f>IF(ISBLANK(U98),"",IF(ISERROR(VLOOKUP(U98,MapTable!$A:$A,1,0)),"맵없음",""))</f>
        <v/>
      </c>
      <c r="X98" t="str">
        <f>IF(ISBLANK(W98),"",
IF(ISERROR(FIND(",",W98)),
  IF(ISERROR(VLOOKUP(W98,MapTable!$A:$A,1,0)),"맵없음",
  ""),
IF(ISERROR(FIND(",",W98,FIND(",",W98)+1)),
  IF(OR(ISERROR(VLOOKUP(LEFT(W98,FIND(",",W98)-1),MapTable!$A:$A,1,0)),ISERROR(VLOOKUP(TRIM(MID(W98,FIND(",",W98)+1,999)),MapTable!$A:$A,1,0))),"맵없음",
  ""),
IF(ISERROR(FIND(",",W98,FIND(",",W98,FIND(",",W98)+1)+1)),
  IF(OR(ISERROR(VLOOKUP(LEFT(W98,FIND(",",W98)-1),MapTable!$A:$A,1,0)),ISERROR(VLOOKUP(TRIM(MID(W98,FIND(",",W98)+1,FIND(",",W98,FIND(",",W98)+1)-FIND(",",W98)-1)),MapTable!$A:$A,1,0)),ISERROR(VLOOKUP(TRIM(MID(W98,FIND(",",W98,FIND(",",W98)+1)+1,999)),MapTable!$A:$A,1,0))),"맵없음",
  ""),
IF(ISERROR(FIND(",",W98,FIND(",",W98,FIND(",",W98,FIND(",",W98)+1)+1)+1)),
  IF(OR(ISERROR(VLOOKUP(LEFT(W98,FIND(",",W98)-1),MapTable!$A:$A,1,0)),ISERROR(VLOOKUP(TRIM(MID(W98,FIND(",",W98)+1,FIND(",",W98,FIND(",",W98)+1)-FIND(",",W98)-1)),MapTable!$A:$A,1,0)),ISERROR(VLOOKUP(TRIM(MID(W98,FIND(",",W98,FIND(",",W98)+1)+1,FIND(",",W98,FIND(",",W98,FIND(",",W98)+1)+1)-FIND(",",W98,FIND(",",W98)+1)-1)),MapTable!$A:$A,1,0)),ISERROR(VLOOKUP(TRIM(MID(W98,FIND(",",W98,FIND(",",W98,FIND(",",W98)+1)+1)+1,999)),MapTable!$A:$A,1,0))),"맵없음",
  ""),
)))))</f>
        <v/>
      </c>
      <c r="AB98">
        <v>1002</v>
      </c>
      <c r="AC98" t="str">
        <f>IF(ISBLANK(AB98),"",IF(ISERROR(VLOOKUP(AB98,[3]DropTable!$A:$A,1,0)),"드랍없음",""))</f>
        <v/>
      </c>
      <c r="AE98" t="str">
        <f>IF(ISBLANK(AD98),"",IF(ISERROR(VLOOKUP(AD98,[3]DropTable!$A:$A,1,0)),"드랍없음",""))</f>
        <v/>
      </c>
      <c r="AG98">
        <v>9.8000000000000007</v>
      </c>
      <c r="AH98">
        <v>1</v>
      </c>
    </row>
    <row r="99" spans="1:34" x14ac:dyDescent="0.3">
      <c r="A99">
        <v>2</v>
      </c>
      <c r="B99">
        <v>15</v>
      </c>
      <c r="C99">
        <f>IF(OR($L99=TRUE,$A99=0,MOD($A99,ChapterTable!$S$20)&lt;&gt;0),
MAX(0,INT(($B99+ChapterTable!$Q$26+VLOOKUP(SUBSTITUTE(C$1,"성장단계","")&amp;"단계오프셋",ChapterTable!$S:$T,2,0))/ChapterTable!$Q$23)),
MAX(0,INT(($B99+ChapterTable!$S$26+VLOOKUP(SUBSTITUTE(C$1,"성장단계","")&amp;"보스단계오프셋",ChapterTable!$S:$T,2,0))/ChapterTable!$S$23)))</f>
        <v>1</v>
      </c>
      <c r="D99">
        <f>IF(OR($L99=TRUE,$A99=0,MOD($A99,ChapterTable!$S$20)&lt;&gt;0),
MAX(0,INT(($B99+ChapterTable!$Q$26+VLOOKUP(SUBSTITUTE(D$1,"성장단계","")&amp;"단계오프셋",ChapterTable!$S:$T,2,0))/ChapterTable!$Q$23)),
MAX(0,INT(($B99+ChapterTable!$S$26+VLOOKUP(SUBSTITUTE(D$1,"성장단계","")&amp;"보스단계오프셋",ChapterTable!$S:$T,2,0))/ChapterTable!$S$23)))</f>
        <v>1</v>
      </c>
      <c r="E99" s="1">
        <f ca="1">IF(AND($A99=0,$B99=1),
    VLOOKUP(1,ChapterTable!$1:$1048576,MATCH("최종"&amp;SUBSTITUTE(SUBSTITUTE(E$1,"standard",""),"|Float",""),ChapterTable!$1:$1,0),0)*ChapterTable!$Q$17,
  IF(AND($A99=0,$B99=0),
    E100,
  IF($B99=0,
    VLOOKUP($A99,ChapterTable!$1:$1048576,MATCH("최종"&amp;SUBSTITUTE(SUBSTITUTE(E$1,"standard",""),"|Float",""),ChapterTable!$1:$1,0),0),
  IF($B99=1,
    IF($L99=FALSE,
      VLOOKUP($A99,ChapterTable!$1:$1048576,MATCH("최종"&amp;SUBSTITUTE(SUBSTITUTE(E$1,"standard",""),"|Float",""),ChapterTable!$1:$1,0),0),
      VLOOKUP($A99-ChapterTable!$Q$11,ChapterTable!$1:$1048576,MATCH("최종"&amp;SUBSTITUTE(SUBSTITUTE(E$1,"standard",""),"|Float",""),ChapterTable!$1:$1,0),0)*ChapterTable!$Q$14
    ),
  OFFSET(E99,-$B99+IF($L99,1,0),0)*
    (VLOOKUP(SUBSTITUTE(SUBSTITUTE(E$1,"standard",""),"|Float","")&amp;"인게임누적곱배수",ChapterTable!$S:$T,2,0)^C99
    +VLOOKUP(SUBSTITUTE(SUBSTITUTE(E$1,"standard",""),"|Float","")&amp;"인게임누적합배수",ChapterTable!$S:$T,2,0)*C99)
  )
  )
  )
)</f>
        <v>364.5</v>
      </c>
      <c r="F99" s="1">
        <f ca="1">IF(AND($A99=0,$B99=1),
    VLOOKUP(1,ChapterTable!$1:$1048576,MATCH("최종"&amp;SUBSTITUTE(SUBSTITUTE(F$1,"standard",""),"|Float",""),ChapterTable!$1:$1,0),0)*ChapterTable!$Q$17,
  IF(AND($A99=0,$B99=0),
    F100,
  IF($B99=0,
    VLOOKUP($A99,ChapterTable!$1:$1048576,MATCH("최종"&amp;SUBSTITUTE(SUBSTITUTE(F$1,"standard",""),"|Float",""),ChapterTable!$1:$1,0),0),
  IF($B99=1,
    IF($L99=FALSE,
      VLOOKUP($A99,ChapterTable!$1:$1048576,MATCH("최종"&amp;SUBSTITUTE(SUBSTITUTE(F$1,"standard",""),"|Float",""),ChapterTable!$1:$1,0),0),
      VLOOKUP($A99-ChapterTable!$Q$11,ChapterTable!$1:$1048576,MATCH("최종"&amp;SUBSTITUTE(SUBSTITUTE(F$1,"standard",""),"|Float",""),ChapterTable!$1:$1,0),0)*ChapterTable!$Q$14
    ),
  OFFSET(F99,-$B99+IF($L99,1,0),0)*
    (VLOOKUP(SUBSTITUTE(SUBSTITUTE(F$1,"standard",""),"|Float","")&amp;"인게임누적곱배수",ChapterTable!$S:$T,2,0)^D99
    +VLOOKUP(SUBSTITUTE(SUBSTITUTE(F$1,"standard",""),"|Float","")&amp;"인게임누적합배수",ChapterTable!$S:$T,2,0)*D99)
  )
  )
  )
)</f>
        <v>180</v>
      </c>
      <c r="J99" t="str">
        <f>IF(ISBLANK(I99),"",
IFERROR(VLOOKUP(I99,[1]StringTable!$1:$1048576,MATCH([1]StringTable!$B$1,[1]StringTable!$1:$1,0),0),
IFERROR(VLOOKUP(I99,[1]InApkStringTable!$1:$1048576,MATCH([1]InApkStringTable!$B$1,[1]InApkStringTable!$1:$1,0),0),
"스트링없음")))</f>
        <v/>
      </c>
      <c r="L99" t="b">
        <v>0</v>
      </c>
      <c r="M99" t="s">
        <v>24</v>
      </c>
      <c r="N99" t="str">
        <f>IF(ISBLANK(M99),"",IF(ISERROR(VLOOKUP(M99,MapTable!$A:$A,1,0)),"맵없음",""))</f>
        <v/>
      </c>
      <c r="O99">
        <f t="shared" si="4"/>
        <v>11</v>
      </c>
      <c r="Q99">
        <f t="shared" si="5"/>
        <v>11</v>
      </c>
      <c r="R99" t="b">
        <f t="shared" ca="1" si="6"/>
        <v>0</v>
      </c>
      <c r="T99" t="b">
        <f t="shared" ca="1" si="7"/>
        <v>0</v>
      </c>
      <c r="V99" t="str">
        <f>IF(ISBLANK(U99),"",IF(ISERROR(VLOOKUP(U99,MapTable!$A:$A,1,0)),"맵없음",""))</f>
        <v/>
      </c>
      <c r="X99" t="str">
        <f>IF(ISBLANK(W99),"",
IF(ISERROR(FIND(",",W99)),
  IF(ISERROR(VLOOKUP(W99,MapTable!$A:$A,1,0)),"맵없음",
  ""),
IF(ISERROR(FIND(",",W99,FIND(",",W99)+1)),
  IF(OR(ISERROR(VLOOKUP(LEFT(W99,FIND(",",W99)-1),MapTable!$A:$A,1,0)),ISERROR(VLOOKUP(TRIM(MID(W99,FIND(",",W99)+1,999)),MapTable!$A:$A,1,0))),"맵없음",
  ""),
IF(ISERROR(FIND(",",W99,FIND(",",W99,FIND(",",W99)+1)+1)),
  IF(OR(ISERROR(VLOOKUP(LEFT(W99,FIND(",",W99)-1),MapTable!$A:$A,1,0)),ISERROR(VLOOKUP(TRIM(MID(W99,FIND(",",W99)+1,FIND(",",W99,FIND(",",W99)+1)-FIND(",",W99)-1)),MapTable!$A:$A,1,0)),ISERROR(VLOOKUP(TRIM(MID(W99,FIND(",",W99,FIND(",",W99)+1)+1,999)),MapTable!$A:$A,1,0))),"맵없음",
  ""),
IF(ISERROR(FIND(",",W99,FIND(",",W99,FIND(",",W99,FIND(",",W99)+1)+1)+1)),
  IF(OR(ISERROR(VLOOKUP(LEFT(W99,FIND(",",W99)-1),MapTable!$A:$A,1,0)),ISERROR(VLOOKUP(TRIM(MID(W99,FIND(",",W99)+1,FIND(",",W99,FIND(",",W99)+1)-FIND(",",W99)-1)),MapTable!$A:$A,1,0)),ISERROR(VLOOKUP(TRIM(MID(W99,FIND(",",W99,FIND(",",W99)+1)+1,FIND(",",W99,FIND(",",W99,FIND(",",W99)+1)+1)-FIND(",",W99,FIND(",",W99)+1)-1)),MapTable!$A:$A,1,0)),ISERROR(VLOOKUP(TRIM(MID(W99,FIND(",",W99,FIND(",",W99,FIND(",",W99)+1)+1)+1,999)),MapTable!$A:$A,1,0))),"맵없음",
  ""),
)))))</f>
        <v/>
      </c>
      <c r="AC99" t="str">
        <f>IF(ISBLANK(AB99),"",IF(ISERROR(VLOOKUP(AB99,[3]DropTable!$A:$A,1,0)),"드랍없음",""))</f>
        <v/>
      </c>
      <c r="AE99" t="str">
        <f>IF(ISBLANK(AD99),"",IF(ISERROR(VLOOKUP(AD99,[3]DropTable!$A:$A,1,0)),"드랍없음",""))</f>
        <v/>
      </c>
      <c r="AG99">
        <v>9.8000000000000007</v>
      </c>
      <c r="AH99">
        <v>1</v>
      </c>
    </row>
    <row r="100" spans="1:34" x14ac:dyDescent="0.3">
      <c r="A100">
        <v>2</v>
      </c>
      <c r="B100">
        <v>16</v>
      </c>
      <c r="C100">
        <f>IF(OR($L100=TRUE,$A100=0,MOD($A100,ChapterTable!$S$20)&lt;&gt;0),
MAX(0,INT(($B100+ChapterTable!$Q$26+VLOOKUP(SUBSTITUTE(C$1,"성장단계","")&amp;"단계오프셋",ChapterTable!$S:$T,2,0))/ChapterTable!$Q$23)),
MAX(0,INT(($B100+ChapterTable!$S$26+VLOOKUP(SUBSTITUTE(C$1,"성장단계","")&amp;"보스단계오프셋",ChapterTable!$S:$T,2,0))/ChapterTable!$S$23)))</f>
        <v>2</v>
      </c>
      <c r="D100">
        <f>IF(OR($L100=TRUE,$A100=0,MOD($A100,ChapterTable!$S$20)&lt;&gt;0),
MAX(0,INT(($B100+ChapterTable!$Q$26+VLOOKUP(SUBSTITUTE(D$1,"성장단계","")&amp;"단계오프셋",ChapterTable!$S:$T,2,0))/ChapterTable!$Q$23)),
MAX(0,INT(($B100+ChapterTable!$S$26+VLOOKUP(SUBSTITUTE(D$1,"성장단계","")&amp;"보스단계오프셋",ChapterTable!$S:$T,2,0))/ChapterTable!$S$23)))</f>
        <v>1</v>
      </c>
      <c r="E100" s="1">
        <f ca="1">IF(AND($A100=0,$B100=1),
    VLOOKUP(1,ChapterTable!$1:$1048576,MATCH("최종"&amp;SUBSTITUTE(SUBSTITUTE(E$1,"standard",""),"|Float",""),ChapterTable!$1:$1,0),0)*ChapterTable!$Q$17,
  IF(AND($A100=0,$B100=0),
    E101,
  IF($B100=0,
    VLOOKUP($A100,ChapterTable!$1:$1048576,MATCH("최종"&amp;SUBSTITUTE(SUBSTITUTE(E$1,"standard",""),"|Float",""),ChapterTable!$1:$1,0),0),
  IF($B100=1,
    IF($L100=FALSE,
      VLOOKUP($A100,ChapterTable!$1:$1048576,MATCH("최종"&amp;SUBSTITUTE(SUBSTITUTE(E$1,"standard",""),"|Float",""),ChapterTable!$1:$1,0),0),
      VLOOKUP($A100-ChapterTable!$Q$11,ChapterTable!$1:$1048576,MATCH("최종"&amp;SUBSTITUTE(SUBSTITUTE(E$1,"standard",""),"|Float",""),ChapterTable!$1:$1,0),0)*ChapterTable!$Q$14
    ),
  OFFSET(E100,-$B100+IF($L100,1,0),0)*
    (VLOOKUP(SUBSTITUTE(SUBSTITUTE(E$1,"standard",""),"|Float","")&amp;"인게임누적곱배수",ChapterTable!$S:$T,2,0)^C100
    +VLOOKUP(SUBSTITUTE(SUBSTITUTE(E$1,"standard",""),"|Float","")&amp;"인게임누적합배수",ChapterTable!$S:$T,2,0)*C100)
  )
  )
  )
)</f>
        <v>459</v>
      </c>
      <c r="F100" s="1">
        <f ca="1">IF(AND($A100=0,$B100=1),
    VLOOKUP(1,ChapterTable!$1:$1048576,MATCH("최종"&amp;SUBSTITUTE(SUBSTITUTE(F$1,"standard",""),"|Float",""),ChapterTable!$1:$1,0),0)*ChapterTable!$Q$17,
  IF(AND($A100=0,$B100=0),
    F101,
  IF($B100=0,
    VLOOKUP($A100,ChapterTable!$1:$1048576,MATCH("최종"&amp;SUBSTITUTE(SUBSTITUTE(F$1,"standard",""),"|Float",""),ChapterTable!$1:$1,0),0),
  IF($B100=1,
    IF($L100=FALSE,
      VLOOKUP($A100,ChapterTable!$1:$1048576,MATCH("최종"&amp;SUBSTITUTE(SUBSTITUTE(F$1,"standard",""),"|Float",""),ChapterTable!$1:$1,0),0),
      VLOOKUP($A100-ChapterTable!$Q$11,ChapterTable!$1:$1048576,MATCH("최종"&amp;SUBSTITUTE(SUBSTITUTE(F$1,"standard",""),"|Float",""),ChapterTable!$1:$1,0),0)*ChapterTable!$Q$14
    ),
  OFFSET(F100,-$B100+IF($L100,1,0),0)*
    (VLOOKUP(SUBSTITUTE(SUBSTITUTE(F$1,"standard",""),"|Float","")&amp;"인게임누적곱배수",ChapterTable!$S:$T,2,0)^D100
    +VLOOKUP(SUBSTITUTE(SUBSTITUTE(F$1,"standard",""),"|Float","")&amp;"인게임누적합배수",ChapterTable!$S:$T,2,0)*D100)
  )
  )
  )
)</f>
        <v>180</v>
      </c>
      <c r="J100" t="str">
        <f>IF(ISBLANK(I100),"",
IFERROR(VLOOKUP(I100,[1]StringTable!$1:$1048576,MATCH([1]StringTable!$B$1,[1]StringTable!$1:$1,0),0),
IFERROR(VLOOKUP(I100,[1]InApkStringTable!$1:$1048576,MATCH([1]InApkStringTable!$B$1,[1]InApkStringTable!$1:$1,0),0),
"스트링없음")))</f>
        <v/>
      </c>
      <c r="L100" t="b">
        <v>0</v>
      </c>
      <c r="M100" t="s">
        <v>24</v>
      </c>
      <c r="N100" t="str">
        <f>IF(ISBLANK(M100),"",IF(ISERROR(VLOOKUP(M100,MapTable!$A:$A,1,0)),"맵없음",""))</f>
        <v/>
      </c>
      <c r="O100">
        <f t="shared" si="4"/>
        <v>2</v>
      </c>
      <c r="Q100">
        <f t="shared" si="5"/>
        <v>2</v>
      </c>
      <c r="R100" t="b">
        <f t="shared" ca="1" si="6"/>
        <v>0</v>
      </c>
      <c r="T100" t="b">
        <f t="shared" ca="1" si="7"/>
        <v>0</v>
      </c>
      <c r="V100" t="str">
        <f>IF(ISBLANK(U100),"",IF(ISERROR(VLOOKUP(U100,MapTable!$A:$A,1,0)),"맵없음",""))</f>
        <v/>
      </c>
      <c r="X100" t="str">
        <f>IF(ISBLANK(W100),"",
IF(ISERROR(FIND(",",W100)),
  IF(ISERROR(VLOOKUP(W100,MapTable!$A:$A,1,0)),"맵없음",
  ""),
IF(ISERROR(FIND(",",W100,FIND(",",W100)+1)),
  IF(OR(ISERROR(VLOOKUP(LEFT(W100,FIND(",",W100)-1),MapTable!$A:$A,1,0)),ISERROR(VLOOKUP(TRIM(MID(W100,FIND(",",W100)+1,999)),MapTable!$A:$A,1,0))),"맵없음",
  ""),
IF(ISERROR(FIND(",",W100,FIND(",",W100,FIND(",",W100)+1)+1)),
  IF(OR(ISERROR(VLOOKUP(LEFT(W100,FIND(",",W100)-1),MapTable!$A:$A,1,0)),ISERROR(VLOOKUP(TRIM(MID(W100,FIND(",",W100)+1,FIND(",",W100,FIND(",",W100)+1)-FIND(",",W100)-1)),MapTable!$A:$A,1,0)),ISERROR(VLOOKUP(TRIM(MID(W100,FIND(",",W100,FIND(",",W100)+1)+1,999)),MapTable!$A:$A,1,0))),"맵없음",
  ""),
IF(ISERROR(FIND(",",W100,FIND(",",W100,FIND(",",W100,FIND(",",W100)+1)+1)+1)),
  IF(OR(ISERROR(VLOOKUP(LEFT(W100,FIND(",",W100)-1),MapTable!$A:$A,1,0)),ISERROR(VLOOKUP(TRIM(MID(W100,FIND(",",W100)+1,FIND(",",W100,FIND(",",W100)+1)-FIND(",",W100)-1)),MapTable!$A:$A,1,0)),ISERROR(VLOOKUP(TRIM(MID(W100,FIND(",",W100,FIND(",",W100)+1)+1,FIND(",",W100,FIND(",",W100,FIND(",",W100)+1)+1)-FIND(",",W100,FIND(",",W100)+1)-1)),MapTable!$A:$A,1,0)),ISERROR(VLOOKUP(TRIM(MID(W100,FIND(",",W100,FIND(",",W100,FIND(",",W100)+1)+1)+1,999)),MapTable!$A:$A,1,0))),"맵없음",
  ""),
)))))</f>
        <v/>
      </c>
      <c r="AC100" t="str">
        <f>IF(ISBLANK(AB100),"",IF(ISERROR(VLOOKUP(AB100,[3]DropTable!$A:$A,1,0)),"드랍없음",""))</f>
        <v/>
      </c>
      <c r="AE100" t="str">
        <f>IF(ISBLANK(AD100),"",IF(ISERROR(VLOOKUP(AD100,[3]DropTable!$A:$A,1,0)),"드랍없음",""))</f>
        <v/>
      </c>
      <c r="AG100">
        <v>9.8000000000000007</v>
      </c>
      <c r="AH100">
        <v>1</v>
      </c>
    </row>
    <row r="101" spans="1:34" x14ac:dyDescent="0.3">
      <c r="A101">
        <v>2</v>
      </c>
      <c r="B101">
        <v>17</v>
      </c>
      <c r="C101">
        <f>IF(OR($L101=TRUE,$A101=0,MOD($A101,ChapterTable!$S$20)&lt;&gt;0),
MAX(0,INT(($B101+ChapterTable!$Q$26+VLOOKUP(SUBSTITUTE(C$1,"성장단계","")&amp;"단계오프셋",ChapterTable!$S:$T,2,0))/ChapterTable!$Q$23)),
MAX(0,INT(($B101+ChapterTable!$S$26+VLOOKUP(SUBSTITUTE(C$1,"성장단계","")&amp;"보스단계오프셋",ChapterTable!$S:$T,2,0))/ChapterTable!$S$23)))</f>
        <v>2</v>
      </c>
      <c r="D101">
        <f>IF(OR($L101=TRUE,$A101=0,MOD($A101,ChapterTable!$S$20)&lt;&gt;0),
MAX(0,INT(($B101+ChapterTable!$Q$26+VLOOKUP(SUBSTITUTE(D$1,"성장단계","")&amp;"단계오프셋",ChapterTable!$S:$T,2,0))/ChapterTable!$Q$23)),
MAX(0,INT(($B101+ChapterTable!$S$26+VLOOKUP(SUBSTITUTE(D$1,"성장단계","")&amp;"보스단계오프셋",ChapterTable!$S:$T,2,0))/ChapterTable!$S$23)))</f>
        <v>1</v>
      </c>
      <c r="E101" s="1">
        <f ca="1">IF(AND($A101=0,$B101=1),
    VLOOKUP(1,ChapterTable!$1:$1048576,MATCH("최종"&amp;SUBSTITUTE(SUBSTITUTE(E$1,"standard",""),"|Float",""),ChapterTable!$1:$1,0),0)*ChapterTable!$Q$17,
  IF(AND($A101=0,$B101=0),
    E102,
  IF($B101=0,
    VLOOKUP($A101,ChapterTable!$1:$1048576,MATCH("최종"&amp;SUBSTITUTE(SUBSTITUTE(E$1,"standard",""),"|Float",""),ChapterTable!$1:$1,0),0),
  IF($B101=1,
    IF($L101=FALSE,
      VLOOKUP($A101,ChapterTable!$1:$1048576,MATCH("최종"&amp;SUBSTITUTE(SUBSTITUTE(E$1,"standard",""),"|Float",""),ChapterTable!$1:$1,0),0),
      VLOOKUP($A101-ChapterTable!$Q$11,ChapterTable!$1:$1048576,MATCH("최종"&amp;SUBSTITUTE(SUBSTITUTE(E$1,"standard",""),"|Float",""),ChapterTable!$1:$1,0),0)*ChapterTable!$Q$14
    ),
  OFFSET(E101,-$B101+IF($L101,1,0),0)*
    (VLOOKUP(SUBSTITUTE(SUBSTITUTE(E$1,"standard",""),"|Float","")&amp;"인게임누적곱배수",ChapterTable!$S:$T,2,0)^C101
    +VLOOKUP(SUBSTITUTE(SUBSTITUTE(E$1,"standard",""),"|Float","")&amp;"인게임누적합배수",ChapterTable!$S:$T,2,0)*C101)
  )
  )
  )
)</f>
        <v>459</v>
      </c>
      <c r="F101" s="1">
        <f ca="1">IF(AND($A101=0,$B101=1),
    VLOOKUP(1,ChapterTable!$1:$1048576,MATCH("최종"&amp;SUBSTITUTE(SUBSTITUTE(F$1,"standard",""),"|Float",""),ChapterTable!$1:$1,0),0)*ChapterTable!$Q$17,
  IF(AND($A101=0,$B101=0),
    F102,
  IF($B101=0,
    VLOOKUP($A101,ChapterTable!$1:$1048576,MATCH("최종"&amp;SUBSTITUTE(SUBSTITUTE(F$1,"standard",""),"|Float",""),ChapterTable!$1:$1,0),0),
  IF($B101=1,
    IF($L101=FALSE,
      VLOOKUP($A101,ChapterTable!$1:$1048576,MATCH("최종"&amp;SUBSTITUTE(SUBSTITUTE(F$1,"standard",""),"|Float",""),ChapterTable!$1:$1,0),0),
      VLOOKUP($A101-ChapterTable!$Q$11,ChapterTable!$1:$1048576,MATCH("최종"&amp;SUBSTITUTE(SUBSTITUTE(F$1,"standard",""),"|Float",""),ChapterTable!$1:$1,0),0)*ChapterTable!$Q$14
    ),
  OFFSET(F101,-$B101+IF($L101,1,0),0)*
    (VLOOKUP(SUBSTITUTE(SUBSTITUTE(F$1,"standard",""),"|Float","")&amp;"인게임누적곱배수",ChapterTable!$S:$T,2,0)^D101
    +VLOOKUP(SUBSTITUTE(SUBSTITUTE(F$1,"standard",""),"|Float","")&amp;"인게임누적합배수",ChapterTable!$S:$T,2,0)*D101)
  )
  )
  )
)</f>
        <v>180</v>
      </c>
      <c r="J101" t="str">
        <f>IF(ISBLANK(I101),"",
IFERROR(VLOOKUP(I101,[1]StringTable!$1:$1048576,MATCH([1]StringTable!$B$1,[1]StringTable!$1:$1,0),0),
IFERROR(VLOOKUP(I101,[1]InApkStringTable!$1:$1048576,MATCH([1]InApkStringTable!$B$1,[1]InApkStringTable!$1:$1,0),0),
"스트링없음")))</f>
        <v/>
      </c>
      <c r="L101" t="b">
        <v>0</v>
      </c>
      <c r="M101" t="s">
        <v>24</v>
      </c>
      <c r="N101" t="str">
        <f>IF(ISBLANK(M101),"",IF(ISERROR(VLOOKUP(M101,MapTable!$A:$A,1,0)),"맵없음",""))</f>
        <v/>
      </c>
      <c r="O101">
        <f t="shared" si="4"/>
        <v>2</v>
      </c>
      <c r="Q101">
        <f t="shared" si="5"/>
        <v>2</v>
      </c>
      <c r="R101" t="b">
        <f t="shared" ca="1" si="6"/>
        <v>0</v>
      </c>
      <c r="T101" t="b">
        <f t="shared" ca="1" si="7"/>
        <v>0</v>
      </c>
      <c r="V101" t="str">
        <f>IF(ISBLANK(U101),"",IF(ISERROR(VLOOKUP(U101,MapTable!$A:$A,1,0)),"맵없음",""))</f>
        <v/>
      </c>
      <c r="X101" t="str">
        <f>IF(ISBLANK(W101),"",
IF(ISERROR(FIND(",",W101)),
  IF(ISERROR(VLOOKUP(W101,MapTable!$A:$A,1,0)),"맵없음",
  ""),
IF(ISERROR(FIND(",",W101,FIND(",",W101)+1)),
  IF(OR(ISERROR(VLOOKUP(LEFT(W101,FIND(",",W101)-1),MapTable!$A:$A,1,0)),ISERROR(VLOOKUP(TRIM(MID(W101,FIND(",",W101)+1,999)),MapTable!$A:$A,1,0))),"맵없음",
  ""),
IF(ISERROR(FIND(",",W101,FIND(",",W101,FIND(",",W101)+1)+1)),
  IF(OR(ISERROR(VLOOKUP(LEFT(W101,FIND(",",W101)-1),MapTable!$A:$A,1,0)),ISERROR(VLOOKUP(TRIM(MID(W101,FIND(",",W101)+1,FIND(",",W101,FIND(",",W101)+1)-FIND(",",W101)-1)),MapTable!$A:$A,1,0)),ISERROR(VLOOKUP(TRIM(MID(W101,FIND(",",W101,FIND(",",W101)+1)+1,999)),MapTable!$A:$A,1,0))),"맵없음",
  ""),
IF(ISERROR(FIND(",",W101,FIND(",",W101,FIND(",",W101,FIND(",",W101)+1)+1)+1)),
  IF(OR(ISERROR(VLOOKUP(LEFT(W101,FIND(",",W101)-1),MapTable!$A:$A,1,0)),ISERROR(VLOOKUP(TRIM(MID(W101,FIND(",",W101)+1,FIND(",",W101,FIND(",",W101)+1)-FIND(",",W101)-1)),MapTable!$A:$A,1,0)),ISERROR(VLOOKUP(TRIM(MID(W101,FIND(",",W101,FIND(",",W101)+1)+1,FIND(",",W101,FIND(",",W101,FIND(",",W101)+1)+1)-FIND(",",W101,FIND(",",W101)+1)-1)),MapTable!$A:$A,1,0)),ISERROR(VLOOKUP(TRIM(MID(W101,FIND(",",W101,FIND(",",W101,FIND(",",W101)+1)+1)+1,999)),MapTable!$A:$A,1,0))),"맵없음",
  ""),
)))))</f>
        <v/>
      </c>
      <c r="AC101" t="str">
        <f>IF(ISBLANK(AB101),"",IF(ISERROR(VLOOKUP(AB101,[3]DropTable!$A:$A,1,0)),"드랍없음",""))</f>
        <v/>
      </c>
      <c r="AE101" t="str">
        <f>IF(ISBLANK(AD101),"",IF(ISERROR(VLOOKUP(AD101,[3]DropTable!$A:$A,1,0)),"드랍없음",""))</f>
        <v/>
      </c>
      <c r="AG101">
        <v>9.8000000000000007</v>
      </c>
      <c r="AH101">
        <v>1</v>
      </c>
    </row>
    <row r="102" spans="1:34" x14ac:dyDescent="0.3">
      <c r="A102">
        <v>2</v>
      </c>
      <c r="B102">
        <v>18</v>
      </c>
      <c r="C102">
        <f>IF(OR($L102=TRUE,$A102=0,MOD($A102,ChapterTable!$S$20)&lt;&gt;0),
MAX(0,INT(($B102+ChapterTable!$Q$26+VLOOKUP(SUBSTITUTE(C$1,"성장단계","")&amp;"단계오프셋",ChapterTable!$S:$T,2,0))/ChapterTable!$Q$23)),
MAX(0,INT(($B102+ChapterTable!$S$26+VLOOKUP(SUBSTITUTE(C$1,"성장단계","")&amp;"보스단계오프셋",ChapterTable!$S:$T,2,0))/ChapterTable!$S$23)))</f>
        <v>2</v>
      </c>
      <c r="D102">
        <f>IF(OR($L102=TRUE,$A102=0,MOD($A102,ChapterTable!$S$20)&lt;&gt;0),
MAX(0,INT(($B102+ChapterTable!$Q$26+VLOOKUP(SUBSTITUTE(D$1,"성장단계","")&amp;"단계오프셋",ChapterTable!$S:$T,2,0))/ChapterTable!$Q$23)),
MAX(0,INT(($B102+ChapterTable!$S$26+VLOOKUP(SUBSTITUTE(D$1,"성장단계","")&amp;"보스단계오프셋",ChapterTable!$S:$T,2,0))/ChapterTable!$S$23)))</f>
        <v>1</v>
      </c>
      <c r="E102" s="1">
        <f ca="1">IF(AND($A102=0,$B102=1),
    VLOOKUP(1,ChapterTable!$1:$1048576,MATCH("최종"&amp;SUBSTITUTE(SUBSTITUTE(E$1,"standard",""),"|Float",""),ChapterTable!$1:$1,0),0)*ChapterTable!$Q$17,
  IF(AND($A102=0,$B102=0),
    E103,
  IF($B102=0,
    VLOOKUP($A102,ChapterTable!$1:$1048576,MATCH("최종"&amp;SUBSTITUTE(SUBSTITUTE(E$1,"standard",""),"|Float",""),ChapterTable!$1:$1,0),0),
  IF($B102=1,
    IF($L102=FALSE,
      VLOOKUP($A102,ChapterTable!$1:$1048576,MATCH("최종"&amp;SUBSTITUTE(SUBSTITUTE(E$1,"standard",""),"|Float",""),ChapterTable!$1:$1,0),0),
      VLOOKUP($A102-ChapterTable!$Q$11,ChapterTable!$1:$1048576,MATCH("최종"&amp;SUBSTITUTE(SUBSTITUTE(E$1,"standard",""),"|Float",""),ChapterTable!$1:$1,0),0)*ChapterTable!$Q$14
    ),
  OFFSET(E102,-$B102+IF($L102,1,0),0)*
    (VLOOKUP(SUBSTITUTE(SUBSTITUTE(E$1,"standard",""),"|Float","")&amp;"인게임누적곱배수",ChapterTable!$S:$T,2,0)^C102
    +VLOOKUP(SUBSTITUTE(SUBSTITUTE(E$1,"standard",""),"|Float","")&amp;"인게임누적합배수",ChapterTable!$S:$T,2,0)*C102)
  )
  )
  )
)</f>
        <v>459</v>
      </c>
      <c r="F102" s="1">
        <f ca="1">IF(AND($A102=0,$B102=1),
    VLOOKUP(1,ChapterTable!$1:$1048576,MATCH("최종"&amp;SUBSTITUTE(SUBSTITUTE(F$1,"standard",""),"|Float",""),ChapterTable!$1:$1,0),0)*ChapterTable!$Q$17,
  IF(AND($A102=0,$B102=0),
    F103,
  IF($B102=0,
    VLOOKUP($A102,ChapterTable!$1:$1048576,MATCH("최종"&amp;SUBSTITUTE(SUBSTITUTE(F$1,"standard",""),"|Float",""),ChapterTable!$1:$1,0),0),
  IF($B102=1,
    IF($L102=FALSE,
      VLOOKUP($A102,ChapterTable!$1:$1048576,MATCH("최종"&amp;SUBSTITUTE(SUBSTITUTE(F$1,"standard",""),"|Float",""),ChapterTable!$1:$1,0),0),
      VLOOKUP($A102-ChapterTable!$Q$11,ChapterTable!$1:$1048576,MATCH("최종"&amp;SUBSTITUTE(SUBSTITUTE(F$1,"standard",""),"|Float",""),ChapterTable!$1:$1,0),0)*ChapterTable!$Q$14
    ),
  OFFSET(F102,-$B102+IF($L102,1,0),0)*
    (VLOOKUP(SUBSTITUTE(SUBSTITUTE(F$1,"standard",""),"|Float","")&amp;"인게임누적곱배수",ChapterTable!$S:$T,2,0)^D102
    +VLOOKUP(SUBSTITUTE(SUBSTITUTE(F$1,"standard",""),"|Float","")&amp;"인게임누적합배수",ChapterTable!$S:$T,2,0)*D102)
  )
  )
  )
)</f>
        <v>180</v>
      </c>
      <c r="J102" t="str">
        <f>IF(ISBLANK(I102),"",
IFERROR(VLOOKUP(I102,[1]StringTable!$1:$1048576,MATCH([1]StringTable!$B$1,[1]StringTable!$1:$1,0),0),
IFERROR(VLOOKUP(I102,[1]InApkStringTable!$1:$1048576,MATCH([1]InApkStringTable!$B$1,[1]InApkStringTable!$1:$1,0),0),
"스트링없음")))</f>
        <v/>
      </c>
      <c r="L102" t="b">
        <v>0</v>
      </c>
      <c r="M102" t="s">
        <v>24</v>
      </c>
      <c r="N102" t="str">
        <f>IF(ISBLANK(M102),"",IF(ISERROR(VLOOKUP(M102,MapTable!$A:$A,1,0)),"맵없음",""))</f>
        <v/>
      </c>
      <c r="O102">
        <f t="shared" si="4"/>
        <v>2</v>
      </c>
      <c r="Q102">
        <f t="shared" si="5"/>
        <v>2</v>
      </c>
      <c r="R102" t="b">
        <f t="shared" ca="1" si="6"/>
        <v>0</v>
      </c>
      <c r="T102" t="b">
        <f t="shared" ca="1" si="7"/>
        <v>0</v>
      </c>
      <c r="V102" t="str">
        <f>IF(ISBLANK(U102),"",IF(ISERROR(VLOOKUP(U102,MapTable!$A:$A,1,0)),"맵없음",""))</f>
        <v/>
      </c>
      <c r="X102" t="str">
        <f>IF(ISBLANK(W102),"",
IF(ISERROR(FIND(",",W102)),
  IF(ISERROR(VLOOKUP(W102,MapTable!$A:$A,1,0)),"맵없음",
  ""),
IF(ISERROR(FIND(",",W102,FIND(",",W102)+1)),
  IF(OR(ISERROR(VLOOKUP(LEFT(W102,FIND(",",W102)-1),MapTable!$A:$A,1,0)),ISERROR(VLOOKUP(TRIM(MID(W102,FIND(",",W102)+1,999)),MapTable!$A:$A,1,0))),"맵없음",
  ""),
IF(ISERROR(FIND(",",W102,FIND(",",W102,FIND(",",W102)+1)+1)),
  IF(OR(ISERROR(VLOOKUP(LEFT(W102,FIND(",",W102)-1),MapTable!$A:$A,1,0)),ISERROR(VLOOKUP(TRIM(MID(W102,FIND(",",W102)+1,FIND(",",W102,FIND(",",W102)+1)-FIND(",",W102)-1)),MapTable!$A:$A,1,0)),ISERROR(VLOOKUP(TRIM(MID(W102,FIND(",",W102,FIND(",",W102)+1)+1,999)),MapTable!$A:$A,1,0))),"맵없음",
  ""),
IF(ISERROR(FIND(",",W102,FIND(",",W102,FIND(",",W102,FIND(",",W102)+1)+1)+1)),
  IF(OR(ISERROR(VLOOKUP(LEFT(W102,FIND(",",W102)-1),MapTable!$A:$A,1,0)),ISERROR(VLOOKUP(TRIM(MID(W102,FIND(",",W102)+1,FIND(",",W102,FIND(",",W102)+1)-FIND(",",W102)-1)),MapTable!$A:$A,1,0)),ISERROR(VLOOKUP(TRIM(MID(W102,FIND(",",W102,FIND(",",W102)+1)+1,FIND(",",W102,FIND(",",W102,FIND(",",W102)+1)+1)-FIND(",",W102,FIND(",",W102)+1)-1)),MapTable!$A:$A,1,0)),ISERROR(VLOOKUP(TRIM(MID(W102,FIND(",",W102,FIND(",",W102,FIND(",",W102)+1)+1)+1,999)),MapTable!$A:$A,1,0))),"맵없음",
  ""),
)))))</f>
        <v/>
      </c>
      <c r="AC102" t="str">
        <f>IF(ISBLANK(AB102),"",IF(ISERROR(VLOOKUP(AB102,[3]DropTable!$A:$A,1,0)),"드랍없음",""))</f>
        <v/>
      </c>
      <c r="AE102" t="str">
        <f>IF(ISBLANK(AD102),"",IF(ISERROR(VLOOKUP(AD102,[3]DropTable!$A:$A,1,0)),"드랍없음",""))</f>
        <v/>
      </c>
      <c r="AG102">
        <v>9.8000000000000007</v>
      </c>
      <c r="AH102">
        <v>1</v>
      </c>
    </row>
    <row r="103" spans="1:34" x14ac:dyDescent="0.3">
      <c r="A103">
        <v>2</v>
      </c>
      <c r="B103">
        <v>19</v>
      </c>
      <c r="C103">
        <f>IF(OR($L103=TRUE,$A103=0,MOD($A103,ChapterTable!$S$20)&lt;&gt;0),
MAX(0,INT(($B103+ChapterTable!$Q$26+VLOOKUP(SUBSTITUTE(C$1,"성장단계","")&amp;"단계오프셋",ChapterTable!$S:$T,2,0))/ChapterTable!$Q$23)),
MAX(0,INT(($B103+ChapterTable!$S$26+VLOOKUP(SUBSTITUTE(C$1,"성장단계","")&amp;"보스단계오프셋",ChapterTable!$S:$T,2,0))/ChapterTable!$S$23)))</f>
        <v>2</v>
      </c>
      <c r="D103">
        <f>IF(OR($L103=TRUE,$A103=0,MOD($A103,ChapterTable!$S$20)&lt;&gt;0),
MAX(0,INT(($B103+ChapterTable!$Q$26+VLOOKUP(SUBSTITUTE(D$1,"성장단계","")&amp;"단계오프셋",ChapterTable!$S:$T,2,0))/ChapterTable!$Q$23)),
MAX(0,INT(($B103+ChapterTable!$S$26+VLOOKUP(SUBSTITUTE(D$1,"성장단계","")&amp;"보스단계오프셋",ChapterTable!$S:$T,2,0))/ChapterTable!$S$23)))</f>
        <v>1</v>
      </c>
      <c r="E103" s="1">
        <f ca="1">IF(AND($A103=0,$B103=1),
    VLOOKUP(1,ChapterTable!$1:$1048576,MATCH("최종"&amp;SUBSTITUTE(SUBSTITUTE(E$1,"standard",""),"|Float",""),ChapterTable!$1:$1,0),0)*ChapterTable!$Q$17,
  IF(AND($A103=0,$B103=0),
    E104,
  IF($B103=0,
    VLOOKUP($A103,ChapterTable!$1:$1048576,MATCH("최종"&amp;SUBSTITUTE(SUBSTITUTE(E$1,"standard",""),"|Float",""),ChapterTable!$1:$1,0),0),
  IF($B103=1,
    IF($L103=FALSE,
      VLOOKUP($A103,ChapterTable!$1:$1048576,MATCH("최종"&amp;SUBSTITUTE(SUBSTITUTE(E$1,"standard",""),"|Float",""),ChapterTable!$1:$1,0),0),
      VLOOKUP($A103-ChapterTable!$Q$11,ChapterTable!$1:$1048576,MATCH("최종"&amp;SUBSTITUTE(SUBSTITUTE(E$1,"standard",""),"|Float",""),ChapterTable!$1:$1,0),0)*ChapterTable!$Q$14
    ),
  OFFSET(E103,-$B103+IF($L103,1,0),0)*
    (VLOOKUP(SUBSTITUTE(SUBSTITUTE(E$1,"standard",""),"|Float","")&amp;"인게임누적곱배수",ChapterTable!$S:$T,2,0)^C103
    +VLOOKUP(SUBSTITUTE(SUBSTITUTE(E$1,"standard",""),"|Float","")&amp;"인게임누적합배수",ChapterTable!$S:$T,2,0)*C103)
  )
  )
  )
)</f>
        <v>459</v>
      </c>
      <c r="F103" s="1">
        <f ca="1">IF(AND($A103=0,$B103=1),
    VLOOKUP(1,ChapterTable!$1:$1048576,MATCH("최종"&amp;SUBSTITUTE(SUBSTITUTE(F$1,"standard",""),"|Float",""),ChapterTable!$1:$1,0),0)*ChapterTable!$Q$17,
  IF(AND($A103=0,$B103=0),
    F104,
  IF($B103=0,
    VLOOKUP($A103,ChapterTable!$1:$1048576,MATCH("최종"&amp;SUBSTITUTE(SUBSTITUTE(F$1,"standard",""),"|Float",""),ChapterTable!$1:$1,0),0),
  IF($B103=1,
    IF($L103=FALSE,
      VLOOKUP($A103,ChapterTable!$1:$1048576,MATCH("최종"&amp;SUBSTITUTE(SUBSTITUTE(F$1,"standard",""),"|Float",""),ChapterTable!$1:$1,0),0),
      VLOOKUP($A103-ChapterTable!$Q$11,ChapterTable!$1:$1048576,MATCH("최종"&amp;SUBSTITUTE(SUBSTITUTE(F$1,"standard",""),"|Float",""),ChapterTable!$1:$1,0),0)*ChapterTable!$Q$14
    ),
  OFFSET(F103,-$B103+IF($L103,1,0),0)*
    (VLOOKUP(SUBSTITUTE(SUBSTITUTE(F$1,"standard",""),"|Float","")&amp;"인게임누적곱배수",ChapterTable!$S:$T,2,0)^D103
    +VLOOKUP(SUBSTITUTE(SUBSTITUTE(F$1,"standard",""),"|Float","")&amp;"인게임누적합배수",ChapterTable!$S:$T,2,0)*D103)
  )
  )
  )
)</f>
        <v>180</v>
      </c>
      <c r="J103" t="str">
        <f>IF(ISBLANK(I103),"",
IFERROR(VLOOKUP(I103,[1]StringTable!$1:$1048576,MATCH([1]StringTable!$B$1,[1]StringTable!$1:$1,0),0),
IFERROR(VLOOKUP(I103,[1]InApkStringTable!$1:$1048576,MATCH([1]InApkStringTable!$B$1,[1]InApkStringTable!$1:$1,0),0),
"스트링없음")))</f>
        <v/>
      </c>
      <c r="L103" t="b">
        <v>0</v>
      </c>
      <c r="M103" t="s">
        <v>24</v>
      </c>
      <c r="N103" t="str">
        <f>IF(ISBLANK(M103),"",IF(ISERROR(VLOOKUP(M103,MapTable!$A:$A,1,0)),"맵없음",""))</f>
        <v/>
      </c>
      <c r="O103">
        <f t="shared" si="4"/>
        <v>92</v>
      </c>
      <c r="Q103">
        <f t="shared" si="5"/>
        <v>92</v>
      </c>
      <c r="R103" t="b">
        <f t="shared" ca="1" si="6"/>
        <v>1</v>
      </c>
      <c r="T103" t="b">
        <f t="shared" ca="1" si="7"/>
        <v>1</v>
      </c>
      <c r="V103" t="str">
        <f>IF(ISBLANK(U103),"",IF(ISERROR(VLOOKUP(U103,MapTable!$A:$A,1,0)),"맵없음",""))</f>
        <v/>
      </c>
      <c r="X103" t="str">
        <f>IF(ISBLANK(W103),"",
IF(ISERROR(FIND(",",W103)),
  IF(ISERROR(VLOOKUP(W103,MapTable!$A:$A,1,0)),"맵없음",
  ""),
IF(ISERROR(FIND(",",W103,FIND(",",W103)+1)),
  IF(OR(ISERROR(VLOOKUP(LEFT(W103,FIND(",",W103)-1),MapTable!$A:$A,1,0)),ISERROR(VLOOKUP(TRIM(MID(W103,FIND(",",W103)+1,999)),MapTable!$A:$A,1,0))),"맵없음",
  ""),
IF(ISERROR(FIND(",",W103,FIND(",",W103,FIND(",",W103)+1)+1)),
  IF(OR(ISERROR(VLOOKUP(LEFT(W103,FIND(",",W103)-1),MapTable!$A:$A,1,0)),ISERROR(VLOOKUP(TRIM(MID(W103,FIND(",",W103)+1,FIND(",",W103,FIND(",",W103)+1)-FIND(",",W103)-1)),MapTable!$A:$A,1,0)),ISERROR(VLOOKUP(TRIM(MID(W103,FIND(",",W103,FIND(",",W103)+1)+1,999)),MapTable!$A:$A,1,0))),"맵없음",
  ""),
IF(ISERROR(FIND(",",W103,FIND(",",W103,FIND(",",W103,FIND(",",W103)+1)+1)+1)),
  IF(OR(ISERROR(VLOOKUP(LEFT(W103,FIND(",",W103)-1),MapTable!$A:$A,1,0)),ISERROR(VLOOKUP(TRIM(MID(W103,FIND(",",W103)+1,FIND(",",W103,FIND(",",W103)+1)-FIND(",",W103)-1)),MapTable!$A:$A,1,0)),ISERROR(VLOOKUP(TRIM(MID(W103,FIND(",",W103,FIND(",",W103)+1)+1,FIND(",",W103,FIND(",",W103,FIND(",",W103)+1)+1)-FIND(",",W103,FIND(",",W103)+1)-1)),MapTable!$A:$A,1,0)),ISERROR(VLOOKUP(TRIM(MID(W103,FIND(",",W103,FIND(",",W103,FIND(",",W103)+1)+1)+1,999)),MapTable!$A:$A,1,0))),"맵없음",
  ""),
)))))</f>
        <v/>
      </c>
      <c r="AC103" t="str">
        <f>IF(ISBLANK(AB103),"",IF(ISERROR(VLOOKUP(AB103,[3]DropTable!$A:$A,1,0)),"드랍없음",""))</f>
        <v/>
      </c>
      <c r="AE103" t="str">
        <f>IF(ISBLANK(AD103),"",IF(ISERROR(VLOOKUP(AD103,[3]DropTable!$A:$A,1,0)),"드랍없음",""))</f>
        <v/>
      </c>
      <c r="AG103">
        <v>9.8000000000000007</v>
      </c>
      <c r="AH103">
        <v>1</v>
      </c>
    </row>
    <row r="104" spans="1:34" x14ac:dyDescent="0.3">
      <c r="A104">
        <v>2</v>
      </c>
      <c r="B104">
        <v>20</v>
      </c>
      <c r="C104">
        <f>IF(OR($L104=TRUE,$A104=0,MOD($A104,ChapterTable!$S$20)&lt;&gt;0),
MAX(0,INT(($B104+ChapterTable!$Q$26+VLOOKUP(SUBSTITUTE(C$1,"성장단계","")&amp;"단계오프셋",ChapterTable!$S:$T,2,0))/ChapterTable!$Q$23)),
MAX(0,INT(($B104+ChapterTable!$S$26+VLOOKUP(SUBSTITUTE(C$1,"성장단계","")&amp;"보스단계오프셋",ChapterTable!$S:$T,2,0))/ChapterTable!$S$23)))</f>
        <v>2</v>
      </c>
      <c r="D104">
        <f>IF(OR($L104=TRUE,$A104=0,MOD($A104,ChapterTable!$S$20)&lt;&gt;0),
MAX(0,INT(($B104+ChapterTable!$Q$26+VLOOKUP(SUBSTITUTE(D$1,"성장단계","")&amp;"단계오프셋",ChapterTable!$S:$T,2,0))/ChapterTable!$Q$23)),
MAX(0,INT(($B104+ChapterTable!$S$26+VLOOKUP(SUBSTITUTE(D$1,"성장단계","")&amp;"보스단계오프셋",ChapterTable!$S:$T,2,0))/ChapterTable!$S$23)))</f>
        <v>1</v>
      </c>
      <c r="E104" s="1">
        <f ca="1">IF(AND($A104=0,$B104=1),
    VLOOKUP(1,ChapterTable!$1:$1048576,MATCH("최종"&amp;SUBSTITUTE(SUBSTITUTE(E$1,"standard",""),"|Float",""),ChapterTable!$1:$1,0),0)*ChapterTable!$Q$17,
  IF(AND($A104=0,$B104=0),
    E105,
  IF($B104=0,
    VLOOKUP($A104,ChapterTable!$1:$1048576,MATCH("최종"&amp;SUBSTITUTE(SUBSTITUTE(E$1,"standard",""),"|Float",""),ChapterTable!$1:$1,0),0),
  IF($B104=1,
    IF($L104=FALSE,
      VLOOKUP($A104,ChapterTable!$1:$1048576,MATCH("최종"&amp;SUBSTITUTE(SUBSTITUTE(E$1,"standard",""),"|Float",""),ChapterTable!$1:$1,0),0),
      VLOOKUP($A104-ChapterTable!$Q$11,ChapterTable!$1:$1048576,MATCH("최종"&amp;SUBSTITUTE(SUBSTITUTE(E$1,"standard",""),"|Float",""),ChapterTable!$1:$1,0),0)*ChapterTable!$Q$14
    ),
  OFFSET(E104,-$B104+IF($L104,1,0),0)*
    (VLOOKUP(SUBSTITUTE(SUBSTITUTE(E$1,"standard",""),"|Float","")&amp;"인게임누적곱배수",ChapterTable!$S:$T,2,0)^C104
    +VLOOKUP(SUBSTITUTE(SUBSTITUTE(E$1,"standard",""),"|Float","")&amp;"인게임누적합배수",ChapterTable!$S:$T,2,0)*C104)
  )
  )
  )
)</f>
        <v>459</v>
      </c>
      <c r="F104" s="1">
        <f ca="1">IF(AND($A104=0,$B104=1),
    VLOOKUP(1,ChapterTable!$1:$1048576,MATCH("최종"&amp;SUBSTITUTE(SUBSTITUTE(F$1,"standard",""),"|Float",""),ChapterTable!$1:$1,0),0)*ChapterTable!$Q$17,
  IF(AND($A104=0,$B104=0),
    F105,
  IF($B104=0,
    VLOOKUP($A104,ChapterTable!$1:$1048576,MATCH("최종"&amp;SUBSTITUTE(SUBSTITUTE(F$1,"standard",""),"|Float",""),ChapterTable!$1:$1,0),0),
  IF($B104=1,
    IF($L104=FALSE,
      VLOOKUP($A104,ChapterTable!$1:$1048576,MATCH("최종"&amp;SUBSTITUTE(SUBSTITUTE(F$1,"standard",""),"|Float",""),ChapterTable!$1:$1,0),0),
      VLOOKUP($A104-ChapterTable!$Q$11,ChapterTable!$1:$1048576,MATCH("최종"&amp;SUBSTITUTE(SUBSTITUTE(F$1,"standard",""),"|Float",""),ChapterTable!$1:$1,0),0)*ChapterTable!$Q$14
    ),
  OFFSET(F104,-$B104+IF($L104,1,0),0)*
    (VLOOKUP(SUBSTITUTE(SUBSTITUTE(F$1,"standard",""),"|Float","")&amp;"인게임누적곱배수",ChapterTable!$S:$T,2,0)^D104
    +VLOOKUP(SUBSTITUTE(SUBSTITUTE(F$1,"standard",""),"|Float","")&amp;"인게임누적합배수",ChapterTable!$S:$T,2,0)*D104)
  )
  )
  )
)</f>
        <v>180</v>
      </c>
      <c r="J104" t="str">
        <f>IF(ISBLANK(I104),"",
IFERROR(VLOOKUP(I104,[1]StringTable!$1:$1048576,MATCH([1]StringTable!$B$1,[1]StringTable!$1:$1,0),0),
IFERROR(VLOOKUP(I104,[1]InApkStringTable!$1:$1048576,MATCH([1]InApkStringTable!$B$1,[1]InApkStringTable!$1:$1,0),0),
"스트링없음")))</f>
        <v/>
      </c>
      <c r="L104" t="b">
        <v>0</v>
      </c>
      <c r="M104" t="s">
        <v>24</v>
      </c>
      <c r="N104" t="str">
        <f>IF(ISBLANK(M104),"",IF(ISERROR(VLOOKUP(M104,MapTable!$A:$A,1,0)),"맵없음",""))</f>
        <v/>
      </c>
      <c r="O104">
        <f t="shared" si="4"/>
        <v>21</v>
      </c>
      <c r="Q104">
        <f t="shared" si="5"/>
        <v>21</v>
      </c>
      <c r="R104" t="b">
        <f t="shared" ca="1" si="6"/>
        <v>0</v>
      </c>
      <c r="T104" t="b">
        <f t="shared" ca="1" si="7"/>
        <v>0</v>
      </c>
      <c r="V104" t="str">
        <f>IF(ISBLANK(U104),"",IF(ISERROR(VLOOKUP(U104,MapTable!$A:$A,1,0)),"맵없음",""))</f>
        <v/>
      </c>
      <c r="X104" t="str">
        <f>IF(ISBLANK(W104),"",
IF(ISERROR(FIND(",",W104)),
  IF(ISERROR(VLOOKUP(W104,MapTable!$A:$A,1,0)),"맵없음",
  ""),
IF(ISERROR(FIND(",",W104,FIND(",",W104)+1)),
  IF(OR(ISERROR(VLOOKUP(LEFT(W104,FIND(",",W104)-1),MapTable!$A:$A,1,0)),ISERROR(VLOOKUP(TRIM(MID(W104,FIND(",",W104)+1,999)),MapTable!$A:$A,1,0))),"맵없음",
  ""),
IF(ISERROR(FIND(",",W104,FIND(",",W104,FIND(",",W104)+1)+1)),
  IF(OR(ISERROR(VLOOKUP(LEFT(W104,FIND(",",W104)-1),MapTable!$A:$A,1,0)),ISERROR(VLOOKUP(TRIM(MID(W104,FIND(",",W104)+1,FIND(",",W104,FIND(",",W104)+1)-FIND(",",W104)-1)),MapTable!$A:$A,1,0)),ISERROR(VLOOKUP(TRIM(MID(W104,FIND(",",W104,FIND(",",W104)+1)+1,999)),MapTable!$A:$A,1,0))),"맵없음",
  ""),
IF(ISERROR(FIND(",",W104,FIND(",",W104,FIND(",",W104,FIND(",",W104)+1)+1)+1)),
  IF(OR(ISERROR(VLOOKUP(LEFT(W104,FIND(",",W104)-1),MapTable!$A:$A,1,0)),ISERROR(VLOOKUP(TRIM(MID(W104,FIND(",",W104)+1,FIND(",",W104,FIND(",",W104)+1)-FIND(",",W104)-1)),MapTable!$A:$A,1,0)),ISERROR(VLOOKUP(TRIM(MID(W104,FIND(",",W104,FIND(",",W104)+1)+1,FIND(",",W104,FIND(",",W104,FIND(",",W104)+1)+1)-FIND(",",W104,FIND(",",W104)+1)-1)),MapTable!$A:$A,1,0)),ISERROR(VLOOKUP(TRIM(MID(W104,FIND(",",W104,FIND(",",W104,FIND(",",W104)+1)+1)+1,999)),MapTable!$A:$A,1,0))),"맵없음",
  ""),
)))))</f>
        <v/>
      </c>
      <c r="AC104" t="str">
        <f>IF(ISBLANK(AB104),"",IF(ISERROR(VLOOKUP(AB104,[3]DropTable!$A:$A,1,0)),"드랍없음",""))</f>
        <v/>
      </c>
      <c r="AE104" t="str">
        <f>IF(ISBLANK(AD104),"",IF(ISERROR(VLOOKUP(AD104,[3]DropTable!$A:$A,1,0)),"드랍없음",""))</f>
        <v/>
      </c>
      <c r="AG104">
        <v>9.8000000000000007</v>
      </c>
      <c r="AH104">
        <v>1</v>
      </c>
    </row>
    <row r="105" spans="1:34" x14ac:dyDescent="0.3">
      <c r="A105">
        <v>2</v>
      </c>
      <c r="B105">
        <v>21</v>
      </c>
      <c r="C105">
        <f>IF(OR($L105=TRUE,$A105=0,MOD($A105,ChapterTable!$S$20)&lt;&gt;0),
MAX(0,INT(($B105+ChapterTable!$Q$26+VLOOKUP(SUBSTITUTE(C$1,"성장단계","")&amp;"단계오프셋",ChapterTable!$S:$T,2,0))/ChapterTable!$Q$23)),
MAX(0,INT(($B105+ChapterTable!$S$26+VLOOKUP(SUBSTITUTE(C$1,"성장단계","")&amp;"보스단계오프셋",ChapterTable!$S:$T,2,0))/ChapterTable!$S$23)))</f>
        <v>2</v>
      </c>
      <c r="D105">
        <f>IF(OR($L105=TRUE,$A105=0,MOD($A105,ChapterTable!$S$20)&lt;&gt;0),
MAX(0,INT(($B105+ChapterTable!$Q$26+VLOOKUP(SUBSTITUTE(D$1,"성장단계","")&amp;"단계오프셋",ChapterTable!$S:$T,2,0))/ChapterTable!$Q$23)),
MAX(0,INT(($B105+ChapterTable!$S$26+VLOOKUP(SUBSTITUTE(D$1,"성장단계","")&amp;"보스단계오프셋",ChapterTable!$S:$T,2,0))/ChapterTable!$S$23)))</f>
        <v>2</v>
      </c>
      <c r="E105" s="1">
        <f ca="1">IF(AND($A105=0,$B105=1),
    VLOOKUP(1,ChapterTable!$1:$1048576,MATCH("최종"&amp;SUBSTITUTE(SUBSTITUTE(E$1,"standard",""),"|Float",""),ChapterTable!$1:$1,0),0)*ChapterTable!$Q$17,
  IF(AND($A105=0,$B105=0),
    E106,
  IF($B105=0,
    VLOOKUP($A105,ChapterTable!$1:$1048576,MATCH("최종"&amp;SUBSTITUTE(SUBSTITUTE(E$1,"standard",""),"|Float",""),ChapterTable!$1:$1,0),0),
  IF($B105=1,
    IF($L105=FALSE,
      VLOOKUP($A105,ChapterTable!$1:$1048576,MATCH("최종"&amp;SUBSTITUTE(SUBSTITUTE(E$1,"standard",""),"|Float",""),ChapterTable!$1:$1,0),0),
      VLOOKUP($A105-ChapterTable!$Q$11,ChapterTable!$1:$1048576,MATCH("최종"&amp;SUBSTITUTE(SUBSTITUTE(E$1,"standard",""),"|Float",""),ChapterTable!$1:$1,0),0)*ChapterTable!$Q$14
    ),
  OFFSET(E105,-$B105+IF($L105,1,0),0)*
    (VLOOKUP(SUBSTITUTE(SUBSTITUTE(E$1,"standard",""),"|Float","")&amp;"인게임누적곱배수",ChapterTable!$S:$T,2,0)^C105
    +VLOOKUP(SUBSTITUTE(SUBSTITUTE(E$1,"standard",""),"|Float","")&amp;"인게임누적합배수",ChapterTable!$S:$T,2,0)*C105)
  )
  )
  )
)</f>
        <v>459</v>
      </c>
      <c r="F105" s="1">
        <f ca="1">IF(AND($A105=0,$B105=1),
    VLOOKUP(1,ChapterTable!$1:$1048576,MATCH("최종"&amp;SUBSTITUTE(SUBSTITUTE(F$1,"standard",""),"|Float",""),ChapterTable!$1:$1,0),0)*ChapterTable!$Q$17,
  IF(AND($A105=0,$B105=0),
    F106,
  IF($B105=0,
    VLOOKUP($A105,ChapterTable!$1:$1048576,MATCH("최종"&amp;SUBSTITUTE(SUBSTITUTE(F$1,"standard",""),"|Float",""),ChapterTable!$1:$1,0),0),
  IF($B105=1,
    IF($L105=FALSE,
      VLOOKUP($A105,ChapterTable!$1:$1048576,MATCH("최종"&amp;SUBSTITUTE(SUBSTITUTE(F$1,"standard",""),"|Float",""),ChapterTable!$1:$1,0),0),
      VLOOKUP($A105-ChapterTable!$Q$11,ChapterTable!$1:$1048576,MATCH("최종"&amp;SUBSTITUTE(SUBSTITUTE(F$1,"standard",""),"|Float",""),ChapterTable!$1:$1,0),0)*ChapterTable!$Q$14
    ),
  OFFSET(F105,-$B105+IF($L105,1,0),0)*
    (VLOOKUP(SUBSTITUTE(SUBSTITUTE(F$1,"standard",""),"|Float","")&amp;"인게임누적곱배수",ChapterTable!$S:$T,2,0)^D105
    +VLOOKUP(SUBSTITUTE(SUBSTITUTE(F$1,"standard",""),"|Float","")&amp;"인게임누적합배수",ChapterTable!$S:$T,2,0)*D105)
  )
  )
  )
)</f>
        <v>210</v>
      </c>
      <c r="G105" t="s">
        <v>76</v>
      </c>
      <c r="J105" t="str">
        <f>IF(ISBLANK(I105),"",
IFERROR(VLOOKUP(I105,[1]StringTable!$1:$1048576,MATCH([1]StringTable!$B$1,[1]StringTable!$1:$1,0),0),
IFERROR(VLOOKUP(I105,[1]InApkStringTable!$1:$1048576,MATCH([1]InApkStringTable!$B$1,[1]InApkStringTable!$1:$1,0),0),
"스트링없음")))</f>
        <v/>
      </c>
      <c r="L105" t="b">
        <v>0</v>
      </c>
      <c r="M105" t="s">
        <v>24</v>
      </c>
      <c r="N105" t="str">
        <f>IF(ISBLANK(M105),"",IF(ISERROR(VLOOKUP(M105,MapTable!$A:$A,1,0)),"맵없음",""))</f>
        <v/>
      </c>
      <c r="O105">
        <f t="shared" si="4"/>
        <v>3</v>
      </c>
      <c r="Q105">
        <f t="shared" si="5"/>
        <v>3</v>
      </c>
      <c r="R105" t="b">
        <f t="shared" ca="1" si="6"/>
        <v>0</v>
      </c>
      <c r="T105" t="b">
        <f t="shared" ca="1" si="7"/>
        <v>0</v>
      </c>
      <c r="V105" t="str">
        <f>IF(ISBLANK(U105),"",IF(ISERROR(VLOOKUP(U105,MapTable!$A:$A,1,0)),"맵없음",""))</f>
        <v/>
      </c>
      <c r="X105" t="str">
        <f>IF(ISBLANK(W105),"",
IF(ISERROR(FIND(",",W105)),
  IF(ISERROR(VLOOKUP(W105,MapTable!$A:$A,1,0)),"맵없음",
  ""),
IF(ISERROR(FIND(",",W105,FIND(",",W105)+1)),
  IF(OR(ISERROR(VLOOKUP(LEFT(W105,FIND(",",W105)-1),MapTable!$A:$A,1,0)),ISERROR(VLOOKUP(TRIM(MID(W105,FIND(",",W105)+1,999)),MapTable!$A:$A,1,0))),"맵없음",
  ""),
IF(ISERROR(FIND(",",W105,FIND(",",W105,FIND(",",W105)+1)+1)),
  IF(OR(ISERROR(VLOOKUP(LEFT(W105,FIND(",",W105)-1),MapTable!$A:$A,1,0)),ISERROR(VLOOKUP(TRIM(MID(W105,FIND(",",W105)+1,FIND(",",W105,FIND(",",W105)+1)-FIND(",",W105)-1)),MapTable!$A:$A,1,0)),ISERROR(VLOOKUP(TRIM(MID(W105,FIND(",",W105,FIND(",",W105)+1)+1,999)),MapTable!$A:$A,1,0))),"맵없음",
  ""),
IF(ISERROR(FIND(",",W105,FIND(",",W105,FIND(",",W105,FIND(",",W105)+1)+1)+1)),
  IF(OR(ISERROR(VLOOKUP(LEFT(W105,FIND(",",W105)-1),MapTable!$A:$A,1,0)),ISERROR(VLOOKUP(TRIM(MID(W105,FIND(",",W105)+1,FIND(",",W105,FIND(",",W105)+1)-FIND(",",W105)-1)),MapTable!$A:$A,1,0)),ISERROR(VLOOKUP(TRIM(MID(W105,FIND(",",W105,FIND(",",W105)+1)+1,FIND(",",W105,FIND(",",W105,FIND(",",W105)+1)+1)-FIND(",",W105,FIND(",",W105)+1)-1)),MapTable!$A:$A,1,0)),ISERROR(VLOOKUP(TRIM(MID(W105,FIND(",",W105,FIND(",",W105,FIND(",",W105)+1)+1)+1,999)),MapTable!$A:$A,1,0))),"맵없음",
  ""),
)))))</f>
        <v/>
      </c>
      <c r="AC105" t="str">
        <f>IF(ISBLANK(AB105),"",IF(ISERROR(VLOOKUP(AB105,[3]DropTable!$A:$A,1,0)),"드랍없음",""))</f>
        <v/>
      </c>
      <c r="AE105" t="str">
        <f>IF(ISBLANK(AD105),"",IF(ISERROR(VLOOKUP(AD105,[3]DropTable!$A:$A,1,0)),"드랍없음",""))</f>
        <v/>
      </c>
      <c r="AG105">
        <v>9.8000000000000007</v>
      </c>
      <c r="AH105">
        <v>1</v>
      </c>
    </row>
    <row r="106" spans="1:34" x14ac:dyDescent="0.3">
      <c r="A106">
        <v>2</v>
      </c>
      <c r="B106">
        <v>22</v>
      </c>
      <c r="C106">
        <f>IF(OR($L106=TRUE,$A106=0,MOD($A106,ChapterTable!$S$20)&lt;&gt;0),
MAX(0,INT(($B106+ChapterTable!$Q$26+VLOOKUP(SUBSTITUTE(C$1,"성장단계","")&amp;"단계오프셋",ChapterTable!$S:$T,2,0))/ChapterTable!$Q$23)),
MAX(0,INT(($B106+ChapterTable!$S$26+VLOOKUP(SUBSTITUTE(C$1,"성장단계","")&amp;"보스단계오프셋",ChapterTable!$S:$T,2,0))/ChapterTable!$S$23)))</f>
        <v>2</v>
      </c>
      <c r="D106">
        <f>IF(OR($L106=TRUE,$A106=0,MOD($A106,ChapterTable!$S$20)&lt;&gt;0),
MAX(0,INT(($B106+ChapterTable!$Q$26+VLOOKUP(SUBSTITUTE(D$1,"성장단계","")&amp;"단계오프셋",ChapterTable!$S:$T,2,0))/ChapterTable!$Q$23)),
MAX(0,INT(($B106+ChapterTable!$S$26+VLOOKUP(SUBSTITUTE(D$1,"성장단계","")&amp;"보스단계오프셋",ChapterTable!$S:$T,2,0))/ChapterTable!$S$23)))</f>
        <v>2</v>
      </c>
      <c r="E106" s="1">
        <f ca="1">IF(AND($A106=0,$B106=1),
    VLOOKUP(1,ChapterTable!$1:$1048576,MATCH("최종"&amp;SUBSTITUTE(SUBSTITUTE(E$1,"standard",""),"|Float",""),ChapterTable!$1:$1,0),0)*ChapterTable!$Q$17,
  IF(AND($A106=0,$B106=0),
    E107,
  IF($B106=0,
    VLOOKUP($A106,ChapterTable!$1:$1048576,MATCH("최종"&amp;SUBSTITUTE(SUBSTITUTE(E$1,"standard",""),"|Float",""),ChapterTable!$1:$1,0),0),
  IF($B106=1,
    IF($L106=FALSE,
      VLOOKUP($A106,ChapterTable!$1:$1048576,MATCH("최종"&amp;SUBSTITUTE(SUBSTITUTE(E$1,"standard",""),"|Float",""),ChapterTable!$1:$1,0),0),
      VLOOKUP($A106-ChapterTable!$Q$11,ChapterTable!$1:$1048576,MATCH("최종"&amp;SUBSTITUTE(SUBSTITUTE(E$1,"standard",""),"|Float",""),ChapterTable!$1:$1,0),0)*ChapterTable!$Q$14
    ),
  OFFSET(E106,-$B106+IF($L106,1,0),0)*
    (VLOOKUP(SUBSTITUTE(SUBSTITUTE(E$1,"standard",""),"|Float","")&amp;"인게임누적곱배수",ChapterTable!$S:$T,2,0)^C106
    +VLOOKUP(SUBSTITUTE(SUBSTITUTE(E$1,"standard",""),"|Float","")&amp;"인게임누적합배수",ChapterTable!$S:$T,2,0)*C106)
  )
  )
  )
)</f>
        <v>459</v>
      </c>
      <c r="F106" s="1">
        <f ca="1">IF(AND($A106=0,$B106=1),
    VLOOKUP(1,ChapterTable!$1:$1048576,MATCH("최종"&amp;SUBSTITUTE(SUBSTITUTE(F$1,"standard",""),"|Float",""),ChapterTable!$1:$1,0),0)*ChapterTable!$Q$17,
  IF(AND($A106=0,$B106=0),
    F107,
  IF($B106=0,
    VLOOKUP($A106,ChapterTable!$1:$1048576,MATCH("최종"&amp;SUBSTITUTE(SUBSTITUTE(F$1,"standard",""),"|Float",""),ChapterTable!$1:$1,0),0),
  IF($B106=1,
    IF($L106=FALSE,
      VLOOKUP($A106,ChapterTable!$1:$1048576,MATCH("최종"&amp;SUBSTITUTE(SUBSTITUTE(F$1,"standard",""),"|Float",""),ChapterTable!$1:$1,0),0),
      VLOOKUP($A106-ChapterTable!$Q$11,ChapterTable!$1:$1048576,MATCH("최종"&amp;SUBSTITUTE(SUBSTITUTE(F$1,"standard",""),"|Float",""),ChapterTable!$1:$1,0),0)*ChapterTable!$Q$14
    ),
  OFFSET(F106,-$B106+IF($L106,1,0),0)*
    (VLOOKUP(SUBSTITUTE(SUBSTITUTE(F$1,"standard",""),"|Float","")&amp;"인게임누적곱배수",ChapterTable!$S:$T,2,0)^D106
    +VLOOKUP(SUBSTITUTE(SUBSTITUTE(F$1,"standard",""),"|Float","")&amp;"인게임누적합배수",ChapterTable!$S:$T,2,0)*D106)
  )
  )
  )
)</f>
        <v>210</v>
      </c>
      <c r="J106" t="str">
        <f>IF(ISBLANK(I106),"",
IFERROR(VLOOKUP(I106,[1]StringTable!$1:$1048576,MATCH([1]StringTable!$B$1,[1]StringTable!$1:$1,0),0),
IFERROR(VLOOKUP(I106,[1]InApkStringTable!$1:$1048576,MATCH([1]InApkStringTable!$B$1,[1]InApkStringTable!$1:$1,0),0),
"스트링없음")))</f>
        <v/>
      </c>
      <c r="L106" t="b">
        <v>0</v>
      </c>
      <c r="M106" t="s">
        <v>24</v>
      </c>
      <c r="N106" t="str">
        <f>IF(ISBLANK(M106),"",IF(ISERROR(VLOOKUP(M106,MapTable!$A:$A,1,0)),"맵없음",""))</f>
        <v/>
      </c>
      <c r="O106">
        <f t="shared" si="4"/>
        <v>3</v>
      </c>
      <c r="Q106">
        <f t="shared" si="5"/>
        <v>3</v>
      </c>
      <c r="R106" t="b">
        <f t="shared" ca="1" si="6"/>
        <v>0</v>
      </c>
      <c r="T106" t="b">
        <f t="shared" ca="1" si="7"/>
        <v>0</v>
      </c>
      <c r="V106" t="str">
        <f>IF(ISBLANK(U106),"",IF(ISERROR(VLOOKUP(U106,MapTable!$A:$A,1,0)),"맵없음",""))</f>
        <v/>
      </c>
      <c r="X106" t="str">
        <f>IF(ISBLANK(W106),"",
IF(ISERROR(FIND(",",W106)),
  IF(ISERROR(VLOOKUP(W106,MapTable!$A:$A,1,0)),"맵없음",
  ""),
IF(ISERROR(FIND(",",W106,FIND(",",W106)+1)),
  IF(OR(ISERROR(VLOOKUP(LEFT(W106,FIND(",",W106)-1),MapTable!$A:$A,1,0)),ISERROR(VLOOKUP(TRIM(MID(W106,FIND(",",W106)+1,999)),MapTable!$A:$A,1,0))),"맵없음",
  ""),
IF(ISERROR(FIND(",",W106,FIND(",",W106,FIND(",",W106)+1)+1)),
  IF(OR(ISERROR(VLOOKUP(LEFT(W106,FIND(",",W106)-1),MapTable!$A:$A,1,0)),ISERROR(VLOOKUP(TRIM(MID(W106,FIND(",",W106)+1,FIND(",",W106,FIND(",",W106)+1)-FIND(",",W106)-1)),MapTable!$A:$A,1,0)),ISERROR(VLOOKUP(TRIM(MID(W106,FIND(",",W106,FIND(",",W106)+1)+1,999)),MapTable!$A:$A,1,0))),"맵없음",
  ""),
IF(ISERROR(FIND(",",W106,FIND(",",W106,FIND(",",W106,FIND(",",W106)+1)+1)+1)),
  IF(OR(ISERROR(VLOOKUP(LEFT(W106,FIND(",",W106)-1),MapTable!$A:$A,1,0)),ISERROR(VLOOKUP(TRIM(MID(W106,FIND(",",W106)+1,FIND(",",W106,FIND(",",W106)+1)-FIND(",",W106)-1)),MapTable!$A:$A,1,0)),ISERROR(VLOOKUP(TRIM(MID(W106,FIND(",",W106,FIND(",",W106)+1)+1,FIND(",",W106,FIND(",",W106,FIND(",",W106)+1)+1)-FIND(",",W106,FIND(",",W106)+1)-1)),MapTable!$A:$A,1,0)),ISERROR(VLOOKUP(TRIM(MID(W106,FIND(",",W106,FIND(",",W106,FIND(",",W106)+1)+1)+1,999)),MapTable!$A:$A,1,0))),"맵없음",
  ""),
)))))</f>
        <v/>
      </c>
      <c r="AC106" t="str">
        <f>IF(ISBLANK(AB106),"",IF(ISERROR(VLOOKUP(AB106,[3]DropTable!$A:$A,1,0)),"드랍없음",""))</f>
        <v/>
      </c>
      <c r="AE106" t="str">
        <f>IF(ISBLANK(AD106),"",IF(ISERROR(VLOOKUP(AD106,[3]DropTable!$A:$A,1,0)),"드랍없음",""))</f>
        <v/>
      </c>
      <c r="AG106">
        <v>9.8000000000000007</v>
      </c>
      <c r="AH106">
        <v>1</v>
      </c>
    </row>
    <row r="107" spans="1:34" x14ac:dyDescent="0.3">
      <c r="A107">
        <v>2</v>
      </c>
      <c r="B107">
        <v>23</v>
      </c>
      <c r="C107">
        <f>IF(OR($L107=TRUE,$A107=0,MOD($A107,ChapterTable!$S$20)&lt;&gt;0),
MAX(0,INT(($B107+ChapterTable!$Q$26+VLOOKUP(SUBSTITUTE(C$1,"성장단계","")&amp;"단계오프셋",ChapterTable!$S:$T,2,0))/ChapterTable!$Q$23)),
MAX(0,INT(($B107+ChapterTable!$S$26+VLOOKUP(SUBSTITUTE(C$1,"성장단계","")&amp;"보스단계오프셋",ChapterTable!$S:$T,2,0))/ChapterTable!$S$23)))</f>
        <v>2</v>
      </c>
      <c r="D107">
        <f>IF(OR($L107=TRUE,$A107=0,MOD($A107,ChapterTable!$S$20)&lt;&gt;0),
MAX(0,INT(($B107+ChapterTable!$Q$26+VLOOKUP(SUBSTITUTE(D$1,"성장단계","")&amp;"단계오프셋",ChapterTable!$S:$T,2,0))/ChapterTable!$Q$23)),
MAX(0,INT(($B107+ChapterTable!$S$26+VLOOKUP(SUBSTITUTE(D$1,"성장단계","")&amp;"보스단계오프셋",ChapterTable!$S:$T,2,0))/ChapterTable!$S$23)))</f>
        <v>2</v>
      </c>
      <c r="E107" s="1">
        <f ca="1">IF(AND($A107=0,$B107=1),
    VLOOKUP(1,ChapterTable!$1:$1048576,MATCH("최종"&amp;SUBSTITUTE(SUBSTITUTE(E$1,"standard",""),"|Float",""),ChapterTable!$1:$1,0),0)*ChapterTable!$Q$17,
  IF(AND($A107=0,$B107=0),
    E108,
  IF($B107=0,
    VLOOKUP($A107,ChapterTable!$1:$1048576,MATCH("최종"&amp;SUBSTITUTE(SUBSTITUTE(E$1,"standard",""),"|Float",""),ChapterTable!$1:$1,0),0),
  IF($B107=1,
    IF($L107=FALSE,
      VLOOKUP($A107,ChapterTable!$1:$1048576,MATCH("최종"&amp;SUBSTITUTE(SUBSTITUTE(E$1,"standard",""),"|Float",""),ChapterTable!$1:$1,0),0),
      VLOOKUP($A107-ChapterTable!$Q$11,ChapterTable!$1:$1048576,MATCH("최종"&amp;SUBSTITUTE(SUBSTITUTE(E$1,"standard",""),"|Float",""),ChapterTable!$1:$1,0),0)*ChapterTable!$Q$14
    ),
  OFFSET(E107,-$B107+IF($L107,1,0),0)*
    (VLOOKUP(SUBSTITUTE(SUBSTITUTE(E$1,"standard",""),"|Float","")&amp;"인게임누적곱배수",ChapterTable!$S:$T,2,0)^C107
    +VLOOKUP(SUBSTITUTE(SUBSTITUTE(E$1,"standard",""),"|Float","")&amp;"인게임누적합배수",ChapterTable!$S:$T,2,0)*C107)
  )
  )
  )
)</f>
        <v>459</v>
      </c>
      <c r="F107" s="1">
        <f ca="1">IF(AND($A107=0,$B107=1),
    VLOOKUP(1,ChapterTable!$1:$1048576,MATCH("최종"&amp;SUBSTITUTE(SUBSTITUTE(F$1,"standard",""),"|Float",""),ChapterTable!$1:$1,0),0)*ChapterTable!$Q$17,
  IF(AND($A107=0,$B107=0),
    F108,
  IF($B107=0,
    VLOOKUP($A107,ChapterTable!$1:$1048576,MATCH("최종"&amp;SUBSTITUTE(SUBSTITUTE(F$1,"standard",""),"|Float",""),ChapterTable!$1:$1,0),0),
  IF($B107=1,
    IF($L107=FALSE,
      VLOOKUP($A107,ChapterTable!$1:$1048576,MATCH("최종"&amp;SUBSTITUTE(SUBSTITUTE(F$1,"standard",""),"|Float",""),ChapterTable!$1:$1,0),0),
      VLOOKUP($A107-ChapterTable!$Q$11,ChapterTable!$1:$1048576,MATCH("최종"&amp;SUBSTITUTE(SUBSTITUTE(F$1,"standard",""),"|Float",""),ChapterTable!$1:$1,0),0)*ChapterTable!$Q$14
    ),
  OFFSET(F107,-$B107+IF($L107,1,0),0)*
    (VLOOKUP(SUBSTITUTE(SUBSTITUTE(F$1,"standard",""),"|Float","")&amp;"인게임누적곱배수",ChapterTable!$S:$T,2,0)^D107
    +VLOOKUP(SUBSTITUTE(SUBSTITUTE(F$1,"standard",""),"|Float","")&amp;"인게임누적합배수",ChapterTable!$S:$T,2,0)*D107)
  )
  )
  )
)</f>
        <v>210</v>
      </c>
      <c r="J107" t="str">
        <f>IF(ISBLANK(I107),"",
IFERROR(VLOOKUP(I107,[1]StringTable!$1:$1048576,MATCH([1]StringTable!$B$1,[1]StringTable!$1:$1,0),0),
IFERROR(VLOOKUP(I107,[1]InApkStringTable!$1:$1048576,MATCH([1]InApkStringTable!$B$1,[1]InApkStringTable!$1:$1,0),0),
"스트링없음")))</f>
        <v/>
      </c>
      <c r="L107" t="b">
        <v>0</v>
      </c>
      <c r="M107" t="s">
        <v>24</v>
      </c>
      <c r="N107" t="str">
        <f>IF(ISBLANK(M107),"",IF(ISERROR(VLOOKUP(M107,MapTable!$A:$A,1,0)),"맵없음",""))</f>
        <v/>
      </c>
      <c r="O107">
        <f t="shared" si="4"/>
        <v>3</v>
      </c>
      <c r="Q107">
        <f t="shared" si="5"/>
        <v>3</v>
      </c>
      <c r="R107" t="b">
        <f t="shared" ca="1" si="6"/>
        <v>0</v>
      </c>
      <c r="T107" t="b">
        <f t="shared" ca="1" si="7"/>
        <v>0</v>
      </c>
      <c r="V107" t="str">
        <f>IF(ISBLANK(U107),"",IF(ISERROR(VLOOKUP(U107,MapTable!$A:$A,1,0)),"맵없음",""))</f>
        <v/>
      </c>
      <c r="X107" t="str">
        <f>IF(ISBLANK(W107),"",
IF(ISERROR(FIND(",",W107)),
  IF(ISERROR(VLOOKUP(W107,MapTable!$A:$A,1,0)),"맵없음",
  ""),
IF(ISERROR(FIND(",",W107,FIND(",",W107)+1)),
  IF(OR(ISERROR(VLOOKUP(LEFT(W107,FIND(",",W107)-1),MapTable!$A:$A,1,0)),ISERROR(VLOOKUP(TRIM(MID(W107,FIND(",",W107)+1,999)),MapTable!$A:$A,1,0))),"맵없음",
  ""),
IF(ISERROR(FIND(",",W107,FIND(",",W107,FIND(",",W107)+1)+1)),
  IF(OR(ISERROR(VLOOKUP(LEFT(W107,FIND(",",W107)-1),MapTable!$A:$A,1,0)),ISERROR(VLOOKUP(TRIM(MID(W107,FIND(",",W107)+1,FIND(",",W107,FIND(",",W107)+1)-FIND(",",W107)-1)),MapTable!$A:$A,1,0)),ISERROR(VLOOKUP(TRIM(MID(W107,FIND(",",W107,FIND(",",W107)+1)+1,999)),MapTable!$A:$A,1,0))),"맵없음",
  ""),
IF(ISERROR(FIND(",",W107,FIND(",",W107,FIND(",",W107,FIND(",",W107)+1)+1)+1)),
  IF(OR(ISERROR(VLOOKUP(LEFT(W107,FIND(",",W107)-1),MapTable!$A:$A,1,0)),ISERROR(VLOOKUP(TRIM(MID(W107,FIND(",",W107)+1,FIND(",",W107,FIND(",",W107)+1)-FIND(",",W107)-1)),MapTable!$A:$A,1,0)),ISERROR(VLOOKUP(TRIM(MID(W107,FIND(",",W107,FIND(",",W107)+1)+1,FIND(",",W107,FIND(",",W107,FIND(",",W107)+1)+1)-FIND(",",W107,FIND(",",W107)+1)-1)),MapTable!$A:$A,1,0)),ISERROR(VLOOKUP(TRIM(MID(W107,FIND(",",W107,FIND(",",W107,FIND(",",W107)+1)+1)+1,999)),MapTable!$A:$A,1,0))),"맵없음",
  ""),
)))))</f>
        <v/>
      </c>
      <c r="AC107" t="str">
        <f>IF(ISBLANK(AB107),"",IF(ISERROR(VLOOKUP(AB107,[3]DropTable!$A:$A,1,0)),"드랍없음",""))</f>
        <v/>
      </c>
      <c r="AE107" t="str">
        <f>IF(ISBLANK(AD107),"",IF(ISERROR(VLOOKUP(AD107,[3]DropTable!$A:$A,1,0)),"드랍없음",""))</f>
        <v/>
      </c>
      <c r="AG107">
        <v>9.8000000000000007</v>
      </c>
      <c r="AH107">
        <v>1</v>
      </c>
    </row>
    <row r="108" spans="1:34" x14ac:dyDescent="0.3">
      <c r="A108">
        <v>2</v>
      </c>
      <c r="B108">
        <v>24</v>
      </c>
      <c r="C108">
        <f>IF(OR($L108=TRUE,$A108=0,MOD($A108,ChapterTable!$S$20)&lt;&gt;0),
MAX(0,INT(($B108+ChapterTable!$Q$26+VLOOKUP(SUBSTITUTE(C$1,"성장단계","")&amp;"단계오프셋",ChapterTable!$S:$T,2,0))/ChapterTable!$Q$23)),
MAX(0,INT(($B108+ChapterTable!$S$26+VLOOKUP(SUBSTITUTE(C$1,"성장단계","")&amp;"보스단계오프셋",ChapterTable!$S:$T,2,0))/ChapterTable!$S$23)))</f>
        <v>2</v>
      </c>
      <c r="D108">
        <f>IF(OR($L108=TRUE,$A108=0,MOD($A108,ChapterTable!$S$20)&lt;&gt;0),
MAX(0,INT(($B108+ChapterTable!$Q$26+VLOOKUP(SUBSTITUTE(D$1,"성장단계","")&amp;"단계오프셋",ChapterTable!$S:$T,2,0))/ChapterTable!$Q$23)),
MAX(0,INT(($B108+ChapterTable!$S$26+VLOOKUP(SUBSTITUTE(D$1,"성장단계","")&amp;"보스단계오프셋",ChapterTable!$S:$T,2,0))/ChapterTable!$S$23)))</f>
        <v>2</v>
      </c>
      <c r="E108" s="1">
        <f ca="1">IF(AND($A108=0,$B108=1),
    VLOOKUP(1,ChapterTable!$1:$1048576,MATCH("최종"&amp;SUBSTITUTE(SUBSTITUTE(E$1,"standard",""),"|Float",""),ChapterTable!$1:$1,0),0)*ChapterTable!$Q$17,
  IF(AND($A108=0,$B108=0),
    E109,
  IF($B108=0,
    VLOOKUP($A108,ChapterTable!$1:$1048576,MATCH("최종"&amp;SUBSTITUTE(SUBSTITUTE(E$1,"standard",""),"|Float",""),ChapterTable!$1:$1,0),0),
  IF($B108=1,
    IF($L108=FALSE,
      VLOOKUP($A108,ChapterTable!$1:$1048576,MATCH("최종"&amp;SUBSTITUTE(SUBSTITUTE(E$1,"standard",""),"|Float",""),ChapterTable!$1:$1,0),0),
      VLOOKUP($A108-ChapterTable!$Q$11,ChapterTable!$1:$1048576,MATCH("최종"&amp;SUBSTITUTE(SUBSTITUTE(E$1,"standard",""),"|Float",""),ChapterTable!$1:$1,0),0)*ChapterTable!$Q$14
    ),
  OFFSET(E108,-$B108+IF($L108,1,0),0)*
    (VLOOKUP(SUBSTITUTE(SUBSTITUTE(E$1,"standard",""),"|Float","")&amp;"인게임누적곱배수",ChapterTable!$S:$T,2,0)^C108
    +VLOOKUP(SUBSTITUTE(SUBSTITUTE(E$1,"standard",""),"|Float","")&amp;"인게임누적합배수",ChapterTable!$S:$T,2,0)*C108)
  )
  )
  )
)</f>
        <v>459</v>
      </c>
      <c r="F108" s="1">
        <f ca="1">IF(AND($A108=0,$B108=1),
    VLOOKUP(1,ChapterTable!$1:$1048576,MATCH("최종"&amp;SUBSTITUTE(SUBSTITUTE(F$1,"standard",""),"|Float",""),ChapterTable!$1:$1,0),0)*ChapterTable!$Q$17,
  IF(AND($A108=0,$B108=0),
    F109,
  IF($B108=0,
    VLOOKUP($A108,ChapterTable!$1:$1048576,MATCH("최종"&amp;SUBSTITUTE(SUBSTITUTE(F$1,"standard",""),"|Float",""),ChapterTable!$1:$1,0),0),
  IF($B108=1,
    IF($L108=FALSE,
      VLOOKUP($A108,ChapterTable!$1:$1048576,MATCH("최종"&amp;SUBSTITUTE(SUBSTITUTE(F$1,"standard",""),"|Float",""),ChapterTable!$1:$1,0),0),
      VLOOKUP($A108-ChapterTable!$Q$11,ChapterTable!$1:$1048576,MATCH("최종"&amp;SUBSTITUTE(SUBSTITUTE(F$1,"standard",""),"|Float",""),ChapterTable!$1:$1,0),0)*ChapterTable!$Q$14
    ),
  OFFSET(F108,-$B108+IF($L108,1,0),0)*
    (VLOOKUP(SUBSTITUTE(SUBSTITUTE(F$1,"standard",""),"|Float","")&amp;"인게임누적곱배수",ChapterTable!$S:$T,2,0)^D108
    +VLOOKUP(SUBSTITUTE(SUBSTITUTE(F$1,"standard",""),"|Float","")&amp;"인게임누적합배수",ChapterTable!$S:$T,2,0)*D108)
  )
  )
  )
)</f>
        <v>210</v>
      </c>
      <c r="J108" t="str">
        <f>IF(ISBLANK(I108),"",
IFERROR(VLOOKUP(I108,[1]StringTable!$1:$1048576,MATCH([1]StringTable!$B$1,[1]StringTable!$1:$1,0),0),
IFERROR(VLOOKUP(I108,[1]InApkStringTable!$1:$1048576,MATCH([1]InApkStringTable!$B$1,[1]InApkStringTable!$1:$1,0),0),
"스트링없음")))</f>
        <v/>
      </c>
      <c r="L108" t="b">
        <v>0</v>
      </c>
      <c r="M108" t="s">
        <v>24</v>
      </c>
      <c r="N108" t="str">
        <f>IF(ISBLANK(M108),"",IF(ISERROR(VLOOKUP(M108,MapTable!$A:$A,1,0)),"맵없음",""))</f>
        <v/>
      </c>
      <c r="O108">
        <f t="shared" si="4"/>
        <v>3</v>
      </c>
      <c r="Q108">
        <f t="shared" si="5"/>
        <v>3</v>
      </c>
      <c r="R108" t="b">
        <f t="shared" ca="1" si="6"/>
        <v>0</v>
      </c>
      <c r="T108" t="b">
        <f t="shared" ca="1" si="7"/>
        <v>0</v>
      </c>
      <c r="V108" t="str">
        <f>IF(ISBLANK(U108),"",IF(ISERROR(VLOOKUP(U108,MapTable!$A:$A,1,0)),"맵없음",""))</f>
        <v/>
      </c>
      <c r="X108" t="str">
        <f>IF(ISBLANK(W108),"",
IF(ISERROR(FIND(",",W108)),
  IF(ISERROR(VLOOKUP(W108,MapTable!$A:$A,1,0)),"맵없음",
  ""),
IF(ISERROR(FIND(",",W108,FIND(",",W108)+1)),
  IF(OR(ISERROR(VLOOKUP(LEFT(W108,FIND(",",W108)-1),MapTable!$A:$A,1,0)),ISERROR(VLOOKUP(TRIM(MID(W108,FIND(",",W108)+1,999)),MapTable!$A:$A,1,0))),"맵없음",
  ""),
IF(ISERROR(FIND(",",W108,FIND(",",W108,FIND(",",W108)+1)+1)),
  IF(OR(ISERROR(VLOOKUP(LEFT(W108,FIND(",",W108)-1),MapTable!$A:$A,1,0)),ISERROR(VLOOKUP(TRIM(MID(W108,FIND(",",W108)+1,FIND(",",W108,FIND(",",W108)+1)-FIND(",",W108)-1)),MapTable!$A:$A,1,0)),ISERROR(VLOOKUP(TRIM(MID(W108,FIND(",",W108,FIND(",",W108)+1)+1,999)),MapTable!$A:$A,1,0))),"맵없음",
  ""),
IF(ISERROR(FIND(",",W108,FIND(",",W108,FIND(",",W108,FIND(",",W108)+1)+1)+1)),
  IF(OR(ISERROR(VLOOKUP(LEFT(W108,FIND(",",W108)-1),MapTable!$A:$A,1,0)),ISERROR(VLOOKUP(TRIM(MID(W108,FIND(",",W108)+1,FIND(",",W108,FIND(",",W108)+1)-FIND(",",W108)-1)),MapTable!$A:$A,1,0)),ISERROR(VLOOKUP(TRIM(MID(W108,FIND(",",W108,FIND(",",W108)+1)+1,FIND(",",W108,FIND(",",W108,FIND(",",W108)+1)+1)-FIND(",",W108,FIND(",",W108)+1)-1)),MapTable!$A:$A,1,0)),ISERROR(VLOOKUP(TRIM(MID(W108,FIND(",",W108,FIND(",",W108,FIND(",",W108)+1)+1)+1,999)),MapTable!$A:$A,1,0))),"맵없음",
  ""),
)))))</f>
        <v/>
      </c>
      <c r="AC108" t="str">
        <f>IF(ISBLANK(AB108),"",IF(ISERROR(VLOOKUP(AB108,[3]DropTable!$A:$A,1,0)),"드랍없음",""))</f>
        <v/>
      </c>
      <c r="AE108" t="str">
        <f>IF(ISBLANK(AD108),"",IF(ISERROR(VLOOKUP(AD108,[3]DropTable!$A:$A,1,0)),"드랍없음",""))</f>
        <v/>
      </c>
      <c r="AG108">
        <v>9.8000000000000007</v>
      </c>
      <c r="AH108">
        <v>1</v>
      </c>
    </row>
    <row r="109" spans="1:34" x14ac:dyDescent="0.3">
      <c r="A109">
        <v>2</v>
      </c>
      <c r="B109">
        <v>25</v>
      </c>
      <c r="C109">
        <f>IF(OR($L109=TRUE,$A109=0,MOD($A109,ChapterTable!$S$20)&lt;&gt;0),
MAX(0,INT(($B109+ChapterTable!$Q$26+VLOOKUP(SUBSTITUTE(C$1,"성장단계","")&amp;"단계오프셋",ChapterTable!$S:$T,2,0))/ChapterTable!$Q$23)),
MAX(0,INT(($B109+ChapterTable!$S$26+VLOOKUP(SUBSTITUTE(C$1,"성장단계","")&amp;"보스단계오프셋",ChapterTable!$S:$T,2,0))/ChapterTable!$S$23)))</f>
        <v>2</v>
      </c>
      <c r="D109">
        <f>IF(OR($L109=TRUE,$A109=0,MOD($A109,ChapterTable!$S$20)&lt;&gt;0),
MAX(0,INT(($B109+ChapterTable!$Q$26+VLOOKUP(SUBSTITUTE(D$1,"성장단계","")&amp;"단계오프셋",ChapterTable!$S:$T,2,0))/ChapterTable!$Q$23)),
MAX(0,INT(($B109+ChapterTable!$S$26+VLOOKUP(SUBSTITUTE(D$1,"성장단계","")&amp;"보스단계오프셋",ChapterTable!$S:$T,2,0))/ChapterTable!$S$23)))</f>
        <v>2</v>
      </c>
      <c r="E109" s="1">
        <f ca="1">IF(AND($A109=0,$B109=1),
    VLOOKUP(1,ChapterTable!$1:$1048576,MATCH("최종"&amp;SUBSTITUTE(SUBSTITUTE(E$1,"standard",""),"|Float",""),ChapterTable!$1:$1,0),0)*ChapterTable!$Q$17,
  IF(AND($A109=0,$B109=0),
    E110,
  IF($B109=0,
    VLOOKUP($A109,ChapterTable!$1:$1048576,MATCH("최종"&amp;SUBSTITUTE(SUBSTITUTE(E$1,"standard",""),"|Float",""),ChapterTable!$1:$1,0),0),
  IF($B109=1,
    IF($L109=FALSE,
      VLOOKUP($A109,ChapterTable!$1:$1048576,MATCH("최종"&amp;SUBSTITUTE(SUBSTITUTE(E$1,"standard",""),"|Float",""),ChapterTable!$1:$1,0),0),
      VLOOKUP($A109-ChapterTable!$Q$11,ChapterTable!$1:$1048576,MATCH("최종"&amp;SUBSTITUTE(SUBSTITUTE(E$1,"standard",""),"|Float",""),ChapterTable!$1:$1,0),0)*ChapterTable!$Q$14
    ),
  OFFSET(E109,-$B109+IF($L109,1,0),0)*
    (VLOOKUP(SUBSTITUTE(SUBSTITUTE(E$1,"standard",""),"|Float","")&amp;"인게임누적곱배수",ChapterTable!$S:$T,2,0)^C109
    +VLOOKUP(SUBSTITUTE(SUBSTITUTE(E$1,"standard",""),"|Float","")&amp;"인게임누적합배수",ChapterTable!$S:$T,2,0)*C109)
  )
  )
  )
)</f>
        <v>459</v>
      </c>
      <c r="F109" s="1">
        <f ca="1">IF(AND($A109=0,$B109=1),
    VLOOKUP(1,ChapterTable!$1:$1048576,MATCH("최종"&amp;SUBSTITUTE(SUBSTITUTE(F$1,"standard",""),"|Float",""),ChapterTable!$1:$1,0),0)*ChapterTable!$Q$17,
  IF(AND($A109=0,$B109=0),
    F110,
  IF($B109=0,
    VLOOKUP($A109,ChapterTable!$1:$1048576,MATCH("최종"&amp;SUBSTITUTE(SUBSTITUTE(F$1,"standard",""),"|Float",""),ChapterTable!$1:$1,0),0),
  IF($B109=1,
    IF($L109=FALSE,
      VLOOKUP($A109,ChapterTable!$1:$1048576,MATCH("최종"&amp;SUBSTITUTE(SUBSTITUTE(F$1,"standard",""),"|Float",""),ChapterTable!$1:$1,0),0),
      VLOOKUP($A109-ChapterTable!$Q$11,ChapterTable!$1:$1048576,MATCH("최종"&amp;SUBSTITUTE(SUBSTITUTE(F$1,"standard",""),"|Float",""),ChapterTable!$1:$1,0),0)*ChapterTable!$Q$14
    ),
  OFFSET(F109,-$B109+IF($L109,1,0),0)*
    (VLOOKUP(SUBSTITUTE(SUBSTITUTE(F$1,"standard",""),"|Float","")&amp;"인게임누적곱배수",ChapterTable!$S:$T,2,0)^D109
    +VLOOKUP(SUBSTITUTE(SUBSTITUTE(F$1,"standard",""),"|Float","")&amp;"인게임누적합배수",ChapterTable!$S:$T,2,0)*D109)
  )
  )
  )
)</f>
        <v>210</v>
      </c>
      <c r="J109" t="str">
        <f>IF(ISBLANK(I109),"",
IFERROR(VLOOKUP(I109,[1]StringTable!$1:$1048576,MATCH([1]StringTable!$B$1,[1]StringTable!$1:$1,0),0),
IFERROR(VLOOKUP(I109,[1]InApkStringTable!$1:$1048576,MATCH([1]InApkStringTable!$B$1,[1]InApkStringTable!$1:$1,0),0),
"스트링없음")))</f>
        <v/>
      </c>
      <c r="L109" t="b">
        <v>0</v>
      </c>
      <c r="M109" t="s">
        <v>24</v>
      </c>
      <c r="N109" t="str">
        <f>IF(ISBLANK(M109),"",IF(ISERROR(VLOOKUP(M109,MapTable!$A:$A,1,0)),"맵없음",""))</f>
        <v/>
      </c>
      <c r="O109">
        <f t="shared" si="4"/>
        <v>11</v>
      </c>
      <c r="Q109">
        <f t="shared" si="5"/>
        <v>11</v>
      </c>
      <c r="R109" t="b">
        <f t="shared" ca="1" si="6"/>
        <v>0</v>
      </c>
      <c r="T109" t="b">
        <f t="shared" ca="1" si="7"/>
        <v>0</v>
      </c>
      <c r="V109" t="str">
        <f>IF(ISBLANK(U109),"",IF(ISERROR(VLOOKUP(U109,MapTable!$A:$A,1,0)),"맵없음",""))</f>
        <v/>
      </c>
      <c r="X109" t="str">
        <f>IF(ISBLANK(W109),"",
IF(ISERROR(FIND(",",W109)),
  IF(ISERROR(VLOOKUP(W109,MapTable!$A:$A,1,0)),"맵없음",
  ""),
IF(ISERROR(FIND(",",W109,FIND(",",W109)+1)),
  IF(OR(ISERROR(VLOOKUP(LEFT(W109,FIND(",",W109)-1),MapTable!$A:$A,1,0)),ISERROR(VLOOKUP(TRIM(MID(W109,FIND(",",W109)+1,999)),MapTable!$A:$A,1,0))),"맵없음",
  ""),
IF(ISERROR(FIND(",",W109,FIND(",",W109,FIND(",",W109)+1)+1)),
  IF(OR(ISERROR(VLOOKUP(LEFT(W109,FIND(",",W109)-1),MapTable!$A:$A,1,0)),ISERROR(VLOOKUP(TRIM(MID(W109,FIND(",",W109)+1,FIND(",",W109,FIND(",",W109)+1)-FIND(",",W109)-1)),MapTable!$A:$A,1,0)),ISERROR(VLOOKUP(TRIM(MID(W109,FIND(",",W109,FIND(",",W109)+1)+1,999)),MapTable!$A:$A,1,0))),"맵없음",
  ""),
IF(ISERROR(FIND(",",W109,FIND(",",W109,FIND(",",W109,FIND(",",W109)+1)+1)+1)),
  IF(OR(ISERROR(VLOOKUP(LEFT(W109,FIND(",",W109)-1),MapTable!$A:$A,1,0)),ISERROR(VLOOKUP(TRIM(MID(W109,FIND(",",W109)+1,FIND(",",W109,FIND(",",W109)+1)-FIND(",",W109)-1)),MapTable!$A:$A,1,0)),ISERROR(VLOOKUP(TRIM(MID(W109,FIND(",",W109,FIND(",",W109)+1)+1,FIND(",",W109,FIND(",",W109,FIND(",",W109)+1)+1)-FIND(",",W109,FIND(",",W109)+1)-1)),MapTable!$A:$A,1,0)),ISERROR(VLOOKUP(TRIM(MID(W109,FIND(",",W109,FIND(",",W109,FIND(",",W109)+1)+1)+1,999)),MapTable!$A:$A,1,0))),"맵없음",
  ""),
)))))</f>
        <v/>
      </c>
      <c r="AC109" t="str">
        <f>IF(ISBLANK(AB109),"",IF(ISERROR(VLOOKUP(AB109,[3]DropTable!$A:$A,1,0)),"드랍없음",""))</f>
        <v/>
      </c>
      <c r="AE109" t="str">
        <f>IF(ISBLANK(AD109),"",IF(ISERROR(VLOOKUP(AD109,[3]DropTable!$A:$A,1,0)),"드랍없음",""))</f>
        <v/>
      </c>
      <c r="AG109">
        <v>9.8000000000000007</v>
      </c>
      <c r="AH109">
        <v>1</v>
      </c>
    </row>
    <row r="110" spans="1:34" x14ac:dyDescent="0.3">
      <c r="A110">
        <v>2</v>
      </c>
      <c r="B110">
        <v>26</v>
      </c>
      <c r="C110">
        <f>IF(OR($L110=TRUE,$A110=0,MOD($A110,ChapterTable!$S$20)&lt;&gt;0),
MAX(0,INT(($B110+ChapterTable!$Q$26+VLOOKUP(SUBSTITUTE(C$1,"성장단계","")&amp;"단계오프셋",ChapterTable!$S:$T,2,0))/ChapterTable!$Q$23)),
MAX(0,INT(($B110+ChapterTable!$S$26+VLOOKUP(SUBSTITUTE(C$1,"성장단계","")&amp;"보스단계오프셋",ChapterTable!$S:$T,2,0))/ChapterTable!$S$23)))</f>
        <v>3</v>
      </c>
      <c r="D110">
        <f>IF(OR($L110=TRUE,$A110=0,MOD($A110,ChapterTable!$S$20)&lt;&gt;0),
MAX(0,INT(($B110+ChapterTable!$Q$26+VLOOKUP(SUBSTITUTE(D$1,"성장단계","")&amp;"단계오프셋",ChapterTable!$S:$T,2,0))/ChapterTable!$Q$23)),
MAX(0,INT(($B110+ChapterTable!$S$26+VLOOKUP(SUBSTITUTE(D$1,"성장단계","")&amp;"보스단계오프셋",ChapterTable!$S:$T,2,0))/ChapterTable!$S$23)))</f>
        <v>2</v>
      </c>
      <c r="E110" s="1">
        <f ca="1">IF(AND($A110=0,$B110=1),
    VLOOKUP(1,ChapterTable!$1:$1048576,MATCH("최종"&amp;SUBSTITUTE(SUBSTITUTE(E$1,"standard",""),"|Float",""),ChapterTable!$1:$1,0),0)*ChapterTable!$Q$17,
  IF(AND($A110=0,$B110=0),
    E111,
  IF($B110=0,
    VLOOKUP($A110,ChapterTable!$1:$1048576,MATCH("최종"&amp;SUBSTITUTE(SUBSTITUTE(E$1,"standard",""),"|Float",""),ChapterTable!$1:$1,0),0),
  IF($B110=1,
    IF($L110=FALSE,
      VLOOKUP($A110,ChapterTable!$1:$1048576,MATCH("최종"&amp;SUBSTITUTE(SUBSTITUTE(E$1,"standard",""),"|Float",""),ChapterTable!$1:$1,0),0),
      VLOOKUP($A110-ChapterTable!$Q$11,ChapterTable!$1:$1048576,MATCH("최종"&amp;SUBSTITUTE(SUBSTITUTE(E$1,"standard",""),"|Float",""),ChapterTable!$1:$1,0),0)*ChapterTable!$Q$14
    ),
  OFFSET(E110,-$B110+IF($L110,1,0),0)*
    (VLOOKUP(SUBSTITUTE(SUBSTITUTE(E$1,"standard",""),"|Float","")&amp;"인게임누적곱배수",ChapterTable!$S:$T,2,0)^C110
    +VLOOKUP(SUBSTITUTE(SUBSTITUTE(E$1,"standard",""),"|Float","")&amp;"인게임누적합배수",ChapterTable!$S:$T,2,0)*C110)
  )
  )
  )
)</f>
        <v>553.5</v>
      </c>
      <c r="F110" s="1">
        <f ca="1">IF(AND($A110=0,$B110=1),
    VLOOKUP(1,ChapterTable!$1:$1048576,MATCH("최종"&amp;SUBSTITUTE(SUBSTITUTE(F$1,"standard",""),"|Float",""),ChapterTable!$1:$1,0),0)*ChapterTable!$Q$17,
  IF(AND($A110=0,$B110=0),
    F111,
  IF($B110=0,
    VLOOKUP($A110,ChapterTable!$1:$1048576,MATCH("최종"&amp;SUBSTITUTE(SUBSTITUTE(F$1,"standard",""),"|Float",""),ChapterTable!$1:$1,0),0),
  IF($B110=1,
    IF($L110=FALSE,
      VLOOKUP($A110,ChapterTable!$1:$1048576,MATCH("최종"&amp;SUBSTITUTE(SUBSTITUTE(F$1,"standard",""),"|Float",""),ChapterTable!$1:$1,0),0),
      VLOOKUP($A110-ChapterTable!$Q$11,ChapterTable!$1:$1048576,MATCH("최종"&amp;SUBSTITUTE(SUBSTITUTE(F$1,"standard",""),"|Float",""),ChapterTable!$1:$1,0),0)*ChapterTable!$Q$14
    ),
  OFFSET(F110,-$B110+IF($L110,1,0),0)*
    (VLOOKUP(SUBSTITUTE(SUBSTITUTE(F$1,"standard",""),"|Float","")&amp;"인게임누적곱배수",ChapterTable!$S:$T,2,0)^D110
    +VLOOKUP(SUBSTITUTE(SUBSTITUTE(F$1,"standard",""),"|Float","")&amp;"인게임누적합배수",ChapterTable!$S:$T,2,0)*D110)
  )
  )
  )
)</f>
        <v>210</v>
      </c>
      <c r="J110" t="str">
        <f>IF(ISBLANK(I110),"",
IFERROR(VLOOKUP(I110,[1]StringTable!$1:$1048576,MATCH([1]StringTable!$B$1,[1]StringTable!$1:$1,0),0),
IFERROR(VLOOKUP(I110,[1]InApkStringTable!$1:$1048576,MATCH([1]InApkStringTable!$B$1,[1]InApkStringTable!$1:$1,0),0),
"스트링없음")))</f>
        <v/>
      </c>
      <c r="L110" t="b">
        <v>0</v>
      </c>
      <c r="M110" t="s">
        <v>24</v>
      </c>
      <c r="N110" t="str">
        <f>IF(ISBLANK(M110),"",IF(ISERROR(VLOOKUP(M110,MapTable!$A:$A,1,0)),"맵없음",""))</f>
        <v/>
      </c>
      <c r="O110">
        <f t="shared" si="4"/>
        <v>3</v>
      </c>
      <c r="Q110">
        <f t="shared" si="5"/>
        <v>3</v>
      </c>
      <c r="R110" t="b">
        <f t="shared" ca="1" si="6"/>
        <v>0</v>
      </c>
      <c r="T110" t="b">
        <f t="shared" ca="1" si="7"/>
        <v>0</v>
      </c>
      <c r="V110" t="str">
        <f>IF(ISBLANK(U110),"",IF(ISERROR(VLOOKUP(U110,MapTable!$A:$A,1,0)),"맵없음",""))</f>
        <v/>
      </c>
      <c r="X110" t="str">
        <f>IF(ISBLANK(W110),"",
IF(ISERROR(FIND(",",W110)),
  IF(ISERROR(VLOOKUP(W110,MapTable!$A:$A,1,0)),"맵없음",
  ""),
IF(ISERROR(FIND(",",W110,FIND(",",W110)+1)),
  IF(OR(ISERROR(VLOOKUP(LEFT(W110,FIND(",",W110)-1),MapTable!$A:$A,1,0)),ISERROR(VLOOKUP(TRIM(MID(W110,FIND(",",W110)+1,999)),MapTable!$A:$A,1,0))),"맵없음",
  ""),
IF(ISERROR(FIND(",",W110,FIND(",",W110,FIND(",",W110)+1)+1)),
  IF(OR(ISERROR(VLOOKUP(LEFT(W110,FIND(",",W110)-1),MapTable!$A:$A,1,0)),ISERROR(VLOOKUP(TRIM(MID(W110,FIND(",",W110)+1,FIND(",",W110,FIND(",",W110)+1)-FIND(",",W110)-1)),MapTable!$A:$A,1,0)),ISERROR(VLOOKUP(TRIM(MID(W110,FIND(",",W110,FIND(",",W110)+1)+1,999)),MapTable!$A:$A,1,0))),"맵없음",
  ""),
IF(ISERROR(FIND(",",W110,FIND(",",W110,FIND(",",W110,FIND(",",W110)+1)+1)+1)),
  IF(OR(ISERROR(VLOOKUP(LEFT(W110,FIND(",",W110)-1),MapTable!$A:$A,1,0)),ISERROR(VLOOKUP(TRIM(MID(W110,FIND(",",W110)+1,FIND(",",W110,FIND(",",W110)+1)-FIND(",",W110)-1)),MapTable!$A:$A,1,0)),ISERROR(VLOOKUP(TRIM(MID(W110,FIND(",",W110,FIND(",",W110)+1)+1,FIND(",",W110,FIND(",",W110,FIND(",",W110)+1)+1)-FIND(",",W110,FIND(",",W110)+1)-1)),MapTable!$A:$A,1,0)),ISERROR(VLOOKUP(TRIM(MID(W110,FIND(",",W110,FIND(",",W110,FIND(",",W110)+1)+1)+1,999)),MapTable!$A:$A,1,0))),"맵없음",
  ""),
)))))</f>
        <v/>
      </c>
      <c r="AC110" t="str">
        <f>IF(ISBLANK(AB110),"",IF(ISERROR(VLOOKUP(AB110,[3]DropTable!$A:$A,1,0)),"드랍없음",""))</f>
        <v/>
      </c>
      <c r="AE110" t="str">
        <f>IF(ISBLANK(AD110),"",IF(ISERROR(VLOOKUP(AD110,[3]DropTable!$A:$A,1,0)),"드랍없음",""))</f>
        <v/>
      </c>
      <c r="AG110">
        <v>9.8000000000000007</v>
      </c>
      <c r="AH110">
        <v>1</v>
      </c>
    </row>
    <row r="111" spans="1:34" x14ac:dyDescent="0.3">
      <c r="A111">
        <v>2</v>
      </c>
      <c r="B111">
        <v>27</v>
      </c>
      <c r="C111">
        <f>IF(OR($L111=TRUE,$A111=0,MOD($A111,ChapterTable!$S$20)&lt;&gt;0),
MAX(0,INT(($B111+ChapterTable!$Q$26+VLOOKUP(SUBSTITUTE(C$1,"성장단계","")&amp;"단계오프셋",ChapterTable!$S:$T,2,0))/ChapterTable!$Q$23)),
MAX(0,INT(($B111+ChapterTable!$S$26+VLOOKUP(SUBSTITUTE(C$1,"성장단계","")&amp;"보스단계오프셋",ChapterTable!$S:$T,2,0))/ChapterTable!$S$23)))</f>
        <v>3</v>
      </c>
      <c r="D111">
        <f>IF(OR($L111=TRUE,$A111=0,MOD($A111,ChapterTable!$S$20)&lt;&gt;0),
MAX(0,INT(($B111+ChapterTable!$Q$26+VLOOKUP(SUBSTITUTE(D$1,"성장단계","")&amp;"단계오프셋",ChapterTable!$S:$T,2,0))/ChapterTable!$Q$23)),
MAX(0,INT(($B111+ChapterTable!$S$26+VLOOKUP(SUBSTITUTE(D$1,"성장단계","")&amp;"보스단계오프셋",ChapterTable!$S:$T,2,0))/ChapterTable!$S$23)))</f>
        <v>2</v>
      </c>
      <c r="E111" s="1">
        <f ca="1">IF(AND($A111=0,$B111=1),
    VLOOKUP(1,ChapterTable!$1:$1048576,MATCH("최종"&amp;SUBSTITUTE(SUBSTITUTE(E$1,"standard",""),"|Float",""),ChapterTable!$1:$1,0),0)*ChapterTable!$Q$17,
  IF(AND($A111=0,$B111=0),
    E112,
  IF($B111=0,
    VLOOKUP($A111,ChapterTable!$1:$1048576,MATCH("최종"&amp;SUBSTITUTE(SUBSTITUTE(E$1,"standard",""),"|Float",""),ChapterTable!$1:$1,0),0),
  IF($B111=1,
    IF($L111=FALSE,
      VLOOKUP($A111,ChapterTable!$1:$1048576,MATCH("최종"&amp;SUBSTITUTE(SUBSTITUTE(E$1,"standard",""),"|Float",""),ChapterTable!$1:$1,0),0),
      VLOOKUP($A111-ChapterTable!$Q$11,ChapterTable!$1:$1048576,MATCH("최종"&amp;SUBSTITUTE(SUBSTITUTE(E$1,"standard",""),"|Float",""),ChapterTable!$1:$1,0),0)*ChapterTable!$Q$14
    ),
  OFFSET(E111,-$B111+IF($L111,1,0),0)*
    (VLOOKUP(SUBSTITUTE(SUBSTITUTE(E$1,"standard",""),"|Float","")&amp;"인게임누적곱배수",ChapterTable!$S:$T,2,0)^C111
    +VLOOKUP(SUBSTITUTE(SUBSTITUTE(E$1,"standard",""),"|Float","")&amp;"인게임누적합배수",ChapterTable!$S:$T,2,0)*C111)
  )
  )
  )
)</f>
        <v>553.5</v>
      </c>
      <c r="F111" s="1">
        <f ca="1">IF(AND($A111=0,$B111=1),
    VLOOKUP(1,ChapterTable!$1:$1048576,MATCH("최종"&amp;SUBSTITUTE(SUBSTITUTE(F$1,"standard",""),"|Float",""),ChapterTable!$1:$1,0),0)*ChapterTable!$Q$17,
  IF(AND($A111=0,$B111=0),
    F112,
  IF($B111=0,
    VLOOKUP($A111,ChapterTable!$1:$1048576,MATCH("최종"&amp;SUBSTITUTE(SUBSTITUTE(F$1,"standard",""),"|Float",""),ChapterTable!$1:$1,0),0),
  IF($B111=1,
    IF($L111=FALSE,
      VLOOKUP($A111,ChapterTable!$1:$1048576,MATCH("최종"&amp;SUBSTITUTE(SUBSTITUTE(F$1,"standard",""),"|Float",""),ChapterTable!$1:$1,0),0),
      VLOOKUP($A111-ChapterTable!$Q$11,ChapterTable!$1:$1048576,MATCH("최종"&amp;SUBSTITUTE(SUBSTITUTE(F$1,"standard",""),"|Float",""),ChapterTable!$1:$1,0),0)*ChapterTable!$Q$14
    ),
  OFFSET(F111,-$B111+IF($L111,1,0),0)*
    (VLOOKUP(SUBSTITUTE(SUBSTITUTE(F$1,"standard",""),"|Float","")&amp;"인게임누적곱배수",ChapterTable!$S:$T,2,0)^D111
    +VLOOKUP(SUBSTITUTE(SUBSTITUTE(F$1,"standard",""),"|Float","")&amp;"인게임누적합배수",ChapterTable!$S:$T,2,0)*D111)
  )
  )
  )
)</f>
        <v>210</v>
      </c>
      <c r="J111" t="str">
        <f>IF(ISBLANK(I111),"",
IFERROR(VLOOKUP(I111,[1]StringTable!$1:$1048576,MATCH([1]StringTable!$B$1,[1]StringTable!$1:$1,0),0),
IFERROR(VLOOKUP(I111,[1]InApkStringTable!$1:$1048576,MATCH([1]InApkStringTable!$B$1,[1]InApkStringTable!$1:$1,0),0),
"스트링없음")))</f>
        <v/>
      </c>
      <c r="L111" t="b">
        <v>0</v>
      </c>
      <c r="M111" t="s">
        <v>24</v>
      </c>
      <c r="N111" t="str">
        <f>IF(ISBLANK(M111),"",IF(ISERROR(VLOOKUP(M111,MapTable!$A:$A,1,0)),"맵없음",""))</f>
        <v/>
      </c>
      <c r="O111">
        <f t="shared" si="4"/>
        <v>3</v>
      </c>
      <c r="Q111">
        <f t="shared" si="5"/>
        <v>3</v>
      </c>
      <c r="R111" t="b">
        <f t="shared" ca="1" si="6"/>
        <v>0</v>
      </c>
      <c r="T111" t="b">
        <f t="shared" ca="1" si="7"/>
        <v>0</v>
      </c>
      <c r="V111" t="str">
        <f>IF(ISBLANK(U111),"",IF(ISERROR(VLOOKUP(U111,MapTable!$A:$A,1,0)),"맵없음",""))</f>
        <v/>
      </c>
      <c r="X111" t="str">
        <f>IF(ISBLANK(W111),"",
IF(ISERROR(FIND(",",W111)),
  IF(ISERROR(VLOOKUP(W111,MapTable!$A:$A,1,0)),"맵없음",
  ""),
IF(ISERROR(FIND(",",W111,FIND(",",W111)+1)),
  IF(OR(ISERROR(VLOOKUP(LEFT(W111,FIND(",",W111)-1),MapTable!$A:$A,1,0)),ISERROR(VLOOKUP(TRIM(MID(W111,FIND(",",W111)+1,999)),MapTable!$A:$A,1,0))),"맵없음",
  ""),
IF(ISERROR(FIND(",",W111,FIND(",",W111,FIND(",",W111)+1)+1)),
  IF(OR(ISERROR(VLOOKUP(LEFT(W111,FIND(",",W111)-1),MapTable!$A:$A,1,0)),ISERROR(VLOOKUP(TRIM(MID(W111,FIND(",",W111)+1,FIND(",",W111,FIND(",",W111)+1)-FIND(",",W111)-1)),MapTable!$A:$A,1,0)),ISERROR(VLOOKUP(TRIM(MID(W111,FIND(",",W111,FIND(",",W111)+1)+1,999)),MapTable!$A:$A,1,0))),"맵없음",
  ""),
IF(ISERROR(FIND(",",W111,FIND(",",W111,FIND(",",W111,FIND(",",W111)+1)+1)+1)),
  IF(OR(ISERROR(VLOOKUP(LEFT(W111,FIND(",",W111)-1),MapTable!$A:$A,1,0)),ISERROR(VLOOKUP(TRIM(MID(W111,FIND(",",W111)+1,FIND(",",W111,FIND(",",W111)+1)-FIND(",",W111)-1)),MapTable!$A:$A,1,0)),ISERROR(VLOOKUP(TRIM(MID(W111,FIND(",",W111,FIND(",",W111)+1)+1,FIND(",",W111,FIND(",",W111,FIND(",",W111)+1)+1)-FIND(",",W111,FIND(",",W111)+1)-1)),MapTable!$A:$A,1,0)),ISERROR(VLOOKUP(TRIM(MID(W111,FIND(",",W111,FIND(",",W111,FIND(",",W111)+1)+1)+1,999)),MapTable!$A:$A,1,0))),"맵없음",
  ""),
)))))</f>
        <v/>
      </c>
      <c r="AC111" t="str">
        <f>IF(ISBLANK(AB111),"",IF(ISERROR(VLOOKUP(AB111,[3]DropTable!$A:$A,1,0)),"드랍없음",""))</f>
        <v/>
      </c>
      <c r="AE111" t="str">
        <f>IF(ISBLANK(AD111),"",IF(ISERROR(VLOOKUP(AD111,[3]DropTable!$A:$A,1,0)),"드랍없음",""))</f>
        <v/>
      </c>
      <c r="AG111">
        <v>9.8000000000000007</v>
      </c>
      <c r="AH111">
        <v>1</v>
      </c>
    </row>
    <row r="112" spans="1:34" x14ac:dyDescent="0.3">
      <c r="A112">
        <v>2</v>
      </c>
      <c r="B112">
        <v>28</v>
      </c>
      <c r="C112">
        <f>IF(OR($L112=TRUE,$A112=0,MOD($A112,ChapterTable!$S$20)&lt;&gt;0),
MAX(0,INT(($B112+ChapterTable!$Q$26+VLOOKUP(SUBSTITUTE(C$1,"성장단계","")&amp;"단계오프셋",ChapterTable!$S:$T,2,0))/ChapterTable!$Q$23)),
MAX(0,INT(($B112+ChapterTable!$S$26+VLOOKUP(SUBSTITUTE(C$1,"성장단계","")&amp;"보스단계오프셋",ChapterTable!$S:$T,2,0))/ChapterTable!$S$23)))</f>
        <v>3</v>
      </c>
      <c r="D112">
        <f>IF(OR($L112=TRUE,$A112=0,MOD($A112,ChapterTable!$S$20)&lt;&gt;0),
MAX(0,INT(($B112+ChapterTable!$Q$26+VLOOKUP(SUBSTITUTE(D$1,"성장단계","")&amp;"단계오프셋",ChapterTable!$S:$T,2,0))/ChapterTable!$Q$23)),
MAX(0,INT(($B112+ChapterTable!$S$26+VLOOKUP(SUBSTITUTE(D$1,"성장단계","")&amp;"보스단계오프셋",ChapterTable!$S:$T,2,0))/ChapterTable!$S$23)))</f>
        <v>2</v>
      </c>
      <c r="E112" s="1">
        <f ca="1">IF(AND($A112=0,$B112=1),
    VLOOKUP(1,ChapterTable!$1:$1048576,MATCH("최종"&amp;SUBSTITUTE(SUBSTITUTE(E$1,"standard",""),"|Float",""),ChapterTable!$1:$1,0),0)*ChapterTable!$Q$17,
  IF(AND($A112=0,$B112=0),
    E113,
  IF($B112=0,
    VLOOKUP($A112,ChapterTable!$1:$1048576,MATCH("최종"&amp;SUBSTITUTE(SUBSTITUTE(E$1,"standard",""),"|Float",""),ChapterTable!$1:$1,0),0),
  IF($B112=1,
    IF($L112=FALSE,
      VLOOKUP($A112,ChapterTable!$1:$1048576,MATCH("최종"&amp;SUBSTITUTE(SUBSTITUTE(E$1,"standard",""),"|Float",""),ChapterTable!$1:$1,0),0),
      VLOOKUP($A112-ChapterTable!$Q$11,ChapterTable!$1:$1048576,MATCH("최종"&amp;SUBSTITUTE(SUBSTITUTE(E$1,"standard",""),"|Float",""),ChapterTable!$1:$1,0),0)*ChapterTable!$Q$14
    ),
  OFFSET(E112,-$B112+IF($L112,1,0),0)*
    (VLOOKUP(SUBSTITUTE(SUBSTITUTE(E$1,"standard",""),"|Float","")&amp;"인게임누적곱배수",ChapterTable!$S:$T,2,0)^C112
    +VLOOKUP(SUBSTITUTE(SUBSTITUTE(E$1,"standard",""),"|Float","")&amp;"인게임누적합배수",ChapterTable!$S:$T,2,0)*C112)
  )
  )
  )
)</f>
        <v>553.5</v>
      </c>
      <c r="F112" s="1">
        <f ca="1">IF(AND($A112=0,$B112=1),
    VLOOKUP(1,ChapterTable!$1:$1048576,MATCH("최종"&amp;SUBSTITUTE(SUBSTITUTE(F$1,"standard",""),"|Float",""),ChapterTable!$1:$1,0),0)*ChapterTable!$Q$17,
  IF(AND($A112=0,$B112=0),
    F113,
  IF($B112=0,
    VLOOKUP($A112,ChapterTable!$1:$1048576,MATCH("최종"&amp;SUBSTITUTE(SUBSTITUTE(F$1,"standard",""),"|Float",""),ChapterTable!$1:$1,0),0),
  IF($B112=1,
    IF($L112=FALSE,
      VLOOKUP($A112,ChapterTable!$1:$1048576,MATCH("최종"&amp;SUBSTITUTE(SUBSTITUTE(F$1,"standard",""),"|Float",""),ChapterTable!$1:$1,0),0),
      VLOOKUP($A112-ChapterTable!$Q$11,ChapterTable!$1:$1048576,MATCH("최종"&amp;SUBSTITUTE(SUBSTITUTE(F$1,"standard",""),"|Float",""),ChapterTable!$1:$1,0),0)*ChapterTable!$Q$14
    ),
  OFFSET(F112,-$B112+IF($L112,1,0),0)*
    (VLOOKUP(SUBSTITUTE(SUBSTITUTE(F$1,"standard",""),"|Float","")&amp;"인게임누적곱배수",ChapterTable!$S:$T,2,0)^D112
    +VLOOKUP(SUBSTITUTE(SUBSTITUTE(F$1,"standard",""),"|Float","")&amp;"인게임누적합배수",ChapterTable!$S:$T,2,0)*D112)
  )
  )
  )
)</f>
        <v>210</v>
      </c>
      <c r="J112" t="str">
        <f>IF(ISBLANK(I112),"",
IFERROR(VLOOKUP(I112,[1]StringTable!$1:$1048576,MATCH([1]StringTable!$B$1,[1]StringTable!$1:$1,0),0),
IFERROR(VLOOKUP(I112,[1]InApkStringTable!$1:$1048576,MATCH([1]InApkStringTable!$B$1,[1]InApkStringTable!$1:$1,0),0),
"스트링없음")))</f>
        <v/>
      </c>
      <c r="L112" t="b">
        <v>0</v>
      </c>
      <c r="M112" t="s">
        <v>24</v>
      </c>
      <c r="N112" t="str">
        <f>IF(ISBLANK(M112),"",IF(ISERROR(VLOOKUP(M112,MapTable!$A:$A,1,0)),"맵없음",""))</f>
        <v/>
      </c>
      <c r="O112">
        <f t="shared" si="4"/>
        <v>3</v>
      </c>
      <c r="Q112">
        <f t="shared" si="5"/>
        <v>3</v>
      </c>
      <c r="R112" t="b">
        <f t="shared" ca="1" si="6"/>
        <v>0</v>
      </c>
      <c r="T112" t="b">
        <f t="shared" ca="1" si="7"/>
        <v>0</v>
      </c>
      <c r="V112" t="str">
        <f>IF(ISBLANK(U112),"",IF(ISERROR(VLOOKUP(U112,MapTable!$A:$A,1,0)),"맵없음",""))</f>
        <v/>
      </c>
      <c r="X112" t="str">
        <f>IF(ISBLANK(W112),"",
IF(ISERROR(FIND(",",W112)),
  IF(ISERROR(VLOOKUP(W112,MapTable!$A:$A,1,0)),"맵없음",
  ""),
IF(ISERROR(FIND(",",W112,FIND(",",W112)+1)),
  IF(OR(ISERROR(VLOOKUP(LEFT(W112,FIND(",",W112)-1),MapTable!$A:$A,1,0)),ISERROR(VLOOKUP(TRIM(MID(W112,FIND(",",W112)+1,999)),MapTable!$A:$A,1,0))),"맵없음",
  ""),
IF(ISERROR(FIND(",",W112,FIND(",",W112,FIND(",",W112)+1)+1)),
  IF(OR(ISERROR(VLOOKUP(LEFT(W112,FIND(",",W112)-1),MapTable!$A:$A,1,0)),ISERROR(VLOOKUP(TRIM(MID(W112,FIND(",",W112)+1,FIND(",",W112,FIND(",",W112)+1)-FIND(",",W112)-1)),MapTable!$A:$A,1,0)),ISERROR(VLOOKUP(TRIM(MID(W112,FIND(",",W112,FIND(",",W112)+1)+1,999)),MapTable!$A:$A,1,0))),"맵없음",
  ""),
IF(ISERROR(FIND(",",W112,FIND(",",W112,FIND(",",W112,FIND(",",W112)+1)+1)+1)),
  IF(OR(ISERROR(VLOOKUP(LEFT(W112,FIND(",",W112)-1),MapTable!$A:$A,1,0)),ISERROR(VLOOKUP(TRIM(MID(W112,FIND(",",W112)+1,FIND(",",W112,FIND(",",W112)+1)-FIND(",",W112)-1)),MapTable!$A:$A,1,0)),ISERROR(VLOOKUP(TRIM(MID(W112,FIND(",",W112,FIND(",",W112)+1)+1,FIND(",",W112,FIND(",",W112,FIND(",",W112)+1)+1)-FIND(",",W112,FIND(",",W112)+1)-1)),MapTable!$A:$A,1,0)),ISERROR(VLOOKUP(TRIM(MID(W112,FIND(",",W112,FIND(",",W112,FIND(",",W112)+1)+1)+1,999)),MapTable!$A:$A,1,0))),"맵없음",
  ""),
)))))</f>
        <v/>
      </c>
      <c r="AC112" t="str">
        <f>IF(ISBLANK(AB112),"",IF(ISERROR(VLOOKUP(AB112,[3]DropTable!$A:$A,1,0)),"드랍없음",""))</f>
        <v/>
      </c>
      <c r="AE112" t="str">
        <f>IF(ISBLANK(AD112),"",IF(ISERROR(VLOOKUP(AD112,[3]DropTable!$A:$A,1,0)),"드랍없음",""))</f>
        <v/>
      </c>
      <c r="AG112">
        <v>9.8000000000000007</v>
      </c>
      <c r="AH112">
        <v>1</v>
      </c>
    </row>
    <row r="113" spans="1:34" x14ac:dyDescent="0.3">
      <c r="A113">
        <v>2</v>
      </c>
      <c r="B113">
        <v>29</v>
      </c>
      <c r="C113">
        <f>IF(OR($L113=TRUE,$A113=0,MOD($A113,ChapterTable!$S$20)&lt;&gt;0),
MAX(0,INT(($B113+ChapterTable!$Q$26+VLOOKUP(SUBSTITUTE(C$1,"성장단계","")&amp;"단계오프셋",ChapterTable!$S:$T,2,0))/ChapterTable!$Q$23)),
MAX(0,INT(($B113+ChapterTable!$S$26+VLOOKUP(SUBSTITUTE(C$1,"성장단계","")&amp;"보스단계오프셋",ChapterTable!$S:$T,2,0))/ChapterTable!$S$23)))</f>
        <v>3</v>
      </c>
      <c r="D113">
        <f>IF(OR($L113=TRUE,$A113=0,MOD($A113,ChapterTable!$S$20)&lt;&gt;0),
MAX(0,INT(($B113+ChapterTable!$Q$26+VLOOKUP(SUBSTITUTE(D$1,"성장단계","")&amp;"단계오프셋",ChapterTable!$S:$T,2,0))/ChapterTable!$Q$23)),
MAX(0,INT(($B113+ChapterTable!$S$26+VLOOKUP(SUBSTITUTE(D$1,"성장단계","")&amp;"보스단계오프셋",ChapterTable!$S:$T,2,0))/ChapterTable!$S$23)))</f>
        <v>2</v>
      </c>
      <c r="E113" s="1">
        <f ca="1">IF(AND($A113=0,$B113=1),
    VLOOKUP(1,ChapterTable!$1:$1048576,MATCH("최종"&amp;SUBSTITUTE(SUBSTITUTE(E$1,"standard",""),"|Float",""),ChapterTable!$1:$1,0),0)*ChapterTable!$Q$17,
  IF(AND($A113=0,$B113=0),
    E114,
  IF($B113=0,
    VLOOKUP($A113,ChapterTable!$1:$1048576,MATCH("최종"&amp;SUBSTITUTE(SUBSTITUTE(E$1,"standard",""),"|Float",""),ChapterTable!$1:$1,0),0),
  IF($B113=1,
    IF($L113=FALSE,
      VLOOKUP($A113,ChapterTable!$1:$1048576,MATCH("최종"&amp;SUBSTITUTE(SUBSTITUTE(E$1,"standard",""),"|Float",""),ChapterTable!$1:$1,0),0),
      VLOOKUP($A113-ChapterTable!$Q$11,ChapterTable!$1:$1048576,MATCH("최종"&amp;SUBSTITUTE(SUBSTITUTE(E$1,"standard",""),"|Float",""),ChapterTable!$1:$1,0),0)*ChapterTable!$Q$14
    ),
  OFFSET(E113,-$B113+IF($L113,1,0),0)*
    (VLOOKUP(SUBSTITUTE(SUBSTITUTE(E$1,"standard",""),"|Float","")&amp;"인게임누적곱배수",ChapterTable!$S:$T,2,0)^C113
    +VLOOKUP(SUBSTITUTE(SUBSTITUTE(E$1,"standard",""),"|Float","")&amp;"인게임누적합배수",ChapterTable!$S:$T,2,0)*C113)
  )
  )
  )
)</f>
        <v>553.5</v>
      </c>
      <c r="F113" s="1">
        <f ca="1">IF(AND($A113=0,$B113=1),
    VLOOKUP(1,ChapterTable!$1:$1048576,MATCH("최종"&amp;SUBSTITUTE(SUBSTITUTE(F$1,"standard",""),"|Float",""),ChapterTable!$1:$1,0),0)*ChapterTable!$Q$17,
  IF(AND($A113=0,$B113=0),
    F114,
  IF($B113=0,
    VLOOKUP($A113,ChapterTable!$1:$1048576,MATCH("최종"&amp;SUBSTITUTE(SUBSTITUTE(F$1,"standard",""),"|Float",""),ChapterTable!$1:$1,0),0),
  IF($B113=1,
    IF($L113=FALSE,
      VLOOKUP($A113,ChapterTable!$1:$1048576,MATCH("최종"&amp;SUBSTITUTE(SUBSTITUTE(F$1,"standard",""),"|Float",""),ChapterTable!$1:$1,0),0),
      VLOOKUP($A113-ChapterTable!$Q$11,ChapterTable!$1:$1048576,MATCH("최종"&amp;SUBSTITUTE(SUBSTITUTE(F$1,"standard",""),"|Float",""),ChapterTable!$1:$1,0),0)*ChapterTable!$Q$14
    ),
  OFFSET(F113,-$B113+IF($L113,1,0),0)*
    (VLOOKUP(SUBSTITUTE(SUBSTITUTE(F$1,"standard",""),"|Float","")&amp;"인게임누적곱배수",ChapterTable!$S:$T,2,0)^D113
    +VLOOKUP(SUBSTITUTE(SUBSTITUTE(F$1,"standard",""),"|Float","")&amp;"인게임누적합배수",ChapterTable!$S:$T,2,0)*D113)
  )
  )
  )
)</f>
        <v>210</v>
      </c>
      <c r="J113" t="str">
        <f>IF(ISBLANK(I113),"",
IFERROR(VLOOKUP(I113,[1]StringTable!$1:$1048576,MATCH([1]StringTable!$B$1,[1]StringTable!$1:$1,0),0),
IFERROR(VLOOKUP(I113,[1]InApkStringTable!$1:$1048576,MATCH([1]InApkStringTable!$B$1,[1]InApkStringTable!$1:$1,0),0),
"스트링없음")))</f>
        <v/>
      </c>
      <c r="L113" t="b">
        <v>0</v>
      </c>
      <c r="M113" t="s">
        <v>24</v>
      </c>
      <c r="N113" t="str">
        <f>IF(ISBLANK(M113),"",IF(ISERROR(VLOOKUP(M113,MapTable!$A:$A,1,0)),"맵없음",""))</f>
        <v/>
      </c>
      <c r="O113">
        <f t="shared" si="4"/>
        <v>93</v>
      </c>
      <c r="Q113">
        <f t="shared" si="5"/>
        <v>93</v>
      </c>
      <c r="R113" t="b">
        <f t="shared" ca="1" si="6"/>
        <v>1</v>
      </c>
      <c r="T113" t="b">
        <f t="shared" ca="1" si="7"/>
        <v>1</v>
      </c>
      <c r="V113" t="str">
        <f>IF(ISBLANK(U113),"",IF(ISERROR(VLOOKUP(U113,MapTable!$A:$A,1,0)),"맵없음",""))</f>
        <v/>
      </c>
      <c r="X113" t="str">
        <f>IF(ISBLANK(W113),"",
IF(ISERROR(FIND(",",W113)),
  IF(ISERROR(VLOOKUP(W113,MapTable!$A:$A,1,0)),"맵없음",
  ""),
IF(ISERROR(FIND(",",W113,FIND(",",W113)+1)),
  IF(OR(ISERROR(VLOOKUP(LEFT(W113,FIND(",",W113)-1),MapTable!$A:$A,1,0)),ISERROR(VLOOKUP(TRIM(MID(W113,FIND(",",W113)+1,999)),MapTable!$A:$A,1,0))),"맵없음",
  ""),
IF(ISERROR(FIND(",",W113,FIND(",",W113,FIND(",",W113)+1)+1)),
  IF(OR(ISERROR(VLOOKUP(LEFT(W113,FIND(",",W113)-1),MapTable!$A:$A,1,0)),ISERROR(VLOOKUP(TRIM(MID(W113,FIND(",",W113)+1,FIND(",",W113,FIND(",",W113)+1)-FIND(",",W113)-1)),MapTable!$A:$A,1,0)),ISERROR(VLOOKUP(TRIM(MID(W113,FIND(",",W113,FIND(",",W113)+1)+1,999)),MapTable!$A:$A,1,0))),"맵없음",
  ""),
IF(ISERROR(FIND(",",W113,FIND(",",W113,FIND(",",W113,FIND(",",W113)+1)+1)+1)),
  IF(OR(ISERROR(VLOOKUP(LEFT(W113,FIND(",",W113)-1),MapTable!$A:$A,1,0)),ISERROR(VLOOKUP(TRIM(MID(W113,FIND(",",W113)+1,FIND(",",W113,FIND(",",W113)+1)-FIND(",",W113)-1)),MapTable!$A:$A,1,0)),ISERROR(VLOOKUP(TRIM(MID(W113,FIND(",",W113,FIND(",",W113)+1)+1,FIND(",",W113,FIND(",",W113,FIND(",",W113)+1)+1)-FIND(",",W113,FIND(",",W113)+1)-1)),MapTable!$A:$A,1,0)),ISERROR(VLOOKUP(TRIM(MID(W113,FIND(",",W113,FIND(",",W113,FIND(",",W113)+1)+1)+1,999)),MapTable!$A:$A,1,0))),"맵없음",
  ""),
)))))</f>
        <v/>
      </c>
      <c r="AC113" t="str">
        <f>IF(ISBLANK(AB113),"",IF(ISERROR(VLOOKUP(AB113,[3]DropTable!$A:$A,1,0)),"드랍없음",""))</f>
        <v/>
      </c>
      <c r="AE113" t="str">
        <f>IF(ISBLANK(AD113),"",IF(ISERROR(VLOOKUP(AD113,[3]DropTable!$A:$A,1,0)),"드랍없음",""))</f>
        <v/>
      </c>
      <c r="AG113">
        <v>9.8000000000000007</v>
      </c>
      <c r="AH113">
        <v>1</v>
      </c>
    </row>
    <row r="114" spans="1:34" x14ac:dyDescent="0.3">
      <c r="A114">
        <v>2</v>
      </c>
      <c r="B114">
        <v>30</v>
      </c>
      <c r="C114">
        <f>IF(OR($L114=TRUE,$A114=0,MOD($A114,ChapterTable!$S$20)&lt;&gt;0),
MAX(0,INT(($B114+ChapterTable!$Q$26+VLOOKUP(SUBSTITUTE(C$1,"성장단계","")&amp;"단계오프셋",ChapterTable!$S:$T,2,0))/ChapterTable!$Q$23)),
MAX(0,INT(($B114+ChapterTable!$S$26+VLOOKUP(SUBSTITUTE(C$1,"성장단계","")&amp;"보스단계오프셋",ChapterTable!$S:$T,2,0))/ChapterTable!$S$23)))</f>
        <v>3</v>
      </c>
      <c r="D114">
        <f>IF(OR($L114=TRUE,$A114=0,MOD($A114,ChapterTable!$S$20)&lt;&gt;0),
MAX(0,INT(($B114+ChapterTable!$Q$26+VLOOKUP(SUBSTITUTE(D$1,"성장단계","")&amp;"단계오프셋",ChapterTable!$S:$T,2,0))/ChapterTable!$Q$23)),
MAX(0,INT(($B114+ChapterTable!$S$26+VLOOKUP(SUBSTITUTE(D$1,"성장단계","")&amp;"보스단계오프셋",ChapterTable!$S:$T,2,0))/ChapterTable!$S$23)))</f>
        <v>2</v>
      </c>
      <c r="E114" s="1">
        <f ca="1">IF(AND($A114=0,$B114=1),
    VLOOKUP(1,ChapterTable!$1:$1048576,MATCH("최종"&amp;SUBSTITUTE(SUBSTITUTE(E$1,"standard",""),"|Float",""),ChapterTable!$1:$1,0),0)*ChapterTable!$Q$17,
  IF(AND($A114=0,$B114=0),
    E115,
  IF($B114=0,
    VLOOKUP($A114,ChapterTable!$1:$1048576,MATCH("최종"&amp;SUBSTITUTE(SUBSTITUTE(E$1,"standard",""),"|Float",""),ChapterTable!$1:$1,0),0),
  IF($B114=1,
    IF($L114=FALSE,
      VLOOKUP($A114,ChapterTable!$1:$1048576,MATCH("최종"&amp;SUBSTITUTE(SUBSTITUTE(E$1,"standard",""),"|Float",""),ChapterTable!$1:$1,0),0),
      VLOOKUP($A114-ChapterTable!$Q$11,ChapterTable!$1:$1048576,MATCH("최종"&amp;SUBSTITUTE(SUBSTITUTE(E$1,"standard",""),"|Float",""),ChapterTable!$1:$1,0),0)*ChapterTable!$Q$14
    ),
  OFFSET(E114,-$B114+IF($L114,1,0),0)*
    (VLOOKUP(SUBSTITUTE(SUBSTITUTE(E$1,"standard",""),"|Float","")&amp;"인게임누적곱배수",ChapterTable!$S:$T,2,0)^C114
    +VLOOKUP(SUBSTITUTE(SUBSTITUTE(E$1,"standard",""),"|Float","")&amp;"인게임누적합배수",ChapterTable!$S:$T,2,0)*C114)
  )
  )
  )
)</f>
        <v>553.5</v>
      </c>
      <c r="F114" s="1">
        <f ca="1">IF(AND($A114=0,$B114=1),
    VLOOKUP(1,ChapterTable!$1:$1048576,MATCH("최종"&amp;SUBSTITUTE(SUBSTITUTE(F$1,"standard",""),"|Float",""),ChapterTable!$1:$1,0),0)*ChapterTable!$Q$17,
  IF(AND($A114=0,$B114=0),
    F115,
  IF($B114=0,
    VLOOKUP($A114,ChapterTable!$1:$1048576,MATCH("최종"&amp;SUBSTITUTE(SUBSTITUTE(F$1,"standard",""),"|Float",""),ChapterTable!$1:$1,0),0),
  IF($B114=1,
    IF($L114=FALSE,
      VLOOKUP($A114,ChapterTable!$1:$1048576,MATCH("최종"&amp;SUBSTITUTE(SUBSTITUTE(F$1,"standard",""),"|Float",""),ChapterTable!$1:$1,0),0),
      VLOOKUP($A114-ChapterTable!$Q$11,ChapterTable!$1:$1048576,MATCH("최종"&amp;SUBSTITUTE(SUBSTITUTE(F$1,"standard",""),"|Float",""),ChapterTable!$1:$1,0),0)*ChapterTable!$Q$14
    ),
  OFFSET(F114,-$B114+IF($L114,1,0),0)*
    (VLOOKUP(SUBSTITUTE(SUBSTITUTE(F$1,"standard",""),"|Float","")&amp;"인게임누적곱배수",ChapterTable!$S:$T,2,0)^D114
    +VLOOKUP(SUBSTITUTE(SUBSTITUTE(F$1,"standard",""),"|Float","")&amp;"인게임누적합배수",ChapterTable!$S:$T,2,0)*D114)
  )
  )
  )
)</f>
        <v>210</v>
      </c>
      <c r="J114" t="str">
        <f>IF(ISBLANK(I114),"",
IFERROR(VLOOKUP(I114,[1]StringTable!$1:$1048576,MATCH([1]StringTable!$B$1,[1]StringTable!$1:$1,0),0),
IFERROR(VLOOKUP(I114,[1]InApkStringTable!$1:$1048576,MATCH([1]InApkStringTable!$B$1,[1]InApkStringTable!$1:$1,0),0),
"스트링없음")))</f>
        <v/>
      </c>
      <c r="L114" t="b">
        <v>0</v>
      </c>
      <c r="M114" t="s">
        <v>24</v>
      </c>
      <c r="N114" t="str">
        <f>IF(ISBLANK(M114),"",IF(ISERROR(VLOOKUP(M114,MapTable!$A:$A,1,0)),"맵없음",""))</f>
        <v/>
      </c>
      <c r="O114">
        <f t="shared" si="4"/>
        <v>21</v>
      </c>
      <c r="Q114">
        <f t="shared" si="5"/>
        <v>21</v>
      </c>
      <c r="R114" t="b">
        <f t="shared" ca="1" si="6"/>
        <v>0</v>
      </c>
      <c r="T114" t="b">
        <f t="shared" ca="1" si="7"/>
        <v>0</v>
      </c>
      <c r="V114" t="str">
        <f>IF(ISBLANK(U114),"",IF(ISERROR(VLOOKUP(U114,MapTable!$A:$A,1,0)),"맵없음",""))</f>
        <v/>
      </c>
      <c r="X114" t="str">
        <f>IF(ISBLANK(W114),"",
IF(ISERROR(FIND(",",W114)),
  IF(ISERROR(VLOOKUP(W114,MapTable!$A:$A,1,0)),"맵없음",
  ""),
IF(ISERROR(FIND(",",W114,FIND(",",W114)+1)),
  IF(OR(ISERROR(VLOOKUP(LEFT(W114,FIND(",",W114)-1),MapTable!$A:$A,1,0)),ISERROR(VLOOKUP(TRIM(MID(W114,FIND(",",W114)+1,999)),MapTable!$A:$A,1,0))),"맵없음",
  ""),
IF(ISERROR(FIND(",",W114,FIND(",",W114,FIND(",",W114)+1)+1)),
  IF(OR(ISERROR(VLOOKUP(LEFT(W114,FIND(",",W114)-1),MapTable!$A:$A,1,0)),ISERROR(VLOOKUP(TRIM(MID(W114,FIND(",",W114)+1,FIND(",",W114,FIND(",",W114)+1)-FIND(",",W114)-1)),MapTable!$A:$A,1,0)),ISERROR(VLOOKUP(TRIM(MID(W114,FIND(",",W114,FIND(",",W114)+1)+1,999)),MapTable!$A:$A,1,0))),"맵없음",
  ""),
IF(ISERROR(FIND(",",W114,FIND(",",W114,FIND(",",W114,FIND(",",W114)+1)+1)+1)),
  IF(OR(ISERROR(VLOOKUP(LEFT(W114,FIND(",",W114)-1),MapTable!$A:$A,1,0)),ISERROR(VLOOKUP(TRIM(MID(W114,FIND(",",W114)+1,FIND(",",W114,FIND(",",W114)+1)-FIND(",",W114)-1)),MapTable!$A:$A,1,0)),ISERROR(VLOOKUP(TRIM(MID(W114,FIND(",",W114,FIND(",",W114)+1)+1,FIND(",",W114,FIND(",",W114,FIND(",",W114)+1)+1)-FIND(",",W114,FIND(",",W114)+1)-1)),MapTable!$A:$A,1,0)),ISERROR(VLOOKUP(TRIM(MID(W114,FIND(",",W114,FIND(",",W114,FIND(",",W114)+1)+1)+1,999)),MapTable!$A:$A,1,0))),"맵없음",
  ""),
)))))</f>
        <v/>
      </c>
      <c r="AC114" t="str">
        <f>IF(ISBLANK(AB114),"",IF(ISERROR(VLOOKUP(AB114,[3]DropTable!$A:$A,1,0)),"드랍없음",""))</f>
        <v/>
      </c>
      <c r="AE114" t="str">
        <f>IF(ISBLANK(AD114),"",IF(ISERROR(VLOOKUP(AD114,[3]DropTable!$A:$A,1,0)),"드랍없음",""))</f>
        <v/>
      </c>
      <c r="AG114">
        <v>9.8000000000000007</v>
      </c>
      <c r="AH114">
        <v>1</v>
      </c>
    </row>
    <row r="115" spans="1:34" x14ac:dyDescent="0.3">
      <c r="A115">
        <v>2</v>
      </c>
      <c r="B115">
        <v>31</v>
      </c>
      <c r="C115">
        <f>IF(OR($L115=TRUE,$A115=0,MOD($A115,ChapterTable!$S$20)&lt;&gt;0),
MAX(0,INT(($B115+ChapterTable!$Q$26+VLOOKUP(SUBSTITUTE(C$1,"성장단계","")&amp;"단계오프셋",ChapterTable!$S:$T,2,0))/ChapterTable!$Q$23)),
MAX(0,INT(($B115+ChapterTable!$S$26+VLOOKUP(SUBSTITUTE(C$1,"성장단계","")&amp;"보스단계오프셋",ChapterTable!$S:$T,2,0))/ChapterTable!$S$23)))</f>
        <v>3</v>
      </c>
      <c r="D115">
        <f>IF(OR($L115=TRUE,$A115=0,MOD($A115,ChapterTable!$S$20)&lt;&gt;0),
MAX(0,INT(($B115+ChapterTable!$Q$26+VLOOKUP(SUBSTITUTE(D$1,"성장단계","")&amp;"단계오프셋",ChapterTable!$S:$T,2,0))/ChapterTable!$Q$23)),
MAX(0,INT(($B115+ChapterTable!$S$26+VLOOKUP(SUBSTITUTE(D$1,"성장단계","")&amp;"보스단계오프셋",ChapterTable!$S:$T,2,0))/ChapterTable!$S$23)))</f>
        <v>3</v>
      </c>
      <c r="E115" s="1">
        <f ca="1">IF(AND($A115=0,$B115=1),
    VLOOKUP(1,ChapterTable!$1:$1048576,MATCH("최종"&amp;SUBSTITUTE(SUBSTITUTE(E$1,"standard",""),"|Float",""),ChapterTable!$1:$1,0),0)*ChapterTable!$Q$17,
  IF(AND($A115=0,$B115=0),
    E116,
  IF($B115=0,
    VLOOKUP($A115,ChapterTable!$1:$1048576,MATCH("최종"&amp;SUBSTITUTE(SUBSTITUTE(E$1,"standard",""),"|Float",""),ChapterTable!$1:$1,0),0),
  IF($B115=1,
    IF($L115=FALSE,
      VLOOKUP($A115,ChapterTable!$1:$1048576,MATCH("최종"&amp;SUBSTITUTE(SUBSTITUTE(E$1,"standard",""),"|Float",""),ChapterTable!$1:$1,0),0),
      VLOOKUP($A115-ChapterTable!$Q$11,ChapterTable!$1:$1048576,MATCH("최종"&amp;SUBSTITUTE(SUBSTITUTE(E$1,"standard",""),"|Float",""),ChapterTable!$1:$1,0),0)*ChapterTable!$Q$14
    ),
  OFFSET(E115,-$B115+IF($L115,1,0),0)*
    (VLOOKUP(SUBSTITUTE(SUBSTITUTE(E$1,"standard",""),"|Float","")&amp;"인게임누적곱배수",ChapterTable!$S:$T,2,0)^C115
    +VLOOKUP(SUBSTITUTE(SUBSTITUTE(E$1,"standard",""),"|Float","")&amp;"인게임누적합배수",ChapterTable!$S:$T,2,0)*C115)
  )
  )
  )
)</f>
        <v>553.5</v>
      </c>
      <c r="F115" s="1">
        <f ca="1">IF(AND($A115=0,$B115=1),
    VLOOKUP(1,ChapterTable!$1:$1048576,MATCH("최종"&amp;SUBSTITUTE(SUBSTITUTE(F$1,"standard",""),"|Float",""),ChapterTable!$1:$1,0),0)*ChapterTable!$Q$17,
  IF(AND($A115=0,$B115=0),
    F116,
  IF($B115=0,
    VLOOKUP($A115,ChapterTable!$1:$1048576,MATCH("최종"&amp;SUBSTITUTE(SUBSTITUTE(F$1,"standard",""),"|Float",""),ChapterTable!$1:$1,0),0),
  IF($B115=1,
    IF($L115=FALSE,
      VLOOKUP($A115,ChapterTable!$1:$1048576,MATCH("최종"&amp;SUBSTITUTE(SUBSTITUTE(F$1,"standard",""),"|Float",""),ChapterTable!$1:$1,0),0),
      VLOOKUP($A115-ChapterTable!$Q$11,ChapterTable!$1:$1048576,MATCH("최종"&amp;SUBSTITUTE(SUBSTITUTE(F$1,"standard",""),"|Float",""),ChapterTable!$1:$1,0),0)*ChapterTable!$Q$14
    ),
  OFFSET(F115,-$B115+IF($L115,1,0),0)*
    (VLOOKUP(SUBSTITUTE(SUBSTITUTE(F$1,"standard",""),"|Float","")&amp;"인게임누적곱배수",ChapterTable!$S:$T,2,0)^D115
    +VLOOKUP(SUBSTITUTE(SUBSTITUTE(F$1,"standard",""),"|Float","")&amp;"인게임누적합배수",ChapterTable!$S:$T,2,0)*D115)
  )
  )
  )
)</f>
        <v>240</v>
      </c>
      <c r="J115" t="str">
        <f>IF(ISBLANK(I115),"",
IFERROR(VLOOKUP(I115,[1]StringTable!$1:$1048576,MATCH([1]StringTable!$B$1,[1]StringTable!$1:$1,0),0),
IFERROR(VLOOKUP(I115,[1]InApkStringTable!$1:$1048576,MATCH([1]InApkStringTable!$B$1,[1]InApkStringTable!$1:$1,0),0),
"스트링없음")))</f>
        <v/>
      </c>
      <c r="L115" t="b">
        <v>0</v>
      </c>
      <c r="M115" t="s">
        <v>24</v>
      </c>
      <c r="N115" t="str">
        <f>IF(ISBLANK(M115),"",IF(ISERROR(VLOOKUP(M115,MapTable!$A:$A,1,0)),"맵없음",""))</f>
        <v/>
      </c>
      <c r="O115">
        <f t="shared" si="4"/>
        <v>4</v>
      </c>
      <c r="Q115">
        <f t="shared" si="5"/>
        <v>4</v>
      </c>
      <c r="R115" t="b">
        <f t="shared" ca="1" si="6"/>
        <v>0</v>
      </c>
      <c r="T115" t="b">
        <f t="shared" ca="1" si="7"/>
        <v>0</v>
      </c>
      <c r="V115" t="str">
        <f>IF(ISBLANK(U115),"",IF(ISERROR(VLOOKUP(U115,MapTable!$A:$A,1,0)),"맵없음",""))</f>
        <v/>
      </c>
      <c r="X115" t="str">
        <f>IF(ISBLANK(W115),"",
IF(ISERROR(FIND(",",W115)),
  IF(ISERROR(VLOOKUP(W115,MapTable!$A:$A,1,0)),"맵없음",
  ""),
IF(ISERROR(FIND(",",W115,FIND(",",W115)+1)),
  IF(OR(ISERROR(VLOOKUP(LEFT(W115,FIND(",",W115)-1),MapTable!$A:$A,1,0)),ISERROR(VLOOKUP(TRIM(MID(W115,FIND(",",W115)+1,999)),MapTable!$A:$A,1,0))),"맵없음",
  ""),
IF(ISERROR(FIND(",",W115,FIND(",",W115,FIND(",",W115)+1)+1)),
  IF(OR(ISERROR(VLOOKUP(LEFT(W115,FIND(",",W115)-1),MapTable!$A:$A,1,0)),ISERROR(VLOOKUP(TRIM(MID(W115,FIND(",",W115)+1,FIND(",",W115,FIND(",",W115)+1)-FIND(",",W115)-1)),MapTable!$A:$A,1,0)),ISERROR(VLOOKUP(TRIM(MID(W115,FIND(",",W115,FIND(",",W115)+1)+1,999)),MapTable!$A:$A,1,0))),"맵없음",
  ""),
IF(ISERROR(FIND(",",W115,FIND(",",W115,FIND(",",W115,FIND(",",W115)+1)+1)+1)),
  IF(OR(ISERROR(VLOOKUP(LEFT(W115,FIND(",",W115)-1),MapTable!$A:$A,1,0)),ISERROR(VLOOKUP(TRIM(MID(W115,FIND(",",W115)+1,FIND(",",W115,FIND(",",W115)+1)-FIND(",",W115)-1)),MapTable!$A:$A,1,0)),ISERROR(VLOOKUP(TRIM(MID(W115,FIND(",",W115,FIND(",",W115)+1)+1,FIND(",",W115,FIND(",",W115,FIND(",",W115)+1)+1)-FIND(",",W115,FIND(",",W115)+1)-1)),MapTable!$A:$A,1,0)),ISERROR(VLOOKUP(TRIM(MID(W115,FIND(",",W115,FIND(",",W115,FIND(",",W115)+1)+1)+1,999)),MapTable!$A:$A,1,0))),"맵없음",
  ""),
)))))</f>
        <v/>
      </c>
      <c r="AC115" t="str">
        <f>IF(ISBLANK(AB115),"",IF(ISERROR(VLOOKUP(AB115,[3]DropTable!$A:$A,1,0)),"드랍없음",""))</f>
        <v/>
      </c>
      <c r="AE115" t="str">
        <f>IF(ISBLANK(AD115),"",IF(ISERROR(VLOOKUP(AD115,[3]DropTable!$A:$A,1,0)),"드랍없음",""))</f>
        <v/>
      </c>
      <c r="AG115">
        <v>9.8000000000000007</v>
      </c>
      <c r="AH115">
        <v>1</v>
      </c>
    </row>
    <row r="116" spans="1:34" x14ac:dyDescent="0.3">
      <c r="A116">
        <v>2</v>
      </c>
      <c r="B116">
        <v>32</v>
      </c>
      <c r="C116">
        <f>IF(OR($L116=TRUE,$A116=0,MOD($A116,ChapterTable!$S$20)&lt;&gt;0),
MAX(0,INT(($B116+ChapterTable!$Q$26+VLOOKUP(SUBSTITUTE(C$1,"성장단계","")&amp;"단계오프셋",ChapterTable!$S:$T,2,0))/ChapterTable!$Q$23)),
MAX(0,INT(($B116+ChapterTable!$S$26+VLOOKUP(SUBSTITUTE(C$1,"성장단계","")&amp;"보스단계오프셋",ChapterTable!$S:$T,2,0))/ChapterTable!$S$23)))</f>
        <v>3</v>
      </c>
      <c r="D116">
        <f>IF(OR($L116=TRUE,$A116=0,MOD($A116,ChapterTable!$S$20)&lt;&gt;0),
MAX(0,INT(($B116+ChapterTable!$Q$26+VLOOKUP(SUBSTITUTE(D$1,"성장단계","")&amp;"단계오프셋",ChapterTable!$S:$T,2,0))/ChapterTable!$Q$23)),
MAX(0,INT(($B116+ChapterTable!$S$26+VLOOKUP(SUBSTITUTE(D$1,"성장단계","")&amp;"보스단계오프셋",ChapterTable!$S:$T,2,0))/ChapterTable!$S$23)))</f>
        <v>3</v>
      </c>
      <c r="E116" s="1">
        <f ca="1">IF(AND($A116=0,$B116=1),
    VLOOKUP(1,ChapterTable!$1:$1048576,MATCH("최종"&amp;SUBSTITUTE(SUBSTITUTE(E$1,"standard",""),"|Float",""),ChapterTable!$1:$1,0),0)*ChapterTable!$Q$17,
  IF(AND($A116=0,$B116=0),
    E117,
  IF($B116=0,
    VLOOKUP($A116,ChapterTable!$1:$1048576,MATCH("최종"&amp;SUBSTITUTE(SUBSTITUTE(E$1,"standard",""),"|Float",""),ChapterTable!$1:$1,0),0),
  IF($B116=1,
    IF($L116=FALSE,
      VLOOKUP($A116,ChapterTable!$1:$1048576,MATCH("최종"&amp;SUBSTITUTE(SUBSTITUTE(E$1,"standard",""),"|Float",""),ChapterTable!$1:$1,0),0),
      VLOOKUP($A116-ChapterTable!$Q$11,ChapterTable!$1:$1048576,MATCH("최종"&amp;SUBSTITUTE(SUBSTITUTE(E$1,"standard",""),"|Float",""),ChapterTable!$1:$1,0),0)*ChapterTable!$Q$14
    ),
  OFFSET(E116,-$B116+IF($L116,1,0),0)*
    (VLOOKUP(SUBSTITUTE(SUBSTITUTE(E$1,"standard",""),"|Float","")&amp;"인게임누적곱배수",ChapterTable!$S:$T,2,0)^C116
    +VLOOKUP(SUBSTITUTE(SUBSTITUTE(E$1,"standard",""),"|Float","")&amp;"인게임누적합배수",ChapterTable!$S:$T,2,0)*C116)
  )
  )
  )
)</f>
        <v>553.5</v>
      </c>
      <c r="F116" s="1">
        <f ca="1">IF(AND($A116=0,$B116=1),
    VLOOKUP(1,ChapterTable!$1:$1048576,MATCH("최종"&amp;SUBSTITUTE(SUBSTITUTE(F$1,"standard",""),"|Float",""),ChapterTable!$1:$1,0),0)*ChapterTable!$Q$17,
  IF(AND($A116=0,$B116=0),
    F117,
  IF($B116=0,
    VLOOKUP($A116,ChapterTable!$1:$1048576,MATCH("최종"&amp;SUBSTITUTE(SUBSTITUTE(F$1,"standard",""),"|Float",""),ChapterTable!$1:$1,0),0),
  IF($B116=1,
    IF($L116=FALSE,
      VLOOKUP($A116,ChapterTable!$1:$1048576,MATCH("최종"&amp;SUBSTITUTE(SUBSTITUTE(F$1,"standard",""),"|Float",""),ChapterTable!$1:$1,0),0),
      VLOOKUP($A116-ChapterTable!$Q$11,ChapterTable!$1:$1048576,MATCH("최종"&amp;SUBSTITUTE(SUBSTITUTE(F$1,"standard",""),"|Float",""),ChapterTable!$1:$1,0),0)*ChapterTable!$Q$14
    ),
  OFFSET(F116,-$B116+IF($L116,1,0),0)*
    (VLOOKUP(SUBSTITUTE(SUBSTITUTE(F$1,"standard",""),"|Float","")&amp;"인게임누적곱배수",ChapterTable!$S:$T,2,0)^D116
    +VLOOKUP(SUBSTITUTE(SUBSTITUTE(F$1,"standard",""),"|Float","")&amp;"인게임누적합배수",ChapterTable!$S:$T,2,0)*D116)
  )
  )
  )
)</f>
        <v>240</v>
      </c>
      <c r="J116" t="str">
        <f>IF(ISBLANK(I116),"",
IFERROR(VLOOKUP(I116,[1]StringTable!$1:$1048576,MATCH([1]StringTable!$B$1,[1]StringTable!$1:$1,0),0),
IFERROR(VLOOKUP(I116,[1]InApkStringTable!$1:$1048576,MATCH([1]InApkStringTable!$B$1,[1]InApkStringTable!$1:$1,0),0),
"스트링없음")))</f>
        <v/>
      </c>
      <c r="L116" t="b">
        <v>0</v>
      </c>
      <c r="M116" t="s">
        <v>24</v>
      </c>
      <c r="N116" t="str">
        <f>IF(ISBLANK(M116),"",IF(ISERROR(VLOOKUP(M116,MapTable!$A:$A,1,0)),"맵없음",""))</f>
        <v/>
      </c>
      <c r="O116">
        <f t="shared" si="4"/>
        <v>4</v>
      </c>
      <c r="Q116">
        <f t="shared" si="5"/>
        <v>4</v>
      </c>
      <c r="R116" t="b">
        <f t="shared" ca="1" si="6"/>
        <v>0</v>
      </c>
      <c r="T116" t="b">
        <f t="shared" ca="1" si="7"/>
        <v>0</v>
      </c>
      <c r="V116" t="str">
        <f>IF(ISBLANK(U116),"",IF(ISERROR(VLOOKUP(U116,MapTable!$A:$A,1,0)),"맵없음",""))</f>
        <v/>
      </c>
      <c r="X116" t="str">
        <f>IF(ISBLANK(W116),"",
IF(ISERROR(FIND(",",W116)),
  IF(ISERROR(VLOOKUP(W116,MapTable!$A:$A,1,0)),"맵없음",
  ""),
IF(ISERROR(FIND(",",W116,FIND(",",W116)+1)),
  IF(OR(ISERROR(VLOOKUP(LEFT(W116,FIND(",",W116)-1),MapTable!$A:$A,1,0)),ISERROR(VLOOKUP(TRIM(MID(W116,FIND(",",W116)+1,999)),MapTable!$A:$A,1,0))),"맵없음",
  ""),
IF(ISERROR(FIND(",",W116,FIND(",",W116,FIND(",",W116)+1)+1)),
  IF(OR(ISERROR(VLOOKUP(LEFT(W116,FIND(",",W116)-1),MapTable!$A:$A,1,0)),ISERROR(VLOOKUP(TRIM(MID(W116,FIND(",",W116)+1,FIND(",",W116,FIND(",",W116)+1)-FIND(",",W116)-1)),MapTable!$A:$A,1,0)),ISERROR(VLOOKUP(TRIM(MID(W116,FIND(",",W116,FIND(",",W116)+1)+1,999)),MapTable!$A:$A,1,0))),"맵없음",
  ""),
IF(ISERROR(FIND(",",W116,FIND(",",W116,FIND(",",W116,FIND(",",W116)+1)+1)+1)),
  IF(OR(ISERROR(VLOOKUP(LEFT(W116,FIND(",",W116)-1),MapTable!$A:$A,1,0)),ISERROR(VLOOKUP(TRIM(MID(W116,FIND(",",W116)+1,FIND(",",W116,FIND(",",W116)+1)-FIND(",",W116)-1)),MapTable!$A:$A,1,0)),ISERROR(VLOOKUP(TRIM(MID(W116,FIND(",",W116,FIND(",",W116)+1)+1,FIND(",",W116,FIND(",",W116,FIND(",",W116)+1)+1)-FIND(",",W116,FIND(",",W116)+1)-1)),MapTable!$A:$A,1,0)),ISERROR(VLOOKUP(TRIM(MID(W116,FIND(",",W116,FIND(",",W116,FIND(",",W116)+1)+1)+1,999)),MapTable!$A:$A,1,0))),"맵없음",
  ""),
)))))</f>
        <v/>
      </c>
      <c r="AC116" t="str">
        <f>IF(ISBLANK(AB116),"",IF(ISERROR(VLOOKUP(AB116,[3]DropTable!$A:$A,1,0)),"드랍없음",""))</f>
        <v/>
      </c>
      <c r="AE116" t="str">
        <f>IF(ISBLANK(AD116),"",IF(ISERROR(VLOOKUP(AD116,[3]DropTable!$A:$A,1,0)),"드랍없음",""))</f>
        <v/>
      </c>
      <c r="AG116">
        <v>9.8000000000000007</v>
      </c>
      <c r="AH116">
        <v>1</v>
      </c>
    </row>
    <row r="117" spans="1:34" x14ac:dyDescent="0.3">
      <c r="A117">
        <v>2</v>
      </c>
      <c r="B117">
        <v>33</v>
      </c>
      <c r="C117">
        <f>IF(OR($L117=TRUE,$A117=0,MOD($A117,ChapterTable!$S$20)&lt;&gt;0),
MAX(0,INT(($B117+ChapterTable!$Q$26+VLOOKUP(SUBSTITUTE(C$1,"성장단계","")&amp;"단계오프셋",ChapterTable!$S:$T,2,0))/ChapterTable!$Q$23)),
MAX(0,INT(($B117+ChapterTable!$S$26+VLOOKUP(SUBSTITUTE(C$1,"성장단계","")&amp;"보스단계오프셋",ChapterTable!$S:$T,2,0))/ChapterTable!$S$23)))</f>
        <v>3</v>
      </c>
      <c r="D117">
        <f>IF(OR($L117=TRUE,$A117=0,MOD($A117,ChapterTable!$S$20)&lt;&gt;0),
MAX(0,INT(($B117+ChapterTable!$Q$26+VLOOKUP(SUBSTITUTE(D$1,"성장단계","")&amp;"단계오프셋",ChapterTable!$S:$T,2,0))/ChapterTable!$Q$23)),
MAX(0,INT(($B117+ChapterTable!$S$26+VLOOKUP(SUBSTITUTE(D$1,"성장단계","")&amp;"보스단계오프셋",ChapterTable!$S:$T,2,0))/ChapterTable!$S$23)))</f>
        <v>3</v>
      </c>
      <c r="E117" s="1">
        <f ca="1">IF(AND($A117=0,$B117=1),
    VLOOKUP(1,ChapterTable!$1:$1048576,MATCH("최종"&amp;SUBSTITUTE(SUBSTITUTE(E$1,"standard",""),"|Float",""),ChapterTable!$1:$1,0),0)*ChapterTable!$Q$17,
  IF(AND($A117=0,$B117=0),
    E118,
  IF($B117=0,
    VLOOKUP($A117,ChapterTable!$1:$1048576,MATCH("최종"&amp;SUBSTITUTE(SUBSTITUTE(E$1,"standard",""),"|Float",""),ChapterTable!$1:$1,0),0),
  IF($B117=1,
    IF($L117=FALSE,
      VLOOKUP($A117,ChapterTable!$1:$1048576,MATCH("최종"&amp;SUBSTITUTE(SUBSTITUTE(E$1,"standard",""),"|Float",""),ChapterTable!$1:$1,0),0),
      VLOOKUP($A117-ChapterTable!$Q$11,ChapterTable!$1:$1048576,MATCH("최종"&amp;SUBSTITUTE(SUBSTITUTE(E$1,"standard",""),"|Float",""),ChapterTable!$1:$1,0),0)*ChapterTable!$Q$14
    ),
  OFFSET(E117,-$B117+IF($L117,1,0),0)*
    (VLOOKUP(SUBSTITUTE(SUBSTITUTE(E$1,"standard",""),"|Float","")&amp;"인게임누적곱배수",ChapterTable!$S:$T,2,0)^C117
    +VLOOKUP(SUBSTITUTE(SUBSTITUTE(E$1,"standard",""),"|Float","")&amp;"인게임누적합배수",ChapterTable!$S:$T,2,0)*C117)
  )
  )
  )
)</f>
        <v>553.5</v>
      </c>
      <c r="F117" s="1">
        <f ca="1">IF(AND($A117=0,$B117=1),
    VLOOKUP(1,ChapterTable!$1:$1048576,MATCH("최종"&amp;SUBSTITUTE(SUBSTITUTE(F$1,"standard",""),"|Float",""),ChapterTable!$1:$1,0),0)*ChapterTable!$Q$17,
  IF(AND($A117=0,$B117=0),
    F118,
  IF($B117=0,
    VLOOKUP($A117,ChapterTable!$1:$1048576,MATCH("최종"&amp;SUBSTITUTE(SUBSTITUTE(F$1,"standard",""),"|Float",""),ChapterTable!$1:$1,0),0),
  IF($B117=1,
    IF($L117=FALSE,
      VLOOKUP($A117,ChapterTable!$1:$1048576,MATCH("최종"&amp;SUBSTITUTE(SUBSTITUTE(F$1,"standard",""),"|Float",""),ChapterTable!$1:$1,0),0),
      VLOOKUP($A117-ChapterTable!$Q$11,ChapterTable!$1:$1048576,MATCH("최종"&amp;SUBSTITUTE(SUBSTITUTE(F$1,"standard",""),"|Float",""),ChapterTable!$1:$1,0),0)*ChapterTable!$Q$14
    ),
  OFFSET(F117,-$B117+IF($L117,1,0),0)*
    (VLOOKUP(SUBSTITUTE(SUBSTITUTE(F$1,"standard",""),"|Float","")&amp;"인게임누적곱배수",ChapterTable!$S:$T,2,0)^D117
    +VLOOKUP(SUBSTITUTE(SUBSTITUTE(F$1,"standard",""),"|Float","")&amp;"인게임누적합배수",ChapterTable!$S:$T,2,0)*D117)
  )
  )
  )
)</f>
        <v>240</v>
      </c>
      <c r="J117" t="str">
        <f>IF(ISBLANK(I117),"",
IFERROR(VLOOKUP(I117,[1]StringTable!$1:$1048576,MATCH([1]StringTable!$B$1,[1]StringTable!$1:$1,0),0),
IFERROR(VLOOKUP(I117,[1]InApkStringTable!$1:$1048576,MATCH([1]InApkStringTable!$B$1,[1]InApkStringTable!$1:$1,0),0),
"스트링없음")))</f>
        <v/>
      </c>
      <c r="L117" t="b">
        <v>0</v>
      </c>
      <c r="M117" t="s">
        <v>24</v>
      </c>
      <c r="N117" t="str">
        <f>IF(ISBLANK(M117),"",IF(ISERROR(VLOOKUP(M117,MapTable!$A:$A,1,0)),"맵없음",""))</f>
        <v/>
      </c>
      <c r="O117">
        <f t="shared" si="4"/>
        <v>4</v>
      </c>
      <c r="Q117">
        <f t="shared" si="5"/>
        <v>4</v>
      </c>
      <c r="R117" t="b">
        <f t="shared" ca="1" si="6"/>
        <v>0</v>
      </c>
      <c r="T117" t="b">
        <f t="shared" ca="1" si="7"/>
        <v>0</v>
      </c>
      <c r="V117" t="str">
        <f>IF(ISBLANK(U117),"",IF(ISERROR(VLOOKUP(U117,MapTable!$A:$A,1,0)),"맵없음",""))</f>
        <v/>
      </c>
      <c r="X117" t="str">
        <f>IF(ISBLANK(W117),"",
IF(ISERROR(FIND(",",W117)),
  IF(ISERROR(VLOOKUP(W117,MapTable!$A:$A,1,0)),"맵없음",
  ""),
IF(ISERROR(FIND(",",W117,FIND(",",W117)+1)),
  IF(OR(ISERROR(VLOOKUP(LEFT(W117,FIND(",",W117)-1),MapTable!$A:$A,1,0)),ISERROR(VLOOKUP(TRIM(MID(W117,FIND(",",W117)+1,999)),MapTable!$A:$A,1,0))),"맵없음",
  ""),
IF(ISERROR(FIND(",",W117,FIND(",",W117,FIND(",",W117)+1)+1)),
  IF(OR(ISERROR(VLOOKUP(LEFT(W117,FIND(",",W117)-1),MapTable!$A:$A,1,0)),ISERROR(VLOOKUP(TRIM(MID(W117,FIND(",",W117)+1,FIND(",",W117,FIND(",",W117)+1)-FIND(",",W117)-1)),MapTable!$A:$A,1,0)),ISERROR(VLOOKUP(TRIM(MID(W117,FIND(",",W117,FIND(",",W117)+1)+1,999)),MapTable!$A:$A,1,0))),"맵없음",
  ""),
IF(ISERROR(FIND(",",W117,FIND(",",W117,FIND(",",W117,FIND(",",W117)+1)+1)+1)),
  IF(OR(ISERROR(VLOOKUP(LEFT(W117,FIND(",",W117)-1),MapTable!$A:$A,1,0)),ISERROR(VLOOKUP(TRIM(MID(W117,FIND(",",W117)+1,FIND(",",W117,FIND(",",W117)+1)-FIND(",",W117)-1)),MapTable!$A:$A,1,0)),ISERROR(VLOOKUP(TRIM(MID(W117,FIND(",",W117,FIND(",",W117)+1)+1,FIND(",",W117,FIND(",",W117,FIND(",",W117)+1)+1)-FIND(",",W117,FIND(",",W117)+1)-1)),MapTable!$A:$A,1,0)),ISERROR(VLOOKUP(TRIM(MID(W117,FIND(",",W117,FIND(",",W117,FIND(",",W117)+1)+1)+1,999)),MapTable!$A:$A,1,0))),"맵없음",
  ""),
)))))</f>
        <v/>
      </c>
      <c r="AC117" t="str">
        <f>IF(ISBLANK(AB117),"",IF(ISERROR(VLOOKUP(AB117,[3]DropTable!$A:$A,1,0)),"드랍없음",""))</f>
        <v/>
      </c>
      <c r="AE117" t="str">
        <f>IF(ISBLANK(AD117),"",IF(ISERROR(VLOOKUP(AD117,[3]DropTable!$A:$A,1,0)),"드랍없음",""))</f>
        <v/>
      </c>
      <c r="AG117">
        <v>9.8000000000000007</v>
      </c>
      <c r="AH117">
        <v>1</v>
      </c>
    </row>
    <row r="118" spans="1:34" x14ac:dyDescent="0.3">
      <c r="A118">
        <v>2</v>
      </c>
      <c r="B118">
        <v>34</v>
      </c>
      <c r="C118">
        <f>IF(OR($L118=TRUE,$A118=0,MOD($A118,ChapterTable!$S$20)&lt;&gt;0),
MAX(0,INT(($B118+ChapterTable!$Q$26+VLOOKUP(SUBSTITUTE(C$1,"성장단계","")&amp;"단계오프셋",ChapterTable!$S:$T,2,0))/ChapterTable!$Q$23)),
MAX(0,INT(($B118+ChapterTable!$S$26+VLOOKUP(SUBSTITUTE(C$1,"성장단계","")&amp;"보스단계오프셋",ChapterTable!$S:$T,2,0))/ChapterTable!$S$23)))</f>
        <v>3</v>
      </c>
      <c r="D118">
        <f>IF(OR($L118=TRUE,$A118=0,MOD($A118,ChapterTable!$S$20)&lt;&gt;0),
MAX(0,INT(($B118+ChapterTable!$Q$26+VLOOKUP(SUBSTITUTE(D$1,"성장단계","")&amp;"단계오프셋",ChapterTable!$S:$T,2,0))/ChapterTable!$Q$23)),
MAX(0,INT(($B118+ChapterTable!$S$26+VLOOKUP(SUBSTITUTE(D$1,"성장단계","")&amp;"보스단계오프셋",ChapterTable!$S:$T,2,0))/ChapterTable!$S$23)))</f>
        <v>3</v>
      </c>
      <c r="E118" s="1">
        <f ca="1">IF(AND($A118=0,$B118=1),
    VLOOKUP(1,ChapterTable!$1:$1048576,MATCH("최종"&amp;SUBSTITUTE(SUBSTITUTE(E$1,"standard",""),"|Float",""),ChapterTable!$1:$1,0),0)*ChapterTable!$Q$17,
  IF(AND($A118=0,$B118=0),
    E119,
  IF($B118=0,
    VLOOKUP($A118,ChapterTable!$1:$1048576,MATCH("최종"&amp;SUBSTITUTE(SUBSTITUTE(E$1,"standard",""),"|Float",""),ChapterTable!$1:$1,0),0),
  IF($B118=1,
    IF($L118=FALSE,
      VLOOKUP($A118,ChapterTable!$1:$1048576,MATCH("최종"&amp;SUBSTITUTE(SUBSTITUTE(E$1,"standard",""),"|Float",""),ChapterTable!$1:$1,0),0),
      VLOOKUP($A118-ChapterTable!$Q$11,ChapterTable!$1:$1048576,MATCH("최종"&amp;SUBSTITUTE(SUBSTITUTE(E$1,"standard",""),"|Float",""),ChapterTable!$1:$1,0),0)*ChapterTable!$Q$14
    ),
  OFFSET(E118,-$B118+IF($L118,1,0),0)*
    (VLOOKUP(SUBSTITUTE(SUBSTITUTE(E$1,"standard",""),"|Float","")&amp;"인게임누적곱배수",ChapterTable!$S:$T,2,0)^C118
    +VLOOKUP(SUBSTITUTE(SUBSTITUTE(E$1,"standard",""),"|Float","")&amp;"인게임누적합배수",ChapterTable!$S:$T,2,0)*C118)
  )
  )
  )
)</f>
        <v>553.5</v>
      </c>
      <c r="F118" s="1">
        <f ca="1">IF(AND($A118=0,$B118=1),
    VLOOKUP(1,ChapterTable!$1:$1048576,MATCH("최종"&amp;SUBSTITUTE(SUBSTITUTE(F$1,"standard",""),"|Float",""),ChapterTable!$1:$1,0),0)*ChapterTable!$Q$17,
  IF(AND($A118=0,$B118=0),
    F119,
  IF($B118=0,
    VLOOKUP($A118,ChapterTable!$1:$1048576,MATCH("최종"&amp;SUBSTITUTE(SUBSTITUTE(F$1,"standard",""),"|Float",""),ChapterTable!$1:$1,0),0),
  IF($B118=1,
    IF($L118=FALSE,
      VLOOKUP($A118,ChapterTable!$1:$1048576,MATCH("최종"&amp;SUBSTITUTE(SUBSTITUTE(F$1,"standard",""),"|Float",""),ChapterTable!$1:$1,0),0),
      VLOOKUP($A118-ChapterTable!$Q$11,ChapterTable!$1:$1048576,MATCH("최종"&amp;SUBSTITUTE(SUBSTITUTE(F$1,"standard",""),"|Float",""),ChapterTable!$1:$1,0),0)*ChapterTable!$Q$14
    ),
  OFFSET(F118,-$B118+IF($L118,1,0),0)*
    (VLOOKUP(SUBSTITUTE(SUBSTITUTE(F$1,"standard",""),"|Float","")&amp;"인게임누적곱배수",ChapterTable!$S:$T,2,0)^D118
    +VLOOKUP(SUBSTITUTE(SUBSTITUTE(F$1,"standard",""),"|Float","")&amp;"인게임누적합배수",ChapterTable!$S:$T,2,0)*D118)
  )
  )
  )
)</f>
        <v>240</v>
      </c>
      <c r="J118" t="str">
        <f>IF(ISBLANK(I118),"",
IFERROR(VLOOKUP(I118,[1]StringTable!$1:$1048576,MATCH([1]StringTable!$B$1,[1]StringTable!$1:$1,0),0),
IFERROR(VLOOKUP(I118,[1]InApkStringTable!$1:$1048576,MATCH([1]InApkStringTable!$B$1,[1]InApkStringTable!$1:$1,0),0),
"스트링없음")))</f>
        <v/>
      </c>
      <c r="L118" t="b">
        <v>0</v>
      </c>
      <c r="M118" t="s">
        <v>24</v>
      </c>
      <c r="N118" t="str">
        <f>IF(ISBLANK(M118),"",IF(ISERROR(VLOOKUP(M118,MapTable!$A:$A,1,0)),"맵없음",""))</f>
        <v/>
      </c>
      <c r="O118">
        <f t="shared" si="4"/>
        <v>4</v>
      </c>
      <c r="Q118">
        <f t="shared" si="5"/>
        <v>4</v>
      </c>
      <c r="R118" t="b">
        <f t="shared" ca="1" si="6"/>
        <v>0</v>
      </c>
      <c r="T118" t="b">
        <f t="shared" ca="1" si="7"/>
        <v>0</v>
      </c>
      <c r="V118" t="str">
        <f>IF(ISBLANK(U118),"",IF(ISERROR(VLOOKUP(U118,MapTable!$A:$A,1,0)),"맵없음",""))</f>
        <v/>
      </c>
      <c r="X118" t="str">
        <f>IF(ISBLANK(W118),"",
IF(ISERROR(FIND(",",W118)),
  IF(ISERROR(VLOOKUP(W118,MapTable!$A:$A,1,0)),"맵없음",
  ""),
IF(ISERROR(FIND(",",W118,FIND(",",W118)+1)),
  IF(OR(ISERROR(VLOOKUP(LEFT(W118,FIND(",",W118)-1),MapTable!$A:$A,1,0)),ISERROR(VLOOKUP(TRIM(MID(W118,FIND(",",W118)+1,999)),MapTable!$A:$A,1,0))),"맵없음",
  ""),
IF(ISERROR(FIND(",",W118,FIND(",",W118,FIND(",",W118)+1)+1)),
  IF(OR(ISERROR(VLOOKUP(LEFT(W118,FIND(",",W118)-1),MapTable!$A:$A,1,0)),ISERROR(VLOOKUP(TRIM(MID(W118,FIND(",",W118)+1,FIND(",",W118,FIND(",",W118)+1)-FIND(",",W118)-1)),MapTable!$A:$A,1,0)),ISERROR(VLOOKUP(TRIM(MID(W118,FIND(",",W118,FIND(",",W118)+1)+1,999)),MapTable!$A:$A,1,0))),"맵없음",
  ""),
IF(ISERROR(FIND(",",W118,FIND(",",W118,FIND(",",W118,FIND(",",W118)+1)+1)+1)),
  IF(OR(ISERROR(VLOOKUP(LEFT(W118,FIND(",",W118)-1),MapTable!$A:$A,1,0)),ISERROR(VLOOKUP(TRIM(MID(W118,FIND(",",W118)+1,FIND(",",W118,FIND(",",W118)+1)-FIND(",",W118)-1)),MapTable!$A:$A,1,0)),ISERROR(VLOOKUP(TRIM(MID(W118,FIND(",",W118,FIND(",",W118)+1)+1,FIND(",",W118,FIND(",",W118,FIND(",",W118)+1)+1)-FIND(",",W118,FIND(",",W118)+1)-1)),MapTable!$A:$A,1,0)),ISERROR(VLOOKUP(TRIM(MID(W118,FIND(",",W118,FIND(",",W118,FIND(",",W118)+1)+1)+1,999)),MapTable!$A:$A,1,0))),"맵없음",
  ""),
)))))</f>
        <v/>
      </c>
      <c r="AC118" t="str">
        <f>IF(ISBLANK(AB118),"",IF(ISERROR(VLOOKUP(AB118,[3]DropTable!$A:$A,1,0)),"드랍없음",""))</f>
        <v/>
      </c>
      <c r="AE118" t="str">
        <f>IF(ISBLANK(AD118),"",IF(ISERROR(VLOOKUP(AD118,[3]DropTable!$A:$A,1,0)),"드랍없음",""))</f>
        <v/>
      </c>
      <c r="AG118">
        <v>9.8000000000000007</v>
      </c>
      <c r="AH118">
        <v>1</v>
      </c>
    </row>
    <row r="119" spans="1:34" x14ac:dyDescent="0.3">
      <c r="A119">
        <v>2</v>
      </c>
      <c r="B119">
        <v>35</v>
      </c>
      <c r="C119">
        <f>IF(OR($L119=TRUE,$A119=0,MOD($A119,ChapterTable!$S$20)&lt;&gt;0),
MAX(0,INT(($B119+ChapterTable!$Q$26+VLOOKUP(SUBSTITUTE(C$1,"성장단계","")&amp;"단계오프셋",ChapterTable!$S:$T,2,0))/ChapterTable!$Q$23)),
MAX(0,INT(($B119+ChapterTable!$S$26+VLOOKUP(SUBSTITUTE(C$1,"성장단계","")&amp;"보스단계오프셋",ChapterTable!$S:$T,2,0))/ChapterTable!$S$23)))</f>
        <v>3</v>
      </c>
      <c r="D119">
        <f>IF(OR($L119=TRUE,$A119=0,MOD($A119,ChapterTable!$S$20)&lt;&gt;0),
MAX(0,INT(($B119+ChapterTable!$Q$26+VLOOKUP(SUBSTITUTE(D$1,"성장단계","")&amp;"단계오프셋",ChapterTable!$S:$T,2,0))/ChapterTable!$Q$23)),
MAX(0,INT(($B119+ChapterTable!$S$26+VLOOKUP(SUBSTITUTE(D$1,"성장단계","")&amp;"보스단계오프셋",ChapterTable!$S:$T,2,0))/ChapterTable!$S$23)))</f>
        <v>3</v>
      </c>
      <c r="E119" s="1">
        <f ca="1">IF(AND($A119=0,$B119=1),
    VLOOKUP(1,ChapterTable!$1:$1048576,MATCH("최종"&amp;SUBSTITUTE(SUBSTITUTE(E$1,"standard",""),"|Float",""),ChapterTable!$1:$1,0),0)*ChapterTable!$Q$17,
  IF(AND($A119=0,$B119=0),
    E120,
  IF($B119=0,
    VLOOKUP($A119,ChapterTable!$1:$1048576,MATCH("최종"&amp;SUBSTITUTE(SUBSTITUTE(E$1,"standard",""),"|Float",""),ChapterTable!$1:$1,0),0),
  IF($B119=1,
    IF($L119=FALSE,
      VLOOKUP($A119,ChapterTable!$1:$1048576,MATCH("최종"&amp;SUBSTITUTE(SUBSTITUTE(E$1,"standard",""),"|Float",""),ChapterTable!$1:$1,0),0),
      VLOOKUP($A119-ChapterTable!$Q$11,ChapterTable!$1:$1048576,MATCH("최종"&amp;SUBSTITUTE(SUBSTITUTE(E$1,"standard",""),"|Float",""),ChapterTable!$1:$1,0),0)*ChapterTable!$Q$14
    ),
  OFFSET(E119,-$B119+IF($L119,1,0),0)*
    (VLOOKUP(SUBSTITUTE(SUBSTITUTE(E$1,"standard",""),"|Float","")&amp;"인게임누적곱배수",ChapterTable!$S:$T,2,0)^C119
    +VLOOKUP(SUBSTITUTE(SUBSTITUTE(E$1,"standard",""),"|Float","")&amp;"인게임누적합배수",ChapterTable!$S:$T,2,0)*C119)
  )
  )
  )
)</f>
        <v>553.5</v>
      </c>
      <c r="F119" s="1">
        <f ca="1">IF(AND($A119=0,$B119=1),
    VLOOKUP(1,ChapterTable!$1:$1048576,MATCH("최종"&amp;SUBSTITUTE(SUBSTITUTE(F$1,"standard",""),"|Float",""),ChapterTable!$1:$1,0),0)*ChapterTable!$Q$17,
  IF(AND($A119=0,$B119=0),
    F120,
  IF($B119=0,
    VLOOKUP($A119,ChapterTable!$1:$1048576,MATCH("최종"&amp;SUBSTITUTE(SUBSTITUTE(F$1,"standard",""),"|Float",""),ChapterTable!$1:$1,0),0),
  IF($B119=1,
    IF($L119=FALSE,
      VLOOKUP($A119,ChapterTable!$1:$1048576,MATCH("최종"&amp;SUBSTITUTE(SUBSTITUTE(F$1,"standard",""),"|Float",""),ChapterTable!$1:$1,0),0),
      VLOOKUP($A119-ChapterTable!$Q$11,ChapterTable!$1:$1048576,MATCH("최종"&amp;SUBSTITUTE(SUBSTITUTE(F$1,"standard",""),"|Float",""),ChapterTable!$1:$1,0),0)*ChapterTable!$Q$14
    ),
  OFFSET(F119,-$B119+IF($L119,1,0),0)*
    (VLOOKUP(SUBSTITUTE(SUBSTITUTE(F$1,"standard",""),"|Float","")&amp;"인게임누적곱배수",ChapterTable!$S:$T,2,0)^D119
    +VLOOKUP(SUBSTITUTE(SUBSTITUTE(F$1,"standard",""),"|Float","")&amp;"인게임누적합배수",ChapterTable!$S:$T,2,0)*D119)
  )
  )
  )
)</f>
        <v>240</v>
      </c>
      <c r="J119" t="str">
        <f>IF(ISBLANK(I119),"",
IFERROR(VLOOKUP(I119,[1]StringTable!$1:$1048576,MATCH([1]StringTable!$B$1,[1]StringTable!$1:$1,0),0),
IFERROR(VLOOKUP(I119,[1]InApkStringTable!$1:$1048576,MATCH([1]InApkStringTable!$B$1,[1]InApkStringTable!$1:$1,0),0),
"스트링없음")))</f>
        <v/>
      </c>
      <c r="L119" t="b">
        <v>0</v>
      </c>
      <c r="M119" t="s">
        <v>24</v>
      </c>
      <c r="N119" t="str">
        <f>IF(ISBLANK(M119),"",IF(ISERROR(VLOOKUP(M119,MapTable!$A:$A,1,0)),"맵없음",""))</f>
        <v/>
      </c>
      <c r="O119">
        <f t="shared" si="4"/>
        <v>11</v>
      </c>
      <c r="Q119">
        <f t="shared" si="5"/>
        <v>11</v>
      </c>
      <c r="R119" t="b">
        <f t="shared" ca="1" si="6"/>
        <v>0</v>
      </c>
      <c r="T119" t="b">
        <f t="shared" ca="1" si="7"/>
        <v>0</v>
      </c>
      <c r="V119" t="str">
        <f>IF(ISBLANK(U119),"",IF(ISERROR(VLOOKUP(U119,MapTable!$A:$A,1,0)),"맵없음",""))</f>
        <v/>
      </c>
      <c r="X119" t="str">
        <f>IF(ISBLANK(W119),"",
IF(ISERROR(FIND(",",W119)),
  IF(ISERROR(VLOOKUP(W119,MapTable!$A:$A,1,0)),"맵없음",
  ""),
IF(ISERROR(FIND(",",W119,FIND(",",W119)+1)),
  IF(OR(ISERROR(VLOOKUP(LEFT(W119,FIND(",",W119)-1),MapTable!$A:$A,1,0)),ISERROR(VLOOKUP(TRIM(MID(W119,FIND(",",W119)+1,999)),MapTable!$A:$A,1,0))),"맵없음",
  ""),
IF(ISERROR(FIND(",",W119,FIND(",",W119,FIND(",",W119)+1)+1)),
  IF(OR(ISERROR(VLOOKUP(LEFT(W119,FIND(",",W119)-1),MapTable!$A:$A,1,0)),ISERROR(VLOOKUP(TRIM(MID(W119,FIND(",",W119)+1,FIND(",",W119,FIND(",",W119)+1)-FIND(",",W119)-1)),MapTable!$A:$A,1,0)),ISERROR(VLOOKUP(TRIM(MID(W119,FIND(",",W119,FIND(",",W119)+1)+1,999)),MapTable!$A:$A,1,0))),"맵없음",
  ""),
IF(ISERROR(FIND(",",W119,FIND(",",W119,FIND(",",W119,FIND(",",W119)+1)+1)+1)),
  IF(OR(ISERROR(VLOOKUP(LEFT(W119,FIND(",",W119)-1),MapTable!$A:$A,1,0)),ISERROR(VLOOKUP(TRIM(MID(W119,FIND(",",W119)+1,FIND(",",W119,FIND(",",W119)+1)-FIND(",",W119)-1)),MapTable!$A:$A,1,0)),ISERROR(VLOOKUP(TRIM(MID(W119,FIND(",",W119,FIND(",",W119)+1)+1,FIND(",",W119,FIND(",",W119,FIND(",",W119)+1)+1)-FIND(",",W119,FIND(",",W119)+1)-1)),MapTable!$A:$A,1,0)),ISERROR(VLOOKUP(TRIM(MID(W119,FIND(",",W119,FIND(",",W119,FIND(",",W119)+1)+1)+1,999)),MapTable!$A:$A,1,0))),"맵없음",
  ""),
)))))</f>
        <v/>
      </c>
      <c r="AC119" t="str">
        <f>IF(ISBLANK(AB119),"",IF(ISERROR(VLOOKUP(AB119,[3]DropTable!$A:$A,1,0)),"드랍없음",""))</f>
        <v/>
      </c>
      <c r="AE119" t="str">
        <f>IF(ISBLANK(AD119),"",IF(ISERROR(VLOOKUP(AD119,[3]DropTable!$A:$A,1,0)),"드랍없음",""))</f>
        <v/>
      </c>
      <c r="AG119">
        <v>9.8000000000000007</v>
      </c>
      <c r="AH119">
        <v>1</v>
      </c>
    </row>
    <row r="120" spans="1:34" x14ac:dyDescent="0.3">
      <c r="A120">
        <v>2</v>
      </c>
      <c r="B120">
        <v>36</v>
      </c>
      <c r="C120">
        <f>IF(OR($L120=TRUE,$A120=0,MOD($A120,ChapterTable!$S$20)&lt;&gt;0),
MAX(0,INT(($B120+ChapterTable!$Q$26+VLOOKUP(SUBSTITUTE(C$1,"성장단계","")&amp;"단계오프셋",ChapterTable!$S:$T,2,0))/ChapterTable!$Q$23)),
MAX(0,INT(($B120+ChapterTable!$S$26+VLOOKUP(SUBSTITUTE(C$1,"성장단계","")&amp;"보스단계오프셋",ChapterTable!$S:$T,2,0))/ChapterTable!$S$23)))</f>
        <v>4</v>
      </c>
      <c r="D120">
        <f>IF(OR($L120=TRUE,$A120=0,MOD($A120,ChapterTable!$S$20)&lt;&gt;0),
MAX(0,INT(($B120+ChapterTable!$Q$26+VLOOKUP(SUBSTITUTE(D$1,"성장단계","")&amp;"단계오프셋",ChapterTable!$S:$T,2,0))/ChapterTable!$Q$23)),
MAX(0,INT(($B120+ChapterTable!$S$26+VLOOKUP(SUBSTITUTE(D$1,"성장단계","")&amp;"보스단계오프셋",ChapterTable!$S:$T,2,0))/ChapterTable!$S$23)))</f>
        <v>3</v>
      </c>
      <c r="E120" s="1">
        <f ca="1">IF(AND($A120=0,$B120=1),
    VLOOKUP(1,ChapterTable!$1:$1048576,MATCH("최종"&amp;SUBSTITUTE(SUBSTITUTE(E$1,"standard",""),"|Float",""),ChapterTable!$1:$1,0),0)*ChapterTable!$Q$17,
  IF(AND($A120=0,$B120=0),
    E121,
  IF($B120=0,
    VLOOKUP($A120,ChapterTable!$1:$1048576,MATCH("최종"&amp;SUBSTITUTE(SUBSTITUTE(E$1,"standard",""),"|Float",""),ChapterTable!$1:$1,0),0),
  IF($B120=1,
    IF($L120=FALSE,
      VLOOKUP($A120,ChapterTable!$1:$1048576,MATCH("최종"&amp;SUBSTITUTE(SUBSTITUTE(E$1,"standard",""),"|Float",""),ChapterTable!$1:$1,0),0),
      VLOOKUP($A120-ChapterTable!$Q$11,ChapterTable!$1:$1048576,MATCH("최종"&amp;SUBSTITUTE(SUBSTITUTE(E$1,"standard",""),"|Float",""),ChapterTable!$1:$1,0),0)*ChapterTable!$Q$14
    ),
  OFFSET(E120,-$B120+IF($L120,1,0),0)*
    (VLOOKUP(SUBSTITUTE(SUBSTITUTE(E$1,"standard",""),"|Float","")&amp;"인게임누적곱배수",ChapterTable!$S:$T,2,0)^C120
    +VLOOKUP(SUBSTITUTE(SUBSTITUTE(E$1,"standard",""),"|Float","")&amp;"인게임누적합배수",ChapterTable!$S:$T,2,0)*C120)
  )
  )
  )
)</f>
        <v>648</v>
      </c>
      <c r="F120" s="1">
        <f ca="1">IF(AND($A120=0,$B120=1),
    VLOOKUP(1,ChapterTable!$1:$1048576,MATCH("최종"&amp;SUBSTITUTE(SUBSTITUTE(F$1,"standard",""),"|Float",""),ChapterTable!$1:$1,0),0)*ChapterTable!$Q$17,
  IF(AND($A120=0,$B120=0),
    F121,
  IF($B120=0,
    VLOOKUP($A120,ChapterTable!$1:$1048576,MATCH("최종"&amp;SUBSTITUTE(SUBSTITUTE(F$1,"standard",""),"|Float",""),ChapterTable!$1:$1,0),0),
  IF($B120=1,
    IF($L120=FALSE,
      VLOOKUP($A120,ChapterTable!$1:$1048576,MATCH("최종"&amp;SUBSTITUTE(SUBSTITUTE(F$1,"standard",""),"|Float",""),ChapterTable!$1:$1,0),0),
      VLOOKUP($A120-ChapterTable!$Q$11,ChapterTable!$1:$1048576,MATCH("최종"&amp;SUBSTITUTE(SUBSTITUTE(F$1,"standard",""),"|Float",""),ChapterTable!$1:$1,0),0)*ChapterTable!$Q$14
    ),
  OFFSET(F120,-$B120+IF($L120,1,0),0)*
    (VLOOKUP(SUBSTITUTE(SUBSTITUTE(F$1,"standard",""),"|Float","")&amp;"인게임누적곱배수",ChapterTable!$S:$T,2,0)^D120
    +VLOOKUP(SUBSTITUTE(SUBSTITUTE(F$1,"standard",""),"|Float","")&amp;"인게임누적합배수",ChapterTable!$S:$T,2,0)*D120)
  )
  )
  )
)</f>
        <v>240</v>
      </c>
      <c r="J120" t="str">
        <f>IF(ISBLANK(I120),"",
IFERROR(VLOOKUP(I120,[1]StringTable!$1:$1048576,MATCH([1]StringTable!$B$1,[1]StringTable!$1:$1,0),0),
IFERROR(VLOOKUP(I120,[1]InApkStringTable!$1:$1048576,MATCH([1]InApkStringTable!$B$1,[1]InApkStringTable!$1:$1,0),0),
"스트링없음")))</f>
        <v/>
      </c>
      <c r="L120" t="b">
        <v>0</v>
      </c>
      <c r="M120" t="s">
        <v>24</v>
      </c>
      <c r="N120" t="str">
        <f>IF(ISBLANK(M120),"",IF(ISERROR(VLOOKUP(M120,MapTable!$A:$A,1,0)),"맵없음",""))</f>
        <v/>
      </c>
      <c r="O120">
        <f t="shared" si="4"/>
        <v>4</v>
      </c>
      <c r="Q120">
        <f t="shared" si="5"/>
        <v>4</v>
      </c>
      <c r="R120" t="b">
        <f t="shared" ca="1" si="6"/>
        <v>0</v>
      </c>
      <c r="T120" t="b">
        <f t="shared" ca="1" si="7"/>
        <v>0</v>
      </c>
      <c r="V120" t="str">
        <f>IF(ISBLANK(U120),"",IF(ISERROR(VLOOKUP(U120,MapTable!$A:$A,1,0)),"맵없음",""))</f>
        <v/>
      </c>
      <c r="X120" t="str">
        <f>IF(ISBLANK(W120),"",
IF(ISERROR(FIND(",",W120)),
  IF(ISERROR(VLOOKUP(W120,MapTable!$A:$A,1,0)),"맵없음",
  ""),
IF(ISERROR(FIND(",",W120,FIND(",",W120)+1)),
  IF(OR(ISERROR(VLOOKUP(LEFT(W120,FIND(",",W120)-1),MapTable!$A:$A,1,0)),ISERROR(VLOOKUP(TRIM(MID(W120,FIND(",",W120)+1,999)),MapTable!$A:$A,1,0))),"맵없음",
  ""),
IF(ISERROR(FIND(",",W120,FIND(",",W120,FIND(",",W120)+1)+1)),
  IF(OR(ISERROR(VLOOKUP(LEFT(W120,FIND(",",W120)-1),MapTable!$A:$A,1,0)),ISERROR(VLOOKUP(TRIM(MID(W120,FIND(",",W120)+1,FIND(",",W120,FIND(",",W120)+1)-FIND(",",W120)-1)),MapTable!$A:$A,1,0)),ISERROR(VLOOKUP(TRIM(MID(W120,FIND(",",W120,FIND(",",W120)+1)+1,999)),MapTable!$A:$A,1,0))),"맵없음",
  ""),
IF(ISERROR(FIND(",",W120,FIND(",",W120,FIND(",",W120,FIND(",",W120)+1)+1)+1)),
  IF(OR(ISERROR(VLOOKUP(LEFT(W120,FIND(",",W120)-1),MapTable!$A:$A,1,0)),ISERROR(VLOOKUP(TRIM(MID(W120,FIND(",",W120)+1,FIND(",",W120,FIND(",",W120)+1)-FIND(",",W120)-1)),MapTable!$A:$A,1,0)),ISERROR(VLOOKUP(TRIM(MID(W120,FIND(",",W120,FIND(",",W120)+1)+1,FIND(",",W120,FIND(",",W120,FIND(",",W120)+1)+1)-FIND(",",W120,FIND(",",W120)+1)-1)),MapTable!$A:$A,1,0)),ISERROR(VLOOKUP(TRIM(MID(W120,FIND(",",W120,FIND(",",W120,FIND(",",W120)+1)+1)+1,999)),MapTable!$A:$A,1,0))),"맵없음",
  ""),
)))))</f>
        <v/>
      </c>
      <c r="AC120" t="str">
        <f>IF(ISBLANK(AB120),"",IF(ISERROR(VLOOKUP(AB120,[3]DropTable!$A:$A,1,0)),"드랍없음",""))</f>
        <v/>
      </c>
      <c r="AE120" t="str">
        <f>IF(ISBLANK(AD120),"",IF(ISERROR(VLOOKUP(AD120,[3]DropTable!$A:$A,1,0)),"드랍없음",""))</f>
        <v/>
      </c>
      <c r="AG120">
        <v>9.8000000000000007</v>
      </c>
      <c r="AH120">
        <v>1</v>
      </c>
    </row>
    <row r="121" spans="1:34" x14ac:dyDescent="0.3">
      <c r="A121">
        <v>2</v>
      </c>
      <c r="B121">
        <v>37</v>
      </c>
      <c r="C121">
        <f>IF(OR($L121=TRUE,$A121=0,MOD($A121,ChapterTable!$S$20)&lt;&gt;0),
MAX(0,INT(($B121+ChapterTable!$Q$26+VLOOKUP(SUBSTITUTE(C$1,"성장단계","")&amp;"단계오프셋",ChapterTable!$S:$T,2,0))/ChapterTable!$Q$23)),
MAX(0,INT(($B121+ChapterTable!$S$26+VLOOKUP(SUBSTITUTE(C$1,"성장단계","")&amp;"보스단계오프셋",ChapterTable!$S:$T,2,0))/ChapterTable!$S$23)))</f>
        <v>4</v>
      </c>
      <c r="D121">
        <f>IF(OR($L121=TRUE,$A121=0,MOD($A121,ChapterTable!$S$20)&lt;&gt;0),
MAX(0,INT(($B121+ChapterTable!$Q$26+VLOOKUP(SUBSTITUTE(D$1,"성장단계","")&amp;"단계오프셋",ChapterTable!$S:$T,2,0))/ChapterTable!$Q$23)),
MAX(0,INT(($B121+ChapterTable!$S$26+VLOOKUP(SUBSTITUTE(D$1,"성장단계","")&amp;"보스단계오프셋",ChapterTable!$S:$T,2,0))/ChapterTable!$S$23)))</f>
        <v>3</v>
      </c>
      <c r="E121" s="1">
        <f ca="1">IF(AND($A121=0,$B121=1),
    VLOOKUP(1,ChapterTable!$1:$1048576,MATCH("최종"&amp;SUBSTITUTE(SUBSTITUTE(E$1,"standard",""),"|Float",""),ChapterTable!$1:$1,0),0)*ChapterTable!$Q$17,
  IF(AND($A121=0,$B121=0),
    E122,
  IF($B121=0,
    VLOOKUP($A121,ChapterTable!$1:$1048576,MATCH("최종"&amp;SUBSTITUTE(SUBSTITUTE(E$1,"standard",""),"|Float",""),ChapterTable!$1:$1,0),0),
  IF($B121=1,
    IF($L121=FALSE,
      VLOOKUP($A121,ChapterTable!$1:$1048576,MATCH("최종"&amp;SUBSTITUTE(SUBSTITUTE(E$1,"standard",""),"|Float",""),ChapterTable!$1:$1,0),0),
      VLOOKUP($A121-ChapterTable!$Q$11,ChapterTable!$1:$1048576,MATCH("최종"&amp;SUBSTITUTE(SUBSTITUTE(E$1,"standard",""),"|Float",""),ChapterTable!$1:$1,0),0)*ChapterTable!$Q$14
    ),
  OFFSET(E121,-$B121+IF($L121,1,0),0)*
    (VLOOKUP(SUBSTITUTE(SUBSTITUTE(E$1,"standard",""),"|Float","")&amp;"인게임누적곱배수",ChapterTable!$S:$T,2,0)^C121
    +VLOOKUP(SUBSTITUTE(SUBSTITUTE(E$1,"standard",""),"|Float","")&amp;"인게임누적합배수",ChapterTable!$S:$T,2,0)*C121)
  )
  )
  )
)</f>
        <v>648</v>
      </c>
      <c r="F121" s="1">
        <f ca="1">IF(AND($A121=0,$B121=1),
    VLOOKUP(1,ChapterTable!$1:$1048576,MATCH("최종"&amp;SUBSTITUTE(SUBSTITUTE(F$1,"standard",""),"|Float",""),ChapterTable!$1:$1,0),0)*ChapterTable!$Q$17,
  IF(AND($A121=0,$B121=0),
    F122,
  IF($B121=0,
    VLOOKUP($A121,ChapterTable!$1:$1048576,MATCH("최종"&amp;SUBSTITUTE(SUBSTITUTE(F$1,"standard",""),"|Float",""),ChapterTable!$1:$1,0),0),
  IF($B121=1,
    IF($L121=FALSE,
      VLOOKUP($A121,ChapterTable!$1:$1048576,MATCH("최종"&amp;SUBSTITUTE(SUBSTITUTE(F$1,"standard",""),"|Float",""),ChapterTable!$1:$1,0),0),
      VLOOKUP($A121-ChapterTable!$Q$11,ChapterTable!$1:$1048576,MATCH("최종"&amp;SUBSTITUTE(SUBSTITUTE(F$1,"standard",""),"|Float",""),ChapterTable!$1:$1,0),0)*ChapterTable!$Q$14
    ),
  OFFSET(F121,-$B121+IF($L121,1,0),0)*
    (VLOOKUP(SUBSTITUTE(SUBSTITUTE(F$1,"standard",""),"|Float","")&amp;"인게임누적곱배수",ChapterTable!$S:$T,2,0)^D121
    +VLOOKUP(SUBSTITUTE(SUBSTITUTE(F$1,"standard",""),"|Float","")&amp;"인게임누적합배수",ChapterTable!$S:$T,2,0)*D121)
  )
  )
  )
)</f>
        <v>240</v>
      </c>
      <c r="J121" t="str">
        <f>IF(ISBLANK(I121),"",
IFERROR(VLOOKUP(I121,[1]StringTable!$1:$1048576,MATCH([1]StringTable!$B$1,[1]StringTable!$1:$1,0),0),
IFERROR(VLOOKUP(I121,[1]InApkStringTable!$1:$1048576,MATCH([1]InApkStringTable!$B$1,[1]InApkStringTable!$1:$1,0),0),
"스트링없음")))</f>
        <v/>
      </c>
      <c r="L121" t="b">
        <v>0</v>
      </c>
      <c r="M121" t="s">
        <v>24</v>
      </c>
      <c r="N121" t="str">
        <f>IF(ISBLANK(M121),"",IF(ISERROR(VLOOKUP(M121,MapTable!$A:$A,1,0)),"맵없음",""))</f>
        <v/>
      </c>
      <c r="O121">
        <f t="shared" si="4"/>
        <v>4</v>
      </c>
      <c r="Q121">
        <f t="shared" si="5"/>
        <v>4</v>
      </c>
      <c r="R121" t="b">
        <f t="shared" ca="1" si="6"/>
        <v>0</v>
      </c>
      <c r="T121" t="b">
        <f t="shared" ca="1" si="7"/>
        <v>0</v>
      </c>
      <c r="V121" t="str">
        <f>IF(ISBLANK(U121),"",IF(ISERROR(VLOOKUP(U121,MapTable!$A:$A,1,0)),"맵없음",""))</f>
        <v/>
      </c>
      <c r="X121" t="str">
        <f>IF(ISBLANK(W121),"",
IF(ISERROR(FIND(",",W121)),
  IF(ISERROR(VLOOKUP(W121,MapTable!$A:$A,1,0)),"맵없음",
  ""),
IF(ISERROR(FIND(",",W121,FIND(",",W121)+1)),
  IF(OR(ISERROR(VLOOKUP(LEFT(W121,FIND(",",W121)-1),MapTable!$A:$A,1,0)),ISERROR(VLOOKUP(TRIM(MID(W121,FIND(",",W121)+1,999)),MapTable!$A:$A,1,0))),"맵없음",
  ""),
IF(ISERROR(FIND(",",W121,FIND(",",W121,FIND(",",W121)+1)+1)),
  IF(OR(ISERROR(VLOOKUP(LEFT(W121,FIND(",",W121)-1),MapTable!$A:$A,1,0)),ISERROR(VLOOKUP(TRIM(MID(W121,FIND(",",W121)+1,FIND(",",W121,FIND(",",W121)+1)-FIND(",",W121)-1)),MapTable!$A:$A,1,0)),ISERROR(VLOOKUP(TRIM(MID(W121,FIND(",",W121,FIND(",",W121)+1)+1,999)),MapTable!$A:$A,1,0))),"맵없음",
  ""),
IF(ISERROR(FIND(",",W121,FIND(",",W121,FIND(",",W121,FIND(",",W121)+1)+1)+1)),
  IF(OR(ISERROR(VLOOKUP(LEFT(W121,FIND(",",W121)-1),MapTable!$A:$A,1,0)),ISERROR(VLOOKUP(TRIM(MID(W121,FIND(",",W121)+1,FIND(",",W121,FIND(",",W121)+1)-FIND(",",W121)-1)),MapTable!$A:$A,1,0)),ISERROR(VLOOKUP(TRIM(MID(W121,FIND(",",W121,FIND(",",W121)+1)+1,FIND(",",W121,FIND(",",W121,FIND(",",W121)+1)+1)-FIND(",",W121,FIND(",",W121)+1)-1)),MapTable!$A:$A,1,0)),ISERROR(VLOOKUP(TRIM(MID(W121,FIND(",",W121,FIND(",",W121,FIND(",",W121)+1)+1)+1,999)),MapTable!$A:$A,1,0))),"맵없음",
  ""),
)))))</f>
        <v/>
      </c>
      <c r="AC121" t="str">
        <f>IF(ISBLANK(AB121),"",IF(ISERROR(VLOOKUP(AB121,[3]DropTable!$A:$A,1,0)),"드랍없음",""))</f>
        <v/>
      </c>
      <c r="AE121" t="str">
        <f>IF(ISBLANK(AD121),"",IF(ISERROR(VLOOKUP(AD121,[3]DropTable!$A:$A,1,0)),"드랍없음",""))</f>
        <v/>
      </c>
      <c r="AG121">
        <v>9.8000000000000007</v>
      </c>
      <c r="AH121">
        <v>1</v>
      </c>
    </row>
    <row r="122" spans="1:34" x14ac:dyDescent="0.3">
      <c r="A122">
        <v>2</v>
      </c>
      <c r="B122">
        <v>38</v>
      </c>
      <c r="C122">
        <f>IF(OR($L122=TRUE,$A122=0,MOD($A122,ChapterTable!$S$20)&lt;&gt;0),
MAX(0,INT(($B122+ChapterTable!$Q$26+VLOOKUP(SUBSTITUTE(C$1,"성장단계","")&amp;"단계오프셋",ChapterTable!$S:$T,2,0))/ChapterTable!$Q$23)),
MAX(0,INT(($B122+ChapterTable!$S$26+VLOOKUP(SUBSTITUTE(C$1,"성장단계","")&amp;"보스단계오프셋",ChapterTable!$S:$T,2,0))/ChapterTable!$S$23)))</f>
        <v>4</v>
      </c>
      <c r="D122">
        <f>IF(OR($L122=TRUE,$A122=0,MOD($A122,ChapterTable!$S$20)&lt;&gt;0),
MAX(0,INT(($B122+ChapterTable!$Q$26+VLOOKUP(SUBSTITUTE(D$1,"성장단계","")&amp;"단계오프셋",ChapterTable!$S:$T,2,0))/ChapterTable!$Q$23)),
MAX(0,INT(($B122+ChapterTable!$S$26+VLOOKUP(SUBSTITUTE(D$1,"성장단계","")&amp;"보스단계오프셋",ChapterTable!$S:$T,2,0))/ChapterTable!$S$23)))</f>
        <v>3</v>
      </c>
      <c r="E122" s="1">
        <f ca="1">IF(AND($A122=0,$B122=1),
    VLOOKUP(1,ChapterTable!$1:$1048576,MATCH("최종"&amp;SUBSTITUTE(SUBSTITUTE(E$1,"standard",""),"|Float",""),ChapterTable!$1:$1,0),0)*ChapterTable!$Q$17,
  IF(AND($A122=0,$B122=0),
    E123,
  IF($B122=0,
    VLOOKUP($A122,ChapterTable!$1:$1048576,MATCH("최종"&amp;SUBSTITUTE(SUBSTITUTE(E$1,"standard",""),"|Float",""),ChapterTable!$1:$1,0),0),
  IF($B122=1,
    IF($L122=FALSE,
      VLOOKUP($A122,ChapterTable!$1:$1048576,MATCH("최종"&amp;SUBSTITUTE(SUBSTITUTE(E$1,"standard",""),"|Float",""),ChapterTable!$1:$1,0),0),
      VLOOKUP($A122-ChapterTable!$Q$11,ChapterTable!$1:$1048576,MATCH("최종"&amp;SUBSTITUTE(SUBSTITUTE(E$1,"standard",""),"|Float",""),ChapterTable!$1:$1,0),0)*ChapterTable!$Q$14
    ),
  OFFSET(E122,-$B122+IF($L122,1,0),0)*
    (VLOOKUP(SUBSTITUTE(SUBSTITUTE(E$1,"standard",""),"|Float","")&amp;"인게임누적곱배수",ChapterTable!$S:$T,2,0)^C122
    +VLOOKUP(SUBSTITUTE(SUBSTITUTE(E$1,"standard",""),"|Float","")&amp;"인게임누적합배수",ChapterTable!$S:$T,2,0)*C122)
  )
  )
  )
)</f>
        <v>648</v>
      </c>
      <c r="F122" s="1">
        <f ca="1">IF(AND($A122=0,$B122=1),
    VLOOKUP(1,ChapterTable!$1:$1048576,MATCH("최종"&amp;SUBSTITUTE(SUBSTITUTE(F$1,"standard",""),"|Float",""),ChapterTable!$1:$1,0),0)*ChapterTable!$Q$17,
  IF(AND($A122=0,$B122=0),
    F123,
  IF($B122=0,
    VLOOKUP($A122,ChapterTable!$1:$1048576,MATCH("최종"&amp;SUBSTITUTE(SUBSTITUTE(F$1,"standard",""),"|Float",""),ChapterTable!$1:$1,0),0),
  IF($B122=1,
    IF($L122=FALSE,
      VLOOKUP($A122,ChapterTable!$1:$1048576,MATCH("최종"&amp;SUBSTITUTE(SUBSTITUTE(F$1,"standard",""),"|Float",""),ChapterTable!$1:$1,0),0),
      VLOOKUP($A122-ChapterTable!$Q$11,ChapterTable!$1:$1048576,MATCH("최종"&amp;SUBSTITUTE(SUBSTITUTE(F$1,"standard",""),"|Float",""),ChapterTable!$1:$1,0),0)*ChapterTable!$Q$14
    ),
  OFFSET(F122,-$B122+IF($L122,1,0),0)*
    (VLOOKUP(SUBSTITUTE(SUBSTITUTE(F$1,"standard",""),"|Float","")&amp;"인게임누적곱배수",ChapterTable!$S:$T,2,0)^D122
    +VLOOKUP(SUBSTITUTE(SUBSTITUTE(F$1,"standard",""),"|Float","")&amp;"인게임누적합배수",ChapterTable!$S:$T,2,0)*D122)
  )
  )
  )
)</f>
        <v>240</v>
      </c>
      <c r="J122" t="str">
        <f>IF(ISBLANK(I122),"",
IFERROR(VLOOKUP(I122,[1]StringTable!$1:$1048576,MATCH([1]StringTable!$B$1,[1]StringTable!$1:$1,0),0),
IFERROR(VLOOKUP(I122,[1]InApkStringTable!$1:$1048576,MATCH([1]InApkStringTable!$B$1,[1]InApkStringTable!$1:$1,0),0),
"스트링없음")))</f>
        <v/>
      </c>
      <c r="L122" t="b">
        <v>0</v>
      </c>
      <c r="M122" t="s">
        <v>24</v>
      </c>
      <c r="N122" t="str">
        <f>IF(ISBLANK(M122),"",IF(ISERROR(VLOOKUP(M122,MapTable!$A:$A,1,0)),"맵없음",""))</f>
        <v/>
      </c>
      <c r="O122">
        <f t="shared" si="4"/>
        <v>4</v>
      </c>
      <c r="Q122">
        <f t="shared" si="5"/>
        <v>4</v>
      </c>
      <c r="R122" t="b">
        <f t="shared" ca="1" si="6"/>
        <v>0</v>
      </c>
      <c r="T122" t="b">
        <f t="shared" ca="1" si="7"/>
        <v>0</v>
      </c>
      <c r="V122" t="str">
        <f>IF(ISBLANK(U122),"",IF(ISERROR(VLOOKUP(U122,MapTable!$A:$A,1,0)),"맵없음",""))</f>
        <v/>
      </c>
      <c r="X122" t="str">
        <f>IF(ISBLANK(W122),"",
IF(ISERROR(FIND(",",W122)),
  IF(ISERROR(VLOOKUP(W122,MapTable!$A:$A,1,0)),"맵없음",
  ""),
IF(ISERROR(FIND(",",W122,FIND(",",W122)+1)),
  IF(OR(ISERROR(VLOOKUP(LEFT(W122,FIND(",",W122)-1),MapTable!$A:$A,1,0)),ISERROR(VLOOKUP(TRIM(MID(W122,FIND(",",W122)+1,999)),MapTable!$A:$A,1,0))),"맵없음",
  ""),
IF(ISERROR(FIND(",",W122,FIND(",",W122,FIND(",",W122)+1)+1)),
  IF(OR(ISERROR(VLOOKUP(LEFT(W122,FIND(",",W122)-1),MapTable!$A:$A,1,0)),ISERROR(VLOOKUP(TRIM(MID(W122,FIND(",",W122)+1,FIND(",",W122,FIND(",",W122)+1)-FIND(",",W122)-1)),MapTable!$A:$A,1,0)),ISERROR(VLOOKUP(TRIM(MID(W122,FIND(",",W122,FIND(",",W122)+1)+1,999)),MapTable!$A:$A,1,0))),"맵없음",
  ""),
IF(ISERROR(FIND(",",W122,FIND(",",W122,FIND(",",W122,FIND(",",W122)+1)+1)+1)),
  IF(OR(ISERROR(VLOOKUP(LEFT(W122,FIND(",",W122)-1),MapTable!$A:$A,1,0)),ISERROR(VLOOKUP(TRIM(MID(W122,FIND(",",W122)+1,FIND(",",W122,FIND(",",W122)+1)-FIND(",",W122)-1)),MapTable!$A:$A,1,0)),ISERROR(VLOOKUP(TRIM(MID(W122,FIND(",",W122,FIND(",",W122)+1)+1,FIND(",",W122,FIND(",",W122,FIND(",",W122)+1)+1)-FIND(",",W122,FIND(",",W122)+1)-1)),MapTable!$A:$A,1,0)),ISERROR(VLOOKUP(TRIM(MID(W122,FIND(",",W122,FIND(",",W122,FIND(",",W122)+1)+1)+1,999)),MapTable!$A:$A,1,0))),"맵없음",
  ""),
)))))</f>
        <v/>
      </c>
      <c r="AC122" t="str">
        <f>IF(ISBLANK(AB122),"",IF(ISERROR(VLOOKUP(AB122,[3]DropTable!$A:$A,1,0)),"드랍없음",""))</f>
        <v/>
      </c>
      <c r="AE122" t="str">
        <f>IF(ISBLANK(AD122),"",IF(ISERROR(VLOOKUP(AD122,[3]DropTable!$A:$A,1,0)),"드랍없음",""))</f>
        <v/>
      </c>
      <c r="AG122">
        <v>9.8000000000000007</v>
      </c>
      <c r="AH122">
        <v>1</v>
      </c>
    </row>
    <row r="123" spans="1:34" x14ac:dyDescent="0.3">
      <c r="A123">
        <v>2</v>
      </c>
      <c r="B123">
        <v>39</v>
      </c>
      <c r="C123">
        <f>IF(OR($L123=TRUE,$A123=0,MOD($A123,ChapterTable!$S$20)&lt;&gt;0),
MAX(0,INT(($B123+ChapterTable!$Q$26+VLOOKUP(SUBSTITUTE(C$1,"성장단계","")&amp;"단계오프셋",ChapterTable!$S:$T,2,0))/ChapterTable!$Q$23)),
MAX(0,INT(($B123+ChapterTable!$S$26+VLOOKUP(SUBSTITUTE(C$1,"성장단계","")&amp;"보스단계오프셋",ChapterTable!$S:$T,2,0))/ChapterTable!$S$23)))</f>
        <v>4</v>
      </c>
      <c r="D123">
        <f>IF(OR($L123=TRUE,$A123=0,MOD($A123,ChapterTable!$S$20)&lt;&gt;0),
MAX(0,INT(($B123+ChapterTable!$Q$26+VLOOKUP(SUBSTITUTE(D$1,"성장단계","")&amp;"단계오프셋",ChapterTable!$S:$T,2,0))/ChapterTable!$Q$23)),
MAX(0,INT(($B123+ChapterTable!$S$26+VLOOKUP(SUBSTITUTE(D$1,"성장단계","")&amp;"보스단계오프셋",ChapterTable!$S:$T,2,0))/ChapterTable!$S$23)))</f>
        <v>3</v>
      </c>
      <c r="E123" s="1">
        <f ca="1">IF(AND($A123=0,$B123=1),
    VLOOKUP(1,ChapterTable!$1:$1048576,MATCH("최종"&amp;SUBSTITUTE(SUBSTITUTE(E$1,"standard",""),"|Float",""),ChapterTable!$1:$1,0),0)*ChapterTable!$Q$17,
  IF(AND($A123=0,$B123=0),
    E124,
  IF($B123=0,
    VLOOKUP($A123,ChapterTable!$1:$1048576,MATCH("최종"&amp;SUBSTITUTE(SUBSTITUTE(E$1,"standard",""),"|Float",""),ChapterTable!$1:$1,0),0),
  IF($B123=1,
    IF($L123=FALSE,
      VLOOKUP($A123,ChapterTable!$1:$1048576,MATCH("최종"&amp;SUBSTITUTE(SUBSTITUTE(E$1,"standard",""),"|Float",""),ChapterTable!$1:$1,0),0),
      VLOOKUP($A123-ChapterTable!$Q$11,ChapterTable!$1:$1048576,MATCH("최종"&amp;SUBSTITUTE(SUBSTITUTE(E$1,"standard",""),"|Float",""),ChapterTable!$1:$1,0),0)*ChapterTable!$Q$14
    ),
  OFFSET(E123,-$B123+IF($L123,1,0),0)*
    (VLOOKUP(SUBSTITUTE(SUBSTITUTE(E$1,"standard",""),"|Float","")&amp;"인게임누적곱배수",ChapterTable!$S:$T,2,0)^C123
    +VLOOKUP(SUBSTITUTE(SUBSTITUTE(E$1,"standard",""),"|Float","")&amp;"인게임누적합배수",ChapterTable!$S:$T,2,0)*C123)
  )
  )
  )
)</f>
        <v>648</v>
      </c>
      <c r="F123" s="1">
        <f ca="1">IF(AND($A123=0,$B123=1),
    VLOOKUP(1,ChapterTable!$1:$1048576,MATCH("최종"&amp;SUBSTITUTE(SUBSTITUTE(F$1,"standard",""),"|Float",""),ChapterTable!$1:$1,0),0)*ChapterTable!$Q$17,
  IF(AND($A123=0,$B123=0),
    F124,
  IF($B123=0,
    VLOOKUP($A123,ChapterTable!$1:$1048576,MATCH("최종"&amp;SUBSTITUTE(SUBSTITUTE(F$1,"standard",""),"|Float",""),ChapterTable!$1:$1,0),0),
  IF($B123=1,
    IF($L123=FALSE,
      VLOOKUP($A123,ChapterTable!$1:$1048576,MATCH("최종"&amp;SUBSTITUTE(SUBSTITUTE(F$1,"standard",""),"|Float",""),ChapterTable!$1:$1,0),0),
      VLOOKUP($A123-ChapterTable!$Q$11,ChapterTable!$1:$1048576,MATCH("최종"&amp;SUBSTITUTE(SUBSTITUTE(F$1,"standard",""),"|Float",""),ChapterTable!$1:$1,0),0)*ChapterTable!$Q$14
    ),
  OFFSET(F123,-$B123+IF($L123,1,0),0)*
    (VLOOKUP(SUBSTITUTE(SUBSTITUTE(F$1,"standard",""),"|Float","")&amp;"인게임누적곱배수",ChapterTable!$S:$T,2,0)^D123
    +VLOOKUP(SUBSTITUTE(SUBSTITUTE(F$1,"standard",""),"|Float","")&amp;"인게임누적합배수",ChapterTable!$S:$T,2,0)*D123)
  )
  )
  )
)</f>
        <v>240</v>
      </c>
      <c r="J123" t="str">
        <f>IF(ISBLANK(I123),"",
IFERROR(VLOOKUP(I123,[1]StringTable!$1:$1048576,MATCH([1]StringTable!$B$1,[1]StringTable!$1:$1,0),0),
IFERROR(VLOOKUP(I123,[1]InApkStringTable!$1:$1048576,MATCH([1]InApkStringTable!$B$1,[1]InApkStringTable!$1:$1,0),0),
"스트링없음")))</f>
        <v/>
      </c>
      <c r="L123" t="b">
        <v>0</v>
      </c>
      <c r="M123" t="s">
        <v>24</v>
      </c>
      <c r="N123" t="str">
        <f>IF(ISBLANK(M123),"",IF(ISERROR(VLOOKUP(M123,MapTable!$A:$A,1,0)),"맵없음",""))</f>
        <v/>
      </c>
      <c r="O123">
        <f t="shared" si="4"/>
        <v>94</v>
      </c>
      <c r="Q123">
        <f t="shared" si="5"/>
        <v>94</v>
      </c>
      <c r="R123" t="b">
        <f t="shared" ca="1" si="6"/>
        <v>1</v>
      </c>
      <c r="T123" t="b">
        <f t="shared" ca="1" si="7"/>
        <v>1</v>
      </c>
      <c r="V123" t="str">
        <f>IF(ISBLANK(U123),"",IF(ISERROR(VLOOKUP(U123,MapTable!$A:$A,1,0)),"맵없음",""))</f>
        <v/>
      </c>
      <c r="X123" t="str">
        <f>IF(ISBLANK(W123),"",
IF(ISERROR(FIND(",",W123)),
  IF(ISERROR(VLOOKUP(W123,MapTable!$A:$A,1,0)),"맵없음",
  ""),
IF(ISERROR(FIND(",",W123,FIND(",",W123)+1)),
  IF(OR(ISERROR(VLOOKUP(LEFT(W123,FIND(",",W123)-1),MapTable!$A:$A,1,0)),ISERROR(VLOOKUP(TRIM(MID(W123,FIND(",",W123)+1,999)),MapTable!$A:$A,1,0))),"맵없음",
  ""),
IF(ISERROR(FIND(",",W123,FIND(",",W123,FIND(",",W123)+1)+1)),
  IF(OR(ISERROR(VLOOKUP(LEFT(W123,FIND(",",W123)-1),MapTable!$A:$A,1,0)),ISERROR(VLOOKUP(TRIM(MID(W123,FIND(",",W123)+1,FIND(",",W123,FIND(",",W123)+1)-FIND(",",W123)-1)),MapTable!$A:$A,1,0)),ISERROR(VLOOKUP(TRIM(MID(W123,FIND(",",W123,FIND(",",W123)+1)+1,999)),MapTable!$A:$A,1,0))),"맵없음",
  ""),
IF(ISERROR(FIND(",",W123,FIND(",",W123,FIND(",",W123,FIND(",",W123)+1)+1)+1)),
  IF(OR(ISERROR(VLOOKUP(LEFT(W123,FIND(",",W123)-1),MapTable!$A:$A,1,0)),ISERROR(VLOOKUP(TRIM(MID(W123,FIND(",",W123)+1,FIND(",",W123,FIND(",",W123)+1)-FIND(",",W123)-1)),MapTable!$A:$A,1,0)),ISERROR(VLOOKUP(TRIM(MID(W123,FIND(",",W123,FIND(",",W123)+1)+1,FIND(",",W123,FIND(",",W123,FIND(",",W123)+1)+1)-FIND(",",W123,FIND(",",W123)+1)-1)),MapTable!$A:$A,1,0)),ISERROR(VLOOKUP(TRIM(MID(W123,FIND(",",W123,FIND(",",W123,FIND(",",W123)+1)+1)+1,999)),MapTable!$A:$A,1,0))),"맵없음",
  ""),
)))))</f>
        <v/>
      </c>
      <c r="AC123" t="str">
        <f>IF(ISBLANK(AB123),"",IF(ISERROR(VLOOKUP(AB123,[3]DropTable!$A:$A,1,0)),"드랍없음",""))</f>
        <v/>
      </c>
      <c r="AE123" t="str">
        <f>IF(ISBLANK(AD123),"",IF(ISERROR(VLOOKUP(AD123,[3]DropTable!$A:$A,1,0)),"드랍없음",""))</f>
        <v/>
      </c>
      <c r="AG123">
        <v>9.8000000000000007</v>
      </c>
      <c r="AH123">
        <v>1</v>
      </c>
    </row>
    <row r="124" spans="1:34" x14ac:dyDescent="0.3">
      <c r="A124">
        <v>2</v>
      </c>
      <c r="B124">
        <v>40</v>
      </c>
      <c r="C124">
        <f>IF(OR($L124=TRUE,$A124=0,MOD($A124,ChapterTable!$S$20)&lt;&gt;0),
MAX(0,INT(($B124+ChapterTable!$Q$26+VLOOKUP(SUBSTITUTE(C$1,"성장단계","")&amp;"단계오프셋",ChapterTable!$S:$T,2,0))/ChapterTable!$Q$23)),
MAX(0,INT(($B124+ChapterTable!$S$26+VLOOKUP(SUBSTITUTE(C$1,"성장단계","")&amp;"보스단계오프셋",ChapterTable!$S:$T,2,0))/ChapterTable!$S$23)))</f>
        <v>4</v>
      </c>
      <c r="D124">
        <f>IF(OR($L124=TRUE,$A124=0,MOD($A124,ChapterTable!$S$20)&lt;&gt;0),
MAX(0,INT(($B124+ChapterTable!$Q$26+VLOOKUP(SUBSTITUTE(D$1,"성장단계","")&amp;"단계오프셋",ChapterTable!$S:$T,2,0))/ChapterTable!$Q$23)),
MAX(0,INT(($B124+ChapterTable!$S$26+VLOOKUP(SUBSTITUTE(D$1,"성장단계","")&amp;"보스단계오프셋",ChapterTable!$S:$T,2,0))/ChapterTable!$S$23)))</f>
        <v>3</v>
      </c>
      <c r="E124" s="1">
        <f ca="1">IF(AND($A124=0,$B124=1),
    VLOOKUP(1,ChapterTable!$1:$1048576,MATCH("최종"&amp;SUBSTITUTE(SUBSTITUTE(E$1,"standard",""),"|Float",""),ChapterTable!$1:$1,0),0)*ChapterTable!$Q$17,
  IF(AND($A124=0,$B124=0),
    E125,
  IF($B124=0,
    VLOOKUP($A124,ChapterTable!$1:$1048576,MATCH("최종"&amp;SUBSTITUTE(SUBSTITUTE(E$1,"standard",""),"|Float",""),ChapterTable!$1:$1,0),0),
  IF($B124=1,
    IF($L124=FALSE,
      VLOOKUP($A124,ChapterTable!$1:$1048576,MATCH("최종"&amp;SUBSTITUTE(SUBSTITUTE(E$1,"standard",""),"|Float",""),ChapterTable!$1:$1,0),0),
      VLOOKUP($A124-ChapterTable!$Q$11,ChapterTable!$1:$1048576,MATCH("최종"&amp;SUBSTITUTE(SUBSTITUTE(E$1,"standard",""),"|Float",""),ChapterTable!$1:$1,0),0)*ChapterTable!$Q$14
    ),
  OFFSET(E124,-$B124+IF($L124,1,0),0)*
    (VLOOKUP(SUBSTITUTE(SUBSTITUTE(E$1,"standard",""),"|Float","")&amp;"인게임누적곱배수",ChapterTable!$S:$T,2,0)^C124
    +VLOOKUP(SUBSTITUTE(SUBSTITUTE(E$1,"standard",""),"|Float","")&amp;"인게임누적합배수",ChapterTable!$S:$T,2,0)*C124)
  )
  )
  )
)</f>
        <v>648</v>
      </c>
      <c r="F124" s="1">
        <f ca="1">IF(AND($A124=0,$B124=1),
    VLOOKUP(1,ChapterTable!$1:$1048576,MATCH("최종"&amp;SUBSTITUTE(SUBSTITUTE(F$1,"standard",""),"|Float",""),ChapterTable!$1:$1,0),0)*ChapterTable!$Q$17,
  IF(AND($A124=0,$B124=0),
    F125,
  IF($B124=0,
    VLOOKUP($A124,ChapterTable!$1:$1048576,MATCH("최종"&amp;SUBSTITUTE(SUBSTITUTE(F$1,"standard",""),"|Float",""),ChapterTable!$1:$1,0),0),
  IF($B124=1,
    IF($L124=FALSE,
      VLOOKUP($A124,ChapterTable!$1:$1048576,MATCH("최종"&amp;SUBSTITUTE(SUBSTITUTE(F$1,"standard",""),"|Float",""),ChapterTable!$1:$1,0),0),
      VLOOKUP($A124-ChapterTable!$Q$11,ChapterTable!$1:$1048576,MATCH("최종"&amp;SUBSTITUTE(SUBSTITUTE(F$1,"standard",""),"|Float",""),ChapterTable!$1:$1,0),0)*ChapterTable!$Q$14
    ),
  OFFSET(F124,-$B124+IF($L124,1,0),0)*
    (VLOOKUP(SUBSTITUTE(SUBSTITUTE(F$1,"standard",""),"|Float","")&amp;"인게임누적곱배수",ChapterTable!$S:$T,2,0)^D124
    +VLOOKUP(SUBSTITUTE(SUBSTITUTE(F$1,"standard",""),"|Float","")&amp;"인게임누적합배수",ChapterTable!$S:$T,2,0)*D124)
  )
  )
  )
)</f>
        <v>240</v>
      </c>
      <c r="J124" t="str">
        <f>IF(ISBLANK(I124),"",
IFERROR(VLOOKUP(I124,[1]StringTable!$1:$1048576,MATCH([1]StringTable!$B$1,[1]StringTable!$1:$1,0),0),
IFERROR(VLOOKUP(I124,[1]InApkStringTable!$1:$1048576,MATCH([1]InApkStringTable!$B$1,[1]InApkStringTable!$1:$1,0),0),
"스트링없음")))</f>
        <v/>
      </c>
      <c r="L124" t="b">
        <v>0</v>
      </c>
      <c r="M124" t="s">
        <v>24</v>
      </c>
      <c r="N124" t="str">
        <f>IF(ISBLANK(M124),"",IF(ISERROR(VLOOKUP(M124,MapTable!$A:$A,1,0)),"맵없음",""))</f>
        <v/>
      </c>
      <c r="O124">
        <f t="shared" si="4"/>
        <v>21</v>
      </c>
      <c r="Q124">
        <f t="shared" si="5"/>
        <v>21</v>
      </c>
      <c r="R124" t="b">
        <f t="shared" ca="1" si="6"/>
        <v>0</v>
      </c>
      <c r="T124" t="b">
        <f t="shared" ca="1" si="7"/>
        <v>0</v>
      </c>
      <c r="V124" t="str">
        <f>IF(ISBLANK(U124),"",IF(ISERROR(VLOOKUP(U124,MapTable!$A:$A,1,0)),"맵없음",""))</f>
        <v/>
      </c>
      <c r="X124" t="str">
        <f>IF(ISBLANK(W124),"",
IF(ISERROR(FIND(",",W124)),
  IF(ISERROR(VLOOKUP(W124,MapTable!$A:$A,1,0)),"맵없음",
  ""),
IF(ISERROR(FIND(",",W124,FIND(",",W124)+1)),
  IF(OR(ISERROR(VLOOKUP(LEFT(W124,FIND(",",W124)-1),MapTable!$A:$A,1,0)),ISERROR(VLOOKUP(TRIM(MID(W124,FIND(",",W124)+1,999)),MapTable!$A:$A,1,0))),"맵없음",
  ""),
IF(ISERROR(FIND(",",W124,FIND(",",W124,FIND(",",W124)+1)+1)),
  IF(OR(ISERROR(VLOOKUP(LEFT(W124,FIND(",",W124)-1),MapTable!$A:$A,1,0)),ISERROR(VLOOKUP(TRIM(MID(W124,FIND(",",W124)+1,FIND(",",W124,FIND(",",W124)+1)-FIND(",",W124)-1)),MapTable!$A:$A,1,0)),ISERROR(VLOOKUP(TRIM(MID(W124,FIND(",",W124,FIND(",",W124)+1)+1,999)),MapTable!$A:$A,1,0))),"맵없음",
  ""),
IF(ISERROR(FIND(",",W124,FIND(",",W124,FIND(",",W124,FIND(",",W124)+1)+1)+1)),
  IF(OR(ISERROR(VLOOKUP(LEFT(W124,FIND(",",W124)-1),MapTable!$A:$A,1,0)),ISERROR(VLOOKUP(TRIM(MID(W124,FIND(",",W124)+1,FIND(",",W124,FIND(",",W124)+1)-FIND(",",W124)-1)),MapTable!$A:$A,1,0)),ISERROR(VLOOKUP(TRIM(MID(W124,FIND(",",W124,FIND(",",W124)+1)+1,FIND(",",W124,FIND(",",W124,FIND(",",W124)+1)+1)-FIND(",",W124,FIND(",",W124)+1)-1)),MapTable!$A:$A,1,0)),ISERROR(VLOOKUP(TRIM(MID(W124,FIND(",",W124,FIND(",",W124,FIND(",",W124)+1)+1)+1,999)),MapTable!$A:$A,1,0))),"맵없음",
  ""),
)))))</f>
        <v/>
      </c>
      <c r="AC124" t="str">
        <f>IF(ISBLANK(AB124),"",IF(ISERROR(VLOOKUP(AB124,[3]DropTable!$A:$A,1,0)),"드랍없음",""))</f>
        <v/>
      </c>
      <c r="AE124" t="str">
        <f>IF(ISBLANK(AD124),"",IF(ISERROR(VLOOKUP(AD124,[3]DropTable!$A:$A,1,0)),"드랍없음",""))</f>
        <v/>
      </c>
      <c r="AG124">
        <v>9.8000000000000007</v>
      </c>
      <c r="AH124">
        <v>1</v>
      </c>
    </row>
    <row r="125" spans="1:34" x14ac:dyDescent="0.3">
      <c r="A125">
        <v>2</v>
      </c>
      <c r="B125">
        <v>41</v>
      </c>
      <c r="C125">
        <f>IF(OR($L125=TRUE,$A125=0,MOD($A125,ChapterTable!$S$20)&lt;&gt;0),
MAX(0,INT(($B125+ChapterTable!$Q$26+VLOOKUP(SUBSTITUTE(C$1,"성장단계","")&amp;"단계오프셋",ChapterTable!$S:$T,2,0))/ChapterTable!$Q$23)),
MAX(0,INT(($B125+ChapterTable!$S$26+VLOOKUP(SUBSTITUTE(C$1,"성장단계","")&amp;"보스단계오프셋",ChapterTable!$S:$T,2,0))/ChapterTable!$S$23)))</f>
        <v>4</v>
      </c>
      <c r="D125">
        <f>IF(OR($L125=TRUE,$A125=0,MOD($A125,ChapterTable!$S$20)&lt;&gt;0),
MAX(0,INT(($B125+ChapterTable!$Q$26+VLOOKUP(SUBSTITUTE(D$1,"성장단계","")&amp;"단계오프셋",ChapterTable!$S:$T,2,0))/ChapterTable!$Q$23)),
MAX(0,INT(($B125+ChapterTable!$S$26+VLOOKUP(SUBSTITUTE(D$1,"성장단계","")&amp;"보스단계오프셋",ChapterTable!$S:$T,2,0))/ChapterTable!$S$23)))</f>
        <v>4</v>
      </c>
      <c r="E125" s="1">
        <f ca="1">IF(AND($A125=0,$B125=1),
    VLOOKUP(1,ChapterTable!$1:$1048576,MATCH("최종"&amp;SUBSTITUTE(SUBSTITUTE(E$1,"standard",""),"|Float",""),ChapterTable!$1:$1,0),0)*ChapterTable!$Q$17,
  IF(AND($A125=0,$B125=0),
    E126,
  IF($B125=0,
    VLOOKUP($A125,ChapterTable!$1:$1048576,MATCH("최종"&amp;SUBSTITUTE(SUBSTITUTE(E$1,"standard",""),"|Float",""),ChapterTable!$1:$1,0),0),
  IF($B125=1,
    IF($L125=FALSE,
      VLOOKUP($A125,ChapterTable!$1:$1048576,MATCH("최종"&amp;SUBSTITUTE(SUBSTITUTE(E$1,"standard",""),"|Float",""),ChapterTable!$1:$1,0),0),
      VLOOKUP($A125-ChapterTable!$Q$11,ChapterTable!$1:$1048576,MATCH("최종"&amp;SUBSTITUTE(SUBSTITUTE(E$1,"standard",""),"|Float",""),ChapterTable!$1:$1,0),0)*ChapterTable!$Q$14
    ),
  OFFSET(E125,-$B125+IF($L125,1,0),0)*
    (VLOOKUP(SUBSTITUTE(SUBSTITUTE(E$1,"standard",""),"|Float","")&amp;"인게임누적곱배수",ChapterTable!$S:$T,2,0)^C125
    +VLOOKUP(SUBSTITUTE(SUBSTITUTE(E$1,"standard",""),"|Float","")&amp;"인게임누적합배수",ChapterTable!$S:$T,2,0)*C125)
  )
  )
  )
)</f>
        <v>648</v>
      </c>
      <c r="F125" s="1">
        <f ca="1">IF(AND($A125=0,$B125=1),
    VLOOKUP(1,ChapterTable!$1:$1048576,MATCH("최종"&amp;SUBSTITUTE(SUBSTITUTE(F$1,"standard",""),"|Float",""),ChapterTable!$1:$1,0),0)*ChapterTable!$Q$17,
  IF(AND($A125=0,$B125=0),
    F126,
  IF($B125=0,
    VLOOKUP($A125,ChapterTable!$1:$1048576,MATCH("최종"&amp;SUBSTITUTE(SUBSTITUTE(F$1,"standard",""),"|Float",""),ChapterTable!$1:$1,0),0),
  IF($B125=1,
    IF($L125=FALSE,
      VLOOKUP($A125,ChapterTable!$1:$1048576,MATCH("최종"&amp;SUBSTITUTE(SUBSTITUTE(F$1,"standard",""),"|Float",""),ChapterTable!$1:$1,0),0),
      VLOOKUP($A125-ChapterTable!$Q$11,ChapterTable!$1:$1048576,MATCH("최종"&amp;SUBSTITUTE(SUBSTITUTE(F$1,"standard",""),"|Float",""),ChapterTable!$1:$1,0),0)*ChapterTable!$Q$14
    ),
  OFFSET(F125,-$B125+IF($L125,1,0),0)*
    (VLOOKUP(SUBSTITUTE(SUBSTITUTE(F$1,"standard",""),"|Float","")&amp;"인게임누적곱배수",ChapterTable!$S:$T,2,0)^D125
    +VLOOKUP(SUBSTITUTE(SUBSTITUTE(F$1,"standard",""),"|Float","")&amp;"인게임누적합배수",ChapterTable!$S:$T,2,0)*D125)
  )
  )
  )
)</f>
        <v>270</v>
      </c>
      <c r="G125" t="s">
        <v>578</v>
      </c>
      <c r="J125" t="str">
        <f>IF(ISBLANK(I125),"",
IFERROR(VLOOKUP(I125,[1]StringTable!$1:$1048576,MATCH([1]StringTable!$B$1,[1]StringTable!$1:$1,0),0),
IFERROR(VLOOKUP(I125,[1]InApkStringTable!$1:$1048576,MATCH([1]InApkStringTable!$B$1,[1]InApkStringTable!$1:$1,0),0),
"스트링없음")))</f>
        <v/>
      </c>
      <c r="L125" t="b">
        <v>0</v>
      </c>
      <c r="M125" t="s">
        <v>24</v>
      </c>
      <c r="N125" t="str">
        <f>IF(ISBLANK(M125),"",IF(ISERROR(VLOOKUP(M125,MapTable!$A:$A,1,0)),"맵없음",""))</f>
        <v/>
      </c>
      <c r="O125">
        <f t="shared" si="4"/>
        <v>5</v>
      </c>
      <c r="Q125">
        <f t="shared" si="5"/>
        <v>5</v>
      </c>
      <c r="R125" t="b">
        <f t="shared" ca="1" si="6"/>
        <v>0</v>
      </c>
      <c r="T125" t="b">
        <f t="shared" ca="1" si="7"/>
        <v>0</v>
      </c>
      <c r="V125" t="str">
        <f>IF(ISBLANK(U125),"",IF(ISERROR(VLOOKUP(U125,MapTable!$A:$A,1,0)),"맵없음",""))</f>
        <v/>
      </c>
      <c r="X125" t="str">
        <f>IF(ISBLANK(W125),"",
IF(ISERROR(FIND(",",W125)),
  IF(ISERROR(VLOOKUP(W125,MapTable!$A:$A,1,0)),"맵없음",
  ""),
IF(ISERROR(FIND(",",W125,FIND(",",W125)+1)),
  IF(OR(ISERROR(VLOOKUP(LEFT(W125,FIND(",",W125)-1),MapTable!$A:$A,1,0)),ISERROR(VLOOKUP(TRIM(MID(W125,FIND(",",W125)+1,999)),MapTable!$A:$A,1,0))),"맵없음",
  ""),
IF(ISERROR(FIND(",",W125,FIND(",",W125,FIND(",",W125)+1)+1)),
  IF(OR(ISERROR(VLOOKUP(LEFT(W125,FIND(",",W125)-1),MapTable!$A:$A,1,0)),ISERROR(VLOOKUP(TRIM(MID(W125,FIND(",",W125)+1,FIND(",",W125,FIND(",",W125)+1)-FIND(",",W125)-1)),MapTable!$A:$A,1,0)),ISERROR(VLOOKUP(TRIM(MID(W125,FIND(",",W125,FIND(",",W125)+1)+1,999)),MapTable!$A:$A,1,0))),"맵없음",
  ""),
IF(ISERROR(FIND(",",W125,FIND(",",W125,FIND(",",W125,FIND(",",W125)+1)+1)+1)),
  IF(OR(ISERROR(VLOOKUP(LEFT(W125,FIND(",",W125)-1),MapTable!$A:$A,1,0)),ISERROR(VLOOKUP(TRIM(MID(W125,FIND(",",W125)+1,FIND(",",W125,FIND(",",W125)+1)-FIND(",",W125)-1)),MapTable!$A:$A,1,0)),ISERROR(VLOOKUP(TRIM(MID(W125,FIND(",",W125,FIND(",",W125)+1)+1,FIND(",",W125,FIND(",",W125,FIND(",",W125)+1)+1)-FIND(",",W125,FIND(",",W125)+1)-1)),MapTable!$A:$A,1,0)),ISERROR(VLOOKUP(TRIM(MID(W125,FIND(",",W125,FIND(",",W125,FIND(",",W125)+1)+1)+1,999)),MapTable!$A:$A,1,0))),"맵없음",
  ""),
)))))</f>
        <v/>
      </c>
      <c r="AC125" t="str">
        <f>IF(ISBLANK(AB125),"",IF(ISERROR(VLOOKUP(AB125,[3]DropTable!$A:$A,1,0)),"드랍없음",""))</f>
        <v/>
      </c>
      <c r="AE125" t="str">
        <f>IF(ISBLANK(AD125),"",IF(ISERROR(VLOOKUP(AD125,[3]DropTable!$A:$A,1,0)),"드랍없음",""))</f>
        <v/>
      </c>
      <c r="AG125">
        <v>9.8000000000000007</v>
      </c>
      <c r="AH125">
        <v>1</v>
      </c>
    </row>
    <row r="126" spans="1:34" x14ac:dyDescent="0.3">
      <c r="A126">
        <v>2</v>
      </c>
      <c r="B126">
        <v>42</v>
      </c>
      <c r="C126">
        <f>IF(OR($L126=TRUE,$A126=0,MOD($A126,ChapterTable!$S$20)&lt;&gt;0),
MAX(0,INT(($B126+ChapterTable!$Q$26+VLOOKUP(SUBSTITUTE(C$1,"성장단계","")&amp;"단계오프셋",ChapterTable!$S:$T,2,0))/ChapterTable!$Q$23)),
MAX(0,INT(($B126+ChapterTable!$S$26+VLOOKUP(SUBSTITUTE(C$1,"성장단계","")&amp;"보스단계오프셋",ChapterTable!$S:$T,2,0))/ChapterTable!$S$23)))</f>
        <v>4</v>
      </c>
      <c r="D126">
        <f>IF(OR($L126=TRUE,$A126=0,MOD($A126,ChapterTable!$S$20)&lt;&gt;0),
MAX(0,INT(($B126+ChapterTable!$Q$26+VLOOKUP(SUBSTITUTE(D$1,"성장단계","")&amp;"단계오프셋",ChapterTable!$S:$T,2,0))/ChapterTable!$Q$23)),
MAX(0,INT(($B126+ChapterTable!$S$26+VLOOKUP(SUBSTITUTE(D$1,"성장단계","")&amp;"보스단계오프셋",ChapterTable!$S:$T,2,0))/ChapterTable!$S$23)))</f>
        <v>4</v>
      </c>
      <c r="E126" s="1">
        <f ca="1">IF(AND($A126=0,$B126=1),
    VLOOKUP(1,ChapterTable!$1:$1048576,MATCH("최종"&amp;SUBSTITUTE(SUBSTITUTE(E$1,"standard",""),"|Float",""),ChapterTable!$1:$1,0),0)*ChapterTable!$Q$17,
  IF(AND($A126=0,$B126=0),
    E127,
  IF($B126=0,
    VLOOKUP($A126,ChapterTable!$1:$1048576,MATCH("최종"&amp;SUBSTITUTE(SUBSTITUTE(E$1,"standard",""),"|Float",""),ChapterTable!$1:$1,0),0),
  IF($B126=1,
    IF($L126=FALSE,
      VLOOKUP($A126,ChapterTable!$1:$1048576,MATCH("최종"&amp;SUBSTITUTE(SUBSTITUTE(E$1,"standard",""),"|Float",""),ChapterTable!$1:$1,0),0),
      VLOOKUP($A126-ChapterTable!$Q$11,ChapterTable!$1:$1048576,MATCH("최종"&amp;SUBSTITUTE(SUBSTITUTE(E$1,"standard",""),"|Float",""),ChapterTable!$1:$1,0),0)*ChapterTable!$Q$14
    ),
  OFFSET(E126,-$B126+IF($L126,1,0),0)*
    (VLOOKUP(SUBSTITUTE(SUBSTITUTE(E$1,"standard",""),"|Float","")&amp;"인게임누적곱배수",ChapterTable!$S:$T,2,0)^C126
    +VLOOKUP(SUBSTITUTE(SUBSTITUTE(E$1,"standard",""),"|Float","")&amp;"인게임누적합배수",ChapterTable!$S:$T,2,0)*C126)
  )
  )
  )
)</f>
        <v>648</v>
      </c>
      <c r="F126" s="1">
        <f ca="1">IF(AND($A126=0,$B126=1),
    VLOOKUP(1,ChapterTable!$1:$1048576,MATCH("최종"&amp;SUBSTITUTE(SUBSTITUTE(F$1,"standard",""),"|Float",""),ChapterTable!$1:$1,0),0)*ChapterTable!$Q$17,
  IF(AND($A126=0,$B126=0),
    F127,
  IF($B126=0,
    VLOOKUP($A126,ChapterTable!$1:$1048576,MATCH("최종"&amp;SUBSTITUTE(SUBSTITUTE(F$1,"standard",""),"|Float",""),ChapterTable!$1:$1,0),0),
  IF($B126=1,
    IF($L126=FALSE,
      VLOOKUP($A126,ChapterTable!$1:$1048576,MATCH("최종"&amp;SUBSTITUTE(SUBSTITUTE(F$1,"standard",""),"|Float",""),ChapterTable!$1:$1,0),0),
      VLOOKUP($A126-ChapterTable!$Q$11,ChapterTable!$1:$1048576,MATCH("최종"&amp;SUBSTITUTE(SUBSTITUTE(F$1,"standard",""),"|Float",""),ChapterTable!$1:$1,0),0)*ChapterTable!$Q$14
    ),
  OFFSET(F126,-$B126+IF($L126,1,0),0)*
    (VLOOKUP(SUBSTITUTE(SUBSTITUTE(F$1,"standard",""),"|Float","")&amp;"인게임누적곱배수",ChapterTable!$S:$T,2,0)^D126
    +VLOOKUP(SUBSTITUTE(SUBSTITUTE(F$1,"standard",""),"|Float","")&amp;"인게임누적합배수",ChapterTable!$S:$T,2,0)*D126)
  )
  )
  )
)</f>
        <v>270</v>
      </c>
      <c r="J126" t="str">
        <f>IF(ISBLANK(I126),"",
IFERROR(VLOOKUP(I126,[1]StringTable!$1:$1048576,MATCH([1]StringTable!$B$1,[1]StringTable!$1:$1,0),0),
IFERROR(VLOOKUP(I126,[1]InApkStringTable!$1:$1048576,MATCH([1]InApkStringTable!$B$1,[1]InApkStringTable!$1:$1,0),0),
"스트링없음")))</f>
        <v/>
      </c>
      <c r="L126" t="b">
        <v>0</v>
      </c>
      <c r="M126" t="s">
        <v>24</v>
      </c>
      <c r="N126" t="str">
        <f>IF(ISBLANK(M126),"",IF(ISERROR(VLOOKUP(M126,MapTable!$A:$A,1,0)),"맵없음",""))</f>
        <v/>
      </c>
      <c r="O126">
        <f t="shared" si="4"/>
        <v>5</v>
      </c>
      <c r="Q126">
        <f t="shared" si="5"/>
        <v>5</v>
      </c>
      <c r="R126" t="b">
        <f t="shared" ca="1" si="6"/>
        <v>0</v>
      </c>
      <c r="T126" t="b">
        <f t="shared" ca="1" si="7"/>
        <v>0</v>
      </c>
      <c r="V126" t="str">
        <f>IF(ISBLANK(U126),"",IF(ISERROR(VLOOKUP(U126,MapTable!$A:$A,1,0)),"맵없음",""))</f>
        <v/>
      </c>
      <c r="X126" t="str">
        <f>IF(ISBLANK(W126),"",
IF(ISERROR(FIND(",",W126)),
  IF(ISERROR(VLOOKUP(W126,MapTable!$A:$A,1,0)),"맵없음",
  ""),
IF(ISERROR(FIND(",",W126,FIND(",",W126)+1)),
  IF(OR(ISERROR(VLOOKUP(LEFT(W126,FIND(",",W126)-1),MapTable!$A:$A,1,0)),ISERROR(VLOOKUP(TRIM(MID(W126,FIND(",",W126)+1,999)),MapTable!$A:$A,1,0))),"맵없음",
  ""),
IF(ISERROR(FIND(",",W126,FIND(",",W126,FIND(",",W126)+1)+1)),
  IF(OR(ISERROR(VLOOKUP(LEFT(W126,FIND(",",W126)-1),MapTable!$A:$A,1,0)),ISERROR(VLOOKUP(TRIM(MID(W126,FIND(",",W126)+1,FIND(",",W126,FIND(",",W126)+1)-FIND(",",W126)-1)),MapTable!$A:$A,1,0)),ISERROR(VLOOKUP(TRIM(MID(W126,FIND(",",W126,FIND(",",W126)+1)+1,999)),MapTable!$A:$A,1,0))),"맵없음",
  ""),
IF(ISERROR(FIND(",",W126,FIND(",",W126,FIND(",",W126,FIND(",",W126)+1)+1)+1)),
  IF(OR(ISERROR(VLOOKUP(LEFT(W126,FIND(",",W126)-1),MapTable!$A:$A,1,0)),ISERROR(VLOOKUP(TRIM(MID(W126,FIND(",",W126)+1,FIND(",",W126,FIND(",",W126)+1)-FIND(",",W126)-1)),MapTable!$A:$A,1,0)),ISERROR(VLOOKUP(TRIM(MID(W126,FIND(",",W126,FIND(",",W126)+1)+1,FIND(",",W126,FIND(",",W126,FIND(",",W126)+1)+1)-FIND(",",W126,FIND(",",W126)+1)-1)),MapTable!$A:$A,1,0)),ISERROR(VLOOKUP(TRIM(MID(W126,FIND(",",W126,FIND(",",W126,FIND(",",W126)+1)+1)+1,999)),MapTable!$A:$A,1,0))),"맵없음",
  ""),
)))))</f>
        <v/>
      </c>
      <c r="AC126" t="str">
        <f>IF(ISBLANK(AB126),"",IF(ISERROR(VLOOKUP(AB126,[3]DropTable!$A:$A,1,0)),"드랍없음",""))</f>
        <v/>
      </c>
      <c r="AE126" t="str">
        <f>IF(ISBLANK(AD126),"",IF(ISERROR(VLOOKUP(AD126,[3]DropTable!$A:$A,1,0)),"드랍없음",""))</f>
        <v/>
      </c>
      <c r="AG126">
        <v>9.8000000000000007</v>
      </c>
      <c r="AH126">
        <v>1</v>
      </c>
    </row>
    <row r="127" spans="1:34" x14ac:dyDescent="0.3">
      <c r="A127">
        <v>2</v>
      </c>
      <c r="B127">
        <v>43</v>
      </c>
      <c r="C127">
        <f>IF(OR($L127=TRUE,$A127=0,MOD($A127,ChapterTable!$S$20)&lt;&gt;0),
MAX(0,INT(($B127+ChapterTable!$Q$26+VLOOKUP(SUBSTITUTE(C$1,"성장단계","")&amp;"단계오프셋",ChapterTable!$S:$T,2,0))/ChapterTable!$Q$23)),
MAX(0,INT(($B127+ChapterTable!$S$26+VLOOKUP(SUBSTITUTE(C$1,"성장단계","")&amp;"보스단계오프셋",ChapterTable!$S:$T,2,0))/ChapterTable!$S$23)))</f>
        <v>4</v>
      </c>
      <c r="D127">
        <f>IF(OR($L127=TRUE,$A127=0,MOD($A127,ChapterTable!$S$20)&lt;&gt;0),
MAX(0,INT(($B127+ChapterTable!$Q$26+VLOOKUP(SUBSTITUTE(D$1,"성장단계","")&amp;"단계오프셋",ChapterTable!$S:$T,2,0))/ChapterTable!$Q$23)),
MAX(0,INT(($B127+ChapterTable!$S$26+VLOOKUP(SUBSTITUTE(D$1,"성장단계","")&amp;"보스단계오프셋",ChapterTable!$S:$T,2,0))/ChapterTable!$S$23)))</f>
        <v>4</v>
      </c>
      <c r="E127" s="1">
        <f ca="1">IF(AND($A127=0,$B127=1),
    VLOOKUP(1,ChapterTable!$1:$1048576,MATCH("최종"&amp;SUBSTITUTE(SUBSTITUTE(E$1,"standard",""),"|Float",""),ChapterTable!$1:$1,0),0)*ChapterTable!$Q$17,
  IF(AND($A127=0,$B127=0),
    E128,
  IF($B127=0,
    VLOOKUP($A127,ChapterTable!$1:$1048576,MATCH("최종"&amp;SUBSTITUTE(SUBSTITUTE(E$1,"standard",""),"|Float",""),ChapterTable!$1:$1,0),0),
  IF($B127=1,
    IF($L127=FALSE,
      VLOOKUP($A127,ChapterTable!$1:$1048576,MATCH("최종"&amp;SUBSTITUTE(SUBSTITUTE(E$1,"standard",""),"|Float",""),ChapterTable!$1:$1,0),0),
      VLOOKUP($A127-ChapterTable!$Q$11,ChapterTable!$1:$1048576,MATCH("최종"&amp;SUBSTITUTE(SUBSTITUTE(E$1,"standard",""),"|Float",""),ChapterTable!$1:$1,0),0)*ChapterTable!$Q$14
    ),
  OFFSET(E127,-$B127+IF($L127,1,0),0)*
    (VLOOKUP(SUBSTITUTE(SUBSTITUTE(E$1,"standard",""),"|Float","")&amp;"인게임누적곱배수",ChapterTable!$S:$T,2,0)^C127
    +VLOOKUP(SUBSTITUTE(SUBSTITUTE(E$1,"standard",""),"|Float","")&amp;"인게임누적합배수",ChapterTable!$S:$T,2,0)*C127)
  )
  )
  )
)</f>
        <v>648</v>
      </c>
      <c r="F127" s="1">
        <f ca="1">IF(AND($A127=0,$B127=1),
    VLOOKUP(1,ChapterTable!$1:$1048576,MATCH("최종"&amp;SUBSTITUTE(SUBSTITUTE(F$1,"standard",""),"|Float",""),ChapterTable!$1:$1,0),0)*ChapterTable!$Q$17,
  IF(AND($A127=0,$B127=0),
    F128,
  IF($B127=0,
    VLOOKUP($A127,ChapterTable!$1:$1048576,MATCH("최종"&amp;SUBSTITUTE(SUBSTITUTE(F$1,"standard",""),"|Float",""),ChapterTable!$1:$1,0),0),
  IF($B127=1,
    IF($L127=FALSE,
      VLOOKUP($A127,ChapterTable!$1:$1048576,MATCH("최종"&amp;SUBSTITUTE(SUBSTITUTE(F$1,"standard",""),"|Float",""),ChapterTable!$1:$1,0),0),
      VLOOKUP($A127-ChapterTable!$Q$11,ChapterTable!$1:$1048576,MATCH("최종"&amp;SUBSTITUTE(SUBSTITUTE(F$1,"standard",""),"|Float",""),ChapterTable!$1:$1,0),0)*ChapterTable!$Q$14
    ),
  OFFSET(F127,-$B127+IF($L127,1,0),0)*
    (VLOOKUP(SUBSTITUTE(SUBSTITUTE(F$1,"standard",""),"|Float","")&amp;"인게임누적곱배수",ChapterTable!$S:$T,2,0)^D127
    +VLOOKUP(SUBSTITUTE(SUBSTITUTE(F$1,"standard",""),"|Float","")&amp;"인게임누적합배수",ChapterTable!$S:$T,2,0)*D127)
  )
  )
  )
)</f>
        <v>270</v>
      </c>
      <c r="J127" t="str">
        <f>IF(ISBLANK(I127),"",
IFERROR(VLOOKUP(I127,[1]StringTable!$1:$1048576,MATCH([1]StringTable!$B$1,[1]StringTable!$1:$1,0),0),
IFERROR(VLOOKUP(I127,[1]InApkStringTable!$1:$1048576,MATCH([1]InApkStringTable!$B$1,[1]InApkStringTable!$1:$1,0),0),
"스트링없음")))</f>
        <v/>
      </c>
      <c r="L127" t="b">
        <v>0</v>
      </c>
      <c r="M127" t="s">
        <v>24</v>
      </c>
      <c r="N127" t="str">
        <f>IF(ISBLANK(M127),"",IF(ISERROR(VLOOKUP(M127,MapTable!$A:$A,1,0)),"맵없음",""))</f>
        <v/>
      </c>
      <c r="O127">
        <f t="shared" si="4"/>
        <v>5</v>
      </c>
      <c r="Q127">
        <f t="shared" si="5"/>
        <v>5</v>
      </c>
      <c r="R127" t="b">
        <f t="shared" ca="1" si="6"/>
        <v>0</v>
      </c>
      <c r="T127" t="b">
        <f t="shared" ca="1" si="7"/>
        <v>0</v>
      </c>
      <c r="V127" t="str">
        <f>IF(ISBLANK(U127),"",IF(ISERROR(VLOOKUP(U127,MapTable!$A:$A,1,0)),"맵없음",""))</f>
        <v/>
      </c>
      <c r="X127" t="str">
        <f>IF(ISBLANK(W127),"",
IF(ISERROR(FIND(",",W127)),
  IF(ISERROR(VLOOKUP(W127,MapTable!$A:$A,1,0)),"맵없음",
  ""),
IF(ISERROR(FIND(",",W127,FIND(",",W127)+1)),
  IF(OR(ISERROR(VLOOKUP(LEFT(W127,FIND(",",W127)-1),MapTable!$A:$A,1,0)),ISERROR(VLOOKUP(TRIM(MID(W127,FIND(",",W127)+1,999)),MapTable!$A:$A,1,0))),"맵없음",
  ""),
IF(ISERROR(FIND(",",W127,FIND(",",W127,FIND(",",W127)+1)+1)),
  IF(OR(ISERROR(VLOOKUP(LEFT(W127,FIND(",",W127)-1),MapTable!$A:$A,1,0)),ISERROR(VLOOKUP(TRIM(MID(W127,FIND(",",W127)+1,FIND(",",W127,FIND(",",W127)+1)-FIND(",",W127)-1)),MapTable!$A:$A,1,0)),ISERROR(VLOOKUP(TRIM(MID(W127,FIND(",",W127,FIND(",",W127)+1)+1,999)),MapTable!$A:$A,1,0))),"맵없음",
  ""),
IF(ISERROR(FIND(",",W127,FIND(",",W127,FIND(",",W127,FIND(",",W127)+1)+1)+1)),
  IF(OR(ISERROR(VLOOKUP(LEFT(W127,FIND(",",W127)-1),MapTable!$A:$A,1,0)),ISERROR(VLOOKUP(TRIM(MID(W127,FIND(",",W127)+1,FIND(",",W127,FIND(",",W127)+1)-FIND(",",W127)-1)),MapTable!$A:$A,1,0)),ISERROR(VLOOKUP(TRIM(MID(W127,FIND(",",W127,FIND(",",W127)+1)+1,FIND(",",W127,FIND(",",W127,FIND(",",W127)+1)+1)-FIND(",",W127,FIND(",",W127)+1)-1)),MapTable!$A:$A,1,0)),ISERROR(VLOOKUP(TRIM(MID(W127,FIND(",",W127,FIND(",",W127,FIND(",",W127)+1)+1)+1,999)),MapTable!$A:$A,1,0))),"맵없음",
  ""),
)))))</f>
        <v/>
      </c>
      <c r="AC127" t="str">
        <f>IF(ISBLANK(AB127),"",IF(ISERROR(VLOOKUP(AB127,[3]DropTable!$A:$A,1,0)),"드랍없음",""))</f>
        <v/>
      </c>
      <c r="AE127" t="str">
        <f>IF(ISBLANK(AD127),"",IF(ISERROR(VLOOKUP(AD127,[3]DropTable!$A:$A,1,0)),"드랍없음",""))</f>
        <v/>
      </c>
      <c r="AG127">
        <v>9.8000000000000007</v>
      </c>
      <c r="AH127">
        <v>1</v>
      </c>
    </row>
    <row r="128" spans="1:34" x14ac:dyDescent="0.3">
      <c r="A128">
        <v>2</v>
      </c>
      <c r="B128">
        <v>44</v>
      </c>
      <c r="C128">
        <f>IF(OR($L128=TRUE,$A128=0,MOD($A128,ChapterTable!$S$20)&lt;&gt;0),
MAX(0,INT(($B128+ChapterTable!$Q$26+VLOOKUP(SUBSTITUTE(C$1,"성장단계","")&amp;"단계오프셋",ChapterTable!$S:$T,2,0))/ChapterTable!$Q$23)),
MAX(0,INT(($B128+ChapterTable!$S$26+VLOOKUP(SUBSTITUTE(C$1,"성장단계","")&amp;"보스단계오프셋",ChapterTable!$S:$T,2,0))/ChapterTable!$S$23)))</f>
        <v>4</v>
      </c>
      <c r="D128">
        <f>IF(OR($L128=TRUE,$A128=0,MOD($A128,ChapterTable!$S$20)&lt;&gt;0),
MAX(0,INT(($B128+ChapterTable!$Q$26+VLOOKUP(SUBSTITUTE(D$1,"성장단계","")&amp;"단계오프셋",ChapterTable!$S:$T,2,0))/ChapterTable!$Q$23)),
MAX(0,INT(($B128+ChapterTable!$S$26+VLOOKUP(SUBSTITUTE(D$1,"성장단계","")&amp;"보스단계오프셋",ChapterTable!$S:$T,2,0))/ChapterTable!$S$23)))</f>
        <v>4</v>
      </c>
      <c r="E128" s="1">
        <f ca="1">IF(AND($A128=0,$B128=1),
    VLOOKUP(1,ChapterTable!$1:$1048576,MATCH("최종"&amp;SUBSTITUTE(SUBSTITUTE(E$1,"standard",""),"|Float",""),ChapterTable!$1:$1,0),0)*ChapterTable!$Q$17,
  IF(AND($A128=0,$B128=0),
    E129,
  IF($B128=0,
    VLOOKUP($A128,ChapterTable!$1:$1048576,MATCH("최종"&amp;SUBSTITUTE(SUBSTITUTE(E$1,"standard",""),"|Float",""),ChapterTable!$1:$1,0),0),
  IF($B128=1,
    IF($L128=FALSE,
      VLOOKUP($A128,ChapterTable!$1:$1048576,MATCH("최종"&amp;SUBSTITUTE(SUBSTITUTE(E$1,"standard",""),"|Float",""),ChapterTable!$1:$1,0),0),
      VLOOKUP($A128-ChapterTable!$Q$11,ChapterTable!$1:$1048576,MATCH("최종"&amp;SUBSTITUTE(SUBSTITUTE(E$1,"standard",""),"|Float",""),ChapterTable!$1:$1,0),0)*ChapterTable!$Q$14
    ),
  OFFSET(E128,-$B128+IF($L128,1,0),0)*
    (VLOOKUP(SUBSTITUTE(SUBSTITUTE(E$1,"standard",""),"|Float","")&amp;"인게임누적곱배수",ChapterTable!$S:$T,2,0)^C128
    +VLOOKUP(SUBSTITUTE(SUBSTITUTE(E$1,"standard",""),"|Float","")&amp;"인게임누적합배수",ChapterTable!$S:$T,2,0)*C128)
  )
  )
  )
)</f>
        <v>648</v>
      </c>
      <c r="F128" s="1">
        <f ca="1">IF(AND($A128=0,$B128=1),
    VLOOKUP(1,ChapterTable!$1:$1048576,MATCH("최종"&amp;SUBSTITUTE(SUBSTITUTE(F$1,"standard",""),"|Float",""),ChapterTable!$1:$1,0),0)*ChapterTable!$Q$17,
  IF(AND($A128=0,$B128=0),
    F129,
  IF($B128=0,
    VLOOKUP($A128,ChapterTable!$1:$1048576,MATCH("최종"&amp;SUBSTITUTE(SUBSTITUTE(F$1,"standard",""),"|Float",""),ChapterTable!$1:$1,0),0),
  IF($B128=1,
    IF($L128=FALSE,
      VLOOKUP($A128,ChapterTable!$1:$1048576,MATCH("최종"&amp;SUBSTITUTE(SUBSTITUTE(F$1,"standard",""),"|Float",""),ChapterTable!$1:$1,0),0),
      VLOOKUP($A128-ChapterTable!$Q$11,ChapterTable!$1:$1048576,MATCH("최종"&amp;SUBSTITUTE(SUBSTITUTE(F$1,"standard",""),"|Float",""),ChapterTable!$1:$1,0),0)*ChapterTable!$Q$14
    ),
  OFFSET(F128,-$B128+IF($L128,1,0),0)*
    (VLOOKUP(SUBSTITUTE(SUBSTITUTE(F$1,"standard",""),"|Float","")&amp;"인게임누적곱배수",ChapterTable!$S:$T,2,0)^D128
    +VLOOKUP(SUBSTITUTE(SUBSTITUTE(F$1,"standard",""),"|Float","")&amp;"인게임누적합배수",ChapterTable!$S:$T,2,0)*D128)
  )
  )
  )
)</f>
        <v>270</v>
      </c>
      <c r="J128" t="str">
        <f>IF(ISBLANK(I128),"",
IFERROR(VLOOKUP(I128,[1]StringTable!$1:$1048576,MATCH([1]StringTable!$B$1,[1]StringTable!$1:$1,0),0),
IFERROR(VLOOKUP(I128,[1]InApkStringTable!$1:$1048576,MATCH([1]InApkStringTable!$B$1,[1]InApkStringTable!$1:$1,0),0),
"스트링없음")))</f>
        <v/>
      </c>
      <c r="L128" t="b">
        <v>0</v>
      </c>
      <c r="M128" t="s">
        <v>24</v>
      </c>
      <c r="N128" t="str">
        <f>IF(ISBLANK(M128),"",IF(ISERROR(VLOOKUP(M128,MapTable!$A:$A,1,0)),"맵없음",""))</f>
        <v/>
      </c>
      <c r="O128">
        <f t="shared" si="4"/>
        <v>5</v>
      </c>
      <c r="Q128">
        <f t="shared" si="5"/>
        <v>5</v>
      </c>
      <c r="R128" t="b">
        <f t="shared" ca="1" si="6"/>
        <v>0</v>
      </c>
      <c r="T128" t="b">
        <f t="shared" ca="1" si="7"/>
        <v>0</v>
      </c>
      <c r="V128" t="str">
        <f>IF(ISBLANK(U128),"",IF(ISERROR(VLOOKUP(U128,MapTable!$A:$A,1,0)),"맵없음",""))</f>
        <v/>
      </c>
      <c r="X128" t="str">
        <f>IF(ISBLANK(W128),"",
IF(ISERROR(FIND(",",W128)),
  IF(ISERROR(VLOOKUP(W128,MapTable!$A:$A,1,0)),"맵없음",
  ""),
IF(ISERROR(FIND(",",W128,FIND(",",W128)+1)),
  IF(OR(ISERROR(VLOOKUP(LEFT(W128,FIND(",",W128)-1),MapTable!$A:$A,1,0)),ISERROR(VLOOKUP(TRIM(MID(W128,FIND(",",W128)+1,999)),MapTable!$A:$A,1,0))),"맵없음",
  ""),
IF(ISERROR(FIND(",",W128,FIND(",",W128,FIND(",",W128)+1)+1)),
  IF(OR(ISERROR(VLOOKUP(LEFT(W128,FIND(",",W128)-1),MapTable!$A:$A,1,0)),ISERROR(VLOOKUP(TRIM(MID(W128,FIND(",",W128)+1,FIND(",",W128,FIND(",",W128)+1)-FIND(",",W128)-1)),MapTable!$A:$A,1,0)),ISERROR(VLOOKUP(TRIM(MID(W128,FIND(",",W128,FIND(",",W128)+1)+1,999)),MapTable!$A:$A,1,0))),"맵없음",
  ""),
IF(ISERROR(FIND(",",W128,FIND(",",W128,FIND(",",W128,FIND(",",W128)+1)+1)+1)),
  IF(OR(ISERROR(VLOOKUP(LEFT(W128,FIND(",",W128)-1),MapTable!$A:$A,1,0)),ISERROR(VLOOKUP(TRIM(MID(W128,FIND(",",W128)+1,FIND(",",W128,FIND(",",W128)+1)-FIND(",",W128)-1)),MapTable!$A:$A,1,0)),ISERROR(VLOOKUP(TRIM(MID(W128,FIND(",",W128,FIND(",",W128)+1)+1,FIND(",",W128,FIND(",",W128,FIND(",",W128)+1)+1)-FIND(",",W128,FIND(",",W128)+1)-1)),MapTable!$A:$A,1,0)),ISERROR(VLOOKUP(TRIM(MID(W128,FIND(",",W128,FIND(",",W128,FIND(",",W128)+1)+1)+1,999)),MapTable!$A:$A,1,0))),"맵없음",
  ""),
)))))</f>
        <v/>
      </c>
      <c r="AC128" t="str">
        <f>IF(ISBLANK(AB128),"",IF(ISERROR(VLOOKUP(AB128,[3]DropTable!$A:$A,1,0)),"드랍없음",""))</f>
        <v/>
      </c>
      <c r="AE128" t="str">
        <f>IF(ISBLANK(AD128),"",IF(ISERROR(VLOOKUP(AD128,[3]DropTable!$A:$A,1,0)),"드랍없음",""))</f>
        <v/>
      </c>
      <c r="AG128">
        <v>9.8000000000000007</v>
      </c>
      <c r="AH128">
        <v>1</v>
      </c>
    </row>
    <row r="129" spans="1:34" x14ac:dyDescent="0.3">
      <c r="A129">
        <v>2</v>
      </c>
      <c r="B129">
        <v>45</v>
      </c>
      <c r="C129">
        <f>IF(OR($L129=TRUE,$A129=0,MOD($A129,ChapterTable!$S$20)&lt;&gt;0),
MAX(0,INT(($B129+ChapterTable!$Q$26+VLOOKUP(SUBSTITUTE(C$1,"성장단계","")&amp;"단계오프셋",ChapterTable!$S:$T,2,0))/ChapterTable!$Q$23)),
MAX(0,INT(($B129+ChapterTable!$S$26+VLOOKUP(SUBSTITUTE(C$1,"성장단계","")&amp;"보스단계오프셋",ChapterTable!$S:$T,2,0))/ChapterTable!$S$23)))</f>
        <v>4</v>
      </c>
      <c r="D129">
        <f>IF(OR($L129=TRUE,$A129=0,MOD($A129,ChapterTable!$S$20)&lt;&gt;0),
MAX(0,INT(($B129+ChapterTable!$Q$26+VLOOKUP(SUBSTITUTE(D$1,"성장단계","")&amp;"단계오프셋",ChapterTable!$S:$T,2,0))/ChapterTable!$Q$23)),
MAX(0,INT(($B129+ChapterTable!$S$26+VLOOKUP(SUBSTITUTE(D$1,"성장단계","")&amp;"보스단계오프셋",ChapterTable!$S:$T,2,0))/ChapterTable!$S$23)))</f>
        <v>4</v>
      </c>
      <c r="E129" s="1">
        <f ca="1">IF(AND($A129=0,$B129=1),
    VLOOKUP(1,ChapterTable!$1:$1048576,MATCH("최종"&amp;SUBSTITUTE(SUBSTITUTE(E$1,"standard",""),"|Float",""),ChapterTable!$1:$1,0),0)*ChapterTable!$Q$17,
  IF(AND($A129=0,$B129=0),
    E130,
  IF($B129=0,
    VLOOKUP($A129,ChapterTable!$1:$1048576,MATCH("최종"&amp;SUBSTITUTE(SUBSTITUTE(E$1,"standard",""),"|Float",""),ChapterTable!$1:$1,0),0),
  IF($B129=1,
    IF($L129=FALSE,
      VLOOKUP($A129,ChapterTable!$1:$1048576,MATCH("최종"&amp;SUBSTITUTE(SUBSTITUTE(E$1,"standard",""),"|Float",""),ChapterTable!$1:$1,0),0),
      VLOOKUP($A129-ChapterTable!$Q$11,ChapterTable!$1:$1048576,MATCH("최종"&amp;SUBSTITUTE(SUBSTITUTE(E$1,"standard",""),"|Float",""),ChapterTable!$1:$1,0),0)*ChapterTable!$Q$14
    ),
  OFFSET(E129,-$B129+IF($L129,1,0),0)*
    (VLOOKUP(SUBSTITUTE(SUBSTITUTE(E$1,"standard",""),"|Float","")&amp;"인게임누적곱배수",ChapterTable!$S:$T,2,0)^C129
    +VLOOKUP(SUBSTITUTE(SUBSTITUTE(E$1,"standard",""),"|Float","")&amp;"인게임누적합배수",ChapterTable!$S:$T,2,0)*C129)
  )
  )
  )
)</f>
        <v>648</v>
      </c>
      <c r="F129" s="1">
        <f ca="1">IF(AND($A129=0,$B129=1),
    VLOOKUP(1,ChapterTable!$1:$1048576,MATCH("최종"&amp;SUBSTITUTE(SUBSTITUTE(F$1,"standard",""),"|Float",""),ChapterTable!$1:$1,0),0)*ChapterTable!$Q$17,
  IF(AND($A129=0,$B129=0),
    F130,
  IF($B129=0,
    VLOOKUP($A129,ChapterTable!$1:$1048576,MATCH("최종"&amp;SUBSTITUTE(SUBSTITUTE(F$1,"standard",""),"|Float",""),ChapterTable!$1:$1,0),0),
  IF($B129=1,
    IF($L129=FALSE,
      VLOOKUP($A129,ChapterTable!$1:$1048576,MATCH("최종"&amp;SUBSTITUTE(SUBSTITUTE(F$1,"standard",""),"|Float",""),ChapterTable!$1:$1,0),0),
      VLOOKUP($A129-ChapterTable!$Q$11,ChapterTable!$1:$1048576,MATCH("최종"&amp;SUBSTITUTE(SUBSTITUTE(F$1,"standard",""),"|Float",""),ChapterTable!$1:$1,0),0)*ChapterTable!$Q$14
    ),
  OFFSET(F129,-$B129+IF($L129,1,0),0)*
    (VLOOKUP(SUBSTITUTE(SUBSTITUTE(F$1,"standard",""),"|Float","")&amp;"인게임누적곱배수",ChapterTable!$S:$T,2,0)^D129
    +VLOOKUP(SUBSTITUTE(SUBSTITUTE(F$1,"standard",""),"|Float","")&amp;"인게임누적합배수",ChapterTable!$S:$T,2,0)*D129)
  )
  )
  )
)</f>
        <v>270</v>
      </c>
      <c r="J129" t="str">
        <f>IF(ISBLANK(I129),"",
IFERROR(VLOOKUP(I129,[1]StringTable!$1:$1048576,MATCH([1]StringTable!$B$1,[1]StringTable!$1:$1,0),0),
IFERROR(VLOOKUP(I129,[1]InApkStringTable!$1:$1048576,MATCH([1]InApkStringTable!$B$1,[1]InApkStringTable!$1:$1,0),0),
"스트링없음")))</f>
        <v/>
      </c>
      <c r="L129" t="b">
        <v>0</v>
      </c>
      <c r="M129" t="s">
        <v>24</v>
      </c>
      <c r="N129" t="str">
        <f>IF(ISBLANK(M129),"",IF(ISERROR(VLOOKUP(M129,MapTable!$A:$A,1,0)),"맵없음",""))</f>
        <v/>
      </c>
      <c r="O129">
        <f t="shared" si="4"/>
        <v>11</v>
      </c>
      <c r="Q129">
        <f t="shared" si="5"/>
        <v>11</v>
      </c>
      <c r="R129" t="b">
        <f t="shared" ca="1" si="6"/>
        <v>0</v>
      </c>
      <c r="T129" t="b">
        <f t="shared" ca="1" si="7"/>
        <v>0</v>
      </c>
      <c r="V129" t="str">
        <f>IF(ISBLANK(U129),"",IF(ISERROR(VLOOKUP(U129,MapTable!$A:$A,1,0)),"맵없음",""))</f>
        <v/>
      </c>
      <c r="X129" t="str">
        <f>IF(ISBLANK(W129),"",
IF(ISERROR(FIND(",",W129)),
  IF(ISERROR(VLOOKUP(W129,MapTable!$A:$A,1,0)),"맵없음",
  ""),
IF(ISERROR(FIND(",",W129,FIND(",",W129)+1)),
  IF(OR(ISERROR(VLOOKUP(LEFT(W129,FIND(",",W129)-1),MapTable!$A:$A,1,0)),ISERROR(VLOOKUP(TRIM(MID(W129,FIND(",",W129)+1,999)),MapTable!$A:$A,1,0))),"맵없음",
  ""),
IF(ISERROR(FIND(",",W129,FIND(",",W129,FIND(",",W129)+1)+1)),
  IF(OR(ISERROR(VLOOKUP(LEFT(W129,FIND(",",W129)-1),MapTable!$A:$A,1,0)),ISERROR(VLOOKUP(TRIM(MID(W129,FIND(",",W129)+1,FIND(",",W129,FIND(",",W129)+1)-FIND(",",W129)-1)),MapTable!$A:$A,1,0)),ISERROR(VLOOKUP(TRIM(MID(W129,FIND(",",W129,FIND(",",W129)+1)+1,999)),MapTable!$A:$A,1,0))),"맵없음",
  ""),
IF(ISERROR(FIND(",",W129,FIND(",",W129,FIND(",",W129,FIND(",",W129)+1)+1)+1)),
  IF(OR(ISERROR(VLOOKUP(LEFT(W129,FIND(",",W129)-1),MapTable!$A:$A,1,0)),ISERROR(VLOOKUP(TRIM(MID(W129,FIND(",",W129)+1,FIND(",",W129,FIND(",",W129)+1)-FIND(",",W129)-1)),MapTable!$A:$A,1,0)),ISERROR(VLOOKUP(TRIM(MID(W129,FIND(",",W129,FIND(",",W129)+1)+1,FIND(",",W129,FIND(",",W129,FIND(",",W129)+1)+1)-FIND(",",W129,FIND(",",W129)+1)-1)),MapTable!$A:$A,1,0)),ISERROR(VLOOKUP(TRIM(MID(W129,FIND(",",W129,FIND(",",W129,FIND(",",W129)+1)+1)+1,999)),MapTable!$A:$A,1,0))),"맵없음",
  ""),
)))))</f>
        <v/>
      </c>
      <c r="AC129" t="str">
        <f>IF(ISBLANK(AB129),"",IF(ISERROR(VLOOKUP(AB129,[3]DropTable!$A:$A,1,0)),"드랍없음",""))</f>
        <v/>
      </c>
      <c r="AE129" t="str">
        <f>IF(ISBLANK(AD129),"",IF(ISERROR(VLOOKUP(AD129,[3]DropTable!$A:$A,1,0)),"드랍없음",""))</f>
        <v/>
      </c>
      <c r="AG129">
        <v>9.8000000000000007</v>
      </c>
      <c r="AH129">
        <v>1</v>
      </c>
    </row>
    <row r="130" spans="1:34" x14ac:dyDescent="0.3">
      <c r="A130">
        <v>2</v>
      </c>
      <c r="B130">
        <v>46</v>
      </c>
      <c r="C130">
        <f>IF(OR($L130=TRUE,$A130=0,MOD($A130,ChapterTable!$S$20)&lt;&gt;0),
MAX(0,INT(($B130+ChapterTable!$Q$26+VLOOKUP(SUBSTITUTE(C$1,"성장단계","")&amp;"단계오프셋",ChapterTable!$S:$T,2,0))/ChapterTable!$Q$23)),
MAX(0,INT(($B130+ChapterTable!$S$26+VLOOKUP(SUBSTITUTE(C$1,"성장단계","")&amp;"보스단계오프셋",ChapterTable!$S:$T,2,0))/ChapterTable!$S$23)))</f>
        <v>5</v>
      </c>
      <c r="D130">
        <f>IF(OR($L130=TRUE,$A130=0,MOD($A130,ChapterTable!$S$20)&lt;&gt;0),
MAX(0,INT(($B130+ChapterTable!$Q$26+VLOOKUP(SUBSTITUTE(D$1,"성장단계","")&amp;"단계오프셋",ChapterTable!$S:$T,2,0))/ChapterTable!$Q$23)),
MAX(0,INT(($B130+ChapterTable!$S$26+VLOOKUP(SUBSTITUTE(D$1,"성장단계","")&amp;"보스단계오프셋",ChapterTable!$S:$T,2,0))/ChapterTable!$S$23)))</f>
        <v>4</v>
      </c>
      <c r="E130" s="1">
        <f ca="1">IF(AND($A130=0,$B130=1),
    VLOOKUP(1,ChapterTable!$1:$1048576,MATCH("최종"&amp;SUBSTITUTE(SUBSTITUTE(E$1,"standard",""),"|Float",""),ChapterTable!$1:$1,0),0)*ChapterTable!$Q$17,
  IF(AND($A130=0,$B130=0),
    E131,
  IF($B130=0,
    VLOOKUP($A130,ChapterTable!$1:$1048576,MATCH("최종"&amp;SUBSTITUTE(SUBSTITUTE(E$1,"standard",""),"|Float",""),ChapterTable!$1:$1,0),0),
  IF($B130=1,
    IF($L130=FALSE,
      VLOOKUP($A130,ChapterTable!$1:$1048576,MATCH("최종"&amp;SUBSTITUTE(SUBSTITUTE(E$1,"standard",""),"|Float",""),ChapterTable!$1:$1,0),0),
      VLOOKUP($A130-ChapterTable!$Q$11,ChapterTable!$1:$1048576,MATCH("최종"&amp;SUBSTITUTE(SUBSTITUTE(E$1,"standard",""),"|Float",""),ChapterTable!$1:$1,0),0)*ChapterTable!$Q$14
    ),
  OFFSET(E130,-$B130+IF($L130,1,0),0)*
    (VLOOKUP(SUBSTITUTE(SUBSTITUTE(E$1,"standard",""),"|Float","")&amp;"인게임누적곱배수",ChapterTable!$S:$T,2,0)^C130
    +VLOOKUP(SUBSTITUTE(SUBSTITUTE(E$1,"standard",""),"|Float","")&amp;"인게임누적합배수",ChapterTable!$S:$T,2,0)*C130)
  )
  )
  )
)</f>
        <v>742.5</v>
      </c>
      <c r="F130" s="1">
        <f ca="1">IF(AND($A130=0,$B130=1),
    VLOOKUP(1,ChapterTable!$1:$1048576,MATCH("최종"&amp;SUBSTITUTE(SUBSTITUTE(F$1,"standard",""),"|Float",""),ChapterTable!$1:$1,0),0)*ChapterTable!$Q$17,
  IF(AND($A130=0,$B130=0),
    F131,
  IF($B130=0,
    VLOOKUP($A130,ChapterTable!$1:$1048576,MATCH("최종"&amp;SUBSTITUTE(SUBSTITUTE(F$1,"standard",""),"|Float",""),ChapterTable!$1:$1,0),0),
  IF($B130=1,
    IF($L130=FALSE,
      VLOOKUP($A130,ChapterTable!$1:$1048576,MATCH("최종"&amp;SUBSTITUTE(SUBSTITUTE(F$1,"standard",""),"|Float",""),ChapterTable!$1:$1,0),0),
      VLOOKUP($A130-ChapterTable!$Q$11,ChapterTable!$1:$1048576,MATCH("최종"&amp;SUBSTITUTE(SUBSTITUTE(F$1,"standard",""),"|Float",""),ChapterTable!$1:$1,0),0)*ChapterTable!$Q$14
    ),
  OFFSET(F130,-$B130+IF($L130,1,0),0)*
    (VLOOKUP(SUBSTITUTE(SUBSTITUTE(F$1,"standard",""),"|Float","")&amp;"인게임누적곱배수",ChapterTable!$S:$T,2,0)^D130
    +VLOOKUP(SUBSTITUTE(SUBSTITUTE(F$1,"standard",""),"|Float","")&amp;"인게임누적합배수",ChapterTable!$S:$T,2,0)*D130)
  )
  )
  )
)</f>
        <v>270</v>
      </c>
      <c r="J130" t="str">
        <f>IF(ISBLANK(I130),"",
IFERROR(VLOOKUP(I130,[1]StringTable!$1:$1048576,MATCH([1]StringTable!$B$1,[1]StringTable!$1:$1,0),0),
IFERROR(VLOOKUP(I130,[1]InApkStringTable!$1:$1048576,MATCH([1]InApkStringTable!$B$1,[1]InApkStringTable!$1:$1,0),0),
"스트링없음")))</f>
        <v/>
      </c>
      <c r="L130" t="b">
        <v>0</v>
      </c>
      <c r="M130" t="s">
        <v>24</v>
      </c>
      <c r="N130" t="str">
        <f>IF(ISBLANK(M130),"",IF(ISERROR(VLOOKUP(M130,MapTable!$A:$A,1,0)),"맵없음",""))</f>
        <v/>
      </c>
      <c r="O130">
        <f t="shared" si="4"/>
        <v>5</v>
      </c>
      <c r="Q130">
        <f t="shared" si="5"/>
        <v>5</v>
      </c>
      <c r="R130" t="b">
        <f t="shared" ca="1" si="6"/>
        <v>0</v>
      </c>
      <c r="T130" t="b">
        <f t="shared" ca="1" si="7"/>
        <v>0</v>
      </c>
      <c r="V130" t="str">
        <f>IF(ISBLANK(U130),"",IF(ISERROR(VLOOKUP(U130,MapTable!$A:$A,1,0)),"맵없음",""))</f>
        <v/>
      </c>
      <c r="X130" t="str">
        <f>IF(ISBLANK(W130),"",
IF(ISERROR(FIND(",",W130)),
  IF(ISERROR(VLOOKUP(W130,MapTable!$A:$A,1,0)),"맵없음",
  ""),
IF(ISERROR(FIND(",",W130,FIND(",",W130)+1)),
  IF(OR(ISERROR(VLOOKUP(LEFT(W130,FIND(",",W130)-1),MapTable!$A:$A,1,0)),ISERROR(VLOOKUP(TRIM(MID(W130,FIND(",",W130)+1,999)),MapTable!$A:$A,1,0))),"맵없음",
  ""),
IF(ISERROR(FIND(",",W130,FIND(",",W130,FIND(",",W130)+1)+1)),
  IF(OR(ISERROR(VLOOKUP(LEFT(W130,FIND(",",W130)-1),MapTable!$A:$A,1,0)),ISERROR(VLOOKUP(TRIM(MID(W130,FIND(",",W130)+1,FIND(",",W130,FIND(",",W130)+1)-FIND(",",W130)-1)),MapTable!$A:$A,1,0)),ISERROR(VLOOKUP(TRIM(MID(W130,FIND(",",W130,FIND(",",W130)+1)+1,999)),MapTable!$A:$A,1,0))),"맵없음",
  ""),
IF(ISERROR(FIND(",",W130,FIND(",",W130,FIND(",",W130,FIND(",",W130)+1)+1)+1)),
  IF(OR(ISERROR(VLOOKUP(LEFT(W130,FIND(",",W130)-1),MapTable!$A:$A,1,0)),ISERROR(VLOOKUP(TRIM(MID(W130,FIND(",",W130)+1,FIND(",",W130,FIND(",",W130)+1)-FIND(",",W130)-1)),MapTable!$A:$A,1,0)),ISERROR(VLOOKUP(TRIM(MID(W130,FIND(",",W130,FIND(",",W130)+1)+1,FIND(",",W130,FIND(",",W130,FIND(",",W130)+1)+1)-FIND(",",W130,FIND(",",W130)+1)-1)),MapTable!$A:$A,1,0)),ISERROR(VLOOKUP(TRIM(MID(W130,FIND(",",W130,FIND(",",W130,FIND(",",W130)+1)+1)+1,999)),MapTable!$A:$A,1,0))),"맵없음",
  ""),
)))))</f>
        <v/>
      </c>
      <c r="AC130" t="str">
        <f>IF(ISBLANK(AB130),"",IF(ISERROR(VLOOKUP(AB130,[3]DropTable!$A:$A,1,0)),"드랍없음",""))</f>
        <v/>
      </c>
      <c r="AE130" t="str">
        <f>IF(ISBLANK(AD130),"",IF(ISERROR(VLOOKUP(AD130,[3]DropTable!$A:$A,1,0)),"드랍없음",""))</f>
        <v/>
      </c>
      <c r="AG130">
        <v>9.8000000000000007</v>
      </c>
      <c r="AH130">
        <v>1</v>
      </c>
    </row>
    <row r="131" spans="1:34" x14ac:dyDescent="0.3">
      <c r="A131">
        <v>2</v>
      </c>
      <c r="B131">
        <v>47</v>
      </c>
      <c r="C131">
        <f>IF(OR($L131=TRUE,$A131=0,MOD($A131,ChapterTable!$S$20)&lt;&gt;0),
MAX(0,INT(($B131+ChapterTable!$Q$26+VLOOKUP(SUBSTITUTE(C$1,"성장단계","")&amp;"단계오프셋",ChapterTable!$S:$T,2,0))/ChapterTable!$Q$23)),
MAX(0,INT(($B131+ChapterTable!$S$26+VLOOKUP(SUBSTITUTE(C$1,"성장단계","")&amp;"보스단계오프셋",ChapterTable!$S:$T,2,0))/ChapterTable!$S$23)))</f>
        <v>5</v>
      </c>
      <c r="D131">
        <f>IF(OR($L131=TRUE,$A131=0,MOD($A131,ChapterTable!$S$20)&lt;&gt;0),
MAX(0,INT(($B131+ChapterTable!$Q$26+VLOOKUP(SUBSTITUTE(D$1,"성장단계","")&amp;"단계오프셋",ChapterTable!$S:$T,2,0))/ChapterTable!$Q$23)),
MAX(0,INT(($B131+ChapterTable!$S$26+VLOOKUP(SUBSTITUTE(D$1,"성장단계","")&amp;"보스단계오프셋",ChapterTable!$S:$T,2,0))/ChapterTable!$S$23)))</f>
        <v>4</v>
      </c>
      <c r="E131" s="1">
        <f ca="1">IF(AND($A131=0,$B131=1),
    VLOOKUP(1,ChapterTable!$1:$1048576,MATCH("최종"&amp;SUBSTITUTE(SUBSTITUTE(E$1,"standard",""),"|Float",""),ChapterTable!$1:$1,0),0)*ChapterTable!$Q$17,
  IF(AND($A131=0,$B131=0),
    E132,
  IF($B131=0,
    VLOOKUP($A131,ChapterTable!$1:$1048576,MATCH("최종"&amp;SUBSTITUTE(SUBSTITUTE(E$1,"standard",""),"|Float",""),ChapterTable!$1:$1,0),0),
  IF($B131=1,
    IF($L131=FALSE,
      VLOOKUP($A131,ChapterTable!$1:$1048576,MATCH("최종"&amp;SUBSTITUTE(SUBSTITUTE(E$1,"standard",""),"|Float",""),ChapterTable!$1:$1,0),0),
      VLOOKUP($A131-ChapterTable!$Q$11,ChapterTable!$1:$1048576,MATCH("최종"&amp;SUBSTITUTE(SUBSTITUTE(E$1,"standard",""),"|Float",""),ChapterTable!$1:$1,0),0)*ChapterTable!$Q$14
    ),
  OFFSET(E131,-$B131+IF($L131,1,0),0)*
    (VLOOKUP(SUBSTITUTE(SUBSTITUTE(E$1,"standard",""),"|Float","")&amp;"인게임누적곱배수",ChapterTable!$S:$T,2,0)^C131
    +VLOOKUP(SUBSTITUTE(SUBSTITUTE(E$1,"standard",""),"|Float","")&amp;"인게임누적합배수",ChapterTable!$S:$T,2,0)*C131)
  )
  )
  )
)</f>
        <v>742.5</v>
      </c>
      <c r="F131" s="1">
        <f ca="1">IF(AND($A131=0,$B131=1),
    VLOOKUP(1,ChapterTable!$1:$1048576,MATCH("최종"&amp;SUBSTITUTE(SUBSTITUTE(F$1,"standard",""),"|Float",""),ChapterTable!$1:$1,0),0)*ChapterTable!$Q$17,
  IF(AND($A131=0,$B131=0),
    F132,
  IF($B131=0,
    VLOOKUP($A131,ChapterTable!$1:$1048576,MATCH("최종"&amp;SUBSTITUTE(SUBSTITUTE(F$1,"standard",""),"|Float",""),ChapterTable!$1:$1,0),0),
  IF($B131=1,
    IF($L131=FALSE,
      VLOOKUP($A131,ChapterTable!$1:$1048576,MATCH("최종"&amp;SUBSTITUTE(SUBSTITUTE(F$1,"standard",""),"|Float",""),ChapterTable!$1:$1,0),0),
      VLOOKUP($A131-ChapterTable!$Q$11,ChapterTable!$1:$1048576,MATCH("최종"&amp;SUBSTITUTE(SUBSTITUTE(F$1,"standard",""),"|Float",""),ChapterTable!$1:$1,0),0)*ChapterTable!$Q$14
    ),
  OFFSET(F131,-$B131+IF($L131,1,0),0)*
    (VLOOKUP(SUBSTITUTE(SUBSTITUTE(F$1,"standard",""),"|Float","")&amp;"인게임누적곱배수",ChapterTable!$S:$T,2,0)^D131
    +VLOOKUP(SUBSTITUTE(SUBSTITUTE(F$1,"standard",""),"|Float","")&amp;"인게임누적합배수",ChapterTable!$S:$T,2,0)*D131)
  )
  )
  )
)</f>
        <v>270</v>
      </c>
      <c r="J131" t="str">
        <f>IF(ISBLANK(I131),"",
IFERROR(VLOOKUP(I131,[1]StringTable!$1:$1048576,MATCH([1]StringTable!$B$1,[1]StringTable!$1:$1,0),0),
IFERROR(VLOOKUP(I131,[1]InApkStringTable!$1:$1048576,MATCH([1]InApkStringTable!$B$1,[1]InApkStringTable!$1:$1,0),0),
"스트링없음")))</f>
        <v/>
      </c>
      <c r="L131" t="b">
        <v>0</v>
      </c>
      <c r="M131" t="s">
        <v>24</v>
      </c>
      <c r="N131" t="str">
        <f>IF(ISBLANK(M131),"",IF(ISERROR(VLOOKUP(M131,MapTable!$A:$A,1,0)),"맵없음",""))</f>
        <v/>
      </c>
      <c r="O131">
        <f t="shared" ref="O131:O194" si="9">IF(B131=0,0,
  IF(AND(L131=FALSE,A131&lt;&gt;0,MOD(A131,7)=0),21,
  IF(MOD(B131,10)=0,21,
  IF(MOD(B131,10)=5,11,
  IF(MOD(B131,10)=9,INT(B131/10)+91,
  INT(B131/10+1))))))</f>
        <v>5</v>
      </c>
      <c r="Q131">
        <f t="shared" ref="Q131:Q194" si="10">IF(ISBLANK(P131),O131,P131)</f>
        <v>5</v>
      </c>
      <c r="R131" t="b">
        <f t="shared" ref="R131:R194" ca="1" si="11">IF(OR(B131=0,OFFSET(B131,1,0)=0),FALSE,
IF(OFFSET(O131,1,0)=21,TRUE,FALSE))</f>
        <v>0</v>
      </c>
      <c r="T131" t="b">
        <f t="shared" ref="T131:T194" ca="1" si="12">IF(ISBLANK(S131),R131,S131)</f>
        <v>0</v>
      </c>
      <c r="V131" t="str">
        <f>IF(ISBLANK(U131),"",IF(ISERROR(VLOOKUP(U131,MapTable!$A:$A,1,0)),"맵없음",""))</f>
        <v/>
      </c>
      <c r="X131" t="str">
        <f>IF(ISBLANK(W131),"",
IF(ISERROR(FIND(",",W131)),
  IF(ISERROR(VLOOKUP(W131,MapTable!$A:$A,1,0)),"맵없음",
  ""),
IF(ISERROR(FIND(",",W131,FIND(",",W131)+1)),
  IF(OR(ISERROR(VLOOKUP(LEFT(W131,FIND(",",W131)-1),MapTable!$A:$A,1,0)),ISERROR(VLOOKUP(TRIM(MID(W131,FIND(",",W131)+1,999)),MapTable!$A:$A,1,0))),"맵없음",
  ""),
IF(ISERROR(FIND(",",W131,FIND(",",W131,FIND(",",W131)+1)+1)),
  IF(OR(ISERROR(VLOOKUP(LEFT(W131,FIND(",",W131)-1),MapTable!$A:$A,1,0)),ISERROR(VLOOKUP(TRIM(MID(W131,FIND(",",W131)+1,FIND(",",W131,FIND(",",W131)+1)-FIND(",",W131)-1)),MapTable!$A:$A,1,0)),ISERROR(VLOOKUP(TRIM(MID(W131,FIND(",",W131,FIND(",",W131)+1)+1,999)),MapTable!$A:$A,1,0))),"맵없음",
  ""),
IF(ISERROR(FIND(",",W131,FIND(",",W131,FIND(",",W131,FIND(",",W131)+1)+1)+1)),
  IF(OR(ISERROR(VLOOKUP(LEFT(W131,FIND(",",W131)-1),MapTable!$A:$A,1,0)),ISERROR(VLOOKUP(TRIM(MID(W131,FIND(",",W131)+1,FIND(",",W131,FIND(",",W131)+1)-FIND(",",W131)-1)),MapTable!$A:$A,1,0)),ISERROR(VLOOKUP(TRIM(MID(W131,FIND(",",W131,FIND(",",W131)+1)+1,FIND(",",W131,FIND(",",W131,FIND(",",W131)+1)+1)-FIND(",",W131,FIND(",",W131)+1)-1)),MapTable!$A:$A,1,0)),ISERROR(VLOOKUP(TRIM(MID(W131,FIND(",",W131,FIND(",",W131,FIND(",",W131)+1)+1)+1,999)),MapTable!$A:$A,1,0))),"맵없음",
  ""),
)))))</f>
        <v/>
      </c>
      <c r="AC131" t="str">
        <f>IF(ISBLANK(AB131),"",IF(ISERROR(VLOOKUP(AB131,[3]DropTable!$A:$A,1,0)),"드랍없음",""))</f>
        <v/>
      </c>
      <c r="AE131" t="str">
        <f>IF(ISBLANK(AD131),"",IF(ISERROR(VLOOKUP(AD131,[3]DropTable!$A:$A,1,0)),"드랍없음",""))</f>
        <v/>
      </c>
      <c r="AG131">
        <v>9.8000000000000007</v>
      </c>
      <c r="AH131">
        <v>1</v>
      </c>
    </row>
    <row r="132" spans="1:34" x14ac:dyDescent="0.3">
      <c r="A132">
        <v>2</v>
      </c>
      <c r="B132">
        <v>48</v>
      </c>
      <c r="C132">
        <f>IF(OR($L132=TRUE,$A132=0,MOD($A132,ChapterTable!$S$20)&lt;&gt;0),
MAX(0,INT(($B132+ChapterTable!$Q$26+VLOOKUP(SUBSTITUTE(C$1,"성장단계","")&amp;"단계오프셋",ChapterTable!$S:$T,2,0))/ChapterTable!$Q$23)),
MAX(0,INT(($B132+ChapterTable!$S$26+VLOOKUP(SUBSTITUTE(C$1,"성장단계","")&amp;"보스단계오프셋",ChapterTable!$S:$T,2,0))/ChapterTable!$S$23)))</f>
        <v>5</v>
      </c>
      <c r="D132">
        <f>IF(OR($L132=TRUE,$A132=0,MOD($A132,ChapterTable!$S$20)&lt;&gt;0),
MAX(0,INT(($B132+ChapterTable!$Q$26+VLOOKUP(SUBSTITUTE(D$1,"성장단계","")&amp;"단계오프셋",ChapterTable!$S:$T,2,0))/ChapterTable!$Q$23)),
MAX(0,INT(($B132+ChapterTable!$S$26+VLOOKUP(SUBSTITUTE(D$1,"성장단계","")&amp;"보스단계오프셋",ChapterTable!$S:$T,2,0))/ChapterTable!$S$23)))</f>
        <v>4</v>
      </c>
      <c r="E132" s="1">
        <f ca="1">IF(AND($A132=0,$B132=1),
    VLOOKUP(1,ChapterTable!$1:$1048576,MATCH("최종"&amp;SUBSTITUTE(SUBSTITUTE(E$1,"standard",""),"|Float",""),ChapterTable!$1:$1,0),0)*ChapterTable!$Q$17,
  IF(AND($A132=0,$B132=0),
    E133,
  IF($B132=0,
    VLOOKUP($A132,ChapterTable!$1:$1048576,MATCH("최종"&amp;SUBSTITUTE(SUBSTITUTE(E$1,"standard",""),"|Float",""),ChapterTable!$1:$1,0),0),
  IF($B132=1,
    IF($L132=FALSE,
      VLOOKUP($A132,ChapterTable!$1:$1048576,MATCH("최종"&amp;SUBSTITUTE(SUBSTITUTE(E$1,"standard",""),"|Float",""),ChapterTable!$1:$1,0),0),
      VLOOKUP($A132-ChapterTable!$Q$11,ChapterTable!$1:$1048576,MATCH("최종"&amp;SUBSTITUTE(SUBSTITUTE(E$1,"standard",""),"|Float",""),ChapterTable!$1:$1,0),0)*ChapterTable!$Q$14
    ),
  OFFSET(E132,-$B132+IF($L132,1,0),0)*
    (VLOOKUP(SUBSTITUTE(SUBSTITUTE(E$1,"standard",""),"|Float","")&amp;"인게임누적곱배수",ChapterTable!$S:$T,2,0)^C132
    +VLOOKUP(SUBSTITUTE(SUBSTITUTE(E$1,"standard",""),"|Float","")&amp;"인게임누적합배수",ChapterTable!$S:$T,2,0)*C132)
  )
  )
  )
)</f>
        <v>742.5</v>
      </c>
      <c r="F132" s="1">
        <f ca="1">IF(AND($A132=0,$B132=1),
    VLOOKUP(1,ChapterTable!$1:$1048576,MATCH("최종"&amp;SUBSTITUTE(SUBSTITUTE(F$1,"standard",""),"|Float",""),ChapterTable!$1:$1,0),0)*ChapterTable!$Q$17,
  IF(AND($A132=0,$B132=0),
    F133,
  IF($B132=0,
    VLOOKUP($A132,ChapterTable!$1:$1048576,MATCH("최종"&amp;SUBSTITUTE(SUBSTITUTE(F$1,"standard",""),"|Float",""),ChapterTable!$1:$1,0),0),
  IF($B132=1,
    IF($L132=FALSE,
      VLOOKUP($A132,ChapterTable!$1:$1048576,MATCH("최종"&amp;SUBSTITUTE(SUBSTITUTE(F$1,"standard",""),"|Float",""),ChapterTable!$1:$1,0),0),
      VLOOKUP($A132-ChapterTable!$Q$11,ChapterTable!$1:$1048576,MATCH("최종"&amp;SUBSTITUTE(SUBSTITUTE(F$1,"standard",""),"|Float",""),ChapterTable!$1:$1,0),0)*ChapterTable!$Q$14
    ),
  OFFSET(F132,-$B132+IF($L132,1,0),0)*
    (VLOOKUP(SUBSTITUTE(SUBSTITUTE(F$1,"standard",""),"|Float","")&amp;"인게임누적곱배수",ChapterTable!$S:$T,2,0)^D132
    +VLOOKUP(SUBSTITUTE(SUBSTITUTE(F$1,"standard",""),"|Float","")&amp;"인게임누적합배수",ChapterTable!$S:$T,2,0)*D132)
  )
  )
  )
)</f>
        <v>270</v>
      </c>
      <c r="J132" t="str">
        <f>IF(ISBLANK(I132),"",
IFERROR(VLOOKUP(I132,[1]StringTable!$1:$1048576,MATCH([1]StringTable!$B$1,[1]StringTable!$1:$1,0),0),
IFERROR(VLOOKUP(I132,[1]InApkStringTable!$1:$1048576,MATCH([1]InApkStringTable!$B$1,[1]InApkStringTable!$1:$1,0),0),
"스트링없음")))</f>
        <v/>
      </c>
      <c r="L132" t="b">
        <v>0</v>
      </c>
      <c r="M132" t="s">
        <v>24</v>
      </c>
      <c r="N132" t="str">
        <f>IF(ISBLANK(M132),"",IF(ISERROR(VLOOKUP(M132,MapTable!$A:$A,1,0)),"맵없음",""))</f>
        <v/>
      </c>
      <c r="O132">
        <f t="shared" si="9"/>
        <v>5</v>
      </c>
      <c r="Q132">
        <f t="shared" si="10"/>
        <v>5</v>
      </c>
      <c r="R132" t="b">
        <f t="shared" ca="1" si="11"/>
        <v>0</v>
      </c>
      <c r="T132" t="b">
        <f t="shared" ca="1" si="12"/>
        <v>0</v>
      </c>
      <c r="V132" t="str">
        <f>IF(ISBLANK(U132),"",IF(ISERROR(VLOOKUP(U132,MapTable!$A:$A,1,0)),"맵없음",""))</f>
        <v/>
      </c>
      <c r="X132" t="str">
        <f>IF(ISBLANK(W132),"",
IF(ISERROR(FIND(",",W132)),
  IF(ISERROR(VLOOKUP(W132,MapTable!$A:$A,1,0)),"맵없음",
  ""),
IF(ISERROR(FIND(",",W132,FIND(",",W132)+1)),
  IF(OR(ISERROR(VLOOKUP(LEFT(W132,FIND(",",W132)-1),MapTable!$A:$A,1,0)),ISERROR(VLOOKUP(TRIM(MID(W132,FIND(",",W132)+1,999)),MapTable!$A:$A,1,0))),"맵없음",
  ""),
IF(ISERROR(FIND(",",W132,FIND(",",W132,FIND(",",W132)+1)+1)),
  IF(OR(ISERROR(VLOOKUP(LEFT(W132,FIND(",",W132)-1),MapTable!$A:$A,1,0)),ISERROR(VLOOKUP(TRIM(MID(W132,FIND(",",W132)+1,FIND(",",W132,FIND(",",W132)+1)-FIND(",",W132)-1)),MapTable!$A:$A,1,0)),ISERROR(VLOOKUP(TRIM(MID(W132,FIND(",",W132,FIND(",",W132)+1)+1,999)),MapTable!$A:$A,1,0))),"맵없음",
  ""),
IF(ISERROR(FIND(",",W132,FIND(",",W132,FIND(",",W132,FIND(",",W132)+1)+1)+1)),
  IF(OR(ISERROR(VLOOKUP(LEFT(W132,FIND(",",W132)-1),MapTable!$A:$A,1,0)),ISERROR(VLOOKUP(TRIM(MID(W132,FIND(",",W132)+1,FIND(",",W132,FIND(",",W132)+1)-FIND(",",W132)-1)),MapTable!$A:$A,1,0)),ISERROR(VLOOKUP(TRIM(MID(W132,FIND(",",W132,FIND(",",W132)+1)+1,FIND(",",W132,FIND(",",W132,FIND(",",W132)+1)+1)-FIND(",",W132,FIND(",",W132)+1)-1)),MapTable!$A:$A,1,0)),ISERROR(VLOOKUP(TRIM(MID(W132,FIND(",",W132,FIND(",",W132,FIND(",",W132)+1)+1)+1,999)),MapTable!$A:$A,1,0))),"맵없음",
  ""),
)))))</f>
        <v/>
      </c>
      <c r="AC132" t="str">
        <f>IF(ISBLANK(AB132),"",IF(ISERROR(VLOOKUP(AB132,[3]DropTable!$A:$A,1,0)),"드랍없음",""))</f>
        <v/>
      </c>
      <c r="AE132" t="str">
        <f>IF(ISBLANK(AD132),"",IF(ISERROR(VLOOKUP(AD132,[3]DropTable!$A:$A,1,0)),"드랍없음",""))</f>
        <v/>
      </c>
      <c r="AG132">
        <v>9.8000000000000007</v>
      </c>
      <c r="AH132">
        <v>1</v>
      </c>
    </row>
    <row r="133" spans="1:34" x14ac:dyDescent="0.3">
      <c r="A133">
        <v>2</v>
      </c>
      <c r="B133">
        <v>49</v>
      </c>
      <c r="C133">
        <f>IF(OR($L133=TRUE,$A133=0,MOD($A133,ChapterTable!$S$20)&lt;&gt;0),
MAX(0,INT(($B133+ChapterTable!$Q$26+VLOOKUP(SUBSTITUTE(C$1,"성장단계","")&amp;"단계오프셋",ChapterTable!$S:$T,2,0))/ChapterTable!$Q$23)),
MAX(0,INT(($B133+ChapterTable!$S$26+VLOOKUP(SUBSTITUTE(C$1,"성장단계","")&amp;"보스단계오프셋",ChapterTable!$S:$T,2,0))/ChapterTable!$S$23)))</f>
        <v>5</v>
      </c>
      <c r="D133">
        <f>IF(OR($L133=TRUE,$A133=0,MOD($A133,ChapterTable!$S$20)&lt;&gt;0),
MAX(0,INT(($B133+ChapterTable!$Q$26+VLOOKUP(SUBSTITUTE(D$1,"성장단계","")&amp;"단계오프셋",ChapterTable!$S:$T,2,0))/ChapterTable!$Q$23)),
MAX(0,INT(($B133+ChapterTable!$S$26+VLOOKUP(SUBSTITUTE(D$1,"성장단계","")&amp;"보스단계오프셋",ChapterTable!$S:$T,2,0))/ChapterTable!$S$23)))</f>
        <v>4</v>
      </c>
      <c r="E133" s="1">
        <f ca="1">IF(AND($A133=0,$B133=1),
    VLOOKUP(1,ChapterTable!$1:$1048576,MATCH("최종"&amp;SUBSTITUTE(SUBSTITUTE(E$1,"standard",""),"|Float",""),ChapterTable!$1:$1,0),0)*ChapterTable!$Q$17,
  IF(AND($A133=0,$B133=0),
    E134,
  IF($B133=0,
    VLOOKUP($A133,ChapterTable!$1:$1048576,MATCH("최종"&amp;SUBSTITUTE(SUBSTITUTE(E$1,"standard",""),"|Float",""),ChapterTable!$1:$1,0),0),
  IF($B133=1,
    IF($L133=FALSE,
      VLOOKUP($A133,ChapterTable!$1:$1048576,MATCH("최종"&amp;SUBSTITUTE(SUBSTITUTE(E$1,"standard",""),"|Float",""),ChapterTable!$1:$1,0),0),
      VLOOKUP($A133-ChapterTable!$Q$11,ChapterTable!$1:$1048576,MATCH("최종"&amp;SUBSTITUTE(SUBSTITUTE(E$1,"standard",""),"|Float",""),ChapterTable!$1:$1,0),0)*ChapterTable!$Q$14
    ),
  OFFSET(E133,-$B133+IF($L133,1,0),0)*
    (VLOOKUP(SUBSTITUTE(SUBSTITUTE(E$1,"standard",""),"|Float","")&amp;"인게임누적곱배수",ChapterTable!$S:$T,2,0)^C133
    +VLOOKUP(SUBSTITUTE(SUBSTITUTE(E$1,"standard",""),"|Float","")&amp;"인게임누적합배수",ChapterTable!$S:$T,2,0)*C133)
  )
  )
  )
)</f>
        <v>742.5</v>
      </c>
      <c r="F133" s="1">
        <f ca="1">IF(AND($A133=0,$B133=1),
    VLOOKUP(1,ChapterTable!$1:$1048576,MATCH("최종"&amp;SUBSTITUTE(SUBSTITUTE(F$1,"standard",""),"|Float",""),ChapterTable!$1:$1,0),0)*ChapterTable!$Q$17,
  IF(AND($A133=0,$B133=0),
    F134,
  IF($B133=0,
    VLOOKUP($A133,ChapterTable!$1:$1048576,MATCH("최종"&amp;SUBSTITUTE(SUBSTITUTE(F$1,"standard",""),"|Float",""),ChapterTable!$1:$1,0),0),
  IF($B133=1,
    IF($L133=FALSE,
      VLOOKUP($A133,ChapterTable!$1:$1048576,MATCH("최종"&amp;SUBSTITUTE(SUBSTITUTE(F$1,"standard",""),"|Float",""),ChapterTable!$1:$1,0),0),
      VLOOKUP($A133-ChapterTable!$Q$11,ChapterTable!$1:$1048576,MATCH("최종"&amp;SUBSTITUTE(SUBSTITUTE(F$1,"standard",""),"|Float",""),ChapterTable!$1:$1,0),0)*ChapterTable!$Q$14
    ),
  OFFSET(F133,-$B133+IF($L133,1,0),0)*
    (VLOOKUP(SUBSTITUTE(SUBSTITUTE(F$1,"standard",""),"|Float","")&amp;"인게임누적곱배수",ChapterTable!$S:$T,2,0)^D133
    +VLOOKUP(SUBSTITUTE(SUBSTITUTE(F$1,"standard",""),"|Float","")&amp;"인게임누적합배수",ChapterTable!$S:$T,2,0)*D133)
  )
  )
  )
)</f>
        <v>270</v>
      </c>
      <c r="J133" t="str">
        <f>IF(ISBLANK(I133),"",
IFERROR(VLOOKUP(I133,[1]StringTable!$1:$1048576,MATCH([1]StringTable!$B$1,[1]StringTable!$1:$1,0),0),
IFERROR(VLOOKUP(I133,[1]InApkStringTable!$1:$1048576,MATCH([1]InApkStringTable!$B$1,[1]InApkStringTable!$1:$1,0),0),
"스트링없음")))</f>
        <v/>
      </c>
      <c r="L133" t="b">
        <v>0</v>
      </c>
      <c r="M133" t="s">
        <v>24</v>
      </c>
      <c r="N133" t="str">
        <f>IF(ISBLANK(M133),"",IF(ISERROR(VLOOKUP(M133,MapTable!$A:$A,1,0)),"맵없음",""))</f>
        <v/>
      </c>
      <c r="O133">
        <f t="shared" si="9"/>
        <v>95</v>
      </c>
      <c r="Q133">
        <f t="shared" si="10"/>
        <v>95</v>
      </c>
      <c r="R133" t="b">
        <f t="shared" ca="1" si="11"/>
        <v>1</v>
      </c>
      <c r="T133" t="b">
        <f t="shared" ca="1" si="12"/>
        <v>1</v>
      </c>
      <c r="V133" t="str">
        <f>IF(ISBLANK(U133),"",IF(ISERROR(VLOOKUP(U133,MapTable!$A:$A,1,0)),"맵없음",""))</f>
        <v/>
      </c>
      <c r="X133" t="str">
        <f>IF(ISBLANK(W133),"",
IF(ISERROR(FIND(",",W133)),
  IF(ISERROR(VLOOKUP(W133,MapTable!$A:$A,1,0)),"맵없음",
  ""),
IF(ISERROR(FIND(",",W133,FIND(",",W133)+1)),
  IF(OR(ISERROR(VLOOKUP(LEFT(W133,FIND(",",W133)-1),MapTable!$A:$A,1,0)),ISERROR(VLOOKUP(TRIM(MID(W133,FIND(",",W133)+1,999)),MapTable!$A:$A,1,0))),"맵없음",
  ""),
IF(ISERROR(FIND(",",W133,FIND(",",W133,FIND(",",W133)+1)+1)),
  IF(OR(ISERROR(VLOOKUP(LEFT(W133,FIND(",",W133)-1),MapTable!$A:$A,1,0)),ISERROR(VLOOKUP(TRIM(MID(W133,FIND(",",W133)+1,FIND(",",W133,FIND(",",W133)+1)-FIND(",",W133)-1)),MapTable!$A:$A,1,0)),ISERROR(VLOOKUP(TRIM(MID(W133,FIND(",",W133,FIND(",",W133)+1)+1,999)),MapTable!$A:$A,1,0))),"맵없음",
  ""),
IF(ISERROR(FIND(",",W133,FIND(",",W133,FIND(",",W133,FIND(",",W133)+1)+1)+1)),
  IF(OR(ISERROR(VLOOKUP(LEFT(W133,FIND(",",W133)-1),MapTable!$A:$A,1,0)),ISERROR(VLOOKUP(TRIM(MID(W133,FIND(",",W133)+1,FIND(",",W133,FIND(",",W133)+1)-FIND(",",W133)-1)),MapTable!$A:$A,1,0)),ISERROR(VLOOKUP(TRIM(MID(W133,FIND(",",W133,FIND(",",W133)+1)+1,FIND(",",W133,FIND(",",W133,FIND(",",W133)+1)+1)-FIND(",",W133,FIND(",",W133)+1)-1)),MapTable!$A:$A,1,0)),ISERROR(VLOOKUP(TRIM(MID(W133,FIND(",",W133,FIND(",",W133,FIND(",",W133)+1)+1)+1,999)),MapTable!$A:$A,1,0))),"맵없음",
  ""),
)))))</f>
        <v/>
      </c>
      <c r="AC133" t="str">
        <f>IF(ISBLANK(AB133),"",IF(ISERROR(VLOOKUP(AB133,[3]DropTable!$A:$A,1,0)),"드랍없음",""))</f>
        <v/>
      </c>
      <c r="AE133" t="str">
        <f>IF(ISBLANK(AD133),"",IF(ISERROR(VLOOKUP(AD133,[3]DropTable!$A:$A,1,0)),"드랍없음",""))</f>
        <v/>
      </c>
      <c r="AG133">
        <v>9.8000000000000007</v>
      </c>
      <c r="AH133">
        <v>1</v>
      </c>
    </row>
    <row r="134" spans="1:34" x14ac:dyDescent="0.3">
      <c r="A134">
        <v>2</v>
      </c>
      <c r="B134">
        <v>50</v>
      </c>
      <c r="C134">
        <f>IF(OR($L134=TRUE,$A134=0,MOD($A134,ChapterTable!$S$20)&lt;&gt;0),
MAX(0,INT(($B134+ChapterTable!$Q$26+VLOOKUP(SUBSTITUTE(C$1,"성장단계","")&amp;"단계오프셋",ChapterTable!$S:$T,2,0))/ChapterTable!$Q$23)),
MAX(0,INT(($B134+ChapterTable!$S$26+VLOOKUP(SUBSTITUTE(C$1,"성장단계","")&amp;"보스단계오프셋",ChapterTable!$S:$T,2,0))/ChapterTable!$S$23)))</f>
        <v>5</v>
      </c>
      <c r="D134">
        <f>IF(OR($L134=TRUE,$A134=0,MOD($A134,ChapterTable!$S$20)&lt;&gt;0),
MAX(0,INT(($B134+ChapterTable!$Q$26+VLOOKUP(SUBSTITUTE(D$1,"성장단계","")&amp;"단계오프셋",ChapterTable!$S:$T,2,0))/ChapterTable!$Q$23)),
MAX(0,INT(($B134+ChapterTable!$S$26+VLOOKUP(SUBSTITUTE(D$1,"성장단계","")&amp;"보스단계오프셋",ChapterTable!$S:$T,2,0))/ChapterTable!$S$23)))</f>
        <v>4</v>
      </c>
      <c r="E134" s="1">
        <f ca="1">IF(AND($A134=0,$B134=1),
    VLOOKUP(1,ChapterTable!$1:$1048576,MATCH("최종"&amp;SUBSTITUTE(SUBSTITUTE(E$1,"standard",""),"|Float",""),ChapterTable!$1:$1,0),0)*ChapterTable!$Q$17,
  IF(AND($A134=0,$B134=0),
    E135,
  IF($B134=0,
    VLOOKUP($A134,ChapterTable!$1:$1048576,MATCH("최종"&amp;SUBSTITUTE(SUBSTITUTE(E$1,"standard",""),"|Float",""),ChapterTable!$1:$1,0),0),
  IF($B134=1,
    IF($L134=FALSE,
      VLOOKUP($A134,ChapterTable!$1:$1048576,MATCH("최종"&amp;SUBSTITUTE(SUBSTITUTE(E$1,"standard",""),"|Float",""),ChapterTable!$1:$1,0),0),
      VLOOKUP($A134-ChapterTable!$Q$11,ChapterTable!$1:$1048576,MATCH("최종"&amp;SUBSTITUTE(SUBSTITUTE(E$1,"standard",""),"|Float",""),ChapterTable!$1:$1,0),0)*ChapterTable!$Q$14
    ),
  OFFSET(E134,-$B134+IF($L134,1,0),0)*
    (VLOOKUP(SUBSTITUTE(SUBSTITUTE(E$1,"standard",""),"|Float","")&amp;"인게임누적곱배수",ChapterTable!$S:$T,2,0)^C134
    +VLOOKUP(SUBSTITUTE(SUBSTITUTE(E$1,"standard",""),"|Float","")&amp;"인게임누적합배수",ChapterTable!$S:$T,2,0)*C134)
  )
  )
  )
)</f>
        <v>742.5</v>
      </c>
      <c r="F134" s="1">
        <f ca="1">IF(AND($A134=0,$B134=1),
    VLOOKUP(1,ChapterTable!$1:$1048576,MATCH("최종"&amp;SUBSTITUTE(SUBSTITUTE(F$1,"standard",""),"|Float",""),ChapterTable!$1:$1,0),0)*ChapterTable!$Q$17,
  IF(AND($A134=0,$B134=0),
    F135,
  IF($B134=0,
    VLOOKUP($A134,ChapterTable!$1:$1048576,MATCH("최종"&amp;SUBSTITUTE(SUBSTITUTE(F$1,"standard",""),"|Float",""),ChapterTable!$1:$1,0),0),
  IF($B134=1,
    IF($L134=FALSE,
      VLOOKUP($A134,ChapterTable!$1:$1048576,MATCH("최종"&amp;SUBSTITUTE(SUBSTITUTE(F$1,"standard",""),"|Float",""),ChapterTable!$1:$1,0),0),
      VLOOKUP($A134-ChapterTable!$Q$11,ChapterTable!$1:$1048576,MATCH("최종"&amp;SUBSTITUTE(SUBSTITUTE(F$1,"standard",""),"|Float",""),ChapterTable!$1:$1,0),0)*ChapterTable!$Q$14
    ),
  OFFSET(F134,-$B134+IF($L134,1,0),0)*
    (VLOOKUP(SUBSTITUTE(SUBSTITUTE(F$1,"standard",""),"|Float","")&amp;"인게임누적곱배수",ChapterTable!$S:$T,2,0)^D134
    +VLOOKUP(SUBSTITUTE(SUBSTITUTE(F$1,"standard",""),"|Float","")&amp;"인게임누적합배수",ChapterTable!$S:$T,2,0)*D134)
  )
  )
  )
)</f>
        <v>270</v>
      </c>
      <c r="J134" t="str">
        <f>IF(ISBLANK(I134),"",
IFERROR(VLOOKUP(I134,[1]StringTable!$1:$1048576,MATCH([1]StringTable!$B$1,[1]StringTable!$1:$1,0),0),
IFERROR(VLOOKUP(I134,[1]InApkStringTable!$1:$1048576,MATCH([1]InApkStringTable!$B$1,[1]InApkStringTable!$1:$1,0),0),
"스트링없음")))</f>
        <v/>
      </c>
      <c r="L134" t="b">
        <v>0</v>
      </c>
      <c r="M134" t="s">
        <v>24</v>
      </c>
      <c r="N134" t="str">
        <f>IF(ISBLANK(M134),"",IF(ISERROR(VLOOKUP(M134,MapTable!$A:$A,1,0)),"맵없음",""))</f>
        <v/>
      </c>
      <c r="O134">
        <f t="shared" si="9"/>
        <v>21</v>
      </c>
      <c r="Q134">
        <f t="shared" si="10"/>
        <v>21</v>
      </c>
      <c r="R134" t="b">
        <f t="shared" ca="1" si="11"/>
        <v>0</v>
      </c>
      <c r="T134" t="b">
        <f t="shared" ca="1" si="12"/>
        <v>0</v>
      </c>
      <c r="V134" t="str">
        <f>IF(ISBLANK(U134),"",IF(ISERROR(VLOOKUP(U134,MapTable!$A:$A,1,0)),"맵없음",""))</f>
        <v/>
      </c>
      <c r="X134" t="str">
        <f>IF(ISBLANK(W134),"",
IF(ISERROR(FIND(",",W134)),
  IF(ISERROR(VLOOKUP(W134,MapTable!$A:$A,1,0)),"맵없음",
  ""),
IF(ISERROR(FIND(",",W134,FIND(",",W134)+1)),
  IF(OR(ISERROR(VLOOKUP(LEFT(W134,FIND(",",W134)-1),MapTable!$A:$A,1,0)),ISERROR(VLOOKUP(TRIM(MID(W134,FIND(",",W134)+1,999)),MapTable!$A:$A,1,0))),"맵없음",
  ""),
IF(ISERROR(FIND(",",W134,FIND(",",W134,FIND(",",W134)+1)+1)),
  IF(OR(ISERROR(VLOOKUP(LEFT(W134,FIND(",",W134)-1),MapTable!$A:$A,1,0)),ISERROR(VLOOKUP(TRIM(MID(W134,FIND(",",W134)+1,FIND(",",W134,FIND(",",W134)+1)-FIND(",",W134)-1)),MapTable!$A:$A,1,0)),ISERROR(VLOOKUP(TRIM(MID(W134,FIND(",",W134,FIND(",",W134)+1)+1,999)),MapTable!$A:$A,1,0))),"맵없음",
  ""),
IF(ISERROR(FIND(",",W134,FIND(",",W134,FIND(",",W134,FIND(",",W134)+1)+1)+1)),
  IF(OR(ISERROR(VLOOKUP(LEFT(W134,FIND(",",W134)-1),MapTable!$A:$A,1,0)),ISERROR(VLOOKUP(TRIM(MID(W134,FIND(",",W134)+1,FIND(",",W134,FIND(",",W134)+1)-FIND(",",W134)-1)),MapTable!$A:$A,1,0)),ISERROR(VLOOKUP(TRIM(MID(W134,FIND(",",W134,FIND(",",W134)+1)+1,FIND(",",W134,FIND(",",W134,FIND(",",W134)+1)+1)-FIND(",",W134,FIND(",",W134)+1)-1)),MapTable!$A:$A,1,0)),ISERROR(VLOOKUP(TRIM(MID(W134,FIND(",",W134,FIND(",",W134,FIND(",",W134)+1)+1)+1,999)),MapTable!$A:$A,1,0))),"맵없음",
  ""),
)))))</f>
        <v/>
      </c>
      <c r="AC134" t="str">
        <f>IF(ISBLANK(AB134),"",IF(ISERROR(VLOOKUP(AB134,[3]DropTable!$A:$A,1,0)),"드랍없음",""))</f>
        <v/>
      </c>
      <c r="AE134" t="str">
        <f>IF(ISBLANK(AD134),"",IF(ISERROR(VLOOKUP(AD134,[3]DropTable!$A:$A,1,0)),"드랍없음",""))</f>
        <v/>
      </c>
      <c r="AG134">
        <v>9.8000000000000007</v>
      </c>
      <c r="AH134">
        <v>1</v>
      </c>
    </row>
    <row r="135" spans="1:34" x14ac:dyDescent="0.3">
      <c r="A135">
        <v>3</v>
      </c>
      <c r="B135">
        <v>0</v>
      </c>
      <c r="C135">
        <f>IF(OR($L135=TRUE,$A135=0,MOD($A135,ChapterTable!$S$20)&lt;&gt;0),
MAX(0,INT(($B135+ChapterTable!$Q$26+VLOOKUP(SUBSTITUTE(C$1,"성장단계","")&amp;"단계오프셋",ChapterTable!$S:$T,2,0))/ChapterTable!$Q$23)),
MAX(0,INT(($B135+ChapterTable!$S$26+VLOOKUP(SUBSTITUTE(C$1,"성장단계","")&amp;"보스단계오프셋",ChapterTable!$S:$T,2,0))/ChapterTable!$S$23)))</f>
        <v>0</v>
      </c>
      <c r="D135">
        <f>IF(OR($L135=TRUE,$A135=0,MOD($A135,ChapterTable!$S$20)&lt;&gt;0),
MAX(0,INT(($B135+ChapterTable!$Q$26+VLOOKUP(SUBSTITUTE(D$1,"성장단계","")&amp;"단계오프셋",ChapterTable!$S:$T,2,0))/ChapterTable!$Q$23)),
MAX(0,INT(($B135+ChapterTable!$S$26+VLOOKUP(SUBSTITUTE(D$1,"성장단계","")&amp;"보스단계오프셋",ChapterTable!$S:$T,2,0))/ChapterTable!$S$23)))</f>
        <v>0</v>
      </c>
      <c r="E135" s="1">
        <f ca="1">IF(AND($A135=0,$B135=1),
    VLOOKUP(1,ChapterTable!$1:$1048576,MATCH("최종"&amp;SUBSTITUTE(SUBSTITUTE(E$1,"standard",""),"|Float",""),ChapterTable!$1:$1,0),0)*ChapterTable!$Q$17,
  IF(AND($A135=0,$B135=0),
    E136,
  IF($B135=0,
    VLOOKUP($A135,ChapterTable!$1:$1048576,MATCH("최종"&amp;SUBSTITUTE(SUBSTITUTE(E$1,"standard",""),"|Float",""),ChapterTable!$1:$1,0),0),
  IF($B135=1,
    IF($L135=FALSE,
      VLOOKUP($A135,ChapterTable!$1:$1048576,MATCH("최종"&amp;SUBSTITUTE(SUBSTITUTE(E$1,"standard",""),"|Float",""),ChapterTable!$1:$1,0),0),
      VLOOKUP($A135-ChapterTable!$Q$11,ChapterTable!$1:$1048576,MATCH("최종"&amp;SUBSTITUTE(SUBSTITUTE(E$1,"standard",""),"|Float",""),ChapterTable!$1:$1,0),0)*ChapterTable!$Q$14
    ),
  OFFSET(E135,-$B135+IF($L135,1,0),0)*
    (VLOOKUP(SUBSTITUTE(SUBSTITUTE(E$1,"standard",""),"|Float","")&amp;"인게임누적곱배수",ChapterTable!$S:$T,2,0)^C135
    +VLOOKUP(SUBSTITUTE(SUBSTITUTE(E$1,"standard",""),"|Float","")&amp;"인게임누적합배수",ChapterTable!$S:$T,2,0)*C135)
  )
  )
  )
)</f>
        <v>405</v>
      </c>
      <c r="F135" s="1">
        <f ca="1">IF(AND($A135=0,$B135=1),
    VLOOKUP(1,ChapterTable!$1:$1048576,MATCH("최종"&amp;SUBSTITUTE(SUBSTITUTE(F$1,"standard",""),"|Float",""),ChapterTable!$1:$1,0),0)*ChapterTable!$Q$17,
  IF(AND($A135=0,$B135=0),
    F136,
  IF($B135=0,
    VLOOKUP($A135,ChapterTable!$1:$1048576,MATCH("최종"&amp;SUBSTITUTE(SUBSTITUTE(F$1,"standard",""),"|Float",""),ChapterTable!$1:$1,0),0),
  IF($B135=1,
    IF($L135=FALSE,
      VLOOKUP($A135,ChapterTable!$1:$1048576,MATCH("최종"&amp;SUBSTITUTE(SUBSTITUTE(F$1,"standard",""),"|Float",""),ChapterTable!$1:$1,0),0),
      VLOOKUP($A135-ChapterTable!$Q$11,ChapterTable!$1:$1048576,MATCH("최종"&amp;SUBSTITUTE(SUBSTITUTE(F$1,"standard",""),"|Float",""),ChapterTable!$1:$1,0),0)*ChapterTable!$Q$14
    ),
  OFFSET(F135,-$B135+IF($L135,1,0),0)*
    (VLOOKUP(SUBSTITUTE(SUBSTITUTE(F$1,"standard",""),"|Float","")&amp;"인게임누적곱배수",ChapterTable!$S:$T,2,0)^D135
    +VLOOKUP(SUBSTITUTE(SUBSTITUTE(F$1,"standard",""),"|Float","")&amp;"인게임누적합배수",ChapterTable!$S:$T,2,0)*D135)
  )
  )
  )
)</f>
        <v>225</v>
      </c>
      <c r="G135" t="s">
        <v>76</v>
      </c>
      <c r="J135" t="str">
        <f>IF(ISBLANK(I135),"",
IFERROR(VLOOKUP(I135,[1]StringTable!$1:$1048576,MATCH([1]StringTable!$B$1,[1]StringTable!$1:$1,0),0),
IFERROR(VLOOKUP(I135,[1]InApkStringTable!$1:$1048576,MATCH([1]InApkStringTable!$B$1,[1]InApkStringTable!$1:$1,0),0),
"스트링없음")))</f>
        <v/>
      </c>
      <c r="L135" t="b">
        <v>0</v>
      </c>
      <c r="M135" t="s">
        <v>24</v>
      </c>
      <c r="N135" t="str">
        <f>IF(ISBLANK(M135),"",IF(ISERROR(VLOOKUP(M135,MapTable!$A:$A,1,0)),"맵없음",""))</f>
        <v/>
      </c>
      <c r="O135">
        <f t="shared" si="9"/>
        <v>0</v>
      </c>
      <c r="Q135">
        <f t="shared" si="10"/>
        <v>0</v>
      </c>
      <c r="R135" t="b">
        <f t="shared" ca="1" si="11"/>
        <v>0</v>
      </c>
      <c r="T135" t="b">
        <f t="shared" ca="1" si="12"/>
        <v>0</v>
      </c>
      <c r="V135" t="str">
        <f>IF(ISBLANK(U135),"",IF(ISERROR(VLOOKUP(U135,MapTable!$A:$A,1,0)),"맵없음",""))</f>
        <v/>
      </c>
      <c r="X135" t="str">
        <f>IF(ISBLANK(W135),"",
IF(ISERROR(FIND(",",W135)),
  IF(ISERROR(VLOOKUP(W135,MapTable!$A:$A,1,0)),"맵없음",
  ""),
IF(ISERROR(FIND(",",W135,FIND(",",W135)+1)),
  IF(OR(ISERROR(VLOOKUP(LEFT(W135,FIND(",",W135)-1),MapTable!$A:$A,1,0)),ISERROR(VLOOKUP(TRIM(MID(W135,FIND(",",W135)+1,999)),MapTable!$A:$A,1,0))),"맵없음",
  ""),
IF(ISERROR(FIND(",",W135,FIND(",",W135,FIND(",",W135)+1)+1)),
  IF(OR(ISERROR(VLOOKUP(LEFT(W135,FIND(",",W135)-1),MapTable!$A:$A,1,0)),ISERROR(VLOOKUP(TRIM(MID(W135,FIND(",",W135)+1,FIND(",",W135,FIND(",",W135)+1)-FIND(",",W135)-1)),MapTable!$A:$A,1,0)),ISERROR(VLOOKUP(TRIM(MID(W135,FIND(",",W135,FIND(",",W135)+1)+1,999)),MapTable!$A:$A,1,0))),"맵없음",
  ""),
IF(ISERROR(FIND(",",W135,FIND(",",W135,FIND(",",W135,FIND(",",W135)+1)+1)+1)),
  IF(OR(ISERROR(VLOOKUP(LEFT(W135,FIND(",",W135)-1),MapTable!$A:$A,1,0)),ISERROR(VLOOKUP(TRIM(MID(W135,FIND(",",W135)+1,FIND(",",W135,FIND(",",W135)+1)-FIND(",",W135)-1)),MapTable!$A:$A,1,0)),ISERROR(VLOOKUP(TRIM(MID(W135,FIND(",",W135,FIND(",",W135)+1)+1,FIND(",",W135,FIND(",",W135,FIND(",",W135)+1)+1)-FIND(",",W135,FIND(",",W135)+1)-1)),MapTable!$A:$A,1,0)),ISERROR(VLOOKUP(TRIM(MID(W135,FIND(",",W135,FIND(",",W135,FIND(",",W135)+1)+1)+1,999)),MapTable!$A:$A,1,0))),"맵없음",
  ""),
)))))</f>
        <v/>
      </c>
      <c r="AC135" t="str">
        <f>IF(ISBLANK(AB135),"",IF(ISERROR(VLOOKUP(AB135,[3]DropTable!$A:$A,1,0)),"드랍없음",""))</f>
        <v/>
      </c>
      <c r="AE135" t="str">
        <f>IF(ISBLANK(AD135),"",IF(ISERROR(VLOOKUP(AD135,[3]DropTable!$A:$A,1,0)),"드랍없음",""))</f>
        <v/>
      </c>
      <c r="AG135">
        <v>9.8000000000000007</v>
      </c>
      <c r="AH135">
        <v>1</v>
      </c>
    </row>
    <row r="136" spans="1:34" x14ac:dyDescent="0.3">
      <c r="A136">
        <v>3</v>
      </c>
      <c r="B136">
        <v>1</v>
      </c>
      <c r="C136">
        <f>IF(OR($L136=TRUE,$A136=0,MOD($A136,ChapterTable!$S$20)&lt;&gt;0),
MAX(0,INT(($B136+ChapterTable!$Q$26+VLOOKUP(SUBSTITUTE(C$1,"성장단계","")&amp;"단계오프셋",ChapterTable!$S:$T,2,0))/ChapterTable!$Q$23)),
MAX(0,INT(($B136+ChapterTable!$S$26+VLOOKUP(SUBSTITUTE(C$1,"성장단계","")&amp;"보스단계오프셋",ChapterTable!$S:$T,2,0))/ChapterTable!$S$23)))</f>
        <v>0</v>
      </c>
      <c r="D136">
        <f>IF(OR($L136=TRUE,$A136=0,MOD($A136,ChapterTable!$S$20)&lt;&gt;0),
MAX(0,INT(($B136+ChapterTable!$Q$26+VLOOKUP(SUBSTITUTE(D$1,"성장단계","")&amp;"단계오프셋",ChapterTable!$S:$T,2,0))/ChapterTable!$Q$23)),
MAX(0,INT(($B136+ChapterTable!$S$26+VLOOKUP(SUBSTITUTE(D$1,"성장단계","")&amp;"보스단계오프셋",ChapterTable!$S:$T,2,0))/ChapterTable!$S$23)))</f>
        <v>0</v>
      </c>
      <c r="E136" s="1">
        <f ca="1">IF(AND($A136=0,$B136=1),
    VLOOKUP(1,ChapterTable!$1:$1048576,MATCH("최종"&amp;SUBSTITUTE(SUBSTITUTE(E$1,"standard",""),"|Float",""),ChapterTable!$1:$1,0),0)*ChapterTable!$Q$17,
  IF(AND($A136=0,$B136=0),
    E137,
  IF($B136=0,
    VLOOKUP($A136,ChapterTable!$1:$1048576,MATCH("최종"&amp;SUBSTITUTE(SUBSTITUTE(E$1,"standard",""),"|Float",""),ChapterTable!$1:$1,0),0),
  IF($B136=1,
    IF($L136=FALSE,
      VLOOKUP($A136,ChapterTable!$1:$1048576,MATCH("최종"&amp;SUBSTITUTE(SUBSTITUTE(E$1,"standard",""),"|Float",""),ChapterTable!$1:$1,0),0),
      VLOOKUP($A136-ChapterTable!$Q$11,ChapterTable!$1:$1048576,MATCH("최종"&amp;SUBSTITUTE(SUBSTITUTE(E$1,"standard",""),"|Float",""),ChapterTable!$1:$1,0),0)*ChapterTable!$Q$14
    ),
  OFFSET(E136,-$B136+IF($L136,1,0),0)*
    (VLOOKUP(SUBSTITUTE(SUBSTITUTE(E$1,"standard",""),"|Float","")&amp;"인게임누적곱배수",ChapterTable!$S:$T,2,0)^C136
    +VLOOKUP(SUBSTITUTE(SUBSTITUTE(E$1,"standard",""),"|Float","")&amp;"인게임누적합배수",ChapterTable!$S:$T,2,0)*C136)
  )
  )
  )
)</f>
        <v>405</v>
      </c>
      <c r="F136" s="1">
        <f ca="1">IF(AND($A136=0,$B136=1),
    VLOOKUP(1,ChapterTable!$1:$1048576,MATCH("최종"&amp;SUBSTITUTE(SUBSTITUTE(F$1,"standard",""),"|Float",""),ChapterTable!$1:$1,0),0)*ChapterTable!$Q$17,
  IF(AND($A136=0,$B136=0),
    F137,
  IF($B136=0,
    VLOOKUP($A136,ChapterTable!$1:$1048576,MATCH("최종"&amp;SUBSTITUTE(SUBSTITUTE(F$1,"standard",""),"|Float",""),ChapterTable!$1:$1,0),0),
  IF($B136=1,
    IF($L136=FALSE,
      VLOOKUP($A136,ChapterTable!$1:$1048576,MATCH("최종"&amp;SUBSTITUTE(SUBSTITUTE(F$1,"standard",""),"|Float",""),ChapterTable!$1:$1,0),0),
      VLOOKUP($A136-ChapterTable!$Q$11,ChapterTable!$1:$1048576,MATCH("최종"&amp;SUBSTITUTE(SUBSTITUTE(F$1,"standard",""),"|Float",""),ChapterTable!$1:$1,0),0)*ChapterTable!$Q$14
    ),
  OFFSET(F136,-$B136+IF($L136,1,0),0)*
    (VLOOKUP(SUBSTITUTE(SUBSTITUTE(F$1,"standard",""),"|Float","")&amp;"인게임누적곱배수",ChapterTable!$S:$T,2,0)^D136
    +VLOOKUP(SUBSTITUTE(SUBSTITUTE(F$1,"standard",""),"|Float","")&amp;"인게임누적합배수",ChapterTable!$S:$T,2,0)*D136)
  )
  )
  )
)</f>
        <v>225</v>
      </c>
      <c r="G136" t="s">
        <v>76</v>
      </c>
      <c r="J136" t="str">
        <f>IF(ISBLANK(I136),"",
IFERROR(VLOOKUP(I136,[1]StringTable!$1:$1048576,MATCH([1]StringTable!$B$1,[1]StringTable!$1:$1,0),0),
IFERROR(VLOOKUP(I136,[1]InApkStringTable!$1:$1048576,MATCH([1]InApkStringTable!$B$1,[1]InApkStringTable!$1:$1,0),0),
"스트링없음")))</f>
        <v/>
      </c>
      <c r="L136" t="b">
        <v>0</v>
      </c>
      <c r="M136" t="s">
        <v>24</v>
      </c>
      <c r="N136" t="str">
        <f>IF(ISBLANK(M136),"",IF(ISERROR(VLOOKUP(M136,MapTable!$A:$A,1,0)),"맵없음",""))</f>
        <v/>
      </c>
      <c r="O136">
        <f t="shared" si="9"/>
        <v>1</v>
      </c>
      <c r="Q136">
        <f t="shared" si="10"/>
        <v>1</v>
      </c>
      <c r="R136" t="b">
        <f t="shared" ca="1" si="11"/>
        <v>0</v>
      </c>
      <c r="T136" t="b">
        <f t="shared" ca="1" si="12"/>
        <v>0</v>
      </c>
      <c r="V136" t="str">
        <f>IF(ISBLANK(U136),"",IF(ISERROR(VLOOKUP(U136,MapTable!$A:$A,1,0)),"맵없음",""))</f>
        <v/>
      </c>
      <c r="X136" t="str">
        <f>IF(ISBLANK(W136),"",
IF(ISERROR(FIND(",",W136)),
  IF(ISERROR(VLOOKUP(W136,MapTable!$A:$A,1,0)),"맵없음",
  ""),
IF(ISERROR(FIND(",",W136,FIND(",",W136)+1)),
  IF(OR(ISERROR(VLOOKUP(LEFT(W136,FIND(",",W136)-1),MapTable!$A:$A,1,0)),ISERROR(VLOOKUP(TRIM(MID(W136,FIND(",",W136)+1,999)),MapTable!$A:$A,1,0))),"맵없음",
  ""),
IF(ISERROR(FIND(",",W136,FIND(",",W136,FIND(",",W136)+1)+1)),
  IF(OR(ISERROR(VLOOKUP(LEFT(W136,FIND(",",W136)-1),MapTable!$A:$A,1,0)),ISERROR(VLOOKUP(TRIM(MID(W136,FIND(",",W136)+1,FIND(",",W136,FIND(",",W136)+1)-FIND(",",W136)-1)),MapTable!$A:$A,1,0)),ISERROR(VLOOKUP(TRIM(MID(W136,FIND(",",W136,FIND(",",W136)+1)+1,999)),MapTable!$A:$A,1,0))),"맵없음",
  ""),
IF(ISERROR(FIND(",",W136,FIND(",",W136,FIND(",",W136,FIND(",",W136)+1)+1)+1)),
  IF(OR(ISERROR(VLOOKUP(LEFT(W136,FIND(",",W136)-1),MapTable!$A:$A,1,0)),ISERROR(VLOOKUP(TRIM(MID(W136,FIND(",",W136)+1,FIND(",",W136,FIND(",",W136)+1)-FIND(",",W136)-1)),MapTable!$A:$A,1,0)),ISERROR(VLOOKUP(TRIM(MID(W136,FIND(",",W136,FIND(",",W136)+1)+1,FIND(",",W136,FIND(",",W136,FIND(",",W136)+1)+1)-FIND(",",W136,FIND(",",W136)+1)-1)),MapTable!$A:$A,1,0)),ISERROR(VLOOKUP(TRIM(MID(W136,FIND(",",W136,FIND(",",W136,FIND(",",W136)+1)+1)+1,999)),MapTable!$A:$A,1,0))),"맵없음",
  ""),
)))))</f>
        <v/>
      </c>
      <c r="AC136" t="str">
        <f>IF(ISBLANK(AB136),"",IF(ISERROR(VLOOKUP(AB136,[3]DropTable!$A:$A,1,0)),"드랍없음",""))</f>
        <v/>
      </c>
      <c r="AE136" t="str">
        <f>IF(ISBLANK(AD136),"",IF(ISERROR(VLOOKUP(AD136,[3]DropTable!$A:$A,1,0)),"드랍없음",""))</f>
        <v/>
      </c>
      <c r="AG136">
        <v>9.8000000000000007</v>
      </c>
      <c r="AH136">
        <v>1</v>
      </c>
    </row>
    <row r="137" spans="1:34" x14ac:dyDescent="0.3">
      <c r="A137">
        <v>3</v>
      </c>
      <c r="B137">
        <v>2</v>
      </c>
      <c r="C137">
        <f>IF(OR($L137=TRUE,$A137=0,MOD($A137,ChapterTable!$S$20)&lt;&gt;0),
MAX(0,INT(($B137+ChapterTable!$Q$26+VLOOKUP(SUBSTITUTE(C$1,"성장단계","")&amp;"단계오프셋",ChapterTable!$S:$T,2,0))/ChapterTable!$Q$23)),
MAX(0,INT(($B137+ChapterTable!$S$26+VLOOKUP(SUBSTITUTE(C$1,"성장단계","")&amp;"보스단계오프셋",ChapterTable!$S:$T,2,0))/ChapterTable!$S$23)))</f>
        <v>0</v>
      </c>
      <c r="D137">
        <f>IF(OR($L137=TRUE,$A137=0,MOD($A137,ChapterTable!$S$20)&lt;&gt;0),
MAX(0,INT(($B137+ChapterTable!$Q$26+VLOOKUP(SUBSTITUTE(D$1,"성장단계","")&amp;"단계오프셋",ChapterTable!$S:$T,2,0))/ChapterTable!$Q$23)),
MAX(0,INT(($B137+ChapterTable!$S$26+VLOOKUP(SUBSTITUTE(D$1,"성장단계","")&amp;"보스단계오프셋",ChapterTable!$S:$T,2,0))/ChapterTable!$S$23)))</f>
        <v>0</v>
      </c>
      <c r="E137" s="1">
        <f ca="1">IF(AND($A137=0,$B137=1),
    VLOOKUP(1,ChapterTable!$1:$1048576,MATCH("최종"&amp;SUBSTITUTE(SUBSTITUTE(E$1,"standard",""),"|Float",""),ChapterTable!$1:$1,0),0)*ChapterTable!$Q$17,
  IF(AND($A137=0,$B137=0),
    E138,
  IF($B137=0,
    VLOOKUP($A137,ChapterTable!$1:$1048576,MATCH("최종"&amp;SUBSTITUTE(SUBSTITUTE(E$1,"standard",""),"|Float",""),ChapterTable!$1:$1,0),0),
  IF($B137=1,
    IF($L137=FALSE,
      VLOOKUP($A137,ChapterTable!$1:$1048576,MATCH("최종"&amp;SUBSTITUTE(SUBSTITUTE(E$1,"standard",""),"|Float",""),ChapterTable!$1:$1,0),0),
      VLOOKUP($A137-ChapterTable!$Q$11,ChapterTable!$1:$1048576,MATCH("최종"&amp;SUBSTITUTE(SUBSTITUTE(E$1,"standard",""),"|Float",""),ChapterTable!$1:$1,0),0)*ChapterTable!$Q$14
    ),
  OFFSET(E137,-$B137+IF($L137,1,0),0)*
    (VLOOKUP(SUBSTITUTE(SUBSTITUTE(E$1,"standard",""),"|Float","")&amp;"인게임누적곱배수",ChapterTable!$S:$T,2,0)^C137
    +VLOOKUP(SUBSTITUTE(SUBSTITUTE(E$1,"standard",""),"|Float","")&amp;"인게임누적합배수",ChapterTable!$S:$T,2,0)*C137)
  )
  )
  )
)</f>
        <v>405</v>
      </c>
      <c r="F137" s="1">
        <f ca="1">IF(AND($A137=0,$B137=1),
    VLOOKUP(1,ChapterTable!$1:$1048576,MATCH("최종"&amp;SUBSTITUTE(SUBSTITUTE(F$1,"standard",""),"|Float",""),ChapterTable!$1:$1,0),0)*ChapterTable!$Q$17,
  IF(AND($A137=0,$B137=0),
    F138,
  IF($B137=0,
    VLOOKUP($A137,ChapterTable!$1:$1048576,MATCH("최종"&amp;SUBSTITUTE(SUBSTITUTE(F$1,"standard",""),"|Float",""),ChapterTable!$1:$1,0),0),
  IF($B137=1,
    IF($L137=FALSE,
      VLOOKUP($A137,ChapterTable!$1:$1048576,MATCH("최종"&amp;SUBSTITUTE(SUBSTITUTE(F$1,"standard",""),"|Float",""),ChapterTable!$1:$1,0),0),
      VLOOKUP($A137-ChapterTable!$Q$11,ChapterTable!$1:$1048576,MATCH("최종"&amp;SUBSTITUTE(SUBSTITUTE(F$1,"standard",""),"|Float",""),ChapterTable!$1:$1,0),0)*ChapterTable!$Q$14
    ),
  OFFSET(F137,-$B137+IF($L137,1,0),0)*
    (VLOOKUP(SUBSTITUTE(SUBSTITUTE(F$1,"standard",""),"|Float","")&amp;"인게임누적곱배수",ChapterTable!$S:$T,2,0)^D137
    +VLOOKUP(SUBSTITUTE(SUBSTITUTE(F$1,"standard",""),"|Float","")&amp;"인게임누적합배수",ChapterTable!$S:$T,2,0)*D137)
  )
  )
  )
)</f>
        <v>225</v>
      </c>
      <c r="G137" t="s">
        <v>76</v>
      </c>
      <c r="J137" t="str">
        <f>IF(ISBLANK(I137),"",
IFERROR(VLOOKUP(I137,[1]StringTable!$1:$1048576,MATCH([1]StringTable!$B$1,[1]StringTable!$1:$1,0),0),
IFERROR(VLOOKUP(I137,[1]InApkStringTable!$1:$1048576,MATCH([1]InApkStringTable!$B$1,[1]InApkStringTable!$1:$1,0),0),
"스트링없음")))</f>
        <v/>
      </c>
      <c r="L137" t="b">
        <v>0</v>
      </c>
      <c r="M137" t="s">
        <v>24</v>
      </c>
      <c r="N137" t="str">
        <f>IF(ISBLANK(M137),"",IF(ISERROR(VLOOKUP(M137,MapTable!$A:$A,1,0)),"맵없음",""))</f>
        <v/>
      </c>
      <c r="O137">
        <f t="shared" si="9"/>
        <v>1</v>
      </c>
      <c r="Q137">
        <f t="shared" si="10"/>
        <v>1</v>
      </c>
      <c r="R137" t="b">
        <f t="shared" ca="1" si="11"/>
        <v>0</v>
      </c>
      <c r="T137" t="b">
        <f t="shared" ca="1" si="12"/>
        <v>0</v>
      </c>
      <c r="V137" t="str">
        <f>IF(ISBLANK(U137),"",IF(ISERROR(VLOOKUP(U137,MapTable!$A:$A,1,0)),"맵없음",""))</f>
        <v/>
      </c>
      <c r="X137" t="str">
        <f>IF(ISBLANK(W137),"",
IF(ISERROR(FIND(",",W137)),
  IF(ISERROR(VLOOKUP(W137,MapTable!$A:$A,1,0)),"맵없음",
  ""),
IF(ISERROR(FIND(",",W137,FIND(",",W137)+1)),
  IF(OR(ISERROR(VLOOKUP(LEFT(W137,FIND(",",W137)-1),MapTable!$A:$A,1,0)),ISERROR(VLOOKUP(TRIM(MID(W137,FIND(",",W137)+1,999)),MapTable!$A:$A,1,0))),"맵없음",
  ""),
IF(ISERROR(FIND(",",W137,FIND(",",W137,FIND(",",W137)+1)+1)),
  IF(OR(ISERROR(VLOOKUP(LEFT(W137,FIND(",",W137)-1),MapTable!$A:$A,1,0)),ISERROR(VLOOKUP(TRIM(MID(W137,FIND(",",W137)+1,FIND(",",W137,FIND(",",W137)+1)-FIND(",",W137)-1)),MapTable!$A:$A,1,0)),ISERROR(VLOOKUP(TRIM(MID(W137,FIND(",",W137,FIND(",",W137)+1)+1,999)),MapTable!$A:$A,1,0))),"맵없음",
  ""),
IF(ISERROR(FIND(",",W137,FIND(",",W137,FIND(",",W137,FIND(",",W137)+1)+1)+1)),
  IF(OR(ISERROR(VLOOKUP(LEFT(W137,FIND(",",W137)-1),MapTable!$A:$A,1,0)),ISERROR(VLOOKUP(TRIM(MID(W137,FIND(",",W137)+1,FIND(",",W137,FIND(",",W137)+1)-FIND(",",W137)-1)),MapTable!$A:$A,1,0)),ISERROR(VLOOKUP(TRIM(MID(W137,FIND(",",W137,FIND(",",W137)+1)+1,FIND(",",W137,FIND(",",W137,FIND(",",W137)+1)+1)-FIND(",",W137,FIND(",",W137)+1)-1)),MapTable!$A:$A,1,0)),ISERROR(VLOOKUP(TRIM(MID(W137,FIND(",",W137,FIND(",",W137,FIND(",",W137)+1)+1)+1,999)),MapTable!$A:$A,1,0))),"맵없음",
  ""),
)))))</f>
        <v/>
      </c>
      <c r="AC137" t="str">
        <f>IF(ISBLANK(AB137),"",IF(ISERROR(VLOOKUP(AB137,[3]DropTable!$A:$A,1,0)),"드랍없음",""))</f>
        <v/>
      </c>
      <c r="AE137" t="str">
        <f>IF(ISBLANK(AD137),"",IF(ISERROR(VLOOKUP(AD137,[3]DropTable!$A:$A,1,0)),"드랍없음",""))</f>
        <v/>
      </c>
      <c r="AG137">
        <v>9.8000000000000007</v>
      </c>
      <c r="AH137">
        <v>1</v>
      </c>
    </row>
    <row r="138" spans="1:34" x14ac:dyDescent="0.3">
      <c r="A138">
        <v>3</v>
      </c>
      <c r="B138">
        <v>3</v>
      </c>
      <c r="C138">
        <f>IF(OR($L138=TRUE,$A138=0,MOD($A138,ChapterTable!$S$20)&lt;&gt;0),
MAX(0,INT(($B138+ChapterTable!$Q$26+VLOOKUP(SUBSTITUTE(C$1,"성장단계","")&amp;"단계오프셋",ChapterTable!$S:$T,2,0))/ChapterTable!$Q$23)),
MAX(0,INT(($B138+ChapterTable!$S$26+VLOOKUP(SUBSTITUTE(C$1,"성장단계","")&amp;"보스단계오프셋",ChapterTable!$S:$T,2,0))/ChapterTable!$S$23)))</f>
        <v>0</v>
      </c>
      <c r="D138">
        <f>IF(OR($L138=TRUE,$A138=0,MOD($A138,ChapterTable!$S$20)&lt;&gt;0),
MAX(0,INT(($B138+ChapterTable!$Q$26+VLOOKUP(SUBSTITUTE(D$1,"성장단계","")&amp;"단계오프셋",ChapterTable!$S:$T,2,0))/ChapterTable!$Q$23)),
MAX(0,INT(($B138+ChapterTable!$S$26+VLOOKUP(SUBSTITUTE(D$1,"성장단계","")&amp;"보스단계오프셋",ChapterTable!$S:$T,2,0))/ChapterTable!$S$23)))</f>
        <v>0</v>
      </c>
      <c r="E138" s="1">
        <f ca="1">IF(AND($A138=0,$B138=1),
    VLOOKUP(1,ChapterTable!$1:$1048576,MATCH("최종"&amp;SUBSTITUTE(SUBSTITUTE(E$1,"standard",""),"|Float",""),ChapterTable!$1:$1,0),0)*ChapterTable!$Q$17,
  IF(AND($A138=0,$B138=0),
    E139,
  IF($B138=0,
    VLOOKUP($A138,ChapterTable!$1:$1048576,MATCH("최종"&amp;SUBSTITUTE(SUBSTITUTE(E$1,"standard",""),"|Float",""),ChapterTable!$1:$1,0),0),
  IF($B138=1,
    IF($L138=FALSE,
      VLOOKUP($A138,ChapterTable!$1:$1048576,MATCH("최종"&amp;SUBSTITUTE(SUBSTITUTE(E$1,"standard",""),"|Float",""),ChapterTable!$1:$1,0),0),
      VLOOKUP($A138-ChapterTable!$Q$11,ChapterTable!$1:$1048576,MATCH("최종"&amp;SUBSTITUTE(SUBSTITUTE(E$1,"standard",""),"|Float",""),ChapterTable!$1:$1,0),0)*ChapterTable!$Q$14
    ),
  OFFSET(E138,-$B138+IF($L138,1,0),0)*
    (VLOOKUP(SUBSTITUTE(SUBSTITUTE(E$1,"standard",""),"|Float","")&amp;"인게임누적곱배수",ChapterTable!$S:$T,2,0)^C138
    +VLOOKUP(SUBSTITUTE(SUBSTITUTE(E$1,"standard",""),"|Float","")&amp;"인게임누적합배수",ChapterTable!$S:$T,2,0)*C138)
  )
  )
  )
)</f>
        <v>405</v>
      </c>
      <c r="F138" s="1">
        <f ca="1">IF(AND($A138=0,$B138=1),
    VLOOKUP(1,ChapterTable!$1:$1048576,MATCH("최종"&amp;SUBSTITUTE(SUBSTITUTE(F$1,"standard",""),"|Float",""),ChapterTable!$1:$1,0),0)*ChapterTable!$Q$17,
  IF(AND($A138=0,$B138=0),
    F139,
  IF($B138=0,
    VLOOKUP($A138,ChapterTable!$1:$1048576,MATCH("최종"&amp;SUBSTITUTE(SUBSTITUTE(F$1,"standard",""),"|Float",""),ChapterTable!$1:$1,0),0),
  IF($B138=1,
    IF($L138=FALSE,
      VLOOKUP($A138,ChapterTable!$1:$1048576,MATCH("최종"&amp;SUBSTITUTE(SUBSTITUTE(F$1,"standard",""),"|Float",""),ChapterTable!$1:$1,0),0),
      VLOOKUP($A138-ChapterTable!$Q$11,ChapterTable!$1:$1048576,MATCH("최종"&amp;SUBSTITUTE(SUBSTITUTE(F$1,"standard",""),"|Float",""),ChapterTable!$1:$1,0),0)*ChapterTable!$Q$14
    ),
  OFFSET(F138,-$B138+IF($L138,1,0),0)*
    (VLOOKUP(SUBSTITUTE(SUBSTITUTE(F$1,"standard",""),"|Float","")&amp;"인게임누적곱배수",ChapterTable!$S:$T,2,0)^D138
    +VLOOKUP(SUBSTITUTE(SUBSTITUTE(F$1,"standard",""),"|Float","")&amp;"인게임누적합배수",ChapterTable!$S:$T,2,0)*D138)
  )
  )
  )
)</f>
        <v>225</v>
      </c>
      <c r="G138" t="s">
        <v>76</v>
      </c>
      <c r="J138" t="str">
        <f>IF(ISBLANK(I138),"",
IFERROR(VLOOKUP(I138,[1]StringTable!$1:$1048576,MATCH([1]StringTable!$B$1,[1]StringTable!$1:$1,0),0),
IFERROR(VLOOKUP(I138,[1]InApkStringTable!$1:$1048576,MATCH([1]InApkStringTable!$B$1,[1]InApkStringTable!$1:$1,0),0),
"스트링없음")))</f>
        <v/>
      </c>
      <c r="L138" t="b">
        <v>0</v>
      </c>
      <c r="M138" t="s">
        <v>24</v>
      </c>
      <c r="N138" t="str">
        <f>IF(ISBLANK(M138),"",IF(ISERROR(VLOOKUP(M138,MapTable!$A:$A,1,0)),"맵없음",""))</f>
        <v/>
      </c>
      <c r="O138">
        <f t="shared" si="9"/>
        <v>1</v>
      </c>
      <c r="Q138">
        <f t="shared" si="10"/>
        <v>1</v>
      </c>
      <c r="R138" t="b">
        <f t="shared" ca="1" si="11"/>
        <v>0</v>
      </c>
      <c r="T138" t="b">
        <f t="shared" ca="1" si="12"/>
        <v>0</v>
      </c>
      <c r="V138" t="str">
        <f>IF(ISBLANK(U138),"",IF(ISERROR(VLOOKUP(U138,MapTable!$A:$A,1,0)),"맵없음",""))</f>
        <v/>
      </c>
      <c r="X138" t="str">
        <f>IF(ISBLANK(W138),"",
IF(ISERROR(FIND(",",W138)),
  IF(ISERROR(VLOOKUP(W138,MapTable!$A:$A,1,0)),"맵없음",
  ""),
IF(ISERROR(FIND(",",W138,FIND(",",W138)+1)),
  IF(OR(ISERROR(VLOOKUP(LEFT(W138,FIND(",",W138)-1),MapTable!$A:$A,1,0)),ISERROR(VLOOKUP(TRIM(MID(W138,FIND(",",W138)+1,999)),MapTable!$A:$A,1,0))),"맵없음",
  ""),
IF(ISERROR(FIND(",",W138,FIND(",",W138,FIND(",",W138)+1)+1)),
  IF(OR(ISERROR(VLOOKUP(LEFT(W138,FIND(",",W138)-1),MapTable!$A:$A,1,0)),ISERROR(VLOOKUP(TRIM(MID(W138,FIND(",",W138)+1,FIND(",",W138,FIND(",",W138)+1)-FIND(",",W138)-1)),MapTable!$A:$A,1,0)),ISERROR(VLOOKUP(TRIM(MID(W138,FIND(",",W138,FIND(",",W138)+1)+1,999)),MapTable!$A:$A,1,0))),"맵없음",
  ""),
IF(ISERROR(FIND(",",W138,FIND(",",W138,FIND(",",W138,FIND(",",W138)+1)+1)+1)),
  IF(OR(ISERROR(VLOOKUP(LEFT(W138,FIND(",",W138)-1),MapTable!$A:$A,1,0)),ISERROR(VLOOKUP(TRIM(MID(W138,FIND(",",W138)+1,FIND(",",W138,FIND(",",W138)+1)-FIND(",",W138)-1)),MapTable!$A:$A,1,0)),ISERROR(VLOOKUP(TRIM(MID(W138,FIND(",",W138,FIND(",",W138)+1)+1,FIND(",",W138,FIND(",",W138,FIND(",",W138)+1)+1)-FIND(",",W138,FIND(",",W138)+1)-1)),MapTable!$A:$A,1,0)),ISERROR(VLOOKUP(TRIM(MID(W138,FIND(",",W138,FIND(",",W138,FIND(",",W138)+1)+1)+1,999)),MapTable!$A:$A,1,0))),"맵없음",
  ""),
)))))</f>
        <v/>
      </c>
      <c r="AC138" t="str">
        <f>IF(ISBLANK(AB138),"",IF(ISERROR(VLOOKUP(AB138,[3]DropTable!$A:$A,1,0)),"드랍없음",""))</f>
        <v/>
      </c>
      <c r="AE138" t="str">
        <f>IF(ISBLANK(AD138),"",IF(ISERROR(VLOOKUP(AD138,[3]DropTable!$A:$A,1,0)),"드랍없음",""))</f>
        <v/>
      </c>
      <c r="AG138">
        <v>9.8000000000000007</v>
      </c>
      <c r="AH138">
        <v>1</v>
      </c>
    </row>
    <row r="139" spans="1:34" x14ac:dyDescent="0.3">
      <c r="A139">
        <v>3</v>
      </c>
      <c r="B139">
        <v>4</v>
      </c>
      <c r="C139">
        <f>IF(OR($L139=TRUE,$A139=0,MOD($A139,ChapterTable!$S$20)&lt;&gt;0),
MAX(0,INT(($B139+ChapterTable!$Q$26+VLOOKUP(SUBSTITUTE(C$1,"성장단계","")&amp;"단계오프셋",ChapterTable!$S:$T,2,0))/ChapterTable!$Q$23)),
MAX(0,INT(($B139+ChapterTable!$S$26+VLOOKUP(SUBSTITUTE(C$1,"성장단계","")&amp;"보스단계오프셋",ChapterTable!$S:$T,2,0))/ChapterTable!$S$23)))</f>
        <v>0</v>
      </c>
      <c r="D139">
        <f>IF(OR($L139=TRUE,$A139=0,MOD($A139,ChapterTable!$S$20)&lt;&gt;0),
MAX(0,INT(($B139+ChapterTable!$Q$26+VLOOKUP(SUBSTITUTE(D$1,"성장단계","")&amp;"단계오프셋",ChapterTable!$S:$T,2,0))/ChapterTable!$Q$23)),
MAX(0,INT(($B139+ChapterTable!$S$26+VLOOKUP(SUBSTITUTE(D$1,"성장단계","")&amp;"보스단계오프셋",ChapterTable!$S:$T,2,0))/ChapterTable!$S$23)))</f>
        <v>0</v>
      </c>
      <c r="E139" s="1">
        <f ca="1">IF(AND($A139=0,$B139=1),
    VLOOKUP(1,ChapterTable!$1:$1048576,MATCH("최종"&amp;SUBSTITUTE(SUBSTITUTE(E$1,"standard",""),"|Float",""),ChapterTable!$1:$1,0),0)*ChapterTable!$Q$17,
  IF(AND($A139=0,$B139=0),
    E140,
  IF($B139=0,
    VLOOKUP($A139,ChapterTable!$1:$1048576,MATCH("최종"&amp;SUBSTITUTE(SUBSTITUTE(E$1,"standard",""),"|Float",""),ChapterTable!$1:$1,0),0),
  IF($B139=1,
    IF($L139=FALSE,
      VLOOKUP($A139,ChapterTable!$1:$1048576,MATCH("최종"&amp;SUBSTITUTE(SUBSTITUTE(E$1,"standard",""),"|Float",""),ChapterTable!$1:$1,0),0),
      VLOOKUP($A139-ChapterTable!$Q$11,ChapterTable!$1:$1048576,MATCH("최종"&amp;SUBSTITUTE(SUBSTITUTE(E$1,"standard",""),"|Float",""),ChapterTable!$1:$1,0),0)*ChapterTable!$Q$14
    ),
  OFFSET(E139,-$B139+IF($L139,1,0),0)*
    (VLOOKUP(SUBSTITUTE(SUBSTITUTE(E$1,"standard",""),"|Float","")&amp;"인게임누적곱배수",ChapterTable!$S:$T,2,0)^C139
    +VLOOKUP(SUBSTITUTE(SUBSTITUTE(E$1,"standard",""),"|Float","")&amp;"인게임누적합배수",ChapterTable!$S:$T,2,0)*C139)
  )
  )
  )
)</f>
        <v>405</v>
      </c>
      <c r="F139" s="1">
        <f ca="1">IF(AND($A139=0,$B139=1),
    VLOOKUP(1,ChapterTable!$1:$1048576,MATCH("최종"&amp;SUBSTITUTE(SUBSTITUTE(F$1,"standard",""),"|Float",""),ChapterTable!$1:$1,0),0)*ChapterTable!$Q$17,
  IF(AND($A139=0,$B139=0),
    F140,
  IF($B139=0,
    VLOOKUP($A139,ChapterTable!$1:$1048576,MATCH("최종"&amp;SUBSTITUTE(SUBSTITUTE(F$1,"standard",""),"|Float",""),ChapterTable!$1:$1,0),0),
  IF($B139=1,
    IF($L139=FALSE,
      VLOOKUP($A139,ChapterTable!$1:$1048576,MATCH("최종"&amp;SUBSTITUTE(SUBSTITUTE(F$1,"standard",""),"|Float",""),ChapterTable!$1:$1,0),0),
      VLOOKUP($A139-ChapterTable!$Q$11,ChapterTable!$1:$1048576,MATCH("최종"&amp;SUBSTITUTE(SUBSTITUTE(F$1,"standard",""),"|Float",""),ChapterTable!$1:$1,0),0)*ChapterTable!$Q$14
    ),
  OFFSET(F139,-$B139+IF($L139,1,0),0)*
    (VLOOKUP(SUBSTITUTE(SUBSTITUTE(F$1,"standard",""),"|Float","")&amp;"인게임누적곱배수",ChapterTable!$S:$T,2,0)^D139
    +VLOOKUP(SUBSTITUTE(SUBSTITUTE(F$1,"standard",""),"|Float","")&amp;"인게임누적합배수",ChapterTable!$S:$T,2,0)*D139)
  )
  )
  )
)</f>
        <v>225</v>
      </c>
      <c r="G139" t="s">
        <v>76</v>
      </c>
      <c r="J139" t="str">
        <f>IF(ISBLANK(I139),"",
IFERROR(VLOOKUP(I139,[1]StringTable!$1:$1048576,MATCH([1]StringTable!$B$1,[1]StringTable!$1:$1,0),0),
IFERROR(VLOOKUP(I139,[1]InApkStringTable!$1:$1048576,MATCH([1]InApkStringTable!$B$1,[1]InApkStringTable!$1:$1,0),0),
"스트링없음")))</f>
        <v/>
      </c>
      <c r="L139" t="b">
        <v>0</v>
      </c>
      <c r="M139" t="s">
        <v>24</v>
      </c>
      <c r="N139" t="str">
        <f>IF(ISBLANK(M139),"",IF(ISERROR(VLOOKUP(M139,MapTable!$A:$A,1,0)),"맵없음",""))</f>
        <v/>
      </c>
      <c r="O139">
        <f t="shared" si="9"/>
        <v>1</v>
      </c>
      <c r="Q139">
        <f t="shared" si="10"/>
        <v>1</v>
      </c>
      <c r="R139" t="b">
        <f t="shared" ca="1" si="11"/>
        <v>0</v>
      </c>
      <c r="T139" t="b">
        <f t="shared" ca="1" si="12"/>
        <v>0</v>
      </c>
      <c r="V139" t="str">
        <f>IF(ISBLANK(U139),"",IF(ISERROR(VLOOKUP(U139,MapTable!$A:$A,1,0)),"맵없음",""))</f>
        <v/>
      </c>
      <c r="X139" t="str">
        <f>IF(ISBLANK(W139),"",
IF(ISERROR(FIND(",",W139)),
  IF(ISERROR(VLOOKUP(W139,MapTable!$A:$A,1,0)),"맵없음",
  ""),
IF(ISERROR(FIND(",",W139,FIND(",",W139)+1)),
  IF(OR(ISERROR(VLOOKUP(LEFT(W139,FIND(",",W139)-1),MapTable!$A:$A,1,0)),ISERROR(VLOOKUP(TRIM(MID(W139,FIND(",",W139)+1,999)),MapTable!$A:$A,1,0))),"맵없음",
  ""),
IF(ISERROR(FIND(",",W139,FIND(",",W139,FIND(",",W139)+1)+1)),
  IF(OR(ISERROR(VLOOKUP(LEFT(W139,FIND(",",W139)-1),MapTable!$A:$A,1,0)),ISERROR(VLOOKUP(TRIM(MID(W139,FIND(",",W139)+1,FIND(",",W139,FIND(",",W139)+1)-FIND(",",W139)-1)),MapTable!$A:$A,1,0)),ISERROR(VLOOKUP(TRIM(MID(W139,FIND(",",W139,FIND(",",W139)+1)+1,999)),MapTable!$A:$A,1,0))),"맵없음",
  ""),
IF(ISERROR(FIND(",",W139,FIND(",",W139,FIND(",",W139,FIND(",",W139)+1)+1)+1)),
  IF(OR(ISERROR(VLOOKUP(LEFT(W139,FIND(",",W139)-1),MapTable!$A:$A,1,0)),ISERROR(VLOOKUP(TRIM(MID(W139,FIND(",",W139)+1,FIND(",",W139,FIND(",",W139)+1)-FIND(",",W139)-1)),MapTable!$A:$A,1,0)),ISERROR(VLOOKUP(TRIM(MID(W139,FIND(",",W139,FIND(",",W139)+1)+1,FIND(",",W139,FIND(",",W139,FIND(",",W139)+1)+1)-FIND(",",W139,FIND(",",W139)+1)-1)),MapTable!$A:$A,1,0)),ISERROR(VLOOKUP(TRIM(MID(W139,FIND(",",W139,FIND(",",W139,FIND(",",W139)+1)+1)+1,999)),MapTable!$A:$A,1,0))),"맵없음",
  ""),
)))))</f>
        <v/>
      </c>
      <c r="AC139" t="str">
        <f>IF(ISBLANK(AB139),"",IF(ISERROR(VLOOKUP(AB139,[3]DropTable!$A:$A,1,0)),"드랍없음",""))</f>
        <v/>
      </c>
      <c r="AE139" t="str">
        <f>IF(ISBLANK(AD139),"",IF(ISERROR(VLOOKUP(AD139,[3]DropTable!$A:$A,1,0)),"드랍없음",""))</f>
        <v/>
      </c>
      <c r="AG139">
        <v>9.8000000000000007</v>
      </c>
      <c r="AH139">
        <v>1</v>
      </c>
    </row>
    <row r="140" spans="1:34" x14ac:dyDescent="0.3">
      <c r="A140">
        <v>3</v>
      </c>
      <c r="B140">
        <v>5</v>
      </c>
      <c r="C140">
        <f>IF(OR($L140=TRUE,$A140=0,MOD($A140,ChapterTable!$S$20)&lt;&gt;0),
MAX(0,INT(($B140+ChapterTable!$Q$26+VLOOKUP(SUBSTITUTE(C$1,"성장단계","")&amp;"단계오프셋",ChapterTable!$S:$T,2,0))/ChapterTable!$Q$23)),
MAX(0,INT(($B140+ChapterTable!$S$26+VLOOKUP(SUBSTITUTE(C$1,"성장단계","")&amp;"보스단계오프셋",ChapterTable!$S:$T,2,0))/ChapterTable!$S$23)))</f>
        <v>0</v>
      </c>
      <c r="D140">
        <f>IF(OR($L140=TRUE,$A140=0,MOD($A140,ChapterTable!$S$20)&lt;&gt;0),
MAX(0,INT(($B140+ChapterTable!$Q$26+VLOOKUP(SUBSTITUTE(D$1,"성장단계","")&amp;"단계오프셋",ChapterTable!$S:$T,2,0))/ChapterTable!$Q$23)),
MAX(0,INT(($B140+ChapterTable!$S$26+VLOOKUP(SUBSTITUTE(D$1,"성장단계","")&amp;"보스단계오프셋",ChapterTable!$S:$T,2,0))/ChapterTable!$S$23)))</f>
        <v>0</v>
      </c>
      <c r="E140" s="1">
        <f ca="1">IF(AND($A140=0,$B140=1),
    VLOOKUP(1,ChapterTable!$1:$1048576,MATCH("최종"&amp;SUBSTITUTE(SUBSTITUTE(E$1,"standard",""),"|Float",""),ChapterTable!$1:$1,0),0)*ChapterTable!$Q$17,
  IF(AND($A140=0,$B140=0),
    E141,
  IF($B140=0,
    VLOOKUP($A140,ChapterTable!$1:$1048576,MATCH("최종"&amp;SUBSTITUTE(SUBSTITUTE(E$1,"standard",""),"|Float",""),ChapterTable!$1:$1,0),0),
  IF($B140=1,
    IF($L140=FALSE,
      VLOOKUP($A140,ChapterTable!$1:$1048576,MATCH("최종"&amp;SUBSTITUTE(SUBSTITUTE(E$1,"standard",""),"|Float",""),ChapterTable!$1:$1,0),0),
      VLOOKUP($A140-ChapterTable!$Q$11,ChapterTable!$1:$1048576,MATCH("최종"&amp;SUBSTITUTE(SUBSTITUTE(E$1,"standard",""),"|Float",""),ChapterTable!$1:$1,0),0)*ChapterTable!$Q$14
    ),
  OFFSET(E140,-$B140+IF($L140,1,0),0)*
    (VLOOKUP(SUBSTITUTE(SUBSTITUTE(E$1,"standard",""),"|Float","")&amp;"인게임누적곱배수",ChapterTable!$S:$T,2,0)^C140
    +VLOOKUP(SUBSTITUTE(SUBSTITUTE(E$1,"standard",""),"|Float","")&amp;"인게임누적합배수",ChapterTable!$S:$T,2,0)*C140)
  )
  )
  )
)</f>
        <v>405</v>
      </c>
      <c r="F140" s="1">
        <f ca="1">IF(AND($A140=0,$B140=1),
    VLOOKUP(1,ChapterTable!$1:$1048576,MATCH("최종"&amp;SUBSTITUTE(SUBSTITUTE(F$1,"standard",""),"|Float",""),ChapterTable!$1:$1,0),0)*ChapterTable!$Q$17,
  IF(AND($A140=0,$B140=0),
    F141,
  IF($B140=0,
    VLOOKUP($A140,ChapterTable!$1:$1048576,MATCH("최종"&amp;SUBSTITUTE(SUBSTITUTE(F$1,"standard",""),"|Float",""),ChapterTable!$1:$1,0),0),
  IF($B140=1,
    IF($L140=FALSE,
      VLOOKUP($A140,ChapterTable!$1:$1048576,MATCH("최종"&amp;SUBSTITUTE(SUBSTITUTE(F$1,"standard",""),"|Float",""),ChapterTable!$1:$1,0),0),
      VLOOKUP($A140-ChapterTable!$Q$11,ChapterTable!$1:$1048576,MATCH("최종"&amp;SUBSTITUTE(SUBSTITUTE(F$1,"standard",""),"|Float",""),ChapterTable!$1:$1,0),0)*ChapterTable!$Q$14
    ),
  OFFSET(F140,-$B140+IF($L140,1,0),0)*
    (VLOOKUP(SUBSTITUTE(SUBSTITUTE(F$1,"standard",""),"|Float","")&amp;"인게임누적곱배수",ChapterTable!$S:$T,2,0)^D140
    +VLOOKUP(SUBSTITUTE(SUBSTITUTE(F$1,"standard",""),"|Float","")&amp;"인게임누적합배수",ChapterTable!$S:$T,2,0)*D140)
  )
  )
  )
)</f>
        <v>225</v>
      </c>
      <c r="G140" t="s">
        <v>76</v>
      </c>
      <c r="J140" t="str">
        <f>IF(ISBLANK(I140),"",
IFERROR(VLOOKUP(I140,[1]StringTable!$1:$1048576,MATCH([1]StringTable!$B$1,[1]StringTable!$1:$1,0),0),
IFERROR(VLOOKUP(I140,[1]InApkStringTable!$1:$1048576,MATCH([1]InApkStringTable!$B$1,[1]InApkStringTable!$1:$1,0),0),
"스트링없음")))</f>
        <v/>
      </c>
      <c r="L140" t="b">
        <v>0</v>
      </c>
      <c r="M140" t="s">
        <v>24</v>
      </c>
      <c r="N140" t="str">
        <f>IF(ISBLANK(M140),"",IF(ISERROR(VLOOKUP(M140,MapTable!$A:$A,1,0)),"맵없음",""))</f>
        <v/>
      </c>
      <c r="O140">
        <f t="shared" si="9"/>
        <v>11</v>
      </c>
      <c r="Q140">
        <f t="shared" si="10"/>
        <v>11</v>
      </c>
      <c r="R140" t="b">
        <f t="shared" ca="1" si="11"/>
        <v>0</v>
      </c>
      <c r="T140" t="b">
        <f t="shared" ca="1" si="12"/>
        <v>0</v>
      </c>
      <c r="V140" t="str">
        <f>IF(ISBLANK(U140),"",IF(ISERROR(VLOOKUP(U140,MapTable!$A:$A,1,0)),"맵없음",""))</f>
        <v/>
      </c>
      <c r="X140" t="str">
        <f>IF(ISBLANK(W140),"",
IF(ISERROR(FIND(",",W140)),
  IF(ISERROR(VLOOKUP(W140,MapTable!$A:$A,1,0)),"맵없음",
  ""),
IF(ISERROR(FIND(",",W140,FIND(",",W140)+1)),
  IF(OR(ISERROR(VLOOKUP(LEFT(W140,FIND(",",W140)-1),MapTable!$A:$A,1,0)),ISERROR(VLOOKUP(TRIM(MID(W140,FIND(",",W140)+1,999)),MapTable!$A:$A,1,0))),"맵없음",
  ""),
IF(ISERROR(FIND(",",W140,FIND(",",W140,FIND(",",W140)+1)+1)),
  IF(OR(ISERROR(VLOOKUP(LEFT(W140,FIND(",",W140)-1),MapTable!$A:$A,1,0)),ISERROR(VLOOKUP(TRIM(MID(W140,FIND(",",W140)+1,FIND(",",W140,FIND(",",W140)+1)-FIND(",",W140)-1)),MapTable!$A:$A,1,0)),ISERROR(VLOOKUP(TRIM(MID(W140,FIND(",",W140,FIND(",",W140)+1)+1,999)),MapTable!$A:$A,1,0))),"맵없음",
  ""),
IF(ISERROR(FIND(",",W140,FIND(",",W140,FIND(",",W140,FIND(",",W140)+1)+1)+1)),
  IF(OR(ISERROR(VLOOKUP(LEFT(W140,FIND(",",W140)-1),MapTable!$A:$A,1,0)),ISERROR(VLOOKUP(TRIM(MID(W140,FIND(",",W140)+1,FIND(",",W140,FIND(",",W140)+1)-FIND(",",W140)-1)),MapTable!$A:$A,1,0)),ISERROR(VLOOKUP(TRIM(MID(W140,FIND(",",W140,FIND(",",W140)+1)+1,FIND(",",W140,FIND(",",W140,FIND(",",W140)+1)+1)-FIND(",",W140,FIND(",",W140)+1)-1)),MapTable!$A:$A,1,0)),ISERROR(VLOOKUP(TRIM(MID(W140,FIND(",",W140,FIND(",",W140,FIND(",",W140)+1)+1)+1,999)),MapTable!$A:$A,1,0))),"맵없음",
  ""),
)))))</f>
        <v/>
      </c>
      <c r="AC140" t="str">
        <f>IF(ISBLANK(AB140),"",IF(ISERROR(VLOOKUP(AB140,[3]DropTable!$A:$A,1,0)),"드랍없음",""))</f>
        <v/>
      </c>
      <c r="AE140" t="str">
        <f>IF(ISBLANK(AD140),"",IF(ISERROR(VLOOKUP(AD140,[3]DropTable!$A:$A,1,0)),"드랍없음",""))</f>
        <v/>
      </c>
      <c r="AG140">
        <v>9.8000000000000007</v>
      </c>
      <c r="AH140">
        <v>1</v>
      </c>
    </row>
    <row r="141" spans="1:34" x14ac:dyDescent="0.3">
      <c r="A141">
        <v>3</v>
      </c>
      <c r="B141">
        <v>6</v>
      </c>
      <c r="C141">
        <f>IF(OR($L141=TRUE,$A141=0,MOD($A141,ChapterTable!$S$20)&lt;&gt;0),
MAX(0,INT(($B141+ChapterTable!$Q$26+VLOOKUP(SUBSTITUTE(C$1,"성장단계","")&amp;"단계오프셋",ChapterTable!$S:$T,2,0))/ChapterTable!$Q$23)),
MAX(0,INT(($B141+ChapterTable!$S$26+VLOOKUP(SUBSTITUTE(C$1,"성장단계","")&amp;"보스단계오프셋",ChapterTable!$S:$T,2,0))/ChapterTable!$S$23)))</f>
        <v>1</v>
      </c>
      <c r="D141">
        <f>IF(OR($L141=TRUE,$A141=0,MOD($A141,ChapterTable!$S$20)&lt;&gt;0),
MAX(0,INT(($B141+ChapterTable!$Q$26+VLOOKUP(SUBSTITUTE(D$1,"성장단계","")&amp;"단계오프셋",ChapterTable!$S:$T,2,0))/ChapterTable!$Q$23)),
MAX(0,INT(($B141+ChapterTable!$S$26+VLOOKUP(SUBSTITUTE(D$1,"성장단계","")&amp;"보스단계오프셋",ChapterTable!$S:$T,2,0))/ChapterTable!$S$23)))</f>
        <v>0</v>
      </c>
      <c r="E141" s="1">
        <f ca="1">IF(AND($A141=0,$B141=1),
    VLOOKUP(1,ChapterTable!$1:$1048576,MATCH("최종"&amp;SUBSTITUTE(SUBSTITUTE(E$1,"standard",""),"|Float",""),ChapterTable!$1:$1,0),0)*ChapterTable!$Q$17,
  IF(AND($A141=0,$B141=0),
    E142,
  IF($B141=0,
    VLOOKUP($A141,ChapterTable!$1:$1048576,MATCH("최종"&amp;SUBSTITUTE(SUBSTITUTE(E$1,"standard",""),"|Float",""),ChapterTable!$1:$1,0),0),
  IF($B141=1,
    IF($L141=FALSE,
      VLOOKUP($A141,ChapterTable!$1:$1048576,MATCH("최종"&amp;SUBSTITUTE(SUBSTITUTE(E$1,"standard",""),"|Float",""),ChapterTable!$1:$1,0),0),
      VLOOKUP($A141-ChapterTable!$Q$11,ChapterTable!$1:$1048576,MATCH("최종"&amp;SUBSTITUTE(SUBSTITUTE(E$1,"standard",""),"|Float",""),ChapterTable!$1:$1,0),0)*ChapterTable!$Q$14
    ),
  OFFSET(E141,-$B141+IF($L141,1,0),0)*
    (VLOOKUP(SUBSTITUTE(SUBSTITUTE(E$1,"standard",""),"|Float","")&amp;"인게임누적곱배수",ChapterTable!$S:$T,2,0)^C141
    +VLOOKUP(SUBSTITUTE(SUBSTITUTE(E$1,"standard",""),"|Float","")&amp;"인게임누적합배수",ChapterTable!$S:$T,2,0)*C141)
  )
  )
  )
)</f>
        <v>546.75</v>
      </c>
      <c r="F141" s="1">
        <f ca="1">IF(AND($A141=0,$B141=1),
    VLOOKUP(1,ChapterTable!$1:$1048576,MATCH("최종"&amp;SUBSTITUTE(SUBSTITUTE(F$1,"standard",""),"|Float",""),ChapterTable!$1:$1,0),0)*ChapterTable!$Q$17,
  IF(AND($A141=0,$B141=0),
    F142,
  IF($B141=0,
    VLOOKUP($A141,ChapterTable!$1:$1048576,MATCH("최종"&amp;SUBSTITUTE(SUBSTITUTE(F$1,"standard",""),"|Float",""),ChapterTable!$1:$1,0),0),
  IF($B141=1,
    IF($L141=FALSE,
      VLOOKUP($A141,ChapterTable!$1:$1048576,MATCH("최종"&amp;SUBSTITUTE(SUBSTITUTE(F$1,"standard",""),"|Float",""),ChapterTable!$1:$1,0),0),
      VLOOKUP($A141-ChapterTable!$Q$11,ChapterTable!$1:$1048576,MATCH("최종"&amp;SUBSTITUTE(SUBSTITUTE(F$1,"standard",""),"|Float",""),ChapterTable!$1:$1,0),0)*ChapterTable!$Q$14
    ),
  OFFSET(F141,-$B141+IF($L141,1,0),0)*
    (VLOOKUP(SUBSTITUTE(SUBSTITUTE(F$1,"standard",""),"|Float","")&amp;"인게임누적곱배수",ChapterTable!$S:$T,2,0)^D141
    +VLOOKUP(SUBSTITUTE(SUBSTITUTE(F$1,"standard",""),"|Float","")&amp;"인게임누적합배수",ChapterTable!$S:$T,2,0)*D141)
  )
  )
  )
)</f>
        <v>225</v>
      </c>
      <c r="G141" t="s">
        <v>76</v>
      </c>
      <c r="J141" t="str">
        <f>IF(ISBLANK(I141),"",
IFERROR(VLOOKUP(I141,[1]StringTable!$1:$1048576,MATCH([1]StringTable!$B$1,[1]StringTable!$1:$1,0),0),
IFERROR(VLOOKUP(I141,[1]InApkStringTable!$1:$1048576,MATCH([1]InApkStringTable!$B$1,[1]InApkStringTable!$1:$1,0),0),
"스트링없음")))</f>
        <v/>
      </c>
      <c r="L141" t="b">
        <v>0</v>
      </c>
      <c r="M141" t="s">
        <v>24</v>
      </c>
      <c r="N141" t="str">
        <f>IF(ISBLANK(M141),"",IF(ISERROR(VLOOKUP(M141,MapTable!$A:$A,1,0)),"맵없음",""))</f>
        <v/>
      </c>
      <c r="O141">
        <f t="shared" si="9"/>
        <v>1</v>
      </c>
      <c r="Q141">
        <f t="shared" si="10"/>
        <v>1</v>
      </c>
      <c r="R141" t="b">
        <f t="shared" ca="1" si="11"/>
        <v>0</v>
      </c>
      <c r="T141" t="b">
        <f t="shared" ca="1" si="12"/>
        <v>0</v>
      </c>
      <c r="V141" t="str">
        <f>IF(ISBLANK(U141),"",IF(ISERROR(VLOOKUP(U141,MapTable!$A:$A,1,0)),"맵없음",""))</f>
        <v/>
      </c>
      <c r="X141" t="str">
        <f>IF(ISBLANK(W141),"",
IF(ISERROR(FIND(",",W141)),
  IF(ISERROR(VLOOKUP(W141,MapTable!$A:$A,1,0)),"맵없음",
  ""),
IF(ISERROR(FIND(",",W141,FIND(",",W141)+1)),
  IF(OR(ISERROR(VLOOKUP(LEFT(W141,FIND(",",W141)-1),MapTable!$A:$A,1,0)),ISERROR(VLOOKUP(TRIM(MID(W141,FIND(",",W141)+1,999)),MapTable!$A:$A,1,0))),"맵없음",
  ""),
IF(ISERROR(FIND(",",W141,FIND(",",W141,FIND(",",W141)+1)+1)),
  IF(OR(ISERROR(VLOOKUP(LEFT(W141,FIND(",",W141)-1),MapTable!$A:$A,1,0)),ISERROR(VLOOKUP(TRIM(MID(W141,FIND(",",W141)+1,FIND(",",W141,FIND(",",W141)+1)-FIND(",",W141)-1)),MapTable!$A:$A,1,0)),ISERROR(VLOOKUP(TRIM(MID(W141,FIND(",",W141,FIND(",",W141)+1)+1,999)),MapTable!$A:$A,1,0))),"맵없음",
  ""),
IF(ISERROR(FIND(",",W141,FIND(",",W141,FIND(",",W141,FIND(",",W141)+1)+1)+1)),
  IF(OR(ISERROR(VLOOKUP(LEFT(W141,FIND(",",W141)-1),MapTable!$A:$A,1,0)),ISERROR(VLOOKUP(TRIM(MID(W141,FIND(",",W141)+1,FIND(",",W141,FIND(",",W141)+1)-FIND(",",W141)-1)),MapTable!$A:$A,1,0)),ISERROR(VLOOKUP(TRIM(MID(W141,FIND(",",W141,FIND(",",W141)+1)+1,FIND(",",W141,FIND(",",W141,FIND(",",W141)+1)+1)-FIND(",",W141,FIND(",",W141)+1)-1)),MapTable!$A:$A,1,0)),ISERROR(VLOOKUP(TRIM(MID(W141,FIND(",",W141,FIND(",",W141,FIND(",",W141)+1)+1)+1,999)),MapTable!$A:$A,1,0))),"맵없음",
  ""),
)))))</f>
        <v/>
      </c>
      <c r="AC141" t="str">
        <f>IF(ISBLANK(AB141),"",IF(ISERROR(VLOOKUP(AB141,[3]DropTable!$A:$A,1,0)),"드랍없음",""))</f>
        <v/>
      </c>
      <c r="AE141" t="str">
        <f>IF(ISBLANK(AD141),"",IF(ISERROR(VLOOKUP(AD141,[3]DropTable!$A:$A,1,0)),"드랍없음",""))</f>
        <v/>
      </c>
      <c r="AG141">
        <v>9.8000000000000007</v>
      </c>
      <c r="AH141">
        <v>1</v>
      </c>
    </row>
    <row r="142" spans="1:34" x14ac:dyDescent="0.3">
      <c r="A142">
        <v>3</v>
      </c>
      <c r="B142">
        <v>7</v>
      </c>
      <c r="C142">
        <f>IF(OR($L142=TRUE,$A142=0,MOD($A142,ChapterTable!$S$20)&lt;&gt;0),
MAX(0,INT(($B142+ChapterTable!$Q$26+VLOOKUP(SUBSTITUTE(C$1,"성장단계","")&amp;"단계오프셋",ChapterTable!$S:$T,2,0))/ChapterTable!$Q$23)),
MAX(0,INT(($B142+ChapterTable!$S$26+VLOOKUP(SUBSTITUTE(C$1,"성장단계","")&amp;"보스단계오프셋",ChapterTable!$S:$T,2,0))/ChapterTable!$S$23)))</f>
        <v>1</v>
      </c>
      <c r="D142">
        <f>IF(OR($L142=TRUE,$A142=0,MOD($A142,ChapterTable!$S$20)&lt;&gt;0),
MAX(0,INT(($B142+ChapterTable!$Q$26+VLOOKUP(SUBSTITUTE(D$1,"성장단계","")&amp;"단계오프셋",ChapterTable!$S:$T,2,0))/ChapterTable!$Q$23)),
MAX(0,INT(($B142+ChapterTable!$S$26+VLOOKUP(SUBSTITUTE(D$1,"성장단계","")&amp;"보스단계오프셋",ChapterTable!$S:$T,2,0))/ChapterTable!$S$23)))</f>
        <v>0</v>
      </c>
      <c r="E142" s="1">
        <f ca="1">IF(AND($A142=0,$B142=1),
    VLOOKUP(1,ChapterTable!$1:$1048576,MATCH("최종"&amp;SUBSTITUTE(SUBSTITUTE(E$1,"standard",""),"|Float",""),ChapterTable!$1:$1,0),0)*ChapterTable!$Q$17,
  IF(AND($A142=0,$B142=0),
    E143,
  IF($B142=0,
    VLOOKUP($A142,ChapterTable!$1:$1048576,MATCH("최종"&amp;SUBSTITUTE(SUBSTITUTE(E$1,"standard",""),"|Float",""),ChapterTable!$1:$1,0),0),
  IF($B142=1,
    IF($L142=FALSE,
      VLOOKUP($A142,ChapterTable!$1:$1048576,MATCH("최종"&amp;SUBSTITUTE(SUBSTITUTE(E$1,"standard",""),"|Float",""),ChapterTable!$1:$1,0),0),
      VLOOKUP($A142-ChapterTable!$Q$11,ChapterTable!$1:$1048576,MATCH("최종"&amp;SUBSTITUTE(SUBSTITUTE(E$1,"standard",""),"|Float",""),ChapterTable!$1:$1,0),0)*ChapterTable!$Q$14
    ),
  OFFSET(E142,-$B142+IF($L142,1,0),0)*
    (VLOOKUP(SUBSTITUTE(SUBSTITUTE(E$1,"standard",""),"|Float","")&amp;"인게임누적곱배수",ChapterTable!$S:$T,2,0)^C142
    +VLOOKUP(SUBSTITUTE(SUBSTITUTE(E$1,"standard",""),"|Float","")&amp;"인게임누적합배수",ChapterTable!$S:$T,2,0)*C142)
  )
  )
  )
)</f>
        <v>546.75</v>
      </c>
      <c r="F142" s="1">
        <f ca="1">IF(AND($A142=0,$B142=1),
    VLOOKUP(1,ChapterTable!$1:$1048576,MATCH("최종"&amp;SUBSTITUTE(SUBSTITUTE(F$1,"standard",""),"|Float",""),ChapterTable!$1:$1,0),0)*ChapterTable!$Q$17,
  IF(AND($A142=0,$B142=0),
    F143,
  IF($B142=0,
    VLOOKUP($A142,ChapterTable!$1:$1048576,MATCH("최종"&amp;SUBSTITUTE(SUBSTITUTE(F$1,"standard",""),"|Float",""),ChapterTable!$1:$1,0),0),
  IF($B142=1,
    IF($L142=FALSE,
      VLOOKUP($A142,ChapterTable!$1:$1048576,MATCH("최종"&amp;SUBSTITUTE(SUBSTITUTE(F$1,"standard",""),"|Float",""),ChapterTable!$1:$1,0),0),
      VLOOKUP($A142-ChapterTable!$Q$11,ChapterTable!$1:$1048576,MATCH("최종"&amp;SUBSTITUTE(SUBSTITUTE(F$1,"standard",""),"|Float",""),ChapterTable!$1:$1,0),0)*ChapterTable!$Q$14
    ),
  OFFSET(F142,-$B142+IF($L142,1,0),0)*
    (VLOOKUP(SUBSTITUTE(SUBSTITUTE(F$1,"standard",""),"|Float","")&amp;"인게임누적곱배수",ChapterTable!$S:$T,2,0)^D142
    +VLOOKUP(SUBSTITUTE(SUBSTITUTE(F$1,"standard",""),"|Float","")&amp;"인게임누적합배수",ChapterTable!$S:$T,2,0)*D142)
  )
  )
  )
)</f>
        <v>225</v>
      </c>
      <c r="G142" t="s">
        <v>76</v>
      </c>
      <c r="J142" t="str">
        <f>IF(ISBLANK(I142),"",
IFERROR(VLOOKUP(I142,[1]StringTable!$1:$1048576,MATCH([1]StringTable!$B$1,[1]StringTable!$1:$1,0),0),
IFERROR(VLOOKUP(I142,[1]InApkStringTable!$1:$1048576,MATCH([1]InApkStringTable!$B$1,[1]InApkStringTable!$1:$1,0),0),
"스트링없음")))</f>
        <v/>
      </c>
      <c r="L142" t="b">
        <v>0</v>
      </c>
      <c r="M142" t="s">
        <v>24</v>
      </c>
      <c r="N142" t="str">
        <f>IF(ISBLANK(M142),"",IF(ISERROR(VLOOKUP(M142,MapTable!$A:$A,1,0)),"맵없음",""))</f>
        <v/>
      </c>
      <c r="O142">
        <f t="shared" si="9"/>
        <v>1</v>
      </c>
      <c r="Q142">
        <f t="shared" si="10"/>
        <v>1</v>
      </c>
      <c r="R142" t="b">
        <f t="shared" ca="1" si="11"/>
        <v>0</v>
      </c>
      <c r="T142" t="b">
        <f t="shared" ca="1" si="12"/>
        <v>0</v>
      </c>
      <c r="V142" t="str">
        <f>IF(ISBLANK(U142),"",IF(ISERROR(VLOOKUP(U142,MapTable!$A:$A,1,0)),"맵없음",""))</f>
        <v/>
      </c>
      <c r="X142" t="str">
        <f>IF(ISBLANK(W142),"",
IF(ISERROR(FIND(",",W142)),
  IF(ISERROR(VLOOKUP(W142,MapTable!$A:$A,1,0)),"맵없음",
  ""),
IF(ISERROR(FIND(",",W142,FIND(",",W142)+1)),
  IF(OR(ISERROR(VLOOKUP(LEFT(W142,FIND(",",W142)-1),MapTable!$A:$A,1,0)),ISERROR(VLOOKUP(TRIM(MID(W142,FIND(",",W142)+1,999)),MapTable!$A:$A,1,0))),"맵없음",
  ""),
IF(ISERROR(FIND(",",W142,FIND(",",W142,FIND(",",W142)+1)+1)),
  IF(OR(ISERROR(VLOOKUP(LEFT(W142,FIND(",",W142)-1),MapTable!$A:$A,1,0)),ISERROR(VLOOKUP(TRIM(MID(W142,FIND(",",W142)+1,FIND(",",W142,FIND(",",W142)+1)-FIND(",",W142)-1)),MapTable!$A:$A,1,0)),ISERROR(VLOOKUP(TRIM(MID(W142,FIND(",",W142,FIND(",",W142)+1)+1,999)),MapTable!$A:$A,1,0))),"맵없음",
  ""),
IF(ISERROR(FIND(",",W142,FIND(",",W142,FIND(",",W142,FIND(",",W142)+1)+1)+1)),
  IF(OR(ISERROR(VLOOKUP(LEFT(W142,FIND(",",W142)-1),MapTable!$A:$A,1,0)),ISERROR(VLOOKUP(TRIM(MID(W142,FIND(",",W142)+1,FIND(",",W142,FIND(",",W142)+1)-FIND(",",W142)-1)),MapTable!$A:$A,1,0)),ISERROR(VLOOKUP(TRIM(MID(W142,FIND(",",W142,FIND(",",W142)+1)+1,FIND(",",W142,FIND(",",W142,FIND(",",W142)+1)+1)-FIND(",",W142,FIND(",",W142)+1)-1)),MapTable!$A:$A,1,0)),ISERROR(VLOOKUP(TRIM(MID(W142,FIND(",",W142,FIND(",",W142,FIND(",",W142)+1)+1)+1,999)),MapTable!$A:$A,1,0))),"맵없음",
  ""),
)))))</f>
        <v/>
      </c>
      <c r="AC142" t="str">
        <f>IF(ISBLANK(AB142),"",IF(ISERROR(VLOOKUP(AB142,[3]DropTable!$A:$A,1,0)),"드랍없음",""))</f>
        <v/>
      </c>
      <c r="AE142" t="str">
        <f>IF(ISBLANK(AD142),"",IF(ISERROR(VLOOKUP(AD142,[3]DropTable!$A:$A,1,0)),"드랍없음",""))</f>
        <v/>
      </c>
      <c r="AG142">
        <v>9.8000000000000007</v>
      </c>
      <c r="AH142">
        <v>1</v>
      </c>
    </row>
    <row r="143" spans="1:34" x14ac:dyDescent="0.3">
      <c r="A143">
        <v>3</v>
      </c>
      <c r="B143">
        <v>8</v>
      </c>
      <c r="C143">
        <f>IF(OR($L143=TRUE,$A143=0,MOD($A143,ChapterTable!$S$20)&lt;&gt;0),
MAX(0,INT(($B143+ChapterTable!$Q$26+VLOOKUP(SUBSTITUTE(C$1,"성장단계","")&amp;"단계오프셋",ChapterTable!$S:$T,2,0))/ChapterTable!$Q$23)),
MAX(0,INT(($B143+ChapterTable!$S$26+VLOOKUP(SUBSTITUTE(C$1,"성장단계","")&amp;"보스단계오프셋",ChapterTable!$S:$T,2,0))/ChapterTable!$S$23)))</f>
        <v>1</v>
      </c>
      <c r="D143">
        <f>IF(OR($L143=TRUE,$A143=0,MOD($A143,ChapterTable!$S$20)&lt;&gt;0),
MAX(0,INT(($B143+ChapterTable!$Q$26+VLOOKUP(SUBSTITUTE(D$1,"성장단계","")&amp;"단계오프셋",ChapterTable!$S:$T,2,0))/ChapterTable!$Q$23)),
MAX(0,INT(($B143+ChapterTable!$S$26+VLOOKUP(SUBSTITUTE(D$1,"성장단계","")&amp;"보스단계오프셋",ChapterTable!$S:$T,2,0))/ChapterTable!$S$23)))</f>
        <v>0</v>
      </c>
      <c r="E143" s="1">
        <f ca="1">IF(AND($A143=0,$B143=1),
    VLOOKUP(1,ChapterTable!$1:$1048576,MATCH("최종"&amp;SUBSTITUTE(SUBSTITUTE(E$1,"standard",""),"|Float",""),ChapterTable!$1:$1,0),0)*ChapterTable!$Q$17,
  IF(AND($A143=0,$B143=0),
    E144,
  IF($B143=0,
    VLOOKUP($A143,ChapterTable!$1:$1048576,MATCH("최종"&amp;SUBSTITUTE(SUBSTITUTE(E$1,"standard",""),"|Float",""),ChapterTable!$1:$1,0),0),
  IF($B143=1,
    IF($L143=FALSE,
      VLOOKUP($A143,ChapterTable!$1:$1048576,MATCH("최종"&amp;SUBSTITUTE(SUBSTITUTE(E$1,"standard",""),"|Float",""),ChapterTable!$1:$1,0),0),
      VLOOKUP($A143-ChapterTable!$Q$11,ChapterTable!$1:$1048576,MATCH("최종"&amp;SUBSTITUTE(SUBSTITUTE(E$1,"standard",""),"|Float",""),ChapterTable!$1:$1,0),0)*ChapterTable!$Q$14
    ),
  OFFSET(E143,-$B143+IF($L143,1,0),0)*
    (VLOOKUP(SUBSTITUTE(SUBSTITUTE(E$1,"standard",""),"|Float","")&amp;"인게임누적곱배수",ChapterTable!$S:$T,2,0)^C143
    +VLOOKUP(SUBSTITUTE(SUBSTITUTE(E$1,"standard",""),"|Float","")&amp;"인게임누적합배수",ChapterTable!$S:$T,2,0)*C143)
  )
  )
  )
)</f>
        <v>546.75</v>
      </c>
      <c r="F143" s="1">
        <f ca="1">IF(AND($A143=0,$B143=1),
    VLOOKUP(1,ChapterTable!$1:$1048576,MATCH("최종"&amp;SUBSTITUTE(SUBSTITUTE(F$1,"standard",""),"|Float",""),ChapterTable!$1:$1,0),0)*ChapterTable!$Q$17,
  IF(AND($A143=0,$B143=0),
    F144,
  IF($B143=0,
    VLOOKUP($A143,ChapterTable!$1:$1048576,MATCH("최종"&amp;SUBSTITUTE(SUBSTITUTE(F$1,"standard",""),"|Float",""),ChapterTable!$1:$1,0),0),
  IF($B143=1,
    IF($L143=FALSE,
      VLOOKUP($A143,ChapterTable!$1:$1048576,MATCH("최종"&amp;SUBSTITUTE(SUBSTITUTE(F$1,"standard",""),"|Float",""),ChapterTable!$1:$1,0),0),
      VLOOKUP($A143-ChapterTable!$Q$11,ChapterTable!$1:$1048576,MATCH("최종"&amp;SUBSTITUTE(SUBSTITUTE(F$1,"standard",""),"|Float",""),ChapterTable!$1:$1,0),0)*ChapterTable!$Q$14
    ),
  OFFSET(F143,-$B143+IF($L143,1,0),0)*
    (VLOOKUP(SUBSTITUTE(SUBSTITUTE(F$1,"standard",""),"|Float","")&amp;"인게임누적곱배수",ChapterTable!$S:$T,2,0)^D143
    +VLOOKUP(SUBSTITUTE(SUBSTITUTE(F$1,"standard",""),"|Float","")&amp;"인게임누적합배수",ChapterTable!$S:$T,2,0)*D143)
  )
  )
  )
)</f>
        <v>225</v>
      </c>
      <c r="G143" t="s">
        <v>76</v>
      </c>
      <c r="J143" t="str">
        <f>IF(ISBLANK(I143),"",
IFERROR(VLOOKUP(I143,[1]StringTable!$1:$1048576,MATCH([1]StringTable!$B$1,[1]StringTable!$1:$1,0),0),
IFERROR(VLOOKUP(I143,[1]InApkStringTable!$1:$1048576,MATCH([1]InApkStringTable!$B$1,[1]InApkStringTable!$1:$1,0),0),
"스트링없음")))</f>
        <v/>
      </c>
      <c r="L143" t="b">
        <v>0</v>
      </c>
      <c r="M143" t="s">
        <v>24</v>
      </c>
      <c r="N143" t="str">
        <f>IF(ISBLANK(M143),"",IF(ISERROR(VLOOKUP(M143,MapTable!$A:$A,1,0)),"맵없음",""))</f>
        <v/>
      </c>
      <c r="O143">
        <f t="shared" si="9"/>
        <v>1</v>
      </c>
      <c r="Q143">
        <f t="shared" si="10"/>
        <v>1</v>
      </c>
      <c r="R143" t="b">
        <f t="shared" ca="1" si="11"/>
        <v>0</v>
      </c>
      <c r="T143" t="b">
        <f t="shared" ca="1" si="12"/>
        <v>0</v>
      </c>
      <c r="V143" t="str">
        <f>IF(ISBLANK(U143),"",IF(ISERROR(VLOOKUP(U143,MapTable!$A:$A,1,0)),"맵없음",""))</f>
        <v/>
      </c>
      <c r="X143" t="str">
        <f>IF(ISBLANK(W143),"",
IF(ISERROR(FIND(",",W143)),
  IF(ISERROR(VLOOKUP(W143,MapTable!$A:$A,1,0)),"맵없음",
  ""),
IF(ISERROR(FIND(",",W143,FIND(",",W143)+1)),
  IF(OR(ISERROR(VLOOKUP(LEFT(W143,FIND(",",W143)-1),MapTable!$A:$A,1,0)),ISERROR(VLOOKUP(TRIM(MID(W143,FIND(",",W143)+1,999)),MapTable!$A:$A,1,0))),"맵없음",
  ""),
IF(ISERROR(FIND(",",W143,FIND(",",W143,FIND(",",W143)+1)+1)),
  IF(OR(ISERROR(VLOOKUP(LEFT(W143,FIND(",",W143)-1),MapTable!$A:$A,1,0)),ISERROR(VLOOKUP(TRIM(MID(W143,FIND(",",W143)+1,FIND(",",W143,FIND(",",W143)+1)-FIND(",",W143)-1)),MapTable!$A:$A,1,0)),ISERROR(VLOOKUP(TRIM(MID(W143,FIND(",",W143,FIND(",",W143)+1)+1,999)),MapTable!$A:$A,1,0))),"맵없음",
  ""),
IF(ISERROR(FIND(",",W143,FIND(",",W143,FIND(",",W143,FIND(",",W143)+1)+1)+1)),
  IF(OR(ISERROR(VLOOKUP(LEFT(W143,FIND(",",W143)-1),MapTable!$A:$A,1,0)),ISERROR(VLOOKUP(TRIM(MID(W143,FIND(",",W143)+1,FIND(",",W143,FIND(",",W143)+1)-FIND(",",W143)-1)),MapTable!$A:$A,1,0)),ISERROR(VLOOKUP(TRIM(MID(W143,FIND(",",W143,FIND(",",W143)+1)+1,FIND(",",W143,FIND(",",W143,FIND(",",W143)+1)+1)-FIND(",",W143,FIND(",",W143)+1)-1)),MapTable!$A:$A,1,0)),ISERROR(VLOOKUP(TRIM(MID(W143,FIND(",",W143,FIND(",",W143,FIND(",",W143)+1)+1)+1,999)),MapTable!$A:$A,1,0))),"맵없음",
  ""),
)))))</f>
        <v/>
      </c>
      <c r="AC143" t="str">
        <f>IF(ISBLANK(AB143),"",IF(ISERROR(VLOOKUP(AB143,[3]DropTable!$A:$A,1,0)),"드랍없음",""))</f>
        <v/>
      </c>
      <c r="AE143" t="str">
        <f>IF(ISBLANK(AD143),"",IF(ISERROR(VLOOKUP(AD143,[3]DropTable!$A:$A,1,0)),"드랍없음",""))</f>
        <v/>
      </c>
      <c r="AG143">
        <v>9.8000000000000007</v>
      </c>
      <c r="AH143">
        <v>1</v>
      </c>
    </row>
    <row r="144" spans="1:34" x14ac:dyDescent="0.3">
      <c r="A144">
        <v>3</v>
      </c>
      <c r="B144">
        <v>9</v>
      </c>
      <c r="C144">
        <f>IF(OR($L144=TRUE,$A144=0,MOD($A144,ChapterTable!$S$20)&lt;&gt;0),
MAX(0,INT(($B144+ChapterTable!$Q$26+VLOOKUP(SUBSTITUTE(C$1,"성장단계","")&amp;"단계오프셋",ChapterTable!$S:$T,2,0))/ChapterTable!$Q$23)),
MAX(0,INT(($B144+ChapterTable!$S$26+VLOOKUP(SUBSTITUTE(C$1,"성장단계","")&amp;"보스단계오프셋",ChapterTable!$S:$T,2,0))/ChapterTable!$S$23)))</f>
        <v>1</v>
      </c>
      <c r="D144">
        <f>IF(OR($L144=TRUE,$A144=0,MOD($A144,ChapterTable!$S$20)&lt;&gt;0),
MAX(0,INT(($B144+ChapterTable!$Q$26+VLOOKUP(SUBSTITUTE(D$1,"성장단계","")&amp;"단계오프셋",ChapterTable!$S:$T,2,0))/ChapterTable!$Q$23)),
MAX(0,INT(($B144+ChapterTable!$S$26+VLOOKUP(SUBSTITUTE(D$1,"성장단계","")&amp;"보스단계오프셋",ChapterTable!$S:$T,2,0))/ChapterTable!$S$23)))</f>
        <v>0</v>
      </c>
      <c r="E144" s="1">
        <f ca="1">IF(AND($A144=0,$B144=1),
    VLOOKUP(1,ChapterTable!$1:$1048576,MATCH("최종"&amp;SUBSTITUTE(SUBSTITUTE(E$1,"standard",""),"|Float",""),ChapterTable!$1:$1,0),0)*ChapterTable!$Q$17,
  IF(AND($A144=0,$B144=0),
    E145,
  IF($B144=0,
    VLOOKUP($A144,ChapterTable!$1:$1048576,MATCH("최종"&amp;SUBSTITUTE(SUBSTITUTE(E$1,"standard",""),"|Float",""),ChapterTable!$1:$1,0),0),
  IF($B144=1,
    IF($L144=FALSE,
      VLOOKUP($A144,ChapterTable!$1:$1048576,MATCH("최종"&amp;SUBSTITUTE(SUBSTITUTE(E$1,"standard",""),"|Float",""),ChapterTable!$1:$1,0),0),
      VLOOKUP($A144-ChapterTable!$Q$11,ChapterTable!$1:$1048576,MATCH("최종"&amp;SUBSTITUTE(SUBSTITUTE(E$1,"standard",""),"|Float",""),ChapterTable!$1:$1,0),0)*ChapterTable!$Q$14
    ),
  OFFSET(E144,-$B144+IF($L144,1,0),0)*
    (VLOOKUP(SUBSTITUTE(SUBSTITUTE(E$1,"standard",""),"|Float","")&amp;"인게임누적곱배수",ChapterTable!$S:$T,2,0)^C144
    +VLOOKUP(SUBSTITUTE(SUBSTITUTE(E$1,"standard",""),"|Float","")&amp;"인게임누적합배수",ChapterTable!$S:$T,2,0)*C144)
  )
  )
  )
)</f>
        <v>546.75</v>
      </c>
      <c r="F144" s="1">
        <f ca="1">IF(AND($A144=0,$B144=1),
    VLOOKUP(1,ChapterTable!$1:$1048576,MATCH("최종"&amp;SUBSTITUTE(SUBSTITUTE(F$1,"standard",""),"|Float",""),ChapterTable!$1:$1,0),0)*ChapterTable!$Q$17,
  IF(AND($A144=0,$B144=0),
    F145,
  IF($B144=0,
    VLOOKUP($A144,ChapterTable!$1:$1048576,MATCH("최종"&amp;SUBSTITUTE(SUBSTITUTE(F$1,"standard",""),"|Float",""),ChapterTable!$1:$1,0),0),
  IF($B144=1,
    IF($L144=FALSE,
      VLOOKUP($A144,ChapterTable!$1:$1048576,MATCH("최종"&amp;SUBSTITUTE(SUBSTITUTE(F$1,"standard",""),"|Float",""),ChapterTable!$1:$1,0),0),
      VLOOKUP($A144-ChapterTable!$Q$11,ChapterTable!$1:$1048576,MATCH("최종"&amp;SUBSTITUTE(SUBSTITUTE(F$1,"standard",""),"|Float",""),ChapterTable!$1:$1,0),0)*ChapterTable!$Q$14
    ),
  OFFSET(F144,-$B144+IF($L144,1,0),0)*
    (VLOOKUP(SUBSTITUTE(SUBSTITUTE(F$1,"standard",""),"|Float","")&amp;"인게임누적곱배수",ChapterTable!$S:$T,2,0)^D144
    +VLOOKUP(SUBSTITUTE(SUBSTITUTE(F$1,"standard",""),"|Float","")&amp;"인게임누적합배수",ChapterTable!$S:$T,2,0)*D144)
  )
  )
  )
)</f>
        <v>225</v>
      </c>
      <c r="G144" t="s">
        <v>76</v>
      </c>
      <c r="J144" t="str">
        <f>IF(ISBLANK(I144),"",
IFERROR(VLOOKUP(I144,[1]StringTable!$1:$1048576,MATCH([1]StringTable!$B$1,[1]StringTable!$1:$1,0),0),
IFERROR(VLOOKUP(I144,[1]InApkStringTable!$1:$1048576,MATCH([1]InApkStringTable!$B$1,[1]InApkStringTable!$1:$1,0),0),
"스트링없음")))</f>
        <v/>
      </c>
      <c r="L144" t="b">
        <v>0</v>
      </c>
      <c r="M144" t="s">
        <v>24</v>
      </c>
      <c r="N144" t="str">
        <f>IF(ISBLANK(M144),"",IF(ISERROR(VLOOKUP(M144,MapTable!$A:$A,1,0)),"맵없음",""))</f>
        <v/>
      </c>
      <c r="O144">
        <f t="shared" si="9"/>
        <v>91</v>
      </c>
      <c r="Q144">
        <f t="shared" si="10"/>
        <v>91</v>
      </c>
      <c r="R144" t="b">
        <f t="shared" ca="1" si="11"/>
        <v>1</v>
      </c>
      <c r="T144" t="b">
        <f t="shared" ca="1" si="12"/>
        <v>1</v>
      </c>
      <c r="V144" t="str">
        <f>IF(ISBLANK(U144),"",IF(ISERROR(VLOOKUP(U144,MapTable!$A:$A,1,0)),"맵없음",""))</f>
        <v/>
      </c>
      <c r="X144" t="str">
        <f>IF(ISBLANK(W144),"",
IF(ISERROR(FIND(",",W144)),
  IF(ISERROR(VLOOKUP(W144,MapTable!$A:$A,1,0)),"맵없음",
  ""),
IF(ISERROR(FIND(",",W144,FIND(",",W144)+1)),
  IF(OR(ISERROR(VLOOKUP(LEFT(W144,FIND(",",W144)-1),MapTable!$A:$A,1,0)),ISERROR(VLOOKUP(TRIM(MID(W144,FIND(",",W144)+1,999)),MapTable!$A:$A,1,0))),"맵없음",
  ""),
IF(ISERROR(FIND(",",W144,FIND(",",W144,FIND(",",W144)+1)+1)),
  IF(OR(ISERROR(VLOOKUP(LEFT(W144,FIND(",",W144)-1),MapTable!$A:$A,1,0)),ISERROR(VLOOKUP(TRIM(MID(W144,FIND(",",W144)+1,FIND(",",W144,FIND(",",W144)+1)-FIND(",",W144)-1)),MapTable!$A:$A,1,0)),ISERROR(VLOOKUP(TRIM(MID(W144,FIND(",",W144,FIND(",",W144)+1)+1,999)),MapTable!$A:$A,1,0))),"맵없음",
  ""),
IF(ISERROR(FIND(",",W144,FIND(",",W144,FIND(",",W144,FIND(",",W144)+1)+1)+1)),
  IF(OR(ISERROR(VLOOKUP(LEFT(W144,FIND(",",W144)-1),MapTable!$A:$A,1,0)),ISERROR(VLOOKUP(TRIM(MID(W144,FIND(",",W144)+1,FIND(",",W144,FIND(",",W144)+1)-FIND(",",W144)-1)),MapTable!$A:$A,1,0)),ISERROR(VLOOKUP(TRIM(MID(W144,FIND(",",W144,FIND(",",W144)+1)+1,FIND(",",W144,FIND(",",W144,FIND(",",W144)+1)+1)-FIND(",",W144,FIND(",",W144)+1)-1)),MapTable!$A:$A,1,0)),ISERROR(VLOOKUP(TRIM(MID(W144,FIND(",",W144,FIND(",",W144,FIND(",",W144)+1)+1)+1,999)),MapTable!$A:$A,1,0))),"맵없음",
  ""),
)))))</f>
        <v/>
      </c>
      <c r="AC144" t="str">
        <f>IF(ISBLANK(AB144),"",IF(ISERROR(VLOOKUP(AB144,[3]DropTable!$A:$A,1,0)),"드랍없음",""))</f>
        <v/>
      </c>
      <c r="AE144" t="str">
        <f>IF(ISBLANK(AD144),"",IF(ISERROR(VLOOKUP(AD144,[3]DropTable!$A:$A,1,0)),"드랍없음",""))</f>
        <v/>
      </c>
      <c r="AG144">
        <v>9.8000000000000007</v>
      </c>
      <c r="AH144">
        <v>1</v>
      </c>
    </row>
    <row r="145" spans="1:34" x14ac:dyDescent="0.3">
      <c r="A145">
        <v>3</v>
      </c>
      <c r="B145">
        <v>10</v>
      </c>
      <c r="C145">
        <f>IF(OR($L145=TRUE,$A145=0,MOD($A145,ChapterTable!$S$20)&lt;&gt;0),
MAX(0,INT(($B145+ChapterTable!$Q$26+VLOOKUP(SUBSTITUTE(C$1,"성장단계","")&amp;"단계오프셋",ChapterTable!$S:$T,2,0))/ChapterTable!$Q$23)),
MAX(0,INT(($B145+ChapterTable!$S$26+VLOOKUP(SUBSTITUTE(C$1,"성장단계","")&amp;"보스단계오프셋",ChapterTable!$S:$T,2,0))/ChapterTable!$S$23)))</f>
        <v>1</v>
      </c>
      <c r="D145">
        <f>IF(OR($L145=TRUE,$A145=0,MOD($A145,ChapterTable!$S$20)&lt;&gt;0),
MAX(0,INT(($B145+ChapterTable!$Q$26+VLOOKUP(SUBSTITUTE(D$1,"성장단계","")&amp;"단계오프셋",ChapterTable!$S:$T,2,0))/ChapterTable!$Q$23)),
MAX(0,INT(($B145+ChapterTable!$S$26+VLOOKUP(SUBSTITUTE(D$1,"성장단계","")&amp;"보스단계오프셋",ChapterTable!$S:$T,2,0))/ChapterTable!$S$23)))</f>
        <v>0</v>
      </c>
      <c r="E145" s="1">
        <f ca="1">IF(AND($A145=0,$B145=1),
    VLOOKUP(1,ChapterTable!$1:$1048576,MATCH("최종"&amp;SUBSTITUTE(SUBSTITUTE(E$1,"standard",""),"|Float",""),ChapterTable!$1:$1,0),0)*ChapterTable!$Q$17,
  IF(AND($A145=0,$B145=0),
    E146,
  IF($B145=0,
    VLOOKUP($A145,ChapterTable!$1:$1048576,MATCH("최종"&amp;SUBSTITUTE(SUBSTITUTE(E$1,"standard",""),"|Float",""),ChapterTable!$1:$1,0),0),
  IF($B145=1,
    IF($L145=FALSE,
      VLOOKUP($A145,ChapterTable!$1:$1048576,MATCH("최종"&amp;SUBSTITUTE(SUBSTITUTE(E$1,"standard",""),"|Float",""),ChapterTable!$1:$1,0),0),
      VLOOKUP($A145-ChapterTable!$Q$11,ChapterTable!$1:$1048576,MATCH("최종"&amp;SUBSTITUTE(SUBSTITUTE(E$1,"standard",""),"|Float",""),ChapterTable!$1:$1,0),0)*ChapterTable!$Q$14
    ),
  OFFSET(E145,-$B145+IF($L145,1,0),0)*
    (VLOOKUP(SUBSTITUTE(SUBSTITUTE(E$1,"standard",""),"|Float","")&amp;"인게임누적곱배수",ChapterTable!$S:$T,2,0)^C145
    +VLOOKUP(SUBSTITUTE(SUBSTITUTE(E$1,"standard",""),"|Float","")&amp;"인게임누적합배수",ChapterTable!$S:$T,2,0)*C145)
  )
  )
  )
)</f>
        <v>546.75</v>
      </c>
      <c r="F145" s="1">
        <f ca="1">IF(AND($A145=0,$B145=1),
    VLOOKUP(1,ChapterTable!$1:$1048576,MATCH("최종"&amp;SUBSTITUTE(SUBSTITUTE(F$1,"standard",""),"|Float",""),ChapterTable!$1:$1,0),0)*ChapterTable!$Q$17,
  IF(AND($A145=0,$B145=0),
    F146,
  IF($B145=0,
    VLOOKUP($A145,ChapterTable!$1:$1048576,MATCH("최종"&amp;SUBSTITUTE(SUBSTITUTE(F$1,"standard",""),"|Float",""),ChapterTable!$1:$1,0),0),
  IF($B145=1,
    IF($L145=FALSE,
      VLOOKUP($A145,ChapterTable!$1:$1048576,MATCH("최종"&amp;SUBSTITUTE(SUBSTITUTE(F$1,"standard",""),"|Float",""),ChapterTable!$1:$1,0),0),
      VLOOKUP($A145-ChapterTable!$Q$11,ChapterTable!$1:$1048576,MATCH("최종"&amp;SUBSTITUTE(SUBSTITUTE(F$1,"standard",""),"|Float",""),ChapterTable!$1:$1,0),0)*ChapterTable!$Q$14
    ),
  OFFSET(F145,-$B145+IF($L145,1,0),0)*
    (VLOOKUP(SUBSTITUTE(SUBSTITUTE(F$1,"standard",""),"|Float","")&amp;"인게임누적곱배수",ChapterTable!$S:$T,2,0)^D145
    +VLOOKUP(SUBSTITUTE(SUBSTITUTE(F$1,"standard",""),"|Float","")&amp;"인게임누적합배수",ChapterTable!$S:$T,2,0)*D145)
  )
  )
  )
)</f>
        <v>225</v>
      </c>
      <c r="G145" t="s">
        <v>76</v>
      </c>
      <c r="J145" t="str">
        <f>IF(ISBLANK(I145),"",
IFERROR(VLOOKUP(I145,[1]StringTable!$1:$1048576,MATCH([1]StringTable!$B$1,[1]StringTable!$1:$1,0),0),
IFERROR(VLOOKUP(I145,[1]InApkStringTable!$1:$1048576,MATCH([1]InApkStringTable!$B$1,[1]InApkStringTable!$1:$1,0),0),
"스트링없음")))</f>
        <v/>
      </c>
      <c r="L145" t="b">
        <v>0</v>
      </c>
      <c r="M145" t="s">
        <v>24</v>
      </c>
      <c r="N145" t="str">
        <f>IF(ISBLANK(M145),"",IF(ISERROR(VLOOKUP(M145,MapTable!$A:$A,1,0)),"맵없음",""))</f>
        <v/>
      </c>
      <c r="O145">
        <f t="shared" si="9"/>
        <v>21</v>
      </c>
      <c r="Q145">
        <f t="shared" si="10"/>
        <v>21</v>
      </c>
      <c r="R145" t="b">
        <f t="shared" ca="1" si="11"/>
        <v>0</v>
      </c>
      <c r="T145" t="b">
        <f t="shared" ca="1" si="12"/>
        <v>0</v>
      </c>
      <c r="V145" t="str">
        <f>IF(ISBLANK(U145),"",IF(ISERROR(VLOOKUP(U145,MapTable!$A:$A,1,0)),"맵없음",""))</f>
        <v/>
      </c>
      <c r="X145" t="str">
        <f>IF(ISBLANK(W145),"",
IF(ISERROR(FIND(",",W145)),
  IF(ISERROR(VLOOKUP(W145,MapTable!$A:$A,1,0)),"맵없음",
  ""),
IF(ISERROR(FIND(",",W145,FIND(",",W145)+1)),
  IF(OR(ISERROR(VLOOKUP(LEFT(W145,FIND(",",W145)-1),MapTable!$A:$A,1,0)),ISERROR(VLOOKUP(TRIM(MID(W145,FIND(",",W145)+1,999)),MapTable!$A:$A,1,0))),"맵없음",
  ""),
IF(ISERROR(FIND(",",W145,FIND(",",W145,FIND(",",W145)+1)+1)),
  IF(OR(ISERROR(VLOOKUP(LEFT(W145,FIND(",",W145)-1),MapTable!$A:$A,1,0)),ISERROR(VLOOKUP(TRIM(MID(W145,FIND(",",W145)+1,FIND(",",W145,FIND(",",W145)+1)-FIND(",",W145)-1)),MapTable!$A:$A,1,0)),ISERROR(VLOOKUP(TRIM(MID(W145,FIND(",",W145,FIND(",",W145)+1)+1,999)),MapTable!$A:$A,1,0))),"맵없음",
  ""),
IF(ISERROR(FIND(",",W145,FIND(",",W145,FIND(",",W145,FIND(",",W145)+1)+1)+1)),
  IF(OR(ISERROR(VLOOKUP(LEFT(W145,FIND(",",W145)-1),MapTable!$A:$A,1,0)),ISERROR(VLOOKUP(TRIM(MID(W145,FIND(",",W145)+1,FIND(",",W145,FIND(",",W145)+1)-FIND(",",W145)-1)),MapTable!$A:$A,1,0)),ISERROR(VLOOKUP(TRIM(MID(W145,FIND(",",W145,FIND(",",W145)+1)+1,FIND(",",W145,FIND(",",W145,FIND(",",W145)+1)+1)-FIND(",",W145,FIND(",",W145)+1)-1)),MapTable!$A:$A,1,0)),ISERROR(VLOOKUP(TRIM(MID(W145,FIND(",",W145,FIND(",",W145,FIND(",",W145)+1)+1)+1,999)),MapTable!$A:$A,1,0))),"맵없음",
  ""),
)))))</f>
        <v/>
      </c>
      <c r="AC145" t="str">
        <f>IF(ISBLANK(AB145),"",IF(ISERROR(VLOOKUP(AB145,[3]DropTable!$A:$A,1,0)),"드랍없음",""))</f>
        <v/>
      </c>
      <c r="AE145" t="str">
        <f>IF(ISBLANK(AD145),"",IF(ISERROR(VLOOKUP(AD145,[3]DropTable!$A:$A,1,0)),"드랍없음",""))</f>
        <v/>
      </c>
      <c r="AG145">
        <v>9.8000000000000007</v>
      </c>
      <c r="AH145">
        <v>1</v>
      </c>
    </row>
    <row r="146" spans="1:34" x14ac:dyDescent="0.3">
      <c r="A146">
        <v>3</v>
      </c>
      <c r="B146">
        <v>11</v>
      </c>
      <c r="C146">
        <f>IF(OR($L146=TRUE,$A146=0,MOD($A146,ChapterTable!$S$20)&lt;&gt;0),
MAX(0,INT(($B146+ChapterTable!$Q$26+VLOOKUP(SUBSTITUTE(C$1,"성장단계","")&amp;"단계오프셋",ChapterTable!$S:$T,2,0))/ChapterTable!$Q$23)),
MAX(0,INT(($B146+ChapterTable!$S$26+VLOOKUP(SUBSTITUTE(C$1,"성장단계","")&amp;"보스단계오프셋",ChapterTable!$S:$T,2,0))/ChapterTable!$S$23)))</f>
        <v>1</v>
      </c>
      <c r="D146">
        <f>IF(OR($L146=TRUE,$A146=0,MOD($A146,ChapterTable!$S$20)&lt;&gt;0),
MAX(0,INT(($B146+ChapterTable!$Q$26+VLOOKUP(SUBSTITUTE(D$1,"성장단계","")&amp;"단계오프셋",ChapterTable!$S:$T,2,0))/ChapterTable!$Q$23)),
MAX(0,INT(($B146+ChapterTable!$S$26+VLOOKUP(SUBSTITUTE(D$1,"성장단계","")&amp;"보스단계오프셋",ChapterTable!$S:$T,2,0))/ChapterTable!$S$23)))</f>
        <v>1</v>
      </c>
      <c r="E146" s="1">
        <f ca="1">IF(AND($A146=0,$B146=1),
    VLOOKUP(1,ChapterTable!$1:$1048576,MATCH("최종"&amp;SUBSTITUTE(SUBSTITUTE(E$1,"standard",""),"|Float",""),ChapterTable!$1:$1,0),0)*ChapterTable!$Q$17,
  IF(AND($A146=0,$B146=0),
    E147,
  IF($B146=0,
    VLOOKUP($A146,ChapterTable!$1:$1048576,MATCH("최종"&amp;SUBSTITUTE(SUBSTITUTE(E$1,"standard",""),"|Float",""),ChapterTable!$1:$1,0),0),
  IF($B146=1,
    IF($L146=FALSE,
      VLOOKUP($A146,ChapterTable!$1:$1048576,MATCH("최종"&amp;SUBSTITUTE(SUBSTITUTE(E$1,"standard",""),"|Float",""),ChapterTable!$1:$1,0),0),
      VLOOKUP($A146-ChapterTable!$Q$11,ChapterTable!$1:$1048576,MATCH("최종"&amp;SUBSTITUTE(SUBSTITUTE(E$1,"standard",""),"|Float",""),ChapterTable!$1:$1,0),0)*ChapterTable!$Q$14
    ),
  OFFSET(E146,-$B146+IF($L146,1,0),0)*
    (VLOOKUP(SUBSTITUTE(SUBSTITUTE(E$1,"standard",""),"|Float","")&amp;"인게임누적곱배수",ChapterTable!$S:$T,2,0)^C146
    +VLOOKUP(SUBSTITUTE(SUBSTITUTE(E$1,"standard",""),"|Float","")&amp;"인게임누적합배수",ChapterTable!$S:$T,2,0)*C146)
  )
  )
  )
)</f>
        <v>546.75</v>
      </c>
      <c r="F146" s="1">
        <f ca="1">IF(AND($A146=0,$B146=1),
    VLOOKUP(1,ChapterTable!$1:$1048576,MATCH("최종"&amp;SUBSTITUTE(SUBSTITUTE(F$1,"standard",""),"|Float",""),ChapterTable!$1:$1,0),0)*ChapterTable!$Q$17,
  IF(AND($A146=0,$B146=0),
    F147,
  IF($B146=0,
    VLOOKUP($A146,ChapterTable!$1:$1048576,MATCH("최종"&amp;SUBSTITUTE(SUBSTITUTE(F$1,"standard",""),"|Float",""),ChapterTable!$1:$1,0),0),
  IF($B146=1,
    IF($L146=FALSE,
      VLOOKUP($A146,ChapterTable!$1:$1048576,MATCH("최종"&amp;SUBSTITUTE(SUBSTITUTE(F$1,"standard",""),"|Float",""),ChapterTable!$1:$1,0),0),
      VLOOKUP($A146-ChapterTable!$Q$11,ChapterTable!$1:$1048576,MATCH("최종"&amp;SUBSTITUTE(SUBSTITUTE(F$1,"standard",""),"|Float",""),ChapterTable!$1:$1,0),0)*ChapterTable!$Q$14
    ),
  OFFSET(F146,-$B146+IF($L146,1,0),0)*
    (VLOOKUP(SUBSTITUTE(SUBSTITUTE(F$1,"standard",""),"|Float","")&amp;"인게임누적곱배수",ChapterTable!$S:$T,2,0)^D146
    +VLOOKUP(SUBSTITUTE(SUBSTITUTE(F$1,"standard",""),"|Float","")&amp;"인게임누적합배수",ChapterTable!$S:$T,2,0)*D146)
  )
  )
  )
)</f>
        <v>270</v>
      </c>
      <c r="G146" t="s">
        <v>76</v>
      </c>
      <c r="J146" t="str">
        <f>IF(ISBLANK(I146),"",
IFERROR(VLOOKUP(I146,[1]StringTable!$1:$1048576,MATCH([1]StringTable!$B$1,[1]StringTable!$1:$1,0),0),
IFERROR(VLOOKUP(I146,[1]InApkStringTable!$1:$1048576,MATCH([1]InApkStringTable!$B$1,[1]InApkStringTable!$1:$1,0),0),
"스트링없음")))</f>
        <v/>
      </c>
      <c r="L146" t="b">
        <v>0</v>
      </c>
      <c r="M146" t="s">
        <v>24</v>
      </c>
      <c r="N146" t="str">
        <f>IF(ISBLANK(M146),"",IF(ISERROR(VLOOKUP(M146,MapTable!$A:$A,1,0)),"맵없음",""))</f>
        <v/>
      </c>
      <c r="O146">
        <f t="shared" si="9"/>
        <v>2</v>
      </c>
      <c r="Q146">
        <f t="shared" si="10"/>
        <v>2</v>
      </c>
      <c r="R146" t="b">
        <f t="shared" ca="1" si="11"/>
        <v>0</v>
      </c>
      <c r="T146" t="b">
        <f t="shared" ca="1" si="12"/>
        <v>0</v>
      </c>
      <c r="V146" t="str">
        <f>IF(ISBLANK(U146),"",IF(ISERROR(VLOOKUP(U146,MapTable!$A:$A,1,0)),"맵없음",""))</f>
        <v/>
      </c>
      <c r="X146" t="str">
        <f>IF(ISBLANK(W146),"",
IF(ISERROR(FIND(",",W146)),
  IF(ISERROR(VLOOKUP(W146,MapTable!$A:$A,1,0)),"맵없음",
  ""),
IF(ISERROR(FIND(",",W146,FIND(",",W146)+1)),
  IF(OR(ISERROR(VLOOKUP(LEFT(W146,FIND(",",W146)-1),MapTable!$A:$A,1,0)),ISERROR(VLOOKUP(TRIM(MID(W146,FIND(",",W146)+1,999)),MapTable!$A:$A,1,0))),"맵없음",
  ""),
IF(ISERROR(FIND(",",W146,FIND(",",W146,FIND(",",W146)+1)+1)),
  IF(OR(ISERROR(VLOOKUP(LEFT(W146,FIND(",",W146)-1),MapTable!$A:$A,1,0)),ISERROR(VLOOKUP(TRIM(MID(W146,FIND(",",W146)+1,FIND(",",W146,FIND(",",W146)+1)-FIND(",",W146)-1)),MapTable!$A:$A,1,0)),ISERROR(VLOOKUP(TRIM(MID(W146,FIND(",",W146,FIND(",",W146)+1)+1,999)),MapTable!$A:$A,1,0))),"맵없음",
  ""),
IF(ISERROR(FIND(",",W146,FIND(",",W146,FIND(",",W146,FIND(",",W146)+1)+1)+1)),
  IF(OR(ISERROR(VLOOKUP(LEFT(W146,FIND(",",W146)-1),MapTable!$A:$A,1,0)),ISERROR(VLOOKUP(TRIM(MID(W146,FIND(",",W146)+1,FIND(",",W146,FIND(",",W146)+1)-FIND(",",W146)-1)),MapTable!$A:$A,1,0)),ISERROR(VLOOKUP(TRIM(MID(W146,FIND(",",W146,FIND(",",W146)+1)+1,FIND(",",W146,FIND(",",W146,FIND(",",W146)+1)+1)-FIND(",",W146,FIND(",",W146)+1)-1)),MapTable!$A:$A,1,0)),ISERROR(VLOOKUP(TRIM(MID(W146,FIND(",",W146,FIND(",",W146,FIND(",",W146)+1)+1)+1,999)),MapTable!$A:$A,1,0))),"맵없음",
  ""),
)))))</f>
        <v/>
      </c>
      <c r="AC146" t="str">
        <f>IF(ISBLANK(AB146),"",IF(ISERROR(VLOOKUP(AB146,[3]DropTable!$A:$A,1,0)),"드랍없음",""))</f>
        <v/>
      </c>
      <c r="AE146" t="str">
        <f>IF(ISBLANK(AD146),"",IF(ISERROR(VLOOKUP(AD146,[3]DropTable!$A:$A,1,0)),"드랍없음",""))</f>
        <v/>
      </c>
      <c r="AG146">
        <v>9.8000000000000007</v>
      </c>
      <c r="AH146">
        <v>1</v>
      </c>
    </row>
    <row r="147" spans="1:34" x14ac:dyDescent="0.3">
      <c r="A147">
        <v>3</v>
      </c>
      <c r="B147">
        <v>12</v>
      </c>
      <c r="C147">
        <f>IF(OR($L147=TRUE,$A147=0,MOD($A147,ChapterTable!$S$20)&lt;&gt;0),
MAX(0,INT(($B147+ChapterTable!$Q$26+VLOOKUP(SUBSTITUTE(C$1,"성장단계","")&amp;"단계오프셋",ChapterTable!$S:$T,2,0))/ChapterTable!$Q$23)),
MAX(0,INT(($B147+ChapterTable!$S$26+VLOOKUP(SUBSTITUTE(C$1,"성장단계","")&amp;"보스단계오프셋",ChapterTable!$S:$T,2,0))/ChapterTable!$S$23)))</f>
        <v>1</v>
      </c>
      <c r="D147">
        <f>IF(OR($L147=TRUE,$A147=0,MOD($A147,ChapterTable!$S$20)&lt;&gt;0),
MAX(0,INT(($B147+ChapterTable!$Q$26+VLOOKUP(SUBSTITUTE(D$1,"성장단계","")&amp;"단계오프셋",ChapterTable!$S:$T,2,0))/ChapterTable!$Q$23)),
MAX(0,INT(($B147+ChapterTable!$S$26+VLOOKUP(SUBSTITUTE(D$1,"성장단계","")&amp;"보스단계오프셋",ChapterTable!$S:$T,2,0))/ChapterTable!$S$23)))</f>
        <v>1</v>
      </c>
      <c r="E147" s="1">
        <f ca="1">IF(AND($A147=0,$B147=1),
    VLOOKUP(1,ChapterTable!$1:$1048576,MATCH("최종"&amp;SUBSTITUTE(SUBSTITUTE(E$1,"standard",""),"|Float",""),ChapterTable!$1:$1,0),0)*ChapterTable!$Q$17,
  IF(AND($A147=0,$B147=0),
    E148,
  IF($B147=0,
    VLOOKUP($A147,ChapterTable!$1:$1048576,MATCH("최종"&amp;SUBSTITUTE(SUBSTITUTE(E$1,"standard",""),"|Float",""),ChapterTable!$1:$1,0),0),
  IF($B147=1,
    IF($L147=FALSE,
      VLOOKUP($A147,ChapterTable!$1:$1048576,MATCH("최종"&amp;SUBSTITUTE(SUBSTITUTE(E$1,"standard",""),"|Float",""),ChapterTable!$1:$1,0),0),
      VLOOKUP($A147-ChapterTable!$Q$11,ChapterTable!$1:$1048576,MATCH("최종"&amp;SUBSTITUTE(SUBSTITUTE(E$1,"standard",""),"|Float",""),ChapterTable!$1:$1,0),0)*ChapterTable!$Q$14
    ),
  OFFSET(E147,-$B147+IF($L147,1,0),0)*
    (VLOOKUP(SUBSTITUTE(SUBSTITUTE(E$1,"standard",""),"|Float","")&amp;"인게임누적곱배수",ChapterTable!$S:$T,2,0)^C147
    +VLOOKUP(SUBSTITUTE(SUBSTITUTE(E$1,"standard",""),"|Float","")&amp;"인게임누적합배수",ChapterTable!$S:$T,2,0)*C147)
  )
  )
  )
)</f>
        <v>546.75</v>
      </c>
      <c r="F147" s="1">
        <f ca="1">IF(AND($A147=0,$B147=1),
    VLOOKUP(1,ChapterTable!$1:$1048576,MATCH("최종"&amp;SUBSTITUTE(SUBSTITUTE(F$1,"standard",""),"|Float",""),ChapterTable!$1:$1,0),0)*ChapterTable!$Q$17,
  IF(AND($A147=0,$B147=0),
    F148,
  IF($B147=0,
    VLOOKUP($A147,ChapterTable!$1:$1048576,MATCH("최종"&amp;SUBSTITUTE(SUBSTITUTE(F$1,"standard",""),"|Float",""),ChapterTable!$1:$1,0),0),
  IF($B147=1,
    IF($L147=FALSE,
      VLOOKUP($A147,ChapterTable!$1:$1048576,MATCH("최종"&amp;SUBSTITUTE(SUBSTITUTE(F$1,"standard",""),"|Float",""),ChapterTable!$1:$1,0),0),
      VLOOKUP($A147-ChapterTable!$Q$11,ChapterTable!$1:$1048576,MATCH("최종"&amp;SUBSTITUTE(SUBSTITUTE(F$1,"standard",""),"|Float",""),ChapterTable!$1:$1,0),0)*ChapterTable!$Q$14
    ),
  OFFSET(F147,-$B147+IF($L147,1,0),0)*
    (VLOOKUP(SUBSTITUTE(SUBSTITUTE(F$1,"standard",""),"|Float","")&amp;"인게임누적곱배수",ChapterTable!$S:$T,2,0)^D147
    +VLOOKUP(SUBSTITUTE(SUBSTITUTE(F$1,"standard",""),"|Float","")&amp;"인게임누적합배수",ChapterTable!$S:$T,2,0)*D147)
  )
  )
  )
)</f>
        <v>270</v>
      </c>
      <c r="G147" t="s">
        <v>76</v>
      </c>
      <c r="J147" t="str">
        <f>IF(ISBLANK(I147),"",
IFERROR(VLOOKUP(I147,[1]StringTable!$1:$1048576,MATCH([1]StringTable!$B$1,[1]StringTable!$1:$1,0),0),
IFERROR(VLOOKUP(I147,[1]InApkStringTable!$1:$1048576,MATCH([1]InApkStringTable!$B$1,[1]InApkStringTable!$1:$1,0),0),
"스트링없음")))</f>
        <v/>
      </c>
      <c r="L147" t="b">
        <v>0</v>
      </c>
      <c r="M147" t="s">
        <v>24</v>
      </c>
      <c r="N147" t="str">
        <f>IF(ISBLANK(M147),"",IF(ISERROR(VLOOKUP(M147,MapTable!$A:$A,1,0)),"맵없음",""))</f>
        <v/>
      </c>
      <c r="O147">
        <f t="shared" si="9"/>
        <v>2</v>
      </c>
      <c r="Q147">
        <f t="shared" si="10"/>
        <v>2</v>
      </c>
      <c r="R147" t="b">
        <f t="shared" ca="1" si="11"/>
        <v>0</v>
      </c>
      <c r="T147" t="b">
        <f t="shared" ca="1" si="12"/>
        <v>0</v>
      </c>
      <c r="V147" t="str">
        <f>IF(ISBLANK(U147),"",IF(ISERROR(VLOOKUP(U147,MapTable!$A:$A,1,0)),"맵없음",""))</f>
        <v/>
      </c>
      <c r="X147" t="str">
        <f>IF(ISBLANK(W147),"",
IF(ISERROR(FIND(",",W147)),
  IF(ISERROR(VLOOKUP(W147,MapTable!$A:$A,1,0)),"맵없음",
  ""),
IF(ISERROR(FIND(",",W147,FIND(",",W147)+1)),
  IF(OR(ISERROR(VLOOKUP(LEFT(W147,FIND(",",W147)-1),MapTable!$A:$A,1,0)),ISERROR(VLOOKUP(TRIM(MID(W147,FIND(",",W147)+1,999)),MapTable!$A:$A,1,0))),"맵없음",
  ""),
IF(ISERROR(FIND(",",W147,FIND(",",W147,FIND(",",W147)+1)+1)),
  IF(OR(ISERROR(VLOOKUP(LEFT(W147,FIND(",",W147)-1),MapTable!$A:$A,1,0)),ISERROR(VLOOKUP(TRIM(MID(W147,FIND(",",W147)+1,FIND(",",W147,FIND(",",W147)+1)-FIND(",",W147)-1)),MapTable!$A:$A,1,0)),ISERROR(VLOOKUP(TRIM(MID(W147,FIND(",",W147,FIND(",",W147)+1)+1,999)),MapTable!$A:$A,1,0))),"맵없음",
  ""),
IF(ISERROR(FIND(",",W147,FIND(",",W147,FIND(",",W147,FIND(",",W147)+1)+1)+1)),
  IF(OR(ISERROR(VLOOKUP(LEFT(W147,FIND(",",W147)-1),MapTable!$A:$A,1,0)),ISERROR(VLOOKUP(TRIM(MID(W147,FIND(",",W147)+1,FIND(",",W147,FIND(",",W147)+1)-FIND(",",W147)-1)),MapTable!$A:$A,1,0)),ISERROR(VLOOKUP(TRIM(MID(W147,FIND(",",W147,FIND(",",W147)+1)+1,FIND(",",W147,FIND(",",W147,FIND(",",W147)+1)+1)-FIND(",",W147,FIND(",",W147)+1)-1)),MapTable!$A:$A,1,0)),ISERROR(VLOOKUP(TRIM(MID(W147,FIND(",",W147,FIND(",",W147,FIND(",",W147)+1)+1)+1,999)),MapTable!$A:$A,1,0))),"맵없음",
  ""),
)))))</f>
        <v/>
      </c>
      <c r="AC147" t="str">
        <f>IF(ISBLANK(AB147),"",IF(ISERROR(VLOOKUP(AB147,[3]DropTable!$A:$A,1,0)),"드랍없음",""))</f>
        <v/>
      </c>
      <c r="AE147" t="str">
        <f>IF(ISBLANK(AD147),"",IF(ISERROR(VLOOKUP(AD147,[3]DropTable!$A:$A,1,0)),"드랍없음",""))</f>
        <v/>
      </c>
      <c r="AG147">
        <v>9.8000000000000007</v>
      </c>
      <c r="AH147">
        <v>1</v>
      </c>
    </row>
    <row r="148" spans="1:34" x14ac:dyDescent="0.3">
      <c r="A148">
        <v>3</v>
      </c>
      <c r="B148">
        <v>13</v>
      </c>
      <c r="C148">
        <f>IF(OR($L148=TRUE,$A148=0,MOD($A148,ChapterTable!$S$20)&lt;&gt;0),
MAX(0,INT(($B148+ChapterTable!$Q$26+VLOOKUP(SUBSTITUTE(C$1,"성장단계","")&amp;"단계오프셋",ChapterTable!$S:$T,2,0))/ChapterTable!$Q$23)),
MAX(0,INT(($B148+ChapterTable!$S$26+VLOOKUP(SUBSTITUTE(C$1,"성장단계","")&amp;"보스단계오프셋",ChapterTable!$S:$T,2,0))/ChapterTable!$S$23)))</f>
        <v>1</v>
      </c>
      <c r="D148">
        <f>IF(OR($L148=TRUE,$A148=0,MOD($A148,ChapterTable!$S$20)&lt;&gt;0),
MAX(0,INT(($B148+ChapterTable!$Q$26+VLOOKUP(SUBSTITUTE(D$1,"성장단계","")&amp;"단계오프셋",ChapterTable!$S:$T,2,0))/ChapterTable!$Q$23)),
MAX(0,INT(($B148+ChapterTable!$S$26+VLOOKUP(SUBSTITUTE(D$1,"성장단계","")&amp;"보스단계오프셋",ChapterTable!$S:$T,2,0))/ChapterTable!$S$23)))</f>
        <v>1</v>
      </c>
      <c r="E148" s="1">
        <f ca="1">IF(AND($A148=0,$B148=1),
    VLOOKUP(1,ChapterTable!$1:$1048576,MATCH("최종"&amp;SUBSTITUTE(SUBSTITUTE(E$1,"standard",""),"|Float",""),ChapterTable!$1:$1,0),0)*ChapterTable!$Q$17,
  IF(AND($A148=0,$B148=0),
    E149,
  IF($B148=0,
    VLOOKUP($A148,ChapterTable!$1:$1048576,MATCH("최종"&amp;SUBSTITUTE(SUBSTITUTE(E$1,"standard",""),"|Float",""),ChapterTable!$1:$1,0),0),
  IF($B148=1,
    IF($L148=FALSE,
      VLOOKUP($A148,ChapterTable!$1:$1048576,MATCH("최종"&amp;SUBSTITUTE(SUBSTITUTE(E$1,"standard",""),"|Float",""),ChapterTable!$1:$1,0),0),
      VLOOKUP($A148-ChapterTable!$Q$11,ChapterTable!$1:$1048576,MATCH("최종"&amp;SUBSTITUTE(SUBSTITUTE(E$1,"standard",""),"|Float",""),ChapterTable!$1:$1,0),0)*ChapterTable!$Q$14
    ),
  OFFSET(E148,-$B148+IF($L148,1,0),0)*
    (VLOOKUP(SUBSTITUTE(SUBSTITUTE(E$1,"standard",""),"|Float","")&amp;"인게임누적곱배수",ChapterTable!$S:$T,2,0)^C148
    +VLOOKUP(SUBSTITUTE(SUBSTITUTE(E$1,"standard",""),"|Float","")&amp;"인게임누적합배수",ChapterTable!$S:$T,2,0)*C148)
  )
  )
  )
)</f>
        <v>546.75</v>
      </c>
      <c r="F148" s="1">
        <f ca="1">IF(AND($A148=0,$B148=1),
    VLOOKUP(1,ChapterTable!$1:$1048576,MATCH("최종"&amp;SUBSTITUTE(SUBSTITUTE(F$1,"standard",""),"|Float",""),ChapterTable!$1:$1,0),0)*ChapterTable!$Q$17,
  IF(AND($A148=0,$B148=0),
    F149,
  IF($B148=0,
    VLOOKUP($A148,ChapterTable!$1:$1048576,MATCH("최종"&amp;SUBSTITUTE(SUBSTITUTE(F$1,"standard",""),"|Float",""),ChapterTable!$1:$1,0),0),
  IF($B148=1,
    IF($L148=FALSE,
      VLOOKUP($A148,ChapterTable!$1:$1048576,MATCH("최종"&amp;SUBSTITUTE(SUBSTITUTE(F$1,"standard",""),"|Float",""),ChapterTable!$1:$1,0),0),
      VLOOKUP($A148-ChapterTable!$Q$11,ChapterTable!$1:$1048576,MATCH("최종"&amp;SUBSTITUTE(SUBSTITUTE(F$1,"standard",""),"|Float",""),ChapterTable!$1:$1,0),0)*ChapterTable!$Q$14
    ),
  OFFSET(F148,-$B148+IF($L148,1,0),0)*
    (VLOOKUP(SUBSTITUTE(SUBSTITUTE(F$1,"standard",""),"|Float","")&amp;"인게임누적곱배수",ChapterTable!$S:$T,2,0)^D148
    +VLOOKUP(SUBSTITUTE(SUBSTITUTE(F$1,"standard",""),"|Float","")&amp;"인게임누적합배수",ChapterTable!$S:$T,2,0)*D148)
  )
  )
  )
)</f>
        <v>270</v>
      </c>
      <c r="G148" t="s">
        <v>76</v>
      </c>
      <c r="J148" t="str">
        <f>IF(ISBLANK(I148),"",
IFERROR(VLOOKUP(I148,[1]StringTable!$1:$1048576,MATCH([1]StringTable!$B$1,[1]StringTable!$1:$1,0),0),
IFERROR(VLOOKUP(I148,[1]InApkStringTable!$1:$1048576,MATCH([1]InApkStringTable!$B$1,[1]InApkStringTable!$1:$1,0),0),
"스트링없음")))</f>
        <v/>
      </c>
      <c r="L148" t="b">
        <v>0</v>
      </c>
      <c r="M148" t="s">
        <v>24</v>
      </c>
      <c r="N148" t="str">
        <f>IF(ISBLANK(M148),"",IF(ISERROR(VLOOKUP(M148,MapTable!$A:$A,1,0)),"맵없음",""))</f>
        <v/>
      </c>
      <c r="O148">
        <f t="shared" si="9"/>
        <v>2</v>
      </c>
      <c r="Q148">
        <f t="shared" si="10"/>
        <v>2</v>
      </c>
      <c r="R148" t="b">
        <f t="shared" ca="1" si="11"/>
        <v>0</v>
      </c>
      <c r="T148" t="b">
        <f t="shared" ca="1" si="12"/>
        <v>0</v>
      </c>
      <c r="V148" t="str">
        <f>IF(ISBLANK(U148),"",IF(ISERROR(VLOOKUP(U148,MapTable!$A:$A,1,0)),"맵없음",""))</f>
        <v/>
      </c>
      <c r="X148" t="str">
        <f>IF(ISBLANK(W148),"",
IF(ISERROR(FIND(",",W148)),
  IF(ISERROR(VLOOKUP(W148,MapTable!$A:$A,1,0)),"맵없음",
  ""),
IF(ISERROR(FIND(",",W148,FIND(",",W148)+1)),
  IF(OR(ISERROR(VLOOKUP(LEFT(W148,FIND(",",W148)-1),MapTable!$A:$A,1,0)),ISERROR(VLOOKUP(TRIM(MID(W148,FIND(",",W148)+1,999)),MapTable!$A:$A,1,0))),"맵없음",
  ""),
IF(ISERROR(FIND(",",W148,FIND(",",W148,FIND(",",W148)+1)+1)),
  IF(OR(ISERROR(VLOOKUP(LEFT(W148,FIND(",",W148)-1),MapTable!$A:$A,1,0)),ISERROR(VLOOKUP(TRIM(MID(W148,FIND(",",W148)+1,FIND(",",W148,FIND(",",W148)+1)-FIND(",",W148)-1)),MapTable!$A:$A,1,0)),ISERROR(VLOOKUP(TRIM(MID(W148,FIND(",",W148,FIND(",",W148)+1)+1,999)),MapTable!$A:$A,1,0))),"맵없음",
  ""),
IF(ISERROR(FIND(",",W148,FIND(",",W148,FIND(",",W148,FIND(",",W148)+1)+1)+1)),
  IF(OR(ISERROR(VLOOKUP(LEFT(W148,FIND(",",W148)-1),MapTable!$A:$A,1,0)),ISERROR(VLOOKUP(TRIM(MID(W148,FIND(",",W148)+1,FIND(",",W148,FIND(",",W148)+1)-FIND(",",W148)-1)),MapTable!$A:$A,1,0)),ISERROR(VLOOKUP(TRIM(MID(W148,FIND(",",W148,FIND(",",W148)+1)+1,FIND(",",W148,FIND(",",W148,FIND(",",W148)+1)+1)-FIND(",",W148,FIND(",",W148)+1)-1)),MapTable!$A:$A,1,0)),ISERROR(VLOOKUP(TRIM(MID(W148,FIND(",",W148,FIND(",",W148,FIND(",",W148)+1)+1)+1,999)),MapTable!$A:$A,1,0))),"맵없음",
  ""),
)))))</f>
        <v/>
      </c>
      <c r="AC148" t="str">
        <f>IF(ISBLANK(AB148),"",IF(ISERROR(VLOOKUP(AB148,[3]DropTable!$A:$A,1,0)),"드랍없음",""))</f>
        <v/>
      </c>
      <c r="AE148" t="str">
        <f>IF(ISBLANK(AD148),"",IF(ISERROR(VLOOKUP(AD148,[3]DropTable!$A:$A,1,0)),"드랍없음",""))</f>
        <v/>
      </c>
      <c r="AG148">
        <v>9.8000000000000007</v>
      </c>
      <c r="AH148">
        <v>1</v>
      </c>
    </row>
    <row r="149" spans="1:34" x14ac:dyDescent="0.3">
      <c r="A149">
        <v>3</v>
      </c>
      <c r="B149">
        <v>14</v>
      </c>
      <c r="C149">
        <f>IF(OR($L149=TRUE,$A149=0,MOD($A149,ChapterTable!$S$20)&lt;&gt;0),
MAX(0,INT(($B149+ChapterTable!$Q$26+VLOOKUP(SUBSTITUTE(C$1,"성장단계","")&amp;"단계오프셋",ChapterTable!$S:$T,2,0))/ChapterTable!$Q$23)),
MAX(0,INT(($B149+ChapterTable!$S$26+VLOOKUP(SUBSTITUTE(C$1,"성장단계","")&amp;"보스단계오프셋",ChapterTable!$S:$T,2,0))/ChapterTable!$S$23)))</f>
        <v>1</v>
      </c>
      <c r="D149">
        <f>IF(OR($L149=TRUE,$A149=0,MOD($A149,ChapterTable!$S$20)&lt;&gt;0),
MAX(0,INT(($B149+ChapterTable!$Q$26+VLOOKUP(SUBSTITUTE(D$1,"성장단계","")&amp;"단계오프셋",ChapterTable!$S:$T,2,0))/ChapterTable!$Q$23)),
MAX(0,INT(($B149+ChapterTable!$S$26+VLOOKUP(SUBSTITUTE(D$1,"성장단계","")&amp;"보스단계오프셋",ChapterTable!$S:$T,2,0))/ChapterTable!$S$23)))</f>
        <v>1</v>
      </c>
      <c r="E149" s="1">
        <f ca="1">IF(AND($A149=0,$B149=1),
    VLOOKUP(1,ChapterTable!$1:$1048576,MATCH("최종"&amp;SUBSTITUTE(SUBSTITUTE(E$1,"standard",""),"|Float",""),ChapterTable!$1:$1,0),0)*ChapterTable!$Q$17,
  IF(AND($A149=0,$B149=0),
    E150,
  IF($B149=0,
    VLOOKUP($A149,ChapterTable!$1:$1048576,MATCH("최종"&amp;SUBSTITUTE(SUBSTITUTE(E$1,"standard",""),"|Float",""),ChapterTable!$1:$1,0),0),
  IF($B149=1,
    IF($L149=FALSE,
      VLOOKUP($A149,ChapterTable!$1:$1048576,MATCH("최종"&amp;SUBSTITUTE(SUBSTITUTE(E$1,"standard",""),"|Float",""),ChapterTable!$1:$1,0),0),
      VLOOKUP($A149-ChapterTable!$Q$11,ChapterTable!$1:$1048576,MATCH("최종"&amp;SUBSTITUTE(SUBSTITUTE(E$1,"standard",""),"|Float",""),ChapterTable!$1:$1,0),0)*ChapterTable!$Q$14
    ),
  OFFSET(E149,-$B149+IF($L149,1,0),0)*
    (VLOOKUP(SUBSTITUTE(SUBSTITUTE(E$1,"standard",""),"|Float","")&amp;"인게임누적곱배수",ChapterTable!$S:$T,2,0)^C149
    +VLOOKUP(SUBSTITUTE(SUBSTITUTE(E$1,"standard",""),"|Float","")&amp;"인게임누적합배수",ChapterTable!$S:$T,2,0)*C149)
  )
  )
  )
)</f>
        <v>546.75</v>
      </c>
      <c r="F149" s="1">
        <f ca="1">IF(AND($A149=0,$B149=1),
    VLOOKUP(1,ChapterTable!$1:$1048576,MATCH("최종"&amp;SUBSTITUTE(SUBSTITUTE(F$1,"standard",""),"|Float",""),ChapterTable!$1:$1,0),0)*ChapterTable!$Q$17,
  IF(AND($A149=0,$B149=0),
    F150,
  IF($B149=0,
    VLOOKUP($A149,ChapterTable!$1:$1048576,MATCH("최종"&amp;SUBSTITUTE(SUBSTITUTE(F$1,"standard",""),"|Float",""),ChapterTable!$1:$1,0),0),
  IF($B149=1,
    IF($L149=FALSE,
      VLOOKUP($A149,ChapterTable!$1:$1048576,MATCH("최종"&amp;SUBSTITUTE(SUBSTITUTE(F$1,"standard",""),"|Float",""),ChapterTable!$1:$1,0),0),
      VLOOKUP($A149-ChapterTable!$Q$11,ChapterTable!$1:$1048576,MATCH("최종"&amp;SUBSTITUTE(SUBSTITUTE(F$1,"standard",""),"|Float",""),ChapterTable!$1:$1,0),0)*ChapterTable!$Q$14
    ),
  OFFSET(F149,-$B149+IF($L149,1,0),0)*
    (VLOOKUP(SUBSTITUTE(SUBSTITUTE(F$1,"standard",""),"|Float","")&amp;"인게임누적곱배수",ChapterTable!$S:$T,2,0)^D149
    +VLOOKUP(SUBSTITUTE(SUBSTITUTE(F$1,"standard",""),"|Float","")&amp;"인게임누적합배수",ChapterTable!$S:$T,2,0)*D149)
  )
  )
  )
)</f>
        <v>270</v>
      </c>
      <c r="G149" t="s">
        <v>76</v>
      </c>
      <c r="J149" t="str">
        <f>IF(ISBLANK(I149),"",
IFERROR(VLOOKUP(I149,[1]StringTable!$1:$1048576,MATCH([1]StringTable!$B$1,[1]StringTable!$1:$1,0),0),
IFERROR(VLOOKUP(I149,[1]InApkStringTable!$1:$1048576,MATCH([1]InApkStringTable!$B$1,[1]InApkStringTable!$1:$1,0),0),
"스트링없음")))</f>
        <v/>
      </c>
      <c r="L149" t="b">
        <v>0</v>
      </c>
      <c r="M149" t="s">
        <v>24</v>
      </c>
      <c r="N149" t="str">
        <f>IF(ISBLANK(M149),"",IF(ISERROR(VLOOKUP(M149,MapTable!$A:$A,1,0)),"맵없음",""))</f>
        <v/>
      </c>
      <c r="O149">
        <f t="shared" si="9"/>
        <v>2</v>
      </c>
      <c r="Q149">
        <f t="shared" si="10"/>
        <v>2</v>
      </c>
      <c r="R149" t="b">
        <f t="shared" ca="1" si="11"/>
        <v>0</v>
      </c>
      <c r="T149" t="b">
        <f t="shared" ca="1" si="12"/>
        <v>0</v>
      </c>
      <c r="V149" t="str">
        <f>IF(ISBLANK(U149),"",IF(ISERROR(VLOOKUP(U149,MapTable!$A:$A,1,0)),"맵없음",""))</f>
        <v/>
      </c>
      <c r="X149" t="str">
        <f>IF(ISBLANK(W149),"",
IF(ISERROR(FIND(",",W149)),
  IF(ISERROR(VLOOKUP(W149,MapTable!$A:$A,1,0)),"맵없음",
  ""),
IF(ISERROR(FIND(",",W149,FIND(",",W149)+1)),
  IF(OR(ISERROR(VLOOKUP(LEFT(W149,FIND(",",W149)-1),MapTable!$A:$A,1,0)),ISERROR(VLOOKUP(TRIM(MID(W149,FIND(",",W149)+1,999)),MapTable!$A:$A,1,0))),"맵없음",
  ""),
IF(ISERROR(FIND(",",W149,FIND(",",W149,FIND(",",W149)+1)+1)),
  IF(OR(ISERROR(VLOOKUP(LEFT(W149,FIND(",",W149)-1),MapTable!$A:$A,1,0)),ISERROR(VLOOKUP(TRIM(MID(W149,FIND(",",W149)+1,FIND(",",W149,FIND(",",W149)+1)-FIND(",",W149)-1)),MapTable!$A:$A,1,0)),ISERROR(VLOOKUP(TRIM(MID(W149,FIND(",",W149,FIND(",",W149)+1)+1,999)),MapTable!$A:$A,1,0))),"맵없음",
  ""),
IF(ISERROR(FIND(",",W149,FIND(",",W149,FIND(",",W149,FIND(",",W149)+1)+1)+1)),
  IF(OR(ISERROR(VLOOKUP(LEFT(W149,FIND(",",W149)-1),MapTable!$A:$A,1,0)),ISERROR(VLOOKUP(TRIM(MID(W149,FIND(",",W149)+1,FIND(",",W149,FIND(",",W149)+1)-FIND(",",W149)-1)),MapTable!$A:$A,1,0)),ISERROR(VLOOKUP(TRIM(MID(W149,FIND(",",W149,FIND(",",W149)+1)+1,FIND(",",W149,FIND(",",W149,FIND(",",W149)+1)+1)-FIND(",",W149,FIND(",",W149)+1)-1)),MapTable!$A:$A,1,0)),ISERROR(VLOOKUP(TRIM(MID(W149,FIND(",",W149,FIND(",",W149,FIND(",",W149)+1)+1)+1,999)),MapTable!$A:$A,1,0))),"맵없음",
  ""),
)))))</f>
        <v/>
      </c>
      <c r="AC149" t="str">
        <f>IF(ISBLANK(AB149),"",IF(ISERROR(VLOOKUP(AB149,[3]DropTable!$A:$A,1,0)),"드랍없음",""))</f>
        <v/>
      </c>
      <c r="AE149" t="str">
        <f>IF(ISBLANK(AD149),"",IF(ISERROR(VLOOKUP(AD149,[3]DropTable!$A:$A,1,0)),"드랍없음",""))</f>
        <v/>
      </c>
      <c r="AG149">
        <v>9.8000000000000007</v>
      </c>
      <c r="AH149">
        <v>1</v>
      </c>
    </row>
    <row r="150" spans="1:34" x14ac:dyDescent="0.3">
      <c r="A150">
        <v>3</v>
      </c>
      <c r="B150">
        <v>15</v>
      </c>
      <c r="C150">
        <f>IF(OR($L150=TRUE,$A150=0,MOD($A150,ChapterTable!$S$20)&lt;&gt;0),
MAX(0,INT(($B150+ChapterTable!$Q$26+VLOOKUP(SUBSTITUTE(C$1,"성장단계","")&amp;"단계오프셋",ChapterTable!$S:$T,2,0))/ChapterTable!$Q$23)),
MAX(0,INT(($B150+ChapterTable!$S$26+VLOOKUP(SUBSTITUTE(C$1,"성장단계","")&amp;"보스단계오프셋",ChapterTable!$S:$T,2,0))/ChapterTable!$S$23)))</f>
        <v>1</v>
      </c>
      <c r="D150">
        <f>IF(OR($L150=TRUE,$A150=0,MOD($A150,ChapterTable!$S$20)&lt;&gt;0),
MAX(0,INT(($B150+ChapterTable!$Q$26+VLOOKUP(SUBSTITUTE(D$1,"성장단계","")&amp;"단계오프셋",ChapterTable!$S:$T,2,0))/ChapterTable!$Q$23)),
MAX(0,INT(($B150+ChapterTable!$S$26+VLOOKUP(SUBSTITUTE(D$1,"성장단계","")&amp;"보스단계오프셋",ChapterTable!$S:$T,2,0))/ChapterTable!$S$23)))</f>
        <v>1</v>
      </c>
      <c r="E150" s="1">
        <f ca="1">IF(AND($A150=0,$B150=1),
    VLOOKUP(1,ChapterTable!$1:$1048576,MATCH("최종"&amp;SUBSTITUTE(SUBSTITUTE(E$1,"standard",""),"|Float",""),ChapterTable!$1:$1,0),0)*ChapterTable!$Q$17,
  IF(AND($A150=0,$B150=0),
    E151,
  IF($B150=0,
    VLOOKUP($A150,ChapterTable!$1:$1048576,MATCH("최종"&amp;SUBSTITUTE(SUBSTITUTE(E$1,"standard",""),"|Float",""),ChapterTable!$1:$1,0),0),
  IF($B150=1,
    IF($L150=FALSE,
      VLOOKUP($A150,ChapterTable!$1:$1048576,MATCH("최종"&amp;SUBSTITUTE(SUBSTITUTE(E$1,"standard",""),"|Float",""),ChapterTable!$1:$1,0),0),
      VLOOKUP($A150-ChapterTable!$Q$11,ChapterTable!$1:$1048576,MATCH("최종"&amp;SUBSTITUTE(SUBSTITUTE(E$1,"standard",""),"|Float",""),ChapterTable!$1:$1,0),0)*ChapterTable!$Q$14
    ),
  OFFSET(E150,-$B150+IF($L150,1,0),0)*
    (VLOOKUP(SUBSTITUTE(SUBSTITUTE(E$1,"standard",""),"|Float","")&amp;"인게임누적곱배수",ChapterTable!$S:$T,2,0)^C150
    +VLOOKUP(SUBSTITUTE(SUBSTITUTE(E$1,"standard",""),"|Float","")&amp;"인게임누적합배수",ChapterTable!$S:$T,2,0)*C150)
  )
  )
  )
)</f>
        <v>546.75</v>
      </c>
      <c r="F150" s="1">
        <f ca="1">IF(AND($A150=0,$B150=1),
    VLOOKUP(1,ChapterTable!$1:$1048576,MATCH("최종"&amp;SUBSTITUTE(SUBSTITUTE(F$1,"standard",""),"|Float",""),ChapterTable!$1:$1,0),0)*ChapterTable!$Q$17,
  IF(AND($A150=0,$B150=0),
    F151,
  IF($B150=0,
    VLOOKUP($A150,ChapterTable!$1:$1048576,MATCH("최종"&amp;SUBSTITUTE(SUBSTITUTE(F$1,"standard",""),"|Float",""),ChapterTable!$1:$1,0),0),
  IF($B150=1,
    IF($L150=FALSE,
      VLOOKUP($A150,ChapterTable!$1:$1048576,MATCH("최종"&amp;SUBSTITUTE(SUBSTITUTE(F$1,"standard",""),"|Float",""),ChapterTable!$1:$1,0),0),
      VLOOKUP($A150-ChapterTable!$Q$11,ChapterTable!$1:$1048576,MATCH("최종"&amp;SUBSTITUTE(SUBSTITUTE(F$1,"standard",""),"|Float",""),ChapterTable!$1:$1,0),0)*ChapterTable!$Q$14
    ),
  OFFSET(F150,-$B150+IF($L150,1,0),0)*
    (VLOOKUP(SUBSTITUTE(SUBSTITUTE(F$1,"standard",""),"|Float","")&amp;"인게임누적곱배수",ChapterTable!$S:$T,2,0)^D150
    +VLOOKUP(SUBSTITUTE(SUBSTITUTE(F$1,"standard",""),"|Float","")&amp;"인게임누적합배수",ChapterTable!$S:$T,2,0)*D150)
  )
  )
  )
)</f>
        <v>270</v>
      </c>
      <c r="G150" t="s">
        <v>76</v>
      </c>
      <c r="J150" t="str">
        <f>IF(ISBLANK(I150),"",
IFERROR(VLOOKUP(I150,[1]StringTable!$1:$1048576,MATCH([1]StringTable!$B$1,[1]StringTable!$1:$1,0),0),
IFERROR(VLOOKUP(I150,[1]InApkStringTable!$1:$1048576,MATCH([1]InApkStringTable!$B$1,[1]InApkStringTable!$1:$1,0),0),
"스트링없음")))</f>
        <v/>
      </c>
      <c r="L150" t="b">
        <v>0</v>
      </c>
      <c r="M150" t="s">
        <v>24</v>
      </c>
      <c r="N150" t="str">
        <f>IF(ISBLANK(M150),"",IF(ISERROR(VLOOKUP(M150,MapTable!$A:$A,1,0)),"맵없음",""))</f>
        <v/>
      </c>
      <c r="O150">
        <f t="shared" si="9"/>
        <v>11</v>
      </c>
      <c r="Q150">
        <f t="shared" si="10"/>
        <v>11</v>
      </c>
      <c r="R150" t="b">
        <f t="shared" ca="1" si="11"/>
        <v>0</v>
      </c>
      <c r="T150" t="b">
        <f t="shared" ca="1" si="12"/>
        <v>0</v>
      </c>
      <c r="V150" t="str">
        <f>IF(ISBLANK(U150),"",IF(ISERROR(VLOOKUP(U150,MapTable!$A:$A,1,0)),"맵없음",""))</f>
        <v/>
      </c>
      <c r="X150" t="str">
        <f>IF(ISBLANK(W150),"",
IF(ISERROR(FIND(",",W150)),
  IF(ISERROR(VLOOKUP(W150,MapTable!$A:$A,1,0)),"맵없음",
  ""),
IF(ISERROR(FIND(",",W150,FIND(",",W150)+1)),
  IF(OR(ISERROR(VLOOKUP(LEFT(W150,FIND(",",W150)-1),MapTable!$A:$A,1,0)),ISERROR(VLOOKUP(TRIM(MID(W150,FIND(",",W150)+1,999)),MapTable!$A:$A,1,0))),"맵없음",
  ""),
IF(ISERROR(FIND(",",W150,FIND(",",W150,FIND(",",W150)+1)+1)),
  IF(OR(ISERROR(VLOOKUP(LEFT(W150,FIND(",",W150)-1),MapTable!$A:$A,1,0)),ISERROR(VLOOKUP(TRIM(MID(W150,FIND(",",W150)+1,FIND(",",W150,FIND(",",W150)+1)-FIND(",",W150)-1)),MapTable!$A:$A,1,0)),ISERROR(VLOOKUP(TRIM(MID(W150,FIND(",",W150,FIND(",",W150)+1)+1,999)),MapTable!$A:$A,1,0))),"맵없음",
  ""),
IF(ISERROR(FIND(",",W150,FIND(",",W150,FIND(",",W150,FIND(",",W150)+1)+1)+1)),
  IF(OR(ISERROR(VLOOKUP(LEFT(W150,FIND(",",W150)-1),MapTable!$A:$A,1,0)),ISERROR(VLOOKUP(TRIM(MID(W150,FIND(",",W150)+1,FIND(",",W150,FIND(",",W150)+1)-FIND(",",W150)-1)),MapTable!$A:$A,1,0)),ISERROR(VLOOKUP(TRIM(MID(W150,FIND(",",W150,FIND(",",W150)+1)+1,FIND(",",W150,FIND(",",W150,FIND(",",W150)+1)+1)-FIND(",",W150,FIND(",",W150)+1)-1)),MapTable!$A:$A,1,0)),ISERROR(VLOOKUP(TRIM(MID(W150,FIND(",",W150,FIND(",",W150,FIND(",",W150)+1)+1)+1,999)),MapTable!$A:$A,1,0))),"맵없음",
  ""),
)))))</f>
        <v/>
      </c>
      <c r="AC150" t="str">
        <f>IF(ISBLANK(AB150),"",IF(ISERROR(VLOOKUP(AB150,[3]DropTable!$A:$A,1,0)),"드랍없음",""))</f>
        <v/>
      </c>
      <c r="AE150" t="str">
        <f>IF(ISBLANK(AD150),"",IF(ISERROR(VLOOKUP(AD150,[3]DropTable!$A:$A,1,0)),"드랍없음",""))</f>
        <v/>
      </c>
      <c r="AG150">
        <v>9.8000000000000007</v>
      </c>
      <c r="AH150">
        <v>1</v>
      </c>
    </row>
    <row r="151" spans="1:34" x14ac:dyDescent="0.3">
      <c r="A151">
        <v>3</v>
      </c>
      <c r="B151">
        <v>16</v>
      </c>
      <c r="C151">
        <f>IF(OR($L151=TRUE,$A151=0,MOD($A151,ChapterTable!$S$20)&lt;&gt;0),
MAX(0,INT(($B151+ChapterTable!$Q$26+VLOOKUP(SUBSTITUTE(C$1,"성장단계","")&amp;"단계오프셋",ChapterTable!$S:$T,2,0))/ChapterTable!$Q$23)),
MAX(0,INT(($B151+ChapterTable!$S$26+VLOOKUP(SUBSTITUTE(C$1,"성장단계","")&amp;"보스단계오프셋",ChapterTable!$S:$T,2,0))/ChapterTable!$S$23)))</f>
        <v>2</v>
      </c>
      <c r="D151">
        <f>IF(OR($L151=TRUE,$A151=0,MOD($A151,ChapterTable!$S$20)&lt;&gt;0),
MAX(0,INT(($B151+ChapterTable!$Q$26+VLOOKUP(SUBSTITUTE(D$1,"성장단계","")&amp;"단계오프셋",ChapterTable!$S:$T,2,0))/ChapterTable!$Q$23)),
MAX(0,INT(($B151+ChapterTable!$S$26+VLOOKUP(SUBSTITUTE(D$1,"성장단계","")&amp;"보스단계오프셋",ChapterTable!$S:$T,2,0))/ChapterTable!$S$23)))</f>
        <v>1</v>
      </c>
      <c r="E151" s="1">
        <f ca="1">IF(AND($A151=0,$B151=1),
    VLOOKUP(1,ChapterTable!$1:$1048576,MATCH("최종"&amp;SUBSTITUTE(SUBSTITUTE(E$1,"standard",""),"|Float",""),ChapterTable!$1:$1,0),0)*ChapterTable!$Q$17,
  IF(AND($A151=0,$B151=0),
    E152,
  IF($B151=0,
    VLOOKUP($A151,ChapterTable!$1:$1048576,MATCH("최종"&amp;SUBSTITUTE(SUBSTITUTE(E$1,"standard",""),"|Float",""),ChapterTable!$1:$1,0),0),
  IF($B151=1,
    IF($L151=FALSE,
      VLOOKUP($A151,ChapterTable!$1:$1048576,MATCH("최종"&amp;SUBSTITUTE(SUBSTITUTE(E$1,"standard",""),"|Float",""),ChapterTable!$1:$1,0),0),
      VLOOKUP($A151-ChapterTable!$Q$11,ChapterTable!$1:$1048576,MATCH("최종"&amp;SUBSTITUTE(SUBSTITUTE(E$1,"standard",""),"|Float",""),ChapterTable!$1:$1,0),0)*ChapterTable!$Q$14
    ),
  OFFSET(E151,-$B151+IF($L151,1,0),0)*
    (VLOOKUP(SUBSTITUTE(SUBSTITUTE(E$1,"standard",""),"|Float","")&amp;"인게임누적곱배수",ChapterTable!$S:$T,2,0)^C151
    +VLOOKUP(SUBSTITUTE(SUBSTITUTE(E$1,"standard",""),"|Float","")&amp;"인게임누적합배수",ChapterTable!$S:$T,2,0)*C151)
  )
  )
  )
)</f>
        <v>688.5</v>
      </c>
      <c r="F151" s="1">
        <f ca="1">IF(AND($A151=0,$B151=1),
    VLOOKUP(1,ChapterTable!$1:$1048576,MATCH("최종"&amp;SUBSTITUTE(SUBSTITUTE(F$1,"standard",""),"|Float",""),ChapterTable!$1:$1,0),0)*ChapterTable!$Q$17,
  IF(AND($A151=0,$B151=0),
    F152,
  IF($B151=0,
    VLOOKUP($A151,ChapterTable!$1:$1048576,MATCH("최종"&amp;SUBSTITUTE(SUBSTITUTE(F$1,"standard",""),"|Float",""),ChapterTable!$1:$1,0),0),
  IF($B151=1,
    IF($L151=FALSE,
      VLOOKUP($A151,ChapterTable!$1:$1048576,MATCH("최종"&amp;SUBSTITUTE(SUBSTITUTE(F$1,"standard",""),"|Float",""),ChapterTable!$1:$1,0),0),
      VLOOKUP($A151-ChapterTable!$Q$11,ChapterTable!$1:$1048576,MATCH("최종"&amp;SUBSTITUTE(SUBSTITUTE(F$1,"standard",""),"|Float",""),ChapterTable!$1:$1,0),0)*ChapterTable!$Q$14
    ),
  OFFSET(F151,-$B151+IF($L151,1,0),0)*
    (VLOOKUP(SUBSTITUTE(SUBSTITUTE(F$1,"standard",""),"|Float","")&amp;"인게임누적곱배수",ChapterTable!$S:$T,2,0)^D151
    +VLOOKUP(SUBSTITUTE(SUBSTITUTE(F$1,"standard",""),"|Float","")&amp;"인게임누적합배수",ChapterTable!$S:$T,2,0)*D151)
  )
  )
  )
)</f>
        <v>270</v>
      </c>
      <c r="G151" t="s">
        <v>76</v>
      </c>
      <c r="J151" t="str">
        <f>IF(ISBLANK(I151),"",
IFERROR(VLOOKUP(I151,[1]StringTable!$1:$1048576,MATCH([1]StringTable!$B$1,[1]StringTable!$1:$1,0),0),
IFERROR(VLOOKUP(I151,[1]InApkStringTable!$1:$1048576,MATCH([1]InApkStringTable!$B$1,[1]InApkStringTable!$1:$1,0),0),
"스트링없음")))</f>
        <v/>
      </c>
      <c r="L151" t="b">
        <v>0</v>
      </c>
      <c r="M151" t="s">
        <v>24</v>
      </c>
      <c r="N151" t="str">
        <f>IF(ISBLANK(M151),"",IF(ISERROR(VLOOKUP(M151,MapTable!$A:$A,1,0)),"맵없음",""))</f>
        <v/>
      </c>
      <c r="O151">
        <f t="shared" si="9"/>
        <v>2</v>
      </c>
      <c r="Q151">
        <f t="shared" si="10"/>
        <v>2</v>
      </c>
      <c r="R151" t="b">
        <f t="shared" ca="1" si="11"/>
        <v>0</v>
      </c>
      <c r="T151" t="b">
        <f t="shared" ca="1" si="12"/>
        <v>0</v>
      </c>
      <c r="V151" t="str">
        <f>IF(ISBLANK(U151),"",IF(ISERROR(VLOOKUP(U151,MapTable!$A:$A,1,0)),"맵없음",""))</f>
        <v/>
      </c>
      <c r="X151" t="str">
        <f>IF(ISBLANK(W151),"",
IF(ISERROR(FIND(",",W151)),
  IF(ISERROR(VLOOKUP(W151,MapTable!$A:$A,1,0)),"맵없음",
  ""),
IF(ISERROR(FIND(",",W151,FIND(",",W151)+1)),
  IF(OR(ISERROR(VLOOKUP(LEFT(W151,FIND(",",W151)-1),MapTable!$A:$A,1,0)),ISERROR(VLOOKUP(TRIM(MID(W151,FIND(",",W151)+1,999)),MapTable!$A:$A,1,0))),"맵없음",
  ""),
IF(ISERROR(FIND(",",W151,FIND(",",W151,FIND(",",W151)+1)+1)),
  IF(OR(ISERROR(VLOOKUP(LEFT(W151,FIND(",",W151)-1),MapTable!$A:$A,1,0)),ISERROR(VLOOKUP(TRIM(MID(W151,FIND(",",W151)+1,FIND(",",W151,FIND(",",W151)+1)-FIND(",",W151)-1)),MapTable!$A:$A,1,0)),ISERROR(VLOOKUP(TRIM(MID(W151,FIND(",",W151,FIND(",",W151)+1)+1,999)),MapTable!$A:$A,1,0))),"맵없음",
  ""),
IF(ISERROR(FIND(",",W151,FIND(",",W151,FIND(",",W151,FIND(",",W151)+1)+1)+1)),
  IF(OR(ISERROR(VLOOKUP(LEFT(W151,FIND(",",W151)-1),MapTable!$A:$A,1,0)),ISERROR(VLOOKUP(TRIM(MID(W151,FIND(",",W151)+1,FIND(",",W151,FIND(",",W151)+1)-FIND(",",W151)-1)),MapTable!$A:$A,1,0)),ISERROR(VLOOKUP(TRIM(MID(W151,FIND(",",W151,FIND(",",W151)+1)+1,FIND(",",W151,FIND(",",W151,FIND(",",W151)+1)+1)-FIND(",",W151,FIND(",",W151)+1)-1)),MapTable!$A:$A,1,0)),ISERROR(VLOOKUP(TRIM(MID(W151,FIND(",",W151,FIND(",",W151,FIND(",",W151)+1)+1)+1,999)),MapTable!$A:$A,1,0))),"맵없음",
  ""),
)))))</f>
        <v/>
      </c>
      <c r="AC151" t="str">
        <f>IF(ISBLANK(AB151),"",IF(ISERROR(VLOOKUP(AB151,[3]DropTable!$A:$A,1,0)),"드랍없음",""))</f>
        <v/>
      </c>
      <c r="AE151" t="str">
        <f>IF(ISBLANK(AD151),"",IF(ISERROR(VLOOKUP(AD151,[3]DropTable!$A:$A,1,0)),"드랍없음",""))</f>
        <v/>
      </c>
      <c r="AG151">
        <v>9.8000000000000007</v>
      </c>
      <c r="AH151">
        <v>1</v>
      </c>
    </row>
    <row r="152" spans="1:34" x14ac:dyDescent="0.3">
      <c r="A152">
        <v>3</v>
      </c>
      <c r="B152">
        <v>17</v>
      </c>
      <c r="C152">
        <f>IF(OR($L152=TRUE,$A152=0,MOD($A152,ChapterTable!$S$20)&lt;&gt;0),
MAX(0,INT(($B152+ChapterTable!$Q$26+VLOOKUP(SUBSTITUTE(C$1,"성장단계","")&amp;"단계오프셋",ChapterTable!$S:$T,2,0))/ChapterTable!$Q$23)),
MAX(0,INT(($B152+ChapterTable!$S$26+VLOOKUP(SUBSTITUTE(C$1,"성장단계","")&amp;"보스단계오프셋",ChapterTable!$S:$T,2,0))/ChapterTable!$S$23)))</f>
        <v>2</v>
      </c>
      <c r="D152">
        <f>IF(OR($L152=TRUE,$A152=0,MOD($A152,ChapterTable!$S$20)&lt;&gt;0),
MAX(0,INT(($B152+ChapterTable!$Q$26+VLOOKUP(SUBSTITUTE(D$1,"성장단계","")&amp;"단계오프셋",ChapterTable!$S:$T,2,0))/ChapterTable!$Q$23)),
MAX(0,INT(($B152+ChapterTable!$S$26+VLOOKUP(SUBSTITUTE(D$1,"성장단계","")&amp;"보스단계오프셋",ChapterTable!$S:$T,2,0))/ChapterTable!$S$23)))</f>
        <v>1</v>
      </c>
      <c r="E152" s="1">
        <f ca="1">IF(AND($A152=0,$B152=1),
    VLOOKUP(1,ChapterTable!$1:$1048576,MATCH("최종"&amp;SUBSTITUTE(SUBSTITUTE(E$1,"standard",""),"|Float",""),ChapterTable!$1:$1,0),0)*ChapterTable!$Q$17,
  IF(AND($A152=0,$B152=0),
    E153,
  IF($B152=0,
    VLOOKUP($A152,ChapterTable!$1:$1048576,MATCH("최종"&amp;SUBSTITUTE(SUBSTITUTE(E$1,"standard",""),"|Float",""),ChapterTable!$1:$1,0),0),
  IF($B152=1,
    IF($L152=FALSE,
      VLOOKUP($A152,ChapterTable!$1:$1048576,MATCH("최종"&amp;SUBSTITUTE(SUBSTITUTE(E$1,"standard",""),"|Float",""),ChapterTable!$1:$1,0),0),
      VLOOKUP($A152-ChapterTable!$Q$11,ChapterTable!$1:$1048576,MATCH("최종"&amp;SUBSTITUTE(SUBSTITUTE(E$1,"standard",""),"|Float",""),ChapterTable!$1:$1,0),0)*ChapterTable!$Q$14
    ),
  OFFSET(E152,-$B152+IF($L152,1,0),0)*
    (VLOOKUP(SUBSTITUTE(SUBSTITUTE(E$1,"standard",""),"|Float","")&amp;"인게임누적곱배수",ChapterTable!$S:$T,2,0)^C152
    +VLOOKUP(SUBSTITUTE(SUBSTITUTE(E$1,"standard",""),"|Float","")&amp;"인게임누적합배수",ChapterTable!$S:$T,2,0)*C152)
  )
  )
  )
)</f>
        <v>688.5</v>
      </c>
      <c r="F152" s="1">
        <f ca="1">IF(AND($A152=0,$B152=1),
    VLOOKUP(1,ChapterTable!$1:$1048576,MATCH("최종"&amp;SUBSTITUTE(SUBSTITUTE(F$1,"standard",""),"|Float",""),ChapterTable!$1:$1,0),0)*ChapterTable!$Q$17,
  IF(AND($A152=0,$B152=0),
    F153,
  IF($B152=0,
    VLOOKUP($A152,ChapterTable!$1:$1048576,MATCH("최종"&amp;SUBSTITUTE(SUBSTITUTE(F$1,"standard",""),"|Float",""),ChapterTable!$1:$1,0),0),
  IF($B152=1,
    IF($L152=FALSE,
      VLOOKUP($A152,ChapterTable!$1:$1048576,MATCH("최종"&amp;SUBSTITUTE(SUBSTITUTE(F$1,"standard",""),"|Float",""),ChapterTable!$1:$1,0),0),
      VLOOKUP($A152-ChapterTable!$Q$11,ChapterTable!$1:$1048576,MATCH("최종"&amp;SUBSTITUTE(SUBSTITUTE(F$1,"standard",""),"|Float",""),ChapterTable!$1:$1,0),0)*ChapterTable!$Q$14
    ),
  OFFSET(F152,-$B152+IF($L152,1,0),0)*
    (VLOOKUP(SUBSTITUTE(SUBSTITUTE(F$1,"standard",""),"|Float","")&amp;"인게임누적곱배수",ChapterTable!$S:$T,2,0)^D152
    +VLOOKUP(SUBSTITUTE(SUBSTITUTE(F$1,"standard",""),"|Float","")&amp;"인게임누적합배수",ChapterTable!$S:$T,2,0)*D152)
  )
  )
  )
)</f>
        <v>270</v>
      </c>
      <c r="G152" t="s">
        <v>76</v>
      </c>
      <c r="J152" t="str">
        <f>IF(ISBLANK(I152),"",
IFERROR(VLOOKUP(I152,[1]StringTable!$1:$1048576,MATCH([1]StringTable!$B$1,[1]StringTable!$1:$1,0),0),
IFERROR(VLOOKUP(I152,[1]InApkStringTable!$1:$1048576,MATCH([1]InApkStringTable!$B$1,[1]InApkStringTable!$1:$1,0),0),
"스트링없음")))</f>
        <v/>
      </c>
      <c r="L152" t="b">
        <v>0</v>
      </c>
      <c r="M152" t="s">
        <v>24</v>
      </c>
      <c r="N152" t="str">
        <f>IF(ISBLANK(M152),"",IF(ISERROR(VLOOKUP(M152,MapTable!$A:$A,1,0)),"맵없음",""))</f>
        <v/>
      </c>
      <c r="O152">
        <f t="shared" si="9"/>
        <v>2</v>
      </c>
      <c r="Q152">
        <f t="shared" si="10"/>
        <v>2</v>
      </c>
      <c r="R152" t="b">
        <f t="shared" ca="1" si="11"/>
        <v>0</v>
      </c>
      <c r="T152" t="b">
        <f t="shared" ca="1" si="12"/>
        <v>0</v>
      </c>
      <c r="V152" t="str">
        <f>IF(ISBLANK(U152),"",IF(ISERROR(VLOOKUP(U152,MapTable!$A:$A,1,0)),"맵없음",""))</f>
        <v/>
      </c>
      <c r="X152" t="str">
        <f>IF(ISBLANK(W152),"",
IF(ISERROR(FIND(",",W152)),
  IF(ISERROR(VLOOKUP(W152,MapTable!$A:$A,1,0)),"맵없음",
  ""),
IF(ISERROR(FIND(",",W152,FIND(",",W152)+1)),
  IF(OR(ISERROR(VLOOKUP(LEFT(W152,FIND(",",W152)-1),MapTable!$A:$A,1,0)),ISERROR(VLOOKUP(TRIM(MID(W152,FIND(",",W152)+1,999)),MapTable!$A:$A,1,0))),"맵없음",
  ""),
IF(ISERROR(FIND(",",W152,FIND(",",W152,FIND(",",W152)+1)+1)),
  IF(OR(ISERROR(VLOOKUP(LEFT(W152,FIND(",",W152)-1),MapTable!$A:$A,1,0)),ISERROR(VLOOKUP(TRIM(MID(W152,FIND(",",W152)+1,FIND(",",W152,FIND(",",W152)+1)-FIND(",",W152)-1)),MapTable!$A:$A,1,0)),ISERROR(VLOOKUP(TRIM(MID(W152,FIND(",",W152,FIND(",",W152)+1)+1,999)),MapTable!$A:$A,1,0))),"맵없음",
  ""),
IF(ISERROR(FIND(",",W152,FIND(",",W152,FIND(",",W152,FIND(",",W152)+1)+1)+1)),
  IF(OR(ISERROR(VLOOKUP(LEFT(W152,FIND(",",W152)-1),MapTable!$A:$A,1,0)),ISERROR(VLOOKUP(TRIM(MID(W152,FIND(",",W152)+1,FIND(",",W152,FIND(",",W152)+1)-FIND(",",W152)-1)),MapTable!$A:$A,1,0)),ISERROR(VLOOKUP(TRIM(MID(W152,FIND(",",W152,FIND(",",W152)+1)+1,FIND(",",W152,FIND(",",W152,FIND(",",W152)+1)+1)-FIND(",",W152,FIND(",",W152)+1)-1)),MapTable!$A:$A,1,0)),ISERROR(VLOOKUP(TRIM(MID(W152,FIND(",",W152,FIND(",",W152,FIND(",",W152)+1)+1)+1,999)),MapTable!$A:$A,1,0))),"맵없음",
  ""),
)))))</f>
        <v/>
      </c>
      <c r="AC152" t="str">
        <f>IF(ISBLANK(AB152),"",IF(ISERROR(VLOOKUP(AB152,[3]DropTable!$A:$A,1,0)),"드랍없음",""))</f>
        <v/>
      </c>
      <c r="AE152" t="str">
        <f>IF(ISBLANK(AD152),"",IF(ISERROR(VLOOKUP(AD152,[3]DropTable!$A:$A,1,0)),"드랍없음",""))</f>
        <v/>
      </c>
      <c r="AG152">
        <v>9.8000000000000007</v>
      </c>
      <c r="AH152">
        <v>1</v>
      </c>
    </row>
    <row r="153" spans="1:34" x14ac:dyDescent="0.3">
      <c r="A153">
        <v>3</v>
      </c>
      <c r="B153">
        <v>18</v>
      </c>
      <c r="C153">
        <f>IF(OR($L153=TRUE,$A153=0,MOD($A153,ChapterTable!$S$20)&lt;&gt;0),
MAX(0,INT(($B153+ChapterTable!$Q$26+VLOOKUP(SUBSTITUTE(C$1,"성장단계","")&amp;"단계오프셋",ChapterTable!$S:$T,2,0))/ChapterTable!$Q$23)),
MAX(0,INT(($B153+ChapterTable!$S$26+VLOOKUP(SUBSTITUTE(C$1,"성장단계","")&amp;"보스단계오프셋",ChapterTable!$S:$T,2,0))/ChapterTable!$S$23)))</f>
        <v>2</v>
      </c>
      <c r="D153">
        <f>IF(OR($L153=TRUE,$A153=0,MOD($A153,ChapterTable!$S$20)&lt;&gt;0),
MAX(0,INT(($B153+ChapterTable!$Q$26+VLOOKUP(SUBSTITUTE(D$1,"성장단계","")&amp;"단계오프셋",ChapterTable!$S:$T,2,0))/ChapterTable!$Q$23)),
MAX(0,INT(($B153+ChapterTable!$S$26+VLOOKUP(SUBSTITUTE(D$1,"성장단계","")&amp;"보스단계오프셋",ChapterTable!$S:$T,2,0))/ChapterTable!$S$23)))</f>
        <v>1</v>
      </c>
      <c r="E153" s="1">
        <f ca="1">IF(AND($A153=0,$B153=1),
    VLOOKUP(1,ChapterTable!$1:$1048576,MATCH("최종"&amp;SUBSTITUTE(SUBSTITUTE(E$1,"standard",""),"|Float",""),ChapterTable!$1:$1,0),0)*ChapterTable!$Q$17,
  IF(AND($A153=0,$B153=0),
    E154,
  IF($B153=0,
    VLOOKUP($A153,ChapterTable!$1:$1048576,MATCH("최종"&amp;SUBSTITUTE(SUBSTITUTE(E$1,"standard",""),"|Float",""),ChapterTable!$1:$1,0),0),
  IF($B153=1,
    IF($L153=FALSE,
      VLOOKUP($A153,ChapterTable!$1:$1048576,MATCH("최종"&amp;SUBSTITUTE(SUBSTITUTE(E$1,"standard",""),"|Float",""),ChapterTable!$1:$1,0),0),
      VLOOKUP($A153-ChapterTable!$Q$11,ChapterTable!$1:$1048576,MATCH("최종"&amp;SUBSTITUTE(SUBSTITUTE(E$1,"standard",""),"|Float",""),ChapterTable!$1:$1,0),0)*ChapterTable!$Q$14
    ),
  OFFSET(E153,-$B153+IF($L153,1,0),0)*
    (VLOOKUP(SUBSTITUTE(SUBSTITUTE(E$1,"standard",""),"|Float","")&amp;"인게임누적곱배수",ChapterTable!$S:$T,2,0)^C153
    +VLOOKUP(SUBSTITUTE(SUBSTITUTE(E$1,"standard",""),"|Float","")&amp;"인게임누적합배수",ChapterTable!$S:$T,2,0)*C153)
  )
  )
  )
)</f>
        <v>688.5</v>
      </c>
      <c r="F153" s="1">
        <f ca="1">IF(AND($A153=0,$B153=1),
    VLOOKUP(1,ChapterTable!$1:$1048576,MATCH("최종"&amp;SUBSTITUTE(SUBSTITUTE(F$1,"standard",""),"|Float",""),ChapterTable!$1:$1,0),0)*ChapterTable!$Q$17,
  IF(AND($A153=0,$B153=0),
    F154,
  IF($B153=0,
    VLOOKUP($A153,ChapterTable!$1:$1048576,MATCH("최종"&amp;SUBSTITUTE(SUBSTITUTE(F$1,"standard",""),"|Float",""),ChapterTable!$1:$1,0),0),
  IF($B153=1,
    IF($L153=FALSE,
      VLOOKUP($A153,ChapterTable!$1:$1048576,MATCH("최종"&amp;SUBSTITUTE(SUBSTITUTE(F$1,"standard",""),"|Float",""),ChapterTable!$1:$1,0),0),
      VLOOKUP($A153-ChapterTable!$Q$11,ChapterTable!$1:$1048576,MATCH("최종"&amp;SUBSTITUTE(SUBSTITUTE(F$1,"standard",""),"|Float",""),ChapterTable!$1:$1,0),0)*ChapterTable!$Q$14
    ),
  OFFSET(F153,-$B153+IF($L153,1,0),0)*
    (VLOOKUP(SUBSTITUTE(SUBSTITUTE(F$1,"standard",""),"|Float","")&amp;"인게임누적곱배수",ChapterTable!$S:$T,2,0)^D153
    +VLOOKUP(SUBSTITUTE(SUBSTITUTE(F$1,"standard",""),"|Float","")&amp;"인게임누적합배수",ChapterTable!$S:$T,2,0)*D153)
  )
  )
  )
)</f>
        <v>270</v>
      </c>
      <c r="G153" t="s">
        <v>76</v>
      </c>
      <c r="J153" t="str">
        <f>IF(ISBLANK(I153),"",
IFERROR(VLOOKUP(I153,[1]StringTable!$1:$1048576,MATCH([1]StringTable!$B$1,[1]StringTable!$1:$1,0),0),
IFERROR(VLOOKUP(I153,[1]InApkStringTable!$1:$1048576,MATCH([1]InApkStringTable!$B$1,[1]InApkStringTable!$1:$1,0),0),
"스트링없음")))</f>
        <v/>
      </c>
      <c r="L153" t="b">
        <v>0</v>
      </c>
      <c r="M153" t="s">
        <v>24</v>
      </c>
      <c r="N153" t="str">
        <f>IF(ISBLANK(M153),"",IF(ISERROR(VLOOKUP(M153,MapTable!$A:$A,1,0)),"맵없음",""))</f>
        <v/>
      </c>
      <c r="O153">
        <f t="shared" si="9"/>
        <v>2</v>
      </c>
      <c r="Q153">
        <f t="shared" si="10"/>
        <v>2</v>
      </c>
      <c r="R153" t="b">
        <f t="shared" ca="1" si="11"/>
        <v>0</v>
      </c>
      <c r="T153" t="b">
        <f t="shared" ca="1" si="12"/>
        <v>0</v>
      </c>
      <c r="V153" t="str">
        <f>IF(ISBLANK(U153),"",IF(ISERROR(VLOOKUP(U153,MapTable!$A:$A,1,0)),"맵없음",""))</f>
        <v/>
      </c>
      <c r="X153" t="str">
        <f>IF(ISBLANK(W153),"",
IF(ISERROR(FIND(",",W153)),
  IF(ISERROR(VLOOKUP(W153,MapTable!$A:$A,1,0)),"맵없음",
  ""),
IF(ISERROR(FIND(",",W153,FIND(",",W153)+1)),
  IF(OR(ISERROR(VLOOKUP(LEFT(W153,FIND(",",W153)-1),MapTable!$A:$A,1,0)),ISERROR(VLOOKUP(TRIM(MID(W153,FIND(",",W153)+1,999)),MapTable!$A:$A,1,0))),"맵없음",
  ""),
IF(ISERROR(FIND(",",W153,FIND(",",W153,FIND(",",W153)+1)+1)),
  IF(OR(ISERROR(VLOOKUP(LEFT(W153,FIND(",",W153)-1),MapTable!$A:$A,1,0)),ISERROR(VLOOKUP(TRIM(MID(W153,FIND(",",W153)+1,FIND(",",W153,FIND(",",W153)+1)-FIND(",",W153)-1)),MapTable!$A:$A,1,0)),ISERROR(VLOOKUP(TRIM(MID(W153,FIND(",",W153,FIND(",",W153)+1)+1,999)),MapTable!$A:$A,1,0))),"맵없음",
  ""),
IF(ISERROR(FIND(",",W153,FIND(",",W153,FIND(",",W153,FIND(",",W153)+1)+1)+1)),
  IF(OR(ISERROR(VLOOKUP(LEFT(W153,FIND(",",W153)-1),MapTable!$A:$A,1,0)),ISERROR(VLOOKUP(TRIM(MID(W153,FIND(",",W153)+1,FIND(",",W153,FIND(",",W153)+1)-FIND(",",W153)-1)),MapTable!$A:$A,1,0)),ISERROR(VLOOKUP(TRIM(MID(W153,FIND(",",W153,FIND(",",W153)+1)+1,FIND(",",W153,FIND(",",W153,FIND(",",W153)+1)+1)-FIND(",",W153,FIND(",",W153)+1)-1)),MapTable!$A:$A,1,0)),ISERROR(VLOOKUP(TRIM(MID(W153,FIND(",",W153,FIND(",",W153,FIND(",",W153)+1)+1)+1,999)),MapTable!$A:$A,1,0))),"맵없음",
  ""),
)))))</f>
        <v/>
      </c>
      <c r="AC153" t="str">
        <f>IF(ISBLANK(AB153),"",IF(ISERROR(VLOOKUP(AB153,[3]DropTable!$A:$A,1,0)),"드랍없음",""))</f>
        <v/>
      </c>
      <c r="AE153" t="str">
        <f>IF(ISBLANK(AD153),"",IF(ISERROR(VLOOKUP(AD153,[3]DropTable!$A:$A,1,0)),"드랍없음",""))</f>
        <v/>
      </c>
      <c r="AG153">
        <v>9.8000000000000007</v>
      </c>
      <c r="AH153">
        <v>1</v>
      </c>
    </row>
    <row r="154" spans="1:34" x14ac:dyDescent="0.3">
      <c r="A154">
        <v>3</v>
      </c>
      <c r="B154">
        <v>19</v>
      </c>
      <c r="C154">
        <f>IF(OR($L154=TRUE,$A154=0,MOD($A154,ChapterTable!$S$20)&lt;&gt;0),
MAX(0,INT(($B154+ChapterTable!$Q$26+VLOOKUP(SUBSTITUTE(C$1,"성장단계","")&amp;"단계오프셋",ChapterTable!$S:$T,2,0))/ChapterTable!$Q$23)),
MAX(0,INT(($B154+ChapterTable!$S$26+VLOOKUP(SUBSTITUTE(C$1,"성장단계","")&amp;"보스단계오프셋",ChapterTable!$S:$T,2,0))/ChapterTable!$S$23)))</f>
        <v>2</v>
      </c>
      <c r="D154">
        <f>IF(OR($L154=TRUE,$A154=0,MOD($A154,ChapterTable!$S$20)&lt;&gt;0),
MAX(0,INT(($B154+ChapterTable!$Q$26+VLOOKUP(SUBSTITUTE(D$1,"성장단계","")&amp;"단계오프셋",ChapterTable!$S:$T,2,0))/ChapterTable!$Q$23)),
MAX(0,INT(($B154+ChapterTable!$S$26+VLOOKUP(SUBSTITUTE(D$1,"성장단계","")&amp;"보스단계오프셋",ChapterTable!$S:$T,2,0))/ChapterTable!$S$23)))</f>
        <v>1</v>
      </c>
      <c r="E154" s="1">
        <f ca="1">IF(AND($A154=0,$B154=1),
    VLOOKUP(1,ChapterTable!$1:$1048576,MATCH("최종"&amp;SUBSTITUTE(SUBSTITUTE(E$1,"standard",""),"|Float",""),ChapterTable!$1:$1,0),0)*ChapterTable!$Q$17,
  IF(AND($A154=0,$B154=0),
    E155,
  IF($B154=0,
    VLOOKUP($A154,ChapterTable!$1:$1048576,MATCH("최종"&amp;SUBSTITUTE(SUBSTITUTE(E$1,"standard",""),"|Float",""),ChapterTable!$1:$1,0),0),
  IF($B154=1,
    IF($L154=FALSE,
      VLOOKUP($A154,ChapterTable!$1:$1048576,MATCH("최종"&amp;SUBSTITUTE(SUBSTITUTE(E$1,"standard",""),"|Float",""),ChapterTable!$1:$1,0),0),
      VLOOKUP($A154-ChapterTable!$Q$11,ChapterTable!$1:$1048576,MATCH("최종"&amp;SUBSTITUTE(SUBSTITUTE(E$1,"standard",""),"|Float",""),ChapterTable!$1:$1,0),0)*ChapterTable!$Q$14
    ),
  OFFSET(E154,-$B154+IF($L154,1,0),0)*
    (VLOOKUP(SUBSTITUTE(SUBSTITUTE(E$1,"standard",""),"|Float","")&amp;"인게임누적곱배수",ChapterTable!$S:$T,2,0)^C154
    +VLOOKUP(SUBSTITUTE(SUBSTITUTE(E$1,"standard",""),"|Float","")&amp;"인게임누적합배수",ChapterTable!$S:$T,2,0)*C154)
  )
  )
  )
)</f>
        <v>688.5</v>
      </c>
      <c r="F154" s="1">
        <f ca="1">IF(AND($A154=0,$B154=1),
    VLOOKUP(1,ChapterTable!$1:$1048576,MATCH("최종"&amp;SUBSTITUTE(SUBSTITUTE(F$1,"standard",""),"|Float",""),ChapterTable!$1:$1,0),0)*ChapterTable!$Q$17,
  IF(AND($A154=0,$B154=0),
    F155,
  IF($B154=0,
    VLOOKUP($A154,ChapterTable!$1:$1048576,MATCH("최종"&amp;SUBSTITUTE(SUBSTITUTE(F$1,"standard",""),"|Float",""),ChapterTable!$1:$1,0),0),
  IF($B154=1,
    IF($L154=FALSE,
      VLOOKUP($A154,ChapterTable!$1:$1048576,MATCH("최종"&amp;SUBSTITUTE(SUBSTITUTE(F$1,"standard",""),"|Float",""),ChapterTable!$1:$1,0),0),
      VLOOKUP($A154-ChapterTable!$Q$11,ChapterTable!$1:$1048576,MATCH("최종"&amp;SUBSTITUTE(SUBSTITUTE(F$1,"standard",""),"|Float",""),ChapterTable!$1:$1,0),0)*ChapterTable!$Q$14
    ),
  OFFSET(F154,-$B154+IF($L154,1,0),0)*
    (VLOOKUP(SUBSTITUTE(SUBSTITUTE(F$1,"standard",""),"|Float","")&amp;"인게임누적곱배수",ChapterTable!$S:$T,2,0)^D154
    +VLOOKUP(SUBSTITUTE(SUBSTITUTE(F$1,"standard",""),"|Float","")&amp;"인게임누적합배수",ChapterTable!$S:$T,2,0)*D154)
  )
  )
  )
)</f>
        <v>270</v>
      </c>
      <c r="G154" t="s">
        <v>76</v>
      </c>
      <c r="J154" t="str">
        <f>IF(ISBLANK(I154),"",
IFERROR(VLOOKUP(I154,[1]StringTable!$1:$1048576,MATCH([1]StringTable!$B$1,[1]StringTable!$1:$1,0),0),
IFERROR(VLOOKUP(I154,[1]InApkStringTable!$1:$1048576,MATCH([1]InApkStringTable!$B$1,[1]InApkStringTable!$1:$1,0),0),
"스트링없음")))</f>
        <v/>
      </c>
      <c r="L154" t="b">
        <v>0</v>
      </c>
      <c r="M154" t="s">
        <v>24</v>
      </c>
      <c r="N154" t="str">
        <f>IF(ISBLANK(M154),"",IF(ISERROR(VLOOKUP(M154,MapTable!$A:$A,1,0)),"맵없음",""))</f>
        <v/>
      </c>
      <c r="O154">
        <f t="shared" si="9"/>
        <v>92</v>
      </c>
      <c r="Q154">
        <f t="shared" si="10"/>
        <v>92</v>
      </c>
      <c r="R154" t="b">
        <f t="shared" ca="1" si="11"/>
        <v>1</v>
      </c>
      <c r="T154" t="b">
        <f t="shared" ca="1" si="12"/>
        <v>1</v>
      </c>
      <c r="V154" t="str">
        <f>IF(ISBLANK(U154),"",IF(ISERROR(VLOOKUP(U154,MapTable!$A:$A,1,0)),"맵없음",""))</f>
        <v/>
      </c>
      <c r="X154" t="str">
        <f>IF(ISBLANK(W154),"",
IF(ISERROR(FIND(",",W154)),
  IF(ISERROR(VLOOKUP(W154,MapTable!$A:$A,1,0)),"맵없음",
  ""),
IF(ISERROR(FIND(",",W154,FIND(",",W154)+1)),
  IF(OR(ISERROR(VLOOKUP(LEFT(W154,FIND(",",W154)-1),MapTable!$A:$A,1,0)),ISERROR(VLOOKUP(TRIM(MID(W154,FIND(",",W154)+1,999)),MapTable!$A:$A,1,0))),"맵없음",
  ""),
IF(ISERROR(FIND(",",W154,FIND(",",W154,FIND(",",W154)+1)+1)),
  IF(OR(ISERROR(VLOOKUP(LEFT(W154,FIND(",",W154)-1),MapTable!$A:$A,1,0)),ISERROR(VLOOKUP(TRIM(MID(W154,FIND(",",W154)+1,FIND(",",W154,FIND(",",W154)+1)-FIND(",",W154)-1)),MapTable!$A:$A,1,0)),ISERROR(VLOOKUP(TRIM(MID(W154,FIND(",",W154,FIND(",",W154)+1)+1,999)),MapTable!$A:$A,1,0))),"맵없음",
  ""),
IF(ISERROR(FIND(",",W154,FIND(",",W154,FIND(",",W154,FIND(",",W154)+1)+1)+1)),
  IF(OR(ISERROR(VLOOKUP(LEFT(W154,FIND(",",W154)-1),MapTable!$A:$A,1,0)),ISERROR(VLOOKUP(TRIM(MID(W154,FIND(",",W154)+1,FIND(",",W154,FIND(",",W154)+1)-FIND(",",W154)-1)),MapTable!$A:$A,1,0)),ISERROR(VLOOKUP(TRIM(MID(W154,FIND(",",W154,FIND(",",W154)+1)+1,FIND(",",W154,FIND(",",W154,FIND(",",W154)+1)+1)-FIND(",",W154,FIND(",",W154)+1)-1)),MapTable!$A:$A,1,0)),ISERROR(VLOOKUP(TRIM(MID(W154,FIND(",",W154,FIND(",",W154,FIND(",",W154)+1)+1)+1,999)),MapTable!$A:$A,1,0))),"맵없음",
  ""),
)))))</f>
        <v/>
      </c>
      <c r="AC154" t="str">
        <f>IF(ISBLANK(AB154),"",IF(ISERROR(VLOOKUP(AB154,[3]DropTable!$A:$A,1,0)),"드랍없음",""))</f>
        <v/>
      </c>
      <c r="AE154" t="str">
        <f>IF(ISBLANK(AD154),"",IF(ISERROR(VLOOKUP(AD154,[3]DropTable!$A:$A,1,0)),"드랍없음",""))</f>
        <v/>
      </c>
      <c r="AG154">
        <v>9.8000000000000007</v>
      </c>
      <c r="AH154">
        <v>1</v>
      </c>
    </row>
    <row r="155" spans="1:34" x14ac:dyDescent="0.3">
      <c r="A155">
        <v>3</v>
      </c>
      <c r="B155">
        <v>20</v>
      </c>
      <c r="C155">
        <f>IF(OR($L155=TRUE,$A155=0,MOD($A155,ChapterTable!$S$20)&lt;&gt;0),
MAX(0,INT(($B155+ChapterTable!$Q$26+VLOOKUP(SUBSTITUTE(C$1,"성장단계","")&amp;"단계오프셋",ChapterTable!$S:$T,2,0))/ChapterTable!$Q$23)),
MAX(0,INT(($B155+ChapterTable!$S$26+VLOOKUP(SUBSTITUTE(C$1,"성장단계","")&amp;"보스단계오프셋",ChapterTable!$S:$T,2,0))/ChapterTable!$S$23)))</f>
        <v>2</v>
      </c>
      <c r="D155">
        <f>IF(OR($L155=TRUE,$A155=0,MOD($A155,ChapterTable!$S$20)&lt;&gt;0),
MAX(0,INT(($B155+ChapterTable!$Q$26+VLOOKUP(SUBSTITUTE(D$1,"성장단계","")&amp;"단계오프셋",ChapterTable!$S:$T,2,0))/ChapterTable!$Q$23)),
MAX(0,INT(($B155+ChapterTable!$S$26+VLOOKUP(SUBSTITUTE(D$1,"성장단계","")&amp;"보스단계오프셋",ChapterTable!$S:$T,2,0))/ChapterTable!$S$23)))</f>
        <v>1</v>
      </c>
      <c r="E155" s="1">
        <f ca="1">IF(AND($A155=0,$B155=1),
    VLOOKUP(1,ChapterTable!$1:$1048576,MATCH("최종"&amp;SUBSTITUTE(SUBSTITUTE(E$1,"standard",""),"|Float",""),ChapterTable!$1:$1,0),0)*ChapterTable!$Q$17,
  IF(AND($A155=0,$B155=0),
    E156,
  IF($B155=0,
    VLOOKUP($A155,ChapterTable!$1:$1048576,MATCH("최종"&amp;SUBSTITUTE(SUBSTITUTE(E$1,"standard",""),"|Float",""),ChapterTable!$1:$1,0),0),
  IF($B155=1,
    IF($L155=FALSE,
      VLOOKUP($A155,ChapterTable!$1:$1048576,MATCH("최종"&amp;SUBSTITUTE(SUBSTITUTE(E$1,"standard",""),"|Float",""),ChapterTable!$1:$1,0),0),
      VLOOKUP($A155-ChapterTable!$Q$11,ChapterTable!$1:$1048576,MATCH("최종"&amp;SUBSTITUTE(SUBSTITUTE(E$1,"standard",""),"|Float",""),ChapterTable!$1:$1,0),0)*ChapterTable!$Q$14
    ),
  OFFSET(E155,-$B155+IF($L155,1,0),0)*
    (VLOOKUP(SUBSTITUTE(SUBSTITUTE(E$1,"standard",""),"|Float","")&amp;"인게임누적곱배수",ChapterTable!$S:$T,2,0)^C155
    +VLOOKUP(SUBSTITUTE(SUBSTITUTE(E$1,"standard",""),"|Float","")&amp;"인게임누적합배수",ChapterTable!$S:$T,2,0)*C155)
  )
  )
  )
)</f>
        <v>688.5</v>
      </c>
      <c r="F155" s="1">
        <f ca="1">IF(AND($A155=0,$B155=1),
    VLOOKUP(1,ChapterTable!$1:$1048576,MATCH("최종"&amp;SUBSTITUTE(SUBSTITUTE(F$1,"standard",""),"|Float",""),ChapterTable!$1:$1,0),0)*ChapterTable!$Q$17,
  IF(AND($A155=0,$B155=0),
    F156,
  IF($B155=0,
    VLOOKUP($A155,ChapterTable!$1:$1048576,MATCH("최종"&amp;SUBSTITUTE(SUBSTITUTE(F$1,"standard",""),"|Float",""),ChapterTable!$1:$1,0),0),
  IF($B155=1,
    IF($L155=FALSE,
      VLOOKUP($A155,ChapterTable!$1:$1048576,MATCH("최종"&amp;SUBSTITUTE(SUBSTITUTE(F$1,"standard",""),"|Float",""),ChapterTable!$1:$1,0),0),
      VLOOKUP($A155-ChapterTable!$Q$11,ChapterTable!$1:$1048576,MATCH("최종"&amp;SUBSTITUTE(SUBSTITUTE(F$1,"standard",""),"|Float",""),ChapterTable!$1:$1,0),0)*ChapterTable!$Q$14
    ),
  OFFSET(F155,-$B155+IF($L155,1,0),0)*
    (VLOOKUP(SUBSTITUTE(SUBSTITUTE(F$1,"standard",""),"|Float","")&amp;"인게임누적곱배수",ChapterTable!$S:$T,2,0)^D155
    +VLOOKUP(SUBSTITUTE(SUBSTITUTE(F$1,"standard",""),"|Float","")&amp;"인게임누적합배수",ChapterTable!$S:$T,2,0)*D155)
  )
  )
  )
)</f>
        <v>270</v>
      </c>
      <c r="G155" t="s">
        <v>76</v>
      </c>
      <c r="J155" t="str">
        <f>IF(ISBLANK(I155),"",
IFERROR(VLOOKUP(I155,[1]StringTable!$1:$1048576,MATCH([1]StringTable!$B$1,[1]StringTable!$1:$1,0),0),
IFERROR(VLOOKUP(I155,[1]InApkStringTable!$1:$1048576,MATCH([1]InApkStringTable!$B$1,[1]InApkStringTable!$1:$1,0),0),
"스트링없음")))</f>
        <v/>
      </c>
      <c r="L155" t="b">
        <v>0</v>
      </c>
      <c r="M155" t="s">
        <v>24</v>
      </c>
      <c r="N155" t="str">
        <f>IF(ISBLANK(M155),"",IF(ISERROR(VLOOKUP(M155,MapTable!$A:$A,1,0)),"맵없음",""))</f>
        <v/>
      </c>
      <c r="O155">
        <f t="shared" si="9"/>
        <v>21</v>
      </c>
      <c r="Q155">
        <f t="shared" si="10"/>
        <v>21</v>
      </c>
      <c r="R155" t="b">
        <f t="shared" ca="1" si="11"/>
        <v>0</v>
      </c>
      <c r="T155" t="b">
        <f t="shared" ca="1" si="12"/>
        <v>0</v>
      </c>
      <c r="V155" t="str">
        <f>IF(ISBLANK(U155),"",IF(ISERROR(VLOOKUP(U155,MapTable!$A:$A,1,0)),"맵없음",""))</f>
        <v/>
      </c>
      <c r="X155" t="str">
        <f>IF(ISBLANK(W155),"",
IF(ISERROR(FIND(",",W155)),
  IF(ISERROR(VLOOKUP(W155,MapTable!$A:$A,1,0)),"맵없음",
  ""),
IF(ISERROR(FIND(",",W155,FIND(",",W155)+1)),
  IF(OR(ISERROR(VLOOKUP(LEFT(W155,FIND(",",W155)-1),MapTable!$A:$A,1,0)),ISERROR(VLOOKUP(TRIM(MID(W155,FIND(",",W155)+1,999)),MapTable!$A:$A,1,0))),"맵없음",
  ""),
IF(ISERROR(FIND(",",W155,FIND(",",W155,FIND(",",W155)+1)+1)),
  IF(OR(ISERROR(VLOOKUP(LEFT(W155,FIND(",",W155)-1),MapTable!$A:$A,1,0)),ISERROR(VLOOKUP(TRIM(MID(W155,FIND(",",W155)+1,FIND(",",W155,FIND(",",W155)+1)-FIND(",",W155)-1)),MapTable!$A:$A,1,0)),ISERROR(VLOOKUP(TRIM(MID(W155,FIND(",",W155,FIND(",",W155)+1)+1,999)),MapTable!$A:$A,1,0))),"맵없음",
  ""),
IF(ISERROR(FIND(",",W155,FIND(",",W155,FIND(",",W155,FIND(",",W155)+1)+1)+1)),
  IF(OR(ISERROR(VLOOKUP(LEFT(W155,FIND(",",W155)-1),MapTable!$A:$A,1,0)),ISERROR(VLOOKUP(TRIM(MID(W155,FIND(",",W155)+1,FIND(",",W155,FIND(",",W155)+1)-FIND(",",W155)-1)),MapTable!$A:$A,1,0)),ISERROR(VLOOKUP(TRIM(MID(W155,FIND(",",W155,FIND(",",W155)+1)+1,FIND(",",W155,FIND(",",W155,FIND(",",W155)+1)+1)-FIND(",",W155,FIND(",",W155)+1)-1)),MapTable!$A:$A,1,0)),ISERROR(VLOOKUP(TRIM(MID(W155,FIND(",",W155,FIND(",",W155,FIND(",",W155)+1)+1)+1,999)),MapTable!$A:$A,1,0))),"맵없음",
  ""),
)))))</f>
        <v/>
      </c>
      <c r="AC155" t="str">
        <f>IF(ISBLANK(AB155),"",IF(ISERROR(VLOOKUP(AB155,[3]DropTable!$A:$A,1,0)),"드랍없음",""))</f>
        <v/>
      </c>
      <c r="AE155" t="str">
        <f>IF(ISBLANK(AD155),"",IF(ISERROR(VLOOKUP(AD155,[3]DropTable!$A:$A,1,0)),"드랍없음",""))</f>
        <v/>
      </c>
      <c r="AG155">
        <v>9.8000000000000007</v>
      </c>
      <c r="AH155">
        <v>1</v>
      </c>
    </row>
    <row r="156" spans="1:34" x14ac:dyDescent="0.3">
      <c r="A156">
        <v>3</v>
      </c>
      <c r="B156">
        <v>21</v>
      </c>
      <c r="C156">
        <f>IF(OR($L156=TRUE,$A156=0,MOD($A156,ChapterTable!$S$20)&lt;&gt;0),
MAX(0,INT(($B156+ChapterTable!$Q$26+VLOOKUP(SUBSTITUTE(C$1,"성장단계","")&amp;"단계오프셋",ChapterTable!$S:$T,2,0))/ChapterTable!$Q$23)),
MAX(0,INT(($B156+ChapterTable!$S$26+VLOOKUP(SUBSTITUTE(C$1,"성장단계","")&amp;"보스단계오프셋",ChapterTable!$S:$T,2,0))/ChapterTable!$S$23)))</f>
        <v>2</v>
      </c>
      <c r="D156">
        <f>IF(OR($L156=TRUE,$A156=0,MOD($A156,ChapterTable!$S$20)&lt;&gt;0),
MAX(0,INT(($B156+ChapterTable!$Q$26+VLOOKUP(SUBSTITUTE(D$1,"성장단계","")&amp;"단계오프셋",ChapterTable!$S:$T,2,0))/ChapterTable!$Q$23)),
MAX(0,INT(($B156+ChapterTable!$S$26+VLOOKUP(SUBSTITUTE(D$1,"성장단계","")&amp;"보스단계오프셋",ChapterTable!$S:$T,2,0))/ChapterTable!$S$23)))</f>
        <v>2</v>
      </c>
      <c r="E156" s="1">
        <f ca="1">IF(AND($A156=0,$B156=1),
    VLOOKUP(1,ChapterTable!$1:$1048576,MATCH("최종"&amp;SUBSTITUTE(SUBSTITUTE(E$1,"standard",""),"|Float",""),ChapterTable!$1:$1,0),0)*ChapterTable!$Q$17,
  IF(AND($A156=0,$B156=0),
    E157,
  IF($B156=0,
    VLOOKUP($A156,ChapterTable!$1:$1048576,MATCH("최종"&amp;SUBSTITUTE(SUBSTITUTE(E$1,"standard",""),"|Float",""),ChapterTable!$1:$1,0),0),
  IF($B156=1,
    IF($L156=FALSE,
      VLOOKUP($A156,ChapterTable!$1:$1048576,MATCH("최종"&amp;SUBSTITUTE(SUBSTITUTE(E$1,"standard",""),"|Float",""),ChapterTable!$1:$1,0),0),
      VLOOKUP($A156-ChapterTable!$Q$11,ChapterTable!$1:$1048576,MATCH("최종"&amp;SUBSTITUTE(SUBSTITUTE(E$1,"standard",""),"|Float",""),ChapterTable!$1:$1,0),0)*ChapterTable!$Q$14
    ),
  OFFSET(E156,-$B156+IF($L156,1,0),0)*
    (VLOOKUP(SUBSTITUTE(SUBSTITUTE(E$1,"standard",""),"|Float","")&amp;"인게임누적곱배수",ChapterTable!$S:$T,2,0)^C156
    +VLOOKUP(SUBSTITUTE(SUBSTITUTE(E$1,"standard",""),"|Float","")&amp;"인게임누적합배수",ChapterTable!$S:$T,2,0)*C156)
  )
  )
  )
)</f>
        <v>688.5</v>
      </c>
      <c r="F156" s="1">
        <f ca="1">IF(AND($A156=0,$B156=1),
    VLOOKUP(1,ChapterTable!$1:$1048576,MATCH("최종"&amp;SUBSTITUTE(SUBSTITUTE(F$1,"standard",""),"|Float",""),ChapterTable!$1:$1,0),0)*ChapterTable!$Q$17,
  IF(AND($A156=0,$B156=0),
    F157,
  IF($B156=0,
    VLOOKUP($A156,ChapterTable!$1:$1048576,MATCH("최종"&amp;SUBSTITUTE(SUBSTITUTE(F$1,"standard",""),"|Float",""),ChapterTable!$1:$1,0),0),
  IF($B156=1,
    IF($L156=FALSE,
      VLOOKUP($A156,ChapterTable!$1:$1048576,MATCH("최종"&amp;SUBSTITUTE(SUBSTITUTE(F$1,"standard",""),"|Float",""),ChapterTable!$1:$1,0),0),
      VLOOKUP($A156-ChapterTable!$Q$11,ChapterTable!$1:$1048576,MATCH("최종"&amp;SUBSTITUTE(SUBSTITUTE(F$1,"standard",""),"|Float",""),ChapterTable!$1:$1,0),0)*ChapterTable!$Q$14
    ),
  OFFSET(F156,-$B156+IF($L156,1,0),0)*
    (VLOOKUP(SUBSTITUTE(SUBSTITUTE(F$1,"standard",""),"|Float","")&amp;"인게임누적곱배수",ChapterTable!$S:$T,2,0)^D156
    +VLOOKUP(SUBSTITUTE(SUBSTITUTE(F$1,"standard",""),"|Float","")&amp;"인게임누적합배수",ChapterTable!$S:$T,2,0)*D156)
  )
  )
  )
)</f>
        <v>315</v>
      </c>
      <c r="G156" t="s">
        <v>76</v>
      </c>
      <c r="J156" t="str">
        <f>IF(ISBLANK(I156),"",
IFERROR(VLOOKUP(I156,[1]StringTable!$1:$1048576,MATCH([1]StringTable!$B$1,[1]StringTable!$1:$1,0),0),
IFERROR(VLOOKUP(I156,[1]InApkStringTable!$1:$1048576,MATCH([1]InApkStringTable!$B$1,[1]InApkStringTable!$1:$1,0),0),
"스트링없음")))</f>
        <v/>
      </c>
      <c r="L156" t="b">
        <v>0</v>
      </c>
      <c r="M156" t="s">
        <v>24</v>
      </c>
      <c r="N156" t="str">
        <f>IF(ISBLANK(M156),"",IF(ISERROR(VLOOKUP(M156,MapTable!$A:$A,1,0)),"맵없음",""))</f>
        <v/>
      </c>
      <c r="O156">
        <f t="shared" si="9"/>
        <v>3</v>
      </c>
      <c r="Q156">
        <f t="shared" si="10"/>
        <v>3</v>
      </c>
      <c r="R156" t="b">
        <f t="shared" ca="1" si="11"/>
        <v>0</v>
      </c>
      <c r="T156" t="b">
        <f t="shared" ca="1" si="12"/>
        <v>0</v>
      </c>
      <c r="V156" t="str">
        <f>IF(ISBLANK(U156),"",IF(ISERROR(VLOOKUP(U156,MapTable!$A:$A,1,0)),"맵없음",""))</f>
        <v/>
      </c>
      <c r="X156" t="str">
        <f>IF(ISBLANK(W156),"",
IF(ISERROR(FIND(",",W156)),
  IF(ISERROR(VLOOKUP(W156,MapTable!$A:$A,1,0)),"맵없음",
  ""),
IF(ISERROR(FIND(",",W156,FIND(",",W156)+1)),
  IF(OR(ISERROR(VLOOKUP(LEFT(W156,FIND(",",W156)-1),MapTable!$A:$A,1,0)),ISERROR(VLOOKUP(TRIM(MID(W156,FIND(",",W156)+1,999)),MapTable!$A:$A,1,0))),"맵없음",
  ""),
IF(ISERROR(FIND(",",W156,FIND(",",W156,FIND(",",W156)+1)+1)),
  IF(OR(ISERROR(VLOOKUP(LEFT(W156,FIND(",",W156)-1),MapTable!$A:$A,1,0)),ISERROR(VLOOKUP(TRIM(MID(W156,FIND(",",W156)+1,FIND(",",W156,FIND(",",W156)+1)-FIND(",",W156)-1)),MapTable!$A:$A,1,0)),ISERROR(VLOOKUP(TRIM(MID(W156,FIND(",",W156,FIND(",",W156)+1)+1,999)),MapTable!$A:$A,1,0))),"맵없음",
  ""),
IF(ISERROR(FIND(",",W156,FIND(",",W156,FIND(",",W156,FIND(",",W156)+1)+1)+1)),
  IF(OR(ISERROR(VLOOKUP(LEFT(W156,FIND(",",W156)-1),MapTable!$A:$A,1,0)),ISERROR(VLOOKUP(TRIM(MID(W156,FIND(",",W156)+1,FIND(",",W156,FIND(",",W156)+1)-FIND(",",W156)-1)),MapTable!$A:$A,1,0)),ISERROR(VLOOKUP(TRIM(MID(W156,FIND(",",W156,FIND(",",W156)+1)+1,FIND(",",W156,FIND(",",W156,FIND(",",W156)+1)+1)-FIND(",",W156,FIND(",",W156)+1)-1)),MapTable!$A:$A,1,0)),ISERROR(VLOOKUP(TRIM(MID(W156,FIND(",",W156,FIND(",",W156,FIND(",",W156)+1)+1)+1,999)),MapTable!$A:$A,1,0))),"맵없음",
  ""),
)))))</f>
        <v/>
      </c>
      <c r="AC156" t="str">
        <f>IF(ISBLANK(AB156),"",IF(ISERROR(VLOOKUP(AB156,[3]DropTable!$A:$A,1,0)),"드랍없음",""))</f>
        <v/>
      </c>
      <c r="AE156" t="str">
        <f>IF(ISBLANK(AD156),"",IF(ISERROR(VLOOKUP(AD156,[3]DropTable!$A:$A,1,0)),"드랍없음",""))</f>
        <v/>
      </c>
      <c r="AG156">
        <v>9.8000000000000007</v>
      </c>
      <c r="AH156">
        <v>1</v>
      </c>
    </row>
    <row r="157" spans="1:34" x14ac:dyDescent="0.3">
      <c r="A157">
        <v>3</v>
      </c>
      <c r="B157">
        <v>22</v>
      </c>
      <c r="C157">
        <f>IF(OR($L157=TRUE,$A157=0,MOD($A157,ChapterTable!$S$20)&lt;&gt;0),
MAX(0,INT(($B157+ChapterTable!$Q$26+VLOOKUP(SUBSTITUTE(C$1,"성장단계","")&amp;"단계오프셋",ChapterTable!$S:$T,2,0))/ChapterTable!$Q$23)),
MAX(0,INT(($B157+ChapterTable!$S$26+VLOOKUP(SUBSTITUTE(C$1,"성장단계","")&amp;"보스단계오프셋",ChapterTable!$S:$T,2,0))/ChapterTable!$S$23)))</f>
        <v>2</v>
      </c>
      <c r="D157">
        <f>IF(OR($L157=TRUE,$A157=0,MOD($A157,ChapterTable!$S$20)&lt;&gt;0),
MAX(0,INT(($B157+ChapterTable!$Q$26+VLOOKUP(SUBSTITUTE(D$1,"성장단계","")&amp;"단계오프셋",ChapterTable!$S:$T,2,0))/ChapterTable!$Q$23)),
MAX(0,INT(($B157+ChapterTable!$S$26+VLOOKUP(SUBSTITUTE(D$1,"성장단계","")&amp;"보스단계오프셋",ChapterTable!$S:$T,2,0))/ChapterTable!$S$23)))</f>
        <v>2</v>
      </c>
      <c r="E157" s="1">
        <f ca="1">IF(AND($A157=0,$B157=1),
    VLOOKUP(1,ChapterTable!$1:$1048576,MATCH("최종"&amp;SUBSTITUTE(SUBSTITUTE(E$1,"standard",""),"|Float",""),ChapterTable!$1:$1,0),0)*ChapterTable!$Q$17,
  IF(AND($A157=0,$B157=0),
    E158,
  IF($B157=0,
    VLOOKUP($A157,ChapterTable!$1:$1048576,MATCH("최종"&amp;SUBSTITUTE(SUBSTITUTE(E$1,"standard",""),"|Float",""),ChapterTable!$1:$1,0),0),
  IF($B157=1,
    IF($L157=FALSE,
      VLOOKUP($A157,ChapterTable!$1:$1048576,MATCH("최종"&amp;SUBSTITUTE(SUBSTITUTE(E$1,"standard",""),"|Float",""),ChapterTable!$1:$1,0),0),
      VLOOKUP($A157-ChapterTable!$Q$11,ChapterTable!$1:$1048576,MATCH("최종"&amp;SUBSTITUTE(SUBSTITUTE(E$1,"standard",""),"|Float",""),ChapterTable!$1:$1,0),0)*ChapterTable!$Q$14
    ),
  OFFSET(E157,-$B157+IF($L157,1,0),0)*
    (VLOOKUP(SUBSTITUTE(SUBSTITUTE(E$1,"standard",""),"|Float","")&amp;"인게임누적곱배수",ChapterTable!$S:$T,2,0)^C157
    +VLOOKUP(SUBSTITUTE(SUBSTITUTE(E$1,"standard",""),"|Float","")&amp;"인게임누적합배수",ChapterTable!$S:$T,2,0)*C157)
  )
  )
  )
)</f>
        <v>688.5</v>
      </c>
      <c r="F157" s="1">
        <f ca="1">IF(AND($A157=0,$B157=1),
    VLOOKUP(1,ChapterTable!$1:$1048576,MATCH("최종"&amp;SUBSTITUTE(SUBSTITUTE(F$1,"standard",""),"|Float",""),ChapterTable!$1:$1,0),0)*ChapterTable!$Q$17,
  IF(AND($A157=0,$B157=0),
    F158,
  IF($B157=0,
    VLOOKUP($A157,ChapterTable!$1:$1048576,MATCH("최종"&amp;SUBSTITUTE(SUBSTITUTE(F$1,"standard",""),"|Float",""),ChapterTable!$1:$1,0),0),
  IF($B157=1,
    IF($L157=FALSE,
      VLOOKUP($A157,ChapterTable!$1:$1048576,MATCH("최종"&amp;SUBSTITUTE(SUBSTITUTE(F$1,"standard",""),"|Float",""),ChapterTable!$1:$1,0),0),
      VLOOKUP($A157-ChapterTable!$Q$11,ChapterTable!$1:$1048576,MATCH("최종"&amp;SUBSTITUTE(SUBSTITUTE(F$1,"standard",""),"|Float",""),ChapterTable!$1:$1,0),0)*ChapterTable!$Q$14
    ),
  OFFSET(F157,-$B157+IF($L157,1,0),0)*
    (VLOOKUP(SUBSTITUTE(SUBSTITUTE(F$1,"standard",""),"|Float","")&amp;"인게임누적곱배수",ChapterTable!$S:$T,2,0)^D157
    +VLOOKUP(SUBSTITUTE(SUBSTITUTE(F$1,"standard",""),"|Float","")&amp;"인게임누적합배수",ChapterTable!$S:$T,2,0)*D157)
  )
  )
  )
)</f>
        <v>315</v>
      </c>
      <c r="G157" t="s">
        <v>76</v>
      </c>
      <c r="J157" t="str">
        <f>IF(ISBLANK(I157),"",
IFERROR(VLOOKUP(I157,[1]StringTable!$1:$1048576,MATCH([1]StringTable!$B$1,[1]StringTable!$1:$1,0),0),
IFERROR(VLOOKUP(I157,[1]InApkStringTable!$1:$1048576,MATCH([1]InApkStringTable!$B$1,[1]InApkStringTable!$1:$1,0),0),
"스트링없음")))</f>
        <v/>
      </c>
      <c r="L157" t="b">
        <v>0</v>
      </c>
      <c r="M157" t="s">
        <v>24</v>
      </c>
      <c r="N157" t="str">
        <f>IF(ISBLANK(M157),"",IF(ISERROR(VLOOKUP(M157,MapTable!$A:$A,1,0)),"맵없음",""))</f>
        <v/>
      </c>
      <c r="O157">
        <f t="shared" si="9"/>
        <v>3</v>
      </c>
      <c r="Q157">
        <f t="shared" si="10"/>
        <v>3</v>
      </c>
      <c r="R157" t="b">
        <f t="shared" ca="1" si="11"/>
        <v>0</v>
      </c>
      <c r="T157" t="b">
        <f t="shared" ca="1" si="12"/>
        <v>0</v>
      </c>
      <c r="V157" t="str">
        <f>IF(ISBLANK(U157),"",IF(ISERROR(VLOOKUP(U157,MapTable!$A:$A,1,0)),"맵없음",""))</f>
        <v/>
      </c>
      <c r="X157" t="str">
        <f>IF(ISBLANK(W157),"",
IF(ISERROR(FIND(",",W157)),
  IF(ISERROR(VLOOKUP(W157,MapTable!$A:$A,1,0)),"맵없음",
  ""),
IF(ISERROR(FIND(",",W157,FIND(",",W157)+1)),
  IF(OR(ISERROR(VLOOKUP(LEFT(W157,FIND(",",W157)-1),MapTable!$A:$A,1,0)),ISERROR(VLOOKUP(TRIM(MID(W157,FIND(",",W157)+1,999)),MapTable!$A:$A,1,0))),"맵없음",
  ""),
IF(ISERROR(FIND(",",W157,FIND(",",W157,FIND(",",W157)+1)+1)),
  IF(OR(ISERROR(VLOOKUP(LEFT(W157,FIND(",",W157)-1),MapTable!$A:$A,1,0)),ISERROR(VLOOKUP(TRIM(MID(W157,FIND(",",W157)+1,FIND(",",W157,FIND(",",W157)+1)-FIND(",",W157)-1)),MapTable!$A:$A,1,0)),ISERROR(VLOOKUP(TRIM(MID(W157,FIND(",",W157,FIND(",",W157)+1)+1,999)),MapTable!$A:$A,1,0))),"맵없음",
  ""),
IF(ISERROR(FIND(",",W157,FIND(",",W157,FIND(",",W157,FIND(",",W157)+1)+1)+1)),
  IF(OR(ISERROR(VLOOKUP(LEFT(W157,FIND(",",W157)-1),MapTable!$A:$A,1,0)),ISERROR(VLOOKUP(TRIM(MID(W157,FIND(",",W157)+1,FIND(",",W157,FIND(",",W157)+1)-FIND(",",W157)-1)),MapTable!$A:$A,1,0)),ISERROR(VLOOKUP(TRIM(MID(W157,FIND(",",W157,FIND(",",W157)+1)+1,FIND(",",W157,FIND(",",W157,FIND(",",W157)+1)+1)-FIND(",",W157,FIND(",",W157)+1)-1)),MapTable!$A:$A,1,0)),ISERROR(VLOOKUP(TRIM(MID(W157,FIND(",",W157,FIND(",",W157,FIND(",",W157)+1)+1)+1,999)),MapTable!$A:$A,1,0))),"맵없음",
  ""),
)))))</f>
        <v/>
      </c>
      <c r="AC157" t="str">
        <f>IF(ISBLANK(AB157),"",IF(ISERROR(VLOOKUP(AB157,[3]DropTable!$A:$A,1,0)),"드랍없음",""))</f>
        <v/>
      </c>
      <c r="AE157" t="str">
        <f>IF(ISBLANK(AD157),"",IF(ISERROR(VLOOKUP(AD157,[3]DropTable!$A:$A,1,0)),"드랍없음",""))</f>
        <v/>
      </c>
      <c r="AG157">
        <v>9.8000000000000007</v>
      </c>
      <c r="AH157">
        <v>1</v>
      </c>
    </row>
    <row r="158" spans="1:34" x14ac:dyDescent="0.3">
      <c r="A158">
        <v>3</v>
      </c>
      <c r="B158">
        <v>23</v>
      </c>
      <c r="C158">
        <f>IF(OR($L158=TRUE,$A158=0,MOD($A158,ChapterTable!$S$20)&lt;&gt;0),
MAX(0,INT(($B158+ChapterTable!$Q$26+VLOOKUP(SUBSTITUTE(C$1,"성장단계","")&amp;"단계오프셋",ChapterTable!$S:$T,2,0))/ChapterTable!$Q$23)),
MAX(0,INT(($B158+ChapterTable!$S$26+VLOOKUP(SUBSTITUTE(C$1,"성장단계","")&amp;"보스단계오프셋",ChapterTable!$S:$T,2,0))/ChapterTable!$S$23)))</f>
        <v>2</v>
      </c>
      <c r="D158">
        <f>IF(OR($L158=TRUE,$A158=0,MOD($A158,ChapterTable!$S$20)&lt;&gt;0),
MAX(0,INT(($B158+ChapterTable!$Q$26+VLOOKUP(SUBSTITUTE(D$1,"성장단계","")&amp;"단계오프셋",ChapterTable!$S:$T,2,0))/ChapterTable!$Q$23)),
MAX(0,INT(($B158+ChapterTable!$S$26+VLOOKUP(SUBSTITUTE(D$1,"성장단계","")&amp;"보스단계오프셋",ChapterTable!$S:$T,2,0))/ChapterTable!$S$23)))</f>
        <v>2</v>
      </c>
      <c r="E158" s="1">
        <f ca="1">IF(AND($A158=0,$B158=1),
    VLOOKUP(1,ChapterTable!$1:$1048576,MATCH("최종"&amp;SUBSTITUTE(SUBSTITUTE(E$1,"standard",""),"|Float",""),ChapterTable!$1:$1,0),0)*ChapterTable!$Q$17,
  IF(AND($A158=0,$B158=0),
    E159,
  IF($B158=0,
    VLOOKUP($A158,ChapterTable!$1:$1048576,MATCH("최종"&amp;SUBSTITUTE(SUBSTITUTE(E$1,"standard",""),"|Float",""),ChapterTable!$1:$1,0),0),
  IF($B158=1,
    IF($L158=FALSE,
      VLOOKUP($A158,ChapterTable!$1:$1048576,MATCH("최종"&amp;SUBSTITUTE(SUBSTITUTE(E$1,"standard",""),"|Float",""),ChapterTable!$1:$1,0),0),
      VLOOKUP($A158-ChapterTable!$Q$11,ChapterTable!$1:$1048576,MATCH("최종"&amp;SUBSTITUTE(SUBSTITUTE(E$1,"standard",""),"|Float",""),ChapterTable!$1:$1,0),0)*ChapterTable!$Q$14
    ),
  OFFSET(E158,-$B158+IF($L158,1,0),0)*
    (VLOOKUP(SUBSTITUTE(SUBSTITUTE(E$1,"standard",""),"|Float","")&amp;"인게임누적곱배수",ChapterTable!$S:$T,2,0)^C158
    +VLOOKUP(SUBSTITUTE(SUBSTITUTE(E$1,"standard",""),"|Float","")&amp;"인게임누적합배수",ChapterTable!$S:$T,2,0)*C158)
  )
  )
  )
)</f>
        <v>688.5</v>
      </c>
      <c r="F158" s="1">
        <f ca="1">IF(AND($A158=0,$B158=1),
    VLOOKUP(1,ChapterTable!$1:$1048576,MATCH("최종"&amp;SUBSTITUTE(SUBSTITUTE(F$1,"standard",""),"|Float",""),ChapterTable!$1:$1,0),0)*ChapterTable!$Q$17,
  IF(AND($A158=0,$B158=0),
    F159,
  IF($B158=0,
    VLOOKUP($A158,ChapterTable!$1:$1048576,MATCH("최종"&amp;SUBSTITUTE(SUBSTITUTE(F$1,"standard",""),"|Float",""),ChapterTable!$1:$1,0),0),
  IF($B158=1,
    IF($L158=FALSE,
      VLOOKUP($A158,ChapterTable!$1:$1048576,MATCH("최종"&amp;SUBSTITUTE(SUBSTITUTE(F$1,"standard",""),"|Float",""),ChapterTable!$1:$1,0),0),
      VLOOKUP($A158-ChapterTable!$Q$11,ChapterTable!$1:$1048576,MATCH("최종"&amp;SUBSTITUTE(SUBSTITUTE(F$1,"standard",""),"|Float",""),ChapterTable!$1:$1,0),0)*ChapterTable!$Q$14
    ),
  OFFSET(F158,-$B158+IF($L158,1,0),0)*
    (VLOOKUP(SUBSTITUTE(SUBSTITUTE(F$1,"standard",""),"|Float","")&amp;"인게임누적곱배수",ChapterTable!$S:$T,2,0)^D158
    +VLOOKUP(SUBSTITUTE(SUBSTITUTE(F$1,"standard",""),"|Float","")&amp;"인게임누적합배수",ChapterTable!$S:$T,2,0)*D158)
  )
  )
  )
)</f>
        <v>315</v>
      </c>
      <c r="G158" t="s">
        <v>76</v>
      </c>
      <c r="J158" t="str">
        <f>IF(ISBLANK(I158),"",
IFERROR(VLOOKUP(I158,[1]StringTable!$1:$1048576,MATCH([1]StringTable!$B$1,[1]StringTable!$1:$1,0),0),
IFERROR(VLOOKUP(I158,[1]InApkStringTable!$1:$1048576,MATCH([1]InApkStringTable!$B$1,[1]InApkStringTable!$1:$1,0),0),
"스트링없음")))</f>
        <v/>
      </c>
      <c r="L158" t="b">
        <v>0</v>
      </c>
      <c r="M158" t="s">
        <v>24</v>
      </c>
      <c r="N158" t="str">
        <f>IF(ISBLANK(M158),"",IF(ISERROR(VLOOKUP(M158,MapTable!$A:$A,1,0)),"맵없음",""))</f>
        <v/>
      </c>
      <c r="O158">
        <f t="shared" si="9"/>
        <v>3</v>
      </c>
      <c r="Q158">
        <f t="shared" si="10"/>
        <v>3</v>
      </c>
      <c r="R158" t="b">
        <f t="shared" ca="1" si="11"/>
        <v>0</v>
      </c>
      <c r="T158" t="b">
        <f t="shared" ca="1" si="12"/>
        <v>0</v>
      </c>
      <c r="V158" t="str">
        <f>IF(ISBLANK(U158),"",IF(ISERROR(VLOOKUP(U158,MapTable!$A:$A,1,0)),"맵없음",""))</f>
        <v/>
      </c>
      <c r="X158" t="str">
        <f>IF(ISBLANK(W158),"",
IF(ISERROR(FIND(",",W158)),
  IF(ISERROR(VLOOKUP(W158,MapTable!$A:$A,1,0)),"맵없음",
  ""),
IF(ISERROR(FIND(",",W158,FIND(",",W158)+1)),
  IF(OR(ISERROR(VLOOKUP(LEFT(W158,FIND(",",W158)-1),MapTable!$A:$A,1,0)),ISERROR(VLOOKUP(TRIM(MID(W158,FIND(",",W158)+1,999)),MapTable!$A:$A,1,0))),"맵없음",
  ""),
IF(ISERROR(FIND(",",W158,FIND(",",W158,FIND(",",W158)+1)+1)),
  IF(OR(ISERROR(VLOOKUP(LEFT(W158,FIND(",",W158)-1),MapTable!$A:$A,1,0)),ISERROR(VLOOKUP(TRIM(MID(W158,FIND(",",W158)+1,FIND(",",W158,FIND(",",W158)+1)-FIND(",",W158)-1)),MapTable!$A:$A,1,0)),ISERROR(VLOOKUP(TRIM(MID(W158,FIND(",",W158,FIND(",",W158)+1)+1,999)),MapTable!$A:$A,1,0))),"맵없음",
  ""),
IF(ISERROR(FIND(",",W158,FIND(",",W158,FIND(",",W158,FIND(",",W158)+1)+1)+1)),
  IF(OR(ISERROR(VLOOKUP(LEFT(W158,FIND(",",W158)-1),MapTable!$A:$A,1,0)),ISERROR(VLOOKUP(TRIM(MID(W158,FIND(",",W158)+1,FIND(",",W158,FIND(",",W158)+1)-FIND(",",W158)-1)),MapTable!$A:$A,1,0)),ISERROR(VLOOKUP(TRIM(MID(W158,FIND(",",W158,FIND(",",W158)+1)+1,FIND(",",W158,FIND(",",W158,FIND(",",W158)+1)+1)-FIND(",",W158,FIND(",",W158)+1)-1)),MapTable!$A:$A,1,0)),ISERROR(VLOOKUP(TRIM(MID(W158,FIND(",",W158,FIND(",",W158,FIND(",",W158)+1)+1)+1,999)),MapTable!$A:$A,1,0))),"맵없음",
  ""),
)))))</f>
        <v/>
      </c>
      <c r="AC158" t="str">
        <f>IF(ISBLANK(AB158),"",IF(ISERROR(VLOOKUP(AB158,[3]DropTable!$A:$A,1,0)),"드랍없음",""))</f>
        <v/>
      </c>
      <c r="AE158" t="str">
        <f>IF(ISBLANK(AD158),"",IF(ISERROR(VLOOKUP(AD158,[3]DropTable!$A:$A,1,0)),"드랍없음",""))</f>
        <v/>
      </c>
      <c r="AG158">
        <v>9.8000000000000007</v>
      </c>
      <c r="AH158">
        <v>1</v>
      </c>
    </row>
    <row r="159" spans="1:34" x14ac:dyDescent="0.3">
      <c r="A159">
        <v>3</v>
      </c>
      <c r="B159">
        <v>24</v>
      </c>
      <c r="C159">
        <f>IF(OR($L159=TRUE,$A159=0,MOD($A159,ChapterTable!$S$20)&lt;&gt;0),
MAX(0,INT(($B159+ChapterTable!$Q$26+VLOOKUP(SUBSTITUTE(C$1,"성장단계","")&amp;"단계오프셋",ChapterTable!$S:$T,2,0))/ChapterTable!$Q$23)),
MAX(0,INT(($B159+ChapterTable!$S$26+VLOOKUP(SUBSTITUTE(C$1,"성장단계","")&amp;"보스단계오프셋",ChapterTable!$S:$T,2,0))/ChapterTable!$S$23)))</f>
        <v>2</v>
      </c>
      <c r="D159">
        <f>IF(OR($L159=TRUE,$A159=0,MOD($A159,ChapterTable!$S$20)&lt;&gt;0),
MAX(0,INT(($B159+ChapterTable!$Q$26+VLOOKUP(SUBSTITUTE(D$1,"성장단계","")&amp;"단계오프셋",ChapterTable!$S:$T,2,0))/ChapterTable!$Q$23)),
MAX(0,INT(($B159+ChapterTable!$S$26+VLOOKUP(SUBSTITUTE(D$1,"성장단계","")&amp;"보스단계오프셋",ChapterTable!$S:$T,2,0))/ChapterTable!$S$23)))</f>
        <v>2</v>
      </c>
      <c r="E159" s="1">
        <f ca="1">IF(AND($A159=0,$B159=1),
    VLOOKUP(1,ChapterTable!$1:$1048576,MATCH("최종"&amp;SUBSTITUTE(SUBSTITUTE(E$1,"standard",""),"|Float",""),ChapterTable!$1:$1,0),0)*ChapterTable!$Q$17,
  IF(AND($A159=0,$B159=0),
    E160,
  IF($B159=0,
    VLOOKUP($A159,ChapterTable!$1:$1048576,MATCH("최종"&amp;SUBSTITUTE(SUBSTITUTE(E$1,"standard",""),"|Float",""),ChapterTable!$1:$1,0),0),
  IF($B159=1,
    IF($L159=FALSE,
      VLOOKUP($A159,ChapterTable!$1:$1048576,MATCH("최종"&amp;SUBSTITUTE(SUBSTITUTE(E$1,"standard",""),"|Float",""),ChapterTable!$1:$1,0),0),
      VLOOKUP($A159-ChapterTable!$Q$11,ChapterTable!$1:$1048576,MATCH("최종"&amp;SUBSTITUTE(SUBSTITUTE(E$1,"standard",""),"|Float",""),ChapterTable!$1:$1,0),0)*ChapterTable!$Q$14
    ),
  OFFSET(E159,-$B159+IF($L159,1,0),0)*
    (VLOOKUP(SUBSTITUTE(SUBSTITUTE(E$1,"standard",""),"|Float","")&amp;"인게임누적곱배수",ChapterTable!$S:$T,2,0)^C159
    +VLOOKUP(SUBSTITUTE(SUBSTITUTE(E$1,"standard",""),"|Float","")&amp;"인게임누적합배수",ChapterTable!$S:$T,2,0)*C159)
  )
  )
  )
)</f>
        <v>688.5</v>
      </c>
      <c r="F159" s="1">
        <f ca="1">IF(AND($A159=0,$B159=1),
    VLOOKUP(1,ChapterTable!$1:$1048576,MATCH("최종"&amp;SUBSTITUTE(SUBSTITUTE(F$1,"standard",""),"|Float",""),ChapterTable!$1:$1,0),0)*ChapterTable!$Q$17,
  IF(AND($A159=0,$B159=0),
    F160,
  IF($B159=0,
    VLOOKUP($A159,ChapterTable!$1:$1048576,MATCH("최종"&amp;SUBSTITUTE(SUBSTITUTE(F$1,"standard",""),"|Float",""),ChapterTable!$1:$1,0),0),
  IF($B159=1,
    IF($L159=FALSE,
      VLOOKUP($A159,ChapterTable!$1:$1048576,MATCH("최종"&amp;SUBSTITUTE(SUBSTITUTE(F$1,"standard",""),"|Float",""),ChapterTable!$1:$1,0),0),
      VLOOKUP($A159-ChapterTable!$Q$11,ChapterTable!$1:$1048576,MATCH("최종"&amp;SUBSTITUTE(SUBSTITUTE(F$1,"standard",""),"|Float",""),ChapterTable!$1:$1,0),0)*ChapterTable!$Q$14
    ),
  OFFSET(F159,-$B159+IF($L159,1,0),0)*
    (VLOOKUP(SUBSTITUTE(SUBSTITUTE(F$1,"standard",""),"|Float","")&amp;"인게임누적곱배수",ChapterTable!$S:$T,2,0)^D159
    +VLOOKUP(SUBSTITUTE(SUBSTITUTE(F$1,"standard",""),"|Float","")&amp;"인게임누적합배수",ChapterTable!$S:$T,2,0)*D159)
  )
  )
  )
)</f>
        <v>315</v>
      </c>
      <c r="G159" t="s">
        <v>76</v>
      </c>
      <c r="J159" t="str">
        <f>IF(ISBLANK(I159),"",
IFERROR(VLOOKUP(I159,[1]StringTable!$1:$1048576,MATCH([1]StringTable!$B$1,[1]StringTable!$1:$1,0),0),
IFERROR(VLOOKUP(I159,[1]InApkStringTable!$1:$1048576,MATCH([1]InApkStringTable!$B$1,[1]InApkStringTable!$1:$1,0),0),
"스트링없음")))</f>
        <v/>
      </c>
      <c r="L159" t="b">
        <v>0</v>
      </c>
      <c r="M159" t="s">
        <v>24</v>
      </c>
      <c r="N159" t="str">
        <f>IF(ISBLANK(M159),"",IF(ISERROR(VLOOKUP(M159,MapTable!$A:$A,1,0)),"맵없음",""))</f>
        <v/>
      </c>
      <c r="O159">
        <f t="shared" si="9"/>
        <v>3</v>
      </c>
      <c r="Q159">
        <f t="shared" si="10"/>
        <v>3</v>
      </c>
      <c r="R159" t="b">
        <f t="shared" ca="1" si="11"/>
        <v>0</v>
      </c>
      <c r="T159" t="b">
        <f t="shared" ca="1" si="12"/>
        <v>0</v>
      </c>
      <c r="V159" t="str">
        <f>IF(ISBLANK(U159),"",IF(ISERROR(VLOOKUP(U159,MapTable!$A:$A,1,0)),"맵없음",""))</f>
        <v/>
      </c>
      <c r="X159" t="str">
        <f>IF(ISBLANK(W159),"",
IF(ISERROR(FIND(",",W159)),
  IF(ISERROR(VLOOKUP(W159,MapTable!$A:$A,1,0)),"맵없음",
  ""),
IF(ISERROR(FIND(",",W159,FIND(",",W159)+1)),
  IF(OR(ISERROR(VLOOKUP(LEFT(W159,FIND(",",W159)-1),MapTable!$A:$A,1,0)),ISERROR(VLOOKUP(TRIM(MID(W159,FIND(",",W159)+1,999)),MapTable!$A:$A,1,0))),"맵없음",
  ""),
IF(ISERROR(FIND(",",W159,FIND(",",W159,FIND(",",W159)+1)+1)),
  IF(OR(ISERROR(VLOOKUP(LEFT(W159,FIND(",",W159)-1),MapTable!$A:$A,1,0)),ISERROR(VLOOKUP(TRIM(MID(W159,FIND(",",W159)+1,FIND(",",W159,FIND(",",W159)+1)-FIND(",",W159)-1)),MapTable!$A:$A,1,0)),ISERROR(VLOOKUP(TRIM(MID(W159,FIND(",",W159,FIND(",",W159)+1)+1,999)),MapTable!$A:$A,1,0))),"맵없음",
  ""),
IF(ISERROR(FIND(",",W159,FIND(",",W159,FIND(",",W159,FIND(",",W159)+1)+1)+1)),
  IF(OR(ISERROR(VLOOKUP(LEFT(W159,FIND(",",W159)-1),MapTable!$A:$A,1,0)),ISERROR(VLOOKUP(TRIM(MID(W159,FIND(",",W159)+1,FIND(",",W159,FIND(",",W159)+1)-FIND(",",W159)-1)),MapTable!$A:$A,1,0)),ISERROR(VLOOKUP(TRIM(MID(W159,FIND(",",W159,FIND(",",W159)+1)+1,FIND(",",W159,FIND(",",W159,FIND(",",W159)+1)+1)-FIND(",",W159,FIND(",",W159)+1)-1)),MapTable!$A:$A,1,0)),ISERROR(VLOOKUP(TRIM(MID(W159,FIND(",",W159,FIND(",",W159,FIND(",",W159)+1)+1)+1,999)),MapTable!$A:$A,1,0))),"맵없음",
  ""),
)))))</f>
        <v/>
      </c>
      <c r="AC159" t="str">
        <f>IF(ISBLANK(AB159),"",IF(ISERROR(VLOOKUP(AB159,[3]DropTable!$A:$A,1,0)),"드랍없음",""))</f>
        <v/>
      </c>
      <c r="AE159" t="str">
        <f>IF(ISBLANK(AD159),"",IF(ISERROR(VLOOKUP(AD159,[3]DropTable!$A:$A,1,0)),"드랍없음",""))</f>
        <v/>
      </c>
      <c r="AG159">
        <v>9.8000000000000007</v>
      </c>
      <c r="AH159">
        <v>1</v>
      </c>
    </row>
    <row r="160" spans="1:34" x14ac:dyDescent="0.3">
      <c r="A160">
        <v>3</v>
      </c>
      <c r="B160">
        <v>25</v>
      </c>
      <c r="C160">
        <f>IF(OR($L160=TRUE,$A160=0,MOD($A160,ChapterTable!$S$20)&lt;&gt;0),
MAX(0,INT(($B160+ChapterTable!$Q$26+VLOOKUP(SUBSTITUTE(C$1,"성장단계","")&amp;"단계오프셋",ChapterTable!$S:$T,2,0))/ChapterTable!$Q$23)),
MAX(0,INT(($B160+ChapterTable!$S$26+VLOOKUP(SUBSTITUTE(C$1,"성장단계","")&amp;"보스단계오프셋",ChapterTable!$S:$T,2,0))/ChapterTable!$S$23)))</f>
        <v>2</v>
      </c>
      <c r="D160">
        <f>IF(OR($L160=TRUE,$A160=0,MOD($A160,ChapterTable!$S$20)&lt;&gt;0),
MAX(0,INT(($B160+ChapterTable!$Q$26+VLOOKUP(SUBSTITUTE(D$1,"성장단계","")&amp;"단계오프셋",ChapterTable!$S:$T,2,0))/ChapterTable!$Q$23)),
MAX(0,INT(($B160+ChapterTable!$S$26+VLOOKUP(SUBSTITUTE(D$1,"성장단계","")&amp;"보스단계오프셋",ChapterTable!$S:$T,2,0))/ChapterTable!$S$23)))</f>
        <v>2</v>
      </c>
      <c r="E160" s="1">
        <f ca="1">IF(AND($A160=0,$B160=1),
    VLOOKUP(1,ChapterTable!$1:$1048576,MATCH("최종"&amp;SUBSTITUTE(SUBSTITUTE(E$1,"standard",""),"|Float",""),ChapterTable!$1:$1,0),0)*ChapterTable!$Q$17,
  IF(AND($A160=0,$B160=0),
    E161,
  IF($B160=0,
    VLOOKUP($A160,ChapterTable!$1:$1048576,MATCH("최종"&amp;SUBSTITUTE(SUBSTITUTE(E$1,"standard",""),"|Float",""),ChapterTable!$1:$1,0),0),
  IF($B160=1,
    IF($L160=FALSE,
      VLOOKUP($A160,ChapterTable!$1:$1048576,MATCH("최종"&amp;SUBSTITUTE(SUBSTITUTE(E$1,"standard",""),"|Float",""),ChapterTable!$1:$1,0),0),
      VLOOKUP($A160-ChapterTable!$Q$11,ChapterTable!$1:$1048576,MATCH("최종"&amp;SUBSTITUTE(SUBSTITUTE(E$1,"standard",""),"|Float",""),ChapterTable!$1:$1,0),0)*ChapterTable!$Q$14
    ),
  OFFSET(E160,-$B160+IF($L160,1,0),0)*
    (VLOOKUP(SUBSTITUTE(SUBSTITUTE(E$1,"standard",""),"|Float","")&amp;"인게임누적곱배수",ChapterTable!$S:$T,2,0)^C160
    +VLOOKUP(SUBSTITUTE(SUBSTITUTE(E$1,"standard",""),"|Float","")&amp;"인게임누적합배수",ChapterTable!$S:$T,2,0)*C160)
  )
  )
  )
)</f>
        <v>688.5</v>
      </c>
      <c r="F160" s="1">
        <f ca="1">IF(AND($A160=0,$B160=1),
    VLOOKUP(1,ChapterTable!$1:$1048576,MATCH("최종"&amp;SUBSTITUTE(SUBSTITUTE(F$1,"standard",""),"|Float",""),ChapterTable!$1:$1,0),0)*ChapterTable!$Q$17,
  IF(AND($A160=0,$B160=0),
    F161,
  IF($B160=0,
    VLOOKUP($A160,ChapterTable!$1:$1048576,MATCH("최종"&amp;SUBSTITUTE(SUBSTITUTE(F$1,"standard",""),"|Float",""),ChapterTable!$1:$1,0),0),
  IF($B160=1,
    IF($L160=FALSE,
      VLOOKUP($A160,ChapterTable!$1:$1048576,MATCH("최종"&amp;SUBSTITUTE(SUBSTITUTE(F$1,"standard",""),"|Float",""),ChapterTable!$1:$1,0),0),
      VLOOKUP($A160-ChapterTable!$Q$11,ChapterTable!$1:$1048576,MATCH("최종"&amp;SUBSTITUTE(SUBSTITUTE(F$1,"standard",""),"|Float",""),ChapterTable!$1:$1,0),0)*ChapterTable!$Q$14
    ),
  OFFSET(F160,-$B160+IF($L160,1,0),0)*
    (VLOOKUP(SUBSTITUTE(SUBSTITUTE(F$1,"standard",""),"|Float","")&amp;"인게임누적곱배수",ChapterTable!$S:$T,2,0)^D160
    +VLOOKUP(SUBSTITUTE(SUBSTITUTE(F$1,"standard",""),"|Float","")&amp;"인게임누적합배수",ChapterTable!$S:$T,2,0)*D160)
  )
  )
  )
)</f>
        <v>315</v>
      </c>
      <c r="G160" t="s">
        <v>76</v>
      </c>
      <c r="J160" t="str">
        <f>IF(ISBLANK(I160),"",
IFERROR(VLOOKUP(I160,[1]StringTable!$1:$1048576,MATCH([1]StringTable!$B$1,[1]StringTable!$1:$1,0),0),
IFERROR(VLOOKUP(I160,[1]InApkStringTable!$1:$1048576,MATCH([1]InApkStringTable!$B$1,[1]InApkStringTable!$1:$1,0),0),
"스트링없음")))</f>
        <v/>
      </c>
      <c r="L160" t="b">
        <v>0</v>
      </c>
      <c r="M160" t="s">
        <v>24</v>
      </c>
      <c r="N160" t="str">
        <f>IF(ISBLANK(M160),"",IF(ISERROR(VLOOKUP(M160,MapTable!$A:$A,1,0)),"맵없음",""))</f>
        <v/>
      </c>
      <c r="O160">
        <f t="shared" si="9"/>
        <v>11</v>
      </c>
      <c r="Q160">
        <f t="shared" si="10"/>
        <v>11</v>
      </c>
      <c r="R160" t="b">
        <f t="shared" ca="1" si="11"/>
        <v>0</v>
      </c>
      <c r="T160" t="b">
        <f t="shared" ca="1" si="12"/>
        <v>0</v>
      </c>
      <c r="V160" t="str">
        <f>IF(ISBLANK(U160),"",IF(ISERROR(VLOOKUP(U160,MapTable!$A:$A,1,0)),"맵없음",""))</f>
        <v/>
      </c>
      <c r="X160" t="str">
        <f>IF(ISBLANK(W160),"",
IF(ISERROR(FIND(",",W160)),
  IF(ISERROR(VLOOKUP(W160,MapTable!$A:$A,1,0)),"맵없음",
  ""),
IF(ISERROR(FIND(",",W160,FIND(",",W160)+1)),
  IF(OR(ISERROR(VLOOKUP(LEFT(W160,FIND(",",W160)-1),MapTable!$A:$A,1,0)),ISERROR(VLOOKUP(TRIM(MID(W160,FIND(",",W160)+1,999)),MapTable!$A:$A,1,0))),"맵없음",
  ""),
IF(ISERROR(FIND(",",W160,FIND(",",W160,FIND(",",W160)+1)+1)),
  IF(OR(ISERROR(VLOOKUP(LEFT(W160,FIND(",",W160)-1),MapTable!$A:$A,1,0)),ISERROR(VLOOKUP(TRIM(MID(W160,FIND(",",W160)+1,FIND(",",W160,FIND(",",W160)+1)-FIND(",",W160)-1)),MapTable!$A:$A,1,0)),ISERROR(VLOOKUP(TRIM(MID(W160,FIND(",",W160,FIND(",",W160)+1)+1,999)),MapTable!$A:$A,1,0))),"맵없음",
  ""),
IF(ISERROR(FIND(",",W160,FIND(",",W160,FIND(",",W160,FIND(",",W160)+1)+1)+1)),
  IF(OR(ISERROR(VLOOKUP(LEFT(W160,FIND(",",W160)-1),MapTable!$A:$A,1,0)),ISERROR(VLOOKUP(TRIM(MID(W160,FIND(",",W160)+1,FIND(",",W160,FIND(",",W160)+1)-FIND(",",W160)-1)),MapTable!$A:$A,1,0)),ISERROR(VLOOKUP(TRIM(MID(W160,FIND(",",W160,FIND(",",W160)+1)+1,FIND(",",W160,FIND(",",W160,FIND(",",W160)+1)+1)-FIND(",",W160,FIND(",",W160)+1)-1)),MapTable!$A:$A,1,0)),ISERROR(VLOOKUP(TRIM(MID(W160,FIND(",",W160,FIND(",",W160,FIND(",",W160)+1)+1)+1,999)),MapTable!$A:$A,1,0))),"맵없음",
  ""),
)))))</f>
        <v/>
      </c>
      <c r="AC160" t="str">
        <f>IF(ISBLANK(AB160),"",IF(ISERROR(VLOOKUP(AB160,[3]DropTable!$A:$A,1,0)),"드랍없음",""))</f>
        <v/>
      </c>
      <c r="AE160" t="str">
        <f>IF(ISBLANK(AD160),"",IF(ISERROR(VLOOKUP(AD160,[3]DropTable!$A:$A,1,0)),"드랍없음",""))</f>
        <v/>
      </c>
      <c r="AG160">
        <v>9.8000000000000007</v>
      </c>
      <c r="AH160">
        <v>1</v>
      </c>
    </row>
    <row r="161" spans="1:34" x14ac:dyDescent="0.3">
      <c r="A161">
        <v>3</v>
      </c>
      <c r="B161">
        <v>26</v>
      </c>
      <c r="C161">
        <f>IF(OR($L161=TRUE,$A161=0,MOD($A161,ChapterTable!$S$20)&lt;&gt;0),
MAX(0,INT(($B161+ChapterTable!$Q$26+VLOOKUP(SUBSTITUTE(C$1,"성장단계","")&amp;"단계오프셋",ChapterTable!$S:$T,2,0))/ChapterTable!$Q$23)),
MAX(0,INT(($B161+ChapterTable!$S$26+VLOOKUP(SUBSTITUTE(C$1,"성장단계","")&amp;"보스단계오프셋",ChapterTable!$S:$T,2,0))/ChapterTable!$S$23)))</f>
        <v>3</v>
      </c>
      <c r="D161">
        <f>IF(OR($L161=TRUE,$A161=0,MOD($A161,ChapterTable!$S$20)&lt;&gt;0),
MAX(0,INT(($B161+ChapterTable!$Q$26+VLOOKUP(SUBSTITUTE(D$1,"성장단계","")&amp;"단계오프셋",ChapterTable!$S:$T,2,0))/ChapterTable!$Q$23)),
MAX(0,INT(($B161+ChapterTable!$S$26+VLOOKUP(SUBSTITUTE(D$1,"성장단계","")&amp;"보스단계오프셋",ChapterTable!$S:$T,2,0))/ChapterTable!$S$23)))</f>
        <v>2</v>
      </c>
      <c r="E161" s="1">
        <f ca="1">IF(AND($A161=0,$B161=1),
    VLOOKUP(1,ChapterTable!$1:$1048576,MATCH("최종"&amp;SUBSTITUTE(SUBSTITUTE(E$1,"standard",""),"|Float",""),ChapterTable!$1:$1,0),0)*ChapterTable!$Q$17,
  IF(AND($A161=0,$B161=0),
    E162,
  IF($B161=0,
    VLOOKUP($A161,ChapterTable!$1:$1048576,MATCH("최종"&amp;SUBSTITUTE(SUBSTITUTE(E$1,"standard",""),"|Float",""),ChapterTable!$1:$1,0),0),
  IF($B161=1,
    IF($L161=FALSE,
      VLOOKUP($A161,ChapterTable!$1:$1048576,MATCH("최종"&amp;SUBSTITUTE(SUBSTITUTE(E$1,"standard",""),"|Float",""),ChapterTable!$1:$1,0),0),
      VLOOKUP($A161-ChapterTable!$Q$11,ChapterTable!$1:$1048576,MATCH("최종"&amp;SUBSTITUTE(SUBSTITUTE(E$1,"standard",""),"|Float",""),ChapterTable!$1:$1,0),0)*ChapterTable!$Q$14
    ),
  OFFSET(E161,-$B161+IF($L161,1,0),0)*
    (VLOOKUP(SUBSTITUTE(SUBSTITUTE(E$1,"standard",""),"|Float","")&amp;"인게임누적곱배수",ChapterTable!$S:$T,2,0)^C161
    +VLOOKUP(SUBSTITUTE(SUBSTITUTE(E$1,"standard",""),"|Float","")&amp;"인게임누적합배수",ChapterTable!$S:$T,2,0)*C161)
  )
  )
  )
)</f>
        <v>830.24999999999989</v>
      </c>
      <c r="F161" s="1">
        <f ca="1">IF(AND($A161=0,$B161=1),
    VLOOKUP(1,ChapterTable!$1:$1048576,MATCH("최종"&amp;SUBSTITUTE(SUBSTITUTE(F$1,"standard",""),"|Float",""),ChapterTable!$1:$1,0),0)*ChapterTable!$Q$17,
  IF(AND($A161=0,$B161=0),
    F162,
  IF($B161=0,
    VLOOKUP($A161,ChapterTable!$1:$1048576,MATCH("최종"&amp;SUBSTITUTE(SUBSTITUTE(F$1,"standard",""),"|Float",""),ChapterTable!$1:$1,0),0),
  IF($B161=1,
    IF($L161=FALSE,
      VLOOKUP($A161,ChapterTable!$1:$1048576,MATCH("최종"&amp;SUBSTITUTE(SUBSTITUTE(F$1,"standard",""),"|Float",""),ChapterTable!$1:$1,0),0),
      VLOOKUP($A161-ChapterTable!$Q$11,ChapterTable!$1:$1048576,MATCH("최종"&amp;SUBSTITUTE(SUBSTITUTE(F$1,"standard",""),"|Float",""),ChapterTable!$1:$1,0),0)*ChapterTable!$Q$14
    ),
  OFFSET(F161,-$B161+IF($L161,1,0),0)*
    (VLOOKUP(SUBSTITUTE(SUBSTITUTE(F$1,"standard",""),"|Float","")&amp;"인게임누적곱배수",ChapterTable!$S:$T,2,0)^D161
    +VLOOKUP(SUBSTITUTE(SUBSTITUTE(F$1,"standard",""),"|Float","")&amp;"인게임누적합배수",ChapterTable!$S:$T,2,0)*D161)
  )
  )
  )
)</f>
        <v>315</v>
      </c>
      <c r="G161" t="s">
        <v>76</v>
      </c>
      <c r="J161" t="str">
        <f>IF(ISBLANK(I161),"",
IFERROR(VLOOKUP(I161,[1]StringTable!$1:$1048576,MATCH([1]StringTable!$B$1,[1]StringTable!$1:$1,0),0),
IFERROR(VLOOKUP(I161,[1]InApkStringTable!$1:$1048576,MATCH([1]InApkStringTable!$B$1,[1]InApkStringTable!$1:$1,0),0),
"스트링없음")))</f>
        <v/>
      </c>
      <c r="L161" t="b">
        <v>0</v>
      </c>
      <c r="M161" t="s">
        <v>24</v>
      </c>
      <c r="N161" t="str">
        <f>IF(ISBLANK(M161),"",IF(ISERROR(VLOOKUP(M161,MapTable!$A:$A,1,0)),"맵없음",""))</f>
        <v/>
      </c>
      <c r="O161">
        <f t="shared" si="9"/>
        <v>3</v>
      </c>
      <c r="Q161">
        <f t="shared" si="10"/>
        <v>3</v>
      </c>
      <c r="R161" t="b">
        <f t="shared" ca="1" si="11"/>
        <v>0</v>
      </c>
      <c r="T161" t="b">
        <f t="shared" ca="1" si="12"/>
        <v>0</v>
      </c>
      <c r="V161" t="str">
        <f>IF(ISBLANK(U161),"",IF(ISERROR(VLOOKUP(U161,MapTable!$A:$A,1,0)),"맵없음",""))</f>
        <v/>
      </c>
      <c r="X161" t="str">
        <f>IF(ISBLANK(W161),"",
IF(ISERROR(FIND(",",W161)),
  IF(ISERROR(VLOOKUP(W161,MapTable!$A:$A,1,0)),"맵없음",
  ""),
IF(ISERROR(FIND(",",W161,FIND(",",W161)+1)),
  IF(OR(ISERROR(VLOOKUP(LEFT(W161,FIND(",",W161)-1),MapTable!$A:$A,1,0)),ISERROR(VLOOKUP(TRIM(MID(W161,FIND(",",W161)+1,999)),MapTable!$A:$A,1,0))),"맵없음",
  ""),
IF(ISERROR(FIND(",",W161,FIND(",",W161,FIND(",",W161)+1)+1)),
  IF(OR(ISERROR(VLOOKUP(LEFT(W161,FIND(",",W161)-1),MapTable!$A:$A,1,0)),ISERROR(VLOOKUP(TRIM(MID(W161,FIND(",",W161)+1,FIND(",",W161,FIND(",",W161)+1)-FIND(",",W161)-1)),MapTable!$A:$A,1,0)),ISERROR(VLOOKUP(TRIM(MID(W161,FIND(",",W161,FIND(",",W161)+1)+1,999)),MapTable!$A:$A,1,0))),"맵없음",
  ""),
IF(ISERROR(FIND(",",W161,FIND(",",W161,FIND(",",W161,FIND(",",W161)+1)+1)+1)),
  IF(OR(ISERROR(VLOOKUP(LEFT(W161,FIND(",",W161)-1),MapTable!$A:$A,1,0)),ISERROR(VLOOKUP(TRIM(MID(W161,FIND(",",W161)+1,FIND(",",W161,FIND(",",W161)+1)-FIND(",",W161)-1)),MapTable!$A:$A,1,0)),ISERROR(VLOOKUP(TRIM(MID(W161,FIND(",",W161,FIND(",",W161)+1)+1,FIND(",",W161,FIND(",",W161,FIND(",",W161)+1)+1)-FIND(",",W161,FIND(",",W161)+1)-1)),MapTable!$A:$A,1,0)),ISERROR(VLOOKUP(TRIM(MID(W161,FIND(",",W161,FIND(",",W161,FIND(",",W161)+1)+1)+1,999)),MapTable!$A:$A,1,0))),"맵없음",
  ""),
)))))</f>
        <v/>
      </c>
      <c r="AC161" t="str">
        <f>IF(ISBLANK(AB161),"",IF(ISERROR(VLOOKUP(AB161,[3]DropTable!$A:$A,1,0)),"드랍없음",""))</f>
        <v/>
      </c>
      <c r="AE161" t="str">
        <f>IF(ISBLANK(AD161),"",IF(ISERROR(VLOOKUP(AD161,[3]DropTable!$A:$A,1,0)),"드랍없음",""))</f>
        <v/>
      </c>
      <c r="AG161">
        <v>9.8000000000000007</v>
      </c>
      <c r="AH161">
        <v>1</v>
      </c>
    </row>
    <row r="162" spans="1:34" x14ac:dyDescent="0.3">
      <c r="A162">
        <v>3</v>
      </c>
      <c r="B162">
        <v>27</v>
      </c>
      <c r="C162">
        <f>IF(OR($L162=TRUE,$A162=0,MOD($A162,ChapterTable!$S$20)&lt;&gt;0),
MAX(0,INT(($B162+ChapterTable!$Q$26+VLOOKUP(SUBSTITUTE(C$1,"성장단계","")&amp;"단계오프셋",ChapterTable!$S:$T,2,0))/ChapterTable!$Q$23)),
MAX(0,INT(($B162+ChapterTable!$S$26+VLOOKUP(SUBSTITUTE(C$1,"성장단계","")&amp;"보스단계오프셋",ChapterTable!$S:$T,2,0))/ChapterTable!$S$23)))</f>
        <v>3</v>
      </c>
      <c r="D162">
        <f>IF(OR($L162=TRUE,$A162=0,MOD($A162,ChapterTable!$S$20)&lt;&gt;0),
MAX(0,INT(($B162+ChapterTable!$Q$26+VLOOKUP(SUBSTITUTE(D$1,"성장단계","")&amp;"단계오프셋",ChapterTable!$S:$T,2,0))/ChapterTable!$Q$23)),
MAX(0,INT(($B162+ChapterTable!$S$26+VLOOKUP(SUBSTITUTE(D$1,"성장단계","")&amp;"보스단계오프셋",ChapterTable!$S:$T,2,0))/ChapterTable!$S$23)))</f>
        <v>2</v>
      </c>
      <c r="E162" s="1">
        <f ca="1">IF(AND($A162=0,$B162=1),
    VLOOKUP(1,ChapterTable!$1:$1048576,MATCH("최종"&amp;SUBSTITUTE(SUBSTITUTE(E$1,"standard",""),"|Float",""),ChapterTable!$1:$1,0),0)*ChapterTable!$Q$17,
  IF(AND($A162=0,$B162=0),
    E163,
  IF($B162=0,
    VLOOKUP($A162,ChapterTable!$1:$1048576,MATCH("최종"&amp;SUBSTITUTE(SUBSTITUTE(E$1,"standard",""),"|Float",""),ChapterTable!$1:$1,0),0),
  IF($B162=1,
    IF($L162=FALSE,
      VLOOKUP($A162,ChapterTable!$1:$1048576,MATCH("최종"&amp;SUBSTITUTE(SUBSTITUTE(E$1,"standard",""),"|Float",""),ChapterTable!$1:$1,0),0),
      VLOOKUP($A162-ChapterTable!$Q$11,ChapterTable!$1:$1048576,MATCH("최종"&amp;SUBSTITUTE(SUBSTITUTE(E$1,"standard",""),"|Float",""),ChapterTable!$1:$1,0),0)*ChapterTable!$Q$14
    ),
  OFFSET(E162,-$B162+IF($L162,1,0),0)*
    (VLOOKUP(SUBSTITUTE(SUBSTITUTE(E$1,"standard",""),"|Float","")&amp;"인게임누적곱배수",ChapterTable!$S:$T,2,0)^C162
    +VLOOKUP(SUBSTITUTE(SUBSTITUTE(E$1,"standard",""),"|Float","")&amp;"인게임누적합배수",ChapterTable!$S:$T,2,0)*C162)
  )
  )
  )
)</f>
        <v>830.24999999999989</v>
      </c>
      <c r="F162" s="1">
        <f ca="1">IF(AND($A162=0,$B162=1),
    VLOOKUP(1,ChapterTable!$1:$1048576,MATCH("최종"&amp;SUBSTITUTE(SUBSTITUTE(F$1,"standard",""),"|Float",""),ChapterTable!$1:$1,0),0)*ChapterTable!$Q$17,
  IF(AND($A162=0,$B162=0),
    F163,
  IF($B162=0,
    VLOOKUP($A162,ChapterTable!$1:$1048576,MATCH("최종"&amp;SUBSTITUTE(SUBSTITUTE(F$1,"standard",""),"|Float",""),ChapterTable!$1:$1,0),0),
  IF($B162=1,
    IF($L162=FALSE,
      VLOOKUP($A162,ChapterTable!$1:$1048576,MATCH("최종"&amp;SUBSTITUTE(SUBSTITUTE(F$1,"standard",""),"|Float",""),ChapterTable!$1:$1,0),0),
      VLOOKUP($A162-ChapterTable!$Q$11,ChapterTable!$1:$1048576,MATCH("최종"&amp;SUBSTITUTE(SUBSTITUTE(F$1,"standard",""),"|Float",""),ChapterTable!$1:$1,0),0)*ChapterTable!$Q$14
    ),
  OFFSET(F162,-$B162+IF($L162,1,0),0)*
    (VLOOKUP(SUBSTITUTE(SUBSTITUTE(F$1,"standard",""),"|Float","")&amp;"인게임누적곱배수",ChapterTable!$S:$T,2,0)^D162
    +VLOOKUP(SUBSTITUTE(SUBSTITUTE(F$1,"standard",""),"|Float","")&amp;"인게임누적합배수",ChapterTable!$S:$T,2,0)*D162)
  )
  )
  )
)</f>
        <v>315</v>
      </c>
      <c r="G162" t="s">
        <v>76</v>
      </c>
      <c r="J162" t="str">
        <f>IF(ISBLANK(I162),"",
IFERROR(VLOOKUP(I162,[1]StringTable!$1:$1048576,MATCH([1]StringTable!$B$1,[1]StringTable!$1:$1,0),0),
IFERROR(VLOOKUP(I162,[1]InApkStringTable!$1:$1048576,MATCH([1]InApkStringTable!$B$1,[1]InApkStringTable!$1:$1,0),0),
"스트링없음")))</f>
        <v/>
      </c>
      <c r="L162" t="b">
        <v>0</v>
      </c>
      <c r="M162" t="s">
        <v>24</v>
      </c>
      <c r="N162" t="str">
        <f>IF(ISBLANK(M162),"",IF(ISERROR(VLOOKUP(M162,MapTable!$A:$A,1,0)),"맵없음",""))</f>
        <v/>
      </c>
      <c r="O162">
        <f t="shared" si="9"/>
        <v>3</v>
      </c>
      <c r="Q162">
        <f t="shared" si="10"/>
        <v>3</v>
      </c>
      <c r="R162" t="b">
        <f t="shared" ca="1" si="11"/>
        <v>0</v>
      </c>
      <c r="T162" t="b">
        <f t="shared" ca="1" si="12"/>
        <v>0</v>
      </c>
      <c r="V162" t="str">
        <f>IF(ISBLANK(U162),"",IF(ISERROR(VLOOKUP(U162,MapTable!$A:$A,1,0)),"맵없음",""))</f>
        <v/>
      </c>
      <c r="X162" t="str">
        <f>IF(ISBLANK(W162),"",
IF(ISERROR(FIND(",",W162)),
  IF(ISERROR(VLOOKUP(W162,MapTable!$A:$A,1,0)),"맵없음",
  ""),
IF(ISERROR(FIND(",",W162,FIND(",",W162)+1)),
  IF(OR(ISERROR(VLOOKUP(LEFT(W162,FIND(",",W162)-1),MapTable!$A:$A,1,0)),ISERROR(VLOOKUP(TRIM(MID(W162,FIND(",",W162)+1,999)),MapTable!$A:$A,1,0))),"맵없음",
  ""),
IF(ISERROR(FIND(",",W162,FIND(",",W162,FIND(",",W162)+1)+1)),
  IF(OR(ISERROR(VLOOKUP(LEFT(W162,FIND(",",W162)-1),MapTable!$A:$A,1,0)),ISERROR(VLOOKUP(TRIM(MID(W162,FIND(",",W162)+1,FIND(",",W162,FIND(",",W162)+1)-FIND(",",W162)-1)),MapTable!$A:$A,1,0)),ISERROR(VLOOKUP(TRIM(MID(W162,FIND(",",W162,FIND(",",W162)+1)+1,999)),MapTable!$A:$A,1,0))),"맵없음",
  ""),
IF(ISERROR(FIND(",",W162,FIND(",",W162,FIND(",",W162,FIND(",",W162)+1)+1)+1)),
  IF(OR(ISERROR(VLOOKUP(LEFT(W162,FIND(",",W162)-1),MapTable!$A:$A,1,0)),ISERROR(VLOOKUP(TRIM(MID(W162,FIND(",",W162)+1,FIND(",",W162,FIND(",",W162)+1)-FIND(",",W162)-1)),MapTable!$A:$A,1,0)),ISERROR(VLOOKUP(TRIM(MID(W162,FIND(",",W162,FIND(",",W162)+1)+1,FIND(",",W162,FIND(",",W162,FIND(",",W162)+1)+1)-FIND(",",W162,FIND(",",W162)+1)-1)),MapTable!$A:$A,1,0)),ISERROR(VLOOKUP(TRIM(MID(W162,FIND(",",W162,FIND(",",W162,FIND(",",W162)+1)+1)+1,999)),MapTable!$A:$A,1,0))),"맵없음",
  ""),
)))))</f>
        <v/>
      </c>
      <c r="AC162" t="str">
        <f>IF(ISBLANK(AB162),"",IF(ISERROR(VLOOKUP(AB162,[3]DropTable!$A:$A,1,0)),"드랍없음",""))</f>
        <v/>
      </c>
      <c r="AE162" t="str">
        <f>IF(ISBLANK(AD162),"",IF(ISERROR(VLOOKUP(AD162,[3]DropTable!$A:$A,1,0)),"드랍없음",""))</f>
        <v/>
      </c>
      <c r="AG162">
        <v>9.8000000000000007</v>
      </c>
      <c r="AH162">
        <v>1</v>
      </c>
    </row>
    <row r="163" spans="1:34" x14ac:dyDescent="0.3">
      <c r="A163">
        <v>3</v>
      </c>
      <c r="B163">
        <v>28</v>
      </c>
      <c r="C163">
        <f>IF(OR($L163=TRUE,$A163=0,MOD($A163,ChapterTable!$S$20)&lt;&gt;0),
MAX(0,INT(($B163+ChapterTable!$Q$26+VLOOKUP(SUBSTITUTE(C$1,"성장단계","")&amp;"단계오프셋",ChapterTable!$S:$T,2,0))/ChapterTable!$Q$23)),
MAX(0,INT(($B163+ChapterTable!$S$26+VLOOKUP(SUBSTITUTE(C$1,"성장단계","")&amp;"보스단계오프셋",ChapterTable!$S:$T,2,0))/ChapterTable!$S$23)))</f>
        <v>3</v>
      </c>
      <c r="D163">
        <f>IF(OR($L163=TRUE,$A163=0,MOD($A163,ChapterTable!$S$20)&lt;&gt;0),
MAX(0,INT(($B163+ChapterTable!$Q$26+VLOOKUP(SUBSTITUTE(D$1,"성장단계","")&amp;"단계오프셋",ChapterTable!$S:$T,2,0))/ChapterTable!$Q$23)),
MAX(0,INT(($B163+ChapterTable!$S$26+VLOOKUP(SUBSTITUTE(D$1,"성장단계","")&amp;"보스단계오프셋",ChapterTable!$S:$T,2,0))/ChapterTable!$S$23)))</f>
        <v>2</v>
      </c>
      <c r="E163" s="1">
        <f ca="1">IF(AND($A163=0,$B163=1),
    VLOOKUP(1,ChapterTable!$1:$1048576,MATCH("최종"&amp;SUBSTITUTE(SUBSTITUTE(E$1,"standard",""),"|Float",""),ChapterTable!$1:$1,0),0)*ChapterTable!$Q$17,
  IF(AND($A163=0,$B163=0),
    E164,
  IF($B163=0,
    VLOOKUP($A163,ChapterTable!$1:$1048576,MATCH("최종"&amp;SUBSTITUTE(SUBSTITUTE(E$1,"standard",""),"|Float",""),ChapterTable!$1:$1,0),0),
  IF($B163=1,
    IF($L163=FALSE,
      VLOOKUP($A163,ChapterTable!$1:$1048576,MATCH("최종"&amp;SUBSTITUTE(SUBSTITUTE(E$1,"standard",""),"|Float",""),ChapterTable!$1:$1,0),0),
      VLOOKUP($A163-ChapterTable!$Q$11,ChapterTable!$1:$1048576,MATCH("최종"&amp;SUBSTITUTE(SUBSTITUTE(E$1,"standard",""),"|Float",""),ChapterTable!$1:$1,0),0)*ChapterTable!$Q$14
    ),
  OFFSET(E163,-$B163+IF($L163,1,0),0)*
    (VLOOKUP(SUBSTITUTE(SUBSTITUTE(E$1,"standard",""),"|Float","")&amp;"인게임누적곱배수",ChapterTable!$S:$T,2,0)^C163
    +VLOOKUP(SUBSTITUTE(SUBSTITUTE(E$1,"standard",""),"|Float","")&amp;"인게임누적합배수",ChapterTable!$S:$T,2,0)*C163)
  )
  )
  )
)</f>
        <v>830.24999999999989</v>
      </c>
      <c r="F163" s="1">
        <f ca="1">IF(AND($A163=0,$B163=1),
    VLOOKUP(1,ChapterTable!$1:$1048576,MATCH("최종"&amp;SUBSTITUTE(SUBSTITUTE(F$1,"standard",""),"|Float",""),ChapterTable!$1:$1,0),0)*ChapterTable!$Q$17,
  IF(AND($A163=0,$B163=0),
    F164,
  IF($B163=0,
    VLOOKUP($A163,ChapterTable!$1:$1048576,MATCH("최종"&amp;SUBSTITUTE(SUBSTITUTE(F$1,"standard",""),"|Float",""),ChapterTable!$1:$1,0),0),
  IF($B163=1,
    IF($L163=FALSE,
      VLOOKUP($A163,ChapterTable!$1:$1048576,MATCH("최종"&amp;SUBSTITUTE(SUBSTITUTE(F$1,"standard",""),"|Float",""),ChapterTable!$1:$1,0),0),
      VLOOKUP($A163-ChapterTable!$Q$11,ChapterTable!$1:$1048576,MATCH("최종"&amp;SUBSTITUTE(SUBSTITUTE(F$1,"standard",""),"|Float",""),ChapterTable!$1:$1,0),0)*ChapterTable!$Q$14
    ),
  OFFSET(F163,-$B163+IF($L163,1,0),0)*
    (VLOOKUP(SUBSTITUTE(SUBSTITUTE(F$1,"standard",""),"|Float","")&amp;"인게임누적곱배수",ChapterTable!$S:$T,2,0)^D163
    +VLOOKUP(SUBSTITUTE(SUBSTITUTE(F$1,"standard",""),"|Float","")&amp;"인게임누적합배수",ChapterTable!$S:$T,2,0)*D163)
  )
  )
  )
)</f>
        <v>315</v>
      </c>
      <c r="G163" t="s">
        <v>76</v>
      </c>
      <c r="J163" t="str">
        <f>IF(ISBLANK(I163),"",
IFERROR(VLOOKUP(I163,[1]StringTable!$1:$1048576,MATCH([1]StringTable!$B$1,[1]StringTable!$1:$1,0),0),
IFERROR(VLOOKUP(I163,[1]InApkStringTable!$1:$1048576,MATCH([1]InApkStringTable!$B$1,[1]InApkStringTable!$1:$1,0),0),
"스트링없음")))</f>
        <v/>
      </c>
      <c r="L163" t="b">
        <v>0</v>
      </c>
      <c r="M163" t="s">
        <v>24</v>
      </c>
      <c r="N163" t="str">
        <f>IF(ISBLANK(M163),"",IF(ISERROR(VLOOKUP(M163,MapTable!$A:$A,1,0)),"맵없음",""))</f>
        <v/>
      </c>
      <c r="O163">
        <f t="shared" si="9"/>
        <v>3</v>
      </c>
      <c r="Q163">
        <f t="shared" si="10"/>
        <v>3</v>
      </c>
      <c r="R163" t="b">
        <f t="shared" ca="1" si="11"/>
        <v>0</v>
      </c>
      <c r="T163" t="b">
        <f t="shared" ca="1" si="12"/>
        <v>0</v>
      </c>
      <c r="V163" t="str">
        <f>IF(ISBLANK(U163),"",IF(ISERROR(VLOOKUP(U163,MapTable!$A:$A,1,0)),"맵없음",""))</f>
        <v/>
      </c>
      <c r="X163" t="str">
        <f>IF(ISBLANK(W163),"",
IF(ISERROR(FIND(",",W163)),
  IF(ISERROR(VLOOKUP(W163,MapTable!$A:$A,1,0)),"맵없음",
  ""),
IF(ISERROR(FIND(",",W163,FIND(",",W163)+1)),
  IF(OR(ISERROR(VLOOKUP(LEFT(W163,FIND(",",W163)-1),MapTable!$A:$A,1,0)),ISERROR(VLOOKUP(TRIM(MID(W163,FIND(",",W163)+1,999)),MapTable!$A:$A,1,0))),"맵없음",
  ""),
IF(ISERROR(FIND(",",W163,FIND(",",W163,FIND(",",W163)+1)+1)),
  IF(OR(ISERROR(VLOOKUP(LEFT(W163,FIND(",",W163)-1),MapTable!$A:$A,1,0)),ISERROR(VLOOKUP(TRIM(MID(W163,FIND(",",W163)+1,FIND(",",W163,FIND(",",W163)+1)-FIND(",",W163)-1)),MapTable!$A:$A,1,0)),ISERROR(VLOOKUP(TRIM(MID(W163,FIND(",",W163,FIND(",",W163)+1)+1,999)),MapTable!$A:$A,1,0))),"맵없음",
  ""),
IF(ISERROR(FIND(",",W163,FIND(",",W163,FIND(",",W163,FIND(",",W163)+1)+1)+1)),
  IF(OR(ISERROR(VLOOKUP(LEFT(W163,FIND(",",W163)-1),MapTable!$A:$A,1,0)),ISERROR(VLOOKUP(TRIM(MID(W163,FIND(",",W163)+1,FIND(",",W163,FIND(",",W163)+1)-FIND(",",W163)-1)),MapTable!$A:$A,1,0)),ISERROR(VLOOKUP(TRIM(MID(W163,FIND(",",W163,FIND(",",W163)+1)+1,FIND(",",W163,FIND(",",W163,FIND(",",W163)+1)+1)-FIND(",",W163,FIND(",",W163)+1)-1)),MapTable!$A:$A,1,0)),ISERROR(VLOOKUP(TRIM(MID(W163,FIND(",",W163,FIND(",",W163,FIND(",",W163)+1)+1)+1,999)),MapTable!$A:$A,1,0))),"맵없음",
  ""),
)))))</f>
        <v/>
      </c>
      <c r="AC163" t="str">
        <f>IF(ISBLANK(AB163),"",IF(ISERROR(VLOOKUP(AB163,[3]DropTable!$A:$A,1,0)),"드랍없음",""))</f>
        <v/>
      </c>
      <c r="AE163" t="str">
        <f>IF(ISBLANK(AD163),"",IF(ISERROR(VLOOKUP(AD163,[3]DropTable!$A:$A,1,0)),"드랍없음",""))</f>
        <v/>
      </c>
      <c r="AG163">
        <v>9.8000000000000007</v>
      </c>
      <c r="AH163">
        <v>1</v>
      </c>
    </row>
    <row r="164" spans="1:34" x14ac:dyDescent="0.3">
      <c r="A164">
        <v>3</v>
      </c>
      <c r="B164">
        <v>29</v>
      </c>
      <c r="C164">
        <f>IF(OR($L164=TRUE,$A164=0,MOD($A164,ChapterTable!$S$20)&lt;&gt;0),
MAX(0,INT(($B164+ChapterTable!$Q$26+VLOOKUP(SUBSTITUTE(C$1,"성장단계","")&amp;"단계오프셋",ChapterTable!$S:$T,2,0))/ChapterTable!$Q$23)),
MAX(0,INT(($B164+ChapterTable!$S$26+VLOOKUP(SUBSTITUTE(C$1,"성장단계","")&amp;"보스단계오프셋",ChapterTable!$S:$T,2,0))/ChapterTable!$S$23)))</f>
        <v>3</v>
      </c>
      <c r="D164">
        <f>IF(OR($L164=TRUE,$A164=0,MOD($A164,ChapterTable!$S$20)&lt;&gt;0),
MAX(0,INT(($B164+ChapterTable!$Q$26+VLOOKUP(SUBSTITUTE(D$1,"성장단계","")&amp;"단계오프셋",ChapterTable!$S:$T,2,0))/ChapterTable!$Q$23)),
MAX(0,INT(($B164+ChapterTable!$S$26+VLOOKUP(SUBSTITUTE(D$1,"성장단계","")&amp;"보스단계오프셋",ChapterTable!$S:$T,2,0))/ChapterTable!$S$23)))</f>
        <v>2</v>
      </c>
      <c r="E164" s="1">
        <f ca="1">IF(AND($A164=0,$B164=1),
    VLOOKUP(1,ChapterTable!$1:$1048576,MATCH("최종"&amp;SUBSTITUTE(SUBSTITUTE(E$1,"standard",""),"|Float",""),ChapterTable!$1:$1,0),0)*ChapterTable!$Q$17,
  IF(AND($A164=0,$B164=0),
    E165,
  IF($B164=0,
    VLOOKUP($A164,ChapterTable!$1:$1048576,MATCH("최종"&amp;SUBSTITUTE(SUBSTITUTE(E$1,"standard",""),"|Float",""),ChapterTable!$1:$1,0),0),
  IF($B164=1,
    IF($L164=FALSE,
      VLOOKUP($A164,ChapterTable!$1:$1048576,MATCH("최종"&amp;SUBSTITUTE(SUBSTITUTE(E$1,"standard",""),"|Float",""),ChapterTable!$1:$1,0),0),
      VLOOKUP($A164-ChapterTable!$Q$11,ChapterTable!$1:$1048576,MATCH("최종"&amp;SUBSTITUTE(SUBSTITUTE(E$1,"standard",""),"|Float",""),ChapterTable!$1:$1,0),0)*ChapterTable!$Q$14
    ),
  OFFSET(E164,-$B164+IF($L164,1,0),0)*
    (VLOOKUP(SUBSTITUTE(SUBSTITUTE(E$1,"standard",""),"|Float","")&amp;"인게임누적곱배수",ChapterTable!$S:$T,2,0)^C164
    +VLOOKUP(SUBSTITUTE(SUBSTITUTE(E$1,"standard",""),"|Float","")&amp;"인게임누적합배수",ChapterTable!$S:$T,2,0)*C164)
  )
  )
  )
)</f>
        <v>830.24999999999989</v>
      </c>
      <c r="F164" s="1">
        <f ca="1">IF(AND($A164=0,$B164=1),
    VLOOKUP(1,ChapterTable!$1:$1048576,MATCH("최종"&amp;SUBSTITUTE(SUBSTITUTE(F$1,"standard",""),"|Float",""),ChapterTable!$1:$1,0),0)*ChapterTable!$Q$17,
  IF(AND($A164=0,$B164=0),
    F165,
  IF($B164=0,
    VLOOKUP($A164,ChapterTable!$1:$1048576,MATCH("최종"&amp;SUBSTITUTE(SUBSTITUTE(F$1,"standard",""),"|Float",""),ChapterTable!$1:$1,0),0),
  IF($B164=1,
    IF($L164=FALSE,
      VLOOKUP($A164,ChapterTable!$1:$1048576,MATCH("최종"&amp;SUBSTITUTE(SUBSTITUTE(F$1,"standard",""),"|Float",""),ChapterTable!$1:$1,0),0),
      VLOOKUP($A164-ChapterTable!$Q$11,ChapterTable!$1:$1048576,MATCH("최종"&amp;SUBSTITUTE(SUBSTITUTE(F$1,"standard",""),"|Float",""),ChapterTable!$1:$1,0),0)*ChapterTable!$Q$14
    ),
  OFFSET(F164,-$B164+IF($L164,1,0),0)*
    (VLOOKUP(SUBSTITUTE(SUBSTITUTE(F$1,"standard",""),"|Float","")&amp;"인게임누적곱배수",ChapterTable!$S:$T,2,0)^D164
    +VLOOKUP(SUBSTITUTE(SUBSTITUTE(F$1,"standard",""),"|Float","")&amp;"인게임누적합배수",ChapterTable!$S:$T,2,0)*D164)
  )
  )
  )
)</f>
        <v>315</v>
      </c>
      <c r="G164" t="s">
        <v>76</v>
      </c>
      <c r="J164" t="str">
        <f>IF(ISBLANK(I164),"",
IFERROR(VLOOKUP(I164,[1]StringTable!$1:$1048576,MATCH([1]StringTable!$B$1,[1]StringTable!$1:$1,0),0),
IFERROR(VLOOKUP(I164,[1]InApkStringTable!$1:$1048576,MATCH([1]InApkStringTable!$B$1,[1]InApkStringTable!$1:$1,0),0),
"스트링없음")))</f>
        <v/>
      </c>
      <c r="L164" t="b">
        <v>0</v>
      </c>
      <c r="M164" t="s">
        <v>24</v>
      </c>
      <c r="N164" t="str">
        <f>IF(ISBLANK(M164),"",IF(ISERROR(VLOOKUP(M164,MapTable!$A:$A,1,0)),"맵없음",""))</f>
        <v/>
      </c>
      <c r="O164">
        <f t="shared" si="9"/>
        <v>93</v>
      </c>
      <c r="Q164">
        <f t="shared" si="10"/>
        <v>93</v>
      </c>
      <c r="R164" t="b">
        <f t="shared" ca="1" si="11"/>
        <v>1</v>
      </c>
      <c r="T164" t="b">
        <f t="shared" ca="1" si="12"/>
        <v>1</v>
      </c>
      <c r="V164" t="str">
        <f>IF(ISBLANK(U164),"",IF(ISERROR(VLOOKUP(U164,MapTable!$A:$A,1,0)),"맵없음",""))</f>
        <v/>
      </c>
      <c r="X164" t="str">
        <f>IF(ISBLANK(W164),"",
IF(ISERROR(FIND(",",W164)),
  IF(ISERROR(VLOOKUP(W164,MapTable!$A:$A,1,0)),"맵없음",
  ""),
IF(ISERROR(FIND(",",W164,FIND(",",W164)+1)),
  IF(OR(ISERROR(VLOOKUP(LEFT(W164,FIND(",",W164)-1),MapTable!$A:$A,1,0)),ISERROR(VLOOKUP(TRIM(MID(W164,FIND(",",W164)+1,999)),MapTable!$A:$A,1,0))),"맵없음",
  ""),
IF(ISERROR(FIND(",",W164,FIND(",",W164,FIND(",",W164)+1)+1)),
  IF(OR(ISERROR(VLOOKUP(LEFT(W164,FIND(",",W164)-1),MapTable!$A:$A,1,0)),ISERROR(VLOOKUP(TRIM(MID(W164,FIND(",",W164)+1,FIND(",",W164,FIND(",",W164)+1)-FIND(",",W164)-1)),MapTable!$A:$A,1,0)),ISERROR(VLOOKUP(TRIM(MID(W164,FIND(",",W164,FIND(",",W164)+1)+1,999)),MapTable!$A:$A,1,0))),"맵없음",
  ""),
IF(ISERROR(FIND(",",W164,FIND(",",W164,FIND(",",W164,FIND(",",W164)+1)+1)+1)),
  IF(OR(ISERROR(VLOOKUP(LEFT(W164,FIND(",",W164)-1),MapTable!$A:$A,1,0)),ISERROR(VLOOKUP(TRIM(MID(W164,FIND(",",W164)+1,FIND(",",W164,FIND(",",W164)+1)-FIND(",",W164)-1)),MapTable!$A:$A,1,0)),ISERROR(VLOOKUP(TRIM(MID(W164,FIND(",",W164,FIND(",",W164)+1)+1,FIND(",",W164,FIND(",",W164,FIND(",",W164)+1)+1)-FIND(",",W164,FIND(",",W164)+1)-1)),MapTable!$A:$A,1,0)),ISERROR(VLOOKUP(TRIM(MID(W164,FIND(",",W164,FIND(",",W164,FIND(",",W164)+1)+1)+1,999)),MapTable!$A:$A,1,0))),"맵없음",
  ""),
)))))</f>
        <v/>
      </c>
      <c r="AC164" t="str">
        <f>IF(ISBLANK(AB164),"",IF(ISERROR(VLOOKUP(AB164,[3]DropTable!$A:$A,1,0)),"드랍없음",""))</f>
        <v/>
      </c>
      <c r="AE164" t="str">
        <f>IF(ISBLANK(AD164),"",IF(ISERROR(VLOOKUP(AD164,[3]DropTable!$A:$A,1,0)),"드랍없음",""))</f>
        <v/>
      </c>
      <c r="AG164">
        <v>9.8000000000000007</v>
      </c>
      <c r="AH164">
        <v>1</v>
      </c>
    </row>
    <row r="165" spans="1:34" x14ac:dyDescent="0.3">
      <c r="A165">
        <v>3</v>
      </c>
      <c r="B165">
        <v>30</v>
      </c>
      <c r="C165">
        <f>IF(OR($L165=TRUE,$A165=0,MOD($A165,ChapterTable!$S$20)&lt;&gt;0),
MAX(0,INT(($B165+ChapterTable!$Q$26+VLOOKUP(SUBSTITUTE(C$1,"성장단계","")&amp;"단계오프셋",ChapterTable!$S:$T,2,0))/ChapterTable!$Q$23)),
MAX(0,INT(($B165+ChapterTable!$S$26+VLOOKUP(SUBSTITUTE(C$1,"성장단계","")&amp;"보스단계오프셋",ChapterTable!$S:$T,2,0))/ChapterTable!$S$23)))</f>
        <v>3</v>
      </c>
      <c r="D165">
        <f>IF(OR($L165=TRUE,$A165=0,MOD($A165,ChapterTable!$S$20)&lt;&gt;0),
MAX(0,INT(($B165+ChapterTable!$Q$26+VLOOKUP(SUBSTITUTE(D$1,"성장단계","")&amp;"단계오프셋",ChapterTable!$S:$T,2,0))/ChapterTable!$Q$23)),
MAX(0,INT(($B165+ChapterTable!$S$26+VLOOKUP(SUBSTITUTE(D$1,"성장단계","")&amp;"보스단계오프셋",ChapterTable!$S:$T,2,0))/ChapterTable!$S$23)))</f>
        <v>2</v>
      </c>
      <c r="E165" s="1">
        <f ca="1">IF(AND($A165=0,$B165=1),
    VLOOKUP(1,ChapterTable!$1:$1048576,MATCH("최종"&amp;SUBSTITUTE(SUBSTITUTE(E$1,"standard",""),"|Float",""),ChapterTable!$1:$1,0),0)*ChapterTable!$Q$17,
  IF(AND($A165=0,$B165=0),
    E166,
  IF($B165=0,
    VLOOKUP($A165,ChapterTable!$1:$1048576,MATCH("최종"&amp;SUBSTITUTE(SUBSTITUTE(E$1,"standard",""),"|Float",""),ChapterTable!$1:$1,0),0),
  IF($B165=1,
    IF($L165=FALSE,
      VLOOKUP($A165,ChapterTable!$1:$1048576,MATCH("최종"&amp;SUBSTITUTE(SUBSTITUTE(E$1,"standard",""),"|Float",""),ChapterTable!$1:$1,0),0),
      VLOOKUP($A165-ChapterTable!$Q$11,ChapterTable!$1:$1048576,MATCH("최종"&amp;SUBSTITUTE(SUBSTITUTE(E$1,"standard",""),"|Float",""),ChapterTable!$1:$1,0),0)*ChapterTable!$Q$14
    ),
  OFFSET(E165,-$B165+IF($L165,1,0),0)*
    (VLOOKUP(SUBSTITUTE(SUBSTITUTE(E$1,"standard",""),"|Float","")&amp;"인게임누적곱배수",ChapterTable!$S:$T,2,0)^C165
    +VLOOKUP(SUBSTITUTE(SUBSTITUTE(E$1,"standard",""),"|Float","")&amp;"인게임누적합배수",ChapterTable!$S:$T,2,0)*C165)
  )
  )
  )
)</f>
        <v>830.24999999999989</v>
      </c>
      <c r="F165" s="1">
        <f ca="1">IF(AND($A165=0,$B165=1),
    VLOOKUP(1,ChapterTable!$1:$1048576,MATCH("최종"&amp;SUBSTITUTE(SUBSTITUTE(F$1,"standard",""),"|Float",""),ChapterTable!$1:$1,0),0)*ChapterTable!$Q$17,
  IF(AND($A165=0,$B165=0),
    F166,
  IF($B165=0,
    VLOOKUP($A165,ChapterTable!$1:$1048576,MATCH("최종"&amp;SUBSTITUTE(SUBSTITUTE(F$1,"standard",""),"|Float",""),ChapterTable!$1:$1,0),0),
  IF($B165=1,
    IF($L165=FALSE,
      VLOOKUP($A165,ChapterTable!$1:$1048576,MATCH("최종"&amp;SUBSTITUTE(SUBSTITUTE(F$1,"standard",""),"|Float",""),ChapterTable!$1:$1,0),0),
      VLOOKUP($A165-ChapterTable!$Q$11,ChapterTable!$1:$1048576,MATCH("최종"&amp;SUBSTITUTE(SUBSTITUTE(F$1,"standard",""),"|Float",""),ChapterTable!$1:$1,0),0)*ChapterTable!$Q$14
    ),
  OFFSET(F165,-$B165+IF($L165,1,0),0)*
    (VLOOKUP(SUBSTITUTE(SUBSTITUTE(F$1,"standard",""),"|Float","")&amp;"인게임누적곱배수",ChapterTable!$S:$T,2,0)^D165
    +VLOOKUP(SUBSTITUTE(SUBSTITUTE(F$1,"standard",""),"|Float","")&amp;"인게임누적합배수",ChapterTable!$S:$T,2,0)*D165)
  )
  )
  )
)</f>
        <v>315</v>
      </c>
      <c r="G165" t="s">
        <v>76</v>
      </c>
      <c r="J165" t="str">
        <f>IF(ISBLANK(I165),"",
IFERROR(VLOOKUP(I165,[1]StringTable!$1:$1048576,MATCH([1]StringTable!$B$1,[1]StringTable!$1:$1,0),0),
IFERROR(VLOOKUP(I165,[1]InApkStringTable!$1:$1048576,MATCH([1]InApkStringTable!$B$1,[1]InApkStringTable!$1:$1,0),0),
"스트링없음")))</f>
        <v/>
      </c>
      <c r="L165" t="b">
        <v>0</v>
      </c>
      <c r="M165" t="s">
        <v>24</v>
      </c>
      <c r="N165" t="str">
        <f>IF(ISBLANK(M165),"",IF(ISERROR(VLOOKUP(M165,MapTable!$A:$A,1,0)),"맵없음",""))</f>
        <v/>
      </c>
      <c r="O165">
        <f t="shared" si="9"/>
        <v>21</v>
      </c>
      <c r="Q165">
        <f t="shared" si="10"/>
        <v>21</v>
      </c>
      <c r="R165" t="b">
        <f t="shared" ca="1" si="11"/>
        <v>0</v>
      </c>
      <c r="T165" t="b">
        <f t="shared" ca="1" si="12"/>
        <v>0</v>
      </c>
      <c r="V165" t="str">
        <f>IF(ISBLANK(U165),"",IF(ISERROR(VLOOKUP(U165,MapTable!$A:$A,1,0)),"맵없음",""))</f>
        <v/>
      </c>
      <c r="X165" t="str">
        <f>IF(ISBLANK(W165),"",
IF(ISERROR(FIND(",",W165)),
  IF(ISERROR(VLOOKUP(W165,MapTable!$A:$A,1,0)),"맵없음",
  ""),
IF(ISERROR(FIND(",",W165,FIND(",",W165)+1)),
  IF(OR(ISERROR(VLOOKUP(LEFT(W165,FIND(",",W165)-1),MapTable!$A:$A,1,0)),ISERROR(VLOOKUP(TRIM(MID(W165,FIND(",",W165)+1,999)),MapTable!$A:$A,1,0))),"맵없음",
  ""),
IF(ISERROR(FIND(",",W165,FIND(",",W165,FIND(",",W165)+1)+1)),
  IF(OR(ISERROR(VLOOKUP(LEFT(W165,FIND(",",W165)-1),MapTable!$A:$A,1,0)),ISERROR(VLOOKUP(TRIM(MID(W165,FIND(",",W165)+1,FIND(",",W165,FIND(",",W165)+1)-FIND(",",W165)-1)),MapTable!$A:$A,1,0)),ISERROR(VLOOKUP(TRIM(MID(W165,FIND(",",W165,FIND(",",W165)+1)+1,999)),MapTable!$A:$A,1,0))),"맵없음",
  ""),
IF(ISERROR(FIND(",",W165,FIND(",",W165,FIND(",",W165,FIND(",",W165)+1)+1)+1)),
  IF(OR(ISERROR(VLOOKUP(LEFT(W165,FIND(",",W165)-1),MapTable!$A:$A,1,0)),ISERROR(VLOOKUP(TRIM(MID(W165,FIND(",",W165)+1,FIND(",",W165,FIND(",",W165)+1)-FIND(",",W165)-1)),MapTable!$A:$A,1,0)),ISERROR(VLOOKUP(TRIM(MID(W165,FIND(",",W165,FIND(",",W165)+1)+1,FIND(",",W165,FIND(",",W165,FIND(",",W165)+1)+1)-FIND(",",W165,FIND(",",W165)+1)-1)),MapTable!$A:$A,1,0)),ISERROR(VLOOKUP(TRIM(MID(W165,FIND(",",W165,FIND(",",W165,FIND(",",W165)+1)+1)+1,999)),MapTable!$A:$A,1,0))),"맵없음",
  ""),
)))))</f>
        <v/>
      </c>
      <c r="AC165" t="str">
        <f>IF(ISBLANK(AB165),"",IF(ISERROR(VLOOKUP(AB165,[3]DropTable!$A:$A,1,0)),"드랍없음",""))</f>
        <v/>
      </c>
      <c r="AE165" t="str">
        <f>IF(ISBLANK(AD165),"",IF(ISERROR(VLOOKUP(AD165,[3]DropTable!$A:$A,1,0)),"드랍없음",""))</f>
        <v/>
      </c>
      <c r="AG165">
        <v>9.8000000000000007</v>
      </c>
      <c r="AH165">
        <v>1</v>
      </c>
    </row>
    <row r="166" spans="1:34" x14ac:dyDescent="0.3">
      <c r="A166">
        <v>3</v>
      </c>
      <c r="B166">
        <v>31</v>
      </c>
      <c r="C166">
        <f>IF(OR($L166=TRUE,$A166=0,MOD($A166,ChapterTable!$S$20)&lt;&gt;0),
MAX(0,INT(($B166+ChapterTable!$Q$26+VLOOKUP(SUBSTITUTE(C$1,"성장단계","")&amp;"단계오프셋",ChapterTable!$S:$T,2,0))/ChapterTable!$Q$23)),
MAX(0,INT(($B166+ChapterTable!$S$26+VLOOKUP(SUBSTITUTE(C$1,"성장단계","")&amp;"보스단계오프셋",ChapterTable!$S:$T,2,0))/ChapterTable!$S$23)))</f>
        <v>3</v>
      </c>
      <c r="D166">
        <f>IF(OR($L166=TRUE,$A166=0,MOD($A166,ChapterTable!$S$20)&lt;&gt;0),
MAX(0,INT(($B166+ChapterTable!$Q$26+VLOOKUP(SUBSTITUTE(D$1,"성장단계","")&amp;"단계오프셋",ChapterTable!$S:$T,2,0))/ChapterTable!$Q$23)),
MAX(0,INT(($B166+ChapterTable!$S$26+VLOOKUP(SUBSTITUTE(D$1,"성장단계","")&amp;"보스단계오프셋",ChapterTable!$S:$T,2,0))/ChapterTable!$S$23)))</f>
        <v>3</v>
      </c>
      <c r="E166" s="1">
        <f ca="1">IF(AND($A166=0,$B166=1),
    VLOOKUP(1,ChapterTable!$1:$1048576,MATCH("최종"&amp;SUBSTITUTE(SUBSTITUTE(E$1,"standard",""),"|Float",""),ChapterTable!$1:$1,0),0)*ChapterTable!$Q$17,
  IF(AND($A166=0,$B166=0),
    E167,
  IF($B166=0,
    VLOOKUP($A166,ChapterTable!$1:$1048576,MATCH("최종"&amp;SUBSTITUTE(SUBSTITUTE(E$1,"standard",""),"|Float",""),ChapterTable!$1:$1,0),0),
  IF($B166=1,
    IF($L166=FALSE,
      VLOOKUP($A166,ChapterTable!$1:$1048576,MATCH("최종"&amp;SUBSTITUTE(SUBSTITUTE(E$1,"standard",""),"|Float",""),ChapterTable!$1:$1,0),0),
      VLOOKUP($A166-ChapterTable!$Q$11,ChapterTable!$1:$1048576,MATCH("최종"&amp;SUBSTITUTE(SUBSTITUTE(E$1,"standard",""),"|Float",""),ChapterTable!$1:$1,0),0)*ChapterTable!$Q$14
    ),
  OFFSET(E166,-$B166+IF($L166,1,0),0)*
    (VLOOKUP(SUBSTITUTE(SUBSTITUTE(E$1,"standard",""),"|Float","")&amp;"인게임누적곱배수",ChapterTable!$S:$T,2,0)^C166
    +VLOOKUP(SUBSTITUTE(SUBSTITUTE(E$1,"standard",""),"|Float","")&amp;"인게임누적합배수",ChapterTable!$S:$T,2,0)*C166)
  )
  )
  )
)</f>
        <v>830.24999999999989</v>
      </c>
      <c r="F166" s="1">
        <f ca="1">IF(AND($A166=0,$B166=1),
    VLOOKUP(1,ChapterTable!$1:$1048576,MATCH("최종"&amp;SUBSTITUTE(SUBSTITUTE(F$1,"standard",""),"|Float",""),ChapterTable!$1:$1,0),0)*ChapterTable!$Q$17,
  IF(AND($A166=0,$B166=0),
    F167,
  IF($B166=0,
    VLOOKUP($A166,ChapterTable!$1:$1048576,MATCH("최종"&amp;SUBSTITUTE(SUBSTITUTE(F$1,"standard",""),"|Float",""),ChapterTable!$1:$1,0),0),
  IF($B166=1,
    IF($L166=FALSE,
      VLOOKUP($A166,ChapterTable!$1:$1048576,MATCH("최종"&amp;SUBSTITUTE(SUBSTITUTE(F$1,"standard",""),"|Float",""),ChapterTable!$1:$1,0),0),
      VLOOKUP($A166-ChapterTable!$Q$11,ChapterTable!$1:$1048576,MATCH("최종"&amp;SUBSTITUTE(SUBSTITUTE(F$1,"standard",""),"|Float",""),ChapterTable!$1:$1,0),0)*ChapterTable!$Q$14
    ),
  OFFSET(F166,-$B166+IF($L166,1,0),0)*
    (VLOOKUP(SUBSTITUTE(SUBSTITUTE(F$1,"standard",""),"|Float","")&amp;"인게임누적곱배수",ChapterTable!$S:$T,2,0)^D166
    +VLOOKUP(SUBSTITUTE(SUBSTITUTE(F$1,"standard",""),"|Float","")&amp;"인게임누적합배수",ChapterTable!$S:$T,2,0)*D166)
  )
  )
  )
)</f>
        <v>360</v>
      </c>
      <c r="G166" t="s">
        <v>76</v>
      </c>
      <c r="J166" t="str">
        <f>IF(ISBLANK(I166),"",
IFERROR(VLOOKUP(I166,[1]StringTable!$1:$1048576,MATCH([1]StringTable!$B$1,[1]StringTable!$1:$1,0),0),
IFERROR(VLOOKUP(I166,[1]InApkStringTable!$1:$1048576,MATCH([1]InApkStringTable!$B$1,[1]InApkStringTable!$1:$1,0),0),
"스트링없음")))</f>
        <v/>
      </c>
      <c r="L166" t="b">
        <v>0</v>
      </c>
      <c r="M166" t="s">
        <v>24</v>
      </c>
      <c r="N166" t="str">
        <f>IF(ISBLANK(M166),"",IF(ISERROR(VLOOKUP(M166,MapTable!$A:$A,1,0)),"맵없음",""))</f>
        <v/>
      </c>
      <c r="O166">
        <f t="shared" si="9"/>
        <v>4</v>
      </c>
      <c r="Q166">
        <f t="shared" si="10"/>
        <v>4</v>
      </c>
      <c r="R166" t="b">
        <f t="shared" ca="1" si="11"/>
        <v>0</v>
      </c>
      <c r="T166" t="b">
        <f t="shared" ca="1" si="12"/>
        <v>0</v>
      </c>
      <c r="V166" t="str">
        <f>IF(ISBLANK(U166),"",IF(ISERROR(VLOOKUP(U166,MapTable!$A:$A,1,0)),"맵없음",""))</f>
        <v/>
      </c>
      <c r="X166" t="str">
        <f>IF(ISBLANK(W166),"",
IF(ISERROR(FIND(",",W166)),
  IF(ISERROR(VLOOKUP(W166,MapTable!$A:$A,1,0)),"맵없음",
  ""),
IF(ISERROR(FIND(",",W166,FIND(",",W166)+1)),
  IF(OR(ISERROR(VLOOKUP(LEFT(W166,FIND(",",W166)-1),MapTable!$A:$A,1,0)),ISERROR(VLOOKUP(TRIM(MID(W166,FIND(",",W166)+1,999)),MapTable!$A:$A,1,0))),"맵없음",
  ""),
IF(ISERROR(FIND(",",W166,FIND(",",W166,FIND(",",W166)+1)+1)),
  IF(OR(ISERROR(VLOOKUP(LEFT(W166,FIND(",",W166)-1),MapTable!$A:$A,1,0)),ISERROR(VLOOKUP(TRIM(MID(W166,FIND(",",W166)+1,FIND(",",W166,FIND(",",W166)+1)-FIND(",",W166)-1)),MapTable!$A:$A,1,0)),ISERROR(VLOOKUP(TRIM(MID(W166,FIND(",",W166,FIND(",",W166)+1)+1,999)),MapTable!$A:$A,1,0))),"맵없음",
  ""),
IF(ISERROR(FIND(",",W166,FIND(",",W166,FIND(",",W166,FIND(",",W166)+1)+1)+1)),
  IF(OR(ISERROR(VLOOKUP(LEFT(W166,FIND(",",W166)-1),MapTable!$A:$A,1,0)),ISERROR(VLOOKUP(TRIM(MID(W166,FIND(",",W166)+1,FIND(",",W166,FIND(",",W166)+1)-FIND(",",W166)-1)),MapTable!$A:$A,1,0)),ISERROR(VLOOKUP(TRIM(MID(W166,FIND(",",W166,FIND(",",W166)+1)+1,FIND(",",W166,FIND(",",W166,FIND(",",W166)+1)+1)-FIND(",",W166,FIND(",",W166)+1)-1)),MapTable!$A:$A,1,0)),ISERROR(VLOOKUP(TRIM(MID(W166,FIND(",",W166,FIND(",",W166,FIND(",",W166)+1)+1)+1,999)),MapTable!$A:$A,1,0))),"맵없음",
  ""),
)))))</f>
        <v/>
      </c>
      <c r="AC166" t="str">
        <f>IF(ISBLANK(AB166),"",IF(ISERROR(VLOOKUP(AB166,[3]DropTable!$A:$A,1,0)),"드랍없음",""))</f>
        <v/>
      </c>
      <c r="AE166" t="str">
        <f>IF(ISBLANK(AD166),"",IF(ISERROR(VLOOKUP(AD166,[3]DropTable!$A:$A,1,0)),"드랍없음",""))</f>
        <v/>
      </c>
      <c r="AG166">
        <v>9.8000000000000007</v>
      </c>
      <c r="AH166">
        <v>1</v>
      </c>
    </row>
    <row r="167" spans="1:34" x14ac:dyDescent="0.3">
      <c r="A167">
        <v>3</v>
      </c>
      <c r="B167">
        <v>32</v>
      </c>
      <c r="C167">
        <f>IF(OR($L167=TRUE,$A167=0,MOD($A167,ChapterTable!$S$20)&lt;&gt;0),
MAX(0,INT(($B167+ChapterTable!$Q$26+VLOOKUP(SUBSTITUTE(C$1,"성장단계","")&amp;"단계오프셋",ChapterTable!$S:$T,2,0))/ChapterTable!$Q$23)),
MAX(0,INT(($B167+ChapterTable!$S$26+VLOOKUP(SUBSTITUTE(C$1,"성장단계","")&amp;"보스단계오프셋",ChapterTable!$S:$T,2,0))/ChapterTable!$S$23)))</f>
        <v>3</v>
      </c>
      <c r="D167">
        <f>IF(OR($L167=TRUE,$A167=0,MOD($A167,ChapterTable!$S$20)&lt;&gt;0),
MAX(0,INT(($B167+ChapterTable!$Q$26+VLOOKUP(SUBSTITUTE(D$1,"성장단계","")&amp;"단계오프셋",ChapterTable!$S:$T,2,0))/ChapterTable!$Q$23)),
MAX(0,INT(($B167+ChapterTable!$S$26+VLOOKUP(SUBSTITUTE(D$1,"성장단계","")&amp;"보스단계오프셋",ChapterTable!$S:$T,2,0))/ChapterTable!$S$23)))</f>
        <v>3</v>
      </c>
      <c r="E167" s="1">
        <f ca="1">IF(AND($A167=0,$B167=1),
    VLOOKUP(1,ChapterTable!$1:$1048576,MATCH("최종"&amp;SUBSTITUTE(SUBSTITUTE(E$1,"standard",""),"|Float",""),ChapterTable!$1:$1,0),0)*ChapterTable!$Q$17,
  IF(AND($A167=0,$B167=0),
    E168,
  IF($B167=0,
    VLOOKUP($A167,ChapterTable!$1:$1048576,MATCH("최종"&amp;SUBSTITUTE(SUBSTITUTE(E$1,"standard",""),"|Float",""),ChapterTable!$1:$1,0),0),
  IF($B167=1,
    IF($L167=FALSE,
      VLOOKUP($A167,ChapterTable!$1:$1048576,MATCH("최종"&amp;SUBSTITUTE(SUBSTITUTE(E$1,"standard",""),"|Float",""),ChapterTable!$1:$1,0),0),
      VLOOKUP($A167-ChapterTable!$Q$11,ChapterTable!$1:$1048576,MATCH("최종"&amp;SUBSTITUTE(SUBSTITUTE(E$1,"standard",""),"|Float",""),ChapterTable!$1:$1,0),0)*ChapterTable!$Q$14
    ),
  OFFSET(E167,-$B167+IF($L167,1,0),0)*
    (VLOOKUP(SUBSTITUTE(SUBSTITUTE(E$1,"standard",""),"|Float","")&amp;"인게임누적곱배수",ChapterTable!$S:$T,2,0)^C167
    +VLOOKUP(SUBSTITUTE(SUBSTITUTE(E$1,"standard",""),"|Float","")&amp;"인게임누적합배수",ChapterTable!$S:$T,2,0)*C167)
  )
  )
  )
)</f>
        <v>830.24999999999989</v>
      </c>
      <c r="F167" s="1">
        <f ca="1">IF(AND($A167=0,$B167=1),
    VLOOKUP(1,ChapterTable!$1:$1048576,MATCH("최종"&amp;SUBSTITUTE(SUBSTITUTE(F$1,"standard",""),"|Float",""),ChapterTable!$1:$1,0),0)*ChapterTable!$Q$17,
  IF(AND($A167=0,$B167=0),
    F168,
  IF($B167=0,
    VLOOKUP($A167,ChapterTable!$1:$1048576,MATCH("최종"&amp;SUBSTITUTE(SUBSTITUTE(F$1,"standard",""),"|Float",""),ChapterTable!$1:$1,0),0),
  IF($B167=1,
    IF($L167=FALSE,
      VLOOKUP($A167,ChapterTable!$1:$1048576,MATCH("최종"&amp;SUBSTITUTE(SUBSTITUTE(F$1,"standard",""),"|Float",""),ChapterTable!$1:$1,0),0),
      VLOOKUP($A167-ChapterTable!$Q$11,ChapterTable!$1:$1048576,MATCH("최종"&amp;SUBSTITUTE(SUBSTITUTE(F$1,"standard",""),"|Float",""),ChapterTable!$1:$1,0),0)*ChapterTable!$Q$14
    ),
  OFFSET(F167,-$B167+IF($L167,1,0),0)*
    (VLOOKUP(SUBSTITUTE(SUBSTITUTE(F$1,"standard",""),"|Float","")&amp;"인게임누적곱배수",ChapterTable!$S:$T,2,0)^D167
    +VLOOKUP(SUBSTITUTE(SUBSTITUTE(F$1,"standard",""),"|Float","")&amp;"인게임누적합배수",ChapterTable!$S:$T,2,0)*D167)
  )
  )
  )
)</f>
        <v>360</v>
      </c>
      <c r="G167" t="s">
        <v>76</v>
      </c>
      <c r="J167" t="str">
        <f>IF(ISBLANK(I167),"",
IFERROR(VLOOKUP(I167,[1]StringTable!$1:$1048576,MATCH([1]StringTable!$B$1,[1]StringTable!$1:$1,0),0),
IFERROR(VLOOKUP(I167,[1]InApkStringTable!$1:$1048576,MATCH([1]InApkStringTable!$B$1,[1]InApkStringTable!$1:$1,0),0),
"스트링없음")))</f>
        <v/>
      </c>
      <c r="L167" t="b">
        <v>0</v>
      </c>
      <c r="M167" t="s">
        <v>24</v>
      </c>
      <c r="N167" t="str">
        <f>IF(ISBLANK(M167),"",IF(ISERROR(VLOOKUP(M167,MapTable!$A:$A,1,0)),"맵없음",""))</f>
        <v/>
      </c>
      <c r="O167">
        <f t="shared" si="9"/>
        <v>4</v>
      </c>
      <c r="Q167">
        <f t="shared" si="10"/>
        <v>4</v>
      </c>
      <c r="R167" t="b">
        <f t="shared" ca="1" si="11"/>
        <v>0</v>
      </c>
      <c r="T167" t="b">
        <f t="shared" ca="1" si="12"/>
        <v>0</v>
      </c>
      <c r="V167" t="str">
        <f>IF(ISBLANK(U167),"",IF(ISERROR(VLOOKUP(U167,MapTable!$A:$A,1,0)),"맵없음",""))</f>
        <v/>
      </c>
      <c r="X167" t="str">
        <f>IF(ISBLANK(W167),"",
IF(ISERROR(FIND(",",W167)),
  IF(ISERROR(VLOOKUP(W167,MapTable!$A:$A,1,0)),"맵없음",
  ""),
IF(ISERROR(FIND(",",W167,FIND(",",W167)+1)),
  IF(OR(ISERROR(VLOOKUP(LEFT(W167,FIND(",",W167)-1),MapTable!$A:$A,1,0)),ISERROR(VLOOKUP(TRIM(MID(W167,FIND(",",W167)+1,999)),MapTable!$A:$A,1,0))),"맵없음",
  ""),
IF(ISERROR(FIND(",",W167,FIND(",",W167,FIND(",",W167)+1)+1)),
  IF(OR(ISERROR(VLOOKUP(LEFT(W167,FIND(",",W167)-1),MapTable!$A:$A,1,0)),ISERROR(VLOOKUP(TRIM(MID(W167,FIND(",",W167)+1,FIND(",",W167,FIND(",",W167)+1)-FIND(",",W167)-1)),MapTable!$A:$A,1,0)),ISERROR(VLOOKUP(TRIM(MID(W167,FIND(",",W167,FIND(",",W167)+1)+1,999)),MapTable!$A:$A,1,0))),"맵없음",
  ""),
IF(ISERROR(FIND(",",W167,FIND(",",W167,FIND(",",W167,FIND(",",W167)+1)+1)+1)),
  IF(OR(ISERROR(VLOOKUP(LEFT(W167,FIND(",",W167)-1),MapTable!$A:$A,1,0)),ISERROR(VLOOKUP(TRIM(MID(W167,FIND(",",W167)+1,FIND(",",W167,FIND(",",W167)+1)-FIND(",",W167)-1)),MapTable!$A:$A,1,0)),ISERROR(VLOOKUP(TRIM(MID(W167,FIND(",",W167,FIND(",",W167)+1)+1,FIND(",",W167,FIND(",",W167,FIND(",",W167)+1)+1)-FIND(",",W167,FIND(",",W167)+1)-1)),MapTable!$A:$A,1,0)),ISERROR(VLOOKUP(TRIM(MID(W167,FIND(",",W167,FIND(",",W167,FIND(",",W167)+1)+1)+1,999)),MapTable!$A:$A,1,0))),"맵없음",
  ""),
)))))</f>
        <v/>
      </c>
      <c r="AC167" t="str">
        <f>IF(ISBLANK(AB167),"",IF(ISERROR(VLOOKUP(AB167,[3]DropTable!$A:$A,1,0)),"드랍없음",""))</f>
        <v/>
      </c>
      <c r="AE167" t="str">
        <f>IF(ISBLANK(AD167),"",IF(ISERROR(VLOOKUP(AD167,[3]DropTable!$A:$A,1,0)),"드랍없음",""))</f>
        <v/>
      </c>
      <c r="AG167">
        <v>9.8000000000000007</v>
      </c>
      <c r="AH167">
        <v>1</v>
      </c>
    </row>
    <row r="168" spans="1:34" x14ac:dyDescent="0.3">
      <c r="A168">
        <v>3</v>
      </c>
      <c r="B168">
        <v>33</v>
      </c>
      <c r="C168">
        <f>IF(OR($L168=TRUE,$A168=0,MOD($A168,ChapterTable!$S$20)&lt;&gt;0),
MAX(0,INT(($B168+ChapterTable!$Q$26+VLOOKUP(SUBSTITUTE(C$1,"성장단계","")&amp;"단계오프셋",ChapterTable!$S:$T,2,0))/ChapterTable!$Q$23)),
MAX(0,INT(($B168+ChapterTable!$S$26+VLOOKUP(SUBSTITUTE(C$1,"성장단계","")&amp;"보스단계오프셋",ChapterTable!$S:$T,2,0))/ChapterTable!$S$23)))</f>
        <v>3</v>
      </c>
      <c r="D168">
        <f>IF(OR($L168=TRUE,$A168=0,MOD($A168,ChapterTable!$S$20)&lt;&gt;0),
MAX(0,INT(($B168+ChapterTable!$Q$26+VLOOKUP(SUBSTITUTE(D$1,"성장단계","")&amp;"단계오프셋",ChapterTable!$S:$T,2,0))/ChapterTable!$Q$23)),
MAX(0,INT(($B168+ChapterTable!$S$26+VLOOKUP(SUBSTITUTE(D$1,"성장단계","")&amp;"보스단계오프셋",ChapterTable!$S:$T,2,0))/ChapterTable!$S$23)))</f>
        <v>3</v>
      </c>
      <c r="E168" s="1">
        <f ca="1">IF(AND($A168=0,$B168=1),
    VLOOKUP(1,ChapterTable!$1:$1048576,MATCH("최종"&amp;SUBSTITUTE(SUBSTITUTE(E$1,"standard",""),"|Float",""),ChapterTable!$1:$1,0),0)*ChapterTable!$Q$17,
  IF(AND($A168=0,$B168=0),
    E169,
  IF($B168=0,
    VLOOKUP($A168,ChapterTable!$1:$1048576,MATCH("최종"&amp;SUBSTITUTE(SUBSTITUTE(E$1,"standard",""),"|Float",""),ChapterTable!$1:$1,0),0),
  IF($B168=1,
    IF($L168=FALSE,
      VLOOKUP($A168,ChapterTable!$1:$1048576,MATCH("최종"&amp;SUBSTITUTE(SUBSTITUTE(E$1,"standard",""),"|Float",""),ChapterTable!$1:$1,0),0),
      VLOOKUP($A168-ChapterTable!$Q$11,ChapterTable!$1:$1048576,MATCH("최종"&amp;SUBSTITUTE(SUBSTITUTE(E$1,"standard",""),"|Float",""),ChapterTable!$1:$1,0),0)*ChapterTable!$Q$14
    ),
  OFFSET(E168,-$B168+IF($L168,1,0),0)*
    (VLOOKUP(SUBSTITUTE(SUBSTITUTE(E$1,"standard",""),"|Float","")&amp;"인게임누적곱배수",ChapterTable!$S:$T,2,0)^C168
    +VLOOKUP(SUBSTITUTE(SUBSTITUTE(E$1,"standard",""),"|Float","")&amp;"인게임누적합배수",ChapterTable!$S:$T,2,0)*C168)
  )
  )
  )
)</f>
        <v>830.24999999999989</v>
      </c>
      <c r="F168" s="1">
        <f ca="1">IF(AND($A168=0,$B168=1),
    VLOOKUP(1,ChapterTable!$1:$1048576,MATCH("최종"&amp;SUBSTITUTE(SUBSTITUTE(F$1,"standard",""),"|Float",""),ChapterTable!$1:$1,0),0)*ChapterTable!$Q$17,
  IF(AND($A168=0,$B168=0),
    F169,
  IF($B168=0,
    VLOOKUP($A168,ChapterTable!$1:$1048576,MATCH("최종"&amp;SUBSTITUTE(SUBSTITUTE(F$1,"standard",""),"|Float",""),ChapterTable!$1:$1,0),0),
  IF($B168=1,
    IF($L168=FALSE,
      VLOOKUP($A168,ChapterTable!$1:$1048576,MATCH("최종"&amp;SUBSTITUTE(SUBSTITUTE(F$1,"standard",""),"|Float",""),ChapterTable!$1:$1,0),0),
      VLOOKUP($A168-ChapterTable!$Q$11,ChapterTable!$1:$1048576,MATCH("최종"&amp;SUBSTITUTE(SUBSTITUTE(F$1,"standard",""),"|Float",""),ChapterTable!$1:$1,0),0)*ChapterTable!$Q$14
    ),
  OFFSET(F168,-$B168+IF($L168,1,0),0)*
    (VLOOKUP(SUBSTITUTE(SUBSTITUTE(F$1,"standard",""),"|Float","")&amp;"인게임누적곱배수",ChapterTable!$S:$T,2,0)^D168
    +VLOOKUP(SUBSTITUTE(SUBSTITUTE(F$1,"standard",""),"|Float","")&amp;"인게임누적합배수",ChapterTable!$S:$T,2,0)*D168)
  )
  )
  )
)</f>
        <v>360</v>
      </c>
      <c r="G168" t="s">
        <v>76</v>
      </c>
      <c r="J168" t="str">
        <f>IF(ISBLANK(I168),"",
IFERROR(VLOOKUP(I168,[1]StringTable!$1:$1048576,MATCH([1]StringTable!$B$1,[1]StringTable!$1:$1,0),0),
IFERROR(VLOOKUP(I168,[1]InApkStringTable!$1:$1048576,MATCH([1]InApkStringTable!$B$1,[1]InApkStringTable!$1:$1,0),0),
"스트링없음")))</f>
        <v/>
      </c>
      <c r="L168" t="b">
        <v>0</v>
      </c>
      <c r="M168" t="s">
        <v>24</v>
      </c>
      <c r="N168" t="str">
        <f>IF(ISBLANK(M168),"",IF(ISERROR(VLOOKUP(M168,MapTable!$A:$A,1,0)),"맵없음",""))</f>
        <v/>
      </c>
      <c r="O168">
        <f t="shared" si="9"/>
        <v>4</v>
      </c>
      <c r="Q168">
        <f t="shared" si="10"/>
        <v>4</v>
      </c>
      <c r="R168" t="b">
        <f t="shared" ca="1" si="11"/>
        <v>0</v>
      </c>
      <c r="T168" t="b">
        <f t="shared" ca="1" si="12"/>
        <v>0</v>
      </c>
      <c r="V168" t="str">
        <f>IF(ISBLANK(U168),"",IF(ISERROR(VLOOKUP(U168,MapTable!$A:$A,1,0)),"맵없음",""))</f>
        <v/>
      </c>
      <c r="X168" t="str">
        <f>IF(ISBLANK(W168),"",
IF(ISERROR(FIND(",",W168)),
  IF(ISERROR(VLOOKUP(W168,MapTable!$A:$A,1,0)),"맵없음",
  ""),
IF(ISERROR(FIND(",",W168,FIND(",",W168)+1)),
  IF(OR(ISERROR(VLOOKUP(LEFT(W168,FIND(",",W168)-1),MapTable!$A:$A,1,0)),ISERROR(VLOOKUP(TRIM(MID(W168,FIND(",",W168)+1,999)),MapTable!$A:$A,1,0))),"맵없음",
  ""),
IF(ISERROR(FIND(",",W168,FIND(",",W168,FIND(",",W168)+1)+1)),
  IF(OR(ISERROR(VLOOKUP(LEFT(W168,FIND(",",W168)-1),MapTable!$A:$A,1,0)),ISERROR(VLOOKUP(TRIM(MID(W168,FIND(",",W168)+1,FIND(",",W168,FIND(",",W168)+1)-FIND(",",W168)-1)),MapTable!$A:$A,1,0)),ISERROR(VLOOKUP(TRIM(MID(W168,FIND(",",W168,FIND(",",W168)+1)+1,999)),MapTable!$A:$A,1,0))),"맵없음",
  ""),
IF(ISERROR(FIND(",",W168,FIND(",",W168,FIND(",",W168,FIND(",",W168)+1)+1)+1)),
  IF(OR(ISERROR(VLOOKUP(LEFT(W168,FIND(",",W168)-1),MapTable!$A:$A,1,0)),ISERROR(VLOOKUP(TRIM(MID(W168,FIND(",",W168)+1,FIND(",",W168,FIND(",",W168)+1)-FIND(",",W168)-1)),MapTable!$A:$A,1,0)),ISERROR(VLOOKUP(TRIM(MID(W168,FIND(",",W168,FIND(",",W168)+1)+1,FIND(",",W168,FIND(",",W168,FIND(",",W168)+1)+1)-FIND(",",W168,FIND(",",W168)+1)-1)),MapTable!$A:$A,1,0)),ISERROR(VLOOKUP(TRIM(MID(W168,FIND(",",W168,FIND(",",W168,FIND(",",W168)+1)+1)+1,999)),MapTable!$A:$A,1,0))),"맵없음",
  ""),
)))))</f>
        <v/>
      </c>
      <c r="AC168" t="str">
        <f>IF(ISBLANK(AB168),"",IF(ISERROR(VLOOKUP(AB168,[3]DropTable!$A:$A,1,0)),"드랍없음",""))</f>
        <v/>
      </c>
      <c r="AE168" t="str">
        <f>IF(ISBLANK(AD168),"",IF(ISERROR(VLOOKUP(AD168,[3]DropTable!$A:$A,1,0)),"드랍없음",""))</f>
        <v/>
      </c>
      <c r="AG168">
        <v>9.8000000000000007</v>
      </c>
      <c r="AH168">
        <v>1</v>
      </c>
    </row>
    <row r="169" spans="1:34" x14ac:dyDescent="0.3">
      <c r="A169">
        <v>3</v>
      </c>
      <c r="B169">
        <v>34</v>
      </c>
      <c r="C169">
        <f>IF(OR($L169=TRUE,$A169=0,MOD($A169,ChapterTable!$S$20)&lt;&gt;0),
MAX(0,INT(($B169+ChapterTable!$Q$26+VLOOKUP(SUBSTITUTE(C$1,"성장단계","")&amp;"단계오프셋",ChapterTable!$S:$T,2,0))/ChapterTable!$Q$23)),
MAX(0,INT(($B169+ChapterTable!$S$26+VLOOKUP(SUBSTITUTE(C$1,"성장단계","")&amp;"보스단계오프셋",ChapterTable!$S:$T,2,0))/ChapterTable!$S$23)))</f>
        <v>3</v>
      </c>
      <c r="D169">
        <f>IF(OR($L169=TRUE,$A169=0,MOD($A169,ChapterTable!$S$20)&lt;&gt;0),
MAX(0,INT(($B169+ChapterTable!$Q$26+VLOOKUP(SUBSTITUTE(D$1,"성장단계","")&amp;"단계오프셋",ChapterTable!$S:$T,2,0))/ChapterTable!$Q$23)),
MAX(0,INT(($B169+ChapterTable!$S$26+VLOOKUP(SUBSTITUTE(D$1,"성장단계","")&amp;"보스단계오프셋",ChapterTable!$S:$T,2,0))/ChapterTable!$S$23)))</f>
        <v>3</v>
      </c>
      <c r="E169" s="1">
        <f ca="1">IF(AND($A169=0,$B169=1),
    VLOOKUP(1,ChapterTable!$1:$1048576,MATCH("최종"&amp;SUBSTITUTE(SUBSTITUTE(E$1,"standard",""),"|Float",""),ChapterTable!$1:$1,0),0)*ChapterTable!$Q$17,
  IF(AND($A169=0,$B169=0),
    E170,
  IF($B169=0,
    VLOOKUP($A169,ChapterTable!$1:$1048576,MATCH("최종"&amp;SUBSTITUTE(SUBSTITUTE(E$1,"standard",""),"|Float",""),ChapterTable!$1:$1,0),0),
  IF($B169=1,
    IF($L169=FALSE,
      VLOOKUP($A169,ChapterTable!$1:$1048576,MATCH("최종"&amp;SUBSTITUTE(SUBSTITUTE(E$1,"standard",""),"|Float",""),ChapterTable!$1:$1,0),0),
      VLOOKUP($A169-ChapterTable!$Q$11,ChapterTable!$1:$1048576,MATCH("최종"&amp;SUBSTITUTE(SUBSTITUTE(E$1,"standard",""),"|Float",""),ChapterTable!$1:$1,0),0)*ChapterTable!$Q$14
    ),
  OFFSET(E169,-$B169+IF($L169,1,0),0)*
    (VLOOKUP(SUBSTITUTE(SUBSTITUTE(E$1,"standard",""),"|Float","")&amp;"인게임누적곱배수",ChapterTable!$S:$T,2,0)^C169
    +VLOOKUP(SUBSTITUTE(SUBSTITUTE(E$1,"standard",""),"|Float","")&amp;"인게임누적합배수",ChapterTable!$S:$T,2,0)*C169)
  )
  )
  )
)</f>
        <v>830.24999999999989</v>
      </c>
      <c r="F169" s="1">
        <f ca="1">IF(AND($A169=0,$B169=1),
    VLOOKUP(1,ChapterTable!$1:$1048576,MATCH("최종"&amp;SUBSTITUTE(SUBSTITUTE(F$1,"standard",""),"|Float",""),ChapterTable!$1:$1,0),0)*ChapterTable!$Q$17,
  IF(AND($A169=0,$B169=0),
    F170,
  IF($B169=0,
    VLOOKUP($A169,ChapterTable!$1:$1048576,MATCH("최종"&amp;SUBSTITUTE(SUBSTITUTE(F$1,"standard",""),"|Float",""),ChapterTable!$1:$1,0),0),
  IF($B169=1,
    IF($L169=FALSE,
      VLOOKUP($A169,ChapterTable!$1:$1048576,MATCH("최종"&amp;SUBSTITUTE(SUBSTITUTE(F$1,"standard",""),"|Float",""),ChapterTable!$1:$1,0),0),
      VLOOKUP($A169-ChapterTable!$Q$11,ChapterTable!$1:$1048576,MATCH("최종"&amp;SUBSTITUTE(SUBSTITUTE(F$1,"standard",""),"|Float",""),ChapterTable!$1:$1,0),0)*ChapterTable!$Q$14
    ),
  OFFSET(F169,-$B169+IF($L169,1,0),0)*
    (VLOOKUP(SUBSTITUTE(SUBSTITUTE(F$1,"standard",""),"|Float","")&amp;"인게임누적곱배수",ChapterTable!$S:$T,2,0)^D169
    +VLOOKUP(SUBSTITUTE(SUBSTITUTE(F$1,"standard",""),"|Float","")&amp;"인게임누적합배수",ChapterTable!$S:$T,2,0)*D169)
  )
  )
  )
)</f>
        <v>360</v>
      </c>
      <c r="G169" t="s">
        <v>76</v>
      </c>
      <c r="J169" t="str">
        <f>IF(ISBLANK(I169),"",
IFERROR(VLOOKUP(I169,[1]StringTable!$1:$1048576,MATCH([1]StringTable!$B$1,[1]StringTable!$1:$1,0),0),
IFERROR(VLOOKUP(I169,[1]InApkStringTable!$1:$1048576,MATCH([1]InApkStringTable!$B$1,[1]InApkStringTable!$1:$1,0),0),
"스트링없음")))</f>
        <v/>
      </c>
      <c r="L169" t="b">
        <v>0</v>
      </c>
      <c r="M169" t="s">
        <v>24</v>
      </c>
      <c r="N169" t="str">
        <f>IF(ISBLANK(M169),"",IF(ISERROR(VLOOKUP(M169,MapTable!$A:$A,1,0)),"맵없음",""))</f>
        <v/>
      </c>
      <c r="O169">
        <f t="shared" si="9"/>
        <v>4</v>
      </c>
      <c r="Q169">
        <f t="shared" si="10"/>
        <v>4</v>
      </c>
      <c r="R169" t="b">
        <f t="shared" ca="1" si="11"/>
        <v>0</v>
      </c>
      <c r="T169" t="b">
        <f t="shared" ca="1" si="12"/>
        <v>0</v>
      </c>
      <c r="V169" t="str">
        <f>IF(ISBLANK(U169),"",IF(ISERROR(VLOOKUP(U169,MapTable!$A:$A,1,0)),"맵없음",""))</f>
        <v/>
      </c>
      <c r="X169" t="str">
        <f>IF(ISBLANK(W169),"",
IF(ISERROR(FIND(",",W169)),
  IF(ISERROR(VLOOKUP(W169,MapTable!$A:$A,1,0)),"맵없음",
  ""),
IF(ISERROR(FIND(",",W169,FIND(",",W169)+1)),
  IF(OR(ISERROR(VLOOKUP(LEFT(W169,FIND(",",W169)-1),MapTable!$A:$A,1,0)),ISERROR(VLOOKUP(TRIM(MID(W169,FIND(",",W169)+1,999)),MapTable!$A:$A,1,0))),"맵없음",
  ""),
IF(ISERROR(FIND(",",W169,FIND(",",W169,FIND(",",W169)+1)+1)),
  IF(OR(ISERROR(VLOOKUP(LEFT(W169,FIND(",",W169)-1),MapTable!$A:$A,1,0)),ISERROR(VLOOKUP(TRIM(MID(W169,FIND(",",W169)+1,FIND(",",W169,FIND(",",W169)+1)-FIND(",",W169)-1)),MapTable!$A:$A,1,0)),ISERROR(VLOOKUP(TRIM(MID(W169,FIND(",",W169,FIND(",",W169)+1)+1,999)),MapTable!$A:$A,1,0))),"맵없음",
  ""),
IF(ISERROR(FIND(",",W169,FIND(",",W169,FIND(",",W169,FIND(",",W169)+1)+1)+1)),
  IF(OR(ISERROR(VLOOKUP(LEFT(W169,FIND(",",W169)-1),MapTable!$A:$A,1,0)),ISERROR(VLOOKUP(TRIM(MID(W169,FIND(",",W169)+1,FIND(",",W169,FIND(",",W169)+1)-FIND(",",W169)-1)),MapTable!$A:$A,1,0)),ISERROR(VLOOKUP(TRIM(MID(W169,FIND(",",W169,FIND(",",W169)+1)+1,FIND(",",W169,FIND(",",W169,FIND(",",W169)+1)+1)-FIND(",",W169,FIND(",",W169)+1)-1)),MapTable!$A:$A,1,0)),ISERROR(VLOOKUP(TRIM(MID(W169,FIND(",",W169,FIND(",",W169,FIND(",",W169)+1)+1)+1,999)),MapTable!$A:$A,1,0))),"맵없음",
  ""),
)))))</f>
        <v/>
      </c>
      <c r="AC169" t="str">
        <f>IF(ISBLANK(AB169),"",IF(ISERROR(VLOOKUP(AB169,[3]DropTable!$A:$A,1,0)),"드랍없음",""))</f>
        <v/>
      </c>
      <c r="AE169" t="str">
        <f>IF(ISBLANK(AD169),"",IF(ISERROR(VLOOKUP(AD169,[3]DropTable!$A:$A,1,0)),"드랍없음",""))</f>
        <v/>
      </c>
      <c r="AG169">
        <v>9.8000000000000007</v>
      </c>
      <c r="AH169">
        <v>1</v>
      </c>
    </row>
    <row r="170" spans="1:34" x14ac:dyDescent="0.3">
      <c r="A170">
        <v>3</v>
      </c>
      <c r="B170">
        <v>35</v>
      </c>
      <c r="C170">
        <f>IF(OR($L170=TRUE,$A170=0,MOD($A170,ChapterTable!$S$20)&lt;&gt;0),
MAX(0,INT(($B170+ChapterTable!$Q$26+VLOOKUP(SUBSTITUTE(C$1,"성장단계","")&amp;"단계오프셋",ChapterTable!$S:$T,2,0))/ChapterTable!$Q$23)),
MAX(0,INT(($B170+ChapterTable!$S$26+VLOOKUP(SUBSTITUTE(C$1,"성장단계","")&amp;"보스단계오프셋",ChapterTable!$S:$T,2,0))/ChapterTable!$S$23)))</f>
        <v>3</v>
      </c>
      <c r="D170">
        <f>IF(OR($L170=TRUE,$A170=0,MOD($A170,ChapterTable!$S$20)&lt;&gt;0),
MAX(0,INT(($B170+ChapterTable!$Q$26+VLOOKUP(SUBSTITUTE(D$1,"성장단계","")&amp;"단계오프셋",ChapterTable!$S:$T,2,0))/ChapterTable!$Q$23)),
MAX(0,INT(($B170+ChapterTable!$S$26+VLOOKUP(SUBSTITUTE(D$1,"성장단계","")&amp;"보스단계오프셋",ChapterTable!$S:$T,2,0))/ChapterTable!$S$23)))</f>
        <v>3</v>
      </c>
      <c r="E170" s="1">
        <f ca="1">IF(AND($A170=0,$B170=1),
    VLOOKUP(1,ChapterTable!$1:$1048576,MATCH("최종"&amp;SUBSTITUTE(SUBSTITUTE(E$1,"standard",""),"|Float",""),ChapterTable!$1:$1,0),0)*ChapterTable!$Q$17,
  IF(AND($A170=0,$B170=0),
    E171,
  IF($B170=0,
    VLOOKUP($A170,ChapterTable!$1:$1048576,MATCH("최종"&amp;SUBSTITUTE(SUBSTITUTE(E$1,"standard",""),"|Float",""),ChapterTable!$1:$1,0),0),
  IF($B170=1,
    IF($L170=FALSE,
      VLOOKUP($A170,ChapterTable!$1:$1048576,MATCH("최종"&amp;SUBSTITUTE(SUBSTITUTE(E$1,"standard",""),"|Float",""),ChapterTable!$1:$1,0),0),
      VLOOKUP($A170-ChapterTable!$Q$11,ChapterTable!$1:$1048576,MATCH("최종"&amp;SUBSTITUTE(SUBSTITUTE(E$1,"standard",""),"|Float",""),ChapterTable!$1:$1,0),0)*ChapterTable!$Q$14
    ),
  OFFSET(E170,-$B170+IF($L170,1,0),0)*
    (VLOOKUP(SUBSTITUTE(SUBSTITUTE(E$1,"standard",""),"|Float","")&amp;"인게임누적곱배수",ChapterTable!$S:$T,2,0)^C170
    +VLOOKUP(SUBSTITUTE(SUBSTITUTE(E$1,"standard",""),"|Float","")&amp;"인게임누적합배수",ChapterTable!$S:$T,2,0)*C170)
  )
  )
  )
)</f>
        <v>830.24999999999989</v>
      </c>
      <c r="F170" s="1">
        <f ca="1">IF(AND($A170=0,$B170=1),
    VLOOKUP(1,ChapterTable!$1:$1048576,MATCH("최종"&amp;SUBSTITUTE(SUBSTITUTE(F$1,"standard",""),"|Float",""),ChapterTable!$1:$1,0),0)*ChapterTable!$Q$17,
  IF(AND($A170=0,$B170=0),
    F171,
  IF($B170=0,
    VLOOKUP($A170,ChapterTable!$1:$1048576,MATCH("최종"&amp;SUBSTITUTE(SUBSTITUTE(F$1,"standard",""),"|Float",""),ChapterTable!$1:$1,0),0),
  IF($B170=1,
    IF($L170=FALSE,
      VLOOKUP($A170,ChapterTable!$1:$1048576,MATCH("최종"&amp;SUBSTITUTE(SUBSTITUTE(F$1,"standard",""),"|Float",""),ChapterTable!$1:$1,0),0),
      VLOOKUP($A170-ChapterTable!$Q$11,ChapterTable!$1:$1048576,MATCH("최종"&amp;SUBSTITUTE(SUBSTITUTE(F$1,"standard",""),"|Float",""),ChapterTable!$1:$1,0),0)*ChapterTable!$Q$14
    ),
  OFFSET(F170,-$B170+IF($L170,1,0),0)*
    (VLOOKUP(SUBSTITUTE(SUBSTITUTE(F$1,"standard",""),"|Float","")&amp;"인게임누적곱배수",ChapterTable!$S:$T,2,0)^D170
    +VLOOKUP(SUBSTITUTE(SUBSTITUTE(F$1,"standard",""),"|Float","")&amp;"인게임누적합배수",ChapterTable!$S:$T,2,0)*D170)
  )
  )
  )
)</f>
        <v>360</v>
      </c>
      <c r="G170" t="s">
        <v>76</v>
      </c>
      <c r="J170" t="str">
        <f>IF(ISBLANK(I170),"",
IFERROR(VLOOKUP(I170,[1]StringTable!$1:$1048576,MATCH([1]StringTable!$B$1,[1]StringTable!$1:$1,0),0),
IFERROR(VLOOKUP(I170,[1]InApkStringTable!$1:$1048576,MATCH([1]InApkStringTable!$B$1,[1]InApkStringTable!$1:$1,0),0),
"스트링없음")))</f>
        <v/>
      </c>
      <c r="L170" t="b">
        <v>0</v>
      </c>
      <c r="M170" t="s">
        <v>24</v>
      </c>
      <c r="N170" t="str">
        <f>IF(ISBLANK(M170),"",IF(ISERROR(VLOOKUP(M170,MapTable!$A:$A,1,0)),"맵없음",""))</f>
        <v/>
      </c>
      <c r="O170">
        <f t="shared" si="9"/>
        <v>11</v>
      </c>
      <c r="Q170">
        <f t="shared" si="10"/>
        <v>11</v>
      </c>
      <c r="R170" t="b">
        <f t="shared" ca="1" si="11"/>
        <v>0</v>
      </c>
      <c r="T170" t="b">
        <f t="shared" ca="1" si="12"/>
        <v>0</v>
      </c>
      <c r="V170" t="str">
        <f>IF(ISBLANK(U170),"",IF(ISERROR(VLOOKUP(U170,MapTable!$A:$A,1,0)),"맵없음",""))</f>
        <v/>
      </c>
      <c r="X170" t="str">
        <f>IF(ISBLANK(W170),"",
IF(ISERROR(FIND(",",W170)),
  IF(ISERROR(VLOOKUP(W170,MapTable!$A:$A,1,0)),"맵없음",
  ""),
IF(ISERROR(FIND(",",W170,FIND(",",W170)+1)),
  IF(OR(ISERROR(VLOOKUP(LEFT(W170,FIND(",",W170)-1),MapTable!$A:$A,1,0)),ISERROR(VLOOKUP(TRIM(MID(W170,FIND(",",W170)+1,999)),MapTable!$A:$A,1,0))),"맵없음",
  ""),
IF(ISERROR(FIND(",",W170,FIND(",",W170,FIND(",",W170)+1)+1)),
  IF(OR(ISERROR(VLOOKUP(LEFT(W170,FIND(",",W170)-1),MapTable!$A:$A,1,0)),ISERROR(VLOOKUP(TRIM(MID(W170,FIND(",",W170)+1,FIND(",",W170,FIND(",",W170)+1)-FIND(",",W170)-1)),MapTable!$A:$A,1,0)),ISERROR(VLOOKUP(TRIM(MID(W170,FIND(",",W170,FIND(",",W170)+1)+1,999)),MapTable!$A:$A,1,0))),"맵없음",
  ""),
IF(ISERROR(FIND(",",W170,FIND(",",W170,FIND(",",W170,FIND(",",W170)+1)+1)+1)),
  IF(OR(ISERROR(VLOOKUP(LEFT(W170,FIND(",",W170)-1),MapTable!$A:$A,1,0)),ISERROR(VLOOKUP(TRIM(MID(W170,FIND(",",W170)+1,FIND(",",W170,FIND(",",W170)+1)-FIND(",",W170)-1)),MapTable!$A:$A,1,0)),ISERROR(VLOOKUP(TRIM(MID(W170,FIND(",",W170,FIND(",",W170)+1)+1,FIND(",",W170,FIND(",",W170,FIND(",",W170)+1)+1)-FIND(",",W170,FIND(",",W170)+1)-1)),MapTable!$A:$A,1,0)),ISERROR(VLOOKUP(TRIM(MID(W170,FIND(",",W170,FIND(",",W170,FIND(",",W170)+1)+1)+1,999)),MapTable!$A:$A,1,0))),"맵없음",
  ""),
)))))</f>
        <v/>
      </c>
      <c r="AC170" t="str">
        <f>IF(ISBLANK(AB170),"",IF(ISERROR(VLOOKUP(AB170,[3]DropTable!$A:$A,1,0)),"드랍없음",""))</f>
        <v/>
      </c>
      <c r="AE170" t="str">
        <f>IF(ISBLANK(AD170),"",IF(ISERROR(VLOOKUP(AD170,[3]DropTable!$A:$A,1,0)),"드랍없음",""))</f>
        <v/>
      </c>
      <c r="AG170">
        <v>9.8000000000000007</v>
      </c>
      <c r="AH170">
        <v>1</v>
      </c>
    </row>
    <row r="171" spans="1:34" x14ac:dyDescent="0.3">
      <c r="A171">
        <v>3</v>
      </c>
      <c r="B171">
        <v>36</v>
      </c>
      <c r="C171">
        <f>IF(OR($L171=TRUE,$A171=0,MOD($A171,ChapterTable!$S$20)&lt;&gt;0),
MAX(0,INT(($B171+ChapterTable!$Q$26+VLOOKUP(SUBSTITUTE(C$1,"성장단계","")&amp;"단계오프셋",ChapterTable!$S:$T,2,0))/ChapterTable!$Q$23)),
MAX(0,INT(($B171+ChapterTable!$S$26+VLOOKUP(SUBSTITUTE(C$1,"성장단계","")&amp;"보스단계오프셋",ChapterTable!$S:$T,2,0))/ChapterTable!$S$23)))</f>
        <v>4</v>
      </c>
      <c r="D171">
        <f>IF(OR($L171=TRUE,$A171=0,MOD($A171,ChapterTable!$S$20)&lt;&gt;0),
MAX(0,INT(($B171+ChapterTable!$Q$26+VLOOKUP(SUBSTITUTE(D$1,"성장단계","")&amp;"단계오프셋",ChapterTable!$S:$T,2,0))/ChapterTable!$Q$23)),
MAX(0,INT(($B171+ChapterTable!$S$26+VLOOKUP(SUBSTITUTE(D$1,"성장단계","")&amp;"보스단계오프셋",ChapterTable!$S:$T,2,0))/ChapterTable!$S$23)))</f>
        <v>3</v>
      </c>
      <c r="E171" s="1">
        <f ca="1">IF(AND($A171=0,$B171=1),
    VLOOKUP(1,ChapterTable!$1:$1048576,MATCH("최종"&amp;SUBSTITUTE(SUBSTITUTE(E$1,"standard",""),"|Float",""),ChapterTable!$1:$1,0),0)*ChapterTable!$Q$17,
  IF(AND($A171=0,$B171=0),
    E172,
  IF($B171=0,
    VLOOKUP($A171,ChapterTable!$1:$1048576,MATCH("최종"&amp;SUBSTITUTE(SUBSTITUTE(E$1,"standard",""),"|Float",""),ChapterTable!$1:$1,0),0),
  IF($B171=1,
    IF($L171=FALSE,
      VLOOKUP($A171,ChapterTable!$1:$1048576,MATCH("최종"&amp;SUBSTITUTE(SUBSTITUTE(E$1,"standard",""),"|Float",""),ChapterTable!$1:$1,0),0),
      VLOOKUP($A171-ChapterTable!$Q$11,ChapterTable!$1:$1048576,MATCH("최종"&amp;SUBSTITUTE(SUBSTITUTE(E$1,"standard",""),"|Float",""),ChapterTable!$1:$1,0),0)*ChapterTable!$Q$14
    ),
  OFFSET(E171,-$B171+IF($L171,1,0),0)*
    (VLOOKUP(SUBSTITUTE(SUBSTITUTE(E$1,"standard",""),"|Float","")&amp;"인게임누적곱배수",ChapterTable!$S:$T,2,0)^C171
    +VLOOKUP(SUBSTITUTE(SUBSTITUTE(E$1,"standard",""),"|Float","")&amp;"인게임누적합배수",ChapterTable!$S:$T,2,0)*C171)
  )
  )
  )
)</f>
        <v>972</v>
      </c>
      <c r="F171" s="1">
        <f ca="1">IF(AND($A171=0,$B171=1),
    VLOOKUP(1,ChapterTable!$1:$1048576,MATCH("최종"&amp;SUBSTITUTE(SUBSTITUTE(F$1,"standard",""),"|Float",""),ChapterTable!$1:$1,0),0)*ChapterTable!$Q$17,
  IF(AND($A171=0,$B171=0),
    F172,
  IF($B171=0,
    VLOOKUP($A171,ChapterTable!$1:$1048576,MATCH("최종"&amp;SUBSTITUTE(SUBSTITUTE(F$1,"standard",""),"|Float",""),ChapterTable!$1:$1,0),0),
  IF($B171=1,
    IF($L171=FALSE,
      VLOOKUP($A171,ChapterTable!$1:$1048576,MATCH("최종"&amp;SUBSTITUTE(SUBSTITUTE(F$1,"standard",""),"|Float",""),ChapterTable!$1:$1,0),0),
      VLOOKUP($A171-ChapterTable!$Q$11,ChapterTable!$1:$1048576,MATCH("최종"&amp;SUBSTITUTE(SUBSTITUTE(F$1,"standard",""),"|Float",""),ChapterTable!$1:$1,0),0)*ChapterTable!$Q$14
    ),
  OFFSET(F171,-$B171+IF($L171,1,0),0)*
    (VLOOKUP(SUBSTITUTE(SUBSTITUTE(F$1,"standard",""),"|Float","")&amp;"인게임누적곱배수",ChapterTable!$S:$T,2,0)^D171
    +VLOOKUP(SUBSTITUTE(SUBSTITUTE(F$1,"standard",""),"|Float","")&amp;"인게임누적합배수",ChapterTable!$S:$T,2,0)*D171)
  )
  )
  )
)</f>
        <v>360</v>
      </c>
      <c r="G171" t="s">
        <v>76</v>
      </c>
      <c r="J171" t="str">
        <f>IF(ISBLANK(I171),"",
IFERROR(VLOOKUP(I171,[1]StringTable!$1:$1048576,MATCH([1]StringTable!$B$1,[1]StringTable!$1:$1,0),0),
IFERROR(VLOOKUP(I171,[1]InApkStringTable!$1:$1048576,MATCH([1]InApkStringTable!$B$1,[1]InApkStringTable!$1:$1,0),0),
"스트링없음")))</f>
        <v/>
      </c>
      <c r="L171" t="b">
        <v>0</v>
      </c>
      <c r="M171" t="s">
        <v>24</v>
      </c>
      <c r="N171" t="str">
        <f>IF(ISBLANK(M171),"",IF(ISERROR(VLOOKUP(M171,MapTable!$A:$A,1,0)),"맵없음",""))</f>
        <v/>
      </c>
      <c r="O171">
        <f t="shared" si="9"/>
        <v>4</v>
      </c>
      <c r="Q171">
        <f t="shared" si="10"/>
        <v>4</v>
      </c>
      <c r="R171" t="b">
        <f t="shared" ca="1" si="11"/>
        <v>0</v>
      </c>
      <c r="T171" t="b">
        <f t="shared" ca="1" si="12"/>
        <v>0</v>
      </c>
      <c r="V171" t="str">
        <f>IF(ISBLANK(U171),"",IF(ISERROR(VLOOKUP(U171,MapTable!$A:$A,1,0)),"맵없음",""))</f>
        <v/>
      </c>
      <c r="X171" t="str">
        <f>IF(ISBLANK(W171),"",
IF(ISERROR(FIND(",",W171)),
  IF(ISERROR(VLOOKUP(W171,MapTable!$A:$A,1,0)),"맵없음",
  ""),
IF(ISERROR(FIND(",",W171,FIND(",",W171)+1)),
  IF(OR(ISERROR(VLOOKUP(LEFT(W171,FIND(",",W171)-1),MapTable!$A:$A,1,0)),ISERROR(VLOOKUP(TRIM(MID(W171,FIND(",",W171)+1,999)),MapTable!$A:$A,1,0))),"맵없음",
  ""),
IF(ISERROR(FIND(",",W171,FIND(",",W171,FIND(",",W171)+1)+1)),
  IF(OR(ISERROR(VLOOKUP(LEFT(W171,FIND(",",W171)-1),MapTable!$A:$A,1,0)),ISERROR(VLOOKUP(TRIM(MID(W171,FIND(",",W171)+1,FIND(",",W171,FIND(",",W171)+1)-FIND(",",W171)-1)),MapTable!$A:$A,1,0)),ISERROR(VLOOKUP(TRIM(MID(W171,FIND(",",W171,FIND(",",W171)+1)+1,999)),MapTable!$A:$A,1,0))),"맵없음",
  ""),
IF(ISERROR(FIND(",",W171,FIND(",",W171,FIND(",",W171,FIND(",",W171)+1)+1)+1)),
  IF(OR(ISERROR(VLOOKUP(LEFT(W171,FIND(",",W171)-1),MapTable!$A:$A,1,0)),ISERROR(VLOOKUP(TRIM(MID(W171,FIND(",",W171)+1,FIND(",",W171,FIND(",",W171)+1)-FIND(",",W171)-1)),MapTable!$A:$A,1,0)),ISERROR(VLOOKUP(TRIM(MID(W171,FIND(",",W171,FIND(",",W171)+1)+1,FIND(",",W171,FIND(",",W171,FIND(",",W171)+1)+1)-FIND(",",W171,FIND(",",W171)+1)-1)),MapTable!$A:$A,1,0)),ISERROR(VLOOKUP(TRIM(MID(W171,FIND(",",W171,FIND(",",W171,FIND(",",W171)+1)+1)+1,999)),MapTable!$A:$A,1,0))),"맵없음",
  ""),
)))))</f>
        <v/>
      </c>
      <c r="AC171" t="str">
        <f>IF(ISBLANK(AB171),"",IF(ISERROR(VLOOKUP(AB171,[3]DropTable!$A:$A,1,0)),"드랍없음",""))</f>
        <v/>
      </c>
      <c r="AE171" t="str">
        <f>IF(ISBLANK(AD171),"",IF(ISERROR(VLOOKUP(AD171,[3]DropTable!$A:$A,1,0)),"드랍없음",""))</f>
        <v/>
      </c>
      <c r="AG171">
        <v>9.8000000000000007</v>
      </c>
      <c r="AH171">
        <v>1</v>
      </c>
    </row>
    <row r="172" spans="1:34" x14ac:dyDescent="0.3">
      <c r="A172">
        <v>3</v>
      </c>
      <c r="B172">
        <v>37</v>
      </c>
      <c r="C172">
        <f>IF(OR($L172=TRUE,$A172=0,MOD($A172,ChapterTable!$S$20)&lt;&gt;0),
MAX(0,INT(($B172+ChapterTable!$Q$26+VLOOKUP(SUBSTITUTE(C$1,"성장단계","")&amp;"단계오프셋",ChapterTable!$S:$T,2,0))/ChapterTable!$Q$23)),
MAX(0,INT(($B172+ChapterTable!$S$26+VLOOKUP(SUBSTITUTE(C$1,"성장단계","")&amp;"보스단계오프셋",ChapterTable!$S:$T,2,0))/ChapterTable!$S$23)))</f>
        <v>4</v>
      </c>
      <c r="D172">
        <f>IF(OR($L172=TRUE,$A172=0,MOD($A172,ChapterTable!$S$20)&lt;&gt;0),
MAX(0,INT(($B172+ChapterTable!$Q$26+VLOOKUP(SUBSTITUTE(D$1,"성장단계","")&amp;"단계오프셋",ChapterTable!$S:$T,2,0))/ChapterTable!$Q$23)),
MAX(0,INT(($B172+ChapterTable!$S$26+VLOOKUP(SUBSTITUTE(D$1,"성장단계","")&amp;"보스단계오프셋",ChapterTable!$S:$T,2,0))/ChapterTable!$S$23)))</f>
        <v>3</v>
      </c>
      <c r="E172" s="1">
        <f ca="1">IF(AND($A172=0,$B172=1),
    VLOOKUP(1,ChapterTable!$1:$1048576,MATCH("최종"&amp;SUBSTITUTE(SUBSTITUTE(E$1,"standard",""),"|Float",""),ChapterTable!$1:$1,0),0)*ChapterTable!$Q$17,
  IF(AND($A172=0,$B172=0),
    E173,
  IF($B172=0,
    VLOOKUP($A172,ChapterTable!$1:$1048576,MATCH("최종"&amp;SUBSTITUTE(SUBSTITUTE(E$1,"standard",""),"|Float",""),ChapterTable!$1:$1,0),0),
  IF($B172=1,
    IF($L172=FALSE,
      VLOOKUP($A172,ChapterTable!$1:$1048576,MATCH("최종"&amp;SUBSTITUTE(SUBSTITUTE(E$1,"standard",""),"|Float",""),ChapterTable!$1:$1,0),0),
      VLOOKUP($A172-ChapterTable!$Q$11,ChapterTable!$1:$1048576,MATCH("최종"&amp;SUBSTITUTE(SUBSTITUTE(E$1,"standard",""),"|Float",""),ChapterTable!$1:$1,0),0)*ChapterTable!$Q$14
    ),
  OFFSET(E172,-$B172+IF($L172,1,0),0)*
    (VLOOKUP(SUBSTITUTE(SUBSTITUTE(E$1,"standard",""),"|Float","")&amp;"인게임누적곱배수",ChapterTable!$S:$T,2,0)^C172
    +VLOOKUP(SUBSTITUTE(SUBSTITUTE(E$1,"standard",""),"|Float","")&amp;"인게임누적합배수",ChapterTable!$S:$T,2,0)*C172)
  )
  )
  )
)</f>
        <v>972</v>
      </c>
      <c r="F172" s="1">
        <f ca="1">IF(AND($A172=0,$B172=1),
    VLOOKUP(1,ChapterTable!$1:$1048576,MATCH("최종"&amp;SUBSTITUTE(SUBSTITUTE(F$1,"standard",""),"|Float",""),ChapterTable!$1:$1,0),0)*ChapterTable!$Q$17,
  IF(AND($A172=0,$B172=0),
    F173,
  IF($B172=0,
    VLOOKUP($A172,ChapterTable!$1:$1048576,MATCH("최종"&amp;SUBSTITUTE(SUBSTITUTE(F$1,"standard",""),"|Float",""),ChapterTable!$1:$1,0),0),
  IF($B172=1,
    IF($L172=FALSE,
      VLOOKUP($A172,ChapterTable!$1:$1048576,MATCH("최종"&amp;SUBSTITUTE(SUBSTITUTE(F$1,"standard",""),"|Float",""),ChapterTable!$1:$1,0),0),
      VLOOKUP($A172-ChapterTable!$Q$11,ChapterTable!$1:$1048576,MATCH("최종"&amp;SUBSTITUTE(SUBSTITUTE(F$1,"standard",""),"|Float",""),ChapterTable!$1:$1,0),0)*ChapterTable!$Q$14
    ),
  OFFSET(F172,-$B172+IF($L172,1,0),0)*
    (VLOOKUP(SUBSTITUTE(SUBSTITUTE(F$1,"standard",""),"|Float","")&amp;"인게임누적곱배수",ChapterTable!$S:$T,2,0)^D172
    +VLOOKUP(SUBSTITUTE(SUBSTITUTE(F$1,"standard",""),"|Float","")&amp;"인게임누적합배수",ChapterTable!$S:$T,2,0)*D172)
  )
  )
  )
)</f>
        <v>360</v>
      </c>
      <c r="G172" t="s">
        <v>76</v>
      </c>
      <c r="J172" t="str">
        <f>IF(ISBLANK(I172),"",
IFERROR(VLOOKUP(I172,[1]StringTable!$1:$1048576,MATCH([1]StringTable!$B$1,[1]StringTable!$1:$1,0),0),
IFERROR(VLOOKUP(I172,[1]InApkStringTable!$1:$1048576,MATCH([1]InApkStringTable!$B$1,[1]InApkStringTable!$1:$1,0),0),
"스트링없음")))</f>
        <v/>
      </c>
      <c r="L172" t="b">
        <v>0</v>
      </c>
      <c r="M172" t="s">
        <v>24</v>
      </c>
      <c r="N172" t="str">
        <f>IF(ISBLANK(M172),"",IF(ISERROR(VLOOKUP(M172,MapTable!$A:$A,1,0)),"맵없음",""))</f>
        <v/>
      </c>
      <c r="O172">
        <f t="shared" si="9"/>
        <v>4</v>
      </c>
      <c r="Q172">
        <f t="shared" si="10"/>
        <v>4</v>
      </c>
      <c r="R172" t="b">
        <f t="shared" ca="1" si="11"/>
        <v>0</v>
      </c>
      <c r="T172" t="b">
        <f t="shared" ca="1" si="12"/>
        <v>0</v>
      </c>
      <c r="V172" t="str">
        <f>IF(ISBLANK(U172),"",IF(ISERROR(VLOOKUP(U172,MapTable!$A:$A,1,0)),"맵없음",""))</f>
        <v/>
      </c>
      <c r="X172" t="str">
        <f>IF(ISBLANK(W172),"",
IF(ISERROR(FIND(",",W172)),
  IF(ISERROR(VLOOKUP(W172,MapTable!$A:$A,1,0)),"맵없음",
  ""),
IF(ISERROR(FIND(",",W172,FIND(",",W172)+1)),
  IF(OR(ISERROR(VLOOKUP(LEFT(W172,FIND(",",W172)-1),MapTable!$A:$A,1,0)),ISERROR(VLOOKUP(TRIM(MID(W172,FIND(",",W172)+1,999)),MapTable!$A:$A,1,0))),"맵없음",
  ""),
IF(ISERROR(FIND(",",W172,FIND(",",W172,FIND(",",W172)+1)+1)),
  IF(OR(ISERROR(VLOOKUP(LEFT(W172,FIND(",",W172)-1),MapTable!$A:$A,1,0)),ISERROR(VLOOKUP(TRIM(MID(W172,FIND(",",W172)+1,FIND(",",W172,FIND(",",W172)+1)-FIND(",",W172)-1)),MapTable!$A:$A,1,0)),ISERROR(VLOOKUP(TRIM(MID(W172,FIND(",",W172,FIND(",",W172)+1)+1,999)),MapTable!$A:$A,1,0))),"맵없음",
  ""),
IF(ISERROR(FIND(",",W172,FIND(",",W172,FIND(",",W172,FIND(",",W172)+1)+1)+1)),
  IF(OR(ISERROR(VLOOKUP(LEFT(W172,FIND(",",W172)-1),MapTable!$A:$A,1,0)),ISERROR(VLOOKUP(TRIM(MID(W172,FIND(",",W172)+1,FIND(",",W172,FIND(",",W172)+1)-FIND(",",W172)-1)),MapTable!$A:$A,1,0)),ISERROR(VLOOKUP(TRIM(MID(W172,FIND(",",W172,FIND(",",W172)+1)+1,FIND(",",W172,FIND(",",W172,FIND(",",W172)+1)+1)-FIND(",",W172,FIND(",",W172)+1)-1)),MapTable!$A:$A,1,0)),ISERROR(VLOOKUP(TRIM(MID(W172,FIND(",",W172,FIND(",",W172,FIND(",",W172)+1)+1)+1,999)),MapTable!$A:$A,1,0))),"맵없음",
  ""),
)))))</f>
        <v/>
      </c>
      <c r="AC172" t="str">
        <f>IF(ISBLANK(AB172),"",IF(ISERROR(VLOOKUP(AB172,[3]DropTable!$A:$A,1,0)),"드랍없음",""))</f>
        <v/>
      </c>
      <c r="AE172" t="str">
        <f>IF(ISBLANK(AD172),"",IF(ISERROR(VLOOKUP(AD172,[3]DropTable!$A:$A,1,0)),"드랍없음",""))</f>
        <v/>
      </c>
      <c r="AG172">
        <v>9.8000000000000007</v>
      </c>
      <c r="AH172">
        <v>1</v>
      </c>
    </row>
    <row r="173" spans="1:34" x14ac:dyDescent="0.3">
      <c r="A173">
        <v>3</v>
      </c>
      <c r="B173">
        <v>38</v>
      </c>
      <c r="C173">
        <f>IF(OR($L173=TRUE,$A173=0,MOD($A173,ChapterTable!$S$20)&lt;&gt;0),
MAX(0,INT(($B173+ChapterTable!$Q$26+VLOOKUP(SUBSTITUTE(C$1,"성장단계","")&amp;"단계오프셋",ChapterTable!$S:$T,2,0))/ChapterTable!$Q$23)),
MAX(0,INT(($B173+ChapterTable!$S$26+VLOOKUP(SUBSTITUTE(C$1,"성장단계","")&amp;"보스단계오프셋",ChapterTable!$S:$T,2,0))/ChapterTable!$S$23)))</f>
        <v>4</v>
      </c>
      <c r="D173">
        <f>IF(OR($L173=TRUE,$A173=0,MOD($A173,ChapterTable!$S$20)&lt;&gt;0),
MAX(0,INT(($B173+ChapterTable!$Q$26+VLOOKUP(SUBSTITUTE(D$1,"성장단계","")&amp;"단계오프셋",ChapterTable!$S:$T,2,0))/ChapterTable!$Q$23)),
MAX(0,INT(($B173+ChapterTable!$S$26+VLOOKUP(SUBSTITUTE(D$1,"성장단계","")&amp;"보스단계오프셋",ChapterTable!$S:$T,2,0))/ChapterTable!$S$23)))</f>
        <v>3</v>
      </c>
      <c r="E173" s="1">
        <f ca="1">IF(AND($A173=0,$B173=1),
    VLOOKUP(1,ChapterTable!$1:$1048576,MATCH("최종"&amp;SUBSTITUTE(SUBSTITUTE(E$1,"standard",""),"|Float",""),ChapterTable!$1:$1,0),0)*ChapterTable!$Q$17,
  IF(AND($A173=0,$B173=0),
    E174,
  IF($B173=0,
    VLOOKUP($A173,ChapterTable!$1:$1048576,MATCH("최종"&amp;SUBSTITUTE(SUBSTITUTE(E$1,"standard",""),"|Float",""),ChapterTable!$1:$1,0),0),
  IF($B173=1,
    IF($L173=FALSE,
      VLOOKUP($A173,ChapterTable!$1:$1048576,MATCH("최종"&amp;SUBSTITUTE(SUBSTITUTE(E$1,"standard",""),"|Float",""),ChapterTable!$1:$1,0),0),
      VLOOKUP($A173-ChapterTable!$Q$11,ChapterTable!$1:$1048576,MATCH("최종"&amp;SUBSTITUTE(SUBSTITUTE(E$1,"standard",""),"|Float",""),ChapterTable!$1:$1,0),0)*ChapterTable!$Q$14
    ),
  OFFSET(E173,-$B173+IF($L173,1,0),0)*
    (VLOOKUP(SUBSTITUTE(SUBSTITUTE(E$1,"standard",""),"|Float","")&amp;"인게임누적곱배수",ChapterTable!$S:$T,2,0)^C173
    +VLOOKUP(SUBSTITUTE(SUBSTITUTE(E$1,"standard",""),"|Float","")&amp;"인게임누적합배수",ChapterTable!$S:$T,2,0)*C173)
  )
  )
  )
)</f>
        <v>972</v>
      </c>
      <c r="F173" s="1">
        <f ca="1">IF(AND($A173=0,$B173=1),
    VLOOKUP(1,ChapterTable!$1:$1048576,MATCH("최종"&amp;SUBSTITUTE(SUBSTITUTE(F$1,"standard",""),"|Float",""),ChapterTable!$1:$1,0),0)*ChapterTable!$Q$17,
  IF(AND($A173=0,$B173=0),
    F174,
  IF($B173=0,
    VLOOKUP($A173,ChapterTable!$1:$1048576,MATCH("최종"&amp;SUBSTITUTE(SUBSTITUTE(F$1,"standard",""),"|Float",""),ChapterTable!$1:$1,0),0),
  IF($B173=1,
    IF($L173=FALSE,
      VLOOKUP($A173,ChapterTable!$1:$1048576,MATCH("최종"&amp;SUBSTITUTE(SUBSTITUTE(F$1,"standard",""),"|Float",""),ChapterTable!$1:$1,0),0),
      VLOOKUP($A173-ChapterTable!$Q$11,ChapterTable!$1:$1048576,MATCH("최종"&amp;SUBSTITUTE(SUBSTITUTE(F$1,"standard",""),"|Float",""),ChapterTable!$1:$1,0),0)*ChapterTable!$Q$14
    ),
  OFFSET(F173,-$B173+IF($L173,1,0),0)*
    (VLOOKUP(SUBSTITUTE(SUBSTITUTE(F$1,"standard",""),"|Float","")&amp;"인게임누적곱배수",ChapterTable!$S:$T,2,0)^D173
    +VLOOKUP(SUBSTITUTE(SUBSTITUTE(F$1,"standard",""),"|Float","")&amp;"인게임누적합배수",ChapterTable!$S:$T,2,0)*D173)
  )
  )
  )
)</f>
        <v>360</v>
      </c>
      <c r="G173" t="s">
        <v>76</v>
      </c>
      <c r="J173" t="str">
        <f>IF(ISBLANK(I173),"",
IFERROR(VLOOKUP(I173,[1]StringTable!$1:$1048576,MATCH([1]StringTable!$B$1,[1]StringTable!$1:$1,0),0),
IFERROR(VLOOKUP(I173,[1]InApkStringTable!$1:$1048576,MATCH([1]InApkStringTable!$B$1,[1]InApkStringTable!$1:$1,0),0),
"스트링없음")))</f>
        <v/>
      </c>
      <c r="L173" t="b">
        <v>0</v>
      </c>
      <c r="M173" t="s">
        <v>24</v>
      </c>
      <c r="N173" t="str">
        <f>IF(ISBLANK(M173),"",IF(ISERROR(VLOOKUP(M173,MapTable!$A:$A,1,0)),"맵없음",""))</f>
        <v/>
      </c>
      <c r="O173">
        <f t="shared" si="9"/>
        <v>4</v>
      </c>
      <c r="Q173">
        <f t="shared" si="10"/>
        <v>4</v>
      </c>
      <c r="R173" t="b">
        <f t="shared" ca="1" si="11"/>
        <v>0</v>
      </c>
      <c r="T173" t="b">
        <f t="shared" ca="1" si="12"/>
        <v>0</v>
      </c>
      <c r="V173" t="str">
        <f>IF(ISBLANK(U173),"",IF(ISERROR(VLOOKUP(U173,MapTable!$A:$A,1,0)),"맵없음",""))</f>
        <v/>
      </c>
      <c r="X173" t="str">
        <f>IF(ISBLANK(W173),"",
IF(ISERROR(FIND(",",W173)),
  IF(ISERROR(VLOOKUP(W173,MapTable!$A:$A,1,0)),"맵없음",
  ""),
IF(ISERROR(FIND(",",W173,FIND(",",W173)+1)),
  IF(OR(ISERROR(VLOOKUP(LEFT(W173,FIND(",",W173)-1),MapTable!$A:$A,1,0)),ISERROR(VLOOKUP(TRIM(MID(W173,FIND(",",W173)+1,999)),MapTable!$A:$A,1,0))),"맵없음",
  ""),
IF(ISERROR(FIND(",",W173,FIND(",",W173,FIND(",",W173)+1)+1)),
  IF(OR(ISERROR(VLOOKUP(LEFT(W173,FIND(",",W173)-1),MapTable!$A:$A,1,0)),ISERROR(VLOOKUP(TRIM(MID(W173,FIND(",",W173)+1,FIND(",",W173,FIND(",",W173)+1)-FIND(",",W173)-1)),MapTable!$A:$A,1,0)),ISERROR(VLOOKUP(TRIM(MID(W173,FIND(",",W173,FIND(",",W173)+1)+1,999)),MapTable!$A:$A,1,0))),"맵없음",
  ""),
IF(ISERROR(FIND(",",W173,FIND(",",W173,FIND(",",W173,FIND(",",W173)+1)+1)+1)),
  IF(OR(ISERROR(VLOOKUP(LEFT(W173,FIND(",",W173)-1),MapTable!$A:$A,1,0)),ISERROR(VLOOKUP(TRIM(MID(W173,FIND(",",W173)+1,FIND(",",W173,FIND(",",W173)+1)-FIND(",",W173)-1)),MapTable!$A:$A,1,0)),ISERROR(VLOOKUP(TRIM(MID(W173,FIND(",",W173,FIND(",",W173)+1)+1,FIND(",",W173,FIND(",",W173,FIND(",",W173)+1)+1)-FIND(",",W173,FIND(",",W173)+1)-1)),MapTable!$A:$A,1,0)),ISERROR(VLOOKUP(TRIM(MID(W173,FIND(",",W173,FIND(",",W173,FIND(",",W173)+1)+1)+1,999)),MapTable!$A:$A,1,0))),"맵없음",
  ""),
)))))</f>
        <v/>
      </c>
      <c r="AC173" t="str">
        <f>IF(ISBLANK(AB173),"",IF(ISERROR(VLOOKUP(AB173,[3]DropTable!$A:$A,1,0)),"드랍없음",""))</f>
        <v/>
      </c>
      <c r="AE173" t="str">
        <f>IF(ISBLANK(AD173),"",IF(ISERROR(VLOOKUP(AD173,[3]DropTable!$A:$A,1,0)),"드랍없음",""))</f>
        <v/>
      </c>
      <c r="AG173">
        <v>9.8000000000000007</v>
      </c>
      <c r="AH173">
        <v>1</v>
      </c>
    </row>
    <row r="174" spans="1:34" x14ac:dyDescent="0.3">
      <c r="A174">
        <v>3</v>
      </c>
      <c r="B174">
        <v>39</v>
      </c>
      <c r="C174">
        <f>IF(OR($L174=TRUE,$A174=0,MOD($A174,ChapterTable!$S$20)&lt;&gt;0),
MAX(0,INT(($B174+ChapterTable!$Q$26+VLOOKUP(SUBSTITUTE(C$1,"성장단계","")&amp;"단계오프셋",ChapterTable!$S:$T,2,0))/ChapterTable!$Q$23)),
MAX(0,INT(($B174+ChapterTable!$S$26+VLOOKUP(SUBSTITUTE(C$1,"성장단계","")&amp;"보스단계오프셋",ChapterTable!$S:$T,2,0))/ChapterTable!$S$23)))</f>
        <v>4</v>
      </c>
      <c r="D174">
        <f>IF(OR($L174=TRUE,$A174=0,MOD($A174,ChapterTable!$S$20)&lt;&gt;0),
MAX(0,INT(($B174+ChapterTable!$Q$26+VLOOKUP(SUBSTITUTE(D$1,"성장단계","")&amp;"단계오프셋",ChapterTable!$S:$T,2,0))/ChapterTable!$Q$23)),
MAX(0,INT(($B174+ChapterTable!$S$26+VLOOKUP(SUBSTITUTE(D$1,"성장단계","")&amp;"보스단계오프셋",ChapterTable!$S:$T,2,0))/ChapterTable!$S$23)))</f>
        <v>3</v>
      </c>
      <c r="E174" s="1">
        <f ca="1">IF(AND($A174=0,$B174=1),
    VLOOKUP(1,ChapterTable!$1:$1048576,MATCH("최종"&amp;SUBSTITUTE(SUBSTITUTE(E$1,"standard",""),"|Float",""),ChapterTable!$1:$1,0),0)*ChapterTable!$Q$17,
  IF(AND($A174=0,$B174=0),
    E175,
  IF($B174=0,
    VLOOKUP($A174,ChapterTable!$1:$1048576,MATCH("최종"&amp;SUBSTITUTE(SUBSTITUTE(E$1,"standard",""),"|Float",""),ChapterTable!$1:$1,0),0),
  IF($B174=1,
    IF($L174=FALSE,
      VLOOKUP($A174,ChapterTable!$1:$1048576,MATCH("최종"&amp;SUBSTITUTE(SUBSTITUTE(E$1,"standard",""),"|Float",""),ChapterTable!$1:$1,0),0),
      VLOOKUP($A174-ChapterTable!$Q$11,ChapterTable!$1:$1048576,MATCH("최종"&amp;SUBSTITUTE(SUBSTITUTE(E$1,"standard",""),"|Float",""),ChapterTable!$1:$1,0),0)*ChapterTable!$Q$14
    ),
  OFFSET(E174,-$B174+IF($L174,1,0),0)*
    (VLOOKUP(SUBSTITUTE(SUBSTITUTE(E$1,"standard",""),"|Float","")&amp;"인게임누적곱배수",ChapterTable!$S:$T,2,0)^C174
    +VLOOKUP(SUBSTITUTE(SUBSTITUTE(E$1,"standard",""),"|Float","")&amp;"인게임누적합배수",ChapterTable!$S:$T,2,0)*C174)
  )
  )
  )
)</f>
        <v>972</v>
      </c>
      <c r="F174" s="1">
        <f ca="1">IF(AND($A174=0,$B174=1),
    VLOOKUP(1,ChapterTable!$1:$1048576,MATCH("최종"&amp;SUBSTITUTE(SUBSTITUTE(F$1,"standard",""),"|Float",""),ChapterTable!$1:$1,0),0)*ChapterTable!$Q$17,
  IF(AND($A174=0,$B174=0),
    F175,
  IF($B174=0,
    VLOOKUP($A174,ChapterTable!$1:$1048576,MATCH("최종"&amp;SUBSTITUTE(SUBSTITUTE(F$1,"standard",""),"|Float",""),ChapterTable!$1:$1,0),0),
  IF($B174=1,
    IF($L174=FALSE,
      VLOOKUP($A174,ChapterTable!$1:$1048576,MATCH("최종"&amp;SUBSTITUTE(SUBSTITUTE(F$1,"standard",""),"|Float",""),ChapterTable!$1:$1,0),0),
      VLOOKUP($A174-ChapterTable!$Q$11,ChapterTable!$1:$1048576,MATCH("최종"&amp;SUBSTITUTE(SUBSTITUTE(F$1,"standard",""),"|Float",""),ChapterTable!$1:$1,0),0)*ChapterTable!$Q$14
    ),
  OFFSET(F174,-$B174+IF($L174,1,0),0)*
    (VLOOKUP(SUBSTITUTE(SUBSTITUTE(F$1,"standard",""),"|Float","")&amp;"인게임누적곱배수",ChapterTable!$S:$T,2,0)^D174
    +VLOOKUP(SUBSTITUTE(SUBSTITUTE(F$1,"standard",""),"|Float","")&amp;"인게임누적합배수",ChapterTable!$S:$T,2,0)*D174)
  )
  )
  )
)</f>
        <v>360</v>
      </c>
      <c r="G174" t="s">
        <v>76</v>
      </c>
      <c r="J174" t="str">
        <f>IF(ISBLANK(I174),"",
IFERROR(VLOOKUP(I174,[1]StringTable!$1:$1048576,MATCH([1]StringTable!$B$1,[1]StringTable!$1:$1,0),0),
IFERROR(VLOOKUP(I174,[1]InApkStringTable!$1:$1048576,MATCH([1]InApkStringTable!$B$1,[1]InApkStringTable!$1:$1,0),0),
"스트링없음")))</f>
        <v/>
      </c>
      <c r="L174" t="b">
        <v>0</v>
      </c>
      <c r="M174" t="s">
        <v>24</v>
      </c>
      <c r="N174" t="str">
        <f>IF(ISBLANK(M174),"",IF(ISERROR(VLOOKUP(M174,MapTable!$A:$A,1,0)),"맵없음",""))</f>
        <v/>
      </c>
      <c r="O174">
        <f t="shared" si="9"/>
        <v>94</v>
      </c>
      <c r="Q174">
        <f t="shared" si="10"/>
        <v>94</v>
      </c>
      <c r="R174" t="b">
        <f t="shared" ca="1" si="11"/>
        <v>1</v>
      </c>
      <c r="T174" t="b">
        <f t="shared" ca="1" si="12"/>
        <v>1</v>
      </c>
      <c r="V174" t="str">
        <f>IF(ISBLANK(U174),"",IF(ISERROR(VLOOKUP(U174,MapTable!$A:$A,1,0)),"맵없음",""))</f>
        <v/>
      </c>
      <c r="X174" t="str">
        <f>IF(ISBLANK(W174),"",
IF(ISERROR(FIND(",",W174)),
  IF(ISERROR(VLOOKUP(W174,MapTable!$A:$A,1,0)),"맵없음",
  ""),
IF(ISERROR(FIND(",",W174,FIND(",",W174)+1)),
  IF(OR(ISERROR(VLOOKUP(LEFT(W174,FIND(",",W174)-1),MapTable!$A:$A,1,0)),ISERROR(VLOOKUP(TRIM(MID(W174,FIND(",",W174)+1,999)),MapTable!$A:$A,1,0))),"맵없음",
  ""),
IF(ISERROR(FIND(",",W174,FIND(",",W174,FIND(",",W174)+1)+1)),
  IF(OR(ISERROR(VLOOKUP(LEFT(W174,FIND(",",W174)-1),MapTable!$A:$A,1,0)),ISERROR(VLOOKUP(TRIM(MID(W174,FIND(",",W174)+1,FIND(",",W174,FIND(",",W174)+1)-FIND(",",W174)-1)),MapTable!$A:$A,1,0)),ISERROR(VLOOKUP(TRIM(MID(W174,FIND(",",W174,FIND(",",W174)+1)+1,999)),MapTable!$A:$A,1,0))),"맵없음",
  ""),
IF(ISERROR(FIND(",",W174,FIND(",",W174,FIND(",",W174,FIND(",",W174)+1)+1)+1)),
  IF(OR(ISERROR(VLOOKUP(LEFT(W174,FIND(",",W174)-1),MapTable!$A:$A,1,0)),ISERROR(VLOOKUP(TRIM(MID(W174,FIND(",",W174)+1,FIND(",",W174,FIND(",",W174)+1)-FIND(",",W174)-1)),MapTable!$A:$A,1,0)),ISERROR(VLOOKUP(TRIM(MID(W174,FIND(",",W174,FIND(",",W174)+1)+1,FIND(",",W174,FIND(",",W174,FIND(",",W174)+1)+1)-FIND(",",W174,FIND(",",W174)+1)-1)),MapTable!$A:$A,1,0)),ISERROR(VLOOKUP(TRIM(MID(W174,FIND(",",W174,FIND(",",W174,FIND(",",W174)+1)+1)+1,999)),MapTable!$A:$A,1,0))),"맵없음",
  ""),
)))))</f>
        <v/>
      </c>
      <c r="AC174" t="str">
        <f>IF(ISBLANK(AB174),"",IF(ISERROR(VLOOKUP(AB174,[3]DropTable!$A:$A,1,0)),"드랍없음",""))</f>
        <v/>
      </c>
      <c r="AE174" t="str">
        <f>IF(ISBLANK(AD174),"",IF(ISERROR(VLOOKUP(AD174,[3]DropTable!$A:$A,1,0)),"드랍없음",""))</f>
        <v/>
      </c>
      <c r="AG174">
        <v>9.8000000000000007</v>
      </c>
      <c r="AH174">
        <v>1</v>
      </c>
    </row>
    <row r="175" spans="1:34" x14ac:dyDescent="0.3">
      <c r="A175">
        <v>3</v>
      </c>
      <c r="B175">
        <v>40</v>
      </c>
      <c r="C175">
        <f>IF(OR($L175=TRUE,$A175=0,MOD($A175,ChapterTable!$S$20)&lt;&gt;0),
MAX(0,INT(($B175+ChapterTable!$Q$26+VLOOKUP(SUBSTITUTE(C$1,"성장단계","")&amp;"단계오프셋",ChapterTable!$S:$T,2,0))/ChapterTable!$Q$23)),
MAX(0,INT(($B175+ChapterTable!$S$26+VLOOKUP(SUBSTITUTE(C$1,"성장단계","")&amp;"보스단계오프셋",ChapterTable!$S:$T,2,0))/ChapterTable!$S$23)))</f>
        <v>4</v>
      </c>
      <c r="D175">
        <f>IF(OR($L175=TRUE,$A175=0,MOD($A175,ChapterTable!$S$20)&lt;&gt;0),
MAX(0,INT(($B175+ChapterTable!$Q$26+VLOOKUP(SUBSTITUTE(D$1,"성장단계","")&amp;"단계오프셋",ChapterTable!$S:$T,2,0))/ChapterTable!$Q$23)),
MAX(0,INT(($B175+ChapterTable!$S$26+VLOOKUP(SUBSTITUTE(D$1,"성장단계","")&amp;"보스단계오프셋",ChapterTable!$S:$T,2,0))/ChapterTable!$S$23)))</f>
        <v>3</v>
      </c>
      <c r="E175" s="1">
        <f ca="1">IF(AND($A175=0,$B175=1),
    VLOOKUP(1,ChapterTable!$1:$1048576,MATCH("최종"&amp;SUBSTITUTE(SUBSTITUTE(E$1,"standard",""),"|Float",""),ChapterTable!$1:$1,0),0)*ChapterTable!$Q$17,
  IF(AND($A175=0,$B175=0),
    E176,
  IF($B175=0,
    VLOOKUP($A175,ChapterTable!$1:$1048576,MATCH("최종"&amp;SUBSTITUTE(SUBSTITUTE(E$1,"standard",""),"|Float",""),ChapterTable!$1:$1,0),0),
  IF($B175=1,
    IF($L175=FALSE,
      VLOOKUP($A175,ChapterTable!$1:$1048576,MATCH("최종"&amp;SUBSTITUTE(SUBSTITUTE(E$1,"standard",""),"|Float",""),ChapterTable!$1:$1,0),0),
      VLOOKUP($A175-ChapterTable!$Q$11,ChapterTable!$1:$1048576,MATCH("최종"&amp;SUBSTITUTE(SUBSTITUTE(E$1,"standard",""),"|Float",""),ChapterTable!$1:$1,0),0)*ChapterTable!$Q$14
    ),
  OFFSET(E175,-$B175+IF($L175,1,0),0)*
    (VLOOKUP(SUBSTITUTE(SUBSTITUTE(E$1,"standard",""),"|Float","")&amp;"인게임누적곱배수",ChapterTable!$S:$T,2,0)^C175
    +VLOOKUP(SUBSTITUTE(SUBSTITUTE(E$1,"standard",""),"|Float","")&amp;"인게임누적합배수",ChapterTable!$S:$T,2,0)*C175)
  )
  )
  )
)</f>
        <v>972</v>
      </c>
      <c r="F175" s="1">
        <f ca="1">IF(AND($A175=0,$B175=1),
    VLOOKUP(1,ChapterTable!$1:$1048576,MATCH("최종"&amp;SUBSTITUTE(SUBSTITUTE(F$1,"standard",""),"|Float",""),ChapterTable!$1:$1,0),0)*ChapterTable!$Q$17,
  IF(AND($A175=0,$B175=0),
    F176,
  IF($B175=0,
    VLOOKUP($A175,ChapterTable!$1:$1048576,MATCH("최종"&amp;SUBSTITUTE(SUBSTITUTE(F$1,"standard",""),"|Float",""),ChapterTable!$1:$1,0),0),
  IF($B175=1,
    IF($L175=FALSE,
      VLOOKUP($A175,ChapterTable!$1:$1048576,MATCH("최종"&amp;SUBSTITUTE(SUBSTITUTE(F$1,"standard",""),"|Float",""),ChapterTable!$1:$1,0),0),
      VLOOKUP($A175-ChapterTable!$Q$11,ChapterTable!$1:$1048576,MATCH("최종"&amp;SUBSTITUTE(SUBSTITUTE(F$1,"standard",""),"|Float",""),ChapterTable!$1:$1,0),0)*ChapterTable!$Q$14
    ),
  OFFSET(F175,-$B175+IF($L175,1,0),0)*
    (VLOOKUP(SUBSTITUTE(SUBSTITUTE(F$1,"standard",""),"|Float","")&amp;"인게임누적곱배수",ChapterTable!$S:$T,2,0)^D175
    +VLOOKUP(SUBSTITUTE(SUBSTITUTE(F$1,"standard",""),"|Float","")&amp;"인게임누적합배수",ChapterTable!$S:$T,2,0)*D175)
  )
  )
  )
)</f>
        <v>360</v>
      </c>
      <c r="G175" t="s">
        <v>76</v>
      </c>
      <c r="J175" t="str">
        <f>IF(ISBLANK(I175),"",
IFERROR(VLOOKUP(I175,[1]StringTable!$1:$1048576,MATCH([1]StringTable!$B$1,[1]StringTable!$1:$1,0),0),
IFERROR(VLOOKUP(I175,[1]InApkStringTable!$1:$1048576,MATCH([1]InApkStringTable!$B$1,[1]InApkStringTable!$1:$1,0),0),
"스트링없음")))</f>
        <v/>
      </c>
      <c r="L175" t="b">
        <v>0</v>
      </c>
      <c r="M175" t="s">
        <v>24</v>
      </c>
      <c r="N175" t="str">
        <f>IF(ISBLANK(M175),"",IF(ISERROR(VLOOKUP(M175,MapTable!$A:$A,1,0)),"맵없음",""))</f>
        <v/>
      </c>
      <c r="O175">
        <f t="shared" si="9"/>
        <v>21</v>
      </c>
      <c r="Q175">
        <f t="shared" si="10"/>
        <v>21</v>
      </c>
      <c r="R175" t="b">
        <f t="shared" ca="1" si="11"/>
        <v>0</v>
      </c>
      <c r="T175" t="b">
        <f t="shared" ca="1" si="12"/>
        <v>0</v>
      </c>
      <c r="V175" t="str">
        <f>IF(ISBLANK(U175),"",IF(ISERROR(VLOOKUP(U175,MapTable!$A:$A,1,0)),"맵없음",""))</f>
        <v/>
      </c>
      <c r="X175" t="str">
        <f>IF(ISBLANK(W175),"",
IF(ISERROR(FIND(",",W175)),
  IF(ISERROR(VLOOKUP(W175,MapTable!$A:$A,1,0)),"맵없음",
  ""),
IF(ISERROR(FIND(",",W175,FIND(",",W175)+1)),
  IF(OR(ISERROR(VLOOKUP(LEFT(W175,FIND(",",W175)-1),MapTable!$A:$A,1,0)),ISERROR(VLOOKUP(TRIM(MID(W175,FIND(",",W175)+1,999)),MapTable!$A:$A,1,0))),"맵없음",
  ""),
IF(ISERROR(FIND(",",W175,FIND(",",W175,FIND(",",W175)+1)+1)),
  IF(OR(ISERROR(VLOOKUP(LEFT(W175,FIND(",",W175)-1),MapTable!$A:$A,1,0)),ISERROR(VLOOKUP(TRIM(MID(W175,FIND(",",W175)+1,FIND(",",W175,FIND(",",W175)+1)-FIND(",",W175)-1)),MapTable!$A:$A,1,0)),ISERROR(VLOOKUP(TRIM(MID(W175,FIND(",",W175,FIND(",",W175)+1)+1,999)),MapTable!$A:$A,1,0))),"맵없음",
  ""),
IF(ISERROR(FIND(",",W175,FIND(",",W175,FIND(",",W175,FIND(",",W175)+1)+1)+1)),
  IF(OR(ISERROR(VLOOKUP(LEFT(W175,FIND(",",W175)-1),MapTable!$A:$A,1,0)),ISERROR(VLOOKUP(TRIM(MID(W175,FIND(",",W175)+1,FIND(",",W175,FIND(",",W175)+1)-FIND(",",W175)-1)),MapTable!$A:$A,1,0)),ISERROR(VLOOKUP(TRIM(MID(W175,FIND(",",W175,FIND(",",W175)+1)+1,FIND(",",W175,FIND(",",W175,FIND(",",W175)+1)+1)-FIND(",",W175,FIND(",",W175)+1)-1)),MapTable!$A:$A,1,0)),ISERROR(VLOOKUP(TRIM(MID(W175,FIND(",",W175,FIND(",",W175,FIND(",",W175)+1)+1)+1,999)),MapTable!$A:$A,1,0))),"맵없음",
  ""),
)))))</f>
        <v/>
      </c>
      <c r="AC175" t="str">
        <f>IF(ISBLANK(AB175),"",IF(ISERROR(VLOOKUP(AB175,[3]DropTable!$A:$A,1,0)),"드랍없음",""))</f>
        <v/>
      </c>
      <c r="AE175" t="str">
        <f>IF(ISBLANK(AD175),"",IF(ISERROR(VLOOKUP(AD175,[3]DropTable!$A:$A,1,0)),"드랍없음",""))</f>
        <v/>
      </c>
      <c r="AG175">
        <v>9.8000000000000007</v>
      </c>
      <c r="AH175">
        <v>1</v>
      </c>
    </row>
    <row r="176" spans="1:34" x14ac:dyDescent="0.3">
      <c r="A176">
        <v>3</v>
      </c>
      <c r="B176">
        <v>41</v>
      </c>
      <c r="C176">
        <f>IF(OR($L176=TRUE,$A176=0,MOD($A176,ChapterTable!$S$20)&lt;&gt;0),
MAX(0,INT(($B176+ChapterTable!$Q$26+VLOOKUP(SUBSTITUTE(C$1,"성장단계","")&amp;"단계오프셋",ChapterTable!$S:$T,2,0))/ChapterTable!$Q$23)),
MAX(0,INT(($B176+ChapterTable!$S$26+VLOOKUP(SUBSTITUTE(C$1,"성장단계","")&amp;"보스단계오프셋",ChapterTable!$S:$T,2,0))/ChapterTable!$S$23)))</f>
        <v>4</v>
      </c>
      <c r="D176">
        <f>IF(OR($L176=TRUE,$A176=0,MOD($A176,ChapterTable!$S$20)&lt;&gt;0),
MAX(0,INT(($B176+ChapterTable!$Q$26+VLOOKUP(SUBSTITUTE(D$1,"성장단계","")&amp;"단계오프셋",ChapterTable!$S:$T,2,0))/ChapterTable!$Q$23)),
MAX(0,INT(($B176+ChapterTable!$S$26+VLOOKUP(SUBSTITUTE(D$1,"성장단계","")&amp;"보스단계오프셋",ChapterTable!$S:$T,2,0))/ChapterTable!$S$23)))</f>
        <v>4</v>
      </c>
      <c r="E176" s="1">
        <f ca="1">IF(AND($A176=0,$B176=1),
    VLOOKUP(1,ChapterTable!$1:$1048576,MATCH("최종"&amp;SUBSTITUTE(SUBSTITUTE(E$1,"standard",""),"|Float",""),ChapterTable!$1:$1,0),0)*ChapterTable!$Q$17,
  IF(AND($A176=0,$B176=0),
    E177,
  IF($B176=0,
    VLOOKUP($A176,ChapterTable!$1:$1048576,MATCH("최종"&amp;SUBSTITUTE(SUBSTITUTE(E$1,"standard",""),"|Float",""),ChapterTable!$1:$1,0),0),
  IF($B176=1,
    IF($L176=FALSE,
      VLOOKUP($A176,ChapterTable!$1:$1048576,MATCH("최종"&amp;SUBSTITUTE(SUBSTITUTE(E$1,"standard",""),"|Float",""),ChapterTable!$1:$1,0),0),
      VLOOKUP($A176-ChapterTable!$Q$11,ChapterTable!$1:$1048576,MATCH("최종"&amp;SUBSTITUTE(SUBSTITUTE(E$1,"standard",""),"|Float",""),ChapterTable!$1:$1,0),0)*ChapterTable!$Q$14
    ),
  OFFSET(E176,-$B176+IF($L176,1,0),0)*
    (VLOOKUP(SUBSTITUTE(SUBSTITUTE(E$1,"standard",""),"|Float","")&amp;"인게임누적곱배수",ChapterTable!$S:$T,2,0)^C176
    +VLOOKUP(SUBSTITUTE(SUBSTITUTE(E$1,"standard",""),"|Float","")&amp;"인게임누적합배수",ChapterTable!$S:$T,2,0)*C176)
  )
  )
  )
)</f>
        <v>972</v>
      </c>
      <c r="F176" s="1">
        <f ca="1">IF(AND($A176=0,$B176=1),
    VLOOKUP(1,ChapterTable!$1:$1048576,MATCH("최종"&amp;SUBSTITUTE(SUBSTITUTE(F$1,"standard",""),"|Float",""),ChapterTable!$1:$1,0),0)*ChapterTable!$Q$17,
  IF(AND($A176=0,$B176=0),
    F177,
  IF($B176=0,
    VLOOKUP($A176,ChapterTable!$1:$1048576,MATCH("최종"&amp;SUBSTITUTE(SUBSTITUTE(F$1,"standard",""),"|Float",""),ChapterTable!$1:$1,0),0),
  IF($B176=1,
    IF($L176=FALSE,
      VLOOKUP($A176,ChapterTable!$1:$1048576,MATCH("최종"&amp;SUBSTITUTE(SUBSTITUTE(F$1,"standard",""),"|Float",""),ChapterTable!$1:$1,0),0),
      VLOOKUP($A176-ChapterTable!$Q$11,ChapterTable!$1:$1048576,MATCH("최종"&amp;SUBSTITUTE(SUBSTITUTE(F$1,"standard",""),"|Float",""),ChapterTable!$1:$1,0),0)*ChapterTable!$Q$14
    ),
  OFFSET(F176,-$B176+IF($L176,1,0),0)*
    (VLOOKUP(SUBSTITUTE(SUBSTITUTE(F$1,"standard",""),"|Float","")&amp;"인게임누적곱배수",ChapterTable!$S:$T,2,0)^D176
    +VLOOKUP(SUBSTITUTE(SUBSTITUTE(F$1,"standard",""),"|Float","")&amp;"인게임누적합배수",ChapterTable!$S:$T,2,0)*D176)
  )
  )
  )
)</f>
        <v>405</v>
      </c>
      <c r="G176" t="s">
        <v>76</v>
      </c>
      <c r="J176" t="str">
        <f>IF(ISBLANK(I176),"",
IFERROR(VLOOKUP(I176,[1]StringTable!$1:$1048576,MATCH([1]StringTable!$B$1,[1]StringTable!$1:$1,0),0),
IFERROR(VLOOKUP(I176,[1]InApkStringTable!$1:$1048576,MATCH([1]InApkStringTable!$B$1,[1]InApkStringTable!$1:$1,0),0),
"스트링없음")))</f>
        <v/>
      </c>
      <c r="L176" t="b">
        <v>0</v>
      </c>
      <c r="M176" t="s">
        <v>24</v>
      </c>
      <c r="N176" t="str">
        <f>IF(ISBLANK(M176),"",IF(ISERROR(VLOOKUP(M176,MapTable!$A:$A,1,0)),"맵없음",""))</f>
        <v/>
      </c>
      <c r="O176">
        <f t="shared" si="9"/>
        <v>5</v>
      </c>
      <c r="Q176">
        <f t="shared" si="10"/>
        <v>5</v>
      </c>
      <c r="R176" t="b">
        <f t="shared" ca="1" si="11"/>
        <v>0</v>
      </c>
      <c r="T176" t="b">
        <f t="shared" ca="1" si="12"/>
        <v>0</v>
      </c>
      <c r="V176" t="str">
        <f>IF(ISBLANK(U176),"",IF(ISERROR(VLOOKUP(U176,MapTable!$A:$A,1,0)),"맵없음",""))</f>
        <v/>
      </c>
      <c r="X176" t="str">
        <f>IF(ISBLANK(W176),"",
IF(ISERROR(FIND(",",W176)),
  IF(ISERROR(VLOOKUP(W176,MapTable!$A:$A,1,0)),"맵없음",
  ""),
IF(ISERROR(FIND(",",W176,FIND(",",W176)+1)),
  IF(OR(ISERROR(VLOOKUP(LEFT(W176,FIND(",",W176)-1),MapTable!$A:$A,1,0)),ISERROR(VLOOKUP(TRIM(MID(W176,FIND(",",W176)+1,999)),MapTable!$A:$A,1,0))),"맵없음",
  ""),
IF(ISERROR(FIND(",",W176,FIND(",",W176,FIND(",",W176)+1)+1)),
  IF(OR(ISERROR(VLOOKUP(LEFT(W176,FIND(",",W176)-1),MapTable!$A:$A,1,0)),ISERROR(VLOOKUP(TRIM(MID(W176,FIND(",",W176)+1,FIND(",",W176,FIND(",",W176)+1)-FIND(",",W176)-1)),MapTable!$A:$A,1,0)),ISERROR(VLOOKUP(TRIM(MID(W176,FIND(",",W176,FIND(",",W176)+1)+1,999)),MapTable!$A:$A,1,0))),"맵없음",
  ""),
IF(ISERROR(FIND(",",W176,FIND(",",W176,FIND(",",W176,FIND(",",W176)+1)+1)+1)),
  IF(OR(ISERROR(VLOOKUP(LEFT(W176,FIND(",",W176)-1),MapTable!$A:$A,1,0)),ISERROR(VLOOKUP(TRIM(MID(W176,FIND(",",W176)+1,FIND(",",W176,FIND(",",W176)+1)-FIND(",",W176)-1)),MapTable!$A:$A,1,0)),ISERROR(VLOOKUP(TRIM(MID(W176,FIND(",",W176,FIND(",",W176)+1)+1,FIND(",",W176,FIND(",",W176,FIND(",",W176)+1)+1)-FIND(",",W176,FIND(",",W176)+1)-1)),MapTable!$A:$A,1,0)),ISERROR(VLOOKUP(TRIM(MID(W176,FIND(",",W176,FIND(",",W176,FIND(",",W176)+1)+1)+1,999)),MapTable!$A:$A,1,0))),"맵없음",
  ""),
)))))</f>
        <v/>
      </c>
      <c r="AC176" t="str">
        <f>IF(ISBLANK(AB176),"",IF(ISERROR(VLOOKUP(AB176,[3]DropTable!$A:$A,1,0)),"드랍없음",""))</f>
        <v/>
      </c>
      <c r="AE176" t="str">
        <f>IF(ISBLANK(AD176),"",IF(ISERROR(VLOOKUP(AD176,[3]DropTable!$A:$A,1,0)),"드랍없음",""))</f>
        <v/>
      </c>
      <c r="AG176">
        <v>9.8000000000000007</v>
      </c>
      <c r="AH176">
        <v>1</v>
      </c>
    </row>
    <row r="177" spans="1:34" x14ac:dyDescent="0.3">
      <c r="A177">
        <v>3</v>
      </c>
      <c r="B177">
        <v>42</v>
      </c>
      <c r="C177">
        <f>IF(OR($L177=TRUE,$A177=0,MOD($A177,ChapterTable!$S$20)&lt;&gt;0),
MAX(0,INT(($B177+ChapterTable!$Q$26+VLOOKUP(SUBSTITUTE(C$1,"성장단계","")&amp;"단계오프셋",ChapterTable!$S:$T,2,0))/ChapterTable!$Q$23)),
MAX(0,INT(($B177+ChapterTable!$S$26+VLOOKUP(SUBSTITUTE(C$1,"성장단계","")&amp;"보스단계오프셋",ChapterTable!$S:$T,2,0))/ChapterTable!$S$23)))</f>
        <v>4</v>
      </c>
      <c r="D177">
        <f>IF(OR($L177=TRUE,$A177=0,MOD($A177,ChapterTable!$S$20)&lt;&gt;0),
MAX(0,INT(($B177+ChapterTable!$Q$26+VLOOKUP(SUBSTITUTE(D$1,"성장단계","")&amp;"단계오프셋",ChapterTable!$S:$T,2,0))/ChapterTable!$Q$23)),
MAX(0,INT(($B177+ChapterTable!$S$26+VLOOKUP(SUBSTITUTE(D$1,"성장단계","")&amp;"보스단계오프셋",ChapterTable!$S:$T,2,0))/ChapterTable!$S$23)))</f>
        <v>4</v>
      </c>
      <c r="E177" s="1">
        <f ca="1">IF(AND($A177=0,$B177=1),
    VLOOKUP(1,ChapterTable!$1:$1048576,MATCH("최종"&amp;SUBSTITUTE(SUBSTITUTE(E$1,"standard",""),"|Float",""),ChapterTable!$1:$1,0),0)*ChapterTable!$Q$17,
  IF(AND($A177=0,$B177=0),
    E178,
  IF($B177=0,
    VLOOKUP($A177,ChapterTable!$1:$1048576,MATCH("최종"&amp;SUBSTITUTE(SUBSTITUTE(E$1,"standard",""),"|Float",""),ChapterTable!$1:$1,0),0),
  IF($B177=1,
    IF($L177=FALSE,
      VLOOKUP($A177,ChapterTable!$1:$1048576,MATCH("최종"&amp;SUBSTITUTE(SUBSTITUTE(E$1,"standard",""),"|Float",""),ChapterTable!$1:$1,0),0),
      VLOOKUP($A177-ChapterTable!$Q$11,ChapterTable!$1:$1048576,MATCH("최종"&amp;SUBSTITUTE(SUBSTITUTE(E$1,"standard",""),"|Float",""),ChapterTable!$1:$1,0),0)*ChapterTable!$Q$14
    ),
  OFFSET(E177,-$B177+IF($L177,1,0),0)*
    (VLOOKUP(SUBSTITUTE(SUBSTITUTE(E$1,"standard",""),"|Float","")&amp;"인게임누적곱배수",ChapterTable!$S:$T,2,0)^C177
    +VLOOKUP(SUBSTITUTE(SUBSTITUTE(E$1,"standard",""),"|Float","")&amp;"인게임누적합배수",ChapterTable!$S:$T,2,0)*C177)
  )
  )
  )
)</f>
        <v>972</v>
      </c>
      <c r="F177" s="1">
        <f ca="1">IF(AND($A177=0,$B177=1),
    VLOOKUP(1,ChapterTable!$1:$1048576,MATCH("최종"&amp;SUBSTITUTE(SUBSTITUTE(F$1,"standard",""),"|Float",""),ChapterTable!$1:$1,0),0)*ChapterTable!$Q$17,
  IF(AND($A177=0,$B177=0),
    F178,
  IF($B177=0,
    VLOOKUP($A177,ChapterTable!$1:$1048576,MATCH("최종"&amp;SUBSTITUTE(SUBSTITUTE(F$1,"standard",""),"|Float",""),ChapterTable!$1:$1,0),0),
  IF($B177=1,
    IF($L177=FALSE,
      VLOOKUP($A177,ChapterTable!$1:$1048576,MATCH("최종"&amp;SUBSTITUTE(SUBSTITUTE(F$1,"standard",""),"|Float",""),ChapterTable!$1:$1,0),0),
      VLOOKUP($A177-ChapterTable!$Q$11,ChapterTable!$1:$1048576,MATCH("최종"&amp;SUBSTITUTE(SUBSTITUTE(F$1,"standard",""),"|Float",""),ChapterTable!$1:$1,0),0)*ChapterTable!$Q$14
    ),
  OFFSET(F177,-$B177+IF($L177,1,0),0)*
    (VLOOKUP(SUBSTITUTE(SUBSTITUTE(F$1,"standard",""),"|Float","")&amp;"인게임누적곱배수",ChapterTable!$S:$T,2,0)^D177
    +VLOOKUP(SUBSTITUTE(SUBSTITUTE(F$1,"standard",""),"|Float","")&amp;"인게임누적합배수",ChapterTable!$S:$T,2,0)*D177)
  )
  )
  )
)</f>
        <v>405</v>
      </c>
      <c r="G177" t="s">
        <v>76</v>
      </c>
      <c r="J177" t="str">
        <f>IF(ISBLANK(I177),"",
IFERROR(VLOOKUP(I177,[1]StringTable!$1:$1048576,MATCH([1]StringTable!$B$1,[1]StringTable!$1:$1,0),0),
IFERROR(VLOOKUP(I177,[1]InApkStringTable!$1:$1048576,MATCH([1]InApkStringTable!$B$1,[1]InApkStringTable!$1:$1,0),0),
"스트링없음")))</f>
        <v/>
      </c>
      <c r="L177" t="b">
        <v>0</v>
      </c>
      <c r="M177" t="s">
        <v>24</v>
      </c>
      <c r="N177" t="str">
        <f>IF(ISBLANK(M177),"",IF(ISERROR(VLOOKUP(M177,MapTable!$A:$A,1,0)),"맵없음",""))</f>
        <v/>
      </c>
      <c r="O177">
        <f t="shared" si="9"/>
        <v>5</v>
      </c>
      <c r="Q177">
        <f t="shared" si="10"/>
        <v>5</v>
      </c>
      <c r="R177" t="b">
        <f t="shared" ca="1" si="11"/>
        <v>0</v>
      </c>
      <c r="T177" t="b">
        <f t="shared" ca="1" si="12"/>
        <v>0</v>
      </c>
      <c r="V177" t="str">
        <f>IF(ISBLANK(U177),"",IF(ISERROR(VLOOKUP(U177,MapTable!$A:$A,1,0)),"맵없음",""))</f>
        <v/>
      </c>
      <c r="X177" t="str">
        <f>IF(ISBLANK(W177),"",
IF(ISERROR(FIND(",",W177)),
  IF(ISERROR(VLOOKUP(W177,MapTable!$A:$A,1,0)),"맵없음",
  ""),
IF(ISERROR(FIND(",",W177,FIND(",",W177)+1)),
  IF(OR(ISERROR(VLOOKUP(LEFT(W177,FIND(",",W177)-1),MapTable!$A:$A,1,0)),ISERROR(VLOOKUP(TRIM(MID(W177,FIND(",",W177)+1,999)),MapTable!$A:$A,1,0))),"맵없음",
  ""),
IF(ISERROR(FIND(",",W177,FIND(",",W177,FIND(",",W177)+1)+1)),
  IF(OR(ISERROR(VLOOKUP(LEFT(W177,FIND(",",W177)-1),MapTable!$A:$A,1,0)),ISERROR(VLOOKUP(TRIM(MID(W177,FIND(",",W177)+1,FIND(",",W177,FIND(",",W177)+1)-FIND(",",W177)-1)),MapTable!$A:$A,1,0)),ISERROR(VLOOKUP(TRIM(MID(W177,FIND(",",W177,FIND(",",W177)+1)+1,999)),MapTable!$A:$A,1,0))),"맵없음",
  ""),
IF(ISERROR(FIND(",",W177,FIND(",",W177,FIND(",",W177,FIND(",",W177)+1)+1)+1)),
  IF(OR(ISERROR(VLOOKUP(LEFT(W177,FIND(",",W177)-1),MapTable!$A:$A,1,0)),ISERROR(VLOOKUP(TRIM(MID(W177,FIND(",",W177)+1,FIND(",",W177,FIND(",",W177)+1)-FIND(",",W177)-1)),MapTable!$A:$A,1,0)),ISERROR(VLOOKUP(TRIM(MID(W177,FIND(",",W177,FIND(",",W177)+1)+1,FIND(",",W177,FIND(",",W177,FIND(",",W177)+1)+1)-FIND(",",W177,FIND(",",W177)+1)-1)),MapTable!$A:$A,1,0)),ISERROR(VLOOKUP(TRIM(MID(W177,FIND(",",W177,FIND(",",W177,FIND(",",W177)+1)+1)+1,999)),MapTable!$A:$A,1,0))),"맵없음",
  ""),
)))))</f>
        <v/>
      </c>
      <c r="AC177" t="str">
        <f>IF(ISBLANK(AB177),"",IF(ISERROR(VLOOKUP(AB177,[3]DropTable!$A:$A,1,0)),"드랍없음",""))</f>
        <v/>
      </c>
      <c r="AE177" t="str">
        <f>IF(ISBLANK(AD177),"",IF(ISERROR(VLOOKUP(AD177,[3]DropTable!$A:$A,1,0)),"드랍없음",""))</f>
        <v/>
      </c>
      <c r="AG177">
        <v>9.8000000000000007</v>
      </c>
      <c r="AH177">
        <v>1</v>
      </c>
    </row>
    <row r="178" spans="1:34" x14ac:dyDescent="0.3">
      <c r="A178">
        <v>3</v>
      </c>
      <c r="B178">
        <v>43</v>
      </c>
      <c r="C178">
        <f>IF(OR($L178=TRUE,$A178=0,MOD($A178,ChapterTable!$S$20)&lt;&gt;0),
MAX(0,INT(($B178+ChapterTable!$Q$26+VLOOKUP(SUBSTITUTE(C$1,"성장단계","")&amp;"단계오프셋",ChapterTable!$S:$T,2,0))/ChapterTable!$Q$23)),
MAX(0,INT(($B178+ChapterTable!$S$26+VLOOKUP(SUBSTITUTE(C$1,"성장단계","")&amp;"보스단계오프셋",ChapterTable!$S:$T,2,0))/ChapterTable!$S$23)))</f>
        <v>4</v>
      </c>
      <c r="D178">
        <f>IF(OR($L178=TRUE,$A178=0,MOD($A178,ChapterTable!$S$20)&lt;&gt;0),
MAX(0,INT(($B178+ChapterTable!$Q$26+VLOOKUP(SUBSTITUTE(D$1,"성장단계","")&amp;"단계오프셋",ChapterTable!$S:$T,2,0))/ChapterTable!$Q$23)),
MAX(0,INT(($B178+ChapterTable!$S$26+VLOOKUP(SUBSTITUTE(D$1,"성장단계","")&amp;"보스단계오프셋",ChapterTable!$S:$T,2,0))/ChapterTable!$S$23)))</f>
        <v>4</v>
      </c>
      <c r="E178" s="1">
        <f ca="1">IF(AND($A178=0,$B178=1),
    VLOOKUP(1,ChapterTable!$1:$1048576,MATCH("최종"&amp;SUBSTITUTE(SUBSTITUTE(E$1,"standard",""),"|Float",""),ChapterTable!$1:$1,0),0)*ChapterTable!$Q$17,
  IF(AND($A178=0,$B178=0),
    E179,
  IF($B178=0,
    VLOOKUP($A178,ChapterTable!$1:$1048576,MATCH("최종"&amp;SUBSTITUTE(SUBSTITUTE(E$1,"standard",""),"|Float",""),ChapterTable!$1:$1,0),0),
  IF($B178=1,
    IF($L178=FALSE,
      VLOOKUP($A178,ChapterTable!$1:$1048576,MATCH("최종"&amp;SUBSTITUTE(SUBSTITUTE(E$1,"standard",""),"|Float",""),ChapterTable!$1:$1,0),0),
      VLOOKUP($A178-ChapterTable!$Q$11,ChapterTable!$1:$1048576,MATCH("최종"&amp;SUBSTITUTE(SUBSTITUTE(E$1,"standard",""),"|Float",""),ChapterTable!$1:$1,0),0)*ChapterTable!$Q$14
    ),
  OFFSET(E178,-$B178+IF($L178,1,0),0)*
    (VLOOKUP(SUBSTITUTE(SUBSTITUTE(E$1,"standard",""),"|Float","")&amp;"인게임누적곱배수",ChapterTable!$S:$T,2,0)^C178
    +VLOOKUP(SUBSTITUTE(SUBSTITUTE(E$1,"standard",""),"|Float","")&amp;"인게임누적합배수",ChapterTable!$S:$T,2,0)*C178)
  )
  )
  )
)</f>
        <v>972</v>
      </c>
      <c r="F178" s="1">
        <f ca="1">IF(AND($A178=0,$B178=1),
    VLOOKUP(1,ChapterTable!$1:$1048576,MATCH("최종"&amp;SUBSTITUTE(SUBSTITUTE(F$1,"standard",""),"|Float",""),ChapterTable!$1:$1,0),0)*ChapterTable!$Q$17,
  IF(AND($A178=0,$B178=0),
    F179,
  IF($B178=0,
    VLOOKUP($A178,ChapterTable!$1:$1048576,MATCH("최종"&amp;SUBSTITUTE(SUBSTITUTE(F$1,"standard",""),"|Float",""),ChapterTable!$1:$1,0),0),
  IF($B178=1,
    IF($L178=FALSE,
      VLOOKUP($A178,ChapterTable!$1:$1048576,MATCH("최종"&amp;SUBSTITUTE(SUBSTITUTE(F$1,"standard",""),"|Float",""),ChapterTable!$1:$1,0),0),
      VLOOKUP($A178-ChapterTable!$Q$11,ChapterTable!$1:$1048576,MATCH("최종"&amp;SUBSTITUTE(SUBSTITUTE(F$1,"standard",""),"|Float",""),ChapterTable!$1:$1,0),0)*ChapterTable!$Q$14
    ),
  OFFSET(F178,-$B178+IF($L178,1,0),0)*
    (VLOOKUP(SUBSTITUTE(SUBSTITUTE(F$1,"standard",""),"|Float","")&amp;"인게임누적곱배수",ChapterTable!$S:$T,2,0)^D178
    +VLOOKUP(SUBSTITUTE(SUBSTITUTE(F$1,"standard",""),"|Float","")&amp;"인게임누적합배수",ChapterTable!$S:$T,2,0)*D178)
  )
  )
  )
)</f>
        <v>405</v>
      </c>
      <c r="G178" t="s">
        <v>76</v>
      </c>
      <c r="J178" t="str">
        <f>IF(ISBLANK(I178),"",
IFERROR(VLOOKUP(I178,[1]StringTable!$1:$1048576,MATCH([1]StringTable!$B$1,[1]StringTable!$1:$1,0),0),
IFERROR(VLOOKUP(I178,[1]InApkStringTable!$1:$1048576,MATCH([1]InApkStringTable!$B$1,[1]InApkStringTable!$1:$1,0),0),
"스트링없음")))</f>
        <v/>
      </c>
      <c r="L178" t="b">
        <v>0</v>
      </c>
      <c r="M178" t="s">
        <v>24</v>
      </c>
      <c r="N178" t="str">
        <f>IF(ISBLANK(M178),"",IF(ISERROR(VLOOKUP(M178,MapTable!$A:$A,1,0)),"맵없음",""))</f>
        <v/>
      </c>
      <c r="O178">
        <f t="shared" si="9"/>
        <v>5</v>
      </c>
      <c r="Q178">
        <f t="shared" si="10"/>
        <v>5</v>
      </c>
      <c r="R178" t="b">
        <f t="shared" ca="1" si="11"/>
        <v>0</v>
      </c>
      <c r="T178" t="b">
        <f t="shared" ca="1" si="12"/>
        <v>0</v>
      </c>
      <c r="V178" t="str">
        <f>IF(ISBLANK(U178),"",IF(ISERROR(VLOOKUP(U178,MapTable!$A:$A,1,0)),"맵없음",""))</f>
        <v/>
      </c>
      <c r="X178" t="str">
        <f>IF(ISBLANK(W178),"",
IF(ISERROR(FIND(",",W178)),
  IF(ISERROR(VLOOKUP(W178,MapTable!$A:$A,1,0)),"맵없음",
  ""),
IF(ISERROR(FIND(",",W178,FIND(",",W178)+1)),
  IF(OR(ISERROR(VLOOKUP(LEFT(W178,FIND(",",W178)-1),MapTable!$A:$A,1,0)),ISERROR(VLOOKUP(TRIM(MID(W178,FIND(",",W178)+1,999)),MapTable!$A:$A,1,0))),"맵없음",
  ""),
IF(ISERROR(FIND(",",W178,FIND(",",W178,FIND(",",W178)+1)+1)),
  IF(OR(ISERROR(VLOOKUP(LEFT(W178,FIND(",",W178)-1),MapTable!$A:$A,1,0)),ISERROR(VLOOKUP(TRIM(MID(W178,FIND(",",W178)+1,FIND(",",W178,FIND(",",W178)+1)-FIND(",",W178)-1)),MapTable!$A:$A,1,0)),ISERROR(VLOOKUP(TRIM(MID(W178,FIND(",",W178,FIND(",",W178)+1)+1,999)),MapTable!$A:$A,1,0))),"맵없음",
  ""),
IF(ISERROR(FIND(",",W178,FIND(",",W178,FIND(",",W178,FIND(",",W178)+1)+1)+1)),
  IF(OR(ISERROR(VLOOKUP(LEFT(W178,FIND(",",W178)-1),MapTable!$A:$A,1,0)),ISERROR(VLOOKUP(TRIM(MID(W178,FIND(",",W178)+1,FIND(",",W178,FIND(",",W178)+1)-FIND(",",W178)-1)),MapTable!$A:$A,1,0)),ISERROR(VLOOKUP(TRIM(MID(W178,FIND(",",W178,FIND(",",W178)+1)+1,FIND(",",W178,FIND(",",W178,FIND(",",W178)+1)+1)-FIND(",",W178,FIND(",",W178)+1)-1)),MapTable!$A:$A,1,0)),ISERROR(VLOOKUP(TRIM(MID(W178,FIND(",",W178,FIND(",",W178,FIND(",",W178)+1)+1)+1,999)),MapTable!$A:$A,1,0))),"맵없음",
  ""),
)))))</f>
        <v/>
      </c>
      <c r="AC178" t="str">
        <f>IF(ISBLANK(AB178),"",IF(ISERROR(VLOOKUP(AB178,[3]DropTable!$A:$A,1,0)),"드랍없음",""))</f>
        <v/>
      </c>
      <c r="AE178" t="str">
        <f>IF(ISBLANK(AD178),"",IF(ISERROR(VLOOKUP(AD178,[3]DropTable!$A:$A,1,0)),"드랍없음",""))</f>
        <v/>
      </c>
      <c r="AG178">
        <v>9.8000000000000007</v>
      </c>
      <c r="AH178">
        <v>1</v>
      </c>
    </row>
    <row r="179" spans="1:34" x14ac:dyDescent="0.3">
      <c r="A179">
        <v>3</v>
      </c>
      <c r="B179">
        <v>44</v>
      </c>
      <c r="C179">
        <f>IF(OR($L179=TRUE,$A179=0,MOD($A179,ChapterTable!$S$20)&lt;&gt;0),
MAX(0,INT(($B179+ChapterTable!$Q$26+VLOOKUP(SUBSTITUTE(C$1,"성장단계","")&amp;"단계오프셋",ChapterTable!$S:$T,2,0))/ChapterTable!$Q$23)),
MAX(0,INT(($B179+ChapterTable!$S$26+VLOOKUP(SUBSTITUTE(C$1,"성장단계","")&amp;"보스단계오프셋",ChapterTable!$S:$T,2,0))/ChapterTable!$S$23)))</f>
        <v>4</v>
      </c>
      <c r="D179">
        <f>IF(OR($L179=TRUE,$A179=0,MOD($A179,ChapterTable!$S$20)&lt;&gt;0),
MAX(0,INT(($B179+ChapterTable!$Q$26+VLOOKUP(SUBSTITUTE(D$1,"성장단계","")&amp;"단계오프셋",ChapterTable!$S:$T,2,0))/ChapterTable!$Q$23)),
MAX(0,INT(($B179+ChapterTable!$S$26+VLOOKUP(SUBSTITUTE(D$1,"성장단계","")&amp;"보스단계오프셋",ChapterTable!$S:$T,2,0))/ChapterTable!$S$23)))</f>
        <v>4</v>
      </c>
      <c r="E179" s="1">
        <f ca="1">IF(AND($A179=0,$B179=1),
    VLOOKUP(1,ChapterTable!$1:$1048576,MATCH("최종"&amp;SUBSTITUTE(SUBSTITUTE(E$1,"standard",""),"|Float",""),ChapterTable!$1:$1,0),0)*ChapterTable!$Q$17,
  IF(AND($A179=0,$B179=0),
    E180,
  IF($B179=0,
    VLOOKUP($A179,ChapterTable!$1:$1048576,MATCH("최종"&amp;SUBSTITUTE(SUBSTITUTE(E$1,"standard",""),"|Float",""),ChapterTable!$1:$1,0),0),
  IF($B179=1,
    IF($L179=FALSE,
      VLOOKUP($A179,ChapterTable!$1:$1048576,MATCH("최종"&amp;SUBSTITUTE(SUBSTITUTE(E$1,"standard",""),"|Float",""),ChapterTable!$1:$1,0),0),
      VLOOKUP($A179-ChapterTable!$Q$11,ChapterTable!$1:$1048576,MATCH("최종"&amp;SUBSTITUTE(SUBSTITUTE(E$1,"standard",""),"|Float",""),ChapterTable!$1:$1,0),0)*ChapterTable!$Q$14
    ),
  OFFSET(E179,-$B179+IF($L179,1,0),0)*
    (VLOOKUP(SUBSTITUTE(SUBSTITUTE(E$1,"standard",""),"|Float","")&amp;"인게임누적곱배수",ChapterTable!$S:$T,2,0)^C179
    +VLOOKUP(SUBSTITUTE(SUBSTITUTE(E$1,"standard",""),"|Float","")&amp;"인게임누적합배수",ChapterTable!$S:$T,2,0)*C179)
  )
  )
  )
)</f>
        <v>972</v>
      </c>
      <c r="F179" s="1">
        <f ca="1">IF(AND($A179=0,$B179=1),
    VLOOKUP(1,ChapterTable!$1:$1048576,MATCH("최종"&amp;SUBSTITUTE(SUBSTITUTE(F$1,"standard",""),"|Float",""),ChapterTable!$1:$1,0),0)*ChapterTable!$Q$17,
  IF(AND($A179=0,$B179=0),
    F180,
  IF($B179=0,
    VLOOKUP($A179,ChapterTable!$1:$1048576,MATCH("최종"&amp;SUBSTITUTE(SUBSTITUTE(F$1,"standard",""),"|Float",""),ChapterTable!$1:$1,0),0),
  IF($B179=1,
    IF($L179=FALSE,
      VLOOKUP($A179,ChapterTable!$1:$1048576,MATCH("최종"&amp;SUBSTITUTE(SUBSTITUTE(F$1,"standard",""),"|Float",""),ChapterTable!$1:$1,0),0),
      VLOOKUP($A179-ChapterTable!$Q$11,ChapterTable!$1:$1048576,MATCH("최종"&amp;SUBSTITUTE(SUBSTITUTE(F$1,"standard",""),"|Float",""),ChapterTable!$1:$1,0),0)*ChapterTable!$Q$14
    ),
  OFFSET(F179,-$B179+IF($L179,1,0),0)*
    (VLOOKUP(SUBSTITUTE(SUBSTITUTE(F$1,"standard",""),"|Float","")&amp;"인게임누적곱배수",ChapterTable!$S:$T,2,0)^D179
    +VLOOKUP(SUBSTITUTE(SUBSTITUTE(F$1,"standard",""),"|Float","")&amp;"인게임누적합배수",ChapterTable!$S:$T,2,0)*D179)
  )
  )
  )
)</f>
        <v>405</v>
      </c>
      <c r="G179" t="s">
        <v>76</v>
      </c>
      <c r="J179" t="str">
        <f>IF(ISBLANK(I179),"",
IFERROR(VLOOKUP(I179,[1]StringTable!$1:$1048576,MATCH([1]StringTable!$B$1,[1]StringTable!$1:$1,0),0),
IFERROR(VLOOKUP(I179,[1]InApkStringTable!$1:$1048576,MATCH([1]InApkStringTable!$B$1,[1]InApkStringTable!$1:$1,0),0),
"스트링없음")))</f>
        <v/>
      </c>
      <c r="L179" t="b">
        <v>0</v>
      </c>
      <c r="M179" t="s">
        <v>24</v>
      </c>
      <c r="N179" t="str">
        <f>IF(ISBLANK(M179),"",IF(ISERROR(VLOOKUP(M179,MapTable!$A:$A,1,0)),"맵없음",""))</f>
        <v/>
      </c>
      <c r="O179">
        <f t="shared" si="9"/>
        <v>5</v>
      </c>
      <c r="Q179">
        <f t="shared" si="10"/>
        <v>5</v>
      </c>
      <c r="R179" t="b">
        <f t="shared" ca="1" si="11"/>
        <v>0</v>
      </c>
      <c r="T179" t="b">
        <f t="shared" ca="1" si="12"/>
        <v>0</v>
      </c>
      <c r="V179" t="str">
        <f>IF(ISBLANK(U179),"",IF(ISERROR(VLOOKUP(U179,MapTable!$A:$A,1,0)),"맵없음",""))</f>
        <v/>
      </c>
      <c r="X179" t="str">
        <f>IF(ISBLANK(W179),"",
IF(ISERROR(FIND(",",W179)),
  IF(ISERROR(VLOOKUP(W179,MapTable!$A:$A,1,0)),"맵없음",
  ""),
IF(ISERROR(FIND(",",W179,FIND(",",W179)+1)),
  IF(OR(ISERROR(VLOOKUP(LEFT(W179,FIND(",",W179)-1),MapTable!$A:$A,1,0)),ISERROR(VLOOKUP(TRIM(MID(W179,FIND(",",W179)+1,999)),MapTable!$A:$A,1,0))),"맵없음",
  ""),
IF(ISERROR(FIND(",",W179,FIND(",",W179,FIND(",",W179)+1)+1)),
  IF(OR(ISERROR(VLOOKUP(LEFT(W179,FIND(",",W179)-1),MapTable!$A:$A,1,0)),ISERROR(VLOOKUP(TRIM(MID(W179,FIND(",",W179)+1,FIND(",",W179,FIND(",",W179)+1)-FIND(",",W179)-1)),MapTable!$A:$A,1,0)),ISERROR(VLOOKUP(TRIM(MID(W179,FIND(",",W179,FIND(",",W179)+1)+1,999)),MapTable!$A:$A,1,0))),"맵없음",
  ""),
IF(ISERROR(FIND(",",W179,FIND(",",W179,FIND(",",W179,FIND(",",W179)+1)+1)+1)),
  IF(OR(ISERROR(VLOOKUP(LEFT(W179,FIND(",",W179)-1),MapTable!$A:$A,1,0)),ISERROR(VLOOKUP(TRIM(MID(W179,FIND(",",W179)+1,FIND(",",W179,FIND(",",W179)+1)-FIND(",",W179)-1)),MapTable!$A:$A,1,0)),ISERROR(VLOOKUP(TRIM(MID(W179,FIND(",",W179,FIND(",",W179)+1)+1,FIND(",",W179,FIND(",",W179,FIND(",",W179)+1)+1)-FIND(",",W179,FIND(",",W179)+1)-1)),MapTable!$A:$A,1,0)),ISERROR(VLOOKUP(TRIM(MID(W179,FIND(",",W179,FIND(",",W179,FIND(",",W179)+1)+1)+1,999)),MapTable!$A:$A,1,0))),"맵없음",
  ""),
)))))</f>
        <v/>
      </c>
      <c r="AC179" t="str">
        <f>IF(ISBLANK(AB179),"",IF(ISERROR(VLOOKUP(AB179,[3]DropTable!$A:$A,1,0)),"드랍없음",""))</f>
        <v/>
      </c>
      <c r="AE179" t="str">
        <f>IF(ISBLANK(AD179),"",IF(ISERROR(VLOOKUP(AD179,[3]DropTable!$A:$A,1,0)),"드랍없음",""))</f>
        <v/>
      </c>
      <c r="AG179">
        <v>9.8000000000000007</v>
      </c>
      <c r="AH179">
        <v>1</v>
      </c>
    </row>
    <row r="180" spans="1:34" x14ac:dyDescent="0.3">
      <c r="A180">
        <v>3</v>
      </c>
      <c r="B180">
        <v>45</v>
      </c>
      <c r="C180">
        <f>IF(OR($L180=TRUE,$A180=0,MOD($A180,ChapterTable!$S$20)&lt;&gt;0),
MAX(0,INT(($B180+ChapterTable!$Q$26+VLOOKUP(SUBSTITUTE(C$1,"성장단계","")&amp;"단계오프셋",ChapterTable!$S:$T,2,0))/ChapterTable!$Q$23)),
MAX(0,INT(($B180+ChapterTable!$S$26+VLOOKUP(SUBSTITUTE(C$1,"성장단계","")&amp;"보스단계오프셋",ChapterTable!$S:$T,2,0))/ChapterTable!$S$23)))</f>
        <v>4</v>
      </c>
      <c r="D180">
        <f>IF(OR($L180=TRUE,$A180=0,MOD($A180,ChapterTable!$S$20)&lt;&gt;0),
MAX(0,INT(($B180+ChapterTable!$Q$26+VLOOKUP(SUBSTITUTE(D$1,"성장단계","")&amp;"단계오프셋",ChapterTable!$S:$T,2,0))/ChapterTable!$Q$23)),
MAX(0,INT(($B180+ChapterTable!$S$26+VLOOKUP(SUBSTITUTE(D$1,"성장단계","")&amp;"보스단계오프셋",ChapterTable!$S:$T,2,0))/ChapterTable!$S$23)))</f>
        <v>4</v>
      </c>
      <c r="E180" s="1">
        <f ca="1">IF(AND($A180=0,$B180=1),
    VLOOKUP(1,ChapterTable!$1:$1048576,MATCH("최종"&amp;SUBSTITUTE(SUBSTITUTE(E$1,"standard",""),"|Float",""),ChapterTable!$1:$1,0),0)*ChapterTable!$Q$17,
  IF(AND($A180=0,$B180=0),
    E181,
  IF($B180=0,
    VLOOKUP($A180,ChapterTable!$1:$1048576,MATCH("최종"&amp;SUBSTITUTE(SUBSTITUTE(E$1,"standard",""),"|Float",""),ChapterTable!$1:$1,0),0),
  IF($B180=1,
    IF($L180=FALSE,
      VLOOKUP($A180,ChapterTable!$1:$1048576,MATCH("최종"&amp;SUBSTITUTE(SUBSTITUTE(E$1,"standard",""),"|Float",""),ChapterTable!$1:$1,0),0),
      VLOOKUP($A180-ChapterTable!$Q$11,ChapterTable!$1:$1048576,MATCH("최종"&amp;SUBSTITUTE(SUBSTITUTE(E$1,"standard",""),"|Float",""),ChapterTable!$1:$1,0),0)*ChapterTable!$Q$14
    ),
  OFFSET(E180,-$B180+IF($L180,1,0),0)*
    (VLOOKUP(SUBSTITUTE(SUBSTITUTE(E$1,"standard",""),"|Float","")&amp;"인게임누적곱배수",ChapterTable!$S:$T,2,0)^C180
    +VLOOKUP(SUBSTITUTE(SUBSTITUTE(E$1,"standard",""),"|Float","")&amp;"인게임누적합배수",ChapterTable!$S:$T,2,0)*C180)
  )
  )
  )
)</f>
        <v>972</v>
      </c>
      <c r="F180" s="1">
        <f ca="1">IF(AND($A180=0,$B180=1),
    VLOOKUP(1,ChapterTable!$1:$1048576,MATCH("최종"&amp;SUBSTITUTE(SUBSTITUTE(F$1,"standard",""),"|Float",""),ChapterTable!$1:$1,0),0)*ChapterTable!$Q$17,
  IF(AND($A180=0,$B180=0),
    F181,
  IF($B180=0,
    VLOOKUP($A180,ChapterTable!$1:$1048576,MATCH("최종"&amp;SUBSTITUTE(SUBSTITUTE(F$1,"standard",""),"|Float",""),ChapterTable!$1:$1,0),0),
  IF($B180=1,
    IF($L180=FALSE,
      VLOOKUP($A180,ChapterTable!$1:$1048576,MATCH("최종"&amp;SUBSTITUTE(SUBSTITUTE(F$1,"standard",""),"|Float",""),ChapterTable!$1:$1,0),0),
      VLOOKUP($A180-ChapterTable!$Q$11,ChapterTable!$1:$1048576,MATCH("최종"&amp;SUBSTITUTE(SUBSTITUTE(F$1,"standard",""),"|Float",""),ChapterTable!$1:$1,0),0)*ChapterTable!$Q$14
    ),
  OFFSET(F180,-$B180+IF($L180,1,0),0)*
    (VLOOKUP(SUBSTITUTE(SUBSTITUTE(F$1,"standard",""),"|Float","")&amp;"인게임누적곱배수",ChapterTable!$S:$T,2,0)^D180
    +VLOOKUP(SUBSTITUTE(SUBSTITUTE(F$1,"standard",""),"|Float","")&amp;"인게임누적합배수",ChapterTable!$S:$T,2,0)*D180)
  )
  )
  )
)</f>
        <v>405</v>
      </c>
      <c r="G180" t="s">
        <v>76</v>
      </c>
      <c r="J180" t="str">
        <f>IF(ISBLANK(I180),"",
IFERROR(VLOOKUP(I180,[1]StringTable!$1:$1048576,MATCH([1]StringTable!$B$1,[1]StringTable!$1:$1,0),0),
IFERROR(VLOOKUP(I180,[1]InApkStringTable!$1:$1048576,MATCH([1]InApkStringTable!$B$1,[1]InApkStringTable!$1:$1,0),0),
"스트링없음")))</f>
        <v/>
      </c>
      <c r="L180" t="b">
        <v>0</v>
      </c>
      <c r="M180" t="s">
        <v>24</v>
      </c>
      <c r="N180" t="str">
        <f>IF(ISBLANK(M180),"",IF(ISERROR(VLOOKUP(M180,MapTable!$A:$A,1,0)),"맵없음",""))</f>
        <v/>
      </c>
      <c r="O180">
        <f t="shared" si="9"/>
        <v>11</v>
      </c>
      <c r="Q180">
        <f t="shared" si="10"/>
        <v>11</v>
      </c>
      <c r="R180" t="b">
        <f t="shared" ca="1" si="11"/>
        <v>0</v>
      </c>
      <c r="T180" t="b">
        <f t="shared" ca="1" si="12"/>
        <v>0</v>
      </c>
      <c r="V180" t="str">
        <f>IF(ISBLANK(U180),"",IF(ISERROR(VLOOKUP(U180,MapTable!$A:$A,1,0)),"맵없음",""))</f>
        <v/>
      </c>
      <c r="X180" t="str">
        <f>IF(ISBLANK(W180),"",
IF(ISERROR(FIND(",",W180)),
  IF(ISERROR(VLOOKUP(W180,MapTable!$A:$A,1,0)),"맵없음",
  ""),
IF(ISERROR(FIND(",",W180,FIND(",",W180)+1)),
  IF(OR(ISERROR(VLOOKUP(LEFT(W180,FIND(",",W180)-1),MapTable!$A:$A,1,0)),ISERROR(VLOOKUP(TRIM(MID(W180,FIND(",",W180)+1,999)),MapTable!$A:$A,1,0))),"맵없음",
  ""),
IF(ISERROR(FIND(",",W180,FIND(",",W180,FIND(",",W180)+1)+1)),
  IF(OR(ISERROR(VLOOKUP(LEFT(W180,FIND(",",W180)-1),MapTable!$A:$A,1,0)),ISERROR(VLOOKUP(TRIM(MID(W180,FIND(",",W180)+1,FIND(",",W180,FIND(",",W180)+1)-FIND(",",W180)-1)),MapTable!$A:$A,1,0)),ISERROR(VLOOKUP(TRIM(MID(W180,FIND(",",W180,FIND(",",W180)+1)+1,999)),MapTable!$A:$A,1,0))),"맵없음",
  ""),
IF(ISERROR(FIND(",",W180,FIND(",",W180,FIND(",",W180,FIND(",",W180)+1)+1)+1)),
  IF(OR(ISERROR(VLOOKUP(LEFT(W180,FIND(",",W180)-1),MapTable!$A:$A,1,0)),ISERROR(VLOOKUP(TRIM(MID(W180,FIND(",",W180)+1,FIND(",",W180,FIND(",",W180)+1)-FIND(",",W180)-1)),MapTable!$A:$A,1,0)),ISERROR(VLOOKUP(TRIM(MID(W180,FIND(",",W180,FIND(",",W180)+1)+1,FIND(",",W180,FIND(",",W180,FIND(",",W180)+1)+1)-FIND(",",W180,FIND(",",W180)+1)-1)),MapTable!$A:$A,1,0)),ISERROR(VLOOKUP(TRIM(MID(W180,FIND(",",W180,FIND(",",W180,FIND(",",W180)+1)+1)+1,999)),MapTable!$A:$A,1,0))),"맵없음",
  ""),
)))))</f>
        <v/>
      </c>
      <c r="AC180" t="str">
        <f>IF(ISBLANK(AB180),"",IF(ISERROR(VLOOKUP(AB180,[3]DropTable!$A:$A,1,0)),"드랍없음",""))</f>
        <v/>
      </c>
      <c r="AE180" t="str">
        <f>IF(ISBLANK(AD180),"",IF(ISERROR(VLOOKUP(AD180,[3]DropTable!$A:$A,1,0)),"드랍없음",""))</f>
        <v/>
      </c>
      <c r="AG180">
        <v>9.8000000000000007</v>
      </c>
      <c r="AH180">
        <v>1</v>
      </c>
    </row>
    <row r="181" spans="1:34" x14ac:dyDescent="0.3">
      <c r="A181">
        <v>3</v>
      </c>
      <c r="B181">
        <v>46</v>
      </c>
      <c r="C181">
        <f>IF(OR($L181=TRUE,$A181=0,MOD($A181,ChapterTable!$S$20)&lt;&gt;0),
MAX(0,INT(($B181+ChapterTable!$Q$26+VLOOKUP(SUBSTITUTE(C$1,"성장단계","")&amp;"단계오프셋",ChapterTable!$S:$T,2,0))/ChapterTable!$Q$23)),
MAX(0,INT(($B181+ChapterTable!$S$26+VLOOKUP(SUBSTITUTE(C$1,"성장단계","")&amp;"보스단계오프셋",ChapterTable!$S:$T,2,0))/ChapterTable!$S$23)))</f>
        <v>5</v>
      </c>
      <c r="D181">
        <f>IF(OR($L181=TRUE,$A181=0,MOD($A181,ChapterTable!$S$20)&lt;&gt;0),
MAX(0,INT(($B181+ChapterTable!$Q$26+VLOOKUP(SUBSTITUTE(D$1,"성장단계","")&amp;"단계오프셋",ChapterTable!$S:$T,2,0))/ChapterTable!$Q$23)),
MAX(0,INT(($B181+ChapterTable!$S$26+VLOOKUP(SUBSTITUTE(D$1,"성장단계","")&amp;"보스단계오프셋",ChapterTable!$S:$T,2,0))/ChapterTable!$S$23)))</f>
        <v>4</v>
      </c>
      <c r="E181" s="1">
        <f ca="1">IF(AND($A181=0,$B181=1),
    VLOOKUP(1,ChapterTable!$1:$1048576,MATCH("최종"&amp;SUBSTITUTE(SUBSTITUTE(E$1,"standard",""),"|Float",""),ChapterTable!$1:$1,0),0)*ChapterTable!$Q$17,
  IF(AND($A181=0,$B181=0),
    E182,
  IF($B181=0,
    VLOOKUP($A181,ChapterTable!$1:$1048576,MATCH("최종"&amp;SUBSTITUTE(SUBSTITUTE(E$1,"standard",""),"|Float",""),ChapterTable!$1:$1,0),0),
  IF($B181=1,
    IF($L181=FALSE,
      VLOOKUP($A181,ChapterTable!$1:$1048576,MATCH("최종"&amp;SUBSTITUTE(SUBSTITUTE(E$1,"standard",""),"|Float",""),ChapterTable!$1:$1,0),0),
      VLOOKUP($A181-ChapterTable!$Q$11,ChapterTable!$1:$1048576,MATCH("최종"&amp;SUBSTITUTE(SUBSTITUTE(E$1,"standard",""),"|Float",""),ChapterTable!$1:$1,0),0)*ChapterTable!$Q$14
    ),
  OFFSET(E181,-$B181+IF($L181,1,0),0)*
    (VLOOKUP(SUBSTITUTE(SUBSTITUTE(E$1,"standard",""),"|Float","")&amp;"인게임누적곱배수",ChapterTable!$S:$T,2,0)^C181
    +VLOOKUP(SUBSTITUTE(SUBSTITUTE(E$1,"standard",""),"|Float","")&amp;"인게임누적합배수",ChapterTable!$S:$T,2,0)*C181)
  )
  )
  )
)</f>
        <v>1113.75</v>
      </c>
      <c r="F181" s="1">
        <f ca="1">IF(AND($A181=0,$B181=1),
    VLOOKUP(1,ChapterTable!$1:$1048576,MATCH("최종"&amp;SUBSTITUTE(SUBSTITUTE(F$1,"standard",""),"|Float",""),ChapterTable!$1:$1,0),0)*ChapterTable!$Q$17,
  IF(AND($A181=0,$B181=0),
    F182,
  IF($B181=0,
    VLOOKUP($A181,ChapterTable!$1:$1048576,MATCH("최종"&amp;SUBSTITUTE(SUBSTITUTE(F$1,"standard",""),"|Float",""),ChapterTable!$1:$1,0),0),
  IF($B181=1,
    IF($L181=FALSE,
      VLOOKUP($A181,ChapterTable!$1:$1048576,MATCH("최종"&amp;SUBSTITUTE(SUBSTITUTE(F$1,"standard",""),"|Float",""),ChapterTable!$1:$1,0),0),
      VLOOKUP($A181-ChapterTable!$Q$11,ChapterTable!$1:$1048576,MATCH("최종"&amp;SUBSTITUTE(SUBSTITUTE(F$1,"standard",""),"|Float",""),ChapterTable!$1:$1,0),0)*ChapterTable!$Q$14
    ),
  OFFSET(F181,-$B181+IF($L181,1,0),0)*
    (VLOOKUP(SUBSTITUTE(SUBSTITUTE(F$1,"standard",""),"|Float","")&amp;"인게임누적곱배수",ChapterTable!$S:$T,2,0)^D181
    +VLOOKUP(SUBSTITUTE(SUBSTITUTE(F$1,"standard",""),"|Float","")&amp;"인게임누적합배수",ChapterTable!$S:$T,2,0)*D181)
  )
  )
  )
)</f>
        <v>405</v>
      </c>
      <c r="G181" t="s">
        <v>76</v>
      </c>
      <c r="J181" t="str">
        <f>IF(ISBLANK(I181),"",
IFERROR(VLOOKUP(I181,[1]StringTable!$1:$1048576,MATCH([1]StringTable!$B$1,[1]StringTable!$1:$1,0),0),
IFERROR(VLOOKUP(I181,[1]InApkStringTable!$1:$1048576,MATCH([1]InApkStringTable!$B$1,[1]InApkStringTable!$1:$1,0),0),
"스트링없음")))</f>
        <v/>
      </c>
      <c r="L181" t="b">
        <v>0</v>
      </c>
      <c r="M181" t="s">
        <v>24</v>
      </c>
      <c r="N181" t="str">
        <f>IF(ISBLANK(M181),"",IF(ISERROR(VLOOKUP(M181,MapTable!$A:$A,1,0)),"맵없음",""))</f>
        <v/>
      </c>
      <c r="O181">
        <f t="shared" si="9"/>
        <v>5</v>
      </c>
      <c r="Q181">
        <f t="shared" si="10"/>
        <v>5</v>
      </c>
      <c r="R181" t="b">
        <f t="shared" ca="1" si="11"/>
        <v>0</v>
      </c>
      <c r="T181" t="b">
        <f t="shared" ca="1" si="12"/>
        <v>0</v>
      </c>
      <c r="V181" t="str">
        <f>IF(ISBLANK(U181),"",IF(ISERROR(VLOOKUP(U181,MapTable!$A:$A,1,0)),"맵없음",""))</f>
        <v/>
      </c>
      <c r="X181" t="str">
        <f>IF(ISBLANK(W181),"",
IF(ISERROR(FIND(",",W181)),
  IF(ISERROR(VLOOKUP(W181,MapTable!$A:$A,1,0)),"맵없음",
  ""),
IF(ISERROR(FIND(",",W181,FIND(",",W181)+1)),
  IF(OR(ISERROR(VLOOKUP(LEFT(W181,FIND(",",W181)-1),MapTable!$A:$A,1,0)),ISERROR(VLOOKUP(TRIM(MID(W181,FIND(",",W181)+1,999)),MapTable!$A:$A,1,0))),"맵없음",
  ""),
IF(ISERROR(FIND(",",W181,FIND(",",W181,FIND(",",W181)+1)+1)),
  IF(OR(ISERROR(VLOOKUP(LEFT(W181,FIND(",",W181)-1),MapTable!$A:$A,1,0)),ISERROR(VLOOKUP(TRIM(MID(W181,FIND(",",W181)+1,FIND(",",W181,FIND(",",W181)+1)-FIND(",",W181)-1)),MapTable!$A:$A,1,0)),ISERROR(VLOOKUP(TRIM(MID(W181,FIND(",",W181,FIND(",",W181)+1)+1,999)),MapTable!$A:$A,1,0))),"맵없음",
  ""),
IF(ISERROR(FIND(",",W181,FIND(",",W181,FIND(",",W181,FIND(",",W181)+1)+1)+1)),
  IF(OR(ISERROR(VLOOKUP(LEFT(W181,FIND(",",W181)-1),MapTable!$A:$A,1,0)),ISERROR(VLOOKUP(TRIM(MID(W181,FIND(",",W181)+1,FIND(",",W181,FIND(",",W181)+1)-FIND(",",W181)-1)),MapTable!$A:$A,1,0)),ISERROR(VLOOKUP(TRIM(MID(W181,FIND(",",W181,FIND(",",W181)+1)+1,FIND(",",W181,FIND(",",W181,FIND(",",W181)+1)+1)-FIND(",",W181,FIND(",",W181)+1)-1)),MapTable!$A:$A,1,0)),ISERROR(VLOOKUP(TRIM(MID(W181,FIND(",",W181,FIND(",",W181,FIND(",",W181)+1)+1)+1,999)),MapTable!$A:$A,1,0))),"맵없음",
  ""),
)))))</f>
        <v/>
      </c>
      <c r="AC181" t="str">
        <f>IF(ISBLANK(AB181),"",IF(ISERROR(VLOOKUP(AB181,[3]DropTable!$A:$A,1,0)),"드랍없음",""))</f>
        <v/>
      </c>
      <c r="AE181" t="str">
        <f>IF(ISBLANK(AD181),"",IF(ISERROR(VLOOKUP(AD181,[3]DropTable!$A:$A,1,0)),"드랍없음",""))</f>
        <v/>
      </c>
      <c r="AG181">
        <v>9.8000000000000007</v>
      </c>
      <c r="AH181">
        <v>1</v>
      </c>
    </row>
    <row r="182" spans="1:34" x14ac:dyDescent="0.3">
      <c r="A182">
        <v>3</v>
      </c>
      <c r="B182">
        <v>47</v>
      </c>
      <c r="C182">
        <f>IF(OR($L182=TRUE,$A182=0,MOD($A182,ChapterTable!$S$20)&lt;&gt;0),
MAX(0,INT(($B182+ChapterTable!$Q$26+VLOOKUP(SUBSTITUTE(C$1,"성장단계","")&amp;"단계오프셋",ChapterTable!$S:$T,2,0))/ChapterTable!$Q$23)),
MAX(0,INT(($B182+ChapterTable!$S$26+VLOOKUP(SUBSTITUTE(C$1,"성장단계","")&amp;"보스단계오프셋",ChapterTable!$S:$T,2,0))/ChapterTable!$S$23)))</f>
        <v>5</v>
      </c>
      <c r="D182">
        <f>IF(OR($L182=TRUE,$A182=0,MOD($A182,ChapterTable!$S$20)&lt;&gt;0),
MAX(0,INT(($B182+ChapterTable!$Q$26+VLOOKUP(SUBSTITUTE(D$1,"성장단계","")&amp;"단계오프셋",ChapterTable!$S:$T,2,0))/ChapterTable!$Q$23)),
MAX(0,INT(($B182+ChapterTable!$S$26+VLOOKUP(SUBSTITUTE(D$1,"성장단계","")&amp;"보스단계오프셋",ChapterTable!$S:$T,2,0))/ChapterTable!$S$23)))</f>
        <v>4</v>
      </c>
      <c r="E182" s="1">
        <f ca="1">IF(AND($A182=0,$B182=1),
    VLOOKUP(1,ChapterTable!$1:$1048576,MATCH("최종"&amp;SUBSTITUTE(SUBSTITUTE(E$1,"standard",""),"|Float",""),ChapterTable!$1:$1,0),0)*ChapterTable!$Q$17,
  IF(AND($A182=0,$B182=0),
    E183,
  IF($B182=0,
    VLOOKUP($A182,ChapterTable!$1:$1048576,MATCH("최종"&amp;SUBSTITUTE(SUBSTITUTE(E$1,"standard",""),"|Float",""),ChapterTable!$1:$1,0),0),
  IF($B182=1,
    IF($L182=FALSE,
      VLOOKUP($A182,ChapterTable!$1:$1048576,MATCH("최종"&amp;SUBSTITUTE(SUBSTITUTE(E$1,"standard",""),"|Float",""),ChapterTable!$1:$1,0),0),
      VLOOKUP($A182-ChapterTable!$Q$11,ChapterTable!$1:$1048576,MATCH("최종"&amp;SUBSTITUTE(SUBSTITUTE(E$1,"standard",""),"|Float",""),ChapterTable!$1:$1,0),0)*ChapterTable!$Q$14
    ),
  OFFSET(E182,-$B182+IF($L182,1,0),0)*
    (VLOOKUP(SUBSTITUTE(SUBSTITUTE(E$1,"standard",""),"|Float","")&amp;"인게임누적곱배수",ChapterTable!$S:$T,2,0)^C182
    +VLOOKUP(SUBSTITUTE(SUBSTITUTE(E$1,"standard",""),"|Float","")&amp;"인게임누적합배수",ChapterTable!$S:$T,2,0)*C182)
  )
  )
  )
)</f>
        <v>1113.75</v>
      </c>
      <c r="F182" s="1">
        <f ca="1">IF(AND($A182=0,$B182=1),
    VLOOKUP(1,ChapterTable!$1:$1048576,MATCH("최종"&amp;SUBSTITUTE(SUBSTITUTE(F$1,"standard",""),"|Float",""),ChapterTable!$1:$1,0),0)*ChapterTable!$Q$17,
  IF(AND($A182=0,$B182=0),
    F183,
  IF($B182=0,
    VLOOKUP($A182,ChapterTable!$1:$1048576,MATCH("최종"&amp;SUBSTITUTE(SUBSTITUTE(F$1,"standard",""),"|Float",""),ChapterTable!$1:$1,0),0),
  IF($B182=1,
    IF($L182=FALSE,
      VLOOKUP($A182,ChapterTable!$1:$1048576,MATCH("최종"&amp;SUBSTITUTE(SUBSTITUTE(F$1,"standard",""),"|Float",""),ChapterTable!$1:$1,0),0),
      VLOOKUP($A182-ChapterTable!$Q$11,ChapterTable!$1:$1048576,MATCH("최종"&amp;SUBSTITUTE(SUBSTITUTE(F$1,"standard",""),"|Float",""),ChapterTable!$1:$1,0),0)*ChapterTable!$Q$14
    ),
  OFFSET(F182,-$B182+IF($L182,1,0),0)*
    (VLOOKUP(SUBSTITUTE(SUBSTITUTE(F$1,"standard",""),"|Float","")&amp;"인게임누적곱배수",ChapterTable!$S:$T,2,0)^D182
    +VLOOKUP(SUBSTITUTE(SUBSTITUTE(F$1,"standard",""),"|Float","")&amp;"인게임누적합배수",ChapterTable!$S:$T,2,0)*D182)
  )
  )
  )
)</f>
        <v>405</v>
      </c>
      <c r="G182" t="s">
        <v>76</v>
      </c>
      <c r="J182" t="str">
        <f>IF(ISBLANK(I182),"",
IFERROR(VLOOKUP(I182,[1]StringTable!$1:$1048576,MATCH([1]StringTable!$B$1,[1]StringTable!$1:$1,0),0),
IFERROR(VLOOKUP(I182,[1]InApkStringTable!$1:$1048576,MATCH([1]InApkStringTable!$B$1,[1]InApkStringTable!$1:$1,0),0),
"스트링없음")))</f>
        <v/>
      </c>
      <c r="L182" t="b">
        <v>0</v>
      </c>
      <c r="M182" t="s">
        <v>24</v>
      </c>
      <c r="N182" t="str">
        <f>IF(ISBLANK(M182),"",IF(ISERROR(VLOOKUP(M182,MapTable!$A:$A,1,0)),"맵없음",""))</f>
        <v/>
      </c>
      <c r="O182">
        <f t="shared" si="9"/>
        <v>5</v>
      </c>
      <c r="Q182">
        <f t="shared" si="10"/>
        <v>5</v>
      </c>
      <c r="R182" t="b">
        <f t="shared" ca="1" si="11"/>
        <v>0</v>
      </c>
      <c r="T182" t="b">
        <f t="shared" ca="1" si="12"/>
        <v>0</v>
      </c>
      <c r="V182" t="str">
        <f>IF(ISBLANK(U182),"",IF(ISERROR(VLOOKUP(U182,MapTable!$A:$A,1,0)),"맵없음",""))</f>
        <v/>
      </c>
      <c r="X182" t="str">
        <f>IF(ISBLANK(W182),"",
IF(ISERROR(FIND(",",W182)),
  IF(ISERROR(VLOOKUP(W182,MapTable!$A:$A,1,0)),"맵없음",
  ""),
IF(ISERROR(FIND(",",W182,FIND(",",W182)+1)),
  IF(OR(ISERROR(VLOOKUP(LEFT(W182,FIND(",",W182)-1),MapTable!$A:$A,1,0)),ISERROR(VLOOKUP(TRIM(MID(W182,FIND(",",W182)+1,999)),MapTable!$A:$A,1,0))),"맵없음",
  ""),
IF(ISERROR(FIND(",",W182,FIND(",",W182,FIND(",",W182)+1)+1)),
  IF(OR(ISERROR(VLOOKUP(LEFT(W182,FIND(",",W182)-1),MapTable!$A:$A,1,0)),ISERROR(VLOOKUP(TRIM(MID(W182,FIND(",",W182)+1,FIND(",",W182,FIND(",",W182)+1)-FIND(",",W182)-1)),MapTable!$A:$A,1,0)),ISERROR(VLOOKUP(TRIM(MID(W182,FIND(",",W182,FIND(",",W182)+1)+1,999)),MapTable!$A:$A,1,0))),"맵없음",
  ""),
IF(ISERROR(FIND(",",W182,FIND(",",W182,FIND(",",W182,FIND(",",W182)+1)+1)+1)),
  IF(OR(ISERROR(VLOOKUP(LEFT(W182,FIND(",",W182)-1),MapTable!$A:$A,1,0)),ISERROR(VLOOKUP(TRIM(MID(W182,FIND(",",W182)+1,FIND(",",W182,FIND(",",W182)+1)-FIND(",",W182)-1)),MapTable!$A:$A,1,0)),ISERROR(VLOOKUP(TRIM(MID(W182,FIND(",",W182,FIND(",",W182)+1)+1,FIND(",",W182,FIND(",",W182,FIND(",",W182)+1)+1)-FIND(",",W182,FIND(",",W182)+1)-1)),MapTable!$A:$A,1,0)),ISERROR(VLOOKUP(TRIM(MID(W182,FIND(",",W182,FIND(",",W182,FIND(",",W182)+1)+1)+1,999)),MapTable!$A:$A,1,0))),"맵없음",
  ""),
)))))</f>
        <v/>
      </c>
      <c r="AC182" t="str">
        <f>IF(ISBLANK(AB182),"",IF(ISERROR(VLOOKUP(AB182,[3]DropTable!$A:$A,1,0)),"드랍없음",""))</f>
        <v/>
      </c>
      <c r="AE182" t="str">
        <f>IF(ISBLANK(AD182),"",IF(ISERROR(VLOOKUP(AD182,[3]DropTable!$A:$A,1,0)),"드랍없음",""))</f>
        <v/>
      </c>
      <c r="AG182">
        <v>9.8000000000000007</v>
      </c>
      <c r="AH182">
        <v>1</v>
      </c>
    </row>
    <row r="183" spans="1:34" x14ac:dyDescent="0.3">
      <c r="A183">
        <v>3</v>
      </c>
      <c r="B183">
        <v>48</v>
      </c>
      <c r="C183">
        <f>IF(OR($L183=TRUE,$A183=0,MOD($A183,ChapterTable!$S$20)&lt;&gt;0),
MAX(0,INT(($B183+ChapterTable!$Q$26+VLOOKUP(SUBSTITUTE(C$1,"성장단계","")&amp;"단계오프셋",ChapterTable!$S:$T,2,0))/ChapterTable!$Q$23)),
MAX(0,INT(($B183+ChapterTable!$S$26+VLOOKUP(SUBSTITUTE(C$1,"성장단계","")&amp;"보스단계오프셋",ChapterTable!$S:$T,2,0))/ChapterTable!$S$23)))</f>
        <v>5</v>
      </c>
      <c r="D183">
        <f>IF(OR($L183=TRUE,$A183=0,MOD($A183,ChapterTable!$S$20)&lt;&gt;0),
MAX(0,INT(($B183+ChapterTable!$Q$26+VLOOKUP(SUBSTITUTE(D$1,"성장단계","")&amp;"단계오프셋",ChapterTable!$S:$T,2,0))/ChapterTable!$Q$23)),
MAX(0,INT(($B183+ChapterTable!$S$26+VLOOKUP(SUBSTITUTE(D$1,"성장단계","")&amp;"보스단계오프셋",ChapterTable!$S:$T,2,0))/ChapterTable!$S$23)))</f>
        <v>4</v>
      </c>
      <c r="E183" s="1">
        <f ca="1">IF(AND($A183=0,$B183=1),
    VLOOKUP(1,ChapterTable!$1:$1048576,MATCH("최종"&amp;SUBSTITUTE(SUBSTITUTE(E$1,"standard",""),"|Float",""),ChapterTable!$1:$1,0),0)*ChapterTable!$Q$17,
  IF(AND($A183=0,$B183=0),
    E184,
  IF($B183=0,
    VLOOKUP($A183,ChapterTable!$1:$1048576,MATCH("최종"&amp;SUBSTITUTE(SUBSTITUTE(E$1,"standard",""),"|Float",""),ChapterTable!$1:$1,0),0),
  IF($B183=1,
    IF($L183=FALSE,
      VLOOKUP($A183,ChapterTable!$1:$1048576,MATCH("최종"&amp;SUBSTITUTE(SUBSTITUTE(E$1,"standard",""),"|Float",""),ChapterTable!$1:$1,0),0),
      VLOOKUP($A183-ChapterTable!$Q$11,ChapterTable!$1:$1048576,MATCH("최종"&amp;SUBSTITUTE(SUBSTITUTE(E$1,"standard",""),"|Float",""),ChapterTable!$1:$1,0),0)*ChapterTable!$Q$14
    ),
  OFFSET(E183,-$B183+IF($L183,1,0),0)*
    (VLOOKUP(SUBSTITUTE(SUBSTITUTE(E$1,"standard",""),"|Float","")&amp;"인게임누적곱배수",ChapterTable!$S:$T,2,0)^C183
    +VLOOKUP(SUBSTITUTE(SUBSTITUTE(E$1,"standard",""),"|Float","")&amp;"인게임누적합배수",ChapterTable!$S:$T,2,0)*C183)
  )
  )
  )
)</f>
        <v>1113.75</v>
      </c>
      <c r="F183" s="1">
        <f ca="1">IF(AND($A183=0,$B183=1),
    VLOOKUP(1,ChapterTable!$1:$1048576,MATCH("최종"&amp;SUBSTITUTE(SUBSTITUTE(F$1,"standard",""),"|Float",""),ChapterTable!$1:$1,0),0)*ChapterTable!$Q$17,
  IF(AND($A183=0,$B183=0),
    F184,
  IF($B183=0,
    VLOOKUP($A183,ChapterTable!$1:$1048576,MATCH("최종"&amp;SUBSTITUTE(SUBSTITUTE(F$1,"standard",""),"|Float",""),ChapterTable!$1:$1,0),0),
  IF($B183=1,
    IF($L183=FALSE,
      VLOOKUP($A183,ChapterTable!$1:$1048576,MATCH("최종"&amp;SUBSTITUTE(SUBSTITUTE(F$1,"standard",""),"|Float",""),ChapterTable!$1:$1,0),0),
      VLOOKUP($A183-ChapterTable!$Q$11,ChapterTable!$1:$1048576,MATCH("최종"&amp;SUBSTITUTE(SUBSTITUTE(F$1,"standard",""),"|Float",""),ChapterTable!$1:$1,0),0)*ChapterTable!$Q$14
    ),
  OFFSET(F183,-$B183+IF($L183,1,0),0)*
    (VLOOKUP(SUBSTITUTE(SUBSTITUTE(F$1,"standard",""),"|Float","")&amp;"인게임누적곱배수",ChapterTable!$S:$T,2,0)^D183
    +VLOOKUP(SUBSTITUTE(SUBSTITUTE(F$1,"standard",""),"|Float","")&amp;"인게임누적합배수",ChapterTable!$S:$T,2,0)*D183)
  )
  )
  )
)</f>
        <v>405</v>
      </c>
      <c r="G183" t="s">
        <v>76</v>
      </c>
      <c r="J183" t="str">
        <f>IF(ISBLANK(I183),"",
IFERROR(VLOOKUP(I183,[1]StringTable!$1:$1048576,MATCH([1]StringTable!$B$1,[1]StringTable!$1:$1,0),0),
IFERROR(VLOOKUP(I183,[1]InApkStringTable!$1:$1048576,MATCH([1]InApkStringTable!$B$1,[1]InApkStringTable!$1:$1,0),0),
"스트링없음")))</f>
        <v/>
      </c>
      <c r="L183" t="b">
        <v>0</v>
      </c>
      <c r="M183" t="s">
        <v>24</v>
      </c>
      <c r="N183" t="str">
        <f>IF(ISBLANK(M183),"",IF(ISERROR(VLOOKUP(M183,MapTable!$A:$A,1,0)),"맵없음",""))</f>
        <v/>
      </c>
      <c r="O183">
        <f t="shared" si="9"/>
        <v>5</v>
      </c>
      <c r="Q183">
        <f t="shared" si="10"/>
        <v>5</v>
      </c>
      <c r="R183" t="b">
        <f t="shared" ca="1" si="11"/>
        <v>0</v>
      </c>
      <c r="T183" t="b">
        <f t="shared" ca="1" si="12"/>
        <v>0</v>
      </c>
      <c r="V183" t="str">
        <f>IF(ISBLANK(U183),"",IF(ISERROR(VLOOKUP(U183,MapTable!$A:$A,1,0)),"맵없음",""))</f>
        <v/>
      </c>
      <c r="X183" t="str">
        <f>IF(ISBLANK(W183),"",
IF(ISERROR(FIND(",",W183)),
  IF(ISERROR(VLOOKUP(W183,MapTable!$A:$A,1,0)),"맵없음",
  ""),
IF(ISERROR(FIND(",",W183,FIND(",",W183)+1)),
  IF(OR(ISERROR(VLOOKUP(LEFT(W183,FIND(",",W183)-1),MapTable!$A:$A,1,0)),ISERROR(VLOOKUP(TRIM(MID(W183,FIND(",",W183)+1,999)),MapTable!$A:$A,1,0))),"맵없음",
  ""),
IF(ISERROR(FIND(",",W183,FIND(",",W183,FIND(",",W183)+1)+1)),
  IF(OR(ISERROR(VLOOKUP(LEFT(W183,FIND(",",W183)-1),MapTable!$A:$A,1,0)),ISERROR(VLOOKUP(TRIM(MID(W183,FIND(",",W183)+1,FIND(",",W183,FIND(",",W183)+1)-FIND(",",W183)-1)),MapTable!$A:$A,1,0)),ISERROR(VLOOKUP(TRIM(MID(W183,FIND(",",W183,FIND(",",W183)+1)+1,999)),MapTable!$A:$A,1,0))),"맵없음",
  ""),
IF(ISERROR(FIND(",",W183,FIND(",",W183,FIND(",",W183,FIND(",",W183)+1)+1)+1)),
  IF(OR(ISERROR(VLOOKUP(LEFT(W183,FIND(",",W183)-1),MapTable!$A:$A,1,0)),ISERROR(VLOOKUP(TRIM(MID(W183,FIND(",",W183)+1,FIND(",",W183,FIND(",",W183)+1)-FIND(",",W183)-1)),MapTable!$A:$A,1,0)),ISERROR(VLOOKUP(TRIM(MID(W183,FIND(",",W183,FIND(",",W183)+1)+1,FIND(",",W183,FIND(",",W183,FIND(",",W183)+1)+1)-FIND(",",W183,FIND(",",W183)+1)-1)),MapTable!$A:$A,1,0)),ISERROR(VLOOKUP(TRIM(MID(W183,FIND(",",W183,FIND(",",W183,FIND(",",W183)+1)+1)+1,999)),MapTable!$A:$A,1,0))),"맵없음",
  ""),
)))))</f>
        <v/>
      </c>
      <c r="AC183" t="str">
        <f>IF(ISBLANK(AB183),"",IF(ISERROR(VLOOKUP(AB183,[3]DropTable!$A:$A,1,0)),"드랍없음",""))</f>
        <v/>
      </c>
      <c r="AE183" t="str">
        <f>IF(ISBLANK(AD183),"",IF(ISERROR(VLOOKUP(AD183,[3]DropTable!$A:$A,1,0)),"드랍없음",""))</f>
        <v/>
      </c>
      <c r="AG183">
        <v>9.8000000000000007</v>
      </c>
      <c r="AH183">
        <v>1</v>
      </c>
    </row>
    <row r="184" spans="1:34" x14ac:dyDescent="0.3">
      <c r="A184">
        <v>3</v>
      </c>
      <c r="B184">
        <v>49</v>
      </c>
      <c r="C184">
        <f>IF(OR($L184=TRUE,$A184=0,MOD($A184,ChapterTable!$S$20)&lt;&gt;0),
MAX(0,INT(($B184+ChapterTable!$Q$26+VLOOKUP(SUBSTITUTE(C$1,"성장단계","")&amp;"단계오프셋",ChapterTable!$S:$T,2,0))/ChapterTable!$Q$23)),
MAX(0,INT(($B184+ChapterTable!$S$26+VLOOKUP(SUBSTITUTE(C$1,"성장단계","")&amp;"보스단계오프셋",ChapterTable!$S:$T,2,0))/ChapterTable!$S$23)))</f>
        <v>5</v>
      </c>
      <c r="D184">
        <f>IF(OR($L184=TRUE,$A184=0,MOD($A184,ChapterTable!$S$20)&lt;&gt;0),
MAX(0,INT(($B184+ChapterTable!$Q$26+VLOOKUP(SUBSTITUTE(D$1,"성장단계","")&amp;"단계오프셋",ChapterTable!$S:$T,2,0))/ChapterTable!$Q$23)),
MAX(0,INT(($B184+ChapterTable!$S$26+VLOOKUP(SUBSTITUTE(D$1,"성장단계","")&amp;"보스단계오프셋",ChapterTable!$S:$T,2,0))/ChapterTable!$S$23)))</f>
        <v>4</v>
      </c>
      <c r="E184" s="1">
        <f ca="1">IF(AND($A184=0,$B184=1),
    VLOOKUP(1,ChapterTable!$1:$1048576,MATCH("최종"&amp;SUBSTITUTE(SUBSTITUTE(E$1,"standard",""),"|Float",""),ChapterTable!$1:$1,0),0)*ChapterTable!$Q$17,
  IF(AND($A184=0,$B184=0),
    E185,
  IF($B184=0,
    VLOOKUP($A184,ChapterTable!$1:$1048576,MATCH("최종"&amp;SUBSTITUTE(SUBSTITUTE(E$1,"standard",""),"|Float",""),ChapterTable!$1:$1,0),0),
  IF($B184=1,
    IF($L184=FALSE,
      VLOOKUP($A184,ChapterTable!$1:$1048576,MATCH("최종"&amp;SUBSTITUTE(SUBSTITUTE(E$1,"standard",""),"|Float",""),ChapterTable!$1:$1,0),0),
      VLOOKUP($A184-ChapterTable!$Q$11,ChapterTable!$1:$1048576,MATCH("최종"&amp;SUBSTITUTE(SUBSTITUTE(E$1,"standard",""),"|Float",""),ChapterTable!$1:$1,0),0)*ChapterTable!$Q$14
    ),
  OFFSET(E184,-$B184+IF($L184,1,0),0)*
    (VLOOKUP(SUBSTITUTE(SUBSTITUTE(E$1,"standard",""),"|Float","")&amp;"인게임누적곱배수",ChapterTable!$S:$T,2,0)^C184
    +VLOOKUP(SUBSTITUTE(SUBSTITUTE(E$1,"standard",""),"|Float","")&amp;"인게임누적합배수",ChapterTable!$S:$T,2,0)*C184)
  )
  )
  )
)</f>
        <v>1113.75</v>
      </c>
      <c r="F184" s="1">
        <f ca="1">IF(AND($A184=0,$B184=1),
    VLOOKUP(1,ChapterTable!$1:$1048576,MATCH("최종"&amp;SUBSTITUTE(SUBSTITUTE(F$1,"standard",""),"|Float",""),ChapterTable!$1:$1,0),0)*ChapterTable!$Q$17,
  IF(AND($A184=0,$B184=0),
    F185,
  IF($B184=0,
    VLOOKUP($A184,ChapterTable!$1:$1048576,MATCH("최종"&amp;SUBSTITUTE(SUBSTITUTE(F$1,"standard",""),"|Float",""),ChapterTable!$1:$1,0),0),
  IF($B184=1,
    IF($L184=FALSE,
      VLOOKUP($A184,ChapterTable!$1:$1048576,MATCH("최종"&amp;SUBSTITUTE(SUBSTITUTE(F$1,"standard",""),"|Float",""),ChapterTable!$1:$1,0),0),
      VLOOKUP($A184-ChapterTable!$Q$11,ChapterTable!$1:$1048576,MATCH("최종"&amp;SUBSTITUTE(SUBSTITUTE(F$1,"standard",""),"|Float",""),ChapterTable!$1:$1,0),0)*ChapterTable!$Q$14
    ),
  OFFSET(F184,-$B184+IF($L184,1,0),0)*
    (VLOOKUP(SUBSTITUTE(SUBSTITUTE(F$1,"standard",""),"|Float","")&amp;"인게임누적곱배수",ChapterTable!$S:$T,2,0)^D184
    +VLOOKUP(SUBSTITUTE(SUBSTITUTE(F$1,"standard",""),"|Float","")&amp;"인게임누적합배수",ChapterTable!$S:$T,2,0)*D184)
  )
  )
  )
)</f>
        <v>405</v>
      </c>
      <c r="G184" t="s">
        <v>76</v>
      </c>
      <c r="J184" t="str">
        <f>IF(ISBLANK(I184),"",
IFERROR(VLOOKUP(I184,[1]StringTable!$1:$1048576,MATCH([1]StringTable!$B$1,[1]StringTable!$1:$1,0),0),
IFERROR(VLOOKUP(I184,[1]InApkStringTable!$1:$1048576,MATCH([1]InApkStringTable!$B$1,[1]InApkStringTable!$1:$1,0),0),
"스트링없음")))</f>
        <v/>
      </c>
      <c r="L184" t="b">
        <v>0</v>
      </c>
      <c r="M184" t="s">
        <v>24</v>
      </c>
      <c r="N184" t="str">
        <f>IF(ISBLANK(M184),"",IF(ISERROR(VLOOKUP(M184,MapTable!$A:$A,1,0)),"맵없음",""))</f>
        <v/>
      </c>
      <c r="O184">
        <f t="shared" si="9"/>
        <v>95</v>
      </c>
      <c r="Q184">
        <f t="shared" si="10"/>
        <v>95</v>
      </c>
      <c r="R184" t="b">
        <f t="shared" ca="1" si="11"/>
        <v>1</v>
      </c>
      <c r="T184" t="b">
        <f t="shared" ca="1" si="12"/>
        <v>1</v>
      </c>
      <c r="V184" t="str">
        <f>IF(ISBLANK(U184),"",IF(ISERROR(VLOOKUP(U184,MapTable!$A:$A,1,0)),"맵없음",""))</f>
        <v/>
      </c>
      <c r="X184" t="str">
        <f>IF(ISBLANK(W184),"",
IF(ISERROR(FIND(",",W184)),
  IF(ISERROR(VLOOKUP(W184,MapTable!$A:$A,1,0)),"맵없음",
  ""),
IF(ISERROR(FIND(",",W184,FIND(",",W184)+1)),
  IF(OR(ISERROR(VLOOKUP(LEFT(W184,FIND(",",W184)-1),MapTable!$A:$A,1,0)),ISERROR(VLOOKUP(TRIM(MID(W184,FIND(",",W184)+1,999)),MapTable!$A:$A,1,0))),"맵없음",
  ""),
IF(ISERROR(FIND(",",W184,FIND(",",W184,FIND(",",W184)+1)+1)),
  IF(OR(ISERROR(VLOOKUP(LEFT(W184,FIND(",",W184)-1),MapTable!$A:$A,1,0)),ISERROR(VLOOKUP(TRIM(MID(W184,FIND(",",W184)+1,FIND(",",W184,FIND(",",W184)+1)-FIND(",",W184)-1)),MapTable!$A:$A,1,0)),ISERROR(VLOOKUP(TRIM(MID(W184,FIND(",",W184,FIND(",",W184)+1)+1,999)),MapTable!$A:$A,1,0))),"맵없음",
  ""),
IF(ISERROR(FIND(",",W184,FIND(",",W184,FIND(",",W184,FIND(",",W184)+1)+1)+1)),
  IF(OR(ISERROR(VLOOKUP(LEFT(W184,FIND(",",W184)-1),MapTable!$A:$A,1,0)),ISERROR(VLOOKUP(TRIM(MID(W184,FIND(",",W184)+1,FIND(",",W184,FIND(",",W184)+1)-FIND(",",W184)-1)),MapTable!$A:$A,1,0)),ISERROR(VLOOKUP(TRIM(MID(W184,FIND(",",W184,FIND(",",W184)+1)+1,FIND(",",W184,FIND(",",W184,FIND(",",W184)+1)+1)-FIND(",",W184,FIND(",",W184)+1)-1)),MapTable!$A:$A,1,0)),ISERROR(VLOOKUP(TRIM(MID(W184,FIND(",",W184,FIND(",",W184,FIND(",",W184)+1)+1)+1,999)),MapTable!$A:$A,1,0))),"맵없음",
  ""),
)))))</f>
        <v/>
      </c>
      <c r="AC184" t="str">
        <f>IF(ISBLANK(AB184),"",IF(ISERROR(VLOOKUP(AB184,[3]DropTable!$A:$A,1,0)),"드랍없음",""))</f>
        <v/>
      </c>
      <c r="AE184" t="str">
        <f>IF(ISBLANK(AD184),"",IF(ISERROR(VLOOKUP(AD184,[3]DropTable!$A:$A,1,0)),"드랍없음",""))</f>
        <v/>
      </c>
      <c r="AG184">
        <v>9.8000000000000007</v>
      </c>
      <c r="AH184">
        <v>1</v>
      </c>
    </row>
    <row r="185" spans="1:34" x14ac:dyDescent="0.3">
      <c r="A185">
        <v>3</v>
      </c>
      <c r="B185">
        <v>50</v>
      </c>
      <c r="C185">
        <f>IF(OR($L185=TRUE,$A185=0,MOD($A185,ChapterTable!$S$20)&lt;&gt;0),
MAX(0,INT(($B185+ChapterTable!$Q$26+VLOOKUP(SUBSTITUTE(C$1,"성장단계","")&amp;"단계오프셋",ChapterTable!$S:$T,2,0))/ChapterTable!$Q$23)),
MAX(0,INT(($B185+ChapterTable!$S$26+VLOOKUP(SUBSTITUTE(C$1,"성장단계","")&amp;"보스단계오프셋",ChapterTable!$S:$T,2,0))/ChapterTable!$S$23)))</f>
        <v>5</v>
      </c>
      <c r="D185">
        <f>IF(OR($L185=TRUE,$A185=0,MOD($A185,ChapterTable!$S$20)&lt;&gt;0),
MAX(0,INT(($B185+ChapterTable!$Q$26+VLOOKUP(SUBSTITUTE(D$1,"성장단계","")&amp;"단계오프셋",ChapterTable!$S:$T,2,0))/ChapterTable!$Q$23)),
MAX(0,INT(($B185+ChapterTable!$S$26+VLOOKUP(SUBSTITUTE(D$1,"성장단계","")&amp;"보스단계오프셋",ChapterTable!$S:$T,2,0))/ChapterTable!$S$23)))</f>
        <v>4</v>
      </c>
      <c r="E185" s="1">
        <f ca="1">IF(AND($A185=0,$B185=1),
    VLOOKUP(1,ChapterTable!$1:$1048576,MATCH("최종"&amp;SUBSTITUTE(SUBSTITUTE(E$1,"standard",""),"|Float",""),ChapterTable!$1:$1,0),0)*ChapterTable!$Q$17,
  IF(AND($A185=0,$B185=0),
    E186,
  IF($B185=0,
    VLOOKUP($A185,ChapterTable!$1:$1048576,MATCH("최종"&amp;SUBSTITUTE(SUBSTITUTE(E$1,"standard",""),"|Float",""),ChapterTable!$1:$1,0),0),
  IF($B185=1,
    IF($L185=FALSE,
      VLOOKUP($A185,ChapterTable!$1:$1048576,MATCH("최종"&amp;SUBSTITUTE(SUBSTITUTE(E$1,"standard",""),"|Float",""),ChapterTable!$1:$1,0),0),
      VLOOKUP($A185-ChapterTable!$Q$11,ChapterTable!$1:$1048576,MATCH("최종"&amp;SUBSTITUTE(SUBSTITUTE(E$1,"standard",""),"|Float",""),ChapterTable!$1:$1,0),0)*ChapterTable!$Q$14
    ),
  OFFSET(E185,-$B185+IF($L185,1,0),0)*
    (VLOOKUP(SUBSTITUTE(SUBSTITUTE(E$1,"standard",""),"|Float","")&amp;"인게임누적곱배수",ChapterTable!$S:$T,2,0)^C185
    +VLOOKUP(SUBSTITUTE(SUBSTITUTE(E$1,"standard",""),"|Float","")&amp;"인게임누적합배수",ChapterTable!$S:$T,2,0)*C185)
  )
  )
  )
)</f>
        <v>1113.75</v>
      </c>
      <c r="F185" s="1">
        <f ca="1">IF(AND($A185=0,$B185=1),
    VLOOKUP(1,ChapterTable!$1:$1048576,MATCH("최종"&amp;SUBSTITUTE(SUBSTITUTE(F$1,"standard",""),"|Float",""),ChapterTable!$1:$1,0),0)*ChapterTable!$Q$17,
  IF(AND($A185=0,$B185=0),
    F186,
  IF($B185=0,
    VLOOKUP($A185,ChapterTable!$1:$1048576,MATCH("최종"&amp;SUBSTITUTE(SUBSTITUTE(F$1,"standard",""),"|Float",""),ChapterTable!$1:$1,0),0),
  IF($B185=1,
    IF($L185=FALSE,
      VLOOKUP($A185,ChapterTable!$1:$1048576,MATCH("최종"&amp;SUBSTITUTE(SUBSTITUTE(F$1,"standard",""),"|Float",""),ChapterTable!$1:$1,0),0),
      VLOOKUP($A185-ChapterTable!$Q$11,ChapterTable!$1:$1048576,MATCH("최종"&amp;SUBSTITUTE(SUBSTITUTE(F$1,"standard",""),"|Float",""),ChapterTable!$1:$1,0),0)*ChapterTable!$Q$14
    ),
  OFFSET(F185,-$B185+IF($L185,1,0),0)*
    (VLOOKUP(SUBSTITUTE(SUBSTITUTE(F$1,"standard",""),"|Float","")&amp;"인게임누적곱배수",ChapterTable!$S:$T,2,0)^D185
    +VLOOKUP(SUBSTITUTE(SUBSTITUTE(F$1,"standard",""),"|Float","")&amp;"인게임누적합배수",ChapterTable!$S:$T,2,0)*D185)
  )
  )
  )
)</f>
        <v>405</v>
      </c>
      <c r="G185" t="s">
        <v>76</v>
      </c>
      <c r="J185" t="str">
        <f>IF(ISBLANK(I185),"",
IFERROR(VLOOKUP(I185,[1]StringTable!$1:$1048576,MATCH([1]StringTable!$B$1,[1]StringTable!$1:$1,0),0),
IFERROR(VLOOKUP(I185,[1]InApkStringTable!$1:$1048576,MATCH([1]InApkStringTable!$B$1,[1]InApkStringTable!$1:$1,0),0),
"스트링없음")))</f>
        <v/>
      </c>
      <c r="L185" t="b">
        <v>0</v>
      </c>
      <c r="M185" t="s">
        <v>24</v>
      </c>
      <c r="N185" t="str">
        <f>IF(ISBLANK(M185),"",IF(ISERROR(VLOOKUP(M185,MapTable!$A:$A,1,0)),"맵없음",""))</f>
        <v/>
      </c>
      <c r="O185">
        <f t="shared" si="9"/>
        <v>21</v>
      </c>
      <c r="Q185">
        <f t="shared" si="10"/>
        <v>21</v>
      </c>
      <c r="R185" t="b">
        <f t="shared" ca="1" si="11"/>
        <v>0</v>
      </c>
      <c r="T185" t="b">
        <f t="shared" ca="1" si="12"/>
        <v>0</v>
      </c>
      <c r="V185" t="str">
        <f>IF(ISBLANK(U185),"",IF(ISERROR(VLOOKUP(U185,MapTable!$A:$A,1,0)),"맵없음",""))</f>
        <v/>
      </c>
      <c r="X185" t="str">
        <f>IF(ISBLANK(W185),"",
IF(ISERROR(FIND(",",W185)),
  IF(ISERROR(VLOOKUP(W185,MapTable!$A:$A,1,0)),"맵없음",
  ""),
IF(ISERROR(FIND(",",W185,FIND(",",W185)+1)),
  IF(OR(ISERROR(VLOOKUP(LEFT(W185,FIND(",",W185)-1),MapTable!$A:$A,1,0)),ISERROR(VLOOKUP(TRIM(MID(W185,FIND(",",W185)+1,999)),MapTable!$A:$A,1,0))),"맵없음",
  ""),
IF(ISERROR(FIND(",",W185,FIND(",",W185,FIND(",",W185)+1)+1)),
  IF(OR(ISERROR(VLOOKUP(LEFT(W185,FIND(",",W185)-1),MapTable!$A:$A,1,0)),ISERROR(VLOOKUP(TRIM(MID(W185,FIND(",",W185)+1,FIND(",",W185,FIND(",",W185)+1)-FIND(",",W185)-1)),MapTable!$A:$A,1,0)),ISERROR(VLOOKUP(TRIM(MID(W185,FIND(",",W185,FIND(",",W185)+1)+1,999)),MapTable!$A:$A,1,0))),"맵없음",
  ""),
IF(ISERROR(FIND(",",W185,FIND(",",W185,FIND(",",W185,FIND(",",W185)+1)+1)+1)),
  IF(OR(ISERROR(VLOOKUP(LEFT(W185,FIND(",",W185)-1),MapTable!$A:$A,1,0)),ISERROR(VLOOKUP(TRIM(MID(W185,FIND(",",W185)+1,FIND(",",W185,FIND(",",W185)+1)-FIND(",",W185)-1)),MapTable!$A:$A,1,0)),ISERROR(VLOOKUP(TRIM(MID(W185,FIND(",",W185,FIND(",",W185)+1)+1,FIND(",",W185,FIND(",",W185,FIND(",",W185)+1)+1)-FIND(",",W185,FIND(",",W185)+1)-1)),MapTable!$A:$A,1,0)),ISERROR(VLOOKUP(TRIM(MID(W185,FIND(",",W185,FIND(",",W185,FIND(",",W185)+1)+1)+1,999)),MapTable!$A:$A,1,0))),"맵없음",
  ""),
)))))</f>
        <v/>
      </c>
      <c r="AC185" t="str">
        <f>IF(ISBLANK(AB185),"",IF(ISERROR(VLOOKUP(AB185,[3]DropTable!$A:$A,1,0)),"드랍없음",""))</f>
        <v/>
      </c>
      <c r="AE185" t="str">
        <f>IF(ISBLANK(AD185),"",IF(ISERROR(VLOOKUP(AD185,[3]DropTable!$A:$A,1,0)),"드랍없음",""))</f>
        <v/>
      </c>
      <c r="AG185">
        <v>9.8000000000000007</v>
      </c>
      <c r="AH185">
        <v>1</v>
      </c>
    </row>
    <row r="186" spans="1:34" x14ac:dyDescent="0.3">
      <c r="A186">
        <v>4</v>
      </c>
      <c r="B186">
        <v>0</v>
      </c>
      <c r="C186">
        <f>IF(OR($L186=TRUE,$A186=0,MOD($A186,ChapterTable!$S$20)&lt;&gt;0),
MAX(0,INT(($B186+ChapterTable!$Q$26+VLOOKUP(SUBSTITUTE(C$1,"성장단계","")&amp;"단계오프셋",ChapterTable!$S:$T,2,0))/ChapterTable!$Q$23)),
MAX(0,INT(($B186+ChapterTable!$S$26+VLOOKUP(SUBSTITUTE(C$1,"성장단계","")&amp;"보스단계오프셋",ChapterTable!$S:$T,2,0))/ChapterTable!$S$23)))</f>
        <v>0</v>
      </c>
      <c r="D186">
        <f>IF(OR($L186=TRUE,$A186=0,MOD($A186,ChapterTable!$S$20)&lt;&gt;0),
MAX(0,INT(($B186+ChapterTable!$Q$26+VLOOKUP(SUBSTITUTE(D$1,"성장단계","")&amp;"단계오프셋",ChapterTable!$S:$T,2,0))/ChapterTable!$Q$23)),
MAX(0,INT(($B186+ChapterTable!$S$26+VLOOKUP(SUBSTITUTE(D$1,"성장단계","")&amp;"보스단계오프셋",ChapterTable!$S:$T,2,0))/ChapterTable!$S$23)))</f>
        <v>0</v>
      </c>
      <c r="E186" s="1">
        <f ca="1">IF(AND($A186=0,$B186=1),
    VLOOKUP(1,ChapterTable!$1:$1048576,MATCH("최종"&amp;SUBSTITUTE(SUBSTITUTE(E$1,"standard",""),"|Float",""),ChapterTable!$1:$1,0),0)*ChapterTable!$Q$17,
  IF(AND($A186=0,$B186=0),
    E187,
  IF($B186=0,
    VLOOKUP($A186,ChapterTable!$1:$1048576,MATCH("최종"&amp;SUBSTITUTE(SUBSTITUTE(E$1,"standard",""),"|Float",""),ChapterTable!$1:$1,0),0),
  IF($B186=1,
    IF($L186=FALSE,
      VLOOKUP($A186,ChapterTable!$1:$1048576,MATCH("최종"&amp;SUBSTITUTE(SUBSTITUTE(E$1,"standard",""),"|Float",""),ChapterTable!$1:$1,0),0),
      VLOOKUP($A186-ChapterTable!$Q$11,ChapterTable!$1:$1048576,MATCH("최종"&amp;SUBSTITUTE(SUBSTITUTE(E$1,"standard",""),"|Float",""),ChapterTable!$1:$1,0),0)*ChapterTable!$Q$14
    ),
  OFFSET(E186,-$B186+IF($L186,1,0),0)*
    (VLOOKUP(SUBSTITUTE(SUBSTITUTE(E$1,"standard",""),"|Float","")&amp;"인게임누적곱배수",ChapterTable!$S:$T,2,0)^C186
    +VLOOKUP(SUBSTITUTE(SUBSTITUTE(E$1,"standard",""),"|Float","")&amp;"인게임누적합배수",ChapterTable!$S:$T,2,0)*C186)
  )
  )
  )
)</f>
        <v>607.5</v>
      </c>
      <c r="F186" s="1">
        <f ca="1">IF(AND($A186=0,$B186=1),
    VLOOKUP(1,ChapterTable!$1:$1048576,MATCH("최종"&amp;SUBSTITUTE(SUBSTITUTE(F$1,"standard",""),"|Float",""),ChapterTable!$1:$1,0),0)*ChapterTable!$Q$17,
  IF(AND($A186=0,$B186=0),
    F187,
  IF($B186=0,
    VLOOKUP($A186,ChapterTable!$1:$1048576,MATCH("최종"&amp;SUBSTITUTE(SUBSTITUTE(F$1,"standard",""),"|Float",""),ChapterTable!$1:$1,0),0),
  IF($B186=1,
    IF($L186=FALSE,
      VLOOKUP($A186,ChapterTable!$1:$1048576,MATCH("최종"&amp;SUBSTITUTE(SUBSTITUTE(F$1,"standard",""),"|Float",""),ChapterTable!$1:$1,0),0),
      VLOOKUP($A186-ChapterTable!$Q$11,ChapterTable!$1:$1048576,MATCH("최종"&amp;SUBSTITUTE(SUBSTITUTE(F$1,"standard",""),"|Float",""),ChapterTable!$1:$1,0),0)*ChapterTable!$Q$14
    ),
  OFFSET(F186,-$B186+IF($L186,1,0),0)*
    (VLOOKUP(SUBSTITUTE(SUBSTITUTE(F$1,"standard",""),"|Float","")&amp;"인게임누적곱배수",ChapterTable!$S:$T,2,0)^D186
    +VLOOKUP(SUBSTITUTE(SUBSTITUTE(F$1,"standard",""),"|Float","")&amp;"인게임누적합배수",ChapterTable!$S:$T,2,0)*D186)
  )
  )
  )
)</f>
        <v>337.5</v>
      </c>
      <c r="G186" t="s">
        <v>76</v>
      </c>
      <c r="J186" t="str">
        <f>IF(ISBLANK(I186),"",
IFERROR(VLOOKUP(I186,[1]StringTable!$1:$1048576,MATCH([1]StringTable!$B$1,[1]StringTable!$1:$1,0),0),
IFERROR(VLOOKUP(I186,[1]InApkStringTable!$1:$1048576,MATCH([1]InApkStringTable!$B$1,[1]InApkStringTable!$1:$1,0),0),
"스트링없음")))</f>
        <v/>
      </c>
      <c r="L186" t="b">
        <v>0</v>
      </c>
      <c r="M186" t="s">
        <v>24</v>
      </c>
      <c r="N186" t="str">
        <f>IF(ISBLANK(M186),"",IF(ISERROR(VLOOKUP(M186,MapTable!$A:$A,1,0)),"맵없음",""))</f>
        <v/>
      </c>
      <c r="O186">
        <f t="shared" si="9"/>
        <v>0</v>
      </c>
      <c r="Q186">
        <f t="shared" si="10"/>
        <v>0</v>
      </c>
      <c r="R186" t="b">
        <f t="shared" ca="1" si="11"/>
        <v>0</v>
      </c>
      <c r="T186" t="b">
        <f t="shared" ca="1" si="12"/>
        <v>0</v>
      </c>
      <c r="V186" t="str">
        <f>IF(ISBLANK(U186),"",IF(ISERROR(VLOOKUP(U186,MapTable!$A:$A,1,0)),"맵없음",""))</f>
        <v/>
      </c>
      <c r="X186" t="str">
        <f>IF(ISBLANK(W186),"",
IF(ISERROR(FIND(",",W186)),
  IF(ISERROR(VLOOKUP(W186,MapTable!$A:$A,1,0)),"맵없음",
  ""),
IF(ISERROR(FIND(",",W186,FIND(",",W186)+1)),
  IF(OR(ISERROR(VLOOKUP(LEFT(W186,FIND(",",W186)-1),MapTable!$A:$A,1,0)),ISERROR(VLOOKUP(TRIM(MID(W186,FIND(",",W186)+1,999)),MapTable!$A:$A,1,0))),"맵없음",
  ""),
IF(ISERROR(FIND(",",W186,FIND(",",W186,FIND(",",W186)+1)+1)),
  IF(OR(ISERROR(VLOOKUP(LEFT(W186,FIND(",",W186)-1),MapTable!$A:$A,1,0)),ISERROR(VLOOKUP(TRIM(MID(W186,FIND(",",W186)+1,FIND(",",W186,FIND(",",W186)+1)-FIND(",",W186)-1)),MapTable!$A:$A,1,0)),ISERROR(VLOOKUP(TRIM(MID(W186,FIND(",",W186,FIND(",",W186)+1)+1,999)),MapTable!$A:$A,1,0))),"맵없음",
  ""),
IF(ISERROR(FIND(",",W186,FIND(",",W186,FIND(",",W186,FIND(",",W186)+1)+1)+1)),
  IF(OR(ISERROR(VLOOKUP(LEFT(W186,FIND(",",W186)-1),MapTable!$A:$A,1,0)),ISERROR(VLOOKUP(TRIM(MID(W186,FIND(",",W186)+1,FIND(",",W186,FIND(",",W186)+1)-FIND(",",W186)-1)),MapTable!$A:$A,1,0)),ISERROR(VLOOKUP(TRIM(MID(W186,FIND(",",W186,FIND(",",W186)+1)+1,FIND(",",W186,FIND(",",W186,FIND(",",W186)+1)+1)-FIND(",",W186,FIND(",",W186)+1)-1)),MapTable!$A:$A,1,0)),ISERROR(VLOOKUP(TRIM(MID(W186,FIND(",",W186,FIND(",",W186,FIND(",",W186)+1)+1)+1,999)),MapTable!$A:$A,1,0))),"맵없음",
  ""),
)))))</f>
        <v/>
      </c>
      <c r="AC186" t="str">
        <f>IF(ISBLANK(AB186),"",IF(ISERROR(VLOOKUP(AB186,[3]DropTable!$A:$A,1,0)),"드랍없음",""))</f>
        <v/>
      </c>
      <c r="AE186" t="str">
        <f>IF(ISBLANK(AD186),"",IF(ISERROR(VLOOKUP(AD186,[3]DropTable!$A:$A,1,0)),"드랍없음",""))</f>
        <v/>
      </c>
      <c r="AG186">
        <v>9.8000000000000007</v>
      </c>
      <c r="AH186">
        <v>1</v>
      </c>
    </row>
    <row r="187" spans="1:34" x14ac:dyDescent="0.3">
      <c r="A187">
        <v>4</v>
      </c>
      <c r="B187">
        <v>1</v>
      </c>
      <c r="C187">
        <f>IF(OR($L187=TRUE,$A187=0,MOD($A187,ChapterTable!$S$20)&lt;&gt;0),
MAX(0,INT(($B187+ChapterTable!$Q$26+VLOOKUP(SUBSTITUTE(C$1,"성장단계","")&amp;"단계오프셋",ChapterTable!$S:$T,2,0))/ChapterTable!$Q$23)),
MAX(0,INT(($B187+ChapterTable!$S$26+VLOOKUP(SUBSTITUTE(C$1,"성장단계","")&amp;"보스단계오프셋",ChapterTable!$S:$T,2,0))/ChapterTable!$S$23)))</f>
        <v>0</v>
      </c>
      <c r="D187">
        <f>IF(OR($L187=TRUE,$A187=0,MOD($A187,ChapterTable!$S$20)&lt;&gt;0),
MAX(0,INT(($B187+ChapterTable!$Q$26+VLOOKUP(SUBSTITUTE(D$1,"성장단계","")&amp;"단계오프셋",ChapterTable!$S:$T,2,0))/ChapterTable!$Q$23)),
MAX(0,INT(($B187+ChapterTable!$S$26+VLOOKUP(SUBSTITUTE(D$1,"성장단계","")&amp;"보스단계오프셋",ChapterTable!$S:$T,2,0))/ChapterTable!$S$23)))</f>
        <v>0</v>
      </c>
      <c r="E187" s="1">
        <f ca="1">IF(AND($A187=0,$B187=1),
    VLOOKUP(1,ChapterTable!$1:$1048576,MATCH("최종"&amp;SUBSTITUTE(SUBSTITUTE(E$1,"standard",""),"|Float",""),ChapterTable!$1:$1,0),0)*ChapterTable!$Q$17,
  IF(AND($A187=0,$B187=0),
    E188,
  IF($B187=0,
    VLOOKUP($A187,ChapterTable!$1:$1048576,MATCH("최종"&amp;SUBSTITUTE(SUBSTITUTE(E$1,"standard",""),"|Float",""),ChapterTable!$1:$1,0),0),
  IF($B187=1,
    IF($L187=FALSE,
      VLOOKUP($A187,ChapterTable!$1:$1048576,MATCH("최종"&amp;SUBSTITUTE(SUBSTITUTE(E$1,"standard",""),"|Float",""),ChapterTable!$1:$1,0),0),
      VLOOKUP($A187-ChapterTable!$Q$11,ChapterTable!$1:$1048576,MATCH("최종"&amp;SUBSTITUTE(SUBSTITUTE(E$1,"standard",""),"|Float",""),ChapterTable!$1:$1,0),0)*ChapterTable!$Q$14
    ),
  OFFSET(E187,-$B187+IF($L187,1,0),0)*
    (VLOOKUP(SUBSTITUTE(SUBSTITUTE(E$1,"standard",""),"|Float","")&amp;"인게임누적곱배수",ChapterTable!$S:$T,2,0)^C187
    +VLOOKUP(SUBSTITUTE(SUBSTITUTE(E$1,"standard",""),"|Float","")&amp;"인게임누적합배수",ChapterTable!$S:$T,2,0)*C187)
  )
  )
  )
)</f>
        <v>607.5</v>
      </c>
      <c r="F187" s="1">
        <f ca="1">IF(AND($A187=0,$B187=1),
    VLOOKUP(1,ChapterTable!$1:$1048576,MATCH("최종"&amp;SUBSTITUTE(SUBSTITUTE(F$1,"standard",""),"|Float",""),ChapterTable!$1:$1,0),0)*ChapterTable!$Q$17,
  IF(AND($A187=0,$B187=0),
    F188,
  IF($B187=0,
    VLOOKUP($A187,ChapterTable!$1:$1048576,MATCH("최종"&amp;SUBSTITUTE(SUBSTITUTE(F$1,"standard",""),"|Float",""),ChapterTable!$1:$1,0),0),
  IF($B187=1,
    IF($L187=FALSE,
      VLOOKUP($A187,ChapterTable!$1:$1048576,MATCH("최종"&amp;SUBSTITUTE(SUBSTITUTE(F$1,"standard",""),"|Float",""),ChapterTable!$1:$1,0),0),
      VLOOKUP($A187-ChapterTable!$Q$11,ChapterTable!$1:$1048576,MATCH("최종"&amp;SUBSTITUTE(SUBSTITUTE(F$1,"standard",""),"|Float",""),ChapterTable!$1:$1,0),0)*ChapterTable!$Q$14
    ),
  OFFSET(F187,-$B187+IF($L187,1,0),0)*
    (VLOOKUP(SUBSTITUTE(SUBSTITUTE(F$1,"standard",""),"|Float","")&amp;"인게임누적곱배수",ChapterTable!$S:$T,2,0)^D187
    +VLOOKUP(SUBSTITUTE(SUBSTITUTE(F$1,"standard",""),"|Float","")&amp;"인게임누적합배수",ChapterTable!$S:$T,2,0)*D187)
  )
  )
  )
)</f>
        <v>337.5</v>
      </c>
      <c r="G187" t="s">
        <v>76</v>
      </c>
      <c r="J187" t="str">
        <f>IF(ISBLANK(I187),"",
IFERROR(VLOOKUP(I187,[1]StringTable!$1:$1048576,MATCH([1]StringTable!$B$1,[1]StringTable!$1:$1,0),0),
IFERROR(VLOOKUP(I187,[1]InApkStringTable!$1:$1048576,MATCH([1]InApkStringTable!$B$1,[1]InApkStringTable!$1:$1,0),0),
"스트링없음")))</f>
        <v/>
      </c>
      <c r="L187" t="b">
        <v>0</v>
      </c>
      <c r="M187" t="s">
        <v>24</v>
      </c>
      <c r="N187" t="str">
        <f>IF(ISBLANK(M187),"",IF(ISERROR(VLOOKUP(M187,MapTable!$A:$A,1,0)),"맵없음",""))</f>
        <v/>
      </c>
      <c r="O187">
        <f t="shared" si="9"/>
        <v>1</v>
      </c>
      <c r="Q187">
        <f t="shared" si="10"/>
        <v>1</v>
      </c>
      <c r="R187" t="b">
        <f t="shared" ca="1" si="11"/>
        <v>0</v>
      </c>
      <c r="T187" t="b">
        <f t="shared" ca="1" si="12"/>
        <v>0</v>
      </c>
      <c r="V187" t="str">
        <f>IF(ISBLANK(U187),"",IF(ISERROR(VLOOKUP(U187,MapTable!$A:$A,1,0)),"맵없음",""))</f>
        <v/>
      </c>
      <c r="X187" t="str">
        <f>IF(ISBLANK(W187),"",
IF(ISERROR(FIND(",",W187)),
  IF(ISERROR(VLOOKUP(W187,MapTable!$A:$A,1,0)),"맵없음",
  ""),
IF(ISERROR(FIND(",",W187,FIND(",",W187)+1)),
  IF(OR(ISERROR(VLOOKUP(LEFT(W187,FIND(",",W187)-1),MapTable!$A:$A,1,0)),ISERROR(VLOOKUP(TRIM(MID(W187,FIND(",",W187)+1,999)),MapTable!$A:$A,1,0))),"맵없음",
  ""),
IF(ISERROR(FIND(",",W187,FIND(",",W187,FIND(",",W187)+1)+1)),
  IF(OR(ISERROR(VLOOKUP(LEFT(W187,FIND(",",W187)-1),MapTable!$A:$A,1,0)),ISERROR(VLOOKUP(TRIM(MID(W187,FIND(",",W187)+1,FIND(",",W187,FIND(",",W187)+1)-FIND(",",W187)-1)),MapTable!$A:$A,1,0)),ISERROR(VLOOKUP(TRIM(MID(W187,FIND(",",W187,FIND(",",W187)+1)+1,999)),MapTable!$A:$A,1,0))),"맵없음",
  ""),
IF(ISERROR(FIND(",",W187,FIND(",",W187,FIND(",",W187,FIND(",",W187)+1)+1)+1)),
  IF(OR(ISERROR(VLOOKUP(LEFT(W187,FIND(",",W187)-1),MapTable!$A:$A,1,0)),ISERROR(VLOOKUP(TRIM(MID(W187,FIND(",",W187)+1,FIND(",",W187,FIND(",",W187)+1)-FIND(",",W187)-1)),MapTable!$A:$A,1,0)),ISERROR(VLOOKUP(TRIM(MID(W187,FIND(",",W187,FIND(",",W187)+1)+1,FIND(",",W187,FIND(",",W187,FIND(",",W187)+1)+1)-FIND(",",W187,FIND(",",W187)+1)-1)),MapTable!$A:$A,1,0)),ISERROR(VLOOKUP(TRIM(MID(W187,FIND(",",W187,FIND(",",W187,FIND(",",W187)+1)+1)+1,999)),MapTable!$A:$A,1,0))),"맵없음",
  ""),
)))))</f>
        <v/>
      </c>
      <c r="AC187" t="str">
        <f>IF(ISBLANK(AB187),"",IF(ISERROR(VLOOKUP(AB187,[3]DropTable!$A:$A,1,0)),"드랍없음",""))</f>
        <v/>
      </c>
      <c r="AE187" t="str">
        <f>IF(ISBLANK(AD187),"",IF(ISERROR(VLOOKUP(AD187,[3]DropTable!$A:$A,1,0)),"드랍없음",""))</f>
        <v/>
      </c>
      <c r="AG187">
        <v>9.8000000000000007</v>
      </c>
      <c r="AH187">
        <v>1</v>
      </c>
    </row>
    <row r="188" spans="1:34" x14ac:dyDescent="0.3">
      <c r="A188">
        <v>4</v>
      </c>
      <c r="B188">
        <v>2</v>
      </c>
      <c r="C188">
        <f>IF(OR($L188=TRUE,$A188=0,MOD($A188,ChapterTable!$S$20)&lt;&gt;0),
MAX(0,INT(($B188+ChapterTable!$Q$26+VLOOKUP(SUBSTITUTE(C$1,"성장단계","")&amp;"단계오프셋",ChapterTable!$S:$T,2,0))/ChapterTable!$Q$23)),
MAX(0,INT(($B188+ChapterTable!$S$26+VLOOKUP(SUBSTITUTE(C$1,"성장단계","")&amp;"보스단계오프셋",ChapterTable!$S:$T,2,0))/ChapterTable!$S$23)))</f>
        <v>0</v>
      </c>
      <c r="D188">
        <f>IF(OR($L188=TRUE,$A188=0,MOD($A188,ChapterTable!$S$20)&lt;&gt;0),
MAX(0,INT(($B188+ChapterTable!$Q$26+VLOOKUP(SUBSTITUTE(D$1,"성장단계","")&amp;"단계오프셋",ChapterTable!$S:$T,2,0))/ChapterTable!$Q$23)),
MAX(0,INT(($B188+ChapterTable!$S$26+VLOOKUP(SUBSTITUTE(D$1,"성장단계","")&amp;"보스단계오프셋",ChapterTable!$S:$T,2,0))/ChapterTable!$S$23)))</f>
        <v>0</v>
      </c>
      <c r="E188" s="1">
        <f ca="1">IF(AND($A188=0,$B188=1),
    VLOOKUP(1,ChapterTable!$1:$1048576,MATCH("최종"&amp;SUBSTITUTE(SUBSTITUTE(E$1,"standard",""),"|Float",""),ChapterTable!$1:$1,0),0)*ChapterTable!$Q$17,
  IF(AND($A188=0,$B188=0),
    E189,
  IF($B188=0,
    VLOOKUP($A188,ChapterTable!$1:$1048576,MATCH("최종"&amp;SUBSTITUTE(SUBSTITUTE(E$1,"standard",""),"|Float",""),ChapterTable!$1:$1,0),0),
  IF($B188=1,
    IF($L188=FALSE,
      VLOOKUP($A188,ChapterTable!$1:$1048576,MATCH("최종"&amp;SUBSTITUTE(SUBSTITUTE(E$1,"standard",""),"|Float",""),ChapterTable!$1:$1,0),0),
      VLOOKUP($A188-ChapterTable!$Q$11,ChapterTable!$1:$1048576,MATCH("최종"&amp;SUBSTITUTE(SUBSTITUTE(E$1,"standard",""),"|Float",""),ChapterTable!$1:$1,0),0)*ChapterTable!$Q$14
    ),
  OFFSET(E188,-$B188+IF($L188,1,0),0)*
    (VLOOKUP(SUBSTITUTE(SUBSTITUTE(E$1,"standard",""),"|Float","")&amp;"인게임누적곱배수",ChapterTable!$S:$T,2,0)^C188
    +VLOOKUP(SUBSTITUTE(SUBSTITUTE(E$1,"standard",""),"|Float","")&amp;"인게임누적합배수",ChapterTable!$S:$T,2,0)*C188)
  )
  )
  )
)</f>
        <v>607.5</v>
      </c>
      <c r="F188" s="1">
        <f ca="1">IF(AND($A188=0,$B188=1),
    VLOOKUP(1,ChapterTable!$1:$1048576,MATCH("최종"&amp;SUBSTITUTE(SUBSTITUTE(F$1,"standard",""),"|Float",""),ChapterTable!$1:$1,0),0)*ChapterTable!$Q$17,
  IF(AND($A188=0,$B188=0),
    F189,
  IF($B188=0,
    VLOOKUP($A188,ChapterTable!$1:$1048576,MATCH("최종"&amp;SUBSTITUTE(SUBSTITUTE(F$1,"standard",""),"|Float",""),ChapterTable!$1:$1,0),0),
  IF($B188=1,
    IF($L188=FALSE,
      VLOOKUP($A188,ChapterTable!$1:$1048576,MATCH("최종"&amp;SUBSTITUTE(SUBSTITUTE(F$1,"standard",""),"|Float",""),ChapterTable!$1:$1,0),0),
      VLOOKUP($A188-ChapterTable!$Q$11,ChapterTable!$1:$1048576,MATCH("최종"&amp;SUBSTITUTE(SUBSTITUTE(F$1,"standard",""),"|Float",""),ChapterTable!$1:$1,0),0)*ChapterTable!$Q$14
    ),
  OFFSET(F188,-$B188+IF($L188,1,0),0)*
    (VLOOKUP(SUBSTITUTE(SUBSTITUTE(F$1,"standard",""),"|Float","")&amp;"인게임누적곱배수",ChapterTable!$S:$T,2,0)^D188
    +VLOOKUP(SUBSTITUTE(SUBSTITUTE(F$1,"standard",""),"|Float","")&amp;"인게임누적합배수",ChapterTable!$S:$T,2,0)*D188)
  )
  )
  )
)</f>
        <v>337.5</v>
      </c>
      <c r="G188" t="s">
        <v>76</v>
      </c>
      <c r="J188" t="str">
        <f>IF(ISBLANK(I188),"",
IFERROR(VLOOKUP(I188,[1]StringTable!$1:$1048576,MATCH([1]StringTable!$B$1,[1]StringTable!$1:$1,0),0),
IFERROR(VLOOKUP(I188,[1]InApkStringTable!$1:$1048576,MATCH([1]InApkStringTable!$B$1,[1]InApkStringTable!$1:$1,0),0),
"스트링없음")))</f>
        <v/>
      </c>
      <c r="L188" t="b">
        <v>0</v>
      </c>
      <c r="M188" t="s">
        <v>24</v>
      </c>
      <c r="N188" t="str">
        <f>IF(ISBLANK(M188),"",IF(ISERROR(VLOOKUP(M188,MapTable!$A:$A,1,0)),"맵없음",""))</f>
        <v/>
      </c>
      <c r="O188">
        <f t="shared" si="9"/>
        <v>1</v>
      </c>
      <c r="Q188">
        <f t="shared" si="10"/>
        <v>1</v>
      </c>
      <c r="R188" t="b">
        <f t="shared" ca="1" si="11"/>
        <v>0</v>
      </c>
      <c r="T188" t="b">
        <f t="shared" ca="1" si="12"/>
        <v>0</v>
      </c>
      <c r="V188" t="str">
        <f>IF(ISBLANK(U188),"",IF(ISERROR(VLOOKUP(U188,MapTable!$A:$A,1,0)),"맵없음",""))</f>
        <v/>
      </c>
      <c r="X188" t="str">
        <f>IF(ISBLANK(W188),"",
IF(ISERROR(FIND(",",W188)),
  IF(ISERROR(VLOOKUP(W188,MapTable!$A:$A,1,0)),"맵없음",
  ""),
IF(ISERROR(FIND(",",W188,FIND(",",W188)+1)),
  IF(OR(ISERROR(VLOOKUP(LEFT(W188,FIND(",",W188)-1),MapTable!$A:$A,1,0)),ISERROR(VLOOKUP(TRIM(MID(W188,FIND(",",W188)+1,999)),MapTable!$A:$A,1,0))),"맵없음",
  ""),
IF(ISERROR(FIND(",",W188,FIND(",",W188,FIND(",",W188)+1)+1)),
  IF(OR(ISERROR(VLOOKUP(LEFT(W188,FIND(",",W188)-1),MapTable!$A:$A,1,0)),ISERROR(VLOOKUP(TRIM(MID(W188,FIND(",",W188)+1,FIND(",",W188,FIND(",",W188)+1)-FIND(",",W188)-1)),MapTable!$A:$A,1,0)),ISERROR(VLOOKUP(TRIM(MID(W188,FIND(",",W188,FIND(",",W188)+1)+1,999)),MapTable!$A:$A,1,0))),"맵없음",
  ""),
IF(ISERROR(FIND(",",W188,FIND(",",W188,FIND(",",W188,FIND(",",W188)+1)+1)+1)),
  IF(OR(ISERROR(VLOOKUP(LEFT(W188,FIND(",",W188)-1),MapTable!$A:$A,1,0)),ISERROR(VLOOKUP(TRIM(MID(W188,FIND(",",W188)+1,FIND(",",W188,FIND(",",W188)+1)-FIND(",",W188)-1)),MapTable!$A:$A,1,0)),ISERROR(VLOOKUP(TRIM(MID(W188,FIND(",",W188,FIND(",",W188)+1)+1,FIND(",",W188,FIND(",",W188,FIND(",",W188)+1)+1)-FIND(",",W188,FIND(",",W188)+1)-1)),MapTable!$A:$A,1,0)),ISERROR(VLOOKUP(TRIM(MID(W188,FIND(",",W188,FIND(",",W188,FIND(",",W188)+1)+1)+1,999)),MapTable!$A:$A,1,0))),"맵없음",
  ""),
)))))</f>
        <v/>
      </c>
      <c r="AC188" t="str">
        <f>IF(ISBLANK(AB188),"",IF(ISERROR(VLOOKUP(AB188,[3]DropTable!$A:$A,1,0)),"드랍없음",""))</f>
        <v/>
      </c>
      <c r="AE188" t="str">
        <f>IF(ISBLANK(AD188),"",IF(ISERROR(VLOOKUP(AD188,[3]DropTable!$A:$A,1,0)),"드랍없음",""))</f>
        <v/>
      </c>
      <c r="AG188">
        <v>9.8000000000000007</v>
      </c>
      <c r="AH188">
        <v>1</v>
      </c>
    </row>
    <row r="189" spans="1:34" x14ac:dyDescent="0.3">
      <c r="A189">
        <v>4</v>
      </c>
      <c r="B189">
        <v>3</v>
      </c>
      <c r="C189">
        <f>IF(OR($L189=TRUE,$A189=0,MOD($A189,ChapterTable!$S$20)&lt;&gt;0),
MAX(0,INT(($B189+ChapterTable!$Q$26+VLOOKUP(SUBSTITUTE(C$1,"성장단계","")&amp;"단계오프셋",ChapterTable!$S:$T,2,0))/ChapterTable!$Q$23)),
MAX(0,INT(($B189+ChapterTable!$S$26+VLOOKUP(SUBSTITUTE(C$1,"성장단계","")&amp;"보스단계오프셋",ChapterTable!$S:$T,2,0))/ChapterTable!$S$23)))</f>
        <v>0</v>
      </c>
      <c r="D189">
        <f>IF(OR($L189=TRUE,$A189=0,MOD($A189,ChapterTable!$S$20)&lt;&gt;0),
MAX(0,INT(($B189+ChapterTable!$Q$26+VLOOKUP(SUBSTITUTE(D$1,"성장단계","")&amp;"단계오프셋",ChapterTable!$S:$T,2,0))/ChapterTable!$Q$23)),
MAX(0,INT(($B189+ChapterTable!$S$26+VLOOKUP(SUBSTITUTE(D$1,"성장단계","")&amp;"보스단계오프셋",ChapterTable!$S:$T,2,0))/ChapterTable!$S$23)))</f>
        <v>0</v>
      </c>
      <c r="E189" s="1">
        <f ca="1">IF(AND($A189=0,$B189=1),
    VLOOKUP(1,ChapterTable!$1:$1048576,MATCH("최종"&amp;SUBSTITUTE(SUBSTITUTE(E$1,"standard",""),"|Float",""),ChapterTable!$1:$1,0),0)*ChapterTable!$Q$17,
  IF(AND($A189=0,$B189=0),
    E190,
  IF($B189=0,
    VLOOKUP($A189,ChapterTable!$1:$1048576,MATCH("최종"&amp;SUBSTITUTE(SUBSTITUTE(E$1,"standard",""),"|Float",""),ChapterTable!$1:$1,0),0),
  IF($B189=1,
    IF($L189=FALSE,
      VLOOKUP($A189,ChapterTable!$1:$1048576,MATCH("최종"&amp;SUBSTITUTE(SUBSTITUTE(E$1,"standard",""),"|Float",""),ChapterTable!$1:$1,0),0),
      VLOOKUP($A189-ChapterTable!$Q$11,ChapterTable!$1:$1048576,MATCH("최종"&amp;SUBSTITUTE(SUBSTITUTE(E$1,"standard",""),"|Float",""),ChapterTable!$1:$1,0),0)*ChapterTable!$Q$14
    ),
  OFFSET(E189,-$B189+IF($L189,1,0),0)*
    (VLOOKUP(SUBSTITUTE(SUBSTITUTE(E$1,"standard",""),"|Float","")&amp;"인게임누적곱배수",ChapterTable!$S:$T,2,0)^C189
    +VLOOKUP(SUBSTITUTE(SUBSTITUTE(E$1,"standard",""),"|Float","")&amp;"인게임누적합배수",ChapterTable!$S:$T,2,0)*C189)
  )
  )
  )
)</f>
        <v>607.5</v>
      </c>
      <c r="F189" s="1">
        <f ca="1">IF(AND($A189=0,$B189=1),
    VLOOKUP(1,ChapterTable!$1:$1048576,MATCH("최종"&amp;SUBSTITUTE(SUBSTITUTE(F$1,"standard",""),"|Float",""),ChapterTable!$1:$1,0),0)*ChapterTable!$Q$17,
  IF(AND($A189=0,$B189=0),
    F190,
  IF($B189=0,
    VLOOKUP($A189,ChapterTable!$1:$1048576,MATCH("최종"&amp;SUBSTITUTE(SUBSTITUTE(F$1,"standard",""),"|Float",""),ChapterTable!$1:$1,0),0),
  IF($B189=1,
    IF($L189=FALSE,
      VLOOKUP($A189,ChapterTable!$1:$1048576,MATCH("최종"&amp;SUBSTITUTE(SUBSTITUTE(F$1,"standard",""),"|Float",""),ChapterTable!$1:$1,0),0),
      VLOOKUP($A189-ChapterTable!$Q$11,ChapterTable!$1:$1048576,MATCH("최종"&amp;SUBSTITUTE(SUBSTITUTE(F$1,"standard",""),"|Float",""),ChapterTable!$1:$1,0),0)*ChapterTable!$Q$14
    ),
  OFFSET(F189,-$B189+IF($L189,1,0),0)*
    (VLOOKUP(SUBSTITUTE(SUBSTITUTE(F$1,"standard",""),"|Float","")&amp;"인게임누적곱배수",ChapterTable!$S:$T,2,0)^D189
    +VLOOKUP(SUBSTITUTE(SUBSTITUTE(F$1,"standard",""),"|Float","")&amp;"인게임누적합배수",ChapterTable!$S:$T,2,0)*D189)
  )
  )
  )
)</f>
        <v>337.5</v>
      </c>
      <c r="G189" t="s">
        <v>76</v>
      </c>
      <c r="J189" t="str">
        <f>IF(ISBLANK(I189),"",
IFERROR(VLOOKUP(I189,[1]StringTable!$1:$1048576,MATCH([1]StringTable!$B$1,[1]StringTable!$1:$1,0),0),
IFERROR(VLOOKUP(I189,[1]InApkStringTable!$1:$1048576,MATCH([1]InApkStringTable!$B$1,[1]InApkStringTable!$1:$1,0),0),
"스트링없음")))</f>
        <v/>
      </c>
      <c r="L189" t="b">
        <v>0</v>
      </c>
      <c r="M189" t="s">
        <v>24</v>
      </c>
      <c r="N189" t="str">
        <f>IF(ISBLANK(M189),"",IF(ISERROR(VLOOKUP(M189,MapTable!$A:$A,1,0)),"맵없음",""))</f>
        <v/>
      </c>
      <c r="O189">
        <f t="shared" si="9"/>
        <v>1</v>
      </c>
      <c r="Q189">
        <f t="shared" si="10"/>
        <v>1</v>
      </c>
      <c r="R189" t="b">
        <f t="shared" ca="1" si="11"/>
        <v>0</v>
      </c>
      <c r="T189" t="b">
        <f t="shared" ca="1" si="12"/>
        <v>0</v>
      </c>
      <c r="V189" t="str">
        <f>IF(ISBLANK(U189),"",IF(ISERROR(VLOOKUP(U189,MapTable!$A:$A,1,0)),"맵없음",""))</f>
        <v/>
      </c>
      <c r="X189" t="str">
        <f>IF(ISBLANK(W189),"",
IF(ISERROR(FIND(",",W189)),
  IF(ISERROR(VLOOKUP(W189,MapTable!$A:$A,1,0)),"맵없음",
  ""),
IF(ISERROR(FIND(",",W189,FIND(",",W189)+1)),
  IF(OR(ISERROR(VLOOKUP(LEFT(W189,FIND(",",W189)-1),MapTable!$A:$A,1,0)),ISERROR(VLOOKUP(TRIM(MID(W189,FIND(",",W189)+1,999)),MapTable!$A:$A,1,0))),"맵없음",
  ""),
IF(ISERROR(FIND(",",W189,FIND(",",W189,FIND(",",W189)+1)+1)),
  IF(OR(ISERROR(VLOOKUP(LEFT(W189,FIND(",",W189)-1),MapTable!$A:$A,1,0)),ISERROR(VLOOKUP(TRIM(MID(W189,FIND(",",W189)+1,FIND(",",W189,FIND(",",W189)+1)-FIND(",",W189)-1)),MapTable!$A:$A,1,0)),ISERROR(VLOOKUP(TRIM(MID(W189,FIND(",",W189,FIND(",",W189)+1)+1,999)),MapTable!$A:$A,1,0))),"맵없음",
  ""),
IF(ISERROR(FIND(",",W189,FIND(",",W189,FIND(",",W189,FIND(",",W189)+1)+1)+1)),
  IF(OR(ISERROR(VLOOKUP(LEFT(W189,FIND(",",W189)-1),MapTable!$A:$A,1,0)),ISERROR(VLOOKUP(TRIM(MID(W189,FIND(",",W189)+1,FIND(",",W189,FIND(",",W189)+1)-FIND(",",W189)-1)),MapTable!$A:$A,1,0)),ISERROR(VLOOKUP(TRIM(MID(W189,FIND(",",W189,FIND(",",W189)+1)+1,FIND(",",W189,FIND(",",W189,FIND(",",W189)+1)+1)-FIND(",",W189,FIND(",",W189)+1)-1)),MapTable!$A:$A,1,0)),ISERROR(VLOOKUP(TRIM(MID(W189,FIND(",",W189,FIND(",",W189,FIND(",",W189)+1)+1)+1,999)),MapTable!$A:$A,1,0))),"맵없음",
  ""),
)))))</f>
        <v/>
      </c>
      <c r="AC189" t="str">
        <f>IF(ISBLANK(AB189),"",IF(ISERROR(VLOOKUP(AB189,[3]DropTable!$A:$A,1,0)),"드랍없음",""))</f>
        <v/>
      </c>
      <c r="AE189" t="str">
        <f>IF(ISBLANK(AD189),"",IF(ISERROR(VLOOKUP(AD189,[3]DropTable!$A:$A,1,0)),"드랍없음",""))</f>
        <v/>
      </c>
      <c r="AG189">
        <v>9.8000000000000007</v>
      </c>
      <c r="AH189">
        <v>1</v>
      </c>
    </row>
    <row r="190" spans="1:34" x14ac:dyDescent="0.3">
      <c r="A190">
        <v>4</v>
      </c>
      <c r="B190">
        <v>4</v>
      </c>
      <c r="C190">
        <f>IF(OR($L190=TRUE,$A190=0,MOD($A190,ChapterTable!$S$20)&lt;&gt;0),
MAX(0,INT(($B190+ChapterTable!$Q$26+VLOOKUP(SUBSTITUTE(C$1,"성장단계","")&amp;"단계오프셋",ChapterTable!$S:$T,2,0))/ChapterTable!$Q$23)),
MAX(0,INT(($B190+ChapterTable!$S$26+VLOOKUP(SUBSTITUTE(C$1,"성장단계","")&amp;"보스단계오프셋",ChapterTable!$S:$T,2,0))/ChapterTable!$S$23)))</f>
        <v>0</v>
      </c>
      <c r="D190">
        <f>IF(OR($L190=TRUE,$A190=0,MOD($A190,ChapterTable!$S$20)&lt;&gt;0),
MAX(0,INT(($B190+ChapterTable!$Q$26+VLOOKUP(SUBSTITUTE(D$1,"성장단계","")&amp;"단계오프셋",ChapterTable!$S:$T,2,0))/ChapterTable!$Q$23)),
MAX(0,INT(($B190+ChapterTable!$S$26+VLOOKUP(SUBSTITUTE(D$1,"성장단계","")&amp;"보스단계오프셋",ChapterTable!$S:$T,2,0))/ChapterTable!$S$23)))</f>
        <v>0</v>
      </c>
      <c r="E190" s="1">
        <f ca="1">IF(AND($A190=0,$B190=1),
    VLOOKUP(1,ChapterTable!$1:$1048576,MATCH("최종"&amp;SUBSTITUTE(SUBSTITUTE(E$1,"standard",""),"|Float",""),ChapterTable!$1:$1,0),0)*ChapterTable!$Q$17,
  IF(AND($A190=0,$B190=0),
    E191,
  IF($B190=0,
    VLOOKUP($A190,ChapterTable!$1:$1048576,MATCH("최종"&amp;SUBSTITUTE(SUBSTITUTE(E$1,"standard",""),"|Float",""),ChapterTable!$1:$1,0),0),
  IF($B190=1,
    IF($L190=FALSE,
      VLOOKUP($A190,ChapterTable!$1:$1048576,MATCH("최종"&amp;SUBSTITUTE(SUBSTITUTE(E$1,"standard",""),"|Float",""),ChapterTable!$1:$1,0),0),
      VLOOKUP($A190-ChapterTable!$Q$11,ChapterTable!$1:$1048576,MATCH("최종"&amp;SUBSTITUTE(SUBSTITUTE(E$1,"standard",""),"|Float",""),ChapterTable!$1:$1,0),0)*ChapterTable!$Q$14
    ),
  OFFSET(E190,-$B190+IF($L190,1,0),0)*
    (VLOOKUP(SUBSTITUTE(SUBSTITUTE(E$1,"standard",""),"|Float","")&amp;"인게임누적곱배수",ChapterTable!$S:$T,2,0)^C190
    +VLOOKUP(SUBSTITUTE(SUBSTITUTE(E$1,"standard",""),"|Float","")&amp;"인게임누적합배수",ChapterTable!$S:$T,2,0)*C190)
  )
  )
  )
)</f>
        <v>607.5</v>
      </c>
      <c r="F190" s="1">
        <f ca="1">IF(AND($A190=0,$B190=1),
    VLOOKUP(1,ChapterTable!$1:$1048576,MATCH("최종"&amp;SUBSTITUTE(SUBSTITUTE(F$1,"standard",""),"|Float",""),ChapterTable!$1:$1,0),0)*ChapterTable!$Q$17,
  IF(AND($A190=0,$B190=0),
    F191,
  IF($B190=0,
    VLOOKUP($A190,ChapterTable!$1:$1048576,MATCH("최종"&amp;SUBSTITUTE(SUBSTITUTE(F$1,"standard",""),"|Float",""),ChapterTable!$1:$1,0),0),
  IF($B190=1,
    IF($L190=FALSE,
      VLOOKUP($A190,ChapterTable!$1:$1048576,MATCH("최종"&amp;SUBSTITUTE(SUBSTITUTE(F$1,"standard",""),"|Float",""),ChapterTable!$1:$1,0),0),
      VLOOKUP($A190-ChapterTable!$Q$11,ChapterTable!$1:$1048576,MATCH("최종"&amp;SUBSTITUTE(SUBSTITUTE(F$1,"standard",""),"|Float",""),ChapterTable!$1:$1,0),0)*ChapterTable!$Q$14
    ),
  OFFSET(F190,-$B190+IF($L190,1,0),0)*
    (VLOOKUP(SUBSTITUTE(SUBSTITUTE(F$1,"standard",""),"|Float","")&amp;"인게임누적곱배수",ChapterTable!$S:$T,2,0)^D190
    +VLOOKUP(SUBSTITUTE(SUBSTITUTE(F$1,"standard",""),"|Float","")&amp;"인게임누적합배수",ChapterTable!$S:$T,2,0)*D190)
  )
  )
  )
)</f>
        <v>337.5</v>
      </c>
      <c r="G190" t="s">
        <v>76</v>
      </c>
      <c r="J190" t="str">
        <f>IF(ISBLANK(I190),"",
IFERROR(VLOOKUP(I190,[1]StringTable!$1:$1048576,MATCH([1]StringTable!$B$1,[1]StringTable!$1:$1,0),0),
IFERROR(VLOOKUP(I190,[1]InApkStringTable!$1:$1048576,MATCH([1]InApkStringTable!$B$1,[1]InApkStringTable!$1:$1,0),0),
"스트링없음")))</f>
        <v/>
      </c>
      <c r="L190" t="b">
        <v>0</v>
      </c>
      <c r="M190" t="s">
        <v>24</v>
      </c>
      <c r="N190" t="str">
        <f>IF(ISBLANK(M190),"",IF(ISERROR(VLOOKUP(M190,MapTable!$A:$A,1,0)),"맵없음",""))</f>
        <v/>
      </c>
      <c r="O190">
        <f t="shared" si="9"/>
        <v>1</v>
      </c>
      <c r="Q190">
        <f t="shared" si="10"/>
        <v>1</v>
      </c>
      <c r="R190" t="b">
        <f t="shared" ca="1" si="11"/>
        <v>0</v>
      </c>
      <c r="T190" t="b">
        <f t="shared" ca="1" si="12"/>
        <v>0</v>
      </c>
      <c r="V190" t="str">
        <f>IF(ISBLANK(U190),"",IF(ISERROR(VLOOKUP(U190,MapTable!$A:$A,1,0)),"맵없음",""))</f>
        <v/>
      </c>
      <c r="X190" t="str">
        <f>IF(ISBLANK(W190),"",
IF(ISERROR(FIND(",",W190)),
  IF(ISERROR(VLOOKUP(W190,MapTable!$A:$A,1,0)),"맵없음",
  ""),
IF(ISERROR(FIND(",",W190,FIND(",",W190)+1)),
  IF(OR(ISERROR(VLOOKUP(LEFT(W190,FIND(",",W190)-1),MapTable!$A:$A,1,0)),ISERROR(VLOOKUP(TRIM(MID(W190,FIND(",",W190)+1,999)),MapTable!$A:$A,1,0))),"맵없음",
  ""),
IF(ISERROR(FIND(",",W190,FIND(",",W190,FIND(",",W190)+1)+1)),
  IF(OR(ISERROR(VLOOKUP(LEFT(W190,FIND(",",W190)-1),MapTable!$A:$A,1,0)),ISERROR(VLOOKUP(TRIM(MID(W190,FIND(",",W190)+1,FIND(",",W190,FIND(",",W190)+1)-FIND(",",W190)-1)),MapTable!$A:$A,1,0)),ISERROR(VLOOKUP(TRIM(MID(W190,FIND(",",W190,FIND(",",W190)+1)+1,999)),MapTable!$A:$A,1,0))),"맵없음",
  ""),
IF(ISERROR(FIND(",",W190,FIND(",",W190,FIND(",",W190,FIND(",",W190)+1)+1)+1)),
  IF(OR(ISERROR(VLOOKUP(LEFT(W190,FIND(",",W190)-1),MapTable!$A:$A,1,0)),ISERROR(VLOOKUP(TRIM(MID(W190,FIND(",",W190)+1,FIND(",",W190,FIND(",",W190)+1)-FIND(",",W190)-1)),MapTable!$A:$A,1,0)),ISERROR(VLOOKUP(TRIM(MID(W190,FIND(",",W190,FIND(",",W190)+1)+1,FIND(",",W190,FIND(",",W190,FIND(",",W190)+1)+1)-FIND(",",W190,FIND(",",W190)+1)-1)),MapTable!$A:$A,1,0)),ISERROR(VLOOKUP(TRIM(MID(W190,FIND(",",W190,FIND(",",W190,FIND(",",W190)+1)+1)+1,999)),MapTable!$A:$A,1,0))),"맵없음",
  ""),
)))))</f>
        <v/>
      </c>
      <c r="AC190" t="str">
        <f>IF(ISBLANK(AB190),"",IF(ISERROR(VLOOKUP(AB190,[3]DropTable!$A:$A,1,0)),"드랍없음",""))</f>
        <v/>
      </c>
      <c r="AE190" t="str">
        <f>IF(ISBLANK(AD190),"",IF(ISERROR(VLOOKUP(AD190,[3]DropTable!$A:$A,1,0)),"드랍없음",""))</f>
        <v/>
      </c>
      <c r="AG190">
        <v>9.8000000000000007</v>
      </c>
      <c r="AH190">
        <v>1</v>
      </c>
    </row>
    <row r="191" spans="1:34" x14ac:dyDescent="0.3">
      <c r="A191">
        <v>4</v>
      </c>
      <c r="B191">
        <v>5</v>
      </c>
      <c r="C191">
        <f>IF(OR($L191=TRUE,$A191=0,MOD($A191,ChapterTable!$S$20)&lt;&gt;0),
MAX(0,INT(($B191+ChapterTable!$Q$26+VLOOKUP(SUBSTITUTE(C$1,"성장단계","")&amp;"단계오프셋",ChapterTable!$S:$T,2,0))/ChapterTable!$Q$23)),
MAX(0,INT(($B191+ChapterTable!$S$26+VLOOKUP(SUBSTITUTE(C$1,"성장단계","")&amp;"보스단계오프셋",ChapterTable!$S:$T,2,0))/ChapterTable!$S$23)))</f>
        <v>0</v>
      </c>
      <c r="D191">
        <f>IF(OR($L191=TRUE,$A191=0,MOD($A191,ChapterTable!$S$20)&lt;&gt;0),
MAX(0,INT(($B191+ChapterTable!$Q$26+VLOOKUP(SUBSTITUTE(D$1,"성장단계","")&amp;"단계오프셋",ChapterTable!$S:$T,2,0))/ChapterTable!$Q$23)),
MAX(0,INT(($B191+ChapterTable!$S$26+VLOOKUP(SUBSTITUTE(D$1,"성장단계","")&amp;"보스단계오프셋",ChapterTable!$S:$T,2,0))/ChapterTable!$S$23)))</f>
        <v>0</v>
      </c>
      <c r="E191" s="1">
        <f ca="1">IF(AND($A191=0,$B191=1),
    VLOOKUP(1,ChapterTable!$1:$1048576,MATCH("최종"&amp;SUBSTITUTE(SUBSTITUTE(E$1,"standard",""),"|Float",""),ChapterTable!$1:$1,0),0)*ChapterTable!$Q$17,
  IF(AND($A191=0,$B191=0),
    E192,
  IF($B191=0,
    VLOOKUP($A191,ChapterTable!$1:$1048576,MATCH("최종"&amp;SUBSTITUTE(SUBSTITUTE(E$1,"standard",""),"|Float",""),ChapterTable!$1:$1,0),0),
  IF($B191=1,
    IF($L191=FALSE,
      VLOOKUP($A191,ChapterTable!$1:$1048576,MATCH("최종"&amp;SUBSTITUTE(SUBSTITUTE(E$1,"standard",""),"|Float",""),ChapterTable!$1:$1,0),0),
      VLOOKUP($A191-ChapterTable!$Q$11,ChapterTable!$1:$1048576,MATCH("최종"&amp;SUBSTITUTE(SUBSTITUTE(E$1,"standard",""),"|Float",""),ChapterTable!$1:$1,0),0)*ChapterTable!$Q$14
    ),
  OFFSET(E191,-$B191+IF($L191,1,0),0)*
    (VLOOKUP(SUBSTITUTE(SUBSTITUTE(E$1,"standard",""),"|Float","")&amp;"인게임누적곱배수",ChapterTable!$S:$T,2,0)^C191
    +VLOOKUP(SUBSTITUTE(SUBSTITUTE(E$1,"standard",""),"|Float","")&amp;"인게임누적합배수",ChapterTable!$S:$T,2,0)*C191)
  )
  )
  )
)</f>
        <v>607.5</v>
      </c>
      <c r="F191" s="1">
        <f ca="1">IF(AND($A191=0,$B191=1),
    VLOOKUP(1,ChapterTable!$1:$1048576,MATCH("최종"&amp;SUBSTITUTE(SUBSTITUTE(F$1,"standard",""),"|Float",""),ChapterTable!$1:$1,0),0)*ChapterTable!$Q$17,
  IF(AND($A191=0,$B191=0),
    F192,
  IF($B191=0,
    VLOOKUP($A191,ChapterTable!$1:$1048576,MATCH("최종"&amp;SUBSTITUTE(SUBSTITUTE(F$1,"standard",""),"|Float",""),ChapterTable!$1:$1,0),0),
  IF($B191=1,
    IF($L191=FALSE,
      VLOOKUP($A191,ChapterTable!$1:$1048576,MATCH("최종"&amp;SUBSTITUTE(SUBSTITUTE(F$1,"standard",""),"|Float",""),ChapterTable!$1:$1,0),0),
      VLOOKUP($A191-ChapterTable!$Q$11,ChapterTable!$1:$1048576,MATCH("최종"&amp;SUBSTITUTE(SUBSTITUTE(F$1,"standard",""),"|Float",""),ChapterTable!$1:$1,0),0)*ChapterTable!$Q$14
    ),
  OFFSET(F191,-$B191+IF($L191,1,0),0)*
    (VLOOKUP(SUBSTITUTE(SUBSTITUTE(F$1,"standard",""),"|Float","")&amp;"인게임누적곱배수",ChapterTable!$S:$T,2,0)^D191
    +VLOOKUP(SUBSTITUTE(SUBSTITUTE(F$1,"standard",""),"|Float","")&amp;"인게임누적합배수",ChapterTable!$S:$T,2,0)*D191)
  )
  )
  )
)</f>
        <v>337.5</v>
      </c>
      <c r="G191" t="s">
        <v>76</v>
      </c>
      <c r="J191" t="str">
        <f>IF(ISBLANK(I191),"",
IFERROR(VLOOKUP(I191,[1]StringTable!$1:$1048576,MATCH([1]StringTable!$B$1,[1]StringTable!$1:$1,0),0),
IFERROR(VLOOKUP(I191,[1]InApkStringTable!$1:$1048576,MATCH([1]InApkStringTable!$B$1,[1]InApkStringTable!$1:$1,0),0),
"스트링없음")))</f>
        <v/>
      </c>
      <c r="L191" t="b">
        <v>0</v>
      </c>
      <c r="M191" t="s">
        <v>24</v>
      </c>
      <c r="N191" t="str">
        <f>IF(ISBLANK(M191),"",IF(ISERROR(VLOOKUP(M191,MapTable!$A:$A,1,0)),"맵없음",""))</f>
        <v/>
      </c>
      <c r="O191">
        <f t="shared" si="9"/>
        <v>11</v>
      </c>
      <c r="Q191">
        <f t="shared" si="10"/>
        <v>11</v>
      </c>
      <c r="R191" t="b">
        <f t="shared" ca="1" si="11"/>
        <v>0</v>
      </c>
      <c r="T191" t="b">
        <f t="shared" ca="1" si="12"/>
        <v>0</v>
      </c>
      <c r="V191" t="str">
        <f>IF(ISBLANK(U191),"",IF(ISERROR(VLOOKUP(U191,MapTable!$A:$A,1,0)),"맵없음",""))</f>
        <v/>
      </c>
      <c r="X191" t="str">
        <f>IF(ISBLANK(W191),"",
IF(ISERROR(FIND(",",W191)),
  IF(ISERROR(VLOOKUP(W191,MapTable!$A:$A,1,0)),"맵없음",
  ""),
IF(ISERROR(FIND(",",W191,FIND(",",W191)+1)),
  IF(OR(ISERROR(VLOOKUP(LEFT(W191,FIND(",",W191)-1),MapTable!$A:$A,1,0)),ISERROR(VLOOKUP(TRIM(MID(W191,FIND(",",W191)+1,999)),MapTable!$A:$A,1,0))),"맵없음",
  ""),
IF(ISERROR(FIND(",",W191,FIND(",",W191,FIND(",",W191)+1)+1)),
  IF(OR(ISERROR(VLOOKUP(LEFT(W191,FIND(",",W191)-1),MapTable!$A:$A,1,0)),ISERROR(VLOOKUP(TRIM(MID(W191,FIND(",",W191)+1,FIND(",",W191,FIND(",",W191)+1)-FIND(",",W191)-1)),MapTable!$A:$A,1,0)),ISERROR(VLOOKUP(TRIM(MID(W191,FIND(",",W191,FIND(",",W191)+1)+1,999)),MapTable!$A:$A,1,0))),"맵없음",
  ""),
IF(ISERROR(FIND(",",W191,FIND(",",W191,FIND(",",W191,FIND(",",W191)+1)+1)+1)),
  IF(OR(ISERROR(VLOOKUP(LEFT(W191,FIND(",",W191)-1),MapTable!$A:$A,1,0)),ISERROR(VLOOKUP(TRIM(MID(W191,FIND(",",W191)+1,FIND(",",W191,FIND(",",W191)+1)-FIND(",",W191)-1)),MapTable!$A:$A,1,0)),ISERROR(VLOOKUP(TRIM(MID(W191,FIND(",",W191,FIND(",",W191)+1)+1,FIND(",",W191,FIND(",",W191,FIND(",",W191)+1)+1)-FIND(",",W191,FIND(",",W191)+1)-1)),MapTable!$A:$A,1,0)),ISERROR(VLOOKUP(TRIM(MID(W191,FIND(",",W191,FIND(",",W191,FIND(",",W191)+1)+1)+1,999)),MapTable!$A:$A,1,0))),"맵없음",
  ""),
)))))</f>
        <v/>
      </c>
      <c r="AC191" t="str">
        <f>IF(ISBLANK(AB191),"",IF(ISERROR(VLOOKUP(AB191,[3]DropTable!$A:$A,1,0)),"드랍없음",""))</f>
        <v/>
      </c>
      <c r="AE191" t="str">
        <f>IF(ISBLANK(AD191),"",IF(ISERROR(VLOOKUP(AD191,[3]DropTable!$A:$A,1,0)),"드랍없음",""))</f>
        <v/>
      </c>
      <c r="AG191">
        <v>9.8000000000000007</v>
      </c>
      <c r="AH191">
        <v>1</v>
      </c>
    </row>
    <row r="192" spans="1:34" x14ac:dyDescent="0.3">
      <c r="A192">
        <v>4</v>
      </c>
      <c r="B192">
        <v>6</v>
      </c>
      <c r="C192">
        <f>IF(OR($L192=TRUE,$A192=0,MOD($A192,ChapterTable!$S$20)&lt;&gt;0),
MAX(0,INT(($B192+ChapterTable!$Q$26+VLOOKUP(SUBSTITUTE(C$1,"성장단계","")&amp;"단계오프셋",ChapterTable!$S:$T,2,0))/ChapterTable!$Q$23)),
MAX(0,INT(($B192+ChapterTable!$S$26+VLOOKUP(SUBSTITUTE(C$1,"성장단계","")&amp;"보스단계오프셋",ChapterTable!$S:$T,2,0))/ChapterTable!$S$23)))</f>
        <v>1</v>
      </c>
      <c r="D192">
        <f>IF(OR($L192=TRUE,$A192=0,MOD($A192,ChapterTable!$S$20)&lt;&gt;0),
MAX(0,INT(($B192+ChapterTable!$Q$26+VLOOKUP(SUBSTITUTE(D$1,"성장단계","")&amp;"단계오프셋",ChapterTable!$S:$T,2,0))/ChapterTable!$Q$23)),
MAX(0,INT(($B192+ChapterTable!$S$26+VLOOKUP(SUBSTITUTE(D$1,"성장단계","")&amp;"보스단계오프셋",ChapterTable!$S:$T,2,0))/ChapterTable!$S$23)))</f>
        <v>0</v>
      </c>
      <c r="E192" s="1">
        <f ca="1">IF(AND($A192=0,$B192=1),
    VLOOKUP(1,ChapterTable!$1:$1048576,MATCH("최종"&amp;SUBSTITUTE(SUBSTITUTE(E$1,"standard",""),"|Float",""),ChapterTable!$1:$1,0),0)*ChapterTable!$Q$17,
  IF(AND($A192=0,$B192=0),
    E193,
  IF($B192=0,
    VLOOKUP($A192,ChapterTable!$1:$1048576,MATCH("최종"&amp;SUBSTITUTE(SUBSTITUTE(E$1,"standard",""),"|Float",""),ChapterTable!$1:$1,0),0),
  IF($B192=1,
    IF($L192=FALSE,
      VLOOKUP($A192,ChapterTable!$1:$1048576,MATCH("최종"&amp;SUBSTITUTE(SUBSTITUTE(E$1,"standard",""),"|Float",""),ChapterTable!$1:$1,0),0),
      VLOOKUP($A192-ChapterTable!$Q$11,ChapterTable!$1:$1048576,MATCH("최종"&amp;SUBSTITUTE(SUBSTITUTE(E$1,"standard",""),"|Float",""),ChapterTable!$1:$1,0),0)*ChapterTable!$Q$14
    ),
  OFFSET(E192,-$B192+IF($L192,1,0),0)*
    (VLOOKUP(SUBSTITUTE(SUBSTITUTE(E$1,"standard",""),"|Float","")&amp;"인게임누적곱배수",ChapterTable!$S:$T,2,0)^C192
    +VLOOKUP(SUBSTITUTE(SUBSTITUTE(E$1,"standard",""),"|Float","")&amp;"인게임누적합배수",ChapterTable!$S:$T,2,0)*C192)
  )
  )
  )
)</f>
        <v>820.125</v>
      </c>
      <c r="F192" s="1">
        <f ca="1">IF(AND($A192=0,$B192=1),
    VLOOKUP(1,ChapterTable!$1:$1048576,MATCH("최종"&amp;SUBSTITUTE(SUBSTITUTE(F$1,"standard",""),"|Float",""),ChapterTable!$1:$1,0),0)*ChapterTable!$Q$17,
  IF(AND($A192=0,$B192=0),
    F193,
  IF($B192=0,
    VLOOKUP($A192,ChapterTable!$1:$1048576,MATCH("최종"&amp;SUBSTITUTE(SUBSTITUTE(F$1,"standard",""),"|Float",""),ChapterTable!$1:$1,0),0),
  IF($B192=1,
    IF($L192=FALSE,
      VLOOKUP($A192,ChapterTable!$1:$1048576,MATCH("최종"&amp;SUBSTITUTE(SUBSTITUTE(F$1,"standard",""),"|Float",""),ChapterTable!$1:$1,0),0),
      VLOOKUP($A192-ChapterTable!$Q$11,ChapterTable!$1:$1048576,MATCH("최종"&amp;SUBSTITUTE(SUBSTITUTE(F$1,"standard",""),"|Float",""),ChapterTable!$1:$1,0),0)*ChapterTable!$Q$14
    ),
  OFFSET(F192,-$B192+IF($L192,1,0),0)*
    (VLOOKUP(SUBSTITUTE(SUBSTITUTE(F$1,"standard",""),"|Float","")&amp;"인게임누적곱배수",ChapterTable!$S:$T,2,0)^D192
    +VLOOKUP(SUBSTITUTE(SUBSTITUTE(F$1,"standard",""),"|Float","")&amp;"인게임누적합배수",ChapterTable!$S:$T,2,0)*D192)
  )
  )
  )
)</f>
        <v>337.5</v>
      </c>
      <c r="G192" t="s">
        <v>76</v>
      </c>
      <c r="J192" t="str">
        <f>IF(ISBLANK(I192),"",
IFERROR(VLOOKUP(I192,[1]StringTable!$1:$1048576,MATCH([1]StringTable!$B$1,[1]StringTable!$1:$1,0),0),
IFERROR(VLOOKUP(I192,[1]InApkStringTable!$1:$1048576,MATCH([1]InApkStringTable!$B$1,[1]InApkStringTable!$1:$1,0),0),
"스트링없음")))</f>
        <v/>
      </c>
      <c r="L192" t="b">
        <v>0</v>
      </c>
      <c r="M192" t="s">
        <v>24</v>
      </c>
      <c r="N192" t="str">
        <f>IF(ISBLANK(M192),"",IF(ISERROR(VLOOKUP(M192,MapTable!$A:$A,1,0)),"맵없음",""))</f>
        <v/>
      </c>
      <c r="O192">
        <f t="shared" si="9"/>
        <v>1</v>
      </c>
      <c r="Q192">
        <f t="shared" si="10"/>
        <v>1</v>
      </c>
      <c r="R192" t="b">
        <f t="shared" ca="1" si="11"/>
        <v>0</v>
      </c>
      <c r="T192" t="b">
        <f t="shared" ca="1" si="12"/>
        <v>0</v>
      </c>
      <c r="V192" t="str">
        <f>IF(ISBLANK(U192),"",IF(ISERROR(VLOOKUP(U192,MapTable!$A:$A,1,0)),"맵없음",""))</f>
        <v/>
      </c>
      <c r="X192" t="str">
        <f>IF(ISBLANK(W192),"",
IF(ISERROR(FIND(",",W192)),
  IF(ISERROR(VLOOKUP(W192,MapTable!$A:$A,1,0)),"맵없음",
  ""),
IF(ISERROR(FIND(",",W192,FIND(",",W192)+1)),
  IF(OR(ISERROR(VLOOKUP(LEFT(W192,FIND(",",W192)-1),MapTable!$A:$A,1,0)),ISERROR(VLOOKUP(TRIM(MID(W192,FIND(",",W192)+1,999)),MapTable!$A:$A,1,0))),"맵없음",
  ""),
IF(ISERROR(FIND(",",W192,FIND(",",W192,FIND(",",W192)+1)+1)),
  IF(OR(ISERROR(VLOOKUP(LEFT(W192,FIND(",",W192)-1),MapTable!$A:$A,1,0)),ISERROR(VLOOKUP(TRIM(MID(W192,FIND(",",W192)+1,FIND(",",W192,FIND(",",W192)+1)-FIND(",",W192)-1)),MapTable!$A:$A,1,0)),ISERROR(VLOOKUP(TRIM(MID(W192,FIND(",",W192,FIND(",",W192)+1)+1,999)),MapTable!$A:$A,1,0))),"맵없음",
  ""),
IF(ISERROR(FIND(",",W192,FIND(",",W192,FIND(",",W192,FIND(",",W192)+1)+1)+1)),
  IF(OR(ISERROR(VLOOKUP(LEFT(W192,FIND(",",W192)-1),MapTable!$A:$A,1,0)),ISERROR(VLOOKUP(TRIM(MID(W192,FIND(",",W192)+1,FIND(",",W192,FIND(",",W192)+1)-FIND(",",W192)-1)),MapTable!$A:$A,1,0)),ISERROR(VLOOKUP(TRIM(MID(W192,FIND(",",W192,FIND(",",W192)+1)+1,FIND(",",W192,FIND(",",W192,FIND(",",W192)+1)+1)-FIND(",",W192,FIND(",",W192)+1)-1)),MapTable!$A:$A,1,0)),ISERROR(VLOOKUP(TRIM(MID(W192,FIND(",",W192,FIND(",",W192,FIND(",",W192)+1)+1)+1,999)),MapTable!$A:$A,1,0))),"맵없음",
  ""),
)))))</f>
        <v/>
      </c>
      <c r="AC192" t="str">
        <f>IF(ISBLANK(AB192),"",IF(ISERROR(VLOOKUP(AB192,[3]DropTable!$A:$A,1,0)),"드랍없음",""))</f>
        <v/>
      </c>
      <c r="AE192" t="str">
        <f>IF(ISBLANK(AD192),"",IF(ISERROR(VLOOKUP(AD192,[3]DropTable!$A:$A,1,0)),"드랍없음",""))</f>
        <v/>
      </c>
      <c r="AG192">
        <v>9.8000000000000007</v>
      </c>
      <c r="AH192">
        <v>1</v>
      </c>
    </row>
    <row r="193" spans="1:34" x14ac:dyDescent="0.3">
      <c r="A193">
        <v>4</v>
      </c>
      <c r="B193">
        <v>7</v>
      </c>
      <c r="C193">
        <f>IF(OR($L193=TRUE,$A193=0,MOD($A193,ChapterTable!$S$20)&lt;&gt;0),
MAX(0,INT(($B193+ChapterTable!$Q$26+VLOOKUP(SUBSTITUTE(C$1,"성장단계","")&amp;"단계오프셋",ChapterTable!$S:$T,2,0))/ChapterTable!$Q$23)),
MAX(0,INT(($B193+ChapterTable!$S$26+VLOOKUP(SUBSTITUTE(C$1,"성장단계","")&amp;"보스단계오프셋",ChapterTable!$S:$T,2,0))/ChapterTable!$S$23)))</f>
        <v>1</v>
      </c>
      <c r="D193">
        <f>IF(OR($L193=TRUE,$A193=0,MOD($A193,ChapterTable!$S$20)&lt;&gt;0),
MAX(0,INT(($B193+ChapterTable!$Q$26+VLOOKUP(SUBSTITUTE(D$1,"성장단계","")&amp;"단계오프셋",ChapterTable!$S:$T,2,0))/ChapterTable!$Q$23)),
MAX(0,INT(($B193+ChapterTable!$S$26+VLOOKUP(SUBSTITUTE(D$1,"성장단계","")&amp;"보스단계오프셋",ChapterTable!$S:$T,2,0))/ChapterTable!$S$23)))</f>
        <v>0</v>
      </c>
      <c r="E193" s="1">
        <f ca="1">IF(AND($A193=0,$B193=1),
    VLOOKUP(1,ChapterTable!$1:$1048576,MATCH("최종"&amp;SUBSTITUTE(SUBSTITUTE(E$1,"standard",""),"|Float",""),ChapterTable!$1:$1,0),0)*ChapterTable!$Q$17,
  IF(AND($A193=0,$B193=0),
    E194,
  IF($B193=0,
    VLOOKUP($A193,ChapterTable!$1:$1048576,MATCH("최종"&amp;SUBSTITUTE(SUBSTITUTE(E$1,"standard",""),"|Float",""),ChapterTable!$1:$1,0),0),
  IF($B193=1,
    IF($L193=FALSE,
      VLOOKUP($A193,ChapterTable!$1:$1048576,MATCH("최종"&amp;SUBSTITUTE(SUBSTITUTE(E$1,"standard",""),"|Float",""),ChapterTable!$1:$1,0),0),
      VLOOKUP($A193-ChapterTable!$Q$11,ChapterTable!$1:$1048576,MATCH("최종"&amp;SUBSTITUTE(SUBSTITUTE(E$1,"standard",""),"|Float",""),ChapterTable!$1:$1,0),0)*ChapterTable!$Q$14
    ),
  OFFSET(E193,-$B193+IF($L193,1,0),0)*
    (VLOOKUP(SUBSTITUTE(SUBSTITUTE(E$1,"standard",""),"|Float","")&amp;"인게임누적곱배수",ChapterTable!$S:$T,2,0)^C193
    +VLOOKUP(SUBSTITUTE(SUBSTITUTE(E$1,"standard",""),"|Float","")&amp;"인게임누적합배수",ChapterTable!$S:$T,2,0)*C193)
  )
  )
  )
)</f>
        <v>820.125</v>
      </c>
      <c r="F193" s="1">
        <f ca="1">IF(AND($A193=0,$B193=1),
    VLOOKUP(1,ChapterTable!$1:$1048576,MATCH("최종"&amp;SUBSTITUTE(SUBSTITUTE(F$1,"standard",""),"|Float",""),ChapterTable!$1:$1,0),0)*ChapterTable!$Q$17,
  IF(AND($A193=0,$B193=0),
    F194,
  IF($B193=0,
    VLOOKUP($A193,ChapterTable!$1:$1048576,MATCH("최종"&amp;SUBSTITUTE(SUBSTITUTE(F$1,"standard",""),"|Float",""),ChapterTable!$1:$1,0),0),
  IF($B193=1,
    IF($L193=FALSE,
      VLOOKUP($A193,ChapterTable!$1:$1048576,MATCH("최종"&amp;SUBSTITUTE(SUBSTITUTE(F$1,"standard",""),"|Float",""),ChapterTable!$1:$1,0),0),
      VLOOKUP($A193-ChapterTable!$Q$11,ChapterTable!$1:$1048576,MATCH("최종"&amp;SUBSTITUTE(SUBSTITUTE(F$1,"standard",""),"|Float",""),ChapterTable!$1:$1,0),0)*ChapterTable!$Q$14
    ),
  OFFSET(F193,-$B193+IF($L193,1,0),0)*
    (VLOOKUP(SUBSTITUTE(SUBSTITUTE(F$1,"standard",""),"|Float","")&amp;"인게임누적곱배수",ChapterTable!$S:$T,2,0)^D193
    +VLOOKUP(SUBSTITUTE(SUBSTITUTE(F$1,"standard",""),"|Float","")&amp;"인게임누적합배수",ChapterTable!$S:$T,2,0)*D193)
  )
  )
  )
)</f>
        <v>337.5</v>
      </c>
      <c r="G193" t="s">
        <v>76</v>
      </c>
      <c r="J193" t="str">
        <f>IF(ISBLANK(I193),"",
IFERROR(VLOOKUP(I193,[1]StringTable!$1:$1048576,MATCH([1]StringTable!$B$1,[1]StringTable!$1:$1,0),0),
IFERROR(VLOOKUP(I193,[1]InApkStringTable!$1:$1048576,MATCH([1]InApkStringTable!$B$1,[1]InApkStringTable!$1:$1,0),0),
"스트링없음")))</f>
        <v/>
      </c>
      <c r="L193" t="b">
        <v>0</v>
      </c>
      <c r="M193" t="s">
        <v>24</v>
      </c>
      <c r="N193" t="str">
        <f>IF(ISBLANK(M193),"",IF(ISERROR(VLOOKUP(M193,MapTable!$A:$A,1,0)),"맵없음",""))</f>
        <v/>
      </c>
      <c r="O193">
        <f t="shared" si="9"/>
        <v>1</v>
      </c>
      <c r="Q193">
        <f t="shared" si="10"/>
        <v>1</v>
      </c>
      <c r="R193" t="b">
        <f t="shared" ca="1" si="11"/>
        <v>0</v>
      </c>
      <c r="T193" t="b">
        <f t="shared" ca="1" si="12"/>
        <v>0</v>
      </c>
      <c r="V193" t="str">
        <f>IF(ISBLANK(U193),"",IF(ISERROR(VLOOKUP(U193,MapTable!$A:$A,1,0)),"맵없음",""))</f>
        <v/>
      </c>
      <c r="X193" t="str">
        <f>IF(ISBLANK(W193),"",
IF(ISERROR(FIND(",",W193)),
  IF(ISERROR(VLOOKUP(W193,MapTable!$A:$A,1,0)),"맵없음",
  ""),
IF(ISERROR(FIND(",",W193,FIND(",",W193)+1)),
  IF(OR(ISERROR(VLOOKUP(LEFT(W193,FIND(",",W193)-1),MapTable!$A:$A,1,0)),ISERROR(VLOOKUP(TRIM(MID(W193,FIND(",",W193)+1,999)),MapTable!$A:$A,1,0))),"맵없음",
  ""),
IF(ISERROR(FIND(",",W193,FIND(",",W193,FIND(",",W193)+1)+1)),
  IF(OR(ISERROR(VLOOKUP(LEFT(W193,FIND(",",W193)-1),MapTable!$A:$A,1,0)),ISERROR(VLOOKUP(TRIM(MID(W193,FIND(",",W193)+1,FIND(",",W193,FIND(",",W193)+1)-FIND(",",W193)-1)),MapTable!$A:$A,1,0)),ISERROR(VLOOKUP(TRIM(MID(W193,FIND(",",W193,FIND(",",W193)+1)+1,999)),MapTable!$A:$A,1,0))),"맵없음",
  ""),
IF(ISERROR(FIND(",",W193,FIND(",",W193,FIND(",",W193,FIND(",",W193)+1)+1)+1)),
  IF(OR(ISERROR(VLOOKUP(LEFT(W193,FIND(",",W193)-1),MapTable!$A:$A,1,0)),ISERROR(VLOOKUP(TRIM(MID(W193,FIND(",",W193)+1,FIND(",",W193,FIND(",",W193)+1)-FIND(",",W193)-1)),MapTable!$A:$A,1,0)),ISERROR(VLOOKUP(TRIM(MID(W193,FIND(",",W193,FIND(",",W193)+1)+1,FIND(",",W193,FIND(",",W193,FIND(",",W193)+1)+1)-FIND(",",W193,FIND(",",W193)+1)-1)),MapTable!$A:$A,1,0)),ISERROR(VLOOKUP(TRIM(MID(W193,FIND(",",W193,FIND(",",W193,FIND(",",W193)+1)+1)+1,999)),MapTable!$A:$A,1,0))),"맵없음",
  ""),
)))))</f>
        <v/>
      </c>
      <c r="AC193" t="str">
        <f>IF(ISBLANK(AB193),"",IF(ISERROR(VLOOKUP(AB193,[3]DropTable!$A:$A,1,0)),"드랍없음",""))</f>
        <v/>
      </c>
      <c r="AE193" t="str">
        <f>IF(ISBLANK(AD193),"",IF(ISERROR(VLOOKUP(AD193,[3]DropTable!$A:$A,1,0)),"드랍없음",""))</f>
        <v/>
      </c>
      <c r="AG193">
        <v>9.8000000000000007</v>
      </c>
      <c r="AH193">
        <v>1</v>
      </c>
    </row>
    <row r="194" spans="1:34" x14ac:dyDescent="0.3">
      <c r="A194">
        <v>4</v>
      </c>
      <c r="B194">
        <v>8</v>
      </c>
      <c r="C194">
        <f>IF(OR($L194=TRUE,$A194=0,MOD($A194,ChapterTable!$S$20)&lt;&gt;0),
MAX(0,INT(($B194+ChapterTable!$Q$26+VLOOKUP(SUBSTITUTE(C$1,"성장단계","")&amp;"단계오프셋",ChapterTable!$S:$T,2,0))/ChapterTable!$Q$23)),
MAX(0,INT(($B194+ChapterTable!$S$26+VLOOKUP(SUBSTITUTE(C$1,"성장단계","")&amp;"보스단계오프셋",ChapterTable!$S:$T,2,0))/ChapterTable!$S$23)))</f>
        <v>1</v>
      </c>
      <c r="D194">
        <f>IF(OR($L194=TRUE,$A194=0,MOD($A194,ChapterTable!$S$20)&lt;&gt;0),
MAX(0,INT(($B194+ChapterTable!$Q$26+VLOOKUP(SUBSTITUTE(D$1,"성장단계","")&amp;"단계오프셋",ChapterTable!$S:$T,2,0))/ChapterTable!$Q$23)),
MAX(0,INT(($B194+ChapterTable!$S$26+VLOOKUP(SUBSTITUTE(D$1,"성장단계","")&amp;"보스단계오프셋",ChapterTable!$S:$T,2,0))/ChapterTable!$S$23)))</f>
        <v>0</v>
      </c>
      <c r="E194" s="1">
        <f ca="1">IF(AND($A194=0,$B194=1),
    VLOOKUP(1,ChapterTable!$1:$1048576,MATCH("최종"&amp;SUBSTITUTE(SUBSTITUTE(E$1,"standard",""),"|Float",""),ChapterTable!$1:$1,0),0)*ChapterTable!$Q$17,
  IF(AND($A194=0,$B194=0),
    E195,
  IF($B194=0,
    VLOOKUP($A194,ChapterTable!$1:$1048576,MATCH("최종"&amp;SUBSTITUTE(SUBSTITUTE(E$1,"standard",""),"|Float",""),ChapterTable!$1:$1,0),0),
  IF($B194=1,
    IF($L194=FALSE,
      VLOOKUP($A194,ChapterTable!$1:$1048576,MATCH("최종"&amp;SUBSTITUTE(SUBSTITUTE(E$1,"standard",""),"|Float",""),ChapterTable!$1:$1,0),0),
      VLOOKUP($A194-ChapterTable!$Q$11,ChapterTable!$1:$1048576,MATCH("최종"&amp;SUBSTITUTE(SUBSTITUTE(E$1,"standard",""),"|Float",""),ChapterTable!$1:$1,0),0)*ChapterTable!$Q$14
    ),
  OFFSET(E194,-$B194+IF($L194,1,0),0)*
    (VLOOKUP(SUBSTITUTE(SUBSTITUTE(E$1,"standard",""),"|Float","")&amp;"인게임누적곱배수",ChapterTable!$S:$T,2,0)^C194
    +VLOOKUP(SUBSTITUTE(SUBSTITUTE(E$1,"standard",""),"|Float","")&amp;"인게임누적합배수",ChapterTable!$S:$T,2,0)*C194)
  )
  )
  )
)</f>
        <v>820.125</v>
      </c>
      <c r="F194" s="1">
        <f ca="1">IF(AND($A194=0,$B194=1),
    VLOOKUP(1,ChapterTable!$1:$1048576,MATCH("최종"&amp;SUBSTITUTE(SUBSTITUTE(F$1,"standard",""),"|Float",""),ChapterTable!$1:$1,0),0)*ChapterTable!$Q$17,
  IF(AND($A194=0,$B194=0),
    F195,
  IF($B194=0,
    VLOOKUP($A194,ChapterTable!$1:$1048576,MATCH("최종"&amp;SUBSTITUTE(SUBSTITUTE(F$1,"standard",""),"|Float",""),ChapterTable!$1:$1,0),0),
  IF($B194=1,
    IF($L194=FALSE,
      VLOOKUP($A194,ChapterTable!$1:$1048576,MATCH("최종"&amp;SUBSTITUTE(SUBSTITUTE(F$1,"standard",""),"|Float",""),ChapterTable!$1:$1,0),0),
      VLOOKUP($A194-ChapterTable!$Q$11,ChapterTable!$1:$1048576,MATCH("최종"&amp;SUBSTITUTE(SUBSTITUTE(F$1,"standard",""),"|Float",""),ChapterTable!$1:$1,0),0)*ChapterTable!$Q$14
    ),
  OFFSET(F194,-$B194+IF($L194,1,0),0)*
    (VLOOKUP(SUBSTITUTE(SUBSTITUTE(F$1,"standard",""),"|Float","")&amp;"인게임누적곱배수",ChapterTable!$S:$T,2,0)^D194
    +VLOOKUP(SUBSTITUTE(SUBSTITUTE(F$1,"standard",""),"|Float","")&amp;"인게임누적합배수",ChapterTable!$S:$T,2,0)*D194)
  )
  )
  )
)</f>
        <v>337.5</v>
      </c>
      <c r="G194" t="s">
        <v>76</v>
      </c>
      <c r="J194" t="str">
        <f>IF(ISBLANK(I194),"",
IFERROR(VLOOKUP(I194,[1]StringTable!$1:$1048576,MATCH([1]StringTable!$B$1,[1]StringTable!$1:$1,0),0),
IFERROR(VLOOKUP(I194,[1]InApkStringTable!$1:$1048576,MATCH([1]InApkStringTable!$B$1,[1]InApkStringTable!$1:$1,0),0),
"스트링없음")))</f>
        <v/>
      </c>
      <c r="L194" t="b">
        <v>0</v>
      </c>
      <c r="M194" t="s">
        <v>24</v>
      </c>
      <c r="N194" t="str">
        <f>IF(ISBLANK(M194),"",IF(ISERROR(VLOOKUP(M194,MapTable!$A:$A,1,0)),"맵없음",""))</f>
        <v/>
      </c>
      <c r="O194">
        <f t="shared" si="9"/>
        <v>1</v>
      </c>
      <c r="Q194">
        <f t="shared" si="10"/>
        <v>1</v>
      </c>
      <c r="R194" t="b">
        <f t="shared" ca="1" si="11"/>
        <v>0</v>
      </c>
      <c r="T194" t="b">
        <f t="shared" ca="1" si="12"/>
        <v>0</v>
      </c>
      <c r="V194" t="str">
        <f>IF(ISBLANK(U194),"",IF(ISERROR(VLOOKUP(U194,MapTable!$A:$A,1,0)),"맵없음",""))</f>
        <v/>
      </c>
      <c r="X194" t="str">
        <f>IF(ISBLANK(W194),"",
IF(ISERROR(FIND(",",W194)),
  IF(ISERROR(VLOOKUP(W194,MapTable!$A:$A,1,0)),"맵없음",
  ""),
IF(ISERROR(FIND(",",W194,FIND(",",W194)+1)),
  IF(OR(ISERROR(VLOOKUP(LEFT(W194,FIND(",",W194)-1),MapTable!$A:$A,1,0)),ISERROR(VLOOKUP(TRIM(MID(W194,FIND(",",W194)+1,999)),MapTable!$A:$A,1,0))),"맵없음",
  ""),
IF(ISERROR(FIND(",",W194,FIND(",",W194,FIND(",",W194)+1)+1)),
  IF(OR(ISERROR(VLOOKUP(LEFT(W194,FIND(",",W194)-1),MapTable!$A:$A,1,0)),ISERROR(VLOOKUP(TRIM(MID(W194,FIND(",",W194)+1,FIND(",",W194,FIND(",",W194)+1)-FIND(",",W194)-1)),MapTable!$A:$A,1,0)),ISERROR(VLOOKUP(TRIM(MID(W194,FIND(",",W194,FIND(",",W194)+1)+1,999)),MapTable!$A:$A,1,0))),"맵없음",
  ""),
IF(ISERROR(FIND(",",W194,FIND(",",W194,FIND(",",W194,FIND(",",W194)+1)+1)+1)),
  IF(OR(ISERROR(VLOOKUP(LEFT(W194,FIND(",",W194)-1),MapTable!$A:$A,1,0)),ISERROR(VLOOKUP(TRIM(MID(W194,FIND(",",W194)+1,FIND(",",W194,FIND(",",W194)+1)-FIND(",",W194)-1)),MapTable!$A:$A,1,0)),ISERROR(VLOOKUP(TRIM(MID(W194,FIND(",",W194,FIND(",",W194)+1)+1,FIND(",",W194,FIND(",",W194,FIND(",",W194)+1)+1)-FIND(",",W194,FIND(",",W194)+1)-1)),MapTable!$A:$A,1,0)),ISERROR(VLOOKUP(TRIM(MID(W194,FIND(",",W194,FIND(",",W194,FIND(",",W194)+1)+1)+1,999)),MapTable!$A:$A,1,0))),"맵없음",
  ""),
)))))</f>
        <v/>
      </c>
      <c r="AC194" t="str">
        <f>IF(ISBLANK(AB194),"",IF(ISERROR(VLOOKUP(AB194,[3]DropTable!$A:$A,1,0)),"드랍없음",""))</f>
        <v/>
      </c>
      <c r="AE194" t="str">
        <f>IF(ISBLANK(AD194),"",IF(ISERROR(VLOOKUP(AD194,[3]DropTable!$A:$A,1,0)),"드랍없음",""))</f>
        <v/>
      </c>
      <c r="AG194">
        <v>9.8000000000000007</v>
      </c>
      <c r="AH194">
        <v>1</v>
      </c>
    </row>
    <row r="195" spans="1:34" x14ac:dyDescent="0.3">
      <c r="A195">
        <v>4</v>
      </c>
      <c r="B195">
        <v>9</v>
      </c>
      <c r="C195">
        <f>IF(OR($L195=TRUE,$A195=0,MOD($A195,ChapterTable!$S$20)&lt;&gt;0),
MAX(0,INT(($B195+ChapterTable!$Q$26+VLOOKUP(SUBSTITUTE(C$1,"성장단계","")&amp;"단계오프셋",ChapterTable!$S:$T,2,0))/ChapterTable!$Q$23)),
MAX(0,INT(($B195+ChapterTable!$S$26+VLOOKUP(SUBSTITUTE(C$1,"성장단계","")&amp;"보스단계오프셋",ChapterTable!$S:$T,2,0))/ChapterTable!$S$23)))</f>
        <v>1</v>
      </c>
      <c r="D195">
        <f>IF(OR($L195=TRUE,$A195=0,MOD($A195,ChapterTable!$S$20)&lt;&gt;0),
MAX(0,INT(($B195+ChapterTable!$Q$26+VLOOKUP(SUBSTITUTE(D$1,"성장단계","")&amp;"단계오프셋",ChapterTable!$S:$T,2,0))/ChapterTable!$Q$23)),
MAX(0,INT(($B195+ChapterTable!$S$26+VLOOKUP(SUBSTITUTE(D$1,"성장단계","")&amp;"보스단계오프셋",ChapterTable!$S:$T,2,0))/ChapterTable!$S$23)))</f>
        <v>0</v>
      </c>
      <c r="E195" s="1">
        <f ca="1">IF(AND($A195=0,$B195=1),
    VLOOKUP(1,ChapterTable!$1:$1048576,MATCH("최종"&amp;SUBSTITUTE(SUBSTITUTE(E$1,"standard",""),"|Float",""),ChapterTable!$1:$1,0),0)*ChapterTable!$Q$17,
  IF(AND($A195=0,$B195=0),
    E196,
  IF($B195=0,
    VLOOKUP($A195,ChapterTable!$1:$1048576,MATCH("최종"&amp;SUBSTITUTE(SUBSTITUTE(E$1,"standard",""),"|Float",""),ChapterTable!$1:$1,0),0),
  IF($B195=1,
    IF($L195=FALSE,
      VLOOKUP($A195,ChapterTable!$1:$1048576,MATCH("최종"&amp;SUBSTITUTE(SUBSTITUTE(E$1,"standard",""),"|Float",""),ChapterTable!$1:$1,0),0),
      VLOOKUP($A195-ChapterTable!$Q$11,ChapterTable!$1:$1048576,MATCH("최종"&amp;SUBSTITUTE(SUBSTITUTE(E$1,"standard",""),"|Float",""),ChapterTable!$1:$1,0),0)*ChapterTable!$Q$14
    ),
  OFFSET(E195,-$B195+IF($L195,1,0),0)*
    (VLOOKUP(SUBSTITUTE(SUBSTITUTE(E$1,"standard",""),"|Float","")&amp;"인게임누적곱배수",ChapterTable!$S:$T,2,0)^C195
    +VLOOKUP(SUBSTITUTE(SUBSTITUTE(E$1,"standard",""),"|Float","")&amp;"인게임누적합배수",ChapterTable!$S:$T,2,0)*C195)
  )
  )
  )
)</f>
        <v>820.125</v>
      </c>
      <c r="F195" s="1">
        <f ca="1">IF(AND($A195=0,$B195=1),
    VLOOKUP(1,ChapterTable!$1:$1048576,MATCH("최종"&amp;SUBSTITUTE(SUBSTITUTE(F$1,"standard",""),"|Float",""),ChapterTable!$1:$1,0),0)*ChapterTable!$Q$17,
  IF(AND($A195=0,$B195=0),
    F196,
  IF($B195=0,
    VLOOKUP($A195,ChapterTable!$1:$1048576,MATCH("최종"&amp;SUBSTITUTE(SUBSTITUTE(F$1,"standard",""),"|Float",""),ChapterTable!$1:$1,0),0),
  IF($B195=1,
    IF($L195=FALSE,
      VLOOKUP($A195,ChapterTable!$1:$1048576,MATCH("최종"&amp;SUBSTITUTE(SUBSTITUTE(F$1,"standard",""),"|Float",""),ChapterTable!$1:$1,0),0),
      VLOOKUP($A195-ChapterTable!$Q$11,ChapterTable!$1:$1048576,MATCH("최종"&amp;SUBSTITUTE(SUBSTITUTE(F$1,"standard",""),"|Float",""),ChapterTable!$1:$1,0),0)*ChapterTable!$Q$14
    ),
  OFFSET(F195,-$B195+IF($L195,1,0),0)*
    (VLOOKUP(SUBSTITUTE(SUBSTITUTE(F$1,"standard",""),"|Float","")&amp;"인게임누적곱배수",ChapterTable!$S:$T,2,0)^D195
    +VLOOKUP(SUBSTITUTE(SUBSTITUTE(F$1,"standard",""),"|Float","")&amp;"인게임누적합배수",ChapterTable!$S:$T,2,0)*D195)
  )
  )
  )
)</f>
        <v>337.5</v>
      </c>
      <c r="G195" t="s">
        <v>76</v>
      </c>
      <c r="J195" t="str">
        <f>IF(ISBLANK(I195),"",
IFERROR(VLOOKUP(I195,[1]StringTable!$1:$1048576,MATCH([1]StringTable!$B$1,[1]StringTable!$1:$1,0),0),
IFERROR(VLOOKUP(I195,[1]InApkStringTable!$1:$1048576,MATCH([1]InApkStringTable!$B$1,[1]InApkStringTable!$1:$1,0),0),
"스트링없음")))</f>
        <v/>
      </c>
      <c r="L195" t="b">
        <v>0</v>
      </c>
      <c r="M195" t="s">
        <v>24</v>
      </c>
      <c r="N195" t="str">
        <f>IF(ISBLANK(M195),"",IF(ISERROR(VLOOKUP(M195,MapTable!$A:$A,1,0)),"맵없음",""))</f>
        <v/>
      </c>
      <c r="O195">
        <f t="shared" ref="O195:O258" si="13">IF(B195=0,0,
  IF(AND(L195=FALSE,A195&lt;&gt;0,MOD(A195,7)=0),21,
  IF(MOD(B195,10)=0,21,
  IF(MOD(B195,10)=5,11,
  IF(MOD(B195,10)=9,INT(B195/10)+91,
  INT(B195/10+1))))))</f>
        <v>91</v>
      </c>
      <c r="Q195">
        <f t="shared" ref="Q195:Q258" si="14">IF(ISBLANK(P195),O195,P195)</f>
        <v>91</v>
      </c>
      <c r="R195" t="b">
        <f t="shared" ref="R195:R258" ca="1" si="15">IF(OR(B195=0,OFFSET(B195,1,0)=0),FALSE,
IF(OFFSET(O195,1,0)=21,TRUE,FALSE))</f>
        <v>1</v>
      </c>
      <c r="T195" t="b">
        <f t="shared" ref="T195:T258" ca="1" si="16">IF(ISBLANK(S195),R195,S195)</f>
        <v>1</v>
      </c>
      <c r="V195" t="str">
        <f>IF(ISBLANK(U195),"",IF(ISERROR(VLOOKUP(U195,MapTable!$A:$A,1,0)),"맵없음",""))</f>
        <v/>
      </c>
      <c r="X195" t="str">
        <f>IF(ISBLANK(W195),"",
IF(ISERROR(FIND(",",W195)),
  IF(ISERROR(VLOOKUP(W195,MapTable!$A:$A,1,0)),"맵없음",
  ""),
IF(ISERROR(FIND(",",W195,FIND(",",W195)+1)),
  IF(OR(ISERROR(VLOOKUP(LEFT(W195,FIND(",",W195)-1),MapTable!$A:$A,1,0)),ISERROR(VLOOKUP(TRIM(MID(W195,FIND(",",W195)+1,999)),MapTable!$A:$A,1,0))),"맵없음",
  ""),
IF(ISERROR(FIND(",",W195,FIND(",",W195,FIND(",",W195)+1)+1)),
  IF(OR(ISERROR(VLOOKUP(LEFT(W195,FIND(",",W195)-1),MapTable!$A:$A,1,0)),ISERROR(VLOOKUP(TRIM(MID(W195,FIND(",",W195)+1,FIND(",",W195,FIND(",",W195)+1)-FIND(",",W195)-1)),MapTable!$A:$A,1,0)),ISERROR(VLOOKUP(TRIM(MID(W195,FIND(",",W195,FIND(",",W195)+1)+1,999)),MapTable!$A:$A,1,0))),"맵없음",
  ""),
IF(ISERROR(FIND(",",W195,FIND(",",W195,FIND(",",W195,FIND(",",W195)+1)+1)+1)),
  IF(OR(ISERROR(VLOOKUP(LEFT(W195,FIND(",",W195)-1),MapTable!$A:$A,1,0)),ISERROR(VLOOKUP(TRIM(MID(W195,FIND(",",W195)+1,FIND(",",W195,FIND(",",W195)+1)-FIND(",",W195)-1)),MapTable!$A:$A,1,0)),ISERROR(VLOOKUP(TRIM(MID(W195,FIND(",",W195,FIND(",",W195)+1)+1,FIND(",",W195,FIND(",",W195,FIND(",",W195)+1)+1)-FIND(",",W195,FIND(",",W195)+1)-1)),MapTable!$A:$A,1,0)),ISERROR(VLOOKUP(TRIM(MID(W195,FIND(",",W195,FIND(",",W195,FIND(",",W195)+1)+1)+1,999)),MapTable!$A:$A,1,0))),"맵없음",
  ""),
)))))</f>
        <v/>
      </c>
      <c r="AC195" t="str">
        <f>IF(ISBLANK(AB195),"",IF(ISERROR(VLOOKUP(AB195,[3]DropTable!$A:$A,1,0)),"드랍없음",""))</f>
        <v/>
      </c>
      <c r="AE195" t="str">
        <f>IF(ISBLANK(AD195),"",IF(ISERROR(VLOOKUP(AD195,[3]DropTable!$A:$A,1,0)),"드랍없음",""))</f>
        <v/>
      </c>
      <c r="AG195">
        <v>9.8000000000000007</v>
      </c>
      <c r="AH195">
        <v>1</v>
      </c>
    </row>
    <row r="196" spans="1:34" x14ac:dyDescent="0.3">
      <c r="A196">
        <v>4</v>
      </c>
      <c r="B196">
        <v>10</v>
      </c>
      <c r="C196">
        <f>IF(OR($L196=TRUE,$A196=0,MOD($A196,ChapterTable!$S$20)&lt;&gt;0),
MAX(0,INT(($B196+ChapterTable!$Q$26+VLOOKUP(SUBSTITUTE(C$1,"성장단계","")&amp;"단계오프셋",ChapterTable!$S:$T,2,0))/ChapterTable!$Q$23)),
MAX(0,INT(($B196+ChapterTable!$S$26+VLOOKUP(SUBSTITUTE(C$1,"성장단계","")&amp;"보스단계오프셋",ChapterTable!$S:$T,2,0))/ChapterTable!$S$23)))</f>
        <v>1</v>
      </c>
      <c r="D196">
        <f>IF(OR($L196=TRUE,$A196=0,MOD($A196,ChapterTable!$S$20)&lt;&gt;0),
MAX(0,INT(($B196+ChapterTable!$Q$26+VLOOKUP(SUBSTITUTE(D$1,"성장단계","")&amp;"단계오프셋",ChapterTable!$S:$T,2,0))/ChapterTable!$Q$23)),
MAX(0,INT(($B196+ChapterTable!$S$26+VLOOKUP(SUBSTITUTE(D$1,"성장단계","")&amp;"보스단계오프셋",ChapterTable!$S:$T,2,0))/ChapterTable!$S$23)))</f>
        <v>0</v>
      </c>
      <c r="E196" s="1">
        <f ca="1">IF(AND($A196=0,$B196=1),
    VLOOKUP(1,ChapterTable!$1:$1048576,MATCH("최종"&amp;SUBSTITUTE(SUBSTITUTE(E$1,"standard",""),"|Float",""),ChapterTable!$1:$1,0),0)*ChapterTable!$Q$17,
  IF(AND($A196=0,$B196=0),
    E197,
  IF($B196=0,
    VLOOKUP($A196,ChapterTable!$1:$1048576,MATCH("최종"&amp;SUBSTITUTE(SUBSTITUTE(E$1,"standard",""),"|Float",""),ChapterTable!$1:$1,0),0),
  IF($B196=1,
    IF($L196=FALSE,
      VLOOKUP($A196,ChapterTable!$1:$1048576,MATCH("최종"&amp;SUBSTITUTE(SUBSTITUTE(E$1,"standard",""),"|Float",""),ChapterTable!$1:$1,0),0),
      VLOOKUP($A196-ChapterTable!$Q$11,ChapterTable!$1:$1048576,MATCH("최종"&amp;SUBSTITUTE(SUBSTITUTE(E$1,"standard",""),"|Float",""),ChapterTable!$1:$1,0),0)*ChapterTable!$Q$14
    ),
  OFFSET(E196,-$B196+IF($L196,1,0),0)*
    (VLOOKUP(SUBSTITUTE(SUBSTITUTE(E$1,"standard",""),"|Float","")&amp;"인게임누적곱배수",ChapterTable!$S:$T,2,0)^C196
    +VLOOKUP(SUBSTITUTE(SUBSTITUTE(E$1,"standard",""),"|Float","")&amp;"인게임누적합배수",ChapterTable!$S:$T,2,0)*C196)
  )
  )
  )
)</f>
        <v>820.125</v>
      </c>
      <c r="F196" s="1">
        <f ca="1">IF(AND($A196=0,$B196=1),
    VLOOKUP(1,ChapterTable!$1:$1048576,MATCH("최종"&amp;SUBSTITUTE(SUBSTITUTE(F$1,"standard",""),"|Float",""),ChapterTable!$1:$1,0),0)*ChapterTable!$Q$17,
  IF(AND($A196=0,$B196=0),
    F197,
  IF($B196=0,
    VLOOKUP($A196,ChapterTable!$1:$1048576,MATCH("최종"&amp;SUBSTITUTE(SUBSTITUTE(F$1,"standard",""),"|Float",""),ChapterTable!$1:$1,0),0),
  IF($B196=1,
    IF($L196=FALSE,
      VLOOKUP($A196,ChapterTable!$1:$1048576,MATCH("최종"&amp;SUBSTITUTE(SUBSTITUTE(F$1,"standard",""),"|Float",""),ChapterTable!$1:$1,0),0),
      VLOOKUP($A196-ChapterTable!$Q$11,ChapterTable!$1:$1048576,MATCH("최종"&amp;SUBSTITUTE(SUBSTITUTE(F$1,"standard",""),"|Float",""),ChapterTable!$1:$1,0),0)*ChapterTable!$Q$14
    ),
  OFFSET(F196,-$B196+IF($L196,1,0),0)*
    (VLOOKUP(SUBSTITUTE(SUBSTITUTE(F$1,"standard",""),"|Float","")&amp;"인게임누적곱배수",ChapterTable!$S:$T,2,0)^D196
    +VLOOKUP(SUBSTITUTE(SUBSTITUTE(F$1,"standard",""),"|Float","")&amp;"인게임누적합배수",ChapterTable!$S:$T,2,0)*D196)
  )
  )
  )
)</f>
        <v>337.5</v>
      </c>
      <c r="G196" t="s">
        <v>76</v>
      </c>
      <c r="J196" t="str">
        <f>IF(ISBLANK(I196),"",
IFERROR(VLOOKUP(I196,[1]StringTable!$1:$1048576,MATCH([1]StringTable!$B$1,[1]StringTable!$1:$1,0),0),
IFERROR(VLOOKUP(I196,[1]InApkStringTable!$1:$1048576,MATCH([1]InApkStringTable!$B$1,[1]InApkStringTable!$1:$1,0),0),
"스트링없음")))</f>
        <v/>
      </c>
      <c r="L196" t="b">
        <v>0</v>
      </c>
      <c r="M196" t="s">
        <v>24</v>
      </c>
      <c r="N196" t="str">
        <f>IF(ISBLANK(M196),"",IF(ISERROR(VLOOKUP(M196,MapTable!$A:$A,1,0)),"맵없음",""))</f>
        <v/>
      </c>
      <c r="O196">
        <f t="shared" si="13"/>
        <v>21</v>
      </c>
      <c r="Q196">
        <f t="shared" si="14"/>
        <v>21</v>
      </c>
      <c r="R196" t="b">
        <f t="shared" ca="1" si="15"/>
        <v>0</v>
      </c>
      <c r="T196" t="b">
        <f t="shared" ca="1" si="16"/>
        <v>0</v>
      </c>
      <c r="V196" t="str">
        <f>IF(ISBLANK(U196),"",IF(ISERROR(VLOOKUP(U196,MapTable!$A:$A,1,0)),"맵없음",""))</f>
        <v/>
      </c>
      <c r="X196" t="str">
        <f>IF(ISBLANK(W196),"",
IF(ISERROR(FIND(",",W196)),
  IF(ISERROR(VLOOKUP(W196,MapTable!$A:$A,1,0)),"맵없음",
  ""),
IF(ISERROR(FIND(",",W196,FIND(",",W196)+1)),
  IF(OR(ISERROR(VLOOKUP(LEFT(W196,FIND(",",W196)-1),MapTable!$A:$A,1,0)),ISERROR(VLOOKUP(TRIM(MID(W196,FIND(",",W196)+1,999)),MapTable!$A:$A,1,0))),"맵없음",
  ""),
IF(ISERROR(FIND(",",W196,FIND(",",W196,FIND(",",W196)+1)+1)),
  IF(OR(ISERROR(VLOOKUP(LEFT(W196,FIND(",",W196)-1),MapTable!$A:$A,1,0)),ISERROR(VLOOKUP(TRIM(MID(W196,FIND(",",W196)+1,FIND(",",W196,FIND(",",W196)+1)-FIND(",",W196)-1)),MapTable!$A:$A,1,0)),ISERROR(VLOOKUP(TRIM(MID(W196,FIND(",",W196,FIND(",",W196)+1)+1,999)),MapTable!$A:$A,1,0))),"맵없음",
  ""),
IF(ISERROR(FIND(",",W196,FIND(",",W196,FIND(",",W196,FIND(",",W196)+1)+1)+1)),
  IF(OR(ISERROR(VLOOKUP(LEFT(W196,FIND(",",W196)-1),MapTable!$A:$A,1,0)),ISERROR(VLOOKUP(TRIM(MID(W196,FIND(",",W196)+1,FIND(",",W196,FIND(",",W196)+1)-FIND(",",W196)-1)),MapTable!$A:$A,1,0)),ISERROR(VLOOKUP(TRIM(MID(W196,FIND(",",W196,FIND(",",W196)+1)+1,FIND(",",W196,FIND(",",W196,FIND(",",W196)+1)+1)-FIND(",",W196,FIND(",",W196)+1)-1)),MapTable!$A:$A,1,0)),ISERROR(VLOOKUP(TRIM(MID(W196,FIND(",",W196,FIND(",",W196,FIND(",",W196)+1)+1)+1,999)),MapTable!$A:$A,1,0))),"맵없음",
  ""),
)))))</f>
        <v/>
      </c>
      <c r="AC196" t="str">
        <f>IF(ISBLANK(AB196),"",IF(ISERROR(VLOOKUP(AB196,[3]DropTable!$A:$A,1,0)),"드랍없음",""))</f>
        <v/>
      </c>
      <c r="AE196" t="str">
        <f>IF(ISBLANK(AD196),"",IF(ISERROR(VLOOKUP(AD196,[3]DropTable!$A:$A,1,0)),"드랍없음",""))</f>
        <v/>
      </c>
      <c r="AG196">
        <v>9.8000000000000007</v>
      </c>
      <c r="AH196">
        <v>1</v>
      </c>
    </row>
    <row r="197" spans="1:34" x14ac:dyDescent="0.3">
      <c r="A197">
        <v>4</v>
      </c>
      <c r="B197">
        <v>11</v>
      </c>
      <c r="C197">
        <f>IF(OR($L197=TRUE,$A197=0,MOD($A197,ChapterTable!$S$20)&lt;&gt;0),
MAX(0,INT(($B197+ChapterTable!$Q$26+VLOOKUP(SUBSTITUTE(C$1,"성장단계","")&amp;"단계오프셋",ChapterTable!$S:$T,2,0))/ChapterTable!$Q$23)),
MAX(0,INT(($B197+ChapterTable!$S$26+VLOOKUP(SUBSTITUTE(C$1,"성장단계","")&amp;"보스단계오프셋",ChapterTable!$S:$T,2,0))/ChapterTable!$S$23)))</f>
        <v>1</v>
      </c>
      <c r="D197">
        <f>IF(OR($L197=TRUE,$A197=0,MOD($A197,ChapterTable!$S$20)&lt;&gt;0),
MAX(0,INT(($B197+ChapterTable!$Q$26+VLOOKUP(SUBSTITUTE(D$1,"성장단계","")&amp;"단계오프셋",ChapterTable!$S:$T,2,0))/ChapterTable!$Q$23)),
MAX(0,INT(($B197+ChapterTable!$S$26+VLOOKUP(SUBSTITUTE(D$1,"성장단계","")&amp;"보스단계오프셋",ChapterTable!$S:$T,2,0))/ChapterTable!$S$23)))</f>
        <v>1</v>
      </c>
      <c r="E197" s="1">
        <f ca="1">IF(AND($A197=0,$B197=1),
    VLOOKUP(1,ChapterTable!$1:$1048576,MATCH("최종"&amp;SUBSTITUTE(SUBSTITUTE(E$1,"standard",""),"|Float",""),ChapterTable!$1:$1,0),0)*ChapterTable!$Q$17,
  IF(AND($A197=0,$B197=0),
    E198,
  IF($B197=0,
    VLOOKUP($A197,ChapterTable!$1:$1048576,MATCH("최종"&amp;SUBSTITUTE(SUBSTITUTE(E$1,"standard",""),"|Float",""),ChapterTable!$1:$1,0),0),
  IF($B197=1,
    IF($L197=FALSE,
      VLOOKUP($A197,ChapterTable!$1:$1048576,MATCH("최종"&amp;SUBSTITUTE(SUBSTITUTE(E$1,"standard",""),"|Float",""),ChapterTable!$1:$1,0),0),
      VLOOKUP($A197-ChapterTable!$Q$11,ChapterTable!$1:$1048576,MATCH("최종"&amp;SUBSTITUTE(SUBSTITUTE(E$1,"standard",""),"|Float",""),ChapterTable!$1:$1,0),0)*ChapterTable!$Q$14
    ),
  OFFSET(E197,-$B197+IF($L197,1,0),0)*
    (VLOOKUP(SUBSTITUTE(SUBSTITUTE(E$1,"standard",""),"|Float","")&amp;"인게임누적곱배수",ChapterTable!$S:$T,2,0)^C197
    +VLOOKUP(SUBSTITUTE(SUBSTITUTE(E$1,"standard",""),"|Float","")&amp;"인게임누적합배수",ChapterTable!$S:$T,2,0)*C197)
  )
  )
  )
)</f>
        <v>820.125</v>
      </c>
      <c r="F197" s="1">
        <f ca="1">IF(AND($A197=0,$B197=1),
    VLOOKUP(1,ChapterTable!$1:$1048576,MATCH("최종"&amp;SUBSTITUTE(SUBSTITUTE(F$1,"standard",""),"|Float",""),ChapterTable!$1:$1,0),0)*ChapterTable!$Q$17,
  IF(AND($A197=0,$B197=0),
    F198,
  IF($B197=0,
    VLOOKUP($A197,ChapterTable!$1:$1048576,MATCH("최종"&amp;SUBSTITUTE(SUBSTITUTE(F$1,"standard",""),"|Float",""),ChapterTable!$1:$1,0),0),
  IF($B197=1,
    IF($L197=FALSE,
      VLOOKUP($A197,ChapterTable!$1:$1048576,MATCH("최종"&amp;SUBSTITUTE(SUBSTITUTE(F$1,"standard",""),"|Float",""),ChapterTable!$1:$1,0),0),
      VLOOKUP($A197-ChapterTable!$Q$11,ChapterTable!$1:$1048576,MATCH("최종"&amp;SUBSTITUTE(SUBSTITUTE(F$1,"standard",""),"|Float",""),ChapterTable!$1:$1,0),0)*ChapterTable!$Q$14
    ),
  OFFSET(F197,-$B197+IF($L197,1,0),0)*
    (VLOOKUP(SUBSTITUTE(SUBSTITUTE(F$1,"standard",""),"|Float","")&amp;"인게임누적곱배수",ChapterTable!$S:$T,2,0)^D197
    +VLOOKUP(SUBSTITUTE(SUBSTITUTE(F$1,"standard",""),"|Float","")&amp;"인게임누적합배수",ChapterTable!$S:$T,2,0)*D197)
  )
  )
  )
)</f>
        <v>405</v>
      </c>
      <c r="G197" t="s">
        <v>76</v>
      </c>
      <c r="J197" t="str">
        <f>IF(ISBLANK(I197),"",
IFERROR(VLOOKUP(I197,[1]StringTable!$1:$1048576,MATCH([1]StringTable!$B$1,[1]StringTable!$1:$1,0),0),
IFERROR(VLOOKUP(I197,[1]InApkStringTable!$1:$1048576,MATCH([1]InApkStringTable!$B$1,[1]InApkStringTable!$1:$1,0),0),
"스트링없음")))</f>
        <v/>
      </c>
      <c r="L197" t="b">
        <v>0</v>
      </c>
      <c r="M197" t="s">
        <v>24</v>
      </c>
      <c r="N197" t="str">
        <f>IF(ISBLANK(M197),"",IF(ISERROR(VLOOKUP(M197,MapTable!$A:$A,1,0)),"맵없음",""))</f>
        <v/>
      </c>
      <c r="O197">
        <f t="shared" si="13"/>
        <v>2</v>
      </c>
      <c r="Q197">
        <f t="shared" si="14"/>
        <v>2</v>
      </c>
      <c r="R197" t="b">
        <f t="shared" ca="1" si="15"/>
        <v>0</v>
      </c>
      <c r="T197" t="b">
        <f t="shared" ca="1" si="16"/>
        <v>0</v>
      </c>
      <c r="V197" t="str">
        <f>IF(ISBLANK(U197),"",IF(ISERROR(VLOOKUP(U197,MapTable!$A:$A,1,0)),"맵없음",""))</f>
        <v/>
      </c>
      <c r="X197" t="str">
        <f>IF(ISBLANK(W197),"",
IF(ISERROR(FIND(",",W197)),
  IF(ISERROR(VLOOKUP(W197,MapTable!$A:$A,1,0)),"맵없음",
  ""),
IF(ISERROR(FIND(",",W197,FIND(",",W197)+1)),
  IF(OR(ISERROR(VLOOKUP(LEFT(W197,FIND(",",W197)-1),MapTable!$A:$A,1,0)),ISERROR(VLOOKUP(TRIM(MID(W197,FIND(",",W197)+1,999)),MapTable!$A:$A,1,0))),"맵없음",
  ""),
IF(ISERROR(FIND(",",W197,FIND(",",W197,FIND(",",W197)+1)+1)),
  IF(OR(ISERROR(VLOOKUP(LEFT(W197,FIND(",",W197)-1),MapTable!$A:$A,1,0)),ISERROR(VLOOKUP(TRIM(MID(W197,FIND(",",W197)+1,FIND(",",W197,FIND(",",W197)+1)-FIND(",",W197)-1)),MapTable!$A:$A,1,0)),ISERROR(VLOOKUP(TRIM(MID(W197,FIND(",",W197,FIND(",",W197)+1)+1,999)),MapTable!$A:$A,1,0))),"맵없음",
  ""),
IF(ISERROR(FIND(",",W197,FIND(",",W197,FIND(",",W197,FIND(",",W197)+1)+1)+1)),
  IF(OR(ISERROR(VLOOKUP(LEFT(W197,FIND(",",W197)-1),MapTable!$A:$A,1,0)),ISERROR(VLOOKUP(TRIM(MID(W197,FIND(",",W197)+1,FIND(",",W197,FIND(",",W197)+1)-FIND(",",W197)-1)),MapTable!$A:$A,1,0)),ISERROR(VLOOKUP(TRIM(MID(W197,FIND(",",W197,FIND(",",W197)+1)+1,FIND(",",W197,FIND(",",W197,FIND(",",W197)+1)+1)-FIND(",",W197,FIND(",",W197)+1)-1)),MapTable!$A:$A,1,0)),ISERROR(VLOOKUP(TRIM(MID(W197,FIND(",",W197,FIND(",",W197,FIND(",",W197)+1)+1)+1,999)),MapTable!$A:$A,1,0))),"맵없음",
  ""),
)))))</f>
        <v/>
      </c>
      <c r="AC197" t="str">
        <f>IF(ISBLANK(AB197),"",IF(ISERROR(VLOOKUP(AB197,[3]DropTable!$A:$A,1,0)),"드랍없음",""))</f>
        <v/>
      </c>
      <c r="AE197" t="str">
        <f>IF(ISBLANK(AD197),"",IF(ISERROR(VLOOKUP(AD197,[3]DropTable!$A:$A,1,0)),"드랍없음",""))</f>
        <v/>
      </c>
      <c r="AG197">
        <v>9.8000000000000007</v>
      </c>
      <c r="AH197">
        <v>1</v>
      </c>
    </row>
    <row r="198" spans="1:34" x14ac:dyDescent="0.3">
      <c r="A198">
        <v>4</v>
      </c>
      <c r="B198">
        <v>12</v>
      </c>
      <c r="C198">
        <f>IF(OR($L198=TRUE,$A198=0,MOD($A198,ChapterTable!$S$20)&lt;&gt;0),
MAX(0,INT(($B198+ChapterTable!$Q$26+VLOOKUP(SUBSTITUTE(C$1,"성장단계","")&amp;"단계오프셋",ChapterTable!$S:$T,2,0))/ChapterTable!$Q$23)),
MAX(0,INT(($B198+ChapterTable!$S$26+VLOOKUP(SUBSTITUTE(C$1,"성장단계","")&amp;"보스단계오프셋",ChapterTable!$S:$T,2,0))/ChapterTable!$S$23)))</f>
        <v>1</v>
      </c>
      <c r="D198">
        <f>IF(OR($L198=TRUE,$A198=0,MOD($A198,ChapterTable!$S$20)&lt;&gt;0),
MAX(0,INT(($B198+ChapterTable!$Q$26+VLOOKUP(SUBSTITUTE(D$1,"성장단계","")&amp;"단계오프셋",ChapterTable!$S:$T,2,0))/ChapterTable!$Q$23)),
MAX(0,INT(($B198+ChapterTable!$S$26+VLOOKUP(SUBSTITUTE(D$1,"성장단계","")&amp;"보스단계오프셋",ChapterTable!$S:$T,2,0))/ChapterTable!$S$23)))</f>
        <v>1</v>
      </c>
      <c r="E198" s="1">
        <f ca="1">IF(AND($A198=0,$B198=1),
    VLOOKUP(1,ChapterTable!$1:$1048576,MATCH("최종"&amp;SUBSTITUTE(SUBSTITUTE(E$1,"standard",""),"|Float",""),ChapterTable!$1:$1,0),0)*ChapterTable!$Q$17,
  IF(AND($A198=0,$B198=0),
    E199,
  IF($B198=0,
    VLOOKUP($A198,ChapterTable!$1:$1048576,MATCH("최종"&amp;SUBSTITUTE(SUBSTITUTE(E$1,"standard",""),"|Float",""),ChapterTable!$1:$1,0),0),
  IF($B198=1,
    IF($L198=FALSE,
      VLOOKUP($A198,ChapterTable!$1:$1048576,MATCH("최종"&amp;SUBSTITUTE(SUBSTITUTE(E$1,"standard",""),"|Float",""),ChapterTable!$1:$1,0),0),
      VLOOKUP($A198-ChapterTable!$Q$11,ChapterTable!$1:$1048576,MATCH("최종"&amp;SUBSTITUTE(SUBSTITUTE(E$1,"standard",""),"|Float",""),ChapterTable!$1:$1,0),0)*ChapterTable!$Q$14
    ),
  OFFSET(E198,-$B198+IF($L198,1,0),0)*
    (VLOOKUP(SUBSTITUTE(SUBSTITUTE(E$1,"standard",""),"|Float","")&amp;"인게임누적곱배수",ChapterTable!$S:$T,2,0)^C198
    +VLOOKUP(SUBSTITUTE(SUBSTITUTE(E$1,"standard",""),"|Float","")&amp;"인게임누적합배수",ChapterTable!$S:$T,2,0)*C198)
  )
  )
  )
)</f>
        <v>820.125</v>
      </c>
      <c r="F198" s="1">
        <f ca="1">IF(AND($A198=0,$B198=1),
    VLOOKUP(1,ChapterTable!$1:$1048576,MATCH("최종"&amp;SUBSTITUTE(SUBSTITUTE(F$1,"standard",""),"|Float",""),ChapterTable!$1:$1,0),0)*ChapterTable!$Q$17,
  IF(AND($A198=0,$B198=0),
    F199,
  IF($B198=0,
    VLOOKUP($A198,ChapterTable!$1:$1048576,MATCH("최종"&amp;SUBSTITUTE(SUBSTITUTE(F$1,"standard",""),"|Float",""),ChapterTable!$1:$1,0),0),
  IF($B198=1,
    IF($L198=FALSE,
      VLOOKUP($A198,ChapterTable!$1:$1048576,MATCH("최종"&amp;SUBSTITUTE(SUBSTITUTE(F$1,"standard",""),"|Float",""),ChapterTable!$1:$1,0),0),
      VLOOKUP($A198-ChapterTable!$Q$11,ChapterTable!$1:$1048576,MATCH("최종"&amp;SUBSTITUTE(SUBSTITUTE(F$1,"standard",""),"|Float",""),ChapterTable!$1:$1,0),0)*ChapterTable!$Q$14
    ),
  OFFSET(F198,-$B198+IF($L198,1,0),0)*
    (VLOOKUP(SUBSTITUTE(SUBSTITUTE(F$1,"standard",""),"|Float","")&amp;"인게임누적곱배수",ChapterTable!$S:$T,2,0)^D198
    +VLOOKUP(SUBSTITUTE(SUBSTITUTE(F$1,"standard",""),"|Float","")&amp;"인게임누적합배수",ChapterTable!$S:$T,2,0)*D198)
  )
  )
  )
)</f>
        <v>405</v>
      </c>
      <c r="G198" t="s">
        <v>76</v>
      </c>
      <c r="J198" t="str">
        <f>IF(ISBLANK(I198),"",
IFERROR(VLOOKUP(I198,[1]StringTable!$1:$1048576,MATCH([1]StringTable!$B$1,[1]StringTable!$1:$1,0),0),
IFERROR(VLOOKUP(I198,[1]InApkStringTable!$1:$1048576,MATCH([1]InApkStringTable!$B$1,[1]InApkStringTable!$1:$1,0),0),
"스트링없음")))</f>
        <v/>
      </c>
      <c r="L198" t="b">
        <v>0</v>
      </c>
      <c r="M198" t="s">
        <v>24</v>
      </c>
      <c r="N198" t="str">
        <f>IF(ISBLANK(M198),"",IF(ISERROR(VLOOKUP(M198,MapTable!$A:$A,1,0)),"맵없음",""))</f>
        <v/>
      </c>
      <c r="O198">
        <f t="shared" si="13"/>
        <v>2</v>
      </c>
      <c r="Q198">
        <f t="shared" si="14"/>
        <v>2</v>
      </c>
      <c r="R198" t="b">
        <f t="shared" ca="1" si="15"/>
        <v>0</v>
      </c>
      <c r="T198" t="b">
        <f t="shared" ca="1" si="16"/>
        <v>0</v>
      </c>
      <c r="V198" t="str">
        <f>IF(ISBLANK(U198),"",IF(ISERROR(VLOOKUP(U198,MapTable!$A:$A,1,0)),"맵없음",""))</f>
        <v/>
      </c>
      <c r="X198" t="str">
        <f>IF(ISBLANK(W198),"",
IF(ISERROR(FIND(",",W198)),
  IF(ISERROR(VLOOKUP(W198,MapTable!$A:$A,1,0)),"맵없음",
  ""),
IF(ISERROR(FIND(",",W198,FIND(",",W198)+1)),
  IF(OR(ISERROR(VLOOKUP(LEFT(W198,FIND(",",W198)-1),MapTable!$A:$A,1,0)),ISERROR(VLOOKUP(TRIM(MID(W198,FIND(",",W198)+1,999)),MapTable!$A:$A,1,0))),"맵없음",
  ""),
IF(ISERROR(FIND(",",W198,FIND(",",W198,FIND(",",W198)+1)+1)),
  IF(OR(ISERROR(VLOOKUP(LEFT(W198,FIND(",",W198)-1),MapTable!$A:$A,1,0)),ISERROR(VLOOKUP(TRIM(MID(W198,FIND(",",W198)+1,FIND(",",W198,FIND(",",W198)+1)-FIND(",",W198)-1)),MapTable!$A:$A,1,0)),ISERROR(VLOOKUP(TRIM(MID(W198,FIND(",",W198,FIND(",",W198)+1)+1,999)),MapTable!$A:$A,1,0))),"맵없음",
  ""),
IF(ISERROR(FIND(",",W198,FIND(",",W198,FIND(",",W198,FIND(",",W198)+1)+1)+1)),
  IF(OR(ISERROR(VLOOKUP(LEFT(W198,FIND(",",W198)-1),MapTable!$A:$A,1,0)),ISERROR(VLOOKUP(TRIM(MID(W198,FIND(",",W198)+1,FIND(",",W198,FIND(",",W198)+1)-FIND(",",W198)-1)),MapTable!$A:$A,1,0)),ISERROR(VLOOKUP(TRIM(MID(W198,FIND(",",W198,FIND(",",W198)+1)+1,FIND(",",W198,FIND(",",W198,FIND(",",W198)+1)+1)-FIND(",",W198,FIND(",",W198)+1)-1)),MapTable!$A:$A,1,0)),ISERROR(VLOOKUP(TRIM(MID(W198,FIND(",",W198,FIND(",",W198,FIND(",",W198)+1)+1)+1,999)),MapTable!$A:$A,1,0))),"맵없음",
  ""),
)))))</f>
        <v/>
      </c>
      <c r="AC198" t="str">
        <f>IF(ISBLANK(AB198),"",IF(ISERROR(VLOOKUP(AB198,[3]DropTable!$A:$A,1,0)),"드랍없음",""))</f>
        <v/>
      </c>
      <c r="AE198" t="str">
        <f>IF(ISBLANK(AD198),"",IF(ISERROR(VLOOKUP(AD198,[3]DropTable!$A:$A,1,0)),"드랍없음",""))</f>
        <v/>
      </c>
      <c r="AG198">
        <v>9.8000000000000007</v>
      </c>
      <c r="AH198">
        <v>1</v>
      </c>
    </row>
    <row r="199" spans="1:34" x14ac:dyDescent="0.3">
      <c r="A199">
        <v>4</v>
      </c>
      <c r="B199">
        <v>13</v>
      </c>
      <c r="C199">
        <f>IF(OR($L199=TRUE,$A199=0,MOD($A199,ChapterTable!$S$20)&lt;&gt;0),
MAX(0,INT(($B199+ChapterTable!$Q$26+VLOOKUP(SUBSTITUTE(C$1,"성장단계","")&amp;"단계오프셋",ChapterTable!$S:$T,2,0))/ChapterTable!$Q$23)),
MAX(0,INT(($B199+ChapterTable!$S$26+VLOOKUP(SUBSTITUTE(C$1,"성장단계","")&amp;"보스단계오프셋",ChapterTable!$S:$T,2,0))/ChapterTable!$S$23)))</f>
        <v>1</v>
      </c>
      <c r="D199">
        <f>IF(OR($L199=TRUE,$A199=0,MOD($A199,ChapterTable!$S$20)&lt;&gt;0),
MAX(0,INT(($B199+ChapterTable!$Q$26+VLOOKUP(SUBSTITUTE(D$1,"성장단계","")&amp;"단계오프셋",ChapterTable!$S:$T,2,0))/ChapterTable!$Q$23)),
MAX(0,INT(($B199+ChapterTable!$S$26+VLOOKUP(SUBSTITUTE(D$1,"성장단계","")&amp;"보스단계오프셋",ChapterTable!$S:$T,2,0))/ChapterTable!$S$23)))</f>
        <v>1</v>
      </c>
      <c r="E199" s="1">
        <f ca="1">IF(AND($A199=0,$B199=1),
    VLOOKUP(1,ChapterTable!$1:$1048576,MATCH("최종"&amp;SUBSTITUTE(SUBSTITUTE(E$1,"standard",""),"|Float",""),ChapterTable!$1:$1,0),0)*ChapterTable!$Q$17,
  IF(AND($A199=0,$B199=0),
    E200,
  IF($B199=0,
    VLOOKUP($A199,ChapterTable!$1:$1048576,MATCH("최종"&amp;SUBSTITUTE(SUBSTITUTE(E$1,"standard",""),"|Float",""),ChapterTable!$1:$1,0),0),
  IF($B199=1,
    IF($L199=FALSE,
      VLOOKUP($A199,ChapterTable!$1:$1048576,MATCH("최종"&amp;SUBSTITUTE(SUBSTITUTE(E$1,"standard",""),"|Float",""),ChapterTable!$1:$1,0),0),
      VLOOKUP($A199-ChapterTable!$Q$11,ChapterTable!$1:$1048576,MATCH("최종"&amp;SUBSTITUTE(SUBSTITUTE(E$1,"standard",""),"|Float",""),ChapterTable!$1:$1,0),0)*ChapterTable!$Q$14
    ),
  OFFSET(E199,-$B199+IF($L199,1,0),0)*
    (VLOOKUP(SUBSTITUTE(SUBSTITUTE(E$1,"standard",""),"|Float","")&amp;"인게임누적곱배수",ChapterTable!$S:$T,2,0)^C199
    +VLOOKUP(SUBSTITUTE(SUBSTITUTE(E$1,"standard",""),"|Float","")&amp;"인게임누적합배수",ChapterTable!$S:$T,2,0)*C199)
  )
  )
  )
)</f>
        <v>820.125</v>
      </c>
      <c r="F199" s="1">
        <f ca="1">IF(AND($A199=0,$B199=1),
    VLOOKUP(1,ChapterTable!$1:$1048576,MATCH("최종"&amp;SUBSTITUTE(SUBSTITUTE(F$1,"standard",""),"|Float",""),ChapterTable!$1:$1,0),0)*ChapterTable!$Q$17,
  IF(AND($A199=0,$B199=0),
    F200,
  IF($B199=0,
    VLOOKUP($A199,ChapterTable!$1:$1048576,MATCH("최종"&amp;SUBSTITUTE(SUBSTITUTE(F$1,"standard",""),"|Float",""),ChapterTable!$1:$1,0),0),
  IF($B199=1,
    IF($L199=FALSE,
      VLOOKUP($A199,ChapterTable!$1:$1048576,MATCH("최종"&amp;SUBSTITUTE(SUBSTITUTE(F$1,"standard",""),"|Float",""),ChapterTable!$1:$1,0),0),
      VLOOKUP($A199-ChapterTable!$Q$11,ChapterTable!$1:$1048576,MATCH("최종"&amp;SUBSTITUTE(SUBSTITUTE(F$1,"standard",""),"|Float",""),ChapterTable!$1:$1,0),0)*ChapterTable!$Q$14
    ),
  OFFSET(F199,-$B199+IF($L199,1,0),0)*
    (VLOOKUP(SUBSTITUTE(SUBSTITUTE(F$1,"standard",""),"|Float","")&amp;"인게임누적곱배수",ChapterTable!$S:$T,2,0)^D199
    +VLOOKUP(SUBSTITUTE(SUBSTITUTE(F$1,"standard",""),"|Float","")&amp;"인게임누적합배수",ChapterTable!$S:$T,2,0)*D199)
  )
  )
  )
)</f>
        <v>405</v>
      </c>
      <c r="G199" t="s">
        <v>76</v>
      </c>
      <c r="J199" t="str">
        <f>IF(ISBLANK(I199),"",
IFERROR(VLOOKUP(I199,[1]StringTable!$1:$1048576,MATCH([1]StringTable!$B$1,[1]StringTable!$1:$1,0),0),
IFERROR(VLOOKUP(I199,[1]InApkStringTable!$1:$1048576,MATCH([1]InApkStringTable!$B$1,[1]InApkStringTable!$1:$1,0),0),
"스트링없음")))</f>
        <v/>
      </c>
      <c r="L199" t="b">
        <v>0</v>
      </c>
      <c r="M199" t="s">
        <v>24</v>
      </c>
      <c r="N199" t="str">
        <f>IF(ISBLANK(M199),"",IF(ISERROR(VLOOKUP(M199,MapTable!$A:$A,1,0)),"맵없음",""))</f>
        <v/>
      </c>
      <c r="O199">
        <f t="shared" si="13"/>
        <v>2</v>
      </c>
      <c r="Q199">
        <f t="shared" si="14"/>
        <v>2</v>
      </c>
      <c r="R199" t="b">
        <f t="shared" ca="1" si="15"/>
        <v>0</v>
      </c>
      <c r="T199" t="b">
        <f t="shared" ca="1" si="16"/>
        <v>0</v>
      </c>
      <c r="V199" t="str">
        <f>IF(ISBLANK(U199),"",IF(ISERROR(VLOOKUP(U199,MapTable!$A:$A,1,0)),"맵없음",""))</f>
        <v/>
      </c>
      <c r="X199" t="str">
        <f>IF(ISBLANK(W199),"",
IF(ISERROR(FIND(",",W199)),
  IF(ISERROR(VLOOKUP(W199,MapTable!$A:$A,1,0)),"맵없음",
  ""),
IF(ISERROR(FIND(",",W199,FIND(",",W199)+1)),
  IF(OR(ISERROR(VLOOKUP(LEFT(W199,FIND(",",W199)-1),MapTable!$A:$A,1,0)),ISERROR(VLOOKUP(TRIM(MID(W199,FIND(",",W199)+1,999)),MapTable!$A:$A,1,0))),"맵없음",
  ""),
IF(ISERROR(FIND(",",W199,FIND(",",W199,FIND(",",W199)+1)+1)),
  IF(OR(ISERROR(VLOOKUP(LEFT(W199,FIND(",",W199)-1),MapTable!$A:$A,1,0)),ISERROR(VLOOKUP(TRIM(MID(W199,FIND(",",W199)+1,FIND(",",W199,FIND(",",W199)+1)-FIND(",",W199)-1)),MapTable!$A:$A,1,0)),ISERROR(VLOOKUP(TRIM(MID(W199,FIND(",",W199,FIND(",",W199)+1)+1,999)),MapTable!$A:$A,1,0))),"맵없음",
  ""),
IF(ISERROR(FIND(",",W199,FIND(",",W199,FIND(",",W199,FIND(",",W199)+1)+1)+1)),
  IF(OR(ISERROR(VLOOKUP(LEFT(W199,FIND(",",W199)-1),MapTable!$A:$A,1,0)),ISERROR(VLOOKUP(TRIM(MID(W199,FIND(",",W199)+1,FIND(",",W199,FIND(",",W199)+1)-FIND(",",W199)-1)),MapTable!$A:$A,1,0)),ISERROR(VLOOKUP(TRIM(MID(W199,FIND(",",W199,FIND(",",W199)+1)+1,FIND(",",W199,FIND(",",W199,FIND(",",W199)+1)+1)-FIND(",",W199,FIND(",",W199)+1)-1)),MapTable!$A:$A,1,0)),ISERROR(VLOOKUP(TRIM(MID(W199,FIND(",",W199,FIND(",",W199,FIND(",",W199)+1)+1)+1,999)),MapTable!$A:$A,1,0))),"맵없음",
  ""),
)))))</f>
        <v/>
      </c>
      <c r="AC199" t="str">
        <f>IF(ISBLANK(AB199),"",IF(ISERROR(VLOOKUP(AB199,[3]DropTable!$A:$A,1,0)),"드랍없음",""))</f>
        <v/>
      </c>
      <c r="AE199" t="str">
        <f>IF(ISBLANK(AD199),"",IF(ISERROR(VLOOKUP(AD199,[3]DropTable!$A:$A,1,0)),"드랍없음",""))</f>
        <v/>
      </c>
      <c r="AG199">
        <v>9.8000000000000007</v>
      </c>
      <c r="AH199">
        <v>1</v>
      </c>
    </row>
    <row r="200" spans="1:34" x14ac:dyDescent="0.3">
      <c r="A200">
        <v>4</v>
      </c>
      <c r="B200">
        <v>14</v>
      </c>
      <c r="C200">
        <f>IF(OR($L200=TRUE,$A200=0,MOD($A200,ChapterTable!$S$20)&lt;&gt;0),
MAX(0,INT(($B200+ChapterTable!$Q$26+VLOOKUP(SUBSTITUTE(C$1,"성장단계","")&amp;"단계오프셋",ChapterTable!$S:$T,2,0))/ChapterTable!$Q$23)),
MAX(0,INT(($B200+ChapterTable!$S$26+VLOOKUP(SUBSTITUTE(C$1,"성장단계","")&amp;"보스단계오프셋",ChapterTable!$S:$T,2,0))/ChapterTable!$S$23)))</f>
        <v>1</v>
      </c>
      <c r="D200">
        <f>IF(OR($L200=TRUE,$A200=0,MOD($A200,ChapterTable!$S$20)&lt;&gt;0),
MAX(0,INT(($B200+ChapterTable!$Q$26+VLOOKUP(SUBSTITUTE(D$1,"성장단계","")&amp;"단계오프셋",ChapterTable!$S:$T,2,0))/ChapterTable!$Q$23)),
MAX(0,INT(($B200+ChapterTable!$S$26+VLOOKUP(SUBSTITUTE(D$1,"성장단계","")&amp;"보스단계오프셋",ChapterTable!$S:$T,2,0))/ChapterTable!$S$23)))</f>
        <v>1</v>
      </c>
      <c r="E200" s="1">
        <f ca="1">IF(AND($A200=0,$B200=1),
    VLOOKUP(1,ChapterTable!$1:$1048576,MATCH("최종"&amp;SUBSTITUTE(SUBSTITUTE(E$1,"standard",""),"|Float",""),ChapterTable!$1:$1,0),0)*ChapterTable!$Q$17,
  IF(AND($A200=0,$B200=0),
    E201,
  IF($B200=0,
    VLOOKUP($A200,ChapterTable!$1:$1048576,MATCH("최종"&amp;SUBSTITUTE(SUBSTITUTE(E$1,"standard",""),"|Float",""),ChapterTable!$1:$1,0),0),
  IF($B200=1,
    IF($L200=FALSE,
      VLOOKUP($A200,ChapterTable!$1:$1048576,MATCH("최종"&amp;SUBSTITUTE(SUBSTITUTE(E$1,"standard",""),"|Float",""),ChapterTable!$1:$1,0),0),
      VLOOKUP($A200-ChapterTable!$Q$11,ChapterTable!$1:$1048576,MATCH("최종"&amp;SUBSTITUTE(SUBSTITUTE(E$1,"standard",""),"|Float",""),ChapterTable!$1:$1,0),0)*ChapterTable!$Q$14
    ),
  OFFSET(E200,-$B200+IF($L200,1,0),0)*
    (VLOOKUP(SUBSTITUTE(SUBSTITUTE(E$1,"standard",""),"|Float","")&amp;"인게임누적곱배수",ChapterTable!$S:$T,2,0)^C200
    +VLOOKUP(SUBSTITUTE(SUBSTITUTE(E$1,"standard",""),"|Float","")&amp;"인게임누적합배수",ChapterTable!$S:$T,2,0)*C200)
  )
  )
  )
)</f>
        <v>820.125</v>
      </c>
      <c r="F200" s="1">
        <f ca="1">IF(AND($A200=0,$B200=1),
    VLOOKUP(1,ChapterTable!$1:$1048576,MATCH("최종"&amp;SUBSTITUTE(SUBSTITUTE(F$1,"standard",""),"|Float",""),ChapterTable!$1:$1,0),0)*ChapterTable!$Q$17,
  IF(AND($A200=0,$B200=0),
    F201,
  IF($B200=0,
    VLOOKUP($A200,ChapterTable!$1:$1048576,MATCH("최종"&amp;SUBSTITUTE(SUBSTITUTE(F$1,"standard",""),"|Float",""),ChapterTable!$1:$1,0),0),
  IF($B200=1,
    IF($L200=FALSE,
      VLOOKUP($A200,ChapterTable!$1:$1048576,MATCH("최종"&amp;SUBSTITUTE(SUBSTITUTE(F$1,"standard",""),"|Float",""),ChapterTable!$1:$1,0),0),
      VLOOKUP($A200-ChapterTable!$Q$11,ChapterTable!$1:$1048576,MATCH("최종"&amp;SUBSTITUTE(SUBSTITUTE(F$1,"standard",""),"|Float",""),ChapterTable!$1:$1,0),0)*ChapterTable!$Q$14
    ),
  OFFSET(F200,-$B200+IF($L200,1,0),0)*
    (VLOOKUP(SUBSTITUTE(SUBSTITUTE(F$1,"standard",""),"|Float","")&amp;"인게임누적곱배수",ChapterTable!$S:$T,2,0)^D200
    +VLOOKUP(SUBSTITUTE(SUBSTITUTE(F$1,"standard",""),"|Float","")&amp;"인게임누적합배수",ChapterTable!$S:$T,2,0)*D200)
  )
  )
  )
)</f>
        <v>405</v>
      </c>
      <c r="G200" t="s">
        <v>76</v>
      </c>
      <c r="J200" t="str">
        <f>IF(ISBLANK(I200),"",
IFERROR(VLOOKUP(I200,[1]StringTable!$1:$1048576,MATCH([1]StringTable!$B$1,[1]StringTable!$1:$1,0),0),
IFERROR(VLOOKUP(I200,[1]InApkStringTable!$1:$1048576,MATCH([1]InApkStringTable!$B$1,[1]InApkStringTable!$1:$1,0),0),
"스트링없음")))</f>
        <v/>
      </c>
      <c r="L200" t="b">
        <v>0</v>
      </c>
      <c r="M200" t="s">
        <v>24</v>
      </c>
      <c r="N200" t="str">
        <f>IF(ISBLANK(M200),"",IF(ISERROR(VLOOKUP(M200,MapTable!$A:$A,1,0)),"맵없음",""))</f>
        <v/>
      </c>
      <c r="O200">
        <f t="shared" si="13"/>
        <v>2</v>
      </c>
      <c r="Q200">
        <f t="shared" si="14"/>
        <v>2</v>
      </c>
      <c r="R200" t="b">
        <f t="shared" ca="1" si="15"/>
        <v>0</v>
      </c>
      <c r="T200" t="b">
        <f t="shared" ca="1" si="16"/>
        <v>0</v>
      </c>
      <c r="V200" t="str">
        <f>IF(ISBLANK(U200),"",IF(ISERROR(VLOOKUP(U200,MapTable!$A:$A,1,0)),"맵없음",""))</f>
        <v/>
      </c>
      <c r="X200" t="str">
        <f>IF(ISBLANK(W200),"",
IF(ISERROR(FIND(",",W200)),
  IF(ISERROR(VLOOKUP(W200,MapTable!$A:$A,1,0)),"맵없음",
  ""),
IF(ISERROR(FIND(",",W200,FIND(",",W200)+1)),
  IF(OR(ISERROR(VLOOKUP(LEFT(W200,FIND(",",W200)-1),MapTable!$A:$A,1,0)),ISERROR(VLOOKUP(TRIM(MID(W200,FIND(",",W200)+1,999)),MapTable!$A:$A,1,0))),"맵없음",
  ""),
IF(ISERROR(FIND(",",W200,FIND(",",W200,FIND(",",W200)+1)+1)),
  IF(OR(ISERROR(VLOOKUP(LEFT(W200,FIND(",",W200)-1),MapTable!$A:$A,1,0)),ISERROR(VLOOKUP(TRIM(MID(W200,FIND(",",W200)+1,FIND(",",W200,FIND(",",W200)+1)-FIND(",",W200)-1)),MapTable!$A:$A,1,0)),ISERROR(VLOOKUP(TRIM(MID(W200,FIND(",",W200,FIND(",",W200)+1)+1,999)),MapTable!$A:$A,1,0))),"맵없음",
  ""),
IF(ISERROR(FIND(",",W200,FIND(",",W200,FIND(",",W200,FIND(",",W200)+1)+1)+1)),
  IF(OR(ISERROR(VLOOKUP(LEFT(W200,FIND(",",W200)-1),MapTable!$A:$A,1,0)),ISERROR(VLOOKUP(TRIM(MID(W200,FIND(",",W200)+1,FIND(",",W200,FIND(",",W200)+1)-FIND(",",W200)-1)),MapTable!$A:$A,1,0)),ISERROR(VLOOKUP(TRIM(MID(W200,FIND(",",W200,FIND(",",W200)+1)+1,FIND(",",W200,FIND(",",W200,FIND(",",W200)+1)+1)-FIND(",",W200,FIND(",",W200)+1)-1)),MapTable!$A:$A,1,0)),ISERROR(VLOOKUP(TRIM(MID(W200,FIND(",",W200,FIND(",",W200,FIND(",",W200)+1)+1)+1,999)),MapTable!$A:$A,1,0))),"맵없음",
  ""),
)))))</f>
        <v/>
      </c>
      <c r="AC200" t="str">
        <f>IF(ISBLANK(AB200),"",IF(ISERROR(VLOOKUP(AB200,[3]DropTable!$A:$A,1,0)),"드랍없음",""))</f>
        <v/>
      </c>
      <c r="AE200" t="str">
        <f>IF(ISBLANK(AD200),"",IF(ISERROR(VLOOKUP(AD200,[3]DropTable!$A:$A,1,0)),"드랍없음",""))</f>
        <v/>
      </c>
      <c r="AG200">
        <v>9.8000000000000007</v>
      </c>
      <c r="AH200">
        <v>1</v>
      </c>
    </row>
    <row r="201" spans="1:34" x14ac:dyDescent="0.3">
      <c r="A201">
        <v>4</v>
      </c>
      <c r="B201">
        <v>15</v>
      </c>
      <c r="C201">
        <f>IF(OR($L201=TRUE,$A201=0,MOD($A201,ChapterTable!$S$20)&lt;&gt;0),
MAX(0,INT(($B201+ChapterTable!$Q$26+VLOOKUP(SUBSTITUTE(C$1,"성장단계","")&amp;"단계오프셋",ChapterTable!$S:$T,2,0))/ChapterTable!$Q$23)),
MAX(0,INT(($B201+ChapterTable!$S$26+VLOOKUP(SUBSTITUTE(C$1,"성장단계","")&amp;"보스단계오프셋",ChapterTable!$S:$T,2,0))/ChapterTable!$S$23)))</f>
        <v>1</v>
      </c>
      <c r="D201">
        <f>IF(OR($L201=TRUE,$A201=0,MOD($A201,ChapterTable!$S$20)&lt;&gt;0),
MAX(0,INT(($B201+ChapterTable!$Q$26+VLOOKUP(SUBSTITUTE(D$1,"성장단계","")&amp;"단계오프셋",ChapterTable!$S:$T,2,0))/ChapterTable!$Q$23)),
MAX(0,INT(($B201+ChapterTable!$S$26+VLOOKUP(SUBSTITUTE(D$1,"성장단계","")&amp;"보스단계오프셋",ChapterTable!$S:$T,2,0))/ChapterTable!$S$23)))</f>
        <v>1</v>
      </c>
      <c r="E201" s="1">
        <f ca="1">IF(AND($A201=0,$B201=1),
    VLOOKUP(1,ChapterTable!$1:$1048576,MATCH("최종"&amp;SUBSTITUTE(SUBSTITUTE(E$1,"standard",""),"|Float",""),ChapterTable!$1:$1,0),0)*ChapterTable!$Q$17,
  IF(AND($A201=0,$B201=0),
    E202,
  IF($B201=0,
    VLOOKUP($A201,ChapterTable!$1:$1048576,MATCH("최종"&amp;SUBSTITUTE(SUBSTITUTE(E$1,"standard",""),"|Float",""),ChapterTable!$1:$1,0),0),
  IF($B201=1,
    IF($L201=FALSE,
      VLOOKUP($A201,ChapterTable!$1:$1048576,MATCH("최종"&amp;SUBSTITUTE(SUBSTITUTE(E$1,"standard",""),"|Float",""),ChapterTable!$1:$1,0),0),
      VLOOKUP($A201-ChapterTable!$Q$11,ChapterTable!$1:$1048576,MATCH("최종"&amp;SUBSTITUTE(SUBSTITUTE(E$1,"standard",""),"|Float",""),ChapterTable!$1:$1,0),0)*ChapterTable!$Q$14
    ),
  OFFSET(E201,-$B201+IF($L201,1,0),0)*
    (VLOOKUP(SUBSTITUTE(SUBSTITUTE(E$1,"standard",""),"|Float","")&amp;"인게임누적곱배수",ChapterTable!$S:$T,2,0)^C201
    +VLOOKUP(SUBSTITUTE(SUBSTITUTE(E$1,"standard",""),"|Float","")&amp;"인게임누적합배수",ChapterTable!$S:$T,2,0)*C201)
  )
  )
  )
)</f>
        <v>820.125</v>
      </c>
      <c r="F201" s="1">
        <f ca="1">IF(AND($A201=0,$B201=1),
    VLOOKUP(1,ChapterTable!$1:$1048576,MATCH("최종"&amp;SUBSTITUTE(SUBSTITUTE(F$1,"standard",""),"|Float",""),ChapterTable!$1:$1,0),0)*ChapterTable!$Q$17,
  IF(AND($A201=0,$B201=0),
    F202,
  IF($B201=0,
    VLOOKUP($A201,ChapterTable!$1:$1048576,MATCH("최종"&amp;SUBSTITUTE(SUBSTITUTE(F$1,"standard",""),"|Float",""),ChapterTable!$1:$1,0),0),
  IF($B201=1,
    IF($L201=FALSE,
      VLOOKUP($A201,ChapterTable!$1:$1048576,MATCH("최종"&amp;SUBSTITUTE(SUBSTITUTE(F$1,"standard",""),"|Float",""),ChapterTable!$1:$1,0),0),
      VLOOKUP($A201-ChapterTable!$Q$11,ChapterTable!$1:$1048576,MATCH("최종"&amp;SUBSTITUTE(SUBSTITUTE(F$1,"standard",""),"|Float",""),ChapterTable!$1:$1,0),0)*ChapterTable!$Q$14
    ),
  OFFSET(F201,-$B201+IF($L201,1,0),0)*
    (VLOOKUP(SUBSTITUTE(SUBSTITUTE(F$1,"standard",""),"|Float","")&amp;"인게임누적곱배수",ChapterTable!$S:$T,2,0)^D201
    +VLOOKUP(SUBSTITUTE(SUBSTITUTE(F$1,"standard",""),"|Float","")&amp;"인게임누적합배수",ChapterTable!$S:$T,2,0)*D201)
  )
  )
  )
)</f>
        <v>405</v>
      </c>
      <c r="G201" t="s">
        <v>76</v>
      </c>
      <c r="J201" t="str">
        <f>IF(ISBLANK(I201),"",
IFERROR(VLOOKUP(I201,[1]StringTable!$1:$1048576,MATCH([1]StringTable!$B$1,[1]StringTable!$1:$1,0),0),
IFERROR(VLOOKUP(I201,[1]InApkStringTable!$1:$1048576,MATCH([1]InApkStringTable!$B$1,[1]InApkStringTable!$1:$1,0),0),
"스트링없음")))</f>
        <v/>
      </c>
      <c r="L201" t="b">
        <v>0</v>
      </c>
      <c r="M201" t="s">
        <v>24</v>
      </c>
      <c r="N201" t="str">
        <f>IF(ISBLANK(M201),"",IF(ISERROR(VLOOKUP(M201,MapTable!$A:$A,1,0)),"맵없음",""))</f>
        <v/>
      </c>
      <c r="O201">
        <f t="shared" si="13"/>
        <v>11</v>
      </c>
      <c r="Q201">
        <f t="shared" si="14"/>
        <v>11</v>
      </c>
      <c r="R201" t="b">
        <f t="shared" ca="1" si="15"/>
        <v>0</v>
      </c>
      <c r="T201" t="b">
        <f t="shared" ca="1" si="16"/>
        <v>0</v>
      </c>
      <c r="V201" t="str">
        <f>IF(ISBLANK(U201),"",IF(ISERROR(VLOOKUP(U201,MapTable!$A:$A,1,0)),"맵없음",""))</f>
        <v/>
      </c>
      <c r="X201" t="str">
        <f>IF(ISBLANK(W201),"",
IF(ISERROR(FIND(",",W201)),
  IF(ISERROR(VLOOKUP(W201,MapTable!$A:$A,1,0)),"맵없음",
  ""),
IF(ISERROR(FIND(",",W201,FIND(",",W201)+1)),
  IF(OR(ISERROR(VLOOKUP(LEFT(W201,FIND(",",W201)-1),MapTable!$A:$A,1,0)),ISERROR(VLOOKUP(TRIM(MID(W201,FIND(",",W201)+1,999)),MapTable!$A:$A,1,0))),"맵없음",
  ""),
IF(ISERROR(FIND(",",W201,FIND(",",W201,FIND(",",W201)+1)+1)),
  IF(OR(ISERROR(VLOOKUP(LEFT(W201,FIND(",",W201)-1),MapTable!$A:$A,1,0)),ISERROR(VLOOKUP(TRIM(MID(W201,FIND(",",W201)+1,FIND(",",W201,FIND(",",W201)+1)-FIND(",",W201)-1)),MapTable!$A:$A,1,0)),ISERROR(VLOOKUP(TRIM(MID(W201,FIND(",",W201,FIND(",",W201)+1)+1,999)),MapTable!$A:$A,1,0))),"맵없음",
  ""),
IF(ISERROR(FIND(",",W201,FIND(",",W201,FIND(",",W201,FIND(",",W201)+1)+1)+1)),
  IF(OR(ISERROR(VLOOKUP(LEFT(W201,FIND(",",W201)-1),MapTable!$A:$A,1,0)),ISERROR(VLOOKUP(TRIM(MID(W201,FIND(",",W201)+1,FIND(",",W201,FIND(",",W201)+1)-FIND(",",W201)-1)),MapTable!$A:$A,1,0)),ISERROR(VLOOKUP(TRIM(MID(W201,FIND(",",W201,FIND(",",W201)+1)+1,FIND(",",W201,FIND(",",W201,FIND(",",W201)+1)+1)-FIND(",",W201,FIND(",",W201)+1)-1)),MapTable!$A:$A,1,0)),ISERROR(VLOOKUP(TRIM(MID(W201,FIND(",",W201,FIND(",",W201,FIND(",",W201)+1)+1)+1,999)),MapTable!$A:$A,1,0))),"맵없음",
  ""),
)))))</f>
        <v/>
      </c>
      <c r="AC201" t="str">
        <f>IF(ISBLANK(AB201),"",IF(ISERROR(VLOOKUP(AB201,[3]DropTable!$A:$A,1,0)),"드랍없음",""))</f>
        <v/>
      </c>
      <c r="AE201" t="str">
        <f>IF(ISBLANK(AD201),"",IF(ISERROR(VLOOKUP(AD201,[3]DropTable!$A:$A,1,0)),"드랍없음",""))</f>
        <v/>
      </c>
      <c r="AG201">
        <v>9.8000000000000007</v>
      </c>
      <c r="AH201">
        <v>1</v>
      </c>
    </row>
    <row r="202" spans="1:34" x14ac:dyDescent="0.3">
      <c r="A202">
        <v>4</v>
      </c>
      <c r="B202">
        <v>16</v>
      </c>
      <c r="C202">
        <f>IF(OR($L202=TRUE,$A202=0,MOD($A202,ChapterTable!$S$20)&lt;&gt;0),
MAX(0,INT(($B202+ChapterTable!$Q$26+VLOOKUP(SUBSTITUTE(C$1,"성장단계","")&amp;"단계오프셋",ChapterTable!$S:$T,2,0))/ChapterTable!$Q$23)),
MAX(0,INT(($B202+ChapterTable!$S$26+VLOOKUP(SUBSTITUTE(C$1,"성장단계","")&amp;"보스단계오프셋",ChapterTable!$S:$T,2,0))/ChapterTable!$S$23)))</f>
        <v>2</v>
      </c>
      <c r="D202">
        <f>IF(OR($L202=TRUE,$A202=0,MOD($A202,ChapterTable!$S$20)&lt;&gt;0),
MAX(0,INT(($B202+ChapterTable!$Q$26+VLOOKUP(SUBSTITUTE(D$1,"성장단계","")&amp;"단계오프셋",ChapterTable!$S:$T,2,0))/ChapterTable!$Q$23)),
MAX(0,INT(($B202+ChapterTable!$S$26+VLOOKUP(SUBSTITUTE(D$1,"성장단계","")&amp;"보스단계오프셋",ChapterTable!$S:$T,2,0))/ChapterTable!$S$23)))</f>
        <v>1</v>
      </c>
      <c r="E202" s="1">
        <f ca="1">IF(AND($A202=0,$B202=1),
    VLOOKUP(1,ChapterTable!$1:$1048576,MATCH("최종"&amp;SUBSTITUTE(SUBSTITUTE(E$1,"standard",""),"|Float",""),ChapterTable!$1:$1,0),0)*ChapterTable!$Q$17,
  IF(AND($A202=0,$B202=0),
    E203,
  IF($B202=0,
    VLOOKUP($A202,ChapterTable!$1:$1048576,MATCH("최종"&amp;SUBSTITUTE(SUBSTITUTE(E$1,"standard",""),"|Float",""),ChapterTable!$1:$1,0),0),
  IF($B202=1,
    IF($L202=FALSE,
      VLOOKUP($A202,ChapterTable!$1:$1048576,MATCH("최종"&amp;SUBSTITUTE(SUBSTITUTE(E$1,"standard",""),"|Float",""),ChapterTable!$1:$1,0),0),
      VLOOKUP($A202-ChapterTable!$Q$11,ChapterTable!$1:$1048576,MATCH("최종"&amp;SUBSTITUTE(SUBSTITUTE(E$1,"standard",""),"|Float",""),ChapterTable!$1:$1,0),0)*ChapterTable!$Q$14
    ),
  OFFSET(E202,-$B202+IF($L202,1,0),0)*
    (VLOOKUP(SUBSTITUTE(SUBSTITUTE(E$1,"standard",""),"|Float","")&amp;"인게임누적곱배수",ChapterTable!$S:$T,2,0)^C202
    +VLOOKUP(SUBSTITUTE(SUBSTITUTE(E$1,"standard",""),"|Float","")&amp;"인게임누적합배수",ChapterTable!$S:$T,2,0)*C202)
  )
  )
  )
)</f>
        <v>1032.75</v>
      </c>
      <c r="F202" s="1">
        <f ca="1">IF(AND($A202=0,$B202=1),
    VLOOKUP(1,ChapterTable!$1:$1048576,MATCH("최종"&amp;SUBSTITUTE(SUBSTITUTE(F$1,"standard",""),"|Float",""),ChapterTable!$1:$1,0),0)*ChapterTable!$Q$17,
  IF(AND($A202=0,$B202=0),
    F203,
  IF($B202=0,
    VLOOKUP($A202,ChapterTable!$1:$1048576,MATCH("최종"&amp;SUBSTITUTE(SUBSTITUTE(F$1,"standard",""),"|Float",""),ChapterTable!$1:$1,0),0),
  IF($B202=1,
    IF($L202=FALSE,
      VLOOKUP($A202,ChapterTable!$1:$1048576,MATCH("최종"&amp;SUBSTITUTE(SUBSTITUTE(F$1,"standard",""),"|Float",""),ChapterTable!$1:$1,0),0),
      VLOOKUP($A202-ChapterTable!$Q$11,ChapterTable!$1:$1048576,MATCH("최종"&amp;SUBSTITUTE(SUBSTITUTE(F$1,"standard",""),"|Float",""),ChapterTable!$1:$1,0),0)*ChapterTable!$Q$14
    ),
  OFFSET(F202,-$B202+IF($L202,1,0),0)*
    (VLOOKUP(SUBSTITUTE(SUBSTITUTE(F$1,"standard",""),"|Float","")&amp;"인게임누적곱배수",ChapterTable!$S:$T,2,0)^D202
    +VLOOKUP(SUBSTITUTE(SUBSTITUTE(F$1,"standard",""),"|Float","")&amp;"인게임누적합배수",ChapterTable!$S:$T,2,0)*D202)
  )
  )
  )
)</f>
        <v>405</v>
      </c>
      <c r="G202" t="s">
        <v>76</v>
      </c>
      <c r="J202" t="str">
        <f>IF(ISBLANK(I202),"",
IFERROR(VLOOKUP(I202,[1]StringTable!$1:$1048576,MATCH([1]StringTable!$B$1,[1]StringTable!$1:$1,0),0),
IFERROR(VLOOKUP(I202,[1]InApkStringTable!$1:$1048576,MATCH([1]InApkStringTable!$B$1,[1]InApkStringTable!$1:$1,0),0),
"스트링없음")))</f>
        <v/>
      </c>
      <c r="L202" t="b">
        <v>0</v>
      </c>
      <c r="M202" t="s">
        <v>24</v>
      </c>
      <c r="N202" t="str">
        <f>IF(ISBLANK(M202),"",IF(ISERROR(VLOOKUP(M202,MapTable!$A:$A,1,0)),"맵없음",""))</f>
        <v/>
      </c>
      <c r="O202">
        <f t="shared" si="13"/>
        <v>2</v>
      </c>
      <c r="Q202">
        <f t="shared" si="14"/>
        <v>2</v>
      </c>
      <c r="R202" t="b">
        <f t="shared" ca="1" si="15"/>
        <v>0</v>
      </c>
      <c r="T202" t="b">
        <f t="shared" ca="1" si="16"/>
        <v>0</v>
      </c>
      <c r="V202" t="str">
        <f>IF(ISBLANK(U202),"",IF(ISERROR(VLOOKUP(U202,MapTable!$A:$A,1,0)),"맵없음",""))</f>
        <v/>
      </c>
      <c r="X202" t="str">
        <f>IF(ISBLANK(W202),"",
IF(ISERROR(FIND(",",W202)),
  IF(ISERROR(VLOOKUP(W202,MapTable!$A:$A,1,0)),"맵없음",
  ""),
IF(ISERROR(FIND(",",W202,FIND(",",W202)+1)),
  IF(OR(ISERROR(VLOOKUP(LEFT(W202,FIND(",",W202)-1),MapTable!$A:$A,1,0)),ISERROR(VLOOKUP(TRIM(MID(W202,FIND(",",W202)+1,999)),MapTable!$A:$A,1,0))),"맵없음",
  ""),
IF(ISERROR(FIND(",",W202,FIND(",",W202,FIND(",",W202)+1)+1)),
  IF(OR(ISERROR(VLOOKUP(LEFT(W202,FIND(",",W202)-1),MapTable!$A:$A,1,0)),ISERROR(VLOOKUP(TRIM(MID(W202,FIND(",",W202)+1,FIND(",",W202,FIND(",",W202)+1)-FIND(",",W202)-1)),MapTable!$A:$A,1,0)),ISERROR(VLOOKUP(TRIM(MID(W202,FIND(",",W202,FIND(",",W202)+1)+1,999)),MapTable!$A:$A,1,0))),"맵없음",
  ""),
IF(ISERROR(FIND(",",W202,FIND(",",W202,FIND(",",W202,FIND(",",W202)+1)+1)+1)),
  IF(OR(ISERROR(VLOOKUP(LEFT(W202,FIND(",",W202)-1),MapTable!$A:$A,1,0)),ISERROR(VLOOKUP(TRIM(MID(W202,FIND(",",W202)+1,FIND(",",W202,FIND(",",W202)+1)-FIND(",",W202)-1)),MapTable!$A:$A,1,0)),ISERROR(VLOOKUP(TRIM(MID(W202,FIND(",",W202,FIND(",",W202)+1)+1,FIND(",",W202,FIND(",",W202,FIND(",",W202)+1)+1)-FIND(",",W202,FIND(",",W202)+1)-1)),MapTable!$A:$A,1,0)),ISERROR(VLOOKUP(TRIM(MID(W202,FIND(",",W202,FIND(",",W202,FIND(",",W202)+1)+1)+1,999)),MapTable!$A:$A,1,0))),"맵없음",
  ""),
)))))</f>
        <v/>
      </c>
      <c r="AC202" t="str">
        <f>IF(ISBLANK(AB202),"",IF(ISERROR(VLOOKUP(AB202,[3]DropTable!$A:$A,1,0)),"드랍없음",""))</f>
        <v/>
      </c>
      <c r="AE202" t="str">
        <f>IF(ISBLANK(AD202),"",IF(ISERROR(VLOOKUP(AD202,[3]DropTable!$A:$A,1,0)),"드랍없음",""))</f>
        <v/>
      </c>
      <c r="AG202">
        <v>9.8000000000000007</v>
      </c>
      <c r="AH202">
        <v>1</v>
      </c>
    </row>
    <row r="203" spans="1:34" x14ac:dyDescent="0.3">
      <c r="A203">
        <v>4</v>
      </c>
      <c r="B203">
        <v>17</v>
      </c>
      <c r="C203">
        <f>IF(OR($L203=TRUE,$A203=0,MOD($A203,ChapterTable!$S$20)&lt;&gt;0),
MAX(0,INT(($B203+ChapterTable!$Q$26+VLOOKUP(SUBSTITUTE(C$1,"성장단계","")&amp;"단계오프셋",ChapterTable!$S:$T,2,0))/ChapterTable!$Q$23)),
MAX(0,INT(($B203+ChapterTable!$S$26+VLOOKUP(SUBSTITUTE(C$1,"성장단계","")&amp;"보스단계오프셋",ChapterTable!$S:$T,2,0))/ChapterTable!$S$23)))</f>
        <v>2</v>
      </c>
      <c r="D203">
        <f>IF(OR($L203=TRUE,$A203=0,MOD($A203,ChapterTable!$S$20)&lt;&gt;0),
MAX(0,INT(($B203+ChapterTable!$Q$26+VLOOKUP(SUBSTITUTE(D$1,"성장단계","")&amp;"단계오프셋",ChapterTable!$S:$T,2,0))/ChapterTable!$Q$23)),
MAX(0,INT(($B203+ChapterTable!$S$26+VLOOKUP(SUBSTITUTE(D$1,"성장단계","")&amp;"보스단계오프셋",ChapterTable!$S:$T,2,0))/ChapterTable!$S$23)))</f>
        <v>1</v>
      </c>
      <c r="E203" s="1">
        <f ca="1">IF(AND($A203=0,$B203=1),
    VLOOKUP(1,ChapterTable!$1:$1048576,MATCH("최종"&amp;SUBSTITUTE(SUBSTITUTE(E$1,"standard",""),"|Float",""),ChapterTable!$1:$1,0),0)*ChapterTable!$Q$17,
  IF(AND($A203=0,$B203=0),
    E204,
  IF($B203=0,
    VLOOKUP($A203,ChapterTable!$1:$1048576,MATCH("최종"&amp;SUBSTITUTE(SUBSTITUTE(E$1,"standard",""),"|Float",""),ChapterTable!$1:$1,0),0),
  IF($B203=1,
    IF($L203=FALSE,
      VLOOKUP($A203,ChapterTable!$1:$1048576,MATCH("최종"&amp;SUBSTITUTE(SUBSTITUTE(E$1,"standard",""),"|Float",""),ChapterTable!$1:$1,0),0),
      VLOOKUP($A203-ChapterTable!$Q$11,ChapterTable!$1:$1048576,MATCH("최종"&amp;SUBSTITUTE(SUBSTITUTE(E$1,"standard",""),"|Float",""),ChapterTable!$1:$1,0),0)*ChapterTable!$Q$14
    ),
  OFFSET(E203,-$B203+IF($L203,1,0),0)*
    (VLOOKUP(SUBSTITUTE(SUBSTITUTE(E$1,"standard",""),"|Float","")&amp;"인게임누적곱배수",ChapterTable!$S:$T,2,0)^C203
    +VLOOKUP(SUBSTITUTE(SUBSTITUTE(E$1,"standard",""),"|Float","")&amp;"인게임누적합배수",ChapterTable!$S:$T,2,0)*C203)
  )
  )
  )
)</f>
        <v>1032.75</v>
      </c>
      <c r="F203" s="1">
        <f ca="1">IF(AND($A203=0,$B203=1),
    VLOOKUP(1,ChapterTable!$1:$1048576,MATCH("최종"&amp;SUBSTITUTE(SUBSTITUTE(F$1,"standard",""),"|Float",""),ChapterTable!$1:$1,0),0)*ChapterTable!$Q$17,
  IF(AND($A203=0,$B203=0),
    F204,
  IF($B203=0,
    VLOOKUP($A203,ChapterTable!$1:$1048576,MATCH("최종"&amp;SUBSTITUTE(SUBSTITUTE(F$1,"standard",""),"|Float",""),ChapterTable!$1:$1,0),0),
  IF($B203=1,
    IF($L203=FALSE,
      VLOOKUP($A203,ChapterTable!$1:$1048576,MATCH("최종"&amp;SUBSTITUTE(SUBSTITUTE(F$1,"standard",""),"|Float",""),ChapterTable!$1:$1,0),0),
      VLOOKUP($A203-ChapterTable!$Q$11,ChapterTable!$1:$1048576,MATCH("최종"&amp;SUBSTITUTE(SUBSTITUTE(F$1,"standard",""),"|Float",""),ChapterTable!$1:$1,0),0)*ChapterTable!$Q$14
    ),
  OFFSET(F203,-$B203+IF($L203,1,0),0)*
    (VLOOKUP(SUBSTITUTE(SUBSTITUTE(F$1,"standard",""),"|Float","")&amp;"인게임누적곱배수",ChapterTable!$S:$T,2,0)^D203
    +VLOOKUP(SUBSTITUTE(SUBSTITUTE(F$1,"standard",""),"|Float","")&amp;"인게임누적합배수",ChapterTable!$S:$T,2,0)*D203)
  )
  )
  )
)</f>
        <v>405</v>
      </c>
      <c r="G203" t="s">
        <v>76</v>
      </c>
      <c r="J203" t="str">
        <f>IF(ISBLANK(I203),"",
IFERROR(VLOOKUP(I203,[1]StringTable!$1:$1048576,MATCH([1]StringTable!$B$1,[1]StringTable!$1:$1,0),0),
IFERROR(VLOOKUP(I203,[1]InApkStringTable!$1:$1048576,MATCH([1]InApkStringTable!$B$1,[1]InApkStringTable!$1:$1,0),0),
"스트링없음")))</f>
        <v/>
      </c>
      <c r="L203" t="b">
        <v>0</v>
      </c>
      <c r="M203" t="s">
        <v>24</v>
      </c>
      <c r="N203" t="str">
        <f>IF(ISBLANK(M203),"",IF(ISERROR(VLOOKUP(M203,MapTable!$A:$A,1,0)),"맵없음",""))</f>
        <v/>
      </c>
      <c r="O203">
        <f t="shared" si="13"/>
        <v>2</v>
      </c>
      <c r="Q203">
        <f t="shared" si="14"/>
        <v>2</v>
      </c>
      <c r="R203" t="b">
        <f t="shared" ca="1" si="15"/>
        <v>0</v>
      </c>
      <c r="T203" t="b">
        <f t="shared" ca="1" si="16"/>
        <v>0</v>
      </c>
      <c r="V203" t="str">
        <f>IF(ISBLANK(U203),"",IF(ISERROR(VLOOKUP(U203,MapTable!$A:$A,1,0)),"맵없음",""))</f>
        <v/>
      </c>
      <c r="X203" t="str">
        <f>IF(ISBLANK(W203),"",
IF(ISERROR(FIND(",",W203)),
  IF(ISERROR(VLOOKUP(W203,MapTable!$A:$A,1,0)),"맵없음",
  ""),
IF(ISERROR(FIND(",",W203,FIND(",",W203)+1)),
  IF(OR(ISERROR(VLOOKUP(LEFT(W203,FIND(",",W203)-1),MapTable!$A:$A,1,0)),ISERROR(VLOOKUP(TRIM(MID(W203,FIND(",",W203)+1,999)),MapTable!$A:$A,1,0))),"맵없음",
  ""),
IF(ISERROR(FIND(",",W203,FIND(",",W203,FIND(",",W203)+1)+1)),
  IF(OR(ISERROR(VLOOKUP(LEFT(W203,FIND(",",W203)-1),MapTable!$A:$A,1,0)),ISERROR(VLOOKUP(TRIM(MID(W203,FIND(",",W203)+1,FIND(",",W203,FIND(",",W203)+1)-FIND(",",W203)-1)),MapTable!$A:$A,1,0)),ISERROR(VLOOKUP(TRIM(MID(W203,FIND(",",W203,FIND(",",W203)+1)+1,999)),MapTable!$A:$A,1,0))),"맵없음",
  ""),
IF(ISERROR(FIND(",",W203,FIND(",",W203,FIND(",",W203,FIND(",",W203)+1)+1)+1)),
  IF(OR(ISERROR(VLOOKUP(LEFT(W203,FIND(",",W203)-1),MapTable!$A:$A,1,0)),ISERROR(VLOOKUP(TRIM(MID(W203,FIND(",",W203)+1,FIND(",",W203,FIND(",",W203)+1)-FIND(",",W203)-1)),MapTable!$A:$A,1,0)),ISERROR(VLOOKUP(TRIM(MID(W203,FIND(",",W203,FIND(",",W203)+1)+1,FIND(",",W203,FIND(",",W203,FIND(",",W203)+1)+1)-FIND(",",W203,FIND(",",W203)+1)-1)),MapTable!$A:$A,1,0)),ISERROR(VLOOKUP(TRIM(MID(W203,FIND(",",W203,FIND(",",W203,FIND(",",W203)+1)+1)+1,999)),MapTable!$A:$A,1,0))),"맵없음",
  ""),
)))))</f>
        <v/>
      </c>
      <c r="AC203" t="str">
        <f>IF(ISBLANK(AB203),"",IF(ISERROR(VLOOKUP(AB203,[3]DropTable!$A:$A,1,0)),"드랍없음",""))</f>
        <v/>
      </c>
      <c r="AE203" t="str">
        <f>IF(ISBLANK(AD203),"",IF(ISERROR(VLOOKUP(AD203,[3]DropTable!$A:$A,1,0)),"드랍없음",""))</f>
        <v/>
      </c>
      <c r="AG203">
        <v>9.8000000000000007</v>
      </c>
      <c r="AH203">
        <v>1</v>
      </c>
    </row>
    <row r="204" spans="1:34" x14ac:dyDescent="0.3">
      <c r="A204">
        <v>4</v>
      </c>
      <c r="B204">
        <v>18</v>
      </c>
      <c r="C204">
        <f>IF(OR($L204=TRUE,$A204=0,MOD($A204,ChapterTable!$S$20)&lt;&gt;0),
MAX(0,INT(($B204+ChapterTable!$Q$26+VLOOKUP(SUBSTITUTE(C$1,"성장단계","")&amp;"단계오프셋",ChapterTable!$S:$T,2,0))/ChapterTable!$Q$23)),
MAX(0,INT(($B204+ChapterTable!$S$26+VLOOKUP(SUBSTITUTE(C$1,"성장단계","")&amp;"보스단계오프셋",ChapterTable!$S:$T,2,0))/ChapterTable!$S$23)))</f>
        <v>2</v>
      </c>
      <c r="D204">
        <f>IF(OR($L204=TRUE,$A204=0,MOD($A204,ChapterTable!$S$20)&lt;&gt;0),
MAX(0,INT(($B204+ChapterTable!$Q$26+VLOOKUP(SUBSTITUTE(D$1,"성장단계","")&amp;"단계오프셋",ChapterTable!$S:$T,2,0))/ChapterTable!$Q$23)),
MAX(0,INT(($B204+ChapterTable!$S$26+VLOOKUP(SUBSTITUTE(D$1,"성장단계","")&amp;"보스단계오프셋",ChapterTable!$S:$T,2,0))/ChapterTable!$S$23)))</f>
        <v>1</v>
      </c>
      <c r="E204" s="1">
        <f ca="1">IF(AND($A204=0,$B204=1),
    VLOOKUP(1,ChapterTable!$1:$1048576,MATCH("최종"&amp;SUBSTITUTE(SUBSTITUTE(E$1,"standard",""),"|Float",""),ChapterTable!$1:$1,0),0)*ChapterTable!$Q$17,
  IF(AND($A204=0,$B204=0),
    E205,
  IF($B204=0,
    VLOOKUP($A204,ChapterTable!$1:$1048576,MATCH("최종"&amp;SUBSTITUTE(SUBSTITUTE(E$1,"standard",""),"|Float",""),ChapterTable!$1:$1,0),0),
  IF($B204=1,
    IF($L204=FALSE,
      VLOOKUP($A204,ChapterTable!$1:$1048576,MATCH("최종"&amp;SUBSTITUTE(SUBSTITUTE(E$1,"standard",""),"|Float",""),ChapterTable!$1:$1,0),0),
      VLOOKUP($A204-ChapterTable!$Q$11,ChapterTable!$1:$1048576,MATCH("최종"&amp;SUBSTITUTE(SUBSTITUTE(E$1,"standard",""),"|Float",""),ChapterTable!$1:$1,0),0)*ChapterTable!$Q$14
    ),
  OFFSET(E204,-$B204+IF($L204,1,0),0)*
    (VLOOKUP(SUBSTITUTE(SUBSTITUTE(E$1,"standard",""),"|Float","")&amp;"인게임누적곱배수",ChapterTable!$S:$T,2,0)^C204
    +VLOOKUP(SUBSTITUTE(SUBSTITUTE(E$1,"standard",""),"|Float","")&amp;"인게임누적합배수",ChapterTable!$S:$T,2,0)*C204)
  )
  )
  )
)</f>
        <v>1032.75</v>
      </c>
      <c r="F204" s="1">
        <f ca="1">IF(AND($A204=0,$B204=1),
    VLOOKUP(1,ChapterTable!$1:$1048576,MATCH("최종"&amp;SUBSTITUTE(SUBSTITUTE(F$1,"standard",""),"|Float",""),ChapterTable!$1:$1,0),0)*ChapterTable!$Q$17,
  IF(AND($A204=0,$B204=0),
    F205,
  IF($B204=0,
    VLOOKUP($A204,ChapterTable!$1:$1048576,MATCH("최종"&amp;SUBSTITUTE(SUBSTITUTE(F$1,"standard",""),"|Float",""),ChapterTable!$1:$1,0),0),
  IF($B204=1,
    IF($L204=FALSE,
      VLOOKUP($A204,ChapterTable!$1:$1048576,MATCH("최종"&amp;SUBSTITUTE(SUBSTITUTE(F$1,"standard",""),"|Float",""),ChapterTable!$1:$1,0),0),
      VLOOKUP($A204-ChapterTable!$Q$11,ChapterTable!$1:$1048576,MATCH("최종"&amp;SUBSTITUTE(SUBSTITUTE(F$1,"standard",""),"|Float",""),ChapterTable!$1:$1,0),0)*ChapterTable!$Q$14
    ),
  OFFSET(F204,-$B204+IF($L204,1,0),0)*
    (VLOOKUP(SUBSTITUTE(SUBSTITUTE(F$1,"standard",""),"|Float","")&amp;"인게임누적곱배수",ChapterTable!$S:$T,2,0)^D204
    +VLOOKUP(SUBSTITUTE(SUBSTITUTE(F$1,"standard",""),"|Float","")&amp;"인게임누적합배수",ChapterTable!$S:$T,2,0)*D204)
  )
  )
  )
)</f>
        <v>405</v>
      </c>
      <c r="G204" t="s">
        <v>76</v>
      </c>
      <c r="J204" t="str">
        <f>IF(ISBLANK(I204),"",
IFERROR(VLOOKUP(I204,[1]StringTable!$1:$1048576,MATCH([1]StringTable!$B$1,[1]StringTable!$1:$1,0),0),
IFERROR(VLOOKUP(I204,[1]InApkStringTable!$1:$1048576,MATCH([1]InApkStringTable!$B$1,[1]InApkStringTable!$1:$1,0),0),
"스트링없음")))</f>
        <v/>
      </c>
      <c r="L204" t="b">
        <v>0</v>
      </c>
      <c r="M204" t="s">
        <v>24</v>
      </c>
      <c r="N204" t="str">
        <f>IF(ISBLANK(M204),"",IF(ISERROR(VLOOKUP(M204,MapTable!$A:$A,1,0)),"맵없음",""))</f>
        <v/>
      </c>
      <c r="O204">
        <f t="shared" si="13"/>
        <v>2</v>
      </c>
      <c r="Q204">
        <f t="shared" si="14"/>
        <v>2</v>
      </c>
      <c r="R204" t="b">
        <f t="shared" ca="1" si="15"/>
        <v>0</v>
      </c>
      <c r="T204" t="b">
        <f t="shared" ca="1" si="16"/>
        <v>0</v>
      </c>
      <c r="V204" t="str">
        <f>IF(ISBLANK(U204),"",IF(ISERROR(VLOOKUP(U204,MapTable!$A:$A,1,0)),"맵없음",""))</f>
        <v/>
      </c>
      <c r="X204" t="str">
        <f>IF(ISBLANK(W204),"",
IF(ISERROR(FIND(",",W204)),
  IF(ISERROR(VLOOKUP(W204,MapTable!$A:$A,1,0)),"맵없음",
  ""),
IF(ISERROR(FIND(",",W204,FIND(",",W204)+1)),
  IF(OR(ISERROR(VLOOKUP(LEFT(W204,FIND(",",W204)-1),MapTable!$A:$A,1,0)),ISERROR(VLOOKUP(TRIM(MID(W204,FIND(",",W204)+1,999)),MapTable!$A:$A,1,0))),"맵없음",
  ""),
IF(ISERROR(FIND(",",W204,FIND(",",W204,FIND(",",W204)+1)+1)),
  IF(OR(ISERROR(VLOOKUP(LEFT(W204,FIND(",",W204)-1),MapTable!$A:$A,1,0)),ISERROR(VLOOKUP(TRIM(MID(W204,FIND(",",W204)+1,FIND(",",W204,FIND(",",W204)+1)-FIND(",",W204)-1)),MapTable!$A:$A,1,0)),ISERROR(VLOOKUP(TRIM(MID(W204,FIND(",",W204,FIND(",",W204)+1)+1,999)),MapTable!$A:$A,1,0))),"맵없음",
  ""),
IF(ISERROR(FIND(",",W204,FIND(",",W204,FIND(",",W204,FIND(",",W204)+1)+1)+1)),
  IF(OR(ISERROR(VLOOKUP(LEFT(W204,FIND(",",W204)-1),MapTable!$A:$A,1,0)),ISERROR(VLOOKUP(TRIM(MID(W204,FIND(",",W204)+1,FIND(",",W204,FIND(",",W204)+1)-FIND(",",W204)-1)),MapTable!$A:$A,1,0)),ISERROR(VLOOKUP(TRIM(MID(W204,FIND(",",W204,FIND(",",W204)+1)+1,FIND(",",W204,FIND(",",W204,FIND(",",W204)+1)+1)-FIND(",",W204,FIND(",",W204)+1)-1)),MapTable!$A:$A,1,0)),ISERROR(VLOOKUP(TRIM(MID(W204,FIND(",",W204,FIND(",",W204,FIND(",",W204)+1)+1)+1,999)),MapTable!$A:$A,1,0))),"맵없음",
  ""),
)))))</f>
        <v/>
      </c>
      <c r="AC204" t="str">
        <f>IF(ISBLANK(AB204),"",IF(ISERROR(VLOOKUP(AB204,[3]DropTable!$A:$A,1,0)),"드랍없음",""))</f>
        <v/>
      </c>
      <c r="AE204" t="str">
        <f>IF(ISBLANK(AD204),"",IF(ISERROR(VLOOKUP(AD204,[3]DropTable!$A:$A,1,0)),"드랍없음",""))</f>
        <v/>
      </c>
      <c r="AG204">
        <v>9.8000000000000007</v>
      </c>
      <c r="AH204">
        <v>1</v>
      </c>
    </row>
    <row r="205" spans="1:34" x14ac:dyDescent="0.3">
      <c r="A205">
        <v>4</v>
      </c>
      <c r="B205">
        <v>19</v>
      </c>
      <c r="C205">
        <f>IF(OR($L205=TRUE,$A205=0,MOD($A205,ChapterTable!$S$20)&lt;&gt;0),
MAX(0,INT(($B205+ChapterTable!$Q$26+VLOOKUP(SUBSTITUTE(C$1,"성장단계","")&amp;"단계오프셋",ChapterTable!$S:$T,2,0))/ChapterTable!$Q$23)),
MAX(0,INT(($B205+ChapterTable!$S$26+VLOOKUP(SUBSTITUTE(C$1,"성장단계","")&amp;"보스단계오프셋",ChapterTable!$S:$T,2,0))/ChapterTable!$S$23)))</f>
        <v>2</v>
      </c>
      <c r="D205">
        <f>IF(OR($L205=TRUE,$A205=0,MOD($A205,ChapterTable!$S$20)&lt;&gt;0),
MAX(0,INT(($B205+ChapterTable!$Q$26+VLOOKUP(SUBSTITUTE(D$1,"성장단계","")&amp;"단계오프셋",ChapterTable!$S:$T,2,0))/ChapterTable!$Q$23)),
MAX(0,INT(($B205+ChapterTable!$S$26+VLOOKUP(SUBSTITUTE(D$1,"성장단계","")&amp;"보스단계오프셋",ChapterTable!$S:$T,2,0))/ChapterTable!$S$23)))</f>
        <v>1</v>
      </c>
      <c r="E205" s="1">
        <f ca="1">IF(AND($A205=0,$B205=1),
    VLOOKUP(1,ChapterTable!$1:$1048576,MATCH("최종"&amp;SUBSTITUTE(SUBSTITUTE(E$1,"standard",""),"|Float",""),ChapterTable!$1:$1,0),0)*ChapterTable!$Q$17,
  IF(AND($A205=0,$B205=0),
    E206,
  IF($B205=0,
    VLOOKUP($A205,ChapterTable!$1:$1048576,MATCH("최종"&amp;SUBSTITUTE(SUBSTITUTE(E$1,"standard",""),"|Float",""),ChapterTable!$1:$1,0),0),
  IF($B205=1,
    IF($L205=FALSE,
      VLOOKUP($A205,ChapterTable!$1:$1048576,MATCH("최종"&amp;SUBSTITUTE(SUBSTITUTE(E$1,"standard",""),"|Float",""),ChapterTable!$1:$1,0),0),
      VLOOKUP($A205-ChapterTable!$Q$11,ChapterTable!$1:$1048576,MATCH("최종"&amp;SUBSTITUTE(SUBSTITUTE(E$1,"standard",""),"|Float",""),ChapterTable!$1:$1,0),0)*ChapterTable!$Q$14
    ),
  OFFSET(E205,-$B205+IF($L205,1,0),0)*
    (VLOOKUP(SUBSTITUTE(SUBSTITUTE(E$1,"standard",""),"|Float","")&amp;"인게임누적곱배수",ChapterTable!$S:$T,2,0)^C205
    +VLOOKUP(SUBSTITUTE(SUBSTITUTE(E$1,"standard",""),"|Float","")&amp;"인게임누적합배수",ChapterTable!$S:$T,2,0)*C205)
  )
  )
  )
)</f>
        <v>1032.75</v>
      </c>
      <c r="F205" s="1">
        <f ca="1">IF(AND($A205=0,$B205=1),
    VLOOKUP(1,ChapterTable!$1:$1048576,MATCH("최종"&amp;SUBSTITUTE(SUBSTITUTE(F$1,"standard",""),"|Float",""),ChapterTable!$1:$1,0),0)*ChapterTable!$Q$17,
  IF(AND($A205=0,$B205=0),
    F206,
  IF($B205=0,
    VLOOKUP($A205,ChapterTable!$1:$1048576,MATCH("최종"&amp;SUBSTITUTE(SUBSTITUTE(F$1,"standard",""),"|Float",""),ChapterTable!$1:$1,0),0),
  IF($B205=1,
    IF($L205=FALSE,
      VLOOKUP($A205,ChapterTable!$1:$1048576,MATCH("최종"&amp;SUBSTITUTE(SUBSTITUTE(F$1,"standard",""),"|Float",""),ChapterTable!$1:$1,0),0),
      VLOOKUP($A205-ChapterTable!$Q$11,ChapterTable!$1:$1048576,MATCH("최종"&amp;SUBSTITUTE(SUBSTITUTE(F$1,"standard",""),"|Float",""),ChapterTable!$1:$1,0),0)*ChapterTable!$Q$14
    ),
  OFFSET(F205,-$B205+IF($L205,1,0),0)*
    (VLOOKUP(SUBSTITUTE(SUBSTITUTE(F$1,"standard",""),"|Float","")&amp;"인게임누적곱배수",ChapterTable!$S:$T,2,0)^D205
    +VLOOKUP(SUBSTITUTE(SUBSTITUTE(F$1,"standard",""),"|Float","")&amp;"인게임누적합배수",ChapterTable!$S:$T,2,0)*D205)
  )
  )
  )
)</f>
        <v>405</v>
      </c>
      <c r="G205" t="s">
        <v>76</v>
      </c>
      <c r="J205" t="str">
        <f>IF(ISBLANK(I205),"",
IFERROR(VLOOKUP(I205,[1]StringTable!$1:$1048576,MATCH([1]StringTable!$B$1,[1]StringTable!$1:$1,0),0),
IFERROR(VLOOKUP(I205,[1]InApkStringTable!$1:$1048576,MATCH([1]InApkStringTable!$B$1,[1]InApkStringTable!$1:$1,0),0),
"스트링없음")))</f>
        <v/>
      </c>
      <c r="L205" t="b">
        <v>0</v>
      </c>
      <c r="M205" t="s">
        <v>24</v>
      </c>
      <c r="N205" t="str">
        <f>IF(ISBLANK(M205),"",IF(ISERROR(VLOOKUP(M205,MapTable!$A:$A,1,0)),"맵없음",""))</f>
        <v/>
      </c>
      <c r="O205">
        <f t="shared" si="13"/>
        <v>92</v>
      </c>
      <c r="Q205">
        <f t="shared" si="14"/>
        <v>92</v>
      </c>
      <c r="R205" t="b">
        <f t="shared" ca="1" si="15"/>
        <v>1</v>
      </c>
      <c r="T205" t="b">
        <f t="shared" ca="1" si="16"/>
        <v>1</v>
      </c>
      <c r="V205" t="str">
        <f>IF(ISBLANK(U205),"",IF(ISERROR(VLOOKUP(U205,MapTable!$A:$A,1,0)),"맵없음",""))</f>
        <v/>
      </c>
      <c r="X205" t="str">
        <f>IF(ISBLANK(W205),"",
IF(ISERROR(FIND(",",W205)),
  IF(ISERROR(VLOOKUP(W205,MapTable!$A:$A,1,0)),"맵없음",
  ""),
IF(ISERROR(FIND(",",W205,FIND(",",W205)+1)),
  IF(OR(ISERROR(VLOOKUP(LEFT(W205,FIND(",",W205)-1),MapTable!$A:$A,1,0)),ISERROR(VLOOKUP(TRIM(MID(W205,FIND(",",W205)+1,999)),MapTable!$A:$A,1,0))),"맵없음",
  ""),
IF(ISERROR(FIND(",",W205,FIND(",",W205,FIND(",",W205)+1)+1)),
  IF(OR(ISERROR(VLOOKUP(LEFT(W205,FIND(",",W205)-1),MapTable!$A:$A,1,0)),ISERROR(VLOOKUP(TRIM(MID(W205,FIND(",",W205)+1,FIND(",",W205,FIND(",",W205)+1)-FIND(",",W205)-1)),MapTable!$A:$A,1,0)),ISERROR(VLOOKUP(TRIM(MID(W205,FIND(",",W205,FIND(",",W205)+1)+1,999)),MapTable!$A:$A,1,0))),"맵없음",
  ""),
IF(ISERROR(FIND(",",W205,FIND(",",W205,FIND(",",W205,FIND(",",W205)+1)+1)+1)),
  IF(OR(ISERROR(VLOOKUP(LEFT(W205,FIND(",",W205)-1),MapTable!$A:$A,1,0)),ISERROR(VLOOKUP(TRIM(MID(W205,FIND(",",W205)+1,FIND(",",W205,FIND(",",W205)+1)-FIND(",",W205)-1)),MapTable!$A:$A,1,0)),ISERROR(VLOOKUP(TRIM(MID(W205,FIND(",",W205,FIND(",",W205)+1)+1,FIND(",",W205,FIND(",",W205,FIND(",",W205)+1)+1)-FIND(",",W205,FIND(",",W205)+1)-1)),MapTable!$A:$A,1,0)),ISERROR(VLOOKUP(TRIM(MID(W205,FIND(",",W205,FIND(",",W205,FIND(",",W205)+1)+1)+1,999)),MapTable!$A:$A,1,0))),"맵없음",
  ""),
)))))</f>
        <v/>
      </c>
      <c r="AC205" t="str">
        <f>IF(ISBLANK(AB205),"",IF(ISERROR(VLOOKUP(AB205,[3]DropTable!$A:$A,1,0)),"드랍없음",""))</f>
        <v/>
      </c>
      <c r="AE205" t="str">
        <f>IF(ISBLANK(AD205),"",IF(ISERROR(VLOOKUP(AD205,[3]DropTable!$A:$A,1,0)),"드랍없음",""))</f>
        <v/>
      </c>
      <c r="AG205">
        <v>9.8000000000000007</v>
      </c>
      <c r="AH205">
        <v>1</v>
      </c>
    </row>
    <row r="206" spans="1:34" x14ac:dyDescent="0.3">
      <c r="A206">
        <v>4</v>
      </c>
      <c r="B206">
        <v>20</v>
      </c>
      <c r="C206">
        <f>IF(OR($L206=TRUE,$A206=0,MOD($A206,ChapterTable!$S$20)&lt;&gt;0),
MAX(0,INT(($B206+ChapterTable!$Q$26+VLOOKUP(SUBSTITUTE(C$1,"성장단계","")&amp;"단계오프셋",ChapterTable!$S:$T,2,0))/ChapterTable!$Q$23)),
MAX(0,INT(($B206+ChapterTable!$S$26+VLOOKUP(SUBSTITUTE(C$1,"성장단계","")&amp;"보스단계오프셋",ChapterTable!$S:$T,2,0))/ChapterTable!$S$23)))</f>
        <v>2</v>
      </c>
      <c r="D206">
        <f>IF(OR($L206=TRUE,$A206=0,MOD($A206,ChapterTable!$S$20)&lt;&gt;0),
MAX(0,INT(($B206+ChapterTable!$Q$26+VLOOKUP(SUBSTITUTE(D$1,"성장단계","")&amp;"단계오프셋",ChapterTable!$S:$T,2,0))/ChapterTable!$Q$23)),
MAX(0,INT(($B206+ChapterTable!$S$26+VLOOKUP(SUBSTITUTE(D$1,"성장단계","")&amp;"보스단계오프셋",ChapterTable!$S:$T,2,0))/ChapterTable!$S$23)))</f>
        <v>1</v>
      </c>
      <c r="E206" s="1">
        <f ca="1">IF(AND($A206=0,$B206=1),
    VLOOKUP(1,ChapterTable!$1:$1048576,MATCH("최종"&amp;SUBSTITUTE(SUBSTITUTE(E$1,"standard",""),"|Float",""),ChapterTable!$1:$1,0),0)*ChapterTable!$Q$17,
  IF(AND($A206=0,$B206=0),
    E207,
  IF($B206=0,
    VLOOKUP($A206,ChapterTable!$1:$1048576,MATCH("최종"&amp;SUBSTITUTE(SUBSTITUTE(E$1,"standard",""),"|Float",""),ChapterTable!$1:$1,0),0),
  IF($B206=1,
    IF($L206=FALSE,
      VLOOKUP($A206,ChapterTable!$1:$1048576,MATCH("최종"&amp;SUBSTITUTE(SUBSTITUTE(E$1,"standard",""),"|Float",""),ChapterTable!$1:$1,0),0),
      VLOOKUP($A206-ChapterTable!$Q$11,ChapterTable!$1:$1048576,MATCH("최종"&amp;SUBSTITUTE(SUBSTITUTE(E$1,"standard",""),"|Float",""),ChapterTable!$1:$1,0),0)*ChapterTable!$Q$14
    ),
  OFFSET(E206,-$B206+IF($L206,1,0),0)*
    (VLOOKUP(SUBSTITUTE(SUBSTITUTE(E$1,"standard",""),"|Float","")&amp;"인게임누적곱배수",ChapterTable!$S:$T,2,0)^C206
    +VLOOKUP(SUBSTITUTE(SUBSTITUTE(E$1,"standard",""),"|Float","")&amp;"인게임누적합배수",ChapterTable!$S:$T,2,0)*C206)
  )
  )
  )
)</f>
        <v>1032.75</v>
      </c>
      <c r="F206" s="1">
        <f ca="1">IF(AND($A206=0,$B206=1),
    VLOOKUP(1,ChapterTable!$1:$1048576,MATCH("최종"&amp;SUBSTITUTE(SUBSTITUTE(F$1,"standard",""),"|Float",""),ChapterTable!$1:$1,0),0)*ChapterTable!$Q$17,
  IF(AND($A206=0,$B206=0),
    F207,
  IF($B206=0,
    VLOOKUP($A206,ChapterTable!$1:$1048576,MATCH("최종"&amp;SUBSTITUTE(SUBSTITUTE(F$1,"standard",""),"|Float",""),ChapterTable!$1:$1,0),0),
  IF($B206=1,
    IF($L206=FALSE,
      VLOOKUP($A206,ChapterTable!$1:$1048576,MATCH("최종"&amp;SUBSTITUTE(SUBSTITUTE(F$1,"standard",""),"|Float",""),ChapterTable!$1:$1,0),0),
      VLOOKUP($A206-ChapterTable!$Q$11,ChapterTable!$1:$1048576,MATCH("최종"&amp;SUBSTITUTE(SUBSTITUTE(F$1,"standard",""),"|Float",""),ChapterTable!$1:$1,0),0)*ChapterTable!$Q$14
    ),
  OFFSET(F206,-$B206+IF($L206,1,0),0)*
    (VLOOKUP(SUBSTITUTE(SUBSTITUTE(F$1,"standard",""),"|Float","")&amp;"인게임누적곱배수",ChapterTable!$S:$T,2,0)^D206
    +VLOOKUP(SUBSTITUTE(SUBSTITUTE(F$1,"standard",""),"|Float","")&amp;"인게임누적합배수",ChapterTable!$S:$T,2,0)*D206)
  )
  )
  )
)</f>
        <v>405</v>
      </c>
      <c r="G206" t="s">
        <v>76</v>
      </c>
      <c r="J206" t="str">
        <f>IF(ISBLANK(I206),"",
IFERROR(VLOOKUP(I206,[1]StringTable!$1:$1048576,MATCH([1]StringTable!$B$1,[1]StringTable!$1:$1,0),0),
IFERROR(VLOOKUP(I206,[1]InApkStringTable!$1:$1048576,MATCH([1]InApkStringTable!$B$1,[1]InApkStringTable!$1:$1,0),0),
"스트링없음")))</f>
        <v/>
      </c>
      <c r="L206" t="b">
        <v>0</v>
      </c>
      <c r="M206" t="s">
        <v>24</v>
      </c>
      <c r="N206" t="str">
        <f>IF(ISBLANK(M206),"",IF(ISERROR(VLOOKUP(M206,MapTable!$A:$A,1,0)),"맵없음",""))</f>
        <v/>
      </c>
      <c r="O206">
        <f t="shared" si="13"/>
        <v>21</v>
      </c>
      <c r="Q206">
        <f t="shared" si="14"/>
        <v>21</v>
      </c>
      <c r="R206" t="b">
        <f t="shared" ca="1" si="15"/>
        <v>0</v>
      </c>
      <c r="T206" t="b">
        <f t="shared" ca="1" si="16"/>
        <v>0</v>
      </c>
      <c r="V206" t="str">
        <f>IF(ISBLANK(U206),"",IF(ISERROR(VLOOKUP(U206,MapTable!$A:$A,1,0)),"맵없음",""))</f>
        <v/>
      </c>
      <c r="X206" t="str">
        <f>IF(ISBLANK(W206),"",
IF(ISERROR(FIND(",",W206)),
  IF(ISERROR(VLOOKUP(W206,MapTable!$A:$A,1,0)),"맵없음",
  ""),
IF(ISERROR(FIND(",",W206,FIND(",",W206)+1)),
  IF(OR(ISERROR(VLOOKUP(LEFT(W206,FIND(",",W206)-1),MapTable!$A:$A,1,0)),ISERROR(VLOOKUP(TRIM(MID(W206,FIND(",",W206)+1,999)),MapTable!$A:$A,1,0))),"맵없음",
  ""),
IF(ISERROR(FIND(",",W206,FIND(",",W206,FIND(",",W206)+1)+1)),
  IF(OR(ISERROR(VLOOKUP(LEFT(W206,FIND(",",W206)-1),MapTable!$A:$A,1,0)),ISERROR(VLOOKUP(TRIM(MID(W206,FIND(",",W206)+1,FIND(",",W206,FIND(",",W206)+1)-FIND(",",W206)-1)),MapTable!$A:$A,1,0)),ISERROR(VLOOKUP(TRIM(MID(W206,FIND(",",W206,FIND(",",W206)+1)+1,999)),MapTable!$A:$A,1,0))),"맵없음",
  ""),
IF(ISERROR(FIND(",",W206,FIND(",",W206,FIND(",",W206,FIND(",",W206)+1)+1)+1)),
  IF(OR(ISERROR(VLOOKUP(LEFT(W206,FIND(",",W206)-1),MapTable!$A:$A,1,0)),ISERROR(VLOOKUP(TRIM(MID(W206,FIND(",",W206)+1,FIND(",",W206,FIND(",",W206)+1)-FIND(",",W206)-1)),MapTable!$A:$A,1,0)),ISERROR(VLOOKUP(TRIM(MID(W206,FIND(",",W206,FIND(",",W206)+1)+1,FIND(",",W206,FIND(",",W206,FIND(",",W206)+1)+1)-FIND(",",W206,FIND(",",W206)+1)-1)),MapTable!$A:$A,1,0)),ISERROR(VLOOKUP(TRIM(MID(W206,FIND(",",W206,FIND(",",W206,FIND(",",W206)+1)+1)+1,999)),MapTable!$A:$A,1,0))),"맵없음",
  ""),
)))))</f>
        <v/>
      </c>
      <c r="AC206" t="str">
        <f>IF(ISBLANK(AB206),"",IF(ISERROR(VLOOKUP(AB206,[3]DropTable!$A:$A,1,0)),"드랍없음",""))</f>
        <v/>
      </c>
      <c r="AE206" t="str">
        <f>IF(ISBLANK(AD206),"",IF(ISERROR(VLOOKUP(AD206,[3]DropTable!$A:$A,1,0)),"드랍없음",""))</f>
        <v/>
      </c>
      <c r="AG206">
        <v>9.8000000000000007</v>
      </c>
      <c r="AH206">
        <v>1</v>
      </c>
    </row>
    <row r="207" spans="1:34" x14ac:dyDescent="0.3">
      <c r="A207">
        <v>4</v>
      </c>
      <c r="B207">
        <v>21</v>
      </c>
      <c r="C207">
        <f>IF(OR($L207=TRUE,$A207=0,MOD($A207,ChapterTable!$S$20)&lt;&gt;0),
MAX(0,INT(($B207+ChapterTable!$Q$26+VLOOKUP(SUBSTITUTE(C$1,"성장단계","")&amp;"단계오프셋",ChapterTable!$S:$T,2,0))/ChapterTable!$Q$23)),
MAX(0,INT(($B207+ChapterTable!$S$26+VLOOKUP(SUBSTITUTE(C$1,"성장단계","")&amp;"보스단계오프셋",ChapterTable!$S:$T,2,0))/ChapterTable!$S$23)))</f>
        <v>2</v>
      </c>
      <c r="D207">
        <f>IF(OR($L207=TRUE,$A207=0,MOD($A207,ChapterTable!$S$20)&lt;&gt;0),
MAX(0,INT(($B207+ChapterTable!$Q$26+VLOOKUP(SUBSTITUTE(D$1,"성장단계","")&amp;"단계오프셋",ChapterTable!$S:$T,2,0))/ChapterTable!$Q$23)),
MAX(0,INT(($B207+ChapterTable!$S$26+VLOOKUP(SUBSTITUTE(D$1,"성장단계","")&amp;"보스단계오프셋",ChapterTable!$S:$T,2,0))/ChapterTable!$S$23)))</f>
        <v>2</v>
      </c>
      <c r="E207" s="1">
        <f ca="1">IF(AND($A207=0,$B207=1),
    VLOOKUP(1,ChapterTable!$1:$1048576,MATCH("최종"&amp;SUBSTITUTE(SUBSTITUTE(E$1,"standard",""),"|Float",""),ChapterTable!$1:$1,0),0)*ChapterTable!$Q$17,
  IF(AND($A207=0,$B207=0),
    E208,
  IF($B207=0,
    VLOOKUP($A207,ChapterTable!$1:$1048576,MATCH("최종"&amp;SUBSTITUTE(SUBSTITUTE(E$1,"standard",""),"|Float",""),ChapterTable!$1:$1,0),0),
  IF($B207=1,
    IF($L207=FALSE,
      VLOOKUP($A207,ChapterTable!$1:$1048576,MATCH("최종"&amp;SUBSTITUTE(SUBSTITUTE(E$1,"standard",""),"|Float",""),ChapterTable!$1:$1,0),0),
      VLOOKUP($A207-ChapterTable!$Q$11,ChapterTable!$1:$1048576,MATCH("최종"&amp;SUBSTITUTE(SUBSTITUTE(E$1,"standard",""),"|Float",""),ChapterTable!$1:$1,0),0)*ChapterTable!$Q$14
    ),
  OFFSET(E207,-$B207+IF($L207,1,0),0)*
    (VLOOKUP(SUBSTITUTE(SUBSTITUTE(E$1,"standard",""),"|Float","")&amp;"인게임누적곱배수",ChapterTable!$S:$T,2,0)^C207
    +VLOOKUP(SUBSTITUTE(SUBSTITUTE(E$1,"standard",""),"|Float","")&amp;"인게임누적합배수",ChapterTable!$S:$T,2,0)*C207)
  )
  )
  )
)</f>
        <v>1032.75</v>
      </c>
      <c r="F207" s="1">
        <f ca="1">IF(AND($A207=0,$B207=1),
    VLOOKUP(1,ChapterTable!$1:$1048576,MATCH("최종"&amp;SUBSTITUTE(SUBSTITUTE(F$1,"standard",""),"|Float",""),ChapterTable!$1:$1,0),0)*ChapterTable!$Q$17,
  IF(AND($A207=0,$B207=0),
    F208,
  IF($B207=0,
    VLOOKUP($A207,ChapterTable!$1:$1048576,MATCH("최종"&amp;SUBSTITUTE(SUBSTITUTE(F$1,"standard",""),"|Float",""),ChapterTable!$1:$1,0),0),
  IF($B207=1,
    IF($L207=FALSE,
      VLOOKUP($A207,ChapterTable!$1:$1048576,MATCH("최종"&amp;SUBSTITUTE(SUBSTITUTE(F$1,"standard",""),"|Float",""),ChapterTable!$1:$1,0),0),
      VLOOKUP($A207-ChapterTable!$Q$11,ChapterTable!$1:$1048576,MATCH("최종"&amp;SUBSTITUTE(SUBSTITUTE(F$1,"standard",""),"|Float",""),ChapterTable!$1:$1,0),0)*ChapterTable!$Q$14
    ),
  OFFSET(F207,-$B207+IF($L207,1,0),0)*
    (VLOOKUP(SUBSTITUTE(SUBSTITUTE(F$1,"standard",""),"|Float","")&amp;"인게임누적곱배수",ChapterTable!$S:$T,2,0)^D207
    +VLOOKUP(SUBSTITUTE(SUBSTITUTE(F$1,"standard",""),"|Float","")&amp;"인게임누적합배수",ChapterTable!$S:$T,2,0)*D207)
  )
  )
  )
)</f>
        <v>472.49999999999994</v>
      </c>
      <c r="G207" t="s">
        <v>76</v>
      </c>
      <c r="J207" t="str">
        <f>IF(ISBLANK(I207),"",
IFERROR(VLOOKUP(I207,[1]StringTable!$1:$1048576,MATCH([1]StringTable!$B$1,[1]StringTable!$1:$1,0),0),
IFERROR(VLOOKUP(I207,[1]InApkStringTable!$1:$1048576,MATCH([1]InApkStringTable!$B$1,[1]InApkStringTable!$1:$1,0),0),
"스트링없음")))</f>
        <v/>
      </c>
      <c r="L207" t="b">
        <v>0</v>
      </c>
      <c r="M207" t="s">
        <v>24</v>
      </c>
      <c r="N207" t="str">
        <f>IF(ISBLANK(M207),"",IF(ISERROR(VLOOKUP(M207,MapTable!$A:$A,1,0)),"맵없음",""))</f>
        <v/>
      </c>
      <c r="O207">
        <f t="shared" si="13"/>
        <v>3</v>
      </c>
      <c r="Q207">
        <f t="shared" si="14"/>
        <v>3</v>
      </c>
      <c r="R207" t="b">
        <f t="shared" ca="1" si="15"/>
        <v>0</v>
      </c>
      <c r="T207" t="b">
        <f t="shared" ca="1" si="16"/>
        <v>0</v>
      </c>
      <c r="V207" t="str">
        <f>IF(ISBLANK(U207),"",IF(ISERROR(VLOOKUP(U207,MapTable!$A:$A,1,0)),"맵없음",""))</f>
        <v/>
      </c>
      <c r="X207" t="str">
        <f>IF(ISBLANK(W207),"",
IF(ISERROR(FIND(",",W207)),
  IF(ISERROR(VLOOKUP(W207,MapTable!$A:$A,1,0)),"맵없음",
  ""),
IF(ISERROR(FIND(",",W207,FIND(",",W207)+1)),
  IF(OR(ISERROR(VLOOKUP(LEFT(W207,FIND(",",W207)-1),MapTable!$A:$A,1,0)),ISERROR(VLOOKUP(TRIM(MID(W207,FIND(",",W207)+1,999)),MapTable!$A:$A,1,0))),"맵없음",
  ""),
IF(ISERROR(FIND(",",W207,FIND(",",W207,FIND(",",W207)+1)+1)),
  IF(OR(ISERROR(VLOOKUP(LEFT(W207,FIND(",",W207)-1),MapTable!$A:$A,1,0)),ISERROR(VLOOKUP(TRIM(MID(W207,FIND(",",W207)+1,FIND(",",W207,FIND(",",W207)+1)-FIND(",",W207)-1)),MapTable!$A:$A,1,0)),ISERROR(VLOOKUP(TRIM(MID(W207,FIND(",",W207,FIND(",",W207)+1)+1,999)),MapTable!$A:$A,1,0))),"맵없음",
  ""),
IF(ISERROR(FIND(",",W207,FIND(",",W207,FIND(",",W207,FIND(",",W207)+1)+1)+1)),
  IF(OR(ISERROR(VLOOKUP(LEFT(W207,FIND(",",W207)-1),MapTable!$A:$A,1,0)),ISERROR(VLOOKUP(TRIM(MID(W207,FIND(",",W207)+1,FIND(",",W207,FIND(",",W207)+1)-FIND(",",W207)-1)),MapTable!$A:$A,1,0)),ISERROR(VLOOKUP(TRIM(MID(W207,FIND(",",W207,FIND(",",W207)+1)+1,FIND(",",W207,FIND(",",W207,FIND(",",W207)+1)+1)-FIND(",",W207,FIND(",",W207)+1)-1)),MapTable!$A:$A,1,0)),ISERROR(VLOOKUP(TRIM(MID(W207,FIND(",",W207,FIND(",",W207,FIND(",",W207)+1)+1)+1,999)),MapTable!$A:$A,1,0))),"맵없음",
  ""),
)))))</f>
        <v/>
      </c>
      <c r="AC207" t="str">
        <f>IF(ISBLANK(AB207),"",IF(ISERROR(VLOOKUP(AB207,[3]DropTable!$A:$A,1,0)),"드랍없음",""))</f>
        <v/>
      </c>
      <c r="AE207" t="str">
        <f>IF(ISBLANK(AD207),"",IF(ISERROR(VLOOKUP(AD207,[3]DropTable!$A:$A,1,0)),"드랍없음",""))</f>
        <v/>
      </c>
      <c r="AG207">
        <v>9.8000000000000007</v>
      </c>
      <c r="AH207">
        <v>1</v>
      </c>
    </row>
    <row r="208" spans="1:34" x14ac:dyDescent="0.3">
      <c r="A208">
        <v>4</v>
      </c>
      <c r="B208">
        <v>22</v>
      </c>
      <c r="C208">
        <f>IF(OR($L208=TRUE,$A208=0,MOD($A208,ChapterTable!$S$20)&lt;&gt;0),
MAX(0,INT(($B208+ChapterTable!$Q$26+VLOOKUP(SUBSTITUTE(C$1,"성장단계","")&amp;"단계오프셋",ChapterTable!$S:$T,2,0))/ChapterTable!$Q$23)),
MAX(0,INT(($B208+ChapterTable!$S$26+VLOOKUP(SUBSTITUTE(C$1,"성장단계","")&amp;"보스단계오프셋",ChapterTable!$S:$T,2,0))/ChapterTable!$S$23)))</f>
        <v>2</v>
      </c>
      <c r="D208">
        <f>IF(OR($L208=TRUE,$A208=0,MOD($A208,ChapterTable!$S$20)&lt;&gt;0),
MAX(0,INT(($B208+ChapterTable!$Q$26+VLOOKUP(SUBSTITUTE(D$1,"성장단계","")&amp;"단계오프셋",ChapterTable!$S:$T,2,0))/ChapterTable!$Q$23)),
MAX(0,INT(($B208+ChapterTable!$S$26+VLOOKUP(SUBSTITUTE(D$1,"성장단계","")&amp;"보스단계오프셋",ChapterTable!$S:$T,2,0))/ChapterTable!$S$23)))</f>
        <v>2</v>
      </c>
      <c r="E208" s="1">
        <f ca="1">IF(AND($A208=0,$B208=1),
    VLOOKUP(1,ChapterTable!$1:$1048576,MATCH("최종"&amp;SUBSTITUTE(SUBSTITUTE(E$1,"standard",""),"|Float",""),ChapterTable!$1:$1,0),0)*ChapterTable!$Q$17,
  IF(AND($A208=0,$B208=0),
    E209,
  IF($B208=0,
    VLOOKUP($A208,ChapterTable!$1:$1048576,MATCH("최종"&amp;SUBSTITUTE(SUBSTITUTE(E$1,"standard",""),"|Float",""),ChapterTable!$1:$1,0),0),
  IF($B208=1,
    IF($L208=FALSE,
      VLOOKUP($A208,ChapterTable!$1:$1048576,MATCH("최종"&amp;SUBSTITUTE(SUBSTITUTE(E$1,"standard",""),"|Float",""),ChapterTable!$1:$1,0),0),
      VLOOKUP($A208-ChapterTable!$Q$11,ChapterTable!$1:$1048576,MATCH("최종"&amp;SUBSTITUTE(SUBSTITUTE(E$1,"standard",""),"|Float",""),ChapterTable!$1:$1,0),0)*ChapterTable!$Q$14
    ),
  OFFSET(E208,-$B208+IF($L208,1,0),0)*
    (VLOOKUP(SUBSTITUTE(SUBSTITUTE(E$1,"standard",""),"|Float","")&amp;"인게임누적곱배수",ChapterTable!$S:$T,2,0)^C208
    +VLOOKUP(SUBSTITUTE(SUBSTITUTE(E$1,"standard",""),"|Float","")&amp;"인게임누적합배수",ChapterTable!$S:$T,2,0)*C208)
  )
  )
  )
)</f>
        <v>1032.75</v>
      </c>
      <c r="F208" s="1">
        <f ca="1">IF(AND($A208=0,$B208=1),
    VLOOKUP(1,ChapterTable!$1:$1048576,MATCH("최종"&amp;SUBSTITUTE(SUBSTITUTE(F$1,"standard",""),"|Float",""),ChapterTable!$1:$1,0),0)*ChapterTable!$Q$17,
  IF(AND($A208=0,$B208=0),
    F209,
  IF($B208=0,
    VLOOKUP($A208,ChapterTable!$1:$1048576,MATCH("최종"&amp;SUBSTITUTE(SUBSTITUTE(F$1,"standard",""),"|Float",""),ChapterTable!$1:$1,0),0),
  IF($B208=1,
    IF($L208=FALSE,
      VLOOKUP($A208,ChapterTable!$1:$1048576,MATCH("최종"&amp;SUBSTITUTE(SUBSTITUTE(F$1,"standard",""),"|Float",""),ChapterTable!$1:$1,0),0),
      VLOOKUP($A208-ChapterTable!$Q$11,ChapterTable!$1:$1048576,MATCH("최종"&amp;SUBSTITUTE(SUBSTITUTE(F$1,"standard",""),"|Float",""),ChapterTable!$1:$1,0),0)*ChapterTable!$Q$14
    ),
  OFFSET(F208,-$B208+IF($L208,1,0),0)*
    (VLOOKUP(SUBSTITUTE(SUBSTITUTE(F$1,"standard",""),"|Float","")&amp;"인게임누적곱배수",ChapterTable!$S:$T,2,0)^D208
    +VLOOKUP(SUBSTITUTE(SUBSTITUTE(F$1,"standard",""),"|Float","")&amp;"인게임누적합배수",ChapterTable!$S:$T,2,0)*D208)
  )
  )
  )
)</f>
        <v>472.49999999999994</v>
      </c>
      <c r="G208" t="s">
        <v>76</v>
      </c>
      <c r="J208" t="str">
        <f>IF(ISBLANK(I208),"",
IFERROR(VLOOKUP(I208,[1]StringTable!$1:$1048576,MATCH([1]StringTable!$B$1,[1]StringTable!$1:$1,0),0),
IFERROR(VLOOKUP(I208,[1]InApkStringTable!$1:$1048576,MATCH([1]InApkStringTable!$B$1,[1]InApkStringTable!$1:$1,0),0),
"스트링없음")))</f>
        <v/>
      </c>
      <c r="L208" t="b">
        <v>0</v>
      </c>
      <c r="M208" t="s">
        <v>24</v>
      </c>
      <c r="N208" t="str">
        <f>IF(ISBLANK(M208),"",IF(ISERROR(VLOOKUP(M208,MapTable!$A:$A,1,0)),"맵없음",""))</f>
        <v/>
      </c>
      <c r="O208">
        <f t="shared" si="13"/>
        <v>3</v>
      </c>
      <c r="Q208">
        <f t="shared" si="14"/>
        <v>3</v>
      </c>
      <c r="R208" t="b">
        <f t="shared" ca="1" si="15"/>
        <v>0</v>
      </c>
      <c r="T208" t="b">
        <f t="shared" ca="1" si="16"/>
        <v>0</v>
      </c>
      <c r="V208" t="str">
        <f>IF(ISBLANK(U208),"",IF(ISERROR(VLOOKUP(U208,MapTable!$A:$A,1,0)),"맵없음",""))</f>
        <v/>
      </c>
      <c r="X208" t="str">
        <f>IF(ISBLANK(W208),"",
IF(ISERROR(FIND(",",W208)),
  IF(ISERROR(VLOOKUP(W208,MapTable!$A:$A,1,0)),"맵없음",
  ""),
IF(ISERROR(FIND(",",W208,FIND(",",W208)+1)),
  IF(OR(ISERROR(VLOOKUP(LEFT(W208,FIND(",",W208)-1),MapTable!$A:$A,1,0)),ISERROR(VLOOKUP(TRIM(MID(W208,FIND(",",W208)+1,999)),MapTable!$A:$A,1,0))),"맵없음",
  ""),
IF(ISERROR(FIND(",",W208,FIND(",",W208,FIND(",",W208)+1)+1)),
  IF(OR(ISERROR(VLOOKUP(LEFT(W208,FIND(",",W208)-1),MapTable!$A:$A,1,0)),ISERROR(VLOOKUP(TRIM(MID(W208,FIND(",",W208)+1,FIND(",",W208,FIND(",",W208)+1)-FIND(",",W208)-1)),MapTable!$A:$A,1,0)),ISERROR(VLOOKUP(TRIM(MID(W208,FIND(",",W208,FIND(",",W208)+1)+1,999)),MapTable!$A:$A,1,0))),"맵없음",
  ""),
IF(ISERROR(FIND(",",W208,FIND(",",W208,FIND(",",W208,FIND(",",W208)+1)+1)+1)),
  IF(OR(ISERROR(VLOOKUP(LEFT(W208,FIND(",",W208)-1),MapTable!$A:$A,1,0)),ISERROR(VLOOKUP(TRIM(MID(W208,FIND(",",W208)+1,FIND(",",W208,FIND(",",W208)+1)-FIND(",",W208)-1)),MapTable!$A:$A,1,0)),ISERROR(VLOOKUP(TRIM(MID(W208,FIND(",",W208,FIND(",",W208)+1)+1,FIND(",",W208,FIND(",",W208,FIND(",",W208)+1)+1)-FIND(",",W208,FIND(",",W208)+1)-1)),MapTable!$A:$A,1,0)),ISERROR(VLOOKUP(TRIM(MID(W208,FIND(",",W208,FIND(",",W208,FIND(",",W208)+1)+1)+1,999)),MapTable!$A:$A,1,0))),"맵없음",
  ""),
)))))</f>
        <v/>
      </c>
      <c r="AC208" t="str">
        <f>IF(ISBLANK(AB208),"",IF(ISERROR(VLOOKUP(AB208,[3]DropTable!$A:$A,1,0)),"드랍없음",""))</f>
        <v/>
      </c>
      <c r="AE208" t="str">
        <f>IF(ISBLANK(AD208),"",IF(ISERROR(VLOOKUP(AD208,[3]DropTable!$A:$A,1,0)),"드랍없음",""))</f>
        <v/>
      </c>
      <c r="AG208">
        <v>9.8000000000000007</v>
      </c>
      <c r="AH208">
        <v>1</v>
      </c>
    </row>
    <row r="209" spans="1:34" x14ac:dyDescent="0.3">
      <c r="A209">
        <v>4</v>
      </c>
      <c r="B209">
        <v>23</v>
      </c>
      <c r="C209">
        <f>IF(OR($L209=TRUE,$A209=0,MOD($A209,ChapterTable!$S$20)&lt;&gt;0),
MAX(0,INT(($B209+ChapterTable!$Q$26+VLOOKUP(SUBSTITUTE(C$1,"성장단계","")&amp;"단계오프셋",ChapterTable!$S:$T,2,0))/ChapterTable!$Q$23)),
MAX(0,INT(($B209+ChapterTable!$S$26+VLOOKUP(SUBSTITUTE(C$1,"성장단계","")&amp;"보스단계오프셋",ChapterTable!$S:$T,2,0))/ChapterTable!$S$23)))</f>
        <v>2</v>
      </c>
      <c r="D209">
        <f>IF(OR($L209=TRUE,$A209=0,MOD($A209,ChapterTable!$S$20)&lt;&gt;0),
MAX(0,INT(($B209+ChapterTable!$Q$26+VLOOKUP(SUBSTITUTE(D$1,"성장단계","")&amp;"단계오프셋",ChapterTable!$S:$T,2,0))/ChapterTable!$Q$23)),
MAX(0,INT(($B209+ChapterTable!$S$26+VLOOKUP(SUBSTITUTE(D$1,"성장단계","")&amp;"보스단계오프셋",ChapterTable!$S:$T,2,0))/ChapterTable!$S$23)))</f>
        <v>2</v>
      </c>
      <c r="E209" s="1">
        <f ca="1">IF(AND($A209=0,$B209=1),
    VLOOKUP(1,ChapterTable!$1:$1048576,MATCH("최종"&amp;SUBSTITUTE(SUBSTITUTE(E$1,"standard",""),"|Float",""),ChapterTable!$1:$1,0),0)*ChapterTable!$Q$17,
  IF(AND($A209=0,$B209=0),
    E210,
  IF($B209=0,
    VLOOKUP($A209,ChapterTable!$1:$1048576,MATCH("최종"&amp;SUBSTITUTE(SUBSTITUTE(E$1,"standard",""),"|Float",""),ChapterTable!$1:$1,0),0),
  IF($B209=1,
    IF($L209=FALSE,
      VLOOKUP($A209,ChapterTable!$1:$1048576,MATCH("최종"&amp;SUBSTITUTE(SUBSTITUTE(E$1,"standard",""),"|Float",""),ChapterTable!$1:$1,0),0),
      VLOOKUP($A209-ChapterTable!$Q$11,ChapterTable!$1:$1048576,MATCH("최종"&amp;SUBSTITUTE(SUBSTITUTE(E$1,"standard",""),"|Float",""),ChapterTable!$1:$1,0),0)*ChapterTable!$Q$14
    ),
  OFFSET(E209,-$B209+IF($L209,1,0),0)*
    (VLOOKUP(SUBSTITUTE(SUBSTITUTE(E$1,"standard",""),"|Float","")&amp;"인게임누적곱배수",ChapterTable!$S:$T,2,0)^C209
    +VLOOKUP(SUBSTITUTE(SUBSTITUTE(E$1,"standard",""),"|Float","")&amp;"인게임누적합배수",ChapterTable!$S:$T,2,0)*C209)
  )
  )
  )
)</f>
        <v>1032.75</v>
      </c>
      <c r="F209" s="1">
        <f ca="1">IF(AND($A209=0,$B209=1),
    VLOOKUP(1,ChapterTable!$1:$1048576,MATCH("최종"&amp;SUBSTITUTE(SUBSTITUTE(F$1,"standard",""),"|Float",""),ChapterTable!$1:$1,0),0)*ChapterTable!$Q$17,
  IF(AND($A209=0,$B209=0),
    F210,
  IF($B209=0,
    VLOOKUP($A209,ChapterTable!$1:$1048576,MATCH("최종"&amp;SUBSTITUTE(SUBSTITUTE(F$1,"standard",""),"|Float",""),ChapterTable!$1:$1,0),0),
  IF($B209=1,
    IF($L209=FALSE,
      VLOOKUP($A209,ChapterTable!$1:$1048576,MATCH("최종"&amp;SUBSTITUTE(SUBSTITUTE(F$1,"standard",""),"|Float",""),ChapterTable!$1:$1,0),0),
      VLOOKUP($A209-ChapterTable!$Q$11,ChapterTable!$1:$1048576,MATCH("최종"&amp;SUBSTITUTE(SUBSTITUTE(F$1,"standard",""),"|Float",""),ChapterTable!$1:$1,0),0)*ChapterTable!$Q$14
    ),
  OFFSET(F209,-$B209+IF($L209,1,0),0)*
    (VLOOKUP(SUBSTITUTE(SUBSTITUTE(F$1,"standard",""),"|Float","")&amp;"인게임누적곱배수",ChapterTable!$S:$T,2,0)^D209
    +VLOOKUP(SUBSTITUTE(SUBSTITUTE(F$1,"standard",""),"|Float","")&amp;"인게임누적합배수",ChapterTable!$S:$T,2,0)*D209)
  )
  )
  )
)</f>
        <v>472.49999999999994</v>
      </c>
      <c r="G209" t="s">
        <v>76</v>
      </c>
      <c r="J209" t="str">
        <f>IF(ISBLANK(I209),"",
IFERROR(VLOOKUP(I209,[1]StringTable!$1:$1048576,MATCH([1]StringTable!$B$1,[1]StringTable!$1:$1,0),0),
IFERROR(VLOOKUP(I209,[1]InApkStringTable!$1:$1048576,MATCH([1]InApkStringTable!$B$1,[1]InApkStringTable!$1:$1,0),0),
"스트링없음")))</f>
        <v/>
      </c>
      <c r="L209" t="b">
        <v>0</v>
      </c>
      <c r="M209" t="s">
        <v>24</v>
      </c>
      <c r="N209" t="str">
        <f>IF(ISBLANK(M209),"",IF(ISERROR(VLOOKUP(M209,MapTable!$A:$A,1,0)),"맵없음",""))</f>
        <v/>
      </c>
      <c r="O209">
        <f t="shared" si="13"/>
        <v>3</v>
      </c>
      <c r="Q209">
        <f t="shared" si="14"/>
        <v>3</v>
      </c>
      <c r="R209" t="b">
        <f t="shared" ca="1" si="15"/>
        <v>0</v>
      </c>
      <c r="T209" t="b">
        <f t="shared" ca="1" si="16"/>
        <v>0</v>
      </c>
      <c r="V209" t="str">
        <f>IF(ISBLANK(U209),"",IF(ISERROR(VLOOKUP(U209,MapTable!$A:$A,1,0)),"맵없음",""))</f>
        <v/>
      </c>
      <c r="X209" t="str">
        <f>IF(ISBLANK(W209),"",
IF(ISERROR(FIND(",",W209)),
  IF(ISERROR(VLOOKUP(W209,MapTable!$A:$A,1,0)),"맵없음",
  ""),
IF(ISERROR(FIND(",",W209,FIND(",",W209)+1)),
  IF(OR(ISERROR(VLOOKUP(LEFT(W209,FIND(",",W209)-1),MapTable!$A:$A,1,0)),ISERROR(VLOOKUP(TRIM(MID(W209,FIND(",",W209)+1,999)),MapTable!$A:$A,1,0))),"맵없음",
  ""),
IF(ISERROR(FIND(",",W209,FIND(",",W209,FIND(",",W209)+1)+1)),
  IF(OR(ISERROR(VLOOKUP(LEFT(W209,FIND(",",W209)-1),MapTable!$A:$A,1,0)),ISERROR(VLOOKUP(TRIM(MID(W209,FIND(",",W209)+1,FIND(",",W209,FIND(",",W209)+1)-FIND(",",W209)-1)),MapTable!$A:$A,1,0)),ISERROR(VLOOKUP(TRIM(MID(W209,FIND(",",W209,FIND(",",W209)+1)+1,999)),MapTable!$A:$A,1,0))),"맵없음",
  ""),
IF(ISERROR(FIND(",",W209,FIND(",",W209,FIND(",",W209,FIND(",",W209)+1)+1)+1)),
  IF(OR(ISERROR(VLOOKUP(LEFT(W209,FIND(",",W209)-1),MapTable!$A:$A,1,0)),ISERROR(VLOOKUP(TRIM(MID(W209,FIND(",",W209)+1,FIND(",",W209,FIND(",",W209)+1)-FIND(",",W209)-1)),MapTable!$A:$A,1,0)),ISERROR(VLOOKUP(TRIM(MID(W209,FIND(",",W209,FIND(",",W209)+1)+1,FIND(",",W209,FIND(",",W209,FIND(",",W209)+1)+1)-FIND(",",W209,FIND(",",W209)+1)-1)),MapTable!$A:$A,1,0)),ISERROR(VLOOKUP(TRIM(MID(W209,FIND(",",W209,FIND(",",W209,FIND(",",W209)+1)+1)+1,999)),MapTable!$A:$A,1,0))),"맵없음",
  ""),
)))))</f>
        <v/>
      </c>
      <c r="AC209" t="str">
        <f>IF(ISBLANK(AB209),"",IF(ISERROR(VLOOKUP(AB209,[3]DropTable!$A:$A,1,0)),"드랍없음",""))</f>
        <v/>
      </c>
      <c r="AE209" t="str">
        <f>IF(ISBLANK(AD209),"",IF(ISERROR(VLOOKUP(AD209,[3]DropTable!$A:$A,1,0)),"드랍없음",""))</f>
        <v/>
      </c>
      <c r="AG209">
        <v>9.8000000000000007</v>
      </c>
      <c r="AH209">
        <v>1</v>
      </c>
    </row>
    <row r="210" spans="1:34" x14ac:dyDescent="0.3">
      <c r="A210">
        <v>4</v>
      </c>
      <c r="B210">
        <v>24</v>
      </c>
      <c r="C210">
        <f>IF(OR($L210=TRUE,$A210=0,MOD($A210,ChapterTable!$S$20)&lt;&gt;0),
MAX(0,INT(($B210+ChapterTable!$Q$26+VLOOKUP(SUBSTITUTE(C$1,"성장단계","")&amp;"단계오프셋",ChapterTable!$S:$T,2,0))/ChapterTable!$Q$23)),
MAX(0,INT(($B210+ChapterTable!$S$26+VLOOKUP(SUBSTITUTE(C$1,"성장단계","")&amp;"보스단계오프셋",ChapterTable!$S:$T,2,0))/ChapterTable!$S$23)))</f>
        <v>2</v>
      </c>
      <c r="D210">
        <f>IF(OR($L210=TRUE,$A210=0,MOD($A210,ChapterTable!$S$20)&lt;&gt;0),
MAX(0,INT(($B210+ChapterTable!$Q$26+VLOOKUP(SUBSTITUTE(D$1,"성장단계","")&amp;"단계오프셋",ChapterTable!$S:$T,2,0))/ChapterTable!$Q$23)),
MAX(0,INT(($B210+ChapterTable!$S$26+VLOOKUP(SUBSTITUTE(D$1,"성장단계","")&amp;"보스단계오프셋",ChapterTable!$S:$T,2,0))/ChapterTable!$S$23)))</f>
        <v>2</v>
      </c>
      <c r="E210" s="1">
        <f ca="1">IF(AND($A210=0,$B210=1),
    VLOOKUP(1,ChapterTable!$1:$1048576,MATCH("최종"&amp;SUBSTITUTE(SUBSTITUTE(E$1,"standard",""),"|Float",""),ChapterTable!$1:$1,0),0)*ChapterTable!$Q$17,
  IF(AND($A210=0,$B210=0),
    E211,
  IF($B210=0,
    VLOOKUP($A210,ChapterTable!$1:$1048576,MATCH("최종"&amp;SUBSTITUTE(SUBSTITUTE(E$1,"standard",""),"|Float",""),ChapterTable!$1:$1,0),0),
  IF($B210=1,
    IF($L210=FALSE,
      VLOOKUP($A210,ChapterTable!$1:$1048576,MATCH("최종"&amp;SUBSTITUTE(SUBSTITUTE(E$1,"standard",""),"|Float",""),ChapterTable!$1:$1,0),0),
      VLOOKUP($A210-ChapterTable!$Q$11,ChapterTable!$1:$1048576,MATCH("최종"&amp;SUBSTITUTE(SUBSTITUTE(E$1,"standard",""),"|Float",""),ChapterTable!$1:$1,0),0)*ChapterTable!$Q$14
    ),
  OFFSET(E210,-$B210+IF($L210,1,0),0)*
    (VLOOKUP(SUBSTITUTE(SUBSTITUTE(E$1,"standard",""),"|Float","")&amp;"인게임누적곱배수",ChapterTable!$S:$T,2,0)^C210
    +VLOOKUP(SUBSTITUTE(SUBSTITUTE(E$1,"standard",""),"|Float","")&amp;"인게임누적합배수",ChapterTable!$S:$T,2,0)*C210)
  )
  )
  )
)</f>
        <v>1032.75</v>
      </c>
      <c r="F210" s="1">
        <f ca="1">IF(AND($A210=0,$B210=1),
    VLOOKUP(1,ChapterTable!$1:$1048576,MATCH("최종"&amp;SUBSTITUTE(SUBSTITUTE(F$1,"standard",""),"|Float",""),ChapterTable!$1:$1,0),0)*ChapterTable!$Q$17,
  IF(AND($A210=0,$B210=0),
    F211,
  IF($B210=0,
    VLOOKUP($A210,ChapterTable!$1:$1048576,MATCH("최종"&amp;SUBSTITUTE(SUBSTITUTE(F$1,"standard",""),"|Float",""),ChapterTable!$1:$1,0),0),
  IF($B210=1,
    IF($L210=FALSE,
      VLOOKUP($A210,ChapterTable!$1:$1048576,MATCH("최종"&amp;SUBSTITUTE(SUBSTITUTE(F$1,"standard",""),"|Float",""),ChapterTable!$1:$1,0),0),
      VLOOKUP($A210-ChapterTable!$Q$11,ChapterTable!$1:$1048576,MATCH("최종"&amp;SUBSTITUTE(SUBSTITUTE(F$1,"standard",""),"|Float",""),ChapterTable!$1:$1,0),0)*ChapterTable!$Q$14
    ),
  OFFSET(F210,-$B210+IF($L210,1,0),0)*
    (VLOOKUP(SUBSTITUTE(SUBSTITUTE(F$1,"standard",""),"|Float","")&amp;"인게임누적곱배수",ChapterTable!$S:$T,2,0)^D210
    +VLOOKUP(SUBSTITUTE(SUBSTITUTE(F$1,"standard",""),"|Float","")&amp;"인게임누적합배수",ChapterTable!$S:$T,2,0)*D210)
  )
  )
  )
)</f>
        <v>472.49999999999994</v>
      </c>
      <c r="G210" t="s">
        <v>76</v>
      </c>
      <c r="J210" t="str">
        <f>IF(ISBLANK(I210),"",
IFERROR(VLOOKUP(I210,[1]StringTable!$1:$1048576,MATCH([1]StringTable!$B$1,[1]StringTable!$1:$1,0),0),
IFERROR(VLOOKUP(I210,[1]InApkStringTable!$1:$1048576,MATCH([1]InApkStringTable!$B$1,[1]InApkStringTable!$1:$1,0),0),
"스트링없음")))</f>
        <v/>
      </c>
      <c r="L210" t="b">
        <v>0</v>
      </c>
      <c r="M210" t="s">
        <v>24</v>
      </c>
      <c r="N210" t="str">
        <f>IF(ISBLANK(M210),"",IF(ISERROR(VLOOKUP(M210,MapTable!$A:$A,1,0)),"맵없음",""))</f>
        <v/>
      </c>
      <c r="O210">
        <f t="shared" si="13"/>
        <v>3</v>
      </c>
      <c r="Q210">
        <f t="shared" si="14"/>
        <v>3</v>
      </c>
      <c r="R210" t="b">
        <f t="shared" ca="1" si="15"/>
        <v>0</v>
      </c>
      <c r="T210" t="b">
        <f t="shared" ca="1" si="16"/>
        <v>0</v>
      </c>
      <c r="V210" t="str">
        <f>IF(ISBLANK(U210),"",IF(ISERROR(VLOOKUP(U210,MapTable!$A:$A,1,0)),"맵없음",""))</f>
        <v/>
      </c>
      <c r="X210" t="str">
        <f>IF(ISBLANK(W210),"",
IF(ISERROR(FIND(",",W210)),
  IF(ISERROR(VLOOKUP(W210,MapTable!$A:$A,1,0)),"맵없음",
  ""),
IF(ISERROR(FIND(",",W210,FIND(",",W210)+1)),
  IF(OR(ISERROR(VLOOKUP(LEFT(W210,FIND(",",W210)-1),MapTable!$A:$A,1,0)),ISERROR(VLOOKUP(TRIM(MID(W210,FIND(",",W210)+1,999)),MapTable!$A:$A,1,0))),"맵없음",
  ""),
IF(ISERROR(FIND(",",W210,FIND(",",W210,FIND(",",W210)+1)+1)),
  IF(OR(ISERROR(VLOOKUP(LEFT(W210,FIND(",",W210)-1),MapTable!$A:$A,1,0)),ISERROR(VLOOKUP(TRIM(MID(W210,FIND(",",W210)+1,FIND(",",W210,FIND(",",W210)+1)-FIND(",",W210)-1)),MapTable!$A:$A,1,0)),ISERROR(VLOOKUP(TRIM(MID(W210,FIND(",",W210,FIND(",",W210)+1)+1,999)),MapTable!$A:$A,1,0))),"맵없음",
  ""),
IF(ISERROR(FIND(",",W210,FIND(",",W210,FIND(",",W210,FIND(",",W210)+1)+1)+1)),
  IF(OR(ISERROR(VLOOKUP(LEFT(W210,FIND(",",W210)-1),MapTable!$A:$A,1,0)),ISERROR(VLOOKUP(TRIM(MID(W210,FIND(",",W210)+1,FIND(",",W210,FIND(",",W210)+1)-FIND(",",W210)-1)),MapTable!$A:$A,1,0)),ISERROR(VLOOKUP(TRIM(MID(W210,FIND(",",W210,FIND(",",W210)+1)+1,FIND(",",W210,FIND(",",W210,FIND(",",W210)+1)+1)-FIND(",",W210,FIND(",",W210)+1)-1)),MapTable!$A:$A,1,0)),ISERROR(VLOOKUP(TRIM(MID(W210,FIND(",",W210,FIND(",",W210,FIND(",",W210)+1)+1)+1,999)),MapTable!$A:$A,1,0))),"맵없음",
  ""),
)))))</f>
        <v/>
      </c>
      <c r="AC210" t="str">
        <f>IF(ISBLANK(AB210),"",IF(ISERROR(VLOOKUP(AB210,[3]DropTable!$A:$A,1,0)),"드랍없음",""))</f>
        <v/>
      </c>
      <c r="AE210" t="str">
        <f>IF(ISBLANK(AD210),"",IF(ISERROR(VLOOKUP(AD210,[3]DropTable!$A:$A,1,0)),"드랍없음",""))</f>
        <v/>
      </c>
      <c r="AG210">
        <v>9.8000000000000007</v>
      </c>
      <c r="AH210">
        <v>1</v>
      </c>
    </row>
    <row r="211" spans="1:34" x14ac:dyDescent="0.3">
      <c r="A211">
        <v>4</v>
      </c>
      <c r="B211">
        <v>25</v>
      </c>
      <c r="C211">
        <f>IF(OR($L211=TRUE,$A211=0,MOD($A211,ChapterTable!$S$20)&lt;&gt;0),
MAX(0,INT(($B211+ChapterTable!$Q$26+VLOOKUP(SUBSTITUTE(C$1,"성장단계","")&amp;"단계오프셋",ChapterTable!$S:$T,2,0))/ChapterTable!$Q$23)),
MAX(0,INT(($B211+ChapterTable!$S$26+VLOOKUP(SUBSTITUTE(C$1,"성장단계","")&amp;"보스단계오프셋",ChapterTable!$S:$T,2,0))/ChapterTable!$S$23)))</f>
        <v>2</v>
      </c>
      <c r="D211">
        <f>IF(OR($L211=TRUE,$A211=0,MOD($A211,ChapterTable!$S$20)&lt;&gt;0),
MAX(0,INT(($B211+ChapterTable!$Q$26+VLOOKUP(SUBSTITUTE(D$1,"성장단계","")&amp;"단계오프셋",ChapterTable!$S:$T,2,0))/ChapterTable!$Q$23)),
MAX(0,INT(($B211+ChapterTable!$S$26+VLOOKUP(SUBSTITUTE(D$1,"성장단계","")&amp;"보스단계오프셋",ChapterTable!$S:$T,2,0))/ChapterTable!$S$23)))</f>
        <v>2</v>
      </c>
      <c r="E211" s="1">
        <f ca="1">IF(AND($A211=0,$B211=1),
    VLOOKUP(1,ChapterTable!$1:$1048576,MATCH("최종"&amp;SUBSTITUTE(SUBSTITUTE(E$1,"standard",""),"|Float",""),ChapterTable!$1:$1,0),0)*ChapterTable!$Q$17,
  IF(AND($A211=0,$B211=0),
    E212,
  IF($B211=0,
    VLOOKUP($A211,ChapterTable!$1:$1048576,MATCH("최종"&amp;SUBSTITUTE(SUBSTITUTE(E$1,"standard",""),"|Float",""),ChapterTable!$1:$1,0),0),
  IF($B211=1,
    IF($L211=FALSE,
      VLOOKUP($A211,ChapterTable!$1:$1048576,MATCH("최종"&amp;SUBSTITUTE(SUBSTITUTE(E$1,"standard",""),"|Float",""),ChapterTable!$1:$1,0),0),
      VLOOKUP($A211-ChapterTable!$Q$11,ChapterTable!$1:$1048576,MATCH("최종"&amp;SUBSTITUTE(SUBSTITUTE(E$1,"standard",""),"|Float",""),ChapterTable!$1:$1,0),0)*ChapterTable!$Q$14
    ),
  OFFSET(E211,-$B211+IF($L211,1,0),0)*
    (VLOOKUP(SUBSTITUTE(SUBSTITUTE(E$1,"standard",""),"|Float","")&amp;"인게임누적곱배수",ChapterTable!$S:$T,2,0)^C211
    +VLOOKUP(SUBSTITUTE(SUBSTITUTE(E$1,"standard",""),"|Float","")&amp;"인게임누적합배수",ChapterTable!$S:$T,2,0)*C211)
  )
  )
  )
)</f>
        <v>1032.75</v>
      </c>
      <c r="F211" s="1">
        <f ca="1">IF(AND($A211=0,$B211=1),
    VLOOKUP(1,ChapterTable!$1:$1048576,MATCH("최종"&amp;SUBSTITUTE(SUBSTITUTE(F$1,"standard",""),"|Float",""),ChapterTable!$1:$1,0),0)*ChapterTable!$Q$17,
  IF(AND($A211=0,$B211=0),
    F212,
  IF($B211=0,
    VLOOKUP($A211,ChapterTable!$1:$1048576,MATCH("최종"&amp;SUBSTITUTE(SUBSTITUTE(F$1,"standard",""),"|Float",""),ChapterTable!$1:$1,0),0),
  IF($B211=1,
    IF($L211=FALSE,
      VLOOKUP($A211,ChapterTable!$1:$1048576,MATCH("최종"&amp;SUBSTITUTE(SUBSTITUTE(F$1,"standard",""),"|Float",""),ChapterTable!$1:$1,0),0),
      VLOOKUP($A211-ChapterTable!$Q$11,ChapterTable!$1:$1048576,MATCH("최종"&amp;SUBSTITUTE(SUBSTITUTE(F$1,"standard",""),"|Float",""),ChapterTable!$1:$1,0),0)*ChapterTable!$Q$14
    ),
  OFFSET(F211,-$B211+IF($L211,1,0),0)*
    (VLOOKUP(SUBSTITUTE(SUBSTITUTE(F$1,"standard",""),"|Float","")&amp;"인게임누적곱배수",ChapterTable!$S:$T,2,0)^D211
    +VLOOKUP(SUBSTITUTE(SUBSTITUTE(F$1,"standard",""),"|Float","")&amp;"인게임누적합배수",ChapterTable!$S:$T,2,0)*D211)
  )
  )
  )
)</f>
        <v>472.49999999999994</v>
      </c>
      <c r="G211" t="s">
        <v>76</v>
      </c>
      <c r="J211" t="str">
        <f>IF(ISBLANK(I211),"",
IFERROR(VLOOKUP(I211,[1]StringTable!$1:$1048576,MATCH([1]StringTable!$B$1,[1]StringTable!$1:$1,0),0),
IFERROR(VLOOKUP(I211,[1]InApkStringTable!$1:$1048576,MATCH([1]InApkStringTable!$B$1,[1]InApkStringTable!$1:$1,0),0),
"스트링없음")))</f>
        <v/>
      </c>
      <c r="L211" t="b">
        <v>0</v>
      </c>
      <c r="M211" t="s">
        <v>24</v>
      </c>
      <c r="N211" t="str">
        <f>IF(ISBLANK(M211),"",IF(ISERROR(VLOOKUP(M211,MapTable!$A:$A,1,0)),"맵없음",""))</f>
        <v/>
      </c>
      <c r="O211">
        <f t="shared" si="13"/>
        <v>11</v>
      </c>
      <c r="Q211">
        <f t="shared" si="14"/>
        <v>11</v>
      </c>
      <c r="R211" t="b">
        <f t="shared" ca="1" si="15"/>
        <v>0</v>
      </c>
      <c r="T211" t="b">
        <f t="shared" ca="1" si="16"/>
        <v>0</v>
      </c>
      <c r="V211" t="str">
        <f>IF(ISBLANK(U211),"",IF(ISERROR(VLOOKUP(U211,MapTable!$A:$A,1,0)),"맵없음",""))</f>
        <v/>
      </c>
      <c r="X211" t="str">
        <f>IF(ISBLANK(W211),"",
IF(ISERROR(FIND(",",W211)),
  IF(ISERROR(VLOOKUP(W211,MapTable!$A:$A,1,0)),"맵없음",
  ""),
IF(ISERROR(FIND(",",W211,FIND(",",W211)+1)),
  IF(OR(ISERROR(VLOOKUP(LEFT(W211,FIND(",",W211)-1),MapTable!$A:$A,1,0)),ISERROR(VLOOKUP(TRIM(MID(W211,FIND(",",W211)+1,999)),MapTable!$A:$A,1,0))),"맵없음",
  ""),
IF(ISERROR(FIND(",",W211,FIND(",",W211,FIND(",",W211)+1)+1)),
  IF(OR(ISERROR(VLOOKUP(LEFT(W211,FIND(",",W211)-1),MapTable!$A:$A,1,0)),ISERROR(VLOOKUP(TRIM(MID(W211,FIND(",",W211)+1,FIND(",",W211,FIND(",",W211)+1)-FIND(",",W211)-1)),MapTable!$A:$A,1,0)),ISERROR(VLOOKUP(TRIM(MID(W211,FIND(",",W211,FIND(",",W211)+1)+1,999)),MapTable!$A:$A,1,0))),"맵없음",
  ""),
IF(ISERROR(FIND(",",W211,FIND(",",W211,FIND(",",W211,FIND(",",W211)+1)+1)+1)),
  IF(OR(ISERROR(VLOOKUP(LEFT(W211,FIND(",",W211)-1),MapTable!$A:$A,1,0)),ISERROR(VLOOKUP(TRIM(MID(W211,FIND(",",W211)+1,FIND(",",W211,FIND(",",W211)+1)-FIND(",",W211)-1)),MapTable!$A:$A,1,0)),ISERROR(VLOOKUP(TRIM(MID(W211,FIND(",",W211,FIND(",",W211)+1)+1,FIND(",",W211,FIND(",",W211,FIND(",",W211)+1)+1)-FIND(",",W211,FIND(",",W211)+1)-1)),MapTable!$A:$A,1,0)),ISERROR(VLOOKUP(TRIM(MID(W211,FIND(",",W211,FIND(",",W211,FIND(",",W211)+1)+1)+1,999)),MapTable!$A:$A,1,0))),"맵없음",
  ""),
)))))</f>
        <v/>
      </c>
      <c r="AC211" t="str">
        <f>IF(ISBLANK(AB211),"",IF(ISERROR(VLOOKUP(AB211,[3]DropTable!$A:$A,1,0)),"드랍없음",""))</f>
        <v/>
      </c>
      <c r="AE211" t="str">
        <f>IF(ISBLANK(AD211),"",IF(ISERROR(VLOOKUP(AD211,[3]DropTable!$A:$A,1,0)),"드랍없음",""))</f>
        <v/>
      </c>
      <c r="AG211">
        <v>9.8000000000000007</v>
      </c>
      <c r="AH211">
        <v>1</v>
      </c>
    </row>
    <row r="212" spans="1:34" x14ac:dyDescent="0.3">
      <c r="A212">
        <v>4</v>
      </c>
      <c r="B212">
        <v>26</v>
      </c>
      <c r="C212">
        <f>IF(OR($L212=TRUE,$A212=0,MOD($A212,ChapterTable!$S$20)&lt;&gt;0),
MAX(0,INT(($B212+ChapterTable!$Q$26+VLOOKUP(SUBSTITUTE(C$1,"성장단계","")&amp;"단계오프셋",ChapterTable!$S:$T,2,0))/ChapterTable!$Q$23)),
MAX(0,INT(($B212+ChapterTable!$S$26+VLOOKUP(SUBSTITUTE(C$1,"성장단계","")&amp;"보스단계오프셋",ChapterTable!$S:$T,2,0))/ChapterTable!$S$23)))</f>
        <v>3</v>
      </c>
      <c r="D212">
        <f>IF(OR($L212=TRUE,$A212=0,MOD($A212,ChapterTable!$S$20)&lt;&gt;0),
MAX(0,INT(($B212+ChapterTable!$Q$26+VLOOKUP(SUBSTITUTE(D$1,"성장단계","")&amp;"단계오프셋",ChapterTable!$S:$T,2,0))/ChapterTable!$Q$23)),
MAX(0,INT(($B212+ChapterTable!$S$26+VLOOKUP(SUBSTITUTE(D$1,"성장단계","")&amp;"보스단계오프셋",ChapterTable!$S:$T,2,0))/ChapterTable!$S$23)))</f>
        <v>2</v>
      </c>
      <c r="E212" s="1">
        <f ca="1">IF(AND($A212=0,$B212=1),
    VLOOKUP(1,ChapterTable!$1:$1048576,MATCH("최종"&amp;SUBSTITUTE(SUBSTITUTE(E$1,"standard",""),"|Float",""),ChapterTable!$1:$1,0),0)*ChapterTable!$Q$17,
  IF(AND($A212=0,$B212=0),
    E213,
  IF($B212=0,
    VLOOKUP($A212,ChapterTable!$1:$1048576,MATCH("최종"&amp;SUBSTITUTE(SUBSTITUTE(E$1,"standard",""),"|Float",""),ChapterTable!$1:$1,0),0),
  IF($B212=1,
    IF($L212=FALSE,
      VLOOKUP($A212,ChapterTable!$1:$1048576,MATCH("최종"&amp;SUBSTITUTE(SUBSTITUTE(E$1,"standard",""),"|Float",""),ChapterTable!$1:$1,0),0),
      VLOOKUP($A212-ChapterTable!$Q$11,ChapterTable!$1:$1048576,MATCH("최종"&amp;SUBSTITUTE(SUBSTITUTE(E$1,"standard",""),"|Float",""),ChapterTable!$1:$1,0),0)*ChapterTable!$Q$14
    ),
  OFFSET(E212,-$B212+IF($L212,1,0),0)*
    (VLOOKUP(SUBSTITUTE(SUBSTITUTE(E$1,"standard",""),"|Float","")&amp;"인게임누적곱배수",ChapterTable!$S:$T,2,0)^C212
    +VLOOKUP(SUBSTITUTE(SUBSTITUTE(E$1,"standard",""),"|Float","")&amp;"인게임누적합배수",ChapterTable!$S:$T,2,0)*C212)
  )
  )
  )
)</f>
        <v>1245.375</v>
      </c>
      <c r="F212" s="1">
        <f ca="1">IF(AND($A212=0,$B212=1),
    VLOOKUP(1,ChapterTable!$1:$1048576,MATCH("최종"&amp;SUBSTITUTE(SUBSTITUTE(F$1,"standard",""),"|Float",""),ChapterTable!$1:$1,0),0)*ChapterTable!$Q$17,
  IF(AND($A212=0,$B212=0),
    F213,
  IF($B212=0,
    VLOOKUP($A212,ChapterTable!$1:$1048576,MATCH("최종"&amp;SUBSTITUTE(SUBSTITUTE(F$1,"standard",""),"|Float",""),ChapterTable!$1:$1,0),0),
  IF($B212=1,
    IF($L212=FALSE,
      VLOOKUP($A212,ChapterTable!$1:$1048576,MATCH("최종"&amp;SUBSTITUTE(SUBSTITUTE(F$1,"standard",""),"|Float",""),ChapterTable!$1:$1,0),0),
      VLOOKUP($A212-ChapterTable!$Q$11,ChapterTable!$1:$1048576,MATCH("최종"&amp;SUBSTITUTE(SUBSTITUTE(F$1,"standard",""),"|Float",""),ChapterTable!$1:$1,0),0)*ChapterTable!$Q$14
    ),
  OFFSET(F212,-$B212+IF($L212,1,0),0)*
    (VLOOKUP(SUBSTITUTE(SUBSTITUTE(F$1,"standard",""),"|Float","")&amp;"인게임누적곱배수",ChapterTable!$S:$T,2,0)^D212
    +VLOOKUP(SUBSTITUTE(SUBSTITUTE(F$1,"standard",""),"|Float","")&amp;"인게임누적합배수",ChapterTable!$S:$T,2,0)*D212)
  )
  )
  )
)</f>
        <v>472.49999999999994</v>
      </c>
      <c r="G212" t="s">
        <v>76</v>
      </c>
      <c r="J212" t="str">
        <f>IF(ISBLANK(I212),"",
IFERROR(VLOOKUP(I212,[1]StringTable!$1:$1048576,MATCH([1]StringTable!$B$1,[1]StringTable!$1:$1,0),0),
IFERROR(VLOOKUP(I212,[1]InApkStringTable!$1:$1048576,MATCH([1]InApkStringTable!$B$1,[1]InApkStringTable!$1:$1,0),0),
"스트링없음")))</f>
        <v/>
      </c>
      <c r="L212" t="b">
        <v>0</v>
      </c>
      <c r="M212" t="s">
        <v>24</v>
      </c>
      <c r="N212" t="str">
        <f>IF(ISBLANK(M212),"",IF(ISERROR(VLOOKUP(M212,MapTable!$A:$A,1,0)),"맵없음",""))</f>
        <v/>
      </c>
      <c r="O212">
        <f t="shared" si="13"/>
        <v>3</v>
      </c>
      <c r="Q212">
        <f t="shared" si="14"/>
        <v>3</v>
      </c>
      <c r="R212" t="b">
        <f t="shared" ca="1" si="15"/>
        <v>0</v>
      </c>
      <c r="T212" t="b">
        <f t="shared" ca="1" si="16"/>
        <v>0</v>
      </c>
      <c r="V212" t="str">
        <f>IF(ISBLANK(U212),"",IF(ISERROR(VLOOKUP(U212,MapTable!$A:$A,1,0)),"맵없음",""))</f>
        <v/>
      </c>
      <c r="X212" t="str">
        <f>IF(ISBLANK(W212),"",
IF(ISERROR(FIND(",",W212)),
  IF(ISERROR(VLOOKUP(W212,MapTable!$A:$A,1,0)),"맵없음",
  ""),
IF(ISERROR(FIND(",",W212,FIND(",",W212)+1)),
  IF(OR(ISERROR(VLOOKUP(LEFT(W212,FIND(",",W212)-1),MapTable!$A:$A,1,0)),ISERROR(VLOOKUP(TRIM(MID(W212,FIND(",",W212)+1,999)),MapTable!$A:$A,1,0))),"맵없음",
  ""),
IF(ISERROR(FIND(",",W212,FIND(",",W212,FIND(",",W212)+1)+1)),
  IF(OR(ISERROR(VLOOKUP(LEFT(W212,FIND(",",W212)-1),MapTable!$A:$A,1,0)),ISERROR(VLOOKUP(TRIM(MID(W212,FIND(",",W212)+1,FIND(",",W212,FIND(",",W212)+1)-FIND(",",W212)-1)),MapTable!$A:$A,1,0)),ISERROR(VLOOKUP(TRIM(MID(W212,FIND(",",W212,FIND(",",W212)+1)+1,999)),MapTable!$A:$A,1,0))),"맵없음",
  ""),
IF(ISERROR(FIND(",",W212,FIND(",",W212,FIND(",",W212,FIND(",",W212)+1)+1)+1)),
  IF(OR(ISERROR(VLOOKUP(LEFT(W212,FIND(",",W212)-1),MapTable!$A:$A,1,0)),ISERROR(VLOOKUP(TRIM(MID(W212,FIND(",",W212)+1,FIND(",",W212,FIND(",",W212)+1)-FIND(",",W212)-1)),MapTable!$A:$A,1,0)),ISERROR(VLOOKUP(TRIM(MID(W212,FIND(",",W212,FIND(",",W212)+1)+1,FIND(",",W212,FIND(",",W212,FIND(",",W212)+1)+1)-FIND(",",W212,FIND(",",W212)+1)-1)),MapTable!$A:$A,1,0)),ISERROR(VLOOKUP(TRIM(MID(W212,FIND(",",W212,FIND(",",W212,FIND(",",W212)+1)+1)+1,999)),MapTable!$A:$A,1,0))),"맵없음",
  ""),
)))))</f>
        <v/>
      </c>
      <c r="AC212" t="str">
        <f>IF(ISBLANK(AB212),"",IF(ISERROR(VLOOKUP(AB212,[3]DropTable!$A:$A,1,0)),"드랍없음",""))</f>
        <v/>
      </c>
      <c r="AE212" t="str">
        <f>IF(ISBLANK(AD212),"",IF(ISERROR(VLOOKUP(AD212,[3]DropTable!$A:$A,1,0)),"드랍없음",""))</f>
        <v/>
      </c>
      <c r="AG212">
        <v>9.8000000000000007</v>
      </c>
      <c r="AH212">
        <v>1</v>
      </c>
    </row>
    <row r="213" spans="1:34" x14ac:dyDescent="0.3">
      <c r="A213">
        <v>4</v>
      </c>
      <c r="B213">
        <v>27</v>
      </c>
      <c r="C213">
        <f>IF(OR($L213=TRUE,$A213=0,MOD($A213,ChapterTable!$S$20)&lt;&gt;0),
MAX(0,INT(($B213+ChapterTable!$Q$26+VLOOKUP(SUBSTITUTE(C$1,"성장단계","")&amp;"단계오프셋",ChapterTable!$S:$T,2,0))/ChapterTable!$Q$23)),
MAX(0,INT(($B213+ChapterTable!$S$26+VLOOKUP(SUBSTITUTE(C$1,"성장단계","")&amp;"보스단계오프셋",ChapterTable!$S:$T,2,0))/ChapterTable!$S$23)))</f>
        <v>3</v>
      </c>
      <c r="D213">
        <f>IF(OR($L213=TRUE,$A213=0,MOD($A213,ChapterTable!$S$20)&lt;&gt;0),
MAX(0,INT(($B213+ChapterTable!$Q$26+VLOOKUP(SUBSTITUTE(D$1,"성장단계","")&amp;"단계오프셋",ChapterTable!$S:$T,2,0))/ChapterTable!$Q$23)),
MAX(0,INT(($B213+ChapterTable!$S$26+VLOOKUP(SUBSTITUTE(D$1,"성장단계","")&amp;"보스단계오프셋",ChapterTable!$S:$T,2,0))/ChapterTable!$S$23)))</f>
        <v>2</v>
      </c>
      <c r="E213" s="1">
        <f ca="1">IF(AND($A213=0,$B213=1),
    VLOOKUP(1,ChapterTable!$1:$1048576,MATCH("최종"&amp;SUBSTITUTE(SUBSTITUTE(E$1,"standard",""),"|Float",""),ChapterTable!$1:$1,0),0)*ChapterTable!$Q$17,
  IF(AND($A213=0,$B213=0),
    E214,
  IF($B213=0,
    VLOOKUP($A213,ChapterTable!$1:$1048576,MATCH("최종"&amp;SUBSTITUTE(SUBSTITUTE(E$1,"standard",""),"|Float",""),ChapterTable!$1:$1,0),0),
  IF($B213=1,
    IF($L213=FALSE,
      VLOOKUP($A213,ChapterTable!$1:$1048576,MATCH("최종"&amp;SUBSTITUTE(SUBSTITUTE(E$1,"standard",""),"|Float",""),ChapterTable!$1:$1,0),0),
      VLOOKUP($A213-ChapterTable!$Q$11,ChapterTable!$1:$1048576,MATCH("최종"&amp;SUBSTITUTE(SUBSTITUTE(E$1,"standard",""),"|Float",""),ChapterTable!$1:$1,0),0)*ChapterTable!$Q$14
    ),
  OFFSET(E213,-$B213+IF($L213,1,0),0)*
    (VLOOKUP(SUBSTITUTE(SUBSTITUTE(E$1,"standard",""),"|Float","")&amp;"인게임누적곱배수",ChapterTable!$S:$T,2,0)^C213
    +VLOOKUP(SUBSTITUTE(SUBSTITUTE(E$1,"standard",""),"|Float","")&amp;"인게임누적합배수",ChapterTable!$S:$T,2,0)*C213)
  )
  )
  )
)</f>
        <v>1245.375</v>
      </c>
      <c r="F213" s="1">
        <f ca="1">IF(AND($A213=0,$B213=1),
    VLOOKUP(1,ChapterTable!$1:$1048576,MATCH("최종"&amp;SUBSTITUTE(SUBSTITUTE(F$1,"standard",""),"|Float",""),ChapterTable!$1:$1,0),0)*ChapterTable!$Q$17,
  IF(AND($A213=0,$B213=0),
    F214,
  IF($B213=0,
    VLOOKUP($A213,ChapterTable!$1:$1048576,MATCH("최종"&amp;SUBSTITUTE(SUBSTITUTE(F$1,"standard",""),"|Float",""),ChapterTable!$1:$1,0),0),
  IF($B213=1,
    IF($L213=FALSE,
      VLOOKUP($A213,ChapterTable!$1:$1048576,MATCH("최종"&amp;SUBSTITUTE(SUBSTITUTE(F$1,"standard",""),"|Float",""),ChapterTable!$1:$1,0),0),
      VLOOKUP($A213-ChapterTable!$Q$11,ChapterTable!$1:$1048576,MATCH("최종"&amp;SUBSTITUTE(SUBSTITUTE(F$1,"standard",""),"|Float",""),ChapterTable!$1:$1,0),0)*ChapterTable!$Q$14
    ),
  OFFSET(F213,-$B213+IF($L213,1,0),0)*
    (VLOOKUP(SUBSTITUTE(SUBSTITUTE(F$1,"standard",""),"|Float","")&amp;"인게임누적곱배수",ChapterTable!$S:$T,2,0)^D213
    +VLOOKUP(SUBSTITUTE(SUBSTITUTE(F$1,"standard",""),"|Float","")&amp;"인게임누적합배수",ChapterTable!$S:$T,2,0)*D213)
  )
  )
  )
)</f>
        <v>472.49999999999994</v>
      </c>
      <c r="G213" t="s">
        <v>76</v>
      </c>
      <c r="J213" t="str">
        <f>IF(ISBLANK(I213),"",
IFERROR(VLOOKUP(I213,[1]StringTable!$1:$1048576,MATCH([1]StringTable!$B$1,[1]StringTable!$1:$1,0),0),
IFERROR(VLOOKUP(I213,[1]InApkStringTable!$1:$1048576,MATCH([1]InApkStringTable!$B$1,[1]InApkStringTable!$1:$1,0),0),
"스트링없음")))</f>
        <v/>
      </c>
      <c r="L213" t="b">
        <v>0</v>
      </c>
      <c r="M213" t="s">
        <v>24</v>
      </c>
      <c r="N213" t="str">
        <f>IF(ISBLANK(M213),"",IF(ISERROR(VLOOKUP(M213,MapTable!$A:$A,1,0)),"맵없음",""))</f>
        <v/>
      </c>
      <c r="O213">
        <f t="shared" si="13"/>
        <v>3</v>
      </c>
      <c r="Q213">
        <f t="shared" si="14"/>
        <v>3</v>
      </c>
      <c r="R213" t="b">
        <f t="shared" ca="1" si="15"/>
        <v>0</v>
      </c>
      <c r="T213" t="b">
        <f t="shared" ca="1" si="16"/>
        <v>0</v>
      </c>
      <c r="V213" t="str">
        <f>IF(ISBLANK(U213),"",IF(ISERROR(VLOOKUP(U213,MapTable!$A:$A,1,0)),"맵없음",""))</f>
        <v/>
      </c>
      <c r="X213" t="str">
        <f>IF(ISBLANK(W213),"",
IF(ISERROR(FIND(",",W213)),
  IF(ISERROR(VLOOKUP(W213,MapTable!$A:$A,1,0)),"맵없음",
  ""),
IF(ISERROR(FIND(",",W213,FIND(",",W213)+1)),
  IF(OR(ISERROR(VLOOKUP(LEFT(W213,FIND(",",W213)-1),MapTable!$A:$A,1,0)),ISERROR(VLOOKUP(TRIM(MID(W213,FIND(",",W213)+1,999)),MapTable!$A:$A,1,0))),"맵없음",
  ""),
IF(ISERROR(FIND(",",W213,FIND(",",W213,FIND(",",W213)+1)+1)),
  IF(OR(ISERROR(VLOOKUP(LEFT(W213,FIND(",",W213)-1),MapTable!$A:$A,1,0)),ISERROR(VLOOKUP(TRIM(MID(W213,FIND(",",W213)+1,FIND(",",W213,FIND(",",W213)+1)-FIND(",",W213)-1)),MapTable!$A:$A,1,0)),ISERROR(VLOOKUP(TRIM(MID(W213,FIND(",",W213,FIND(",",W213)+1)+1,999)),MapTable!$A:$A,1,0))),"맵없음",
  ""),
IF(ISERROR(FIND(",",W213,FIND(",",W213,FIND(",",W213,FIND(",",W213)+1)+1)+1)),
  IF(OR(ISERROR(VLOOKUP(LEFT(W213,FIND(",",W213)-1),MapTable!$A:$A,1,0)),ISERROR(VLOOKUP(TRIM(MID(W213,FIND(",",W213)+1,FIND(",",W213,FIND(",",W213)+1)-FIND(",",W213)-1)),MapTable!$A:$A,1,0)),ISERROR(VLOOKUP(TRIM(MID(W213,FIND(",",W213,FIND(",",W213)+1)+1,FIND(",",W213,FIND(",",W213,FIND(",",W213)+1)+1)-FIND(",",W213,FIND(",",W213)+1)-1)),MapTable!$A:$A,1,0)),ISERROR(VLOOKUP(TRIM(MID(W213,FIND(",",W213,FIND(",",W213,FIND(",",W213)+1)+1)+1,999)),MapTable!$A:$A,1,0))),"맵없음",
  ""),
)))))</f>
        <v/>
      </c>
      <c r="AC213" t="str">
        <f>IF(ISBLANK(AB213),"",IF(ISERROR(VLOOKUP(AB213,[3]DropTable!$A:$A,1,0)),"드랍없음",""))</f>
        <v/>
      </c>
      <c r="AE213" t="str">
        <f>IF(ISBLANK(AD213),"",IF(ISERROR(VLOOKUP(AD213,[3]DropTable!$A:$A,1,0)),"드랍없음",""))</f>
        <v/>
      </c>
      <c r="AG213">
        <v>9.8000000000000007</v>
      </c>
      <c r="AH213">
        <v>1</v>
      </c>
    </row>
    <row r="214" spans="1:34" x14ac:dyDescent="0.3">
      <c r="A214">
        <v>4</v>
      </c>
      <c r="B214">
        <v>28</v>
      </c>
      <c r="C214">
        <f>IF(OR($L214=TRUE,$A214=0,MOD($A214,ChapterTable!$S$20)&lt;&gt;0),
MAX(0,INT(($B214+ChapterTable!$Q$26+VLOOKUP(SUBSTITUTE(C$1,"성장단계","")&amp;"단계오프셋",ChapterTable!$S:$T,2,0))/ChapterTable!$Q$23)),
MAX(0,INT(($B214+ChapterTable!$S$26+VLOOKUP(SUBSTITUTE(C$1,"성장단계","")&amp;"보스단계오프셋",ChapterTable!$S:$T,2,0))/ChapterTable!$S$23)))</f>
        <v>3</v>
      </c>
      <c r="D214">
        <f>IF(OR($L214=TRUE,$A214=0,MOD($A214,ChapterTable!$S$20)&lt;&gt;0),
MAX(0,INT(($B214+ChapterTable!$Q$26+VLOOKUP(SUBSTITUTE(D$1,"성장단계","")&amp;"단계오프셋",ChapterTable!$S:$T,2,0))/ChapterTable!$Q$23)),
MAX(0,INT(($B214+ChapterTable!$S$26+VLOOKUP(SUBSTITUTE(D$1,"성장단계","")&amp;"보스단계오프셋",ChapterTable!$S:$T,2,0))/ChapterTable!$S$23)))</f>
        <v>2</v>
      </c>
      <c r="E214" s="1">
        <f ca="1">IF(AND($A214=0,$B214=1),
    VLOOKUP(1,ChapterTable!$1:$1048576,MATCH("최종"&amp;SUBSTITUTE(SUBSTITUTE(E$1,"standard",""),"|Float",""),ChapterTable!$1:$1,0),0)*ChapterTable!$Q$17,
  IF(AND($A214=0,$B214=0),
    E215,
  IF($B214=0,
    VLOOKUP($A214,ChapterTable!$1:$1048576,MATCH("최종"&amp;SUBSTITUTE(SUBSTITUTE(E$1,"standard",""),"|Float",""),ChapterTable!$1:$1,0),0),
  IF($B214=1,
    IF($L214=FALSE,
      VLOOKUP($A214,ChapterTable!$1:$1048576,MATCH("최종"&amp;SUBSTITUTE(SUBSTITUTE(E$1,"standard",""),"|Float",""),ChapterTable!$1:$1,0),0),
      VLOOKUP($A214-ChapterTable!$Q$11,ChapterTable!$1:$1048576,MATCH("최종"&amp;SUBSTITUTE(SUBSTITUTE(E$1,"standard",""),"|Float",""),ChapterTable!$1:$1,0),0)*ChapterTable!$Q$14
    ),
  OFFSET(E214,-$B214+IF($L214,1,0),0)*
    (VLOOKUP(SUBSTITUTE(SUBSTITUTE(E$1,"standard",""),"|Float","")&amp;"인게임누적곱배수",ChapterTable!$S:$T,2,0)^C214
    +VLOOKUP(SUBSTITUTE(SUBSTITUTE(E$1,"standard",""),"|Float","")&amp;"인게임누적합배수",ChapterTable!$S:$T,2,0)*C214)
  )
  )
  )
)</f>
        <v>1245.375</v>
      </c>
      <c r="F214" s="1">
        <f ca="1">IF(AND($A214=0,$B214=1),
    VLOOKUP(1,ChapterTable!$1:$1048576,MATCH("최종"&amp;SUBSTITUTE(SUBSTITUTE(F$1,"standard",""),"|Float",""),ChapterTable!$1:$1,0),0)*ChapterTable!$Q$17,
  IF(AND($A214=0,$B214=0),
    F215,
  IF($B214=0,
    VLOOKUP($A214,ChapterTable!$1:$1048576,MATCH("최종"&amp;SUBSTITUTE(SUBSTITUTE(F$1,"standard",""),"|Float",""),ChapterTable!$1:$1,0),0),
  IF($B214=1,
    IF($L214=FALSE,
      VLOOKUP($A214,ChapterTable!$1:$1048576,MATCH("최종"&amp;SUBSTITUTE(SUBSTITUTE(F$1,"standard",""),"|Float",""),ChapterTable!$1:$1,0),0),
      VLOOKUP($A214-ChapterTable!$Q$11,ChapterTable!$1:$1048576,MATCH("최종"&amp;SUBSTITUTE(SUBSTITUTE(F$1,"standard",""),"|Float",""),ChapterTable!$1:$1,0),0)*ChapterTable!$Q$14
    ),
  OFFSET(F214,-$B214+IF($L214,1,0),0)*
    (VLOOKUP(SUBSTITUTE(SUBSTITUTE(F$1,"standard",""),"|Float","")&amp;"인게임누적곱배수",ChapterTable!$S:$T,2,0)^D214
    +VLOOKUP(SUBSTITUTE(SUBSTITUTE(F$1,"standard",""),"|Float","")&amp;"인게임누적합배수",ChapterTable!$S:$T,2,0)*D214)
  )
  )
  )
)</f>
        <v>472.49999999999994</v>
      </c>
      <c r="G214" t="s">
        <v>76</v>
      </c>
      <c r="J214" t="str">
        <f>IF(ISBLANK(I214),"",
IFERROR(VLOOKUP(I214,[1]StringTable!$1:$1048576,MATCH([1]StringTable!$B$1,[1]StringTable!$1:$1,0),0),
IFERROR(VLOOKUP(I214,[1]InApkStringTable!$1:$1048576,MATCH([1]InApkStringTable!$B$1,[1]InApkStringTable!$1:$1,0),0),
"스트링없음")))</f>
        <v/>
      </c>
      <c r="L214" t="b">
        <v>0</v>
      </c>
      <c r="M214" t="s">
        <v>24</v>
      </c>
      <c r="N214" t="str">
        <f>IF(ISBLANK(M214),"",IF(ISERROR(VLOOKUP(M214,MapTable!$A:$A,1,0)),"맵없음",""))</f>
        <v/>
      </c>
      <c r="O214">
        <f t="shared" si="13"/>
        <v>3</v>
      </c>
      <c r="Q214">
        <f t="shared" si="14"/>
        <v>3</v>
      </c>
      <c r="R214" t="b">
        <f t="shared" ca="1" si="15"/>
        <v>0</v>
      </c>
      <c r="T214" t="b">
        <f t="shared" ca="1" si="16"/>
        <v>0</v>
      </c>
      <c r="V214" t="str">
        <f>IF(ISBLANK(U214),"",IF(ISERROR(VLOOKUP(U214,MapTable!$A:$A,1,0)),"맵없음",""))</f>
        <v/>
      </c>
      <c r="X214" t="str">
        <f>IF(ISBLANK(W214),"",
IF(ISERROR(FIND(",",W214)),
  IF(ISERROR(VLOOKUP(W214,MapTable!$A:$A,1,0)),"맵없음",
  ""),
IF(ISERROR(FIND(",",W214,FIND(",",W214)+1)),
  IF(OR(ISERROR(VLOOKUP(LEFT(W214,FIND(",",W214)-1),MapTable!$A:$A,1,0)),ISERROR(VLOOKUP(TRIM(MID(W214,FIND(",",W214)+1,999)),MapTable!$A:$A,1,0))),"맵없음",
  ""),
IF(ISERROR(FIND(",",W214,FIND(",",W214,FIND(",",W214)+1)+1)),
  IF(OR(ISERROR(VLOOKUP(LEFT(W214,FIND(",",W214)-1),MapTable!$A:$A,1,0)),ISERROR(VLOOKUP(TRIM(MID(W214,FIND(",",W214)+1,FIND(",",W214,FIND(",",W214)+1)-FIND(",",W214)-1)),MapTable!$A:$A,1,0)),ISERROR(VLOOKUP(TRIM(MID(W214,FIND(",",W214,FIND(",",W214)+1)+1,999)),MapTable!$A:$A,1,0))),"맵없음",
  ""),
IF(ISERROR(FIND(",",W214,FIND(",",W214,FIND(",",W214,FIND(",",W214)+1)+1)+1)),
  IF(OR(ISERROR(VLOOKUP(LEFT(W214,FIND(",",W214)-1),MapTable!$A:$A,1,0)),ISERROR(VLOOKUP(TRIM(MID(W214,FIND(",",W214)+1,FIND(",",W214,FIND(",",W214)+1)-FIND(",",W214)-1)),MapTable!$A:$A,1,0)),ISERROR(VLOOKUP(TRIM(MID(W214,FIND(",",W214,FIND(",",W214)+1)+1,FIND(",",W214,FIND(",",W214,FIND(",",W214)+1)+1)-FIND(",",W214,FIND(",",W214)+1)-1)),MapTable!$A:$A,1,0)),ISERROR(VLOOKUP(TRIM(MID(W214,FIND(",",W214,FIND(",",W214,FIND(",",W214)+1)+1)+1,999)),MapTable!$A:$A,1,0))),"맵없음",
  ""),
)))))</f>
        <v/>
      </c>
      <c r="AC214" t="str">
        <f>IF(ISBLANK(AB214),"",IF(ISERROR(VLOOKUP(AB214,[3]DropTable!$A:$A,1,0)),"드랍없음",""))</f>
        <v/>
      </c>
      <c r="AE214" t="str">
        <f>IF(ISBLANK(AD214),"",IF(ISERROR(VLOOKUP(AD214,[3]DropTable!$A:$A,1,0)),"드랍없음",""))</f>
        <v/>
      </c>
      <c r="AG214">
        <v>9.8000000000000007</v>
      </c>
      <c r="AH214">
        <v>1</v>
      </c>
    </row>
    <row r="215" spans="1:34" x14ac:dyDescent="0.3">
      <c r="A215">
        <v>4</v>
      </c>
      <c r="B215">
        <v>29</v>
      </c>
      <c r="C215">
        <f>IF(OR($L215=TRUE,$A215=0,MOD($A215,ChapterTable!$S$20)&lt;&gt;0),
MAX(0,INT(($B215+ChapterTable!$Q$26+VLOOKUP(SUBSTITUTE(C$1,"성장단계","")&amp;"단계오프셋",ChapterTable!$S:$T,2,0))/ChapterTable!$Q$23)),
MAX(0,INT(($B215+ChapterTable!$S$26+VLOOKUP(SUBSTITUTE(C$1,"성장단계","")&amp;"보스단계오프셋",ChapterTable!$S:$T,2,0))/ChapterTable!$S$23)))</f>
        <v>3</v>
      </c>
      <c r="D215">
        <f>IF(OR($L215=TRUE,$A215=0,MOD($A215,ChapterTable!$S$20)&lt;&gt;0),
MAX(0,INT(($B215+ChapterTable!$Q$26+VLOOKUP(SUBSTITUTE(D$1,"성장단계","")&amp;"단계오프셋",ChapterTable!$S:$T,2,0))/ChapterTable!$Q$23)),
MAX(0,INT(($B215+ChapterTable!$S$26+VLOOKUP(SUBSTITUTE(D$1,"성장단계","")&amp;"보스단계오프셋",ChapterTable!$S:$T,2,0))/ChapterTable!$S$23)))</f>
        <v>2</v>
      </c>
      <c r="E215" s="1">
        <f ca="1">IF(AND($A215=0,$B215=1),
    VLOOKUP(1,ChapterTable!$1:$1048576,MATCH("최종"&amp;SUBSTITUTE(SUBSTITUTE(E$1,"standard",""),"|Float",""),ChapterTable!$1:$1,0),0)*ChapterTable!$Q$17,
  IF(AND($A215=0,$B215=0),
    E216,
  IF($B215=0,
    VLOOKUP($A215,ChapterTable!$1:$1048576,MATCH("최종"&amp;SUBSTITUTE(SUBSTITUTE(E$1,"standard",""),"|Float",""),ChapterTable!$1:$1,0),0),
  IF($B215=1,
    IF($L215=FALSE,
      VLOOKUP($A215,ChapterTable!$1:$1048576,MATCH("최종"&amp;SUBSTITUTE(SUBSTITUTE(E$1,"standard",""),"|Float",""),ChapterTable!$1:$1,0),0),
      VLOOKUP($A215-ChapterTable!$Q$11,ChapterTable!$1:$1048576,MATCH("최종"&amp;SUBSTITUTE(SUBSTITUTE(E$1,"standard",""),"|Float",""),ChapterTable!$1:$1,0),0)*ChapterTable!$Q$14
    ),
  OFFSET(E215,-$B215+IF($L215,1,0),0)*
    (VLOOKUP(SUBSTITUTE(SUBSTITUTE(E$1,"standard",""),"|Float","")&amp;"인게임누적곱배수",ChapterTable!$S:$T,2,0)^C215
    +VLOOKUP(SUBSTITUTE(SUBSTITUTE(E$1,"standard",""),"|Float","")&amp;"인게임누적합배수",ChapterTable!$S:$T,2,0)*C215)
  )
  )
  )
)</f>
        <v>1245.375</v>
      </c>
      <c r="F215" s="1">
        <f ca="1">IF(AND($A215=0,$B215=1),
    VLOOKUP(1,ChapterTable!$1:$1048576,MATCH("최종"&amp;SUBSTITUTE(SUBSTITUTE(F$1,"standard",""),"|Float",""),ChapterTable!$1:$1,0),0)*ChapterTable!$Q$17,
  IF(AND($A215=0,$B215=0),
    F216,
  IF($B215=0,
    VLOOKUP($A215,ChapterTable!$1:$1048576,MATCH("최종"&amp;SUBSTITUTE(SUBSTITUTE(F$1,"standard",""),"|Float",""),ChapterTable!$1:$1,0),0),
  IF($B215=1,
    IF($L215=FALSE,
      VLOOKUP($A215,ChapterTable!$1:$1048576,MATCH("최종"&amp;SUBSTITUTE(SUBSTITUTE(F$1,"standard",""),"|Float",""),ChapterTable!$1:$1,0),0),
      VLOOKUP($A215-ChapterTable!$Q$11,ChapterTable!$1:$1048576,MATCH("최종"&amp;SUBSTITUTE(SUBSTITUTE(F$1,"standard",""),"|Float",""),ChapterTable!$1:$1,0),0)*ChapterTable!$Q$14
    ),
  OFFSET(F215,-$B215+IF($L215,1,0),0)*
    (VLOOKUP(SUBSTITUTE(SUBSTITUTE(F$1,"standard",""),"|Float","")&amp;"인게임누적곱배수",ChapterTable!$S:$T,2,0)^D215
    +VLOOKUP(SUBSTITUTE(SUBSTITUTE(F$1,"standard",""),"|Float","")&amp;"인게임누적합배수",ChapterTable!$S:$T,2,0)*D215)
  )
  )
  )
)</f>
        <v>472.49999999999994</v>
      </c>
      <c r="G215" t="s">
        <v>76</v>
      </c>
      <c r="J215" t="str">
        <f>IF(ISBLANK(I215),"",
IFERROR(VLOOKUP(I215,[1]StringTable!$1:$1048576,MATCH([1]StringTable!$B$1,[1]StringTable!$1:$1,0),0),
IFERROR(VLOOKUP(I215,[1]InApkStringTable!$1:$1048576,MATCH([1]InApkStringTable!$B$1,[1]InApkStringTable!$1:$1,0),0),
"스트링없음")))</f>
        <v/>
      </c>
      <c r="L215" t="b">
        <v>0</v>
      </c>
      <c r="M215" t="s">
        <v>24</v>
      </c>
      <c r="N215" t="str">
        <f>IF(ISBLANK(M215),"",IF(ISERROR(VLOOKUP(M215,MapTable!$A:$A,1,0)),"맵없음",""))</f>
        <v/>
      </c>
      <c r="O215">
        <f t="shared" si="13"/>
        <v>93</v>
      </c>
      <c r="Q215">
        <f t="shared" si="14"/>
        <v>93</v>
      </c>
      <c r="R215" t="b">
        <f t="shared" ca="1" si="15"/>
        <v>1</v>
      </c>
      <c r="T215" t="b">
        <f t="shared" ca="1" si="16"/>
        <v>1</v>
      </c>
      <c r="V215" t="str">
        <f>IF(ISBLANK(U215),"",IF(ISERROR(VLOOKUP(U215,MapTable!$A:$A,1,0)),"맵없음",""))</f>
        <v/>
      </c>
      <c r="X215" t="str">
        <f>IF(ISBLANK(W215),"",
IF(ISERROR(FIND(",",W215)),
  IF(ISERROR(VLOOKUP(W215,MapTable!$A:$A,1,0)),"맵없음",
  ""),
IF(ISERROR(FIND(",",W215,FIND(",",W215)+1)),
  IF(OR(ISERROR(VLOOKUP(LEFT(W215,FIND(",",W215)-1),MapTable!$A:$A,1,0)),ISERROR(VLOOKUP(TRIM(MID(W215,FIND(",",W215)+1,999)),MapTable!$A:$A,1,0))),"맵없음",
  ""),
IF(ISERROR(FIND(",",W215,FIND(",",W215,FIND(",",W215)+1)+1)),
  IF(OR(ISERROR(VLOOKUP(LEFT(W215,FIND(",",W215)-1),MapTable!$A:$A,1,0)),ISERROR(VLOOKUP(TRIM(MID(W215,FIND(",",W215)+1,FIND(",",W215,FIND(",",W215)+1)-FIND(",",W215)-1)),MapTable!$A:$A,1,0)),ISERROR(VLOOKUP(TRIM(MID(W215,FIND(",",W215,FIND(",",W215)+1)+1,999)),MapTable!$A:$A,1,0))),"맵없음",
  ""),
IF(ISERROR(FIND(",",W215,FIND(",",W215,FIND(",",W215,FIND(",",W215)+1)+1)+1)),
  IF(OR(ISERROR(VLOOKUP(LEFT(W215,FIND(",",W215)-1),MapTable!$A:$A,1,0)),ISERROR(VLOOKUP(TRIM(MID(W215,FIND(",",W215)+1,FIND(",",W215,FIND(",",W215)+1)-FIND(",",W215)-1)),MapTable!$A:$A,1,0)),ISERROR(VLOOKUP(TRIM(MID(W215,FIND(",",W215,FIND(",",W215)+1)+1,FIND(",",W215,FIND(",",W215,FIND(",",W215)+1)+1)-FIND(",",W215,FIND(",",W215)+1)-1)),MapTable!$A:$A,1,0)),ISERROR(VLOOKUP(TRIM(MID(W215,FIND(",",W215,FIND(",",W215,FIND(",",W215)+1)+1)+1,999)),MapTable!$A:$A,1,0))),"맵없음",
  ""),
)))))</f>
        <v/>
      </c>
      <c r="AC215" t="str">
        <f>IF(ISBLANK(AB215),"",IF(ISERROR(VLOOKUP(AB215,[3]DropTable!$A:$A,1,0)),"드랍없음",""))</f>
        <v/>
      </c>
      <c r="AE215" t="str">
        <f>IF(ISBLANK(AD215),"",IF(ISERROR(VLOOKUP(AD215,[3]DropTable!$A:$A,1,0)),"드랍없음",""))</f>
        <v/>
      </c>
      <c r="AG215">
        <v>9.8000000000000007</v>
      </c>
      <c r="AH215">
        <v>1</v>
      </c>
    </row>
    <row r="216" spans="1:34" x14ac:dyDescent="0.3">
      <c r="A216">
        <v>4</v>
      </c>
      <c r="B216">
        <v>30</v>
      </c>
      <c r="C216">
        <f>IF(OR($L216=TRUE,$A216=0,MOD($A216,ChapterTable!$S$20)&lt;&gt;0),
MAX(0,INT(($B216+ChapterTable!$Q$26+VLOOKUP(SUBSTITUTE(C$1,"성장단계","")&amp;"단계오프셋",ChapterTable!$S:$T,2,0))/ChapterTable!$Q$23)),
MAX(0,INT(($B216+ChapterTable!$S$26+VLOOKUP(SUBSTITUTE(C$1,"성장단계","")&amp;"보스단계오프셋",ChapterTable!$S:$T,2,0))/ChapterTable!$S$23)))</f>
        <v>3</v>
      </c>
      <c r="D216">
        <f>IF(OR($L216=TRUE,$A216=0,MOD($A216,ChapterTable!$S$20)&lt;&gt;0),
MAX(0,INT(($B216+ChapterTable!$Q$26+VLOOKUP(SUBSTITUTE(D$1,"성장단계","")&amp;"단계오프셋",ChapterTable!$S:$T,2,0))/ChapterTable!$Q$23)),
MAX(0,INT(($B216+ChapterTable!$S$26+VLOOKUP(SUBSTITUTE(D$1,"성장단계","")&amp;"보스단계오프셋",ChapterTable!$S:$T,2,0))/ChapterTable!$S$23)))</f>
        <v>2</v>
      </c>
      <c r="E216" s="1">
        <f ca="1">IF(AND($A216=0,$B216=1),
    VLOOKUP(1,ChapterTable!$1:$1048576,MATCH("최종"&amp;SUBSTITUTE(SUBSTITUTE(E$1,"standard",""),"|Float",""),ChapterTable!$1:$1,0),0)*ChapterTable!$Q$17,
  IF(AND($A216=0,$B216=0),
    E217,
  IF($B216=0,
    VLOOKUP($A216,ChapterTable!$1:$1048576,MATCH("최종"&amp;SUBSTITUTE(SUBSTITUTE(E$1,"standard",""),"|Float",""),ChapterTable!$1:$1,0),0),
  IF($B216=1,
    IF($L216=FALSE,
      VLOOKUP($A216,ChapterTable!$1:$1048576,MATCH("최종"&amp;SUBSTITUTE(SUBSTITUTE(E$1,"standard",""),"|Float",""),ChapterTable!$1:$1,0),0),
      VLOOKUP($A216-ChapterTable!$Q$11,ChapterTable!$1:$1048576,MATCH("최종"&amp;SUBSTITUTE(SUBSTITUTE(E$1,"standard",""),"|Float",""),ChapterTable!$1:$1,0),0)*ChapterTable!$Q$14
    ),
  OFFSET(E216,-$B216+IF($L216,1,0),0)*
    (VLOOKUP(SUBSTITUTE(SUBSTITUTE(E$1,"standard",""),"|Float","")&amp;"인게임누적곱배수",ChapterTable!$S:$T,2,0)^C216
    +VLOOKUP(SUBSTITUTE(SUBSTITUTE(E$1,"standard",""),"|Float","")&amp;"인게임누적합배수",ChapterTable!$S:$T,2,0)*C216)
  )
  )
  )
)</f>
        <v>1245.375</v>
      </c>
      <c r="F216" s="1">
        <f ca="1">IF(AND($A216=0,$B216=1),
    VLOOKUP(1,ChapterTable!$1:$1048576,MATCH("최종"&amp;SUBSTITUTE(SUBSTITUTE(F$1,"standard",""),"|Float",""),ChapterTable!$1:$1,0),0)*ChapterTable!$Q$17,
  IF(AND($A216=0,$B216=0),
    F217,
  IF($B216=0,
    VLOOKUP($A216,ChapterTable!$1:$1048576,MATCH("최종"&amp;SUBSTITUTE(SUBSTITUTE(F$1,"standard",""),"|Float",""),ChapterTable!$1:$1,0),0),
  IF($B216=1,
    IF($L216=FALSE,
      VLOOKUP($A216,ChapterTable!$1:$1048576,MATCH("최종"&amp;SUBSTITUTE(SUBSTITUTE(F$1,"standard",""),"|Float",""),ChapterTable!$1:$1,0),0),
      VLOOKUP($A216-ChapterTable!$Q$11,ChapterTable!$1:$1048576,MATCH("최종"&amp;SUBSTITUTE(SUBSTITUTE(F$1,"standard",""),"|Float",""),ChapterTable!$1:$1,0),0)*ChapterTable!$Q$14
    ),
  OFFSET(F216,-$B216+IF($L216,1,0),0)*
    (VLOOKUP(SUBSTITUTE(SUBSTITUTE(F$1,"standard",""),"|Float","")&amp;"인게임누적곱배수",ChapterTable!$S:$T,2,0)^D216
    +VLOOKUP(SUBSTITUTE(SUBSTITUTE(F$1,"standard",""),"|Float","")&amp;"인게임누적합배수",ChapterTable!$S:$T,2,0)*D216)
  )
  )
  )
)</f>
        <v>472.49999999999994</v>
      </c>
      <c r="G216" t="s">
        <v>76</v>
      </c>
      <c r="J216" t="str">
        <f>IF(ISBLANK(I216),"",
IFERROR(VLOOKUP(I216,[1]StringTable!$1:$1048576,MATCH([1]StringTable!$B$1,[1]StringTable!$1:$1,0),0),
IFERROR(VLOOKUP(I216,[1]InApkStringTable!$1:$1048576,MATCH([1]InApkStringTable!$B$1,[1]InApkStringTable!$1:$1,0),0),
"스트링없음")))</f>
        <v/>
      </c>
      <c r="L216" t="b">
        <v>0</v>
      </c>
      <c r="M216" t="s">
        <v>24</v>
      </c>
      <c r="N216" t="str">
        <f>IF(ISBLANK(M216),"",IF(ISERROR(VLOOKUP(M216,MapTable!$A:$A,1,0)),"맵없음",""))</f>
        <v/>
      </c>
      <c r="O216">
        <f t="shared" si="13"/>
        <v>21</v>
      </c>
      <c r="Q216">
        <f t="shared" si="14"/>
        <v>21</v>
      </c>
      <c r="R216" t="b">
        <f t="shared" ca="1" si="15"/>
        <v>0</v>
      </c>
      <c r="T216" t="b">
        <f t="shared" ca="1" si="16"/>
        <v>0</v>
      </c>
      <c r="V216" t="str">
        <f>IF(ISBLANK(U216),"",IF(ISERROR(VLOOKUP(U216,MapTable!$A:$A,1,0)),"맵없음",""))</f>
        <v/>
      </c>
      <c r="X216" t="str">
        <f>IF(ISBLANK(W216),"",
IF(ISERROR(FIND(",",W216)),
  IF(ISERROR(VLOOKUP(W216,MapTable!$A:$A,1,0)),"맵없음",
  ""),
IF(ISERROR(FIND(",",W216,FIND(",",W216)+1)),
  IF(OR(ISERROR(VLOOKUP(LEFT(W216,FIND(",",W216)-1),MapTable!$A:$A,1,0)),ISERROR(VLOOKUP(TRIM(MID(W216,FIND(",",W216)+1,999)),MapTable!$A:$A,1,0))),"맵없음",
  ""),
IF(ISERROR(FIND(",",W216,FIND(",",W216,FIND(",",W216)+1)+1)),
  IF(OR(ISERROR(VLOOKUP(LEFT(W216,FIND(",",W216)-1),MapTable!$A:$A,1,0)),ISERROR(VLOOKUP(TRIM(MID(W216,FIND(",",W216)+1,FIND(",",W216,FIND(",",W216)+1)-FIND(",",W216)-1)),MapTable!$A:$A,1,0)),ISERROR(VLOOKUP(TRIM(MID(W216,FIND(",",W216,FIND(",",W216)+1)+1,999)),MapTable!$A:$A,1,0))),"맵없음",
  ""),
IF(ISERROR(FIND(",",W216,FIND(",",W216,FIND(",",W216,FIND(",",W216)+1)+1)+1)),
  IF(OR(ISERROR(VLOOKUP(LEFT(W216,FIND(",",W216)-1),MapTable!$A:$A,1,0)),ISERROR(VLOOKUP(TRIM(MID(W216,FIND(",",W216)+1,FIND(",",W216,FIND(",",W216)+1)-FIND(",",W216)-1)),MapTable!$A:$A,1,0)),ISERROR(VLOOKUP(TRIM(MID(W216,FIND(",",W216,FIND(",",W216)+1)+1,FIND(",",W216,FIND(",",W216,FIND(",",W216)+1)+1)-FIND(",",W216,FIND(",",W216)+1)-1)),MapTable!$A:$A,1,0)),ISERROR(VLOOKUP(TRIM(MID(W216,FIND(",",W216,FIND(",",W216,FIND(",",W216)+1)+1)+1,999)),MapTable!$A:$A,1,0))),"맵없음",
  ""),
)))))</f>
        <v/>
      </c>
      <c r="AC216" t="str">
        <f>IF(ISBLANK(AB216),"",IF(ISERROR(VLOOKUP(AB216,[3]DropTable!$A:$A,1,0)),"드랍없음",""))</f>
        <v/>
      </c>
      <c r="AE216" t="str">
        <f>IF(ISBLANK(AD216),"",IF(ISERROR(VLOOKUP(AD216,[3]DropTable!$A:$A,1,0)),"드랍없음",""))</f>
        <v/>
      </c>
      <c r="AG216">
        <v>9.8000000000000007</v>
      </c>
      <c r="AH216">
        <v>1</v>
      </c>
    </row>
    <row r="217" spans="1:34" x14ac:dyDescent="0.3">
      <c r="A217">
        <v>4</v>
      </c>
      <c r="B217">
        <v>31</v>
      </c>
      <c r="C217">
        <f>IF(OR($L217=TRUE,$A217=0,MOD($A217,ChapterTable!$S$20)&lt;&gt;0),
MAX(0,INT(($B217+ChapterTable!$Q$26+VLOOKUP(SUBSTITUTE(C$1,"성장단계","")&amp;"단계오프셋",ChapterTable!$S:$T,2,0))/ChapterTable!$Q$23)),
MAX(0,INT(($B217+ChapterTable!$S$26+VLOOKUP(SUBSTITUTE(C$1,"성장단계","")&amp;"보스단계오프셋",ChapterTable!$S:$T,2,0))/ChapterTable!$S$23)))</f>
        <v>3</v>
      </c>
      <c r="D217">
        <f>IF(OR($L217=TRUE,$A217=0,MOD($A217,ChapterTable!$S$20)&lt;&gt;0),
MAX(0,INT(($B217+ChapterTable!$Q$26+VLOOKUP(SUBSTITUTE(D$1,"성장단계","")&amp;"단계오프셋",ChapterTable!$S:$T,2,0))/ChapterTable!$Q$23)),
MAX(0,INT(($B217+ChapterTable!$S$26+VLOOKUP(SUBSTITUTE(D$1,"성장단계","")&amp;"보스단계오프셋",ChapterTable!$S:$T,2,0))/ChapterTable!$S$23)))</f>
        <v>3</v>
      </c>
      <c r="E217" s="1">
        <f ca="1">IF(AND($A217=0,$B217=1),
    VLOOKUP(1,ChapterTable!$1:$1048576,MATCH("최종"&amp;SUBSTITUTE(SUBSTITUTE(E$1,"standard",""),"|Float",""),ChapterTable!$1:$1,0),0)*ChapterTable!$Q$17,
  IF(AND($A217=0,$B217=0),
    E218,
  IF($B217=0,
    VLOOKUP($A217,ChapterTable!$1:$1048576,MATCH("최종"&amp;SUBSTITUTE(SUBSTITUTE(E$1,"standard",""),"|Float",""),ChapterTable!$1:$1,0),0),
  IF($B217=1,
    IF($L217=FALSE,
      VLOOKUP($A217,ChapterTable!$1:$1048576,MATCH("최종"&amp;SUBSTITUTE(SUBSTITUTE(E$1,"standard",""),"|Float",""),ChapterTable!$1:$1,0),0),
      VLOOKUP($A217-ChapterTable!$Q$11,ChapterTable!$1:$1048576,MATCH("최종"&amp;SUBSTITUTE(SUBSTITUTE(E$1,"standard",""),"|Float",""),ChapterTable!$1:$1,0),0)*ChapterTable!$Q$14
    ),
  OFFSET(E217,-$B217+IF($L217,1,0),0)*
    (VLOOKUP(SUBSTITUTE(SUBSTITUTE(E$1,"standard",""),"|Float","")&amp;"인게임누적곱배수",ChapterTable!$S:$T,2,0)^C217
    +VLOOKUP(SUBSTITUTE(SUBSTITUTE(E$1,"standard",""),"|Float","")&amp;"인게임누적합배수",ChapterTable!$S:$T,2,0)*C217)
  )
  )
  )
)</f>
        <v>1245.375</v>
      </c>
      <c r="F217" s="1">
        <f ca="1">IF(AND($A217=0,$B217=1),
    VLOOKUP(1,ChapterTable!$1:$1048576,MATCH("최종"&amp;SUBSTITUTE(SUBSTITUTE(F$1,"standard",""),"|Float",""),ChapterTable!$1:$1,0),0)*ChapterTable!$Q$17,
  IF(AND($A217=0,$B217=0),
    F218,
  IF($B217=0,
    VLOOKUP($A217,ChapterTable!$1:$1048576,MATCH("최종"&amp;SUBSTITUTE(SUBSTITUTE(F$1,"standard",""),"|Float",""),ChapterTable!$1:$1,0),0),
  IF($B217=1,
    IF($L217=FALSE,
      VLOOKUP($A217,ChapterTable!$1:$1048576,MATCH("최종"&amp;SUBSTITUTE(SUBSTITUTE(F$1,"standard",""),"|Float",""),ChapterTable!$1:$1,0),0),
      VLOOKUP($A217-ChapterTable!$Q$11,ChapterTable!$1:$1048576,MATCH("최종"&amp;SUBSTITUTE(SUBSTITUTE(F$1,"standard",""),"|Float",""),ChapterTable!$1:$1,0),0)*ChapterTable!$Q$14
    ),
  OFFSET(F217,-$B217+IF($L217,1,0),0)*
    (VLOOKUP(SUBSTITUTE(SUBSTITUTE(F$1,"standard",""),"|Float","")&amp;"인게임누적곱배수",ChapterTable!$S:$T,2,0)^D217
    +VLOOKUP(SUBSTITUTE(SUBSTITUTE(F$1,"standard",""),"|Float","")&amp;"인게임누적합배수",ChapterTable!$S:$T,2,0)*D217)
  )
  )
  )
)</f>
        <v>540</v>
      </c>
      <c r="G217" t="s">
        <v>76</v>
      </c>
      <c r="J217" t="str">
        <f>IF(ISBLANK(I217),"",
IFERROR(VLOOKUP(I217,[1]StringTable!$1:$1048576,MATCH([1]StringTable!$B$1,[1]StringTable!$1:$1,0),0),
IFERROR(VLOOKUP(I217,[1]InApkStringTable!$1:$1048576,MATCH([1]InApkStringTable!$B$1,[1]InApkStringTable!$1:$1,0),0),
"스트링없음")))</f>
        <v/>
      </c>
      <c r="L217" t="b">
        <v>0</v>
      </c>
      <c r="M217" t="s">
        <v>24</v>
      </c>
      <c r="N217" t="str">
        <f>IF(ISBLANK(M217),"",IF(ISERROR(VLOOKUP(M217,MapTable!$A:$A,1,0)),"맵없음",""))</f>
        <v/>
      </c>
      <c r="O217">
        <f t="shared" si="13"/>
        <v>4</v>
      </c>
      <c r="Q217">
        <f t="shared" si="14"/>
        <v>4</v>
      </c>
      <c r="R217" t="b">
        <f t="shared" ca="1" si="15"/>
        <v>0</v>
      </c>
      <c r="T217" t="b">
        <f t="shared" ca="1" si="16"/>
        <v>0</v>
      </c>
      <c r="V217" t="str">
        <f>IF(ISBLANK(U217),"",IF(ISERROR(VLOOKUP(U217,MapTable!$A:$A,1,0)),"맵없음",""))</f>
        <v/>
      </c>
      <c r="X217" t="str">
        <f>IF(ISBLANK(W217),"",
IF(ISERROR(FIND(",",W217)),
  IF(ISERROR(VLOOKUP(W217,MapTable!$A:$A,1,0)),"맵없음",
  ""),
IF(ISERROR(FIND(",",W217,FIND(",",W217)+1)),
  IF(OR(ISERROR(VLOOKUP(LEFT(W217,FIND(",",W217)-1),MapTable!$A:$A,1,0)),ISERROR(VLOOKUP(TRIM(MID(W217,FIND(",",W217)+1,999)),MapTable!$A:$A,1,0))),"맵없음",
  ""),
IF(ISERROR(FIND(",",W217,FIND(",",W217,FIND(",",W217)+1)+1)),
  IF(OR(ISERROR(VLOOKUP(LEFT(W217,FIND(",",W217)-1),MapTable!$A:$A,1,0)),ISERROR(VLOOKUP(TRIM(MID(W217,FIND(",",W217)+1,FIND(",",W217,FIND(",",W217)+1)-FIND(",",W217)-1)),MapTable!$A:$A,1,0)),ISERROR(VLOOKUP(TRIM(MID(W217,FIND(",",W217,FIND(",",W217)+1)+1,999)),MapTable!$A:$A,1,0))),"맵없음",
  ""),
IF(ISERROR(FIND(",",W217,FIND(",",W217,FIND(",",W217,FIND(",",W217)+1)+1)+1)),
  IF(OR(ISERROR(VLOOKUP(LEFT(W217,FIND(",",W217)-1),MapTable!$A:$A,1,0)),ISERROR(VLOOKUP(TRIM(MID(W217,FIND(",",W217)+1,FIND(",",W217,FIND(",",W217)+1)-FIND(",",W217)-1)),MapTable!$A:$A,1,0)),ISERROR(VLOOKUP(TRIM(MID(W217,FIND(",",W217,FIND(",",W217)+1)+1,FIND(",",W217,FIND(",",W217,FIND(",",W217)+1)+1)-FIND(",",W217,FIND(",",W217)+1)-1)),MapTable!$A:$A,1,0)),ISERROR(VLOOKUP(TRIM(MID(W217,FIND(",",W217,FIND(",",W217,FIND(",",W217)+1)+1)+1,999)),MapTable!$A:$A,1,0))),"맵없음",
  ""),
)))))</f>
        <v/>
      </c>
      <c r="AC217" t="str">
        <f>IF(ISBLANK(AB217),"",IF(ISERROR(VLOOKUP(AB217,[3]DropTable!$A:$A,1,0)),"드랍없음",""))</f>
        <v/>
      </c>
      <c r="AE217" t="str">
        <f>IF(ISBLANK(AD217),"",IF(ISERROR(VLOOKUP(AD217,[3]DropTable!$A:$A,1,0)),"드랍없음",""))</f>
        <v/>
      </c>
      <c r="AG217">
        <v>9.8000000000000007</v>
      </c>
      <c r="AH217">
        <v>1</v>
      </c>
    </row>
    <row r="218" spans="1:34" x14ac:dyDescent="0.3">
      <c r="A218">
        <v>4</v>
      </c>
      <c r="B218">
        <v>32</v>
      </c>
      <c r="C218">
        <f>IF(OR($L218=TRUE,$A218=0,MOD($A218,ChapterTable!$S$20)&lt;&gt;0),
MAX(0,INT(($B218+ChapterTable!$Q$26+VLOOKUP(SUBSTITUTE(C$1,"성장단계","")&amp;"단계오프셋",ChapterTable!$S:$T,2,0))/ChapterTable!$Q$23)),
MAX(0,INT(($B218+ChapterTable!$S$26+VLOOKUP(SUBSTITUTE(C$1,"성장단계","")&amp;"보스단계오프셋",ChapterTable!$S:$T,2,0))/ChapterTable!$S$23)))</f>
        <v>3</v>
      </c>
      <c r="D218">
        <f>IF(OR($L218=TRUE,$A218=0,MOD($A218,ChapterTable!$S$20)&lt;&gt;0),
MAX(0,INT(($B218+ChapterTable!$Q$26+VLOOKUP(SUBSTITUTE(D$1,"성장단계","")&amp;"단계오프셋",ChapterTable!$S:$T,2,0))/ChapterTable!$Q$23)),
MAX(0,INT(($B218+ChapterTable!$S$26+VLOOKUP(SUBSTITUTE(D$1,"성장단계","")&amp;"보스단계오프셋",ChapterTable!$S:$T,2,0))/ChapterTable!$S$23)))</f>
        <v>3</v>
      </c>
      <c r="E218" s="1">
        <f ca="1">IF(AND($A218=0,$B218=1),
    VLOOKUP(1,ChapterTable!$1:$1048576,MATCH("최종"&amp;SUBSTITUTE(SUBSTITUTE(E$1,"standard",""),"|Float",""),ChapterTable!$1:$1,0),0)*ChapterTable!$Q$17,
  IF(AND($A218=0,$B218=0),
    E219,
  IF($B218=0,
    VLOOKUP($A218,ChapterTable!$1:$1048576,MATCH("최종"&amp;SUBSTITUTE(SUBSTITUTE(E$1,"standard",""),"|Float",""),ChapterTable!$1:$1,0),0),
  IF($B218=1,
    IF($L218=FALSE,
      VLOOKUP($A218,ChapterTable!$1:$1048576,MATCH("최종"&amp;SUBSTITUTE(SUBSTITUTE(E$1,"standard",""),"|Float",""),ChapterTable!$1:$1,0),0),
      VLOOKUP($A218-ChapterTable!$Q$11,ChapterTable!$1:$1048576,MATCH("최종"&amp;SUBSTITUTE(SUBSTITUTE(E$1,"standard",""),"|Float",""),ChapterTable!$1:$1,0),0)*ChapterTable!$Q$14
    ),
  OFFSET(E218,-$B218+IF($L218,1,0),0)*
    (VLOOKUP(SUBSTITUTE(SUBSTITUTE(E$1,"standard",""),"|Float","")&amp;"인게임누적곱배수",ChapterTable!$S:$T,2,0)^C218
    +VLOOKUP(SUBSTITUTE(SUBSTITUTE(E$1,"standard",""),"|Float","")&amp;"인게임누적합배수",ChapterTable!$S:$T,2,0)*C218)
  )
  )
  )
)</f>
        <v>1245.375</v>
      </c>
      <c r="F218" s="1">
        <f ca="1">IF(AND($A218=0,$B218=1),
    VLOOKUP(1,ChapterTable!$1:$1048576,MATCH("최종"&amp;SUBSTITUTE(SUBSTITUTE(F$1,"standard",""),"|Float",""),ChapterTable!$1:$1,0),0)*ChapterTable!$Q$17,
  IF(AND($A218=0,$B218=0),
    F219,
  IF($B218=0,
    VLOOKUP($A218,ChapterTable!$1:$1048576,MATCH("최종"&amp;SUBSTITUTE(SUBSTITUTE(F$1,"standard",""),"|Float",""),ChapterTable!$1:$1,0),0),
  IF($B218=1,
    IF($L218=FALSE,
      VLOOKUP($A218,ChapterTable!$1:$1048576,MATCH("최종"&amp;SUBSTITUTE(SUBSTITUTE(F$1,"standard",""),"|Float",""),ChapterTable!$1:$1,0),0),
      VLOOKUP($A218-ChapterTable!$Q$11,ChapterTable!$1:$1048576,MATCH("최종"&amp;SUBSTITUTE(SUBSTITUTE(F$1,"standard",""),"|Float",""),ChapterTable!$1:$1,0),0)*ChapterTable!$Q$14
    ),
  OFFSET(F218,-$B218+IF($L218,1,0),0)*
    (VLOOKUP(SUBSTITUTE(SUBSTITUTE(F$1,"standard",""),"|Float","")&amp;"인게임누적곱배수",ChapterTable!$S:$T,2,0)^D218
    +VLOOKUP(SUBSTITUTE(SUBSTITUTE(F$1,"standard",""),"|Float","")&amp;"인게임누적합배수",ChapterTable!$S:$T,2,0)*D218)
  )
  )
  )
)</f>
        <v>540</v>
      </c>
      <c r="G218" t="s">
        <v>76</v>
      </c>
      <c r="J218" t="str">
        <f>IF(ISBLANK(I218),"",
IFERROR(VLOOKUP(I218,[1]StringTable!$1:$1048576,MATCH([1]StringTable!$B$1,[1]StringTable!$1:$1,0),0),
IFERROR(VLOOKUP(I218,[1]InApkStringTable!$1:$1048576,MATCH([1]InApkStringTable!$B$1,[1]InApkStringTable!$1:$1,0),0),
"스트링없음")))</f>
        <v/>
      </c>
      <c r="L218" t="b">
        <v>0</v>
      </c>
      <c r="M218" t="s">
        <v>24</v>
      </c>
      <c r="N218" t="str">
        <f>IF(ISBLANK(M218),"",IF(ISERROR(VLOOKUP(M218,MapTable!$A:$A,1,0)),"맵없음",""))</f>
        <v/>
      </c>
      <c r="O218">
        <f t="shared" si="13"/>
        <v>4</v>
      </c>
      <c r="Q218">
        <f t="shared" si="14"/>
        <v>4</v>
      </c>
      <c r="R218" t="b">
        <f t="shared" ca="1" si="15"/>
        <v>0</v>
      </c>
      <c r="T218" t="b">
        <f t="shared" ca="1" si="16"/>
        <v>0</v>
      </c>
      <c r="V218" t="str">
        <f>IF(ISBLANK(U218),"",IF(ISERROR(VLOOKUP(U218,MapTable!$A:$A,1,0)),"맵없음",""))</f>
        <v/>
      </c>
      <c r="X218" t="str">
        <f>IF(ISBLANK(W218),"",
IF(ISERROR(FIND(",",W218)),
  IF(ISERROR(VLOOKUP(W218,MapTable!$A:$A,1,0)),"맵없음",
  ""),
IF(ISERROR(FIND(",",W218,FIND(",",W218)+1)),
  IF(OR(ISERROR(VLOOKUP(LEFT(W218,FIND(",",W218)-1),MapTable!$A:$A,1,0)),ISERROR(VLOOKUP(TRIM(MID(W218,FIND(",",W218)+1,999)),MapTable!$A:$A,1,0))),"맵없음",
  ""),
IF(ISERROR(FIND(",",W218,FIND(",",W218,FIND(",",W218)+1)+1)),
  IF(OR(ISERROR(VLOOKUP(LEFT(W218,FIND(",",W218)-1),MapTable!$A:$A,1,0)),ISERROR(VLOOKUP(TRIM(MID(W218,FIND(",",W218)+1,FIND(",",W218,FIND(",",W218)+1)-FIND(",",W218)-1)),MapTable!$A:$A,1,0)),ISERROR(VLOOKUP(TRIM(MID(W218,FIND(",",W218,FIND(",",W218)+1)+1,999)),MapTable!$A:$A,1,0))),"맵없음",
  ""),
IF(ISERROR(FIND(",",W218,FIND(",",W218,FIND(",",W218,FIND(",",W218)+1)+1)+1)),
  IF(OR(ISERROR(VLOOKUP(LEFT(W218,FIND(",",W218)-1),MapTable!$A:$A,1,0)),ISERROR(VLOOKUP(TRIM(MID(W218,FIND(",",W218)+1,FIND(",",W218,FIND(",",W218)+1)-FIND(",",W218)-1)),MapTable!$A:$A,1,0)),ISERROR(VLOOKUP(TRIM(MID(W218,FIND(",",W218,FIND(",",W218)+1)+1,FIND(",",W218,FIND(",",W218,FIND(",",W218)+1)+1)-FIND(",",W218,FIND(",",W218)+1)-1)),MapTable!$A:$A,1,0)),ISERROR(VLOOKUP(TRIM(MID(W218,FIND(",",W218,FIND(",",W218,FIND(",",W218)+1)+1)+1,999)),MapTable!$A:$A,1,0))),"맵없음",
  ""),
)))))</f>
        <v/>
      </c>
      <c r="AC218" t="str">
        <f>IF(ISBLANK(AB218),"",IF(ISERROR(VLOOKUP(AB218,[3]DropTable!$A:$A,1,0)),"드랍없음",""))</f>
        <v/>
      </c>
      <c r="AE218" t="str">
        <f>IF(ISBLANK(AD218),"",IF(ISERROR(VLOOKUP(AD218,[3]DropTable!$A:$A,1,0)),"드랍없음",""))</f>
        <v/>
      </c>
      <c r="AG218">
        <v>9.8000000000000007</v>
      </c>
      <c r="AH218">
        <v>1</v>
      </c>
    </row>
    <row r="219" spans="1:34" x14ac:dyDescent="0.3">
      <c r="A219">
        <v>4</v>
      </c>
      <c r="B219">
        <v>33</v>
      </c>
      <c r="C219">
        <f>IF(OR($L219=TRUE,$A219=0,MOD($A219,ChapterTable!$S$20)&lt;&gt;0),
MAX(0,INT(($B219+ChapterTable!$Q$26+VLOOKUP(SUBSTITUTE(C$1,"성장단계","")&amp;"단계오프셋",ChapterTable!$S:$T,2,0))/ChapterTable!$Q$23)),
MAX(0,INT(($B219+ChapterTable!$S$26+VLOOKUP(SUBSTITUTE(C$1,"성장단계","")&amp;"보스단계오프셋",ChapterTable!$S:$T,2,0))/ChapterTable!$S$23)))</f>
        <v>3</v>
      </c>
      <c r="D219">
        <f>IF(OR($L219=TRUE,$A219=0,MOD($A219,ChapterTable!$S$20)&lt;&gt;0),
MAX(0,INT(($B219+ChapterTable!$Q$26+VLOOKUP(SUBSTITUTE(D$1,"성장단계","")&amp;"단계오프셋",ChapterTable!$S:$T,2,0))/ChapterTable!$Q$23)),
MAX(0,INT(($B219+ChapterTable!$S$26+VLOOKUP(SUBSTITUTE(D$1,"성장단계","")&amp;"보스단계오프셋",ChapterTable!$S:$T,2,0))/ChapterTable!$S$23)))</f>
        <v>3</v>
      </c>
      <c r="E219" s="1">
        <f ca="1">IF(AND($A219=0,$B219=1),
    VLOOKUP(1,ChapterTable!$1:$1048576,MATCH("최종"&amp;SUBSTITUTE(SUBSTITUTE(E$1,"standard",""),"|Float",""),ChapterTable!$1:$1,0),0)*ChapterTable!$Q$17,
  IF(AND($A219=0,$B219=0),
    E220,
  IF($B219=0,
    VLOOKUP($A219,ChapterTable!$1:$1048576,MATCH("최종"&amp;SUBSTITUTE(SUBSTITUTE(E$1,"standard",""),"|Float",""),ChapterTable!$1:$1,0),0),
  IF($B219=1,
    IF($L219=FALSE,
      VLOOKUP($A219,ChapterTable!$1:$1048576,MATCH("최종"&amp;SUBSTITUTE(SUBSTITUTE(E$1,"standard",""),"|Float",""),ChapterTable!$1:$1,0),0),
      VLOOKUP($A219-ChapterTable!$Q$11,ChapterTable!$1:$1048576,MATCH("최종"&amp;SUBSTITUTE(SUBSTITUTE(E$1,"standard",""),"|Float",""),ChapterTable!$1:$1,0),0)*ChapterTable!$Q$14
    ),
  OFFSET(E219,-$B219+IF($L219,1,0),0)*
    (VLOOKUP(SUBSTITUTE(SUBSTITUTE(E$1,"standard",""),"|Float","")&amp;"인게임누적곱배수",ChapterTable!$S:$T,2,0)^C219
    +VLOOKUP(SUBSTITUTE(SUBSTITUTE(E$1,"standard",""),"|Float","")&amp;"인게임누적합배수",ChapterTable!$S:$T,2,0)*C219)
  )
  )
  )
)</f>
        <v>1245.375</v>
      </c>
      <c r="F219" s="1">
        <f ca="1">IF(AND($A219=0,$B219=1),
    VLOOKUP(1,ChapterTable!$1:$1048576,MATCH("최종"&amp;SUBSTITUTE(SUBSTITUTE(F$1,"standard",""),"|Float",""),ChapterTable!$1:$1,0),0)*ChapterTable!$Q$17,
  IF(AND($A219=0,$B219=0),
    F220,
  IF($B219=0,
    VLOOKUP($A219,ChapterTable!$1:$1048576,MATCH("최종"&amp;SUBSTITUTE(SUBSTITUTE(F$1,"standard",""),"|Float",""),ChapterTable!$1:$1,0),0),
  IF($B219=1,
    IF($L219=FALSE,
      VLOOKUP($A219,ChapterTable!$1:$1048576,MATCH("최종"&amp;SUBSTITUTE(SUBSTITUTE(F$1,"standard",""),"|Float",""),ChapterTable!$1:$1,0),0),
      VLOOKUP($A219-ChapterTable!$Q$11,ChapterTable!$1:$1048576,MATCH("최종"&amp;SUBSTITUTE(SUBSTITUTE(F$1,"standard",""),"|Float",""),ChapterTable!$1:$1,0),0)*ChapterTable!$Q$14
    ),
  OFFSET(F219,-$B219+IF($L219,1,0),0)*
    (VLOOKUP(SUBSTITUTE(SUBSTITUTE(F$1,"standard",""),"|Float","")&amp;"인게임누적곱배수",ChapterTable!$S:$T,2,0)^D219
    +VLOOKUP(SUBSTITUTE(SUBSTITUTE(F$1,"standard",""),"|Float","")&amp;"인게임누적합배수",ChapterTable!$S:$T,2,0)*D219)
  )
  )
  )
)</f>
        <v>540</v>
      </c>
      <c r="G219" t="s">
        <v>76</v>
      </c>
      <c r="J219" t="str">
        <f>IF(ISBLANK(I219),"",
IFERROR(VLOOKUP(I219,[1]StringTable!$1:$1048576,MATCH([1]StringTable!$B$1,[1]StringTable!$1:$1,0),0),
IFERROR(VLOOKUP(I219,[1]InApkStringTable!$1:$1048576,MATCH([1]InApkStringTable!$B$1,[1]InApkStringTable!$1:$1,0),0),
"스트링없음")))</f>
        <v/>
      </c>
      <c r="L219" t="b">
        <v>0</v>
      </c>
      <c r="M219" t="s">
        <v>24</v>
      </c>
      <c r="N219" t="str">
        <f>IF(ISBLANK(M219),"",IF(ISERROR(VLOOKUP(M219,MapTable!$A:$A,1,0)),"맵없음",""))</f>
        <v/>
      </c>
      <c r="O219">
        <f t="shared" si="13"/>
        <v>4</v>
      </c>
      <c r="Q219">
        <f t="shared" si="14"/>
        <v>4</v>
      </c>
      <c r="R219" t="b">
        <f t="shared" ca="1" si="15"/>
        <v>0</v>
      </c>
      <c r="T219" t="b">
        <f t="shared" ca="1" si="16"/>
        <v>0</v>
      </c>
      <c r="V219" t="str">
        <f>IF(ISBLANK(U219),"",IF(ISERROR(VLOOKUP(U219,MapTable!$A:$A,1,0)),"맵없음",""))</f>
        <v/>
      </c>
      <c r="X219" t="str">
        <f>IF(ISBLANK(W219),"",
IF(ISERROR(FIND(",",W219)),
  IF(ISERROR(VLOOKUP(W219,MapTable!$A:$A,1,0)),"맵없음",
  ""),
IF(ISERROR(FIND(",",W219,FIND(",",W219)+1)),
  IF(OR(ISERROR(VLOOKUP(LEFT(W219,FIND(",",W219)-1),MapTable!$A:$A,1,0)),ISERROR(VLOOKUP(TRIM(MID(W219,FIND(",",W219)+1,999)),MapTable!$A:$A,1,0))),"맵없음",
  ""),
IF(ISERROR(FIND(",",W219,FIND(",",W219,FIND(",",W219)+1)+1)),
  IF(OR(ISERROR(VLOOKUP(LEFT(W219,FIND(",",W219)-1),MapTable!$A:$A,1,0)),ISERROR(VLOOKUP(TRIM(MID(W219,FIND(",",W219)+1,FIND(",",W219,FIND(",",W219)+1)-FIND(",",W219)-1)),MapTable!$A:$A,1,0)),ISERROR(VLOOKUP(TRIM(MID(W219,FIND(",",W219,FIND(",",W219)+1)+1,999)),MapTable!$A:$A,1,0))),"맵없음",
  ""),
IF(ISERROR(FIND(",",W219,FIND(",",W219,FIND(",",W219,FIND(",",W219)+1)+1)+1)),
  IF(OR(ISERROR(VLOOKUP(LEFT(W219,FIND(",",W219)-1),MapTable!$A:$A,1,0)),ISERROR(VLOOKUP(TRIM(MID(W219,FIND(",",W219)+1,FIND(",",W219,FIND(",",W219)+1)-FIND(",",W219)-1)),MapTable!$A:$A,1,0)),ISERROR(VLOOKUP(TRIM(MID(W219,FIND(",",W219,FIND(",",W219)+1)+1,FIND(",",W219,FIND(",",W219,FIND(",",W219)+1)+1)-FIND(",",W219,FIND(",",W219)+1)-1)),MapTable!$A:$A,1,0)),ISERROR(VLOOKUP(TRIM(MID(W219,FIND(",",W219,FIND(",",W219,FIND(",",W219)+1)+1)+1,999)),MapTable!$A:$A,1,0))),"맵없음",
  ""),
)))))</f>
        <v/>
      </c>
      <c r="AC219" t="str">
        <f>IF(ISBLANK(AB219),"",IF(ISERROR(VLOOKUP(AB219,[3]DropTable!$A:$A,1,0)),"드랍없음",""))</f>
        <v/>
      </c>
      <c r="AE219" t="str">
        <f>IF(ISBLANK(AD219),"",IF(ISERROR(VLOOKUP(AD219,[3]DropTable!$A:$A,1,0)),"드랍없음",""))</f>
        <v/>
      </c>
      <c r="AG219">
        <v>9.8000000000000007</v>
      </c>
      <c r="AH219">
        <v>1</v>
      </c>
    </row>
    <row r="220" spans="1:34" x14ac:dyDescent="0.3">
      <c r="A220">
        <v>4</v>
      </c>
      <c r="B220">
        <v>34</v>
      </c>
      <c r="C220">
        <f>IF(OR($L220=TRUE,$A220=0,MOD($A220,ChapterTable!$S$20)&lt;&gt;0),
MAX(0,INT(($B220+ChapterTable!$Q$26+VLOOKUP(SUBSTITUTE(C$1,"성장단계","")&amp;"단계오프셋",ChapterTable!$S:$T,2,0))/ChapterTable!$Q$23)),
MAX(0,INT(($B220+ChapterTable!$S$26+VLOOKUP(SUBSTITUTE(C$1,"성장단계","")&amp;"보스단계오프셋",ChapterTable!$S:$T,2,0))/ChapterTable!$S$23)))</f>
        <v>3</v>
      </c>
      <c r="D220">
        <f>IF(OR($L220=TRUE,$A220=0,MOD($A220,ChapterTable!$S$20)&lt;&gt;0),
MAX(0,INT(($B220+ChapterTable!$Q$26+VLOOKUP(SUBSTITUTE(D$1,"성장단계","")&amp;"단계오프셋",ChapterTable!$S:$T,2,0))/ChapterTable!$Q$23)),
MAX(0,INT(($B220+ChapterTable!$S$26+VLOOKUP(SUBSTITUTE(D$1,"성장단계","")&amp;"보스단계오프셋",ChapterTable!$S:$T,2,0))/ChapterTable!$S$23)))</f>
        <v>3</v>
      </c>
      <c r="E220" s="1">
        <f ca="1">IF(AND($A220=0,$B220=1),
    VLOOKUP(1,ChapterTable!$1:$1048576,MATCH("최종"&amp;SUBSTITUTE(SUBSTITUTE(E$1,"standard",""),"|Float",""),ChapterTable!$1:$1,0),0)*ChapterTable!$Q$17,
  IF(AND($A220=0,$B220=0),
    E221,
  IF($B220=0,
    VLOOKUP($A220,ChapterTable!$1:$1048576,MATCH("최종"&amp;SUBSTITUTE(SUBSTITUTE(E$1,"standard",""),"|Float",""),ChapterTable!$1:$1,0),0),
  IF($B220=1,
    IF($L220=FALSE,
      VLOOKUP($A220,ChapterTable!$1:$1048576,MATCH("최종"&amp;SUBSTITUTE(SUBSTITUTE(E$1,"standard",""),"|Float",""),ChapterTable!$1:$1,0),0),
      VLOOKUP($A220-ChapterTable!$Q$11,ChapterTable!$1:$1048576,MATCH("최종"&amp;SUBSTITUTE(SUBSTITUTE(E$1,"standard",""),"|Float",""),ChapterTable!$1:$1,0),0)*ChapterTable!$Q$14
    ),
  OFFSET(E220,-$B220+IF($L220,1,0),0)*
    (VLOOKUP(SUBSTITUTE(SUBSTITUTE(E$1,"standard",""),"|Float","")&amp;"인게임누적곱배수",ChapterTable!$S:$T,2,0)^C220
    +VLOOKUP(SUBSTITUTE(SUBSTITUTE(E$1,"standard",""),"|Float","")&amp;"인게임누적합배수",ChapterTable!$S:$T,2,0)*C220)
  )
  )
  )
)</f>
        <v>1245.375</v>
      </c>
      <c r="F220" s="1">
        <f ca="1">IF(AND($A220=0,$B220=1),
    VLOOKUP(1,ChapterTable!$1:$1048576,MATCH("최종"&amp;SUBSTITUTE(SUBSTITUTE(F$1,"standard",""),"|Float",""),ChapterTable!$1:$1,0),0)*ChapterTable!$Q$17,
  IF(AND($A220=0,$B220=0),
    F221,
  IF($B220=0,
    VLOOKUP($A220,ChapterTable!$1:$1048576,MATCH("최종"&amp;SUBSTITUTE(SUBSTITUTE(F$1,"standard",""),"|Float",""),ChapterTable!$1:$1,0),0),
  IF($B220=1,
    IF($L220=FALSE,
      VLOOKUP($A220,ChapterTable!$1:$1048576,MATCH("최종"&amp;SUBSTITUTE(SUBSTITUTE(F$1,"standard",""),"|Float",""),ChapterTable!$1:$1,0),0),
      VLOOKUP($A220-ChapterTable!$Q$11,ChapterTable!$1:$1048576,MATCH("최종"&amp;SUBSTITUTE(SUBSTITUTE(F$1,"standard",""),"|Float",""),ChapterTable!$1:$1,0),0)*ChapterTable!$Q$14
    ),
  OFFSET(F220,-$B220+IF($L220,1,0),0)*
    (VLOOKUP(SUBSTITUTE(SUBSTITUTE(F$1,"standard",""),"|Float","")&amp;"인게임누적곱배수",ChapterTable!$S:$T,2,0)^D220
    +VLOOKUP(SUBSTITUTE(SUBSTITUTE(F$1,"standard",""),"|Float","")&amp;"인게임누적합배수",ChapterTable!$S:$T,2,0)*D220)
  )
  )
  )
)</f>
        <v>540</v>
      </c>
      <c r="G220" t="s">
        <v>76</v>
      </c>
      <c r="J220" t="str">
        <f>IF(ISBLANK(I220),"",
IFERROR(VLOOKUP(I220,[1]StringTable!$1:$1048576,MATCH([1]StringTable!$B$1,[1]StringTable!$1:$1,0),0),
IFERROR(VLOOKUP(I220,[1]InApkStringTable!$1:$1048576,MATCH([1]InApkStringTable!$B$1,[1]InApkStringTable!$1:$1,0),0),
"스트링없음")))</f>
        <v/>
      </c>
      <c r="L220" t="b">
        <v>0</v>
      </c>
      <c r="M220" t="s">
        <v>24</v>
      </c>
      <c r="N220" t="str">
        <f>IF(ISBLANK(M220),"",IF(ISERROR(VLOOKUP(M220,MapTable!$A:$A,1,0)),"맵없음",""))</f>
        <v/>
      </c>
      <c r="O220">
        <f t="shared" si="13"/>
        <v>4</v>
      </c>
      <c r="Q220">
        <f t="shared" si="14"/>
        <v>4</v>
      </c>
      <c r="R220" t="b">
        <f t="shared" ca="1" si="15"/>
        <v>0</v>
      </c>
      <c r="T220" t="b">
        <f t="shared" ca="1" si="16"/>
        <v>0</v>
      </c>
      <c r="V220" t="str">
        <f>IF(ISBLANK(U220),"",IF(ISERROR(VLOOKUP(U220,MapTable!$A:$A,1,0)),"맵없음",""))</f>
        <v/>
      </c>
      <c r="X220" t="str">
        <f>IF(ISBLANK(W220),"",
IF(ISERROR(FIND(",",W220)),
  IF(ISERROR(VLOOKUP(W220,MapTable!$A:$A,1,0)),"맵없음",
  ""),
IF(ISERROR(FIND(",",W220,FIND(",",W220)+1)),
  IF(OR(ISERROR(VLOOKUP(LEFT(W220,FIND(",",W220)-1),MapTable!$A:$A,1,0)),ISERROR(VLOOKUP(TRIM(MID(W220,FIND(",",W220)+1,999)),MapTable!$A:$A,1,0))),"맵없음",
  ""),
IF(ISERROR(FIND(",",W220,FIND(",",W220,FIND(",",W220)+1)+1)),
  IF(OR(ISERROR(VLOOKUP(LEFT(W220,FIND(",",W220)-1),MapTable!$A:$A,1,0)),ISERROR(VLOOKUP(TRIM(MID(W220,FIND(",",W220)+1,FIND(",",W220,FIND(",",W220)+1)-FIND(",",W220)-1)),MapTable!$A:$A,1,0)),ISERROR(VLOOKUP(TRIM(MID(W220,FIND(",",W220,FIND(",",W220)+1)+1,999)),MapTable!$A:$A,1,0))),"맵없음",
  ""),
IF(ISERROR(FIND(",",W220,FIND(",",W220,FIND(",",W220,FIND(",",W220)+1)+1)+1)),
  IF(OR(ISERROR(VLOOKUP(LEFT(W220,FIND(",",W220)-1),MapTable!$A:$A,1,0)),ISERROR(VLOOKUP(TRIM(MID(W220,FIND(",",W220)+1,FIND(",",W220,FIND(",",W220)+1)-FIND(",",W220)-1)),MapTable!$A:$A,1,0)),ISERROR(VLOOKUP(TRIM(MID(W220,FIND(",",W220,FIND(",",W220)+1)+1,FIND(",",W220,FIND(",",W220,FIND(",",W220)+1)+1)-FIND(",",W220,FIND(",",W220)+1)-1)),MapTable!$A:$A,1,0)),ISERROR(VLOOKUP(TRIM(MID(W220,FIND(",",W220,FIND(",",W220,FIND(",",W220)+1)+1)+1,999)),MapTable!$A:$A,1,0))),"맵없음",
  ""),
)))))</f>
        <v/>
      </c>
      <c r="AC220" t="str">
        <f>IF(ISBLANK(AB220),"",IF(ISERROR(VLOOKUP(AB220,[3]DropTable!$A:$A,1,0)),"드랍없음",""))</f>
        <v/>
      </c>
      <c r="AE220" t="str">
        <f>IF(ISBLANK(AD220),"",IF(ISERROR(VLOOKUP(AD220,[3]DropTable!$A:$A,1,0)),"드랍없음",""))</f>
        <v/>
      </c>
      <c r="AG220">
        <v>9.8000000000000007</v>
      </c>
      <c r="AH220">
        <v>1</v>
      </c>
    </row>
    <row r="221" spans="1:34" x14ac:dyDescent="0.3">
      <c r="A221">
        <v>4</v>
      </c>
      <c r="B221">
        <v>35</v>
      </c>
      <c r="C221">
        <f>IF(OR($L221=TRUE,$A221=0,MOD($A221,ChapterTable!$S$20)&lt;&gt;0),
MAX(0,INT(($B221+ChapterTable!$Q$26+VLOOKUP(SUBSTITUTE(C$1,"성장단계","")&amp;"단계오프셋",ChapterTable!$S:$T,2,0))/ChapterTable!$Q$23)),
MAX(0,INT(($B221+ChapterTable!$S$26+VLOOKUP(SUBSTITUTE(C$1,"성장단계","")&amp;"보스단계오프셋",ChapterTable!$S:$T,2,0))/ChapterTable!$S$23)))</f>
        <v>3</v>
      </c>
      <c r="D221">
        <f>IF(OR($L221=TRUE,$A221=0,MOD($A221,ChapterTable!$S$20)&lt;&gt;0),
MAX(0,INT(($B221+ChapterTable!$Q$26+VLOOKUP(SUBSTITUTE(D$1,"성장단계","")&amp;"단계오프셋",ChapterTable!$S:$T,2,0))/ChapterTable!$Q$23)),
MAX(0,INT(($B221+ChapterTable!$S$26+VLOOKUP(SUBSTITUTE(D$1,"성장단계","")&amp;"보스단계오프셋",ChapterTable!$S:$T,2,0))/ChapterTable!$S$23)))</f>
        <v>3</v>
      </c>
      <c r="E221" s="1">
        <f ca="1">IF(AND($A221=0,$B221=1),
    VLOOKUP(1,ChapterTable!$1:$1048576,MATCH("최종"&amp;SUBSTITUTE(SUBSTITUTE(E$1,"standard",""),"|Float",""),ChapterTable!$1:$1,0),0)*ChapterTable!$Q$17,
  IF(AND($A221=0,$B221=0),
    E222,
  IF($B221=0,
    VLOOKUP($A221,ChapterTable!$1:$1048576,MATCH("최종"&amp;SUBSTITUTE(SUBSTITUTE(E$1,"standard",""),"|Float",""),ChapterTable!$1:$1,0),0),
  IF($B221=1,
    IF($L221=FALSE,
      VLOOKUP($A221,ChapterTable!$1:$1048576,MATCH("최종"&amp;SUBSTITUTE(SUBSTITUTE(E$1,"standard",""),"|Float",""),ChapterTable!$1:$1,0),0),
      VLOOKUP($A221-ChapterTable!$Q$11,ChapterTable!$1:$1048576,MATCH("최종"&amp;SUBSTITUTE(SUBSTITUTE(E$1,"standard",""),"|Float",""),ChapterTable!$1:$1,0),0)*ChapterTable!$Q$14
    ),
  OFFSET(E221,-$B221+IF($L221,1,0),0)*
    (VLOOKUP(SUBSTITUTE(SUBSTITUTE(E$1,"standard",""),"|Float","")&amp;"인게임누적곱배수",ChapterTable!$S:$T,2,0)^C221
    +VLOOKUP(SUBSTITUTE(SUBSTITUTE(E$1,"standard",""),"|Float","")&amp;"인게임누적합배수",ChapterTable!$S:$T,2,0)*C221)
  )
  )
  )
)</f>
        <v>1245.375</v>
      </c>
      <c r="F221" s="1">
        <f ca="1">IF(AND($A221=0,$B221=1),
    VLOOKUP(1,ChapterTable!$1:$1048576,MATCH("최종"&amp;SUBSTITUTE(SUBSTITUTE(F$1,"standard",""),"|Float",""),ChapterTable!$1:$1,0),0)*ChapterTable!$Q$17,
  IF(AND($A221=0,$B221=0),
    F222,
  IF($B221=0,
    VLOOKUP($A221,ChapterTable!$1:$1048576,MATCH("최종"&amp;SUBSTITUTE(SUBSTITUTE(F$1,"standard",""),"|Float",""),ChapterTable!$1:$1,0),0),
  IF($B221=1,
    IF($L221=FALSE,
      VLOOKUP($A221,ChapterTable!$1:$1048576,MATCH("최종"&amp;SUBSTITUTE(SUBSTITUTE(F$1,"standard",""),"|Float",""),ChapterTable!$1:$1,0),0),
      VLOOKUP($A221-ChapterTable!$Q$11,ChapterTable!$1:$1048576,MATCH("최종"&amp;SUBSTITUTE(SUBSTITUTE(F$1,"standard",""),"|Float",""),ChapterTable!$1:$1,0),0)*ChapterTable!$Q$14
    ),
  OFFSET(F221,-$B221+IF($L221,1,0),0)*
    (VLOOKUP(SUBSTITUTE(SUBSTITUTE(F$1,"standard",""),"|Float","")&amp;"인게임누적곱배수",ChapterTable!$S:$T,2,0)^D221
    +VLOOKUP(SUBSTITUTE(SUBSTITUTE(F$1,"standard",""),"|Float","")&amp;"인게임누적합배수",ChapterTable!$S:$T,2,0)*D221)
  )
  )
  )
)</f>
        <v>540</v>
      </c>
      <c r="G221" t="s">
        <v>76</v>
      </c>
      <c r="J221" t="str">
        <f>IF(ISBLANK(I221),"",
IFERROR(VLOOKUP(I221,[1]StringTable!$1:$1048576,MATCH([1]StringTable!$B$1,[1]StringTable!$1:$1,0),0),
IFERROR(VLOOKUP(I221,[1]InApkStringTable!$1:$1048576,MATCH([1]InApkStringTable!$B$1,[1]InApkStringTable!$1:$1,0),0),
"스트링없음")))</f>
        <v/>
      </c>
      <c r="L221" t="b">
        <v>0</v>
      </c>
      <c r="M221" t="s">
        <v>24</v>
      </c>
      <c r="N221" t="str">
        <f>IF(ISBLANK(M221),"",IF(ISERROR(VLOOKUP(M221,MapTable!$A:$A,1,0)),"맵없음",""))</f>
        <v/>
      </c>
      <c r="O221">
        <f t="shared" si="13"/>
        <v>11</v>
      </c>
      <c r="Q221">
        <f t="shared" si="14"/>
        <v>11</v>
      </c>
      <c r="R221" t="b">
        <f t="shared" ca="1" si="15"/>
        <v>0</v>
      </c>
      <c r="T221" t="b">
        <f t="shared" ca="1" si="16"/>
        <v>0</v>
      </c>
      <c r="V221" t="str">
        <f>IF(ISBLANK(U221),"",IF(ISERROR(VLOOKUP(U221,MapTable!$A:$A,1,0)),"맵없음",""))</f>
        <v/>
      </c>
      <c r="X221" t="str">
        <f>IF(ISBLANK(W221),"",
IF(ISERROR(FIND(",",W221)),
  IF(ISERROR(VLOOKUP(W221,MapTable!$A:$A,1,0)),"맵없음",
  ""),
IF(ISERROR(FIND(",",W221,FIND(",",W221)+1)),
  IF(OR(ISERROR(VLOOKUP(LEFT(W221,FIND(",",W221)-1),MapTable!$A:$A,1,0)),ISERROR(VLOOKUP(TRIM(MID(W221,FIND(",",W221)+1,999)),MapTable!$A:$A,1,0))),"맵없음",
  ""),
IF(ISERROR(FIND(",",W221,FIND(",",W221,FIND(",",W221)+1)+1)),
  IF(OR(ISERROR(VLOOKUP(LEFT(W221,FIND(",",W221)-1),MapTable!$A:$A,1,0)),ISERROR(VLOOKUP(TRIM(MID(W221,FIND(",",W221)+1,FIND(",",W221,FIND(",",W221)+1)-FIND(",",W221)-1)),MapTable!$A:$A,1,0)),ISERROR(VLOOKUP(TRIM(MID(W221,FIND(",",W221,FIND(",",W221)+1)+1,999)),MapTable!$A:$A,1,0))),"맵없음",
  ""),
IF(ISERROR(FIND(",",W221,FIND(",",W221,FIND(",",W221,FIND(",",W221)+1)+1)+1)),
  IF(OR(ISERROR(VLOOKUP(LEFT(W221,FIND(",",W221)-1),MapTable!$A:$A,1,0)),ISERROR(VLOOKUP(TRIM(MID(W221,FIND(",",W221)+1,FIND(",",W221,FIND(",",W221)+1)-FIND(",",W221)-1)),MapTable!$A:$A,1,0)),ISERROR(VLOOKUP(TRIM(MID(W221,FIND(",",W221,FIND(",",W221)+1)+1,FIND(",",W221,FIND(",",W221,FIND(",",W221)+1)+1)-FIND(",",W221,FIND(",",W221)+1)-1)),MapTable!$A:$A,1,0)),ISERROR(VLOOKUP(TRIM(MID(W221,FIND(",",W221,FIND(",",W221,FIND(",",W221)+1)+1)+1,999)),MapTable!$A:$A,1,0))),"맵없음",
  ""),
)))))</f>
        <v/>
      </c>
      <c r="AC221" t="str">
        <f>IF(ISBLANK(AB221),"",IF(ISERROR(VLOOKUP(AB221,[3]DropTable!$A:$A,1,0)),"드랍없음",""))</f>
        <v/>
      </c>
      <c r="AE221" t="str">
        <f>IF(ISBLANK(AD221),"",IF(ISERROR(VLOOKUP(AD221,[3]DropTable!$A:$A,1,0)),"드랍없음",""))</f>
        <v/>
      </c>
      <c r="AG221">
        <v>9.8000000000000007</v>
      </c>
      <c r="AH221">
        <v>1</v>
      </c>
    </row>
    <row r="222" spans="1:34" x14ac:dyDescent="0.3">
      <c r="A222">
        <v>4</v>
      </c>
      <c r="B222">
        <v>36</v>
      </c>
      <c r="C222">
        <f>IF(OR($L222=TRUE,$A222=0,MOD($A222,ChapterTable!$S$20)&lt;&gt;0),
MAX(0,INT(($B222+ChapterTable!$Q$26+VLOOKUP(SUBSTITUTE(C$1,"성장단계","")&amp;"단계오프셋",ChapterTable!$S:$T,2,0))/ChapterTable!$Q$23)),
MAX(0,INT(($B222+ChapterTable!$S$26+VLOOKUP(SUBSTITUTE(C$1,"성장단계","")&amp;"보스단계오프셋",ChapterTable!$S:$T,2,0))/ChapterTable!$S$23)))</f>
        <v>4</v>
      </c>
      <c r="D222">
        <f>IF(OR($L222=TRUE,$A222=0,MOD($A222,ChapterTable!$S$20)&lt;&gt;0),
MAX(0,INT(($B222+ChapterTable!$Q$26+VLOOKUP(SUBSTITUTE(D$1,"성장단계","")&amp;"단계오프셋",ChapterTable!$S:$T,2,0))/ChapterTable!$Q$23)),
MAX(0,INT(($B222+ChapterTable!$S$26+VLOOKUP(SUBSTITUTE(D$1,"성장단계","")&amp;"보스단계오프셋",ChapterTable!$S:$T,2,0))/ChapterTable!$S$23)))</f>
        <v>3</v>
      </c>
      <c r="E222" s="1">
        <f ca="1">IF(AND($A222=0,$B222=1),
    VLOOKUP(1,ChapterTable!$1:$1048576,MATCH("최종"&amp;SUBSTITUTE(SUBSTITUTE(E$1,"standard",""),"|Float",""),ChapterTable!$1:$1,0),0)*ChapterTable!$Q$17,
  IF(AND($A222=0,$B222=0),
    E223,
  IF($B222=0,
    VLOOKUP($A222,ChapterTable!$1:$1048576,MATCH("최종"&amp;SUBSTITUTE(SUBSTITUTE(E$1,"standard",""),"|Float",""),ChapterTable!$1:$1,0),0),
  IF($B222=1,
    IF($L222=FALSE,
      VLOOKUP($A222,ChapterTable!$1:$1048576,MATCH("최종"&amp;SUBSTITUTE(SUBSTITUTE(E$1,"standard",""),"|Float",""),ChapterTable!$1:$1,0),0),
      VLOOKUP($A222-ChapterTable!$Q$11,ChapterTable!$1:$1048576,MATCH("최종"&amp;SUBSTITUTE(SUBSTITUTE(E$1,"standard",""),"|Float",""),ChapterTable!$1:$1,0),0)*ChapterTable!$Q$14
    ),
  OFFSET(E222,-$B222+IF($L222,1,0),0)*
    (VLOOKUP(SUBSTITUTE(SUBSTITUTE(E$1,"standard",""),"|Float","")&amp;"인게임누적곱배수",ChapterTable!$S:$T,2,0)^C222
    +VLOOKUP(SUBSTITUTE(SUBSTITUTE(E$1,"standard",""),"|Float","")&amp;"인게임누적합배수",ChapterTable!$S:$T,2,0)*C222)
  )
  )
  )
)</f>
        <v>1458</v>
      </c>
      <c r="F222" s="1">
        <f ca="1">IF(AND($A222=0,$B222=1),
    VLOOKUP(1,ChapterTable!$1:$1048576,MATCH("최종"&amp;SUBSTITUTE(SUBSTITUTE(F$1,"standard",""),"|Float",""),ChapterTable!$1:$1,0),0)*ChapterTable!$Q$17,
  IF(AND($A222=0,$B222=0),
    F223,
  IF($B222=0,
    VLOOKUP($A222,ChapterTable!$1:$1048576,MATCH("최종"&amp;SUBSTITUTE(SUBSTITUTE(F$1,"standard",""),"|Float",""),ChapterTable!$1:$1,0),0),
  IF($B222=1,
    IF($L222=FALSE,
      VLOOKUP($A222,ChapterTable!$1:$1048576,MATCH("최종"&amp;SUBSTITUTE(SUBSTITUTE(F$1,"standard",""),"|Float",""),ChapterTable!$1:$1,0),0),
      VLOOKUP($A222-ChapterTable!$Q$11,ChapterTable!$1:$1048576,MATCH("최종"&amp;SUBSTITUTE(SUBSTITUTE(F$1,"standard",""),"|Float",""),ChapterTable!$1:$1,0),0)*ChapterTable!$Q$14
    ),
  OFFSET(F222,-$B222+IF($L222,1,0),0)*
    (VLOOKUP(SUBSTITUTE(SUBSTITUTE(F$1,"standard",""),"|Float","")&amp;"인게임누적곱배수",ChapterTable!$S:$T,2,0)^D222
    +VLOOKUP(SUBSTITUTE(SUBSTITUTE(F$1,"standard",""),"|Float","")&amp;"인게임누적합배수",ChapterTable!$S:$T,2,0)*D222)
  )
  )
  )
)</f>
        <v>540</v>
      </c>
      <c r="G222" t="s">
        <v>76</v>
      </c>
      <c r="J222" t="str">
        <f>IF(ISBLANK(I222),"",
IFERROR(VLOOKUP(I222,[1]StringTable!$1:$1048576,MATCH([1]StringTable!$B$1,[1]StringTable!$1:$1,0),0),
IFERROR(VLOOKUP(I222,[1]InApkStringTable!$1:$1048576,MATCH([1]InApkStringTable!$B$1,[1]InApkStringTable!$1:$1,0),0),
"스트링없음")))</f>
        <v/>
      </c>
      <c r="L222" t="b">
        <v>0</v>
      </c>
      <c r="M222" t="s">
        <v>24</v>
      </c>
      <c r="N222" t="str">
        <f>IF(ISBLANK(M222),"",IF(ISERROR(VLOOKUP(M222,MapTable!$A:$A,1,0)),"맵없음",""))</f>
        <v/>
      </c>
      <c r="O222">
        <f t="shared" si="13"/>
        <v>4</v>
      </c>
      <c r="Q222">
        <f t="shared" si="14"/>
        <v>4</v>
      </c>
      <c r="R222" t="b">
        <f t="shared" ca="1" si="15"/>
        <v>0</v>
      </c>
      <c r="T222" t="b">
        <f t="shared" ca="1" si="16"/>
        <v>0</v>
      </c>
      <c r="V222" t="str">
        <f>IF(ISBLANK(U222),"",IF(ISERROR(VLOOKUP(U222,MapTable!$A:$A,1,0)),"맵없음",""))</f>
        <v/>
      </c>
      <c r="X222" t="str">
        <f>IF(ISBLANK(W222),"",
IF(ISERROR(FIND(",",W222)),
  IF(ISERROR(VLOOKUP(W222,MapTable!$A:$A,1,0)),"맵없음",
  ""),
IF(ISERROR(FIND(",",W222,FIND(",",W222)+1)),
  IF(OR(ISERROR(VLOOKUP(LEFT(W222,FIND(",",W222)-1),MapTable!$A:$A,1,0)),ISERROR(VLOOKUP(TRIM(MID(W222,FIND(",",W222)+1,999)),MapTable!$A:$A,1,0))),"맵없음",
  ""),
IF(ISERROR(FIND(",",W222,FIND(",",W222,FIND(",",W222)+1)+1)),
  IF(OR(ISERROR(VLOOKUP(LEFT(W222,FIND(",",W222)-1),MapTable!$A:$A,1,0)),ISERROR(VLOOKUP(TRIM(MID(W222,FIND(",",W222)+1,FIND(",",W222,FIND(",",W222)+1)-FIND(",",W222)-1)),MapTable!$A:$A,1,0)),ISERROR(VLOOKUP(TRIM(MID(W222,FIND(",",W222,FIND(",",W222)+1)+1,999)),MapTable!$A:$A,1,0))),"맵없음",
  ""),
IF(ISERROR(FIND(",",W222,FIND(",",W222,FIND(",",W222,FIND(",",W222)+1)+1)+1)),
  IF(OR(ISERROR(VLOOKUP(LEFT(W222,FIND(",",W222)-1),MapTable!$A:$A,1,0)),ISERROR(VLOOKUP(TRIM(MID(W222,FIND(",",W222)+1,FIND(",",W222,FIND(",",W222)+1)-FIND(",",W222)-1)),MapTable!$A:$A,1,0)),ISERROR(VLOOKUP(TRIM(MID(W222,FIND(",",W222,FIND(",",W222)+1)+1,FIND(",",W222,FIND(",",W222,FIND(",",W222)+1)+1)-FIND(",",W222,FIND(",",W222)+1)-1)),MapTable!$A:$A,1,0)),ISERROR(VLOOKUP(TRIM(MID(W222,FIND(",",W222,FIND(",",W222,FIND(",",W222)+1)+1)+1,999)),MapTable!$A:$A,1,0))),"맵없음",
  ""),
)))))</f>
        <v/>
      </c>
      <c r="AC222" t="str">
        <f>IF(ISBLANK(AB222),"",IF(ISERROR(VLOOKUP(AB222,[3]DropTable!$A:$A,1,0)),"드랍없음",""))</f>
        <v/>
      </c>
      <c r="AE222" t="str">
        <f>IF(ISBLANK(AD222),"",IF(ISERROR(VLOOKUP(AD222,[3]DropTable!$A:$A,1,0)),"드랍없음",""))</f>
        <v/>
      </c>
      <c r="AG222">
        <v>9.8000000000000007</v>
      </c>
      <c r="AH222">
        <v>1</v>
      </c>
    </row>
    <row r="223" spans="1:34" x14ac:dyDescent="0.3">
      <c r="A223">
        <v>4</v>
      </c>
      <c r="B223">
        <v>37</v>
      </c>
      <c r="C223">
        <f>IF(OR($L223=TRUE,$A223=0,MOD($A223,ChapterTable!$S$20)&lt;&gt;0),
MAX(0,INT(($B223+ChapterTable!$Q$26+VLOOKUP(SUBSTITUTE(C$1,"성장단계","")&amp;"단계오프셋",ChapterTable!$S:$T,2,0))/ChapterTable!$Q$23)),
MAX(0,INT(($B223+ChapterTable!$S$26+VLOOKUP(SUBSTITUTE(C$1,"성장단계","")&amp;"보스단계오프셋",ChapterTable!$S:$T,2,0))/ChapterTable!$S$23)))</f>
        <v>4</v>
      </c>
      <c r="D223">
        <f>IF(OR($L223=TRUE,$A223=0,MOD($A223,ChapterTable!$S$20)&lt;&gt;0),
MAX(0,INT(($B223+ChapterTable!$Q$26+VLOOKUP(SUBSTITUTE(D$1,"성장단계","")&amp;"단계오프셋",ChapterTable!$S:$T,2,0))/ChapterTable!$Q$23)),
MAX(0,INT(($B223+ChapterTable!$S$26+VLOOKUP(SUBSTITUTE(D$1,"성장단계","")&amp;"보스단계오프셋",ChapterTable!$S:$T,2,0))/ChapterTable!$S$23)))</f>
        <v>3</v>
      </c>
      <c r="E223" s="1">
        <f ca="1">IF(AND($A223=0,$B223=1),
    VLOOKUP(1,ChapterTable!$1:$1048576,MATCH("최종"&amp;SUBSTITUTE(SUBSTITUTE(E$1,"standard",""),"|Float",""),ChapterTable!$1:$1,0),0)*ChapterTable!$Q$17,
  IF(AND($A223=0,$B223=0),
    E224,
  IF($B223=0,
    VLOOKUP($A223,ChapterTable!$1:$1048576,MATCH("최종"&amp;SUBSTITUTE(SUBSTITUTE(E$1,"standard",""),"|Float",""),ChapterTable!$1:$1,0),0),
  IF($B223=1,
    IF($L223=FALSE,
      VLOOKUP($A223,ChapterTable!$1:$1048576,MATCH("최종"&amp;SUBSTITUTE(SUBSTITUTE(E$1,"standard",""),"|Float",""),ChapterTable!$1:$1,0),0),
      VLOOKUP($A223-ChapterTable!$Q$11,ChapterTable!$1:$1048576,MATCH("최종"&amp;SUBSTITUTE(SUBSTITUTE(E$1,"standard",""),"|Float",""),ChapterTable!$1:$1,0),0)*ChapterTable!$Q$14
    ),
  OFFSET(E223,-$B223+IF($L223,1,0),0)*
    (VLOOKUP(SUBSTITUTE(SUBSTITUTE(E$1,"standard",""),"|Float","")&amp;"인게임누적곱배수",ChapterTable!$S:$T,2,0)^C223
    +VLOOKUP(SUBSTITUTE(SUBSTITUTE(E$1,"standard",""),"|Float","")&amp;"인게임누적합배수",ChapterTable!$S:$T,2,0)*C223)
  )
  )
  )
)</f>
        <v>1458</v>
      </c>
      <c r="F223" s="1">
        <f ca="1">IF(AND($A223=0,$B223=1),
    VLOOKUP(1,ChapterTable!$1:$1048576,MATCH("최종"&amp;SUBSTITUTE(SUBSTITUTE(F$1,"standard",""),"|Float",""),ChapterTable!$1:$1,0),0)*ChapterTable!$Q$17,
  IF(AND($A223=0,$B223=0),
    F224,
  IF($B223=0,
    VLOOKUP($A223,ChapterTable!$1:$1048576,MATCH("최종"&amp;SUBSTITUTE(SUBSTITUTE(F$1,"standard",""),"|Float",""),ChapterTable!$1:$1,0),0),
  IF($B223=1,
    IF($L223=FALSE,
      VLOOKUP($A223,ChapterTable!$1:$1048576,MATCH("최종"&amp;SUBSTITUTE(SUBSTITUTE(F$1,"standard",""),"|Float",""),ChapterTable!$1:$1,0),0),
      VLOOKUP($A223-ChapterTable!$Q$11,ChapterTable!$1:$1048576,MATCH("최종"&amp;SUBSTITUTE(SUBSTITUTE(F$1,"standard",""),"|Float",""),ChapterTable!$1:$1,0),0)*ChapterTable!$Q$14
    ),
  OFFSET(F223,-$B223+IF($L223,1,0),0)*
    (VLOOKUP(SUBSTITUTE(SUBSTITUTE(F$1,"standard",""),"|Float","")&amp;"인게임누적곱배수",ChapterTable!$S:$T,2,0)^D223
    +VLOOKUP(SUBSTITUTE(SUBSTITUTE(F$1,"standard",""),"|Float","")&amp;"인게임누적합배수",ChapterTable!$S:$T,2,0)*D223)
  )
  )
  )
)</f>
        <v>540</v>
      </c>
      <c r="G223" t="s">
        <v>76</v>
      </c>
      <c r="J223" t="str">
        <f>IF(ISBLANK(I223),"",
IFERROR(VLOOKUP(I223,[1]StringTable!$1:$1048576,MATCH([1]StringTable!$B$1,[1]StringTable!$1:$1,0),0),
IFERROR(VLOOKUP(I223,[1]InApkStringTable!$1:$1048576,MATCH([1]InApkStringTable!$B$1,[1]InApkStringTable!$1:$1,0),0),
"스트링없음")))</f>
        <v/>
      </c>
      <c r="L223" t="b">
        <v>0</v>
      </c>
      <c r="M223" t="s">
        <v>24</v>
      </c>
      <c r="N223" t="str">
        <f>IF(ISBLANK(M223),"",IF(ISERROR(VLOOKUP(M223,MapTable!$A:$A,1,0)),"맵없음",""))</f>
        <v/>
      </c>
      <c r="O223">
        <f t="shared" si="13"/>
        <v>4</v>
      </c>
      <c r="Q223">
        <f t="shared" si="14"/>
        <v>4</v>
      </c>
      <c r="R223" t="b">
        <f t="shared" ca="1" si="15"/>
        <v>0</v>
      </c>
      <c r="T223" t="b">
        <f t="shared" ca="1" si="16"/>
        <v>0</v>
      </c>
      <c r="V223" t="str">
        <f>IF(ISBLANK(U223),"",IF(ISERROR(VLOOKUP(U223,MapTable!$A:$A,1,0)),"맵없음",""))</f>
        <v/>
      </c>
      <c r="X223" t="str">
        <f>IF(ISBLANK(W223),"",
IF(ISERROR(FIND(",",W223)),
  IF(ISERROR(VLOOKUP(W223,MapTable!$A:$A,1,0)),"맵없음",
  ""),
IF(ISERROR(FIND(",",W223,FIND(",",W223)+1)),
  IF(OR(ISERROR(VLOOKUP(LEFT(W223,FIND(",",W223)-1),MapTable!$A:$A,1,0)),ISERROR(VLOOKUP(TRIM(MID(W223,FIND(",",W223)+1,999)),MapTable!$A:$A,1,0))),"맵없음",
  ""),
IF(ISERROR(FIND(",",W223,FIND(",",W223,FIND(",",W223)+1)+1)),
  IF(OR(ISERROR(VLOOKUP(LEFT(W223,FIND(",",W223)-1),MapTable!$A:$A,1,0)),ISERROR(VLOOKUP(TRIM(MID(W223,FIND(",",W223)+1,FIND(",",W223,FIND(",",W223)+1)-FIND(",",W223)-1)),MapTable!$A:$A,1,0)),ISERROR(VLOOKUP(TRIM(MID(W223,FIND(",",W223,FIND(",",W223)+1)+1,999)),MapTable!$A:$A,1,0))),"맵없음",
  ""),
IF(ISERROR(FIND(",",W223,FIND(",",W223,FIND(",",W223,FIND(",",W223)+1)+1)+1)),
  IF(OR(ISERROR(VLOOKUP(LEFT(W223,FIND(",",W223)-1),MapTable!$A:$A,1,0)),ISERROR(VLOOKUP(TRIM(MID(W223,FIND(",",W223)+1,FIND(",",W223,FIND(",",W223)+1)-FIND(",",W223)-1)),MapTable!$A:$A,1,0)),ISERROR(VLOOKUP(TRIM(MID(W223,FIND(",",W223,FIND(",",W223)+1)+1,FIND(",",W223,FIND(",",W223,FIND(",",W223)+1)+1)-FIND(",",W223,FIND(",",W223)+1)-1)),MapTable!$A:$A,1,0)),ISERROR(VLOOKUP(TRIM(MID(W223,FIND(",",W223,FIND(",",W223,FIND(",",W223)+1)+1)+1,999)),MapTable!$A:$A,1,0))),"맵없음",
  ""),
)))))</f>
        <v/>
      </c>
      <c r="AC223" t="str">
        <f>IF(ISBLANK(AB223),"",IF(ISERROR(VLOOKUP(AB223,[3]DropTable!$A:$A,1,0)),"드랍없음",""))</f>
        <v/>
      </c>
      <c r="AE223" t="str">
        <f>IF(ISBLANK(AD223),"",IF(ISERROR(VLOOKUP(AD223,[3]DropTable!$A:$A,1,0)),"드랍없음",""))</f>
        <v/>
      </c>
      <c r="AG223">
        <v>9.8000000000000007</v>
      </c>
      <c r="AH223">
        <v>1</v>
      </c>
    </row>
    <row r="224" spans="1:34" x14ac:dyDescent="0.3">
      <c r="A224">
        <v>4</v>
      </c>
      <c r="B224">
        <v>38</v>
      </c>
      <c r="C224">
        <f>IF(OR($L224=TRUE,$A224=0,MOD($A224,ChapterTable!$S$20)&lt;&gt;0),
MAX(0,INT(($B224+ChapterTable!$Q$26+VLOOKUP(SUBSTITUTE(C$1,"성장단계","")&amp;"단계오프셋",ChapterTable!$S:$T,2,0))/ChapterTable!$Q$23)),
MAX(0,INT(($B224+ChapterTable!$S$26+VLOOKUP(SUBSTITUTE(C$1,"성장단계","")&amp;"보스단계오프셋",ChapterTable!$S:$T,2,0))/ChapterTable!$S$23)))</f>
        <v>4</v>
      </c>
      <c r="D224">
        <f>IF(OR($L224=TRUE,$A224=0,MOD($A224,ChapterTable!$S$20)&lt;&gt;0),
MAX(0,INT(($B224+ChapterTable!$Q$26+VLOOKUP(SUBSTITUTE(D$1,"성장단계","")&amp;"단계오프셋",ChapterTable!$S:$T,2,0))/ChapterTable!$Q$23)),
MAX(0,INT(($B224+ChapterTable!$S$26+VLOOKUP(SUBSTITUTE(D$1,"성장단계","")&amp;"보스단계오프셋",ChapterTable!$S:$T,2,0))/ChapterTable!$S$23)))</f>
        <v>3</v>
      </c>
      <c r="E224" s="1">
        <f ca="1">IF(AND($A224=0,$B224=1),
    VLOOKUP(1,ChapterTable!$1:$1048576,MATCH("최종"&amp;SUBSTITUTE(SUBSTITUTE(E$1,"standard",""),"|Float",""),ChapterTable!$1:$1,0),0)*ChapterTable!$Q$17,
  IF(AND($A224=0,$B224=0),
    E225,
  IF($B224=0,
    VLOOKUP($A224,ChapterTable!$1:$1048576,MATCH("최종"&amp;SUBSTITUTE(SUBSTITUTE(E$1,"standard",""),"|Float",""),ChapterTable!$1:$1,0),0),
  IF($B224=1,
    IF($L224=FALSE,
      VLOOKUP($A224,ChapterTable!$1:$1048576,MATCH("최종"&amp;SUBSTITUTE(SUBSTITUTE(E$1,"standard",""),"|Float",""),ChapterTable!$1:$1,0),0),
      VLOOKUP($A224-ChapterTable!$Q$11,ChapterTable!$1:$1048576,MATCH("최종"&amp;SUBSTITUTE(SUBSTITUTE(E$1,"standard",""),"|Float",""),ChapterTable!$1:$1,0),0)*ChapterTable!$Q$14
    ),
  OFFSET(E224,-$B224+IF($L224,1,0),0)*
    (VLOOKUP(SUBSTITUTE(SUBSTITUTE(E$1,"standard",""),"|Float","")&amp;"인게임누적곱배수",ChapterTable!$S:$T,2,0)^C224
    +VLOOKUP(SUBSTITUTE(SUBSTITUTE(E$1,"standard",""),"|Float","")&amp;"인게임누적합배수",ChapterTable!$S:$T,2,0)*C224)
  )
  )
  )
)</f>
        <v>1458</v>
      </c>
      <c r="F224" s="1">
        <f ca="1">IF(AND($A224=0,$B224=1),
    VLOOKUP(1,ChapterTable!$1:$1048576,MATCH("최종"&amp;SUBSTITUTE(SUBSTITUTE(F$1,"standard",""),"|Float",""),ChapterTable!$1:$1,0),0)*ChapterTable!$Q$17,
  IF(AND($A224=0,$B224=0),
    F225,
  IF($B224=0,
    VLOOKUP($A224,ChapterTable!$1:$1048576,MATCH("최종"&amp;SUBSTITUTE(SUBSTITUTE(F$1,"standard",""),"|Float",""),ChapterTable!$1:$1,0),0),
  IF($B224=1,
    IF($L224=FALSE,
      VLOOKUP($A224,ChapterTable!$1:$1048576,MATCH("최종"&amp;SUBSTITUTE(SUBSTITUTE(F$1,"standard",""),"|Float",""),ChapterTable!$1:$1,0),0),
      VLOOKUP($A224-ChapterTable!$Q$11,ChapterTable!$1:$1048576,MATCH("최종"&amp;SUBSTITUTE(SUBSTITUTE(F$1,"standard",""),"|Float",""),ChapterTable!$1:$1,0),0)*ChapterTable!$Q$14
    ),
  OFFSET(F224,-$B224+IF($L224,1,0),0)*
    (VLOOKUP(SUBSTITUTE(SUBSTITUTE(F$1,"standard",""),"|Float","")&amp;"인게임누적곱배수",ChapterTable!$S:$T,2,0)^D224
    +VLOOKUP(SUBSTITUTE(SUBSTITUTE(F$1,"standard",""),"|Float","")&amp;"인게임누적합배수",ChapterTable!$S:$T,2,0)*D224)
  )
  )
  )
)</f>
        <v>540</v>
      </c>
      <c r="G224" t="s">
        <v>76</v>
      </c>
      <c r="J224" t="str">
        <f>IF(ISBLANK(I224),"",
IFERROR(VLOOKUP(I224,[1]StringTable!$1:$1048576,MATCH([1]StringTable!$B$1,[1]StringTable!$1:$1,0),0),
IFERROR(VLOOKUP(I224,[1]InApkStringTable!$1:$1048576,MATCH([1]InApkStringTable!$B$1,[1]InApkStringTable!$1:$1,0),0),
"스트링없음")))</f>
        <v/>
      </c>
      <c r="L224" t="b">
        <v>0</v>
      </c>
      <c r="M224" t="s">
        <v>24</v>
      </c>
      <c r="N224" t="str">
        <f>IF(ISBLANK(M224),"",IF(ISERROR(VLOOKUP(M224,MapTable!$A:$A,1,0)),"맵없음",""))</f>
        <v/>
      </c>
      <c r="O224">
        <f t="shared" si="13"/>
        <v>4</v>
      </c>
      <c r="Q224">
        <f t="shared" si="14"/>
        <v>4</v>
      </c>
      <c r="R224" t="b">
        <f t="shared" ca="1" si="15"/>
        <v>0</v>
      </c>
      <c r="T224" t="b">
        <f t="shared" ca="1" si="16"/>
        <v>0</v>
      </c>
      <c r="V224" t="str">
        <f>IF(ISBLANK(U224),"",IF(ISERROR(VLOOKUP(U224,MapTable!$A:$A,1,0)),"맵없음",""))</f>
        <v/>
      </c>
      <c r="X224" t="str">
        <f>IF(ISBLANK(W224),"",
IF(ISERROR(FIND(",",W224)),
  IF(ISERROR(VLOOKUP(W224,MapTable!$A:$A,1,0)),"맵없음",
  ""),
IF(ISERROR(FIND(",",W224,FIND(",",W224)+1)),
  IF(OR(ISERROR(VLOOKUP(LEFT(W224,FIND(",",W224)-1),MapTable!$A:$A,1,0)),ISERROR(VLOOKUP(TRIM(MID(W224,FIND(",",W224)+1,999)),MapTable!$A:$A,1,0))),"맵없음",
  ""),
IF(ISERROR(FIND(",",W224,FIND(",",W224,FIND(",",W224)+1)+1)),
  IF(OR(ISERROR(VLOOKUP(LEFT(W224,FIND(",",W224)-1),MapTable!$A:$A,1,0)),ISERROR(VLOOKUP(TRIM(MID(W224,FIND(",",W224)+1,FIND(",",W224,FIND(",",W224)+1)-FIND(",",W224)-1)),MapTable!$A:$A,1,0)),ISERROR(VLOOKUP(TRIM(MID(W224,FIND(",",W224,FIND(",",W224)+1)+1,999)),MapTable!$A:$A,1,0))),"맵없음",
  ""),
IF(ISERROR(FIND(",",W224,FIND(",",W224,FIND(",",W224,FIND(",",W224)+1)+1)+1)),
  IF(OR(ISERROR(VLOOKUP(LEFT(W224,FIND(",",W224)-1),MapTable!$A:$A,1,0)),ISERROR(VLOOKUP(TRIM(MID(W224,FIND(",",W224)+1,FIND(",",W224,FIND(",",W224)+1)-FIND(",",W224)-1)),MapTable!$A:$A,1,0)),ISERROR(VLOOKUP(TRIM(MID(W224,FIND(",",W224,FIND(",",W224)+1)+1,FIND(",",W224,FIND(",",W224,FIND(",",W224)+1)+1)-FIND(",",W224,FIND(",",W224)+1)-1)),MapTable!$A:$A,1,0)),ISERROR(VLOOKUP(TRIM(MID(W224,FIND(",",W224,FIND(",",W224,FIND(",",W224)+1)+1)+1,999)),MapTable!$A:$A,1,0))),"맵없음",
  ""),
)))))</f>
        <v/>
      </c>
      <c r="AC224" t="str">
        <f>IF(ISBLANK(AB224),"",IF(ISERROR(VLOOKUP(AB224,[3]DropTable!$A:$A,1,0)),"드랍없음",""))</f>
        <v/>
      </c>
      <c r="AE224" t="str">
        <f>IF(ISBLANK(AD224),"",IF(ISERROR(VLOOKUP(AD224,[3]DropTable!$A:$A,1,0)),"드랍없음",""))</f>
        <v/>
      </c>
      <c r="AG224">
        <v>9.8000000000000007</v>
      </c>
      <c r="AH224">
        <v>1</v>
      </c>
    </row>
    <row r="225" spans="1:34" x14ac:dyDescent="0.3">
      <c r="A225">
        <v>4</v>
      </c>
      <c r="B225">
        <v>39</v>
      </c>
      <c r="C225">
        <f>IF(OR($L225=TRUE,$A225=0,MOD($A225,ChapterTable!$S$20)&lt;&gt;0),
MAX(0,INT(($B225+ChapterTable!$Q$26+VLOOKUP(SUBSTITUTE(C$1,"성장단계","")&amp;"단계오프셋",ChapterTable!$S:$T,2,0))/ChapterTable!$Q$23)),
MAX(0,INT(($B225+ChapterTable!$S$26+VLOOKUP(SUBSTITUTE(C$1,"성장단계","")&amp;"보스단계오프셋",ChapterTable!$S:$T,2,0))/ChapterTable!$S$23)))</f>
        <v>4</v>
      </c>
      <c r="D225">
        <f>IF(OR($L225=TRUE,$A225=0,MOD($A225,ChapterTable!$S$20)&lt;&gt;0),
MAX(0,INT(($B225+ChapterTable!$Q$26+VLOOKUP(SUBSTITUTE(D$1,"성장단계","")&amp;"단계오프셋",ChapterTable!$S:$T,2,0))/ChapterTable!$Q$23)),
MAX(0,INT(($B225+ChapterTable!$S$26+VLOOKUP(SUBSTITUTE(D$1,"성장단계","")&amp;"보스단계오프셋",ChapterTable!$S:$T,2,0))/ChapterTable!$S$23)))</f>
        <v>3</v>
      </c>
      <c r="E225" s="1">
        <f ca="1">IF(AND($A225=0,$B225=1),
    VLOOKUP(1,ChapterTable!$1:$1048576,MATCH("최종"&amp;SUBSTITUTE(SUBSTITUTE(E$1,"standard",""),"|Float",""),ChapterTable!$1:$1,0),0)*ChapterTable!$Q$17,
  IF(AND($A225=0,$B225=0),
    E226,
  IF($B225=0,
    VLOOKUP($A225,ChapterTable!$1:$1048576,MATCH("최종"&amp;SUBSTITUTE(SUBSTITUTE(E$1,"standard",""),"|Float",""),ChapterTable!$1:$1,0),0),
  IF($B225=1,
    IF($L225=FALSE,
      VLOOKUP($A225,ChapterTable!$1:$1048576,MATCH("최종"&amp;SUBSTITUTE(SUBSTITUTE(E$1,"standard",""),"|Float",""),ChapterTable!$1:$1,0),0),
      VLOOKUP($A225-ChapterTable!$Q$11,ChapterTable!$1:$1048576,MATCH("최종"&amp;SUBSTITUTE(SUBSTITUTE(E$1,"standard",""),"|Float",""),ChapterTable!$1:$1,0),0)*ChapterTable!$Q$14
    ),
  OFFSET(E225,-$B225+IF($L225,1,0),0)*
    (VLOOKUP(SUBSTITUTE(SUBSTITUTE(E$1,"standard",""),"|Float","")&amp;"인게임누적곱배수",ChapterTable!$S:$T,2,0)^C225
    +VLOOKUP(SUBSTITUTE(SUBSTITUTE(E$1,"standard",""),"|Float","")&amp;"인게임누적합배수",ChapterTable!$S:$T,2,0)*C225)
  )
  )
  )
)</f>
        <v>1458</v>
      </c>
      <c r="F225" s="1">
        <f ca="1">IF(AND($A225=0,$B225=1),
    VLOOKUP(1,ChapterTable!$1:$1048576,MATCH("최종"&amp;SUBSTITUTE(SUBSTITUTE(F$1,"standard",""),"|Float",""),ChapterTable!$1:$1,0),0)*ChapterTable!$Q$17,
  IF(AND($A225=0,$B225=0),
    F226,
  IF($B225=0,
    VLOOKUP($A225,ChapterTable!$1:$1048576,MATCH("최종"&amp;SUBSTITUTE(SUBSTITUTE(F$1,"standard",""),"|Float",""),ChapterTable!$1:$1,0),0),
  IF($B225=1,
    IF($L225=FALSE,
      VLOOKUP($A225,ChapterTable!$1:$1048576,MATCH("최종"&amp;SUBSTITUTE(SUBSTITUTE(F$1,"standard",""),"|Float",""),ChapterTable!$1:$1,0),0),
      VLOOKUP($A225-ChapterTable!$Q$11,ChapterTable!$1:$1048576,MATCH("최종"&amp;SUBSTITUTE(SUBSTITUTE(F$1,"standard",""),"|Float",""),ChapterTable!$1:$1,0),0)*ChapterTable!$Q$14
    ),
  OFFSET(F225,-$B225+IF($L225,1,0),0)*
    (VLOOKUP(SUBSTITUTE(SUBSTITUTE(F$1,"standard",""),"|Float","")&amp;"인게임누적곱배수",ChapterTable!$S:$T,2,0)^D225
    +VLOOKUP(SUBSTITUTE(SUBSTITUTE(F$1,"standard",""),"|Float","")&amp;"인게임누적합배수",ChapterTable!$S:$T,2,0)*D225)
  )
  )
  )
)</f>
        <v>540</v>
      </c>
      <c r="G225" t="s">
        <v>76</v>
      </c>
      <c r="J225" t="str">
        <f>IF(ISBLANK(I225),"",
IFERROR(VLOOKUP(I225,[1]StringTable!$1:$1048576,MATCH([1]StringTable!$B$1,[1]StringTable!$1:$1,0),0),
IFERROR(VLOOKUP(I225,[1]InApkStringTable!$1:$1048576,MATCH([1]InApkStringTable!$B$1,[1]InApkStringTable!$1:$1,0),0),
"스트링없음")))</f>
        <v/>
      </c>
      <c r="L225" t="b">
        <v>0</v>
      </c>
      <c r="M225" t="s">
        <v>24</v>
      </c>
      <c r="N225" t="str">
        <f>IF(ISBLANK(M225),"",IF(ISERROR(VLOOKUP(M225,MapTable!$A:$A,1,0)),"맵없음",""))</f>
        <v/>
      </c>
      <c r="O225">
        <f t="shared" si="13"/>
        <v>94</v>
      </c>
      <c r="Q225">
        <f t="shared" si="14"/>
        <v>94</v>
      </c>
      <c r="R225" t="b">
        <f t="shared" ca="1" si="15"/>
        <v>1</v>
      </c>
      <c r="T225" t="b">
        <f t="shared" ca="1" si="16"/>
        <v>1</v>
      </c>
      <c r="V225" t="str">
        <f>IF(ISBLANK(U225),"",IF(ISERROR(VLOOKUP(U225,MapTable!$A:$A,1,0)),"맵없음",""))</f>
        <v/>
      </c>
      <c r="X225" t="str">
        <f>IF(ISBLANK(W225),"",
IF(ISERROR(FIND(",",W225)),
  IF(ISERROR(VLOOKUP(W225,MapTable!$A:$A,1,0)),"맵없음",
  ""),
IF(ISERROR(FIND(",",W225,FIND(",",W225)+1)),
  IF(OR(ISERROR(VLOOKUP(LEFT(W225,FIND(",",W225)-1),MapTable!$A:$A,1,0)),ISERROR(VLOOKUP(TRIM(MID(W225,FIND(",",W225)+1,999)),MapTable!$A:$A,1,0))),"맵없음",
  ""),
IF(ISERROR(FIND(",",W225,FIND(",",W225,FIND(",",W225)+1)+1)),
  IF(OR(ISERROR(VLOOKUP(LEFT(W225,FIND(",",W225)-1),MapTable!$A:$A,1,0)),ISERROR(VLOOKUP(TRIM(MID(W225,FIND(",",W225)+1,FIND(",",W225,FIND(",",W225)+1)-FIND(",",W225)-1)),MapTable!$A:$A,1,0)),ISERROR(VLOOKUP(TRIM(MID(W225,FIND(",",W225,FIND(",",W225)+1)+1,999)),MapTable!$A:$A,1,0))),"맵없음",
  ""),
IF(ISERROR(FIND(",",W225,FIND(",",W225,FIND(",",W225,FIND(",",W225)+1)+1)+1)),
  IF(OR(ISERROR(VLOOKUP(LEFT(W225,FIND(",",W225)-1),MapTable!$A:$A,1,0)),ISERROR(VLOOKUP(TRIM(MID(W225,FIND(",",W225)+1,FIND(",",W225,FIND(",",W225)+1)-FIND(",",W225)-1)),MapTable!$A:$A,1,0)),ISERROR(VLOOKUP(TRIM(MID(W225,FIND(",",W225,FIND(",",W225)+1)+1,FIND(",",W225,FIND(",",W225,FIND(",",W225)+1)+1)-FIND(",",W225,FIND(",",W225)+1)-1)),MapTable!$A:$A,1,0)),ISERROR(VLOOKUP(TRIM(MID(W225,FIND(",",W225,FIND(",",W225,FIND(",",W225)+1)+1)+1,999)),MapTable!$A:$A,1,0))),"맵없음",
  ""),
)))))</f>
        <v/>
      </c>
      <c r="AC225" t="str">
        <f>IF(ISBLANK(AB225),"",IF(ISERROR(VLOOKUP(AB225,[3]DropTable!$A:$A,1,0)),"드랍없음",""))</f>
        <v/>
      </c>
      <c r="AE225" t="str">
        <f>IF(ISBLANK(AD225),"",IF(ISERROR(VLOOKUP(AD225,[3]DropTable!$A:$A,1,0)),"드랍없음",""))</f>
        <v/>
      </c>
      <c r="AG225">
        <v>9.8000000000000007</v>
      </c>
      <c r="AH225">
        <v>1</v>
      </c>
    </row>
    <row r="226" spans="1:34" x14ac:dyDescent="0.3">
      <c r="A226">
        <v>4</v>
      </c>
      <c r="B226">
        <v>40</v>
      </c>
      <c r="C226">
        <f>IF(OR($L226=TRUE,$A226=0,MOD($A226,ChapterTable!$S$20)&lt;&gt;0),
MAX(0,INT(($B226+ChapterTable!$Q$26+VLOOKUP(SUBSTITUTE(C$1,"성장단계","")&amp;"단계오프셋",ChapterTable!$S:$T,2,0))/ChapterTable!$Q$23)),
MAX(0,INT(($B226+ChapterTable!$S$26+VLOOKUP(SUBSTITUTE(C$1,"성장단계","")&amp;"보스단계오프셋",ChapterTable!$S:$T,2,0))/ChapterTable!$S$23)))</f>
        <v>4</v>
      </c>
      <c r="D226">
        <f>IF(OR($L226=TRUE,$A226=0,MOD($A226,ChapterTable!$S$20)&lt;&gt;0),
MAX(0,INT(($B226+ChapterTable!$Q$26+VLOOKUP(SUBSTITUTE(D$1,"성장단계","")&amp;"단계오프셋",ChapterTable!$S:$T,2,0))/ChapterTable!$Q$23)),
MAX(0,INT(($B226+ChapterTable!$S$26+VLOOKUP(SUBSTITUTE(D$1,"성장단계","")&amp;"보스단계오프셋",ChapterTable!$S:$T,2,0))/ChapterTable!$S$23)))</f>
        <v>3</v>
      </c>
      <c r="E226" s="1">
        <f ca="1">IF(AND($A226=0,$B226=1),
    VLOOKUP(1,ChapterTable!$1:$1048576,MATCH("최종"&amp;SUBSTITUTE(SUBSTITUTE(E$1,"standard",""),"|Float",""),ChapterTable!$1:$1,0),0)*ChapterTable!$Q$17,
  IF(AND($A226=0,$B226=0),
    E227,
  IF($B226=0,
    VLOOKUP($A226,ChapterTable!$1:$1048576,MATCH("최종"&amp;SUBSTITUTE(SUBSTITUTE(E$1,"standard",""),"|Float",""),ChapterTable!$1:$1,0),0),
  IF($B226=1,
    IF($L226=FALSE,
      VLOOKUP($A226,ChapterTable!$1:$1048576,MATCH("최종"&amp;SUBSTITUTE(SUBSTITUTE(E$1,"standard",""),"|Float",""),ChapterTable!$1:$1,0),0),
      VLOOKUP($A226-ChapterTable!$Q$11,ChapterTable!$1:$1048576,MATCH("최종"&amp;SUBSTITUTE(SUBSTITUTE(E$1,"standard",""),"|Float",""),ChapterTable!$1:$1,0),0)*ChapterTable!$Q$14
    ),
  OFFSET(E226,-$B226+IF($L226,1,0),0)*
    (VLOOKUP(SUBSTITUTE(SUBSTITUTE(E$1,"standard",""),"|Float","")&amp;"인게임누적곱배수",ChapterTable!$S:$T,2,0)^C226
    +VLOOKUP(SUBSTITUTE(SUBSTITUTE(E$1,"standard",""),"|Float","")&amp;"인게임누적합배수",ChapterTable!$S:$T,2,0)*C226)
  )
  )
  )
)</f>
        <v>1458</v>
      </c>
      <c r="F226" s="1">
        <f ca="1">IF(AND($A226=0,$B226=1),
    VLOOKUP(1,ChapterTable!$1:$1048576,MATCH("최종"&amp;SUBSTITUTE(SUBSTITUTE(F$1,"standard",""),"|Float",""),ChapterTable!$1:$1,0),0)*ChapterTable!$Q$17,
  IF(AND($A226=0,$B226=0),
    F227,
  IF($B226=0,
    VLOOKUP($A226,ChapterTable!$1:$1048576,MATCH("최종"&amp;SUBSTITUTE(SUBSTITUTE(F$1,"standard",""),"|Float",""),ChapterTable!$1:$1,0),0),
  IF($B226=1,
    IF($L226=FALSE,
      VLOOKUP($A226,ChapterTable!$1:$1048576,MATCH("최종"&amp;SUBSTITUTE(SUBSTITUTE(F$1,"standard",""),"|Float",""),ChapterTable!$1:$1,0),0),
      VLOOKUP($A226-ChapterTable!$Q$11,ChapterTable!$1:$1048576,MATCH("최종"&amp;SUBSTITUTE(SUBSTITUTE(F$1,"standard",""),"|Float",""),ChapterTable!$1:$1,0),0)*ChapterTable!$Q$14
    ),
  OFFSET(F226,-$B226+IF($L226,1,0),0)*
    (VLOOKUP(SUBSTITUTE(SUBSTITUTE(F$1,"standard",""),"|Float","")&amp;"인게임누적곱배수",ChapterTable!$S:$T,2,0)^D226
    +VLOOKUP(SUBSTITUTE(SUBSTITUTE(F$1,"standard",""),"|Float","")&amp;"인게임누적합배수",ChapterTable!$S:$T,2,0)*D226)
  )
  )
  )
)</f>
        <v>540</v>
      </c>
      <c r="G226" t="s">
        <v>76</v>
      </c>
      <c r="J226" t="str">
        <f>IF(ISBLANK(I226),"",
IFERROR(VLOOKUP(I226,[1]StringTable!$1:$1048576,MATCH([1]StringTable!$B$1,[1]StringTable!$1:$1,0),0),
IFERROR(VLOOKUP(I226,[1]InApkStringTable!$1:$1048576,MATCH([1]InApkStringTable!$B$1,[1]InApkStringTable!$1:$1,0),0),
"스트링없음")))</f>
        <v/>
      </c>
      <c r="L226" t="b">
        <v>0</v>
      </c>
      <c r="M226" t="s">
        <v>24</v>
      </c>
      <c r="N226" t="str">
        <f>IF(ISBLANK(M226),"",IF(ISERROR(VLOOKUP(M226,MapTable!$A:$A,1,0)),"맵없음",""))</f>
        <v/>
      </c>
      <c r="O226">
        <f t="shared" si="13"/>
        <v>21</v>
      </c>
      <c r="Q226">
        <f t="shared" si="14"/>
        <v>21</v>
      </c>
      <c r="R226" t="b">
        <f t="shared" ca="1" si="15"/>
        <v>0</v>
      </c>
      <c r="T226" t="b">
        <f t="shared" ca="1" si="16"/>
        <v>0</v>
      </c>
      <c r="V226" t="str">
        <f>IF(ISBLANK(U226),"",IF(ISERROR(VLOOKUP(U226,MapTable!$A:$A,1,0)),"맵없음",""))</f>
        <v/>
      </c>
      <c r="X226" t="str">
        <f>IF(ISBLANK(W226),"",
IF(ISERROR(FIND(",",W226)),
  IF(ISERROR(VLOOKUP(W226,MapTable!$A:$A,1,0)),"맵없음",
  ""),
IF(ISERROR(FIND(",",W226,FIND(",",W226)+1)),
  IF(OR(ISERROR(VLOOKUP(LEFT(W226,FIND(",",W226)-1),MapTable!$A:$A,1,0)),ISERROR(VLOOKUP(TRIM(MID(W226,FIND(",",W226)+1,999)),MapTable!$A:$A,1,0))),"맵없음",
  ""),
IF(ISERROR(FIND(",",W226,FIND(",",W226,FIND(",",W226)+1)+1)),
  IF(OR(ISERROR(VLOOKUP(LEFT(W226,FIND(",",W226)-1),MapTable!$A:$A,1,0)),ISERROR(VLOOKUP(TRIM(MID(W226,FIND(",",W226)+1,FIND(",",W226,FIND(",",W226)+1)-FIND(",",W226)-1)),MapTable!$A:$A,1,0)),ISERROR(VLOOKUP(TRIM(MID(W226,FIND(",",W226,FIND(",",W226)+1)+1,999)),MapTable!$A:$A,1,0))),"맵없음",
  ""),
IF(ISERROR(FIND(",",W226,FIND(",",W226,FIND(",",W226,FIND(",",W226)+1)+1)+1)),
  IF(OR(ISERROR(VLOOKUP(LEFT(W226,FIND(",",W226)-1),MapTable!$A:$A,1,0)),ISERROR(VLOOKUP(TRIM(MID(W226,FIND(",",W226)+1,FIND(",",W226,FIND(",",W226)+1)-FIND(",",W226)-1)),MapTable!$A:$A,1,0)),ISERROR(VLOOKUP(TRIM(MID(W226,FIND(",",W226,FIND(",",W226)+1)+1,FIND(",",W226,FIND(",",W226,FIND(",",W226)+1)+1)-FIND(",",W226,FIND(",",W226)+1)-1)),MapTable!$A:$A,1,0)),ISERROR(VLOOKUP(TRIM(MID(W226,FIND(",",W226,FIND(",",W226,FIND(",",W226)+1)+1)+1,999)),MapTable!$A:$A,1,0))),"맵없음",
  ""),
)))))</f>
        <v/>
      </c>
      <c r="AC226" t="str">
        <f>IF(ISBLANK(AB226),"",IF(ISERROR(VLOOKUP(AB226,[3]DropTable!$A:$A,1,0)),"드랍없음",""))</f>
        <v/>
      </c>
      <c r="AE226" t="str">
        <f>IF(ISBLANK(AD226),"",IF(ISERROR(VLOOKUP(AD226,[3]DropTable!$A:$A,1,0)),"드랍없음",""))</f>
        <v/>
      </c>
      <c r="AG226">
        <v>9.8000000000000007</v>
      </c>
      <c r="AH226">
        <v>1</v>
      </c>
    </row>
    <row r="227" spans="1:34" x14ac:dyDescent="0.3">
      <c r="A227">
        <v>4</v>
      </c>
      <c r="B227">
        <v>41</v>
      </c>
      <c r="C227">
        <f>IF(OR($L227=TRUE,$A227=0,MOD($A227,ChapterTable!$S$20)&lt;&gt;0),
MAX(0,INT(($B227+ChapterTable!$Q$26+VLOOKUP(SUBSTITUTE(C$1,"성장단계","")&amp;"단계오프셋",ChapterTable!$S:$T,2,0))/ChapterTable!$Q$23)),
MAX(0,INT(($B227+ChapterTable!$S$26+VLOOKUP(SUBSTITUTE(C$1,"성장단계","")&amp;"보스단계오프셋",ChapterTable!$S:$T,2,0))/ChapterTable!$S$23)))</f>
        <v>4</v>
      </c>
      <c r="D227">
        <f>IF(OR($L227=TRUE,$A227=0,MOD($A227,ChapterTable!$S$20)&lt;&gt;0),
MAX(0,INT(($B227+ChapterTable!$Q$26+VLOOKUP(SUBSTITUTE(D$1,"성장단계","")&amp;"단계오프셋",ChapterTable!$S:$T,2,0))/ChapterTable!$Q$23)),
MAX(0,INT(($B227+ChapterTable!$S$26+VLOOKUP(SUBSTITUTE(D$1,"성장단계","")&amp;"보스단계오프셋",ChapterTable!$S:$T,2,0))/ChapterTable!$S$23)))</f>
        <v>4</v>
      </c>
      <c r="E227" s="1">
        <f ca="1">IF(AND($A227=0,$B227=1),
    VLOOKUP(1,ChapterTable!$1:$1048576,MATCH("최종"&amp;SUBSTITUTE(SUBSTITUTE(E$1,"standard",""),"|Float",""),ChapterTable!$1:$1,0),0)*ChapterTable!$Q$17,
  IF(AND($A227=0,$B227=0),
    E228,
  IF($B227=0,
    VLOOKUP($A227,ChapterTable!$1:$1048576,MATCH("최종"&amp;SUBSTITUTE(SUBSTITUTE(E$1,"standard",""),"|Float",""),ChapterTable!$1:$1,0),0),
  IF($B227=1,
    IF($L227=FALSE,
      VLOOKUP($A227,ChapterTable!$1:$1048576,MATCH("최종"&amp;SUBSTITUTE(SUBSTITUTE(E$1,"standard",""),"|Float",""),ChapterTable!$1:$1,0),0),
      VLOOKUP($A227-ChapterTable!$Q$11,ChapterTable!$1:$1048576,MATCH("최종"&amp;SUBSTITUTE(SUBSTITUTE(E$1,"standard",""),"|Float",""),ChapterTable!$1:$1,0),0)*ChapterTable!$Q$14
    ),
  OFFSET(E227,-$B227+IF($L227,1,0),0)*
    (VLOOKUP(SUBSTITUTE(SUBSTITUTE(E$1,"standard",""),"|Float","")&amp;"인게임누적곱배수",ChapterTable!$S:$T,2,0)^C227
    +VLOOKUP(SUBSTITUTE(SUBSTITUTE(E$1,"standard",""),"|Float","")&amp;"인게임누적합배수",ChapterTable!$S:$T,2,0)*C227)
  )
  )
  )
)</f>
        <v>1458</v>
      </c>
      <c r="F227" s="1">
        <f ca="1">IF(AND($A227=0,$B227=1),
    VLOOKUP(1,ChapterTable!$1:$1048576,MATCH("최종"&amp;SUBSTITUTE(SUBSTITUTE(F$1,"standard",""),"|Float",""),ChapterTable!$1:$1,0),0)*ChapterTable!$Q$17,
  IF(AND($A227=0,$B227=0),
    F228,
  IF($B227=0,
    VLOOKUP($A227,ChapterTable!$1:$1048576,MATCH("최종"&amp;SUBSTITUTE(SUBSTITUTE(F$1,"standard",""),"|Float",""),ChapterTable!$1:$1,0),0),
  IF($B227=1,
    IF($L227=FALSE,
      VLOOKUP($A227,ChapterTable!$1:$1048576,MATCH("최종"&amp;SUBSTITUTE(SUBSTITUTE(F$1,"standard",""),"|Float",""),ChapterTable!$1:$1,0),0),
      VLOOKUP($A227-ChapterTable!$Q$11,ChapterTable!$1:$1048576,MATCH("최종"&amp;SUBSTITUTE(SUBSTITUTE(F$1,"standard",""),"|Float",""),ChapterTable!$1:$1,0),0)*ChapterTable!$Q$14
    ),
  OFFSET(F227,-$B227+IF($L227,1,0),0)*
    (VLOOKUP(SUBSTITUTE(SUBSTITUTE(F$1,"standard",""),"|Float","")&amp;"인게임누적곱배수",ChapterTable!$S:$T,2,0)^D227
    +VLOOKUP(SUBSTITUTE(SUBSTITUTE(F$1,"standard",""),"|Float","")&amp;"인게임누적합배수",ChapterTable!$S:$T,2,0)*D227)
  )
  )
  )
)</f>
        <v>607.5</v>
      </c>
      <c r="G227" t="s">
        <v>76</v>
      </c>
      <c r="J227" t="str">
        <f>IF(ISBLANK(I227),"",
IFERROR(VLOOKUP(I227,[1]StringTable!$1:$1048576,MATCH([1]StringTable!$B$1,[1]StringTable!$1:$1,0),0),
IFERROR(VLOOKUP(I227,[1]InApkStringTable!$1:$1048576,MATCH([1]InApkStringTable!$B$1,[1]InApkStringTable!$1:$1,0),0),
"스트링없음")))</f>
        <v/>
      </c>
      <c r="L227" t="b">
        <v>0</v>
      </c>
      <c r="M227" t="s">
        <v>24</v>
      </c>
      <c r="N227" t="str">
        <f>IF(ISBLANK(M227),"",IF(ISERROR(VLOOKUP(M227,MapTable!$A:$A,1,0)),"맵없음",""))</f>
        <v/>
      </c>
      <c r="O227">
        <f t="shared" si="13"/>
        <v>5</v>
      </c>
      <c r="Q227">
        <f t="shared" si="14"/>
        <v>5</v>
      </c>
      <c r="R227" t="b">
        <f t="shared" ca="1" si="15"/>
        <v>0</v>
      </c>
      <c r="T227" t="b">
        <f t="shared" ca="1" si="16"/>
        <v>0</v>
      </c>
      <c r="V227" t="str">
        <f>IF(ISBLANK(U227),"",IF(ISERROR(VLOOKUP(U227,MapTable!$A:$A,1,0)),"맵없음",""))</f>
        <v/>
      </c>
      <c r="X227" t="str">
        <f>IF(ISBLANK(W227),"",
IF(ISERROR(FIND(",",W227)),
  IF(ISERROR(VLOOKUP(W227,MapTable!$A:$A,1,0)),"맵없음",
  ""),
IF(ISERROR(FIND(",",W227,FIND(",",W227)+1)),
  IF(OR(ISERROR(VLOOKUP(LEFT(W227,FIND(",",W227)-1),MapTable!$A:$A,1,0)),ISERROR(VLOOKUP(TRIM(MID(W227,FIND(",",W227)+1,999)),MapTable!$A:$A,1,0))),"맵없음",
  ""),
IF(ISERROR(FIND(",",W227,FIND(",",W227,FIND(",",W227)+1)+1)),
  IF(OR(ISERROR(VLOOKUP(LEFT(W227,FIND(",",W227)-1),MapTable!$A:$A,1,0)),ISERROR(VLOOKUP(TRIM(MID(W227,FIND(",",W227)+1,FIND(",",W227,FIND(",",W227)+1)-FIND(",",W227)-1)),MapTable!$A:$A,1,0)),ISERROR(VLOOKUP(TRIM(MID(W227,FIND(",",W227,FIND(",",W227)+1)+1,999)),MapTable!$A:$A,1,0))),"맵없음",
  ""),
IF(ISERROR(FIND(",",W227,FIND(",",W227,FIND(",",W227,FIND(",",W227)+1)+1)+1)),
  IF(OR(ISERROR(VLOOKUP(LEFT(W227,FIND(",",W227)-1),MapTable!$A:$A,1,0)),ISERROR(VLOOKUP(TRIM(MID(W227,FIND(",",W227)+1,FIND(",",W227,FIND(",",W227)+1)-FIND(",",W227)-1)),MapTable!$A:$A,1,0)),ISERROR(VLOOKUP(TRIM(MID(W227,FIND(",",W227,FIND(",",W227)+1)+1,FIND(",",W227,FIND(",",W227,FIND(",",W227)+1)+1)-FIND(",",W227,FIND(",",W227)+1)-1)),MapTable!$A:$A,1,0)),ISERROR(VLOOKUP(TRIM(MID(W227,FIND(",",W227,FIND(",",W227,FIND(",",W227)+1)+1)+1,999)),MapTable!$A:$A,1,0))),"맵없음",
  ""),
)))))</f>
        <v/>
      </c>
      <c r="AC227" t="str">
        <f>IF(ISBLANK(AB227),"",IF(ISERROR(VLOOKUP(AB227,[3]DropTable!$A:$A,1,0)),"드랍없음",""))</f>
        <v/>
      </c>
      <c r="AE227" t="str">
        <f>IF(ISBLANK(AD227),"",IF(ISERROR(VLOOKUP(AD227,[3]DropTable!$A:$A,1,0)),"드랍없음",""))</f>
        <v/>
      </c>
      <c r="AG227">
        <v>9.8000000000000007</v>
      </c>
      <c r="AH227">
        <v>1</v>
      </c>
    </row>
    <row r="228" spans="1:34" x14ac:dyDescent="0.3">
      <c r="A228">
        <v>4</v>
      </c>
      <c r="B228">
        <v>42</v>
      </c>
      <c r="C228">
        <f>IF(OR($L228=TRUE,$A228=0,MOD($A228,ChapterTable!$S$20)&lt;&gt;0),
MAX(0,INT(($B228+ChapterTable!$Q$26+VLOOKUP(SUBSTITUTE(C$1,"성장단계","")&amp;"단계오프셋",ChapterTable!$S:$T,2,0))/ChapterTable!$Q$23)),
MAX(0,INT(($B228+ChapterTable!$S$26+VLOOKUP(SUBSTITUTE(C$1,"성장단계","")&amp;"보스단계오프셋",ChapterTable!$S:$T,2,0))/ChapterTable!$S$23)))</f>
        <v>4</v>
      </c>
      <c r="D228">
        <f>IF(OR($L228=TRUE,$A228=0,MOD($A228,ChapterTable!$S$20)&lt;&gt;0),
MAX(0,INT(($B228+ChapterTable!$Q$26+VLOOKUP(SUBSTITUTE(D$1,"성장단계","")&amp;"단계오프셋",ChapterTable!$S:$T,2,0))/ChapterTable!$Q$23)),
MAX(0,INT(($B228+ChapterTable!$S$26+VLOOKUP(SUBSTITUTE(D$1,"성장단계","")&amp;"보스단계오프셋",ChapterTable!$S:$T,2,0))/ChapterTable!$S$23)))</f>
        <v>4</v>
      </c>
      <c r="E228" s="1">
        <f ca="1">IF(AND($A228=0,$B228=1),
    VLOOKUP(1,ChapterTable!$1:$1048576,MATCH("최종"&amp;SUBSTITUTE(SUBSTITUTE(E$1,"standard",""),"|Float",""),ChapterTable!$1:$1,0),0)*ChapterTable!$Q$17,
  IF(AND($A228=0,$B228=0),
    E229,
  IF($B228=0,
    VLOOKUP($A228,ChapterTable!$1:$1048576,MATCH("최종"&amp;SUBSTITUTE(SUBSTITUTE(E$1,"standard",""),"|Float",""),ChapterTable!$1:$1,0),0),
  IF($B228=1,
    IF($L228=FALSE,
      VLOOKUP($A228,ChapterTable!$1:$1048576,MATCH("최종"&amp;SUBSTITUTE(SUBSTITUTE(E$1,"standard",""),"|Float",""),ChapterTable!$1:$1,0),0),
      VLOOKUP($A228-ChapterTable!$Q$11,ChapterTable!$1:$1048576,MATCH("최종"&amp;SUBSTITUTE(SUBSTITUTE(E$1,"standard",""),"|Float",""),ChapterTable!$1:$1,0),0)*ChapterTable!$Q$14
    ),
  OFFSET(E228,-$B228+IF($L228,1,0),0)*
    (VLOOKUP(SUBSTITUTE(SUBSTITUTE(E$1,"standard",""),"|Float","")&amp;"인게임누적곱배수",ChapterTable!$S:$T,2,0)^C228
    +VLOOKUP(SUBSTITUTE(SUBSTITUTE(E$1,"standard",""),"|Float","")&amp;"인게임누적합배수",ChapterTable!$S:$T,2,0)*C228)
  )
  )
  )
)</f>
        <v>1458</v>
      </c>
      <c r="F228" s="1">
        <f ca="1">IF(AND($A228=0,$B228=1),
    VLOOKUP(1,ChapterTable!$1:$1048576,MATCH("최종"&amp;SUBSTITUTE(SUBSTITUTE(F$1,"standard",""),"|Float",""),ChapterTable!$1:$1,0),0)*ChapterTable!$Q$17,
  IF(AND($A228=0,$B228=0),
    F229,
  IF($B228=0,
    VLOOKUP($A228,ChapterTable!$1:$1048576,MATCH("최종"&amp;SUBSTITUTE(SUBSTITUTE(F$1,"standard",""),"|Float",""),ChapterTable!$1:$1,0),0),
  IF($B228=1,
    IF($L228=FALSE,
      VLOOKUP($A228,ChapterTable!$1:$1048576,MATCH("최종"&amp;SUBSTITUTE(SUBSTITUTE(F$1,"standard",""),"|Float",""),ChapterTable!$1:$1,0),0),
      VLOOKUP($A228-ChapterTable!$Q$11,ChapterTable!$1:$1048576,MATCH("최종"&amp;SUBSTITUTE(SUBSTITUTE(F$1,"standard",""),"|Float",""),ChapterTable!$1:$1,0),0)*ChapterTable!$Q$14
    ),
  OFFSET(F228,-$B228+IF($L228,1,0),0)*
    (VLOOKUP(SUBSTITUTE(SUBSTITUTE(F$1,"standard",""),"|Float","")&amp;"인게임누적곱배수",ChapterTable!$S:$T,2,0)^D228
    +VLOOKUP(SUBSTITUTE(SUBSTITUTE(F$1,"standard",""),"|Float","")&amp;"인게임누적합배수",ChapterTable!$S:$T,2,0)*D228)
  )
  )
  )
)</f>
        <v>607.5</v>
      </c>
      <c r="G228" t="s">
        <v>76</v>
      </c>
      <c r="J228" t="str">
        <f>IF(ISBLANK(I228),"",
IFERROR(VLOOKUP(I228,[1]StringTable!$1:$1048576,MATCH([1]StringTable!$B$1,[1]StringTable!$1:$1,0),0),
IFERROR(VLOOKUP(I228,[1]InApkStringTable!$1:$1048576,MATCH([1]InApkStringTable!$B$1,[1]InApkStringTable!$1:$1,0),0),
"스트링없음")))</f>
        <v/>
      </c>
      <c r="L228" t="b">
        <v>0</v>
      </c>
      <c r="M228" t="s">
        <v>24</v>
      </c>
      <c r="N228" t="str">
        <f>IF(ISBLANK(M228),"",IF(ISERROR(VLOOKUP(M228,MapTable!$A:$A,1,0)),"맵없음",""))</f>
        <v/>
      </c>
      <c r="O228">
        <f t="shared" si="13"/>
        <v>5</v>
      </c>
      <c r="Q228">
        <f t="shared" si="14"/>
        <v>5</v>
      </c>
      <c r="R228" t="b">
        <f t="shared" ca="1" si="15"/>
        <v>0</v>
      </c>
      <c r="T228" t="b">
        <f t="shared" ca="1" si="16"/>
        <v>0</v>
      </c>
      <c r="V228" t="str">
        <f>IF(ISBLANK(U228),"",IF(ISERROR(VLOOKUP(U228,MapTable!$A:$A,1,0)),"맵없음",""))</f>
        <v/>
      </c>
      <c r="X228" t="str">
        <f>IF(ISBLANK(W228),"",
IF(ISERROR(FIND(",",W228)),
  IF(ISERROR(VLOOKUP(W228,MapTable!$A:$A,1,0)),"맵없음",
  ""),
IF(ISERROR(FIND(",",W228,FIND(",",W228)+1)),
  IF(OR(ISERROR(VLOOKUP(LEFT(W228,FIND(",",W228)-1),MapTable!$A:$A,1,0)),ISERROR(VLOOKUP(TRIM(MID(W228,FIND(",",W228)+1,999)),MapTable!$A:$A,1,0))),"맵없음",
  ""),
IF(ISERROR(FIND(",",W228,FIND(",",W228,FIND(",",W228)+1)+1)),
  IF(OR(ISERROR(VLOOKUP(LEFT(W228,FIND(",",W228)-1),MapTable!$A:$A,1,0)),ISERROR(VLOOKUP(TRIM(MID(W228,FIND(",",W228)+1,FIND(",",W228,FIND(",",W228)+1)-FIND(",",W228)-1)),MapTable!$A:$A,1,0)),ISERROR(VLOOKUP(TRIM(MID(W228,FIND(",",W228,FIND(",",W228)+1)+1,999)),MapTable!$A:$A,1,0))),"맵없음",
  ""),
IF(ISERROR(FIND(",",W228,FIND(",",W228,FIND(",",W228,FIND(",",W228)+1)+1)+1)),
  IF(OR(ISERROR(VLOOKUP(LEFT(W228,FIND(",",W228)-1),MapTable!$A:$A,1,0)),ISERROR(VLOOKUP(TRIM(MID(W228,FIND(",",W228)+1,FIND(",",W228,FIND(",",W228)+1)-FIND(",",W228)-1)),MapTable!$A:$A,1,0)),ISERROR(VLOOKUP(TRIM(MID(W228,FIND(",",W228,FIND(",",W228)+1)+1,FIND(",",W228,FIND(",",W228,FIND(",",W228)+1)+1)-FIND(",",W228,FIND(",",W228)+1)-1)),MapTable!$A:$A,1,0)),ISERROR(VLOOKUP(TRIM(MID(W228,FIND(",",W228,FIND(",",W228,FIND(",",W228)+1)+1)+1,999)),MapTable!$A:$A,1,0))),"맵없음",
  ""),
)))))</f>
        <v/>
      </c>
      <c r="AC228" t="str">
        <f>IF(ISBLANK(AB228),"",IF(ISERROR(VLOOKUP(AB228,[3]DropTable!$A:$A,1,0)),"드랍없음",""))</f>
        <v/>
      </c>
      <c r="AE228" t="str">
        <f>IF(ISBLANK(AD228),"",IF(ISERROR(VLOOKUP(AD228,[3]DropTable!$A:$A,1,0)),"드랍없음",""))</f>
        <v/>
      </c>
      <c r="AG228">
        <v>9.8000000000000007</v>
      </c>
      <c r="AH228">
        <v>1</v>
      </c>
    </row>
    <row r="229" spans="1:34" x14ac:dyDescent="0.3">
      <c r="A229">
        <v>4</v>
      </c>
      <c r="B229">
        <v>43</v>
      </c>
      <c r="C229">
        <f>IF(OR($L229=TRUE,$A229=0,MOD($A229,ChapterTable!$S$20)&lt;&gt;0),
MAX(0,INT(($B229+ChapterTable!$Q$26+VLOOKUP(SUBSTITUTE(C$1,"성장단계","")&amp;"단계오프셋",ChapterTable!$S:$T,2,0))/ChapterTable!$Q$23)),
MAX(0,INT(($B229+ChapterTable!$S$26+VLOOKUP(SUBSTITUTE(C$1,"성장단계","")&amp;"보스단계오프셋",ChapterTable!$S:$T,2,0))/ChapterTable!$S$23)))</f>
        <v>4</v>
      </c>
      <c r="D229">
        <f>IF(OR($L229=TRUE,$A229=0,MOD($A229,ChapterTable!$S$20)&lt;&gt;0),
MAX(0,INT(($B229+ChapterTable!$Q$26+VLOOKUP(SUBSTITUTE(D$1,"성장단계","")&amp;"단계오프셋",ChapterTable!$S:$T,2,0))/ChapterTable!$Q$23)),
MAX(0,INT(($B229+ChapterTable!$S$26+VLOOKUP(SUBSTITUTE(D$1,"성장단계","")&amp;"보스단계오프셋",ChapterTable!$S:$T,2,0))/ChapterTable!$S$23)))</f>
        <v>4</v>
      </c>
      <c r="E229" s="1">
        <f ca="1">IF(AND($A229=0,$B229=1),
    VLOOKUP(1,ChapterTable!$1:$1048576,MATCH("최종"&amp;SUBSTITUTE(SUBSTITUTE(E$1,"standard",""),"|Float",""),ChapterTable!$1:$1,0),0)*ChapterTable!$Q$17,
  IF(AND($A229=0,$B229=0),
    E230,
  IF($B229=0,
    VLOOKUP($A229,ChapterTable!$1:$1048576,MATCH("최종"&amp;SUBSTITUTE(SUBSTITUTE(E$1,"standard",""),"|Float",""),ChapterTable!$1:$1,0),0),
  IF($B229=1,
    IF($L229=FALSE,
      VLOOKUP($A229,ChapterTable!$1:$1048576,MATCH("최종"&amp;SUBSTITUTE(SUBSTITUTE(E$1,"standard",""),"|Float",""),ChapterTable!$1:$1,0),0),
      VLOOKUP($A229-ChapterTable!$Q$11,ChapterTable!$1:$1048576,MATCH("최종"&amp;SUBSTITUTE(SUBSTITUTE(E$1,"standard",""),"|Float",""),ChapterTable!$1:$1,0),0)*ChapterTable!$Q$14
    ),
  OFFSET(E229,-$B229+IF($L229,1,0),0)*
    (VLOOKUP(SUBSTITUTE(SUBSTITUTE(E$1,"standard",""),"|Float","")&amp;"인게임누적곱배수",ChapterTable!$S:$T,2,0)^C229
    +VLOOKUP(SUBSTITUTE(SUBSTITUTE(E$1,"standard",""),"|Float","")&amp;"인게임누적합배수",ChapterTable!$S:$T,2,0)*C229)
  )
  )
  )
)</f>
        <v>1458</v>
      </c>
      <c r="F229" s="1">
        <f ca="1">IF(AND($A229=0,$B229=1),
    VLOOKUP(1,ChapterTable!$1:$1048576,MATCH("최종"&amp;SUBSTITUTE(SUBSTITUTE(F$1,"standard",""),"|Float",""),ChapterTable!$1:$1,0),0)*ChapterTable!$Q$17,
  IF(AND($A229=0,$B229=0),
    F230,
  IF($B229=0,
    VLOOKUP($A229,ChapterTable!$1:$1048576,MATCH("최종"&amp;SUBSTITUTE(SUBSTITUTE(F$1,"standard",""),"|Float",""),ChapterTable!$1:$1,0),0),
  IF($B229=1,
    IF($L229=FALSE,
      VLOOKUP($A229,ChapterTable!$1:$1048576,MATCH("최종"&amp;SUBSTITUTE(SUBSTITUTE(F$1,"standard",""),"|Float",""),ChapterTable!$1:$1,0),0),
      VLOOKUP($A229-ChapterTable!$Q$11,ChapterTable!$1:$1048576,MATCH("최종"&amp;SUBSTITUTE(SUBSTITUTE(F$1,"standard",""),"|Float",""),ChapterTable!$1:$1,0),0)*ChapterTable!$Q$14
    ),
  OFFSET(F229,-$B229+IF($L229,1,0),0)*
    (VLOOKUP(SUBSTITUTE(SUBSTITUTE(F$1,"standard",""),"|Float","")&amp;"인게임누적곱배수",ChapterTable!$S:$T,2,0)^D229
    +VLOOKUP(SUBSTITUTE(SUBSTITUTE(F$1,"standard",""),"|Float","")&amp;"인게임누적합배수",ChapterTable!$S:$T,2,0)*D229)
  )
  )
  )
)</f>
        <v>607.5</v>
      </c>
      <c r="G229" t="s">
        <v>76</v>
      </c>
      <c r="J229" t="str">
        <f>IF(ISBLANK(I229),"",
IFERROR(VLOOKUP(I229,[1]StringTable!$1:$1048576,MATCH([1]StringTable!$B$1,[1]StringTable!$1:$1,0),0),
IFERROR(VLOOKUP(I229,[1]InApkStringTable!$1:$1048576,MATCH([1]InApkStringTable!$B$1,[1]InApkStringTable!$1:$1,0),0),
"스트링없음")))</f>
        <v/>
      </c>
      <c r="L229" t="b">
        <v>0</v>
      </c>
      <c r="M229" t="s">
        <v>24</v>
      </c>
      <c r="N229" t="str">
        <f>IF(ISBLANK(M229),"",IF(ISERROR(VLOOKUP(M229,MapTable!$A:$A,1,0)),"맵없음",""))</f>
        <v/>
      </c>
      <c r="O229">
        <f t="shared" si="13"/>
        <v>5</v>
      </c>
      <c r="Q229">
        <f t="shared" si="14"/>
        <v>5</v>
      </c>
      <c r="R229" t="b">
        <f t="shared" ca="1" si="15"/>
        <v>0</v>
      </c>
      <c r="T229" t="b">
        <f t="shared" ca="1" si="16"/>
        <v>0</v>
      </c>
      <c r="V229" t="str">
        <f>IF(ISBLANK(U229),"",IF(ISERROR(VLOOKUP(U229,MapTable!$A:$A,1,0)),"맵없음",""))</f>
        <v/>
      </c>
      <c r="X229" t="str">
        <f>IF(ISBLANK(W229),"",
IF(ISERROR(FIND(",",W229)),
  IF(ISERROR(VLOOKUP(W229,MapTable!$A:$A,1,0)),"맵없음",
  ""),
IF(ISERROR(FIND(",",W229,FIND(",",W229)+1)),
  IF(OR(ISERROR(VLOOKUP(LEFT(W229,FIND(",",W229)-1),MapTable!$A:$A,1,0)),ISERROR(VLOOKUP(TRIM(MID(W229,FIND(",",W229)+1,999)),MapTable!$A:$A,1,0))),"맵없음",
  ""),
IF(ISERROR(FIND(",",W229,FIND(",",W229,FIND(",",W229)+1)+1)),
  IF(OR(ISERROR(VLOOKUP(LEFT(W229,FIND(",",W229)-1),MapTable!$A:$A,1,0)),ISERROR(VLOOKUP(TRIM(MID(W229,FIND(",",W229)+1,FIND(",",W229,FIND(",",W229)+1)-FIND(",",W229)-1)),MapTable!$A:$A,1,0)),ISERROR(VLOOKUP(TRIM(MID(W229,FIND(",",W229,FIND(",",W229)+1)+1,999)),MapTable!$A:$A,1,0))),"맵없음",
  ""),
IF(ISERROR(FIND(",",W229,FIND(",",W229,FIND(",",W229,FIND(",",W229)+1)+1)+1)),
  IF(OR(ISERROR(VLOOKUP(LEFT(W229,FIND(",",W229)-1),MapTable!$A:$A,1,0)),ISERROR(VLOOKUP(TRIM(MID(W229,FIND(",",W229)+1,FIND(",",W229,FIND(",",W229)+1)-FIND(",",W229)-1)),MapTable!$A:$A,1,0)),ISERROR(VLOOKUP(TRIM(MID(W229,FIND(",",W229,FIND(",",W229)+1)+1,FIND(",",W229,FIND(",",W229,FIND(",",W229)+1)+1)-FIND(",",W229,FIND(",",W229)+1)-1)),MapTable!$A:$A,1,0)),ISERROR(VLOOKUP(TRIM(MID(W229,FIND(",",W229,FIND(",",W229,FIND(",",W229)+1)+1)+1,999)),MapTable!$A:$A,1,0))),"맵없음",
  ""),
)))))</f>
        <v/>
      </c>
      <c r="AC229" t="str">
        <f>IF(ISBLANK(AB229),"",IF(ISERROR(VLOOKUP(AB229,[3]DropTable!$A:$A,1,0)),"드랍없음",""))</f>
        <v/>
      </c>
      <c r="AE229" t="str">
        <f>IF(ISBLANK(AD229),"",IF(ISERROR(VLOOKUP(AD229,[3]DropTable!$A:$A,1,0)),"드랍없음",""))</f>
        <v/>
      </c>
      <c r="AG229">
        <v>9.8000000000000007</v>
      </c>
      <c r="AH229">
        <v>1</v>
      </c>
    </row>
    <row r="230" spans="1:34" x14ac:dyDescent="0.3">
      <c r="A230">
        <v>4</v>
      </c>
      <c r="B230">
        <v>44</v>
      </c>
      <c r="C230">
        <f>IF(OR($L230=TRUE,$A230=0,MOD($A230,ChapterTable!$S$20)&lt;&gt;0),
MAX(0,INT(($B230+ChapterTable!$Q$26+VLOOKUP(SUBSTITUTE(C$1,"성장단계","")&amp;"단계오프셋",ChapterTable!$S:$T,2,0))/ChapterTable!$Q$23)),
MAX(0,INT(($B230+ChapterTable!$S$26+VLOOKUP(SUBSTITUTE(C$1,"성장단계","")&amp;"보스단계오프셋",ChapterTable!$S:$T,2,0))/ChapterTable!$S$23)))</f>
        <v>4</v>
      </c>
      <c r="D230">
        <f>IF(OR($L230=TRUE,$A230=0,MOD($A230,ChapterTable!$S$20)&lt;&gt;0),
MAX(0,INT(($B230+ChapterTable!$Q$26+VLOOKUP(SUBSTITUTE(D$1,"성장단계","")&amp;"단계오프셋",ChapterTable!$S:$T,2,0))/ChapterTable!$Q$23)),
MAX(0,INT(($B230+ChapterTable!$S$26+VLOOKUP(SUBSTITUTE(D$1,"성장단계","")&amp;"보스단계오프셋",ChapterTable!$S:$T,2,0))/ChapterTable!$S$23)))</f>
        <v>4</v>
      </c>
      <c r="E230" s="1">
        <f ca="1">IF(AND($A230=0,$B230=1),
    VLOOKUP(1,ChapterTable!$1:$1048576,MATCH("최종"&amp;SUBSTITUTE(SUBSTITUTE(E$1,"standard",""),"|Float",""),ChapterTable!$1:$1,0),0)*ChapterTable!$Q$17,
  IF(AND($A230=0,$B230=0),
    E231,
  IF($B230=0,
    VLOOKUP($A230,ChapterTable!$1:$1048576,MATCH("최종"&amp;SUBSTITUTE(SUBSTITUTE(E$1,"standard",""),"|Float",""),ChapterTable!$1:$1,0),0),
  IF($B230=1,
    IF($L230=FALSE,
      VLOOKUP($A230,ChapterTable!$1:$1048576,MATCH("최종"&amp;SUBSTITUTE(SUBSTITUTE(E$1,"standard",""),"|Float",""),ChapterTable!$1:$1,0),0),
      VLOOKUP($A230-ChapterTable!$Q$11,ChapterTable!$1:$1048576,MATCH("최종"&amp;SUBSTITUTE(SUBSTITUTE(E$1,"standard",""),"|Float",""),ChapterTable!$1:$1,0),0)*ChapterTable!$Q$14
    ),
  OFFSET(E230,-$B230+IF($L230,1,0),0)*
    (VLOOKUP(SUBSTITUTE(SUBSTITUTE(E$1,"standard",""),"|Float","")&amp;"인게임누적곱배수",ChapterTable!$S:$T,2,0)^C230
    +VLOOKUP(SUBSTITUTE(SUBSTITUTE(E$1,"standard",""),"|Float","")&amp;"인게임누적합배수",ChapterTable!$S:$T,2,0)*C230)
  )
  )
  )
)</f>
        <v>1458</v>
      </c>
      <c r="F230" s="1">
        <f ca="1">IF(AND($A230=0,$B230=1),
    VLOOKUP(1,ChapterTable!$1:$1048576,MATCH("최종"&amp;SUBSTITUTE(SUBSTITUTE(F$1,"standard",""),"|Float",""),ChapterTable!$1:$1,0),0)*ChapterTable!$Q$17,
  IF(AND($A230=0,$B230=0),
    F231,
  IF($B230=0,
    VLOOKUP($A230,ChapterTable!$1:$1048576,MATCH("최종"&amp;SUBSTITUTE(SUBSTITUTE(F$1,"standard",""),"|Float",""),ChapterTable!$1:$1,0),0),
  IF($B230=1,
    IF($L230=FALSE,
      VLOOKUP($A230,ChapterTable!$1:$1048576,MATCH("최종"&amp;SUBSTITUTE(SUBSTITUTE(F$1,"standard",""),"|Float",""),ChapterTable!$1:$1,0),0),
      VLOOKUP($A230-ChapterTable!$Q$11,ChapterTable!$1:$1048576,MATCH("최종"&amp;SUBSTITUTE(SUBSTITUTE(F$1,"standard",""),"|Float",""),ChapterTable!$1:$1,0),0)*ChapterTable!$Q$14
    ),
  OFFSET(F230,-$B230+IF($L230,1,0),0)*
    (VLOOKUP(SUBSTITUTE(SUBSTITUTE(F$1,"standard",""),"|Float","")&amp;"인게임누적곱배수",ChapterTable!$S:$T,2,0)^D230
    +VLOOKUP(SUBSTITUTE(SUBSTITUTE(F$1,"standard",""),"|Float","")&amp;"인게임누적합배수",ChapterTable!$S:$T,2,0)*D230)
  )
  )
  )
)</f>
        <v>607.5</v>
      </c>
      <c r="G230" t="s">
        <v>76</v>
      </c>
      <c r="J230" t="str">
        <f>IF(ISBLANK(I230),"",
IFERROR(VLOOKUP(I230,[1]StringTable!$1:$1048576,MATCH([1]StringTable!$B$1,[1]StringTable!$1:$1,0),0),
IFERROR(VLOOKUP(I230,[1]InApkStringTable!$1:$1048576,MATCH([1]InApkStringTable!$B$1,[1]InApkStringTable!$1:$1,0),0),
"스트링없음")))</f>
        <v/>
      </c>
      <c r="L230" t="b">
        <v>0</v>
      </c>
      <c r="M230" t="s">
        <v>24</v>
      </c>
      <c r="N230" t="str">
        <f>IF(ISBLANK(M230),"",IF(ISERROR(VLOOKUP(M230,MapTable!$A:$A,1,0)),"맵없음",""))</f>
        <v/>
      </c>
      <c r="O230">
        <f t="shared" si="13"/>
        <v>5</v>
      </c>
      <c r="Q230">
        <f t="shared" si="14"/>
        <v>5</v>
      </c>
      <c r="R230" t="b">
        <f t="shared" ca="1" si="15"/>
        <v>0</v>
      </c>
      <c r="T230" t="b">
        <f t="shared" ca="1" si="16"/>
        <v>0</v>
      </c>
      <c r="V230" t="str">
        <f>IF(ISBLANK(U230),"",IF(ISERROR(VLOOKUP(U230,MapTable!$A:$A,1,0)),"맵없음",""))</f>
        <v/>
      </c>
      <c r="X230" t="str">
        <f>IF(ISBLANK(W230),"",
IF(ISERROR(FIND(",",W230)),
  IF(ISERROR(VLOOKUP(W230,MapTable!$A:$A,1,0)),"맵없음",
  ""),
IF(ISERROR(FIND(",",W230,FIND(",",W230)+1)),
  IF(OR(ISERROR(VLOOKUP(LEFT(W230,FIND(",",W230)-1),MapTable!$A:$A,1,0)),ISERROR(VLOOKUP(TRIM(MID(W230,FIND(",",W230)+1,999)),MapTable!$A:$A,1,0))),"맵없음",
  ""),
IF(ISERROR(FIND(",",W230,FIND(",",W230,FIND(",",W230)+1)+1)),
  IF(OR(ISERROR(VLOOKUP(LEFT(W230,FIND(",",W230)-1),MapTable!$A:$A,1,0)),ISERROR(VLOOKUP(TRIM(MID(W230,FIND(",",W230)+1,FIND(",",W230,FIND(",",W230)+1)-FIND(",",W230)-1)),MapTable!$A:$A,1,0)),ISERROR(VLOOKUP(TRIM(MID(W230,FIND(",",W230,FIND(",",W230)+1)+1,999)),MapTable!$A:$A,1,0))),"맵없음",
  ""),
IF(ISERROR(FIND(",",W230,FIND(",",W230,FIND(",",W230,FIND(",",W230)+1)+1)+1)),
  IF(OR(ISERROR(VLOOKUP(LEFT(W230,FIND(",",W230)-1),MapTable!$A:$A,1,0)),ISERROR(VLOOKUP(TRIM(MID(W230,FIND(",",W230)+1,FIND(",",W230,FIND(",",W230)+1)-FIND(",",W230)-1)),MapTable!$A:$A,1,0)),ISERROR(VLOOKUP(TRIM(MID(W230,FIND(",",W230,FIND(",",W230)+1)+1,FIND(",",W230,FIND(",",W230,FIND(",",W230)+1)+1)-FIND(",",W230,FIND(",",W230)+1)-1)),MapTable!$A:$A,1,0)),ISERROR(VLOOKUP(TRIM(MID(W230,FIND(",",W230,FIND(",",W230,FIND(",",W230)+1)+1)+1,999)),MapTable!$A:$A,1,0))),"맵없음",
  ""),
)))))</f>
        <v/>
      </c>
      <c r="AC230" t="str">
        <f>IF(ISBLANK(AB230),"",IF(ISERROR(VLOOKUP(AB230,[3]DropTable!$A:$A,1,0)),"드랍없음",""))</f>
        <v/>
      </c>
      <c r="AE230" t="str">
        <f>IF(ISBLANK(AD230),"",IF(ISERROR(VLOOKUP(AD230,[3]DropTable!$A:$A,1,0)),"드랍없음",""))</f>
        <v/>
      </c>
      <c r="AG230">
        <v>9.8000000000000007</v>
      </c>
      <c r="AH230">
        <v>1</v>
      </c>
    </row>
    <row r="231" spans="1:34" x14ac:dyDescent="0.3">
      <c r="A231">
        <v>4</v>
      </c>
      <c r="B231">
        <v>45</v>
      </c>
      <c r="C231">
        <f>IF(OR($L231=TRUE,$A231=0,MOD($A231,ChapterTable!$S$20)&lt;&gt;0),
MAX(0,INT(($B231+ChapterTable!$Q$26+VLOOKUP(SUBSTITUTE(C$1,"성장단계","")&amp;"단계오프셋",ChapterTable!$S:$T,2,0))/ChapterTable!$Q$23)),
MAX(0,INT(($B231+ChapterTable!$S$26+VLOOKUP(SUBSTITUTE(C$1,"성장단계","")&amp;"보스단계오프셋",ChapterTable!$S:$T,2,0))/ChapterTable!$S$23)))</f>
        <v>4</v>
      </c>
      <c r="D231">
        <f>IF(OR($L231=TRUE,$A231=0,MOD($A231,ChapterTable!$S$20)&lt;&gt;0),
MAX(0,INT(($B231+ChapterTable!$Q$26+VLOOKUP(SUBSTITUTE(D$1,"성장단계","")&amp;"단계오프셋",ChapterTable!$S:$T,2,0))/ChapterTable!$Q$23)),
MAX(0,INT(($B231+ChapterTable!$S$26+VLOOKUP(SUBSTITUTE(D$1,"성장단계","")&amp;"보스단계오프셋",ChapterTable!$S:$T,2,0))/ChapterTable!$S$23)))</f>
        <v>4</v>
      </c>
      <c r="E231" s="1">
        <f ca="1">IF(AND($A231=0,$B231=1),
    VLOOKUP(1,ChapterTable!$1:$1048576,MATCH("최종"&amp;SUBSTITUTE(SUBSTITUTE(E$1,"standard",""),"|Float",""),ChapterTable!$1:$1,0),0)*ChapterTable!$Q$17,
  IF(AND($A231=0,$B231=0),
    E232,
  IF($B231=0,
    VLOOKUP($A231,ChapterTable!$1:$1048576,MATCH("최종"&amp;SUBSTITUTE(SUBSTITUTE(E$1,"standard",""),"|Float",""),ChapterTable!$1:$1,0),0),
  IF($B231=1,
    IF($L231=FALSE,
      VLOOKUP($A231,ChapterTable!$1:$1048576,MATCH("최종"&amp;SUBSTITUTE(SUBSTITUTE(E$1,"standard",""),"|Float",""),ChapterTable!$1:$1,0),0),
      VLOOKUP($A231-ChapterTable!$Q$11,ChapterTable!$1:$1048576,MATCH("최종"&amp;SUBSTITUTE(SUBSTITUTE(E$1,"standard",""),"|Float",""),ChapterTable!$1:$1,0),0)*ChapterTable!$Q$14
    ),
  OFFSET(E231,-$B231+IF($L231,1,0),0)*
    (VLOOKUP(SUBSTITUTE(SUBSTITUTE(E$1,"standard",""),"|Float","")&amp;"인게임누적곱배수",ChapterTable!$S:$T,2,0)^C231
    +VLOOKUP(SUBSTITUTE(SUBSTITUTE(E$1,"standard",""),"|Float","")&amp;"인게임누적합배수",ChapterTable!$S:$T,2,0)*C231)
  )
  )
  )
)</f>
        <v>1458</v>
      </c>
      <c r="F231" s="1">
        <f ca="1">IF(AND($A231=0,$B231=1),
    VLOOKUP(1,ChapterTable!$1:$1048576,MATCH("최종"&amp;SUBSTITUTE(SUBSTITUTE(F$1,"standard",""),"|Float",""),ChapterTable!$1:$1,0),0)*ChapterTable!$Q$17,
  IF(AND($A231=0,$B231=0),
    F232,
  IF($B231=0,
    VLOOKUP($A231,ChapterTable!$1:$1048576,MATCH("최종"&amp;SUBSTITUTE(SUBSTITUTE(F$1,"standard",""),"|Float",""),ChapterTable!$1:$1,0),0),
  IF($B231=1,
    IF($L231=FALSE,
      VLOOKUP($A231,ChapterTable!$1:$1048576,MATCH("최종"&amp;SUBSTITUTE(SUBSTITUTE(F$1,"standard",""),"|Float",""),ChapterTable!$1:$1,0),0),
      VLOOKUP($A231-ChapterTable!$Q$11,ChapterTable!$1:$1048576,MATCH("최종"&amp;SUBSTITUTE(SUBSTITUTE(F$1,"standard",""),"|Float",""),ChapterTable!$1:$1,0),0)*ChapterTable!$Q$14
    ),
  OFFSET(F231,-$B231+IF($L231,1,0),0)*
    (VLOOKUP(SUBSTITUTE(SUBSTITUTE(F$1,"standard",""),"|Float","")&amp;"인게임누적곱배수",ChapterTable!$S:$T,2,0)^D231
    +VLOOKUP(SUBSTITUTE(SUBSTITUTE(F$1,"standard",""),"|Float","")&amp;"인게임누적합배수",ChapterTable!$S:$T,2,0)*D231)
  )
  )
  )
)</f>
        <v>607.5</v>
      </c>
      <c r="G231" t="s">
        <v>76</v>
      </c>
      <c r="J231" t="str">
        <f>IF(ISBLANK(I231),"",
IFERROR(VLOOKUP(I231,[1]StringTable!$1:$1048576,MATCH([1]StringTable!$B$1,[1]StringTable!$1:$1,0),0),
IFERROR(VLOOKUP(I231,[1]InApkStringTable!$1:$1048576,MATCH([1]InApkStringTable!$B$1,[1]InApkStringTable!$1:$1,0),0),
"스트링없음")))</f>
        <v/>
      </c>
      <c r="L231" t="b">
        <v>0</v>
      </c>
      <c r="M231" t="s">
        <v>24</v>
      </c>
      <c r="N231" t="str">
        <f>IF(ISBLANK(M231),"",IF(ISERROR(VLOOKUP(M231,MapTable!$A:$A,1,0)),"맵없음",""))</f>
        <v/>
      </c>
      <c r="O231">
        <f t="shared" si="13"/>
        <v>11</v>
      </c>
      <c r="Q231">
        <f t="shared" si="14"/>
        <v>11</v>
      </c>
      <c r="R231" t="b">
        <f t="shared" ca="1" si="15"/>
        <v>0</v>
      </c>
      <c r="T231" t="b">
        <f t="shared" ca="1" si="16"/>
        <v>0</v>
      </c>
      <c r="V231" t="str">
        <f>IF(ISBLANK(U231),"",IF(ISERROR(VLOOKUP(U231,MapTable!$A:$A,1,0)),"맵없음",""))</f>
        <v/>
      </c>
      <c r="X231" t="str">
        <f>IF(ISBLANK(W231),"",
IF(ISERROR(FIND(",",W231)),
  IF(ISERROR(VLOOKUP(W231,MapTable!$A:$A,1,0)),"맵없음",
  ""),
IF(ISERROR(FIND(",",W231,FIND(",",W231)+1)),
  IF(OR(ISERROR(VLOOKUP(LEFT(W231,FIND(",",W231)-1),MapTable!$A:$A,1,0)),ISERROR(VLOOKUP(TRIM(MID(W231,FIND(",",W231)+1,999)),MapTable!$A:$A,1,0))),"맵없음",
  ""),
IF(ISERROR(FIND(",",W231,FIND(",",W231,FIND(",",W231)+1)+1)),
  IF(OR(ISERROR(VLOOKUP(LEFT(W231,FIND(",",W231)-1),MapTable!$A:$A,1,0)),ISERROR(VLOOKUP(TRIM(MID(W231,FIND(",",W231)+1,FIND(",",W231,FIND(",",W231)+1)-FIND(",",W231)-1)),MapTable!$A:$A,1,0)),ISERROR(VLOOKUP(TRIM(MID(W231,FIND(",",W231,FIND(",",W231)+1)+1,999)),MapTable!$A:$A,1,0))),"맵없음",
  ""),
IF(ISERROR(FIND(",",W231,FIND(",",W231,FIND(",",W231,FIND(",",W231)+1)+1)+1)),
  IF(OR(ISERROR(VLOOKUP(LEFT(W231,FIND(",",W231)-1),MapTable!$A:$A,1,0)),ISERROR(VLOOKUP(TRIM(MID(W231,FIND(",",W231)+1,FIND(",",W231,FIND(",",W231)+1)-FIND(",",W231)-1)),MapTable!$A:$A,1,0)),ISERROR(VLOOKUP(TRIM(MID(W231,FIND(",",W231,FIND(",",W231)+1)+1,FIND(",",W231,FIND(",",W231,FIND(",",W231)+1)+1)-FIND(",",W231,FIND(",",W231)+1)-1)),MapTable!$A:$A,1,0)),ISERROR(VLOOKUP(TRIM(MID(W231,FIND(",",W231,FIND(",",W231,FIND(",",W231)+1)+1)+1,999)),MapTable!$A:$A,1,0))),"맵없음",
  ""),
)))))</f>
        <v/>
      </c>
      <c r="AC231" t="str">
        <f>IF(ISBLANK(AB231),"",IF(ISERROR(VLOOKUP(AB231,[3]DropTable!$A:$A,1,0)),"드랍없음",""))</f>
        <v/>
      </c>
      <c r="AE231" t="str">
        <f>IF(ISBLANK(AD231),"",IF(ISERROR(VLOOKUP(AD231,[3]DropTable!$A:$A,1,0)),"드랍없음",""))</f>
        <v/>
      </c>
      <c r="AG231">
        <v>9.8000000000000007</v>
      </c>
      <c r="AH231">
        <v>1</v>
      </c>
    </row>
    <row r="232" spans="1:34" x14ac:dyDescent="0.3">
      <c r="A232">
        <v>4</v>
      </c>
      <c r="B232">
        <v>46</v>
      </c>
      <c r="C232">
        <f>IF(OR($L232=TRUE,$A232=0,MOD($A232,ChapterTable!$S$20)&lt;&gt;0),
MAX(0,INT(($B232+ChapterTable!$Q$26+VLOOKUP(SUBSTITUTE(C$1,"성장단계","")&amp;"단계오프셋",ChapterTable!$S:$T,2,0))/ChapterTable!$Q$23)),
MAX(0,INT(($B232+ChapterTable!$S$26+VLOOKUP(SUBSTITUTE(C$1,"성장단계","")&amp;"보스단계오프셋",ChapterTable!$S:$T,2,0))/ChapterTable!$S$23)))</f>
        <v>5</v>
      </c>
      <c r="D232">
        <f>IF(OR($L232=TRUE,$A232=0,MOD($A232,ChapterTable!$S$20)&lt;&gt;0),
MAX(0,INT(($B232+ChapterTable!$Q$26+VLOOKUP(SUBSTITUTE(D$1,"성장단계","")&amp;"단계오프셋",ChapterTable!$S:$T,2,0))/ChapterTable!$Q$23)),
MAX(0,INT(($B232+ChapterTable!$S$26+VLOOKUP(SUBSTITUTE(D$1,"성장단계","")&amp;"보스단계오프셋",ChapterTable!$S:$T,2,0))/ChapterTable!$S$23)))</f>
        <v>4</v>
      </c>
      <c r="E232" s="1">
        <f ca="1">IF(AND($A232=0,$B232=1),
    VLOOKUP(1,ChapterTable!$1:$1048576,MATCH("최종"&amp;SUBSTITUTE(SUBSTITUTE(E$1,"standard",""),"|Float",""),ChapterTable!$1:$1,0),0)*ChapterTable!$Q$17,
  IF(AND($A232=0,$B232=0),
    E233,
  IF($B232=0,
    VLOOKUP($A232,ChapterTable!$1:$1048576,MATCH("최종"&amp;SUBSTITUTE(SUBSTITUTE(E$1,"standard",""),"|Float",""),ChapterTable!$1:$1,0),0),
  IF($B232=1,
    IF($L232=FALSE,
      VLOOKUP($A232,ChapterTable!$1:$1048576,MATCH("최종"&amp;SUBSTITUTE(SUBSTITUTE(E$1,"standard",""),"|Float",""),ChapterTable!$1:$1,0),0),
      VLOOKUP($A232-ChapterTable!$Q$11,ChapterTable!$1:$1048576,MATCH("최종"&amp;SUBSTITUTE(SUBSTITUTE(E$1,"standard",""),"|Float",""),ChapterTable!$1:$1,0),0)*ChapterTable!$Q$14
    ),
  OFFSET(E232,-$B232+IF($L232,1,0),0)*
    (VLOOKUP(SUBSTITUTE(SUBSTITUTE(E$1,"standard",""),"|Float","")&amp;"인게임누적곱배수",ChapterTable!$S:$T,2,0)^C232
    +VLOOKUP(SUBSTITUTE(SUBSTITUTE(E$1,"standard",""),"|Float","")&amp;"인게임누적합배수",ChapterTable!$S:$T,2,0)*C232)
  )
  )
  )
)</f>
        <v>1670.625</v>
      </c>
      <c r="F232" s="1">
        <f ca="1">IF(AND($A232=0,$B232=1),
    VLOOKUP(1,ChapterTable!$1:$1048576,MATCH("최종"&amp;SUBSTITUTE(SUBSTITUTE(F$1,"standard",""),"|Float",""),ChapterTable!$1:$1,0),0)*ChapterTable!$Q$17,
  IF(AND($A232=0,$B232=0),
    F233,
  IF($B232=0,
    VLOOKUP($A232,ChapterTable!$1:$1048576,MATCH("최종"&amp;SUBSTITUTE(SUBSTITUTE(F$1,"standard",""),"|Float",""),ChapterTable!$1:$1,0),0),
  IF($B232=1,
    IF($L232=FALSE,
      VLOOKUP($A232,ChapterTable!$1:$1048576,MATCH("최종"&amp;SUBSTITUTE(SUBSTITUTE(F$1,"standard",""),"|Float",""),ChapterTable!$1:$1,0),0),
      VLOOKUP($A232-ChapterTable!$Q$11,ChapterTable!$1:$1048576,MATCH("최종"&amp;SUBSTITUTE(SUBSTITUTE(F$1,"standard",""),"|Float",""),ChapterTable!$1:$1,0),0)*ChapterTable!$Q$14
    ),
  OFFSET(F232,-$B232+IF($L232,1,0),0)*
    (VLOOKUP(SUBSTITUTE(SUBSTITUTE(F$1,"standard",""),"|Float","")&amp;"인게임누적곱배수",ChapterTable!$S:$T,2,0)^D232
    +VLOOKUP(SUBSTITUTE(SUBSTITUTE(F$1,"standard",""),"|Float","")&amp;"인게임누적합배수",ChapterTable!$S:$T,2,0)*D232)
  )
  )
  )
)</f>
        <v>607.5</v>
      </c>
      <c r="G232" t="s">
        <v>76</v>
      </c>
      <c r="J232" t="str">
        <f>IF(ISBLANK(I232),"",
IFERROR(VLOOKUP(I232,[1]StringTable!$1:$1048576,MATCH([1]StringTable!$B$1,[1]StringTable!$1:$1,0),0),
IFERROR(VLOOKUP(I232,[1]InApkStringTable!$1:$1048576,MATCH([1]InApkStringTable!$B$1,[1]InApkStringTable!$1:$1,0),0),
"스트링없음")))</f>
        <v/>
      </c>
      <c r="L232" t="b">
        <v>0</v>
      </c>
      <c r="M232" t="s">
        <v>24</v>
      </c>
      <c r="N232" t="str">
        <f>IF(ISBLANK(M232),"",IF(ISERROR(VLOOKUP(M232,MapTable!$A:$A,1,0)),"맵없음",""))</f>
        <v/>
      </c>
      <c r="O232">
        <f t="shared" si="13"/>
        <v>5</v>
      </c>
      <c r="Q232">
        <f t="shared" si="14"/>
        <v>5</v>
      </c>
      <c r="R232" t="b">
        <f t="shared" ca="1" si="15"/>
        <v>0</v>
      </c>
      <c r="T232" t="b">
        <f t="shared" ca="1" si="16"/>
        <v>0</v>
      </c>
      <c r="V232" t="str">
        <f>IF(ISBLANK(U232),"",IF(ISERROR(VLOOKUP(U232,MapTable!$A:$A,1,0)),"맵없음",""))</f>
        <v/>
      </c>
      <c r="X232" t="str">
        <f>IF(ISBLANK(W232),"",
IF(ISERROR(FIND(",",W232)),
  IF(ISERROR(VLOOKUP(W232,MapTable!$A:$A,1,0)),"맵없음",
  ""),
IF(ISERROR(FIND(",",W232,FIND(",",W232)+1)),
  IF(OR(ISERROR(VLOOKUP(LEFT(W232,FIND(",",W232)-1),MapTable!$A:$A,1,0)),ISERROR(VLOOKUP(TRIM(MID(W232,FIND(",",W232)+1,999)),MapTable!$A:$A,1,0))),"맵없음",
  ""),
IF(ISERROR(FIND(",",W232,FIND(",",W232,FIND(",",W232)+1)+1)),
  IF(OR(ISERROR(VLOOKUP(LEFT(W232,FIND(",",W232)-1),MapTable!$A:$A,1,0)),ISERROR(VLOOKUP(TRIM(MID(W232,FIND(",",W232)+1,FIND(",",W232,FIND(",",W232)+1)-FIND(",",W232)-1)),MapTable!$A:$A,1,0)),ISERROR(VLOOKUP(TRIM(MID(W232,FIND(",",W232,FIND(",",W232)+1)+1,999)),MapTable!$A:$A,1,0))),"맵없음",
  ""),
IF(ISERROR(FIND(",",W232,FIND(",",W232,FIND(",",W232,FIND(",",W232)+1)+1)+1)),
  IF(OR(ISERROR(VLOOKUP(LEFT(W232,FIND(",",W232)-1),MapTable!$A:$A,1,0)),ISERROR(VLOOKUP(TRIM(MID(W232,FIND(",",W232)+1,FIND(",",W232,FIND(",",W232)+1)-FIND(",",W232)-1)),MapTable!$A:$A,1,0)),ISERROR(VLOOKUP(TRIM(MID(W232,FIND(",",W232,FIND(",",W232)+1)+1,FIND(",",W232,FIND(",",W232,FIND(",",W232)+1)+1)-FIND(",",W232,FIND(",",W232)+1)-1)),MapTable!$A:$A,1,0)),ISERROR(VLOOKUP(TRIM(MID(W232,FIND(",",W232,FIND(",",W232,FIND(",",W232)+1)+1)+1,999)),MapTable!$A:$A,1,0))),"맵없음",
  ""),
)))))</f>
        <v/>
      </c>
      <c r="AC232" t="str">
        <f>IF(ISBLANK(AB232),"",IF(ISERROR(VLOOKUP(AB232,[3]DropTable!$A:$A,1,0)),"드랍없음",""))</f>
        <v/>
      </c>
      <c r="AE232" t="str">
        <f>IF(ISBLANK(AD232),"",IF(ISERROR(VLOOKUP(AD232,[3]DropTable!$A:$A,1,0)),"드랍없음",""))</f>
        <v/>
      </c>
      <c r="AG232">
        <v>9.8000000000000007</v>
      </c>
      <c r="AH232">
        <v>1</v>
      </c>
    </row>
    <row r="233" spans="1:34" x14ac:dyDescent="0.3">
      <c r="A233">
        <v>4</v>
      </c>
      <c r="B233">
        <v>47</v>
      </c>
      <c r="C233">
        <f>IF(OR($L233=TRUE,$A233=0,MOD($A233,ChapterTable!$S$20)&lt;&gt;0),
MAX(0,INT(($B233+ChapterTable!$Q$26+VLOOKUP(SUBSTITUTE(C$1,"성장단계","")&amp;"단계오프셋",ChapterTable!$S:$T,2,0))/ChapterTable!$Q$23)),
MAX(0,INT(($B233+ChapterTable!$S$26+VLOOKUP(SUBSTITUTE(C$1,"성장단계","")&amp;"보스단계오프셋",ChapterTable!$S:$T,2,0))/ChapterTable!$S$23)))</f>
        <v>5</v>
      </c>
      <c r="D233">
        <f>IF(OR($L233=TRUE,$A233=0,MOD($A233,ChapterTable!$S$20)&lt;&gt;0),
MAX(0,INT(($B233+ChapterTable!$Q$26+VLOOKUP(SUBSTITUTE(D$1,"성장단계","")&amp;"단계오프셋",ChapterTable!$S:$T,2,0))/ChapterTable!$Q$23)),
MAX(0,INT(($B233+ChapterTable!$S$26+VLOOKUP(SUBSTITUTE(D$1,"성장단계","")&amp;"보스단계오프셋",ChapterTable!$S:$T,2,0))/ChapterTable!$S$23)))</f>
        <v>4</v>
      </c>
      <c r="E233" s="1">
        <f ca="1">IF(AND($A233=0,$B233=1),
    VLOOKUP(1,ChapterTable!$1:$1048576,MATCH("최종"&amp;SUBSTITUTE(SUBSTITUTE(E$1,"standard",""),"|Float",""),ChapterTable!$1:$1,0),0)*ChapterTable!$Q$17,
  IF(AND($A233=0,$B233=0),
    E234,
  IF($B233=0,
    VLOOKUP($A233,ChapterTable!$1:$1048576,MATCH("최종"&amp;SUBSTITUTE(SUBSTITUTE(E$1,"standard",""),"|Float",""),ChapterTable!$1:$1,0),0),
  IF($B233=1,
    IF($L233=FALSE,
      VLOOKUP($A233,ChapterTable!$1:$1048576,MATCH("최종"&amp;SUBSTITUTE(SUBSTITUTE(E$1,"standard",""),"|Float",""),ChapterTable!$1:$1,0),0),
      VLOOKUP($A233-ChapterTable!$Q$11,ChapterTable!$1:$1048576,MATCH("최종"&amp;SUBSTITUTE(SUBSTITUTE(E$1,"standard",""),"|Float",""),ChapterTable!$1:$1,0),0)*ChapterTable!$Q$14
    ),
  OFFSET(E233,-$B233+IF($L233,1,0),0)*
    (VLOOKUP(SUBSTITUTE(SUBSTITUTE(E$1,"standard",""),"|Float","")&amp;"인게임누적곱배수",ChapterTable!$S:$T,2,0)^C233
    +VLOOKUP(SUBSTITUTE(SUBSTITUTE(E$1,"standard",""),"|Float","")&amp;"인게임누적합배수",ChapterTable!$S:$T,2,0)*C233)
  )
  )
  )
)</f>
        <v>1670.625</v>
      </c>
      <c r="F233" s="1">
        <f ca="1">IF(AND($A233=0,$B233=1),
    VLOOKUP(1,ChapterTable!$1:$1048576,MATCH("최종"&amp;SUBSTITUTE(SUBSTITUTE(F$1,"standard",""),"|Float",""),ChapterTable!$1:$1,0),0)*ChapterTable!$Q$17,
  IF(AND($A233=0,$B233=0),
    F234,
  IF($B233=0,
    VLOOKUP($A233,ChapterTable!$1:$1048576,MATCH("최종"&amp;SUBSTITUTE(SUBSTITUTE(F$1,"standard",""),"|Float",""),ChapterTable!$1:$1,0),0),
  IF($B233=1,
    IF($L233=FALSE,
      VLOOKUP($A233,ChapterTable!$1:$1048576,MATCH("최종"&amp;SUBSTITUTE(SUBSTITUTE(F$1,"standard",""),"|Float",""),ChapterTable!$1:$1,0),0),
      VLOOKUP($A233-ChapterTable!$Q$11,ChapterTable!$1:$1048576,MATCH("최종"&amp;SUBSTITUTE(SUBSTITUTE(F$1,"standard",""),"|Float",""),ChapterTable!$1:$1,0),0)*ChapterTable!$Q$14
    ),
  OFFSET(F233,-$B233+IF($L233,1,0),0)*
    (VLOOKUP(SUBSTITUTE(SUBSTITUTE(F$1,"standard",""),"|Float","")&amp;"인게임누적곱배수",ChapterTable!$S:$T,2,0)^D233
    +VLOOKUP(SUBSTITUTE(SUBSTITUTE(F$1,"standard",""),"|Float","")&amp;"인게임누적합배수",ChapterTable!$S:$T,2,0)*D233)
  )
  )
  )
)</f>
        <v>607.5</v>
      </c>
      <c r="G233" t="s">
        <v>76</v>
      </c>
      <c r="J233" t="str">
        <f>IF(ISBLANK(I233),"",
IFERROR(VLOOKUP(I233,[1]StringTable!$1:$1048576,MATCH([1]StringTable!$B$1,[1]StringTable!$1:$1,0),0),
IFERROR(VLOOKUP(I233,[1]InApkStringTable!$1:$1048576,MATCH([1]InApkStringTable!$B$1,[1]InApkStringTable!$1:$1,0),0),
"스트링없음")))</f>
        <v/>
      </c>
      <c r="L233" t="b">
        <v>0</v>
      </c>
      <c r="M233" t="s">
        <v>24</v>
      </c>
      <c r="N233" t="str">
        <f>IF(ISBLANK(M233),"",IF(ISERROR(VLOOKUP(M233,MapTable!$A:$A,1,0)),"맵없음",""))</f>
        <v/>
      </c>
      <c r="O233">
        <f t="shared" si="13"/>
        <v>5</v>
      </c>
      <c r="Q233">
        <f t="shared" si="14"/>
        <v>5</v>
      </c>
      <c r="R233" t="b">
        <f t="shared" ca="1" si="15"/>
        <v>0</v>
      </c>
      <c r="T233" t="b">
        <f t="shared" ca="1" si="16"/>
        <v>0</v>
      </c>
      <c r="V233" t="str">
        <f>IF(ISBLANK(U233),"",IF(ISERROR(VLOOKUP(U233,MapTable!$A:$A,1,0)),"맵없음",""))</f>
        <v/>
      </c>
      <c r="X233" t="str">
        <f>IF(ISBLANK(W233),"",
IF(ISERROR(FIND(",",W233)),
  IF(ISERROR(VLOOKUP(W233,MapTable!$A:$A,1,0)),"맵없음",
  ""),
IF(ISERROR(FIND(",",W233,FIND(",",W233)+1)),
  IF(OR(ISERROR(VLOOKUP(LEFT(W233,FIND(",",W233)-1),MapTable!$A:$A,1,0)),ISERROR(VLOOKUP(TRIM(MID(W233,FIND(",",W233)+1,999)),MapTable!$A:$A,1,0))),"맵없음",
  ""),
IF(ISERROR(FIND(",",W233,FIND(",",W233,FIND(",",W233)+1)+1)),
  IF(OR(ISERROR(VLOOKUP(LEFT(W233,FIND(",",W233)-1),MapTable!$A:$A,1,0)),ISERROR(VLOOKUP(TRIM(MID(W233,FIND(",",W233)+1,FIND(",",W233,FIND(",",W233)+1)-FIND(",",W233)-1)),MapTable!$A:$A,1,0)),ISERROR(VLOOKUP(TRIM(MID(W233,FIND(",",W233,FIND(",",W233)+1)+1,999)),MapTable!$A:$A,1,0))),"맵없음",
  ""),
IF(ISERROR(FIND(",",W233,FIND(",",W233,FIND(",",W233,FIND(",",W233)+1)+1)+1)),
  IF(OR(ISERROR(VLOOKUP(LEFT(W233,FIND(",",W233)-1),MapTable!$A:$A,1,0)),ISERROR(VLOOKUP(TRIM(MID(W233,FIND(",",W233)+1,FIND(",",W233,FIND(",",W233)+1)-FIND(",",W233)-1)),MapTable!$A:$A,1,0)),ISERROR(VLOOKUP(TRIM(MID(W233,FIND(",",W233,FIND(",",W233)+1)+1,FIND(",",W233,FIND(",",W233,FIND(",",W233)+1)+1)-FIND(",",W233,FIND(",",W233)+1)-1)),MapTable!$A:$A,1,0)),ISERROR(VLOOKUP(TRIM(MID(W233,FIND(",",W233,FIND(",",W233,FIND(",",W233)+1)+1)+1,999)),MapTable!$A:$A,1,0))),"맵없음",
  ""),
)))))</f>
        <v/>
      </c>
      <c r="AC233" t="str">
        <f>IF(ISBLANK(AB233),"",IF(ISERROR(VLOOKUP(AB233,[3]DropTable!$A:$A,1,0)),"드랍없음",""))</f>
        <v/>
      </c>
      <c r="AE233" t="str">
        <f>IF(ISBLANK(AD233),"",IF(ISERROR(VLOOKUP(AD233,[3]DropTable!$A:$A,1,0)),"드랍없음",""))</f>
        <v/>
      </c>
      <c r="AG233">
        <v>9.8000000000000007</v>
      </c>
      <c r="AH233">
        <v>1</v>
      </c>
    </row>
    <row r="234" spans="1:34" x14ac:dyDescent="0.3">
      <c r="A234">
        <v>4</v>
      </c>
      <c r="B234">
        <v>48</v>
      </c>
      <c r="C234">
        <f>IF(OR($L234=TRUE,$A234=0,MOD($A234,ChapterTable!$S$20)&lt;&gt;0),
MAX(0,INT(($B234+ChapterTable!$Q$26+VLOOKUP(SUBSTITUTE(C$1,"성장단계","")&amp;"단계오프셋",ChapterTable!$S:$T,2,0))/ChapterTable!$Q$23)),
MAX(0,INT(($B234+ChapterTable!$S$26+VLOOKUP(SUBSTITUTE(C$1,"성장단계","")&amp;"보스단계오프셋",ChapterTable!$S:$T,2,0))/ChapterTable!$S$23)))</f>
        <v>5</v>
      </c>
      <c r="D234">
        <f>IF(OR($L234=TRUE,$A234=0,MOD($A234,ChapterTable!$S$20)&lt;&gt;0),
MAX(0,INT(($B234+ChapterTable!$Q$26+VLOOKUP(SUBSTITUTE(D$1,"성장단계","")&amp;"단계오프셋",ChapterTable!$S:$T,2,0))/ChapterTable!$Q$23)),
MAX(0,INT(($B234+ChapterTable!$S$26+VLOOKUP(SUBSTITUTE(D$1,"성장단계","")&amp;"보스단계오프셋",ChapterTable!$S:$T,2,0))/ChapterTable!$S$23)))</f>
        <v>4</v>
      </c>
      <c r="E234" s="1">
        <f ca="1">IF(AND($A234=0,$B234=1),
    VLOOKUP(1,ChapterTable!$1:$1048576,MATCH("최종"&amp;SUBSTITUTE(SUBSTITUTE(E$1,"standard",""),"|Float",""),ChapterTable!$1:$1,0),0)*ChapterTable!$Q$17,
  IF(AND($A234=0,$B234=0),
    E235,
  IF($B234=0,
    VLOOKUP($A234,ChapterTable!$1:$1048576,MATCH("최종"&amp;SUBSTITUTE(SUBSTITUTE(E$1,"standard",""),"|Float",""),ChapterTable!$1:$1,0),0),
  IF($B234=1,
    IF($L234=FALSE,
      VLOOKUP($A234,ChapterTable!$1:$1048576,MATCH("최종"&amp;SUBSTITUTE(SUBSTITUTE(E$1,"standard",""),"|Float",""),ChapterTable!$1:$1,0),0),
      VLOOKUP($A234-ChapterTable!$Q$11,ChapterTable!$1:$1048576,MATCH("최종"&amp;SUBSTITUTE(SUBSTITUTE(E$1,"standard",""),"|Float",""),ChapterTable!$1:$1,0),0)*ChapterTable!$Q$14
    ),
  OFFSET(E234,-$B234+IF($L234,1,0),0)*
    (VLOOKUP(SUBSTITUTE(SUBSTITUTE(E$1,"standard",""),"|Float","")&amp;"인게임누적곱배수",ChapterTable!$S:$T,2,0)^C234
    +VLOOKUP(SUBSTITUTE(SUBSTITUTE(E$1,"standard",""),"|Float","")&amp;"인게임누적합배수",ChapterTable!$S:$T,2,0)*C234)
  )
  )
  )
)</f>
        <v>1670.625</v>
      </c>
      <c r="F234" s="1">
        <f ca="1">IF(AND($A234=0,$B234=1),
    VLOOKUP(1,ChapterTable!$1:$1048576,MATCH("최종"&amp;SUBSTITUTE(SUBSTITUTE(F$1,"standard",""),"|Float",""),ChapterTable!$1:$1,0),0)*ChapterTable!$Q$17,
  IF(AND($A234=0,$B234=0),
    F235,
  IF($B234=0,
    VLOOKUP($A234,ChapterTable!$1:$1048576,MATCH("최종"&amp;SUBSTITUTE(SUBSTITUTE(F$1,"standard",""),"|Float",""),ChapterTable!$1:$1,0),0),
  IF($B234=1,
    IF($L234=FALSE,
      VLOOKUP($A234,ChapterTable!$1:$1048576,MATCH("최종"&amp;SUBSTITUTE(SUBSTITUTE(F$1,"standard",""),"|Float",""),ChapterTable!$1:$1,0),0),
      VLOOKUP($A234-ChapterTable!$Q$11,ChapterTable!$1:$1048576,MATCH("최종"&amp;SUBSTITUTE(SUBSTITUTE(F$1,"standard",""),"|Float",""),ChapterTable!$1:$1,0),0)*ChapterTable!$Q$14
    ),
  OFFSET(F234,-$B234+IF($L234,1,0),0)*
    (VLOOKUP(SUBSTITUTE(SUBSTITUTE(F$1,"standard",""),"|Float","")&amp;"인게임누적곱배수",ChapterTable!$S:$T,2,0)^D234
    +VLOOKUP(SUBSTITUTE(SUBSTITUTE(F$1,"standard",""),"|Float","")&amp;"인게임누적합배수",ChapterTable!$S:$T,2,0)*D234)
  )
  )
  )
)</f>
        <v>607.5</v>
      </c>
      <c r="G234" t="s">
        <v>76</v>
      </c>
      <c r="J234" t="str">
        <f>IF(ISBLANK(I234),"",
IFERROR(VLOOKUP(I234,[1]StringTable!$1:$1048576,MATCH([1]StringTable!$B$1,[1]StringTable!$1:$1,0),0),
IFERROR(VLOOKUP(I234,[1]InApkStringTable!$1:$1048576,MATCH([1]InApkStringTable!$B$1,[1]InApkStringTable!$1:$1,0),0),
"스트링없음")))</f>
        <v/>
      </c>
      <c r="L234" t="b">
        <v>0</v>
      </c>
      <c r="M234" t="s">
        <v>24</v>
      </c>
      <c r="N234" t="str">
        <f>IF(ISBLANK(M234),"",IF(ISERROR(VLOOKUP(M234,MapTable!$A:$A,1,0)),"맵없음",""))</f>
        <v/>
      </c>
      <c r="O234">
        <f t="shared" si="13"/>
        <v>5</v>
      </c>
      <c r="Q234">
        <f t="shared" si="14"/>
        <v>5</v>
      </c>
      <c r="R234" t="b">
        <f t="shared" ca="1" si="15"/>
        <v>0</v>
      </c>
      <c r="T234" t="b">
        <f t="shared" ca="1" si="16"/>
        <v>0</v>
      </c>
      <c r="V234" t="str">
        <f>IF(ISBLANK(U234),"",IF(ISERROR(VLOOKUP(U234,MapTable!$A:$A,1,0)),"맵없음",""))</f>
        <v/>
      </c>
      <c r="X234" t="str">
        <f>IF(ISBLANK(W234),"",
IF(ISERROR(FIND(",",W234)),
  IF(ISERROR(VLOOKUP(W234,MapTable!$A:$A,1,0)),"맵없음",
  ""),
IF(ISERROR(FIND(",",W234,FIND(",",W234)+1)),
  IF(OR(ISERROR(VLOOKUP(LEFT(W234,FIND(",",W234)-1),MapTable!$A:$A,1,0)),ISERROR(VLOOKUP(TRIM(MID(W234,FIND(",",W234)+1,999)),MapTable!$A:$A,1,0))),"맵없음",
  ""),
IF(ISERROR(FIND(",",W234,FIND(",",W234,FIND(",",W234)+1)+1)),
  IF(OR(ISERROR(VLOOKUP(LEFT(W234,FIND(",",W234)-1),MapTable!$A:$A,1,0)),ISERROR(VLOOKUP(TRIM(MID(W234,FIND(",",W234)+1,FIND(",",W234,FIND(",",W234)+1)-FIND(",",W234)-1)),MapTable!$A:$A,1,0)),ISERROR(VLOOKUP(TRIM(MID(W234,FIND(",",W234,FIND(",",W234)+1)+1,999)),MapTable!$A:$A,1,0))),"맵없음",
  ""),
IF(ISERROR(FIND(",",W234,FIND(",",W234,FIND(",",W234,FIND(",",W234)+1)+1)+1)),
  IF(OR(ISERROR(VLOOKUP(LEFT(W234,FIND(",",W234)-1),MapTable!$A:$A,1,0)),ISERROR(VLOOKUP(TRIM(MID(W234,FIND(",",W234)+1,FIND(",",W234,FIND(",",W234)+1)-FIND(",",W234)-1)),MapTable!$A:$A,1,0)),ISERROR(VLOOKUP(TRIM(MID(W234,FIND(",",W234,FIND(",",W234)+1)+1,FIND(",",W234,FIND(",",W234,FIND(",",W234)+1)+1)-FIND(",",W234,FIND(",",W234)+1)-1)),MapTable!$A:$A,1,0)),ISERROR(VLOOKUP(TRIM(MID(W234,FIND(",",W234,FIND(",",W234,FIND(",",W234)+1)+1)+1,999)),MapTable!$A:$A,1,0))),"맵없음",
  ""),
)))))</f>
        <v/>
      </c>
      <c r="AC234" t="str">
        <f>IF(ISBLANK(AB234),"",IF(ISERROR(VLOOKUP(AB234,[3]DropTable!$A:$A,1,0)),"드랍없음",""))</f>
        <v/>
      </c>
      <c r="AE234" t="str">
        <f>IF(ISBLANK(AD234),"",IF(ISERROR(VLOOKUP(AD234,[3]DropTable!$A:$A,1,0)),"드랍없음",""))</f>
        <v/>
      </c>
      <c r="AG234">
        <v>9.8000000000000007</v>
      </c>
      <c r="AH234">
        <v>1</v>
      </c>
    </row>
    <row r="235" spans="1:34" x14ac:dyDescent="0.3">
      <c r="A235">
        <v>4</v>
      </c>
      <c r="B235">
        <v>49</v>
      </c>
      <c r="C235">
        <f>IF(OR($L235=TRUE,$A235=0,MOD($A235,ChapterTable!$S$20)&lt;&gt;0),
MAX(0,INT(($B235+ChapterTable!$Q$26+VLOOKUP(SUBSTITUTE(C$1,"성장단계","")&amp;"단계오프셋",ChapterTable!$S:$T,2,0))/ChapterTable!$Q$23)),
MAX(0,INT(($B235+ChapterTable!$S$26+VLOOKUP(SUBSTITUTE(C$1,"성장단계","")&amp;"보스단계오프셋",ChapterTable!$S:$T,2,0))/ChapterTable!$S$23)))</f>
        <v>5</v>
      </c>
      <c r="D235">
        <f>IF(OR($L235=TRUE,$A235=0,MOD($A235,ChapterTable!$S$20)&lt;&gt;0),
MAX(0,INT(($B235+ChapterTable!$Q$26+VLOOKUP(SUBSTITUTE(D$1,"성장단계","")&amp;"단계오프셋",ChapterTable!$S:$T,2,0))/ChapterTable!$Q$23)),
MAX(0,INT(($B235+ChapterTable!$S$26+VLOOKUP(SUBSTITUTE(D$1,"성장단계","")&amp;"보스단계오프셋",ChapterTable!$S:$T,2,0))/ChapterTable!$S$23)))</f>
        <v>4</v>
      </c>
      <c r="E235" s="1">
        <f ca="1">IF(AND($A235=0,$B235=1),
    VLOOKUP(1,ChapterTable!$1:$1048576,MATCH("최종"&amp;SUBSTITUTE(SUBSTITUTE(E$1,"standard",""),"|Float",""),ChapterTable!$1:$1,0),0)*ChapterTable!$Q$17,
  IF(AND($A235=0,$B235=0),
    E236,
  IF($B235=0,
    VLOOKUP($A235,ChapterTable!$1:$1048576,MATCH("최종"&amp;SUBSTITUTE(SUBSTITUTE(E$1,"standard",""),"|Float",""),ChapterTable!$1:$1,0),0),
  IF($B235=1,
    IF($L235=FALSE,
      VLOOKUP($A235,ChapterTable!$1:$1048576,MATCH("최종"&amp;SUBSTITUTE(SUBSTITUTE(E$1,"standard",""),"|Float",""),ChapterTable!$1:$1,0),0),
      VLOOKUP($A235-ChapterTable!$Q$11,ChapterTable!$1:$1048576,MATCH("최종"&amp;SUBSTITUTE(SUBSTITUTE(E$1,"standard",""),"|Float",""),ChapterTable!$1:$1,0),0)*ChapterTable!$Q$14
    ),
  OFFSET(E235,-$B235+IF($L235,1,0),0)*
    (VLOOKUP(SUBSTITUTE(SUBSTITUTE(E$1,"standard",""),"|Float","")&amp;"인게임누적곱배수",ChapterTable!$S:$T,2,0)^C235
    +VLOOKUP(SUBSTITUTE(SUBSTITUTE(E$1,"standard",""),"|Float","")&amp;"인게임누적합배수",ChapterTable!$S:$T,2,0)*C235)
  )
  )
  )
)</f>
        <v>1670.625</v>
      </c>
      <c r="F235" s="1">
        <f ca="1">IF(AND($A235=0,$B235=1),
    VLOOKUP(1,ChapterTable!$1:$1048576,MATCH("최종"&amp;SUBSTITUTE(SUBSTITUTE(F$1,"standard",""),"|Float",""),ChapterTable!$1:$1,0),0)*ChapterTable!$Q$17,
  IF(AND($A235=0,$B235=0),
    F236,
  IF($B235=0,
    VLOOKUP($A235,ChapterTable!$1:$1048576,MATCH("최종"&amp;SUBSTITUTE(SUBSTITUTE(F$1,"standard",""),"|Float",""),ChapterTable!$1:$1,0),0),
  IF($B235=1,
    IF($L235=FALSE,
      VLOOKUP($A235,ChapterTable!$1:$1048576,MATCH("최종"&amp;SUBSTITUTE(SUBSTITUTE(F$1,"standard",""),"|Float",""),ChapterTable!$1:$1,0),0),
      VLOOKUP($A235-ChapterTable!$Q$11,ChapterTable!$1:$1048576,MATCH("최종"&amp;SUBSTITUTE(SUBSTITUTE(F$1,"standard",""),"|Float",""),ChapterTable!$1:$1,0),0)*ChapterTable!$Q$14
    ),
  OFFSET(F235,-$B235+IF($L235,1,0),0)*
    (VLOOKUP(SUBSTITUTE(SUBSTITUTE(F$1,"standard",""),"|Float","")&amp;"인게임누적곱배수",ChapterTable!$S:$T,2,0)^D235
    +VLOOKUP(SUBSTITUTE(SUBSTITUTE(F$1,"standard",""),"|Float","")&amp;"인게임누적합배수",ChapterTable!$S:$T,2,0)*D235)
  )
  )
  )
)</f>
        <v>607.5</v>
      </c>
      <c r="G235" t="s">
        <v>76</v>
      </c>
      <c r="J235" t="str">
        <f>IF(ISBLANK(I235),"",
IFERROR(VLOOKUP(I235,[1]StringTable!$1:$1048576,MATCH([1]StringTable!$B$1,[1]StringTable!$1:$1,0),0),
IFERROR(VLOOKUP(I235,[1]InApkStringTable!$1:$1048576,MATCH([1]InApkStringTable!$B$1,[1]InApkStringTable!$1:$1,0),0),
"스트링없음")))</f>
        <v/>
      </c>
      <c r="L235" t="b">
        <v>0</v>
      </c>
      <c r="M235" t="s">
        <v>24</v>
      </c>
      <c r="N235" t="str">
        <f>IF(ISBLANK(M235),"",IF(ISERROR(VLOOKUP(M235,MapTable!$A:$A,1,0)),"맵없음",""))</f>
        <v/>
      </c>
      <c r="O235">
        <f t="shared" si="13"/>
        <v>95</v>
      </c>
      <c r="Q235">
        <f t="shared" si="14"/>
        <v>95</v>
      </c>
      <c r="R235" t="b">
        <f t="shared" ca="1" si="15"/>
        <v>1</v>
      </c>
      <c r="T235" t="b">
        <f t="shared" ca="1" si="16"/>
        <v>1</v>
      </c>
      <c r="V235" t="str">
        <f>IF(ISBLANK(U235),"",IF(ISERROR(VLOOKUP(U235,MapTable!$A:$A,1,0)),"맵없음",""))</f>
        <v/>
      </c>
      <c r="X235" t="str">
        <f>IF(ISBLANK(W235),"",
IF(ISERROR(FIND(",",W235)),
  IF(ISERROR(VLOOKUP(W235,MapTable!$A:$A,1,0)),"맵없음",
  ""),
IF(ISERROR(FIND(",",W235,FIND(",",W235)+1)),
  IF(OR(ISERROR(VLOOKUP(LEFT(W235,FIND(",",W235)-1),MapTable!$A:$A,1,0)),ISERROR(VLOOKUP(TRIM(MID(W235,FIND(",",W235)+1,999)),MapTable!$A:$A,1,0))),"맵없음",
  ""),
IF(ISERROR(FIND(",",W235,FIND(",",W235,FIND(",",W235)+1)+1)),
  IF(OR(ISERROR(VLOOKUP(LEFT(W235,FIND(",",W235)-1),MapTable!$A:$A,1,0)),ISERROR(VLOOKUP(TRIM(MID(W235,FIND(",",W235)+1,FIND(",",W235,FIND(",",W235)+1)-FIND(",",W235)-1)),MapTable!$A:$A,1,0)),ISERROR(VLOOKUP(TRIM(MID(W235,FIND(",",W235,FIND(",",W235)+1)+1,999)),MapTable!$A:$A,1,0))),"맵없음",
  ""),
IF(ISERROR(FIND(",",W235,FIND(",",W235,FIND(",",W235,FIND(",",W235)+1)+1)+1)),
  IF(OR(ISERROR(VLOOKUP(LEFT(W235,FIND(",",W235)-1),MapTable!$A:$A,1,0)),ISERROR(VLOOKUP(TRIM(MID(W235,FIND(",",W235)+1,FIND(",",W235,FIND(",",W235)+1)-FIND(",",W235)-1)),MapTable!$A:$A,1,0)),ISERROR(VLOOKUP(TRIM(MID(W235,FIND(",",W235,FIND(",",W235)+1)+1,FIND(",",W235,FIND(",",W235,FIND(",",W235)+1)+1)-FIND(",",W235,FIND(",",W235)+1)-1)),MapTable!$A:$A,1,0)),ISERROR(VLOOKUP(TRIM(MID(W235,FIND(",",W235,FIND(",",W235,FIND(",",W235)+1)+1)+1,999)),MapTable!$A:$A,1,0))),"맵없음",
  ""),
)))))</f>
        <v/>
      </c>
      <c r="AC235" t="str">
        <f>IF(ISBLANK(AB235),"",IF(ISERROR(VLOOKUP(AB235,[3]DropTable!$A:$A,1,0)),"드랍없음",""))</f>
        <v/>
      </c>
      <c r="AE235" t="str">
        <f>IF(ISBLANK(AD235),"",IF(ISERROR(VLOOKUP(AD235,[3]DropTable!$A:$A,1,0)),"드랍없음",""))</f>
        <v/>
      </c>
      <c r="AG235">
        <v>9.8000000000000007</v>
      </c>
      <c r="AH235">
        <v>1</v>
      </c>
    </row>
    <row r="236" spans="1:34" x14ac:dyDescent="0.3">
      <c r="A236">
        <v>4</v>
      </c>
      <c r="B236">
        <v>50</v>
      </c>
      <c r="C236">
        <f>IF(OR($L236=TRUE,$A236=0,MOD($A236,ChapterTable!$S$20)&lt;&gt;0),
MAX(0,INT(($B236+ChapterTable!$Q$26+VLOOKUP(SUBSTITUTE(C$1,"성장단계","")&amp;"단계오프셋",ChapterTable!$S:$T,2,0))/ChapterTable!$Q$23)),
MAX(0,INT(($B236+ChapterTable!$S$26+VLOOKUP(SUBSTITUTE(C$1,"성장단계","")&amp;"보스단계오프셋",ChapterTable!$S:$T,2,0))/ChapterTable!$S$23)))</f>
        <v>5</v>
      </c>
      <c r="D236">
        <f>IF(OR($L236=TRUE,$A236=0,MOD($A236,ChapterTable!$S$20)&lt;&gt;0),
MAX(0,INT(($B236+ChapterTable!$Q$26+VLOOKUP(SUBSTITUTE(D$1,"성장단계","")&amp;"단계오프셋",ChapterTable!$S:$T,2,0))/ChapterTable!$Q$23)),
MAX(0,INT(($B236+ChapterTable!$S$26+VLOOKUP(SUBSTITUTE(D$1,"성장단계","")&amp;"보스단계오프셋",ChapterTable!$S:$T,2,0))/ChapterTable!$S$23)))</f>
        <v>4</v>
      </c>
      <c r="E236" s="1">
        <f ca="1">IF(AND($A236=0,$B236=1),
    VLOOKUP(1,ChapterTable!$1:$1048576,MATCH("최종"&amp;SUBSTITUTE(SUBSTITUTE(E$1,"standard",""),"|Float",""),ChapterTable!$1:$1,0),0)*ChapterTable!$Q$17,
  IF(AND($A236=0,$B236=0),
    E237,
  IF($B236=0,
    VLOOKUP($A236,ChapterTable!$1:$1048576,MATCH("최종"&amp;SUBSTITUTE(SUBSTITUTE(E$1,"standard",""),"|Float",""),ChapterTable!$1:$1,0),0),
  IF($B236=1,
    IF($L236=FALSE,
      VLOOKUP($A236,ChapterTable!$1:$1048576,MATCH("최종"&amp;SUBSTITUTE(SUBSTITUTE(E$1,"standard",""),"|Float",""),ChapterTable!$1:$1,0),0),
      VLOOKUP($A236-ChapterTable!$Q$11,ChapterTable!$1:$1048576,MATCH("최종"&amp;SUBSTITUTE(SUBSTITUTE(E$1,"standard",""),"|Float",""),ChapterTable!$1:$1,0),0)*ChapterTable!$Q$14
    ),
  OFFSET(E236,-$B236+IF($L236,1,0),0)*
    (VLOOKUP(SUBSTITUTE(SUBSTITUTE(E$1,"standard",""),"|Float","")&amp;"인게임누적곱배수",ChapterTable!$S:$T,2,0)^C236
    +VLOOKUP(SUBSTITUTE(SUBSTITUTE(E$1,"standard",""),"|Float","")&amp;"인게임누적합배수",ChapterTable!$S:$T,2,0)*C236)
  )
  )
  )
)</f>
        <v>1670.625</v>
      </c>
      <c r="F236" s="1">
        <f ca="1">IF(AND($A236=0,$B236=1),
    VLOOKUP(1,ChapterTable!$1:$1048576,MATCH("최종"&amp;SUBSTITUTE(SUBSTITUTE(F$1,"standard",""),"|Float",""),ChapterTable!$1:$1,0),0)*ChapterTable!$Q$17,
  IF(AND($A236=0,$B236=0),
    F237,
  IF($B236=0,
    VLOOKUP($A236,ChapterTable!$1:$1048576,MATCH("최종"&amp;SUBSTITUTE(SUBSTITUTE(F$1,"standard",""),"|Float",""),ChapterTable!$1:$1,0),0),
  IF($B236=1,
    IF($L236=FALSE,
      VLOOKUP($A236,ChapterTable!$1:$1048576,MATCH("최종"&amp;SUBSTITUTE(SUBSTITUTE(F$1,"standard",""),"|Float",""),ChapterTable!$1:$1,0),0),
      VLOOKUP($A236-ChapterTable!$Q$11,ChapterTable!$1:$1048576,MATCH("최종"&amp;SUBSTITUTE(SUBSTITUTE(F$1,"standard",""),"|Float",""),ChapterTable!$1:$1,0),0)*ChapterTable!$Q$14
    ),
  OFFSET(F236,-$B236+IF($L236,1,0),0)*
    (VLOOKUP(SUBSTITUTE(SUBSTITUTE(F$1,"standard",""),"|Float","")&amp;"인게임누적곱배수",ChapterTable!$S:$T,2,0)^D236
    +VLOOKUP(SUBSTITUTE(SUBSTITUTE(F$1,"standard",""),"|Float","")&amp;"인게임누적합배수",ChapterTable!$S:$T,2,0)*D236)
  )
  )
  )
)</f>
        <v>607.5</v>
      </c>
      <c r="G236" t="s">
        <v>76</v>
      </c>
      <c r="J236" t="str">
        <f>IF(ISBLANK(I236),"",
IFERROR(VLOOKUP(I236,[1]StringTable!$1:$1048576,MATCH([1]StringTable!$B$1,[1]StringTable!$1:$1,0),0),
IFERROR(VLOOKUP(I236,[1]InApkStringTable!$1:$1048576,MATCH([1]InApkStringTable!$B$1,[1]InApkStringTable!$1:$1,0),0),
"스트링없음")))</f>
        <v/>
      </c>
      <c r="L236" t="b">
        <v>0</v>
      </c>
      <c r="M236" t="s">
        <v>24</v>
      </c>
      <c r="N236" t="str">
        <f>IF(ISBLANK(M236),"",IF(ISERROR(VLOOKUP(M236,MapTable!$A:$A,1,0)),"맵없음",""))</f>
        <v/>
      </c>
      <c r="O236">
        <f t="shared" si="13"/>
        <v>21</v>
      </c>
      <c r="Q236">
        <f t="shared" si="14"/>
        <v>21</v>
      </c>
      <c r="R236" t="b">
        <f t="shared" ca="1" si="15"/>
        <v>0</v>
      </c>
      <c r="T236" t="b">
        <f t="shared" ca="1" si="16"/>
        <v>0</v>
      </c>
      <c r="V236" t="str">
        <f>IF(ISBLANK(U236),"",IF(ISERROR(VLOOKUP(U236,MapTable!$A:$A,1,0)),"맵없음",""))</f>
        <v/>
      </c>
      <c r="X236" t="str">
        <f>IF(ISBLANK(W236),"",
IF(ISERROR(FIND(",",W236)),
  IF(ISERROR(VLOOKUP(W236,MapTable!$A:$A,1,0)),"맵없음",
  ""),
IF(ISERROR(FIND(",",W236,FIND(",",W236)+1)),
  IF(OR(ISERROR(VLOOKUP(LEFT(W236,FIND(",",W236)-1),MapTable!$A:$A,1,0)),ISERROR(VLOOKUP(TRIM(MID(W236,FIND(",",W236)+1,999)),MapTable!$A:$A,1,0))),"맵없음",
  ""),
IF(ISERROR(FIND(",",W236,FIND(",",W236,FIND(",",W236)+1)+1)),
  IF(OR(ISERROR(VLOOKUP(LEFT(W236,FIND(",",W236)-1),MapTable!$A:$A,1,0)),ISERROR(VLOOKUP(TRIM(MID(W236,FIND(",",W236)+1,FIND(",",W236,FIND(",",W236)+1)-FIND(",",W236)-1)),MapTable!$A:$A,1,0)),ISERROR(VLOOKUP(TRIM(MID(W236,FIND(",",W236,FIND(",",W236)+1)+1,999)),MapTable!$A:$A,1,0))),"맵없음",
  ""),
IF(ISERROR(FIND(",",W236,FIND(",",W236,FIND(",",W236,FIND(",",W236)+1)+1)+1)),
  IF(OR(ISERROR(VLOOKUP(LEFT(W236,FIND(",",W236)-1),MapTable!$A:$A,1,0)),ISERROR(VLOOKUP(TRIM(MID(W236,FIND(",",W236)+1,FIND(",",W236,FIND(",",W236)+1)-FIND(",",W236)-1)),MapTable!$A:$A,1,0)),ISERROR(VLOOKUP(TRIM(MID(W236,FIND(",",W236,FIND(",",W236)+1)+1,FIND(",",W236,FIND(",",W236,FIND(",",W236)+1)+1)-FIND(",",W236,FIND(",",W236)+1)-1)),MapTable!$A:$A,1,0)),ISERROR(VLOOKUP(TRIM(MID(W236,FIND(",",W236,FIND(",",W236,FIND(",",W236)+1)+1)+1,999)),MapTable!$A:$A,1,0))),"맵없음",
  ""),
)))))</f>
        <v/>
      </c>
      <c r="AC236" t="str">
        <f>IF(ISBLANK(AB236),"",IF(ISERROR(VLOOKUP(AB236,[3]DropTable!$A:$A,1,0)),"드랍없음",""))</f>
        <v/>
      </c>
      <c r="AE236" t="str">
        <f>IF(ISBLANK(AD236),"",IF(ISERROR(VLOOKUP(AD236,[3]DropTable!$A:$A,1,0)),"드랍없음",""))</f>
        <v/>
      </c>
      <c r="AG236">
        <v>9.8000000000000007</v>
      </c>
      <c r="AH236">
        <v>1</v>
      </c>
    </row>
    <row r="237" spans="1:34" x14ac:dyDescent="0.3">
      <c r="A237">
        <v>5</v>
      </c>
      <c r="B237">
        <v>0</v>
      </c>
      <c r="C237">
        <f>IF(OR($L237=TRUE,$A237=0,MOD($A237,ChapterTable!$S$20)&lt;&gt;0),
MAX(0,INT(($B237+ChapterTable!$Q$26+VLOOKUP(SUBSTITUTE(C$1,"성장단계","")&amp;"단계오프셋",ChapterTable!$S:$T,2,0))/ChapterTable!$Q$23)),
MAX(0,INT(($B237+ChapterTable!$S$26+VLOOKUP(SUBSTITUTE(C$1,"성장단계","")&amp;"보스단계오프셋",ChapterTable!$S:$T,2,0))/ChapterTable!$S$23)))</f>
        <v>0</v>
      </c>
      <c r="D237">
        <f>IF(OR($L237=TRUE,$A237=0,MOD($A237,ChapterTable!$S$20)&lt;&gt;0),
MAX(0,INT(($B237+ChapterTable!$Q$26+VLOOKUP(SUBSTITUTE(D$1,"성장단계","")&amp;"단계오프셋",ChapterTable!$S:$T,2,0))/ChapterTable!$Q$23)),
MAX(0,INT(($B237+ChapterTable!$S$26+VLOOKUP(SUBSTITUTE(D$1,"성장단계","")&amp;"보스단계오프셋",ChapterTable!$S:$T,2,0))/ChapterTable!$S$23)))</f>
        <v>0</v>
      </c>
      <c r="E237" s="1">
        <f ca="1">IF(AND($A237=0,$B237=1),
    VLOOKUP(1,ChapterTable!$1:$1048576,MATCH("최종"&amp;SUBSTITUTE(SUBSTITUTE(E$1,"standard",""),"|Float",""),ChapterTable!$1:$1,0),0)*ChapterTable!$Q$17,
  IF(AND($A237=0,$B237=0),
    E238,
  IF($B237=0,
    VLOOKUP($A237,ChapterTable!$1:$1048576,MATCH("최종"&amp;SUBSTITUTE(SUBSTITUTE(E$1,"standard",""),"|Float",""),ChapterTable!$1:$1,0),0),
  IF($B237=1,
    IF($L237=FALSE,
      VLOOKUP($A237,ChapterTable!$1:$1048576,MATCH("최종"&amp;SUBSTITUTE(SUBSTITUTE(E$1,"standard",""),"|Float",""),ChapterTable!$1:$1,0),0),
      VLOOKUP($A237-ChapterTable!$Q$11,ChapterTable!$1:$1048576,MATCH("최종"&amp;SUBSTITUTE(SUBSTITUTE(E$1,"standard",""),"|Float",""),ChapterTable!$1:$1,0),0)*ChapterTable!$Q$14
    ),
  OFFSET(E237,-$B237+IF($L237,1,0),0)*
    (VLOOKUP(SUBSTITUTE(SUBSTITUTE(E$1,"standard",""),"|Float","")&amp;"인게임누적곱배수",ChapterTable!$S:$T,2,0)^C237
    +VLOOKUP(SUBSTITUTE(SUBSTITUTE(E$1,"standard",""),"|Float","")&amp;"인게임누적합배수",ChapterTable!$S:$T,2,0)*C237)
  )
  )
  )
)</f>
        <v>911.25</v>
      </c>
      <c r="F237" s="1">
        <f ca="1">IF(AND($A237=0,$B237=1),
    VLOOKUP(1,ChapterTable!$1:$1048576,MATCH("최종"&amp;SUBSTITUTE(SUBSTITUTE(F$1,"standard",""),"|Float",""),ChapterTable!$1:$1,0),0)*ChapterTable!$Q$17,
  IF(AND($A237=0,$B237=0),
    F238,
  IF($B237=0,
    VLOOKUP($A237,ChapterTable!$1:$1048576,MATCH("최종"&amp;SUBSTITUTE(SUBSTITUTE(F$1,"standard",""),"|Float",""),ChapterTable!$1:$1,0),0),
  IF($B237=1,
    IF($L237=FALSE,
      VLOOKUP($A237,ChapterTable!$1:$1048576,MATCH("최종"&amp;SUBSTITUTE(SUBSTITUTE(F$1,"standard",""),"|Float",""),ChapterTable!$1:$1,0),0),
      VLOOKUP($A237-ChapterTable!$Q$11,ChapterTable!$1:$1048576,MATCH("최종"&amp;SUBSTITUTE(SUBSTITUTE(F$1,"standard",""),"|Float",""),ChapterTable!$1:$1,0),0)*ChapterTable!$Q$14
    ),
  OFFSET(F237,-$B237+IF($L237,1,0),0)*
    (VLOOKUP(SUBSTITUTE(SUBSTITUTE(F$1,"standard",""),"|Float","")&amp;"인게임누적곱배수",ChapterTable!$S:$T,2,0)^D237
    +VLOOKUP(SUBSTITUTE(SUBSTITUTE(F$1,"standard",""),"|Float","")&amp;"인게임누적합배수",ChapterTable!$S:$T,2,0)*D237)
  )
  )
  )
)</f>
        <v>506.25</v>
      </c>
      <c r="G237" t="s">
        <v>76</v>
      </c>
      <c r="J237" t="str">
        <f>IF(ISBLANK(I237),"",
IFERROR(VLOOKUP(I237,[1]StringTable!$1:$1048576,MATCH([1]StringTable!$B$1,[1]StringTable!$1:$1,0),0),
IFERROR(VLOOKUP(I237,[1]InApkStringTable!$1:$1048576,MATCH([1]InApkStringTable!$B$1,[1]InApkStringTable!$1:$1,0),0),
"스트링없음")))</f>
        <v/>
      </c>
      <c r="L237" t="b">
        <v>0</v>
      </c>
      <c r="M237" t="s">
        <v>54</v>
      </c>
      <c r="N237" t="str">
        <f>IF(ISBLANK(M237),"",IF(ISERROR(VLOOKUP(M237,MapTable!$A:$A,1,0)),"맵없음",""))</f>
        <v/>
      </c>
      <c r="O237">
        <f t="shared" si="13"/>
        <v>0</v>
      </c>
      <c r="Q237">
        <f t="shared" si="14"/>
        <v>0</v>
      </c>
      <c r="R237" t="b">
        <f t="shared" ca="1" si="15"/>
        <v>0</v>
      </c>
      <c r="T237" t="b">
        <f t="shared" ca="1" si="16"/>
        <v>0</v>
      </c>
      <c r="V237" t="str">
        <f>IF(ISBLANK(U237),"",IF(ISERROR(VLOOKUP(U237,MapTable!$A:$A,1,0)),"맵없음",""))</f>
        <v/>
      </c>
      <c r="X237" t="str">
        <f>IF(ISBLANK(W237),"",
IF(ISERROR(FIND(",",W237)),
  IF(ISERROR(VLOOKUP(W237,MapTable!$A:$A,1,0)),"맵없음",
  ""),
IF(ISERROR(FIND(",",W237,FIND(",",W237)+1)),
  IF(OR(ISERROR(VLOOKUP(LEFT(W237,FIND(",",W237)-1),MapTable!$A:$A,1,0)),ISERROR(VLOOKUP(TRIM(MID(W237,FIND(",",W237)+1,999)),MapTable!$A:$A,1,0))),"맵없음",
  ""),
IF(ISERROR(FIND(",",W237,FIND(",",W237,FIND(",",W237)+1)+1)),
  IF(OR(ISERROR(VLOOKUP(LEFT(W237,FIND(",",W237)-1),MapTable!$A:$A,1,0)),ISERROR(VLOOKUP(TRIM(MID(W237,FIND(",",W237)+1,FIND(",",W237,FIND(",",W237)+1)-FIND(",",W237)-1)),MapTable!$A:$A,1,0)),ISERROR(VLOOKUP(TRIM(MID(W237,FIND(",",W237,FIND(",",W237)+1)+1,999)),MapTable!$A:$A,1,0))),"맵없음",
  ""),
IF(ISERROR(FIND(",",W237,FIND(",",W237,FIND(",",W237,FIND(",",W237)+1)+1)+1)),
  IF(OR(ISERROR(VLOOKUP(LEFT(W237,FIND(",",W237)-1),MapTable!$A:$A,1,0)),ISERROR(VLOOKUP(TRIM(MID(W237,FIND(",",W237)+1,FIND(",",W237,FIND(",",W237)+1)-FIND(",",W237)-1)),MapTable!$A:$A,1,0)),ISERROR(VLOOKUP(TRIM(MID(W237,FIND(",",W237,FIND(",",W237)+1)+1,FIND(",",W237,FIND(",",W237,FIND(",",W237)+1)+1)-FIND(",",W237,FIND(",",W237)+1)-1)),MapTable!$A:$A,1,0)),ISERROR(VLOOKUP(TRIM(MID(W237,FIND(",",W237,FIND(",",W237,FIND(",",W237)+1)+1)+1,999)),MapTable!$A:$A,1,0))),"맵없음",
  ""),
)))))</f>
        <v/>
      </c>
      <c r="AC237" t="str">
        <f>IF(ISBLANK(AB237),"",IF(ISERROR(VLOOKUP(AB237,[3]DropTable!$A:$A,1,0)),"드랍없음",""))</f>
        <v/>
      </c>
      <c r="AE237" t="str">
        <f>IF(ISBLANK(AD237),"",IF(ISERROR(VLOOKUP(AD237,[3]DropTable!$A:$A,1,0)),"드랍없음",""))</f>
        <v/>
      </c>
      <c r="AG237">
        <v>9.8000000000000007</v>
      </c>
      <c r="AH237">
        <v>1</v>
      </c>
    </row>
    <row r="238" spans="1:34" x14ac:dyDescent="0.3">
      <c r="A238">
        <v>5</v>
      </c>
      <c r="B238">
        <v>1</v>
      </c>
      <c r="C238">
        <f>IF(OR($L238=TRUE,$A238=0,MOD($A238,ChapterTable!$S$20)&lt;&gt;0),
MAX(0,INT(($B238+ChapterTable!$Q$26+VLOOKUP(SUBSTITUTE(C$1,"성장단계","")&amp;"단계오프셋",ChapterTable!$S:$T,2,0))/ChapterTable!$Q$23)),
MAX(0,INT(($B238+ChapterTable!$S$26+VLOOKUP(SUBSTITUTE(C$1,"성장단계","")&amp;"보스단계오프셋",ChapterTable!$S:$T,2,0))/ChapterTable!$S$23)))</f>
        <v>0</v>
      </c>
      <c r="D238">
        <f>IF(OR($L238=TRUE,$A238=0,MOD($A238,ChapterTable!$S$20)&lt;&gt;0),
MAX(0,INT(($B238+ChapterTable!$Q$26+VLOOKUP(SUBSTITUTE(D$1,"성장단계","")&amp;"단계오프셋",ChapterTable!$S:$T,2,0))/ChapterTable!$Q$23)),
MAX(0,INT(($B238+ChapterTable!$S$26+VLOOKUP(SUBSTITUTE(D$1,"성장단계","")&amp;"보스단계오프셋",ChapterTable!$S:$T,2,0))/ChapterTable!$S$23)))</f>
        <v>0</v>
      </c>
      <c r="E238" s="1">
        <f ca="1">IF(AND($A238=0,$B238=1),
    VLOOKUP(1,ChapterTable!$1:$1048576,MATCH("최종"&amp;SUBSTITUTE(SUBSTITUTE(E$1,"standard",""),"|Float",""),ChapterTable!$1:$1,0),0)*ChapterTable!$Q$17,
  IF(AND($A238=0,$B238=0),
    E239,
  IF($B238=0,
    VLOOKUP($A238,ChapterTable!$1:$1048576,MATCH("최종"&amp;SUBSTITUTE(SUBSTITUTE(E$1,"standard",""),"|Float",""),ChapterTable!$1:$1,0),0),
  IF($B238=1,
    IF($L238=FALSE,
      VLOOKUP($A238,ChapterTable!$1:$1048576,MATCH("최종"&amp;SUBSTITUTE(SUBSTITUTE(E$1,"standard",""),"|Float",""),ChapterTable!$1:$1,0),0),
      VLOOKUP($A238-ChapterTable!$Q$11,ChapterTable!$1:$1048576,MATCH("최종"&amp;SUBSTITUTE(SUBSTITUTE(E$1,"standard",""),"|Float",""),ChapterTable!$1:$1,0),0)*ChapterTable!$Q$14
    ),
  OFFSET(E238,-$B238+IF($L238,1,0),0)*
    (VLOOKUP(SUBSTITUTE(SUBSTITUTE(E$1,"standard",""),"|Float","")&amp;"인게임누적곱배수",ChapterTable!$S:$T,2,0)^C238
    +VLOOKUP(SUBSTITUTE(SUBSTITUTE(E$1,"standard",""),"|Float","")&amp;"인게임누적합배수",ChapterTable!$S:$T,2,0)*C238)
  )
  )
  )
)</f>
        <v>911.25</v>
      </c>
      <c r="F238" s="1">
        <f ca="1">IF(AND($A238=0,$B238=1),
    VLOOKUP(1,ChapterTable!$1:$1048576,MATCH("최종"&amp;SUBSTITUTE(SUBSTITUTE(F$1,"standard",""),"|Float",""),ChapterTable!$1:$1,0),0)*ChapterTable!$Q$17,
  IF(AND($A238=0,$B238=0),
    F239,
  IF($B238=0,
    VLOOKUP($A238,ChapterTable!$1:$1048576,MATCH("최종"&amp;SUBSTITUTE(SUBSTITUTE(F$1,"standard",""),"|Float",""),ChapterTable!$1:$1,0),0),
  IF($B238=1,
    IF($L238=FALSE,
      VLOOKUP($A238,ChapterTable!$1:$1048576,MATCH("최종"&amp;SUBSTITUTE(SUBSTITUTE(F$1,"standard",""),"|Float",""),ChapterTable!$1:$1,0),0),
      VLOOKUP($A238-ChapterTable!$Q$11,ChapterTable!$1:$1048576,MATCH("최종"&amp;SUBSTITUTE(SUBSTITUTE(F$1,"standard",""),"|Float",""),ChapterTable!$1:$1,0),0)*ChapterTable!$Q$14
    ),
  OFFSET(F238,-$B238+IF($L238,1,0),0)*
    (VLOOKUP(SUBSTITUTE(SUBSTITUTE(F$1,"standard",""),"|Float","")&amp;"인게임누적곱배수",ChapterTable!$S:$T,2,0)^D238
    +VLOOKUP(SUBSTITUTE(SUBSTITUTE(F$1,"standard",""),"|Float","")&amp;"인게임누적합배수",ChapterTable!$S:$T,2,0)*D238)
  )
  )
  )
)</f>
        <v>506.25</v>
      </c>
      <c r="G238" t="s">
        <v>76</v>
      </c>
      <c r="J238" t="str">
        <f>IF(ISBLANK(I238),"",
IFERROR(VLOOKUP(I238,[1]StringTable!$1:$1048576,MATCH([1]StringTable!$B$1,[1]StringTable!$1:$1,0),0),
IFERROR(VLOOKUP(I238,[1]InApkStringTable!$1:$1048576,MATCH([1]InApkStringTable!$B$1,[1]InApkStringTable!$1:$1,0),0),
"스트링없음")))</f>
        <v/>
      </c>
      <c r="L238" t="b">
        <v>0</v>
      </c>
      <c r="M238" t="s">
        <v>24</v>
      </c>
      <c r="N238" t="str">
        <f>IF(ISBLANK(M238),"",IF(ISERROR(VLOOKUP(M238,MapTable!$A:$A,1,0)),"맵없음",""))</f>
        <v/>
      </c>
      <c r="O238">
        <f t="shared" si="13"/>
        <v>1</v>
      </c>
      <c r="Q238">
        <f t="shared" si="14"/>
        <v>1</v>
      </c>
      <c r="R238" t="b">
        <f t="shared" ca="1" si="15"/>
        <v>0</v>
      </c>
      <c r="T238" t="b">
        <f t="shared" ca="1" si="16"/>
        <v>0</v>
      </c>
      <c r="V238" t="str">
        <f>IF(ISBLANK(U238),"",IF(ISERROR(VLOOKUP(U238,MapTable!$A:$A,1,0)),"맵없음",""))</f>
        <v/>
      </c>
      <c r="X238" t="str">
        <f>IF(ISBLANK(W238),"",
IF(ISERROR(FIND(",",W238)),
  IF(ISERROR(VLOOKUP(W238,MapTable!$A:$A,1,0)),"맵없음",
  ""),
IF(ISERROR(FIND(",",W238,FIND(",",W238)+1)),
  IF(OR(ISERROR(VLOOKUP(LEFT(W238,FIND(",",W238)-1),MapTable!$A:$A,1,0)),ISERROR(VLOOKUP(TRIM(MID(W238,FIND(",",W238)+1,999)),MapTable!$A:$A,1,0))),"맵없음",
  ""),
IF(ISERROR(FIND(",",W238,FIND(",",W238,FIND(",",W238)+1)+1)),
  IF(OR(ISERROR(VLOOKUP(LEFT(W238,FIND(",",W238)-1),MapTable!$A:$A,1,0)),ISERROR(VLOOKUP(TRIM(MID(W238,FIND(",",W238)+1,FIND(",",W238,FIND(",",W238)+1)-FIND(",",W238)-1)),MapTable!$A:$A,1,0)),ISERROR(VLOOKUP(TRIM(MID(W238,FIND(",",W238,FIND(",",W238)+1)+1,999)),MapTable!$A:$A,1,0))),"맵없음",
  ""),
IF(ISERROR(FIND(",",W238,FIND(",",W238,FIND(",",W238,FIND(",",W238)+1)+1)+1)),
  IF(OR(ISERROR(VLOOKUP(LEFT(W238,FIND(",",W238)-1),MapTable!$A:$A,1,0)),ISERROR(VLOOKUP(TRIM(MID(W238,FIND(",",W238)+1,FIND(",",W238,FIND(",",W238)+1)-FIND(",",W238)-1)),MapTable!$A:$A,1,0)),ISERROR(VLOOKUP(TRIM(MID(W238,FIND(",",W238,FIND(",",W238)+1)+1,FIND(",",W238,FIND(",",W238,FIND(",",W238)+1)+1)-FIND(",",W238,FIND(",",W238)+1)-1)),MapTable!$A:$A,1,0)),ISERROR(VLOOKUP(TRIM(MID(W238,FIND(",",W238,FIND(",",W238,FIND(",",W238)+1)+1)+1,999)),MapTable!$A:$A,1,0))),"맵없음",
  ""),
)))))</f>
        <v/>
      </c>
      <c r="AC238" t="str">
        <f>IF(ISBLANK(AB238),"",IF(ISERROR(VLOOKUP(AB238,[3]DropTable!$A:$A,1,0)),"드랍없음",""))</f>
        <v/>
      </c>
      <c r="AE238" t="str">
        <f>IF(ISBLANK(AD238),"",IF(ISERROR(VLOOKUP(AD238,[3]DropTable!$A:$A,1,0)),"드랍없음",""))</f>
        <v/>
      </c>
      <c r="AG238">
        <v>9.8000000000000007</v>
      </c>
      <c r="AH238">
        <v>1</v>
      </c>
    </row>
    <row r="239" spans="1:34" x14ac:dyDescent="0.3">
      <c r="A239">
        <v>5</v>
      </c>
      <c r="B239">
        <v>2</v>
      </c>
      <c r="C239">
        <f>IF(OR($L239=TRUE,$A239=0,MOD($A239,ChapterTable!$S$20)&lt;&gt;0),
MAX(0,INT(($B239+ChapterTable!$Q$26+VLOOKUP(SUBSTITUTE(C$1,"성장단계","")&amp;"단계오프셋",ChapterTable!$S:$T,2,0))/ChapterTable!$Q$23)),
MAX(0,INT(($B239+ChapterTable!$S$26+VLOOKUP(SUBSTITUTE(C$1,"성장단계","")&amp;"보스단계오프셋",ChapterTable!$S:$T,2,0))/ChapterTable!$S$23)))</f>
        <v>0</v>
      </c>
      <c r="D239">
        <f>IF(OR($L239=TRUE,$A239=0,MOD($A239,ChapterTable!$S$20)&lt;&gt;0),
MAX(0,INT(($B239+ChapterTable!$Q$26+VLOOKUP(SUBSTITUTE(D$1,"성장단계","")&amp;"단계오프셋",ChapterTable!$S:$T,2,0))/ChapterTable!$Q$23)),
MAX(0,INT(($B239+ChapterTable!$S$26+VLOOKUP(SUBSTITUTE(D$1,"성장단계","")&amp;"보스단계오프셋",ChapterTable!$S:$T,2,0))/ChapterTable!$S$23)))</f>
        <v>0</v>
      </c>
      <c r="E239" s="1">
        <f ca="1">IF(AND($A239=0,$B239=1),
    VLOOKUP(1,ChapterTable!$1:$1048576,MATCH("최종"&amp;SUBSTITUTE(SUBSTITUTE(E$1,"standard",""),"|Float",""),ChapterTable!$1:$1,0),0)*ChapterTable!$Q$17,
  IF(AND($A239=0,$B239=0),
    E240,
  IF($B239=0,
    VLOOKUP($A239,ChapterTable!$1:$1048576,MATCH("최종"&amp;SUBSTITUTE(SUBSTITUTE(E$1,"standard",""),"|Float",""),ChapterTable!$1:$1,0),0),
  IF($B239=1,
    IF($L239=FALSE,
      VLOOKUP($A239,ChapterTable!$1:$1048576,MATCH("최종"&amp;SUBSTITUTE(SUBSTITUTE(E$1,"standard",""),"|Float",""),ChapterTable!$1:$1,0),0),
      VLOOKUP($A239-ChapterTable!$Q$11,ChapterTable!$1:$1048576,MATCH("최종"&amp;SUBSTITUTE(SUBSTITUTE(E$1,"standard",""),"|Float",""),ChapterTable!$1:$1,0),0)*ChapterTable!$Q$14
    ),
  OFFSET(E239,-$B239+IF($L239,1,0),0)*
    (VLOOKUP(SUBSTITUTE(SUBSTITUTE(E$1,"standard",""),"|Float","")&amp;"인게임누적곱배수",ChapterTable!$S:$T,2,0)^C239
    +VLOOKUP(SUBSTITUTE(SUBSTITUTE(E$1,"standard",""),"|Float","")&amp;"인게임누적합배수",ChapterTable!$S:$T,2,0)*C239)
  )
  )
  )
)</f>
        <v>911.25</v>
      </c>
      <c r="F239" s="1">
        <f ca="1">IF(AND($A239=0,$B239=1),
    VLOOKUP(1,ChapterTable!$1:$1048576,MATCH("최종"&amp;SUBSTITUTE(SUBSTITUTE(F$1,"standard",""),"|Float",""),ChapterTable!$1:$1,0),0)*ChapterTable!$Q$17,
  IF(AND($A239=0,$B239=0),
    F240,
  IF($B239=0,
    VLOOKUP($A239,ChapterTable!$1:$1048576,MATCH("최종"&amp;SUBSTITUTE(SUBSTITUTE(F$1,"standard",""),"|Float",""),ChapterTable!$1:$1,0),0),
  IF($B239=1,
    IF($L239=FALSE,
      VLOOKUP($A239,ChapterTable!$1:$1048576,MATCH("최종"&amp;SUBSTITUTE(SUBSTITUTE(F$1,"standard",""),"|Float",""),ChapterTable!$1:$1,0),0),
      VLOOKUP($A239-ChapterTable!$Q$11,ChapterTable!$1:$1048576,MATCH("최종"&amp;SUBSTITUTE(SUBSTITUTE(F$1,"standard",""),"|Float",""),ChapterTable!$1:$1,0),0)*ChapterTable!$Q$14
    ),
  OFFSET(F239,-$B239+IF($L239,1,0),0)*
    (VLOOKUP(SUBSTITUTE(SUBSTITUTE(F$1,"standard",""),"|Float","")&amp;"인게임누적곱배수",ChapterTable!$S:$T,2,0)^D239
    +VLOOKUP(SUBSTITUTE(SUBSTITUTE(F$1,"standard",""),"|Float","")&amp;"인게임누적합배수",ChapterTable!$S:$T,2,0)*D239)
  )
  )
  )
)</f>
        <v>506.25</v>
      </c>
      <c r="G239" t="s">
        <v>76</v>
      </c>
      <c r="J239" t="str">
        <f>IF(ISBLANK(I239),"",
IFERROR(VLOOKUP(I239,[1]StringTable!$1:$1048576,MATCH([1]StringTable!$B$1,[1]StringTable!$1:$1,0),0),
IFERROR(VLOOKUP(I239,[1]InApkStringTable!$1:$1048576,MATCH([1]InApkStringTable!$B$1,[1]InApkStringTable!$1:$1,0),0),
"스트링없음")))</f>
        <v/>
      </c>
      <c r="L239" t="b">
        <v>0</v>
      </c>
      <c r="M239" t="s">
        <v>24</v>
      </c>
      <c r="N239" t="str">
        <f>IF(ISBLANK(M239),"",IF(ISERROR(VLOOKUP(M239,MapTable!$A:$A,1,0)),"맵없음",""))</f>
        <v/>
      </c>
      <c r="O239">
        <f t="shared" si="13"/>
        <v>1</v>
      </c>
      <c r="Q239">
        <f t="shared" si="14"/>
        <v>1</v>
      </c>
      <c r="R239" t="b">
        <f t="shared" ca="1" si="15"/>
        <v>0</v>
      </c>
      <c r="T239" t="b">
        <f t="shared" ca="1" si="16"/>
        <v>0</v>
      </c>
      <c r="V239" t="str">
        <f>IF(ISBLANK(U239),"",IF(ISERROR(VLOOKUP(U239,MapTable!$A:$A,1,0)),"맵없음",""))</f>
        <v/>
      </c>
      <c r="X239" t="str">
        <f>IF(ISBLANK(W239),"",
IF(ISERROR(FIND(",",W239)),
  IF(ISERROR(VLOOKUP(W239,MapTable!$A:$A,1,0)),"맵없음",
  ""),
IF(ISERROR(FIND(",",W239,FIND(",",W239)+1)),
  IF(OR(ISERROR(VLOOKUP(LEFT(W239,FIND(",",W239)-1),MapTable!$A:$A,1,0)),ISERROR(VLOOKUP(TRIM(MID(W239,FIND(",",W239)+1,999)),MapTable!$A:$A,1,0))),"맵없음",
  ""),
IF(ISERROR(FIND(",",W239,FIND(",",W239,FIND(",",W239)+1)+1)),
  IF(OR(ISERROR(VLOOKUP(LEFT(W239,FIND(",",W239)-1),MapTable!$A:$A,1,0)),ISERROR(VLOOKUP(TRIM(MID(W239,FIND(",",W239)+1,FIND(",",W239,FIND(",",W239)+1)-FIND(",",W239)-1)),MapTable!$A:$A,1,0)),ISERROR(VLOOKUP(TRIM(MID(W239,FIND(",",W239,FIND(",",W239)+1)+1,999)),MapTable!$A:$A,1,0))),"맵없음",
  ""),
IF(ISERROR(FIND(",",W239,FIND(",",W239,FIND(",",W239,FIND(",",W239)+1)+1)+1)),
  IF(OR(ISERROR(VLOOKUP(LEFT(W239,FIND(",",W239)-1),MapTable!$A:$A,1,0)),ISERROR(VLOOKUP(TRIM(MID(W239,FIND(",",W239)+1,FIND(",",W239,FIND(",",W239)+1)-FIND(",",W239)-1)),MapTable!$A:$A,1,0)),ISERROR(VLOOKUP(TRIM(MID(W239,FIND(",",W239,FIND(",",W239)+1)+1,FIND(",",W239,FIND(",",W239,FIND(",",W239)+1)+1)-FIND(",",W239,FIND(",",W239)+1)-1)),MapTable!$A:$A,1,0)),ISERROR(VLOOKUP(TRIM(MID(W239,FIND(",",W239,FIND(",",W239,FIND(",",W239)+1)+1)+1,999)),MapTable!$A:$A,1,0))),"맵없음",
  ""),
)))))</f>
        <v/>
      </c>
      <c r="AC239" t="str">
        <f>IF(ISBLANK(AB239),"",IF(ISERROR(VLOOKUP(AB239,[3]DropTable!$A:$A,1,0)),"드랍없음",""))</f>
        <v/>
      </c>
      <c r="AE239" t="str">
        <f>IF(ISBLANK(AD239),"",IF(ISERROR(VLOOKUP(AD239,[3]DropTable!$A:$A,1,0)),"드랍없음",""))</f>
        <v/>
      </c>
      <c r="AG239">
        <v>9.8000000000000007</v>
      </c>
      <c r="AH239">
        <v>1</v>
      </c>
    </row>
    <row r="240" spans="1:34" x14ac:dyDescent="0.3">
      <c r="A240">
        <v>5</v>
      </c>
      <c r="B240">
        <v>3</v>
      </c>
      <c r="C240">
        <f>IF(OR($L240=TRUE,$A240=0,MOD($A240,ChapterTable!$S$20)&lt;&gt;0),
MAX(0,INT(($B240+ChapterTable!$Q$26+VLOOKUP(SUBSTITUTE(C$1,"성장단계","")&amp;"단계오프셋",ChapterTable!$S:$T,2,0))/ChapterTable!$Q$23)),
MAX(0,INT(($B240+ChapterTable!$S$26+VLOOKUP(SUBSTITUTE(C$1,"성장단계","")&amp;"보스단계오프셋",ChapterTable!$S:$T,2,0))/ChapterTable!$S$23)))</f>
        <v>0</v>
      </c>
      <c r="D240">
        <f>IF(OR($L240=TRUE,$A240=0,MOD($A240,ChapterTable!$S$20)&lt;&gt;0),
MAX(0,INT(($B240+ChapterTable!$Q$26+VLOOKUP(SUBSTITUTE(D$1,"성장단계","")&amp;"단계오프셋",ChapterTable!$S:$T,2,0))/ChapterTable!$Q$23)),
MAX(0,INT(($B240+ChapterTable!$S$26+VLOOKUP(SUBSTITUTE(D$1,"성장단계","")&amp;"보스단계오프셋",ChapterTable!$S:$T,2,0))/ChapterTable!$S$23)))</f>
        <v>0</v>
      </c>
      <c r="E240" s="1">
        <f ca="1">IF(AND($A240=0,$B240=1),
    VLOOKUP(1,ChapterTable!$1:$1048576,MATCH("최종"&amp;SUBSTITUTE(SUBSTITUTE(E$1,"standard",""),"|Float",""),ChapterTable!$1:$1,0),0)*ChapterTable!$Q$17,
  IF(AND($A240=0,$B240=0),
    E241,
  IF($B240=0,
    VLOOKUP($A240,ChapterTable!$1:$1048576,MATCH("최종"&amp;SUBSTITUTE(SUBSTITUTE(E$1,"standard",""),"|Float",""),ChapterTable!$1:$1,0),0),
  IF($B240=1,
    IF($L240=FALSE,
      VLOOKUP($A240,ChapterTable!$1:$1048576,MATCH("최종"&amp;SUBSTITUTE(SUBSTITUTE(E$1,"standard",""),"|Float",""),ChapterTable!$1:$1,0),0),
      VLOOKUP($A240-ChapterTable!$Q$11,ChapterTable!$1:$1048576,MATCH("최종"&amp;SUBSTITUTE(SUBSTITUTE(E$1,"standard",""),"|Float",""),ChapterTable!$1:$1,0),0)*ChapterTable!$Q$14
    ),
  OFFSET(E240,-$B240+IF($L240,1,0),0)*
    (VLOOKUP(SUBSTITUTE(SUBSTITUTE(E$1,"standard",""),"|Float","")&amp;"인게임누적곱배수",ChapterTable!$S:$T,2,0)^C240
    +VLOOKUP(SUBSTITUTE(SUBSTITUTE(E$1,"standard",""),"|Float","")&amp;"인게임누적합배수",ChapterTable!$S:$T,2,0)*C240)
  )
  )
  )
)</f>
        <v>911.25</v>
      </c>
      <c r="F240" s="1">
        <f ca="1">IF(AND($A240=0,$B240=1),
    VLOOKUP(1,ChapterTable!$1:$1048576,MATCH("최종"&amp;SUBSTITUTE(SUBSTITUTE(F$1,"standard",""),"|Float",""),ChapterTable!$1:$1,0),0)*ChapterTable!$Q$17,
  IF(AND($A240=0,$B240=0),
    F241,
  IF($B240=0,
    VLOOKUP($A240,ChapterTable!$1:$1048576,MATCH("최종"&amp;SUBSTITUTE(SUBSTITUTE(F$1,"standard",""),"|Float",""),ChapterTable!$1:$1,0),0),
  IF($B240=1,
    IF($L240=FALSE,
      VLOOKUP($A240,ChapterTable!$1:$1048576,MATCH("최종"&amp;SUBSTITUTE(SUBSTITUTE(F$1,"standard",""),"|Float",""),ChapterTable!$1:$1,0),0),
      VLOOKUP($A240-ChapterTable!$Q$11,ChapterTable!$1:$1048576,MATCH("최종"&amp;SUBSTITUTE(SUBSTITUTE(F$1,"standard",""),"|Float",""),ChapterTable!$1:$1,0),0)*ChapterTable!$Q$14
    ),
  OFFSET(F240,-$B240+IF($L240,1,0),0)*
    (VLOOKUP(SUBSTITUTE(SUBSTITUTE(F$1,"standard",""),"|Float","")&amp;"인게임누적곱배수",ChapterTable!$S:$T,2,0)^D240
    +VLOOKUP(SUBSTITUTE(SUBSTITUTE(F$1,"standard",""),"|Float","")&amp;"인게임누적합배수",ChapterTable!$S:$T,2,0)*D240)
  )
  )
  )
)</f>
        <v>506.25</v>
      </c>
      <c r="G240" t="s">
        <v>76</v>
      </c>
      <c r="J240" t="str">
        <f>IF(ISBLANK(I240),"",
IFERROR(VLOOKUP(I240,[1]StringTable!$1:$1048576,MATCH([1]StringTable!$B$1,[1]StringTable!$1:$1,0),0),
IFERROR(VLOOKUP(I240,[1]InApkStringTable!$1:$1048576,MATCH([1]InApkStringTable!$B$1,[1]InApkStringTable!$1:$1,0),0),
"스트링없음")))</f>
        <v/>
      </c>
      <c r="L240" t="b">
        <v>0</v>
      </c>
      <c r="M240" t="s">
        <v>24</v>
      </c>
      <c r="N240" t="str">
        <f>IF(ISBLANK(M240),"",IF(ISERROR(VLOOKUP(M240,MapTable!$A:$A,1,0)),"맵없음",""))</f>
        <v/>
      </c>
      <c r="O240">
        <f t="shared" si="13"/>
        <v>1</v>
      </c>
      <c r="Q240">
        <f t="shared" si="14"/>
        <v>1</v>
      </c>
      <c r="R240" t="b">
        <f t="shared" ca="1" si="15"/>
        <v>0</v>
      </c>
      <c r="T240" t="b">
        <f t="shared" ca="1" si="16"/>
        <v>0</v>
      </c>
      <c r="V240" t="str">
        <f>IF(ISBLANK(U240),"",IF(ISERROR(VLOOKUP(U240,MapTable!$A:$A,1,0)),"맵없음",""))</f>
        <v/>
      </c>
      <c r="X240" t="str">
        <f>IF(ISBLANK(W240),"",
IF(ISERROR(FIND(",",W240)),
  IF(ISERROR(VLOOKUP(W240,MapTable!$A:$A,1,0)),"맵없음",
  ""),
IF(ISERROR(FIND(",",W240,FIND(",",W240)+1)),
  IF(OR(ISERROR(VLOOKUP(LEFT(W240,FIND(",",W240)-1),MapTable!$A:$A,1,0)),ISERROR(VLOOKUP(TRIM(MID(W240,FIND(",",W240)+1,999)),MapTable!$A:$A,1,0))),"맵없음",
  ""),
IF(ISERROR(FIND(",",W240,FIND(",",W240,FIND(",",W240)+1)+1)),
  IF(OR(ISERROR(VLOOKUP(LEFT(W240,FIND(",",W240)-1),MapTable!$A:$A,1,0)),ISERROR(VLOOKUP(TRIM(MID(W240,FIND(",",W240)+1,FIND(",",W240,FIND(",",W240)+1)-FIND(",",W240)-1)),MapTable!$A:$A,1,0)),ISERROR(VLOOKUP(TRIM(MID(W240,FIND(",",W240,FIND(",",W240)+1)+1,999)),MapTable!$A:$A,1,0))),"맵없음",
  ""),
IF(ISERROR(FIND(",",W240,FIND(",",W240,FIND(",",W240,FIND(",",W240)+1)+1)+1)),
  IF(OR(ISERROR(VLOOKUP(LEFT(W240,FIND(",",W240)-1),MapTable!$A:$A,1,0)),ISERROR(VLOOKUP(TRIM(MID(W240,FIND(",",W240)+1,FIND(",",W240,FIND(",",W240)+1)-FIND(",",W240)-1)),MapTable!$A:$A,1,0)),ISERROR(VLOOKUP(TRIM(MID(W240,FIND(",",W240,FIND(",",W240)+1)+1,FIND(",",W240,FIND(",",W240,FIND(",",W240)+1)+1)-FIND(",",W240,FIND(",",W240)+1)-1)),MapTable!$A:$A,1,0)),ISERROR(VLOOKUP(TRIM(MID(W240,FIND(",",W240,FIND(",",W240,FIND(",",W240)+1)+1)+1,999)),MapTable!$A:$A,1,0))),"맵없음",
  ""),
)))))</f>
        <v/>
      </c>
      <c r="AC240" t="str">
        <f>IF(ISBLANK(AB240),"",IF(ISERROR(VLOOKUP(AB240,[3]DropTable!$A:$A,1,0)),"드랍없음",""))</f>
        <v/>
      </c>
      <c r="AE240" t="str">
        <f>IF(ISBLANK(AD240),"",IF(ISERROR(VLOOKUP(AD240,[3]DropTable!$A:$A,1,0)),"드랍없음",""))</f>
        <v/>
      </c>
      <c r="AG240">
        <v>9.8000000000000007</v>
      </c>
      <c r="AH240">
        <v>1</v>
      </c>
    </row>
    <row r="241" spans="1:34" x14ac:dyDescent="0.3">
      <c r="A241">
        <v>5</v>
      </c>
      <c r="B241">
        <v>4</v>
      </c>
      <c r="C241">
        <f>IF(OR($L241=TRUE,$A241=0,MOD($A241,ChapterTable!$S$20)&lt;&gt;0),
MAX(0,INT(($B241+ChapterTable!$Q$26+VLOOKUP(SUBSTITUTE(C$1,"성장단계","")&amp;"단계오프셋",ChapterTable!$S:$T,2,0))/ChapterTable!$Q$23)),
MAX(0,INT(($B241+ChapterTable!$S$26+VLOOKUP(SUBSTITUTE(C$1,"성장단계","")&amp;"보스단계오프셋",ChapterTable!$S:$T,2,0))/ChapterTable!$S$23)))</f>
        <v>0</v>
      </c>
      <c r="D241">
        <f>IF(OR($L241=TRUE,$A241=0,MOD($A241,ChapterTable!$S$20)&lt;&gt;0),
MAX(0,INT(($B241+ChapterTable!$Q$26+VLOOKUP(SUBSTITUTE(D$1,"성장단계","")&amp;"단계오프셋",ChapterTable!$S:$T,2,0))/ChapterTable!$Q$23)),
MAX(0,INT(($B241+ChapterTable!$S$26+VLOOKUP(SUBSTITUTE(D$1,"성장단계","")&amp;"보스단계오프셋",ChapterTable!$S:$T,2,0))/ChapterTable!$S$23)))</f>
        <v>0</v>
      </c>
      <c r="E241" s="1">
        <f ca="1">IF(AND($A241=0,$B241=1),
    VLOOKUP(1,ChapterTable!$1:$1048576,MATCH("최종"&amp;SUBSTITUTE(SUBSTITUTE(E$1,"standard",""),"|Float",""),ChapterTable!$1:$1,0),0)*ChapterTable!$Q$17,
  IF(AND($A241=0,$B241=0),
    E242,
  IF($B241=0,
    VLOOKUP($A241,ChapterTable!$1:$1048576,MATCH("최종"&amp;SUBSTITUTE(SUBSTITUTE(E$1,"standard",""),"|Float",""),ChapterTable!$1:$1,0),0),
  IF($B241=1,
    IF($L241=FALSE,
      VLOOKUP($A241,ChapterTable!$1:$1048576,MATCH("최종"&amp;SUBSTITUTE(SUBSTITUTE(E$1,"standard",""),"|Float",""),ChapterTable!$1:$1,0),0),
      VLOOKUP($A241-ChapterTable!$Q$11,ChapterTable!$1:$1048576,MATCH("최종"&amp;SUBSTITUTE(SUBSTITUTE(E$1,"standard",""),"|Float",""),ChapterTable!$1:$1,0),0)*ChapterTable!$Q$14
    ),
  OFFSET(E241,-$B241+IF($L241,1,0),0)*
    (VLOOKUP(SUBSTITUTE(SUBSTITUTE(E$1,"standard",""),"|Float","")&amp;"인게임누적곱배수",ChapterTable!$S:$T,2,0)^C241
    +VLOOKUP(SUBSTITUTE(SUBSTITUTE(E$1,"standard",""),"|Float","")&amp;"인게임누적합배수",ChapterTable!$S:$T,2,0)*C241)
  )
  )
  )
)</f>
        <v>911.25</v>
      </c>
      <c r="F241" s="1">
        <f ca="1">IF(AND($A241=0,$B241=1),
    VLOOKUP(1,ChapterTable!$1:$1048576,MATCH("최종"&amp;SUBSTITUTE(SUBSTITUTE(F$1,"standard",""),"|Float",""),ChapterTable!$1:$1,0),0)*ChapterTable!$Q$17,
  IF(AND($A241=0,$B241=0),
    F242,
  IF($B241=0,
    VLOOKUP($A241,ChapterTable!$1:$1048576,MATCH("최종"&amp;SUBSTITUTE(SUBSTITUTE(F$1,"standard",""),"|Float",""),ChapterTable!$1:$1,0),0),
  IF($B241=1,
    IF($L241=FALSE,
      VLOOKUP($A241,ChapterTable!$1:$1048576,MATCH("최종"&amp;SUBSTITUTE(SUBSTITUTE(F$1,"standard",""),"|Float",""),ChapterTable!$1:$1,0),0),
      VLOOKUP($A241-ChapterTable!$Q$11,ChapterTable!$1:$1048576,MATCH("최종"&amp;SUBSTITUTE(SUBSTITUTE(F$1,"standard",""),"|Float",""),ChapterTable!$1:$1,0),0)*ChapterTable!$Q$14
    ),
  OFFSET(F241,-$B241+IF($L241,1,0),0)*
    (VLOOKUP(SUBSTITUTE(SUBSTITUTE(F$1,"standard",""),"|Float","")&amp;"인게임누적곱배수",ChapterTable!$S:$T,2,0)^D241
    +VLOOKUP(SUBSTITUTE(SUBSTITUTE(F$1,"standard",""),"|Float","")&amp;"인게임누적합배수",ChapterTable!$S:$T,2,0)*D241)
  )
  )
  )
)</f>
        <v>506.25</v>
      </c>
      <c r="G241" t="s">
        <v>76</v>
      </c>
      <c r="J241" t="str">
        <f>IF(ISBLANK(I241),"",
IFERROR(VLOOKUP(I241,[1]StringTable!$1:$1048576,MATCH([1]StringTable!$B$1,[1]StringTable!$1:$1,0),0),
IFERROR(VLOOKUP(I241,[1]InApkStringTable!$1:$1048576,MATCH([1]InApkStringTable!$B$1,[1]InApkStringTable!$1:$1,0),0),
"스트링없음")))</f>
        <v/>
      </c>
      <c r="L241" t="b">
        <v>0</v>
      </c>
      <c r="M241" t="s">
        <v>24</v>
      </c>
      <c r="N241" t="str">
        <f>IF(ISBLANK(M241),"",IF(ISERROR(VLOOKUP(M241,MapTable!$A:$A,1,0)),"맵없음",""))</f>
        <v/>
      </c>
      <c r="O241">
        <f t="shared" si="13"/>
        <v>1</v>
      </c>
      <c r="Q241">
        <f t="shared" si="14"/>
        <v>1</v>
      </c>
      <c r="R241" t="b">
        <f t="shared" ca="1" si="15"/>
        <v>0</v>
      </c>
      <c r="T241" t="b">
        <f t="shared" ca="1" si="16"/>
        <v>0</v>
      </c>
      <c r="V241" t="str">
        <f>IF(ISBLANK(U241),"",IF(ISERROR(VLOOKUP(U241,MapTable!$A:$A,1,0)),"맵없음",""))</f>
        <v/>
      </c>
      <c r="X241" t="str">
        <f>IF(ISBLANK(W241),"",
IF(ISERROR(FIND(",",W241)),
  IF(ISERROR(VLOOKUP(W241,MapTable!$A:$A,1,0)),"맵없음",
  ""),
IF(ISERROR(FIND(",",W241,FIND(",",W241)+1)),
  IF(OR(ISERROR(VLOOKUP(LEFT(W241,FIND(",",W241)-1),MapTable!$A:$A,1,0)),ISERROR(VLOOKUP(TRIM(MID(W241,FIND(",",W241)+1,999)),MapTable!$A:$A,1,0))),"맵없음",
  ""),
IF(ISERROR(FIND(",",W241,FIND(",",W241,FIND(",",W241)+1)+1)),
  IF(OR(ISERROR(VLOOKUP(LEFT(W241,FIND(",",W241)-1),MapTable!$A:$A,1,0)),ISERROR(VLOOKUP(TRIM(MID(W241,FIND(",",W241)+1,FIND(",",W241,FIND(",",W241)+1)-FIND(",",W241)-1)),MapTable!$A:$A,1,0)),ISERROR(VLOOKUP(TRIM(MID(W241,FIND(",",W241,FIND(",",W241)+1)+1,999)),MapTable!$A:$A,1,0))),"맵없음",
  ""),
IF(ISERROR(FIND(",",W241,FIND(",",W241,FIND(",",W241,FIND(",",W241)+1)+1)+1)),
  IF(OR(ISERROR(VLOOKUP(LEFT(W241,FIND(",",W241)-1),MapTable!$A:$A,1,0)),ISERROR(VLOOKUP(TRIM(MID(W241,FIND(",",W241)+1,FIND(",",W241,FIND(",",W241)+1)-FIND(",",W241)-1)),MapTable!$A:$A,1,0)),ISERROR(VLOOKUP(TRIM(MID(W241,FIND(",",W241,FIND(",",W241)+1)+1,FIND(",",W241,FIND(",",W241,FIND(",",W241)+1)+1)-FIND(",",W241,FIND(",",W241)+1)-1)),MapTable!$A:$A,1,0)),ISERROR(VLOOKUP(TRIM(MID(W241,FIND(",",W241,FIND(",",W241,FIND(",",W241)+1)+1)+1,999)),MapTable!$A:$A,1,0))),"맵없음",
  ""),
)))))</f>
        <v/>
      </c>
      <c r="AC241" t="str">
        <f>IF(ISBLANK(AB241),"",IF(ISERROR(VLOOKUP(AB241,[3]DropTable!$A:$A,1,0)),"드랍없음",""))</f>
        <v/>
      </c>
      <c r="AE241" t="str">
        <f>IF(ISBLANK(AD241),"",IF(ISERROR(VLOOKUP(AD241,[3]DropTable!$A:$A,1,0)),"드랍없음",""))</f>
        <v/>
      </c>
      <c r="AG241">
        <v>9.8000000000000007</v>
      </c>
      <c r="AH241">
        <v>1</v>
      </c>
    </row>
    <row r="242" spans="1:34" x14ac:dyDescent="0.3">
      <c r="A242">
        <v>5</v>
      </c>
      <c r="B242">
        <v>5</v>
      </c>
      <c r="C242">
        <f>IF(OR($L242=TRUE,$A242=0,MOD($A242,ChapterTable!$S$20)&lt;&gt;0),
MAX(0,INT(($B242+ChapterTable!$Q$26+VLOOKUP(SUBSTITUTE(C$1,"성장단계","")&amp;"단계오프셋",ChapterTable!$S:$T,2,0))/ChapterTable!$Q$23)),
MAX(0,INT(($B242+ChapterTable!$S$26+VLOOKUP(SUBSTITUTE(C$1,"성장단계","")&amp;"보스단계오프셋",ChapterTable!$S:$T,2,0))/ChapterTable!$S$23)))</f>
        <v>0</v>
      </c>
      <c r="D242">
        <f>IF(OR($L242=TRUE,$A242=0,MOD($A242,ChapterTable!$S$20)&lt;&gt;0),
MAX(0,INT(($B242+ChapterTable!$Q$26+VLOOKUP(SUBSTITUTE(D$1,"성장단계","")&amp;"단계오프셋",ChapterTable!$S:$T,2,0))/ChapterTable!$Q$23)),
MAX(0,INT(($B242+ChapterTable!$S$26+VLOOKUP(SUBSTITUTE(D$1,"성장단계","")&amp;"보스단계오프셋",ChapterTable!$S:$T,2,0))/ChapterTable!$S$23)))</f>
        <v>0</v>
      </c>
      <c r="E242" s="1">
        <f ca="1">IF(AND($A242=0,$B242=1),
    VLOOKUP(1,ChapterTable!$1:$1048576,MATCH("최종"&amp;SUBSTITUTE(SUBSTITUTE(E$1,"standard",""),"|Float",""),ChapterTable!$1:$1,0),0)*ChapterTable!$Q$17,
  IF(AND($A242=0,$B242=0),
    E243,
  IF($B242=0,
    VLOOKUP($A242,ChapterTable!$1:$1048576,MATCH("최종"&amp;SUBSTITUTE(SUBSTITUTE(E$1,"standard",""),"|Float",""),ChapterTable!$1:$1,0),0),
  IF($B242=1,
    IF($L242=FALSE,
      VLOOKUP($A242,ChapterTable!$1:$1048576,MATCH("최종"&amp;SUBSTITUTE(SUBSTITUTE(E$1,"standard",""),"|Float",""),ChapterTable!$1:$1,0),0),
      VLOOKUP($A242-ChapterTable!$Q$11,ChapterTable!$1:$1048576,MATCH("최종"&amp;SUBSTITUTE(SUBSTITUTE(E$1,"standard",""),"|Float",""),ChapterTable!$1:$1,0),0)*ChapterTable!$Q$14
    ),
  OFFSET(E242,-$B242+IF($L242,1,0),0)*
    (VLOOKUP(SUBSTITUTE(SUBSTITUTE(E$1,"standard",""),"|Float","")&amp;"인게임누적곱배수",ChapterTable!$S:$T,2,0)^C242
    +VLOOKUP(SUBSTITUTE(SUBSTITUTE(E$1,"standard",""),"|Float","")&amp;"인게임누적합배수",ChapterTable!$S:$T,2,0)*C242)
  )
  )
  )
)</f>
        <v>911.25</v>
      </c>
      <c r="F242" s="1">
        <f ca="1">IF(AND($A242=0,$B242=1),
    VLOOKUP(1,ChapterTable!$1:$1048576,MATCH("최종"&amp;SUBSTITUTE(SUBSTITUTE(F$1,"standard",""),"|Float",""),ChapterTable!$1:$1,0),0)*ChapterTable!$Q$17,
  IF(AND($A242=0,$B242=0),
    F243,
  IF($B242=0,
    VLOOKUP($A242,ChapterTable!$1:$1048576,MATCH("최종"&amp;SUBSTITUTE(SUBSTITUTE(F$1,"standard",""),"|Float",""),ChapterTable!$1:$1,0),0),
  IF($B242=1,
    IF($L242=FALSE,
      VLOOKUP($A242,ChapterTable!$1:$1048576,MATCH("최종"&amp;SUBSTITUTE(SUBSTITUTE(F$1,"standard",""),"|Float",""),ChapterTable!$1:$1,0),0),
      VLOOKUP($A242-ChapterTable!$Q$11,ChapterTable!$1:$1048576,MATCH("최종"&amp;SUBSTITUTE(SUBSTITUTE(F$1,"standard",""),"|Float",""),ChapterTable!$1:$1,0),0)*ChapterTable!$Q$14
    ),
  OFFSET(F242,-$B242+IF($L242,1,0),0)*
    (VLOOKUP(SUBSTITUTE(SUBSTITUTE(F$1,"standard",""),"|Float","")&amp;"인게임누적곱배수",ChapterTable!$S:$T,2,0)^D242
    +VLOOKUP(SUBSTITUTE(SUBSTITUTE(F$1,"standard",""),"|Float","")&amp;"인게임누적합배수",ChapterTable!$S:$T,2,0)*D242)
  )
  )
  )
)</f>
        <v>506.25</v>
      </c>
      <c r="G242" t="s">
        <v>76</v>
      </c>
      <c r="J242" t="str">
        <f>IF(ISBLANK(I242),"",
IFERROR(VLOOKUP(I242,[1]StringTable!$1:$1048576,MATCH([1]StringTable!$B$1,[1]StringTable!$1:$1,0),0),
IFERROR(VLOOKUP(I242,[1]InApkStringTable!$1:$1048576,MATCH([1]InApkStringTable!$B$1,[1]InApkStringTable!$1:$1,0),0),
"스트링없음")))</f>
        <v/>
      </c>
      <c r="L242" t="b">
        <v>0</v>
      </c>
      <c r="M242" t="s">
        <v>24</v>
      </c>
      <c r="N242" t="str">
        <f>IF(ISBLANK(M242),"",IF(ISERROR(VLOOKUP(M242,MapTable!$A:$A,1,0)),"맵없음",""))</f>
        <v/>
      </c>
      <c r="O242">
        <f t="shared" si="13"/>
        <v>11</v>
      </c>
      <c r="Q242">
        <f t="shared" si="14"/>
        <v>11</v>
      </c>
      <c r="R242" t="b">
        <f t="shared" ca="1" si="15"/>
        <v>0</v>
      </c>
      <c r="T242" t="b">
        <f t="shared" ca="1" si="16"/>
        <v>0</v>
      </c>
      <c r="V242" t="str">
        <f>IF(ISBLANK(U242),"",IF(ISERROR(VLOOKUP(U242,MapTable!$A:$A,1,0)),"맵없음",""))</f>
        <v/>
      </c>
      <c r="X242" t="str">
        <f>IF(ISBLANK(W242),"",
IF(ISERROR(FIND(",",W242)),
  IF(ISERROR(VLOOKUP(W242,MapTable!$A:$A,1,0)),"맵없음",
  ""),
IF(ISERROR(FIND(",",W242,FIND(",",W242)+1)),
  IF(OR(ISERROR(VLOOKUP(LEFT(W242,FIND(",",W242)-1),MapTable!$A:$A,1,0)),ISERROR(VLOOKUP(TRIM(MID(W242,FIND(",",W242)+1,999)),MapTable!$A:$A,1,0))),"맵없음",
  ""),
IF(ISERROR(FIND(",",W242,FIND(",",W242,FIND(",",W242)+1)+1)),
  IF(OR(ISERROR(VLOOKUP(LEFT(W242,FIND(",",W242)-1),MapTable!$A:$A,1,0)),ISERROR(VLOOKUP(TRIM(MID(W242,FIND(",",W242)+1,FIND(",",W242,FIND(",",W242)+1)-FIND(",",W242)-1)),MapTable!$A:$A,1,0)),ISERROR(VLOOKUP(TRIM(MID(W242,FIND(",",W242,FIND(",",W242)+1)+1,999)),MapTable!$A:$A,1,0))),"맵없음",
  ""),
IF(ISERROR(FIND(",",W242,FIND(",",W242,FIND(",",W242,FIND(",",W242)+1)+1)+1)),
  IF(OR(ISERROR(VLOOKUP(LEFT(W242,FIND(",",W242)-1),MapTable!$A:$A,1,0)),ISERROR(VLOOKUP(TRIM(MID(W242,FIND(",",W242)+1,FIND(",",W242,FIND(",",W242)+1)-FIND(",",W242)-1)),MapTable!$A:$A,1,0)),ISERROR(VLOOKUP(TRIM(MID(W242,FIND(",",W242,FIND(",",W242)+1)+1,FIND(",",W242,FIND(",",W242,FIND(",",W242)+1)+1)-FIND(",",W242,FIND(",",W242)+1)-1)),MapTable!$A:$A,1,0)),ISERROR(VLOOKUP(TRIM(MID(W242,FIND(",",W242,FIND(",",W242,FIND(",",W242)+1)+1)+1,999)),MapTable!$A:$A,1,0))),"맵없음",
  ""),
)))))</f>
        <v/>
      </c>
      <c r="AC242" t="str">
        <f>IF(ISBLANK(AB242),"",IF(ISERROR(VLOOKUP(AB242,[3]DropTable!$A:$A,1,0)),"드랍없음",""))</f>
        <v/>
      </c>
      <c r="AE242" t="str">
        <f>IF(ISBLANK(AD242),"",IF(ISERROR(VLOOKUP(AD242,[3]DropTable!$A:$A,1,0)),"드랍없음",""))</f>
        <v/>
      </c>
      <c r="AG242">
        <v>9.8000000000000007</v>
      </c>
      <c r="AH242">
        <v>1</v>
      </c>
    </row>
    <row r="243" spans="1:34" x14ac:dyDescent="0.3">
      <c r="A243">
        <v>5</v>
      </c>
      <c r="B243">
        <v>6</v>
      </c>
      <c r="C243">
        <f>IF(OR($L243=TRUE,$A243=0,MOD($A243,ChapterTable!$S$20)&lt;&gt;0),
MAX(0,INT(($B243+ChapterTable!$Q$26+VLOOKUP(SUBSTITUTE(C$1,"성장단계","")&amp;"단계오프셋",ChapterTable!$S:$T,2,0))/ChapterTable!$Q$23)),
MAX(0,INT(($B243+ChapterTable!$S$26+VLOOKUP(SUBSTITUTE(C$1,"성장단계","")&amp;"보스단계오프셋",ChapterTable!$S:$T,2,0))/ChapterTable!$S$23)))</f>
        <v>1</v>
      </c>
      <c r="D243">
        <f>IF(OR($L243=TRUE,$A243=0,MOD($A243,ChapterTable!$S$20)&lt;&gt;0),
MAX(0,INT(($B243+ChapterTable!$Q$26+VLOOKUP(SUBSTITUTE(D$1,"성장단계","")&amp;"단계오프셋",ChapterTable!$S:$T,2,0))/ChapterTable!$Q$23)),
MAX(0,INT(($B243+ChapterTable!$S$26+VLOOKUP(SUBSTITUTE(D$1,"성장단계","")&amp;"보스단계오프셋",ChapterTable!$S:$T,2,0))/ChapterTable!$S$23)))</f>
        <v>0</v>
      </c>
      <c r="E243" s="1">
        <f ca="1">IF(AND($A243=0,$B243=1),
    VLOOKUP(1,ChapterTable!$1:$1048576,MATCH("최종"&amp;SUBSTITUTE(SUBSTITUTE(E$1,"standard",""),"|Float",""),ChapterTable!$1:$1,0),0)*ChapterTable!$Q$17,
  IF(AND($A243=0,$B243=0),
    E244,
  IF($B243=0,
    VLOOKUP($A243,ChapterTable!$1:$1048576,MATCH("최종"&amp;SUBSTITUTE(SUBSTITUTE(E$1,"standard",""),"|Float",""),ChapterTable!$1:$1,0),0),
  IF($B243=1,
    IF($L243=FALSE,
      VLOOKUP($A243,ChapterTable!$1:$1048576,MATCH("최종"&amp;SUBSTITUTE(SUBSTITUTE(E$1,"standard",""),"|Float",""),ChapterTable!$1:$1,0),0),
      VLOOKUP($A243-ChapterTable!$Q$11,ChapterTable!$1:$1048576,MATCH("최종"&amp;SUBSTITUTE(SUBSTITUTE(E$1,"standard",""),"|Float",""),ChapterTable!$1:$1,0),0)*ChapterTable!$Q$14
    ),
  OFFSET(E243,-$B243+IF($L243,1,0),0)*
    (VLOOKUP(SUBSTITUTE(SUBSTITUTE(E$1,"standard",""),"|Float","")&amp;"인게임누적곱배수",ChapterTable!$S:$T,2,0)^C243
    +VLOOKUP(SUBSTITUTE(SUBSTITUTE(E$1,"standard",""),"|Float","")&amp;"인게임누적합배수",ChapterTable!$S:$T,2,0)*C243)
  )
  )
  )
)</f>
        <v>1230.1875</v>
      </c>
      <c r="F243" s="1">
        <f ca="1">IF(AND($A243=0,$B243=1),
    VLOOKUP(1,ChapterTable!$1:$1048576,MATCH("최종"&amp;SUBSTITUTE(SUBSTITUTE(F$1,"standard",""),"|Float",""),ChapterTable!$1:$1,0),0)*ChapterTable!$Q$17,
  IF(AND($A243=0,$B243=0),
    F244,
  IF($B243=0,
    VLOOKUP($A243,ChapterTable!$1:$1048576,MATCH("최종"&amp;SUBSTITUTE(SUBSTITUTE(F$1,"standard",""),"|Float",""),ChapterTable!$1:$1,0),0),
  IF($B243=1,
    IF($L243=FALSE,
      VLOOKUP($A243,ChapterTable!$1:$1048576,MATCH("최종"&amp;SUBSTITUTE(SUBSTITUTE(F$1,"standard",""),"|Float",""),ChapterTable!$1:$1,0),0),
      VLOOKUP($A243-ChapterTable!$Q$11,ChapterTable!$1:$1048576,MATCH("최종"&amp;SUBSTITUTE(SUBSTITUTE(F$1,"standard",""),"|Float",""),ChapterTable!$1:$1,0),0)*ChapterTable!$Q$14
    ),
  OFFSET(F243,-$B243+IF($L243,1,0),0)*
    (VLOOKUP(SUBSTITUTE(SUBSTITUTE(F$1,"standard",""),"|Float","")&amp;"인게임누적곱배수",ChapterTable!$S:$T,2,0)^D243
    +VLOOKUP(SUBSTITUTE(SUBSTITUTE(F$1,"standard",""),"|Float","")&amp;"인게임누적합배수",ChapterTable!$S:$T,2,0)*D243)
  )
  )
  )
)</f>
        <v>506.25</v>
      </c>
      <c r="G243" t="s">
        <v>76</v>
      </c>
      <c r="J243" t="str">
        <f>IF(ISBLANK(I243),"",
IFERROR(VLOOKUP(I243,[1]StringTable!$1:$1048576,MATCH([1]StringTable!$B$1,[1]StringTable!$1:$1,0),0),
IFERROR(VLOOKUP(I243,[1]InApkStringTable!$1:$1048576,MATCH([1]InApkStringTable!$B$1,[1]InApkStringTable!$1:$1,0),0),
"스트링없음")))</f>
        <v/>
      </c>
      <c r="L243" t="b">
        <v>0</v>
      </c>
      <c r="M243" t="s">
        <v>24</v>
      </c>
      <c r="N243" t="str">
        <f>IF(ISBLANK(M243),"",IF(ISERROR(VLOOKUP(M243,MapTable!$A:$A,1,0)),"맵없음",""))</f>
        <v/>
      </c>
      <c r="O243">
        <f t="shared" si="13"/>
        <v>1</v>
      </c>
      <c r="Q243">
        <f t="shared" si="14"/>
        <v>1</v>
      </c>
      <c r="R243" t="b">
        <f t="shared" ca="1" si="15"/>
        <v>0</v>
      </c>
      <c r="T243" t="b">
        <f t="shared" ca="1" si="16"/>
        <v>0</v>
      </c>
      <c r="V243" t="str">
        <f>IF(ISBLANK(U243),"",IF(ISERROR(VLOOKUP(U243,MapTable!$A:$A,1,0)),"맵없음",""))</f>
        <v/>
      </c>
      <c r="X243" t="str">
        <f>IF(ISBLANK(W243),"",
IF(ISERROR(FIND(",",W243)),
  IF(ISERROR(VLOOKUP(W243,MapTable!$A:$A,1,0)),"맵없음",
  ""),
IF(ISERROR(FIND(",",W243,FIND(",",W243)+1)),
  IF(OR(ISERROR(VLOOKUP(LEFT(W243,FIND(",",W243)-1),MapTable!$A:$A,1,0)),ISERROR(VLOOKUP(TRIM(MID(W243,FIND(",",W243)+1,999)),MapTable!$A:$A,1,0))),"맵없음",
  ""),
IF(ISERROR(FIND(",",W243,FIND(",",W243,FIND(",",W243)+1)+1)),
  IF(OR(ISERROR(VLOOKUP(LEFT(W243,FIND(",",W243)-1),MapTable!$A:$A,1,0)),ISERROR(VLOOKUP(TRIM(MID(W243,FIND(",",W243)+1,FIND(",",W243,FIND(",",W243)+1)-FIND(",",W243)-1)),MapTable!$A:$A,1,0)),ISERROR(VLOOKUP(TRIM(MID(W243,FIND(",",W243,FIND(",",W243)+1)+1,999)),MapTable!$A:$A,1,0))),"맵없음",
  ""),
IF(ISERROR(FIND(",",W243,FIND(",",W243,FIND(",",W243,FIND(",",W243)+1)+1)+1)),
  IF(OR(ISERROR(VLOOKUP(LEFT(W243,FIND(",",W243)-1),MapTable!$A:$A,1,0)),ISERROR(VLOOKUP(TRIM(MID(W243,FIND(",",W243)+1,FIND(",",W243,FIND(",",W243)+1)-FIND(",",W243)-1)),MapTable!$A:$A,1,0)),ISERROR(VLOOKUP(TRIM(MID(W243,FIND(",",W243,FIND(",",W243)+1)+1,FIND(",",W243,FIND(",",W243,FIND(",",W243)+1)+1)-FIND(",",W243,FIND(",",W243)+1)-1)),MapTable!$A:$A,1,0)),ISERROR(VLOOKUP(TRIM(MID(W243,FIND(",",W243,FIND(",",W243,FIND(",",W243)+1)+1)+1,999)),MapTable!$A:$A,1,0))),"맵없음",
  ""),
)))))</f>
        <v/>
      </c>
      <c r="AC243" t="str">
        <f>IF(ISBLANK(AB243),"",IF(ISERROR(VLOOKUP(AB243,[3]DropTable!$A:$A,1,0)),"드랍없음",""))</f>
        <v/>
      </c>
      <c r="AE243" t="str">
        <f>IF(ISBLANK(AD243),"",IF(ISERROR(VLOOKUP(AD243,[3]DropTable!$A:$A,1,0)),"드랍없음",""))</f>
        <v/>
      </c>
      <c r="AG243">
        <v>9.8000000000000007</v>
      </c>
      <c r="AH243">
        <v>1</v>
      </c>
    </row>
    <row r="244" spans="1:34" x14ac:dyDescent="0.3">
      <c r="A244">
        <v>5</v>
      </c>
      <c r="B244">
        <v>7</v>
      </c>
      <c r="C244">
        <f>IF(OR($L244=TRUE,$A244=0,MOD($A244,ChapterTable!$S$20)&lt;&gt;0),
MAX(0,INT(($B244+ChapterTable!$Q$26+VLOOKUP(SUBSTITUTE(C$1,"성장단계","")&amp;"단계오프셋",ChapterTable!$S:$T,2,0))/ChapterTable!$Q$23)),
MAX(0,INT(($B244+ChapterTable!$S$26+VLOOKUP(SUBSTITUTE(C$1,"성장단계","")&amp;"보스단계오프셋",ChapterTable!$S:$T,2,0))/ChapterTable!$S$23)))</f>
        <v>1</v>
      </c>
      <c r="D244">
        <f>IF(OR($L244=TRUE,$A244=0,MOD($A244,ChapterTable!$S$20)&lt;&gt;0),
MAX(0,INT(($B244+ChapterTable!$Q$26+VLOOKUP(SUBSTITUTE(D$1,"성장단계","")&amp;"단계오프셋",ChapterTable!$S:$T,2,0))/ChapterTable!$Q$23)),
MAX(0,INT(($B244+ChapterTable!$S$26+VLOOKUP(SUBSTITUTE(D$1,"성장단계","")&amp;"보스단계오프셋",ChapterTable!$S:$T,2,0))/ChapterTable!$S$23)))</f>
        <v>0</v>
      </c>
      <c r="E244" s="1">
        <f ca="1">IF(AND($A244=0,$B244=1),
    VLOOKUP(1,ChapterTable!$1:$1048576,MATCH("최종"&amp;SUBSTITUTE(SUBSTITUTE(E$1,"standard",""),"|Float",""),ChapterTable!$1:$1,0),0)*ChapterTable!$Q$17,
  IF(AND($A244=0,$B244=0),
    E245,
  IF($B244=0,
    VLOOKUP($A244,ChapterTable!$1:$1048576,MATCH("최종"&amp;SUBSTITUTE(SUBSTITUTE(E$1,"standard",""),"|Float",""),ChapterTable!$1:$1,0),0),
  IF($B244=1,
    IF($L244=FALSE,
      VLOOKUP($A244,ChapterTable!$1:$1048576,MATCH("최종"&amp;SUBSTITUTE(SUBSTITUTE(E$1,"standard",""),"|Float",""),ChapterTable!$1:$1,0),0),
      VLOOKUP($A244-ChapterTable!$Q$11,ChapterTable!$1:$1048576,MATCH("최종"&amp;SUBSTITUTE(SUBSTITUTE(E$1,"standard",""),"|Float",""),ChapterTable!$1:$1,0),0)*ChapterTable!$Q$14
    ),
  OFFSET(E244,-$B244+IF($L244,1,0),0)*
    (VLOOKUP(SUBSTITUTE(SUBSTITUTE(E$1,"standard",""),"|Float","")&amp;"인게임누적곱배수",ChapterTable!$S:$T,2,0)^C244
    +VLOOKUP(SUBSTITUTE(SUBSTITUTE(E$1,"standard",""),"|Float","")&amp;"인게임누적합배수",ChapterTable!$S:$T,2,0)*C244)
  )
  )
  )
)</f>
        <v>1230.1875</v>
      </c>
      <c r="F244" s="1">
        <f ca="1">IF(AND($A244=0,$B244=1),
    VLOOKUP(1,ChapterTable!$1:$1048576,MATCH("최종"&amp;SUBSTITUTE(SUBSTITUTE(F$1,"standard",""),"|Float",""),ChapterTable!$1:$1,0),0)*ChapterTable!$Q$17,
  IF(AND($A244=0,$B244=0),
    F245,
  IF($B244=0,
    VLOOKUP($A244,ChapterTable!$1:$1048576,MATCH("최종"&amp;SUBSTITUTE(SUBSTITUTE(F$1,"standard",""),"|Float",""),ChapterTable!$1:$1,0),0),
  IF($B244=1,
    IF($L244=FALSE,
      VLOOKUP($A244,ChapterTable!$1:$1048576,MATCH("최종"&amp;SUBSTITUTE(SUBSTITUTE(F$1,"standard",""),"|Float",""),ChapterTable!$1:$1,0),0),
      VLOOKUP($A244-ChapterTable!$Q$11,ChapterTable!$1:$1048576,MATCH("최종"&amp;SUBSTITUTE(SUBSTITUTE(F$1,"standard",""),"|Float",""),ChapterTable!$1:$1,0),0)*ChapterTable!$Q$14
    ),
  OFFSET(F244,-$B244+IF($L244,1,0),0)*
    (VLOOKUP(SUBSTITUTE(SUBSTITUTE(F$1,"standard",""),"|Float","")&amp;"인게임누적곱배수",ChapterTable!$S:$T,2,0)^D244
    +VLOOKUP(SUBSTITUTE(SUBSTITUTE(F$1,"standard",""),"|Float","")&amp;"인게임누적합배수",ChapterTable!$S:$T,2,0)*D244)
  )
  )
  )
)</f>
        <v>506.25</v>
      </c>
      <c r="G244" t="s">
        <v>76</v>
      </c>
      <c r="J244" t="str">
        <f>IF(ISBLANK(I244),"",
IFERROR(VLOOKUP(I244,[1]StringTable!$1:$1048576,MATCH([1]StringTable!$B$1,[1]StringTable!$1:$1,0),0),
IFERROR(VLOOKUP(I244,[1]InApkStringTable!$1:$1048576,MATCH([1]InApkStringTable!$B$1,[1]InApkStringTable!$1:$1,0),0),
"스트링없음")))</f>
        <v/>
      </c>
      <c r="L244" t="b">
        <v>0</v>
      </c>
      <c r="M244" t="s">
        <v>24</v>
      </c>
      <c r="N244" t="str">
        <f>IF(ISBLANK(M244),"",IF(ISERROR(VLOOKUP(M244,MapTable!$A:$A,1,0)),"맵없음",""))</f>
        <v/>
      </c>
      <c r="O244">
        <f t="shared" si="13"/>
        <v>1</v>
      </c>
      <c r="Q244">
        <f t="shared" si="14"/>
        <v>1</v>
      </c>
      <c r="R244" t="b">
        <f t="shared" ca="1" si="15"/>
        <v>0</v>
      </c>
      <c r="T244" t="b">
        <f t="shared" ca="1" si="16"/>
        <v>0</v>
      </c>
      <c r="V244" t="str">
        <f>IF(ISBLANK(U244),"",IF(ISERROR(VLOOKUP(U244,MapTable!$A:$A,1,0)),"맵없음",""))</f>
        <v/>
      </c>
      <c r="X244" t="str">
        <f>IF(ISBLANK(W244),"",
IF(ISERROR(FIND(",",W244)),
  IF(ISERROR(VLOOKUP(W244,MapTable!$A:$A,1,0)),"맵없음",
  ""),
IF(ISERROR(FIND(",",W244,FIND(",",W244)+1)),
  IF(OR(ISERROR(VLOOKUP(LEFT(W244,FIND(",",W244)-1),MapTable!$A:$A,1,0)),ISERROR(VLOOKUP(TRIM(MID(W244,FIND(",",W244)+1,999)),MapTable!$A:$A,1,0))),"맵없음",
  ""),
IF(ISERROR(FIND(",",W244,FIND(",",W244,FIND(",",W244)+1)+1)),
  IF(OR(ISERROR(VLOOKUP(LEFT(W244,FIND(",",W244)-1),MapTable!$A:$A,1,0)),ISERROR(VLOOKUP(TRIM(MID(W244,FIND(",",W244)+1,FIND(",",W244,FIND(",",W244)+1)-FIND(",",W244)-1)),MapTable!$A:$A,1,0)),ISERROR(VLOOKUP(TRIM(MID(W244,FIND(",",W244,FIND(",",W244)+1)+1,999)),MapTable!$A:$A,1,0))),"맵없음",
  ""),
IF(ISERROR(FIND(",",W244,FIND(",",W244,FIND(",",W244,FIND(",",W244)+1)+1)+1)),
  IF(OR(ISERROR(VLOOKUP(LEFT(W244,FIND(",",W244)-1),MapTable!$A:$A,1,0)),ISERROR(VLOOKUP(TRIM(MID(W244,FIND(",",W244)+1,FIND(",",W244,FIND(",",W244)+1)-FIND(",",W244)-1)),MapTable!$A:$A,1,0)),ISERROR(VLOOKUP(TRIM(MID(W244,FIND(",",W244,FIND(",",W244)+1)+1,FIND(",",W244,FIND(",",W244,FIND(",",W244)+1)+1)-FIND(",",W244,FIND(",",W244)+1)-1)),MapTable!$A:$A,1,0)),ISERROR(VLOOKUP(TRIM(MID(W244,FIND(",",W244,FIND(",",W244,FIND(",",W244)+1)+1)+1,999)),MapTable!$A:$A,1,0))),"맵없음",
  ""),
)))))</f>
        <v/>
      </c>
      <c r="AC244" t="str">
        <f>IF(ISBLANK(AB244),"",IF(ISERROR(VLOOKUP(AB244,[3]DropTable!$A:$A,1,0)),"드랍없음",""))</f>
        <v/>
      </c>
      <c r="AE244" t="str">
        <f>IF(ISBLANK(AD244),"",IF(ISERROR(VLOOKUP(AD244,[3]DropTable!$A:$A,1,0)),"드랍없음",""))</f>
        <v/>
      </c>
      <c r="AG244">
        <v>9.8000000000000007</v>
      </c>
      <c r="AH244">
        <v>1</v>
      </c>
    </row>
    <row r="245" spans="1:34" x14ac:dyDescent="0.3">
      <c r="A245">
        <v>5</v>
      </c>
      <c r="B245">
        <v>8</v>
      </c>
      <c r="C245">
        <f>IF(OR($L245=TRUE,$A245=0,MOD($A245,ChapterTable!$S$20)&lt;&gt;0),
MAX(0,INT(($B245+ChapterTable!$Q$26+VLOOKUP(SUBSTITUTE(C$1,"성장단계","")&amp;"단계오프셋",ChapterTable!$S:$T,2,0))/ChapterTable!$Q$23)),
MAX(0,INT(($B245+ChapterTable!$S$26+VLOOKUP(SUBSTITUTE(C$1,"성장단계","")&amp;"보스단계오프셋",ChapterTable!$S:$T,2,0))/ChapterTable!$S$23)))</f>
        <v>1</v>
      </c>
      <c r="D245">
        <f>IF(OR($L245=TRUE,$A245=0,MOD($A245,ChapterTable!$S$20)&lt;&gt;0),
MAX(0,INT(($B245+ChapterTable!$Q$26+VLOOKUP(SUBSTITUTE(D$1,"성장단계","")&amp;"단계오프셋",ChapterTable!$S:$T,2,0))/ChapterTable!$Q$23)),
MAX(0,INT(($B245+ChapterTable!$S$26+VLOOKUP(SUBSTITUTE(D$1,"성장단계","")&amp;"보스단계오프셋",ChapterTable!$S:$T,2,0))/ChapterTable!$S$23)))</f>
        <v>0</v>
      </c>
      <c r="E245" s="1">
        <f ca="1">IF(AND($A245=0,$B245=1),
    VLOOKUP(1,ChapterTable!$1:$1048576,MATCH("최종"&amp;SUBSTITUTE(SUBSTITUTE(E$1,"standard",""),"|Float",""),ChapterTable!$1:$1,0),0)*ChapterTable!$Q$17,
  IF(AND($A245=0,$B245=0),
    E246,
  IF($B245=0,
    VLOOKUP($A245,ChapterTable!$1:$1048576,MATCH("최종"&amp;SUBSTITUTE(SUBSTITUTE(E$1,"standard",""),"|Float",""),ChapterTable!$1:$1,0),0),
  IF($B245=1,
    IF($L245=FALSE,
      VLOOKUP($A245,ChapterTable!$1:$1048576,MATCH("최종"&amp;SUBSTITUTE(SUBSTITUTE(E$1,"standard",""),"|Float",""),ChapterTable!$1:$1,0),0),
      VLOOKUP($A245-ChapterTable!$Q$11,ChapterTable!$1:$1048576,MATCH("최종"&amp;SUBSTITUTE(SUBSTITUTE(E$1,"standard",""),"|Float",""),ChapterTable!$1:$1,0),0)*ChapterTable!$Q$14
    ),
  OFFSET(E245,-$B245+IF($L245,1,0),0)*
    (VLOOKUP(SUBSTITUTE(SUBSTITUTE(E$1,"standard",""),"|Float","")&amp;"인게임누적곱배수",ChapterTable!$S:$T,2,0)^C245
    +VLOOKUP(SUBSTITUTE(SUBSTITUTE(E$1,"standard",""),"|Float","")&amp;"인게임누적합배수",ChapterTable!$S:$T,2,0)*C245)
  )
  )
  )
)</f>
        <v>1230.1875</v>
      </c>
      <c r="F245" s="1">
        <f ca="1">IF(AND($A245=0,$B245=1),
    VLOOKUP(1,ChapterTable!$1:$1048576,MATCH("최종"&amp;SUBSTITUTE(SUBSTITUTE(F$1,"standard",""),"|Float",""),ChapterTable!$1:$1,0),0)*ChapterTable!$Q$17,
  IF(AND($A245=0,$B245=0),
    F246,
  IF($B245=0,
    VLOOKUP($A245,ChapterTable!$1:$1048576,MATCH("최종"&amp;SUBSTITUTE(SUBSTITUTE(F$1,"standard",""),"|Float",""),ChapterTable!$1:$1,0),0),
  IF($B245=1,
    IF($L245=FALSE,
      VLOOKUP($A245,ChapterTable!$1:$1048576,MATCH("최종"&amp;SUBSTITUTE(SUBSTITUTE(F$1,"standard",""),"|Float",""),ChapterTable!$1:$1,0),0),
      VLOOKUP($A245-ChapterTable!$Q$11,ChapterTable!$1:$1048576,MATCH("최종"&amp;SUBSTITUTE(SUBSTITUTE(F$1,"standard",""),"|Float",""),ChapterTable!$1:$1,0),0)*ChapterTable!$Q$14
    ),
  OFFSET(F245,-$B245+IF($L245,1,0),0)*
    (VLOOKUP(SUBSTITUTE(SUBSTITUTE(F$1,"standard",""),"|Float","")&amp;"인게임누적곱배수",ChapterTable!$S:$T,2,0)^D245
    +VLOOKUP(SUBSTITUTE(SUBSTITUTE(F$1,"standard",""),"|Float","")&amp;"인게임누적합배수",ChapterTable!$S:$T,2,0)*D245)
  )
  )
  )
)</f>
        <v>506.25</v>
      </c>
      <c r="G245" t="s">
        <v>76</v>
      </c>
      <c r="J245" t="str">
        <f>IF(ISBLANK(I245),"",
IFERROR(VLOOKUP(I245,[1]StringTable!$1:$1048576,MATCH([1]StringTable!$B$1,[1]StringTable!$1:$1,0),0),
IFERROR(VLOOKUP(I245,[1]InApkStringTable!$1:$1048576,MATCH([1]InApkStringTable!$B$1,[1]InApkStringTable!$1:$1,0),0),
"스트링없음")))</f>
        <v/>
      </c>
      <c r="L245" t="b">
        <v>0</v>
      </c>
      <c r="M245" t="s">
        <v>24</v>
      </c>
      <c r="N245" t="str">
        <f>IF(ISBLANK(M245),"",IF(ISERROR(VLOOKUP(M245,MapTable!$A:$A,1,0)),"맵없음",""))</f>
        <v/>
      </c>
      <c r="O245">
        <f t="shared" si="13"/>
        <v>1</v>
      </c>
      <c r="Q245">
        <f t="shared" si="14"/>
        <v>1</v>
      </c>
      <c r="R245" t="b">
        <f t="shared" ca="1" si="15"/>
        <v>0</v>
      </c>
      <c r="T245" t="b">
        <f t="shared" ca="1" si="16"/>
        <v>0</v>
      </c>
      <c r="V245" t="str">
        <f>IF(ISBLANK(U245),"",IF(ISERROR(VLOOKUP(U245,MapTable!$A:$A,1,0)),"맵없음",""))</f>
        <v/>
      </c>
      <c r="X245" t="str">
        <f>IF(ISBLANK(W245),"",
IF(ISERROR(FIND(",",W245)),
  IF(ISERROR(VLOOKUP(W245,MapTable!$A:$A,1,0)),"맵없음",
  ""),
IF(ISERROR(FIND(",",W245,FIND(",",W245)+1)),
  IF(OR(ISERROR(VLOOKUP(LEFT(W245,FIND(",",W245)-1),MapTable!$A:$A,1,0)),ISERROR(VLOOKUP(TRIM(MID(W245,FIND(",",W245)+1,999)),MapTable!$A:$A,1,0))),"맵없음",
  ""),
IF(ISERROR(FIND(",",W245,FIND(",",W245,FIND(",",W245)+1)+1)),
  IF(OR(ISERROR(VLOOKUP(LEFT(W245,FIND(",",W245)-1),MapTable!$A:$A,1,0)),ISERROR(VLOOKUP(TRIM(MID(W245,FIND(",",W245)+1,FIND(",",W245,FIND(",",W245)+1)-FIND(",",W245)-1)),MapTable!$A:$A,1,0)),ISERROR(VLOOKUP(TRIM(MID(W245,FIND(",",W245,FIND(",",W245)+1)+1,999)),MapTable!$A:$A,1,0))),"맵없음",
  ""),
IF(ISERROR(FIND(",",W245,FIND(",",W245,FIND(",",W245,FIND(",",W245)+1)+1)+1)),
  IF(OR(ISERROR(VLOOKUP(LEFT(W245,FIND(",",W245)-1),MapTable!$A:$A,1,0)),ISERROR(VLOOKUP(TRIM(MID(W245,FIND(",",W245)+1,FIND(",",W245,FIND(",",W245)+1)-FIND(",",W245)-1)),MapTable!$A:$A,1,0)),ISERROR(VLOOKUP(TRIM(MID(W245,FIND(",",W245,FIND(",",W245)+1)+1,FIND(",",W245,FIND(",",W245,FIND(",",W245)+1)+1)-FIND(",",W245,FIND(",",W245)+1)-1)),MapTable!$A:$A,1,0)),ISERROR(VLOOKUP(TRIM(MID(W245,FIND(",",W245,FIND(",",W245,FIND(",",W245)+1)+1)+1,999)),MapTable!$A:$A,1,0))),"맵없음",
  ""),
)))))</f>
        <v/>
      </c>
      <c r="AC245" t="str">
        <f>IF(ISBLANK(AB245),"",IF(ISERROR(VLOOKUP(AB245,[3]DropTable!$A:$A,1,0)),"드랍없음",""))</f>
        <v/>
      </c>
      <c r="AE245" t="str">
        <f>IF(ISBLANK(AD245),"",IF(ISERROR(VLOOKUP(AD245,[3]DropTable!$A:$A,1,0)),"드랍없음",""))</f>
        <v/>
      </c>
      <c r="AG245">
        <v>9.8000000000000007</v>
      </c>
      <c r="AH245">
        <v>1</v>
      </c>
    </row>
    <row r="246" spans="1:34" x14ac:dyDescent="0.3">
      <c r="A246">
        <v>5</v>
      </c>
      <c r="B246">
        <v>9</v>
      </c>
      <c r="C246">
        <f>IF(OR($L246=TRUE,$A246=0,MOD($A246,ChapterTable!$S$20)&lt;&gt;0),
MAX(0,INT(($B246+ChapterTable!$Q$26+VLOOKUP(SUBSTITUTE(C$1,"성장단계","")&amp;"단계오프셋",ChapterTable!$S:$T,2,0))/ChapterTable!$Q$23)),
MAX(0,INT(($B246+ChapterTable!$S$26+VLOOKUP(SUBSTITUTE(C$1,"성장단계","")&amp;"보스단계오프셋",ChapterTable!$S:$T,2,0))/ChapterTable!$S$23)))</f>
        <v>1</v>
      </c>
      <c r="D246">
        <f>IF(OR($L246=TRUE,$A246=0,MOD($A246,ChapterTable!$S$20)&lt;&gt;0),
MAX(0,INT(($B246+ChapterTable!$Q$26+VLOOKUP(SUBSTITUTE(D$1,"성장단계","")&amp;"단계오프셋",ChapterTable!$S:$T,2,0))/ChapterTable!$Q$23)),
MAX(0,INT(($B246+ChapterTable!$S$26+VLOOKUP(SUBSTITUTE(D$1,"성장단계","")&amp;"보스단계오프셋",ChapterTable!$S:$T,2,0))/ChapterTable!$S$23)))</f>
        <v>0</v>
      </c>
      <c r="E246" s="1">
        <f ca="1">IF(AND($A246=0,$B246=1),
    VLOOKUP(1,ChapterTable!$1:$1048576,MATCH("최종"&amp;SUBSTITUTE(SUBSTITUTE(E$1,"standard",""),"|Float",""),ChapterTable!$1:$1,0),0)*ChapterTable!$Q$17,
  IF(AND($A246=0,$B246=0),
    E247,
  IF($B246=0,
    VLOOKUP($A246,ChapterTable!$1:$1048576,MATCH("최종"&amp;SUBSTITUTE(SUBSTITUTE(E$1,"standard",""),"|Float",""),ChapterTable!$1:$1,0),0),
  IF($B246=1,
    IF($L246=FALSE,
      VLOOKUP($A246,ChapterTable!$1:$1048576,MATCH("최종"&amp;SUBSTITUTE(SUBSTITUTE(E$1,"standard",""),"|Float",""),ChapterTable!$1:$1,0),0),
      VLOOKUP($A246-ChapterTable!$Q$11,ChapterTable!$1:$1048576,MATCH("최종"&amp;SUBSTITUTE(SUBSTITUTE(E$1,"standard",""),"|Float",""),ChapterTable!$1:$1,0),0)*ChapterTable!$Q$14
    ),
  OFFSET(E246,-$B246+IF($L246,1,0),0)*
    (VLOOKUP(SUBSTITUTE(SUBSTITUTE(E$1,"standard",""),"|Float","")&amp;"인게임누적곱배수",ChapterTable!$S:$T,2,0)^C246
    +VLOOKUP(SUBSTITUTE(SUBSTITUTE(E$1,"standard",""),"|Float","")&amp;"인게임누적합배수",ChapterTable!$S:$T,2,0)*C246)
  )
  )
  )
)</f>
        <v>1230.1875</v>
      </c>
      <c r="F246" s="1">
        <f ca="1">IF(AND($A246=0,$B246=1),
    VLOOKUP(1,ChapterTable!$1:$1048576,MATCH("최종"&amp;SUBSTITUTE(SUBSTITUTE(F$1,"standard",""),"|Float",""),ChapterTable!$1:$1,0),0)*ChapterTable!$Q$17,
  IF(AND($A246=0,$B246=0),
    F247,
  IF($B246=0,
    VLOOKUP($A246,ChapterTable!$1:$1048576,MATCH("최종"&amp;SUBSTITUTE(SUBSTITUTE(F$1,"standard",""),"|Float",""),ChapterTable!$1:$1,0),0),
  IF($B246=1,
    IF($L246=FALSE,
      VLOOKUP($A246,ChapterTable!$1:$1048576,MATCH("최종"&amp;SUBSTITUTE(SUBSTITUTE(F$1,"standard",""),"|Float",""),ChapterTable!$1:$1,0),0),
      VLOOKUP($A246-ChapterTable!$Q$11,ChapterTable!$1:$1048576,MATCH("최종"&amp;SUBSTITUTE(SUBSTITUTE(F$1,"standard",""),"|Float",""),ChapterTable!$1:$1,0),0)*ChapterTable!$Q$14
    ),
  OFFSET(F246,-$B246+IF($L246,1,0),0)*
    (VLOOKUP(SUBSTITUTE(SUBSTITUTE(F$1,"standard",""),"|Float","")&amp;"인게임누적곱배수",ChapterTable!$S:$T,2,0)^D246
    +VLOOKUP(SUBSTITUTE(SUBSTITUTE(F$1,"standard",""),"|Float","")&amp;"인게임누적합배수",ChapterTable!$S:$T,2,0)*D246)
  )
  )
  )
)</f>
        <v>506.25</v>
      </c>
      <c r="G246" t="s">
        <v>76</v>
      </c>
      <c r="J246" t="str">
        <f>IF(ISBLANK(I246),"",
IFERROR(VLOOKUP(I246,[1]StringTable!$1:$1048576,MATCH([1]StringTable!$B$1,[1]StringTable!$1:$1,0),0),
IFERROR(VLOOKUP(I246,[1]InApkStringTable!$1:$1048576,MATCH([1]InApkStringTable!$B$1,[1]InApkStringTable!$1:$1,0),0),
"스트링없음")))</f>
        <v/>
      </c>
      <c r="L246" t="b">
        <v>0</v>
      </c>
      <c r="M246" t="s">
        <v>24</v>
      </c>
      <c r="N246" t="str">
        <f>IF(ISBLANK(M246),"",IF(ISERROR(VLOOKUP(M246,MapTable!$A:$A,1,0)),"맵없음",""))</f>
        <v/>
      </c>
      <c r="O246">
        <f t="shared" si="13"/>
        <v>91</v>
      </c>
      <c r="Q246">
        <f t="shared" si="14"/>
        <v>91</v>
      </c>
      <c r="R246" t="b">
        <f t="shared" ca="1" si="15"/>
        <v>1</v>
      </c>
      <c r="T246" t="b">
        <f t="shared" ca="1" si="16"/>
        <v>1</v>
      </c>
      <c r="V246" t="str">
        <f>IF(ISBLANK(U246),"",IF(ISERROR(VLOOKUP(U246,MapTable!$A:$A,1,0)),"맵없음",""))</f>
        <v/>
      </c>
      <c r="X246" t="str">
        <f>IF(ISBLANK(W246),"",
IF(ISERROR(FIND(",",W246)),
  IF(ISERROR(VLOOKUP(W246,MapTable!$A:$A,1,0)),"맵없음",
  ""),
IF(ISERROR(FIND(",",W246,FIND(",",W246)+1)),
  IF(OR(ISERROR(VLOOKUP(LEFT(W246,FIND(",",W246)-1),MapTable!$A:$A,1,0)),ISERROR(VLOOKUP(TRIM(MID(W246,FIND(",",W246)+1,999)),MapTable!$A:$A,1,0))),"맵없음",
  ""),
IF(ISERROR(FIND(",",W246,FIND(",",W246,FIND(",",W246)+1)+1)),
  IF(OR(ISERROR(VLOOKUP(LEFT(W246,FIND(",",W246)-1),MapTable!$A:$A,1,0)),ISERROR(VLOOKUP(TRIM(MID(W246,FIND(",",W246)+1,FIND(",",W246,FIND(",",W246)+1)-FIND(",",W246)-1)),MapTable!$A:$A,1,0)),ISERROR(VLOOKUP(TRIM(MID(W246,FIND(",",W246,FIND(",",W246)+1)+1,999)),MapTable!$A:$A,1,0))),"맵없음",
  ""),
IF(ISERROR(FIND(",",W246,FIND(",",W246,FIND(",",W246,FIND(",",W246)+1)+1)+1)),
  IF(OR(ISERROR(VLOOKUP(LEFT(W246,FIND(",",W246)-1),MapTable!$A:$A,1,0)),ISERROR(VLOOKUP(TRIM(MID(W246,FIND(",",W246)+1,FIND(",",W246,FIND(",",W246)+1)-FIND(",",W246)-1)),MapTable!$A:$A,1,0)),ISERROR(VLOOKUP(TRIM(MID(W246,FIND(",",W246,FIND(",",W246)+1)+1,FIND(",",W246,FIND(",",W246,FIND(",",W246)+1)+1)-FIND(",",W246,FIND(",",W246)+1)-1)),MapTable!$A:$A,1,0)),ISERROR(VLOOKUP(TRIM(MID(W246,FIND(",",W246,FIND(",",W246,FIND(",",W246)+1)+1)+1,999)),MapTable!$A:$A,1,0))),"맵없음",
  ""),
)))))</f>
        <v/>
      </c>
      <c r="AC246" t="str">
        <f>IF(ISBLANK(AB246),"",IF(ISERROR(VLOOKUP(AB246,[3]DropTable!$A:$A,1,0)),"드랍없음",""))</f>
        <v/>
      </c>
      <c r="AE246" t="str">
        <f>IF(ISBLANK(AD246),"",IF(ISERROR(VLOOKUP(AD246,[3]DropTable!$A:$A,1,0)),"드랍없음",""))</f>
        <v/>
      </c>
      <c r="AG246">
        <v>9.8000000000000007</v>
      </c>
      <c r="AH246">
        <v>1</v>
      </c>
    </row>
    <row r="247" spans="1:34" x14ac:dyDescent="0.3">
      <c r="A247">
        <v>5</v>
      </c>
      <c r="B247">
        <v>10</v>
      </c>
      <c r="C247">
        <f>IF(OR($L247=TRUE,$A247=0,MOD($A247,ChapterTable!$S$20)&lt;&gt;0),
MAX(0,INT(($B247+ChapterTable!$Q$26+VLOOKUP(SUBSTITUTE(C$1,"성장단계","")&amp;"단계오프셋",ChapterTable!$S:$T,2,0))/ChapterTable!$Q$23)),
MAX(0,INT(($B247+ChapterTable!$S$26+VLOOKUP(SUBSTITUTE(C$1,"성장단계","")&amp;"보스단계오프셋",ChapterTable!$S:$T,2,0))/ChapterTable!$S$23)))</f>
        <v>1</v>
      </c>
      <c r="D247">
        <f>IF(OR($L247=TRUE,$A247=0,MOD($A247,ChapterTable!$S$20)&lt;&gt;0),
MAX(0,INT(($B247+ChapterTable!$Q$26+VLOOKUP(SUBSTITUTE(D$1,"성장단계","")&amp;"단계오프셋",ChapterTable!$S:$T,2,0))/ChapterTable!$Q$23)),
MAX(0,INT(($B247+ChapterTable!$S$26+VLOOKUP(SUBSTITUTE(D$1,"성장단계","")&amp;"보스단계오프셋",ChapterTable!$S:$T,2,0))/ChapterTable!$S$23)))</f>
        <v>0</v>
      </c>
      <c r="E247" s="1">
        <f ca="1">IF(AND($A247=0,$B247=1),
    VLOOKUP(1,ChapterTable!$1:$1048576,MATCH("최종"&amp;SUBSTITUTE(SUBSTITUTE(E$1,"standard",""),"|Float",""),ChapterTable!$1:$1,0),0)*ChapterTable!$Q$17,
  IF(AND($A247=0,$B247=0),
    E248,
  IF($B247=0,
    VLOOKUP($A247,ChapterTable!$1:$1048576,MATCH("최종"&amp;SUBSTITUTE(SUBSTITUTE(E$1,"standard",""),"|Float",""),ChapterTable!$1:$1,0),0),
  IF($B247=1,
    IF($L247=FALSE,
      VLOOKUP($A247,ChapterTable!$1:$1048576,MATCH("최종"&amp;SUBSTITUTE(SUBSTITUTE(E$1,"standard",""),"|Float",""),ChapterTable!$1:$1,0),0),
      VLOOKUP($A247-ChapterTable!$Q$11,ChapterTable!$1:$1048576,MATCH("최종"&amp;SUBSTITUTE(SUBSTITUTE(E$1,"standard",""),"|Float",""),ChapterTable!$1:$1,0),0)*ChapterTable!$Q$14
    ),
  OFFSET(E247,-$B247+IF($L247,1,0),0)*
    (VLOOKUP(SUBSTITUTE(SUBSTITUTE(E$1,"standard",""),"|Float","")&amp;"인게임누적곱배수",ChapterTable!$S:$T,2,0)^C247
    +VLOOKUP(SUBSTITUTE(SUBSTITUTE(E$1,"standard",""),"|Float","")&amp;"인게임누적합배수",ChapterTable!$S:$T,2,0)*C247)
  )
  )
  )
)</f>
        <v>1230.1875</v>
      </c>
      <c r="F247" s="1">
        <f ca="1">IF(AND($A247=0,$B247=1),
    VLOOKUP(1,ChapterTable!$1:$1048576,MATCH("최종"&amp;SUBSTITUTE(SUBSTITUTE(F$1,"standard",""),"|Float",""),ChapterTable!$1:$1,0),0)*ChapterTable!$Q$17,
  IF(AND($A247=0,$B247=0),
    F248,
  IF($B247=0,
    VLOOKUP($A247,ChapterTable!$1:$1048576,MATCH("최종"&amp;SUBSTITUTE(SUBSTITUTE(F$1,"standard",""),"|Float",""),ChapterTable!$1:$1,0),0),
  IF($B247=1,
    IF($L247=FALSE,
      VLOOKUP($A247,ChapterTable!$1:$1048576,MATCH("최종"&amp;SUBSTITUTE(SUBSTITUTE(F$1,"standard",""),"|Float",""),ChapterTable!$1:$1,0),0),
      VLOOKUP($A247-ChapterTable!$Q$11,ChapterTable!$1:$1048576,MATCH("최종"&amp;SUBSTITUTE(SUBSTITUTE(F$1,"standard",""),"|Float",""),ChapterTable!$1:$1,0),0)*ChapterTable!$Q$14
    ),
  OFFSET(F247,-$B247+IF($L247,1,0),0)*
    (VLOOKUP(SUBSTITUTE(SUBSTITUTE(F$1,"standard",""),"|Float","")&amp;"인게임누적곱배수",ChapterTable!$S:$T,2,0)^D247
    +VLOOKUP(SUBSTITUTE(SUBSTITUTE(F$1,"standard",""),"|Float","")&amp;"인게임누적합배수",ChapterTable!$S:$T,2,0)*D247)
  )
  )
  )
)</f>
        <v>506.25</v>
      </c>
      <c r="G247" t="s">
        <v>76</v>
      </c>
      <c r="J247" t="str">
        <f>IF(ISBLANK(I247),"",
IFERROR(VLOOKUP(I247,[1]StringTable!$1:$1048576,MATCH([1]StringTable!$B$1,[1]StringTable!$1:$1,0),0),
IFERROR(VLOOKUP(I247,[1]InApkStringTable!$1:$1048576,MATCH([1]InApkStringTable!$B$1,[1]InApkStringTable!$1:$1,0),0),
"스트링없음")))</f>
        <v/>
      </c>
      <c r="L247" t="b">
        <v>0</v>
      </c>
      <c r="M247" t="s">
        <v>24</v>
      </c>
      <c r="N247" t="str">
        <f>IF(ISBLANK(M247),"",IF(ISERROR(VLOOKUP(M247,MapTable!$A:$A,1,0)),"맵없음",""))</f>
        <v/>
      </c>
      <c r="O247">
        <f t="shared" si="13"/>
        <v>21</v>
      </c>
      <c r="Q247">
        <f t="shared" si="14"/>
        <v>21</v>
      </c>
      <c r="R247" t="b">
        <f t="shared" ca="1" si="15"/>
        <v>0</v>
      </c>
      <c r="T247" t="b">
        <f t="shared" ca="1" si="16"/>
        <v>0</v>
      </c>
      <c r="V247" t="str">
        <f>IF(ISBLANK(U247),"",IF(ISERROR(VLOOKUP(U247,MapTable!$A:$A,1,0)),"맵없음",""))</f>
        <v/>
      </c>
      <c r="X247" t="str">
        <f>IF(ISBLANK(W247),"",
IF(ISERROR(FIND(",",W247)),
  IF(ISERROR(VLOOKUP(W247,MapTable!$A:$A,1,0)),"맵없음",
  ""),
IF(ISERROR(FIND(",",W247,FIND(",",W247)+1)),
  IF(OR(ISERROR(VLOOKUP(LEFT(W247,FIND(",",W247)-1),MapTable!$A:$A,1,0)),ISERROR(VLOOKUP(TRIM(MID(W247,FIND(",",W247)+1,999)),MapTable!$A:$A,1,0))),"맵없음",
  ""),
IF(ISERROR(FIND(",",W247,FIND(",",W247,FIND(",",W247)+1)+1)),
  IF(OR(ISERROR(VLOOKUP(LEFT(W247,FIND(",",W247)-1),MapTable!$A:$A,1,0)),ISERROR(VLOOKUP(TRIM(MID(W247,FIND(",",W247)+1,FIND(",",W247,FIND(",",W247)+1)-FIND(",",W247)-1)),MapTable!$A:$A,1,0)),ISERROR(VLOOKUP(TRIM(MID(W247,FIND(",",W247,FIND(",",W247)+1)+1,999)),MapTable!$A:$A,1,0))),"맵없음",
  ""),
IF(ISERROR(FIND(",",W247,FIND(",",W247,FIND(",",W247,FIND(",",W247)+1)+1)+1)),
  IF(OR(ISERROR(VLOOKUP(LEFT(W247,FIND(",",W247)-1),MapTable!$A:$A,1,0)),ISERROR(VLOOKUP(TRIM(MID(W247,FIND(",",W247)+1,FIND(",",W247,FIND(",",W247)+1)-FIND(",",W247)-1)),MapTable!$A:$A,1,0)),ISERROR(VLOOKUP(TRIM(MID(W247,FIND(",",W247,FIND(",",W247)+1)+1,FIND(",",W247,FIND(",",W247,FIND(",",W247)+1)+1)-FIND(",",W247,FIND(",",W247)+1)-1)),MapTable!$A:$A,1,0)),ISERROR(VLOOKUP(TRIM(MID(W247,FIND(",",W247,FIND(",",W247,FIND(",",W247)+1)+1)+1,999)),MapTable!$A:$A,1,0))),"맵없음",
  ""),
)))))</f>
        <v/>
      </c>
      <c r="AC247" t="str">
        <f>IF(ISBLANK(AB247),"",IF(ISERROR(VLOOKUP(AB247,[3]DropTable!$A:$A,1,0)),"드랍없음",""))</f>
        <v/>
      </c>
      <c r="AE247" t="str">
        <f>IF(ISBLANK(AD247),"",IF(ISERROR(VLOOKUP(AD247,[3]DropTable!$A:$A,1,0)),"드랍없음",""))</f>
        <v/>
      </c>
      <c r="AG247">
        <v>9.8000000000000007</v>
      </c>
      <c r="AH247">
        <v>1</v>
      </c>
    </row>
    <row r="248" spans="1:34" x14ac:dyDescent="0.3">
      <c r="A248">
        <v>5</v>
      </c>
      <c r="B248">
        <v>11</v>
      </c>
      <c r="C248">
        <f>IF(OR($L248=TRUE,$A248=0,MOD($A248,ChapterTable!$S$20)&lt;&gt;0),
MAX(0,INT(($B248+ChapterTable!$Q$26+VLOOKUP(SUBSTITUTE(C$1,"성장단계","")&amp;"단계오프셋",ChapterTable!$S:$T,2,0))/ChapterTable!$Q$23)),
MAX(0,INT(($B248+ChapterTable!$S$26+VLOOKUP(SUBSTITUTE(C$1,"성장단계","")&amp;"보스단계오프셋",ChapterTable!$S:$T,2,0))/ChapterTable!$S$23)))</f>
        <v>1</v>
      </c>
      <c r="D248">
        <f>IF(OR($L248=TRUE,$A248=0,MOD($A248,ChapterTable!$S$20)&lt;&gt;0),
MAX(0,INT(($B248+ChapterTable!$Q$26+VLOOKUP(SUBSTITUTE(D$1,"성장단계","")&amp;"단계오프셋",ChapterTable!$S:$T,2,0))/ChapterTable!$Q$23)),
MAX(0,INT(($B248+ChapterTable!$S$26+VLOOKUP(SUBSTITUTE(D$1,"성장단계","")&amp;"보스단계오프셋",ChapterTable!$S:$T,2,0))/ChapterTable!$S$23)))</f>
        <v>1</v>
      </c>
      <c r="E248" s="1">
        <f ca="1">IF(AND($A248=0,$B248=1),
    VLOOKUP(1,ChapterTable!$1:$1048576,MATCH("최종"&amp;SUBSTITUTE(SUBSTITUTE(E$1,"standard",""),"|Float",""),ChapterTable!$1:$1,0),0)*ChapterTable!$Q$17,
  IF(AND($A248=0,$B248=0),
    E249,
  IF($B248=0,
    VLOOKUP($A248,ChapterTable!$1:$1048576,MATCH("최종"&amp;SUBSTITUTE(SUBSTITUTE(E$1,"standard",""),"|Float",""),ChapterTable!$1:$1,0),0),
  IF($B248=1,
    IF($L248=FALSE,
      VLOOKUP($A248,ChapterTable!$1:$1048576,MATCH("최종"&amp;SUBSTITUTE(SUBSTITUTE(E$1,"standard",""),"|Float",""),ChapterTable!$1:$1,0),0),
      VLOOKUP($A248-ChapterTable!$Q$11,ChapterTable!$1:$1048576,MATCH("최종"&amp;SUBSTITUTE(SUBSTITUTE(E$1,"standard",""),"|Float",""),ChapterTable!$1:$1,0),0)*ChapterTable!$Q$14
    ),
  OFFSET(E248,-$B248+IF($L248,1,0),0)*
    (VLOOKUP(SUBSTITUTE(SUBSTITUTE(E$1,"standard",""),"|Float","")&amp;"인게임누적곱배수",ChapterTable!$S:$T,2,0)^C248
    +VLOOKUP(SUBSTITUTE(SUBSTITUTE(E$1,"standard",""),"|Float","")&amp;"인게임누적합배수",ChapterTable!$S:$T,2,0)*C248)
  )
  )
  )
)</f>
        <v>1230.1875</v>
      </c>
      <c r="F248" s="1">
        <f ca="1">IF(AND($A248=0,$B248=1),
    VLOOKUP(1,ChapterTable!$1:$1048576,MATCH("최종"&amp;SUBSTITUTE(SUBSTITUTE(F$1,"standard",""),"|Float",""),ChapterTable!$1:$1,0),0)*ChapterTable!$Q$17,
  IF(AND($A248=0,$B248=0),
    F249,
  IF($B248=0,
    VLOOKUP($A248,ChapterTable!$1:$1048576,MATCH("최종"&amp;SUBSTITUTE(SUBSTITUTE(F$1,"standard",""),"|Float",""),ChapterTable!$1:$1,0),0),
  IF($B248=1,
    IF($L248=FALSE,
      VLOOKUP($A248,ChapterTable!$1:$1048576,MATCH("최종"&amp;SUBSTITUTE(SUBSTITUTE(F$1,"standard",""),"|Float",""),ChapterTable!$1:$1,0),0),
      VLOOKUP($A248-ChapterTable!$Q$11,ChapterTable!$1:$1048576,MATCH("최종"&amp;SUBSTITUTE(SUBSTITUTE(F$1,"standard",""),"|Float",""),ChapterTable!$1:$1,0),0)*ChapterTable!$Q$14
    ),
  OFFSET(F248,-$B248+IF($L248,1,0),0)*
    (VLOOKUP(SUBSTITUTE(SUBSTITUTE(F$1,"standard",""),"|Float","")&amp;"인게임누적곱배수",ChapterTable!$S:$T,2,0)^D248
    +VLOOKUP(SUBSTITUTE(SUBSTITUTE(F$1,"standard",""),"|Float","")&amp;"인게임누적합배수",ChapterTable!$S:$T,2,0)*D248)
  )
  )
  )
)</f>
        <v>607.5</v>
      </c>
      <c r="G248" t="s">
        <v>76</v>
      </c>
      <c r="J248" t="str">
        <f>IF(ISBLANK(I248),"",
IFERROR(VLOOKUP(I248,[1]StringTable!$1:$1048576,MATCH([1]StringTable!$B$1,[1]StringTable!$1:$1,0),0),
IFERROR(VLOOKUP(I248,[1]InApkStringTable!$1:$1048576,MATCH([1]InApkStringTable!$B$1,[1]InApkStringTable!$1:$1,0),0),
"스트링없음")))</f>
        <v/>
      </c>
      <c r="L248" t="b">
        <v>0</v>
      </c>
      <c r="M248" t="s">
        <v>24</v>
      </c>
      <c r="N248" t="str">
        <f>IF(ISBLANK(M248),"",IF(ISERROR(VLOOKUP(M248,MapTable!$A:$A,1,0)),"맵없음",""))</f>
        <v/>
      </c>
      <c r="O248">
        <f t="shared" si="13"/>
        <v>2</v>
      </c>
      <c r="Q248">
        <f t="shared" si="14"/>
        <v>2</v>
      </c>
      <c r="R248" t="b">
        <f t="shared" ca="1" si="15"/>
        <v>0</v>
      </c>
      <c r="T248" t="b">
        <f t="shared" ca="1" si="16"/>
        <v>0</v>
      </c>
      <c r="V248" t="str">
        <f>IF(ISBLANK(U248),"",IF(ISERROR(VLOOKUP(U248,MapTable!$A:$A,1,0)),"맵없음",""))</f>
        <v/>
      </c>
      <c r="X248" t="str">
        <f>IF(ISBLANK(W248),"",
IF(ISERROR(FIND(",",W248)),
  IF(ISERROR(VLOOKUP(W248,MapTable!$A:$A,1,0)),"맵없음",
  ""),
IF(ISERROR(FIND(",",W248,FIND(",",W248)+1)),
  IF(OR(ISERROR(VLOOKUP(LEFT(W248,FIND(",",W248)-1),MapTable!$A:$A,1,0)),ISERROR(VLOOKUP(TRIM(MID(W248,FIND(",",W248)+1,999)),MapTable!$A:$A,1,0))),"맵없음",
  ""),
IF(ISERROR(FIND(",",W248,FIND(",",W248,FIND(",",W248)+1)+1)),
  IF(OR(ISERROR(VLOOKUP(LEFT(W248,FIND(",",W248)-1),MapTable!$A:$A,1,0)),ISERROR(VLOOKUP(TRIM(MID(W248,FIND(",",W248)+1,FIND(",",W248,FIND(",",W248)+1)-FIND(",",W248)-1)),MapTable!$A:$A,1,0)),ISERROR(VLOOKUP(TRIM(MID(W248,FIND(",",W248,FIND(",",W248)+1)+1,999)),MapTable!$A:$A,1,0))),"맵없음",
  ""),
IF(ISERROR(FIND(",",W248,FIND(",",W248,FIND(",",W248,FIND(",",W248)+1)+1)+1)),
  IF(OR(ISERROR(VLOOKUP(LEFT(W248,FIND(",",W248)-1),MapTable!$A:$A,1,0)),ISERROR(VLOOKUP(TRIM(MID(W248,FIND(",",W248)+1,FIND(",",W248,FIND(",",W248)+1)-FIND(",",W248)-1)),MapTable!$A:$A,1,0)),ISERROR(VLOOKUP(TRIM(MID(W248,FIND(",",W248,FIND(",",W248)+1)+1,FIND(",",W248,FIND(",",W248,FIND(",",W248)+1)+1)-FIND(",",W248,FIND(",",W248)+1)-1)),MapTable!$A:$A,1,0)),ISERROR(VLOOKUP(TRIM(MID(W248,FIND(",",W248,FIND(",",W248,FIND(",",W248)+1)+1)+1,999)),MapTable!$A:$A,1,0))),"맵없음",
  ""),
)))))</f>
        <v/>
      </c>
      <c r="AC248" t="str">
        <f>IF(ISBLANK(AB248),"",IF(ISERROR(VLOOKUP(AB248,[3]DropTable!$A:$A,1,0)),"드랍없음",""))</f>
        <v/>
      </c>
      <c r="AE248" t="str">
        <f>IF(ISBLANK(AD248),"",IF(ISERROR(VLOOKUP(AD248,[3]DropTable!$A:$A,1,0)),"드랍없음",""))</f>
        <v/>
      </c>
      <c r="AG248">
        <v>9.8000000000000007</v>
      </c>
      <c r="AH248">
        <v>1</v>
      </c>
    </row>
    <row r="249" spans="1:34" x14ac:dyDescent="0.3">
      <c r="A249">
        <v>5</v>
      </c>
      <c r="B249">
        <v>12</v>
      </c>
      <c r="C249">
        <f>IF(OR($L249=TRUE,$A249=0,MOD($A249,ChapterTable!$S$20)&lt;&gt;0),
MAX(0,INT(($B249+ChapterTable!$Q$26+VLOOKUP(SUBSTITUTE(C$1,"성장단계","")&amp;"단계오프셋",ChapterTable!$S:$T,2,0))/ChapterTable!$Q$23)),
MAX(0,INT(($B249+ChapterTable!$S$26+VLOOKUP(SUBSTITUTE(C$1,"성장단계","")&amp;"보스단계오프셋",ChapterTable!$S:$T,2,0))/ChapterTable!$S$23)))</f>
        <v>1</v>
      </c>
      <c r="D249">
        <f>IF(OR($L249=TRUE,$A249=0,MOD($A249,ChapterTable!$S$20)&lt;&gt;0),
MAX(0,INT(($B249+ChapterTable!$Q$26+VLOOKUP(SUBSTITUTE(D$1,"성장단계","")&amp;"단계오프셋",ChapterTable!$S:$T,2,0))/ChapterTable!$Q$23)),
MAX(0,INT(($B249+ChapterTable!$S$26+VLOOKUP(SUBSTITUTE(D$1,"성장단계","")&amp;"보스단계오프셋",ChapterTable!$S:$T,2,0))/ChapterTable!$S$23)))</f>
        <v>1</v>
      </c>
      <c r="E249" s="1">
        <f ca="1">IF(AND($A249=0,$B249=1),
    VLOOKUP(1,ChapterTable!$1:$1048576,MATCH("최종"&amp;SUBSTITUTE(SUBSTITUTE(E$1,"standard",""),"|Float",""),ChapterTable!$1:$1,0),0)*ChapterTable!$Q$17,
  IF(AND($A249=0,$B249=0),
    E250,
  IF($B249=0,
    VLOOKUP($A249,ChapterTable!$1:$1048576,MATCH("최종"&amp;SUBSTITUTE(SUBSTITUTE(E$1,"standard",""),"|Float",""),ChapterTable!$1:$1,0),0),
  IF($B249=1,
    IF($L249=FALSE,
      VLOOKUP($A249,ChapterTable!$1:$1048576,MATCH("최종"&amp;SUBSTITUTE(SUBSTITUTE(E$1,"standard",""),"|Float",""),ChapterTable!$1:$1,0),0),
      VLOOKUP($A249-ChapterTable!$Q$11,ChapterTable!$1:$1048576,MATCH("최종"&amp;SUBSTITUTE(SUBSTITUTE(E$1,"standard",""),"|Float",""),ChapterTable!$1:$1,0),0)*ChapterTable!$Q$14
    ),
  OFFSET(E249,-$B249+IF($L249,1,0),0)*
    (VLOOKUP(SUBSTITUTE(SUBSTITUTE(E$1,"standard",""),"|Float","")&amp;"인게임누적곱배수",ChapterTable!$S:$T,2,0)^C249
    +VLOOKUP(SUBSTITUTE(SUBSTITUTE(E$1,"standard",""),"|Float","")&amp;"인게임누적합배수",ChapterTable!$S:$T,2,0)*C249)
  )
  )
  )
)</f>
        <v>1230.1875</v>
      </c>
      <c r="F249" s="1">
        <f ca="1">IF(AND($A249=0,$B249=1),
    VLOOKUP(1,ChapterTable!$1:$1048576,MATCH("최종"&amp;SUBSTITUTE(SUBSTITUTE(F$1,"standard",""),"|Float",""),ChapterTable!$1:$1,0),0)*ChapterTable!$Q$17,
  IF(AND($A249=0,$B249=0),
    F250,
  IF($B249=0,
    VLOOKUP($A249,ChapterTable!$1:$1048576,MATCH("최종"&amp;SUBSTITUTE(SUBSTITUTE(F$1,"standard",""),"|Float",""),ChapterTable!$1:$1,0),0),
  IF($B249=1,
    IF($L249=FALSE,
      VLOOKUP($A249,ChapterTable!$1:$1048576,MATCH("최종"&amp;SUBSTITUTE(SUBSTITUTE(F$1,"standard",""),"|Float",""),ChapterTable!$1:$1,0),0),
      VLOOKUP($A249-ChapterTable!$Q$11,ChapterTable!$1:$1048576,MATCH("최종"&amp;SUBSTITUTE(SUBSTITUTE(F$1,"standard",""),"|Float",""),ChapterTable!$1:$1,0),0)*ChapterTable!$Q$14
    ),
  OFFSET(F249,-$B249+IF($L249,1,0),0)*
    (VLOOKUP(SUBSTITUTE(SUBSTITUTE(F$1,"standard",""),"|Float","")&amp;"인게임누적곱배수",ChapterTable!$S:$T,2,0)^D249
    +VLOOKUP(SUBSTITUTE(SUBSTITUTE(F$1,"standard",""),"|Float","")&amp;"인게임누적합배수",ChapterTable!$S:$T,2,0)*D249)
  )
  )
  )
)</f>
        <v>607.5</v>
      </c>
      <c r="G249" t="s">
        <v>76</v>
      </c>
      <c r="J249" t="str">
        <f>IF(ISBLANK(I249),"",
IFERROR(VLOOKUP(I249,[1]StringTable!$1:$1048576,MATCH([1]StringTable!$B$1,[1]StringTable!$1:$1,0),0),
IFERROR(VLOOKUP(I249,[1]InApkStringTable!$1:$1048576,MATCH([1]InApkStringTable!$B$1,[1]InApkStringTable!$1:$1,0),0),
"스트링없음")))</f>
        <v/>
      </c>
      <c r="L249" t="b">
        <v>0</v>
      </c>
      <c r="M249" t="s">
        <v>24</v>
      </c>
      <c r="N249" t="str">
        <f>IF(ISBLANK(M249),"",IF(ISERROR(VLOOKUP(M249,MapTable!$A:$A,1,0)),"맵없음",""))</f>
        <v/>
      </c>
      <c r="O249">
        <f t="shared" si="13"/>
        <v>2</v>
      </c>
      <c r="Q249">
        <f t="shared" si="14"/>
        <v>2</v>
      </c>
      <c r="R249" t="b">
        <f t="shared" ca="1" si="15"/>
        <v>0</v>
      </c>
      <c r="T249" t="b">
        <f t="shared" ca="1" si="16"/>
        <v>0</v>
      </c>
      <c r="V249" t="str">
        <f>IF(ISBLANK(U249),"",IF(ISERROR(VLOOKUP(U249,MapTable!$A:$A,1,0)),"맵없음",""))</f>
        <v/>
      </c>
      <c r="X249" t="str">
        <f>IF(ISBLANK(W249),"",
IF(ISERROR(FIND(",",W249)),
  IF(ISERROR(VLOOKUP(W249,MapTable!$A:$A,1,0)),"맵없음",
  ""),
IF(ISERROR(FIND(",",W249,FIND(",",W249)+1)),
  IF(OR(ISERROR(VLOOKUP(LEFT(W249,FIND(",",W249)-1),MapTable!$A:$A,1,0)),ISERROR(VLOOKUP(TRIM(MID(W249,FIND(",",W249)+1,999)),MapTable!$A:$A,1,0))),"맵없음",
  ""),
IF(ISERROR(FIND(",",W249,FIND(",",W249,FIND(",",W249)+1)+1)),
  IF(OR(ISERROR(VLOOKUP(LEFT(W249,FIND(",",W249)-1),MapTable!$A:$A,1,0)),ISERROR(VLOOKUP(TRIM(MID(W249,FIND(",",W249)+1,FIND(",",W249,FIND(",",W249)+1)-FIND(",",W249)-1)),MapTable!$A:$A,1,0)),ISERROR(VLOOKUP(TRIM(MID(W249,FIND(",",W249,FIND(",",W249)+1)+1,999)),MapTable!$A:$A,1,0))),"맵없음",
  ""),
IF(ISERROR(FIND(",",W249,FIND(",",W249,FIND(",",W249,FIND(",",W249)+1)+1)+1)),
  IF(OR(ISERROR(VLOOKUP(LEFT(W249,FIND(",",W249)-1),MapTable!$A:$A,1,0)),ISERROR(VLOOKUP(TRIM(MID(W249,FIND(",",W249)+1,FIND(",",W249,FIND(",",W249)+1)-FIND(",",W249)-1)),MapTable!$A:$A,1,0)),ISERROR(VLOOKUP(TRIM(MID(W249,FIND(",",W249,FIND(",",W249)+1)+1,FIND(",",W249,FIND(",",W249,FIND(",",W249)+1)+1)-FIND(",",W249,FIND(",",W249)+1)-1)),MapTable!$A:$A,1,0)),ISERROR(VLOOKUP(TRIM(MID(W249,FIND(",",W249,FIND(",",W249,FIND(",",W249)+1)+1)+1,999)),MapTable!$A:$A,1,0))),"맵없음",
  ""),
)))))</f>
        <v/>
      </c>
      <c r="AC249" t="str">
        <f>IF(ISBLANK(AB249),"",IF(ISERROR(VLOOKUP(AB249,[3]DropTable!$A:$A,1,0)),"드랍없음",""))</f>
        <v/>
      </c>
      <c r="AE249" t="str">
        <f>IF(ISBLANK(AD249),"",IF(ISERROR(VLOOKUP(AD249,[3]DropTable!$A:$A,1,0)),"드랍없음",""))</f>
        <v/>
      </c>
      <c r="AG249">
        <v>9.8000000000000007</v>
      </c>
      <c r="AH249">
        <v>1</v>
      </c>
    </row>
    <row r="250" spans="1:34" x14ac:dyDescent="0.3">
      <c r="A250">
        <v>5</v>
      </c>
      <c r="B250">
        <v>13</v>
      </c>
      <c r="C250">
        <f>IF(OR($L250=TRUE,$A250=0,MOD($A250,ChapterTable!$S$20)&lt;&gt;0),
MAX(0,INT(($B250+ChapterTable!$Q$26+VLOOKUP(SUBSTITUTE(C$1,"성장단계","")&amp;"단계오프셋",ChapterTable!$S:$T,2,0))/ChapterTable!$Q$23)),
MAX(0,INT(($B250+ChapterTable!$S$26+VLOOKUP(SUBSTITUTE(C$1,"성장단계","")&amp;"보스단계오프셋",ChapterTable!$S:$T,2,0))/ChapterTable!$S$23)))</f>
        <v>1</v>
      </c>
      <c r="D250">
        <f>IF(OR($L250=TRUE,$A250=0,MOD($A250,ChapterTable!$S$20)&lt;&gt;0),
MAX(0,INT(($B250+ChapterTable!$Q$26+VLOOKUP(SUBSTITUTE(D$1,"성장단계","")&amp;"단계오프셋",ChapterTable!$S:$T,2,0))/ChapterTable!$Q$23)),
MAX(0,INT(($B250+ChapterTable!$S$26+VLOOKUP(SUBSTITUTE(D$1,"성장단계","")&amp;"보스단계오프셋",ChapterTable!$S:$T,2,0))/ChapterTable!$S$23)))</f>
        <v>1</v>
      </c>
      <c r="E250" s="1">
        <f ca="1">IF(AND($A250=0,$B250=1),
    VLOOKUP(1,ChapterTable!$1:$1048576,MATCH("최종"&amp;SUBSTITUTE(SUBSTITUTE(E$1,"standard",""),"|Float",""),ChapterTable!$1:$1,0),0)*ChapterTable!$Q$17,
  IF(AND($A250=0,$B250=0),
    E251,
  IF($B250=0,
    VLOOKUP($A250,ChapterTable!$1:$1048576,MATCH("최종"&amp;SUBSTITUTE(SUBSTITUTE(E$1,"standard",""),"|Float",""),ChapterTable!$1:$1,0),0),
  IF($B250=1,
    IF($L250=FALSE,
      VLOOKUP($A250,ChapterTable!$1:$1048576,MATCH("최종"&amp;SUBSTITUTE(SUBSTITUTE(E$1,"standard",""),"|Float",""),ChapterTable!$1:$1,0),0),
      VLOOKUP($A250-ChapterTable!$Q$11,ChapterTable!$1:$1048576,MATCH("최종"&amp;SUBSTITUTE(SUBSTITUTE(E$1,"standard",""),"|Float",""),ChapterTable!$1:$1,0),0)*ChapterTable!$Q$14
    ),
  OFFSET(E250,-$B250+IF($L250,1,0),0)*
    (VLOOKUP(SUBSTITUTE(SUBSTITUTE(E$1,"standard",""),"|Float","")&amp;"인게임누적곱배수",ChapterTable!$S:$T,2,0)^C250
    +VLOOKUP(SUBSTITUTE(SUBSTITUTE(E$1,"standard",""),"|Float","")&amp;"인게임누적합배수",ChapterTable!$S:$T,2,0)*C250)
  )
  )
  )
)</f>
        <v>1230.1875</v>
      </c>
      <c r="F250" s="1">
        <f ca="1">IF(AND($A250=0,$B250=1),
    VLOOKUP(1,ChapterTable!$1:$1048576,MATCH("최종"&amp;SUBSTITUTE(SUBSTITUTE(F$1,"standard",""),"|Float",""),ChapterTable!$1:$1,0),0)*ChapterTable!$Q$17,
  IF(AND($A250=0,$B250=0),
    F251,
  IF($B250=0,
    VLOOKUP($A250,ChapterTable!$1:$1048576,MATCH("최종"&amp;SUBSTITUTE(SUBSTITUTE(F$1,"standard",""),"|Float",""),ChapterTable!$1:$1,0),0),
  IF($B250=1,
    IF($L250=FALSE,
      VLOOKUP($A250,ChapterTable!$1:$1048576,MATCH("최종"&amp;SUBSTITUTE(SUBSTITUTE(F$1,"standard",""),"|Float",""),ChapterTable!$1:$1,0),0),
      VLOOKUP($A250-ChapterTable!$Q$11,ChapterTable!$1:$1048576,MATCH("최종"&amp;SUBSTITUTE(SUBSTITUTE(F$1,"standard",""),"|Float",""),ChapterTable!$1:$1,0),0)*ChapterTable!$Q$14
    ),
  OFFSET(F250,-$B250+IF($L250,1,0),0)*
    (VLOOKUP(SUBSTITUTE(SUBSTITUTE(F$1,"standard",""),"|Float","")&amp;"인게임누적곱배수",ChapterTable!$S:$T,2,0)^D250
    +VLOOKUP(SUBSTITUTE(SUBSTITUTE(F$1,"standard",""),"|Float","")&amp;"인게임누적합배수",ChapterTable!$S:$T,2,0)*D250)
  )
  )
  )
)</f>
        <v>607.5</v>
      </c>
      <c r="G250" t="s">
        <v>76</v>
      </c>
      <c r="J250" t="str">
        <f>IF(ISBLANK(I250),"",
IFERROR(VLOOKUP(I250,[1]StringTable!$1:$1048576,MATCH([1]StringTable!$B$1,[1]StringTable!$1:$1,0),0),
IFERROR(VLOOKUP(I250,[1]InApkStringTable!$1:$1048576,MATCH([1]InApkStringTable!$B$1,[1]InApkStringTable!$1:$1,0),0),
"스트링없음")))</f>
        <v/>
      </c>
      <c r="L250" t="b">
        <v>0</v>
      </c>
      <c r="M250" t="s">
        <v>24</v>
      </c>
      <c r="N250" t="str">
        <f>IF(ISBLANK(M250),"",IF(ISERROR(VLOOKUP(M250,MapTable!$A:$A,1,0)),"맵없음",""))</f>
        <v/>
      </c>
      <c r="O250">
        <f t="shared" si="13"/>
        <v>2</v>
      </c>
      <c r="Q250">
        <f t="shared" si="14"/>
        <v>2</v>
      </c>
      <c r="R250" t="b">
        <f t="shared" ca="1" si="15"/>
        <v>0</v>
      </c>
      <c r="T250" t="b">
        <f t="shared" ca="1" si="16"/>
        <v>0</v>
      </c>
      <c r="V250" t="str">
        <f>IF(ISBLANK(U250),"",IF(ISERROR(VLOOKUP(U250,MapTable!$A:$A,1,0)),"맵없음",""))</f>
        <v/>
      </c>
      <c r="X250" t="str">
        <f>IF(ISBLANK(W250),"",
IF(ISERROR(FIND(",",W250)),
  IF(ISERROR(VLOOKUP(W250,MapTable!$A:$A,1,0)),"맵없음",
  ""),
IF(ISERROR(FIND(",",W250,FIND(",",W250)+1)),
  IF(OR(ISERROR(VLOOKUP(LEFT(W250,FIND(",",W250)-1),MapTable!$A:$A,1,0)),ISERROR(VLOOKUP(TRIM(MID(W250,FIND(",",W250)+1,999)),MapTable!$A:$A,1,0))),"맵없음",
  ""),
IF(ISERROR(FIND(",",W250,FIND(",",W250,FIND(",",W250)+1)+1)),
  IF(OR(ISERROR(VLOOKUP(LEFT(W250,FIND(",",W250)-1),MapTable!$A:$A,1,0)),ISERROR(VLOOKUP(TRIM(MID(W250,FIND(",",W250)+1,FIND(",",W250,FIND(",",W250)+1)-FIND(",",W250)-1)),MapTable!$A:$A,1,0)),ISERROR(VLOOKUP(TRIM(MID(W250,FIND(",",W250,FIND(",",W250)+1)+1,999)),MapTable!$A:$A,1,0))),"맵없음",
  ""),
IF(ISERROR(FIND(",",W250,FIND(",",W250,FIND(",",W250,FIND(",",W250)+1)+1)+1)),
  IF(OR(ISERROR(VLOOKUP(LEFT(W250,FIND(",",W250)-1),MapTable!$A:$A,1,0)),ISERROR(VLOOKUP(TRIM(MID(W250,FIND(",",W250)+1,FIND(",",W250,FIND(",",W250)+1)-FIND(",",W250)-1)),MapTable!$A:$A,1,0)),ISERROR(VLOOKUP(TRIM(MID(W250,FIND(",",W250,FIND(",",W250)+1)+1,FIND(",",W250,FIND(",",W250,FIND(",",W250)+1)+1)-FIND(",",W250,FIND(",",W250)+1)-1)),MapTable!$A:$A,1,0)),ISERROR(VLOOKUP(TRIM(MID(W250,FIND(",",W250,FIND(",",W250,FIND(",",W250)+1)+1)+1,999)),MapTable!$A:$A,1,0))),"맵없음",
  ""),
)))))</f>
        <v/>
      </c>
      <c r="AC250" t="str">
        <f>IF(ISBLANK(AB250),"",IF(ISERROR(VLOOKUP(AB250,[3]DropTable!$A:$A,1,0)),"드랍없음",""))</f>
        <v/>
      </c>
      <c r="AE250" t="str">
        <f>IF(ISBLANK(AD250),"",IF(ISERROR(VLOOKUP(AD250,[3]DropTable!$A:$A,1,0)),"드랍없음",""))</f>
        <v/>
      </c>
      <c r="AG250">
        <v>9.8000000000000007</v>
      </c>
      <c r="AH250">
        <v>1</v>
      </c>
    </row>
    <row r="251" spans="1:34" x14ac:dyDescent="0.3">
      <c r="A251">
        <v>5</v>
      </c>
      <c r="B251">
        <v>14</v>
      </c>
      <c r="C251">
        <f>IF(OR($L251=TRUE,$A251=0,MOD($A251,ChapterTable!$S$20)&lt;&gt;0),
MAX(0,INT(($B251+ChapterTable!$Q$26+VLOOKUP(SUBSTITUTE(C$1,"성장단계","")&amp;"단계오프셋",ChapterTable!$S:$T,2,0))/ChapterTable!$Q$23)),
MAX(0,INT(($B251+ChapterTable!$S$26+VLOOKUP(SUBSTITUTE(C$1,"성장단계","")&amp;"보스단계오프셋",ChapterTable!$S:$T,2,0))/ChapterTable!$S$23)))</f>
        <v>1</v>
      </c>
      <c r="D251">
        <f>IF(OR($L251=TRUE,$A251=0,MOD($A251,ChapterTable!$S$20)&lt;&gt;0),
MAX(0,INT(($B251+ChapterTable!$Q$26+VLOOKUP(SUBSTITUTE(D$1,"성장단계","")&amp;"단계오프셋",ChapterTable!$S:$T,2,0))/ChapterTable!$Q$23)),
MAX(0,INT(($B251+ChapterTable!$S$26+VLOOKUP(SUBSTITUTE(D$1,"성장단계","")&amp;"보스단계오프셋",ChapterTable!$S:$T,2,0))/ChapterTable!$S$23)))</f>
        <v>1</v>
      </c>
      <c r="E251" s="1">
        <f ca="1">IF(AND($A251=0,$B251=1),
    VLOOKUP(1,ChapterTable!$1:$1048576,MATCH("최종"&amp;SUBSTITUTE(SUBSTITUTE(E$1,"standard",""),"|Float",""),ChapterTable!$1:$1,0),0)*ChapterTable!$Q$17,
  IF(AND($A251=0,$B251=0),
    E252,
  IF($B251=0,
    VLOOKUP($A251,ChapterTable!$1:$1048576,MATCH("최종"&amp;SUBSTITUTE(SUBSTITUTE(E$1,"standard",""),"|Float",""),ChapterTable!$1:$1,0),0),
  IF($B251=1,
    IF($L251=FALSE,
      VLOOKUP($A251,ChapterTable!$1:$1048576,MATCH("최종"&amp;SUBSTITUTE(SUBSTITUTE(E$1,"standard",""),"|Float",""),ChapterTable!$1:$1,0),0),
      VLOOKUP($A251-ChapterTable!$Q$11,ChapterTable!$1:$1048576,MATCH("최종"&amp;SUBSTITUTE(SUBSTITUTE(E$1,"standard",""),"|Float",""),ChapterTable!$1:$1,0),0)*ChapterTable!$Q$14
    ),
  OFFSET(E251,-$B251+IF($L251,1,0),0)*
    (VLOOKUP(SUBSTITUTE(SUBSTITUTE(E$1,"standard",""),"|Float","")&amp;"인게임누적곱배수",ChapterTable!$S:$T,2,0)^C251
    +VLOOKUP(SUBSTITUTE(SUBSTITUTE(E$1,"standard",""),"|Float","")&amp;"인게임누적합배수",ChapterTable!$S:$T,2,0)*C251)
  )
  )
  )
)</f>
        <v>1230.1875</v>
      </c>
      <c r="F251" s="1">
        <f ca="1">IF(AND($A251=0,$B251=1),
    VLOOKUP(1,ChapterTable!$1:$1048576,MATCH("최종"&amp;SUBSTITUTE(SUBSTITUTE(F$1,"standard",""),"|Float",""),ChapterTable!$1:$1,0),0)*ChapterTable!$Q$17,
  IF(AND($A251=0,$B251=0),
    F252,
  IF($B251=0,
    VLOOKUP($A251,ChapterTable!$1:$1048576,MATCH("최종"&amp;SUBSTITUTE(SUBSTITUTE(F$1,"standard",""),"|Float",""),ChapterTable!$1:$1,0),0),
  IF($B251=1,
    IF($L251=FALSE,
      VLOOKUP($A251,ChapterTable!$1:$1048576,MATCH("최종"&amp;SUBSTITUTE(SUBSTITUTE(F$1,"standard",""),"|Float",""),ChapterTable!$1:$1,0),0),
      VLOOKUP($A251-ChapterTable!$Q$11,ChapterTable!$1:$1048576,MATCH("최종"&amp;SUBSTITUTE(SUBSTITUTE(F$1,"standard",""),"|Float",""),ChapterTable!$1:$1,0),0)*ChapterTable!$Q$14
    ),
  OFFSET(F251,-$B251+IF($L251,1,0),0)*
    (VLOOKUP(SUBSTITUTE(SUBSTITUTE(F$1,"standard",""),"|Float","")&amp;"인게임누적곱배수",ChapterTable!$S:$T,2,0)^D251
    +VLOOKUP(SUBSTITUTE(SUBSTITUTE(F$1,"standard",""),"|Float","")&amp;"인게임누적합배수",ChapterTable!$S:$T,2,0)*D251)
  )
  )
  )
)</f>
        <v>607.5</v>
      </c>
      <c r="G251" t="s">
        <v>76</v>
      </c>
      <c r="J251" t="str">
        <f>IF(ISBLANK(I251),"",
IFERROR(VLOOKUP(I251,[1]StringTable!$1:$1048576,MATCH([1]StringTable!$B$1,[1]StringTable!$1:$1,0),0),
IFERROR(VLOOKUP(I251,[1]InApkStringTable!$1:$1048576,MATCH([1]InApkStringTable!$B$1,[1]InApkStringTable!$1:$1,0),0),
"스트링없음")))</f>
        <v/>
      </c>
      <c r="L251" t="b">
        <v>0</v>
      </c>
      <c r="M251" t="s">
        <v>24</v>
      </c>
      <c r="N251" t="str">
        <f>IF(ISBLANK(M251),"",IF(ISERROR(VLOOKUP(M251,MapTable!$A:$A,1,0)),"맵없음",""))</f>
        <v/>
      </c>
      <c r="O251">
        <f t="shared" si="13"/>
        <v>2</v>
      </c>
      <c r="Q251">
        <f t="shared" si="14"/>
        <v>2</v>
      </c>
      <c r="R251" t="b">
        <f t="shared" ca="1" si="15"/>
        <v>0</v>
      </c>
      <c r="T251" t="b">
        <f t="shared" ca="1" si="16"/>
        <v>0</v>
      </c>
      <c r="V251" t="str">
        <f>IF(ISBLANK(U251),"",IF(ISERROR(VLOOKUP(U251,MapTable!$A:$A,1,0)),"맵없음",""))</f>
        <v/>
      </c>
      <c r="X251" t="str">
        <f>IF(ISBLANK(W251),"",
IF(ISERROR(FIND(",",W251)),
  IF(ISERROR(VLOOKUP(W251,MapTable!$A:$A,1,0)),"맵없음",
  ""),
IF(ISERROR(FIND(",",W251,FIND(",",W251)+1)),
  IF(OR(ISERROR(VLOOKUP(LEFT(W251,FIND(",",W251)-1),MapTable!$A:$A,1,0)),ISERROR(VLOOKUP(TRIM(MID(W251,FIND(",",W251)+1,999)),MapTable!$A:$A,1,0))),"맵없음",
  ""),
IF(ISERROR(FIND(",",W251,FIND(",",W251,FIND(",",W251)+1)+1)),
  IF(OR(ISERROR(VLOOKUP(LEFT(W251,FIND(",",W251)-1),MapTable!$A:$A,1,0)),ISERROR(VLOOKUP(TRIM(MID(W251,FIND(",",W251)+1,FIND(",",W251,FIND(",",W251)+1)-FIND(",",W251)-1)),MapTable!$A:$A,1,0)),ISERROR(VLOOKUP(TRIM(MID(W251,FIND(",",W251,FIND(",",W251)+1)+1,999)),MapTable!$A:$A,1,0))),"맵없음",
  ""),
IF(ISERROR(FIND(",",W251,FIND(",",W251,FIND(",",W251,FIND(",",W251)+1)+1)+1)),
  IF(OR(ISERROR(VLOOKUP(LEFT(W251,FIND(",",W251)-1),MapTable!$A:$A,1,0)),ISERROR(VLOOKUP(TRIM(MID(W251,FIND(",",W251)+1,FIND(",",W251,FIND(",",W251)+1)-FIND(",",W251)-1)),MapTable!$A:$A,1,0)),ISERROR(VLOOKUP(TRIM(MID(W251,FIND(",",W251,FIND(",",W251)+1)+1,FIND(",",W251,FIND(",",W251,FIND(",",W251)+1)+1)-FIND(",",W251,FIND(",",W251)+1)-1)),MapTable!$A:$A,1,0)),ISERROR(VLOOKUP(TRIM(MID(W251,FIND(",",W251,FIND(",",W251,FIND(",",W251)+1)+1)+1,999)),MapTable!$A:$A,1,0))),"맵없음",
  ""),
)))))</f>
        <v/>
      </c>
      <c r="AC251" t="str">
        <f>IF(ISBLANK(AB251),"",IF(ISERROR(VLOOKUP(AB251,[3]DropTable!$A:$A,1,0)),"드랍없음",""))</f>
        <v/>
      </c>
      <c r="AE251" t="str">
        <f>IF(ISBLANK(AD251),"",IF(ISERROR(VLOOKUP(AD251,[3]DropTable!$A:$A,1,0)),"드랍없음",""))</f>
        <v/>
      </c>
      <c r="AG251">
        <v>9.8000000000000007</v>
      </c>
      <c r="AH251">
        <v>1</v>
      </c>
    </row>
    <row r="252" spans="1:34" x14ac:dyDescent="0.3">
      <c r="A252">
        <v>5</v>
      </c>
      <c r="B252">
        <v>15</v>
      </c>
      <c r="C252">
        <f>IF(OR($L252=TRUE,$A252=0,MOD($A252,ChapterTable!$S$20)&lt;&gt;0),
MAX(0,INT(($B252+ChapterTable!$Q$26+VLOOKUP(SUBSTITUTE(C$1,"성장단계","")&amp;"단계오프셋",ChapterTable!$S:$T,2,0))/ChapterTable!$Q$23)),
MAX(0,INT(($B252+ChapterTable!$S$26+VLOOKUP(SUBSTITUTE(C$1,"성장단계","")&amp;"보스단계오프셋",ChapterTable!$S:$T,2,0))/ChapterTable!$S$23)))</f>
        <v>1</v>
      </c>
      <c r="D252">
        <f>IF(OR($L252=TRUE,$A252=0,MOD($A252,ChapterTable!$S$20)&lt;&gt;0),
MAX(0,INT(($B252+ChapterTable!$Q$26+VLOOKUP(SUBSTITUTE(D$1,"성장단계","")&amp;"단계오프셋",ChapterTable!$S:$T,2,0))/ChapterTable!$Q$23)),
MAX(0,INT(($B252+ChapterTable!$S$26+VLOOKUP(SUBSTITUTE(D$1,"성장단계","")&amp;"보스단계오프셋",ChapterTable!$S:$T,2,0))/ChapterTable!$S$23)))</f>
        <v>1</v>
      </c>
      <c r="E252" s="1">
        <f ca="1">IF(AND($A252=0,$B252=1),
    VLOOKUP(1,ChapterTable!$1:$1048576,MATCH("최종"&amp;SUBSTITUTE(SUBSTITUTE(E$1,"standard",""),"|Float",""),ChapterTable!$1:$1,0),0)*ChapterTable!$Q$17,
  IF(AND($A252=0,$B252=0),
    E253,
  IF($B252=0,
    VLOOKUP($A252,ChapterTable!$1:$1048576,MATCH("최종"&amp;SUBSTITUTE(SUBSTITUTE(E$1,"standard",""),"|Float",""),ChapterTable!$1:$1,0),0),
  IF($B252=1,
    IF($L252=FALSE,
      VLOOKUP($A252,ChapterTable!$1:$1048576,MATCH("최종"&amp;SUBSTITUTE(SUBSTITUTE(E$1,"standard",""),"|Float",""),ChapterTable!$1:$1,0),0),
      VLOOKUP($A252-ChapterTable!$Q$11,ChapterTable!$1:$1048576,MATCH("최종"&amp;SUBSTITUTE(SUBSTITUTE(E$1,"standard",""),"|Float",""),ChapterTable!$1:$1,0),0)*ChapterTable!$Q$14
    ),
  OFFSET(E252,-$B252+IF($L252,1,0),0)*
    (VLOOKUP(SUBSTITUTE(SUBSTITUTE(E$1,"standard",""),"|Float","")&amp;"인게임누적곱배수",ChapterTable!$S:$T,2,0)^C252
    +VLOOKUP(SUBSTITUTE(SUBSTITUTE(E$1,"standard",""),"|Float","")&amp;"인게임누적합배수",ChapterTable!$S:$T,2,0)*C252)
  )
  )
  )
)</f>
        <v>1230.1875</v>
      </c>
      <c r="F252" s="1">
        <f ca="1">IF(AND($A252=0,$B252=1),
    VLOOKUP(1,ChapterTable!$1:$1048576,MATCH("최종"&amp;SUBSTITUTE(SUBSTITUTE(F$1,"standard",""),"|Float",""),ChapterTable!$1:$1,0),0)*ChapterTable!$Q$17,
  IF(AND($A252=0,$B252=0),
    F253,
  IF($B252=0,
    VLOOKUP($A252,ChapterTable!$1:$1048576,MATCH("최종"&amp;SUBSTITUTE(SUBSTITUTE(F$1,"standard",""),"|Float",""),ChapterTable!$1:$1,0),0),
  IF($B252=1,
    IF($L252=FALSE,
      VLOOKUP($A252,ChapterTable!$1:$1048576,MATCH("최종"&amp;SUBSTITUTE(SUBSTITUTE(F$1,"standard",""),"|Float",""),ChapterTable!$1:$1,0),0),
      VLOOKUP($A252-ChapterTable!$Q$11,ChapterTable!$1:$1048576,MATCH("최종"&amp;SUBSTITUTE(SUBSTITUTE(F$1,"standard",""),"|Float",""),ChapterTable!$1:$1,0),0)*ChapterTable!$Q$14
    ),
  OFFSET(F252,-$B252+IF($L252,1,0),0)*
    (VLOOKUP(SUBSTITUTE(SUBSTITUTE(F$1,"standard",""),"|Float","")&amp;"인게임누적곱배수",ChapterTable!$S:$T,2,0)^D252
    +VLOOKUP(SUBSTITUTE(SUBSTITUTE(F$1,"standard",""),"|Float","")&amp;"인게임누적합배수",ChapterTable!$S:$T,2,0)*D252)
  )
  )
  )
)</f>
        <v>607.5</v>
      </c>
      <c r="G252" t="s">
        <v>76</v>
      </c>
      <c r="J252" t="str">
        <f>IF(ISBLANK(I252),"",
IFERROR(VLOOKUP(I252,[1]StringTable!$1:$1048576,MATCH([1]StringTable!$B$1,[1]StringTable!$1:$1,0),0),
IFERROR(VLOOKUP(I252,[1]InApkStringTable!$1:$1048576,MATCH([1]InApkStringTable!$B$1,[1]InApkStringTable!$1:$1,0),0),
"스트링없음")))</f>
        <v/>
      </c>
      <c r="L252" t="b">
        <v>0</v>
      </c>
      <c r="M252" t="s">
        <v>24</v>
      </c>
      <c r="N252" t="str">
        <f>IF(ISBLANK(M252),"",IF(ISERROR(VLOOKUP(M252,MapTable!$A:$A,1,0)),"맵없음",""))</f>
        <v/>
      </c>
      <c r="O252">
        <f t="shared" si="13"/>
        <v>11</v>
      </c>
      <c r="Q252">
        <f t="shared" si="14"/>
        <v>11</v>
      </c>
      <c r="R252" t="b">
        <f t="shared" ca="1" si="15"/>
        <v>0</v>
      </c>
      <c r="T252" t="b">
        <f t="shared" ca="1" si="16"/>
        <v>0</v>
      </c>
      <c r="V252" t="str">
        <f>IF(ISBLANK(U252),"",IF(ISERROR(VLOOKUP(U252,MapTable!$A:$A,1,0)),"맵없음",""))</f>
        <v/>
      </c>
      <c r="X252" t="str">
        <f>IF(ISBLANK(W252),"",
IF(ISERROR(FIND(",",W252)),
  IF(ISERROR(VLOOKUP(W252,MapTable!$A:$A,1,0)),"맵없음",
  ""),
IF(ISERROR(FIND(",",W252,FIND(",",W252)+1)),
  IF(OR(ISERROR(VLOOKUP(LEFT(W252,FIND(",",W252)-1),MapTable!$A:$A,1,0)),ISERROR(VLOOKUP(TRIM(MID(W252,FIND(",",W252)+1,999)),MapTable!$A:$A,1,0))),"맵없음",
  ""),
IF(ISERROR(FIND(",",W252,FIND(",",W252,FIND(",",W252)+1)+1)),
  IF(OR(ISERROR(VLOOKUP(LEFT(W252,FIND(",",W252)-1),MapTable!$A:$A,1,0)),ISERROR(VLOOKUP(TRIM(MID(W252,FIND(",",W252)+1,FIND(",",W252,FIND(",",W252)+1)-FIND(",",W252)-1)),MapTable!$A:$A,1,0)),ISERROR(VLOOKUP(TRIM(MID(W252,FIND(",",W252,FIND(",",W252)+1)+1,999)),MapTable!$A:$A,1,0))),"맵없음",
  ""),
IF(ISERROR(FIND(",",W252,FIND(",",W252,FIND(",",W252,FIND(",",W252)+1)+1)+1)),
  IF(OR(ISERROR(VLOOKUP(LEFT(W252,FIND(",",W252)-1),MapTable!$A:$A,1,0)),ISERROR(VLOOKUP(TRIM(MID(W252,FIND(",",W252)+1,FIND(",",W252,FIND(",",W252)+1)-FIND(",",W252)-1)),MapTable!$A:$A,1,0)),ISERROR(VLOOKUP(TRIM(MID(W252,FIND(",",W252,FIND(",",W252)+1)+1,FIND(",",W252,FIND(",",W252,FIND(",",W252)+1)+1)-FIND(",",W252,FIND(",",W252)+1)-1)),MapTable!$A:$A,1,0)),ISERROR(VLOOKUP(TRIM(MID(W252,FIND(",",W252,FIND(",",W252,FIND(",",W252)+1)+1)+1,999)),MapTable!$A:$A,1,0))),"맵없음",
  ""),
)))))</f>
        <v/>
      </c>
      <c r="AC252" t="str">
        <f>IF(ISBLANK(AB252),"",IF(ISERROR(VLOOKUP(AB252,[3]DropTable!$A:$A,1,0)),"드랍없음",""))</f>
        <v/>
      </c>
      <c r="AE252" t="str">
        <f>IF(ISBLANK(AD252),"",IF(ISERROR(VLOOKUP(AD252,[3]DropTable!$A:$A,1,0)),"드랍없음",""))</f>
        <v/>
      </c>
      <c r="AG252">
        <v>9.8000000000000007</v>
      </c>
      <c r="AH252">
        <v>1</v>
      </c>
    </row>
    <row r="253" spans="1:34" x14ac:dyDescent="0.3">
      <c r="A253">
        <v>5</v>
      </c>
      <c r="B253">
        <v>16</v>
      </c>
      <c r="C253">
        <f>IF(OR($L253=TRUE,$A253=0,MOD($A253,ChapterTable!$S$20)&lt;&gt;0),
MAX(0,INT(($B253+ChapterTable!$Q$26+VLOOKUP(SUBSTITUTE(C$1,"성장단계","")&amp;"단계오프셋",ChapterTable!$S:$T,2,0))/ChapterTable!$Q$23)),
MAX(0,INT(($B253+ChapterTable!$S$26+VLOOKUP(SUBSTITUTE(C$1,"성장단계","")&amp;"보스단계오프셋",ChapterTable!$S:$T,2,0))/ChapterTable!$S$23)))</f>
        <v>2</v>
      </c>
      <c r="D253">
        <f>IF(OR($L253=TRUE,$A253=0,MOD($A253,ChapterTable!$S$20)&lt;&gt;0),
MAX(0,INT(($B253+ChapterTable!$Q$26+VLOOKUP(SUBSTITUTE(D$1,"성장단계","")&amp;"단계오프셋",ChapterTable!$S:$T,2,0))/ChapterTable!$Q$23)),
MAX(0,INT(($B253+ChapterTable!$S$26+VLOOKUP(SUBSTITUTE(D$1,"성장단계","")&amp;"보스단계오프셋",ChapterTable!$S:$T,2,0))/ChapterTable!$S$23)))</f>
        <v>1</v>
      </c>
      <c r="E253" s="1">
        <f ca="1">IF(AND($A253=0,$B253=1),
    VLOOKUP(1,ChapterTable!$1:$1048576,MATCH("최종"&amp;SUBSTITUTE(SUBSTITUTE(E$1,"standard",""),"|Float",""),ChapterTable!$1:$1,0),0)*ChapterTable!$Q$17,
  IF(AND($A253=0,$B253=0),
    E254,
  IF($B253=0,
    VLOOKUP($A253,ChapterTable!$1:$1048576,MATCH("최종"&amp;SUBSTITUTE(SUBSTITUTE(E$1,"standard",""),"|Float",""),ChapterTable!$1:$1,0),0),
  IF($B253=1,
    IF($L253=FALSE,
      VLOOKUP($A253,ChapterTable!$1:$1048576,MATCH("최종"&amp;SUBSTITUTE(SUBSTITUTE(E$1,"standard",""),"|Float",""),ChapterTable!$1:$1,0),0),
      VLOOKUP($A253-ChapterTable!$Q$11,ChapterTable!$1:$1048576,MATCH("최종"&amp;SUBSTITUTE(SUBSTITUTE(E$1,"standard",""),"|Float",""),ChapterTable!$1:$1,0),0)*ChapterTable!$Q$14
    ),
  OFFSET(E253,-$B253+IF($L253,1,0),0)*
    (VLOOKUP(SUBSTITUTE(SUBSTITUTE(E$1,"standard",""),"|Float","")&amp;"인게임누적곱배수",ChapterTable!$S:$T,2,0)^C253
    +VLOOKUP(SUBSTITUTE(SUBSTITUTE(E$1,"standard",""),"|Float","")&amp;"인게임누적합배수",ChapterTable!$S:$T,2,0)*C253)
  )
  )
  )
)</f>
        <v>1549.125</v>
      </c>
      <c r="F253" s="1">
        <f ca="1">IF(AND($A253=0,$B253=1),
    VLOOKUP(1,ChapterTable!$1:$1048576,MATCH("최종"&amp;SUBSTITUTE(SUBSTITUTE(F$1,"standard",""),"|Float",""),ChapterTable!$1:$1,0),0)*ChapterTable!$Q$17,
  IF(AND($A253=0,$B253=0),
    F254,
  IF($B253=0,
    VLOOKUP($A253,ChapterTable!$1:$1048576,MATCH("최종"&amp;SUBSTITUTE(SUBSTITUTE(F$1,"standard",""),"|Float",""),ChapterTable!$1:$1,0),0),
  IF($B253=1,
    IF($L253=FALSE,
      VLOOKUP($A253,ChapterTable!$1:$1048576,MATCH("최종"&amp;SUBSTITUTE(SUBSTITUTE(F$1,"standard",""),"|Float",""),ChapterTable!$1:$1,0),0),
      VLOOKUP($A253-ChapterTable!$Q$11,ChapterTable!$1:$1048576,MATCH("최종"&amp;SUBSTITUTE(SUBSTITUTE(F$1,"standard",""),"|Float",""),ChapterTable!$1:$1,0),0)*ChapterTable!$Q$14
    ),
  OFFSET(F253,-$B253+IF($L253,1,0),0)*
    (VLOOKUP(SUBSTITUTE(SUBSTITUTE(F$1,"standard",""),"|Float","")&amp;"인게임누적곱배수",ChapterTable!$S:$T,2,0)^D253
    +VLOOKUP(SUBSTITUTE(SUBSTITUTE(F$1,"standard",""),"|Float","")&amp;"인게임누적합배수",ChapterTable!$S:$T,2,0)*D253)
  )
  )
  )
)</f>
        <v>607.5</v>
      </c>
      <c r="G253" t="s">
        <v>76</v>
      </c>
      <c r="J253" t="str">
        <f>IF(ISBLANK(I253),"",
IFERROR(VLOOKUP(I253,[1]StringTable!$1:$1048576,MATCH([1]StringTable!$B$1,[1]StringTable!$1:$1,0),0),
IFERROR(VLOOKUP(I253,[1]InApkStringTable!$1:$1048576,MATCH([1]InApkStringTable!$B$1,[1]InApkStringTable!$1:$1,0),0),
"스트링없음")))</f>
        <v/>
      </c>
      <c r="L253" t="b">
        <v>0</v>
      </c>
      <c r="M253" t="s">
        <v>24</v>
      </c>
      <c r="N253" t="str">
        <f>IF(ISBLANK(M253),"",IF(ISERROR(VLOOKUP(M253,MapTable!$A:$A,1,0)),"맵없음",""))</f>
        <v/>
      </c>
      <c r="O253">
        <f t="shared" si="13"/>
        <v>2</v>
      </c>
      <c r="Q253">
        <f t="shared" si="14"/>
        <v>2</v>
      </c>
      <c r="R253" t="b">
        <f t="shared" ca="1" si="15"/>
        <v>0</v>
      </c>
      <c r="T253" t="b">
        <f t="shared" ca="1" si="16"/>
        <v>0</v>
      </c>
      <c r="V253" t="str">
        <f>IF(ISBLANK(U253),"",IF(ISERROR(VLOOKUP(U253,MapTable!$A:$A,1,0)),"맵없음",""))</f>
        <v/>
      </c>
      <c r="X253" t="str">
        <f>IF(ISBLANK(W253),"",
IF(ISERROR(FIND(",",W253)),
  IF(ISERROR(VLOOKUP(W253,MapTable!$A:$A,1,0)),"맵없음",
  ""),
IF(ISERROR(FIND(",",W253,FIND(",",W253)+1)),
  IF(OR(ISERROR(VLOOKUP(LEFT(W253,FIND(",",W253)-1),MapTable!$A:$A,1,0)),ISERROR(VLOOKUP(TRIM(MID(W253,FIND(",",W253)+1,999)),MapTable!$A:$A,1,0))),"맵없음",
  ""),
IF(ISERROR(FIND(",",W253,FIND(",",W253,FIND(",",W253)+1)+1)),
  IF(OR(ISERROR(VLOOKUP(LEFT(W253,FIND(",",W253)-1),MapTable!$A:$A,1,0)),ISERROR(VLOOKUP(TRIM(MID(W253,FIND(",",W253)+1,FIND(",",W253,FIND(",",W253)+1)-FIND(",",W253)-1)),MapTable!$A:$A,1,0)),ISERROR(VLOOKUP(TRIM(MID(W253,FIND(",",W253,FIND(",",W253)+1)+1,999)),MapTable!$A:$A,1,0))),"맵없음",
  ""),
IF(ISERROR(FIND(",",W253,FIND(",",W253,FIND(",",W253,FIND(",",W253)+1)+1)+1)),
  IF(OR(ISERROR(VLOOKUP(LEFT(W253,FIND(",",W253)-1),MapTable!$A:$A,1,0)),ISERROR(VLOOKUP(TRIM(MID(W253,FIND(",",W253)+1,FIND(",",W253,FIND(",",W253)+1)-FIND(",",W253)-1)),MapTable!$A:$A,1,0)),ISERROR(VLOOKUP(TRIM(MID(W253,FIND(",",W253,FIND(",",W253)+1)+1,FIND(",",W253,FIND(",",W253,FIND(",",W253)+1)+1)-FIND(",",W253,FIND(",",W253)+1)-1)),MapTable!$A:$A,1,0)),ISERROR(VLOOKUP(TRIM(MID(W253,FIND(",",W253,FIND(",",W253,FIND(",",W253)+1)+1)+1,999)),MapTable!$A:$A,1,0))),"맵없음",
  ""),
)))))</f>
        <v/>
      </c>
      <c r="AC253" t="str">
        <f>IF(ISBLANK(AB253),"",IF(ISERROR(VLOOKUP(AB253,[3]DropTable!$A:$A,1,0)),"드랍없음",""))</f>
        <v/>
      </c>
      <c r="AE253" t="str">
        <f>IF(ISBLANK(AD253),"",IF(ISERROR(VLOOKUP(AD253,[3]DropTable!$A:$A,1,0)),"드랍없음",""))</f>
        <v/>
      </c>
      <c r="AG253">
        <v>9.8000000000000007</v>
      </c>
      <c r="AH253">
        <v>1</v>
      </c>
    </row>
    <row r="254" spans="1:34" x14ac:dyDescent="0.3">
      <c r="A254">
        <v>5</v>
      </c>
      <c r="B254">
        <v>17</v>
      </c>
      <c r="C254">
        <f>IF(OR($L254=TRUE,$A254=0,MOD($A254,ChapterTable!$S$20)&lt;&gt;0),
MAX(0,INT(($B254+ChapterTable!$Q$26+VLOOKUP(SUBSTITUTE(C$1,"성장단계","")&amp;"단계오프셋",ChapterTable!$S:$T,2,0))/ChapterTable!$Q$23)),
MAX(0,INT(($B254+ChapterTable!$S$26+VLOOKUP(SUBSTITUTE(C$1,"성장단계","")&amp;"보스단계오프셋",ChapterTable!$S:$T,2,0))/ChapterTable!$S$23)))</f>
        <v>2</v>
      </c>
      <c r="D254">
        <f>IF(OR($L254=TRUE,$A254=0,MOD($A254,ChapterTable!$S$20)&lt;&gt;0),
MAX(0,INT(($B254+ChapterTable!$Q$26+VLOOKUP(SUBSTITUTE(D$1,"성장단계","")&amp;"단계오프셋",ChapterTable!$S:$T,2,0))/ChapterTable!$Q$23)),
MAX(0,INT(($B254+ChapterTable!$S$26+VLOOKUP(SUBSTITUTE(D$1,"성장단계","")&amp;"보스단계오프셋",ChapterTable!$S:$T,2,0))/ChapterTable!$S$23)))</f>
        <v>1</v>
      </c>
      <c r="E254" s="1">
        <f ca="1">IF(AND($A254=0,$B254=1),
    VLOOKUP(1,ChapterTable!$1:$1048576,MATCH("최종"&amp;SUBSTITUTE(SUBSTITUTE(E$1,"standard",""),"|Float",""),ChapterTable!$1:$1,0),0)*ChapterTable!$Q$17,
  IF(AND($A254=0,$B254=0),
    E255,
  IF($B254=0,
    VLOOKUP($A254,ChapterTable!$1:$1048576,MATCH("최종"&amp;SUBSTITUTE(SUBSTITUTE(E$1,"standard",""),"|Float",""),ChapterTable!$1:$1,0),0),
  IF($B254=1,
    IF($L254=FALSE,
      VLOOKUP($A254,ChapterTable!$1:$1048576,MATCH("최종"&amp;SUBSTITUTE(SUBSTITUTE(E$1,"standard",""),"|Float",""),ChapterTable!$1:$1,0),0),
      VLOOKUP($A254-ChapterTable!$Q$11,ChapterTable!$1:$1048576,MATCH("최종"&amp;SUBSTITUTE(SUBSTITUTE(E$1,"standard",""),"|Float",""),ChapterTable!$1:$1,0),0)*ChapterTable!$Q$14
    ),
  OFFSET(E254,-$B254+IF($L254,1,0),0)*
    (VLOOKUP(SUBSTITUTE(SUBSTITUTE(E$1,"standard",""),"|Float","")&amp;"인게임누적곱배수",ChapterTable!$S:$T,2,0)^C254
    +VLOOKUP(SUBSTITUTE(SUBSTITUTE(E$1,"standard",""),"|Float","")&amp;"인게임누적합배수",ChapterTable!$S:$T,2,0)*C254)
  )
  )
  )
)</f>
        <v>1549.125</v>
      </c>
      <c r="F254" s="1">
        <f ca="1">IF(AND($A254=0,$B254=1),
    VLOOKUP(1,ChapterTable!$1:$1048576,MATCH("최종"&amp;SUBSTITUTE(SUBSTITUTE(F$1,"standard",""),"|Float",""),ChapterTable!$1:$1,0),0)*ChapterTable!$Q$17,
  IF(AND($A254=0,$B254=0),
    F255,
  IF($B254=0,
    VLOOKUP($A254,ChapterTable!$1:$1048576,MATCH("최종"&amp;SUBSTITUTE(SUBSTITUTE(F$1,"standard",""),"|Float",""),ChapterTable!$1:$1,0),0),
  IF($B254=1,
    IF($L254=FALSE,
      VLOOKUP($A254,ChapterTable!$1:$1048576,MATCH("최종"&amp;SUBSTITUTE(SUBSTITUTE(F$1,"standard",""),"|Float",""),ChapterTable!$1:$1,0),0),
      VLOOKUP($A254-ChapterTable!$Q$11,ChapterTable!$1:$1048576,MATCH("최종"&amp;SUBSTITUTE(SUBSTITUTE(F$1,"standard",""),"|Float",""),ChapterTable!$1:$1,0),0)*ChapterTable!$Q$14
    ),
  OFFSET(F254,-$B254+IF($L254,1,0),0)*
    (VLOOKUP(SUBSTITUTE(SUBSTITUTE(F$1,"standard",""),"|Float","")&amp;"인게임누적곱배수",ChapterTable!$S:$T,2,0)^D254
    +VLOOKUP(SUBSTITUTE(SUBSTITUTE(F$1,"standard",""),"|Float","")&amp;"인게임누적합배수",ChapterTable!$S:$T,2,0)*D254)
  )
  )
  )
)</f>
        <v>607.5</v>
      </c>
      <c r="G254" t="s">
        <v>76</v>
      </c>
      <c r="J254" t="str">
        <f>IF(ISBLANK(I254),"",
IFERROR(VLOOKUP(I254,[1]StringTable!$1:$1048576,MATCH([1]StringTable!$B$1,[1]StringTable!$1:$1,0),0),
IFERROR(VLOOKUP(I254,[1]InApkStringTable!$1:$1048576,MATCH([1]InApkStringTable!$B$1,[1]InApkStringTable!$1:$1,0),0),
"스트링없음")))</f>
        <v/>
      </c>
      <c r="L254" t="b">
        <v>0</v>
      </c>
      <c r="M254" t="s">
        <v>24</v>
      </c>
      <c r="N254" t="str">
        <f>IF(ISBLANK(M254),"",IF(ISERROR(VLOOKUP(M254,MapTable!$A:$A,1,0)),"맵없음",""))</f>
        <v/>
      </c>
      <c r="O254">
        <f t="shared" si="13"/>
        <v>2</v>
      </c>
      <c r="Q254">
        <f t="shared" si="14"/>
        <v>2</v>
      </c>
      <c r="R254" t="b">
        <f t="shared" ca="1" si="15"/>
        <v>0</v>
      </c>
      <c r="T254" t="b">
        <f t="shared" ca="1" si="16"/>
        <v>0</v>
      </c>
      <c r="V254" t="str">
        <f>IF(ISBLANK(U254),"",IF(ISERROR(VLOOKUP(U254,MapTable!$A:$A,1,0)),"맵없음",""))</f>
        <v/>
      </c>
      <c r="X254" t="str">
        <f>IF(ISBLANK(W254),"",
IF(ISERROR(FIND(",",W254)),
  IF(ISERROR(VLOOKUP(W254,MapTable!$A:$A,1,0)),"맵없음",
  ""),
IF(ISERROR(FIND(",",W254,FIND(",",W254)+1)),
  IF(OR(ISERROR(VLOOKUP(LEFT(W254,FIND(",",W254)-1),MapTable!$A:$A,1,0)),ISERROR(VLOOKUP(TRIM(MID(W254,FIND(",",W254)+1,999)),MapTable!$A:$A,1,0))),"맵없음",
  ""),
IF(ISERROR(FIND(",",W254,FIND(",",W254,FIND(",",W254)+1)+1)),
  IF(OR(ISERROR(VLOOKUP(LEFT(W254,FIND(",",W254)-1),MapTable!$A:$A,1,0)),ISERROR(VLOOKUP(TRIM(MID(W254,FIND(",",W254)+1,FIND(",",W254,FIND(",",W254)+1)-FIND(",",W254)-1)),MapTable!$A:$A,1,0)),ISERROR(VLOOKUP(TRIM(MID(W254,FIND(",",W254,FIND(",",W254)+1)+1,999)),MapTable!$A:$A,1,0))),"맵없음",
  ""),
IF(ISERROR(FIND(",",W254,FIND(",",W254,FIND(",",W254,FIND(",",W254)+1)+1)+1)),
  IF(OR(ISERROR(VLOOKUP(LEFT(W254,FIND(",",W254)-1),MapTable!$A:$A,1,0)),ISERROR(VLOOKUP(TRIM(MID(W254,FIND(",",W254)+1,FIND(",",W254,FIND(",",W254)+1)-FIND(",",W254)-1)),MapTable!$A:$A,1,0)),ISERROR(VLOOKUP(TRIM(MID(W254,FIND(",",W254,FIND(",",W254)+1)+1,FIND(",",W254,FIND(",",W254,FIND(",",W254)+1)+1)-FIND(",",W254,FIND(",",W254)+1)-1)),MapTable!$A:$A,1,0)),ISERROR(VLOOKUP(TRIM(MID(W254,FIND(",",W254,FIND(",",W254,FIND(",",W254)+1)+1)+1,999)),MapTable!$A:$A,1,0))),"맵없음",
  ""),
)))))</f>
        <v/>
      </c>
      <c r="AC254" t="str">
        <f>IF(ISBLANK(AB254),"",IF(ISERROR(VLOOKUP(AB254,[3]DropTable!$A:$A,1,0)),"드랍없음",""))</f>
        <v/>
      </c>
      <c r="AE254" t="str">
        <f>IF(ISBLANK(AD254),"",IF(ISERROR(VLOOKUP(AD254,[3]DropTable!$A:$A,1,0)),"드랍없음",""))</f>
        <v/>
      </c>
      <c r="AG254">
        <v>9.8000000000000007</v>
      </c>
      <c r="AH254">
        <v>1</v>
      </c>
    </row>
    <row r="255" spans="1:34" x14ac:dyDescent="0.3">
      <c r="A255">
        <v>5</v>
      </c>
      <c r="B255">
        <v>18</v>
      </c>
      <c r="C255">
        <f>IF(OR($L255=TRUE,$A255=0,MOD($A255,ChapterTable!$S$20)&lt;&gt;0),
MAX(0,INT(($B255+ChapterTable!$Q$26+VLOOKUP(SUBSTITUTE(C$1,"성장단계","")&amp;"단계오프셋",ChapterTable!$S:$T,2,0))/ChapterTable!$Q$23)),
MAX(0,INT(($B255+ChapterTable!$S$26+VLOOKUP(SUBSTITUTE(C$1,"성장단계","")&amp;"보스단계오프셋",ChapterTable!$S:$T,2,0))/ChapterTable!$S$23)))</f>
        <v>2</v>
      </c>
      <c r="D255">
        <f>IF(OR($L255=TRUE,$A255=0,MOD($A255,ChapterTable!$S$20)&lt;&gt;0),
MAX(0,INT(($B255+ChapterTable!$Q$26+VLOOKUP(SUBSTITUTE(D$1,"성장단계","")&amp;"단계오프셋",ChapterTable!$S:$T,2,0))/ChapterTable!$Q$23)),
MAX(0,INT(($B255+ChapterTable!$S$26+VLOOKUP(SUBSTITUTE(D$1,"성장단계","")&amp;"보스단계오프셋",ChapterTable!$S:$T,2,0))/ChapterTable!$S$23)))</f>
        <v>1</v>
      </c>
      <c r="E255" s="1">
        <f ca="1">IF(AND($A255=0,$B255=1),
    VLOOKUP(1,ChapterTable!$1:$1048576,MATCH("최종"&amp;SUBSTITUTE(SUBSTITUTE(E$1,"standard",""),"|Float",""),ChapterTable!$1:$1,0),0)*ChapterTable!$Q$17,
  IF(AND($A255=0,$B255=0),
    E256,
  IF($B255=0,
    VLOOKUP($A255,ChapterTable!$1:$1048576,MATCH("최종"&amp;SUBSTITUTE(SUBSTITUTE(E$1,"standard",""),"|Float",""),ChapterTable!$1:$1,0),0),
  IF($B255=1,
    IF($L255=FALSE,
      VLOOKUP($A255,ChapterTable!$1:$1048576,MATCH("최종"&amp;SUBSTITUTE(SUBSTITUTE(E$1,"standard",""),"|Float",""),ChapterTable!$1:$1,0),0),
      VLOOKUP($A255-ChapterTable!$Q$11,ChapterTable!$1:$1048576,MATCH("최종"&amp;SUBSTITUTE(SUBSTITUTE(E$1,"standard",""),"|Float",""),ChapterTable!$1:$1,0),0)*ChapterTable!$Q$14
    ),
  OFFSET(E255,-$B255+IF($L255,1,0),0)*
    (VLOOKUP(SUBSTITUTE(SUBSTITUTE(E$1,"standard",""),"|Float","")&amp;"인게임누적곱배수",ChapterTable!$S:$T,2,0)^C255
    +VLOOKUP(SUBSTITUTE(SUBSTITUTE(E$1,"standard",""),"|Float","")&amp;"인게임누적합배수",ChapterTable!$S:$T,2,0)*C255)
  )
  )
  )
)</f>
        <v>1549.125</v>
      </c>
      <c r="F255" s="1">
        <f ca="1">IF(AND($A255=0,$B255=1),
    VLOOKUP(1,ChapterTable!$1:$1048576,MATCH("최종"&amp;SUBSTITUTE(SUBSTITUTE(F$1,"standard",""),"|Float",""),ChapterTable!$1:$1,0),0)*ChapterTable!$Q$17,
  IF(AND($A255=0,$B255=0),
    F256,
  IF($B255=0,
    VLOOKUP($A255,ChapterTable!$1:$1048576,MATCH("최종"&amp;SUBSTITUTE(SUBSTITUTE(F$1,"standard",""),"|Float",""),ChapterTable!$1:$1,0),0),
  IF($B255=1,
    IF($L255=FALSE,
      VLOOKUP($A255,ChapterTable!$1:$1048576,MATCH("최종"&amp;SUBSTITUTE(SUBSTITUTE(F$1,"standard",""),"|Float",""),ChapterTable!$1:$1,0),0),
      VLOOKUP($A255-ChapterTable!$Q$11,ChapterTable!$1:$1048576,MATCH("최종"&amp;SUBSTITUTE(SUBSTITUTE(F$1,"standard",""),"|Float",""),ChapterTable!$1:$1,0),0)*ChapterTable!$Q$14
    ),
  OFFSET(F255,-$B255+IF($L255,1,0),0)*
    (VLOOKUP(SUBSTITUTE(SUBSTITUTE(F$1,"standard",""),"|Float","")&amp;"인게임누적곱배수",ChapterTable!$S:$T,2,0)^D255
    +VLOOKUP(SUBSTITUTE(SUBSTITUTE(F$1,"standard",""),"|Float","")&amp;"인게임누적합배수",ChapterTable!$S:$T,2,0)*D255)
  )
  )
  )
)</f>
        <v>607.5</v>
      </c>
      <c r="G255" t="s">
        <v>76</v>
      </c>
      <c r="J255" t="str">
        <f>IF(ISBLANK(I255),"",
IFERROR(VLOOKUP(I255,[1]StringTable!$1:$1048576,MATCH([1]StringTable!$B$1,[1]StringTable!$1:$1,0),0),
IFERROR(VLOOKUP(I255,[1]InApkStringTable!$1:$1048576,MATCH([1]InApkStringTable!$B$1,[1]InApkStringTable!$1:$1,0),0),
"스트링없음")))</f>
        <v/>
      </c>
      <c r="L255" t="b">
        <v>0</v>
      </c>
      <c r="M255" t="s">
        <v>24</v>
      </c>
      <c r="N255" t="str">
        <f>IF(ISBLANK(M255),"",IF(ISERROR(VLOOKUP(M255,MapTable!$A:$A,1,0)),"맵없음",""))</f>
        <v/>
      </c>
      <c r="O255">
        <f t="shared" si="13"/>
        <v>2</v>
      </c>
      <c r="Q255">
        <f t="shared" si="14"/>
        <v>2</v>
      </c>
      <c r="R255" t="b">
        <f t="shared" ca="1" si="15"/>
        <v>0</v>
      </c>
      <c r="T255" t="b">
        <f t="shared" ca="1" si="16"/>
        <v>0</v>
      </c>
      <c r="V255" t="str">
        <f>IF(ISBLANK(U255),"",IF(ISERROR(VLOOKUP(U255,MapTable!$A:$A,1,0)),"맵없음",""))</f>
        <v/>
      </c>
      <c r="X255" t="str">
        <f>IF(ISBLANK(W255),"",
IF(ISERROR(FIND(",",W255)),
  IF(ISERROR(VLOOKUP(W255,MapTable!$A:$A,1,0)),"맵없음",
  ""),
IF(ISERROR(FIND(",",W255,FIND(",",W255)+1)),
  IF(OR(ISERROR(VLOOKUP(LEFT(W255,FIND(",",W255)-1),MapTable!$A:$A,1,0)),ISERROR(VLOOKUP(TRIM(MID(W255,FIND(",",W255)+1,999)),MapTable!$A:$A,1,0))),"맵없음",
  ""),
IF(ISERROR(FIND(",",W255,FIND(",",W255,FIND(",",W255)+1)+1)),
  IF(OR(ISERROR(VLOOKUP(LEFT(W255,FIND(",",W255)-1),MapTable!$A:$A,1,0)),ISERROR(VLOOKUP(TRIM(MID(W255,FIND(",",W255)+1,FIND(",",W255,FIND(",",W255)+1)-FIND(",",W255)-1)),MapTable!$A:$A,1,0)),ISERROR(VLOOKUP(TRIM(MID(W255,FIND(",",W255,FIND(",",W255)+1)+1,999)),MapTable!$A:$A,1,0))),"맵없음",
  ""),
IF(ISERROR(FIND(",",W255,FIND(",",W255,FIND(",",W255,FIND(",",W255)+1)+1)+1)),
  IF(OR(ISERROR(VLOOKUP(LEFT(W255,FIND(",",W255)-1),MapTable!$A:$A,1,0)),ISERROR(VLOOKUP(TRIM(MID(W255,FIND(",",W255)+1,FIND(",",W255,FIND(",",W255)+1)-FIND(",",W255)-1)),MapTable!$A:$A,1,0)),ISERROR(VLOOKUP(TRIM(MID(W255,FIND(",",W255,FIND(",",W255)+1)+1,FIND(",",W255,FIND(",",W255,FIND(",",W255)+1)+1)-FIND(",",W255,FIND(",",W255)+1)-1)),MapTable!$A:$A,1,0)),ISERROR(VLOOKUP(TRIM(MID(W255,FIND(",",W255,FIND(",",W255,FIND(",",W255)+1)+1)+1,999)),MapTable!$A:$A,1,0))),"맵없음",
  ""),
)))))</f>
        <v/>
      </c>
      <c r="AC255" t="str">
        <f>IF(ISBLANK(AB255),"",IF(ISERROR(VLOOKUP(AB255,[3]DropTable!$A:$A,1,0)),"드랍없음",""))</f>
        <v/>
      </c>
      <c r="AE255" t="str">
        <f>IF(ISBLANK(AD255),"",IF(ISERROR(VLOOKUP(AD255,[3]DropTable!$A:$A,1,0)),"드랍없음",""))</f>
        <v/>
      </c>
      <c r="AG255">
        <v>9.8000000000000007</v>
      </c>
      <c r="AH255">
        <v>1</v>
      </c>
    </row>
    <row r="256" spans="1:34" x14ac:dyDescent="0.3">
      <c r="A256">
        <v>5</v>
      </c>
      <c r="B256">
        <v>19</v>
      </c>
      <c r="C256">
        <f>IF(OR($L256=TRUE,$A256=0,MOD($A256,ChapterTable!$S$20)&lt;&gt;0),
MAX(0,INT(($B256+ChapterTable!$Q$26+VLOOKUP(SUBSTITUTE(C$1,"성장단계","")&amp;"단계오프셋",ChapterTable!$S:$T,2,0))/ChapterTable!$Q$23)),
MAX(0,INT(($B256+ChapterTable!$S$26+VLOOKUP(SUBSTITUTE(C$1,"성장단계","")&amp;"보스단계오프셋",ChapterTable!$S:$T,2,0))/ChapterTable!$S$23)))</f>
        <v>2</v>
      </c>
      <c r="D256">
        <f>IF(OR($L256=TRUE,$A256=0,MOD($A256,ChapterTable!$S$20)&lt;&gt;0),
MAX(0,INT(($B256+ChapterTable!$Q$26+VLOOKUP(SUBSTITUTE(D$1,"성장단계","")&amp;"단계오프셋",ChapterTable!$S:$T,2,0))/ChapterTable!$Q$23)),
MAX(0,INT(($B256+ChapterTable!$S$26+VLOOKUP(SUBSTITUTE(D$1,"성장단계","")&amp;"보스단계오프셋",ChapterTable!$S:$T,2,0))/ChapterTable!$S$23)))</f>
        <v>1</v>
      </c>
      <c r="E256" s="1">
        <f ca="1">IF(AND($A256=0,$B256=1),
    VLOOKUP(1,ChapterTable!$1:$1048576,MATCH("최종"&amp;SUBSTITUTE(SUBSTITUTE(E$1,"standard",""),"|Float",""),ChapterTable!$1:$1,0),0)*ChapterTable!$Q$17,
  IF(AND($A256=0,$B256=0),
    E257,
  IF($B256=0,
    VLOOKUP($A256,ChapterTable!$1:$1048576,MATCH("최종"&amp;SUBSTITUTE(SUBSTITUTE(E$1,"standard",""),"|Float",""),ChapterTable!$1:$1,0),0),
  IF($B256=1,
    IF($L256=FALSE,
      VLOOKUP($A256,ChapterTable!$1:$1048576,MATCH("최종"&amp;SUBSTITUTE(SUBSTITUTE(E$1,"standard",""),"|Float",""),ChapterTable!$1:$1,0),0),
      VLOOKUP($A256-ChapterTable!$Q$11,ChapterTable!$1:$1048576,MATCH("최종"&amp;SUBSTITUTE(SUBSTITUTE(E$1,"standard",""),"|Float",""),ChapterTable!$1:$1,0),0)*ChapterTable!$Q$14
    ),
  OFFSET(E256,-$B256+IF($L256,1,0),0)*
    (VLOOKUP(SUBSTITUTE(SUBSTITUTE(E$1,"standard",""),"|Float","")&amp;"인게임누적곱배수",ChapterTable!$S:$T,2,0)^C256
    +VLOOKUP(SUBSTITUTE(SUBSTITUTE(E$1,"standard",""),"|Float","")&amp;"인게임누적합배수",ChapterTable!$S:$T,2,0)*C256)
  )
  )
  )
)</f>
        <v>1549.125</v>
      </c>
      <c r="F256" s="1">
        <f ca="1">IF(AND($A256=0,$B256=1),
    VLOOKUP(1,ChapterTable!$1:$1048576,MATCH("최종"&amp;SUBSTITUTE(SUBSTITUTE(F$1,"standard",""),"|Float",""),ChapterTable!$1:$1,0),0)*ChapterTable!$Q$17,
  IF(AND($A256=0,$B256=0),
    F257,
  IF($B256=0,
    VLOOKUP($A256,ChapterTable!$1:$1048576,MATCH("최종"&amp;SUBSTITUTE(SUBSTITUTE(F$1,"standard",""),"|Float",""),ChapterTable!$1:$1,0),0),
  IF($B256=1,
    IF($L256=FALSE,
      VLOOKUP($A256,ChapterTable!$1:$1048576,MATCH("최종"&amp;SUBSTITUTE(SUBSTITUTE(F$1,"standard",""),"|Float",""),ChapterTable!$1:$1,0),0),
      VLOOKUP($A256-ChapterTable!$Q$11,ChapterTable!$1:$1048576,MATCH("최종"&amp;SUBSTITUTE(SUBSTITUTE(F$1,"standard",""),"|Float",""),ChapterTable!$1:$1,0),0)*ChapterTable!$Q$14
    ),
  OFFSET(F256,-$B256+IF($L256,1,0),0)*
    (VLOOKUP(SUBSTITUTE(SUBSTITUTE(F$1,"standard",""),"|Float","")&amp;"인게임누적곱배수",ChapterTable!$S:$T,2,0)^D256
    +VLOOKUP(SUBSTITUTE(SUBSTITUTE(F$1,"standard",""),"|Float","")&amp;"인게임누적합배수",ChapterTable!$S:$T,2,0)*D256)
  )
  )
  )
)</f>
        <v>607.5</v>
      </c>
      <c r="G256" t="s">
        <v>76</v>
      </c>
      <c r="J256" t="str">
        <f>IF(ISBLANK(I256),"",
IFERROR(VLOOKUP(I256,[1]StringTable!$1:$1048576,MATCH([1]StringTable!$B$1,[1]StringTable!$1:$1,0),0),
IFERROR(VLOOKUP(I256,[1]InApkStringTable!$1:$1048576,MATCH([1]InApkStringTable!$B$1,[1]InApkStringTable!$1:$1,0),0),
"스트링없음")))</f>
        <v/>
      </c>
      <c r="L256" t="b">
        <v>0</v>
      </c>
      <c r="M256" t="s">
        <v>24</v>
      </c>
      <c r="N256" t="str">
        <f>IF(ISBLANK(M256),"",IF(ISERROR(VLOOKUP(M256,MapTable!$A:$A,1,0)),"맵없음",""))</f>
        <v/>
      </c>
      <c r="O256">
        <f t="shared" si="13"/>
        <v>92</v>
      </c>
      <c r="Q256">
        <f t="shared" si="14"/>
        <v>92</v>
      </c>
      <c r="R256" t="b">
        <f t="shared" ca="1" si="15"/>
        <v>1</v>
      </c>
      <c r="T256" t="b">
        <f t="shared" ca="1" si="16"/>
        <v>1</v>
      </c>
      <c r="V256" t="str">
        <f>IF(ISBLANK(U256),"",IF(ISERROR(VLOOKUP(U256,MapTable!$A:$A,1,0)),"맵없음",""))</f>
        <v/>
      </c>
      <c r="X256" t="str">
        <f>IF(ISBLANK(W256),"",
IF(ISERROR(FIND(",",W256)),
  IF(ISERROR(VLOOKUP(W256,MapTable!$A:$A,1,0)),"맵없음",
  ""),
IF(ISERROR(FIND(",",W256,FIND(",",W256)+1)),
  IF(OR(ISERROR(VLOOKUP(LEFT(W256,FIND(",",W256)-1),MapTable!$A:$A,1,0)),ISERROR(VLOOKUP(TRIM(MID(W256,FIND(",",W256)+1,999)),MapTable!$A:$A,1,0))),"맵없음",
  ""),
IF(ISERROR(FIND(",",W256,FIND(",",W256,FIND(",",W256)+1)+1)),
  IF(OR(ISERROR(VLOOKUP(LEFT(W256,FIND(",",W256)-1),MapTable!$A:$A,1,0)),ISERROR(VLOOKUP(TRIM(MID(W256,FIND(",",W256)+1,FIND(",",W256,FIND(",",W256)+1)-FIND(",",W256)-1)),MapTable!$A:$A,1,0)),ISERROR(VLOOKUP(TRIM(MID(W256,FIND(",",W256,FIND(",",W256)+1)+1,999)),MapTable!$A:$A,1,0))),"맵없음",
  ""),
IF(ISERROR(FIND(",",W256,FIND(",",W256,FIND(",",W256,FIND(",",W256)+1)+1)+1)),
  IF(OR(ISERROR(VLOOKUP(LEFT(W256,FIND(",",W256)-1),MapTable!$A:$A,1,0)),ISERROR(VLOOKUP(TRIM(MID(W256,FIND(",",W256)+1,FIND(",",W256,FIND(",",W256)+1)-FIND(",",W256)-1)),MapTable!$A:$A,1,0)),ISERROR(VLOOKUP(TRIM(MID(W256,FIND(",",W256,FIND(",",W256)+1)+1,FIND(",",W256,FIND(",",W256,FIND(",",W256)+1)+1)-FIND(",",W256,FIND(",",W256)+1)-1)),MapTable!$A:$A,1,0)),ISERROR(VLOOKUP(TRIM(MID(W256,FIND(",",W256,FIND(",",W256,FIND(",",W256)+1)+1)+1,999)),MapTable!$A:$A,1,0))),"맵없음",
  ""),
)))))</f>
        <v/>
      </c>
      <c r="AC256" t="str">
        <f>IF(ISBLANK(AB256),"",IF(ISERROR(VLOOKUP(AB256,[3]DropTable!$A:$A,1,0)),"드랍없음",""))</f>
        <v/>
      </c>
      <c r="AE256" t="str">
        <f>IF(ISBLANK(AD256),"",IF(ISERROR(VLOOKUP(AD256,[3]DropTable!$A:$A,1,0)),"드랍없음",""))</f>
        <v/>
      </c>
      <c r="AG256">
        <v>9.8000000000000007</v>
      </c>
      <c r="AH256">
        <v>1</v>
      </c>
    </row>
    <row r="257" spans="1:34" x14ac:dyDescent="0.3">
      <c r="A257">
        <v>5</v>
      </c>
      <c r="B257">
        <v>20</v>
      </c>
      <c r="C257">
        <f>IF(OR($L257=TRUE,$A257=0,MOD($A257,ChapterTable!$S$20)&lt;&gt;0),
MAX(0,INT(($B257+ChapterTable!$Q$26+VLOOKUP(SUBSTITUTE(C$1,"성장단계","")&amp;"단계오프셋",ChapterTable!$S:$T,2,0))/ChapterTable!$Q$23)),
MAX(0,INT(($B257+ChapterTable!$S$26+VLOOKUP(SUBSTITUTE(C$1,"성장단계","")&amp;"보스단계오프셋",ChapterTable!$S:$T,2,0))/ChapterTable!$S$23)))</f>
        <v>2</v>
      </c>
      <c r="D257">
        <f>IF(OR($L257=TRUE,$A257=0,MOD($A257,ChapterTable!$S$20)&lt;&gt;0),
MAX(0,INT(($B257+ChapterTable!$Q$26+VLOOKUP(SUBSTITUTE(D$1,"성장단계","")&amp;"단계오프셋",ChapterTable!$S:$T,2,0))/ChapterTable!$Q$23)),
MAX(0,INT(($B257+ChapterTable!$S$26+VLOOKUP(SUBSTITUTE(D$1,"성장단계","")&amp;"보스단계오프셋",ChapterTable!$S:$T,2,0))/ChapterTable!$S$23)))</f>
        <v>1</v>
      </c>
      <c r="E257" s="1">
        <f ca="1">IF(AND($A257=0,$B257=1),
    VLOOKUP(1,ChapterTable!$1:$1048576,MATCH("최종"&amp;SUBSTITUTE(SUBSTITUTE(E$1,"standard",""),"|Float",""),ChapterTable!$1:$1,0),0)*ChapterTable!$Q$17,
  IF(AND($A257=0,$B257=0),
    E258,
  IF($B257=0,
    VLOOKUP($A257,ChapterTable!$1:$1048576,MATCH("최종"&amp;SUBSTITUTE(SUBSTITUTE(E$1,"standard",""),"|Float",""),ChapterTable!$1:$1,0),0),
  IF($B257=1,
    IF($L257=FALSE,
      VLOOKUP($A257,ChapterTable!$1:$1048576,MATCH("최종"&amp;SUBSTITUTE(SUBSTITUTE(E$1,"standard",""),"|Float",""),ChapterTable!$1:$1,0),0),
      VLOOKUP($A257-ChapterTable!$Q$11,ChapterTable!$1:$1048576,MATCH("최종"&amp;SUBSTITUTE(SUBSTITUTE(E$1,"standard",""),"|Float",""),ChapterTable!$1:$1,0),0)*ChapterTable!$Q$14
    ),
  OFFSET(E257,-$B257+IF($L257,1,0),0)*
    (VLOOKUP(SUBSTITUTE(SUBSTITUTE(E$1,"standard",""),"|Float","")&amp;"인게임누적곱배수",ChapterTable!$S:$T,2,0)^C257
    +VLOOKUP(SUBSTITUTE(SUBSTITUTE(E$1,"standard",""),"|Float","")&amp;"인게임누적합배수",ChapterTable!$S:$T,2,0)*C257)
  )
  )
  )
)</f>
        <v>1549.125</v>
      </c>
      <c r="F257" s="1">
        <f ca="1">IF(AND($A257=0,$B257=1),
    VLOOKUP(1,ChapterTable!$1:$1048576,MATCH("최종"&amp;SUBSTITUTE(SUBSTITUTE(F$1,"standard",""),"|Float",""),ChapterTable!$1:$1,0),0)*ChapterTable!$Q$17,
  IF(AND($A257=0,$B257=0),
    F258,
  IF($B257=0,
    VLOOKUP($A257,ChapterTable!$1:$1048576,MATCH("최종"&amp;SUBSTITUTE(SUBSTITUTE(F$1,"standard",""),"|Float",""),ChapterTable!$1:$1,0),0),
  IF($B257=1,
    IF($L257=FALSE,
      VLOOKUP($A257,ChapterTable!$1:$1048576,MATCH("최종"&amp;SUBSTITUTE(SUBSTITUTE(F$1,"standard",""),"|Float",""),ChapterTable!$1:$1,0),0),
      VLOOKUP($A257-ChapterTable!$Q$11,ChapterTable!$1:$1048576,MATCH("최종"&amp;SUBSTITUTE(SUBSTITUTE(F$1,"standard",""),"|Float",""),ChapterTable!$1:$1,0),0)*ChapterTable!$Q$14
    ),
  OFFSET(F257,-$B257+IF($L257,1,0),0)*
    (VLOOKUP(SUBSTITUTE(SUBSTITUTE(F$1,"standard",""),"|Float","")&amp;"인게임누적곱배수",ChapterTable!$S:$T,2,0)^D257
    +VLOOKUP(SUBSTITUTE(SUBSTITUTE(F$1,"standard",""),"|Float","")&amp;"인게임누적합배수",ChapterTable!$S:$T,2,0)*D257)
  )
  )
  )
)</f>
        <v>607.5</v>
      </c>
      <c r="G257" t="s">
        <v>76</v>
      </c>
      <c r="J257" t="str">
        <f>IF(ISBLANK(I257),"",
IFERROR(VLOOKUP(I257,[1]StringTable!$1:$1048576,MATCH([1]StringTable!$B$1,[1]StringTable!$1:$1,0),0),
IFERROR(VLOOKUP(I257,[1]InApkStringTable!$1:$1048576,MATCH([1]InApkStringTable!$B$1,[1]InApkStringTable!$1:$1,0),0),
"스트링없음")))</f>
        <v/>
      </c>
      <c r="L257" t="b">
        <v>0</v>
      </c>
      <c r="M257" t="s">
        <v>24</v>
      </c>
      <c r="N257" t="str">
        <f>IF(ISBLANK(M257),"",IF(ISERROR(VLOOKUP(M257,MapTable!$A:$A,1,0)),"맵없음",""))</f>
        <v/>
      </c>
      <c r="O257">
        <f t="shared" si="13"/>
        <v>21</v>
      </c>
      <c r="Q257">
        <f t="shared" si="14"/>
        <v>21</v>
      </c>
      <c r="R257" t="b">
        <f t="shared" ca="1" si="15"/>
        <v>0</v>
      </c>
      <c r="T257" t="b">
        <f t="shared" ca="1" si="16"/>
        <v>0</v>
      </c>
      <c r="V257" t="str">
        <f>IF(ISBLANK(U257),"",IF(ISERROR(VLOOKUP(U257,MapTable!$A:$A,1,0)),"맵없음",""))</f>
        <v/>
      </c>
      <c r="X257" t="str">
        <f>IF(ISBLANK(W257),"",
IF(ISERROR(FIND(",",W257)),
  IF(ISERROR(VLOOKUP(W257,MapTable!$A:$A,1,0)),"맵없음",
  ""),
IF(ISERROR(FIND(",",W257,FIND(",",W257)+1)),
  IF(OR(ISERROR(VLOOKUP(LEFT(W257,FIND(",",W257)-1),MapTable!$A:$A,1,0)),ISERROR(VLOOKUP(TRIM(MID(W257,FIND(",",W257)+1,999)),MapTable!$A:$A,1,0))),"맵없음",
  ""),
IF(ISERROR(FIND(",",W257,FIND(",",W257,FIND(",",W257)+1)+1)),
  IF(OR(ISERROR(VLOOKUP(LEFT(W257,FIND(",",W257)-1),MapTable!$A:$A,1,0)),ISERROR(VLOOKUP(TRIM(MID(W257,FIND(",",W257)+1,FIND(",",W257,FIND(",",W257)+1)-FIND(",",W257)-1)),MapTable!$A:$A,1,0)),ISERROR(VLOOKUP(TRIM(MID(W257,FIND(",",W257,FIND(",",W257)+1)+1,999)),MapTable!$A:$A,1,0))),"맵없음",
  ""),
IF(ISERROR(FIND(",",W257,FIND(",",W257,FIND(",",W257,FIND(",",W257)+1)+1)+1)),
  IF(OR(ISERROR(VLOOKUP(LEFT(W257,FIND(",",W257)-1),MapTable!$A:$A,1,0)),ISERROR(VLOOKUP(TRIM(MID(W257,FIND(",",W257)+1,FIND(",",W257,FIND(",",W257)+1)-FIND(",",W257)-1)),MapTable!$A:$A,1,0)),ISERROR(VLOOKUP(TRIM(MID(W257,FIND(",",W257,FIND(",",W257)+1)+1,FIND(",",W257,FIND(",",W257,FIND(",",W257)+1)+1)-FIND(",",W257,FIND(",",W257)+1)-1)),MapTable!$A:$A,1,0)),ISERROR(VLOOKUP(TRIM(MID(W257,FIND(",",W257,FIND(",",W257,FIND(",",W257)+1)+1)+1,999)),MapTable!$A:$A,1,0))),"맵없음",
  ""),
)))))</f>
        <v/>
      </c>
      <c r="AC257" t="str">
        <f>IF(ISBLANK(AB257),"",IF(ISERROR(VLOOKUP(AB257,[3]DropTable!$A:$A,1,0)),"드랍없음",""))</f>
        <v/>
      </c>
      <c r="AE257" t="str">
        <f>IF(ISBLANK(AD257),"",IF(ISERROR(VLOOKUP(AD257,[3]DropTable!$A:$A,1,0)),"드랍없음",""))</f>
        <v/>
      </c>
      <c r="AG257">
        <v>9.8000000000000007</v>
      </c>
      <c r="AH257">
        <v>1</v>
      </c>
    </row>
    <row r="258" spans="1:34" x14ac:dyDescent="0.3">
      <c r="A258">
        <v>5</v>
      </c>
      <c r="B258">
        <v>21</v>
      </c>
      <c r="C258">
        <f>IF(OR($L258=TRUE,$A258=0,MOD($A258,ChapterTable!$S$20)&lt;&gt;0),
MAX(0,INT(($B258+ChapterTable!$Q$26+VLOOKUP(SUBSTITUTE(C$1,"성장단계","")&amp;"단계오프셋",ChapterTable!$S:$T,2,0))/ChapterTable!$Q$23)),
MAX(0,INT(($B258+ChapterTable!$S$26+VLOOKUP(SUBSTITUTE(C$1,"성장단계","")&amp;"보스단계오프셋",ChapterTable!$S:$T,2,0))/ChapterTable!$S$23)))</f>
        <v>2</v>
      </c>
      <c r="D258">
        <f>IF(OR($L258=TRUE,$A258=0,MOD($A258,ChapterTable!$S$20)&lt;&gt;0),
MAX(0,INT(($B258+ChapterTable!$Q$26+VLOOKUP(SUBSTITUTE(D$1,"성장단계","")&amp;"단계오프셋",ChapterTable!$S:$T,2,0))/ChapterTable!$Q$23)),
MAX(0,INT(($B258+ChapterTable!$S$26+VLOOKUP(SUBSTITUTE(D$1,"성장단계","")&amp;"보스단계오프셋",ChapterTable!$S:$T,2,0))/ChapterTable!$S$23)))</f>
        <v>2</v>
      </c>
      <c r="E258" s="1">
        <f ca="1">IF(AND($A258=0,$B258=1),
    VLOOKUP(1,ChapterTable!$1:$1048576,MATCH("최종"&amp;SUBSTITUTE(SUBSTITUTE(E$1,"standard",""),"|Float",""),ChapterTable!$1:$1,0),0)*ChapterTable!$Q$17,
  IF(AND($A258=0,$B258=0),
    E259,
  IF($B258=0,
    VLOOKUP($A258,ChapterTable!$1:$1048576,MATCH("최종"&amp;SUBSTITUTE(SUBSTITUTE(E$1,"standard",""),"|Float",""),ChapterTable!$1:$1,0),0),
  IF($B258=1,
    IF($L258=FALSE,
      VLOOKUP($A258,ChapterTable!$1:$1048576,MATCH("최종"&amp;SUBSTITUTE(SUBSTITUTE(E$1,"standard",""),"|Float",""),ChapterTable!$1:$1,0),0),
      VLOOKUP($A258-ChapterTable!$Q$11,ChapterTable!$1:$1048576,MATCH("최종"&amp;SUBSTITUTE(SUBSTITUTE(E$1,"standard",""),"|Float",""),ChapterTable!$1:$1,0),0)*ChapterTable!$Q$14
    ),
  OFFSET(E258,-$B258+IF($L258,1,0),0)*
    (VLOOKUP(SUBSTITUTE(SUBSTITUTE(E$1,"standard",""),"|Float","")&amp;"인게임누적곱배수",ChapterTable!$S:$T,2,0)^C258
    +VLOOKUP(SUBSTITUTE(SUBSTITUTE(E$1,"standard",""),"|Float","")&amp;"인게임누적합배수",ChapterTable!$S:$T,2,0)*C258)
  )
  )
  )
)</f>
        <v>1549.125</v>
      </c>
      <c r="F258" s="1">
        <f ca="1">IF(AND($A258=0,$B258=1),
    VLOOKUP(1,ChapterTable!$1:$1048576,MATCH("최종"&amp;SUBSTITUTE(SUBSTITUTE(F$1,"standard",""),"|Float",""),ChapterTable!$1:$1,0),0)*ChapterTable!$Q$17,
  IF(AND($A258=0,$B258=0),
    F259,
  IF($B258=0,
    VLOOKUP($A258,ChapterTable!$1:$1048576,MATCH("최종"&amp;SUBSTITUTE(SUBSTITUTE(F$1,"standard",""),"|Float",""),ChapterTable!$1:$1,0),0),
  IF($B258=1,
    IF($L258=FALSE,
      VLOOKUP($A258,ChapterTable!$1:$1048576,MATCH("최종"&amp;SUBSTITUTE(SUBSTITUTE(F$1,"standard",""),"|Float",""),ChapterTable!$1:$1,0),0),
      VLOOKUP($A258-ChapterTable!$Q$11,ChapterTable!$1:$1048576,MATCH("최종"&amp;SUBSTITUTE(SUBSTITUTE(F$1,"standard",""),"|Float",""),ChapterTable!$1:$1,0),0)*ChapterTable!$Q$14
    ),
  OFFSET(F258,-$B258+IF($L258,1,0),0)*
    (VLOOKUP(SUBSTITUTE(SUBSTITUTE(F$1,"standard",""),"|Float","")&amp;"인게임누적곱배수",ChapterTable!$S:$T,2,0)^D258
    +VLOOKUP(SUBSTITUTE(SUBSTITUTE(F$1,"standard",""),"|Float","")&amp;"인게임누적합배수",ChapterTable!$S:$T,2,0)*D258)
  )
  )
  )
)</f>
        <v>708.75</v>
      </c>
      <c r="G258" t="s">
        <v>76</v>
      </c>
      <c r="J258" t="str">
        <f>IF(ISBLANK(I258),"",
IFERROR(VLOOKUP(I258,[1]StringTable!$1:$1048576,MATCH([1]StringTable!$B$1,[1]StringTable!$1:$1,0),0),
IFERROR(VLOOKUP(I258,[1]InApkStringTable!$1:$1048576,MATCH([1]InApkStringTable!$B$1,[1]InApkStringTable!$1:$1,0),0),
"스트링없음")))</f>
        <v/>
      </c>
      <c r="L258" t="b">
        <v>0</v>
      </c>
      <c r="M258" t="s">
        <v>24</v>
      </c>
      <c r="N258" t="str">
        <f>IF(ISBLANK(M258),"",IF(ISERROR(VLOOKUP(M258,MapTable!$A:$A,1,0)),"맵없음",""))</f>
        <v/>
      </c>
      <c r="O258">
        <f t="shared" si="13"/>
        <v>3</v>
      </c>
      <c r="Q258">
        <f t="shared" si="14"/>
        <v>3</v>
      </c>
      <c r="R258" t="b">
        <f t="shared" ca="1" si="15"/>
        <v>0</v>
      </c>
      <c r="T258" t="b">
        <f t="shared" ca="1" si="16"/>
        <v>0</v>
      </c>
      <c r="V258" t="str">
        <f>IF(ISBLANK(U258),"",IF(ISERROR(VLOOKUP(U258,MapTable!$A:$A,1,0)),"맵없음",""))</f>
        <v/>
      </c>
      <c r="X258" t="str">
        <f>IF(ISBLANK(W258),"",
IF(ISERROR(FIND(",",W258)),
  IF(ISERROR(VLOOKUP(W258,MapTable!$A:$A,1,0)),"맵없음",
  ""),
IF(ISERROR(FIND(",",W258,FIND(",",W258)+1)),
  IF(OR(ISERROR(VLOOKUP(LEFT(W258,FIND(",",W258)-1),MapTable!$A:$A,1,0)),ISERROR(VLOOKUP(TRIM(MID(W258,FIND(",",W258)+1,999)),MapTable!$A:$A,1,0))),"맵없음",
  ""),
IF(ISERROR(FIND(",",W258,FIND(",",W258,FIND(",",W258)+1)+1)),
  IF(OR(ISERROR(VLOOKUP(LEFT(W258,FIND(",",W258)-1),MapTable!$A:$A,1,0)),ISERROR(VLOOKUP(TRIM(MID(W258,FIND(",",W258)+1,FIND(",",W258,FIND(",",W258)+1)-FIND(",",W258)-1)),MapTable!$A:$A,1,0)),ISERROR(VLOOKUP(TRIM(MID(W258,FIND(",",W258,FIND(",",W258)+1)+1,999)),MapTable!$A:$A,1,0))),"맵없음",
  ""),
IF(ISERROR(FIND(",",W258,FIND(",",W258,FIND(",",W258,FIND(",",W258)+1)+1)+1)),
  IF(OR(ISERROR(VLOOKUP(LEFT(W258,FIND(",",W258)-1),MapTable!$A:$A,1,0)),ISERROR(VLOOKUP(TRIM(MID(W258,FIND(",",W258)+1,FIND(",",W258,FIND(",",W258)+1)-FIND(",",W258)-1)),MapTable!$A:$A,1,0)),ISERROR(VLOOKUP(TRIM(MID(W258,FIND(",",W258,FIND(",",W258)+1)+1,FIND(",",W258,FIND(",",W258,FIND(",",W258)+1)+1)-FIND(",",W258,FIND(",",W258)+1)-1)),MapTable!$A:$A,1,0)),ISERROR(VLOOKUP(TRIM(MID(W258,FIND(",",W258,FIND(",",W258,FIND(",",W258)+1)+1)+1,999)),MapTable!$A:$A,1,0))),"맵없음",
  ""),
)))))</f>
        <v/>
      </c>
      <c r="AC258" t="str">
        <f>IF(ISBLANK(AB258),"",IF(ISERROR(VLOOKUP(AB258,[3]DropTable!$A:$A,1,0)),"드랍없음",""))</f>
        <v/>
      </c>
      <c r="AE258" t="str">
        <f>IF(ISBLANK(AD258),"",IF(ISERROR(VLOOKUP(AD258,[3]DropTable!$A:$A,1,0)),"드랍없음",""))</f>
        <v/>
      </c>
      <c r="AG258">
        <v>9.8000000000000007</v>
      </c>
      <c r="AH258">
        <v>1</v>
      </c>
    </row>
    <row r="259" spans="1:34" x14ac:dyDescent="0.3">
      <c r="A259">
        <v>5</v>
      </c>
      <c r="B259">
        <v>22</v>
      </c>
      <c r="C259">
        <f>IF(OR($L259=TRUE,$A259=0,MOD($A259,ChapterTable!$S$20)&lt;&gt;0),
MAX(0,INT(($B259+ChapterTable!$Q$26+VLOOKUP(SUBSTITUTE(C$1,"성장단계","")&amp;"단계오프셋",ChapterTable!$S:$T,2,0))/ChapterTable!$Q$23)),
MAX(0,INT(($B259+ChapterTable!$S$26+VLOOKUP(SUBSTITUTE(C$1,"성장단계","")&amp;"보스단계오프셋",ChapterTable!$S:$T,2,0))/ChapterTable!$S$23)))</f>
        <v>2</v>
      </c>
      <c r="D259">
        <f>IF(OR($L259=TRUE,$A259=0,MOD($A259,ChapterTable!$S$20)&lt;&gt;0),
MAX(0,INT(($B259+ChapterTable!$Q$26+VLOOKUP(SUBSTITUTE(D$1,"성장단계","")&amp;"단계오프셋",ChapterTable!$S:$T,2,0))/ChapterTable!$Q$23)),
MAX(0,INT(($B259+ChapterTable!$S$26+VLOOKUP(SUBSTITUTE(D$1,"성장단계","")&amp;"보스단계오프셋",ChapterTable!$S:$T,2,0))/ChapterTable!$S$23)))</f>
        <v>2</v>
      </c>
      <c r="E259" s="1">
        <f ca="1">IF(AND($A259=0,$B259=1),
    VLOOKUP(1,ChapterTable!$1:$1048576,MATCH("최종"&amp;SUBSTITUTE(SUBSTITUTE(E$1,"standard",""),"|Float",""),ChapterTable!$1:$1,0),0)*ChapterTable!$Q$17,
  IF(AND($A259=0,$B259=0),
    E260,
  IF($B259=0,
    VLOOKUP($A259,ChapterTable!$1:$1048576,MATCH("최종"&amp;SUBSTITUTE(SUBSTITUTE(E$1,"standard",""),"|Float",""),ChapterTable!$1:$1,0),0),
  IF($B259=1,
    IF($L259=FALSE,
      VLOOKUP($A259,ChapterTable!$1:$1048576,MATCH("최종"&amp;SUBSTITUTE(SUBSTITUTE(E$1,"standard",""),"|Float",""),ChapterTable!$1:$1,0),0),
      VLOOKUP($A259-ChapterTable!$Q$11,ChapterTable!$1:$1048576,MATCH("최종"&amp;SUBSTITUTE(SUBSTITUTE(E$1,"standard",""),"|Float",""),ChapterTable!$1:$1,0),0)*ChapterTable!$Q$14
    ),
  OFFSET(E259,-$B259+IF($L259,1,0),0)*
    (VLOOKUP(SUBSTITUTE(SUBSTITUTE(E$1,"standard",""),"|Float","")&amp;"인게임누적곱배수",ChapterTable!$S:$T,2,0)^C259
    +VLOOKUP(SUBSTITUTE(SUBSTITUTE(E$1,"standard",""),"|Float","")&amp;"인게임누적합배수",ChapterTable!$S:$T,2,0)*C259)
  )
  )
  )
)</f>
        <v>1549.125</v>
      </c>
      <c r="F259" s="1">
        <f ca="1">IF(AND($A259=0,$B259=1),
    VLOOKUP(1,ChapterTable!$1:$1048576,MATCH("최종"&amp;SUBSTITUTE(SUBSTITUTE(F$1,"standard",""),"|Float",""),ChapterTable!$1:$1,0),0)*ChapterTable!$Q$17,
  IF(AND($A259=0,$B259=0),
    F260,
  IF($B259=0,
    VLOOKUP($A259,ChapterTable!$1:$1048576,MATCH("최종"&amp;SUBSTITUTE(SUBSTITUTE(F$1,"standard",""),"|Float",""),ChapterTable!$1:$1,0),0),
  IF($B259=1,
    IF($L259=FALSE,
      VLOOKUP($A259,ChapterTable!$1:$1048576,MATCH("최종"&amp;SUBSTITUTE(SUBSTITUTE(F$1,"standard",""),"|Float",""),ChapterTable!$1:$1,0),0),
      VLOOKUP($A259-ChapterTable!$Q$11,ChapterTable!$1:$1048576,MATCH("최종"&amp;SUBSTITUTE(SUBSTITUTE(F$1,"standard",""),"|Float",""),ChapterTable!$1:$1,0),0)*ChapterTable!$Q$14
    ),
  OFFSET(F259,-$B259+IF($L259,1,0),0)*
    (VLOOKUP(SUBSTITUTE(SUBSTITUTE(F$1,"standard",""),"|Float","")&amp;"인게임누적곱배수",ChapterTable!$S:$T,2,0)^D259
    +VLOOKUP(SUBSTITUTE(SUBSTITUTE(F$1,"standard",""),"|Float","")&amp;"인게임누적합배수",ChapterTable!$S:$T,2,0)*D259)
  )
  )
  )
)</f>
        <v>708.75</v>
      </c>
      <c r="G259" t="s">
        <v>76</v>
      </c>
      <c r="J259" t="str">
        <f>IF(ISBLANK(I259),"",
IFERROR(VLOOKUP(I259,[1]StringTable!$1:$1048576,MATCH([1]StringTable!$B$1,[1]StringTable!$1:$1,0),0),
IFERROR(VLOOKUP(I259,[1]InApkStringTable!$1:$1048576,MATCH([1]InApkStringTable!$B$1,[1]InApkStringTable!$1:$1,0),0),
"스트링없음")))</f>
        <v/>
      </c>
      <c r="L259" t="b">
        <v>0</v>
      </c>
      <c r="M259" t="s">
        <v>24</v>
      </c>
      <c r="N259" t="str">
        <f>IF(ISBLANK(M259),"",IF(ISERROR(VLOOKUP(M259,MapTable!$A:$A,1,0)),"맵없음",""))</f>
        <v/>
      </c>
      <c r="O259">
        <f t="shared" ref="O259:O322" si="17">IF(B259=0,0,
  IF(AND(L259=FALSE,A259&lt;&gt;0,MOD(A259,7)=0),21,
  IF(MOD(B259,10)=0,21,
  IF(MOD(B259,10)=5,11,
  IF(MOD(B259,10)=9,INT(B259/10)+91,
  INT(B259/10+1))))))</f>
        <v>3</v>
      </c>
      <c r="Q259">
        <f t="shared" ref="Q259:Q322" si="18">IF(ISBLANK(P259),O259,P259)</f>
        <v>3</v>
      </c>
      <c r="R259" t="b">
        <f t="shared" ref="R259:R322" ca="1" si="19">IF(OR(B259=0,OFFSET(B259,1,0)=0),FALSE,
IF(OFFSET(O259,1,0)=21,TRUE,FALSE))</f>
        <v>0</v>
      </c>
      <c r="T259" t="b">
        <f t="shared" ref="T259:T322" ca="1" si="20">IF(ISBLANK(S259),R259,S259)</f>
        <v>0</v>
      </c>
      <c r="V259" t="str">
        <f>IF(ISBLANK(U259),"",IF(ISERROR(VLOOKUP(U259,MapTable!$A:$A,1,0)),"맵없음",""))</f>
        <v/>
      </c>
      <c r="X259" t="str">
        <f>IF(ISBLANK(W259),"",
IF(ISERROR(FIND(",",W259)),
  IF(ISERROR(VLOOKUP(W259,MapTable!$A:$A,1,0)),"맵없음",
  ""),
IF(ISERROR(FIND(",",W259,FIND(",",W259)+1)),
  IF(OR(ISERROR(VLOOKUP(LEFT(W259,FIND(",",W259)-1),MapTable!$A:$A,1,0)),ISERROR(VLOOKUP(TRIM(MID(W259,FIND(",",W259)+1,999)),MapTable!$A:$A,1,0))),"맵없음",
  ""),
IF(ISERROR(FIND(",",W259,FIND(",",W259,FIND(",",W259)+1)+1)),
  IF(OR(ISERROR(VLOOKUP(LEFT(W259,FIND(",",W259)-1),MapTable!$A:$A,1,0)),ISERROR(VLOOKUP(TRIM(MID(W259,FIND(",",W259)+1,FIND(",",W259,FIND(",",W259)+1)-FIND(",",W259)-1)),MapTable!$A:$A,1,0)),ISERROR(VLOOKUP(TRIM(MID(W259,FIND(",",W259,FIND(",",W259)+1)+1,999)),MapTable!$A:$A,1,0))),"맵없음",
  ""),
IF(ISERROR(FIND(",",W259,FIND(",",W259,FIND(",",W259,FIND(",",W259)+1)+1)+1)),
  IF(OR(ISERROR(VLOOKUP(LEFT(W259,FIND(",",W259)-1),MapTable!$A:$A,1,0)),ISERROR(VLOOKUP(TRIM(MID(W259,FIND(",",W259)+1,FIND(",",W259,FIND(",",W259)+1)-FIND(",",W259)-1)),MapTable!$A:$A,1,0)),ISERROR(VLOOKUP(TRIM(MID(W259,FIND(",",W259,FIND(",",W259)+1)+1,FIND(",",W259,FIND(",",W259,FIND(",",W259)+1)+1)-FIND(",",W259,FIND(",",W259)+1)-1)),MapTable!$A:$A,1,0)),ISERROR(VLOOKUP(TRIM(MID(W259,FIND(",",W259,FIND(",",W259,FIND(",",W259)+1)+1)+1,999)),MapTable!$A:$A,1,0))),"맵없음",
  ""),
)))))</f>
        <v/>
      </c>
      <c r="AC259" t="str">
        <f>IF(ISBLANK(AB259),"",IF(ISERROR(VLOOKUP(AB259,[3]DropTable!$A:$A,1,0)),"드랍없음",""))</f>
        <v/>
      </c>
      <c r="AE259" t="str">
        <f>IF(ISBLANK(AD259),"",IF(ISERROR(VLOOKUP(AD259,[3]DropTable!$A:$A,1,0)),"드랍없음",""))</f>
        <v/>
      </c>
      <c r="AG259">
        <v>9.8000000000000007</v>
      </c>
      <c r="AH259">
        <v>1</v>
      </c>
    </row>
    <row r="260" spans="1:34" x14ac:dyDescent="0.3">
      <c r="A260">
        <v>5</v>
      </c>
      <c r="B260">
        <v>23</v>
      </c>
      <c r="C260">
        <f>IF(OR($L260=TRUE,$A260=0,MOD($A260,ChapterTable!$S$20)&lt;&gt;0),
MAX(0,INT(($B260+ChapterTable!$Q$26+VLOOKUP(SUBSTITUTE(C$1,"성장단계","")&amp;"단계오프셋",ChapterTable!$S:$T,2,0))/ChapterTable!$Q$23)),
MAX(0,INT(($B260+ChapterTable!$S$26+VLOOKUP(SUBSTITUTE(C$1,"성장단계","")&amp;"보스단계오프셋",ChapterTable!$S:$T,2,0))/ChapterTable!$S$23)))</f>
        <v>2</v>
      </c>
      <c r="D260">
        <f>IF(OR($L260=TRUE,$A260=0,MOD($A260,ChapterTable!$S$20)&lt;&gt;0),
MAX(0,INT(($B260+ChapterTable!$Q$26+VLOOKUP(SUBSTITUTE(D$1,"성장단계","")&amp;"단계오프셋",ChapterTable!$S:$T,2,0))/ChapterTable!$Q$23)),
MAX(0,INT(($B260+ChapterTable!$S$26+VLOOKUP(SUBSTITUTE(D$1,"성장단계","")&amp;"보스단계오프셋",ChapterTable!$S:$T,2,0))/ChapterTable!$S$23)))</f>
        <v>2</v>
      </c>
      <c r="E260" s="1">
        <f ca="1">IF(AND($A260=0,$B260=1),
    VLOOKUP(1,ChapterTable!$1:$1048576,MATCH("최종"&amp;SUBSTITUTE(SUBSTITUTE(E$1,"standard",""),"|Float",""),ChapterTable!$1:$1,0),0)*ChapterTable!$Q$17,
  IF(AND($A260=0,$B260=0),
    E261,
  IF($B260=0,
    VLOOKUP($A260,ChapterTable!$1:$1048576,MATCH("최종"&amp;SUBSTITUTE(SUBSTITUTE(E$1,"standard",""),"|Float",""),ChapterTable!$1:$1,0),0),
  IF($B260=1,
    IF($L260=FALSE,
      VLOOKUP($A260,ChapterTable!$1:$1048576,MATCH("최종"&amp;SUBSTITUTE(SUBSTITUTE(E$1,"standard",""),"|Float",""),ChapterTable!$1:$1,0),0),
      VLOOKUP($A260-ChapterTable!$Q$11,ChapterTable!$1:$1048576,MATCH("최종"&amp;SUBSTITUTE(SUBSTITUTE(E$1,"standard",""),"|Float",""),ChapterTable!$1:$1,0),0)*ChapterTable!$Q$14
    ),
  OFFSET(E260,-$B260+IF($L260,1,0),0)*
    (VLOOKUP(SUBSTITUTE(SUBSTITUTE(E$1,"standard",""),"|Float","")&amp;"인게임누적곱배수",ChapterTable!$S:$T,2,0)^C260
    +VLOOKUP(SUBSTITUTE(SUBSTITUTE(E$1,"standard",""),"|Float","")&amp;"인게임누적합배수",ChapterTable!$S:$T,2,0)*C260)
  )
  )
  )
)</f>
        <v>1549.125</v>
      </c>
      <c r="F260" s="1">
        <f ca="1">IF(AND($A260=0,$B260=1),
    VLOOKUP(1,ChapterTable!$1:$1048576,MATCH("최종"&amp;SUBSTITUTE(SUBSTITUTE(F$1,"standard",""),"|Float",""),ChapterTable!$1:$1,0),0)*ChapterTable!$Q$17,
  IF(AND($A260=0,$B260=0),
    F261,
  IF($B260=0,
    VLOOKUP($A260,ChapterTable!$1:$1048576,MATCH("최종"&amp;SUBSTITUTE(SUBSTITUTE(F$1,"standard",""),"|Float",""),ChapterTable!$1:$1,0),0),
  IF($B260=1,
    IF($L260=FALSE,
      VLOOKUP($A260,ChapterTable!$1:$1048576,MATCH("최종"&amp;SUBSTITUTE(SUBSTITUTE(F$1,"standard",""),"|Float",""),ChapterTable!$1:$1,0),0),
      VLOOKUP($A260-ChapterTable!$Q$11,ChapterTable!$1:$1048576,MATCH("최종"&amp;SUBSTITUTE(SUBSTITUTE(F$1,"standard",""),"|Float",""),ChapterTable!$1:$1,0),0)*ChapterTable!$Q$14
    ),
  OFFSET(F260,-$B260+IF($L260,1,0),0)*
    (VLOOKUP(SUBSTITUTE(SUBSTITUTE(F$1,"standard",""),"|Float","")&amp;"인게임누적곱배수",ChapterTable!$S:$T,2,0)^D260
    +VLOOKUP(SUBSTITUTE(SUBSTITUTE(F$1,"standard",""),"|Float","")&amp;"인게임누적합배수",ChapterTable!$S:$T,2,0)*D260)
  )
  )
  )
)</f>
        <v>708.75</v>
      </c>
      <c r="G260" t="s">
        <v>76</v>
      </c>
      <c r="J260" t="str">
        <f>IF(ISBLANK(I260),"",
IFERROR(VLOOKUP(I260,[1]StringTable!$1:$1048576,MATCH([1]StringTable!$B$1,[1]StringTable!$1:$1,0),0),
IFERROR(VLOOKUP(I260,[1]InApkStringTable!$1:$1048576,MATCH([1]InApkStringTable!$B$1,[1]InApkStringTable!$1:$1,0),0),
"스트링없음")))</f>
        <v/>
      </c>
      <c r="L260" t="b">
        <v>0</v>
      </c>
      <c r="M260" t="s">
        <v>24</v>
      </c>
      <c r="N260" t="str">
        <f>IF(ISBLANK(M260),"",IF(ISERROR(VLOOKUP(M260,MapTable!$A:$A,1,0)),"맵없음",""))</f>
        <v/>
      </c>
      <c r="O260">
        <f t="shared" si="17"/>
        <v>3</v>
      </c>
      <c r="Q260">
        <f t="shared" si="18"/>
        <v>3</v>
      </c>
      <c r="R260" t="b">
        <f t="shared" ca="1" si="19"/>
        <v>0</v>
      </c>
      <c r="T260" t="b">
        <f t="shared" ca="1" si="20"/>
        <v>0</v>
      </c>
      <c r="V260" t="str">
        <f>IF(ISBLANK(U260),"",IF(ISERROR(VLOOKUP(U260,MapTable!$A:$A,1,0)),"맵없음",""))</f>
        <v/>
      </c>
      <c r="X260" t="str">
        <f>IF(ISBLANK(W260),"",
IF(ISERROR(FIND(",",W260)),
  IF(ISERROR(VLOOKUP(W260,MapTable!$A:$A,1,0)),"맵없음",
  ""),
IF(ISERROR(FIND(",",W260,FIND(",",W260)+1)),
  IF(OR(ISERROR(VLOOKUP(LEFT(W260,FIND(",",W260)-1),MapTable!$A:$A,1,0)),ISERROR(VLOOKUP(TRIM(MID(W260,FIND(",",W260)+1,999)),MapTable!$A:$A,1,0))),"맵없음",
  ""),
IF(ISERROR(FIND(",",W260,FIND(",",W260,FIND(",",W260)+1)+1)),
  IF(OR(ISERROR(VLOOKUP(LEFT(W260,FIND(",",W260)-1),MapTable!$A:$A,1,0)),ISERROR(VLOOKUP(TRIM(MID(W260,FIND(",",W260)+1,FIND(",",W260,FIND(",",W260)+1)-FIND(",",W260)-1)),MapTable!$A:$A,1,0)),ISERROR(VLOOKUP(TRIM(MID(W260,FIND(",",W260,FIND(",",W260)+1)+1,999)),MapTable!$A:$A,1,0))),"맵없음",
  ""),
IF(ISERROR(FIND(",",W260,FIND(",",W260,FIND(",",W260,FIND(",",W260)+1)+1)+1)),
  IF(OR(ISERROR(VLOOKUP(LEFT(W260,FIND(",",W260)-1),MapTable!$A:$A,1,0)),ISERROR(VLOOKUP(TRIM(MID(W260,FIND(",",W260)+1,FIND(",",W260,FIND(",",W260)+1)-FIND(",",W260)-1)),MapTable!$A:$A,1,0)),ISERROR(VLOOKUP(TRIM(MID(W260,FIND(",",W260,FIND(",",W260)+1)+1,FIND(",",W260,FIND(",",W260,FIND(",",W260)+1)+1)-FIND(",",W260,FIND(",",W260)+1)-1)),MapTable!$A:$A,1,0)),ISERROR(VLOOKUP(TRIM(MID(W260,FIND(",",W260,FIND(",",W260,FIND(",",W260)+1)+1)+1,999)),MapTable!$A:$A,1,0))),"맵없음",
  ""),
)))))</f>
        <v/>
      </c>
      <c r="AC260" t="str">
        <f>IF(ISBLANK(AB260),"",IF(ISERROR(VLOOKUP(AB260,[3]DropTable!$A:$A,1,0)),"드랍없음",""))</f>
        <v/>
      </c>
      <c r="AE260" t="str">
        <f>IF(ISBLANK(AD260),"",IF(ISERROR(VLOOKUP(AD260,[3]DropTable!$A:$A,1,0)),"드랍없음",""))</f>
        <v/>
      </c>
      <c r="AG260">
        <v>9.8000000000000007</v>
      </c>
      <c r="AH260">
        <v>1</v>
      </c>
    </row>
    <row r="261" spans="1:34" x14ac:dyDescent="0.3">
      <c r="A261">
        <v>5</v>
      </c>
      <c r="B261">
        <v>24</v>
      </c>
      <c r="C261">
        <f>IF(OR($L261=TRUE,$A261=0,MOD($A261,ChapterTable!$S$20)&lt;&gt;0),
MAX(0,INT(($B261+ChapterTable!$Q$26+VLOOKUP(SUBSTITUTE(C$1,"성장단계","")&amp;"단계오프셋",ChapterTable!$S:$T,2,0))/ChapterTable!$Q$23)),
MAX(0,INT(($B261+ChapterTable!$S$26+VLOOKUP(SUBSTITUTE(C$1,"성장단계","")&amp;"보스단계오프셋",ChapterTable!$S:$T,2,0))/ChapterTable!$S$23)))</f>
        <v>2</v>
      </c>
      <c r="D261">
        <f>IF(OR($L261=TRUE,$A261=0,MOD($A261,ChapterTable!$S$20)&lt;&gt;0),
MAX(0,INT(($B261+ChapterTable!$Q$26+VLOOKUP(SUBSTITUTE(D$1,"성장단계","")&amp;"단계오프셋",ChapterTable!$S:$T,2,0))/ChapterTable!$Q$23)),
MAX(0,INT(($B261+ChapterTable!$S$26+VLOOKUP(SUBSTITUTE(D$1,"성장단계","")&amp;"보스단계오프셋",ChapterTable!$S:$T,2,0))/ChapterTable!$S$23)))</f>
        <v>2</v>
      </c>
      <c r="E261" s="1">
        <f ca="1">IF(AND($A261=0,$B261=1),
    VLOOKUP(1,ChapterTable!$1:$1048576,MATCH("최종"&amp;SUBSTITUTE(SUBSTITUTE(E$1,"standard",""),"|Float",""),ChapterTable!$1:$1,0),0)*ChapterTable!$Q$17,
  IF(AND($A261=0,$B261=0),
    E262,
  IF($B261=0,
    VLOOKUP($A261,ChapterTable!$1:$1048576,MATCH("최종"&amp;SUBSTITUTE(SUBSTITUTE(E$1,"standard",""),"|Float",""),ChapterTable!$1:$1,0),0),
  IF($B261=1,
    IF($L261=FALSE,
      VLOOKUP($A261,ChapterTable!$1:$1048576,MATCH("최종"&amp;SUBSTITUTE(SUBSTITUTE(E$1,"standard",""),"|Float",""),ChapterTable!$1:$1,0),0),
      VLOOKUP($A261-ChapterTable!$Q$11,ChapterTable!$1:$1048576,MATCH("최종"&amp;SUBSTITUTE(SUBSTITUTE(E$1,"standard",""),"|Float",""),ChapterTable!$1:$1,0),0)*ChapterTable!$Q$14
    ),
  OFFSET(E261,-$B261+IF($L261,1,0),0)*
    (VLOOKUP(SUBSTITUTE(SUBSTITUTE(E$1,"standard",""),"|Float","")&amp;"인게임누적곱배수",ChapterTable!$S:$T,2,0)^C261
    +VLOOKUP(SUBSTITUTE(SUBSTITUTE(E$1,"standard",""),"|Float","")&amp;"인게임누적합배수",ChapterTable!$S:$T,2,0)*C261)
  )
  )
  )
)</f>
        <v>1549.125</v>
      </c>
      <c r="F261" s="1">
        <f ca="1">IF(AND($A261=0,$B261=1),
    VLOOKUP(1,ChapterTable!$1:$1048576,MATCH("최종"&amp;SUBSTITUTE(SUBSTITUTE(F$1,"standard",""),"|Float",""),ChapterTable!$1:$1,0),0)*ChapterTable!$Q$17,
  IF(AND($A261=0,$B261=0),
    F262,
  IF($B261=0,
    VLOOKUP($A261,ChapterTable!$1:$1048576,MATCH("최종"&amp;SUBSTITUTE(SUBSTITUTE(F$1,"standard",""),"|Float",""),ChapterTable!$1:$1,0),0),
  IF($B261=1,
    IF($L261=FALSE,
      VLOOKUP($A261,ChapterTable!$1:$1048576,MATCH("최종"&amp;SUBSTITUTE(SUBSTITUTE(F$1,"standard",""),"|Float",""),ChapterTable!$1:$1,0),0),
      VLOOKUP($A261-ChapterTable!$Q$11,ChapterTable!$1:$1048576,MATCH("최종"&amp;SUBSTITUTE(SUBSTITUTE(F$1,"standard",""),"|Float",""),ChapterTable!$1:$1,0),0)*ChapterTable!$Q$14
    ),
  OFFSET(F261,-$B261+IF($L261,1,0),0)*
    (VLOOKUP(SUBSTITUTE(SUBSTITUTE(F$1,"standard",""),"|Float","")&amp;"인게임누적곱배수",ChapterTable!$S:$T,2,0)^D261
    +VLOOKUP(SUBSTITUTE(SUBSTITUTE(F$1,"standard",""),"|Float","")&amp;"인게임누적합배수",ChapterTable!$S:$T,2,0)*D261)
  )
  )
  )
)</f>
        <v>708.75</v>
      </c>
      <c r="G261" t="s">
        <v>76</v>
      </c>
      <c r="J261" t="str">
        <f>IF(ISBLANK(I261),"",
IFERROR(VLOOKUP(I261,[1]StringTable!$1:$1048576,MATCH([1]StringTable!$B$1,[1]StringTable!$1:$1,0),0),
IFERROR(VLOOKUP(I261,[1]InApkStringTable!$1:$1048576,MATCH([1]InApkStringTable!$B$1,[1]InApkStringTable!$1:$1,0),0),
"스트링없음")))</f>
        <v/>
      </c>
      <c r="L261" t="b">
        <v>0</v>
      </c>
      <c r="M261" t="s">
        <v>24</v>
      </c>
      <c r="N261" t="str">
        <f>IF(ISBLANK(M261),"",IF(ISERROR(VLOOKUP(M261,MapTable!$A:$A,1,0)),"맵없음",""))</f>
        <v/>
      </c>
      <c r="O261">
        <f t="shared" si="17"/>
        <v>3</v>
      </c>
      <c r="Q261">
        <f t="shared" si="18"/>
        <v>3</v>
      </c>
      <c r="R261" t="b">
        <f t="shared" ca="1" si="19"/>
        <v>0</v>
      </c>
      <c r="T261" t="b">
        <f t="shared" ca="1" si="20"/>
        <v>0</v>
      </c>
      <c r="V261" t="str">
        <f>IF(ISBLANK(U261),"",IF(ISERROR(VLOOKUP(U261,MapTable!$A:$A,1,0)),"맵없음",""))</f>
        <v/>
      </c>
      <c r="X261" t="str">
        <f>IF(ISBLANK(W261),"",
IF(ISERROR(FIND(",",W261)),
  IF(ISERROR(VLOOKUP(W261,MapTable!$A:$A,1,0)),"맵없음",
  ""),
IF(ISERROR(FIND(",",W261,FIND(",",W261)+1)),
  IF(OR(ISERROR(VLOOKUP(LEFT(W261,FIND(",",W261)-1),MapTable!$A:$A,1,0)),ISERROR(VLOOKUP(TRIM(MID(W261,FIND(",",W261)+1,999)),MapTable!$A:$A,1,0))),"맵없음",
  ""),
IF(ISERROR(FIND(",",W261,FIND(",",W261,FIND(",",W261)+1)+1)),
  IF(OR(ISERROR(VLOOKUP(LEFT(W261,FIND(",",W261)-1),MapTable!$A:$A,1,0)),ISERROR(VLOOKUP(TRIM(MID(W261,FIND(",",W261)+1,FIND(",",W261,FIND(",",W261)+1)-FIND(",",W261)-1)),MapTable!$A:$A,1,0)),ISERROR(VLOOKUP(TRIM(MID(W261,FIND(",",W261,FIND(",",W261)+1)+1,999)),MapTable!$A:$A,1,0))),"맵없음",
  ""),
IF(ISERROR(FIND(",",W261,FIND(",",W261,FIND(",",W261,FIND(",",W261)+1)+1)+1)),
  IF(OR(ISERROR(VLOOKUP(LEFT(W261,FIND(",",W261)-1),MapTable!$A:$A,1,0)),ISERROR(VLOOKUP(TRIM(MID(W261,FIND(",",W261)+1,FIND(",",W261,FIND(",",W261)+1)-FIND(",",W261)-1)),MapTable!$A:$A,1,0)),ISERROR(VLOOKUP(TRIM(MID(W261,FIND(",",W261,FIND(",",W261)+1)+1,FIND(",",W261,FIND(",",W261,FIND(",",W261)+1)+1)-FIND(",",W261,FIND(",",W261)+1)-1)),MapTable!$A:$A,1,0)),ISERROR(VLOOKUP(TRIM(MID(W261,FIND(",",W261,FIND(",",W261,FIND(",",W261)+1)+1)+1,999)),MapTable!$A:$A,1,0))),"맵없음",
  ""),
)))))</f>
        <v/>
      </c>
      <c r="AC261" t="str">
        <f>IF(ISBLANK(AB261),"",IF(ISERROR(VLOOKUP(AB261,[3]DropTable!$A:$A,1,0)),"드랍없음",""))</f>
        <v/>
      </c>
      <c r="AE261" t="str">
        <f>IF(ISBLANK(AD261),"",IF(ISERROR(VLOOKUP(AD261,[3]DropTable!$A:$A,1,0)),"드랍없음",""))</f>
        <v/>
      </c>
      <c r="AG261">
        <v>9.8000000000000007</v>
      </c>
      <c r="AH261">
        <v>1</v>
      </c>
    </row>
    <row r="262" spans="1:34" x14ac:dyDescent="0.3">
      <c r="A262">
        <v>5</v>
      </c>
      <c r="B262">
        <v>25</v>
      </c>
      <c r="C262">
        <f>IF(OR($L262=TRUE,$A262=0,MOD($A262,ChapterTable!$S$20)&lt;&gt;0),
MAX(0,INT(($B262+ChapterTable!$Q$26+VLOOKUP(SUBSTITUTE(C$1,"성장단계","")&amp;"단계오프셋",ChapterTable!$S:$T,2,0))/ChapterTable!$Q$23)),
MAX(0,INT(($B262+ChapterTable!$S$26+VLOOKUP(SUBSTITUTE(C$1,"성장단계","")&amp;"보스단계오프셋",ChapterTable!$S:$T,2,0))/ChapterTable!$S$23)))</f>
        <v>2</v>
      </c>
      <c r="D262">
        <f>IF(OR($L262=TRUE,$A262=0,MOD($A262,ChapterTable!$S$20)&lt;&gt;0),
MAX(0,INT(($B262+ChapterTable!$Q$26+VLOOKUP(SUBSTITUTE(D$1,"성장단계","")&amp;"단계오프셋",ChapterTable!$S:$T,2,0))/ChapterTable!$Q$23)),
MAX(0,INT(($B262+ChapterTable!$S$26+VLOOKUP(SUBSTITUTE(D$1,"성장단계","")&amp;"보스단계오프셋",ChapterTable!$S:$T,2,0))/ChapterTable!$S$23)))</f>
        <v>2</v>
      </c>
      <c r="E262" s="1">
        <f ca="1">IF(AND($A262=0,$B262=1),
    VLOOKUP(1,ChapterTable!$1:$1048576,MATCH("최종"&amp;SUBSTITUTE(SUBSTITUTE(E$1,"standard",""),"|Float",""),ChapterTable!$1:$1,0),0)*ChapterTable!$Q$17,
  IF(AND($A262=0,$B262=0),
    E263,
  IF($B262=0,
    VLOOKUP($A262,ChapterTable!$1:$1048576,MATCH("최종"&amp;SUBSTITUTE(SUBSTITUTE(E$1,"standard",""),"|Float",""),ChapterTable!$1:$1,0),0),
  IF($B262=1,
    IF($L262=FALSE,
      VLOOKUP($A262,ChapterTable!$1:$1048576,MATCH("최종"&amp;SUBSTITUTE(SUBSTITUTE(E$1,"standard",""),"|Float",""),ChapterTable!$1:$1,0),0),
      VLOOKUP($A262-ChapterTable!$Q$11,ChapterTable!$1:$1048576,MATCH("최종"&amp;SUBSTITUTE(SUBSTITUTE(E$1,"standard",""),"|Float",""),ChapterTable!$1:$1,0),0)*ChapterTable!$Q$14
    ),
  OFFSET(E262,-$B262+IF($L262,1,0),0)*
    (VLOOKUP(SUBSTITUTE(SUBSTITUTE(E$1,"standard",""),"|Float","")&amp;"인게임누적곱배수",ChapterTable!$S:$T,2,0)^C262
    +VLOOKUP(SUBSTITUTE(SUBSTITUTE(E$1,"standard",""),"|Float","")&amp;"인게임누적합배수",ChapterTable!$S:$T,2,0)*C262)
  )
  )
  )
)</f>
        <v>1549.125</v>
      </c>
      <c r="F262" s="1">
        <f ca="1">IF(AND($A262=0,$B262=1),
    VLOOKUP(1,ChapterTable!$1:$1048576,MATCH("최종"&amp;SUBSTITUTE(SUBSTITUTE(F$1,"standard",""),"|Float",""),ChapterTable!$1:$1,0),0)*ChapterTable!$Q$17,
  IF(AND($A262=0,$B262=0),
    F263,
  IF($B262=0,
    VLOOKUP($A262,ChapterTable!$1:$1048576,MATCH("최종"&amp;SUBSTITUTE(SUBSTITUTE(F$1,"standard",""),"|Float",""),ChapterTable!$1:$1,0),0),
  IF($B262=1,
    IF($L262=FALSE,
      VLOOKUP($A262,ChapterTable!$1:$1048576,MATCH("최종"&amp;SUBSTITUTE(SUBSTITUTE(F$1,"standard",""),"|Float",""),ChapterTable!$1:$1,0),0),
      VLOOKUP($A262-ChapterTable!$Q$11,ChapterTable!$1:$1048576,MATCH("최종"&amp;SUBSTITUTE(SUBSTITUTE(F$1,"standard",""),"|Float",""),ChapterTable!$1:$1,0),0)*ChapterTable!$Q$14
    ),
  OFFSET(F262,-$B262+IF($L262,1,0),0)*
    (VLOOKUP(SUBSTITUTE(SUBSTITUTE(F$1,"standard",""),"|Float","")&amp;"인게임누적곱배수",ChapterTable!$S:$T,2,0)^D262
    +VLOOKUP(SUBSTITUTE(SUBSTITUTE(F$1,"standard",""),"|Float","")&amp;"인게임누적합배수",ChapterTable!$S:$T,2,0)*D262)
  )
  )
  )
)</f>
        <v>708.75</v>
      </c>
      <c r="G262" t="s">
        <v>76</v>
      </c>
      <c r="J262" t="str">
        <f>IF(ISBLANK(I262),"",
IFERROR(VLOOKUP(I262,[1]StringTable!$1:$1048576,MATCH([1]StringTable!$B$1,[1]StringTable!$1:$1,0),0),
IFERROR(VLOOKUP(I262,[1]InApkStringTable!$1:$1048576,MATCH([1]InApkStringTable!$B$1,[1]InApkStringTable!$1:$1,0),0),
"스트링없음")))</f>
        <v/>
      </c>
      <c r="L262" t="b">
        <v>0</v>
      </c>
      <c r="M262" t="s">
        <v>24</v>
      </c>
      <c r="N262" t="str">
        <f>IF(ISBLANK(M262),"",IF(ISERROR(VLOOKUP(M262,MapTable!$A:$A,1,0)),"맵없음",""))</f>
        <v/>
      </c>
      <c r="O262">
        <f t="shared" si="17"/>
        <v>11</v>
      </c>
      <c r="Q262">
        <f t="shared" si="18"/>
        <v>11</v>
      </c>
      <c r="R262" t="b">
        <f t="shared" ca="1" si="19"/>
        <v>0</v>
      </c>
      <c r="T262" t="b">
        <f t="shared" ca="1" si="20"/>
        <v>0</v>
      </c>
      <c r="V262" t="str">
        <f>IF(ISBLANK(U262),"",IF(ISERROR(VLOOKUP(U262,MapTable!$A:$A,1,0)),"맵없음",""))</f>
        <v/>
      </c>
      <c r="X262" t="str">
        <f>IF(ISBLANK(W262),"",
IF(ISERROR(FIND(",",W262)),
  IF(ISERROR(VLOOKUP(W262,MapTable!$A:$A,1,0)),"맵없음",
  ""),
IF(ISERROR(FIND(",",W262,FIND(",",W262)+1)),
  IF(OR(ISERROR(VLOOKUP(LEFT(W262,FIND(",",W262)-1),MapTable!$A:$A,1,0)),ISERROR(VLOOKUP(TRIM(MID(W262,FIND(",",W262)+1,999)),MapTable!$A:$A,1,0))),"맵없음",
  ""),
IF(ISERROR(FIND(",",W262,FIND(",",W262,FIND(",",W262)+1)+1)),
  IF(OR(ISERROR(VLOOKUP(LEFT(W262,FIND(",",W262)-1),MapTable!$A:$A,1,0)),ISERROR(VLOOKUP(TRIM(MID(W262,FIND(",",W262)+1,FIND(",",W262,FIND(",",W262)+1)-FIND(",",W262)-1)),MapTable!$A:$A,1,0)),ISERROR(VLOOKUP(TRIM(MID(W262,FIND(",",W262,FIND(",",W262)+1)+1,999)),MapTable!$A:$A,1,0))),"맵없음",
  ""),
IF(ISERROR(FIND(",",W262,FIND(",",W262,FIND(",",W262,FIND(",",W262)+1)+1)+1)),
  IF(OR(ISERROR(VLOOKUP(LEFT(W262,FIND(",",W262)-1),MapTable!$A:$A,1,0)),ISERROR(VLOOKUP(TRIM(MID(W262,FIND(",",W262)+1,FIND(",",W262,FIND(",",W262)+1)-FIND(",",W262)-1)),MapTable!$A:$A,1,0)),ISERROR(VLOOKUP(TRIM(MID(W262,FIND(",",W262,FIND(",",W262)+1)+1,FIND(",",W262,FIND(",",W262,FIND(",",W262)+1)+1)-FIND(",",W262,FIND(",",W262)+1)-1)),MapTable!$A:$A,1,0)),ISERROR(VLOOKUP(TRIM(MID(W262,FIND(",",W262,FIND(",",W262,FIND(",",W262)+1)+1)+1,999)),MapTable!$A:$A,1,0))),"맵없음",
  ""),
)))))</f>
        <v/>
      </c>
      <c r="AC262" t="str">
        <f>IF(ISBLANK(AB262),"",IF(ISERROR(VLOOKUP(AB262,[3]DropTable!$A:$A,1,0)),"드랍없음",""))</f>
        <v/>
      </c>
      <c r="AE262" t="str">
        <f>IF(ISBLANK(AD262),"",IF(ISERROR(VLOOKUP(AD262,[3]DropTable!$A:$A,1,0)),"드랍없음",""))</f>
        <v/>
      </c>
      <c r="AG262">
        <v>9.8000000000000007</v>
      </c>
      <c r="AH262">
        <v>1</v>
      </c>
    </row>
    <row r="263" spans="1:34" x14ac:dyDescent="0.3">
      <c r="A263">
        <v>5</v>
      </c>
      <c r="B263">
        <v>26</v>
      </c>
      <c r="C263">
        <f>IF(OR($L263=TRUE,$A263=0,MOD($A263,ChapterTable!$S$20)&lt;&gt;0),
MAX(0,INT(($B263+ChapterTable!$Q$26+VLOOKUP(SUBSTITUTE(C$1,"성장단계","")&amp;"단계오프셋",ChapterTable!$S:$T,2,0))/ChapterTable!$Q$23)),
MAX(0,INT(($B263+ChapterTable!$S$26+VLOOKUP(SUBSTITUTE(C$1,"성장단계","")&amp;"보스단계오프셋",ChapterTable!$S:$T,2,0))/ChapterTable!$S$23)))</f>
        <v>3</v>
      </c>
      <c r="D263">
        <f>IF(OR($L263=TRUE,$A263=0,MOD($A263,ChapterTable!$S$20)&lt;&gt;0),
MAX(0,INT(($B263+ChapterTable!$Q$26+VLOOKUP(SUBSTITUTE(D$1,"성장단계","")&amp;"단계오프셋",ChapterTable!$S:$T,2,0))/ChapterTable!$Q$23)),
MAX(0,INT(($B263+ChapterTable!$S$26+VLOOKUP(SUBSTITUTE(D$1,"성장단계","")&amp;"보스단계오프셋",ChapterTable!$S:$T,2,0))/ChapterTable!$S$23)))</f>
        <v>2</v>
      </c>
      <c r="E263" s="1">
        <f ca="1">IF(AND($A263=0,$B263=1),
    VLOOKUP(1,ChapterTable!$1:$1048576,MATCH("최종"&amp;SUBSTITUTE(SUBSTITUTE(E$1,"standard",""),"|Float",""),ChapterTable!$1:$1,0),0)*ChapterTable!$Q$17,
  IF(AND($A263=0,$B263=0),
    E264,
  IF($B263=0,
    VLOOKUP($A263,ChapterTable!$1:$1048576,MATCH("최종"&amp;SUBSTITUTE(SUBSTITUTE(E$1,"standard",""),"|Float",""),ChapterTable!$1:$1,0),0),
  IF($B263=1,
    IF($L263=FALSE,
      VLOOKUP($A263,ChapterTable!$1:$1048576,MATCH("최종"&amp;SUBSTITUTE(SUBSTITUTE(E$1,"standard",""),"|Float",""),ChapterTable!$1:$1,0),0),
      VLOOKUP($A263-ChapterTable!$Q$11,ChapterTable!$1:$1048576,MATCH("최종"&amp;SUBSTITUTE(SUBSTITUTE(E$1,"standard",""),"|Float",""),ChapterTable!$1:$1,0),0)*ChapterTable!$Q$14
    ),
  OFFSET(E263,-$B263+IF($L263,1,0),0)*
    (VLOOKUP(SUBSTITUTE(SUBSTITUTE(E$1,"standard",""),"|Float","")&amp;"인게임누적곱배수",ChapterTable!$S:$T,2,0)^C263
    +VLOOKUP(SUBSTITUTE(SUBSTITUTE(E$1,"standard",""),"|Float","")&amp;"인게임누적합배수",ChapterTable!$S:$T,2,0)*C263)
  )
  )
  )
)</f>
        <v>1868.0624999999998</v>
      </c>
      <c r="F263" s="1">
        <f ca="1">IF(AND($A263=0,$B263=1),
    VLOOKUP(1,ChapterTable!$1:$1048576,MATCH("최종"&amp;SUBSTITUTE(SUBSTITUTE(F$1,"standard",""),"|Float",""),ChapterTable!$1:$1,0),0)*ChapterTable!$Q$17,
  IF(AND($A263=0,$B263=0),
    F264,
  IF($B263=0,
    VLOOKUP($A263,ChapterTable!$1:$1048576,MATCH("최종"&amp;SUBSTITUTE(SUBSTITUTE(F$1,"standard",""),"|Float",""),ChapterTable!$1:$1,0),0),
  IF($B263=1,
    IF($L263=FALSE,
      VLOOKUP($A263,ChapterTable!$1:$1048576,MATCH("최종"&amp;SUBSTITUTE(SUBSTITUTE(F$1,"standard",""),"|Float",""),ChapterTable!$1:$1,0),0),
      VLOOKUP($A263-ChapterTable!$Q$11,ChapterTable!$1:$1048576,MATCH("최종"&amp;SUBSTITUTE(SUBSTITUTE(F$1,"standard",""),"|Float",""),ChapterTable!$1:$1,0),0)*ChapterTable!$Q$14
    ),
  OFFSET(F263,-$B263+IF($L263,1,0),0)*
    (VLOOKUP(SUBSTITUTE(SUBSTITUTE(F$1,"standard",""),"|Float","")&amp;"인게임누적곱배수",ChapterTable!$S:$T,2,0)^D263
    +VLOOKUP(SUBSTITUTE(SUBSTITUTE(F$1,"standard",""),"|Float","")&amp;"인게임누적합배수",ChapterTable!$S:$T,2,0)*D263)
  )
  )
  )
)</f>
        <v>708.75</v>
      </c>
      <c r="G263" t="s">
        <v>76</v>
      </c>
      <c r="J263" t="str">
        <f>IF(ISBLANK(I263),"",
IFERROR(VLOOKUP(I263,[1]StringTable!$1:$1048576,MATCH([1]StringTable!$B$1,[1]StringTable!$1:$1,0),0),
IFERROR(VLOOKUP(I263,[1]InApkStringTable!$1:$1048576,MATCH([1]InApkStringTable!$B$1,[1]InApkStringTable!$1:$1,0),0),
"스트링없음")))</f>
        <v/>
      </c>
      <c r="L263" t="b">
        <v>0</v>
      </c>
      <c r="M263" t="s">
        <v>24</v>
      </c>
      <c r="N263" t="str">
        <f>IF(ISBLANK(M263),"",IF(ISERROR(VLOOKUP(M263,MapTable!$A:$A,1,0)),"맵없음",""))</f>
        <v/>
      </c>
      <c r="O263">
        <f t="shared" si="17"/>
        <v>3</v>
      </c>
      <c r="Q263">
        <f t="shared" si="18"/>
        <v>3</v>
      </c>
      <c r="R263" t="b">
        <f t="shared" ca="1" si="19"/>
        <v>0</v>
      </c>
      <c r="T263" t="b">
        <f t="shared" ca="1" si="20"/>
        <v>0</v>
      </c>
      <c r="V263" t="str">
        <f>IF(ISBLANK(U263),"",IF(ISERROR(VLOOKUP(U263,MapTable!$A:$A,1,0)),"맵없음",""))</f>
        <v/>
      </c>
      <c r="X263" t="str">
        <f>IF(ISBLANK(W263),"",
IF(ISERROR(FIND(",",W263)),
  IF(ISERROR(VLOOKUP(W263,MapTable!$A:$A,1,0)),"맵없음",
  ""),
IF(ISERROR(FIND(",",W263,FIND(",",W263)+1)),
  IF(OR(ISERROR(VLOOKUP(LEFT(W263,FIND(",",W263)-1),MapTable!$A:$A,1,0)),ISERROR(VLOOKUP(TRIM(MID(W263,FIND(",",W263)+1,999)),MapTable!$A:$A,1,0))),"맵없음",
  ""),
IF(ISERROR(FIND(",",W263,FIND(",",W263,FIND(",",W263)+1)+1)),
  IF(OR(ISERROR(VLOOKUP(LEFT(W263,FIND(",",W263)-1),MapTable!$A:$A,1,0)),ISERROR(VLOOKUP(TRIM(MID(W263,FIND(",",W263)+1,FIND(",",W263,FIND(",",W263)+1)-FIND(",",W263)-1)),MapTable!$A:$A,1,0)),ISERROR(VLOOKUP(TRIM(MID(W263,FIND(",",W263,FIND(",",W263)+1)+1,999)),MapTable!$A:$A,1,0))),"맵없음",
  ""),
IF(ISERROR(FIND(",",W263,FIND(",",W263,FIND(",",W263,FIND(",",W263)+1)+1)+1)),
  IF(OR(ISERROR(VLOOKUP(LEFT(W263,FIND(",",W263)-1),MapTable!$A:$A,1,0)),ISERROR(VLOOKUP(TRIM(MID(W263,FIND(",",W263)+1,FIND(",",W263,FIND(",",W263)+1)-FIND(",",W263)-1)),MapTable!$A:$A,1,0)),ISERROR(VLOOKUP(TRIM(MID(W263,FIND(",",W263,FIND(",",W263)+1)+1,FIND(",",W263,FIND(",",W263,FIND(",",W263)+1)+1)-FIND(",",W263,FIND(",",W263)+1)-1)),MapTable!$A:$A,1,0)),ISERROR(VLOOKUP(TRIM(MID(W263,FIND(",",W263,FIND(",",W263,FIND(",",W263)+1)+1)+1,999)),MapTable!$A:$A,1,0))),"맵없음",
  ""),
)))))</f>
        <v/>
      </c>
      <c r="AC263" t="str">
        <f>IF(ISBLANK(AB263),"",IF(ISERROR(VLOOKUP(AB263,[3]DropTable!$A:$A,1,0)),"드랍없음",""))</f>
        <v/>
      </c>
      <c r="AE263" t="str">
        <f>IF(ISBLANK(AD263),"",IF(ISERROR(VLOOKUP(AD263,[3]DropTable!$A:$A,1,0)),"드랍없음",""))</f>
        <v/>
      </c>
      <c r="AG263">
        <v>9.8000000000000007</v>
      </c>
      <c r="AH263">
        <v>1</v>
      </c>
    </row>
    <row r="264" spans="1:34" x14ac:dyDescent="0.3">
      <c r="A264">
        <v>5</v>
      </c>
      <c r="B264">
        <v>27</v>
      </c>
      <c r="C264">
        <f>IF(OR($L264=TRUE,$A264=0,MOD($A264,ChapterTable!$S$20)&lt;&gt;0),
MAX(0,INT(($B264+ChapterTable!$Q$26+VLOOKUP(SUBSTITUTE(C$1,"성장단계","")&amp;"단계오프셋",ChapterTable!$S:$T,2,0))/ChapterTable!$Q$23)),
MAX(0,INT(($B264+ChapterTable!$S$26+VLOOKUP(SUBSTITUTE(C$1,"성장단계","")&amp;"보스단계오프셋",ChapterTable!$S:$T,2,0))/ChapterTable!$S$23)))</f>
        <v>3</v>
      </c>
      <c r="D264">
        <f>IF(OR($L264=TRUE,$A264=0,MOD($A264,ChapterTable!$S$20)&lt;&gt;0),
MAX(0,INT(($B264+ChapterTable!$Q$26+VLOOKUP(SUBSTITUTE(D$1,"성장단계","")&amp;"단계오프셋",ChapterTable!$S:$T,2,0))/ChapterTable!$Q$23)),
MAX(0,INT(($B264+ChapterTable!$S$26+VLOOKUP(SUBSTITUTE(D$1,"성장단계","")&amp;"보스단계오프셋",ChapterTable!$S:$T,2,0))/ChapterTable!$S$23)))</f>
        <v>2</v>
      </c>
      <c r="E264" s="1">
        <f ca="1">IF(AND($A264=0,$B264=1),
    VLOOKUP(1,ChapterTable!$1:$1048576,MATCH("최종"&amp;SUBSTITUTE(SUBSTITUTE(E$1,"standard",""),"|Float",""),ChapterTable!$1:$1,0),0)*ChapterTable!$Q$17,
  IF(AND($A264=0,$B264=0),
    E265,
  IF($B264=0,
    VLOOKUP($A264,ChapterTable!$1:$1048576,MATCH("최종"&amp;SUBSTITUTE(SUBSTITUTE(E$1,"standard",""),"|Float",""),ChapterTable!$1:$1,0),0),
  IF($B264=1,
    IF($L264=FALSE,
      VLOOKUP($A264,ChapterTable!$1:$1048576,MATCH("최종"&amp;SUBSTITUTE(SUBSTITUTE(E$1,"standard",""),"|Float",""),ChapterTable!$1:$1,0),0),
      VLOOKUP($A264-ChapterTable!$Q$11,ChapterTable!$1:$1048576,MATCH("최종"&amp;SUBSTITUTE(SUBSTITUTE(E$1,"standard",""),"|Float",""),ChapterTable!$1:$1,0),0)*ChapterTable!$Q$14
    ),
  OFFSET(E264,-$B264+IF($L264,1,0),0)*
    (VLOOKUP(SUBSTITUTE(SUBSTITUTE(E$1,"standard",""),"|Float","")&amp;"인게임누적곱배수",ChapterTable!$S:$T,2,0)^C264
    +VLOOKUP(SUBSTITUTE(SUBSTITUTE(E$1,"standard",""),"|Float","")&amp;"인게임누적합배수",ChapterTable!$S:$T,2,0)*C264)
  )
  )
  )
)</f>
        <v>1868.0624999999998</v>
      </c>
      <c r="F264" s="1">
        <f ca="1">IF(AND($A264=0,$B264=1),
    VLOOKUP(1,ChapterTable!$1:$1048576,MATCH("최종"&amp;SUBSTITUTE(SUBSTITUTE(F$1,"standard",""),"|Float",""),ChapterTable!$1:$1,0),0)*ChapterTable!$Q$17,
  IF(AND($A264=0,$B264=0),
    F265,
  IF($B264=0,
    VLOOKUP($A264,ChapterTable!$1:$1048576,MATCH("최종"&amp;SUBSTITUTE(SUBSTITUTE(F$1,"standard",""),"|Float",""),ChapterTable!$1:$1,0),0),
  IF($B264=1,
    IF($L264=FALSE,
      VLOOKUP($A264,ChapterTable!$1:$1048576,MATCH("최종"&amp;SUBSTITUTE(SUBSTITUTE(F$1,"standard",""),"|Float",""),ChapterTable!$1:$1,0),0),
      VLOOKUP($A264-ChapterTable!$Q$11,ChapterTable!$1:$1048576,MATCH("최종"&amp;SUBSTITUTE(SUBSTITUTE(F$1,"standard",""),"|Float",""),ChapterTable!$1:$1,0),0)*ChapterTable!$Q$14
    ),
  OFFSET(F264,-$B264+IF($L264,1,0),0)*
    (VLOOKUP(SUBSTITUTE(SUBSTITUTE(F$1,"standard",""),"|Float","")&amp;"인게임누적곱배수",ChapterTable!$S:$T,2,0)^D264
    +VLOOKUP(SUBSTITUTE(SUBSTITUTE(F$1,"standard",""),"|Float","")&amp;"인게임누적합배수",ChapterTable!$S:$T,2,0)*D264)
  )
  )
  )
)</f>
        <v>708.75</v>
      </c>
      <c r="G264" t="s">
        <v>76</v>
      </c>
      <c r="J264" t="str">
        <f>IF(ISBLANK(I264),"",
IFERROR(VLOOKUP(I264,[1]StringTable!$1:$1048576,MATCH([1]StringTable!$B$1,[1]StringTable!$1:$1,0),0),
IFERROR(VLOOKUP(I264,[1]InApkStringTable!$1:$1048576,MATCH([1]InApkStringTable!$B$1,[1]InApkStringTable!$1:$1,0),0),
"스트링없음")))</f>
        <v/>
      </c>
      <c r="L264" t="b">
        <v>0</v>
      </c>
      <c r="M264" t="s">
        <v>24</v>
      </c>
      <c r="N264" t="str">
        <f>IF(ISBLANK(M264),"",IF(ISERROR(VLOOKUP(M264,MapTable!$A:$A,1,0)),"맵없음",""))</f>
        <v/>
      </c>
      <c r="O264">
        <f t="shared" si="17"/>
        <v>3</v>
      </c>
      <c r="Q264">
        <f t="shared" si="18"/>
        <v>3</v>
      </c>
      <c r="R264" t="b">
        <f t="shared" ca="1" si="19"/>
        <v>0</v>
      </c>
      <c r="T264" t="b">
        <f t="shared" ca="1" si="20"/>
        <v>0</v>
      </c>
      <c r="V264" t="str">
        <f>IF(ISBLANK(U264),"",IF(ISERROR(VLOOKUP(U264,MapTable!$A:$A,1,0)),"맵없음",""))</f>
        <v/>
      </c>
      <c r="X264" t="str">
        <f>IF(ISBLANK(W264),"",
IF(ISERROR(FIND(",",W264)),
  IF(ISERROR(VLOOKUP(W264,MapTable!$A:$A,1,0)),"맵없음",
  ""),
IF(ISERROR(FIND(",",W264,FIND(",",W264)+1)),
  IF(OR(ISERROR(VLOOKUP(LEFT(W264,FIND(",",W264)-1),MapTable!$A:$A,1,0)),ISERROR(VLOOKUP(TRIM(MID(W264,FIND(",",W264)+1,999)),MapTable!$A:$A,1,0))),"맵없음",
  ""),
IF(ISERROR(FIND(",",W264,FIND(",",W264,FIND(",",W264)+1)+1)),
  IF(OR(ISERROR(VLOOKUP(LEFT(W264,FIND(",",W264)-1),MapTable!$A:$A,1,0)),ISERROR(VLOOKUP(TRIM(MID(W264,FIND(",",W264)+1,FIND(",",W264,FIND(",",W264)+1)-FIND(",",W264)-1)),MapTable!$A:$A,1,0)),ISERROR(VLOOKUP(TRIM(MID(W264,FIND(",",W264,FIND(",",W264)+1)+1,999)),MapTable!$A:$A,1,0))),"맵없음",
  ""),
IF(ISERROR(FIND(",",W264,FIND(",",W264,FIND(",",W264,FIND(",",W264)+1)+1)+1)),
  IF(OR(ISERROR(VLOOKUP(LEFT(W264,FIND(",",W264)-1),MapTable!$A:$A,1,0)),ISERROR(VLOOKUP(TRIM(MID(W264,FIND(",",W264)+1,FIND(",",W264,FIND(",",W264)+1)-FIND(",",W264)-1)),MapTable!$A:$A,1,0)),ISERROR(VLOOKUP(TRIM(MID(W264,FIND(",",W264,FIND(",",W264)+1)+1,FIND(",",W264,FIND(",",W264,FIND(",",W264)+1)+1)-FIND(",",W264,FIND(",",W264)+1)-1)),MapTable!$A:$A,1,0)),ISERROR(VLOOKUP(TRIM(MID(W264,FIND(",",W264,FIND(",",W264,FIND(",",W264)+1)+1)+1,999)),MapTable!$A:$A,1,0))),"맵없음",
  ""),
)))))</f>
        <v/>
      </c>
      <c r="AC264" t="str">
        <f>IF(ISBLANK(AB264),"",IF(ISERROR(VLOOKUP(AB264,[3]DropTable!$A:$A,1,0)),"드랍없음",""))</f>
        <v/>
      </c>
      <c r="AE264" t="str">
        <f>IF(ISBLANK(AD264),"",IF(ISERROR(VLOOKUP(AD264,[3]DropTable!$A:$A,1,0)),"드랍없음",""))</f>
        <v/>
      </c>
      <c r="AG264">
        <v>9.8000000000000007</v>
      </c>
      <c r="AH264">
        <v>1</v>
      </c>
    </row>
    <row r="265" spans="1:34" x14ac:dyDescent="0.3">
      <c r="A265">
        <v>5</v>
      </c>
      <c r="B265">
        <v>28</v>
      </c>
      <c r="C265">
        <f>IF(OR($L265=TRUE,$A265=0,MOD($A265,ChapterTable!$S$20)&lt;&gt;0),
MAX(0,INT(($B265+ChapterTable!$Q$26+VLOOKUP(SUBSTITUTE(C$1,"성장단계","")&amp;"단계오프셋",ChapterTable!$S:$T,2,0))/ChapterTable!$Q$23)),
MAX(0,INT(($B265+ChapterTable!$S$26+VLOOKUP(SUBSTITUTE(C$1,"성장단계","")&amp;"보스단계오프셋",ChapterTable!$S:$T,2,0))/ChapterTable!$S$23)))</f>
        <v>3</v>
      </c>
      <c r="D265">
        <f>IF(OR($L265=TRUE,$A265=0,MOD($A265,ChapterTable!$S$20)&lt;&gt;0),
MAX(0,INT(($B265+ChapterTable!$Q$26+VLOOKUP(SUBSTITUTE(D$1,"성장단계","")&amp;"단계오프셋",ChapterTable!$S:$T,2,0))/ChapterTable!$Q$23)),
MAX(0,INT(($B265+ChapterTable!$S$26+VLOOKUP(SUBSTITUTE(D$1,"성장단계","")&amp;"보스단계오프셋",ChapterTable!$S:$T,2,0))/ChapterTable!$S$23)))</f>
        <v>2</v>
      </c>
      <c r="E265" s="1">
        <f ca="1">IF(AND($A265=0,$B265=1),
    VLOOKUP(1,ChapterTable!$1:$1048576,MATCH("최종"&amp;SUBSTITUTE(SUBSTITUTE(E$1,"standard",""),"|Float",""),ChapterTable!$1:$1,0),0)*ChapterTable!$Q$17,
  IF(AND($A265=0,$B265=0),
    E266,
  IF($B265=0,
    VLOOKUP($A265,ChapterTable!$1:$1048576,MATCH("최종"&amp;SUBSTITUTE(SUBSTITUTE(E$1,"standard",""),"|Float",""),ChapterTable!$1:$1,0),0),
  IF($B265=1,
    IF($L265=FALSE,
      VLOOKUP($A265,ChapterTable!$1:$1048576,MATCH("최종"&amp;SUBSTITUTE(SUBSTITUTE(E$1,"standard",""),"|Float",""),ChapterTable!$1:$1,0),0),
      VLOOKUP($A265-ChapterTable!$Q$11,ChapterTable!$1:$1048576,MATCH("최종"&amp;SUBSTITUTE(SUBSTITUTE(E$1,"standard",""),"|Float",""),ChapterTable!$1:$1,0),0)*ChapterTable!$Q$14
    ),
  OFFSET(E265,-$B265+IF($L265,1,0),0)*
    (VLOOKUP(SUBSTITUTE(SUBSTITUTE(E$1,"standard",""),"|Float","")&amp;"인게임누적곱배수",ChapterTable!$S:$T,2,0)^C265
    +VLOOKUP(SUBSTITUTE(SUBSTITUTE(E$1,"standard",""),"|Float","")&amp;"인게임누적합배수",ChapterTable!$S:$T,2,0)*C265)
  )
  )
  )
)</f>
        <v>1868.0624999999998</v>
      </c>
      <c r="F265" s="1">
        <f ca="1">IF(AND($A265=0,$B265=1),
    VLOOKUP(1,ChapterTable!$1:$1048576,MATCH("최종"&amp;SUBSTITUTE(SUBSTITUTE(F$1,"standard",""),"|Float",""),ChapterTable!$1:$1,0),0)*ChapterTable!$Q$17,
  IF(AND($A265=0,$B265=0),
    F266,
  IF($B265=0,
    VLOOKUP($A265,ChapterTable!$1:$1048576,MATCH("최종"&amp;SUBSTITUTE(SUBSTITUTE(F$1,"standard",""),"|Float",""),ChapterTable!$1:$1,0),0),
  IF($B265=1,
    IF($L265=FALSE,
      VLOOKUP($A265,ChapterTable!$1:$1048576,MATCH("최종"&amp;SUBSTITUTE(SUBSTITUTE(F$1,"standard",""),"|Float",""),ChapterTable!$1:$1,0),0),
      VLOOKUP($A265-ChapterTable!$Q$11,ChapterTable!$1:$1048576,MATCH("최종"&amp;SUBSTITUTE(SUBSTITUTE(F$1,"standard",""),"|Float",""),ChapterTable!$1:$1,0),0)*ChapterTable!$Q$14
    ),
  OFFSET(F265,-$B265+IF($L265,1,0),0)*
    (VLOOKUP(SUBSTITUTE(SUBSTITUTE(F$1,"standard",""),"|Float","")&amp;"인게임누적곱배수",ChapterTable!$S:$T,2,0)^D265
    +VLOOKUP(SUBSTITUTE(SUBSTITUTE(F$1,"standard",""),"|Float","")&amp;"인게임누적합배수",ChapterTable!$S:$T,2,0)*D265)
  )
  )
  )
)</f>
        <v>708.75</v>
      </c>
      <c r="G265" t="s">
        <v>76</v>
      </c>
      <c r="J265" t="str">
        <f>IF(ISBLANK(I265),"",
IFERROR(VLOOKUP(I265,[1]StringTable!$1:$1048576,MATCH([1]StringTable!$B$1,[1]StringTable!$1:$1,0),0),
IFERROR(VLOOKUP(I265,[1]InApkStringTable!$1:$1048576,MATCH([1]InApkStringTable!$B$1,[1]InApkStringTable!$1:$1,0),0),
"스트링없음")))</f>
        <v/>
      </c>
      <c r="L265" t="b">
        <v>0</v>
      </c>
      <c r="M265" t="s">
        <v>24</v>
      </c>
      <c r="N265" t="str">
        <f>IF(ISBLANK(M265),"",IF(ISERROR(VLOOKUP(M265,MapTable!$A:$A,1,0)),"맵없음",""))</f>
        <v/>
      </c>
      <c r="O265">
        <f t="shared" si="17"/>
        <v>3</v>
      </c>
      <c r="Q265">
        <f t="shared" si="18"/>
        <v>3</v>
      </c>
      <c r="R265" t="b">
        <f t="shared" ca="1" si="19"/>
        <v>0</v>
      </c>
      <c r="T265" t="b">
        <f t="shared" ca="1" si="20"/>
        <v>0</v>
      </c>
      <c r="V265" t="str">
        <f>IF(ISBLANK(U265),"",IF(ISERROR(VLOOKUP(U265,MapTable!$A:$A,1,0)),"맵없음",""))</f>
        <v/>
      </c>
      <c r="X265" t="str">
        <f>IF(ISBLANK(W265),"",
IF(ISERROR(FIND(",",W265)),
  IF(ISERROR(VLOOKUP(W265,MapTable!$A:$A,1,0)),"맵없음",
  ""),
IF(ISERROR(FIND(",",W265,FIND(",",W265)+1)),
  IF(OR(ISERROR(VLOOKUP(LEFT(W265,FIND(",",W265)-1),MapTable!$A:$A,1,0)),ISERROR(VLOOKUP(TRIM(MID(W265,FIND(",",W265)+1,999)),MapTable!$A:$A,1,0))),"맵없음",
  ""),
IF(ISERROR(FIND(",",W265,FIND(",",W265,FIND(",",W265)+1)+1)),
  IF(OR(ISERROR(VLOOKUP(LEFT(W265,FIND(",",W265)-1),MapTable!$A:$A,1,0)),ISERROR(VLOOKUP(TRIM(MID(W265,FIND(",",W265)+1,FIND(",",W265,FIND(",",W265)+1)-FIND(",",W265)-1)),MapTable!$A:$A,1,0)),ISERROR(VLOOKUP(TRIM(MID(W265,FIND(",",W265,FIND(",",W265)+1)+1,999)),MapTable!$A:$A,1,0))),"맵없음",
  ""),
IF(ISERROR(FIND(",",W265,FIND(",",W265,FIND(",",W265,FIND(",",W265)+1)+1)+1)),
  IF(OR(ISERROR(VLOOKUP(LEFT(W265,FIND(",",W265)-1),MapTable!$A:$A,1,0)),ISERROR(VLOOKUP(TRIM(MID(W265,FIND(",",W265)+1,FIND(",",W265,FIND(",",W265)+1)-FIND(",",W265)-1)),MapTable!$A:$A,1,0)),ISERROR(VLOOKUP(TRIM(MID(W265,FIND(",",W265,FIND(",",W265)+1)+1,FIND(",",W265,FIND(",",W265,FIND(",",W265)+1)+1)-FIND(",",W265,FIND(",",W265)+1)-1)),MapTable!$A:$A,1,0)),ISERROR(VLOOKUP(TRIM(MID(W265,FIND(",",W265,FIND(",",W265,FIND(",",W265)+1)+1)+1,999)),MapTable!$A:$A,1,0))),"맵없음",
  ""),
)))))</f>
        <v/>
      </c>
      <c r="AC265" t="str">
        <f>IF(ISBLANK(AB265),"",IF(ISERROR(VLOOKUP(AB265,[3]DropTable!$A:$A,1,0)),"드랍없음",""))</f>
        <v/>
      </c>
      <c r="AE265" t="str">
        <f>IF(ISBLANK(AD265),"",IF(ISERROR(VLOOKUP(AD265,[3]DropTable!$A:$A,1,0)),"드랍없음",""))</f>
        <v/>
      </c>
      <c r="AG265">
        <v>9.8000000000000007</v>
      </c>
      <c r="AH265">
        <v>1</v>
      </c>
    </row>
    <row r="266" spans="1:34" x14ac:dyDescent="0.3">
      <c r="A266">
        <v>5</v>
      </c>
      <c r="B266">
        <v>29</v>
      </c>
      <c r="C266">
        <f>IF(OR($L266=TRUE,$A266=0,MOD($A266,ChapterTable!$S$20)&lt;&gt;0),
MAX(0,INT(($B266+ChapterTable!$Q$26+VLOOKUP(SUBSTITUTE(C$1,"성장단계","")&amp;"단계오프셋",ChapterTable!$S:$T,2,0))/ChapterTable!$Q$23)),
MAX(0,INT(($B266+ChapterTable!$S$26+VLOOKUP(SUBSTITUTE(C$1,"성장단계","")&amp;"보스단계오프셋",ChapterTable!$S:$T,2,0))/ChapterTable!$S$23)))</f>
        <v>3</v>
      </c>
      <c r="D266">
        <f>IF(OR($L266=TRUE,$A266=0,MOD($A266,ChapterTable!$S$20)&lt;&gt;0),
MAX(0,INT(($B266+ChapterTable!$Q$26+VLOOKUP(SUBSTITUTE(D$1,"성장단계","")&amp;"단계오프셋",ChapterTable!$S:$T,2,0))/ChapterTable!$Q$23)),
MAX(0,INT(($B266+ChapterTable!$S$26+VLOOKUP(SUBSTITUTE(D$1,"성장단계","")&amp;"보스단계오프셋",ChapterTable!$S:$T,2,0))/ChapterTable!$S$23)))</f>
        <v>2</v>
      </c>
      <c r="E266" s="1">
        <f ca="1">IF(AND($A266=0,$B266=1),
    VLOOKUP(1,ChapterTable!$1:$1048576,MATCH("최종"&amp;SUBSTITUTE(SUBSTITUTE(E$1,"standard",""),"|Float",""),ChapterTable!$1:$1,0),0)*ChapterTable!$Q$17,
  IF(AND($A266=0,$B266=0),
    E267,
  IF($B266=0,
    VLOOKUP($A266,ChapterTable!$1:$1048576,MATCH("최종"&amp;SUBSTITUTE(SUBSTITUTE(E$1,"standard",""),"|Float",""),ChapterTable!$1:$1,0),0),
  IF($B266=1,
    IF($L266=FALSE,
      VLOOKUP($A266,ChapterTable!$1:$1048576,MATCH("최종"&amp;SUBSTITUTE(SUBSTITUTE(E$1,"standard",""),"|Float",""),ChapterTable!$1:$1,0),0),
      VLOOKUP($A266-ChapterTable!$Q$11,ChapterTable!$1:$1048576,MATCH("최종"&amp;SUBSTITUTE(SUBSTITUTE(E$1,"standard",""),"|Float",""),ChapterTable!$1:$1,0),0)*ChapterTable!$Q$14
    ),
  OFFSET(E266,-$B266+IF($L266,1,0),0)*
    (VLOOKUP(SUBSTITUTE(SUBSTITUTE(E$1,"standard",""),"|Float","")&amp;"인게임누적곱배수",ChapterTable!$S:$T,2,0)^C266
    +VLOOKUP(SUBSTITUTE(SUBSTITUTE(E$1,"standard",""),"|Float","")&amp;"인게임누적합배수",ChapterTable!$S:$T,2,0)*C266)
  )
  )
  )
)</f>
        <v>1868.0624999999998</v>
      </c>
      <c r="F266" s="1">
        <f ca="1">IF(AND($A266=0,$B266=1),
    VLOOKUP(1,ChapterTable!$1:$1048576,MATCH("최종"&amp;SUBSTITUTE(SUBSTITUTE(F$1,"standard",""),"|Float",""),ChapterTable!$1:$1,0),0)*ChapterTable!$Q$17,
  IF(AND($A266=0,$B266=0),
    F267,
  IF($B266=0,
    VLOOKUP($A266,ChapterTable!$1:$1048576,MATCH("최종"&amp;SUBSTITUTE(SUBSTITUTE(F$1,"standard",""),"|Float",""),ChapterTable!$1:$1,0),0),
  IF($B266=1,
    IF($L266=FALSE,
      VLOOKUP($A266,ChapterTable!$1:$1048576,MATCH("최종"&amp;SUBSTITUTE(SUBSTITUTE(F$1,"standard",""),"|Float",""),ChapterTable!$1:$1,0),0),
      VLOOKUP($A266-ChapterTable!$Q$11,ChapterTable!$1:$1048576,MATCH("최종"&amp;SUBSTITUTE(SUBSTITUTE(F$1,"standard",""),"|Float",""),ChapterTable!$1:$1,0),0)*ChapterTable!$Q$14
    ),
  OFFSET(F266,-$B266+IF($L266,1,0),0)*
    (VLOOKUP(SUBSTITUTE(SUBSTITUTE(F$1,"standard",""),"|Float","")&amp;"인게임누적곱배수",ChapterTable!$S:$T,2,0)^D266
    +VLOOKUP(SUBSTITUTE(SUBSTITUTE(F$1,"standard",""),"|Float","")&amp;"인게임누적합배수",ChapterTable!$S:$T,2,0)*D266)
  )
  )
  )
)</f>
        <v>708.75</v>
      </c>
      <c r="G266" t="s">
        <v>76</v>
      </c>
      <c r="J266" t="str">
        <f>IF(ISBLANK(I266),"",
IFERROR(VLOOKUP(I266,[1]StringTable!$1:$1048576,MATCH([1]StringTable!$B$1,[1]StringTable!$1:$1,0),0),
IFERROR(VLOOKUP(I266,[1]InApkStringTable!$1:$1048576,MATCH([1]InApkStringTable!$B$1,[1]InApkStringTable!$1:$1,0),0),
"스트링없음")))</f>
        <v/>
      </c>
      <c r="L266" t="b">
        <v>0</v>
      </c>
      <c r="M266" t="s">
        <v>24</v>
      </c>
      <c r="N266" t="str">
        <f>IF(ISBLANK(M266),"",IF(ISERROR(VLOOKUP(M266,MapTable!$A:$A,1,0)),"맵없음",""))</f>
        <v/>
      </c>
      <c r="O266">
        <f t="shared" si="17"/>
        <v>93</v>
      </c>
      <c r="Q266">
        <f t="shared" si="18"/>
        <v>93</v>
      </c>
      <c r="R266" t="b">
        <f t="shared" ca="1" si="19"/>
        <v>1</v>
      </c>
      <c r="T266" t="b">
        <f t="shared" ca="1" si="20"/>
        <v>1</v>
      </c>
      <c r="V266" t="str">
        <f>IF(ISBLANK(U266),"",IF(ISERROR(VLOOKUP(U266,MapTable!$A:$A,1,0)),"맵없음",""))</f>
        <v/>
      </c>
      <c r="X266" t="str">
        <f>IF(ISBLANK(W266),"",
IF(ISERROR(FIND(",",W266)),
  IF(ISERROR(VLOOKUP(W266,MapTable!$A:$A,1,0)),"맵없음",
  ""),
IF(ISERROR(FIND(",",W266,FIND(",",W266)+1)),
  IF(OR(ISERROR(VLOOKUP(LEFT(W266,FIND(",",W266)-1),MapTable!$A:$A,1,0)),ISERROR(VLOOKUP(TRIM(MID(W266,FIND(",",W266)+1,999)),MapTable!$A:$A,1,0))),"맵없음",
  ""),
IF(ISERROR(FIND(",",W266,FIND(",",W266,FIND(",",W266)+1)+1)),
  IF(OR(ISERROR(VLOOKUP(LEFT(W266,FIND(",",W266)-1),MapTable!$A:$A,1,0)),ISERROR(VLOOKUP(TRIM(MID(W266,FIND(",",W266)+1,FIND(",",W266,FIND(",",W266)+1)-FIND(",",W266)-1)),MapTable!$A:$A,1,0)),ISERROR(VLOOKUP(TRIM(MID(W266,FIND(",",W266,FIND(",",W266)+1)+1,999)),MapTable!$A:$A,1,0))),"맵없음",
  ""),
IF(ISERROR(FIND(",",W266,FIND(",",W266,FIND(",",W266,FIND(",",W266)+1)+1)+1)),
  IF(OR(ISERROR(VLOOKUP(LEFT(W266,FIND(",",W266)-1),MapTable!$A:$A,1,0)),ISERROR(VLOOKUP(TRIM(MID(W266,FIND(",",W266)+1,FIND(",",W266,FIND(",",W266)+1)-FIND(",",W266)-1)),MapTable!$A:$A,1,0)),ISERROR(VLOOKUP(TRIM(MID(W266,FIND(",",W266,FIND(",",W266)+1)+1,FIND(",",W266,FIND(",",W266,FIND(",",W266)+1)+1)-FIND(",",W266,FIND(",",W266)+1)-1)),MapTable!$A:$A,1,0)),ISERROR(VLOOKUP(TRIM(MID(W266,FIND(",",W266,FIND(",",W266,FIND(",",W266)+1)+1)+1,999)),MapTable!$A:$A,1,0))),"맵없음",
  ""),
)))))</f>
        <v/>
      </c>
      <c r="AC266" t="str">
        <f>IF(ISBLANK(AB266),"",IF(ISERROR(VLOOKUP(AB266,[3]DropTable!$A:$A,1,0)),"드랍없음",""))</f>
        <v/>
      </c>
      <c r="AE266" t="str">
        <f>IF(ISBLANK(AD266),"",IF(ISERROR(VLOOKUP(AD266,[3]DropTable!$A:$A,1,0)),"드랍없음",""))</f>
        <v/>
      </c>
      <c r="AG266">
        <v>9.8000000000000007</v>
      </c>
      <c r="AH266">
        <v>1</v>
      </c>
    </row>
    <row r="267" spans="1:34" x14ac:dyDescent="0.3">
      <c r="A267">
        <v>5</v>
      </c>
      <c r="B267">
        <v>30</v>
      </c>
      <c r="C267">
        <f>IF(OR($L267=TRUE,$A267=0,MOD($A267,ChapterTable!$S$20)&lt;&gt;0),
MAX(0,INT(($B267+ChapterTable!$Q$26+VLOOKUP(SUBSTITUTE(C$1,"성장단계","")&amp;"단계오프셋",ChapterTable!$S:$T,2,0))/ChapterTable!$Q$23)),
MAX(0,INT(($B267+ChapterTable!$S$26+VLOOKUP(SUBSTITUTE(C$1,"성장단계","")&amp;"보스단계오프셋",ChapterTable!$S:$T,2,0))/ChapterTable!$S$23)))</f>
        <v>3</v>
      </c>
      <c r="D267">
        <f>IF(OR($L267=TRUE,$A267=0,MOD($A267,ChapterTable!$S$20)&lt;&gt;0),
MAX(0,INT(($B267+ChapterTable!$Q$26+VLOOKUP(SUBSTITUTE(D$1,"성장단계","")&amp;"단계오프셋",ChapterTable!$S:$T,2,0))/ChapterTable!$Q$23)),
MAX(0,INT(($B267+ChapterTable!$S$26+VLOOKUP(SUBSTITUTE(D$1,"성장단계","")&amp;"보스단계오프셋",ChapterTable!$S:$T,2,0))/ChapterTable!$S$23)))</f>
        <v>2</v>
      </c>
      <c r="E267" s="1">
        <f ca="1">IF(AND($A267=0,$B267=1),
    VLOOKUP(1,ChapterTable!$1:$1048576,MATCH("최종"&amp;SUBSTITUTE(SUBSTITUTE(E$1,"standard",""),"|Float",""),ChapterTable!$1:$1,0),0)*ChapterTable!$Q$17,
  IF(AND($A267=0,$B267=0),
    E268,
  IF($B267=0,
    VLOOKUP($A267,ChapterTable!$1:$1048576,MATCH("최종"&amp;SUBSTITUTE(SUBSTITUTE(E$1,"standard",""),"|Float",""),ChapterTable!$1:$1,0),0),
  IF($B267=1,
    IF($L267=FALSE,
      VLOOKUP($A267,ChapterTable!$1:$1048576,MATCH("최종"&amp;SUBSTITUTE(SUBSTITUTE(E$1,"standard",""),"|Float",""),ChapterTable!$1:$1,0),0),
      VLOOKUP($A267-ChapterTable!$Q$11,ChapterTable!$1:$1048576,MATCH("최종"&amp;SUBSTITUTE(SUBSTITUTE(E$1,"standard",""),"|Float",""),ChapterTable!$1:$1,0),0)*ChapterTable!$Q$14
    ),
  OFFSET(E267,-$B267+IF($L267,1,0),0)*
    (VLOOKUP(SUBSTITUTE(SUBSTITUTE(E$1,"standard",""),"|Float","")&amp;"인게임누적곱배수",ChapterTable!$S:$T,2,0)^C267
    +VLOOKUP(SUBSTITUTE(SUBSTITUTE(E$1,"standard",""),"|Float","")&amp;"인게임누적합배수",ChapterTable!$S:$T,2,0)*C267)
  )
  )
  )
)</f>
        <v>1868.0624999999998</v>
      </c>
      <c r="F267" s="1">
        <f ca="1">IF(AND($A267=0,$B267=1),
    VLOOKUP(1,ChapterTable!$1:$1048576,MATCH("최종"&amp;SUBSTITUTE(SUBSTITUTE(F$1,"standard",""),"|Float",""),ChapterTable!$1:$1,0),0)*ChapterTable!$Q$17,
  IF(AND($A267=0,$B267=0),
    F268,
  IF($B267=0,
    VLOOKUP($A267,ChapterTable!$1:$1048576,MATCH("최종"&amp;SUBSTITUTE(SUBSTITUTE(F$1,"standard",""),"|Float",""),ChapterTable!$1:$1,0),0),
  IF($B267=1,
    IF($L267=FALSE,
      VLOOKUP($A267,ChapterTable!$1:$1048576,MATCH("최종"&amp;SUBSTITUTE(SUBSTITUTE(F$1,"standard",""),"|Float",""),ChapterTable!$1:$1,0),0),
      VLOOKUP($A267-ChapterTable!$Q$11,ChapterTable!$1:$1048576,MATCH("최종"&amp;SUBSTITUTE(SUBSTITUTE(F$1,"standard",""),"|Float",""),ChapterTable!$1:$1,0),0)*ChapterTable!$Q$14
    ),
  OFFSET(F267,-$B267+IF($L267,1,0),0)*
    (VLOOKUP(SUBSTITUTE(SUBSTITUTE(F$1,"standard",""),"|Float","")&amp;"인게임누적곱배수",ChapterTable!$S:$T,2,0)^D267
    +VLOOKUP(SUBSTITUTE(SUBSTITUTE(F$1,"standard",""),"|Float","")&amp;"인게임누적합배수",ChapterTable!$S:$T,2,0)*D267)
  )
  )
  )
)</f>
        <v>708.75</v>
      </c>
      <c r="G267" t="s">
        <v>76</v>
      </c>
      <c r="J267" t="str">
        <f>IF(ISBLANK(I267),"",
IFERROR(VLOOKUP(I267,[1]StringTable!$1:$1048576,MATCH([1]StringTable!$B$1,[1]StringTable!$1:$1,0),0),
IFERROR(VLOOKUP(I267,[1]InApkStringTable!$1:$1048576,MATCH([1]InApkStringTable!$B$1,[1]InApkStringTable!$1:$1,0),0),
"스트링없음")))</f>
        <v/>
      </c>
      <c r="L267" t="b">
        <v>0</v>
      </c>
      <c r="M267" t="s">
        <v>24</v>
      </c>
      <c r="N267" t="str">
        <f>IF(ISBLANK(M267),"",IF(ISERROR(VLOOKUP(M267,MapTable!$A:$A,1,0)),"맵없음",""))</f>
        <v/>
      </c>
      <c r="O267">
        <f t="shared" si="17"/>
        <v>21</v>
      </c>
      <c r="Q267">
        <f t="shared" si="18"/>
        <v>21</v>
      </c>
      <c r="R267" t="b">
        <f t="shared" ca="1" si="19"/>
        <v>0</v>
      </c>
      <c r="T267" t="b">
        <f t="shared" ca="1" si="20"/>
        <v>0</v>
      </c>
      <c r="V267" t="str">
        <f>IF(ISBLANK(U267),"",IF(ISERROR(VLOOKUP(U267,MapTable!$A:$A,1,0)),"맵없음",""))</f>
        <v/>
      </c>
      <c r="X267" t="str">
        <f>IF(ISBLANK(W267),"",
IF(ISERROR(FIND(",",W267)),
  IF(ISERROR(VLOOKUP(W267,MapTable!$A:$A,1,0)),"맵없음",
  ""),
IF(ISERROR(FIND(",",W267,FIND(",",W267)+1)),
  IF(OR(ISERROR(VLOOKUP(LEFT(W267,FIND(",",W267)-1),MapTable!$A:$A,1,0)),ISERROR(VLOOKUP(TRIM(MID(W267,FIND(",",W267)+1,999)),MapTable!$A:$A,1,0))),"맵없음",
  ""),
IF(ISERROR(FIND(",",W267,FIND(",",W267,FIND(",",W267)+1)+1)),
  IF(OR(ISERROR(VLOOKUP(LEFT(W267,FIND(",",W267)-1),MapTable!$A:$A,1,0)),ISERROR(VLOOKUP(TRIM(MID(W267,FIND(",",W267)+1,FIND(",",W267,FIND(",",W267)+1)-FIND(",",W267)-1)),MapTable!$A:$A,1,0)),ISERROR(VLOOKUP(TRIM(MID(W267,FIND(",",W267,FIND(",",W267)+1)+1,999)),MapTable!$A:$A,1,0))),"맵없음",
  ""),
IF(ISERROR(FIND(",",W267,FIND(",",W267,FIND(",",W267,FIND(",",W267)+1)+1)+1)),
  IF(OR(ISERROR(VLOOKUP(LEFT(W267,FIND(",",W267)-1),MapTable!$A:$A,1,0)),ISERROR(VLOOKUP(TRIM(MID(W267,FIND(",",W267)+1,FIND(",",W267,FIND(",",W267)+1)-FIND(",",W267)-1)),MapTable!$A:$A,1,0)),ISERROR(VLOOKUP(TRIM(MID(W267,FIND(",",W267,FIND(",",W267)+1)+1,FIND(",",W267,FIND(",",W267,FIND(",",W267)+1)+1)-FIND(",",W267,FIND(",",W267)+1)-1)),MapTable!$A:$A,1,0)),ISERROR(VLOOKUP(TRIM(MID(W267,FIND(",",W267,FIND(",",W267,FIND(",",W267)+1)+1)+1,999)),MapTable!$A:$A,1,0))),"맵없음",
  ""),
)))))</f>
        <v/>
      </c>
      <c r="AC267" t="str">
        <f>IF(ISBLANK(AB267),"",IF(ISERROR(VLOOKUP(AB267,[3]DropTable!$A:$A,1,0)),"드랍없음",""))</f>
        <v/>
      </c>
      <c r="AE267" t="str">
        <f>IF(ISBLANK(AD267),"",IF(ISERROR(VLOOKUP(AD267,[3]DropTable!$A:$A,1,0)),"드랍없음",""))</f>
        <v/>
      </c>
      <c r="AG267">
        <v>9.8000000000000007</v>
      </c>
      <c r="AH267">
        <v>1</v>
      </c>
    </row>
    <row r="268" spans="1:34" x14ac:dyDescent="0.3">
      <c r="A268">
        <v>5</v>
      </c>
      <c r="B268">
        <v>31</v>
      </c>
      <c r="C268">
        <f>IF(OR($L268=TRUE,$A268=0,MOD($A268,ChapterTable!$S$20)&lt;&gt;0),
MAX(0,INT(($B268+ChapterTable!$Q$26+VLOOKUP(SUBSTITUTE(C$1,"성장단계","")&amp;"단계오프셋",ChapterTable!$S:$T,2,0))/ChapterTable!$Q$23)),
MAX(0,INT(($B268+ChapterTable!$S$26+VLOOKUP(SUBSTITUTE(C$1,"성장단계","")&amp;"보스단계오프셋",ChapterTable!$S:$T,2,0))/ChapterTable!$S$23)))</f>
        <v>3</v>
      </c>
      <c r="D268">
        <f>IF(OR($L268=TRUE,$A268=0,MOD($A268,ChapterTable!$S$20)&lt;&gt;0),
MAX(0,INT(($B268+ChapterTable!$Q$26+VLOOKUP(SUBSTITUTE(D$1,"성장단계","")&amp;"단계오프셋",ChapterTable!$S:$T,2,0))/ChapterTable!$Q$23)),
MAX(0,INT(($B268+ChapterTable!$S$26+VLOOKUP(SUBSTITUTE(D$1,"성장단계","")&amp;"보스단계오프셋",ChapterTable!$S:$T,2,0))/ChapterTable!$S$23)))</f>
        <v>3</v>
      </c>
      <c r="E268" s="1">
        <f ca="1">IF(AND($A268=0,$B268=1),
    VLOOKUP(1,ChapterTable!$1:$1048576,MATCH("최종"&amp;SUBSTITUTE(SUBSTITUTE(E$1,"standard",""),"|Float",""),ChapterTable!$1:$1,0),0)*ChapterTable!$Q$17,
  IF(AND($A268=0,$B268=0),
    E269,
  IF($B268=0,
    VLOOKUP($A268,ChapterTable!$1:$1048576,MATCH("최종"&amp;SUBSTITUTE(SUBSTITUTE(E$1,"standard",""),"|Float",""),ChapterTable!$1:$1,0),0),
  IF($B268=1,
    IF($L268=FALSE,
      VLOOKUP($A268,ChapterTable!$1:$1048576,MATCH("최종"&amp;SUBSTITUTE(SUBSTITUTE(E$1,"standard",""),"|Float",""),ChapterTable!$1:$1,0),0),
      VLOOKUP($A268-ChapterTable!$Q$11,ChapterTable!$1:$1048576,MATCH("최종"&amp;SUBSTITUTE(SUBSTITUTE(E$1,"standard",""),"|Float",""),ChapterTable!$1:$1,0),0)*ChapterTable!$Q$14
    ),
  OFFSET(E268,-$B268+IF($L268,1,0),0)*
    (VLOOKUP(SUBSTITUTE(SUBSTITUTE(E$1,"standard",""),"|Float","")&amp;"인게임누적곱배수",ChapterTable!$S:$T,2,0)^C268
    +VLOOKUP(SUBSTITUTE(SUBSTITUTE(E$1,"standard",""),"|Float","")&amp;"인게임누적합배수",ChapterTable!$S:$T,2,0)*C268)
  )
  )
  )
)</f>
        <v>1868.0624999999998</v>
      </c>
      <c r="F268" s="1">
        <f ca="1">IF(AND($A268=0,$B268=1),
    VLOOKUP(1,ChapterTable!$1:$1048576,MATCH("최종"&amp;SUBSTITUTE(SUBSTITUTE(F$1,"standard",""),"|Float",""),ChapterTable!$1:$1,0),0)*ChapterTable!$Q$17,
  IF(AND($A268=0,$B268=0),
    F269,
  IF($B268=0,
    VLOOKUP($A268,ChapterTable!$1:$1048576,MATCH("최종"&amp;SUBSTITUTE(SUBSTITUTE(F$1,"standard",""),"|Float",""),ChapterTable!$1:$1,0),0),
  IF($B268=1,
    IF($L268=FALSE,
      VLOOKUP($A268,ChapterTable!$1:$1048576,MATCH("최종"&amp;SUBSTITUTE(SUBSTITUTE(F$1,"standard",""),"|Float",""),ChapterTable!$1:$1,0),0),
      VLOOKUP($A268-ChapterTable!$Q$11,ChapterTable!$1:$1048576,MATCH("최종"&amp;SUBSTITUTE(SUBSTITUTE(F$1,"standard",""),"|Float",""),ChapterTable!$1:$1,0),0)*ChapterTable!$Q$14
    ),
  OFFSET(F268,-$B268+IF($L268,1,0),0)*
    (VLOOKUP(SUBSTITUTE(SUBSTITUTE(F$1,"standard",""),"|Float","")&amp;"인게임누적곱배수",ChapterTable!$S:$T,2,0)^D268
    +VLOOKUP(SUBSTITUTE(SUBSTITUTE(F$1,"standard",""),"|Float","")&amp;"인게임누적합배수",ChapterTable!$S:$T,2,0)*D268)
  )
  )
  )
)</f>
        <v>810</v>
      </c>
      <c r="G268" t="s">
        <v>76</v>
      </c>
      <c r="J268" t="str">
        <f>IF(ISBLANK(I268),"",
IFERROR(VLOOKUP(I268,[1]StringTable!$1:$1048576,MATCH([1]StringTable!$B$1,[1]StringTable!$1:$1,0),0),
IFERROR(VLOOKUP(I268,[1]InApkStringTable!$1:$1048576,MATCH([1]InApkStringTable!$B$1,[1]InApkStringTable!$1:$1,0),0),
"스트링없음")))</f>
        <v/>
      </c>
      <c r="L268" t="b">
        <v>0</v>
      </c>
      <c r="M268" t="s">
        <v>24</v>
      </c>
      <c r="N268" t="str">
        <f>IF(ISBLANK(M268),"",IF(ISERROR(VLOOKUP(M268,MapTable!$A:$A,1,0)),"맵없음",""))</f>
        <v/>
      </c>
      <c r="O268">
        <f t="shared" si="17"/>
        <v>4</v>
      </c>
      <c r="Q268">
        <f t="shared" si="18"/>
        <v>4</v>
      </c>
      <c r="R268" t="b">
        <f t="shared" ca="1" si="19"/>
        <v>0</v>
      </c>
      <c r="T268" t="b">
        <f t="shared" ca="1" si="20"/>
        <v>0</v>
      </c>
      <c r="V268" t="str">
        <f>IF(ISBLANK(U268),"",IF(ISERROR(VLOOKUP(U268,MapTable!$A:$A,1,0)),"맵없음",""))</f>
        <v/>
      </c>
      <c r="X268" t="str">
        <f>IF(ISBLANK(W268),"",
IF(ISERROR(FIND(",",W268)),
  IF(ISERROR(VLOOKUP(W268,MapTable!$A:$A,1,0)),"맵없음",
  ""),
IF(ISERROR(FIND(",",W268,FIND(",",W268)+1)),
  IF(OR(ISERROR(VLOOKUP(LEFT(W268,FIND(",",W268)-1),MapTable!$A:$A,1,0)),ISERROR(VLOOKUP(TRIM(MID(W268,FIND(",",W268)+1,999)),MapTable!$A:$A,1,0))),"맵없음",
  ""),
IF(ISERROR(FIND(",",W268,FIND(",",W268,FIND(",",W268)+1)+1)),
  IF(OR(ISERROR(VLOOKUP(LEFT(W268,FIND(",",W268)-1),MapTable!$A:$A,1,0)),ISERROR(VLOOKUP(TRIM(MID(W268,FIND(",",W268)+1,FIND(",",W268,FIND(",",W268)+1)-FIND(",",W268)-1)),MapTable!$A:$A,1,0)),ISERROR(VLOOKUP(TRIM(MID(W268,FIND(",",W268,FIND(",",W268)+1)+1,999)),MapTable!$A:$A,1,0))),"맵없음",
  ""),
IF(ISERROR(FIND(",",W268,FIND(",",W268,FIND(",",W268,FIND(",",W268)+1)+1)+1)),
  IF(OR(ISERROR(VLOOKUP(LEFT(W268,FIND(",",W268)-1),MapTable!$A:$A,1,0)),ISERROR(VLOOKUP(TRIM(MID(W268,FIND(",",W268)+1,FIND(",",W268,FIND(",",W268)+1)-FIND(",",W268)-1)),MapTable!$A:$A,1,0)),ISERROR(VLOOKUP(TRIM(MID(W268,FIND(",",W268,FIND(",",W268)+1)+1,FIND(",",W268,FIND(",",W268,FIND(",",W268)+1)+1)-FIND(",",W268,FIND(",",W268)+1)-1)),MapTable!$A:$A,1,0)),ISERROR(VLOOKUP(TRIM(MID(W268,FIND(",",W268,FIND(",",W268,FIND(",",W268)+1)+1)+1,999)),MapTable!$A:$A,1,0))),"맵없음",
  ""),
)))))</f>
        <v/>
      </c>
      <c r="AC268" t="str">
        <f>IF(ISBLANK(AB268),"",IF(ISERROR(VLOOKUP(AB268,[3]DropTable!$A:$A,1,0)),"드랍없음",""))</f>
        <v/>
      </c>
      <c r="AE268" t="str">
        <f>IF(ISBLANK(AD268),"",IF(ISERROR(VLOOKUP(AD268,[3]DropTable!$A:$A,1,0)),"드랍없음",""))</f>
        <v/>
      </c>
      <c r="AG268">
        <v>9.8000000000000007</v>
      </c>
      <c r="AH268">
        <v>1</v>
      </c>
    </row>
    <row r="269" spans="1:34" x14ac:dyDescent="0.3">
      <c r="A269">
        <v>5</v>
      </c>
      <c r="B269">
        <v>32</v>
      </c>
      <c r="C269">
        <f>IF(OR($L269=TRUE,$A269=0,MOD($A269,ChapterTable!$S$20)&lt;&gt;0),
MAX(0,INT(($B269+ChapterTable!$Q$26+VLOOKUP(SUBSTITUTE(C$1,"성장단계","")&amp;"단계오프셋",ChapterTable!$S:$T,2,0))/ChapterTable!$Q$23)),
MAX(0,INT(($B269+ChapterTable!$S$26+VLOOKUP(SUBSTITUTE(C$1,"성장단계","")&amp;"보스단계오프셋",ChapterTable!$S:$T,2,0))/ChapterTable!$S$23)))</f>
        <v>3</v>
      </c>
      <c r="D269">
        <f>IF(OR($L269=TRUE,$A269=0,MOD($A269,ChapterTable!$S$20)&lt;&gt;0),
MAX(0,INT(($B269+ChapterTable!$Q$26+VLOOKUP(SUBSTITUTE(D$1,"성장단계","")&amp;"단계오프셋",ChapterTable!$S:$T,2,0))/ChapterTable!$Q$23)),
MAX(0,INT(($B269+ChapterTable!$S$26+VLOOKUP(SUBSTITUTE(D$1,"성장단계","")&amp;"보스단계오프셋",ChapterTable!$S:$T,2,0))/ChapterTable!$S$23)))</f>
        <v>3</v>
      </c>
      <c r="E269" s="1">
        <f ca="1">IF(AND($A269=0,$B269=1),
    VLOOKUP(1,ChapterTable!$1:$1048576,MATCH("최종"&amp;SUBSTITUTE(SUBSTITUTE(E$1,"standard",""),"|Float",""),ChapterTable!$1:$1,0),0)*ChapterTable!$Q$17,
  IF(AND($A269=0,$B269=0),
    E270,
  IF($B269=0,
    VLOOKUP($A269,ChapterTable!$1:$1048576,MATCH("최종"&amp;SUBSTITUTE(SUBSTITUTE(E$1,"standard",""),"|Float",""),ChapterTable!$1:$1,0),0),
  IF($B269=1,
    IF($L269=FALSE,
      VLOOKUP($A269,ChapterTable!$1:$1048576,MATCH("최종"&amp;SUBSTITUTE(SUBSTITUTE(E$1,"standard",""),"|Float",""),ChapterTable!$1:$1,0),0),
      VLOOKUP($A269-ChapterTable!$Q$11,ChapterTable!$1:$1048576,MATCH("최종"&amp;SUBSTITUTE(SUBSTITUTE(E$1,"standard",""),"|Float",""),ChapterTable!$1:$1,0),0)*ChapterTable!$Q$14
    ),
  OFFSET(E269,-$B269+IF($L269,1,0),0)*
    (VLOOKUP(SUBSTITUTE(SUBSTITUTE(E$1,"standard",""),"|Float","")&amp;"인게임누적곱배수",ChapterTable!$S:$T,2,0)^C269
    +VLOOKUP(SUBSTITUTE(SUBSTITUTE(E$1,"standard",""),"|Float","")&amp;"인게임누적합배수",ChapterTable!$S:$T,2,0)*C269)
  )
  )
  )
)</f>
        <v>1868.0624999999998</v>
      </c>
      <c r="F269" s="1">
        <f ca="1">IF(AND($A269=0,$B269=1),
    VLOOKUP(1,ChapterTable!$1:$1048576,MATCH("최종"&amp;SUBSTITUTE(SUBSTITUTE(F$1,"standard",""),"|Float",""),ChapterTable!$1:$1,0),0)*ChapterTable!$Q$17,
  IF(AND($A269=0,$B269=0),
    F270,
  IF($B269=0,
    VLOOKUP($A269,ChapterTable!$1:$1048576,MATCH("최종"&amp;SUBSTITUTE(SUBSTITUTE(F$1,"standard",""),"|Float",""),ChapterTable!$1:$1,0),0),
  IF($B269=1,
    IF($L269=FALSE,
      VLOOKUP($A269,ChapterTable!$1:$1048576,MATCH("최종"&amp;SUBSTITUTE(SUBSTITUTE(F$1,"standard",""),"|Float",""),ChapterTable!$1:$1,0),0),
      VLOOKUP($A269-ChapterTable!$Q$11,ChapterTable!$1:$1048576,MATCH("최종"&amp;SUBSTITUTE(SUBSTITUTE(F$1,"standard",""),"|Float",""),ChapterTable!$1:$1,0),0)*ChapterTable!$Q$14
    ),
  OFFSET(F269,-$B269+IF($L269,1,0),0)*
    (VLOOKUP(SUBSTITUTE(SUBSTITUTE(F$1,"standard",""),"|Float","")&amp;"인게임누적곱배수",ChapterTable!$S:$T,2,0)^D269
    +VLOOKUP(SUBSTITUTE(SUBSTITUTE(F$1,"standard",""),"|Float","")&amp;"인게임누적합배수",ChapterTable!$S:$T,2,0)*D269)
  )
  )
  )
)</f>
        <v>810</v>
      </c>
      <c r="G269" t="s">
        <v>76</v>
      </c>
      <c r="J269" t="str">
        <f>IF(ISBLANK(I269),"",
IFERROR(VLOOKUP(I269,[1]StringTable!$1:$1048576,MATCH([1]StringTable!$B$1,[1]StringTable!$1:$1,0),0),
IFERROR(VLOOKUP(I269,[1]InApkStringTable!$1:$1048576,MATCH([1]InApkStringTable!$B$1,[1]InApkStringTable!$1:$1,0),0),
"스트링없음")))</f>
        <v/>
      </c>
      <c r="L269" t="b">
        <v>0</v>
      </c>
      <c r="M269" t="s">
        <v>24</v>
      </c>
      <c r="N269" t="str">
        <f>IF(ISBLANK(M269),"",IF(ISERROR(VLOOKUP(M269,MapTable!$A:$A,1,0)),"맵없음",""))</f>
        <v/>
      </c>
      <c r="O269">
        <f t="shared" si="17"/>
        <v>4</v>
      </c>
      <c r="Q269">
        <f t="shared" si="18"/>
        <v>4</v>
      </c>
      <c r="R269" t="b">
        <f t="shared" ca="1" si="19"/>
        <v>0</v>
      </c>
      <c r="T269" t="b">
        <f t="shared" ca="1" si="20"/>
        <v>0</v>
      </c>
      <c r="V269" t="str">
        <f>IF(ISBLANK(U269),"",IF(ISERROR(VLOOKUP(U269,MapTable!$A:$A,1,0)),"맵없음",""))</f>
        <v/>
      </c>
      <c r="X269" t="str">
        <f>IF(ISBLANK(W269),"",
IF(ISERROR(FIND(",",W269)),
  IF(ISERROR(VLOOKUP(W269,MapTable!$A:$A,1,0)),"맵없음",
  ""),
IF(ISERROR(FIND(",",W269,FIND(",",W269)+1)),
  IF(OR(ISERROR(VLOOKUP(LEFT(W269,FIND(",",W269)-1),MapTable!$A:$A,1,0)),ISERROR(VLOOKUP(TRIM(MID(W269,FIND(",",W269)+1,999)),MapTable!$A:$A,1,0))),"맵없음",
  ""),
IF(ISERROR(FIND(",",W269,FIND(",",W269,FIND(",",W269)+1)+1)),
  IF(OR(ISERROR(VLOOKUP(LEFT(W269,FIND(",",W269)-1),MapTable!$A:$A,1,0)),ISERROR(VLOOKUP(TRIM(MID(W269,FIND(",",W269)+1,FIND(",",W269,FIND(",",W269)+1)-FIND(",",W269)-1)),MapTable!$A:$A,1,0)),ISERROR(VLOOKUP(TRIM(MID(W269,FIND(",",W269,FIND(",",W269)+1)+1,999)),MapTable!$A:$A,1,0))),"맵없음",
  ""),
IF(ISERROR(FIND(",",W269,FIND(",",W269,FIND(",",W269,FIND(",",W269)+1)+1)+1)),
  IF(OR(ISERROR(VLOOKUP(LEFT(W269,FIND(",",W269)-1),MapTable!$A:$A,1,0)),ISERROR(VLOOKUP(TRIM(MID(W269,FIND(",",W269)+1,FIND(",",W269,FIND(",",W269)+1)-FIND(",",W269)-1)),MapTable!$A:$A,1,0)),ISERROR(VLOOKUP(TRIM(MID(W269,FIND(",",W269,FIND(",",W269)+1)+1,FIND(",",W269,FIND(",",W269,FIND(",",W269)+1)+1)-FIND(",",W269,FIND(",",W269)+1)-1)),MapTable!$A:$A,1,0)),ISERROR(VLOOKUP(TRIM(MID(W269,FIND(",",W269,FIND(",",W269,FIND(",",W269)+1)+1)+1,999)),MapTable!$A:$A,1,0))),"맵없음",
  ""),
)))))</f>
        <v/>
      </c>
      <c r="AC269" t="str">
        <f>IF(ISBLANK(AB269),"",IF(ISERROR(VLOOKUP(AB269,[3]DropTable!$A:$A,1,0)),"드랍없음",""))</f>
        <v/>
      </c>
      <c r="AE269" t="str">
        <f>IF(ISBLANK(AD269),"",IF(ISERROR(VLOOKUP(AD269,[3]DropTable!$A:$A,1,0)),"드랍없음",""))</f>
        <v/>
      </c>
      <c r="AG269">
        <v>9.8000000000000007</v>
      </c>
      <c r="AH269">
        <v>1</v>
      </c>
    </row>
    <row r="270" spans="1:34" x14ac:dyDescent="0.3">
      <c r="A270">
        <v>5</v>
      </c>
      <c r="B270">
        <v>33</v>
      </c>
      <c r="C270">
        <f>IF(OR($L270=TRUE,$A270=0,MOD($A270,ChapterTable!$S$20)&lt;&gt;0),
MAX(0,INT(($B270+ChapterTable!$Q$26+VLOOKUP(SUBSTITUTE(C$1,"성장단계","")&amp;"단계오프셋",ChapterTable!$S:$T,2,0))/ChapterTable!$Q$23)),
MAX(0,INT(($B270+ChapterTable!$S$26+VLOOKUP(SUBSTITUTE(C$1,"성장단계","")&amp;"보스단계오프셋",ChapterTable!$S:$T,2,0))/ChapterTable!$S$23)))</f>
        <v>3</v>
      </c>
      <c r="D270">
        <f>IF(OR($L270=TRUE,$A270=0,MOD($A270,ChapterTable!$S$20)&lt;&gt;0),
MAX(0,INT(($B270+ChapterTable!$Q$26+VLOOKUP(SUBSTITUTE(D$1,"성장단계","")&amp;"단계오프셋",ChapterTable!$S:$T,2,0))/ChapterTable!$Q$23)),
MAX(0,INT(($B270+ChapterTable!$S$26+VLOOKUP(SUBSTITUTE(D$1,"성장단계","")&amp;"보스단계오프셋",ChapterTable!$S:$T,2,0))/ChapterTable!$S$23)))</f>
        <v>3</v>
      </c>
      <c r="E270" s="1">
        <f ca="1">IF(AND($A270=0,$B270=1),
    VLOOKUP(1,ChapterTable!$1:$1048576,MATCH("최종"&amp;SUBSTITUTE(SUBSTITUTE(E$1,"standard",""),"|Float",""),ChapterTable!$1:$1,0),0)*ChapterTable!$Q$17,
  IF(AND($A270=0,$B270=0),
    E271,
  IF($B270=0,
    VLOOKUP($A270,ChapterTable!$1:$1048576,MATCH("최종"&amp;SUBSTITUTE(SUBSTITUTE(E$1,"standard",""),"|Float",""),ChapterTable!$1:$1,0),0),
  IF($B270=1,
    IF($L270=FALSE,
      VLOOKUP($A270,ChapterTable!$1:$1048576,MATCH("최종"&amp;SUBSTITUTE(SUBSTITUTE(E$1,"standard",""),"|Float",""),ChapterTable!$1:$1,0),0),
      VLOOKUP($A270-ChapterTable!$Q$11,ChapterTable!$1:$1048576,MATCH("최종"&amp;SUBSTITUTE(SUBSTITUTE(E$1,"standard",""),"|Float",""),ChapterTable!$1:$1,0),0)*ChapterTable!$Q$14
    ),
  OFFSET(E270,-$B270+IF($L270,1,0),0)*
    (VLOOKUP(SUBSTITUTE(SUBSTITUTE(E$1,"standard",""),"|Float","")&amp;"인게임누적곱배수",ChapterTable!$S:$T,2,0)^C270
    +VLOOKUP(SUBSTITUTE(SUBSTITUTE(E$1,"standard",""),"|Float","")&amp;"인게임누적합배수",ChapterTable!$S:$T,2,0)*C270)
  )
  )
  )
)</f>
        <v>1868.0624999999998</v>
      </c>
      <c r="F270" s="1">
        <f ca="1">IF(AND($A270=0,$B270=1),
    VLOOKUP(1,ChapterTable!$1:$1048576,MATCH("최종"&amp;SUBSTITUTE(SUBSTITUTE(F$1,"standard",""),"|Float",""),ChapterTable!$1:$1,0),0)*ChapterTable!$Q$17,
  IF(AND($A270=0,$B270=0),
    F271,
  IF($B270=0,
    VLOOKUP($A270,ChapterTable!$1:$1048576,MATCH("최종"&amp;SUBSTITUTE(SUBSTITUTE(F$1,"standard",""),"|Float",""),ChapterTable!$1:$1,0),0),
  IF($B270=1,
    IF($L270=FALSE,
      VLOOKUP($A270,ChapterTable!$1:$1048576,MATCH("최종"&amp;SUBSTITUTE(SUBSTITUTE(F$1,"standard",""),"|Float",""),ChapterTable!$1:$1,0),0),
      VLOOKUP($A270-ChapterTable!$Q$11,ChapterTable!$1:$1048576,MATCH("최종"&amp;SUBSTITUTE(SUBSTITUTE(F$1,"standard",""),"|Float",""),ChapterTable!$1:$1,0),0)*ChapterTable!$Q$14
    ),
  OFFSET(F270,-$B270+IF($L270,1,0),0)*
    (VLOOKUP(SUBSTITUTE(SUBSTITUTE(F$1,"standard",""),"|Float","")&amp;"인게임누적곱배수",ChapterTable!$S:$T,2,0)^D270
    +VLOOKUP(SUBSTITUTE(SUBSTITUTE(F$1,"standard",""),"|Float","")&amp;"인게임누적합배수",ChapterTable!$S:$T,2,0)*D270)
  )
  )
  )
)</f>
        <v>810</v>
      </c>
      <c r="G270" t="s">
        <v>76</v>
      </c>
      <c r="J270" t="str">
        <f>IF(ISBLANK(I270),"",
IFERROR(VLOOKUP(I270,[1]StringTable!$1:$1048576,MATCH([1]StringTable!$B$1,[1]StringTable!$1:$1,0),0),
IFERROR(VLOOKUP(I270,[1]InApkStringTable!$1:$1048576,MATCH([1]InApkStringTable!$B$1,[1]InApkStringTable!$1:$1,0),0),
"스트링없음")))</f>
        <v/>
      </c>
      <c r="L270" t="b">
        <v>0</v>
      </c>
      <c r="M270" t="s">
        <v>24</v>
      </c>
      <c r="N270" t="str">
        <f>IF(ISBLANK(M270),"",IF(ISERROR(VLOOKUP(M270,MapTable!$A:$A,1,0)),"맵없음",""))</f>
        <v/>
      </c>
      <c r="O270">
        <f t="shared" si="17"/>
        <v>4</v>
      </c>
      <c r="Q270">
        <f t="shared" si="18"/>
        <v>4</v>
      </c>
      <c r="R270" t="b">
        <f t="shared" ca="1" si="19"/>
        <v>0</v>
      </c>
      <c r="T270" t="b">
        <f t="shared" ca="1" si="20"/>
        <v>0</v>
      </c>
      <c r="V270" t="str">
        <f>IF(ISBLANK(U270),"",IF(ISERROR(VLOOKUP(U270,MapTable!$A:$A,1,0)),"맵없음",""))</f>
        <v/>
      </c>
      <c r="X270" t="str">
        <f>IF(ISBLANK(W270),"",
IF(ISERROR(FIND(",",W270)),
  IF(ISERROR(VLOOKUP(W270,MapTable!$A:$A,1,0)),"맵없음",
  ""),
IF(ISERROR(FIND(",",W270,FIND(",",W270)+1)),
  IF(OR(ISERROR(VLOOKUP(LEFT(W270,FIND(",",W270)-1),MapTable!$A:$A,1,0)),ISERROR(VLOOKUP(TRIM(MID(W270,FIND(",",W270)+1,999)),MapTable!$A:$A,1,0))),"맵없음",
  ""),
IF(ISERROR(FIND(",",W270,FIND(",",W270,FIND(",",W270)+1)+1)),
  IF(OR(ISERROR(VLOOKUP(LEFT(W270,FIND(",",W270)-1),MapTable!$A:$A,1,0)),ISERROR(VLOOKUP(TRIM(MID(W270,FIND(",",W270)+1,FIND(",",W270,FIND(",",W270)+1)-FIND(",",W270)-1)),MapTable!$A:$A,1,0)),ISERROR(VLOOKUP(TRIM(MID(W270,FIND(",",W270,FIND(",",W270)+1)+1,999)),MapTable!$A:$A,1,0))),"맵없음",
  ""),
IF(ISERROR(FIND(",",W270,FIND(",",W270,FIND(",",W270,FIND(",",W270)+1)+1)+1)),
  IF(OR(ISERROR(VLOOKUP(LEFT(W270,FIND(",",W270)-1),MapTable!$A:$A,1,0)),ISERROR(VLOOKUP(TRIM(MID(W270,FIND(",",W270)+1,FIND(",",W270,FIND(",",W270)+1)-FIND(",",W270)-1)),MapTable!$A:$A,1,0)),ISERROR(VLOOKUP(TRIM(MID(W270,FIND(",",W270,FIND(",",W270)+1)+1,FIND(",",W270,FIND(",",W270,FIND(",",W270)+1)+1)-FIND(",",W270,FIND(",",W270)+1)-1)),MapTable!$A:$A,1,0)),ISERROR(VLOOKUP(TRIM(MID(W270,FIND(",",W270,FIND(",",W270,FIND(",",W270)+1)+1)+1,999)),MapTable!$A:$A,1,0))),"맵없음",
  ""),
)))))</f>
        <v/>
      </c>
      <c r="AC270" t="str">
        <f>IF(ISBLANK(AB270),"",IF(ISERROR(VLOOKUP(AB270,[3]DropTable!$A:$A,1,0)),"드랍없음",""))</f>
        <v/>
      </c>
      <c r="AE270" t="str">
        <f>IF(ISBLANK(AD270),"",IF(ISERROR(VLOOKUP(AD270,[3]DropTable!$A:$A,1,0)),"드랍없음",""))</f>
        <v/>
      </c>
      <c r="AG270">
        <v>9.8000000000000007</v>
      </c>
      <c r="AH270">
        <v>1</v>
      </c>
    </row>
    <row r="271" spans="1:34" x14ac:dyDescent="0.3">
      <c r="A271">
        <v>5</v>
      </c>
      <c r="B271">
        <v>34</v>
      </c>
      <c r="C271">
        <f>IF(OR($L271=TRUE,$A271=0,MOD($A271,ChapterTable!$S$20)&lt;&gt;0),
MAX(0,INT(($B271+ChapterTable!$Q$26+VLOOKUP(SUBSTITUTE(C$1,"성장단계","")&amp;"단계오프셋",ChapterTable!$S:$T,2,0))/ChapterTable!$Q$23)),
MAX(0,INT(($B271+ChapterTable!$S$26+VLOOKUP(SUBSTITUTE(C$1,"성장단계","")&amp;"보스단계오프셋",ChapterTable!$S:$T,2,0))/ChapterTable!$S$23)))</f>
        <v>3</v>
      </c>
      <c r="D271">
        <f>IF(OR($L271=TRUE,$A271=0,MOD($A271,ChapterTable!$S$20)&lt;&gt;0),
MAX(0,INT(($B271+ChapterTable!$Q$26+VLOOKUP(SUBSTITUTE(D$1,"성장단계","")&amp;"단계오프셋",ChapterTable!$S:$T,2,0))/ChapterTable!$Q$23)),
MAX(0,INT(($B271+ChapterTable!$S$26+VLOOKUP(SUBSTITUTE(D$1,"성장단계","")&amp;"보스단계오프셋",ChapterTable!$S:$T,2,0))/ChapterTable!$S$23)))</f>
        <v>3</v>
      </c>
      <c r="E271" s="1">
        <f ca="1">IF(AND($A271=0,$B271=1),
    VLOOKUP(1,ChapterTable!$1:$1048576,MATCH("최종"&amp;SUBSTITUTE(SUBSTITUTE(E$1,"standard",""),"|Float",""),ChapterTable!$1:$1,0),0)*ChapterTable!$Q$17,
  IF(AND($A271=0,$B271=0),
    E272,
  IF($B271=0,
    VLOOKUP($A271,ChapterTable!$1:$1048576,MATCH("최종"&amp;SUBSTITUTE(SUBSTITUTE(E$1,"standard",""),"|Float",""),ChapterTable!$1:$1,0),0),
  IF($B271=1,
    IF($L271=FALSE,
      VLOOKUP($A271,ChapterTable!$1:$1048576,MATCH("최종"&amp;SUBSTITUTE(SUBSTITUTE(E$1,"standard",""),"|Float",""),ChapterTable!$1:$1,0),0),
      VLOOKUP($A271-ChapterTable!$Q$11,ChapterTable!$1:$1048576,MATCH("최종"&amp;SUBSTITUTE(SUBSTITUTE(E$1,"standard",""),"|Float",""),ChapterTable!$1:$1,0),0)*ChapterTable!$Q$14
    ),
  OFFSET(E271,-$B271+IF($L271,1,0),0)*
    (VLOOKUP(SUBSTITUTE(SUBSTITUTE(E$1,"standard",""),"|Float","")&amp;"인게임누적곱배수",ChapterTable!$S:$T,2,0)^C271
    +VLOOKUP(SUBSTITUTE(SUBSTITUTE(E$1,"standard",""),"|Float","")&amp;"인게임누적합배수",ChapterTable!$S:$T,2,0)*C271)
  )
  )
  )
)</f>
        <v>1868.0624999999998</v>
      </c>
      <c r="F271" s="1">
        <f ca="1">IF(AND($A271=0,$B271=1),
    VLOOKUP(1,ChapterTable!$1:$1048576,MATCH("최종"&amp;SUBSTITUTE(SUBSTITUTE(F$1,"standard",""),"|Float",""),ChapterTable!$1:$1,0),0)*ChapterTable!$Q$17,
  IF(AND($A271=0,$B271=0),
    F272,
  IF($B271=0,
    VLOOKUP($A271,ChapterTable!$1:$1048576,MATCH("최종"&amp;SUBSTITUTE(SUBSTITUTE(F$1,"standard",""),"|Float",""),ChapterTable!$1:$1,0),0),
  IF($B271=1,
    IF($L271=FALSE,
      VLOOKUP($A271,ChapterTable!$1:$1048576,MATCH("최종"&amp;SUBSTITUTE(SUBSTITUTE(F$1,"standard",""),"|Float",""),ChapterTable!$1:$1,0),0),
      VLOOKUP($A271-ChapterTable!$Q$11,ChapterTable!$1:$1048576,MATCH("최종"&amp;SUBSTITUTE(SUBSTITUTE(F$1,"standard",""),"|Float",""),ChapterTable!$1:$1,0),0)*ChapterTable!$Q$14
    ),
  OFFSET(F271,-$B271+IF($L271,1,0),0)*
    (VLOOKUP(SUBSTITUTE(SUBSTITUTE(F$1,"standard",""),"|Float","")&amp;"인게임누적곱배수",ChapterTable!$S:$T,2,0)^D271
    +VLOOKUP(SUBSTITUTE(SUBSTITUTE(F$1,"standard",""),"|Float","")&amp;"인게임누적합배수",ChapterTable!$S:$T,2,0)*D271)
  )
  )
  )
)</f>
        <v>810</v>
      </c>
      <c r="G271" t="s">
        <v>76</v>
      </c>
      <c r="J271" t="str">
        <f>IF(ISBLANK(I271),"",
IFERROR(VLOOKUP(I271,[1]StringTable!$1:$1048576,MATCH([1]StringTable!$B$1,[1]StringTable!$1:$1,0),0),
IFERROR(VLOOKUP(I271,[1]InApkStringTable!$1:$1048576,MATCH([1]InApkStringTable!$B$1,[1]InApkStringTable!$1:$1,0),0),
"스트링없음")))</f>
        <v/>
      </c>
      <c r="L271" t="b">
        <v>0</v>
      </c>
      <c r="M271" t="s">
        <v>24</v>
      </c>
      <c r="N271" t="str">
        <f>IF(ISBLANK(M271),"",IF(ISERROR(VLOOKUP(M271,MapTable!$A:$A,1,0)),"맵없음",""))</f>
        <v/>
      </c>
      <c r="O271">
        <f t="shared" si="17"/>
        <v>4</v>
      </c>
      <c r="Q271">
        <f t="shared" si="18"/>
        <v>4</v>
      </c>
      <c r="R271" t="b">
        <f t="shared" ca="1" si="19"/>
        <v>0</v>
      </c>
      <c r="T271" t="b">
        <f t="shared" ca="1" si="20"/>
        <v>0</v>
      </c>
      <c r="V271" t="str">
        <f>IF(ISBLANK(U271),"",IF(ISERROR(VLOOKUP(U271,MapTable!$A:$A,1,0)),"맵없음",""))</f>
        <v/>
      </c>
      <c r="X271" t="str">
        <f>IF(ISBLANK(W271),"",
IF(ISERROR(FIND(",",W271)),
  IF(ISERROR(VLOOKUP(W271,MapTable!$A:$A,1,0)),"맵없음",
  ""),
IF(ISERROR(FIND(",",W271,FIND(",",W271)+1)),
  IF(OR(ISERROR(VLOOKUP(LEFT(W271,FIND(",",W271)-1),MapTable!$A:$A,1,0)),ISERROR(VLOOKUP(TRIM(MID(W271,FIND(",",W271)+1,999)),MapTable!$A:$A,1,0))),"맵없음",
  ""),
IF(ISERROR(FIND(",",W271,FIND(",",W271,FIND(",",W271)+1)+1)),
  IF(OR(ISERROR(VLOOKUP(LEFT(W271,FIND(",",W271)-1),MapTable!$A:$A,1,0)),ISERROR(VLOOKUP(TRIM(MID(W271,FIND(",",W271)+1,FIND(",",W271,FIND(",",W271)+1)-FIND(",",W271)-1)),MapTable!$A:$A,1,0)),ISERROR(VLOOKUP(TRIM(MID(W271,FIND(",",W271,FIND(",",W271)+1)+1,999)),MapTable!$A:$A,1,0))),"맵없음",
  ""),
IF(ISERROR(FIND(",",W271,FIND(",",W271,FIND(",",W271,FIND(",",W271)+1)+1)+1)),
  IF(OR(ISERROR(VLOOKUP(LEFT(W271,FIND(",",W271)-1),MapTable!$A:$A,1,0)),ISERROR(VLOOKUP(TRIM(MID(W271,FIND(",",W271)+1,FIND(",",W271,FIND(",",W271)+1)-FIND(",",W271)-1)),MapTable!$A:$A,1,0)),ISERROR(VLOOKUP(TRIM(MID(W271,FIND(",",W271,FIND(",",W271)+1)+1,FIND(",",W271,FIND(",",W271,FIND(",",W271)+1)+1)-FIND(",",W271,FIND(",",W271)+1)-1)),MapTable!$A:$A,1,0)),ISERROR(VLOOKUP(TRIM(MID(W271,FIND(",",W271,FIND(",",W271,FIND(",",W271)+1)+1)+1,999)),MapTable!$A:$A,1,0))),"맵없음",
  ""),
)))))</f>
        <v/>
      </c>
      <c r="AC271" t="str">
        <f>IF(ISBLANK(AB271),"",IF(ISERROR(VLOOKUP(AB271,[3]DropTable!$A:$A,1,0)),"드랍없음",""))</f>
        <v/>
      </c>
      <c r="AE271" t="str">
        <f>IF(ISBLANK(AD271),"",IF(ISERROR(VLOOKUP(AD271,[3]DropTable!$A:$A,1,0)),"드랍없음",""))</f>
        <v/>
      </c>
      <c r="AG271">
        <v>9.8000000000000007</v>
      </c>
      <c r="AH271">
        <v>1</v>
      </c>
    </row>
    <row r="272" spans="1:34" x14ac:dyDescent="0.3">
      <c r="A272">
        <v>5</v>
      </c>
      <c r="B272">
        <v>35</v>
      </c>
      <c r="C272">
        <f>IF(OR($L272=TRUE,$A272=0,MOD($A272,ChapterTable!$S$20)&lt;&gt;0),
MAX(0,INT(($B272+ChapterTable!$Q$26+VLOOKUP(SUBSTITUTE(C$1,"성장단계","")&amp;"단계오프셋",ChapterTable!$S:$T,2,0))/ChapterTable!$Q$23)),
MAX(0,INT(($B272+ChapterTable!$S$26+VLOOKUP(SUBSTITUTE(C$1,"성장단계","")&amp;"보스단계오프셋",ChapterTable!$S:$T,2,0))/ChapterTable!$S$23)))</f>
        <v>3</v>
      </c>
      <c r="D272">
        <f>IF(OR($L272=TRUE,$A272=0,MOD($A272,ChapterTable!$S$20)&lt;&gt;0),
MAX(0,INT(($B272+ChapterTable!$Q$26+VLOOKUP(SUBSTITUTE(D$1,"성장단계","")&amp;"단계오프셋",ChapterTable!$S:$T,2,0))/ChapterTable!$Q$23)),
MAX(0,INT(($B272+ChapterTable!$S$26+VLOOKUP(SUBSTITUTE(D$1,"성장단계","")&amp;"보스단계오프셋",ChapterTable!$S:$T,2,0))/ChapterTable!$S$23)))</f>
        <v>3</v>
      </c>
      <c r="E272" s="1">
        <f ca="1">IF(AND($A272=0,$B272=1),
    VLOOKUP(1,ChapterTable!$1:$1048576,MATCH("최종"&amp;SUBSTITUTE(SUBSTITUTE(E$1,"standard",""),"|Float",""),ChapterTable!$1:$1,0),0)*ChapterTable!$Q$17,
  IF(AND($A272=0,$B272=0),
    E273,
  IF($B272=0,
    VLOOKUP($A272,ChapterTable!$1:$1048576,MATCH("최종"&amp;SUBSTITUTE(SUBSTITUTE(E$1,"standard",""),"|Float",""),ChapterTable!$1:$1,0),0),
  IF($B272=1,
    IF($L272=FALSE,
      VLOOKUP($A272,ChapterTable!$1:$1048576,MATCH("최종"&amp;SUBSTITUTE(SUBSTITUTE(E$1,"standard",""),"|Float",""),ChapterTable!$1:$1,0),0),
      VLOOKUP($A272-ChapterTable!$Q$11,ChapterTable!$1:$1048576,MATCH("최종"&amp;SUBSTITUTE(SUBSTITUTE(E$1,"standard",""),"|Float",""),ChapterTable!$1:$1,0),0)*ChapterTable!$Q$14
    ),
  OFFSET(E272,-$B272+IF($L272,1,0),0)*
    (VLOOKUP(SUBSTITUTE(SUBSTITUTE(E$1,"standard",""),"|Float","")&amp;"인게임누적곱배수",ChapterTable!$S:$T,2,0)^C272
    +VLOOKUP(SUBSTITUTE(SUBSTITUTE(E$1,"standard",""),"|Float","")&amp;"인게임누적합배수",ChapterTable!$S:$T,2,0)*C272)
  )
  )
  )
)</f>
        <v>1868.0624999999998</v>
      </c>
      <c r="F272" s="1">
        <f ca="1">IF(AND($A272=0,$B272=1),
    VLOOKUP(1,ChapterTable!$1:$1048576,MATCH("최종"&amp;SUBSTITUTE(SUBSTITUTE(F$1,"standard",""),"|Float",""),ChapterTable!$1:$1,0),0)*ChapterTable!$Q$17,
  IF(AND($A272=0,$B272=0),
    F273,
  IF($B272=0,
    VLOOKUP($A272,ChapterTable!$1:$1048576,MATCH("최종"&amp;SUBSTITUTE(SUBSTITUTE(F$1,"standard",""),"|Float",""),ChapterTable!$1:$1,0),0),
  IF($B272=1,
    IF($L272=FALSE,
      VLOOKUP($A272,ChapterTable!$1:$1048576,MATCH("최종"&amp;SUBSTITUTE(SUBSTITUTE(F$1,"standard",""),"|Float",""),ChapterTable!$1:$1,0),0),
      VLOOKUP($A272-ChapterTable!$Q$11,ChapterTable!$1:$1048576,MATCH("최종"&amp;SUBSTITUTE(SUBSTITUTE(F$1,"standard",""),"|Float",""),ChapterTable!$1:$1,0),0)*ChapterTable!$Q$14
    ),
  OFFSET(F272,-$B272+IF($L272,1,0),0)*
    (VLOOKUP(SUBSTITUTE(SUBSTITUTE(F$1,"standard",""),"|Float","")&amp;"인게임누적곱배수",ChapterTable!$S:$T,2,0)^D272
    +VLOOKUP(SUBSTITUTE(SUBSTITUTE(F$1,"standard",""),"|Float","")&amp;"인게임누적합배수",ChapterTable!$S:$T,2,0)*D272)
  )
  )
  )
)</f>
        <v>810</v>
      </c>
      <c r="G272" t="s">
        <v>76</v>
      </c>
      <c r="J272" t="str">
        <f>IF(ISBLANK(I272),"",
IFERROR(VLOOKUP(I272,[1]StringTable!$1:$1048576,MATCH([1]StringTable!$B$1,[1]StringTable!$1:$1,0),0),
IFERROR(VLOOKUP(I272,[1]InApkStringTable!$1:$1048576,MATCH([1]InApkStringTable!$B$1,[1]InApkStringTable!$1:$1,0),0),
"스트링없음")))</f>
        <v/>
      </c>
      <c r="L272" t="b">
        <v>0</v>
      </c>
      <c r="M272" t="s">
        <v>24</v>
      </c>
      <c r="N272" t="str">
        <f>IF(ISBLANK(M272),"",IF(ISERROR(VLOOKUP(M272,MapTable!$A:$A,1,0)),"맵없음",""))</f>
        <v/>
      </c>
      <c r="O272">
        <f t="shared" si="17"/>
        <v>11</v>
      </c>
      <c r="Q272">
        <f t="shared" si="18"/>
        <v>11</v>
      </c>
      <c r="R272" t="b">
        <f t="shared" ca="1" si="19"/>
        <v>0</v>
      </c>
      <c r="T272" t="b">
        <f t="shared" ca="1" si="20"/>
        <v>0</v>
      </c>
      <c r="V272" t="str">
        <f>IF(ISBLANK(U272),"",IF(ISERROR(VLOOKUP(U272,MapTable!$A:$A,1,0)),"맵없음",""))</f>
        <v/>
      </c>
      <c r="X272" t="str">
        <f>IF(ISBLANK(W272),"",
IF(ISERROR(FIND(",",W272)),
  IF(ISERROR(VLOOKUP(W272,MapTable!$A:$A,1,0)),"맵없음",
  ""),
IF(ISERROR(FIND(",",W272,FIND(",",W272)+1)),
  IF(OR(ISERROR(VLOOKUP(LEFT(W272,FIND(",",W272)-1),MapTable!$A:$A,1,0)),ISERROR(VLOOKUP(TRIM(MID(W272,FIND(",",W272)+1,999)),MapTable!$A:$A,1,0))),"맵없음",
  ""),
IF(ISERROR(FIND(",",W272,FIND(",",W272,FIND(",",W272)+1)+1)),
  IF(OR(ISERROR(VLOOKUP(LEFT(W272,FIND(",",W272)-1),MapTable!$A:$A,1,0)),ISERROR(VLOOKUP(TRIM(MID(W272,FIND(",",W272)+1,FIND(",",W272,FIND(",",W272)+1)-FIND(",",W272)-1)),MapTable!$A:$A,1,0)),ISERROR(VLOOKUP(TRIM(MID(W272,FIND(",",W272,FIND(",",W272)+1)+1,999)),MapTable!$A:$A,1,0))),"맵없음",
  ""),
IF(ISERROR(FIND(",",W272,FIND(",",W272,FIND(",",W272,FIND(",",W272)+1)+1)+1)),
  IF(OR(ISERROR(VLOOKUP(LEFT(W272,FIND(",",W272)-1),MapTable!$A:$A,1,0)),ISERROR(VLOOKUP(TRIM(MID(W272,FIND(",",W272)+1,FIND(",",W272,FIND(",",W272)+1)-FIND(",",W272)-1)),MapTable!$A:$A,1,0)),ISERROR(VLOOKUP(TRIM(MID(W272,FIND(",",W272,FIND(",",W272)+1)+1,FIND(",",W272,FIND(",",W272,FIND(",",W272)+1)+1)-FIND(",",W272,FIND(",",W272)+1)-1)),MapTable!$A:$A,1,0)),ISERROR(VLOOKUP(TRIM(MID(W272,FIND(",",W272,FIND(",",W272,FIND(",",W272)+1)+1)+1,999)),MapTable!$A:$A,1,0))),"맵없음",
  ""),
)))))</f>
        <v/>
      </c>
      <c r="AC272" t="str">
        <f>IF(ISBLANK(AB272),"",IF(ISERROR(VLOOKUP(AB272,[3]DropTable!$A:$A,1,0)),"드랍없음",""))</f>
        <v/>
      </c>
      <c r="AE272" t="str">
        <f>IF(ISBLANK(AD272),"",IF(ISERROR(VLOOKUP(AD272,[3]DropTable!$A:$A,1,0)),"드랍없음",""))</f>
        <v/>
      </c>
      <c r="AG272">
        <v>9.8000000000000007</v>
      </c>
      <c r="AH272">
        <v>1</v>
      </c>
    </row>
    <row r="273" spans="1:34" x14ac:dyDescent="0.3">
      <c r="A273">
        <v>5</v>
      </c>
      <c r="B273">
        <v>36</v>
      </c>
      <c r="C273">
        <f>IF(OR($L273=TRUE,$A273=0,MOD($A273,ChapterTable!$S$20)&lt;&gt;0),
MAX(0,INT(($B273+ChapterTable!$Q$26+VLOOKUP(SUBSTITUTE(C$1,"성장단계","")&amp;"단계오프셋",ChapterTable!$S:$T,2,0))/ChapterTable!$Q$23)),
MAX(0,INT(($B273+ChapterTable!$S$26+VLOOKUP(SUBSTITUTE(C$1,"성장단계","")&amp;"보스단계오프셋",ChapterTable!$S:$T,2,0))/ChapterTable!$S$23)))</f>
        <v>4</v>
      </c>
      <c r="D273">
        <f>IF(OR($L273=TRUE,$A273=0,MOD($A273,ChapterTable!$S$20)&lt;&gt;0),
MAX(0,INT(($B273+ChapterTable!$Q$26+VLOOKUP(SUBSTITUTE(D$1,"성장단계","")&amp;"단계오프셋",ChapterTable!$S:$T,2,0))/ChapterTable!$Q$23)),
MAX(0,INT(($B273+ChapterTable!$S$26+VLOOKUP(SUBSTITUTE(D$1,"성장단계","")&amp;"보스단계오프셋",ChapterTable!$S:$T,2,0))/ChapterTable!$S$23)))</f>
        <v>3</v>
      </c>
      <c r="E273" s="1">
        <f ca="1">IF(AND($A273=0,$B273=1),
    VLOOKUP(1,ChapterTable!$1:$1048576,MATCH("최종"&amp;SUBSTITUTE(SUBSTITUTE(E$1,"standard",""),"|Float",""),ChapterTable!$1:$1,0),0)*ChapterTable!$Q$17,
  IF(AND($A273=0,$B273=0),
    E274,
  IF($B273=0,
    VLOOKUP($A273,ChapterTable!$1:$1048576,MATCH("최종"&amp;SUBSTITUTE(SUBSTITUTE(E$1,"standard",""),"|Float",""),ChapterTable!$1:$1,0),0),
  IF($B273=1,
    IF($L273=FALSE,
      VLOOKUP($A273,ChapterTable!$1:$1048576,MATCH("최종"&amp;SUBSTITUTE(SUBSTITUTE(E$1,"standard",""),"|Float",""),ChapterTable!$1:$1,0),0),
      VLOOKUP($A273-ChapterTable!$Q$11,ChapterTable!$1:$1048576,MATCH("최종"&amp;SUBSTITUTE(SUBSTITUTE(E$1,"standard",""),"|Float",""),ChapterTable!$1:$1,0),0)*ChapterTable!$Q$14
    ),
  OFFSET(E273,-$B273+IF($L273,1,0),0)*
    (VLOOKUP(SUBSTITUTE(SUBSTITUTE(E$1,"standard",""),"|Float","")&amp;"인게임누적곱배수",ChapterTable!$S:$T,2,0)^C273
    +VLOOKUP(SUBSTITUTE(SUBSTITUTE(E$1,"standard",""),"|Float","")&amp;"인게임누적합배수",ChapterTable!$S:$T,2,0)*C273)
  )
  )
  )
)</f>
        <v>2187</v>
      </c>
      <c r="F273" s="1">
        <f ca="1">IF(AND($A273=0,$B273=1),
    VLOOKUP(1,ChapterTable!$1:$1048576,MATCH("최종"&amp;SUBSTITUTE(SUBSTITUTE(F$1,"standard",""),"|Float",""),ChapterTable!$1:$1,0),0)*ChapterTable!$Q$17,
  IF(AND($A273=0,$B273=0),
    F274,
  IF($B273=0,
    VLOOKUP($A273,ChapterTable!$1:$1048576,MATCH("최종"&amp;SUBSTITUTE(SUBSTITUTE(F$1,"standard",""),"|Float",""),ChapterTable!$1:$1,0),0),
  IF($B273=1,
    IF($L273=FALSE,
      VLOOKUP($A273,ChapterTable!$1:$1048576,MATCH("최종"&amp;SUBSTITUTE(SUBSTITUTE(F$1,"standard",""),"|Float",""),ChapterTable!$1:$1,0),0),
      VLOOKUP($A273-ChapterTable!$Q$11,ChapterTable!$1:$1048576,MATCH("최종"&amp;SUBSTITUTE(SUBSTITUTE(F$1,"standard",""),"|Float",""),ChapterTable!$1:$1,0),0)*ChapterTable!$Q$14
    ),
  OFFSET(F273,-$B273+IF($L273,1,0),0)*
    (VLOOKUP(SUBSTITUTE(SUBSTITUTE(F$1,"standard",""),"|Float","")&amp;"인게임누적곱배수",ChapterTable!$S:$T,2,0)^D273
    +VLOOKUP(SUBSTITUTE(SUBSTITUTE(F$1,"standard",""),"|Float","")&amp;"인게임누적합배수",ChapterTable!$S:$T,2,0)*D273)
  )
  )
  )
)</f>
        <v>810</v>
      </c>
      <c r="G273" t="s">
        <v>76</v>
      </c>
      <c r="J273" t="str">
        <f>IF(ISBLANK(I273),"",
IFERROR(VLOOKUP(I273,[1]StringTable!$1:$1048576,MATCH([1]StringTable!$B$1,[1]StringTable!$1:$1,0),0),
IFERROR(VLOOKUP(I273,[1]InApkStringTable!$1:$1048576,MATCH([1]InApkStringTable!$B$1,[1]InApkStringTable!$1:$1,0),0),
"스트링없음")))</f>
        <v/>
      </c>
      <c r="L273" t="b">
        <v>0</v>
      </c>
      <c r="M273" t="s">
        <v>24</v>
      </c>
      <c r="N273" t="str">
        <f>IF(ISBLANK(M273),"",IF(ISERROR(VLOOKUP(M273,MapTable!$A:$A,1,0)),"맵없음",""))</f>
        <v/>
      </c>
      <c r="O273">
        <f t="shared" si="17"/>
        <v>4</v>
      </c>
      <c r="Q273">
        <f t="shared" si="18"/>
        <v>4</v>
      </c>
      <c r="R273" t="b">
        <f t="shared" ca="1" si="19"/>
        <v>0</v>
      </c>
      <c r="T273" t="b">
        <f t="shared" ca="1" si="20"/>
        <v>0</v>
      </c>
      <c r="V273" t="str">
        <f>IF(ISBLANK(U273),"",IF(ISERROR(VLOOKUP(U273,MapTable!$A:$A,1,0)),"맵없음",""))</f>
        <v/>
      </c>
      <c r="X273" t="str">
        <f>IF(ISBLANK(W273),"",
IF(ISERROR(FIND(",",W273)),
  IF(ISERROR(VLOOKUP(W273,MapTable!$A:$A,1,0)),"맵없음",
  ""),
IF(ISERROR(FIND(",",W273,FIND(",",W273)+1)),
  IF(OR(ISERROR(VLOOKUP(LEFT(W273,FIND(",",W273)-1),MapTable!$A:$A,1,0)),ISERROR(VLOOKUP(TRIM(MID(W273,FIND(",",W273)+1,999)),MapTable!$A:$A,1,0))),"맵없음",
  ""),
IF(ISERROR(FIND(",",W273,FIND(",",W273,FIND(",",W273)+1)+1)),
  IF(OR(ISERROR(VLOOKUP(LEFT(W273,FIND(",",W273)-1),MapTable!$A:$A,1,0)),ISERROR(VLOOKUP(TRIM(MID(W273,FIND(",",W273)+1,FIND(",",W273,FIND(",",W273)+1)-FIND(",",W273)-1)),MapTable!$A:$A,1,0)),ISERROR(VLOOKUP(TRIM(MID(W273,FIND(",",W273,FIND(",",W273)+1)+1,999)),MapTable!$A:$A,1,0))),"맵없음",
  ""),
IF(ISERROR(FIND(",",W273,FIND(",",W273,FIND(",",W273,FIND(",",W273)+1)+1)+1)),
  IF(OR(ISERROR(VLOOKUP(LEFT(W273,FIND(",",W273)-1),MapTable!$A:$A,1,0)),ISERROR(VLOOKUP(TRIM(MID(W273,FIND(",",W273)+1,FIND(",",W273,FIND(",",W273)+1)-FIND(",",W273)-1)),MapTable!$A:$A,1,0)),ISERROR(VLOOKUP(TRIM(MID(W273,FIND(",",W273,FIND(",",W273)+1)+1,FIND(",",W273,FIND(",",W273,FIND(",",W273)+1)+1)-FIND(",",W273,FIND(",",W273)+1)-1)),MapTable!$A:$A,1,0)),ISERROR(VLOOKUP(TRIM(MID(W273,FIND(",",W273,FIND(",",W273,FIND(",",W273)+1)+1)+1,999)),MapTable!$A:$A,1,0))),"맵없음",
  ""),
)))))</f>
        <v/>
      </c>
      <c r="AC273" t="str">
        <f>IF(ISBLANK(AB273),"",IF(ISERROR(VLOOKUP(AB273,[3]DropTable!$A:$A,1,0)),"드랍없음",""))</f>
        <v/>
      </c>
      <c r="AE273" t="str">
        <f>IF(ISBLANK(AD273),"",IF(ISERROR(VLOOKUP(AD273,[3]DropTable!$A:$A,1,0)),"드랍없음",""))</f>
        <v/>
      </c>
      <c r="AG273">
        <v>9.8000000000000007</v>
      </c>
      <c r="AH273">
        <v>1</v>
      </c>
    </row>
    <row r="274" spans="1:34" x14ac:dyDescent="0.3">
      <c r="A274">
        <v>5</v>
      </c>
      <c r="B274">
        <v>37</v>
      </c>
      <c r="C274">
        <f>IF(OR($L274=TRUE,$A274=0,MOD($A274,ChapterTable!$S$20)&lt;&gt;0),
MAX(0,INT(($B274+ChapterTable!$Q$26+VLOOKUP(SUBSTITUTE(C$1,"성장단계","")&amp;"단계오프셋",ChapterTable!$S:$T,2,0))/ChapterTable!$Q$23)),
MAX(0,INT(($B274+ChapterTable!$S$26+VLOOKUP(SUBSTITUTE(C$1,"성장단계","")&amp;"보스단계오프셋",ChapterTable!$S:$T,2,0))/ChapterTable!$S$23)))</f>
        <v>4</v>
      </c>
      <c r="D274">
        <f>IF(OR($L274=TRUE,$A274=0,MOD($A274,ChapterTable!$S$20)&lt;&gt;0),
MAX(0,INT(($B274+ChapterTable!$Q$26+VLOOKUP(SUBSTITUTE(D$1,"성장단계","")&amp;"단계오프셋",ChapterTable!$S:$T,2,0))/ChapterTable!$Q$23)),
MAX(0,INT(($B274+ChapterTable!$S$26+VLOOKUP(SUBSTITUTE(D$1,"성장단계","")&amp;"보스단계오프셋",ChapterTable!$S:$T,2,0))/ChapterTable!$S$23)))</f>
        <v>3</v>
      </c>
      <c r="E274" s="1">
        <f ca="1">IF(AND($A274=0,$B274=1),
    VLOOKUP(1,ChapterTable!$1:$1048576,MATCH("최종"&amp;SUBSTITUTE(SUBSTITUTE(E$1,"standard",""),"|Float",""),ChapterTable!$1:$1,0),0)*ChapterTable!$Q$17,
  IF(AND($A274=0,$B274=0),
    E275,
  IF($B274=0,
    VLOOKUP($A274,ChapterTable!$1:$1048576,MATCH("최종"&amp;SUBSTITUTE(SUBSTITUTE(E$1,"standard",""),"|Float",""),ChapterTable!$1:$1,0),0),
  IF($B274=1,
    IF($L274=FALSE,
      VLOOKUP($A274,ChapterTable!$1:$1048576,MATCH("최종"&amp;SUBSTITUTE(SUBSTITUTE(E$1,"standard",""),"|Float",""),ChapterTable!$1:$1,0),0),
      VLOOKUP($A274-ChapterTable!$Q$11,ChapterTable!$1:$1048576,MATCH("최종"&amp;SUBSTITUTE(SUBSTITUTE(E$1,"standard",""),"|Float",""),ChapterTable!$1:$1,0),0)*ChapterTable!$Q$14
    ),
  OFFSET(E274,-$B274+IF($L274,1,0),0)*
    (VLOOKUP(SUBSTITUTE(SUBSTITUTE(E$1,"standard",""),"|Float","")&amp;"인게임누적곱배수",ChapterTable!$S:$T,2,0)^C274
    +VLOOKUP(SUBSTITUTE(SUBSTITUTE(E$1,"standard",""),"|Float","")&amp;"인게임누적합배수",ChapterTable!$S:$T,2,0)*C274)
  )
  )
  )
)</f>
        <v>2187</v>
      </c>
      <c r="F274" s="1">
        <f ca="1">IF(AND($A274=0,$B274=1),
    VLOOKUP(1,ChapterTable!$1:$1048576,MATCH("최종"&amp;SUBSTITUTE(SUBSTITUTE(F$1,"standard",""),"|Float",""),ChapterTable!$1:$1,0),0)*ChapterTable!$Q$17,
  IF(AND($A274=0,$B274=0),
    F275,
  IF($B274=0,
    VLOOKUP($A274,ChapterTable!$1:$1048576,MATCH("최종"&amp;SUBSTITUTE(SUBSTITUTE(F$1,"standard",""),"|Float",""),ChapterTable!$1:$1,0),0),
  IF($B274=1,
    IF($L274=FALSE,
      VLOOKUP($A274,ChapterTable!$1:$1048576,MATCH("최종"&amp;SUBSTITUTE(SUBSTITUTE(F$1,"standard",""),"|Float",""),ChapterTable!$1:$1,0),0),
      VLOOKUP($A274-ChapterTable!$Q$11,ChapterTable!$1:$1048576,MATCH("최종"&amp;SUBSTITUTE(SUBSTITUTE(F$1,"standard",""),"|Float",""),ChapterTable!$1:$1,0),0)*ChapterTable!$Q$14
    ),
  OFFSET(F274,-$B274+IF($L274,1,0),0)*
    (VLOOKUP(SUBSTITUTE(SUBSTITUTE(F$1,"standard",""),"|Float","")&amp;"인게임누적곱배수",ChapterTable!$S:$T,2,0)^D274
    +VLOOKUP(SUBSTITUTE(SUBSTITUTE(F$1,"standard",""),"|Float","")&amp;"인게임누적합배수",ChapterTable!$S:$T,2,0)*D274)
  )
  )
  )
)</f>
        <v>810</v>
      </c>
      <c r="G274" t="s">
        <v>76</v>
      </c>
      <c r="J274" t="str">
        <f>IF(ISBLANK(I274),"",
IFERROR(VLOOKUP(I274,[1]StringTable!$1:$1048576,MATCH([1]StringTable!$B$1,[1]StringTable!$1:$1,0),0),
IFERROR(VLOOKUP(I274,[1]InApkStringTable!$1:$1048576,MATCH([1]InApkStringTable!$B$1,[1]InApkStringTable!$1:$1,0),0),
"스트링없음")))</f>
        <v/>
      </c>
      <c r="L274" t="b">
        <v>0</v>
      </c>
      <c r="M274" t="s">
        <v>24</v>
      </c>
      <c r="N274" t="str">
        <f>IF(ISBLANK(M274),"",IF(ISERROR(VLOOKUP(M274,MapTable!$A:$A,1,0)),"맵없음",""))</f>
        <v/>
      </c>
      <c r="O274">
        <f t="shared" si="17"/>
        <v>4</v>
      </c>
      <c r="Q274">
        <f t="shared" si="18"/>
        <v>4</v>
      </c>
      <c r="R274" t="b">
        <f t="shared" ca="1" si="19"/>
        <v>0</v>
      </c>
      <c r="T274" t="b">
        <f t="shared" ca="1" si="20"/>
        <v>0</v>
      </c>
      <c r="V274" t="str">
        <f>IF(ISBLANK(U274),"",IF(ISERROR(VLOOKUP(U274,MapTable!$A:$A,1,0)),"맵없음",""))</f>
        <v/>
      </c>
      <c r="X274" t="str">
        <f>IF(ISBLANK(W274),"",
IF(ISERROR(FIND(",",W274)),
  IF(ISERROR(VLOOKUP(W274,MapTable!$A:$A,1,0)),"맵없음",
  ""),
IF(ISERROR(FIND(",",W274,FIND(",",W274)+1)),
  IF(OR(ISERROR(VLOOKUP(LEFT(W274,FIND(",",W274)-1),MapTable!$A:$A,1,0)),ISERROR(VLOOKUP(TRIM(MID(W274,FIND(",",W274)+1,999)),MapTable!$A:$A,1,0))),"맵없음",
  ""),
IF(ISERROR(FIND(",",W274,FIND(",",W274,FIND(",",W274)+1)+1)),
  IF(OR(ISERROR(VLOOKUP(LEFT(W274,FIND(",",W274)-1),MapTable!$A:$A,1,0)),ISERROR(VLOOKUP(TRIM(MID(W274,FIND(",",W274)+1,FIND(",",W274,FIND(",",W274)+1)-FIND(",",W274)-1)),MapTable!$A:$A,1,0)),ISERROR(VLOOKUP(TRIM(MID(W274,FIND(",",W274,FIND(",",W274)+1)+1,999)),MapTable!$A:$A,1,0))),"맵없음",
  ""),
IF(ISERROR(FIND(",",W274,FIND(",",W274,FIND(",",W274,FIND(",",W274)+1)+1)+1)),
  IF(OR(ISERROR(VLOOKUP(LEFT(W274,FIND(",",W274)-1),MapTable!$A:$A,1,0)),ISERROR(VLOOKUP(TRIM(MID(W274,FIND(",",W274)+1,FIND(",",W274,FIND(",",W274)+1)-FIND(",",W274)-1)),MapTable!$A:$A,1,0)),ISERROR(VLOOKUP(TRIM(MID(W274,FIND(",",W274,FIND(",",W274)+1)+1,FIND(",",W274,FIND(",",W274,FIND(",",W274)+1)+1)-FIND(",",W274,FIND(",",W274)+1)-1)),MapTable!$A:$A,1,0)),ISERROR(VLOOKUP(TRIM(MID(W274,FIND(",",W274,FIND(",",W274,FIND(",",W274)+1)+1)+1,999)),MapTable!$A:$A,1,0))),"맵없음",
  ""),
)))))</f>
        <v/>
      </c>
      <c r="AC274" t="str">
        <f>IF(ISBLANK(AB274),"",IF(ISERROR(VLOOKUP(AB274,[3]DropTable!$A:$A,1,0)),"드랍없음",""))</f>
        <v/>
      </c>
      <c r="AE274" t="str">
        <f>IF(ISBLANK(AD274),"",IF(ISERROR(VLOOKUP(AD274,[3]DropTable!$A:$A,1,0)),"드랍없음",""))</f>
        <v/>
      </c>
      <c r="AG274">
        <v>9.8000000000000007</v>
      </c>
      <c r="AH274">
        <v>1</v>
      </c>
    </row>
    <row r="275" spans="1:34" x14ac:dyDescent="0.3">
      <c r="A275">
        <v>5</v>
      </c>
      <c r="B275">
        <v>38</v>
      </c>
      <c r="C275">
        <f>IF(OR($L275=TRUE,$A275=0,MOD($A275,ChapterTable!$S$20)&lt;&gt;0),
MAX(0,INT(($B275+ChapterTable!$Q$26+VLOOKUP(SUBSTITUTE(C$1,"성장단계","")&amp;"단계오프셋",ChapterTable!$S:$T,2,0))/ChapterTable!$Q$23)),
MAX(0,INT(($B275+ChapterTable!$S$26+VLOOKUP(SUBSTITUTE(C$1,"성장단계","")&amp;"보스단계오프셋",ChapterTable!$S:$T,2,0))/ChapterTable!$S$23)))</f>
        <v>4</v>
      </c>
      <c r="D275">
        <f>IF(OR($L275=TRUE,$A275=0,MOD($A275,ChapterTable!$S$20)&lt;&gt;0),
MAX(0,INT(($B275+ChapterTable!$Q$26+VLOOKUP(SUBSTITUTE(D$1,"성장단계","")&amp;"단계오프셋",ChapterTable!$S:$T,2,0))/ChapterTable!$Q$23)),
MAX(0,INT(($B275+ChapterTable!$S$26+VLOOKUP(SUBSTITUTE(D$1,"성장단계","")&amp;"보스단계오프셋",ChapterTable!$S:$T,2,0))/ChapterTable!$S$23)))</f>
        <v>3</v>
      </c>
      <c r="E275" s="1">
        <f ca="1">IF(AND($A275=0,$B275=1),
    VLOOKUP(1,ChapterTable!$1:$1048576,MATCH("최종"&amp;SUBSTITUTE(SUBSTITUTE(E$1,"standard",""),"|Float",""),ChapterTable!$1:$1,0),0)*ChapterTable!$Q$17,
  IF(AND($A275=0,$B275=0),
    E276,
  IF($B275=0,
    VLOOKUP($A275,ChapterTable!$1:$1048576,MATCH("최종"&amp;SUBSTITUTE(SUBSTITUTE(E$1,"standard",""),"|Float",""),ChapterTable!$1:$1,0),0),
  IF($B275=1,
    IF($L275=FALSE,
      VLOOKUP($A275,ChapterTable!$1:$1048576,MATCH("최종"&amp;SUBSTITUTE(SUBSTITUTE(E$1,"standard",""),"|Float",""),ChapterTable!$1:$1,0),0),
      VLOOKUP($A275-ChapterTable!$Q$11,ChapterTable!$1:$1048576,MATCH("최종"&amp;SUBSTITUTE(SUBSTITUTE(E$1,"standard",""),"|Float",""),ChapterTable!$1:$1,0),0)*ChapterTable!$Q$14
    ),
  OFFSET(E275,-$B275+IF($L275,1,0),0)*
    (VLOOKUP(SUBSTITUTE(SUBSTITUTE(E$1,"standard",""),"|Float","")&amp;"인게임누적곱배수",ChapterTable!$S:$T,2,0)^C275
    +VLOOKUP(SUBSTITUTE(SUBSTITUTE(E$1,"standard",""),"|Float","")&amp;"인게임누적합배수",ChapterTable!$S:$T,2,0)*C275)
  )
  )
  )
)</f>
        <v>2187</v>
      </c>
      <c r="F275" s="1">
        <f ca="1">IF(AND($A275=0,$B275=1),
    VLOOKUP(1,ChapterTable!$1:$1048576,MATCH("최종"&amp;SUBSTITUTE(SUBSTITUTE(F$1,"standard",""),"|Float",""),ChapterTable!$1:$1,0),0)*ChapterTable!$Q$17,
  IF(AND($A275=0,$B275=0),
    F276,
  IF($B275=0,
    VLOOKUP($A275,ChapterTable!$1:$1048576,MATCH("최종"&amp;SUBSTITUTE(SUBSTITUTE(F$1,"standard",""),"|Float",""),ChapterTable!$1:$1,0),0),
  IF($B275=1,
    IF($L275=FALSE,
      VLOOKUP($A275,ChapterTable!$1:$1048576,MATCH("최종"&amp;SUBSTITUTE(SUBSTITUTE(F$1,"standard",""),"|Float",""),ChapterTable!$1:$1,0),0),
      VLOOKUP($A275-ChapterTable!$Q$11,ChapterTable!$1:$1048576,MATCH("최종"&amp;SUBSTITUTE(SUBSTITUTE(F$1,"standard",""),"|Float",""),ChapterTable!$1:$1,0),0)*ChapterTable!$Q$14
    ),
  OFFSET(F275,-$B275+IF($L275,1,0),0)*
    (VLOOKUP(SUBSTITUTE(SUBSTITUTE(F$1,"standard",""),"|Float","")&amp;"인게임누적곱배수",ChapterTable!$S:$T,2,0)^D275
    +VLOOKUP(SUBSTITUTE(SUBSTITUTE(F$1,"standard",""),"|Float","")&amp;"인게임누적합배수",ChapterTable!$S:$T,2,0)*D275)
  )
  )
  )
)</f>
        <v>810</v>
      </c>
      <c r="G275" t="s">
        <v>76</v>
      </c>
      <c r="J275" t="str">
        <f>IF(ISBLANK(I275),"",
IFERROR(VLOOKUP(I275,[1]StringTable!$1:$1048576,MATCH([1]StringTable!$B$1,[1]StringTable!$1:$1,0),0),
IFERROR(VLOOKUP(I275,[1]InApkStringTable!$1:$1048576,MATCH([1]InApkStringTable!$B$1,[1]InApkStringTable!$1:$1,0),0),
"스트링없음")))</f>
        <v/>
      </c>
      <c r="L275" t="b">
        <v>0</v>
      </c>
      <c r="M275" t="s">
        <v>24</v>
      </c>
      <c r="N275" t="str">
        <f>IF(ISBLANK(M275),"",IF(ISERROR(VLOOKUP(M275,MapTable!$A:$A,1,0)),"맵없음",""))</f>
        <v/>
      </c>
      <c r="O275">
        <f t="shared" si="17"/>
        <v>4</v>
      </c>
      <c r="Q275">
        <f t="shared" si="18"/>
        <v>4</v>
      </c>
      <c r="R275" t="b">
        <f t="shared" ca="1" si="19"/>
        <v>0</v>
      </c>
      <c r="T275" t="b">
        <f t="shared" ca="1" si="20"/>
        <v>0</v>
      </c>
      <c r="V275" t="str">
        <f>IF(ISBLANK(U275),"",IF(ISERROR(VLOOKUP(U275,MapTable!$A:$A,1,0)),"맵없음",""))</f>
        <v/>
      </c>
      <c r="X275" t="str">
        <f>IF(ISBLANK(W275),"",
IF(ISERROR(FIND(",",W275)),
  IF(ISERROR(VLOOKUP(W275,MapTable!$A:$A,1,0)),"맵없음",
  ""),
IF(ISERROR(FIND(",",W275,FIND(",",W275)+1)),
  IF(OR(ISERROR(VLOOKUP(LEFT(W275,FIND(",",W275)-1),MapTable!$A:$A,1,0)),ISERROR(VLOOKUP(TRIM(MID(W275,FIND(",",W275)+1,999)),MapTable!$A:$A,1,0))),"맵없음",
  ""),
IF(ISERROR(FIND(",",W275,FIND(",",W275,FIND(",",W275)+1)+1)),
  IF(OR(ISERROR(VLOOKUP(LEFT(W275,FIND(",",W275)-1),MapTable!$A:$A,1,0)),ISERROR(VLOOKUP(TRIM(MID(W275,FIND(",",W275)+1,FIND(",",W275,FIND(",",W275)+1)-FIND(",",W275)-1)),MapTable!$A:$A,1,0)),ISERROR(VLOOKUP(TRIM(MID(W275,FIND(",",W275,FIND(",",W275)+1)+1,999)),MapTable!$A:$A,1,0))),"맵없음",
  ""),
IF(ISERROR(FIND(",",W275,FIND(",",W275,FIND(",",W275,FIND(",",W275)+1)+1)+1)),
  IF(OR(ISERROR(VLOOKUP(LEFT(W275,FIND(",",W275)-1),MapTable!$A:$A,1,0)),ISERROR(VLOOKUP(TRIM(MID(W275,FIND(",",W275)+1,FIND(",",W275,FIND(",",W275)+1)-FIND(",",W275)-1)),MapTable!$A:$A,1,0)),ISERROR(VLOOKUP(TRIM(MID(W275,FIND(",",W275,FIND(",",W275)+1)+1,FIND(",",W275,FIND(",",W275,FIND(",",W275)+1)+1)-FIND(",",W275,FIND(",",W275)+1)-1)),MapTable!$A:$A,1,0)),ISERROR(VLOOKUP(TRIM(MID(W275,FIND(",",W275,FIND(",",W275,FIND(",",W275)+1)+1)+1,999)),MapTable!$A:$A,1,0))),"맵없음",
  ""),
)))))</f>
        <v/>
      </c>
      <c r="AC275" t="str">
        <f>IF(ISBLANK(AB275),"",IF(ISERROR(VLOOKUP(AB275,[3]DropTable!$A:$A,1,0)),"드랍없음",""))</f>
        <v/>
      </c>
      <c r="AE275" t="str">
        <f>IF(ISBLANK(AD275),"",IF(ISERROR(VLOOKUP(AD275,[3]DropTable!$A:$A,1,0)),"드랍없음",""))</f>
        <v/>
      </c>
      <c r="AG275">
        <v>9.8000000000000007</v>
      </c>
      <c r="AH275">
        <v>1</v>
      </c>
    </row>
    <row r="276" spans="1:34" x14ac:dyDescent="0.3">
      <c r="A276">
        <v>5</v>
      </c>
      <c r="B276">
        <v>39</v>
      </c>
      <c r="C276">
        <f>IF(OR($L276=TRUE,$A276=0,MOD($A276,ChapterTable!$S$20)&lt;&gt;0),
MAX(0,INT(($B276+ChapterTable!$Q$26+VLOOKUP(SUBSTITUTE(C$1,"성장단계","")&amp;"단계오프셋",ChapterTable!$S:$T,2,0))/ChapterTable!$Q$23)),
MAX(0,INT(($B276+ChapterTable!$S$26+VLOOKUP(SUBSTITUTE(C$1,"성장단계","")&amp;"보스단계오프셋",ChapterTable!$S:$T,2,0))/ChapterTable!$S$23)))</f>
        <v>4</v>
      </c>
      <c r="D276">
        <f>IF(OR($L276=TRUE,$A276=0,MOD($A276,ChapterTable!$S$20)&lt;&gt;0),
MAX(0,INT(($B276+ChapterTable!$Q$26+VLOOKUP(SUBSTITUTE(D$1,"성장단계","")&amp;"단계오프셋",ChapterTable!$S:$T,2,0))/ChapterTable!$Q$23)),
MAX(0,INT(($B276+ChapterTable!$S$26+VLOOKUP(SUBSTITUTE(D$1,"성장단계","")&amp;"보스단계오프셋",ChapterTable!$S:$T,2,0))/ChapterTable!$S$23)))</f>
        <v>3</v>
      </c>
      <c r="E276" s="1">
        <f ca="1">IF(AND($A276=0,$B276=1),
    VLOOKUP(1,ChapterTable!$1:$1048576,MATCH("최종"&amp;SUBSTITUTE(SUBSTITUTE(E$1,"standard",""),"|Float",""),ChapterTable!$1:$1,0),0)*ChapterTable!$Q$17,
  IF(AND($A276=0,$B276=0),
    E277,
  IF($B276=0,
    VLOOKUP($A276,ChapterTable!$1:$1048576,MATCH("최종"&amp;SUBSTITUTE(SUBSTITUTE(E$1,"standard",""),"|Float",""),ChapterTable!$1:$1,0),0),
  IF($B276=1,
    IF($L276=FALSE,
      VLOOKUP($A276,ChapterTable!$1:$1048576,MATCH("최종"&amp;SUBSTITUTE(SUBSTITUTE(E$1,"standard",""),"|Float",""),ChapterTable!$1:$1,0),0),
      VLOOKUP($A276-ChapterTable!$Q$11,ChapterTable!$1:$1048576,MATCH("최종"&amp;SUBSTITUTE(SUBSTITUTE(E$1,"standard",""),"|Float",""),ChapterTable!$1:$1,0),0)*ChapterTable!$Q$14
    ),
  OFFSET(E276,-$B276+IF($L276,1,0),0)*
    (VLOOKUP(SUBSTITUTE(SUBSTITUTE(E$1,"standard",""),"|Float","")&amp;"인게임누적곱배수",ChapterTable!$S:$T,2,0)^C276
    +VLOOKUP(SUBSTITUTE(SUBSTITUTE(E$1,"standard",""),"|Float","")&amp;"인게임누적합배수",ChapterTable!$S:$T,2,0)*C276)
  )
  )
  )
)</f>
        <v>2187</v>
      </c>
      <c r="F276" s="1">
        <f ca="1">IF(AND($A276=0,$B276=1),
    VLOOKUP(1,ChapterTable!$1:$1048576,MATCH("최종"&amp;SUBSTITUTE(SUBSTITUTE(F$1,"standard",""),"|Float",""),ChapterTable!$1:$1,0),0)*ChapterTable!$Q$17,
  IF(AND($A276=0,$B276=0),
    F277,
  IF($B276=0,
    VLOOKUP($A276,ChapterTable!$1:$1048576,MATCH("최종"&amp;SUBSTITUTE(SUBSTITUTE(F$1,"standard",""),"|Float",""),ChapterTable!$1:$1,0),0),
  IF($B276=1,
    IF($L276=FALSE,
      VLOOKUP($A276,ChapterTable!$1:$1048576,MATCH("최종"&amp;SUBSTITUTE(SUBSTITUTE(F$1,"standard",""),"|Float",""),ChapterTable!$1:$1,0),0),
      VLOOKUP($A276-ChapterTable!$Q$11,ChapterTable!$1:$1048576,MATCH("최종"&amp;SUBSTITUTE(SUBSTITUTE(F$1,"standard",""),"|Float",""),ChapterTable!$1:$1,0),0)*ChapterTable!$Q$14
    ),
  OFFSET(F276,-$B276+IF($L276,1,0),0)*
    (VLOOKUP(SUBSTITUTE(SUBSTITUTE(F$1,"standard",""),"|Float","")&amp;"인게임누적곱배수",ChapterTable!$S:$T,2,0)^D276
    +VLOOKUP(SUBSTITUTE(SUBSTITUTE(F$1,"standard",""),"|Float","")&amp;"인게임누적합배수",ChapterTable!$S:$T,2,0)*D276)
  )
  )
  )
)</f>
        <v>810</v>
      </c>
      <c r="G276" t="s">
        <v>76</v>
      </c>
      <c r="J276" t="str">
        <f>IF(ISBLANK(I276),"",
IFERROR(VLOOKUP(I276,[1]StringTable!$1:$1048576,MATCH([1]StringTable!$B$1,[1]StringTable!$1:$1,0),0),
IFERROR(VLOOKUP(I276,[1]InApkStringTable!$1:$1048576,MATCH([1]InApkStringTable!$B$1,[1]InApkStringTable!$1:$1,0),0),
"스트링없음")))</f>
        <v/>
      </c>
      <c r="L276" t="b">
        <v>0</v>
      </c>
      <c r="M276" t="s">
        <v>24</v>
      </c>
      <c r="N276" t="str">
        <f>IF(ISBLANK(M276),"",IF(ISERROR(VLOOKUP(M276,MapTable!$A:$A,1,0)),"맵없음",""))</f>
        <v/>
      </c>
      <c r="O276">
        <f t="shared" si="17"/>
        <v>94</v>
      </c>
      <c r="Q276">
        <f t="shared" si="18"/>
        <v>94</v>
      </c>
      <c r="R276" t="b">
        <f t="shared" ca="1" si="19"/>
        <v>1</v>
      </c>
      <c r="T276" t="b">
        <f t="shared" ca="1" si="20"/>
        <v>1</v>
      </c>
      <c r="V276" t="str">
        <f>IF(ISBLANK(U276),"",IF(ISERROR(VLOOKUP(U276,MapTable!$A:$A,1,0)),"맵없음",""))</f>
        <v/>
      </c>
      <c r="X276" t="str">
        <f>IF(ISBLANK(W276),"",
IF(ISERROR(FIND(",",W276)),
  IF(ISERROR(VLOOKUP(W276,MapTable!$A:$A,1,0)),"맵없음",
  ""),
IF(ISERROR(FIND(",",W276,FIND(",",W276)+1)),
  IF(OR(ISERROR(VLOOKUP(LEFT(W276,FIND(",",W276)-1),MapTable!$A:$A,1,0)),ISERROR(VLOOKUP(TRIM(MID(W276,FIND(",",W276)+1,999)),MapTable!$A:$A,1,0))),"맵없음",
  ""),
IF(ISERROR(FIND(",",W276,FIND(",",W276,FIND(",",W276)+1)+1)),
  IF(OR(ISERROR(VLOOKUP(LEFT(W276,FIND(",",W276)-1),MapTable!$A:$A,1,0)),ISERROR(VLOOKUP(TRIM(MID(W276,FIND(",",W276)+1,FIND(",",W276,FIND(",",W276)+1)-FIND(",",W276)-1)),MapTable!$A:$A,1,0)),ISERROR(VLOOKUP(TRIM(MID(W276,FIND(",",W276,FIND(",",W276)+1)+1,999)),MapTable!$A:$A,1,0))),"맵없음",
  ""),
IF(ISERROR(FIND(",",W276,FIND(",",W276,FIND(",",W276,FIND(",",W276)+1)+1)+1)),
  IF(OR(ISERROR(VLOOKUP(LEFT(W276,FIND(",",W276)-1),MapTable!$A:$A,1,0)),ISERROR(VLOOKUP(TRIM(MID(W276,FIND(",",W276)+1,FIND(",",W276,FIND(",",W276)+1)-FIND(",",W276)-1)),MapTable!$A:$A,1,0)),ISERROR(VLOOKUP(TRIM(MID(W276,FIND(",",W276,FIND(",",W276)+1)+1,FIND(",",W276,FIND(",",W276,FIND(",",W276)+1)+1)-FIND(",",W276,FIND(",",W276)+1)-1)),MapTable!$A:$A,1,0)),ISERROR(VLOOKUP(TRIM(MID(W276,FIND(",",W276,FIND(",",W276,FIND(",",W276)+1)+1)+1,999)),MapTable!$A:$A,1,0))),"맵없음",
  ""),
)))))</f>
        <v/>
      </c>
      <c r="AC276" t="str">
        <f>IF(ISBLANK(AB276),"",IF(ISERROR(VLOOKUP(AB276,[3]DropTable!$A:$A,1,0)),"드랍없음",""))</f>
        <v/>
      </c>
      <c r="AE276" t="str">
        <f>IF(ISBLANK(AD276),"",IF(ISERROR(VLOOKUP(AD276,[3]DropTable!$A:$A,1,0)),"드랍없음",""))</f>
        <v/>
      </c>
      <c r="AG276">
        <v>9.8000000000000007</v>
      </c>
      <c r="AH276">
        <v>1</v>
      </c>
    </row>
    <row r="277" spans="1:34" x14ac:dyDescent="0.3">
      <c r="A277">
        <v>5</v>
      </c>
      <c r="B277">
        <v>40</v>
      </c>
      <c r="C277">
        <f>IF(OR($L277=TRUE,$A277=0,MOD($A277,ChapterTable!$S$20)&lt;&gt;0),
MAX(0,INT(($B277+ChapterTable!$Q$26+VLOOKUP(SUBSTITUTE(C$1,"성장단계","")&amp;"단계오프셋",ChapterTable!$S:$T,2,0))/ChapterTable!$Q$23)),
MAX(0,INT(($B277+ChapterTable!$S$26+VLOOKUP(SUBSTITUTE(C$1,"성장단계","")&amp;"보스단계오프셋",ChapterTable!$S:$T,2,0))/ChapterTable!$S$23)))</f>
        <v>4</v>
      </c>
      <c r="D277">
        <f>IF(OR($L277=TRUE,$A277=0,MOD($A277,ChapterTable!$S$20)&lt;&gt;0),
MAX(0,INT(($B277+ChapterTable!$Q$26+VLOOKUP(SUBSTITUTE(D$1,"성장단계","")&amp;"단계오프셋",ChapterTable!$S:$T,2,0))/ChapterTable!$Q$23)),
MAX(0,INT(($B277+ChapterTable!$S$26+VLOOKUP(SUBSTITUTE(D$1,"성장단계","")&amp;"보스단계오프셋",ChapterTable!$S:$T,2,0))/ChapterTable!$S$23)))</f>
        <v>3</v>
      </c>
      <c r="E277" s="1">
        <f ca="1">IF(AND($A277=0,$B277=1),
    VLOOKUP(1,ChapterTable!$1:$1048576,MATCH("최종"&amp;SUBSTITUTE(SUBSTITUTE(E$1,"standard",""),"|Float",""),ChapterTable!$1:$1,0),0)*ChapterTable!$Q$17,
  IF(AND($A277=0,$B277=0),
    E278,
  IF($B277=0,
    VLOOKUP($A277,ChapterTable!$1:$1048576,MATCH("최종"&amp;SUBSTITUTE(SUBSTITUTE(E$1,"standard",""),"|Float",""),ChapterTable!$1:$1,0),0),
  IF($B277=1,
    IF($L277=FALSE,
      VLOOKUP($A277,ChapterTable!$1:$1048576,MATCH("최종"&amp;SUBSTITUTE(SUBSTITUTE(E$1,"standard",""),"|Float",""),ChapterTable!$1:$1,0),0),
      VLOOKUP($A277-ChapterTable!$Q$11,ChapterTable!$1:$1048576,MATCH("최종"&amp;SUBSTITUTE(SUBSTITUTE(E$1,"standard",""),"|Float",""),ChapterTable!$1:$1,0),0)*ChapterTable!$Q$14
    ),
  OFFSET(E277,-$B277+IF($L277,1,0),0)*
    (VLOOKUP(SUBSTITUTE(SUBSTITUTE(E$1,"standard",""),"|Float","")&amp;"인게임누적곱배수",ChapterTable!$S:$T,2,0)^C277
    +VLOOKUP(SUBSTITUTE(SUBSTITUTE(E$1,"standard",""),"|Float","")&amp;"인게임누적합배수",ChapterTable!$S:$T,2,0)*C277)
  )
  )
  )
)</f>
        <v>2187</v>
      </c>
      <c r="F277" s="1">
        <f ca="1">IF(AND($A277=0,$B277=1),
    VLOOKUP(1,ChapterTable!$1:$1048576,MATCH("최종"&amp;SUBSTITUTE(SUBSTITUTE(F$1,"standard",""),"|Float",""),ChapterTable!$1:$1,0),0)*ChapterTable!$Q$17,
  IF(AND($A277=0,$B277=0),
    F278,
  IF($B277=0,
    VLOOKUP($A277,ChapterTable!$1:$1048576,MATCH("최종"&amp;SUBSTITUTE(SUBSTITUTE(F$1,"standard",""),"|Float",""),ChapterTable!$1:$1,0),0),
  IF($B277=1,
    IF($L277=FALSE,
      VLOOKUP($A277,ChapterTable!$1:$1048576,MATCH("최종"&amp;SUBSTITUTE(SUBSTITUTE(F$1,"standard",""),"|Float",""),ChapterTable!$1:$1,0),0),
      VLOOKUP($A277-ChapterTable!$Q$11,ChapterTable!$1:$1048576,MATCH("최종"&amp;SUBSTITUTE(SUBSTITUTE(F$1,"standard",""),"|Float",""),ChapterTable!$1:$1,0),0)*ChapterTable!$Q$14
    ),
  OFFSET(F277,-$B277+IF($L277,1,0),0)*
    (VLOOKUP(SUBSTITUTE(SUBSTITUTE(F$1,"standard",""),"|Float","")&amp;"인게임누적곱배수",ChapterTable!$S:$T,2,0)^D277
    +VLOOKUP(SUBSTITUTE(SUBSTITUTE(F$1,"standard",""),"|Float","")&amp;"인게임누적합배수",ChapterTable!$S:$T,2,0)*D277)
  )
  )
  )
)</f>
        <v>810</v>
      </c>
      <c r="G277" t="s">
        <v>76</v>
      </c>
      <c r="J277" t="str">
        <f>IF(ISBLANK(I277),"",
IFERROR(VLOOKUP(I277,[1]StringTable!$1:$1048576,MATCH([1]StringTable!$B$1,[1]StringTable!$1:$1,0),0),
IFERROR(VLOOKUP(I277,[1]InApkStringTable!$1:$1048576,MATCH([1]InApkStringTable!$B$1,[1]InApkStringTable!$1:$1,0),0),
"스트링없음")))</f>
        <v/>
      </c>
      <c r="L277" t="b">
        <v>0</v>
      </c>
      <c r="M277" t="s">
        <v>24</v>
      </c>
      <c r="N277" t="str">
        <f>IF(ISBLANK(M277),"",IF(ISERROR(VLOOKUP(M277,MapTable!$A:$A,1,0)),"맵없음",""))</f>
        <v/>
      </c>
      <c r="O277">
        <f t="shared" si="17"/>
        <v>21</v>
      </c>
      <c r="Q277">
        <f t="shared" si="18"/>
        <v>21</v>
      </c>
      <c r="R277" t="b">
        <f t="shared" ca="1" si="19"/>
        <v>0</v>
      </c>
      <c r="T277" t="b">
        <f t="shared" ca="1" si="20"/>
        <v>0</v>
      </c>
      <c r="V277" t="str">
        <f>IF(ISBLANK(U277),"",IF(ISERROR(VLOOKUP(U277,MapTable!$A:$A,1,0)),"맵없음",""))</f>
        <v/>
      </c>
      <c r="X277" t="str">
        <f>IF(ISBLANK(W277),"",
IF(ISERROR(FIND(",",W277)),
  IF(ISERROR(VLOOKUP(W277,MapTable!$A:$A,1,0)),"맵없음",
  ""),
IF(ISERROR(FIND(",",W277,FIND(",",W277)+1)),
  IF(OR(ISERROR(VLOOKUP(LEFT(W277,FIND(",",W277)-1),MapTable!$A:$A,1,0)),ISERROR(VLOOKUP(TRIM(MID(W277,FIND(",",W277)+1,999)),MapTable!$A:$A,1,0))),"맵없음",
  ""),
IF(ISERROR(FIND(",",W277,FIND(",",W277,FIND(",",W277)+1)+1)),
  IF(OR(ISERROR(VLOOKUP(LEFT(W277,FIND(",",W277)-1),MapTable!$A:$A,1,0)),ISERROR(VLOOKUP(TRIM(MID(W277,FIND(",",W277)+1,FIND(",",W277,FIND(",",W277)+1)-FIND(",",W277)-1)),MapTable!$A:$A,1,0)),ISERROR(VLOOKUP(TRIM(MID(W277,FIND(",",W277,FIND(",",W277)+1)+1,999)),MapTable!$A:$A,1,0))),"맵없음",
  ""),
IF(ISERROR(FIND(",",W277,FIND(",",W277,FIND(",",W277,FIND(",",W277)+1)+1)+1)),
  IF(OR(ISERROR(VLOOKUP(LEFT(W277,FIND(",",W277)-1),MapTable!$A:$A,1,0)),ISERROR(VLOOKUP(TRIM(MID(W277,FIND(",",W277)+1,FIND(",",W277,FIND(",",W277)+1)-FIND(",",W277)-1)),MapTable!$A:$A,1,0)),ISERROR(VLOOKUP(TRIM(MID(W277,FIND(",",W277,FIND(",",W277)+1)+1,FIND(",",W277,FIND(",",W277,FIND(",",W277)+1)+1)-FIND(",",W277,FIND(",",W277)+1)-1)),MapTable!$A:$A,1,0)),ISERROR(VLOOKUP(TRIM(MID(W277,FIND(",",W277,FIND(",",W277,FIND(",",W277)+1)+1)+1,999)),MapTable!$A:$A,1,0))),"맵없음",
  ""),
)))))</f>
        <v/>
      </c>
      <c r="AC277" t="str">
        <f>IF(ISBLANK(AB277),"",IF(ISERROR(VLOOKUP(AB277,[3]DropTable!$A:$A,1,0)),"드랍없음",""))</f>
        <v/>
      </c>
      <c r="AE277" t="str">
        <f>IF(ISBLANK(AD277),"",IF(ISERROR(VLOOKUP(AD277,[3]DropTable!$A:$A,1,0)),"드랍없음",""))</f>
        <v/>
      </c>
      <c r="AG277">
        <v>9.8000000000000007</v>
      </c>
      <c r="AH277">
        <v>1</v>
      </c>
    </row>
    <row r="278" spans="1:34" x14ac:dyDescent="0.3">
      <c r="A278">
        <v>5</v>
      </c>
      <c r="B278">
        <v>41</v>
      </c>
      <c r="C278">
        <f>IF(OR($L278=TRUE,$A278=0,MOD($A278,ChapterTable!$S$20)&lt;&gt;0),
MAX(0,INT(($B278+ChapterTable!$Q$26+VLOOKUP(SUBSTITUTE(C$1,"성장단계","")&amp;"단계오프셋",ChapterTable!$S:$T,2,0))/ChapterTable!$Q$23)),
MAX(0,INT(($B278+ChapterTable!$S$26+VLOOKUP(SUBSTITUTE(C$1,"성장단계","")&amp;"보스단계오프셋",ChapterTable!$S:$T,2,0))/ChapterTable!$S$23)))</f>
        <v>4</v>
      </c>
      <c r="D278">
        <f>IF(OR($L278=TRUE,$A278=0,MOD($A278,ChapterTable!$S$20)&lt;&gt;0),
MAX(0,INT(($B278+ChapterTable!$Q$26+VLOOKUP(SUBSTITUTE(D$1,"성장단계","")&amp;"단계오프셋",ChapterTable!$S:$T,2,0))/ChapterTable!$Q$23)),
MAX(0,INT(($B278+ChapterTable!$S$26+VLOOKUP(SUBSTITUTE(D$1,"성장단계","")&amp;"보스단계오프셋",ChapterTable!$S:$T,2,0))/ChapterTable!$S$23)))</f>
        <v>4</v>
      </c>
      <c r="E278" s="1">
        <f ca="1">IF(AND($A278=0,$B278=1),
    VLOOKUP(1,ChapterTable!$1:$1048576,MATCH("최종"&amp;SUBSTITUTE(SUBSTITUTE(E$1,"standard",""),"|Float",""),ChapterTable!$1:$1,0),0)*ChapterTable!$Q$17,
  IF(AND($A278=0,$B278=0),
    E279,
  IF($B278=0,
    VLOOKUP($A278,ChapterTable!$1:$1048576,MATCH("최종"&amp;SUBSTITUTE(SUBSTITUTE(E$1,"standard",""),"|Float",""),ChapterTable!$1:$1,0),0),
  IF($B278=1,
    IF($L278=FALSE,
      VLOOKUP($A278,ChapterTable!$1:$1048576,MATCH("최종"&amp;SUBSTITUTE(SUBSTITUTE(E$1,"standard",""),"|Float",""),ChapterTable!$1:$1,0),0),
      VLOOKUP($A278-ChapterTable!$Q$11,ChapterTable!$1:$1048576,MATCH("최종"&amp;SUBSTITUTE(SUBSTITUTE(E$1,"standard",""),"|Float",""),ChapterTable!$1:$1,0),0)*ChapterTable!$Q$14
    ),
  OFFSET(E278,-$B278+IF($L278,1,0),0)*
    (VLOOKUP(SUBSTITUTE(SUBSTITUTE(E$1,"standard",""),"|Float","")&amp;"인게임누적곱배수",ChapterTable!$S:$T,2,0)^C278
    +VLOOKUP(SUBSTITUTE(SUBSTITUTE(E$1,"standard",""),"|Float","")&amp;"인게임누적합배수",ChapterTable!$S:$T,2,0)*C278)
  )
  )
  )
)</f>
        <v>2187</v>
      </c>
      <c r="F278" s="1">
        <f ca="1">IF(AND($A278=0,$B278=1),
    VLOOKUP(1,ChapterTable!$1:$1048576,MATCH("최종"&amp;SUBSTITUTE(SUBSTITUTE(F$1,"standard",""),"|Float",""),ChapterTable!$1:$1,0),0)*ChapterTable!$Q$17,
  IF(AND($A278=0,$B278=0),
    F279,
  IF($B278=0,
    VLOOKUP($A278,ChapterTable!$1:$1048576,MATCH("최종"&amp;SUBSTITUTE(SUBSTITUTE(F$1,"standard",""),"|Float",""),ChapterTable!$1:$1,0),0),
  IF($B278=1,
    IF($L278=FALSE,
      VLOOKUP($A278,ChapterTable!$1:$1048576,MATCH("최종"&amp;SUBSTITUTE(SUBSTITUTE(F$1,"standard",""),"|Float",""),ChapterTable!$1:$1,0),0),
      VLOOKUP($A278-ChapterTable!$Q$11,ChapterTable!$1:$1048576,MATCH("최종"&amp;SUBSTITUTE(SUBSTITUTE(F$1,"standard",""),"|Float",""),ChapterTable!$1:$1,0),0)*ChapterTable!$Q$14
    ),
  OFFSET(F278,-$B278+IF($L278,1,0),0)*
    (VLOOKUP(SUBSTITUTE(SUBSTITUTE(F$1,"standard",""),"|Float","")&amp;"인게임누적곱배수",ChapterTable!$S:$T,2,0)^D278
    +VLOOKUP(SUBSTITUTE(SUBSTITUTE(F$1,"standard",""),"|Float","")&amp;"인게임누적합배수",ChapterTable!$S:$T,2,0)*D278)
  )
  )
  )
)</f>
        <v>911.25</v>
      </c>
      <c r="G278" t="s">
        <v>76</v>
      </c>
      <c r="J278" t="str">
        <f>IF(ISBLANK(I278),"",
IFERROR(VLOOKUP(I278,[1]StringTable!$1:$1048576,MATCH([1]StringTable!$B$1,[1]StringTable!$1:$1,0),0),
IFERROR(VLOOKUP(I278,[1]InApkStringTable!$1:$1048576,MATCH([1]InApkStringTable!$B$1,[1]InApkStringTable!$1:$1,0),0),
"스트링없음")))</f>
        <v/>
      </c>
      <c r="L278" t="b">
        <v>0</v>
      </c>
      <c r="M278" t="s">
        <v>24</v>
      </c>
      <c r="N278" t="str">
        <f>IF(ISBLANK(M278),"",IF(ISERROR(VLOOKUP(M278,MapTable!$A:$A,1,0)),"맵없음",""))</f>
        <v/>
      </c>
      <c r="O278">
        <f t="shared" si="17"/>
        <v>5</v>
      </c>
      <c r="Q278">
        <f t="shared" si="18"/>
        <v>5</v>
      </c>
      <c r="R278" t="b">
        <f t="shared" ca="1" si="19"/>
        <v>0</v>
      </c>
      <c r="T278" t="b">
        <f t="shared" ca="1" si="20"/>
        <v>0</v>
      </c>
      <c r="V278" t="str">
        <f>IF(ISBLANK(U278),"",IF(ISERROR(VLOOKUP(U278,MapTable!$A:$A,1,0)),"맵없음",""))</f>
        <v/>
      </c>
      <c r="X278" t="str">
        <f>IF(ISBLANK(W278),"",
IF(ISERROR(FIND(",",W278)),
  IF(ISERROR(VLOOKUP(W278,MapTable!$A:$A,1,0)),"맵없음",
  ""),
IF(ISERROR(FIND(",",W278,FIND(",",W278)+1)),
  IF(OR(ISERROR(VLOOKUP(LEFT(W278,FIND(",",W278)-1),MapTable!$A:$A,1,0)),ISERROR(VLOOKUP(TRIM(MID(W278,FIND(",",W278)+1,999)),MapTable!$A:$A,1,0))),"맵없음",
  ""),
IF(ISERROR(FIND(",",W278,FIND(",",W278,FIND(",",W278)+1)+1)),
  IF(OR(ISERROR(VLOOKUP(LEFT(W278,FIND(",",W278)-1),MapTable!$A:$A,1,0)),ISERROR(VLOOKUP(TRIM(MID(W278,FIND(",",W278)+1,FIND(",",W278,FIND(",",W278)+1)-FIND(",",W278)-1)),MapTable!$A:$A,1,0)),ISERROR(VLOOKUP(TRIM(MID(W278,FIND(",",W278,FIND(",",W278)+1)+1,999)),MapTable!$A:$A,1,0))),"맵없음",
  ""),
IF(ISERROR(FIND(",",W278,FIND(",",W278,FIND(",",W278,FIND(",",W278)+1)+1)+1)),
  IF(OR(ISERROR(VLOOKUP(LEFT(W278,FIND(",",W278)-1),MapTable!$A:$A,1,0)),ISERROR(VLOOKUP(TRIM(MID(W278,FIND(",",W278)+1,FIND(",",W278,FIND(",",W278)+1)-FIND(",",W278)-1)),MapTable!$A:$A,1,0)),ISERROR(VLOOKUP(TRIM(MID(W278,FIND(",",W278,FIND(",",W278)+1)+1,FIND(",",W278,FIND(",",W278,FIND(",",W278)+1)+1)-FIND(",",W278,FIND(",",W278)+1)-1)),MapTable!$A:$A,1,0)),ISERROR(VLOOKUP(TRIM(MID(W278,FIND(",",W278,FIND(",",W278,FIND(",",W278)+1)+1)+1,999)),MapTable!$A:$A,1,0))),"맵없음",
  ""),
)))))</f>
        <v/>
      </c>
      <c r="AC278" t="str">
        <f>IF(ISBLANK(AB278),"",IF(ISERROR(VLOOKUP(AB278,[3]DropTable!$A:$A,1,0)),"드랍없음",""))</f>
        <v/>
      </c>
      <c r="AE278" t="str">
        <f>IF(ISBLANK(AD278),"",IF(ISERROR(VLOOKUP(AD278,[3]DropTable!$A:$A,1,0)),"드랍없음",""))</f>
        <v/>
      </c>
      <c r="AG278">
        <v>9.8000000000000007</v>
      </c>
      <c r="AH278">
        <v>1</v>
      </c>
    </row>
    <row r="279" spans="1:34" x14ac:dyDescent="0.3">
      <c r="A279">
        <v>5</v>
      </c>
      <c r="B279">
        <v>42</v>
      </c>
      <c r="C279">
        <f>IF(OR($L279=TRUE,$A279=0,MOD($A279,ChapterTable!$S$20)&lt;&gt;0),
MAX(0,INT(($B279+ChapterTable!$Q$26+VLOOKUP(SUBSTITUTE(C$1,"성장단계","")&amp;"단계오프셋",ChapterTable!$S:$T,2,0))/ChapterTable!$Q$23)),
MAX(0,INT(($B279+ChapterTable!$S$26+VLOOKUP(SUBSTITUTE(C$1,"성장단계","")&amp;"보스단계오프셋",ChapterTable!$S:$T,2,0))/ChapterTable!$S$23)))</f>
        <v>4</v>
      </c>
      <c r="D279">
        <f>IF(OR($L279=TRUE,$A279=0,MOD($A279,ChapterTable!$S$20)&lt;&gt;0),
MAX(0,INT(($B279+ChapterTable!$Q$26+VLOOKUP(SUBSTITUTE(D$1,"성장단계","")&amp;"단계오프셋",ChapterTable!$S:$T,2,0))/ChapterTable!$Q$23)),
MAX(0,INT(($B279+ChapterTable!$S$26+VLOOKUP(SUBSTITUTE(D$1,"성장단계","")&amp;"보스단계오프셋",ChapterTable!$S:$T,2,0))/ChapterTable!$S$23)))</f>
        <v>4</v>
      </c>
      <c r="E279" s="1">
        <f ca="1">IF(AND($A279=0,$B279=1),
    VLOOKUP(1,ChapterTable!$1:$1048576,MATCH("최종"&amp;SUBSTITUTE(SUBSTITUTE(E$1,"standard",""),"|Float",""),ChapterTable!$1:$1,0),0)*ChapterTable!$Q$17,
  IF(AND($A279=0,$B279=0),
    E280,
  IF($B279=0,
    VLOOKUP($A279,ChapterTable!$1:$1048576,MATCH("최종"&amp;SUBSTITUTE(SUBSTITUTE(E$1,"standard",""),"|Float",""),ChapterTable!$1:$1,0),0),
  IF($B279=1,
    IF($L279=FALSE,
      VLOOKUP($A279,ChapterTable!$1:$1048576,MATCH("최종"&amp;SUBSTITUTE(SUBSTITUTE(E$1,"standard",""),"|Float",""),ChapterTable!$1:$1,0),0),
      VLOOKUP($A279-ChapterTable!$Q$11,ChapterTable!$1:$1048576,MATCH("최종"&amp;SUBSTITUTE(SUBSTITUTE(E$1,"standard",""),"|Float",""),ChapterTable!$1:$1,0),0)*ChapterTable!$Q$14
    ),
  OFFSET(E279,-$B279+IF($L279,1,0),0)*
    (VLOOKUP(SUBSTITUTE(SUBSTITUTE(E$1,"standard",""),"|Float","")&amp;"인게임누적곱배수",ChapterTable!$S:$T,2,0)^C279
    +VLOOKUP(SUBSTITUTE(SUBSTITUTE(E$1,"standard",""),"|Float","")&amp;"인게임누적합배수",ChapterTable!$S:$T,2,0)*C279)
  )
  )
  )
)</f>
        <v>2187</v>
      </c>
      <c r="F279" s="1">
        <f ca="1">IF(AND($A279=0,$B279=1),
    VLOOKUP(1,ChapterTable!$1:$1048576,MATCH("최종"&amp;SUBSTITUTE(SUBSTITUTE(F$1,"standard",""),"|Float",""),ChapterTable!$1:$1,0),0)*ChapterTable!$Q$17,
  IF(AND($A279=0,$B279=0),
    F280,
  IF($B279=0,
    VLOOKUP($A279,ChapterTable!$1:$1048576,MATCH("최종"&amp;SUBSTITUTE(SUBSTITUTE(F$1,"standard",""),"|Float",""),ChapterTable!$1:$1,0),0),
  IF($B279=1,
    IF($L279=FALSE,
      VLOOKUP($A279,ChapterTable!$1:$1048576,MATCH("최종"&amp;SUBSTITUTE(SUBSTITUTE(F$1,"standard",""),"|Float",""),ChapterTable!$1:$1,0),0),
      VLOOKUP($A279-ChapterTable!$Q$11,ChapterTable!$1:$1048576,MATCH("최종"&amp;SUBSTITUTE(SUBSTITUTE(F$1,"standard",""),"|Float",""),ChapterTable!$1:$1,0),0)*ChapterTable!$Q$14
    ),
  OFFSET(F279,-$B279+IF($L279,1,0),0)*
    (VLOOKUP(SUBSTITUTE(SUBSTITUTE(F$1,"standard",""),"|Float","")&amp;"인게임누적곱배수",ChapterTable!$S:$T,2,0)^D279
    +VLOOKUP(SUBSTITUTE(SUBSTITUTE(F$1,"standard",""),"|Float","")&amp;"인게임누적합배수",ChapterTable!$S:$T,2,0)*D279)
  )
  )
  )
)</f>
        <v>911.25</v>
      </c>
      <c r="G279" t="s">
        <v>76</v>
      </c>
      <c r="J279" t="str">
        <f>IF(ISBLANK(I279),"",
IFERROR(VLOOKUP(I279,[1]StringTable!$1:$1048576,MATCH([1]StringTable!$B$1,[1]StringTable!$1:$1,0),0),
IFERROR(VLOOKUP(I279,[1]InApkStringTable!$1:$1048576,MATCH([1]InApkStringTable!$B$1,[1]InApkStringTable!$1:$1,0),0),
"스트링없음")))</f>
        <v/>
      </c>
      <c r="L279" t="b">
        <v>0</v>
      </c>
      <c r="M279" t="s">
        <v>24</v>
      </c>
      <c r="N279" t="str">
        <f>IF(ISBLANK(M279),"",IF(ISERROR(VLOOKUP(M279,MapTable!$A:$A,1,0)),"맵없음",""))</f>
        <v/>
      </c>
      <c r="O279">
        <f t="shared" si="17"/>
        <v>5</v>
      </c>
      <c r="Q279">
        <f t="shared" si="18"/>
        <v>5</v>
      </c>
      <c r="R279" t="b">
        <f t="shared" ca="1" si="19"/>
        <v>0</v>
      </c>
      <c r="T279" t="b">
        <f t="shared" ca="1" si="20"/>
        <v>0</v>
      </c>
      <c r="V279" t="str">
        <f>IF(ISBLANK(U279),"",IF(ISERROR(VLOOKUP(U279,MapTable!$A:$A,1,0)),"맵없음",""))</f>
        <v/>
      </c>
      <c r="X279" t="str">
        <f>IF(ISBLANK(W279),"",
IF(ISERROR(FIND(",",W279)),
  IF(ISERROR(VLOOKUP(W279,MapTable!$A:$A,1,0)),"맵없음",
  ""),
IF(ISERROR(FIND(",",W279,FIND(",",W279)+1)),
  IF(OR(ISERROR(VLOOKUP(LEFT(W279,FIND(",",W279)-1),MapTable!$A:$A,1,0)),ISERROR(VLOOKUP(TRIM(MID(W279,FIND(",",W279)+1,999)),MapTable!$A:$A,1,0))),"맵없음",
  ""),
IF(ISERROR(FIND(",",W279,FIND(",",W279,FIND(",",W279)+1)+1)),
  IF(OR(ISERROR(VLOOKUP(LEFT(W279,FIND(",",W279)-1),MapTable!$A:$A,1,0)),ISERROR(VLOOKUP(TRIM(MID(W279,FIND(",",W279)+1,FIND(",",W279,FIND(",",W279)+1)-FIND(",",W279)-1)),MapTable!$A:$A,1,0)),ISERROR(VLOOKUP(TRIM(MID(W279,FIND(",",W279,FIND(",",W279)+1)+1,999)),MapTable!$A:$A,1,0))),"맵없음",
  ""),
IF(ISERROR(FIND(",",W279,FIND(",",W279,FIND(",",W279,FIND(",",W279)+1)+1)+1)),
  IF(OR(ISERROR(VLOOKUP(LEFT(W279,FIND(",",W279)-1),MapTable!$A:$A,1,0)),ISERROR(VLOOKUP(TRIM(MID(W279,FIND(",",W279)+1,FIND(",",W279,FIND(",",W279)+1)-FIND(",",W279)-1)),MapTable!$A:$A,1,0)),ISERROR(VLOOKUP(TRIM(MID(W279,FIND(",",W279,FIND(",",W279)+1)+1,FIND(",",W279,FIND(",",W279,FIND(",",W279)+1)+1)-FIND(",",W279,FIND(",",W279)+1)-1)),MapTable!$A:$A,1,0)),ISERROR(VLOOKUP(TRIM(MID(W279,FIND(",",W279,FIND(",",W279,FIND(",",W279)+1)+1)+1,999)),MapTable!$A:$A,1,0))),"맵없음",
  ""),
)))))</f>
        <v/>
      </c>
      <c r="AC279" t="str">
        <f>IF(ISBLANK(AB279),"",IF(ISERROR(VLOOKUP(AB279,[3]DropTable!$A:$A,1,0)),"드랍없음",""))</f>
        <v/>
      </c>
      <c r="AE279" t="str">
        <f>IF(ISBLANK(AD279),"",IF(ISERROR(VLOOKUP(AD279,[3]DropTable!$A:$A,1,0)),"드랍없음",""))</f>
        <v/>
      </c>
      <c r="AG279">
        <v>9.8000000000000007</v>
      </c>
      <c r="AH279">
        <v>1</v>
      </c>
    </row>
    <row r="280" spans="1:34" x14ac:dyDescent="0.3">
      <c r="A280">
        <v>5</v>
      </c>
      <c r="B280">
        <v>43</v>
      </c>
      <c r="C280">
        <f>IF(OR($L280=TRUE,$A280=0,MOD($A280,ChapterTable!$S$20)&lt;&gt;0),
MAX(0,INT(($B280+ChapterTable!$Q$26+VLOOKUP(SUBSTITUTE(C$1,"성장단계","")&amp;"단계오프셋",ChapterTable!$S:$T,2,0))/ChapterTable!$Q$23)),
MAX(0,INT(($B280+ChapterTable!$S$26+VLOOKUP(SUBSTITUTE(C$1,"성장단계","")&amp;"보스단계오프셋",ChapterTable!$S:$T,2,0))/ChapterTable!$S$23)))</f>
        <v>4</v>
      </c>
      <c r="D280">
        <f>IF(OR($L280=TRUE,$A280=0,MOD($A280,ChapterTable!$S$20)&lt;&gt;0),
MAX(0,INT(($B280+ChapterTable!$Q$26+VLOOKUP(SUBSTITUTE(D$1,"성장단계","")&amp;"단계오프셋",ChapterTable!$S:$T,2,0))/ChapterTable!$Q$23)),
MAX(0,INT(($B280+ChapterTable!$S$26+VLOOKUP(SUBSTITUTE(D$1,"성장단계","")&amp;"보스단계오프셋",ChapterTable!$S:$T,2,0))/ChapterTable!$S$23)))</f>
        <v>4</v>
      </c>
      <c r="E280" s="1">
        <f ca="1">IF(AND($A280=0,$B280=1),
    VLOOKUP(1,ChapterTable!$1:$1048576,MATCH("최종"&amp;SUBSTITUTE(SUBSTITUTE(E$1,"standard",""),"|Float",""),ChapterTable!$1:$1,0),0)*ChapterTable!$Q$17,
  IF(AND($A280=0,$B280=0),
    E281,
  IF($B280=0,
    VLOOKUP($A280,ChapterTable!$1:$1048576,MATCH("최종"&amp;SUBSTITUTE(SUBSTITUTE(E$1,"standard",""),"|Float",""),ChapterTable!$1:$1,0),0),
  IF($B280=1,
    IF($L280=FALSE,
      VLOOKUP($A280,ChapterTable!$1:$1048576,MATCH("최종"&amp;SUBSTITUTE(SUBSTITUTE(E$1,"standard",""),"|Float",""),ChapterTable!$1:$1,0),0),
      VLOOKUP($A280-ChapterTable!$Q$11,ChapterTable!$1:$1048576,MATCH("최종"&amp;SUBSTITUTE(SUBSTITUTE(E$1,"standard",""),"|Float",""),ChapterTable!$1:$1,0),0)*ChapterTable!$Q$14
    ),
  OFFSET(E280,-$B280+IF($L280,1,0),0)*
    (VLOOKUP(SUBSTITUTE(SUBSTITUTE(E$1,"standard",""),"|Float","")&amp;"인게임누적곱배수",ChapterTable!$S:$T,2,0)^C280
    +VLOOKUP(SUBSTITUTE(SUBSTITUTE(E$1,"standard",""),"|Float","")&amp;"인게임누적합배수",ChapterTable!$S:$T,2,0)*C280)
  )
  )
  )
)</f>
        <v>2187</v>
      </c>
      <c r="F280" s="1">
        <f ca="1">IF(AND($A280=0,$B280=1),
    VLOOKUP(1,ChapterTable!$1:$1048576,MATCH("최종"&amp;SUBSTITUTE(SUBSTITUTE(F$1,"standard",""),"|Float",""),ChapterTable!$1:$1,0),0)*ChapterTable!$Q$17,
  IF(AND($A280=0,$B280=0),
    F281,
  IF($B280=0,
    VLOOKUP($A280,ChapterTable!$1:$1048576,MATCH("최종"&amp;SUBSTITUTE(SUBSTITUTE(F$1,"standard",""),"|Float",""),ChapterTable!$1:$1,0),0),
  IF($B280=1,
    IF($L280=FALSE,
      VLOOKUP($A280,ChapterTable!$1:$1048576,MATCH("최종"&amp;SUBSTITUTE(SUBSTITUTE(F$1,"standard",""),"|Float",""),ChapterTable!$1:$1,0),0),
      VLOOKUP($A280-ChapterTable!$Q$11,ChapterTable!$1:$1048576,MATCH("최종"&amp;SUBSTITUTE(SUBSTITUTE(F$1,"standard",""),"|Float",""),ChapterTable!$1:$1,0),0)*ChapterTable!$Q$14
    ),
  OFFSET(F280,-$B280+IF($L280,1,0),0)*
    (VLOOKUP(SUBSTITUTE(SUBSTITUTE(F$1,"standard",""),"|Float","")&amp;"인게임누적곱배수",ChapterTable!$S:$T,2,0)^D280
    +VLOOKUP(SUBSTITUTE(SUBSTITUTE(F$1,"standard",""),"|Float","")&amp;"인게임누적합배수",ChapterTable!$S:$T,2,0)*D280)
  )
  )
  )
)</f>
        <v>911.25</v>
      </c>
      <c r="G280" t="s">
        <v>76</v>
      </c>
      <c r="J280" t="str">
        <f>IF(ISBLANK(I280),"",
IFERROR(VLOOKUP(I280,[1]StringTable!$1:$1048576,MATCH([1]StringTable!$B$1,[1]StringTable!$1:$1,0),0),
IFERROR(VLOOKUP(I280,[1]InApkStringTable!$1:$1048576,MATCH([1]InApkStringTable!$B$1,[1]InApkStringTable!$1:$1,0),0),
"스트링없음")))</f>
        <v/>
      </c>
      <c r="L280" t="b">
        <v>0</v>
      </c>
      <c r="M280" t="s">
        <v>24</v>
      </c>
      <c r="N280" t="str">
        <f>IF(ISBLANK(M280),"",IF(ISERROR(VLOOKUP(M280,MapTable!$A:$A,1,0)),"맵없음",""))</f>
        <v/>
      </c>
      <c r="O280">
        <f t="shared" si="17"/>
        <v>5</v>
      </c>
      <c r="Q280">
        <f t="shared" si="18"/>
        <v>5</v>
      </c>
      <c r="R280" t="b">
        <f t="shared" ca="1" si="19"/>
        <v>0</v>
      </c>
      <c r="T280" t="b">
        <f t="shared" ca="1" si="20"/>
        <v>0</v>
      </c>
      <c r="V280" t="str">
        <f>IF(ISBLANK(U280),"",IF(ISERROR(VLOOKUP(U280,MapTable!$A:$A,1,0)),"맵없음",""))</f>
        <v/>
      </c>
      <c r="X280" t="str">
        <f>IF(ISBLANK(W280),"",
IF(ISERROR(FIND(",",W280)),
  IF(ISERROR(VLOOKUP(W280,MapTable!$A:$A,1,0)),"맵없음",
  ""),
IF(ISERROR(FIND(",",W280,FIND(",",W280)+1)),
  IF(OR(ISERROR(VLOOKUP(LEFT(W280,FIND(",",W280)-1),MapTable!$A:$A,1,0)),ISERROR(VLOOKUP(TRIM(MID(W280,FIND(",",W280)+1,999)),MapTable!$A:$A,1,0))),"맵없음",
  ""),
IF(ISERROR(FIND(",",W280,FIND(",",W280,FIND(",",W280)+1)+1)),
  IF(OR(ISERROR(VLOOKUP(LEFT(W280,FIND(",",W280)-1),MapTable!$A:$A,1,0)),ISERROR(VLOOKUP(TRIM(MID(W280,FIND(",",W280)+1,FIND(",",W280,FIND(",",W280)+1)-FIND(",",W280)-1)),MapTable!$A:$A,1,0)),ISERROR(VLOOKUP(TRIM(MID(W280,FIND(",",W280,FIND(",",W280)+1)+1,999)),MapTable!$A:$A,1,0))),"맵없음",
  ""),
IF(ISERROR(FIND(",",W280,FIND(",",W280,FIND(",",W280,FIND(",",W280)+1)+1)+1)),
  IF(OR(ISERROR(VLOOKUP(LEFT(W280,FIND(",",W280)-1),MapTable!$A:$A,1,0)),ISERROR(VLOOKUP(TRIM(MID(W280,FIND(",",W280)+1,FIND(",",W280,FIND(",",W280)+1)-FIND(",",W280)-1)),MapTable!$A:$A,1,0)),ISERROR(VLOOKUP(TRIM(MID(W280,FIND(",",W280,FIND(",",W280)+1)+1,FIND(",",W280,FIND(",",W280,FIND(",",W280)+1)+1)-FIND(",",W280,FIND(",",W280)+1)-1)),MapTable!$A:$A,1,0)),ISERROR(VLOOKUP(TRIM(MID(W280,FIND(",",W280,FIND(",",W280,FIND(",",W280)+1)+1)+1,999)),MapTable!$A:$A,1,0))),"맵없음",
  ""),
)))))</f>
        <v/>
      </c>
      <c r="AC280" t="str">
        <f>IF(ISBLANK(AB280),"",IF(ISERROR(VLOOKUP(AB280,[3]DropTable!$A:$A,1,0)),"드랍없음",""))</f>
        <v/>
      </c>
      <c r="AE280" t="str">
        <f>IF(ISBLANK(AD280),"",IF(ISERROR(VLOOKUP(AD280,[3]DropTable!$A:$A,1,0)),"드랍없음",""))</f>
        <v/>
      </c>
      <c r="AG280">
        <v>9.8000000000000007</v>
      </c>
      <c r="AH280">
        <v>1</v>
      </c>
    </row>
    <row r="281" spans="1:34" x14ac:dyDescent="0.3">
      <c r="A281">
        <v>5</v>
      </c>
      <c r="B281">
        <v>44</v>
      </c>
      <c r="C281">
        <f>IF(OR($L281=TRUE,$A281=0,MOD($A281,ChapterTable!$S$20)&lt;&gt;0),
MAX(0,INT(($B281+ChapterTable!$Q$26+VLOOKUP(SUBSTITUTE(C$1,"성장단계","")&amp;"단계오프셋",ChapterTable!$S:$T,2,0))/ChapterTable!$Q$23)),
MAX(0,INT(($B281+ChapterTable!$S$26+VLOOKUP(SUBSTITUTE(C$1,"성장단계","")&amp;"보스단계오프셋",ChapterTable!$S:$T,2,0))/ChapterTable!$S$23)))</f>
        <v>4</v>
      </c>
      <c r="D281">
        <f>IF(OR($L281=TRUE,$A281=0,MOD($A281,ChapterTable!$S$20)&lt;&gt;0),
MAX(0,INT(($B281+ChapterTable!$Q$26+VLOOKUP(SUBSTITUTE(D$1,"성장단계","")&amp;"단계오프셋",ChapterTable!$S:$T,2,0))/ChapterTable!$Q$23)),
MAX(0,INT(($B281+ChapterTable!$S$26+VLOOKUP(SUBSTITUTE(D$1,"성장단계","")&amp;"보스단계오프셋",ChapterTable!$S:$T,2,0))/ChapterTable!$S$23)))</f>
        <v>4</v>
      </c>
      <c r="E281" s="1">
        <f ca="1">IF(AND($A281=0,$B281=1),
    VLOOKUP(1,ChapterTable!$1:$1048576,MATCH("최종"&amp;SUBSTITUTE(SUBSTITUTE(E$1,"standard",""),"|Float",""),ChapterTable!$1:$1,0),0)*ChapterTable!$Q$17,
  IF(AND($A281=0,$B281=0),
    E282,
  IF($B281=0,
    VLOOKUP($A281,ChapterTable!$1:$1048576,MATCH("최종"&amp;SUBSTITUTE(SUBSTITUTE(E$1,"standard",""),"|Float",""),ChapterTable!$1:$1,0),0),
  IF($B281=1,
    IF($L281=FALSE,
      VLOOKUP($A281,ChapterTable!$1:$1048576,MATCH("최종"&amp;SUBSTITUTE(SUBSTITUTE(E$1,"standard",""),"|Float",""),ChapterTable!$1:$1,0),0),
      VLOOKUP($A281-ChapterTable!$Q$11,ChapterTable!$1:$1048576,MATCH("최종"&amp;SUBSTITUTE(SUBSTITUTE(E$1,"standard",""),"|Float",""),ChapterTable!$1:$1,0),0)*ChapterTable!$Q$14
    ),
  OFFSET(E281,-$B281+IF($L281,1,0),0)*
    (VLOOKUP(SUBSTITUTE(SUBSTITUTE(E$1,"standard",""),"|Float","")&amp;"인게임누적곱배수",ChapterTable!$S:$T,2,0)^C281
    +VLOOKUP(SUBSTITUTE(SUBSTITUTE(E$1,"standard",""),"|Float","")&amp;"인게임누적합배수",ChapterTable!$S:$T,2,0)*C281)
  )
  )
  )
)</f>
        <v>2187</v>
      </c>
      <c r="F281" s="1">
        <f ca="1">IF(AND($A281=0,$B281=1),
    VLOOKUP(1,ChapterTable!$1:$1048576,MATCH("최종"&amp;SUBSTITUTE(SUBSTITUTE(F$1,"standard",""),"|Float",""),ChapterTable!$1:$1,0),0)*ChapterTable!$Q$17,
  IF(AND($A281=0,$B281=0),
    F282,
  IF($B281=0,
    VLOOKUP($A281,ChapterTable!$1:$1048576,MATCH("최종"&amp;SUBSTITUTE(SUBSTITUTE(F$1,"standard",""),"|Float",""),ChapterTable!$1:$1,0),0),
  IF($B281=1,
    IF($L281=FALSE,
      VLOOKUP($A281,ChapterTable!$1:$1048576,MATCH("최종"&amp;SUBSTITUTE(SUBSTITUTE(F$1,"standard",""),"|Float",""),ChapterTable!$1:$1,0),0),
      VLOOKUP($A281-ChapterTable!$Q$11,ChapterTable!$1:$1048576,MATCH("최종"&amp;SUBSTITUTE(SUBSTITUTE(F$1,"standard",""),"|Float",""),ChapterTable!$1:$1,0),0)*ChapterTable!$Q$14
    ),
  OFFSET(F281,-$B281+IF($L281,1,0),0)*
    (VLOOKUP(SUBSTITUTE(SUBSTITUTE(F$1,"standard",""),"|Float","")&amp;"인게임누적곱배수",ChapterTable!$S:$T,2,0)^D281
    +VLOOKUP(SUBSTITUTE(SUBSTITUTE(F$1,"standard",""),"|Float","")&amp;"인게임누적합배수",ChapterTable!$S:$T,2,0)*D281)
  )
  )
  )
)</f>
        <v>911.25</v>
      </c>
      <c r="G281" t="s">
        <v>76</v>
      </c>
      <c r="J281" t="str">
        <f>IF(ISBLANK(I281),"",
IFERROR(VLOOKUP(I281,[1]StringTable!$1:$1048576,MATCH([1]StringTable!$B$1,[1]StringTable!$1:$1,0),0),
IFERROR(VLOOKUP(I281,[1]InApkStringTable!$1:$1048576,MATCH([1]InApkStringTable!$B$1,[1]InApkStringTable!$1:$1,0),0),
"스트링없음")))</f>
        <v/>
      </c>
      <c r="L281" t="b">
        <v>0</v>
      </c>
      <c r="M281" t="s">
        <v>24</v>
      </c>
      <c r="N281" t="str">
        <f>IF(ISBLANK(M281),"",IF(ISERROR(VLOOKUP(M281,MapTable!$A:$A,1,0)),"맵없음",""))</f>
        <v/>
      </c>
      <c r="O281">
        <f t="shared" si="17"/>
        <v>5</v>
      </c>
      <c r="Q281">
        <f t="shared" si="18"/>
        <v>5</v>
      </c>
      <c r="R281" t="b">
        <f t="shared" ca="1" si="19"/>
        <v>0</v>
      </c>
      <c r="T281" t="b">
        <f t="shared" ca="1" si="20"/>
        <v>0</v>
      </c>
      <c r="V281" t="str">
        <f>IF(ISBLANK(U281),"",IF(ISERROR(VLOOKUP(U281,MapTable!$A:$A,1,0)),"맵없음",""))</f>
        <v/>
      </c>
      <c r="X281" t="str">
        <f>IF(ISBLANK(W281),"",
IF(ISERROR(FIND(",",W281)),
  IF(ISERROR(VLOOKUP(W281,MapTable!$A:$A,1,0)),"맵없음",
  ""),
IF(ISERROR(FIND(",",W281,FIND(",",W281)+1)),
  IF(OR(ISERROR(VLOOKUP(LEFT(W281,FIND(",",W281)-1),MapTable!$A:$A,1,0)),ISERROR(VLOOKUP(TRIM(MID(W281,FIND(",",W281)+1,999)),MapTable!$A:$A,1,0))),"맵없음",
  ""),
IF(ISERROR(FIND(",",W281,FIND(",",W281,FIND(",",W281)+1)+1)),
  IF(OR(ISERROR(VLOOKUP(LEFT(W281,FIND(",",W281)-1),MapTable!$A:$A,1,0)),ISERROR(VLOOKUP(TRIM(MID(W281,FIND(",",W281)+1,FIND(",",W281,FIND(",",W281)+1)-FIND(",",W281)-1)),MapTable!$A:$A,1,0)),ISERROR(VLOOKUP(TRIM(MID(W281,FIND(",",W281,FIND(",",W281)+1)+1,999)),MapTable!$A:$A,1,0))),"맵없음",
  ""),
IF(ISERROR(FIND(",",W281,FIND(",",W281,FIND(",",W281,FIND(",",W281)+1)+1)+1)),
  IF(OR(ISERROR(VLOOKUP(LEFT(W281,FIND(",",W281)-1),MapTable!$A:$A,1,0)),ISERROR(VLOOKUP(TRIM(MID(W281,FIND(",",W281)+1,FIND(",",W281,FIND(",",W281)+1)-FIND(",",W281)-1)),MapTable!$A:$A,1,0)),ISERROR(VLOOKUP(TRIM(MID(W281,FIND(",",W281,FIND(",",W281)+1)+1,FIND(",",W281,FIND(",",W281,FIND(",",W281)+1)+1)-FIND(",",W281,FIND(",",W281)+1)-1)),MapTable!$A:$A,1,0)),ISERROR(VLOOKUP(TRIM(MID(W281,FIND(",",W281,FIND(",",W281,FIND(",",W281)+1)+1)+1,999)),MapTable!$A:$A,1,0))),"맵없음",
  ""),
)))))</f>
        <v/>
      </c>
      <c r="AC281" t="str">
        <f>IF(ISBLANK(AB281),"",IF(ISERROR(VLOOKUP(AB281,[3]DropTable!$A:$A,1,0)),"드랍없음",""))</f>
        <v/>
      </c>
      <c r="AE281" t="str">
        <f>IF(ISBLANK(AD281),"",IF(ISERROR(VLOOKUP(AD281,[3]DropTable!$A:$A,1,0)),"드랍없음",""))</f>
        <v/>
      </c>
      <c r="AG281">
        <v>9.8000000000000007</v>
      </c>
      <c r="AH281">
        <v>1</v>
      </c>
    </row>
    <row r="282" spans="1:34" x14ac:dyDescent="0.3">
      <c r="A282">
        <v>5</v>
      </c>
      <c r="B282">
        <v>45</v>
      </c>
      <c r="C282">
        <f>IF(OR($L282=TRUE,$A282=0,MOD($A282,ChapterTable!$S$20)&lt;&gt;0),
MAX(0,INT(($B282+ChapterTable!$Q$26+VLOOKUP(SUBSTITUTE(C$1,"성장단계","")&amp;"단계오프셋",ChapterTable!$S:$T,2,0))/ChapterTable!$Q$23)),
MAX(0,INT(($B282+ChapterTable!$S$26+VLOOKUP(SUBSTITUTE(C$1,"성장단계","")&amp;"보스단계오프셋",ChapterTable!$S:$T,2,0))/ChapterTable!$S$23)))</f>
        <v>4</v>
      </c>
      <c r="D282">
        <f>IF(OR($L282=TRUE,$A282=0,MOD($A282,ChapterTable!$S$20)&lt;&gt;0),
MAX(0,INT(($B282+ChapterTable!$Q$26+VLOOKUP(SUBSTITUTE(D$1,"성장단계","")&amp;"단계오프셋",ChapterTable!$S:$T,2,0))/ChapterTable!$Q$23)),
MAX(0,INT(($B282+ChapterTable!$S$26+VLOOKUP(SUBSTITUTE(D$1,"성장단계","")&amp;"보스단계오프셋",ChapterTable!$S:$T,2,0))/ChapterTable!$S$23)))</f>
        <v>4</v>
      </c>
      <c r="E282" s="1">
        <f ca="1">IF(AND($A282=0,$B282=1),
    VLOOKUP(1,ChapterTable!$1:$1048576,MATCH("최종"&amp;SUBSTITUTE(SUBSTITUTE(E$1,"standard",""),"|Float",""),ChapterTable!$1:$1,0),0)*ChapterTable!$Q$17,
  IF(AND($A282=0,$B282=0),
    E283,
  IF($B282=0,
    VLOOKUP($A282,ChapterTable!$1:$1048576,MATCH("최종"&amp;SUBSTITUTE(SUBSTITUTE(E$1,"standard",""),"|Float",""),ChapterTable!$1:$1,0),0),
  IF($B282=1,
    IF($L282=FALSE,
      VLOOKUP($A282,ChapterTable!$1:$1048576,MATCH("최종"&amp;SUBSTITUTE(SUBSTITUTE(E$1,"standard",""),"|Float",""),ChapterTable!$1:$1,0),0),
      VLOOKUP($A282-ChapterTable!$Q$11,ChapterTable!$1:$1048576,MATCH("최종"&amp;SUBSTITUTE(SUBSTITUTE(E$1,"standard",""),"|Float",""),ChapterTable!$1:$1,0),0)*ChapterTable!$Q$14
    ),
  OFFSET(E282,-$B282+IF($L282,1,0),0)*
    (VLOOKUP(SUBSTITUTE(SUBSTITUTE(E$1,"standard",""),"|Float","")&amp;"인게임누적곱배수",ChapterTable!$S:$T,2,0)^C282
    +VLOOKUP(SUBSTITUTE(SUBSTITUTE(E$1,"standard",""),"|Float","")&amp;"인게임누적합배수",ChapterTable!$S:$T,2,0)*C282)
  )
  )
  )
)</f>
        <v>2187</v>
      </c>
      <c r="F282" s="1">
        <f ca="1">IF(AND($A282=0,$B282=1),
    VLOOKUP(1,ChapterTable!$1:$1048576,MATCH("최종"&amp;SUBSTITUTE(SUBSTITUTE(F$1,"standard",""),"|Float",""),ChapterTable!$1:$1,0),0)*ChapterTable!$Q$17,
  IF(AND($A282=0,$B282=0),
    F283,
  IF($B282=0,
    VLOOKUP($A282,ChapterTable!$1:$1048576,MATCH("최종"&amp;SUBSTITUTE(SUBSTITUTE(F$1,"standard",""),"|Float",""),ChapterTable!$1:$1,0),0),
  IF($B282=1,
    IF($L282=FALSE,
      VLOOKUP($A282,ChapterTable!$1:$1048576,MATCH("최종"&amp;SUBSTITUTE(SUBSTITUTE(F$1,"standard",""),"|Float",""),ChapterTable!$1:$1,0),0),
      VLOOKUP($A282-ChapterTable!$Q$11,ChapterTable!$1:$1048576,MATCH("최종"&amp;SUBSTITUTE(SUBSTITUTE(F$1,"standard",""),"|Float",""),ChapterTable!$1:$1,0),0)*ChapterTable!$Q$14
    ),
  OFFSET(F282,-$B282+IF($L282,1,0),0)*
    (VLOOKUP(SUBSTITUTE(SUBSTITUTE(F$1,"standard",""),"|Float","")&amp;"인게임누적곱배수",ChapterTable!$S:$T,2,0)^D282
    +VLOOKUP(SUBSTITUTE(SUBSTITUTE(F$1,"standard",""),"|Float","")&amp;"인게임누적합배수",ChapterTable!$S:$T,2,0)*D282)
  )
  )
  )
)</f>
        <v>911.25</v>
      </c>
      <c r="G282" t="s">
        <v>76</v>
      </c>
      <c r="J282" t="str">
        <f>IF(ISBLANK(I282),"",
IFERROR(VLOOKUP(I282,[1]StringTable!$1:$1048576,MATCH([1]StringTable!$B$1,[1]StringTable!$1:$1,0),0),
IFERROR(VLOOKUP(I282,[1]InApkStringTable!$1:$1048576,MATCH([1]InApkStringTable!$B$1,[1]InApkStringTable!$1:$1,0),0),
"스트링없음")))</f>
        <v/>
      </c>
      <c r="L282" t="b">
        <v>0</v>
      </c>
      <c r="M282" t="s">
        <v>24</v>
      </c>
      <c r="N282" t="str">
        <f>IF(ISBLANK(M282),"",IF(ISERROR(VLOOKUP(M282,MapTable!$A:$A,1,0)),"맵없음",""))</f>
        <v/>
      </c>
      <c r="O282">
        <f t="shared" si="17"/>
        <v>11</v>
      </c>
      <c r="Q282">
        <f t="shared" si="18"/>
        <v>11</v>
      </c>
      <c r="R282" t="b">
        <f t="shared" ca="1" si="19"/>
        <v>0</v>
      </c>
      <c r="T282" t="b">
        <f t="shared" ca="1" si="20"/>
        <v>0</v>
      </c>
      <c r="V282" t="str">
        <f>IF(ISBLANK(U282),"",IF(ISERROR(VLOOKUP(U282,MapTable!$A:$A,1,0)),"맵없음",""))</f>
        <v/>
      </c>
      <c r="X282" t="str">
        <f>IF(ISBLANK(W282),"",
IF(ISERROR(FIND(",",W282)),
  IF(ISERROR(VLOOKUP(W282,MapTable!$A:$A,1,0)),"맵없음",
  ""),
IF(ISERROR(FIND(",",W282,FIND(",",W282)+1)),
  IF(OR(ISERROR(VLOOKUP(LEFT(W282,FIND(",",W282)-1),MapTable!$A:$A,1,0)),ISERROR(VLOOKUP(TRIM(MID(W282,FIND(",",W282)+1,999)),MapTable!$A:$A,1,0))),"맵없음",
  ""),
IF(ISERROR(FIND(",",W282,FIND(",",W282,FIND(",",W282)+1)+1)),
  IF(OR(ISERROR(VLOOKUP(LEFT(W282,FIND(",",W282)-1),MapTable!$A:$A,1,0)),ISERROR(VLOOKUP(TRIM(MID(W282,FIND(",",W282)+1,FIND(",",W282,FIND(",",W282)+1)-FIND(",",W282)-1)),MapTable!$A:$A,1,0)),ISERROR(VLOOKUP(TRIM(MID(W282,FIND(",",W282,FIND(",",W282)+1)+1,999)),MapTable!$A:$A,1,0))),"맵없음",
  ""),
IF(ISERROR(FIND(",",W282,FIND(",",W282,FIND(",",W282,FIND(",",W282)+1)+1)+1)),
  IF(OR(ISERROR(VLOOKUP(LEFT(W282,FIND(",",W282)-1),MapTable!$A:$A,1,0)),ISERROR(VLOOKUP(TRIM(MID(W282,FIND(",",W282)+1,FIND(",",W282,FIND(",",W282)+1)-FIND(",",W282)-1)),MapTable!$A:$A,1,0)),ISERROR(VLOOKUP(TRIM(MID(W282,FIND(",",W282,FIND(",",W282)+1)+1,FIND(",",W282,FIND(",",W282,FIND(",",W282)+1)+1)-FIND(",",W282,FIND(",",W282)+1)-1)),MapTable!$A:$A,1,0)),ISERROR(VLOOKUP(TRIM(MID(W282,FIND(",",W282,FIND(",",W282,FIND(",",W282)+1)+1)+1,999)),MapTable!$A:$A,1,0))),"맵없음",
  ""),
)))))</f>
        <v/>
      </c>
      <c r="AC282" t="str">
        <f>IF(ISBLANK(AB282),"",IF(ISERROR(VLOOKUP(AB282,[3]DropTable!$A:$A,1,0)),"드랍없음",""))</f>
        <v/>
      </c>
      <c r="AE282" t="str">
        <f>IF(ISBLANK(AD282),"",IF(ISERROR(VLOOKUP(AD282,[3]DropTable!$A:$A,1,0)),"드랍없음",""))</f>
        <v/>
      </c>
      <c r="AG282">
        <v>9.8000000000000007</v>
      </c>
      <c r="AH282">
        <v>1</v>
      </c>
    </row>
    <row r="283" spans="1:34" x14ac:dyDescent="0.3">
      <c r="A283">
        <v>5</v>
      </c>
      <c r="B283">
        <v>46</v>
      </c>
      <c r="C283">
        <f>IF(OR($L283=TRUE,$A283=0,MOD($A283,ChapterTable!$S$20)&lt;&gt;0),
MAX(0,INT(($B283+ChapterTable!$Q$26+VLOOKUP(SUBSTITUTE(C$1,"성장단계","")&amp;"단계오프셋",ChapterTable!$S:$T,2,0))/ChapterTable!$Q$23)),
MAX(0,INT(($B283+ChapterTable!$S$26+VLOOKUP(SUBSTITUTE(C$1,"성장단계","")&amp;"보스단계오프셋",ChapterTable!$S:$T,2,0))/ChapterTable!$S$23)))</f>
        <v>5</v>
      </c>
      <c r="D283">
        <f>IF(OR($L283=TRUE,$A283=0,MOD($A283,ChapterTable!$S$20)&lt;&gt;0),
MAX(0,INT(($B283+ChapterTable!$Q$26+VLOOKUP(SUBSTITUTE(D$1,"성장단계","")&amp;"단계오프셋",ChapterTable!$S:$T,2,0))/ChapterTable!$Q$23)),
MAX(0,INT(($B283+ChapterTable!$S$26+VLOOKUP(SUBSTITUTE(D$1,"성장단계","")&amp;"보스단계오프셋",ChapterTable!$S:$T,2,0))/ChapterTable!$S$23)))</f>
        <v>4</v>
      </c>
      <c r="E283" s="1">
        <f ca="1">IF(AND($A283=0,$B283=1),
    VLOOKUP(1,ChapterTable!$1:$1048576,MATCH("최종"&amp;SUBSTITUTE(SUBSTITUTE(E$1,"standard",""),"|Float",""),ChapterTable!$1:$1,0),0)*ChapterTable!$Q$17,
  IF(AND($A283=0,$B283=0),
    E284,
  IF($B283=0,
    VLOOKUP($A283,ChapterTable!$1:$1048576,MATCH("최종"&amp;SUBSTITUTE(SUBSTITUTE(E$1,"standard",""),"|Float",""),ChapterTable!$1:$1,0),0),
  IF($B283=1,
    IF($L283=FALSE,
      VLOOKUP($A283,ChapterTable!$1:$1048576,MATCH("최종"&amp;SUBSTITUTE(SUBSTITUTE(E$1,"standard",""),"|Float",""),ChapterTable!$1:$1,0),0),
      VLOOKUP($A283-ChapterTable!$Q$11,ChapterTable!$1:$1048576,MATCH("최종"&amp;SUBSTITUTE(SUBSTITUTE(E$1,"standard",""),"|Float",""),ChapterTable!$1:$1,0),0)*ChapterTable!$Q$14
    ),
  OFFSET(E283,-$B283+IF($L283,1,0),0)*
    (VLOOKUP(SUBSTITUTE(SUBSTITUTE(E$1,"standard",""),"|Float","")&amp;"인게임누적곱배수",ChapterTable!$S:$T,2,0)^C283
    +VLOOKUP(SUBSTITUTE(SUBSTITUTE(E$1,"standard",""),"|Float","")&amp;"인게임누적합배수",ChapterTable!$S:$T,2,0)*C283)
  )
  )
  )
)</f>
        <v>2505.9375</v>
      </c>
      <c r="F283" s="1">
        <f ca="1">IF(AND($A283=0,$B283=1),
    VLOOKUP(1,ChapterTable!$1:$1048576,MATCH("최종"&amp;SUBSTITUTE(SUBSTITUTE(F$1,"standard",""),"|Float",""),ChapterTable!$1:$1,0),0)*ChapterTable!$Q$17,
  IF(AND($A283=0,$B283=0),
    F284,
  IF($B283=0,
    VLOOKUP($A283,ChapterTable!$1:$1048576,MATCH("최종"&amp;SUBSTITUTE(SUBSTITUTE(F$1,"standard",""),"|Float",""),ChapterTable!$1:$1,0),0),
  IF($B283=1,
    IF($L283=FALSE,
      VLOOKUP($A283,ChapterTable!$1:$1048576,MATCH("최종"&amp;SUBSTITUTE(SUBSTITUTE(F$1,"standard",""),"|Float",""),ChapterTable!$1:$1,0),0),
      VLOOKUP($A283-ChapterTable!$Q$11,ChapterTable!$1:$1048576,MATCH("최종"&amp;SUBSTITUTE(SUBSTITUTE(F$1,"standard",""),"|Float",""),ChapterTable!$1:$1,0),0)*ChapterTable!$Q$14
    ),
  OFFSET(F283,-$B283+IF($L283,1,0),0)*
    (VLOOKUP(SUBSTITUTE(SUBSTITUTE(F$1,"standard",""),"|Float","")&amp;"인게임누적곱배수",ChapterTable!$S:$T,2,0)^D283
    +VLOOKUP(SUBSTITUTE(SUBSTITUTE(F$1,"standard",""),"|Float","")&amp;"인게임누적합배수",ChapterTable!$S:$T,2,0)*D283)
  )
  )
  )
)</f>
        <v>911.25</v>
      </c>
      <c r="G283" t="s">
        <v>76</v>
      </c>
      <c r="J283" t="str">
        <f>IF(ISBLANK(I283),"",
IFERROR(VLOOKUP(I283,[1]StringTable!$1:$1048576,MATCH([1]StringTable!$B$1,[1]StringTable!$1:$1,0),0),
IFERROR(VLOOKUP(I283,[1]InApkStringTable!$1:$1048576,MATCH([1]InApkStringTable!$B$1,[1]InApkStringTable!$1:$1,0),0),
"스트링없음")))</f>
        <v/>
      </c>
      <c r="L283" t="b">
        <v>0</v>
      </c>
      <c r="M283" t="s">
        <v>24</v>
      </c>
      <c r="N283" t="str">
        <f>IF(ISBLANK(M283),"",IF(ISERROR(VLOOKUP(M283,MapTable!$A:$A,1,0)),"맵없음",""))</f>
        <v/>
      </c>
      <c r="O283">
        <f t="shared" si="17"/>
        <v>5</v>
      </c>
      <c r="Q283">
        <f t="shared" si="18"/>
        <v>5</v>
      </c>
      <c r="R283" t="b">
        <f t="shared" ca="1" si="19"/>
        <v>0</v>
      </c>
      <c r="T283" t="b">
        <f t="shared" ca="1" si="20"/>
        <v>0</v>
      </c>
      <c r="V283" t="str">
        <f>IF(ISBLANK(U283),"",IF(ISERROR(VLOOKUP(U283,MapTable!$A:$A,1,0)),"맵없음",""))</f>
        <v/>
      </c>
      <c r="X283" t="str">
        <f>IF(ISBLANK(W283),"",
IF(ISERROR(FIND(",",W283)),
  IF(ISERROR(VLOOKUP(W283,MapTable!$A:$A,1,0)),"맵없음",
  ""),
IF(ISERROR(FIND(",",W283,FIND(",",W283)+1)),
  IF(OR(ISERROR(VLOOKUP(LEFT(W283,FIND(",",W283)-1),MapTable!$A:$A,1,0)),ISERROR(VLOOKUP(TRIM(MID(W283,FIND(",",W283)+1,999)),MapTable!$A:$A,1,0))),"맵없음",
  ""),
IF(ISERROR(FIND(",",W283,FIND(",",W283,FIND(",",W283)+1)+1)),
  IF(OR(ISERROR(VLOOKUP(LEFT(W283,FIND(",",W283)-1),MapTable!$A:$A,1,0)),ISERROR(VLOOKUP(TRIM(MID(W283,FIND(",",W283)+1,FIND(",",W283,FIND(",",W283)+1)-FIND(",",W283)-1)),MapTable!$A:$A,1,0)),ISERROR(VLOOKUP(TRIM(MID(W283,FIND(",",W283,FIND(",",W283)+1)+1,999)),MapTable!$A:$A,1,0))),"맵없음",
  ""),
IF(ISERROR(FIND(",",W283,FIND(",",W283,FIND(",",W283,FIND(",",W283)+1)+1)+1)),
  IF(OR(ISERROR(VLOOKUP(LEFT(W283,FIND(",",W283)-1),MapTable!$A:$A,1,0)),ISERROR(VLOOKUP(TRIM(MID(W283,FIND(",",W283)+1,FIND(",",W283,FIND(",",W283)+1)-FIND(",",W283)-1)),MapTable!$A:$A,1,0)),ISERROR(VLOOKUP(TRIM(MID(W283,FIND(",",W283,FIND(",",W283)+1)+1,FIND(",",W283,FIND(",",W283,FIND(",",W283)+1)+1)-FIND(",",W283,FIND(",",W283)+1)-1)),MapTable!$A:$A,1,0)),ISERROR(VLOOKUP(TRIM(MID(W283,FIND(",",W283,FIND(",",W283,FIND(",",W283)+1)+1)+1,999)),MapTable!$A:$A,1,0))),"맵없음",
  ""),
)))))</f>
        <v/>
      </c>
      <c r="AC283" t="str">
        <f>IF(ISBLANK(AB283),"",IF(ISERROR(VLOOKUP(AB283,[3]DropTable!$A:$A,1,0)),"드랍없음",""))</f>
        <v/>
      </c>
      <c r="AE283" t="str">
        <f>IF(ISBLANK(AD283),"",IF(ISERROR(VLOOKUP(AD283,[3]DropTable!$A:$A,1,0)),"드랍없음",""))</f>
        <v/>
      </c>
      <c r="AG283">
        <v>9.8000000000000007</v>
      </c>
      <c r="AH283">
        <v>1</v>
      </c>
    </row>
    <row r="284" spans="1:34" x14ac:dyDescent="0.3">
      <c r="A284">
        <v>5</v>
      </c>
      <c r="B284">
        <v>47</v>
      </c>
      <c r="C284">
        <f>IF(OR($L284=TRUE,$A284=0,MOD($A284,ChapterTable!$S$20)&lt;&gt;0),
MAX(0,INT(($B284+ChapterTable!$Q$26+VLOOKUP(SUBSTITUTE(C$1,"성장단계","")&amp;"단계오프셋",ChapterTable!$S:$T,2,0))/ChapterTable!$Q$23)),
MAX(0,INT(($B284+ChapterTable!$S$26+VLOOKUP(SUBSTITUTE(C$1,"성장단계","")&amp;"보스단계오프셋",ChapterTable!$S:$T,2,0))/ChapterTable!$S$23)))</f>
        <v>5</v>
      </c>
      <c r="D284">
        <f>IF(OR($L284=TRUE,$A284=0,MOD($A284,ChapterTable!$S$20)&lt;&gt;0),
MAX(0,INT(($B284+ChapterTable!$Q$26+VLOOKUP(SUBSTITUTE(D$1,"성장단계","")&amp;"단계오프셋",ChapterTable!$S:$T,2,0))/ChapterTable!$Q$23)),
MAX(0,INT(($B284+ChapterTable!$S$26+VLOOKUP(SUBSTITUTE(D$1,"성장단계","")&amp;"보스단계오프셋",ChapterTable!$S:$T,2,0))/ChapterTable!$S$23)))</f>
        <v>4</v>
      </c>
      <c r="E284" s="1">
        <f ca="1">IF(AND($A284=0,$B284=1),
    VLOOKUP(1,ChapterTable!$1:$1048576,MATCH("최종"&amp;SUBSTITUTE(SUBSTITUTE(E$1,"standard",""),"|Float",""),ChapterTable!$1:$1,0),0)*ChapterTable!$Q$17,
  IF(AND($A284=0,$B284=0),
    E285,
  IF($B284=0,
    VLOOKUP($A284,ChapterTable!$1:$1048576,MATCH("최종"&amp;SUBSTITUTE(SUBSTITUTE(E$1,"standard",""),"|Float",""),ChapterTable!$1:$1,0),0),
  IF($B284=1,
    IF($L284=FALSE,
      VLOOKUP($A284,ChapterTable!$1:$1048576,MATCH("최종"&amp;SUBSTITUTE(SUBSTITUTE(E$1,"standard",""),"|Float",""),ChapterTable!$1:$1,0),0),
      VLOOKUP($A284-ChapterTable!$Q$11,ChapterTable!$1:$1048576,MATCH("최종"&amp;SUBSTITUTE(SUBSTITUTE(E$1,"standard",""),"|Float",""),ChapterTable!$1:$1,0),0)*ChapterTable!$Q$14
    ),
  OFFSET(E284,-$B284+IF($L284,1,0),0)*
    (VLOOKUP(SUBSTITUTE(SUBSTITUTE(E$1,"standard",""),"|Float","")&amp;"인게임누적곱배수",ChapterTable!$S:$T,2,0)^C284
    +VLOOKUP(SUBSTITUTE(SUBSTITUTE(E$1,"standard",""),"|Float","")&amp;"인게임누적합배수",ChapterTable!$S:$T,2,0)*C284)
  )
  )
  )
)</f>
        <v>2505.9375</v>
      </c>
      <c r="F284" s="1">
        <f ca="1">IF(AND($A284=0,$B284=1),
    VLOOKUP(1,ChapterTable!$1:$1048576,MATCH("최종"&amp;SUBSTITUTE(SUBSTITUTE(F$1,"standard",""),"|Float",""),ChapterTable!$1:$1,0),0)*ChapterTable!$Q$17,
  IF(AND($A284=0,$B284=0),
    F285,
  IF($B284=0,
    VLOOKUP($A284,ChapterTable!$1:$1048576,MATCH("최종"&amp;SUBSTITUTE(SUBSTITUTE(F$1,"standard",""),"|Float",""),ChapterTable!$1:$1,0),0),
  IF($B284=1,
    IF($L284=FALSE,
      VLOOKUP($A284,ChapterTable!$1:$1048576,MATCH("최종"&amp;SUBSTITUTE(SUBSTITUTE(F$1,"standard",""),"|Float",""),ChapterTable!$1:$1,0),0),
      VLOOKUP($A284-ChapterTable!$Q$11,ChapterTable!$1:$1048576,MATCH("최종"&amp;SUBSTITUTE(SUBSTITUTE(F$1,"standard",""),"|Float",""),ChapterTable!$1:$1,0),0)*ChapterTable!$Q$14
    ),
  OFFSET(F284,-$B284+IF($L284,1,0),0)*
    (VLOOKUP(SUBSTITUTE(SUBSTITUTE(F$1,"standard",""),"|Float","")&amp;"인게임누적곱배수",ChapterTable!$S:$T,2,0)^D284
    +VLOOKUP(SUBSTITUTE(SUBSTITUTE(F$1,"standard",""),"|Float","")&amp;"인게임누적합배수",ChapterTable!$S:$T,2,0)*D284)
  )
  )
  )
)</f>
        <v>911.25</v>
      </c>
      <c r="G284" t="s">
        <v>76</v>
      </c>
      <c r="J284" t="str">
        <f>IF(ISBLANK(I284),"",
IFERROR(VLOOKUP(I284,[1]StringTable!$1:$1048576,MATCH([1]StringTable!$B$1,[1]StringTable!$1:$1,0),0),
IFERROR(VLOOKUP(I284,[1]InApkStringTable!$1:$1048576,MATCH([1]InApkStringTable!$B$1,[1]InApkStringTable!$1:$1,0),0),
"스트링없음")))</f>
        <v/>
      </c>
      <c r="L284" t="b">
        <v>0</v>
      </c>
      <c r="M284" t="s">
        <v>24</v>
      </c>
      <c r="N284" t="str">
        <f>IF(ISBLANK(M284),"",IF(ISERROR(VLOOKUP(M284,MapTable!$A:$A,1,0)),"맵없음",""))</f>
        <v/>
      </c>
      <c r="O284">
        <f t="shared" si="17"/>
        <v>5</v>
      </c>
      <c r="Q284">
        <f t="shared" si="18"/>
        <v>5</v>
      </c>
      <c r="R284" t="b">
        <f t="shared" ca="1" si="19"/>
        <v>0</v>
      </c>
      <c r="T284" t="b">
        <f t="shared" ca="1" si="20"/>
        <v>0</v>
      </c>
      <c r="V284" t="str">
        <f>IF(ISBLANK(U284),"",IF(ISERROR(VLOOKUP(U284,MapTable!$A:$A,1,0)),"맵없음",""))</f>
        <v/>
      </c>
      <c r="X284" t="str">
        <f>IF(ISBLANK(W284),"",
IF(ISERROR(FIND(",",W284)),
  IF(ISERROR(VLOOKUP(W284,MapTable!$A:$A,1,0)),"맵없음",
  ""),
IF(ISERROR(FIND(",",W284,FIND(",",W284)+1)),
  IF(OR(ISERROR(VLOOKUP(LEFT(W284,FIND(",",W284)-1),MapTable!$A:$A,1,0)),ISERROR(VLOOKUP(TRIM(MID(W284,FIND(",",W284)+1,999)),MapTable!$A:$A,1,0))),"맵없음",
  ""),
IF(ISERROR(FIND(",",W284,FIND(",",W284,FIND(",",W284)+1)+1)),
  IF(OR(ISERROR(VLOOKUP(LEFT(W284,FIND(",",W284)-1),MapTable!$A:$A,1,0)),ISERROR(VLOOKUP(TRIM(MID(W284,FIND(",",W284)+1,FIND(",",W284,FIND(",",W284)+1)-FIND(",",W284)-1)),MapTable!$A:$A,1,0)),ISERROR(VLOOKUP(TRIM(MID(W284,FIND(",",W284,FIND(",",W284)+1)+1,999)),MapTable!$A:$A,1,0))),"맵없음",
  ""),
IF(ISERROR(FIND(",",W284,FIND(",",W284,FIND(",",W284,FIND(",",W284)+1)+1)+1)),
  IF(OR(ISERROR(VLOOKUP(LEFT(W284,FIND(",",W284)-1),MapTable!$A:$A,1,0)),ISERROR(VLOOKUP(TRIM(MID(W284,FIND(",",W284)+1,FIND(",",W284,FIND(",",W284)+1)-FIND(",",W284)-1)),MapTable!$A:$A,1,0)),ISERROR(VLOOKUP(TRIM(MID(W284,FIND(",",W284,FIND(",",W284)+1)+1,FIND(",",W284,FIND(",",W284,FIND(",",W284)+1)+1)-FIND(",",W284,FIND(",",W284)+1)-1)),MapTable!$A:$A,1,0)),ISERROR(VLOOKUP(TRIM(MID(W284,FIND(",",W284,FIND(",",W284,FIND(",",W284)+1)+1)+1,999)),MapTable!$A:$A,1,0))),"맵없음",
  ""),
)))))</f>
        <v/>
      </c>
      <c r="AC284" t="str">
        <f>IF(ISBLANK(AB284),"",IF(ISERROR(VLOOKUP(AB284,[3]DropTable!$A:$A,1,0)),"드랍없음",""))</f>
        <v/>
      </c>
      <c r="AE284" t="str">
        <f>IF(ISBLANK(AD284),"",IF(ISERROR(VLOOKUP(AD284,[3]DropTable!$A:$A,1,0)),"드랍없음",""))</f>
        <v/>
      </c>
      <c r="AG284">
        <v>9.8000000000000007</v>
      </c>
      <c r="AH284">
        <v>1</v>
      </c>
    </row>
    <row r="285" spans="1:34" x14ac:dyDescent="0.3">
      <c r="A285">
        <v>5</v>
      </c>
      <c r="B285">
        <v>48</v>
      </c>
      <c r="C285">
        <f>IF(OR($L285=TRUE,$A285=0,MOD($A285,ChapterTable!$S$20)&lt;&gt;0),
MAX(0,INT(($B285+ChapterTable!$Q$26+VLOOKUP(SUBSTITUTE(C$1,"성장단계","")&amp;"단계오프셋",ChapterTable!$S:$T,2,0))/ChapterTable!$Q$23)),
MAX(0,INT(($B285+ChapterTable!$S$26+VLOOKUP(SUBSTITUTE(C$1,"성장단계","")&amp;"보스단계오프셋",ChapterTable!$S:$T,2,0))/ChapterTable!$S$23)))</f>
        <v>5</v>
      </c>
      <c r="D285">
        <f>IF(OR($L285=TRUE,$A285=0,MOD($A285,ChapterTable!$S$20)&lt;&gt;0),
MAX(0,INT(($B285+ChapterTable!$Q$26+VLOOKUP(SUBSTITUTE(D$1,"성장단계","")&amp;"단계오프셋",ChapterTable!$S:$T,2,0))/ChapterTable!$Q$23)),
MAX(0,INT(($B285+ChapterTable!$S$26+VLOOKUP(SUBSTITUTE(D$1,"성장단계","")&amp;"보스단계오프셋",ChapterTable!$S:$T,2,0))/ChapterTable!$S$23)))</f>
        <v>4</v>
      </c>
      <c r="E285" s="1">
        <f ca="1">IF(AND($A285=0,$B285=1),
    VLOOKUP(1,ChapterTable!$1:$1048576,MATCH("최종"&amp;SUBSTITUTE(SUBSTITUTE(E$1,"standard",""),"|Float",""),ChapterTable!$1:$1,0),0)*ChapterTable!$Q$17,
  IF(AND($A285=0,$B285=0),
    E286,
  IF($B285=0,
    VLOOKUP($A285,ChapterTable!$1:$1048576,MATCH("최종"&amp;SUBSTITUTE(SUBSTITUTE(E$1,"standard",""),"|Float",""),ChapterTable!$1:$1,0),0),
  IF($B285=1,
    IF($L285=FALSE,
      VLOOKUP($A285,ChapterTable!$1:$1048576,MATCH("최종"&amp;SUBSTITUTE(SUBSTITUTE(E$1,"standard",""),"|Float",""),ChapterTable!$1:$1,0),0),
      VLOOKUP($A285-ChapterTable!$Q$11,ChapterTable!$1:$1048576,MATCH("최종"&amp;SUBSTITUTE(SUBSTITUTE(E$1,"standard",""),"|Float",""),ChapterTable!$1:$1,0),0)*ChapterTable!$Q$14
    ),
  OFFSET(E285,-$B285+IF($L285,1,0),0)*
    (VLOOKUP(SUBSTITUTE(SUBSTITUTE(E$1,"standard",""),"|Float","")&amp;"인게임누적곱배수",ChapterTable!$S:$T,2,0)^C285
    +VLOOKUP(SUBSTITUTE(SUBSTITUTE(E$1,"standard",""),"|Float","")&amp;"인게임누적합배수",ChapterTable!$S:$T,2,0)*C285)
  )
  )
  )
)</f>
        <v>2505.9375</v>
      </c>
      <c r="F285" s="1">
        <f ca="1">IF(AND($A285=0,$B285=1),
    VLOOKUP(1,ChapterTable!$1:$1048576,MATCH("최종"&amp;SUBSTITUTE(SUBSTITUTE(F$1,"standard",""),"|Float",""),ChapterTable!$1:$1,0),0)*ChapterTable!$Q$17,
  IF(AND($A285=0,$B285=0),
    F286,
  IF($B285=0,
    VLOOKUP($A285,ChapterTable!$1:$1048576,MATCH("최종"&amp;SUBSTITUTE(SUBSTITUTE(F$1,"standard",""),"|Float",""),ChapterTable!$1:$1,0),0),
  IF($B285=1,
    IF($L285=FALSE,
      VLOOKUP($A285,ChapterTable!$1:$1048576,MATCH("최종"&amp;SUBSTITUTE(SUBSTITUTE(F$1,"standard",""),"|Float",""),ChapterTable!$1:$1,0),0),
      VLOOKUP($A285-ChapterTable!$Q$11,ChapterTable!$1:$1048576,MATCH("최종"&amp;SUBSTITUTE(SUBSTITUTE(F$1,"standard",""),"|Float",""),ChapterTable!$1:$1,0),0)*ChapterTable!$Q$14
    ),
  OFFSET(F285,-$B285+IF($L285,1,0),0)*
    (VLOOKUP(SUBSTITUTE(SUBSTITUTE(F$1,"standard",""),"|Float","")&amp;"인게임누적곱배수",ChapterTable!$S:$T,2,0)^D285
    +VLOOKUP(SUBSTITUTE(SUBSTITUTE(F$1,"standard",""),"|Float","")&amp;"인게임누적합배수",ChapterTable!$S:$T,2,0)*D285)
  )
  )
  )
)</f>
        <v>911.25</v>
      </c>
      <c r="G285" t="s">
        <v>76</v>
      </c>
      <c r="J285" t="str">
        <f>IF(ISBLANK(I285),"",
IFERROR(VLOOKUP(I285,[1]StringTable!$1:$1048576,MATCH([1]StringTable!$B$1,[1]StringTable!$1:$1,0),0),
IFERROR(VLOOKUP(I285,[1]InApkStringTable!$1:$1048576,MATCH([1]InApkStringTable!$B$1,[1]InApkStringTable!$1:$1,0),0),
"스트링없음")))</f>
        <v/>
      </c>
      <c r="L285" t="b">
        <v>0</v>
      </c>
      <c r="M285" t="s">
        <v>24</v>
      </c>
      <c r="N285" t="str">
        <f>IF(ISBLANK(M285),"",IF(ISERROR(VLOOKUP(M285,MapTable!$A:$A,1,0)),"맵없음",""))</f>
        <v/>
      </c>
      <c r="O285">
        <f t="shared" si="17"/>
        <v>5</v>
      </c>
      <c r="Q285">
        <f t="shared" si="18"/>
        <v>5</v>
      </c>
      <c r="R285" t="b">
        <f t="shared" ca="1" si="19"/>
        <v>0</v>
      </c>
      <c r="T285" t="b">
        <f t="shared" ca="1" si="20"/>
        <v>0</v>
      </c>
      <c r="V285" t="str">
        <f>IF(ISBLANK(U285),"",IF(ISERROR(VLOOKUP(U285,MapTable!$A:$A,1,0)),"맵없음",""))</f>
        <v/>
      </c>
      <c r="X285" t="str">
        <f>IF(ISBLANK(W285),"",
IF(ISERROR(FIND(",",W285)),
  IF(ISERROR(VLOOKUP(W285,MapTable!$A:$A,1,0)),"맵없음",
  ""),
IF(ISERROR(FIND(",",W285,FIND(",",W285)+1)),
  IF(OR(ISERROR(VLOOKUP(LEFT(W285,FIND(",",W285)-1),MapTable!$A:$A,1,0)),ISERROR(VLOOKUP(TRIM(MID(W285,FIND(",",W285)+1,999)),MapTable!$A:$A,1,0))),"맵없음",
  ""),
IF(ISERROR(FIND(",",W285,FIND(",",W285,FIND(",",W285)+1)+1)),
  IF(OR(ISERROR(VLOOKUP(LEFT(W285,FIND(",",W285)-1),MapTable!$A:$A,1,0)),ISERROR(VLOOKUP(TRIM(MID(W285,FIND(",",W285)+1,FIND(",",W285,FIND(",",W285)+1)-FIND(",",W285)-1)),MapTable!$A:$A,1,0)),ISERROR(VLOOKUP(TRIM(MID(W285,FIND(",",W285,FIND(",",W285)+1)+1,999)),MapTable!$A:$A,1,0))),"맵없음",
  ""),
IF(ISERROR(FIND(",",W285,FIND(",",W285,FIND(",",W285,FIND(",",W285)+1)+1)+1)),
  IF(OR(ISERROR(VLOOKUP(LEFT(W285,FIND(",",W285)-1),MapTable!$A:$A,1,0)),ISERROR(VLOOKUP(TRIM(MID(W285,FIND(",",W285)+1,FIND(",",W285,FIND(",",W285)+1)-FIND(",",W285)-1)),MapTable!$A:$A,1,0)),ISERROR(VLOOKUP(TRIM(MID(W285,FIND(",",W285,FIND(",",W285)+1)+1,FIND(",",W285,FIND(",",W285,FIND(",",W285)+1)+1)-FIND(",",W285,FIND(",",W285)+1)-1)),MapTable!$A:$A,1,0)),ISERROR(VLOOKUP(TRIM(MID(W285,FIND(",",W285,FIND(",",W285,FIND(",",W285)+1)+1)+1,999)),MapTable!$A:$A,1,0))),"맵없음",
  ""),
)))))</f>
        <v/>
      </c>
      <c r="AC285" t="str">
        <f>IF(ISBLANK(AB285),"",IF(ISERROR(VLOOKUP(AB285,[3]DropTable!$A:$A,1,0)),"드랍없음",""))</f>
        <v/>
      </c>
      <c r="AE285" t="str">
        <f>IF(ISBLANK(AD285),"",IF(ISERROR(VLOOKUP(AD285,[3]DropTable!$A:$A,1,0)),"드랍없음",""))</f>
        <v/>
      </c>
      <c r="AG285">
        <v>9.8000000000000007</v>
      </c>
      <c r="AH285">
        <v>1</v>
      </c>
    </row>
    <row r="286" spans="1:34" x14ac:dyDescent="0.3">
      <c r="A286">
        <v>5</v>
      </c>
      <c r="B286">
        <v>49</v>
      </c>
      <c r="C286">
        <f>IF(OR($L286=TRUE,$A286=0,MOD($A286,ChapterTable!$S$20)&lt;&gt;0),
MAX(0,INT(($B286+ChapterTable!$Q$26+VLOOKUP(SUBSTITUTE(C$1,"성장단계","")&amp;"단계오프셋",ChapterTable!$S:$T,2,0))/ChapterTable!$Q$23)),
MAX(0,INT(($B286+ChapterTable!$S$26+VLOOKUP(SUBSTITUTE(C$1,"성장단계","")&amp;"보스단계오프셋",ChapterTable!$S:$T,2,0))/ChapterTable!$S$23)))</f>
        <v>5</v>
      </c>
      <c r="D286">
        <f>IF(OR($L286=TRUE,$A286=0,MOD($A286,ChapterTable!$S$20)&lt;&gt;0),
MAX(0,INT(($B286+ChapterTable!$Q$26+VLOOKUP(SUBSTITUTE(D$1,"성장단계","")&amp;"단계오프셋",ChapterTable!$S:$T,2,0))/ChapterTable!$Q$23)),
MAX(0,INT(($B286+ChapterTable!$S$26+VLOOKUP(SUBSTITUTE(D$1,"성장단계","")&amp;"보스단계오프셋",ChapterTable!$S:$T,2,0))/ChapterTable!$S$23)))</f>
        <v>4</v>
      </c>
      <c r="E286" s="1">
        <f ca="1">IF(AND($A286=0,$B286=1),
    VLOOKUP(1,ChapterTable!$1:$1048576,MATCH("최종"&amp;SUBSTITUTE(SUBSTITUTE(E$1,"standard",""),"|Float",""),ChapterTable!$1:$1,0),0)*ChapterTable!$Q$17,
  IF(AND($A286=0,$B286=0),
    E287,
  IF($B286=0,
    VLOOKUP($A286,ChapterTable!$1:$1048576,MATCH("최종"&amp;SUBSTITUTE(SUBSTITUTE(E$1,"standard",""),"|Float",""),ChapterTable!$1:$1,0),0),
  IF($B286=1,
    IF($L286=FALSE,
      VLOOKUP($A286,ChapterTable!$1:$1048576,MATCH("최종"&amp;SUBSTITUTE(SUBSTITUTE(E$1,"standard",""),"|Float",""),ChapterTable!$1:$1,0),0),
      VLOOKUP($A286-ChapterTable!$Q$11,ChapterTable!$1:$1048576,MATCH("최종"&amp;SUBSTITUTE(SUBSTITUTE(E$1,"standard",""),"|Float",""),ChapterTable!$1:$1,0),0)*ChapterTable!$Q$14
    ),
  OFFSET(E286,-$B286+IF($L286,1,0),0)*
    (VLOOKUP(SUBSTITUTE(SUBSTITUTE(E$1,"standard",""),"|Float","")&amp;"인게임누적곱배수",ChapterTable!$S:$T,2,0)^C286
    +VLOOKUP(SUBSTITUTE(SUBSTITUTE(E$1,"standard",""),"|Float","")&amp;"인게임누적합배수",ChapterTable!$S:$T,2,0)*C286)
  )
  )
  )
)</f>
        <v>2505.9375</v>
      </c>
      <c r="F286" s="1">
        <f ca="1">IF(AND($A286=0,$B286=1),
    VLOOKUP(1,ChapterTable!$1:$1048576,MATCH("최종"&amp;SUBSTITUTE(SUBSTITUTE(F$1,"standard",""),"|Float",""),ChapterTable!$1:$1,0),0)*ChapterTable!$Q$17,
  IF(AND($A286=0,$B286=0),
    F287,
  IF($B286=0,
    VLOOKUP($A286,ChapterTable!$1:$1048576,MATCH("최종"&amp;SUBSTITUTE(SUBSTITUTE(F$1,"standard",""),"|Float",""),ChapterTable!$1:$1,0),0),
  IF($B286=1,
    IF($L286=FALSE,
      VLOOKUP($A286,ChapterTable!$1:$1048576,MATCH("최종"&amp;SUBSTITUTE(SUBSTITUTE(F$1,"standard",""),"|Float",""),ChapterTable!$1:$1,0),0),
      VLOOKUP($A286-ChapterTable!$Q$11,ChapterTable!$1:$1048576,MATCH("최종"&amp;SUBSTITUTE(SUBSTITUTE(F$1,"standard",""),"|Float",""),ChapterTable!$1:$1,0),0)*ChapterTable!$Q$14
    ),
  OFFSET(F286,-$B286+IF($L286,1,0),0)*
    (VLOOKUP(SUBSTITUTE(SUBSTITUTE(F$1,"standard",""),"|Float","")&amp;"인게임누적곱배수",ChapterTable!$S:$T,2,0)^D286
    +VLOOKUP(SUBSTITUTE(SUBSTITUTE(F$1,"standard",""),"|Float","")&amp;"인게임누적합배수",ChapterTable!$S:$T,2,0)*D286)
  )
  )
  )
)</f>
        <v>911.25</v>
      </c>
      <c r="G286" t="s">
        <v>76</v>
      </c>
      <c r="J286" t="str">
        <f>IF(ISBLANK(I286),"",
IFERROR(VLOOKUP(I286,[1]StringTable!$1:$1048576,MATCH([1]StringTable!$B$1,[1]StringTable!$1:$1,0),0),
IFERROR(VLOOKUP(I286,[1]InApkStringTable!$1:$1048576,MATCH([1]InApkStringTable!$B$1,[1]InApkStringTable!$1:$1,0),0),
"스트링없음")))</f>
        <v/>
      </c>
      <c r="L286" t="b">
        <v>0</v>
      </c>
      <c r="M286" t="s">
        <v>24</v>
      </c>
      <c r="N286" t="str">
        <f>IF(ISBLANK(M286),"",IF(ISERROR(VLOOKUP(M286,MapTable!$A:$A,1,0)),"맵없음",""))</f>
        <v/>
      </c>
      <c r="O286">
        <f t="shared" si="17"/>
        <v>95</v>
      </c>
      <c r="Q286">
        <f t="shared" si="18"/>
        <v>95</v>
      </c>
      <c r="R286" t="b">
        <f t="shared" ca="1" si="19"/>
        <v>1</v>
      </c>
      <c r="T286" t="b">
        <f t="shared" ca="1" si="20"/>
        <v>1</v>
      </c>
      <c r="V286" t="str">
        <f>IF(ISBLANK(U286),"",IF(ISERROR(VLOOKUP(U286,MapTable!$A:$A,1,0)),"맵없음",""))</f>
        <v/>
      </c>
      <c r="X286" t="str">
        <f>IF(ISBLANK(W286),"",
IF(ISERROR(FIND(",",W286)),
  IF(ISERROR(VLOOKUP(W286,MapTable!$A:$A,1,0)),"맵없음",
  ""),
IF(ISERROR(FIND(",",W286,FIND(",",W286)+1)),
  IF(OR(ISERROR(VLOOKUP(LEFT(W286,FIND(",",W286)-1),MapTable!$A:$A,1,0)),ISERROR(VLOOKUP(TRIM(MID(W286,FIND(",",W286)+1,999)),MapTable!$A:$A,1,0))),"맵없음",
  ""),
IF(ISERROR(FIND(",",W286,FIND(",",W286,FIND(",",W286)+1)+1)),
  IF(OR(ISERROR(VLOOKUP(LEFT(W286,FIND(",",W286)-1),MapTable!$A:$A,1,0)),ISERROR(VLOOKUP(TRIM(MID(W286,FIND(",",W286)+1,FIND(",",W286,FIND(",",W286)+1)-FIND(",",W286)-1)),MapTable!$A:$A,1,0)),ISERROR(VLOOKUP(TRIM(MID(W286,FIND(",",W286,FIND(",",W286)+1)+1,999)),MapTable!$A:$A,1,0))),"맵없음",
  ""),
IF(ISERROR(FIND(",",W286,FIND(",",W286,FIND(",",W286,FIND(",",W286)+1)+1)+1)),
  IF(OR(ISERROR(VLOOKUP(LEFT(W286,FIND(",",W286)-1),MapTable!$A:$A,1,0)),ISERROR(VLOOKUP(TRIM(MID(W286,FIND(",",W286)+1,FIND(",",W286,FIND(",",W286)+1)-FIND(",",W286)-1)),MapTable!$A:$A,1,0)),ISERROR(VLOOKUP(TRIM(MID(W286,FIND(",",W286,FIND(",",W286)+1)+1,FIND(",",W286,FIND(",",W286,FIND(",",W286)+1)+1)-FIND(",",W286,FIND(",",W286)+1)-1)),MapTable!$A:$A,1,0)),ISERROR(VLOOKUP(TRIM(MID(W286,FIND(",",W286,FIND(",",W286,FIND(",",W286)+1)+1)+1,999)),MapTable!$A:$A,1,0))),"맵없음",
  ""),
)))))</f>
        <v/>
      </c>
      <c r="AC286" t="str">
        <f>IF(ISBLANK(AB286),"",IF(ISERROR(VLOOKUP(AB286,[3]DropTable!$A:$A,1,0)),"드랍없음",""))</f>
        <v/>
      </c>
      <c r="AE286" t="str">
        <f>IF(ISBLANK(AD286),"",IF(ISERROR(VLOOKUP(AD286,[3]DropTable!$A:$A,1,0)),"드랍없음",""))</f>
        <v/>
      </c>
      <c r="AG286">
        <v>9.8000000000000007</v>
      </c>
      <c r="AH286">
        <v>1</v>
      </c>
    </row>
    <row r="287" spans="1:34" x14ac:dyDescent="0.3">
      <c r="A287">
        <v>5</v>
      </c>
      <c r="B287">
        <v>50</v>
      </c>
      <c r="C287">
        <f>IF(OR($L287=TRUE,$A287=0,MOD($A287,ChapterTable!$S$20)&lt;&gt;0),
MAX(0,INT(($B287+ChapterTable!$Q$26+VLOOKUP(SUBSTITUTE(C$1,"성장단계","")&amp;"단계오프셋",ChapterTable!$S:$T,2,0))/ChapterTable!$Q$23)),
MAX(0,INT(($B287+ChapterTable!$S$26+VLOOKUP(SUBSTITUTE(C$1,"성장단계","")&amp;"보스단계오프셋",ChapterTable!$S:$T,2,0))/ChapterTable!$S$23)))</f>
        <v>5</v>
      </c>
      <c r="D287">
        <f>IF(OR($L287=TRUE,$A287=0,MOD($A287,ChapterTable!$S$20)&lt;&gt;0),
MAX(0,INT(($B287+ChapterTable!$Q$26+VLOOKUP(SUBSTITUTE(D$1,"성장단계","")&amp;"단계오프셋",ChapterTable!$S:$T,2,0))/ChapterTable!$Q$23)),
MAX(0,INT(($B287+ChapterTable!$S$26+VLOOKUP(SUBSTITUTE(D$1,"성장단계","")&amp;"보스단계오프셋",ChapterTable!$S:$T,2,0))/ChapterTable!$S$23)))</f>
        <v>4</v>
      </c>
      <c r="E287" s="1">
        <f ca="1">IF(AND($A287=0,$B287=1),
    VLOOKUP(1,ChapterTable!$1:$1048576,MATCH("최종"&amp;SUBSTITUTE(SUBSTITUTE(E$1,"standard",""),"|Float",""),ChapterTable!$1:$1,0),0)*ChapterTable!$Q$17,
  IF(AND($A287=0,$B287=0),
    E288,
  IF($B287=0,
    VLOOKUP($A287,ChapterTable!$1:$1048576,MATCH("최종"&amp;SUBSTITUTE(SUBSTITUTE(E$1,"standard",""),"|Float",""),ChapterTable!$1:$1,0),0),
  IF($B287=1,
    IF($L287=FALSE,
      VLOOKUP($A287,ChapterTable!$1:$1048576,MATCH("최종"&amp;SUBSTITUTE(SUBSTITUTE(E$1,"standard",""),"|Float",""),ChapterTable!$1:$1,0),0),
      VLOOKUP($A287-ChapterTable!$Q$11,ChapterTable!$1:$1048576,MATCH("최종"&amp;SUBSTITUTE(SUBSTITUTE(E$1,"standard",""),"|Float",""),ChapterTable!$1:$1,0),0)*ChapterTable!$Q$14
    ),
  OFFSET(E287,-$B287+IF($L287,1,0),0)*
    (VLOOKUP(SUBSTITUTE(SUBSTITUTE(E$1,"standard",""),"|Float","")&amp;"인게임누적곱배수",ChapterTable!$S:$T,2,0)^C287
    +VLOOKUP(SUBSTITUTE(SUBSTITUTE(E$1,"standard",""),"|Float","")&amp;"인게임누적합배수",ChapterTable!$S:$T,2,0)*C287)
  )
  )
  )
)</f>
        <v>2505.9375</v>
      </c>
      <c r="F287" s="1">
        <f ca="1">IF(AND($A287=0,$B287=1),
    VLOOKUP(1,ChapterTable!$1:$1048576,MATCH("최종"&amp;SUBSTITUTE(SUBSTITUTE(F$1,"standard",""),"|Float",""),ChapterTable!$1:$1,0),0)*ChapterTable!$Q$17,
  IF(AND($A287=0,$B287=0),
    F288,
  IF($B287=0,
    VLOOKUP($A287,ChapterTable!$1:$1048576,MATCH("최종"&amp;SUBSTITUTE(SUBSTITUTE(F$1,"standard",""),"|Float",""),ChapterTable!$1:$1,0),0),
  IF($B287=1,
    IF($L287=FALSE,
      VLOOKUP($A287,ChapterTable!$1:$1048576,MATCH("최종"&amp;SUBSTITUTE(SUBSTITUTE(F$1,"standard",""),"|Float",""),ChapterTable!$1:$1,0),0),
      VLOOKUP($A287-ChapterTable!$Q$11,ChapterTable!$1:$1048576,MATCH("최종"&amp;SUBSTITUTE(SUBSTITUTE(F$1,"standard",""),"|Float",""),ChapterTable!$1:$1,0),0)*ChapterTable!$Q$14
    ),
  OFFSET(F287,-$B287+IF($L287,1,0),0)*
    (VLOOKUP(SUBSTITUTE(SUBSTITUTE(F$1,"standard",""),"|Float","")&amp;"인게임누적곱배수",ChapterTable!$S:$T,2,0)^D287
    +VLOOKUP(SUBSTITUTE(SUBSTITUTE(F$1,"standard",""),"|Float","")&amp;"인게임누적합배수",ChapterTable!$S:$T,2,0)*D287)
  )
  )
  )
)</f>
        <v>911.25</v>
      </c>
      <c r="G287" t="s">
        <v>76</v>
      </c>
      <c r="J287" t="str">
        <f>IF(ISBLANK(I287),"",
IFERROR(VLOOKUP(I287,[1]StringTable!$1:$1048576,MATCH([1]StringTable!$B$1,[1]StringTable!$1:$1,0),0),
IFERROR(VLOOKUP(I287,[1]InApkStringTable!$1:$1048576,MATCH([1]InApkStringTable!$B$1,[1]InApkStringTable!$1:$1,0),0),
"스트링없음")))</f>
        <v/>
      </c>
      <c r="L287" t="b">
        <v>0</v>
      </c>
      <c r="M287" t="s">
        <v>24</v>
      </c>
      <c r="N287" t="str">
        <f>IF(ISBLANK(M287),"",IF(ISERROR(VLOOKUP(M287,MapTable!$A:$A,1,0)),"맵없음",""))</f>
        <v/>
      </c>
      <c r="O287">
        <f t="shared" si="17"/>
        <v>21</v>
      </c>
      <c r="Q287">
        <f t="shared" si="18"/>
        <v>21</v>
      </c>
      <c r="R287" t="b">
        <f t="shared" ca="1" si="19"/>
        <v>0</v>
      </c>
      <c r="T287" t="b">
        <f t="shared" ca="1" si="20"/>
        <v>0</v>
      </c>
      <c r="V287" t="str">
        <f>IF(ISBLANK(U287),"",IF(ISERROR(VLOOKUP(U287,MapTable!$A:$A,1,0)),"맵없음",""))</f>
        <v/>
      </c>
      <c r="X287" t="str">
        <f>IF(ISBLANK(W287),"",
IF(ISERROR(FIND(",",W287)),
  IF(ISERROR(VLOOKUP(W287,MapTable!$A:$A,1,0)),"맵없음",
  ""),
IF(ISERROR(FIND(",",W287,FIND(",",W287)+1)),
  IF(OR(ISERROR(VLOOKUP(LEFT(W287,FIND(",",W287)-1),MapTable!$A:$A,1,0)),ISERROR(VLOOKUP(TRIM(MID(W287,FIND(",",W287)+1,999)),MapTable!$A:$A,1,0))),"맵없음",
  ""),
IF(ISERROR(FIND(",",W287,FIND(",",W287,FIND(",",W287)+1)+1)),
  IF(OR(ISERROR(VLOOKUP(LEFT(W287,FIND(",",W287)-1),MapTable!$A:$A,1,0)),ISERROR(VLOOKUP(TRIM(MID(W287,FIND(",",W287)+1,FIND(",",W287,FIND(",",W287)+1)-FIND(",",W287)-1)),MapTable!$A:$A,1,0)),ISERROR(VLOOKUP(TRIM(MID(W287,FIND(",",W287,FIND(",",W287)+1)+1,999)),MapTable!$A:$A,1,0))),"맵없음",
  ""),
IF(ISERROR(FIND(",",W287,FIND(",",W287,FIND(",",W287,FIND(",",W287)+1)+1)+1)),
  IF(OR(ISERROR(VLOOKUP(LEFT(W287,FIND(",",W287)-1),MapTable!$A:$A,1,0)),ISERROR(VLOOKUP(TRIM(MID(W287,FIND(",",W287)+1,FIND(",",W287,FIND(",",W287)+1)-FIND(",",W287)-1)),MapTable!$A:$A,1,0)),ISERROR(VLOOKUP(TRIM(MID(W287,FIND(",",W287,FIND(",",W287)+1)+1,FIND(",",W287,FIND(",",W287,FIND(",",W287)+1)+1)-FIND(",",W287,FIND(",",W287)+1)-1)),MapTable!$A:$A,1,0)),ISERROR(VLOOKUP(TRIM(MID(W287,FIND(",",W287,FIND(",",W287,FIND(",",W287)+1)+1)+1,999)),MapTable!$A:$A,1,0))),"맵없음",
  ""),
)))))</f>
        <v/>
      </c>
      <c r="AC287" t="str">
        <f>IF(ISBLANK(AB287),"",IF(ISERROR(VLOOKUP(AB287,[3]DropTable!$A:$A,1,0)),"드랍없음",""))</f>
        <v/>
      </c>
      <c r="AE287" t="str">
        <f>IF(ISBLANK(AD287),"",IF(ISERROR(VLOOKUP(AD287,[3]DropTable!$A:$A,1,0)),"드랍없음",""))</f>
        <v/>
      </c>
      <c r="AG287">
        <v>9.8000000000000007</v>
      </c>
      <c r="AH287">
        <v>1</v>
      </c>
    </row>
    <row r="288" spans="1:34" x14ac:dyDescent="0.3">
      <c r="A288">
        <v>6</v>
      </c>
      <c r="B288">
        <v>0</v>
      </c>
      <c r="C288">
        <f>IF(OR($L288=TRUE,$A288=0,MOD($A288,ChapterTable!$S$20)&lt;&gt;0),
MAX(0,INT(($B288+ChapterTable!$Q$26+VLOOKUP(SUBSTITUTE(C$1,"성장단계","")&amp;"단계오프셋",ChapterTable!$S:$T,2,0))/ChapterTable!$Q$23)),
MAX(0,INT(($B288+ChapterTable!$S$26+VLOOKUP(SUBSTITUTE(C$1,"성장단계","")&amp;"보스단계오프셋",ChapterTable!$S:$T,2,0))/ChapterTable!$S$23)))</f>
        <v>0</v>
      </c>
      <c r="D288">
        <f>IF(OR($L288=TRUE,$A288=0,MOD($A288,ChapterTable!$S$20)&lt;&gt;0),
MAX(0,INT(($B288+ChapterTable!$Q$26+VLOOKUP(SUBSTITUTE(D$1,"성장단계","")&amp;"단계오프셋",ChapterTable!$S:$T,2,0))/ChapterTable!$Q$23)),
MAX(0,INT(($B288+ChapterTable!$S$26+VLOOKUP(SUBSTITUTE(D$1,"성장단계","")&amp;"보스단계오프셋",ChapterTable!$S:$T,2,0))/ChapterTable!$S$23)))</f>
        <v>0</v>
      </c>
      <c r="E288" s="1">
        <f ca="1">IF(AND($A288=0,$B288=1),
    VLOOKUP(1,ChapterTable!$1:$1048576,MATCH("최종"&amp;SUBSTITUTE(SUBSTITUTE(E$1,"standard",""),"|Float",""),ChapterTable!$1:$1,0),0)*ChapterTable!$Q$17,
  IF(AND($A288=0,$B288=0),
    E289,
  IF($B288=0,
    VLOOKUP($A288,ChapterTable!$1:$1048576,MATCH("최종"&amp;SUBSTITUTE(SUBSTITUTE(E$1,"standard",""),"|Float",""),ChapterTable!$1:$1,0),0),
  IF($B288=1,
    IF($L288=FALSE,
      VLOOKUP($A288,ChapterTable!$1:$1048576,MATCH("최종"&amp;SUBSTITUTE(SUBSTITUTE(E$1,"standard",""),"|Float",""),ChapterTable!$1:$1,0),0),
      VLOOKUP($A288-ChapterTable!$Q$11,ChapterTable!$1:$1048576,MATCH("최종"&amp;SUBSTITUTE(SUBSTITUTE(E$1,"standard",""),"|Float",""),ChapterTable!$1:$1,0),0)*ChapterTable!$Q$14
    ),
  OFFSET(E288,-$B288+IF($L288,1,0),0)*
    (VLOOKUP(SUBSTITUTE(SUBSTITUTE(E$1,"standard",""),"|Float","")&amp;"인게임누적곱배수",ChapterTable!$S:$T,2,0)^C288
    +VLOOKUP(SUBSTITUTE(SUBSTITUTE(E$1,"standard",""),"|Float","")&amp;"인게임누적합배수",ChapterTable!$S:$T,2,0)*C288)
  )
  )
  )
)</f>
        <v>1366.875</v>
      </c>
      <c r="F288" s="1">
        <f ca="1">IF(AND($A288=0,$B288=1),
    VLOOKUP(1,ChapterTable!$1:$1048576,MATCH("최종"&amp;SUBSTITUTE(SUBSTITUTE(F$1,"standard",""),"|Float",""),ChapterTable!$1:$1,0),0)*ChapterTable!$Q$17,
  IF(AND($A288=0,$B288=0),
    F289,
  IF($B288=0,
    VLOOKUP($A288,ChapterTable!$1:$1048576,MATCH("최종"&amp;SUBSTITUTE(SUBSTITUTE(F$1,"standard",""),"|Float",""),ChapterTable!$1:$1,0),0),
  IF($B288=1,
    IF($L288=FALSE,
      VLOOKUP($A288,ChapterTable!$1:$1048576,MATCH("최종"&amp;SUBSTITUTE(SUBSTITUTE(F$1,"standard",""),"|Float",""),ChapterTable!$1:$1,0),0),
      VLOOKUP($A288-ChapterTable!$Q$11,ChapterTable!$1:$1048576,MATCH("최종"&amp;SUBSTITUTE(SUBSTITUTE(F$1,"standard",""),"|Float",""),ChapterTable!$1:$1,0),0)*ChapterTable!$Q$14
    ),
  OFFSET(F288,-$B288+IF($L288,1,0),0)*
    (VLOOKUP(SUBSTITUTE(SUBSTITUTE(F$1,"standard",""),"|Float","")&amp;"인게임누적곱배수",ChapterTable!$S:$T,2,0)^D288
    +VLOOKUP(SUBSTITUTE(SUBSTITUTE(F$1,"standard",""),"|Float","")&amp;"인게임누적합배수",ChapterTable!$S:$T,2,0)*D288)
  )
  )
  )
)</f>
        <v>759.375</v>
      </c>
      <c r="G288" t="s">
        <v>76</v>
      </c>
      <c r="J288" t="str">
        <f>IF(ISBLANK(I288),"",
IFERROR(VLOOKUP(I288,[1]StringTable!$1:$1048576,MATCH([1]StringTable!$B$1,[1]StringTable!$1:$1,0),0),
IFERROR(VLOOKUP(I288,[1]InApkStringTable!$1:$1048576,MATCH([1]InApkStringTable!$B$1,[1]InApkStringTable!$1:$1,0),0),
"스트링없음")))</f>
        <v/>
      </c>
      <c r="L288" t="b">
        <v>0</v>
      </c>
      <c r="M288" t="s">
        <v>54</v>
      </c>
      <c r="N288" t="str">
        <f>IF(ISBLANK(M288),"",IF(ISERROR(VLOOKUP(M288,MapTable!$A:$A,1,0)),"맵없음",""))</f>
        <v/>
      </c>
      <c r="O288">
        <f t="shared" si="17"/>
        <v>0</v>
      </c>
      <c r="Q288">
        <f t="shared" si="18"/>
        <v>0</v>
      </c>
      <c r="R288" t="b">
        <f t="shared" ca="1" si="19"/>
        <v>0</v>
      </c>
      <c r="T288" t="b">
        <f t="shared" ca="1" si="20"/>
        <v>0</v>
      </c>
      <c r="V288" t="str">
        <f>IF(ISBLANK(U288),"",IF(ISERROR(VLOOKUP(U288,MapTable!$A:$A,1,0)),"맵없음",""))</f>
        <v/>
      </c>
      <c r="X288" t="str">
        <f>IF(ISBLANK(W288),"",
IF(ISERROR(FIND(",",W288)),
  IF(ISERROR(VLOOKUP(W288,MapTable!$A:$A,1,0)),"맵없음",
  ""),
IF(ISERROR(FIND(",",W288,FIND(",",W288)+1)),
  IF(OR(ISERROR(VLOOKUP(LEFT(W288,FIND(",",W288)-1),MapTable!$A:$A,1,0)),ISERROR(VLOOKUP(TRIM(MID(W288,FIND(",",W288)+1,999)),MapTable!$A:$A,1,0))),"맵없음",
  ""),
IF(ISERROR(FIND(",",W288,FIND(",",W288,FIND(",",W288)+1)+1)),
  IF(OR(ISERROR(VLOOKUP(LEFT(W288,FIND(",",W288)-1),MapTable!$A:$A,1,0)),ISERROR(VLOOKUP(TRIM(MID(W288,FIND(",",W288)+1,FIND(",",W288,FIND(",",W288)+1)-FIND(",",W288)-1)),MapTable!$A:$A,1,0)),ISERROR(VLOOKUP(TRIM(MID(W288,FIND(",",W288,FIND(",",W288)+1)+1,999)),MapTable!$A:$A,1,0))),"맵없음",
  ""),
IF(ISERROR(FIND(",",W288,FIND(",",W288,FIND(",",W288,FIND(",",W288)+1)+1)+1)),
  IF(OR(ISERROR(VLOOKUP(LEFT(W288,FIND(",",W288)-1),MapTable!$A:$A,1,0)),ISERROR(VLOOKUP(TRIM(MID(W288,FIND(",",W288)+1,FIND(",",W288,FIND(",",W288)+1)-FIND(",",W288)-1)),MapTable!$A:$A,1,0)),ISERROR(VLOOKUP(TRIM(MID(W288,FIND(",",W288,FIND(",",W288)+1)+1,FIND(",",W288,FIND(",",W288,FIND(",",W288)+1)+1)-FIND(",",W288,FIND(",",W288)+1)-1)),MapTable!$A:$A,1,0)),ISERROR(VLOOKUP(TRIM(MID(W288,FIND(",",W288,FIND(",",W288,FIND(",",W288)+1)+1)+1,999)),MapTable!$A:$A,1,0))),"맵없음",
  ""),
)))))</f>
        <v/>
      </c>
      <c r="AC288" t="str">
        <f>IF(ISBLANK(AB288),"",IF(ISERROR(VLOOKUP(AB288,[3]DropTable!$A:$A,1,0)),"드랍없음",""))</f>
        <v/>
      </c>
      <c r="AE288" t="str">
        <f>IF(ISBLANK(AD288),"",IF(ISERROR(VLOOKUP(AD288,[3]DropTable!$A:$A,1,0)),"드랍없음",""))</f>
        <v/>
      </c>
      <c r="AG288">
        <v>9.8000000000000007</v>
      </c>
      <c r="AH288">
        <v>1</v>
      </c>
    </row>
    <row r="289" spans="1:34" x14ac:dyDescent="0.3">
      <c r="A289">
        <v>6</v>
      </c>
      <c r="B289">
        <v>1</v>
      </c>
      <c r="C289">
        <f>IF(OR($L289=TRUE,$A289=0,MOD($A289,ChapterTable!$S$20)&lt;&gt;0),
MAX(0,INT(($B289+ChapterTable!$Q$26+VLOOKUP(SUBSTITUTE(C$1,"성장단계","")&amp;"단계오프셋",ChapterTable!$S:$T,2,0))/ChapterTable!$Q$23)),
MAX(0,INT(($B289+ChapterTable!$S$26+VLOOKUP(SUBSTITUTE(C$1,"성장단계","")&amp;"보스단계오프셋",ChapterTable!$S:$T,2,0))/ChapterTable!$S$23)))</f>
        <v>0</v>
      </c>
      <c r="D289">
        <f>IF(OR($L289=TRUE,$A289=0,MOD($A289,ChapterTable!$S$20)&lt;&gt;0),
MAX(0,INT(($B289+ChapterTable!$Q$26+VLOOKUP(SUBSTITUTE(D$1,"성장단계","")&amp;"단계오프셋",ChapterTable!$S:$T,2,0))/ChapterTable!$Q$23)),
MAX(0,INT(($B289+ChapterTable!$S$26+VLOOKUP(SUBSTITUTE(D$1,"성장단계","")&amp;"보스단계오프셋",ChapterTable!$S:$T,2,0))/ChapterTable!$S$23)))</f>
        <v>0</v>
      </c>
      <c r="E289" s="1">
        <f ca="1">IF(AND($A289=0,$B289=1),
    VLOOKUP(1,ChapterTable!$1:$1048576,MATCH("최종"&amp;SUBSTITUTE(SUBSTITUTE(E$1,"standard",""),"|Float",""),ChapterTable!$1:$1,0),0)*ChapterTable!$Q$17,
  IF(AND($A289=0,$B289=0),
    E290,
  IF($B289=0,
    VLOOKUP($A289,ChapterTable!$1:$1048576,MATCH("최종"&amp;SUBSTITUTE(SUBSTITUTE(E$1,"standard",""),"|Float",""),ChapterTable!$1:$1,0),0),
  IF($B289=1,
    IF($L289=FALSE,
      VLOOKUP($A289,ChapterTable!$1:$1048576,MATCH("최종"&amp;SUBSTITUTE(SUBSTITUTE(E$1,"standard",""),"|Float",""),ChapterTable!$1:$1,0),0),
      VLOOKUP($A289-ChapterTable!$Q$11,ChapterTable!$1:$1048576,MATCH("최종"&amp;SUBSTITUTE(SUBSTITUTE(E$1,"standard",""),"|Float",""),ChapterTable!$1:$1,0),0)*ChapterTable!$Q$14
    ),
  OFFSET(E289,-$B289+IF($L289,1,0),0)*
    (VLOOKUP(SUBSTITUTE(SUBSTITUTE(E$1,"standard",""),"|Float","")&amp;"인게임누적곱배수",ChapterTable!$S:$T,2,0)^C289
    +VLOOKUP(SUBSTITUTE(SUBSTITUTE(E$1,"standard",""),"|Float","")&amp;"인게임누적합배수",ChapterTable!$S:$T,2,0)*C289)
  )
  )
  )
)</f>
        <v>1366.875</v>
      </c>
      <c r="F289" s="1">
        <f ca="1">IF(AND($A289=0,$B289=1),
    VLOOKUP(1,ChapterTable!$1:$1048576,MATCH("최종"&amp;SUBSTITUTE(SUBSTITUTE(F$1,"standard",""),"|Float",""),ChapterTable!$1:$1,0),0)*ChapterTable!$Q$17,
  IF(AND($A289=0,$B289=0),
    F290,
  IF($B289=0,
    VLOOKUP($A289,ChapterTable!$1:$1048576,MATCH("최종"&amp;SUBSTITUTE(SUBSTITUTE(F$1,"standard",""),"|Float",""),ChapterTable!$1:$1,0),0),
  IF($B289=1,
    IF($L289=FALSE,
      VLOOKUP($A289,ChapterTable!$1:$1048576,MATCH("최종"&amp;SUBSTITUTE(SUBSTITUTE(F$1,"standard",""),"|Float",""),ChapterTable!$1:$1,0),0),
      VLOOKUP($A289-ChapterTable!$Q$11,ChapterTable!$1:$1048576,MATCH("최종"&amp;SUBSTITUTE(SUBSTITUTE(F$1,"standard",""),"|Float",""),ChapterTable!$1:$1,0),0)*ChapterTable!$Q$14
    ),
  OFFSET(F289,-$B289+IF($L289,1,0),0)*
    (VLOOKUP(SUBSTITUTE(SUBSTITUTE(F$1,"standard",""),"|Float","")&amp;"인게임누적곱배수",ChapterTable!$S:$T,2,0)^D289
    +VLOOKUP(SUBSTITUTE(SUBSTITUTE(F$1,"standard",""),"|Float","")&amp;"인게임누적합배수",ChapterTable!$S:$T,2,0)*D289)
  )
  )
  )
)</f>
        <v>759.375</v>
      </c>
      <c r="G289" t="s">
        <v>76</v>
      </c>
      <c r="J289" t="str">
        <f>IF(ISBLANK(I289),"",
IFERROR(VLOOKUP(I289,[1]StringTable!$1:$1048576,MATCH([1]StringTable!$B$1,[1]StringTable!$1:$1,0),0),
IFERROR(VLOOKUP(I289,[1]InApkStringTable!$1:$1048576,MATCH([1]InApkStringTable!$B$1,[1]InApkStringTable!$1:$1,0),0),
"스트링없음")))</f>
        <v/>
      </c>
      <c r="L289" t="b">
        <v>0</v>
      </c>
      <c r="M289" t="s">
        <v>24</v>
      </c>
      <c r="N289" t="str">
        <f>IF(ISBLANK(M289),"",IF(ISERROR(VLOOKUP(M289,MapTable!$A:$A,1,0)),"맵없음",""))</f>
        <v/>
      </c>
      <c r="O289">
        <f t="shared" si="17"/>
        <v>1</v>
      </c>
      <c r="Q289">
        <f t="shared" si="18"/>
        <v>1</v>
      </c>
      <c r="R289" t="b">
        <f t="shared" ca="1" si="19"/>
        <v>0</v>
      </c>
      <c r="T289" t="b">
        <f t="shared" ca="1" si="20"/>
        <v>0</v>
      </c>
      <c r="V289" t="str">
        <f>IF(ISBLANK(U289),"",IF(ISERROR(VLOOKUP(U289,MapTable!$A:$A,1,0)),"맵없음",""))</f>
        <v/>
      </c>
      <c r="X289" t="str">
        <f>IF(ISBLANK(W289),"",
IF(ISERROR(FIND(",",W289)),
  IF(ISERROR(VLOOKUP(W289,MapTable!$A:$A,1,0)),"맵없음",
  ""),
IF(ISERROR(FIND(",",W289,FIND(",",W289)+1)),
  IF(OR(ISERROR(VLOOKUP(LEFT(W289,FIND(",",W289)-1),MapTable!$A:$A,1,0)),ISERROR(VLOOKUP(TRIM(MID(W289,FIND(",",W289)+1,999)),MapTable!$A:$A,1,0))),"맵없음",
  ""),
IF(ISERROR(FIND(",",W289,FIND(",",W289,FIND(",",W289)+1)+1)),
  IF(OR(ISERROR(VLOOKUP(LEFT(W289,FIND(",",W289)-1),MapTable!$A:$A,1,0)),ISERROR(VLOOKUP(TRIM(MID(W289,FIND(",",W289)+1,FIND(",",W289,FIND(",",W289)+1)-FIND(",",W289)-1)),MapTable!$A:$A,1,0)),ISERROR(VLOOKUP(TRIM(MID(W289,FIND(",",W289,FIND(",",W289)+1)+1,999)),MapTable!$A:$A,1,0))),"맵없음",
  ""),
IF(ISERROR(FIND(",",W289,FIND(",",W289,FIND(",",W289,FIND(",",W289)+1)+1)+1)),
  IF(OR(ISERROR(VLOOKUP(LEFT(W289,FIND(",",W289)-1),MapTable!$A:$A,1,0)),ISERROR(VLOOKUP(TRIM(MID(W289,FIND(",",W289)+1,FIND(",",W289,FIND(",",W289)+1)-FIND(",",W289)-1)),MapTable!$A:$A,1,0)),ISERROR(VLOOKUP(TRIM(MID(W289,FIND(",",W289,FIND(",",W289)+1)+1,FIND(",",W289,FIND(",",W289,FIND(",",W289)+1)+1)-FIND(",",W289,FIND(",",W289)+1)-1)),MapTable!$A:$A,1,0)),ISERROR(VLOOKUP(TRIM(MID(W289,FIND(",",W289,FIND(",",W289,FIND(",",W289)+1)+1)+1,999)),MapTable!$A:$A,1,0))),"맵없음",
  ""),
)))))</f>
        <v/>
      </c>
      <c r="AC289" t="str">
        <f>IF(ISBLANK(AB289),"",IF(ISERROR(VLOOKUP(AB289,[3]DropTable!$A:$A,1,0)),"드랍없음",""))</f>
        <v/>
      </c>
      <c r="AE289" t="str">
        <f>IF(ISBLANK(AD289),"",IF(ISERROR(VLOOKUP(AD289,[3]DropTable!$A:$A,1,0)),"드랍없음",""))</f>
        <v/>
      </c>
      <c r="AG289">
        <v>9.8000000000000007</v>
      </c>
      <c r="AH289">
        <v>1</v>
      </c>
    </row>
    <row r="290" spans="1:34" x14ac:dyDescent="0.3">
      <c r="A290">
        <v>6</v>
      </c>
      <c r="B290">
        <v>2</v>
      </c>
      <c r="C290">
        <f>IF(OR($L290=TRUE,$A290=0,MOD($A290,ChapterTable!$S$20)&lt;&gt;0),
MAX(0,INT(($B290+ChapterTable!$Q$26+VLOOKUP(SUBSTITUTE(C$1,"성장단계","")&amp;"단계오프셋",ChapterTable!$S:$T,2,0))/ChapterTable!$Q$23)),
MAX(0,INT(($B290+ChapterTable!$S$26+VLOOKUP(SUBSTITUTE(C$1,"성장단계","")&amp;"보스단계오프셋",ChapterTable!$S:$T,2,0))/ChapterTable!$S$23)))</f>
        <v>0</v>
      </c>
      <c r="D290">
        <f>IF(OR($L290=TRUE,$A290=0,MOD($A290,ChapterTable!$S$20)&lt;&gt;0),
MAX(0,INT(($B290+ChapterTable!$Q$26+VLOOKUP(SUBSTITUTE(D$1,"성장단계","")&amp;"단계오프셋",ChapterTable!$S:$T,2,0))/ChapterTable!$Q$23)),
MAX(0,INT(($B290+ChapterTable!$S$26+VLOOKUP(SUBSTITUTE(D$1,"성장단계","")&amp;"보스단계오프셋",ChapterTable!$S:$T,2,0))/ChapterTable!$S$23)))</f>
        <v>0</v>
      </c>
      <c r="E290" s="1">
        <f ca="1">IF(AND($A290=0,$B290=1),
    VLOOKUP(1,ChapterTable!$1:$1048576,MATCH("최종"&amp;SUBSTITUTE(SUBSTITUTE(E$1,"standard",""),"|Float",""),ChapterTable!$1:$1,0),0)*ChapterTable!$Q$17,
  IF(AND($A290=0,$B290=0),
    E291,
  IF($B290=0,
    VLOOKUP($A290,ChapterTable!$1:$1048576,MATCH("최종"&amp;SUBSTITUTE(SUBSTITUTE(E$1,"standard",""),"|Float",""),ChapterTable!$1:$1,0),0),
  IF($B290=1,
    IF($L290=FALSE,
      VLOOKUP($A290,ChapterTable!$1:$1048576,MATCH("최종"&amp;SUBSTITUTE(SUBSTITUTE(E$1,"standard",""),"|Float",""),ChapterTable!$1:$1,0),0),
      VLOOKUP($A290-ChapterTable!$Q$11,ChapterTable!$1:$1048576,MATCH("최종"&amp;SUBSTITUTE(SUBSTITUTE(E$1,"standard",""),"|Float",""),ChapterTable!$1:$1,0),0)*ChapterTable!$Q$14
    ),
  OFFSET(E290,-$B290+IF($L290,1,0),0)*
    (VLOOKUP(SUBSTITUTE(SUBSTITUTE(E$1,"standard",""),"|Float","")&amp;"인게임누적곱배수",ChapterTable!$S:$T,2,0)^C290
    +VLOOKUP(SUBSTITUTE(SUBSTITUTE(E$1,"standard",""),"|Float","")&amp;"인게임누적합배수",ChapterTable!$S:$T,2,0)*C290)
  )
  )
  )
)</f>
        <v>1366.875</v>
      </c>
      <c r="F290" s="1">
        <f ca="1">IF(AND($A290=0,$B290=1),
    VLOOKUP(1,ChapterTable!$1:$1048576,MATCH("최종"&amp;SUBSTITUTE(SUBSTITUTE(F$1,"standard",""),"|Float",""),ChapterTable!$1:$1,0),0)*ChapterTable!$Q$17,
  IF(AND($A290=0,$B290=0),
    F291,
  IF($B290=0,
    VLOOKUP($A290,ChapterTable!$1:$1048576,MATCH("최종"&amp;SUBSTITUTE(SUBSTITUTE(F$1,"standard",""),"|Float",""),ChapterTable!$1:$1,0),0),
  IF($B290=1,
    IF($L290=FALSE,
      VLOOKUP($A290,ChapterTable!$1:$1048576,MATCH("최종"&amp;SUBSTITUTE(SUBSTITUTE(F$1,"standard",""),"|Float",""),ChapterTable!$1:$1,0),0),
      VLOOKUP($A290-ChapterTable!$Q$11,ChapterTable!$1:$1048576,MATCH("최종"&amp;SUBSTITUTE(SUBSTITUTE(F$1,"standard",""),"|Float",""),ChapterTable!$1:$1,0),0)*ChapterTable!$Q$14
    ),
  OFFSET(F290,-$B290+IF($L290,1,0),0)*
    (VLOOKUP(SUBSTITUTE(SUBSTITUTE(F$1,"standard",""),"|Float","")&amp;"인게임누적곱배수",ChapterTable!$S:$T,2,0)^D290
    +VLOOKUP(SUBSTITUTE(SUBSTITUTE(F$1,"standard",""),"|Float","")&amp;"인게임누적합배수",ChapterTable!$S:$T,2,0)*D290)
  )
  )
  )
)</f>
        <v>759.375</v>
      </c>
      <c r="G290" t="s">
        <v>76</v>
      </c>
      <c r="J290" t="str">
        <f>IF(ISBLANK(I290),"",
IFERROR(VLOOKUP(I290,[1]StringTable!$1:$1048576,MATCH([1]StringTable!$B$1,[1]StringTable!$1:$1,0),0),
IFERROR(VLOOKUP(I290,[1]InApkStringTable!$1:$1048576,MATCH([1]InApkStringTable!$B$1,[1]InApkStringTable!$1:$1,0),0),
"스트링없음")))</f>
        <v/>
      </c>
      <c r="L290" t="b">
        <v>0</v>
      </c>
      <c r="M290" t="s">
        <v>24</v>
      </c>
      <c r="N290" t="str">
        <f>IF(ISBLANK(M290),"",IF(ISERROR(VLOOKUP(M290,MapTable!$A:$A,1,0)),"맵없음",""))</f>
        <v/>
      </c>
      <c r="O290">
        <f t="shared" si="17"/>
        <v>1</v>
      </c>
      <c r="Q290">
        <f t="shared" si="18"/>
        <v>1</v>
      </c>
      <c r="R290" t="b">
        <f t="shared" ca="1" si="19"/>
        <v>0</v>
      </c>
      <c r="T290" t="b">
        <f t="shared" ca="1" si="20"/>
        <v>0</v>
      </c>
      <c r="V290" t="str">
        <f>IF(ISBLANK(U290),"",IF(ISERROR(VLOOKUP(U290,MapTable!$A:$A,1,0)),"맵없음",""))</f>
        <v/>
      </c>
      <c r="X290" t="str">
        <f>IF(ISBLANK(W290),"",
IF(ISERROR(FIND(",",W290)),
  IF(ISERROR(VLOOKUP(W290,MapTable!$A:$A,1,0)),"맵없음",
  ""),
IF(ISERROR(FIND(",",W290,FIND(",",W290)+1)),
  IF(OR(ISERROR(VLOOKUP(LEFT(W290,FIND(",",W290)-1),MapTable!$A:$A,1,0)),ISERROR(VLOOKUP(TRIM(MID(W290,FIND(",",W290)+1,999)),MapTable!$A:$A,1,0))),"맵없음",
  ""),
IF(ISERROR(FIND(",",W290,FIND(",",W290,FIND(",",W290)+1)+1)),
  IF(OR(ISERROR(VLOOKUP(LEFT(W290,FIND(",",W290)-1),MapTable!$A:$A,1,0)),ISERROR(VLOOKUP(TRIM(MID(W290,FIND(",",W290)+1,FIND(",",W290,FIND(",",W290)+1)-FIND(",",W290)-1)),MapTable!$A:$A,1,0)),ISERROR(VLOOKUP(TRIM(MID(W290,FIND(",",W290,FIND(",",W290)+1)+1,999)),MapTable!$A:$A,1,0))),"맵없음",
  ""),
IF(ISERROR(FIND(",",W290,FIND(",",W290,FIND(",",W290,FIND(",",W290)+1)+1)+1)),
  IF(OR(ISERROR(VLOOKUP(LEFT(W290,FIND(",",W290)-1),MapTable!$A:$A,1,0)),ISERROR(VLOOKUP(TRIM(MID(W290,FIND(",",W290)+1,FIND(",",W290,FIND(",",W290)+1)-FIND(",",W290)-1)),MapTable!$A:$A,1,0)),ISERROR(VLOOKUP(TRIM(MID(W290,FIND(",",W290,FIND(",",W290)+1)+1,FIND(",",W290,FIND(",",W290,FIND(",",W290)+1)+1)-FIND(",",W290,FIND(",",W290)+1)-1)),MapTable!$A:$A,1,0)),ISERROR(VLOOKUP(TRIM(MID(W290,FIND(",",W290,FIND(",",W290,FIND(",",W290)+1)+1)+1,999)),MapTable!$A:$A,1,0))),"맵없음",
  ""),
)))))</f>
        <v/>
      </c>
      <c r="AC290" t="str">
        <f>IF(ISBLANK(AB290),"",IF(ISERROR(VLOOKUP(AB290,[3]DropTable!$A:$A,1,0)),"드랍없음",""))</f>
        <v/>
      </c>
      <c r="AE290" t="str">
        <f>IF(ISBLANK(AD290),"",IF(ISERROR(VLOOKUP(AD290,[3]DropTable!$A:$A,1,0)),"드랍없음",""))</f>
        <v/>
      </c>
      <c r="AG290">
        <v>9.8000000000000007</v>
      </c>
      <c r="AH290">
        <v>1</v>
      </c>
    </row>
    <row r="291" spans="1:34" x14ac:dyDescent="0.3">
      <c r="A291">
        <v>6</v>
      </c>
      <c r="B291">
        <v>3</v>
      </c>
      <c r="C291">
        <f>IF(OR($L291=TRUE,$A291=0,MOD($A291,ChapterTable!$S$20)&lt;&gt;0),
MAX(0,INT(($B291+ChapterTable!$Q$26+VLOOKUP(SUBSTITUTE(C$1,"성장단계","")&amp;"단계오프셋",ChapterTable!$S:$T,2,0))/ChapterTable!$Q$23)),
MAX(0,INT(($B291+ChapterTable!$S$26+VLOOKUP(SUBSTITUTE(C$1,"성장단계","")&amp;"보스단계오프셋",ChapterTable!$S:$T,2,0))/ChapterTable!$S$23)))</f>
        <v>0</v>
      </c>
      <c r="D291">
        <f>IF(OR($L291=TRUE,$A291=0,MOD($A291,ChapterTable!$S$20)&lt;&gt;0),
MAX(0,INT(($B291+ChapterTable!$Q$26+VLOOKUP(SUBSTITUTE(D$1,"성장단계","")&amp;"단계오프셋",ChapterTable!$S:$T,2,0))/ChapterTable!$Q$23)),
MAX(0,INT(($B291+ChapterTable!$S$26+VLOOKUP(SUBSTITUTE(D$1,"성장단계","")&amp;"보스단계오프셋",ChapterTable!$S:$T,2,0))/ChapterTable!$S$23)))</f>
        <v>0</v>
      </c>
      <c r="E291" s="1">
        <f ca="1">IF(AND($A291=0,$B291=1),
    VLOOKUP(1,ChapterTable!$1:$1048576,MATCH("최종"&amp;SUBSTITUTE(SUBSTITUTE(E$1,"standard",""),"|Float",""),ChapterTable!$1:$1,0),0)*ChapterTable!$Q$17,
  IF(AND($A291=0,$B291=0),
    E292,
  IF($B291=0,
    VLOOKUP($A291,ChapterTable!$1:$1048576,MATCH("최종"&amp;SUBSTITUTE(SUBSTITUTE(E$1,"standard",""),"|Float",""),ChapterTable!$1:$1,0),0),
  IF($B291=1,
    IF($L291=FALSE,
      VLOOKUP($A291,ChapterTable!$1:$1048576,MATCH("최종"&amp;SUBSTITUTE(SUBSTITUTE(E$1,"standard",""),"|Float",""),ChapterTable!$1:$1,0),0),
      VLOOKUP($A291-ChapterTable!$Q$11,ChapterTable!$1:$1048576,MATCH("최종"&amp;SUBSTITUTE(SUBSTITUTE(E$1,"standard",""),"|Float",""),ChapterTable!$1:$1,0),0)*ChapterTable!$Q$14
    ),
  OFFSET(E291,-$B291+IF($L291,1,0),0)*
    (VLOOKUP(SUBSTITUTE(SUBSTITUTE(E$1,"standard",""),"|Float","")&amp;"인게임누적곱배수",ChapterTable!$S:$T,2,0)^C291
    +VLOOKUP(SUBSTITUTE(SUBSTITUTE(E$1,"standard",""),"|Float","")&amp;"인게임누적합배수",ChapterTable!$S:$T,2,0)*C291)
  )
  )
  )
)</f>
        <v>1366.875</v>
      </c>
      <c r="F291" s="1">
        <f ca="1">IF(AND($A291=0,$B291=1),
    VLOOKUP(1,ChapterTable!$1:$1048576,MATCH("최종"&amp;SUBSTITUTE(SUBSTITUTE(F$1,"standard",""),"|Float",""),ChapterTable!$1:$1,0),0)*ChapterTable!$Q$17,
  IF(AND($A291=0,$B291=0),
    F292,
  IF($B291=0,
    VLOOKUP($A291,ChapterTable!$1:$1048576,MATCH("최종"&amp;SUBSTITUTE(SUBSTITUTE(F$1,"standard",""),"|Float",""),ChapterTable!$1:$1,0),0),
  IF($B291=1,
    IF($L291=FALSE,
      VLOOKUP($A291,ChapterTable!$1:$1048576,MATCH("최종"&amp;SUBSTITUTE(SUBSTITUTE(F$1,"standard",""),"|Float",""),ChapterTable!$1:$1,0),0),
      VLOOKUP($A291-ChapterTable!$Q$11,ChapterTable!$1:$1048576,MATCH("최종"&amp;SUBSTITUTE(SUBSTITUTE(F$1,"standard",""),"|Float",""),ChapterTable!$1:$1,0),0)*ChapterTable!$Q$14
    ),
  OFFSET(F291,-$B291+IF($L291,1,0),0)*
    (VLOOKUP(SUBSTITUTE(SUBSTITUTE(F$1,"standard",""),"|Float","")&amp;"인게임누적곱배수",ChapterTable!$S:$T,2,0)^D291
    +VLOOKUP(SUBSTITUTE(SUBSTITUTE(F$1,"standard",""),"|Float","")&amp;"인게임누적합배수",ChapterTable!$S:$T,2,0)*D291)
  )
  )
  )
)</f>
        <v>759.375</v>
      </c>
      <c r="G291" t="s">
        <v>76</v>
      </c>
      <c r="J291" t="str">
        <f>IF(ISBLANK(I291),"",
IFERROR(VLOOKUP(I291,[1]StringTable!$1:$1048576,MATCH([1]StringTable!$B$1,[1]StringTable!$1:$1,0),0),
IFERROR(VLOOKUP(I291,[1]InApkStringTable!$1:$1048576,MATCH([1]InApkStringTable!$B$1,[1]InApkStringTable!$1:$1,0),0),
"스트링없음")))</f>
        <v/>
      </c>
      <c r="L291" t="b">
        <v>0</v>
      </c>
      <c r="M291" t="s">
        <v>24</v>
      </c>
      <c r="N291" t="str">
        <f>IF(ISBLANK(M291),"",IF(ISERROR(VLOOKUP(M291,MapTable!$A:$A,1,0)),"맵없음",""))</f>
        <v/>
      </c>
      <c r="O291">
        <f t="shared" si="17"/>
        <v>1</v>
      </c>
      <c r="Q291">
        <f t="shared" si="18"/>
        <v>1</v>
      </c>
      <c r="R291" t="b">
        <f t="shared" ca="1" si="19"/>
        <v>0</v>
      </c>
      <c r="T291" t="b">
        <f t="shared" ca="1" si="20"/>
        <v>0</v>
      </c>
      <c r="V291" t="str">
        <f>IF(ISBLANK(U291),"",IF(ISERROR(VLOOKUP(U291,MapTable!$A:$A,1,0)),"맵없음",""))</f>
        <v/>
      </c>
      <c r="X291" t="str">
        <f>IF(ISBLANK(W291),"",
IF(ISERROR(FIND(",",W291)),
  IF(ISERROR(VLOOKUP(W291,MapTable!$A:$A,1,0)),"맵없음",
  ""),
IF(ISERROR(FIND(",",W291,FIND(",",W291)+1)),
  IF(OR(ISERROR(VLOOKUP(LEFT(W291,FIND(",",W291)-1),MapTable!$A:$A,1,0)),ISERROR(VLOOKUP(TRIM(MID(W291,FIND(",",W291)+1,999)),MapTable!$A:$A,1,0))),"맵없음",
  ""),
IF(ISERROR(FIND(",",W291,FIND(",",W291,FIND(",",W291)+1)+1)),
  IF(OR(ISERROR(VLOOKUP(LEFT(W291,FIND(",",W291)-1),MapTable!$A:$A,1,0)),ISERROR(VLOOKUP(TRIM(MID(W291,FIND(",",W291)+1,FIND(",",W291,FIND(",",W291)+1)-FIND(",",W291)-1)),MapTable!$A:$A,1,0)),ISERROR(VLOOKUP(TRIM(MID(W291,FIND(",",W291,FIND(",",W291)+1)+1,999)),MapTable!$A:$A,1,0))),"맵없음",
  ""),
IF(ISERROR(FIND(",",W291,FIND(",",W291,FIND(",",W291,FIND(",",W291)+1)+1)+1)),
  IF(OR(ISERROR(VLOOKUP(LEFT(W291,FIND(",",W291)-1),MapTable!$A:$A,1,0)),ISERROR(VLOOKUP(TRIM(MID(W291,FIND(",",W291)+1,FIND(",",W291,FIND(",",W291)+1)-FIND(",",W291)-1)),MapTable!$A:$A,1,0)),ISERROR(VLOOKUP(TRIM(MID(W291,FIND(",",W291,FIND(",",W291)+1)+1,FIND(",",W291,FIND(",",W291,FIND(",",W291)+1)+1)-FIND(",",W291,FIND(",",W291)+1)-1)),MapTable!$A:$A,1,0)),ISERROR(VLOOKUP(TRIM(MID(W291,FIND(",",W291,FIND(",",W291,FIND(",",W291)+1)+1)+1,999)),MapTable!$A:$A,1,0))),"맵없음",
  ""),
)))))</f>
        <v/>
      </c>
      <c r="AC291" t="str">
        <f>IF(ISBLANK(AB291),"",IF(ISERROR(VLOOKUP(AB291,[3]DropTable!$A:$A,1,0)),"드랍없음",""))</f>
        <v/>
      </c>
      <c r="AE291" t="str">
        <f>IF(ISBLANK(AD291),"",IF(ISERROR(VLOOKUP(AD291,[3]DropTable!$A:$A,1,0)),"드랍없음",""))</f>
        <v/>
      </c>
      <c r="AG291">
        <v>9.8000000000000007</v>
      </c>
      <c r="AH291">
        <v>1</v>
      </c>
    </row>
    <row r="292" spans="1:34" x14ac:dyDescent="0.3">
      <c r="A292">
        <v>6</v>
      </c>
      <c r="B292">
        <v>4</v>
      </c>
      <c r="C292">
        <f>IF(OR($L292=TRUE,$A292=0,MOD($A292,ChapterTable!$S$20)&lt;&gt;0),
MAX(0,INT(($B292+ChapterTable!$Q$26+VLOOKUP(SUBSTITUTE(C$1,"성장단계","")&amp;"단계오프셋",ChapterTable!$S:$T,2,0))/ChapterTable!$Q$23)),
MAX(0,INT(($B292+ChapterTable!$S$26+VLOOKUP(SUBSTITUTE(C$1,"성장단계","")&amp;"보스단계오프셋",ChapterTable!$S:$T,2,0))/ChapterTable!$S$23)))</f>
        <v>0</v>
      </c>
      <c r="D292">
        <f>IF(OR($L292=TRUE,$A292=0,MOD($A292,ChapterTable!$S$20)&lt;&gt;0),
MAX(0,INT(($B292+ChapterTable!$Q$26+VLOOKUP(SUBSTITUTE(D$1,"성장단계","")&amp;"단계오프셋",ChapterTable!$S:$T,2,0))/ChapterTable!$Q$23)),
MAX(0,INT(($B292+ChapterTable!$S$26+VLOOKUP(SUBSTITUTE(D$1,"성장단계","")&amp;"보스단계오프셋",ChapterTable!$S:$T,2,0))/ChapterTable!$S$23)))</f>
        <v>0</v>
      </c>
      <c r="E292" s="1">
        <f ca="1">IF(AND($A292=0,$B292=1),
    VLOOKUP(1,ChapterTable!$1:$1048576,MATCH("최종"&amp;SUBSTITUTE(SUBSTITUTE(E$1,"standard",""),"|Float",""),ChapterTable!$1:$1,0),0)*ChapterTable!$Q$17,
  IF(AND($A292=0,$B292=0),
    E293,
  IF($B292=0,
    VLOOKUP($A292,ChapterTable!$1:$1048576,MATCH("최종"&amp;SUBSTITUTE(SUBSTITUTE(E$1,"standard",""),"|Float",""),ChapterTable!$1:$1,0),0),
  IF($B292=1,
    IF($L292=FALSE,
      VLOOKUP($A292,ChapterTable!$1:$1048576,MATCH("최종"&amp;SUBSTITUTE(SUBSTITUTE(E$1,"standard",""),"|Float",""),ChapterTable!$1:$1,0),0),
      VLOOKUP($A292-ChapterTable!$Q$11,ChapterTable!$1:$1048576,MATCH("최종"&amp;SUBSTITUTE(SUBSTITUTE(E$1,"standard",""),"|Float",""),ChapterTable!$1:$1,0),0)*ChapterTable!$Q$14
    ),
  OFFSET(E292,-$B292+IF($L292,1,0),0)*
    (VLOOKUP(SUBSTITUTE(SUBSTITUTE(E$1,"standard",""),"|Float","")&amp;"인게임누적곱배수",ChapterTable!$S:$T,2,0)^C292
    +VLOOKUP(SUBSTITUTE(SUBSTITUTE(E$1,"standard",""),"|Float","")&amp;"인게임누적합배수",ChapterTable!$S:$T,2,0)*C292)
  )
  )
  )
)</f>
        <v>1366.875</v>
      </c>
      <c r="F292" s="1">
        <f ca="1">IF(AND($A292=0,$B292=1),
    VLOOKUP(1,ChapterTable!$1:$1048576,MATCH("최종"&amp;SUBSTITUTE(SUBSTITUTE(F$1,"standard",""),"|Float",""),ChapterTable!$1:$1,0),0)*ChapterTable!$Q$17,
  IF(AND($A292=0,$B292=0),
    F293,
  IF($B292=0,
    VLOOKUP($A292,ChapterTable!$1:$1048576,MATCH("최종"&amp;SUBSTITUTE(SUBSTITUTE(F$1,"standard",""),"|Float",""),ChapterTable!$1:$1,0),0),
  IF($B292=1,
    IF($L292=FALSE,
      VLOOKUP($A292,ChapterTable!$1:$1048576,MATCH("최종"&amp;SUBSTITUTE(SUBSTITUTE(F$1,"standard",""),"|Float",""),ChapterTable!$1:$1,0),0),
      VLOOKUP($A292-ChapterTable!$Q$11,ChapterTable!$1:$1048576,MATCH("최종"&amp;SUBSTITUTE(SUBSTITUTE(F$1,"standard",""),"|Float",""),ChapterTable!$1:$1,0),0)*ChapterTable!$Q$14
    ),
  OFFSET(F292,-$B292+IF($L292,1,0),0)*
    (VLOOKUP(SUBSTITUTE(SUBSTITUTE(F$1,"standard",""),"|Float","")&amp;"인게임누적곱배수",ChapterTable!$S:$T,2,0)^D292
    +VLOOKUP(SUBSTITUTE(SUBSTITUTE(F$1,"standard",""),"|Float","")&amp;"인게임누적합배수",ChapterTable!$S:$T,2,0)*D292)
  )
  )
  )
)</f>
        <v>759.375</v>
      </c>
      <c r="G292" t="s">
        <v>76</v>
      </c>
      <c r="J292" t="str">
        <f>IF(ISBLANK(I292),"",
IFERROR(VLOOKUP(I292,[1]StringTable!$1:$1048576,MATCH([1]StringTable!$B$1,[1]StringTable!$1:$1,0),0),
IFERROR(VLOOKUP(I292,[1]InApkStringTable!$1:$1048576,MATCH([1]InApkStringTable!$B$1,[1]InApkStringTable!$1:$1,0),0),
"스트링없음")))</f>
        <v/>
      </c>
      <c r="L292" t="b">
        <v>0</v>
      </c>
      <c r="M292" t="s">
        <v>24</v>
      </c>
      <c r="N292" t="str">
        <f>IF(ISBLANK(M292),"",IF(ISERROR(VLOOKUP(M292,MapTable!$A:$A,1,0)),"맵없음",""))</f>
        <v/>
      </c>
      <c r="O292">
        <f t="shared" si="17"/>
        <v>1</v>
      </c>
      <c r="Q292">
        <f t="shared" si="18"/>
        <v>1</v>
      </c>
      <c r="R292" t="b">
        <f t="shared" ca="1" si="19"/>
        <v>0</v>
      </c>
      <c r="T292" t="b">
        <f t="shared" ca="1" si="20"/>
        <v>0</v>
      </c>
      <c r="V292" t="str">
        <f>IF(ISBLANK(U292),"",IF(ISERROR(VLOOKUP(U292,MapTable!$A:$A,1,0)),"맵없음",""))</f>
        <v/>
      </c>
      <c r="X292" t="str">
        <f>IF(ISBLANK(W292),"",
IF(ISERROR(FIND(",",W292)),
  IF(ISERROR(VLOOKUP(W292,MapTable!$A:$A,1,0)),"맵없음",
  ""),
IF(ISERROR(FIND(",",W292,FIND(",",W292)+1)),
  IF(OR(ISERROR(VLOOKUP(LEFT(W292,FIND(",",W292)-1),MapTable!$A:$A,1,0)),ISERROR(VLOOKUP(TRIM(MID(W292,FIND(",",W292)+1,999)),MapTable!$A:$A,1,0))),"맵없음",
  ""),
IF(ISERROR(FIND(",",W292,FIND(",",W292,FIND(",",W292)+1)+1)),
  IF(OR(ISERROR(VLOOKUP(LEFT(W292,FIND(",",W292)-1),MapTable!$A:$A,1,0)),ISERROR(VLOOKUP(TRIM(MID(W292,FIND(",",W292)+1,FIND(",",W292,FIND(",",W292)+1)-FIND(",",W292)-1)),MapTable!$A:$A,1,0)),ISERROR(VLOOKUP(TRIM(MID(W292,FIND(",",W292,FIND(",",W292)+1)+1,999)),MapTable!$A:$A,1,0))),"맵없음",
  ""),
IF(ISERROR(FIND(",",W292,FIND(",",W292,FIND(",",W292,FIND(",",W292)+1)+1)+1)),
  IF(OR(ISERROR(VLOOKUP(LEFT(W292,FIND(",",W292)-1),MapTable!$A:$A,1,0)),ISERROR(VLOOKUP(TRIM(MID(W292,FIND(",",W292)+1,FIND(",",W292,FIND(",",W292)+1)-FIND(",",W292)-1)),MapTable!$A:$A,1,0)),ISERROR(VLOOKUP(TRIM(MID(W292,FIND(",",W292,FIND(",",W292)+1)+1,FIND(",",W292,FIND(",",W292,FIND(",",W292)+1)+1)-FIND(",",W292,FIND(",",W292)+1)-1)),MapTable!$A:$A,1,0)),ISERROR(VLOOKUP(TRIM(MID(W292,FIND(",",W292,FIND(",",W292,FIND(",",W292)+1)+1)+1,999)),MapTable!$A:$A,1,0))),"맵없음",
  ""),
)))))</f>
        <v/>
      </c>
      <c r="AC292" t="str">
        <f>IF(ISBLANK(AB292),"",IF(ISERROR(VLOOKUP(AB292,[3]DropTable!$A:$A,1,0)),"드랍없음",""))</f>
        <v/>
      </c>
      <c r="AE292" t="str">
        <f>IF(ISBLANK(AD292),"",IF(ISERROR(VLOOKUP(AD292,[3]DropTable!$A:$A,1,0)),"드랍없음",""))</f>
        <v/>
      </c>
      <c r="AG292">
        <v>9.8000000000000007</v>
      </c>
      <c r="AH292">
        <v>1</v>
      </c>
    </row>
    <row r="293" spans="1:34" x14ac:dyDescent="0.3">
      <c r="A293">
        <v>6</v>
      </c>
      <c r="B293">
        <v>5</v>
      </c>
      <c r="C293">
        <f>IF(OR($L293=TRUE,$A293=0,MOD($A293,ChapterTable!$S$20)&lt;&gt;0),
MAX(0,INT(($B293+ChapterTable!$Q$26+VLOOKUP(SUBSTITUTE(C$1,"성장단계","")&amp;"단계오프셋",ChapterTable!$S:$T,2,0))/ChapterTable!$Q$23)),
MAX(0,INT(($B293+ChapterTable!$S$26+VLOOKUP(SUBSTITUTE(C$1,"성장단계","")&amp;"보스단계오프셋",ChapterTable!$S:$T,2,0))/ChapterTable!$S$23)))</f>
        <v>0</v>
      </c>
      <c r="D293">
        <f>IF(OR($L293=TRUE,$A293=0,MOD($A293,ChapterTable!$S$20)&lt;&gt;0),
MAX(0,INT(($B293+ChapterTable!$Q$26+VLOOKUP(SUBSTITUTE(D$1,"성장단계","")&amp;"단계오프셋",ChapterTable!$S:$T,2,0))/ChapterTable!$Q$23)),
MAX(0,INT(($B293+ChapterTable!$S$26+VLOOKUP(SUBSTITUTE(D$1,"성장단계","")&amp;"보스단계오프셋",ChapterTable!$S:$T,2,0))/ChapterTable!$S$23)))</f>
        <v>0</v>
      </c>
      <c r="E293" s="1">
        <f ca="1">IF(AND($A293=0,$B293=1),
    VLOOKUP(1,ChapterTable!$1:$1048576,MATCH("최종"&amp;SUBSTITUTE(SUBSTITUTE(E$1,"standard",""),"|Float",""),ChapterTable!$1:$1,0),0)*ChapterTable!$Q$17,
  IF(AND($A293=0,$B293=0),
    E294,
  IF($B293=0,
    VLOOKUP($A293,ChapterTable!$1:$1048576,MATCH("최종"&amp;SUBSTITUTE(SUBSTITUTE(E$1,"standard",""),"|Float",""),ChapterTable!$1:$1,0),0),
  IF($B293=1,
    IF($L293=FALSE,
      VLOOKUP($A293,ChapterTable!$1:$1048576,MATCH("최종"&amp;SUBSTITUTE(SUBSTITUTE(E$1,"standard",""),"|Float",""),ChapterTable!$1:$1,0),0),
      VLOOKUP($A293-ChapterTable!$Q$11,ChapterTable!$1:$1048576,MATCH("최종"&amp;SUBSTITUTE(SUBSTITUTE(E$1,"standard",""),"|Float",""),ChapterTable!$1:$1,0),0)*ChapterTable!$Q$14
    ),
  OFFSET(E293,-$B293+IF($L293,1,0),0)*
    (VLOOKUP(SUBSTITUTE(SUBSTITUTE(E$1,"standard",""),"|Float","")&amp;"인게임누적곱배수",ChapterTable!$S:$T,2,0)^C293
    +VLOOKUP(SUBSTITUTE(SUBSTITUTE(E$1,"standard",""),"|Float","")&amp;"인게임누적합배수",ChapterTable!$S:$T,2,0)*C293)
  )
  )
  )
)</f>
        <v>1366.875</v>
      </c>
      <c r="F293" s="1">
        <f ca="1">IF(AND($A293=0,$B293=1),
    VLOOKUP(1,ChapterTable!$1:$1048576,MATCH("최종"&amp;SUBSTITUTE(SUBSTITUTE(F$1,"standard",""),"|Float",""),ChapterTable!$1:$1,0),0)*ChapterTable!$Q$17,
  IF(AND($A293=0,$B293=0),
    F294,
  IF($B293=0,
    VLOOKUP($A293,ChapterTable!$1:$1048576,MATCH("최종"&amp;SUBSTITUTE(SUBSTITUTE(F$1,"standard",""),"|Float",""),ChapterTable!$1:$1,0),0),
  IF($B293=1,
    IF($L293=FALSE,
      VLOOKUP($A293,ChapterTable!$1:$1048576,MATCH("최종"&amp;SUBSTITUTE(SUBSTITUTE(F$1,"standard",""),"|Float",""),ChapterTable!$1:$1,0),0),
      VLOOKUP($A293-ChapterTable!$Q$11,ChapterTable!$1:$1048576,MATCH("최종"&amp;SUBSTITUTE(SUBSTITUTE(F$1,"standard",""),"|Float",""),ChapterTable!$1:$1,0),0)*ChapterTable!$Q$14
    ),
  OFFSET(F293,-$B293+IF($L293,1,0),0)*
    (VLOOKUP(SUBSTITUTE(SUBSTITUTE(F$1,"standard",""),"|Float","")&amp;"인게임누적곱배수",ChapterTable!$S:$T,2,0)^D293
    +VLOOKUP(SUBSTITUTE(SUBSTITUTE(F$1,"standard",""),"|Float","")&amp;"인게임누적합배수",ChapterTable!$S:$T,2,0)*D293)
  )
  )
  )
)</f>
        <v>759.375</v>
      </c>
      <c r="G293" t="s">
        <v>76</v>
      </c>
      <c r="J293" t="str">
        <f>IF(ISBLANK(I293),"",
IFERROR(VLOOKUP(I293,[1]StringTable!$1:$1048576,MATCH([1]StringTable!$B$1,[1]StringTable!$1:$1,0),0),
IFERROR(VLOOKUP(I293,[1]InApkStringTable!$1:$1048576,MATCH([1]InApkStringTable!$B$1,[1]InApkStringTable!$1:$1,0),0),
"스트링없음")))</f>
        <v/>
      </c>
      <c r="L293" t="b">
        <v>0</v>
      </c>
      <c r="M293" t="s">
        <v>24</v>
      </c>
      <c r="N293" t="str">
        <f>IF(ISBLANK(M293),"",IF(ISERROR(VLOOKUP(M293,MapTable!$A:$A,1,0)),"맵없음",""))</f>
        <v/>
      </c>
      <c r="O293">
        <f t="shared" si="17"/>
        <v>11</v>
      </c>
      <c r="Q293">
        <f t="shared" si="18"/>
        <v>11</v>
      </c>
      <c r="R293" t="b">
        <f t="shared" ca="1" si="19"/>
        <v>0</v>
      </c>
      <c r="T293" t="b">
        <f t="shared" ca="1" si="20"/>
        <v>0</v>
      </c>
      <c r="V293" t="str">
        <f>IF(ISBLANK(U293),"",IF(ISERROR(VLOOKUP(U293,MapTable!$A:$A,1,0)),"맵없음",""))</f>
        <v/>
      </c>
      <c r="X293" t="str">
        <f>IF(ISBLANK(W293),"",
IF(ISERROR(FIND(",",W293)),
  IF(ISERROR(VLOOKUP(W293,MapTable!$A:$A,1,0)),"맵없음",
  ""),
IF(ISERROR(FIND(",",W293,FIND(",",W293)+1)),
  IF(OR(ISERROR(VLOOKUP(LEFT(W293,FIND(",",W293)-1),MapTable!$A:$A,1,0)),ISERROR(VLOOKUP(TRIM(MID(W293,FIND(",",W293)+1,999)),MapTable!$A:$A,1,0))),"맵없음",
  ""),
IF(ISERROR(FIND(",",W293,FIND(",",W293,FIND(",",W293)+1)+1)),
  IF(OR(ISERROR(VLOOKUP(LEFT(W293,FIND(",",W293)-1),MapTable!$A:$A,1,0)),ISERROR(VLOOKUP(TRIM(MID(W293,FIND(",",W293)+1,FIND(",",W293,FIND(",",W293)+1)-FIND(",",W293)-1)),MapTable!$A:$A,1,0)),ISERROR(VLOOKUP(TRIM(MID(W293,FIND(",",W293,FIND(",",W293)+1)+1,999)),MapTable!$A:$A,1,0))),"맵없음",
  ""),
IF(ISERROR(FIND(",",W293,FIND(",",W293,FIND(",",W293,FIND(",",W293)+1)+1)+1)),
  IF(OR(ISERROR(VLOOKUP(LEFT(W293,FIND(",",W293)-1),MapTable!$A:$A,1,0)),ISERROR(VLOOKUP(TRIM(MID(W293,FIND(",",W293)+1,FIND(",",W293,FIND(",",W293)+1)-FIND(",",W293)-1)),MapTable!$A:$A,1,0)),ISERROR(VLOOKUP(TRIM(MID(W293,FIND(",",W293,FIND(",",W293)+1)+1,FIND(",",W293,FIND(",",W293,FIND(",",W293)+1)+1)-FIND(",",W293,FIND(",",W293)+1)-1)),MapTable!$A:$A,1,0)),ISERROR(VLOOKUP(TRIM(MID(W293,FIND(",",W293,FIND(",",W293,FIND(",",W293)+1)+1)+1,999)),MapTable!$A:$A,1,0))),"맵없음",
  ""),
)))))</f>
        <v/>
      </c>
      <c r="AC293" t="str">
        <f>IF(ISBLANK(AB293),"",IF(ISERROR(VLOOKUP(AB293,[3]DropTable!$A:$A,1,0)),"드랍없음",""))</f>
        <v/>
      </c>
      <c r="AE293" t="str">
        <f>IF(ISBLANK(AD293),"",IF(ISERROR(VLOOKUP(AD293,[3]DropTable!$A:$A,1,0)),"드랍없음",""))</f>
        <v/>
      </c>
      <c r="AG293">
        <v>9.8000000000000007</v>
      </c>
      <c r="AH293">
        <v>1</v>
      </c>
    </row>
    <row r="294" spans="1:34" x14ac:dyDescent="0.3">
      <c r="A294">
        <v>6</v>
      </c>
      <c r="B294">
        <v>6</v>
      </c>
      <c r="C294">
        <f>IF(OR($L294=TRUE,$A294=0,MOD($A294,ChapterTable!$S$20)&lt;&gt;0),
MAX(0,INT(($B294+ChapterTable!$Q$26+VLOOKUP(SUBSTITUTE(C$1,"성장단계","")&amp;"단계오프셋",ChapterTable!$S:$T,2,0))/ChapterTable!$Q$23)),
MAX(0,INT(($B294+ChapterTable!$S$26+VLOOKUP(SUBSTITUTE(C$1,"성장단계","")&amp;"보스단계오프셋",ChapterTable!$S:$T,2,0))/ChapterTable!$S$23)))</f>
        <v>1</v>
      </c>
      <c r="D294">
        <f>IF(OR($L294=TRUE,$A294=0,MOD($A294,ChapterTable!$S$20)&lt;&gt;0),
MAX(0,INT(($B294+ChapterTable!$Q$26+VLOOKUP(SUBSTITUTE(D$1,"성장단계","")&amp;"단계오프셋",ChapterTable!$S:$T,2,0))/ChapterTable!$Q$23)),
MAX(0,INT(($B294+ChapterTable!$S$26+VLOOKUP(SUBSTITUTE(D$1,"성장단계","")&amp;"보스단계오프셋",ChapterTable!$S:$T,2,0))/ChapterTable!$S$23)))</f>
        <v>0</v>
      </c>
      <c r="E294" s="1">
        <f ca="1">IF(AND($A294=0,$B294=1),
    VLOOKUP(1,ChapterTable!$1:$1048576,MATCH("최종"&amp;SUBSTITUTE(SUBSTITUTE(E$1,"standard",""),"|Float",""),ChapterTable!$1:$1,0),0)*ChapterTable!$Q$17,
  IF(AND($A294=0,$B294=0),
    E295,
  IF($B294=0,
    VLOOKUP($A294,ChapterTable!$1:$1048576,MATCH("최종"&amp;SUBSTITUTE(SUBSTITUTE(E$1,"standard",""),"|Float",""),ChapterTable!$1:$1,0),0),
  IF($B294=1,
    IF($L294=FALSE,
      VLOOKUP($A294,ChapterTable!$1:$1048576,MATCH("최종"&amp;SUBSTITUTE(SUBSTITUTE(E$1,"standard",""),"|Float",""),ChapterTable!$1:$1,0),0),
      VLOOKUP($A294-ChapterTable!$Q$11,ChapterTable!$1:$1048576,MATCH("최종"&amp;SUBSTITUTE(SUBSTITUTE(E$1,"standard",""),"|Float",""),ChapterTable!$1:$1,0),0)*ChapterTable!$Q$14
    ),
  OFFSET(E294,-$B294+IF($L294,1,0),0)*
    (VLOOKUP(SUBSTITUTE(SUBSTITUTE(E$1,"standard",""),"|Float","")&amp;"인게임누적곱배수",ChapterTable!$S:$T,2,0)^C294
    +VLOOKUP(SUBSTITUTE(SUBSTITUTE(E$1,"standard",""),"|Float","")&amp;"인게임누적합배수",ChapterTable!$S:$T,2,0)*C294)
  )
  )
  )
)</f>
        <v>1845.2812500000002</v>
      </c>
      <c r="F294" s="1">
        <f ca="1">IF(AND($A294=0,$B294=1),
    VLOOKUP(1,ChapterTable!$1:$1048576,MATCH("최종"&amp;SUBSTITUTE(SUBSTITUTE(F$1,"standard",""),"|Float",""),ChapterTable!$1:$1,0),0)*ChapterTable!$Q$17,
  IF(AND($A294=0,$B294=0),
    F295,
  IF($B294=0,
    VLOOKUP($A294,ChapterTable!$1:$1048576,MATCH("최종"&amp;SUBSTITUTE(SUBSTITUTE(F$1,"standard",""),"|Float",""),ChapterTable!$1:$1,0),0),
  IF($B294=1,
    IF($L294=FALSE,
      VLOOKUP($A294,ChapterTable!$1:$1048576,MATCH("최종"&amp;SUBSTITUTE(SUBSTITUTE(F$1,"standard",""),"|Float",""),ChapterTable!$1:$1,0),0),
      VLOOKUP($A294-ChapterTable!$Q$11,ChapterTable!$1:$1048576,MATCH("최종"&amp;SUBSTITUTE(SUBSTITUTE(F$1,"standard",""),"|Float",""),ChapterTable!$1:$1,0),0)*ChapterTable!$Q$14
    ),
  OFFSET(F294,-$B294+IF($L294,1,0),0)*
    (VLOOKUP(SUBSTITUTE(SUBSTITUTE(F$1,"standard",""),"|Float","")&amp;"인게임누적곱배수",ChapterTable!$S:$T,2,0)^D294
    +VLOOKUP(SUBSTITUTE(SUBSTITUTE(F$1,"standard",""),"|Float","")&amp;"인게임누적합배수",ChapterTable!$S:$T,2,0)*D294)
  )
  )
  )
)</f>
        <v>759.375</v>
      </c>
      <c r="G294" t="s">
        <v>76</v>
      </c>
      <c r="J294" t="str">
        <f>IF(ISBLANK(I294),"",
IFERROR(VLOOKUP(I294,[1]StringTable!$1:$1048576,MATCH([1]StringTable!$B$1,[1]StringTable!$1:$1,0),0),
IFERROR(VLOOKUP(I294,[1]InApkStringTable!$1:$1048576,MATCH([1]InApkStringTable!$B$1,[1]InApkStringTable!$1:$1,0),0),
"스트링없음")))</f>
        <v/>
      </c>
      <c r="L294" t="b">
        <v>0</v>
      </c>
      <c r="M294" t="s">
        <v>24</v>
      </c>
      <c r="N294" t="str">
        <f>IF(ISBLANK(M294),"",IF(ISERROR(VLOOKUP(M294,MapTable!$A:$A,1,0)),"맵없음",""))</f>
        <v/>
      </c>
      <c r="O294">
        <f t="shared" si="17"/>
        <v>1</v>
      </c>
      <c r="Q294">
        <f t="shared" si="18"/>
        <v>1</v>
      </c>
      <c r="R294" t="b">
        <f t="shared" ca="1" si="19"/>
        <v>0</v>
      </c>
      <c r="T294" t="b">
        <f t="shared" ca="1" si="20"/>
        <v>0</v>
      </c>
      <c r="V294" t="str">
        <f>IF(ISBLANK(U294),"",IF(ISERROR(VLOOKUP(U294,MapTable!$A:$A,1,0)),"맵없음",""))</f>
        <v/>
      </c>
      <c r="X294" t="str">
        <f>IF(ISBLANK(W294),"",
IF(ISERROR(FIND(",",W294)),
  IF(ISERROR(VLOOKUP(W294,MapTable!$A:$A,1,0)),"맵없음",
  ""),
IF(ISERROR(FIND(",",W294,FIND(",",W294)+1)),
  IF(OR(ISERROR(VLOOKUP(LEFT(W294,FIND(",",W294)-1),MapTable!$A:$A,1,0)),ISERROR(VLOOKUP(TRIM(MID(W294,FIND(",",W294)+1,999)),MapTable!$A:$A,1,0))),"맵없음",
  ""),
IF(ISERROR(FIND(",",W294,FIND(",",W294,FIND(",",W294)+1)+1)),
  IF(OR(ISERROR(VLOOKUP(LEFT(W294,FIND(",",W294)-1),MapTable!$A:$A,1,0)),ISERROR(VLOOKUP(TRIM(MID(W294,FIND(",",W294)+1,FIND(",",W294,FIND(",",W294)+1)-FIND(",",W294)-1)),MapTable!$A:$A,1,0)),ISERROR(VLOOKUP(TRIM(MID(W294,FIND(",",W294,FIND(",",W294)+1)+1,999)),MapTable!$A:$A,1,0))),"맵없음",
  ""),
IF(ISERROR(FIND(",",W294,FIND(",",W294,FIND(",",W294,FIND(",",W294)+1)+1)+1)),
  IF(OR(ISERROR(VLOOKUP(LEFT(W294,FIND(",",W294)-1),MapTable!$A:$A,1,0)),ISERROR(VLOOKUP(TRIM(MID(W294,FIND(",",W294)+1,FIND(",",W294,FIND(",",W294)+1)-FIND(",",W294)-1)),MapTable!$A:$A,1,0)),ISERROR(VLOOKUP(TRIM(MID(W294,FIND(",",W294,FIND(",",W294)+1)+1,FIND(",",W294,FIND(",",W294,FIND(",",W294)+1)+1)-FIND(",",W294,FIND(",",W294)+1)-1)),MapTable!$A:$A,1,0)),ISERROR(VLOOKUP(TRIM(MID(W294,FIND(",",W294,FIND(",",W294,FIND(",",W294)+1)+1)+1,999)),MapTable!$A:$A,1,0))),"맵없음",
  ""),
)))))</f>
        <v/>
      </c>
      <c r="AC294" t="str">
        <f>IF(ISBLANK(AB294),"",IF(ISERROR(VLOOKUP(AB294,[3]DropTable!$A:$A,1,0)),"드랍없음",""))</f>
        <v/>
      </c>
      <c r="AE294" t="str">
        <f>IF(ISBLANK(AD294),"",IF(ISERROR(VLOOKUP(AD294,[3]DropTable!$A:$A,1,0)),"드랍없음",""))</f>
        <v/>
      </c>
      <c r="AG294">
        <v>9.8000000000000007</v>
      </c>
      <c r="AH294">
        <v>1</v>
      </c>
    </row>
    <row r="295" spans="1:34" x14ac:dyDescent="0.3">
      <c r="A295">
        <v>6</v>
      </c>
      <c r="B295">
        <v>7</v>
      </c>
      <c r="C295">
        <f>IF(OR($L295=TRUE,$A295=0,MOD($A295,ChapterTable!$S$20)&lt;&gt;0),
MAX(0,INT(($B295+ChapterTable!$Q$26+VLOOKUP(SUBSTITUTE(C$1,"성장단계","")&amp;"단계오프셋",ChapterTable!$S:$T,2,0))/ChapterTable!$Q$23)),
MAX(0,INT(($B295+ChapterTable!$S$26+VLOOKUP(SUBSTITUTE(C$1,"성장단계","")&amp;"보스단계오프셋",ChapterTable!$S:$T,2,0))/ChapterTable!$S$23)))</f>
        <v>1</v>
      </c>
      <c r="D295">
        <f>IF(OR($L295=TRUE,$A295=0,MOD($A295,ChapterTable!$S$20)&lt;&gt;0),
MAX(0,INT(($B295+ChapterTable!$Q$26+VLOOKUP(SUBSTITUTE(D$1,"성장단계","")&amp;"단계오프셋",ChapterTable!$S:$T,2,0))/ChapterTable!$Q$23)),
MAX(0,INT(($B295+ChapterTable!$S$26+VLOOKUP(SUBSTITUTE(D$1,"성장단계","")&amp;"보스단계오프셋",ChapterTable!$S:$T,2,0))/ChapterTable!$S$23)))</f>
        <v>0</v>
      </c>
      <c r="E295" s="1">
        <f ca="1">IF(AND($A295=0,$B295=1),
    VLOOKUP(1,ChapterTable!$1:$1048576,MATCH("최종"&amp;SUBSTITUTE(SUBSTITUTE(E$1,"standard",""),"|Float",""),ChapterTable!$1:$1,0),0)*ChapterTable!$Q$17,
  IF(AND($A295=0,$B295=0),
    E296,
  IF($B295=0,
    VLOOKUP($A295,ChapterTable!$1:$1048576,MATCH("최종"&amp;SUBSTITUTE(SUBSTITUTE(E$1,"standard",""),"|Float",""),ChapterTable!$1:$1,0),0),
  IF($B295=1,
    IF($L295=FALSE,
      VLOOKUP($A295,ChapterTable!$1:$1048576,MATCH("최종"&amp;SUBSTITUTE(SUBSTITUTE(E$1,"standard",""),"|Float",""),ChapterTable!$1:$1,0),0),
      VLOOKUP($A295-ChapterTable!$Q$11,ChapterTable!$1:$1048576,MATCH("최종"&amp;SUBSTITUTE(SUBSTITUTE(E$1,"standard",""),"|Float",""),ChapterTable!$1:$1,0),0)*ChapterTable!$Q$14
    ),
  OFFSET(E295,-$B295+IF($L295,1,0),0)*
    (VLOOKUP(SUBSTITUTE(SUBSTITUTE(E$1,"standard",""),"|Float","")&amp;"인게임누적곱배수",ChapterTable!$S:$T,2,0)^C295
    +VLOOKUP(SUBSTITUTE(SUBSTITUTE(E$1,"standard",""),"|Float","")&amp;"인게임누적합배수",ChapterTable!$S:$T,2,0)*C295)
  )
  )
  )
)</f>
        <v>1845.2812500000002</v>
      </c>
      <c r="F295" s="1">
        <f ca="1">IF(AND($A295=0,$B295=1),
    VLOOKUP(1,ChapterTable!$1:$1048576,MATCH("최종"&amp;SUBSTITUTE(SUBSTITUTE(F$1,"standard",""),"|Float",""),ChapterTable!$1:$1,0),0)*ChapterTable!$Q$17,
  IF(AND($A295=0,$B295=0),
    F296,
  IF($B295=0,
    VLOOKUP($A295,ChapterTable!$1:$1048576,MATCH("최종"&amp;SUBSTITUTE(SUBSTITUTE(F$1,"standard",""),"|Float",""),ChapterTable!$1:$1,0),0),
  IF($B295=1,
    IF($L295=FALSE,
      VLOOKUP($A295,ChapterTable!$1:$1048576,MATCH("최종"&amp;SUBSTITUTE(SUBSTITUTE(F$1,"standard",""),"|Float",""),ChapterTable!$1:$1,0),0),
      VLOOKUP($A295-ChapterTable!$Q$11,ChapterTable!$1:$1048576,MATCH("최종"&amp;SUBSTITUTE(SUBSTITUTE(F$1,"standard",""),"|Float",""),ChapterTable!$1:$1,0),0)*ChapterTable!$Q$14
    ),
  OFFSET(F295,-$B295+IF($L295,1,0),0)*
    (VLOOKUP(SUBSTITUTE(SUBSTITUTE(F$1,"standard",""),"|Float","")&amp;"인게임누적곱배수",ChapterTable!$S:$T,2,0)^D295
    +VLOOKUP(SUBSTITUTE(SUBSTITUTE(F$1,"standard",""),"|Float","")&amp;"인게임누적합배수",ChapterTable!$S:$T,2,0)*D295)
  )
  )
  )
)</f>
        <v>759.375</v>
      </c>
      <c r="G295" t="s">
        <v>76</v>
      </c>
      <c r="J295" t="str">
        <f>IF(ISBLANK(I295),"",
IFERROR(VLOOKUP(I295,[1]StringTable!$1:$1048576,MATCH([1]StringTable!$B$1,[1]StringTable!$1:$1,0),0),
IFERROR(VLOOKUP(I295,[1]InApkStringTable!$1:$1048576,MATCH([1]InApkStringTable!$B$1,[1]InApkStringTable!$1:$1,0),0),
"스트링없음")))</f>
        <v/>
      </c>
      <c r="L295" t="b">
        <v>0</v>
      </c>
      <c r="M295" t="s">
        <v>24</v>
      </c>
      <c r="N295" t="str">
        <f>IF(ISBLANK(M295),"",IF(ISERROR(VLOOKUP(M295,MapTable!$A:$A,1,0)),"맵없음",""))</f>
        <v/>
      </c>
      <c r="O295">
        <f t="shared" si="17"/>
        <v>1</v>
      </c>
      <c r="Q295">
        <f t="shared" si="18"/>
        <v>1</v>
      </c>
      <c r="R295" t="b">
        <f t="shared" ca="1" si="19"/>
        <v>0</v>
      </c>
      <c r="T295" t="b">
        <f t="shared" ca="1" si="20"/>
        <v>0</v>
      </c>
      <c r="V295" t="str">
        <f>IF(ISBLANK(U295),"",IF(ISERROR(VLOOKUP(U295,MapTable!$A:$A,1,0)),"맵없음",""))</f>
        <v/>
      </c>
      <c r="X295" t="str">
        <f>IF(ISBLANK(W295),"",
IF(ISERROR(FIND(",",W295)),
  IF(ISERROR(VLOOKUP(W295,MapTable!$A:$A,1,0)),"맵없음",
  ""),
IF(ISERROR(FIND(",",W295,FIND(",",W295)+1)),
  IF(OR(ISERROR(VLOOKUP(LEFT(W295,FIND(",",W295)-1),MapTable!$A:$A,1,0)),ISERROR(VLOOKUP(TRIM(MID(W295,FIND(",",W295)+1,999)),MapTable!$A:$A,1,0))),"맵없음",
  ""),
IF(ISERROR(FIND(",",W295,FIND(",",W295,FIND(",",W295)+1)+1)),
  IF(OR(ISERROR(VLOOKUP(LEFT(W295,FIND(",",W295)-1),MapTable!$A:$A,1,0)),ISERROR(VLOOKUP(TRIM(MID(W295,FIND(",",W295)+1,FIND(",",W295,FIND(",",W295)+1)-FIND(",",W295)-1)),MapTable!$A:$A,1,0)),ISERROR(VLOOKUP(TRIM(MID(W295,FIND(",",W295,FIND(",",W295)+1)+1,999)),MapTable!$A:$A,1,0))),"맵없음",
  ""),
IF(ISERROR(FIND(",",W295,FIND(",",W295,FIND(",",W295,FIND(",",W295)+1)+1)+1)),
  IF(OR(ISERROR(VLOOKUP(LEFT(W295,FIND(",",W295)-1),MapTable!$A:$A,1,0)),ISERROR(VLOOKUP(TRIM(MID(W295,FIND(",",W295)+1,FIND(",",W295,FIND(",",W295)+1)-FIND(",",W295)-1)),MapTable!$A:$A,1,0)),ISERROR(VLOOKUP(TRIM(MID(W295,FIND(",",W295,FIND(",",W295)+1)+1,FIND(",",W295,FIND(",",W295,FIND(",",W295)+1)+1)-FIND(",",W295,FIND(",",W295)+1)-1)),MapTable!$A:$A,1,0)),ISERROR(VLOOKUP(TRIM(MID(W295,FIND(",",W295,FIND(",",W295,FIND(",",W295)+1)+1)+1,999)),MapTable!$A:$A,1,0))),"맵없음",
  ""),
)))))</f>
        <v/>
      </c>
      <c r="AC295" t="str">
        <f>IF(ISBLANK(AB295),"",IF(ISERROR(VLOOKUP(AB295,[3]DropTable!$A:$A,1,0)),"드랍없음",""))</f>
        <v/>
      </c>
      <c r="AE295" t="str">
        <f>IF(ISBLANK(AD295),"",IF(ISERROR(VLOOKUP(AD295,[3]DropTable!$A:$A,1,0)),"드랍없음",""))</f>
        <v/>
      </c>
      <c r="AG295">
        <v>9.8000000000000007</v>
      </c>
      <c r="AH295">
        <v>1</v>
      </c>
    </row>
    <row r="296" spans="1:34" x14ac:dyDescent="0.3">
      <c r="A296">
        <v>6</v>
      </c>
      <c r="B296">
        <v>8</v>
      </c>
      <c r="C296">
        <f>IF(OR($L296=TRUE,$A296=0,MOD($A296,ChapterTable!$S$20)&lt;&gt;0),
MAX(0,INT(($B296+ChapterTable!$Q$26+VLOOKUP(SUBSTITUTE(C$1,"성장단계","")&amp;"단계오프셋",ChapterTable!$S:$T,2,0))/ChapterTable!$Q$23)),
MAX(0,INT(($B296+ChapterTable!$S$26+VLOOKUP(SUBSTITUTE(C$1,"성장단계","")&amp;"보스단계오프셋",ChapterTable!$S:$T,2,0))/ChapterTable!$S$23)))</f>
        <v>1</v>
      </c>
      <c r="D296">
        <f>IF(OR($L296=TRUE,$A296=0,MOD($A296,ChapterTable!$S$20)&lt;&gt;0),
MAX(0,INT(($B296+ChapterTable!$Q$26+VLOOKUP(SUBSTITUTE(D$1,"성장단계","")&amp;"단계오프셋",ChapterTable!$S:$T,2,0))/ChapterTable!$Q$23)),
MAX(0,INT(($B296+ChapterTable!$S$26+VLOOKUP(SUBSTITUTE(D$1,"성장단계","")&amp;"보스단계오프셋",ChapterTable!$S:$T,2,0))/ChapterTable!$S$23)))</f>
        <v>0</v>
      </c>
      <c r="E296" s="1">
        <f ca="1">IF(AND($A296=0,$B296=1),
    VLOOKUP(1,ChapterTable!$1:$1048576,MATCH("최종"&amp;SUBSTITUTE(SUBSTITUTE(E$1,"standard",""),"|Float",""),ChapterTable!$1:$1,0),0)*ChapterTable!$Q$17,
  IF(AND($A296=0,$B296=0),
    E297,
  IF($B296=0,
    VLOOKUP($A296,ChapterTable!$1:$1048576,MATCH("최종"&amp;SUBSTITUTE(SUBSTITUTE(E$1,"standard",""),"|Float",""),ChapterTable!$1:$1,0),0),
  IF($B296=1,
    IF($L296=FALSE,
      VLOOKUP($A296,ChapterTable!$1:$1048576,MATCH("최종"&amp;SUBSTITUTE(SUBSTITUTE(E$1,"standard",""),"|Float",""),ChapterTable!$1:$1,0),0),
      VLOOKUP($A296-ChapterTable!$Q$11,ChapterTable!$1:$1048576,MATCH("최종"&amp;SUBSTITUTE(SUBSTITUTE(E$1,"standard",""),"|Float",""),ChapterTable!$1:$1,0),0)*ChapterTable!$Q$14
    ),
  OFFSET(E296,-$B296+IF($L296,1,0),0)*
    (VLOOKUP(SUBSTITUTE(SUBSTITUTE(E$1,"standard",""),"|Float","")&amp;"인게임누적곱배수",ChapterTable!$S:$T,2,0)^C296
    +VLOOKUP(SUBSTITUTE(SUBSTITUTE(E$1,"standard",""),"|Float","")&amp;"인게임누적합배수",ChapterTable!$S:$T,2,0)*C296)
  )
  )
  )
)</f>
        <v>1845.2812500000002</v>
      </c>
      <c r="F296" s="1">
        <f ca="1">IF(AND($A296=0,$B296=1),
    VLOOKUP(1,ChapterTable!$1:$1048576,MATCH("최종"&amp;SUBSTITUTE(SUBSTITUTE(F$1,"standard",""),"|Float",""),ChapterTable!$1:$1,0),0)*ChapterTable!$Q$17,
  IF(AND($A296=0,$B296=0),
    F297,
  IF($B296=0,
    VLOOKUP($A296,ChapterTable!$1:$1048576,MATCH("최종"&amp;SUBSTITUTE(SUBSTITUTE(F$1,"standard",""),"|Float",""),ChapterTable!$1:$1,0),0),
  IF($B296=1,
    IF($L296=FALSE,
      VLOOKUP($A296,ChapterTable!$1:$1048576,MATCH("최종"&amp;SUBSTITUTE(SUBSTITUTE(F$1,"standard",""),"|Float",""),ChapterTable!$1:$1,0),0),
      VLOOKUP($A296-ChapterTable!$Q$11,ChapterTable!$1:$1048576,MATCH("최종"&amp;SUBSTITUTE(SUBSTITUTE(F$1,"standard",""),"|Float",""),ChapterTable!$1:$1,0),0)*ChapterTable!$Q$14
    ),
  OFFSET(F296,-$B296+IF($L296,1,0),0)*
    (VLOOKUP(SUBSTITUTE(SUBSTITUTE(F$1,"standard",""),"|Float","")&amp;"인게임누적곱배수",ChapterTable!$S:$T,2,0)^D296
    +VLOOKUP(SUBSTITUTE(SUBSTITUTE(F$1,"standard",""),"|Float","")&amp;"인게임누적합배수",ChapterTable!$S:$T,2,0)*D296)
  )
  )
  )
)</f>
        <v>759.375</v>
      </c>
      <c r="G296" t="s">
        <v>76</v>
      </c>
      <c r="J296" t="str">
        <f>IF(ISBLANK(I296),"",
IFERROR(VLOOKUP(I296,[1]StringTable!$1:$1048576,MATCH([1]StringTable!$B$1,[1]StringTable!$1:$1,0),0),
IFERROR(VLOOKUP(I296,[1]InApkStringTable!$1:$1048576,MATCH([1]InApkStringTable!$B$1,[1]InApkStringTable!$1:$1,0),0),
"스트링없음")))</f>
        <v/>
      </c>
      <c r="L296" t="b">
        <v>0</v>
      </c>
      <c r="M296" t="s">
        <v>24</v>
      </c>
      <c r="N296" t="str">
        <f>IF(ISBLANK(M296),"",IF(ISERROR(VLOOKUP(M296,MapTable!$A:$A,1,0)),"맵없음",""))</f>
        <v/>
      </c>
      <c r="O296">
        <f t="shared" si="17"/>
        <v>1</v>
      </c>
      <c r="Q296">
        <f t="shared" si="18"/>
        <v>1</v>
      </c>
      <c r="R296" t="b">
        <f t="shared" ca="1" si="19"/>
        <v>0</v>
      </c>
      <c r="T296" t="b">
        <f t="shared" ca="1" si="20"/>
        <v>0</v>
      </c>
      <c r="V296" t="str">
        <f>IF(ISBLANK(U296),"",IF(ISERROR(VLOOKUP(U296,MapTable!$A:$A,1,0)),"맵없음",""))</f>
        <v/>
      </c>
      <c r="X296" t="str">
        <f>IF(ISBLANK(W296),"",
IF(ISERROR(FIND(",",W296)),
  IF(ISERROR(VLOOKUP(W296,MapTable!$A:$A,1,0)),"맵없음",
  ""),
IF(ISERROR(FIND(",",W296,FIND(",",W296)+1)),
  IF(OR(ISERROR(VLOOKUP(LEFT(W296,FIND(",",W296)-1),MapTable!$A:$A,1,0)),ISERROR(VLOOKUP(TRIM(MID(W296,FIND(",",W296)+1,999)),MapTable!$A:$A,1,0))),"맵없음",
  ""),
IF(ISERROR(FIND(",",W296,FIND(",",W296,FIND(",",W296)+1)+1)),
  IF(OR(ISERROR(VLOOKUP(LEFT(W296,FIND(",",W296)-1),MapTable!$A:$A,1,0)),ISERROR(VLOOKUP(TRIM(MID(W296,FIND(",",W296)+1,FIND(",",W296,FIND(",",W296)+1)-FIND(",",W296)-1)),MapTable!$A:$A,1,0)),ISERROR(VLOOKUP(TRIM(MID(W296,FIND(",",W296,FIND(",",W296)+1)+1,999)),MapTable!$A:$A,1,0))),"맵없음",
  ""),
IF(ISERROR(FIND(",",W296,FIND(",",W296,FIND(",",W296,FIND(",",W296)+1)+1)+1)),
  IF(OR(ISERROR(VLOOKUP(LEFT(W296,FIND(",",W296)-1),MapTable!$A:$A,1,0)),ISERROR(VLOOKUP(TRIM(MID(W296,FIND(",",W296)+1,FIND(",",W296,FIND(",",W296)+1)-FIND(",",W296)-1)),MapTable!$A:$A,1,0)),ISERROR(VLOOKUP(TRIM(MID(W296,FIND(",",W296,FIND(",",W296)+1)+1,FIND(",",W296,FIND(",",W296,FIND(",",W296)+1)+1)-FIND(",",W296,FIND(",",W296)+1)-1)),MapTable!$A:$A,1,0)),ISERROR(VLOOKUP(TRIM(MID(W296,FIND(",",W296,FIND(",",W296,FIND(",",W296)+1)+1)+1,999)),MapTable!$A:$A,1,0))),"맵없음",
  ""),
)))))</f>
        <v/>
      </c>
      <c r="AC296" t="str">
        <f>IF(ISBLANK(AB296),"",IF(ISERROR(VLOOKUP(AB296,[3]DropTable!$A:$A,1,0)),"드랍없음",""))</f>
        <v/>
      </c>
      <c r="AE296" t="str">
        <f>IF(ISBLANK(AD296),"",IF(ISERROR(VLOOKUP(AD296,[3]DropTable!$A:$A,1,0)),"드랍없음",""))</f>
        <v/>
      </c>
      <c r="AG296">
        <v>9.8000000000000007</v>
      </c>
      <c r="AH296">
        <v>1</v>
      </c>
    </row>
    <row r="297" spans="1:34" x14ac:dyDescent="0.3">
      <c r="A297">
        <v>6</v>
      </c>
      <c r="B297">
        <v>9</v>
      </c>
      <c r="C297">
        <f>IF(OR($L297=TRUE,$A297=0,MOD($A297,ChapterTable!$S$20)&lt;&gt;0),
MAX(0,INT(($B297+ChapterTable!$Q$26+VLOOKUP(SUBSTITUTE(C$1,"성장단계","")&amp;"단계오프셋",ChapterTable!$S:$T,2,0))/ChapterTable!$Q$23)),
MAX(0,INT(($B297+ChapterTable!$S$26+VLOOKUP(SUBSTITUTE(C$1,"성장단계","")&amp;"보스단계오프셋",ChapterTable!$S:$T,2,0))/ChapterTable!$S$23)))</f>
        <v>1</v>
      </c>
      <c r="D297">
        <f>IF(OR($L297=TRUE,$A297=0,MOD($A297,ChapterTable!$S$20)&lt;&gt;0),
MAX(0,INT(($B297+ChapterTable!$Q$26+VLOOKUP(SUBSTITUTE(D$1,"성장단계","")&amp;"단계오프셋",ChapterTable!$S:$T,2,0))/ChapterTable!$Q$23)),
MAX(0,INT(($B297+ChapterTable!$S$26+VLOOKUP(SUBSTITUTE(D$1,"성장단계","")&amp;"보스단계오프셋",ChapterTable!$S:$T,2,0))/ChapterTable!$S$23)))</f>
        <v>0</v>
      </c>
      <c r="E297" s="1">
        <f ca="1">IF(AND($A297=0,$B297=1),
    VLOOKUP(1,ChapterTable!$1:$1048576,MATCH("최종"&amp;SUBSTITUTE(SUBSTITUTE(E$1,"standard",""),"|Float",""),ChapterTable!$1:$1,0),0)*ChapterTable!$Q$17,
  IF(AND($A297=0,$B297=0),
    E298,
  IF($B297=0,
    VLOOKUP($A297,ChapterTable!$1:$1048576,MATCH("최종"&amp;SUBSTITUTE(SUBSTITUTE(E$1,"standard",""),"|Float",""),ChapterTable!$1:$1,0),0),
  IF($B297=1,
    IF($L297=FALSE,
      VLOOKUP($A297,ChapterTable!$1:$1048576,MATCH("최종"&amp;SUBSTITUTE(SUBSTITUTE(E$1,"standard",""),"|Float",""),ChapterTable!$1:$1,0),0),
      VLOOKUP($A297-ChapterTable!$Q$11,ChapterTable!$1:$1048576,MATCH("최종"&amp;SUBSTITUTE(SUBSTITUTE(E$1,"standard",""),"|Float",""),ChapterTable!$1:$1,0),0)*ChapterTable!$Q$14
    ),
  OFFSET(E297,-$B297+IF($L297,1,0),0)*
    (VLOOKUP(SUBSTITUTE(SUBSTITUTE(E$1,"standard",""),"|Float","")&amp;"인게임누적곱배수",ChapterTable!$S:$T,2,0)^C297
    +VLOOKUP(SUBSTITUTE(SUBSTITUTE(E$1,"standard",""),"|Float","")&amp;"인게임누적합배수",ChapterTable!$S:$T,2,0)*C297)
  )
  )
  )
)</f>
        <v>1845.2812500000002</v>
      </c>
      <c r="F297" s="1">
        <f ca="1">IF(AND($A297=0,$B297=1),
    VLOOKUP(1,ChapterTable!$1:$1048576,MATCH("최종"&amp;SUBSTITUTE(SUBSTITUTE(F$1,"standard",""),"|Float",""),ChapterTable!$1:$1,0),0)*ChapterTable!$Q$17,
  IF(AND($A297=0,$B297=0),
    F298,
  IF($B297=0,
    VLOOKUP($A297,ChapterTable!$1:$1048576,MATCH("최종"&amp;SUBSTITUTE(SUBSTITUTE(F$1,"standard",""),"|Float",""),ChapterTable!$1:$1,0),0),
  IF($B297=1,
    IF($L297=FALSE,
      VLOOKUP($A297,ChapterTable!$1:$1048576,MATCH("최종"&amp;SUBSTITUTE(SUBSTITUTE(F$1,"standard",""),"|Float",""),ChapterTable!$1:$1,0),0),
      VLOOKUP($A297-ChapterTable!$Q$11,ChapterTable!$1:$1048576,MATCH("최종"&amp;SUBSTITUTE(SUBSTITUTE(F$1,"standard",""),"|Float",""),ChapterTable!$1:$1,0),0)*ChapterTable!$Q$14
    ),
  OFFSET(F297,-$B297+IF($L297,1,0),0)*
    (VLOOKUP(SUBSTITUTE(SUBSTITUTE(F$1,"standard",""),"|Float","")&amp;"인게임누적곱배수",ChapterTable!$S:$T,2,0)^D297
    +VLOOKUP(SUBSTITUTE(SUBSTITUTE(F$1,"standard",""),"|Float","")&amp;"인게임누적합배수",ChapterTable!$S:$T,2,0)*D297)
  )
  )
  )
)</f>
        <v>759.375</v>
      </c>
      <c r="G297" t="s">
        <v>76</v>
      </c>
      <c r="J297" t="str">
        <f>IF(ISBLANK(I297),"",
IFERROR(VLOOKUP(I297,[1]StringTable!$1:$1048576,MATCH([1]StringTable!$B$1,[1]StringTable!$1:$1,0),0),
IFERROR(VLOOKUP(I297,[1]InApkStringTable!$1:$1048576,MATCH([1]InApkStringTable!$B$1,[1]InApkStringTable!$1:$1,0),0),
"스트링없음")))</f>
        <v/>
      </c>
      <c r="L297" t="b">
        <v>0</v>
      </c>
      <c r="M297" t="s">
        <v>24</v>
      </c>
      <c r="N297" t="str">
        <f>IF(ISBLANK(M297),"",IF(ISERROR(VLOOKUP(M297,MapTable!$A:$A,1,0)),"맵없음",""))</f>
        <v/>
      </c>
      <c r="O297">
        <f t="shared" si="17"/>
        <v>91</v>
      </c>
      <c r="Q297">
        <f t="shared" si="18"/>
        <v>91</v>
      </c>
      <c r="R297" t="b">
        <f t="shared" ca="1" si="19"/>
        <v>1</v>
      </c>
      <c r="T297" t="b">
        <f t="shared" ca="1" si="20"/>
        <v>1</v>
      </c>
      <c r="V297" t="str">
        <f>IF(ISBLANK(U297),"",IF(ISERROR(VLOOKUP(U297,MapTable!$A:$A,1,0)),"맵없음",""))</f>
        <v/>
      </c>
      <c r="X297" t="str">
        <f>IF(ISBLANK(W297),"",
IF(ISERROR(FIND(",",W297)),
  IF(ISERROR(VLOOKUP(W297,MapTable!$A:$A,1,0)),"맵없음",
  ""),
IF(ISERROR(FIND(",",W297,FIND(",",W297)+1)),
  IF(OR(ISERROR(VLOOKUP(LEFT(W297,FIND(",",W297)-1),MapTable!$A:$A,1,0)),ISERROR(VLOOKUP(TRIM(MID(W297,FIND(",",W297)+1,999)),MapTable!$A:$A,1,0))),"맵없음",
  ""),
IF(ISERROR(FIND(",",W297,FIND(",",W297,FIND(",",W297)+1)+1)),
  IF(OR(ISERROR(VLOOKUP(LEFT(W297,FIND(",",W297)-1),MapTable!$A:$A,1,0)),ISERROR(VLOOKUP(TRIM(MID(W297,FIND(",",W297)+1,FIND(",",W297,FIND(",",W297)+1)-FIND(",",W297)-1)),MapTable!$A:$A,1,0)),ISERROR(VLOOKUP(TRIM(MID(W297,FIND(",",W297,FIND(",",W297)+1)+1,999)),MapTable!$A:$A,1,0))),"맵없음",
  ""),
IF(ISERROR(FIND(",",W297,FIND(",",W297,FIND(",",W297,FIND(",",W297)+1)+1)+1)),
  IF(OR(ISERROR(VLOOKUP(LEFT(W297,FIND(",",W297)-1),MapTable!$A:$A,1,0)),ISERROR(VLOOKUP(TRIM(MID(W297,FIND(",",W297)+1,FIND(",",W297,FIND(",",W297)+1)-FIND(",",W297)-1)),MapTable!$A:$A,1,0)),ISERROR(VLOOKUP(TRIM(MID(W297,FIND(",",W297,FIND(",",W297)+1)+1,FIND(",",W297,FIND(",",W297,FIND(",",W297)+1)+1)-FIND(",",W297,FIND(",",W297)+1)-1)),MapTable!$A:$A,1,0)),ISERROR(VLOOKUP(TRIM(MID(W297,FIND(",",W297,FIND(",",W297,FIND(",",W297)+1)+1)+1,999)),MapTable!$A:$A,1,0))),"맵없음",
  ""),
)))))</f>
        <v/>
      </c>
      <c r="AC297" t="str">
        <f>IF(ISBLANK(AB297),"",IF(ISERROR(VLOOKUP(AB297,[3]DropTable!$A:$A,1,0)),"드랍없음",""))</f>
        <v/>
      </c>
      <c r="AE297" t="str">
        <f>IF(ISBLANK(AD297),"",IF(ISERROR(VLOOKUP(AD297,[3]DropTable!$A:$A,1,0)),"드랍없음",""))</f>
        <v/>
      </c>
      <c r="AG297">
        <v>9.8000000000000007</v>
      </c>
      <c r="AH297">
        <v>1</v>
      </c>
    </row>
    <row r="298" spans="1:34" x14ac:dyDescent="0.3">
      <c r="A298">
        <v>6</v>
      </c>
      <c r="B298">
        <v>10</v>
      </c>
      <c r="C298">
        <f>IF(OR($L298=TRUE,$A298=0,MOD($A298,ChapterTable!$S$20)&lt;&gt;0),
MAX(0,INT(($B298+ChapterTable!$Q$26+VLOOKUP(SUBSTITUTE(C$1,"성장단계","")&amp;"단계오프셋",ChapterTable!$S:$T,2,0))/ChapterTable!$Q$23)),
MAX(0,INT(($B298+ChapterTable!$S$26+VLOOKUP(SUBSTITUTE(C$1,"성장단계","")&amp;"보스단계오프셋",ChapterTable!$S:$T,2,0))/ChapterTable!$S$23)))</f>
        <v>1</v>
      </c>
      <c r="D298">
        <f>IF(OR($L298=TRUE,$A298=0,MOD($A298,ChapterTable!$S$20)&lt;&gt;0),
MAX(0,INT(($B298+ChapterTable!$Q$26+VLOOKUP(SUBSTITUTE(D$1,"성장단계","")&amp;"단계오프셋",ChapterTable!$S:$T,2,0))/ChapterTable!$Q$23)),
MAX(0,INT(($B298+ChapterTable!$S$26+VLOOKUP(SUBSTITUTE(D$1,"성장단계","")&amp;"보스단계오프셋",ChapterTable!$S:$T,2,0))/ChapterTable!$S$23)))</f>
        <v>0</v>
      </c>
      <c r="E298" s="1">
        <f ca="1">IF(AND($A298=0,$B298=1),
    VLOOKUP(1,ChapterTable!$1:$1048576,MATCH("최종"&amp;SUBSTITUTE(SUBSTITUTE(E$1,"standard",""),"|Float",""),ChapterTable!$1:$1,0),0)*ChapterTable!$Q$17,
  IF(AND($A298=0,$B298=0),
    E299,
  IF($B298=0,
    VLOOKUP($A298,ChapterTable!$1:$1048576,MATCH("최종"&amp;SUBSTITUTE(SUBSTITUTE(E$1,"standard",""),"|Float",""),ChapterTable!$1:$1,0),0),
  IF($B298=1,
    IF($L298=FALSE,
      VLOOKUP($A298,ChapterTable!$1:$1048576,MATCH("최종"&amp;SUBSTITUTE(SUBSTITUTE(E$1,"standard",""),"|Float",""),ChapterTable!$1:$1,0),0),
      VLOOKUP($A298-ChapterTable!$Q$11,ChapterTable!$1:$1048576,MATCH("최종"&amp;SUBSTITUTE(SUBSTITUTE(E$1,"standard",""),"|Float",""),ChapterTable!$1:$1,0),0)*ChapterTable!$Q$14
    ),
  OFFSET(E298,-$B298+IF($L298,1,0),0)*
    (VLOOKUP(SUBSTITUTE(SUBSTITUTE(E$1,"standard",""),"|Float","")&amp;"인게임누적곱배수",ChapterTable!$S:$T,2,0)^C298
    +VLOOKUP(SUBSTITUTE(SUBSTITUTE(E$1,"standard",""),"|Float","")&amp;"인게임누적합배수",ChapterTable!$S:$T,2,0)*C298)
  )
  )
  )
)</f>
        <v>1845.2812500000002</v>
      </c>
      <c r="F298" s="1">
        <f ca="1">IF(AND($A298=0,$B298=1),
    VLOOKUP(1,ChapterTable!$1:$1048576,MATCH("최종"&amp;SUBSTITUTE(SUBSTITUTE(F$1,"standard",""),"|Float",""),ChapterTable!$1:$1,0),0)*ChapterTable!$Q$17,
  IF(AND($A298=0,$B298=0),
    F299,
  IF($B298=0,
    VLOOKUP($A298,ChapterTable!$1:$1048576,MATCH("최종"&amp;SUBSTITUTE(SUBSTITUTE(F$1,"standard",""),"|Float",""),ChapterTable!$1:$1,0),0),
  IF($B298=1,
    IF($L298=FALSE,
      VLOOKUP($A298,ChapterTable!$1:$1048576,MATCH("최종"&amp;SUBSTITUTE(SUBSTITUTE(F$1,"standard",""),"|Float",""),ChapterTable!$1:$1,0),0),
      VLOOKUP($A298-ChapterTable!$Q$11,ChapterTable!$1:$1048576,MATCH("최종"&amp;SUBSTITUTE(SUBSTITUTE(F$1,"standard",""),"|Float",""),ChapterTable!$1:$1,0),0)*ChapterTable!$Q$14
    ),
  OFFSET(F298,-$B298+IF($L298,1,0),0)*
    (VLOOKUP(SUBSTITUTE(SUBSTITUTE(F$1,"standard",""),"|Float","")&amp;"인게임누적곱배수",ChapterTable!$S:$T,2,0)^D298
    +VLOOKUP(SUBSTITUTE(SUBSTITUTE(F$1,"standard",""),"|Float","")&amp;"인게임누적합배수",ChapterTable!$S:$T,2,0)*D298)
  )
  )
  )
)</f>
        <v>759.375</v>
      </c>
      <c r="G298" t="s">
        <v>76</v>
      </c>
      <c r="J298" t="str">
        <f>IF(ISBLANK(I298),"",
IFERROR(VLOOKUP(I298,[1]StringTable!$1:$1048576,MATCH([1]StringTable!$B$1,[1]StringTable!$1:$1,0),0),
IFERROR(VLOOKUP(I298,[1]InApkStringTable!$1:$1048576,MATCH([1]InApkStringTable!$B$1,[1]InApkStringTable!$1:$1,0),0),
"스트링없음")))</f>
        <v/>
      </c>
      <c r="L298" t="b">
        <v>0</v>
      </c>
      <c r="M298" t="s">
        <v>24</v>
      </c>
      <c r="N298" t="str">
        <f>IF(ISBLANK(M298),"",IF(ISERROR(VLOOKUP(M298,MapTable!$A:$A,1,0)),"맵없음",""))</f>
        <v/>
      </c>
      <c r="O298">
        <f t="shared" si="17"/>
        <v>21</v>
      </c>
      <c r="Q298">
        <f t="shared" si="18"/>
        <v>21</v>
      </c>
      <c r="R298" t="b">
        <f t="shared" ca="1" si="19"/>
        <v>0</v>
      </c>
      <c r="T298" t="b">
        <f t="shared" ca="1" si="20"/>
        <v>0</v>
      </c>
      <c r="V298" t="str">
        <f>IF(ISBLANK(U298),"",IF(ISERROR(VLOOKUP(U298,MapTable!$A:$A,1,0)),"맵없음",""))</f>
        <v/>
      </c>
      <c r="X298" t="str">
        <f>IF(ISBLANK(W298),"",
IF(ISERROR(FIND(",",W298)),
  IF(ISERROR(VLOOKUP(W298,MapTable!$A:$A,1,0)),"맵없음",
  ""),
IF(ISERROR(FIND(",",W298,FIND(",",W298)+1)),
  IF(OR(ISERROR(VLOOKUP(LEFT(W298,FIND(",",W298)-1),MapTable!$A:$A,1,0)),ISERROR(VLOOKUP(TRIM(MID(W298,FIND(",",W298)+1,999)),MapTable!$A:$A,1,0))),"맵없음",
  ""),
IF(ISERROR(FIND(",",W298,FIND(",",W298,FIND(",",W298)+1)+1)),
  IF(OR(ISERROR(VLOOKUP(LEFT(W298,FIND(",",W298)-1),MapTable!$A:$A,1,0)),ISERROR(VLOOKUP(TRIM(MID(W298,FIND(",",W298)+1,FIND(",",W298,FIND(",",W298)+1)-FIND(",",W298)-1)),MapTable!$A:$A,1,0)),ISERROR(VLOOKUP(TRIM(MID(W298,FIND(",",W298,FIND(",",W298)+1)+1,999)),MapTable!$A:$A,1,0))),"맵없음",
  ""),
IF(ISERROR(FIND(",",W298,FIND(",",W298,FIND(",",W298,FIND(",",W298)+1)+1)+1)),
  IF(OR(ISERROR(VLOOKUP(LEFT(W298,FIND(",",W298)-1),MapTable!$A:$A,1,0)),ISERROR(VLOOKUP(TRIM(MID(W298,FIND(",",W298)+1,FIND(",",W298,FIND(",",W298)+1)-FIND(",",W298)-1)),MapTable!$A:$A,1,0)),ISERROR(VLOOKUP(TRIM(MID(W298,FIND(",",W298,FIND(",",W298)+1)+1,FIND(",",W298,FIND(",",W298,FIND(",",W298)+1)+1)-FIND(",",W298,FIND(",",W298)+1)-1)),MapTable!$A:$A,1,0)),ISERROR(VLOOKUP(TRIM(MID(W298,FIND(",",W298,FIND(",",W298,FIND(",",W298)+1)+1)+1,999)),MapTable!$A:$A,1,0))),"맵없음",
  ""),
)))))</f>
        <v/>
      </c>
      <c r="AC298" t="str">
        <f>IF(ISBLANK(AB298),"",IF(ISERROR(VLOOKUP(AB298,[3]DropTable!$A:$A,1,0)),"드랍없음",""))</f>
        <v/>
      </c>
      <c r="AE298" t="str">
        <f>IF(ISBLANK(AD298),"",IF(ISERROR(VLOOKUP(AD298,[3]DropTable!$A:$A,1,0)),"드랍없음",""))</f>
        <v/>
      </c>
      <c r="AG298">
        <v>9.8000000000000007</v>
      </c>
      <c r="AH298">
        <v>1</v>
      </c>
    </row>
    <row r="299" spans="1:34" x14ac:dyDescent="0.3">
      <c r="A299">
        <v>6</v>
      </c>
      <c r="B299">
        <v>11</v>
      </c>
      <c r="C299">
        <f>IF(OR($L299=TRUE,$A299=0,MOD($A299,ChapterTable!$S$20)&lt;&gt;0),
MAX(0,INT(($B299+ChapterTable!$Q$26+VLOOKUP(SUBSTITUTE(C$1,"성장단계","")&amp;"단계오프셋",ChapterTable!$S:$T,2,0))/ChapterTable!$Q$23)),
MAX(0,INT(($B299+ChapterTable!$S$26+VLOOKUP(SUBSTITUTE(C$1,"성장단계","")&amp;"보스단계오프셋",ChapterTable!$S:$T,2,0))/ChapterTable!$S$23)))</f>
        <v>1</v>
      </c>
      <c r="D299">
        <f>IF(OR($L299=TRUE,$A299=0,MOD($A299,ChapterTable!$S$20)&lt;&gt;0),
MAX(0,INT(($B299+ChapterTable!$Q$26+VLOOKUP(SUBSTITUTE(D$1,"성장단계","")&amp;"단계오프셋",ChapterTable!$S:$T,2,0))/ChapterTable!$Q$23)),
MAX(0,INT(($B299+ChapterTable!$S$26+VLOOKUP(SUBSTITUTE(D$1,"성장단계","")&amp;"보스단계오프셋",ChapterTable!$S:$T,2,0))/ChapterTable!$S$23)))</f>
        <v>1</v>
      </c>
      <c r="E299" s="1">
        <f ca="1">IF(AND($A299=0,$B299=1),
    VLOOKUP(1,ChapterTable!$1:$1048576,MATCH("최종"&amp;SUBSTITUTE(SUBSTITUTE(E$1,"standard",""),"|Float",""),ChapterTable!$1:$1,0),0)*ChapterTable!$Q$17,
  IF(AND($A299=0,$B299=0),
    E300,
  IF($B299=0,
    VLOOKUP($A299,ChapterTable!$1:$1048576,MATCH("최종"&amp;SUBSTITUTE(SUBSTITUTE(E$1,"standard",""),"|Float",""),ChapterTable!$1:$1,0),0),
  IF($B299=1,
    IF($L299=FALSE,
      VLOOKUP($A299,ChapterTable!$1:$1048576,MATCH("최종"&amp;SUBSTITUTE(SUBSTITUTE(E$1,"standard",""),"|Float",""),ChapterTable!$1:$1,0),0),
      VLOOKUP($A299-ChapterTable!$Q$11,ChapterTable!$1:$1048576,MATCH("최종"&amp;SUBSTITUTE(SUBSTITUTE(E$1,"standard",""),"|Float",""),ChapterTable!$1:$1,0),0)*ChapterTable!$Q$14
    ),
  OFFSET(E299,-$B299+IF($L299,1,0),0)*
    (VLOOKUP(SUBSTITUTE(SUBSTITUTE(E$1,"standard",""),"|Float","")&amp;"인게임누적곱배수",ChapterTable!$S:$T,2,0)^C299
    +VLOOKUP(SUBSTITUTE(SUBSTITUTE(E$1,"standard",""),"|Float","")&amp;"인게임누적합배수",ChapterTable!$S:$T,2,0)*C299)
  )
  )
  )
)</f>
        <v>1845.2812500000002</v>
      </c>
      <c r="F299" s="1">
        <f ca="1">IF(AND($A299=0,$B299=1),
    VLOOKUP(1,ChapterTable!$1:$1048576,MATCH("최종"&amp;SUBSTITUTE(SUBSTITUTE(F$1,"standard",""),"|Float",""),ChapterTable!$1:$1,0),0)*ChapterTable!$Q$17,
  IF(AND($A299=0,$B299=0),
    F300,
  IF($B299=0,
    VLOOKUP($A299,ChapterTable!$1:$1048576,MATCH("최종"&amp;SUBSTITUTE(SUBSTITUTE(F$1,"standard",""),"|Float",""),ChapterTable!$1:$1,0),0),
  IF($B299=1,
    IF($L299=FALSE,
      VLOOKUP($A299,ChapterTable!$1:$1048576,MATCH("최종"&amp;SUBSTITUTE(SUBSTITUTE(F$1,"standard",""),"|Float",""),ChapterTable!$1:$1,0),0),
      VLOOKUP($A299-ChapterTable!$Q$11,ChapterTable!$1:$1048576,MATCH("최종"&amp;SUBSTITUTE(SUBSTITUTE(F$1,"standard",""),"|Float",""),ChapterTable!$1:$1,0),0)*ChapterTable!$Q$14
    ),
  OFFSET(F299,-$B299+IF($L299,1,0),0)*
    (VLOOKUP(SUBSTITUTE(SUBSTITUTE(F$1,"standard",""),"|Float","")&amp;"인게임누적곱배수",ChapterTable!$S:$T,2,0)^D299
    +VLOOKUP(SUBSTITUTE(SUBSTITUTE(F$1,"standard",""),"|Float","")&amp;"인게임누적합배수",ChapterTable!$S:$T,2,0)*D299)
  )
  )
  )
)</f>
        <v>911.25</v>
      </c>
      <c r="G299" t="s">
        <v>76</v>
      </c>
      <c r="J299" t="str">
        <f>IF(ISBLANK(I299),"",
IFERROR(VLOOKUP(I299,[1]StringTable!$1:$1048576,MATCH([1]StringTable!$B$1,[1]StringTable!$1:$1,0),0),
IFERROR(VLOOKUP(I299,[1]InApkStringTable!$1:$1048576,MATCH([1]InApkStringTable!$B$1,[1]InApkStringTable!$1:$1,0),0),
"스트링없음")))</f>
        <v/>
      </c>
      <c r="L299" t="b">
        <v>0</v>
      </c>
      <c r="M299" t="s">
        <v>24</v>
      </c>
      <c r="N299" t="str">
        <f>IF(ISBLANK(M299),"",IF(ISERROR(VLOOKUP(M299,MapTable!$A:$A,1,0)),"맵없음",""))</f>
        <v/>
      </c>
      <c r="O299">
        <f t="shared" si="17"/>
        <v>2</v>
      </c>
      <c r="Q299">
        <f t="shared" si="18"/>
        <v>2</v>
      </c>
      <c r="R299" t="b">
        <f t="shared" ca="1" si="19"/>
        <v>0</v>
      </c>
      <c r="T299" t="b">
        <f t="shared" ca="1" si="20"/>
        <v>0</v>
      </c>
      <c r="V299" t="str">
        <f>IF(ISBLANK(U299),"",IF(ISERROR(VLOOKUP(U299,MapTable!$A:$A,1,0)),"맵없음",""))</f>
        <v/>
      </c>
      <c r="X299" t="str">
        <f>IF(ISBLANK(W299),"",
IF(ISERROR(FIND(",",W299)),
  IF(ISERROR(VLOOKUP(W299,MapTable!$A:$A,1,0)),"맵없음",
  ""),
IF(ISERROR(FIND(",",W299,FIND(",",W299)+1)),
  IF(OR(ISERROR(VLOOKUP(LEFT(W299,FIND(",",W299)-1),MapTable!$A:$A,1,0)),ISERROR(VLOOKUP(TRIM(MID(W299,FIND(",",W299)+1,999)),MapTable!$A:$A,1,0))),"맵없음",
  ""),
IF(ISERROR(FIND(",",W299,FIND(",",W299,FIND(",",W299)+1)+1)),
  IF(OR(ISERROR(VLOOKUP(LEFT(W299,FIND(",",W299)-1),MapTable!$A:$A,1,0)),ISERROR(VLOOKUP(TRIM(MID(W299,FIND(",",W299)+1,FIND(",",W299,FIND(",",W299)+1)-FIND(",",W299)-1)),MapTable!$A:$A,1,0)),ISERROR(VLOOKUP(TRIM(MID(W299,FIND(",",W299,FIND(",",W299)+1)+1,999)),MapTable!$A:$A,1,0))),"맵없음",
  ""),
IF(ISERROR(FIND(",",W299,FIND(",",W299,FIND(",",W299,FIND(",",W299)+1)+1)+1)),
  IF(OR(ISERROR(VLOOKUP(LEFT(W299,FIND(",",W299)-1),MapTable!$A:$A,1,0)),ISERROR(VLOOKUP(TRIM(MID(W299,FIND(",",W299)+1,FIND(",",W299,FIND(",",W299)+1)-FIND(",",W299)-1)),MapTable!$A:$A,1,0)),ISERROR(VLOOKUP(TRIM(MID(W299,FIND(",",W299,FIND(",",W299)+1)+1,FIND(",",W299,FIND(",",W299,FIND(",",W299)+1)+1)-FIND(",",W299,FIND(",",W299)+1)-1)),MapTable!$A:$A,1,0)),ISERROR(VLOOKUP(TRIM(MID(W299,FIND(",",W299,FIND(",",W299,FIND(",",W299)+1)+1)+1,999)),MapTable!$A:$A,1,0))),"맵없음",
  ""),
)))))</f>
        <v/>
      </c>
      <c r="AC299" t="str">
        <f>IF(ISBLANK(AB299),"",IF(ISERROR(VLOOKUP(AB299,[3]DropTable!$A:$A,1,0)),"드랍없음",""))</f>
        <v/>
      </c>
      <c r="AE299" t="str">
        <f>IF(ISBLANK(AD299),"",IF(ISERROR(VLOOKUP(AD299,[3]DropTable!$A:$A,1,0)),"드랍없음",""))</f>
        <v/>
      </c>
      <c r="AG299">
        <v>9.8000000000000007</v>
      </c>
      <c r="AH299">
        <v>1</v>
      </c>
    </row>
    <row r="300" spans="1:34" x14ac:dyDescent="0.3">
      <c r="A300">
        <v>6</v>
      </c>
      <c r="B300">
        <v>12</v>
      </c>
      <c r="C300">
        <f>IF(OR($L300=TRUE,$A300=0,MOD($A300,ChapterTable!$S$20)&lt;&gt;0),
MAX(0,INT(($B300+ChapterTable!$Q$26+VLOOKUP(SUBSTITUTE(C$1,"성장단계","")&amp;"단계오프셋",ChapterTable!$S:$T,2,0))/ChapterTable!$Q$23)),
MAX(0,INT(($B300+ChapterTable!$S$26+VLOOKUP(SUBSTITUTE(C$1,"성장단계","")&amp;"보스단계오프셋",ChapterTable!$S:$T,2,0))/ChapterTable!$S$23)))</f>
        <v>1</v>
      </c>
      <c r="D300">
        <f>IF(OR($L300=TRUE,$A300=0,MOD($A300,ChapterTable!$S$20)&lt;&gt;0),
MAX(0,INT(($B300+ChapterTable!$Q$26+VLOOKUP(SUBSTITUTE(D$1,"성장단계","")&amp;"단계오프셋",ChapterTable!$S:$T,2,0))/ChapterTable!$Q$23)),
MAX(0,INT(($B300+ChapterTable!$S$26+VLOOKUP(SUBSTITUTE(D$1,"성장단계","")&amp;"보스단계오프셋",ChapterTable!$S:$T,2,0))/ChapterTable!$S$23)))</f>
        <v>1</v>
      </c>
      <c r="E300" s="1">
        <f ca="1">IF(AND($A300=0,$B300=1),
    VLOOKUP(1,ChapterTable!$1:$1048576,MATCH("최종"&amp;SUBSTITUTE(SUBSTITUTE(E$1,"standard",""),"|Float",""),ChapterTable!$1:$1,0),0)*ChapterTable!$Q$17,
  IF(AND($A300=0,$B300=0),
    E301,
  IF($B300=0,
    VLOOKUP($A300,ChapterTable!$1:$1048576,MATCH("최종"&amp;SUBSTITUTE(SUBSTITUTE(E$1,"standard",""),"|Float",""),ChapterTable!$1:$1,0),0),
  IF($B300=1,
    IF($L300=FALSE,
      VLOOKUP($A300,ChapterTable!$1:$1048576,MATCH("최종"&amp;SUBSTITUTE(SUBSTITUTE(E$1,"standard",""),"|Float",""),ChapterTable!$1:$1,0),0),
      VLOOKUP($A300-ChapterTable!$Q$11,ChapterTable!$1:$1048576,MATCH("최종"&amp;SUBSTITUTE(SUBSTITUTE(E$1,"standard",""),"|Float",""),ChapterTable!$1:$1,0),0)*ChapterTable!$Q$14
    ),
  OFFSET(E300,-$B300+IF($L300,1,0),0)*
    (VLOOKUP(SUBSTITUTE(SUBSTITUTE(E$1,"standard",""),"|Float","")&amp;"인게임누적곱배수",ChapterTable!$S:$T,2,0)^C300
    +VLOOKUP(SUBSTITUTE(SUBSTITUTE(E$1,"standard",""),"|Float","")&amp;"인게임누적합배수",ChapterTable!$S:$T,2,0)*C300)
  )
  )
  )
)</f>
        <v>1845.2812500000002</v>
      </c>
      <c r="F300" s="1">
        <f ca="1">IF(AND($A300=0,$B300=1),
    VLOOKUP(1,ChapterTable!$1:$1048576,MATCH("최종"&amp;SUBSTITUTE(SUBSTITUTE(F$1,"standard",""),"|Float",""),ChapterTable!$1:$1,0),0)*ChapterTable!$Q$17,
  IF(AND($A300=0,$B300=0),
    F301,
  IF($B300=0,
    VLOOKUP($A300,ChapterTable!$1:$1048576,MATCH("최종"&amp;SUBSTITUTE(SUBSTITUTE(F$1,"standard",""),"|Float",""),ChapterTable!$1:$1,0),0),
  IF($B300=1,
    IF($L300=FALSE,
      VLOOKUP($A300,ChapterTable!$1:$1048576,MATCH("최종"&amp;SUBSTITUTE(SUBSTITUTE(F$1,"standard",""),"|Float",""),ChapterTable!$1:$1,0),0),
      VLOOKUP($A300-ChapterTable!$Q$11,ChapterTable!$1:$1048576,MATCH("최종"&amp;SUBSTITUTE(SUBSTITUTE(F$1,"standard",""),"|Float",""),ChapterTable!$1:$1,0),0)*ChapterTable!$Q$14
    ),
  OFFSET(F300,-$B300+IF($L300,1,0),0)*
    (VLOOKUP(SUBSTITUTE(SUBSTITUTE(F$1,"standard",""),"|Float","")&amp;"인게임누적곱배수",ChapterTable!$S:$T,2,0)^D300
    +VLOOKUP(SUBSTITUTE(SUBSTITUTE(F$1,"standard",""),"|Float","")&amp;"인게임누적합배수",ChapterTable!$S:$T,2,0)*D300)
  )
  )
  )
)</f>
        <v>911.25</v>
      </c>
      <c r="G300" t="s">
        <v>76</v>
      </c>
      <c r="J300" t="str">
        <f>IF(ISBLANK(I300),"",
IFERROR(VLOOKUP(I300,[1]StringTable!$1:$1048576,MATCH([1]StringTable!$B$1,[1]StringTable!$1:$1,0),0),
IFERROR(VLOOKUP(I300,[1]InApkStringTable!$1:$1048576,MATCH([1]InApkStringTable!$B$1,[1]InApkStringTable!$1:$1,0),0),
"스트링없음")))</f>
        <v/>
      </c>
      <c r="L300" t="b">
        <v>0</v>
      </c>
      <c r="M300" t="s">
        <v>24</v>
      </c>
      <c r="N300" t="str">
        <f>IF(ISBLANK(M300),"",IF(ISERROR(VLOOKUP(M300,MapTable!$A:$A,1,0)),"맵없음",""))</f>
        <v/>
      </c>
      <c r="O300">
        <f t="shared" si="17"/>
        <v>2</v>
      </c>
      <c r="Q300">
        <f t="shared" si="18"/>
        <v>2</v>
      </c>
      <c r="R300" t="b">
        <f t="shared" ca="1" si="19"/>
        <v>0</v>
      </c>
      <c r="T300" t="b">
        <f t="shared" ca="1" si="20"/>
        <v>0</v>
      </c>
      <c r="V300" t="str">
        <f>IF(ISBLANK(U300),"",IF(ISERROR(VLOOKUP(U300,MapTable!$A:$A,1,0)),"맵없음",""))</f>
        <v/>
      </c>
      <c r="X300" t="str">
        <f>IF(ISBLANK(W300),"",
IF(ISERROR(FIND(",",W300)),
  IF(ISERROR(VLOOKUP(W300,MapTable!$A:$A,1,0)),"맵없음",
  ""),
IF(ISERROR(FIND(",",W300,FIND(",",W300)+1)),
  IF(OR(ISERROR(VLOOKUP(LEFT(W300,FIND(",",W300)-1),MapTable!$A:$A,1,0)),ISERROR(VLOOKUP(TRIM(MID(W300,FIND(",",W300)+1,999)),MapTable!$A:$A,1,0))),"맵없음",
  ""),
IF(ISERROR(FIND(",",W300,FIND(",",W300,FIND(",",W300)+1)+1)),
  IF(OR(ISERROR(VLOOKUP(LEFT(W300,FIND(",",W300)-1),MapTable!$A:$A,1,0)),ISERROR(VLOOKUP(TRIM(MID(W300,FIND(",",W300)+1,FIND(",",W300,FIND(",",W300)+1)-FIND(",",W300)-1)),MapTable!$A:$A,1,0)),ISERROR(VLOOKUP(TRIM(MID(W300,FIND(",",W300,FIND(",",W300)+1)+1,999)),MapTable!$A:$A,1,0))),"맵없음",
  ""),
IF(ISERROR(FIND(",",W300,FIND(",",W300,FIND(",",W300,FIND(",",W300)+1)+1)+1)),
  IF(OR(ISERROR(VLOOKUP(LEFT(W300,FIND(",",W300)-1),MapTable!$A:$A,1,0)),ISERROR(VLOOKUP(TRIM(MID(W300,FIND(",",W300)+1,FIND(",",W300,FIND(",",W300)+1)-FIND(",",W300)-1)),MapTable!$A:$A,1,0)),ISERROR(VLOOKUP(TRIM(MID(W300,FIND(",",W300,FIND(",",W300)+1)+1,FIND(",",W300,FIND(",",W300,FIND(",",W300)+1)+1)-FIND(",",W300,FIND(",",W300)+1)-1)),MapTable!$A:$A,1,0)),ISERROR(VLOOKUP(TRIM(MID(W300,FIND(",",W300,FIND(",",W300,FIND(",",W300)+1)+1)+1,999)),MapTable!$A:$A,1,0))),"맵없음",
  ""),
)))))</f>
        <v/>
      </c>
      <c r="AC300" t="str">
        <f>IF(ISBLANK(AB300),"",IF(ISERROR(VLOOKUP(AB300,[3]DropTable!$A:$A,1,0)),"드랍없음",""))</f>
        <v/>
      </c>
      <c r="AE300" t="str">
        <f>IF(ISBLANK(AD300),"",IF(ISERROR(VLOOKUP(AD300,[3]DropTable!$A:$A,1,0)),"드랍없음",""))</f>
        <v/>
      </c>
      <c r="AG300">
        <v>9.8000000000000007</v>
      </c>
      <c r="AH300">
        <v>1</v>
      </c>
    </row>
    <row r="301" spans="1:34" x14ac:dyDescent="0.3">
      <c r="A301">
        <v>6</v>
      </c>
      <c r="B301">
        <v>13</v>
      </c>
      <c r="C301">
        <f>IF(OR($L301=TRUE,$A301=0,MOD($A301,ChapterTable!$S$20)&lt;&gt;0),
MAX(0,INT(($B301+ChapterTable!$Q$26+VLOOKUP(SUBSTITUTE(C$1,"성장단계","")&amp;"단계오프셋",ChapterTable!$S:$T,2,0))/ChapterTable!$Q$23)),
MAX(0,INT(($B301+ChapterTable!$S$26+VLOOKUP(SUBSTITUTE(C$1,"성장단계","")&amp;"보스단계오프셋",ChapterTable!$S:$T,2,0))/ChapterTable!$S$23)))</f>
        <v>1</v>
      </c>
      <c r="D301">
        <f>IF(OR($L301=TRUE,$A301=0,MOD($A301,ChapterTable!$S$20)&lt;&gt;0),
MAX(0,INT(($B301+ChapterTable!$Q$26+VLOOKUP(SUBSTITUTE(D$1,"성장단계","")&amp;"단계오프셋",ChapterTable!$S:$T,2,0))/ChapterTable!$Q$23)),
MAX(0,INT(($B301+ChapterTable!$S$26+VLOOKUP(SUBSTITUTE(D$1,"성장단계","")&amp;"보스단계오프셋",ChapterTable!$S:$T,2,0))/ChapterTable!$S$23)))</f>
        <v>1</v>
      </c>
      <c r="E301" s="1">
        <f ca="1">IF(AND($A301=0,$B301=1),
    VLOOKUP(1,ChapterTable!$1:$1048576,MATCH("최종"&amp;SUBSTITUTE(SUBSTITUTE(E$1,"standard",""),"|Float",""),ChapterTable!$1:$1,0),0)*ChapterTable!$Q$17,
  IF(AND($A301=0,$B301=0),
    E302,
  IF($B301=0,
    VLOOKUP($A301,ChapterTable!$1:$1048576,MATCH("최종"&amp;SUBSTITUTE(SUBSTITUTE(E$1,"standard",""),"|Float",""),ChapterTable!$1:$1,0),0),
  IF($B301=1,
    IF($L301=FALSE,
      VLOOKUP($A301,ChapterTable!$1:$1048576,MATCH("최종"&amp;SUBSTITUTE(SUBSTITUTE(E$1,"standard",""),"|Float",""),ChapterTable!$1:$1,0),0),
      VLOOKUP($A301-ChapterTable!$Q$11,ChapterTable!$1:$1048576,MATCH("최종"&amp;SUBSTITUTE(SUBSTITUTE(E$1,"standard",""),"|Float",""),ChapterTable!$1:$1,0),0)*ChapterTable!$Q$14
    ),
  OFFSET(E301,-$B301+IF($L301,1,0),0)*
    (VLOOKUP(SUBSTITUTE(SUBSTITUTE(E$1,"standard",""),"|Float","")&amp;"인게임누적곱배수",ChapterTable!$S:$T,2,0)^C301
    +VLOOKUP(SUBSTITUTE(SUBSTITUTE(E$1,"standard",""),"|Float","")&amp;"인게임누적합배수",ChapterTable!$S:$T,2,0)*C301)
  )
  )
  )
)</f>
        <v>1845.2812500000002</v>
      </c>
      <c r="F301" s="1">
        <f ca="1">IF(AND($A301=0,$B301=1),
    VLOOKUP(1,ChapterTable!$1:$1048576,MATCH("최종"&amp;SUBSTITUTE(SUBSTITUTE(F$1,"standard",""),"|Float",""),ChapterTable!$1:$1,0),0)*ChapterTable!$Q$17,
  IF(AND($A301=0,$B301=0),
    F302,
  IF($B301=0,
    VLOOKUP($A301,ChapterTable!$1:$1048576,MATCH("최종"&amp;SUBSTITUTE(SUBSTITUTE(F$1,"standard",""),"|Float",""),ChapterTable!$1:$1,0),0),
  IF($B301=1,
    IF($L301=FALSE,
      VLOOKUP($A301,ChapterTable!$1:$1048576,MATCH("최종"&amp;SUBSTITUTE(SUBSTITUTE(F$1,"standard",""),"|Float",""),ChapterTable!$1:$1,0),0),
      VLOOKUP($A301-ChapterTable!$Q$11,ChapterTable!$1:$1048576,MATCH("최종"&amp;SUBSTITUTE(SUBSTITUTE(F$1,"standard",""),"|Float",""),ChapterTable!$1:$1,0),0)*ChapterTable!$Q$14
    ),
  OFFSET(F301,-$B301+IF($L301,1,0),0)*
    (VLOOKUP(SUBSTITUTE(SUBSTITUTE(F$1,"standard",""),"|Float","")&amp;"인게임누적곱배수",ChapterTable!$S:$T,2,0)^D301
    +VLOOKUP(SUBSTITUTE(SUBSTITUTE(F$1,"standard",""),"|Float","")&amp;"인게임누적합배수",ChapterTable!$S:$T,2,0)*D301)
  )
  )
  )
)</f>
        <v>911.25</v>
      </c>
      <c r="G301" t="s">
        <v>76</v>
      </c>
      <c r="J301" t="str">
        <f>IF(ISBLANK(I301),"",
IFERROR(VLOOKUP(I301,[1]StringTable!$1:$1048576,MATCH([1]StringTable!$B$1,[1]StringTable!$1:$1,0),0),
IFERROR(VLOOKUP(I301,[1]InApkStringTable!$1:$1048576,MATCH([1]InApkStringTable!$B$1,[1]InApkStringTable!$1:$1,0),0),
"스트링없음")))</f>
        <v/>
      </c>
      <c r="L301" t="b">
        <v>0</v>
      </c>
      <c r="M301" t="s">
        <v>24</v>
      </c>
      <c r="N301" t="str">
        <f>IF(ISBLANK(M301),"",IF(ISERROR(VLOOKUP(M301,MapTable!$A:$A,1,0)),"맵없음",""))</f>
        <v/>
      </c>
      <c r="O301">
        <f t="shared" si="17"/>
        <v>2</v>
      </c>
      <c r="Q301">
        <f t="shared" si="18"/>
        <v>2</v>
      </c>
      <c r="R301" t="b">
        <f t="shared" ca="1" si="19"/>
        <v>0</v>
      </c>
      <c r="T301" t="b">
        <f t="shared" ca="1" si="20"/>
        <v>0</v>
      </c>
      <c r="V301" t="str">
        <f>IF(ISBLANK(U301),"",IF(ISERROR(VLOOKUP(U301,MapTable!$A:$A,1,0)),"맵없음",""))</f>
        <v/>
      </c>
      <c r="X301" t="str">
        <f>IF(ISBLANK(W301),"",
IF(ISERROR(FIND(",",W301)),
  IF(ISERROR(VLOOKUP(W301,MapTable!$A:$A,1,0)),"맵없음",
  ""),
IF(ISERROR(FIND(",",W301,FIND(",",W301)+1)),
  IF(OR(ISERROR(VLOOKUP(LEFT(W301,FIND(",",W301)-1),MapTable!$A:$A,1,0)),ISERROR(VLOOKUP(TRIM(MID(W301,FIND(",",W301)+1,999)),MapTable!$A:$A,1,0))),"맵없음",
  ""),
IF(ISERROR(FIND(",",W301,FIND(",",W301,FIND(",",W301)+1)+1)),
  IF(OR(ISERROR(VLOOKUP(LEFT(W301,FIND(",",W301)-1),MapTable!$A:$A,1,0)),ISERROR(VLOOKUP(TRIM(MID(W301,FIND(",",W301)+1,FIND(",",W301,FIND(",",W301)+1)-FIND(",",W301)-1)),MapTable!$A:$A,1,0)),ISERROR(VLOOKUP(TRIM(MID(W301,FIND(",",W301,FIND(",",W301)+1)+1,999)),MapTable!$A:$A,1,0))),"맵없음",
  ""),
IF(ISERROR(FIND(",",W301,FIND(",",W301,FIND(",",W301,FIND(",",W301)+1)+1)+1)),
  IF(OR(ISERROR(VLOOKUP(LEFT(W301,FIND(",",W301)-1),MapTable!$A:$A,1,0)),ISERROR(VLOOKUP(TRIM(MID(W301,FIND(",",W301)+1,FIND(",",W301,FIND(",",W301)+1)-FIND(",",W301)-1)),MapTable!$A:$A,1,0)),ISERROR(VLOOKUP(TRIM(MID(W301,FIND(",",W301,FIND(",",W301)+1)+1,FIND(",",W301,FIND(",",W301,FIND(",",W301)+1)+1)-FIND(",",W301,FIND(",",W301)+1)-1)),MapTable!$A:$A,1,0)),ISERROR(VLOOKUP(TRIM(MID(W301,FIND(",",W301,FIND(",",W301,FIND(",",W301)+1)+1)+1,999)),MapTable!$A:$A,1,0))),"맵없음",
  ""),
)))))</f>
        <v/>
      </c>
      <c r="AC301" t="str">
        <f>IF(ISBLANK(AB301),"",IF(ISERROR(VLOOKUP(AB301,[3]DropTable!$A:$A,1,0)),"드랍없음",""))</f>
        <v/>
      </c>
      <c r="AE301" t="str">
        <f>IF(ISBLANK(AD301),"",IF(ISERROR(VLOOKUP(AD301,[3]DropTable!$A:$A,1,0)),"드랍없음",""))</f>
        <v/>
      </c>
      <c r="AG301">
        <v>9.8000000000000007</v>
      </c>
      <c r="AH301">
        <v>1</v>
      </c>
    </row>
    <row r="302" spans="1:34" x14ac:dyDescent="0.3">
      <c r="A302">
        <v>6</v>
      </c>
      <c r="B302">
        <v>14</v>
      </c>
      <c r="C302">
        <f>IF(OR($L302=TRUE,$A302=0,MOD($A302,ChapterTable!$S$20)&lt;&gt;0),
MAX(0,INT(($B302+ChapterTable!$Q$26+VLOOKUP(SUBSTITUTE(C$1,"성장단계","")&amp;"단계오프셋",ChapterTable!$S:$T,2,0))/ChapterTable!$Q$23)),
MAX(0,INT(($B302+ChapterTable!$S$26+VLOOKUP(SUBSTITUTE(C$1,"성장단계","")&amp;"보스단계오프셋",ChapterTable!$S:$T,2,0))/ChapterTable!$S$23)))</f>
        <v>1</v>
      </c>
      <c r="D302">
        <f>IF(OR($L302=TRUE,$A302=0,MOD($A302,ChapterTable!$S$20)&lt;&gt;0),
MAX(0,INT(($B302+ChapterTable!$Q$26+VLOOKUP(SUBSTITUTE(D$1,"성장단계","")&amp;"단계오프셋",ChapterTable!$S:$T,2,0))/ChapterTable!$Q$23)),
MAX(0,INT(($B302+ChapterTable!$S$26+VLOOKUP(SUBSTITUTE(D$1,"성장단계","")&amp;"보스단계오프셋",ChapterTable!$S:$T,2,0))/ChapterTable!$S$23)))</f>
        <v>1</v>
      </c>
      <c r="E302" s="1">
        <f ca="1">IF(AND($A302=0,$B302=1),
    VLOOKUP(1,ChapterTable!$1:$1048576,MATCH("최종"&amp;SUBSTITUTE(SUBSTITUTE(E$1,"standard",""),"|Float",""),ChapterTable!$1:$1,0),0)*ChapterTable!$Q$17,
  IF(AND($A302=0,$B302=0),
    E303,
  IF($B302=0,
    VLOOKUP($A302,ChapterTable!$1:$1048576,MATCH("최종"&amp;SUBSTITUTE(SUBSTITUTE(E$1,"standard",""),"|Float",""),ChapterTable!$1:$1,0),0),
  IF($B302=1,
    IF($L302=FALSE,
      VLOOKUP($A302,ChapterTable!$1:$1048576,MATCH("최종"&amp;SUBSTITUTE(SUBSTITUTE(E$1,"standard",""),"|Float",""),ChapterTable!$1:$1,0),0),
      VLOOKUP($A302-ChapterTable!$Q$11,ChapterTable!$1:$1048576,MATCH("최종"&amp;SUBSTITUTE(SUBSTITUTE(E$1,"standard",""),"|Float",""),ChapterTable!$1:$1,0),0)*ChapterTable!$Q$14
    ),
  OFFSET(E302,-$B302+IF($L302,1,0),0)*
    (VLOOKUP(SUBSTITUTE(SUBSTITUTE(E$1,"standard",""),"|Float","")&amp;"인게임누적곱배수",ChapterTable!$S:$T,2,0)^C302
    +VLOOKUP(SUBSTITUTE(SUBSTITUTE(E$1,"standard",""),"|Float","")&amp;"인게임누적합배수",ChapterTable!$S:$T,2,0)*C302)
  )
  )
  )
)</f>
        <v>1845.2812500000002</v>
      </c>
      <c r="F302" s="1">
        <f ca="1">IF(AND($A302=0,$B302=1),
    VLOOKUP(1,ChapterTable!$1:$1048576,MATCH("최종"&amp;SUBSTITUTE(SUBSTITUTE(F$1,"standard",""),"|Float",""),ChapterTable!$1:$1,0),0)*ChapterTable!$Q$17,
  IF(AND($A302=0,$B302=0),
    F303,
  IF($B302=0,
    VLOOKUP($A302,ChapterTable!$1:$1048576,MATCH("최종"&amp;SUBSTITUTE(SUBSTITUTE(F$1,"standard",""),"|Float",""),ChapterTable!$1:$1,0),0),
  IF($B302=1,
    IF($L302=FALSE,
      VLOOKUP($A302,ChapterTable!$1:$1048576,MATCH("최종"&amp;SUBSTITUTE(SUBSTITUTE(F$1,"standard",""),"|Float",""),ChapterTable!$1:$1,0),0),
      VLOOKUP($A302-ChapterTable!$Q$11,ChapterTable!$1:$1048576,MATCH("최종"&amp;SUBSTITUTE(SUBSTITUTE(F$1,"standard",""),"|Float",""),ChapterTable!$1:$1,0),0)*ChapterTable!$Q$14
    ),
  OFFSET(F302,-$B302+IF($L302,1,0),0)*
    (VLOOKUP(SUBSTITUTE(SUBSTITUTE(F$1,"standard",""),"|Float","")&amp;"인게임누적곱배수",ChapterTable!$S:$T,2,0)^D302
    +VLOOKUP(SUBSTITUTE(SUBSTITUTE(F$1,"standard",""),"|Float","")&amp;"인게임누적합배수",ChapterTable!$S:$T,2,0)*D302)
  )
  )
  )
)</f>
        <v>911.25</v>
      </c>
      <c r="G302" t="s">
        <v>76</v>
      </c>
      <c r="J302" t="str">
        <f>IF(ISBLANK(I302),"",
IFERROR(VLOOKUP(I302,[1]StringTable!$1:$1048576,MATCH([1]StringTable!$B$1,[1]StringTable!$1:$1,0),0),
IFERROR(VLOOKUP(I302,[1]InApkStringTable!$1:$1048576,MATCH([1]InApkStringTable!$B$1,[1]InApkStringTable!$1:$1,0),0),
"스트링없음")))</f>
        <v/>
      </c>
      <c r="L302" t="b">
        <v>0</v>
      </c>
      <c r="M302" t="s">
        <v>24</v>
      </c>
      <c r="N302" t="str">
        <f>IF(ISBLANK(M302),"",IF(ISERROR(VLOOKUP(M302,MapTable!$A:$A,1,0)),"맵없음",""))</f>
        <v/>
      </c>
      <c r="O302">
        <f t="shared" si="17"/>
        <v>2</v>
      </c>
      <c r="Q302">
        <f t="shared" si="18"/>
        <v>2</v>
      </c>
      <c r="R302" t="b">
        <f t="shared" ca="1" si="19"/>
        <v>0</v>
      </c>
      <c r="T302" t="b">
        <f t="shared" ca="1" si="20"/>
        <v>0</v>
      </c>
      <c r="V302" t="str">
        <f>IF(ISBLANK(U302),"",IF(ISERROR(VLOOKUP(U302,MapTable!$A:$A,1,0)),"맵없음",""))</f>
        <v/>
      </c>
      <c r="X302" t="str">
        <f>IF(ISBLANK(W302),"",
IF(ISERROR(FIND(",",W302)),
  IF(ISERROR(VLOOKUP(W302,MapTable!$A:$A,1,0)),"맵없음",
  ""),
IF(ISERROR(FIND(",",W302,FIND(",",W302)+1)),
  IF(OR(ISERROR(VLOOKUP(LEFT(W302,FIND(",",W302)-1),MapTable!$A:$A,1,0)),ISERROR(VLOOKUP(TRIM(MID(W302,FIND(",",W302)+1,999)),MapTable!$A:$A,1,0))),"맵없음",
  ""),
IF(ISERROR(FIND(",",W302,FIND(",",W302,FIND(",",W302)+1)+1)),
  IF(OR(ISERROR(VLOOKUP(LEFT(W302,FIND(",",W302)-1),MapTable!$A:$A,1,0)),ISERROR(VLOOKUP(TRIM(MID(W302,FIND(",",W302)+1,FIND(",",W302,FIND(",",W302)+1)-FIND(",",W302)-1)),MapTable!$A:$A,1,0)),ISERROR(VLOOKUP(TRIM(MID(W302,FIND(",",W302,FIND(",",W302)+1)+1,999)),MapTable!$A:$A,1,0))),"맵없음",
  ""),
IF(ISERROR(FIND(",",W302,FIND(",",W302,FIND(",",W302,FIND(",",W302)+1)+1)+1)),
  IF(OR(ISERROR(VLOOKUP(LEFT(W302,FIND(",",W302)-1),MapTable!$A:$A,1,0)),ISERROR(VLOOKUP(TRIM(MID(W302,FIND(",",W302)+1,FIND(",",W302,FIND(",",W302)+1)-FIND(",",W302)-1)),MapTable!$A:$A,1,0)),ISERROR(VLOOKUP(TRIM(MID(W302,FIND(",",W302,FIND(",",W302)+1)+1,FIND(",",W302,FIND(",",W302,FIND(",",W302)+1)+1)-FIND(",",W302,FIND(",",W302)+1)-1)),MapTable!$A:$A,1,0)),ISERROR(VLOOKUP(TRIM(MID(W302,FIND(",",W302,FIND(",",W302,FIND(",",W302)+1)+1)+1,999)),MapTable!$A:$A,1,0))),"맵없음",
  ""),
)))))</f>
        <v/>
      </c>
      <c r="AC302" t="str">
        <f>IF(ISBLANK(AB302),"",IF(ISERROR(VLOOKUP(AB302,[3]DropTable!$A:$A,1,0)),"드랍없음",""))</f>
        <v/>
      </c>
      <c r="AE302" t="str">
        <f>IF(ISBLANK(AD302),"",IF(ISERROR(VLOOKUP(AD302,[3]DropTable!$A:$A,1,0)),"드랍없음",""))</f>
        <v/>
      </c>
      <c r="AG302">
        <v>9.8000000000000007</v>
      </c>
      <c r="AH302">
        <v>1</v>
      </c>
    </row>
    <row r="303" spans="1:34" x14ac:dyDescent="0.3">
      <c r="A303">
        <v>6</v>
      </c>
      <c r="B303">
        <v>15</v>
      </c>
      <c r="C303">
        <f>IF(OR($L303=TRUE,$A303=0,MOD($A303,ChapterTable!$S$20)&lt;&gt;0),
MAX(0,INT(($B303+ChapterTable!$Q$26+VLOOKUP(SUBSTITUTE(C$1,"성장단계","")&amp;"단계오프셋",ChapterTable!$S:$T,2,0))/ChapterTable!$Q$23)),
MAX(0,INT(($B303+ChapterTable!$S$26+VLOOKUP(SUBSTITUTE(C$1,"성장단계","")&amp;"보스단계오프셋",ChapterTable!$S:$T,2,0))/ChapterTable!$S$23)))</f>
        <v>1</v>
      </c>
      <c r="D303">
        <f>IF(OR($L303=TRUE,$A303=0,MOD($A303,ChapterTable!$S$20)&lt;&gt;0),
MAX(0,INT(($B303+ChapterTable!$Q$26+VLOOKUP(SUBSTITUTE(D$1,"성장단계","")&amp;"단계오프셋",ChapterTable!$S:$T,2,0))/ChapterTable!$Q$23)),
MAX(0,INT(($B303+ChapterTable!$S$26+VLOOKUP(SUBSTITUTE(D$1,"성장단계","")&amp;"보스단계오프셋",ChapterTable!$S:$T,2,0))/ChapterTable!$S$23)))</f>
        <v>1</v>
      </c>
      <c r="E303" s="1">
        <f ca="1">IF(AND($A303=0,$B303=1),
    VLOOKUP(1,ChapterTable!$1:$1048576,MATCH("최종"&amp;SUBSTITUTE(SUBSTITUTE(E$1,"standard",""),"|Float",""),ChapterTable!$1:$1,0),0)*ChapterTable!$Q$17,
  IF(AND($A303=0,$B303=0),
    E304,
  IF($B303=0,
    VLOOKUP($A303,ChapterTable!$1:$1048576,MATCH("최종"&amp;SUBSTITUTE(SUBSTITUTE(E$1,"standard",""),"|Float",""),ChapterTable!$1:$1,0),0),
  IF($B303=1,
    IF($L303=FALSE,
      VLOOKUP($A303,ChapterTable!$1:$1048576,MATCH("최종"&amp;SUBSTITUTE(SUBSTITUTE(E$1,"standard",""),"|Float",""),ChapterTable!$1:$1,0),0),
      VLOOKUP($A303-ChapterTable!$Q$11,ChapterTable!$1:$1048576,MATCH("최종"&amp;SUBSTITUTE(SUBSTITUTE(E$1,"standard",""),"|Float",""),ChapterTable!$1:$1,0),0)*ChapterTable!$Q$14
    ),
  OFFSET(E303,-$B303+IF($L303,1,0),0)*
    (VLOOKUP(SUBSTITUTE(SUBSTITUTE(E$1,"standard",""),"|Float","")&amp;"인게임누적곱배수",ChapterTable!$S:$T,2,0)^C303
    +VLOOKUP(SUBSTITUTE(SUBSTITUTE(E$1,"standard",""),"|Float","")&amp;"인게임누적합배수",ChapterTable!$S:$T,2,0)*C303)
  )
  )
  )
)</f>
        <v>1845.2812500000002</v>
      </c>
      <c r="F303" s="1">
        <f ca="1">IF(AND($A303=0,$B303=1),
    VLOOKUP(1,ChapterTable!$1:$1048576,MATCH("최종"&amp;SUBSTITUTE(SUBSTITUTE(F$1,"standard",""),"|Float",""),ChapterTable!$1:$1,0),0)*ChapterTable!$Q$17,
  IF(AND($A303=0,$B303=0),
    F304,
  IF($B303=0,
    VLOOKUP($A303,ChapterTable!$1:$1048576,MATCH("최종"&amp;SUBSTITUTE(SUBSTITUTE(F$1,"standard",""),"|Float",""),ChapterTable!$1:$1,0),0),
  IF($B303=1,
    IF($L303=FALSE,
      VLOOKUP($A303,ChapterTable!$1:$1048576,MATCH("최종"&amp;SUBSTITUTE(SUBSTITUTE(F$1,"standard",""),"|Float",""),ChapterTable!$1:$1,0),0),
      VLOOKUP($A303-ChapterTable!$Q$11,ChapterTable!$1:$1048576,MATCH("최종"&amp;SUBSTITUTE(SUBSTITUTE(F$1,"standard",""),"|Float",""),ChapterTable!$1:$1,0),0)*ChapterTable!$Q$14
    ),
  OFFSET(F303,-$B303+IF($L303,1,0),0)*
    (VLOOKUP(SUBSTITUTE(SUBSTITUTE(F$1,"standard",""),"|Float","")&amp;"인게임누적곱배수",ChapterTable!$S:$T,2,0)^D303
    +VLOOKUP(SUBSTITUTE(SUBSTITUTE(F$1,"standard",""),"|Float","")&amp;"인게임누적합배수",ChapterTable!$S:$T,2,0)*D303)
  )
  )
  )
)</f>
        <v>911.25</v>
      </c>
      <c r="G303" t="s">
        <v>76</v>
      </c>
      <c r="J303" t="str">
        <f>IF(ISBLANK(I303),"",
IFERROR(VLOOKUP(I303,[1]StringTable!$1:$1048576,MATCH([1]StringTable!$B$1,[1]StringTable!$1:$1,0),0),
IFERROR(VLOOKUP(I303,[1]InApkStringTable!$1:$1048576,MATCH([1]InApkStringTable!$B$1,[1]InApkStringTable!$1:$1,0),0),
"스트링없음")))</f>
        <v/>
      </c>
      <c r="L303" t="b">
        <v>0</v>
      </c>
      <c r="M303" t="s">
        <v>24</v>
      </c>
      <c r="N303" t="str">
        <f>IF(ISBLANK(M303),"",IF(ISERROR(VLOOKUP(M303,MapTable!$A:$A,1,0)),"맵없음",""))</f>
        <v/>
      </c>
      <c r="O303">
        <f t="shared" si="17"/>
        <v>11</v>
      </c>
      <c r="Q303">
        <f t="shared" si="18"/>
        <v>11</v>
      </c>
      <c r="R303" t="b">
        <f t="shared" ca="1" si="19"/>
        <v>0</v>
      </c>
      <c r="T303" t="b">
        <f t="shared" ca="1" si="20"/>
        <v>0</v>
      </c>
      <c r="V303" t="str">
        <f>IF(ISBLANK(U303),"",IF(ISERROR(VLOOKUP(U303,MapTable!$A:$A,1,0)),"맵없음",""))</f>
        <v/>
      </c>
      <c r="X303" t="str">
        <f>IF(ISBLANK(W303),"",
IF(ISERROR(FIND(",",W303)),
  IF(ISERROR(VLOOKUP(W303,MapTable!$A:$A,1,0)),"맵없음",
  ""),
IF(ISERROR(FIND(",",W303,FIND(",",W303)+1)),
  IF(OR(ISERROR(VLOOKUP(LEFT(W303,FIND(",",W303)-1),MapTable!$A:$A,1,0)),ISERROR(VLOOKUP(TRIM(MID(W303,FIND(",",W303)+1,999)),MapTable!$A:$A,1,0))),"맵없음",
  ""),
IF(ISERROR(FIND(",",W303,FIND(",",W303,FIND(",",W303)+1)+1)),
  IF(OR(ISERROR(VLOOKUP(LEFT(W303,FIND(",",W303)-1),MapTable!$A:$A,1,0)),ISERROR(VLOOKUP(TRIM(MID(W303,FIND(",",W303)+1,FIND(",",W303,FIND(",",W303)+1)-FIND(",",W303)-1)),MapTable!$A:$A,1,0)),ISERROR(VLOOKUP(TRIM(MID(W303,FIND(",",W303,FIND(",",W303)+1)+1,999)),MapTable!$A:$A,1,0))),"맵없음",
  ""),
IF(ISERROR(FIND(",",W303,FIND(",",W303,FIND(",",W303,FIND(",",W303)+1)+1)+1)),
  IF(OR(ISERROR(VLOOKUP(LEFT(W303,FIND(",",W303)-1),MapTable!$A:$A,1,0)),ISERROR(VLOOKUP(TRIM(MID(W303,FIND(",",W303)+1,FIND(",",W303,FIND(",",W303)+1)-FIND(",",W303)-1)),MapTable!$A:$A,1,0)),ISERROR(VLOOKUP(TRIM(MID(W303,FIND(",",W303,FIND(",",W303)+1)+1,FIND(",",W303,FIND(",",W303,FIND(",",W303)+1)+1)-FIND(",",W303,FIND(",",W303)+1)-1)),MapTable!$A:$A,1,0)),ISERROR(VLOOKUP(TRIM(MID(W303,FIND(",",W303,FIND(",",W303,FIND(",",W303)+1)+1)+1,999)),MapTable!$A:$A,1,0))),"맵없음",
  ""),
)))))</f>
        <v/>
      </c>
      <c r="AC303" t="str">
        <f>IF(ISBLANK(AB303),"",IF(ISERROR(VLOOKUP(AB303,[3]DropTable!$A:$A,1,0)),"드랍없음",""))</f>
        <v/>
      </c>
      <c r="AE303" t="str">
        <f>IF(ISBLANK(AD303),"",IF(ISERROR(VLOOKUP(AD303,[3]DropTable!$A:$A,1,0)),"드랍없음",""))</f>
        <v/>
      </c>
      <c r="AG303">
        <v>9.8000000000000007</v>
      </c>
      <c r="AH303">
        <v>1</v>
      </c>
    </row>
    <row r="304" spans="1:34" x14ac:dyDescent="0.3">
      <c r="A304">
        <v>6</v>
      </c>
      <c r="B304">
        <v>16</v>
      </c>
      <c r="C304">
        <f>IF(OR($L304=TRUE,$A304=0,MOD($A304,ChapterTable!$S$20)&lt;&gt;0),
MAX(0,INT(($B304+ChapterTable!$Q$26+VLOOKUP(SUBSTITUTE(C$1,"성장단계","")&amp;"단계오프셋",ChapterTable!$S:$T,2,0))/ChapterTable!$Q$23)),
MAX(0,INT(($B304+ChapterTable!$S$26+VLOOKUP(SUBSTITUTE(C$1,"성장단계","")&amp;"보스단계오프셋",ChapterTable!$S:$T,2,0))/ChapterTable!$S$23)))</f>
        <v>2</v>
      </c>
      <c r="D304">
        <f>IF(OR($L304=TRUE,$A304=0,MOD($A304,ChapterTable!$S$20)&lt;&gt;0),
MAX(0,INT(($B304+ChapterTable!$Q$26+VLOOKUP(SUBSTITUTE(D$1,"성장단계","")&amp;"단계오프셋",ChapterTable!$S:$T,2,0))/ChapterTable!$Q$23)),
MAX(0,INT(($B304+ChapterTable!$S$26+VLOOKUP(SUBSTITUTE(D$1,"성장단계","")&amp;"보스단계오프셋",ChapterTable!$S:$T,2,0))/ChapterTable!$S$23)))</f>
        <v>1</v>
      </c>
      <c r="E304" s="1">
        <f ca="1">IF(AND($A304=0,$B304=1),
    VLOOKUP(1,ChapterTable!$1:$1048576,MATCH("최종"&amp;SUBSTITUTE(SUBSTITUTE(E$1,"standard",""),"|Float",""),ChapterTable!$1:$1,0),0)*ChapterTable!$Q$17,
  IF(AND($A304=0,$B304=0),
    E305,
  IF($B304=0,
    VLOOKUP($A304,ChapterTable!$1:$1048576,MATCH("최종"&amp;SUBSTITUTE(SUBSTITUTE(E$1,"standard",""),"|Float",""),ChapterTable!$1:$1,0),0),
  IF($B304=1,
    IF($L304=FALSE,
      VLOOKUP($A304,ChapterTable!$1:$1048576,MATCH("최종"&amp;SUBSTITUTE(SUBSTITUTE(E$1,"standard",""),"|Float",""),ChapterTable!$1:$1,0),0),
      VLOOKUP($A304-ChapterTable!$Q$11,ChapterTable!$1:$1048576,MATCH("최종"&amp;SUBSTITUTE(SUBSTITUTE(E$1,"standard",""),"|Float",""),ChapterTable!$1:$1,0),0)*ChapterTable!$Q$14
    ),
  OFFSET(E304,-$B304+IF($L304,1,0),0)*
    (VLOOKUP(SUBSTITUTE(SUBSTITUTE(E$1,"standard",""),"|Float","")&amp;"인게임누적곱배수",ChapterTable!$S:$T,2,0)^C304
    +VLOOKUP(SUBSTITUTE(SUBSTITUTE(E$1,"standard",""),"|Float","")&amp;"인게임누적합배수",ChapterTable!$S:$T,2,0)*C304)
  )
  )
  )
)</f>
        <v>2323.6875</v>
      </c>
      <c r="F304" s="1">
        <f ca="1">IF(AND($A304=0,$B304=1),
    VLOOKUP(1,ChapterTable!$1:$1048576,MATCH("최종"&amp;SUBSTITUTE(SUBSTITUTE(F$1,"standard",""),"|Float",""),ChapterTable!$1:$1,0),0)*ChapterTable!$Q$17,
  IF(AND($A304=0,$B304=0),
    F305,
  IF($B304=0,
    VLOOKUP($A304,ChapterTable!$1:$1048576,MATCH("최종"&amp;SUBSTITUTE(SUBSTITUTE(F$1,"standard",""),"|Float",""),ChapterTable!$1:$1,0),0),
  IF($B304=1,
    IF($L304=FALSE,
      VLOOKUP($A304,ChapterTable!$1:$1048576,MATCH("최종"&amp;SUBSTITUTE(SUBSTITUTE(F$1,"standard",""),"|Float",""),ChapterTable!$1:$1,0),0),
      VLOOKUP($A304-ChapterTable!$Q$11,ChapterTable!$1:$1048576,MATCH("최종"&amp;SUBSTITUTE(SUBSTITUTE(F$1,"standard",""),"|Float",""),ChapterTable!$1:$1,0),0)*ChapterTable!$Q$14
    ),
  OFFSET(F304,-$B304+IF($L304,1,0),0)*
    (VLOOKUP(SUBSTITUTE(SUBSTITUTE(F$1,"standard",""),"|Float","")&amp;"인게임누적곱배수",ChapterTable!$S:$T,2,0)^D304
    +VLOOKUP(SUBSTITUTE(SUBSTITUTE(F$1,"standard",""),"|Float","")&amp;"인게임누적합배수",ChapterTable!$S:$T,2,0)*D304)
  )
  )
  )
)</f>
        <v>911.25</v>
      </c>
      <c r="G304" t="s">
        <v>76</v>
      </c>
      <c r="J304" t="str">
        <f>IF(ISBLANK(I304),"",
IFERROR(VLOOKUP(I304,[1]StringTable!$1:$1048576,MATCH([1]StringTable!$B$1,[1]StringTable!$1:$1,0),0),
IFERROR(VLOOKUP(I304,[1]InApkStringTable!$1:$1048576,MATCH([1]InApkStringTable!$B$1,[1]InApkStringTable!$1:$1,0),0),
"스트링없음")))</f>
        <v/>
      </c>
      <c r="L304" t="b">
        <v>0</v>
      </c>
      <c r="M304" t="s">
        <v>24</v>
      </c>
      <c r="N304" t="str">
        <f>IF(ISBLANK(M304),"",IF(ISERROR(VLOOKUP(M304,MapTable!$A:$A,1,0)),"맵없음",""))</f>
        <v/>
      </c>
      <c r="O304">
        <f t="shared" si="17"/>
        <v>2</v>
      </c>
      <c r="Q304">
        <f t="shared" si="18"/>
        <v>2</v>
      </c>
      <c r="R304" t="b">
        <f t="shared" ca="1" si="19"/>
        <v>0</v>
      </c>
      <c r="T304" t="b">
        <f t="shared" ca="1" si="20"/>
        <v>0</v>
      </c>
      <c r="V304" t="str">
        <f>IF(ISBLANK(U304),"",IF(ISERROR(VLOOKUP(U304,MapTable!$A:$A,1,0)),"맵없음",""))</f>
        <v/>
      </c>
      <c r="X304" t="str">
        <f>IF(ISBLANK(W304),"",
IF(ISERROR(FIND(",",W304)),
  IF(ISERROR(VLOOKUP(W304,MapTable!$A:$A,1,0)),"맵없음",
  ""),
IF(ISERROR(FIND(",",W304,FIND(",",W304)+1)),
  IF(OR(ISERROR(VLOOKUP(LEFT(W304,FIND(",",W304)-1),MapTable!$A:$A,1,0)),ISERROR(VLOOKUP(TRIM(MID(W304,FIND(",",W304)+1,999)),MapTable!$A:$A,1,0))),"맵없음",
  ""),
IF(ISERROR(FIND(",",W304,FIND(",",W304,FIND(",",W304)+1)+1)),
  IF(OR(ISERROR(VLOOKUP(LEFT(W304,FIND(",",W304)-1),MapTable!$A:$A,1,0)),ISERROR(VLOOKUP(TRIM(MID(W304,FIND(",",W304)+1,FIND(",",W304,FIND(",",W304)+1)-FIND(",",W304)-1)),MapTable!$A:$A,1,0)),ISERROR(VLOOKUP(TRIM(MID(W304,FIND(",",W304,FIND(",",W304)+1)+1,999)),MapTable!$A:$A,1,0))),"맵없음",
  ""),
IF(ISERROR(FIND(",",W304,FIND(",",W304,FIND(",",W304,FIND(",",W304)+1)+1)+1)),
  IF(OR(ISERROR(VLOOKUP(LEFT(W304,FIND(",",W304)-1),MapTable!$A:$A,1,0)),ISERROR(VLOOKUP(TRIM(MID(W304,FIND(",",W304)+1,FIND(",",W304,FIND(",",W304)+1)-FIND(",",W304)-1)),MapTable!$A:$A,1,0)),ISERROR(VLOOKUP(TRIM(MID(W304,FIND(",",W304,FIND(",",W304)+1)+1,FIND(",",W304,FIND(",",W304,FIND(",",W304)+1)+1)-FIND(",",W304,FIND(",",W304)+1)-1)),MapTable!$A:$A,1,0)),ISERROR(VLOOKUP(TRIM(MID(W304,FIND(",",W304,FIND(",",W304,FIND(",",W304)+1)+1)+1,999)),MapTable!$A:$A,1,0))),"맵없음",
  ""),
)))))</f>
        <v/>
      </c>
      <c r="AC304" t="str">
        <f>IF(ISBLANK(AB304),"",IF(ISERROR(VLOOKUP(AB304,[3]DropTable!$A:$A,1,0)),"드랍없음",""))</f>
        <v/>
      </c>
      <c r="AE304" t="str">
        <f>IF(ISBLANK(AD304),"",IF(ISERROR(VLOOKUP(AD304,[3]DropTable!$A:$A,1,0)),"드랍없음",""))</f>
        <v/>
      </c>
      <c r="AG304">
        <v>9.8000000000000007</v>
      </c>
      <c r="AH304">
        <v>1</v>
      </c>
    </row>
    <row r="305" spans="1:34" x14ac:dyDescent="0.3">
      <c r="A305">
        <v>6</v>
      </c>
      <c r="B305">
        <v>17</v>
      </c>
      <c r="C305">
        <f>IF(OR($L305=TRUE,$A305=0,MOD($A305,ChapterTable!$S$20)&lt;&gt;0),
MAX(0,INT(($B305+ChapterTable!$Q$26+VLOOKUP(SUBSTITUTE(C$1,"성장단계","")&amp;"단계오프셋",ChapterTable!$S:$T,2,0))/ChapterTable!$Q$23)),
MAX(0,INT(($B305+ChapterTable!$S$26+VLOOKUP(SUBSTITUTE(C$1,"성장단계","")&amp;"보스단계오프셋",ChapterTable!$S:$T,2,0))/ChapterTable!$S$23)))</f>
        <v>2</v>
      </c>
      <c r="D305">
        <f>IF(OR($L305=TRUE,$A305=0,MOD($A305,ChapterTable!$S$20)&lt;&gt;0),
MAX(0,INT(($B305+ChapterTable!$Q$26+VLOOKUP(SUBSTITUTE(D$1,"성장단계","")&amp;"단계오프셋",ChapterTable!$S:$T,2,0))/ChapterTable!$Q$23)),
MAX(0,INT(($B305+ChapterTable!$S$26+VLOOKUP(SUBSTITUTE(D$1,"성장단계","")&amp;"보스단계오프셋",ChapterTable!$S:$T,2,0))/ChapterTable!$S$23)))</f>
        <v>1</v>
      </c>
      <c r="E305" s="1">
        <f ca="1">IF(AND($A305=0,$B305=1),
    VLOOKUP(1,ChapterTable!$1:$1048576,MATCH("최종"&amp;SUBSTITUTE(SUBSTITUTE(E$1,"standard",""),"|Float",""),ChapterTable!$1:$1,0),0)*ChapterTable!$Q$17,
  IF(AND($A305=0,$B305=0),
    E306,
  IF($B305=0,
    VLOOKUP($A305,ChapterTable!$1:$1048576,MATCH("최종"&amp;SUBSTITUTE(SUBSTITUTE(E$1,"standard",""),"|Float",""),ChapterTable!$1:$1,0),0),
  IF($B305=1,
    IF($L305=FALSE,
      VLOOKUP($A305,ChapterTable!$1:$1048576,MATCH("최종"&amp;SUBSTITUTE(SUBSTITUTE(E$1,"standard",""),"|Float",""),ChapterTable!$1:$1,0),0),
      VLOOKUP($A305-ChapterTable!$Q$11,ChapterTable!$1:$1048576,MATCH("최종"&amp;SUBSTITUTE(SUBSTITUTE(E$1,"standard",""),"|Float",""),ChapterTable!$1:$1,0),0)*ChapterTable!$Q$14
    ),
  OFFSET(E305,-$B305+IF($L305,1,0),0)*
    (VLOOKUP(SUBSTITUTE(SUBSTITUTE(E$1,"standard",""),"|Float","")&amp;"인게임누적곱배수",ChapterTable!$S:$T,2,0)^C305
    +VLOOKUP(SUBSTITUTE(SUBSTITUTE(E$1,"standard",""),"|Float","")&amp;"인게임누적합배수",ChapterTable!$S:$T,2,0)*C305)
  )
  )
  )
)</f>
        <v>2323.6875</v>
      </c>
      <c r="F305" s="1">
        <f ca="1">IF(AND($A305=0,$B305=1),
    VLOOKUP(1,ChapterTable!$1:$1048576,MATCH("최종"&amp;SUBSTITUTE(SUBSTITUTE(F$1,"standard",""),"|Float",""),ChapterTable!$1:$1,0),0)*ChapterTable!$Q$17,
  IF(AND($A305=0,$B305=0),
    F306,
  IF($B305=0,
    VLOOKUP($A305,ChapterTable!$1:$1048576,MATCH("최종"&amp;SUBSTITUTE(SUBSTITUTE(F$1,"standard",""),"|Float",""),ChapterTable!$1:$1,0),0),
  IF($B305=1,
    IF($L305=FALSE,
      VLOOKUP($A305,ChapterTable!$1:$1048576,MATCH("최종"&amp;SUBSTITUTE(SUBSTITUTE(F$1,"standard",""),"|Float",""),ChapterTable!$1:$1,0),0),
      VLOOKUP($A305-ChapterTable!$Q$11,ChapterTable!$1:$1048576,MATCH("최종"&amp;SUBSTITUTE(SUBSTITUTE(F$1,"standard",""),"|Float",""),ChapterTable!$1:$1,0),0)*ChapterTable!$Q$14
    ),
  OFFSET(F305,-$B305+IF($L305,1,0),0)*
    (VLOOKUP(SUBSTITUTE(SUBSTITUTE(F$1,"standard",""),"|Float","")&amp;"인게임누적곱배수",ChapterTable!$S:$T,2,0)^D305
    +VLOOKUP(SUBSTITUTE(SUBSTITUTE(F$1,"standard",""),"|Float","")&amp;"인게임누적합배수",ChapterTable!$S:$T,2,0)*D305)
  )
  )
  )
)</f>
        <v>911.25</v>
      </c>
      <c r="G305" t="s">
        <v>76</v>
      </c>
      <c r="J305" t="str">
        <f>IF(ISBLANK(I305),"",
IFERROR(VLOOKUP(I305,[1]StringTable!$1:$1048576,MATCH([1]StringTable!$B$1,[1]StringTable!$1:$1,0),0),
IFERROR(VLOOKUP(I305,[1]InApkStringTable!$1:$1048576,MATCH([1]InApkStringTable!$B$1,[1]InApkStringTable!$1:$1,0),0),
"스트링없음")))</f>
        <v/>
      </c>
      <c r="L305" t="b">
        <v>0</v>
      </c>
      <c r="M305" t="s">
        <v>24</v>
      </c>
      <c r="N305" t="str">
        <f>IF(ISBLANK(M305),"",IF(ISERROR(VLOOKUP(M305,MapTable!$A:$A,1,0)),"맵없음",""))</f>
        <v/>
      </c>
      <c r="O305">
        <f t="shared" si="17"/>
        <v>2</v>
      </c>
      <c r="Q305">
        <f t="shared" si="18"/>
        <v>2</v>
      </c>
      <c r="R305" t="b">
        <f t="shared" ca="1" si="19"/>
        <v>0</v>
      </c>
      <c r="T305" t="b">
        <f t="shared" ca="1" si="20"/>
        <v>0</v>
      </c>
      <c r="V305" t="str">
        <f>IF(ISBLANK(U305),"",IF(ISERROR(VLOOKUP(U305,MapTable!$A:$A,1,0)),"맵없음",""))</f>
        <v/>
      </c>
      <c r="X305" t="str">
        <f>IF(ISBLANK(W305),"",
IF(ISERROR(FIND(",",W305)),
  IF(ISERROR(VLOOKUP(W305,MapTable!$A:$A,1,0)),"맵없음",
  ""),
IF(ISERROR(FIND(",",W305,FIND(",",W305)+1)),
  IF(OR(ISERROR(VLOOKUP(LEFT(W305,FIND(",",W305)-1),MapTable!$A:$A,1,0)),ISERROR(VLOOKUP(TRIM(MID(W305,FIND(",",W305)+1,999)),MapTable!$A:$A,1,0))),"맵없음",
  ""),
IF(ISERROR(FIND(",",W305,FIND(",",W305,FIND(",",W305)+1)+1)),
  IF(OR(ISERROR(VLOOKUP(LEFT(W305,FIND(",",W305)-1),MapTable!$A:$A,1,0)),ISERROR(VLOOKUP(TRIM(MID(W305,FIND(",",W305)+1,FIND(",",W305,FIND(",",W305)+1)-FIND(",",W305)-1)),MapTable!$A:$A,1,0)),ISERROR(VLOOKUP(TRIM(MID(W305,FIND(",",W305,FIND(",",W305)+1)+1,999)),MapTable!$A:$A,1,0))),"맵없음",
  ""),
IF(ISERROR(FIND(",",W305,FIND(",",W305,FIND(",",W305,FIND(",",W305)+1)+1)+1)),
  IF(OR(ISERROR(VLOOKUP(LEFT(W305,FIND(",",W305)-1),MapTable!$A:$A,1,0)),ISERROR(VLOOKUP(TRIM(MID(W305,FIND(",",W305)+1,FIND(",",W305,FIND(",",W305)+1)-FIND(",",W305)-1)),MapTable!$A:$A,1,0)),ISERROR(VLOOKUP(TRIM(MID(W305,FIND(",",W305,FIND(",",W305)+1)+1,FIND(",",W305,FIND(",",W305,FIND(",",W305)+1)+1)-FIND(",",W305,FIND(",",W305)+1)-1)),MapTable!$A:$A,1,0)),ISERROR(VLOOKUP(TRIM(MID(W305,FIND(",",W305,FIND(",",W305,FIND(",",W305)+1)+1)+1,999)),MapTable!$A:$A,1,0))),"맵없음",
  ""),
)))))</f>
        <v/>
      </c>
      <c r="AC305" t="str">
        <f>IF(ISBLANK(AB305),"",IF(ISERROR(VLOOKUP(AB305,[3]DropTable!$A:$A,1,0)),"드랍없음",""))</f>
        <v/>
      </c>
      <c r="AE305" t="str">
        <f>IF(ISBLANK(AD305),"",IF(ISERROR(VLOOKUP(AD305,[3]DropTable!$A:$A,1,0)),"드랍없음",""))</f>
        <v/>
      </c>
      <c r="AG305">
        <v>9.8000000000000007</v>
      </c>
      <c r="AH305">
        <v>1</v>
      </c>
    </row>
    <row r="306" spans="1:34" x14ac:dyDescent="0.3">
      <c r="A306">
        <v>6</v>
      </c>
      <c r="B306">
        <v>18</v>
      </c>
      <c r="C306">
        <f>IF(OR($L306=TRUE,$A306=0,MOD($A306,ChapterTable!$S$20)&lt;&gt;0),
MAX(0,INT(($B306+ChapterTable!$Q$26+VLOOKUP(SUBSTITUTE(C$1,"성장단계","")&amp;"단계오프셋",ChapterTable!$S:$T,2,0))/ChapterTable!$Q$23)),
MAX(0,INT(($B306+ChapterTable!$S$26+VLOOKUP(SUBSTITUTE(C$1,"성장단계","")&amp;"보스단계오프셋",ChapterTable!$S:$T,2,0))/ChapterTable!$S$23)))</f>
        <v>2</v>
      </c>
      <c r="D306">
        <f>IF(OR($L306=TRUE,$A306=0,MOD($A306,ChapterTable!$S$20)&lt;&gt;0),
MAX(0,INT(($B306+ChapterTable!$Q$26+VLOOKUP(SUBSTITUTE(D$1,"성장단계","")&amp;"단계오프셋",ChapterTable!$S:$T,2,0))/ChapterTable!$Q$23)),
MAX(0,INT(($B306+ChapterTable!$S$26+VLOOKUP(SUBSTITUTE(D$1,"성장단계","")&amp;"보스단계오프셋",ChapterTable!$S:$T,2,0))/ChapterTable!$S$23)))</f>
        <v>1</v>
      </c>
      <c r="E306" s="1">
        <f ca="1">IF(AND($A306=0,$B306=1),
    VLOOKUP(1,ChapterTable!$1:$1048576,MATCH("최종"&amp;SUBSTITUTE(SUBSTITUTE(E$1,"standard",""),"|Float",""),ChapterTable!$1:$1,0),0)*ChapterTable!$Q$17,
  IF(AND($A306=0,$B306=0),
    E307,
  IF($B306=0,
    VLOOKUP($A306,ChapterTable!$1:$1048576,MATCH("최종"&amp;SUBSTITUTE(SUBSTITUTE(E$1,"standard",""),"|Float",""),ChapterTable!$1:$1,0),0),
  IF($B306=1,
    IF($L306=FALSE,
      VLOOKUP($A306,ChapterTable!$1:$1048576,MATCH("최종"&amp;SUBSTITUTE(SUBSTITUTE(E$1,"standard",""),"|Float",""),ChapterTable!$1:$1,0),0),
      VLOOKUP($A306-ChapterTable!$Q$11,ChapterTable!$1:$1048576,MATCH("최종"&amp;SUBSTITUTE(SUBSTITUTE(E$1,"standard",""),"|Float",""),ChapterTable!$1:$1,0),0)*ChapterTable!$Q$14
    ),
  OFFSET(E306,-$B306+IF($L306,1,0),0)*
    (VLOOKUP(SUBSTITUTE(SUBSTITUTE(E$1,"standard",""),"|Float","")&amp;"인게임누적곱배수",ChapterTable!$S:$T,2,0)^C306
    +VLOOKUP(SUBSTITUTE(SUBSTITUTE(E$1,"standard",""),"|Float","")&amp;"인게임누적합배수",ChapterTable!$S:$T,2,0)*C306)
  )
  )
  )
)</f>
        <v>2323.6875</v>
      </c>
      <c r="F306" s="1">
        <f ca="1">IF(AND($A306=0,$B306=1),
    VLOOKUP(1,ChapterTable!$1:$1048576,MATCH("최종"&amp;SUBSTITUTE(SUBSTITUTE(F$1,"standard",""),"|Float",""),ChapterTable!$1:$1,0),0)*ChapterTable!$Q$17,
  IF(AND($A306=0,$B306=0),
    F307,
  IF($B306=0,
    VLOOKUP($A306,ChapterTable!$1:$1048576,MATCH("최종"&amp;SUBSTITUTE(SUBSTITUTE(F$1,"standard",""),"|Float",""),ChapterTable!$1:$1,0),0),
  IF($B306=1,
    IF($L306=FALSE,
      VLOOKUP($A306,ChapterTable!$1:$1048576,MATCH("최종"&amp;SUBSTITUTE(SUBSTITUTE(F$1,"standard",""),"|Float",""),ChapterTable!$1:$1,0),0),
      VLOOKUP($A306-ChapterTable!$Q$11,ChapterTable!$1:$1048576,MATCH("최종"&amp;SUBSTITUTE(SUBSTITUTE(F$1,"standard",""),"|Float",""),ChapterTable!$1:$1,0),0)*ChapterTable!$Q$14
    ),
  OFFSET(F306,-$B306+IF($L306,1,0),0)*
    (VLOOKUP(SUBSTITUTE(SUBSTITUTE(F$1,"standard",""),"|Float","")&amp;"인게임누적곱배수",ChapterTable!$S:$T,2,0)^D306
    +VLOOKUP(SUBSTITUTE(SUBSTITUTE(F$1,"standard",""),"|Float","")&amp;"인게임누적합배수",ChapterTable!$S:$T,2,0)*D306)
  )
  )
  )
)</f>
        <v>911.25</v>
      </c>
      <c r="G306" t="s">
        <v>76</v>
      </c>
      <c r="J306" t="str">
        <f>IF(ISBLANK(I306),"",
IFERROR(VLOOKUP(I306,[1]StringTable!$1:$1048576,MATCH([1]StringTable!$B$1,[1]StringTable!$1:$1,0),0),
IFERROR(VLOOKUP(I306,[1]InApkStringTable!$1:$1048576,MATCH([1]InApkStringTable!$B$1,[1]InApkStringTable!$1:$1,0),0),
"스트링없음")))</f>
        <v/>
      </c>
      <c r="L306" t="b">
        <v>0</v>
      </c>
      <c r="M306" t="s">
        <v>24</v>
      </c>
      <c r="N306" t="str">
        <f>IF(ISBLANK(M306),"",IF(ISERROR(VLOOKUP(M306,MapTable!$A:$A,1,0)),"맵없음",""))</f>
        <v/>
      </c>
      <c r="O306">
        <f t="shared" si="17"/>
        <v>2</v>
      </c>
      <c r="Q306">
        <f t="shared" si="18"/>
        <v>2</v>
      </c>
      <c r="R306" t="b">
        <f t="shared" ca="1" si="19"/>
        <v>0</v>
      </c>
      <c r="T306" t="b">
        <f t="shared" ca="1" si="20"/>
        <v>0</v>
      </c>
      <c r="V306" t="str">
        <f>IF(ISBLANK(U306),"",IF(ISERROR(VLOOKUP(U306,MapTable!$A:$A,1,0)),"맵없음",""))</f>
        <v/>
      </c>
      <c r="X306" t="str">
        <f>IF(ISBLANK(W306),"",
IF(ISERROR(FIND(",",W306)),
  IF(ISERROR(VLOOKUP(W306,MapTable!$A:$A,1,0)),"맵없음",
  ""),
IF(ISERROR(FIND(",",W306,FIND(",",W306)+1)),
  IF(OR(ISERROR(VLOOKUP(LEFT(W306,FIND(",",W306)-1),MapTable!$A:$A,1,0)),ISERROR(VLOOKUP(TRIM(MID(W306,FIND(",",W306)+1,999)),MapTable!$A:$A,1,0))),"맵없음",
  ""),
IF(ISERROR(FIND(",",W306,FIND(",",W306,FIND(",",W306)+1)+1)),
  IF(OR(ISERROR(VLOOKUP(LEFT(W306,FIND(",",W306)-1),MapTable!$A:$A,1,0)),ISERROR(VLOOKUP(TRIM(MID(W306,FIND(",",W306)+1,FIND(",",W306,FIND(",",W306)+1)-FIND(",",W306)-1)),MapTable!$A:$A,1,0)),ISERROR(VLOOKUP(TRIM(MID(W306,FIND(",",W306,FIND(",",W306)+1)+1,999)),MapTable!$A:$A,1,0))),"맵없음",
  ""),
IF(ISERROR(FIND(",",W306,FIND(",",W306,FIND(",",W306,FIND(",",W306)+1)+1)+1)),
  IF(OR(ISERROR(VLOOKUP(LEFT(W306,FIND(",",W306)-1),MapTable!$A:$A,1,0)),ISERROR(VLOOKUP(TRIM(MID(W306,FIND(",",W306)+1,FIND(",",W306,FIND(",",W306)+1)-FIND(",",W306)-1)),MapTable!$A:$A,1,0)),ISERROR(VLOOKUP(TRIM(MID(W306,FIND(",",W306,FIND(",",W306)+1)+1,FIND(",",W306,FIND(",",W306,FIND(",",W306)+1)+1)-FIND(",",W306,FIND(",",W306)+1)-1)),MapTable!$A:$A,1,0)),ISERROR(VLOOKUP(TRIM(MID(W306,FIND(",",W306,FIND(",",W306,FIND(",",W306)+1)+1)+1,999)),MapTable!$A:$A,1,0))),"맵없음",
  ""),
)))))</f>
        <v/>
      </c>
      <c r="AC306" t="str">
        <f>IF(ISBLANK(AB306),"",IF(ISERROR(VLOOKUP(AB306,[3]DropTable!$A:$A,1,0)),"드랍없음",""))</f>
        <v/>
      </c>
      <c r="AE306" t="str">
        <f>IF(ISBLANK(AD306),"",IF(ISERROR(VLOOKUP(AD306,[3]DropTable!$A:$A,1,0)),"드랍없음",""))</f>
        <v/>
      </c>
      <c r="AG306">
        <v>9.8000000000000007</v>
      </c>
      <c r="AH306">
        <v>1</v>
      </c>
    </row>
    <row r="307" spans="1:34" x14ac:dyDescent="0.3">
      <c r="A307">
        <v>6</v>
      </c>
      <c r="B307">
        <v>19</v>
      </c>
      <c r="C307">
        <f>IF(OR($L307=TRUE,$A307=0,MOD($A307,ChapterTable!$S$20)&lt;&gt;0),
MAX(0,INT(($B307+ChapterTable!$Q$26+VLOOKUP(SUBSTITUTE(C$1,"성장단계","")&amp;"단계오프셋",ChapterTable!$S:$T,2,0))/ChapterTable!$Q$23)),
MAX(0,INT(($B307+ChapterTable!$S$26+VLOOKUP(SUBSTITUTE(C$1,"성장단계","")&amp;"보스단계오프셋",ChapterTable!$S:$T,2,0))/ChapterTable!$S$23)))</f>
        <v>2</v>
      </c>
      <c r="D307">
        <f>IF(OR($L307=TRUE,$A307=0,MOD($A307,ChapterTable!$S$20)&lt;&gt;0),
MAX(0,INT(($B307+ChapterTable!$Q$26+VLOOKUP(SUBSTITUTE(D$1,"성장단계","")&amp;"단계오프셋",ChapterTable!$S:$T,2,0))/ChapterTable!$Q$23)),
MAX(0,INT(($B307+ChapterTable!$S$26+VLOOKUP(SUBSTITUTE(D$1,"성장단계","")&amp;"보스단계오프셋",ChapterTable!$S:$T,2,0))/ChapterTable!$S$23)))</f>
        <v>1</v>
      </c>
      <c r="E307" s="1">
        <f ca="1">IF(AND($A307=0,$B307=1),
    VLOOKUP(1,ChapterTable!$1:$1048576,MATCH("최종"&amp;SUBSTITUTE(SUBSTITUTE(E$1,"standard",""),"|Float",""),ChapterTable!$1:$1,0),0)*ChapterTable!$Q$17,
  IF(AND($A307=0,$B307=0),
    E308,
  IF($B307=0,
    VLOOKUP($A307,ChapterTable!$1:$1048576,MATCH("최종"&amp;SUBSTITUTE(SUBSTITUTE(E$1,"standard",""),"|Float",""),ChapterTable!$1:$1,0),0),
  IF($B307=1,
    IF($L307=FALSE,
      VLOOKUP($A307,ChapterTable!$1:$1048576,MATCH("최종"&amp;SUBSTITUTE(SUBSTITUTE(E$1,"standard",""),"|Float",""),ChapterTable!$1:$1,0),0),
      VLOOKUP($A307-ChapterTable!$Q$11,ChapterTable!$1:$1048576,MATCH("최종"&amp;SUBSTITUTE(SUBSTITUTE(E$1,"standard",""),"|Float",""),ChapterTable!$1:$1,0),0)*ChapterTable!$Q$14
    ),
  OFFSET(E307,-$B307+IF($L307,1,0),0)*
    (VLOOKUP(SUBSTITUTE(SUBSTITUTE(E$1,"standard",""),"|Float","")&amp;"인게임누적곱배수",ChapterTable!$S:$T,2,0)^C307
    +VLOOKUP(SUBSTITUTE(SUBSTITUTE(E$1,"standard",""),"|Float","")&amp;"인게임누적합배수",ChapterTable!$S:$T,2,0)*C307)
  )
  )
  )
)</f>
        <v>2323.6875</v>
      </c>
      <c r="F307" s="1">
        <f ca="1">IF(AND($A307=0,$B307=1),
    VLOOKUP(1,ChapterTable!$1:$1048576,MATCH("최종"&amp;SUBSTITUTE(SUBSTITUTE(F$1,"standard",""),"|Float",""),ChapterTable!$1:$1,0),0)*ChapterTable!$Q$17,
  IF(AND($A307=0,$B307=0),
    F308,
  IF($B307=0,
    VLOOKUP($A307,ChapterTable!$1:$1048576,MATCH("최종"&amp;SUBSTITUTE(SUBSTITUTE(F$1,"standard",""),"|Float",""),ChapterTable!$1:$1,0),0),
  IF($B307=1,
    IF($L307=FALSE,
      VLOOKUP($A307,ChapterTable!$1:$1048576,MATCH("최종"&amp;SUBSTITUTE(SUBSTITUTE(F$1,"standard",""),"|Float",""),ChapterTable!$1:$1,0),0),
      VLOOKUP($A307-ChapterTable!$Q$11,ChapterTable!$1:$1048576,MATCH("최종"&amp;SUBSTITUTE(SUBSTITUTE(F$1,"standard",""),"|Float",""),ChapterTable!$1:$1,0),0)*ChapterTable!$Q$14
    ),
  OFFSET(F307,-$B307+IF($L307,1,0),0)*
    (VLOOKUP(SUBSTITUTE(SUBSTITUTE(F$1,"standard",""),"|Float","")&amp;"인게임누적곱배수",ChapterTable!$S:$T,2,0)^D307
    +VLOOKUP(SUBSTITUTE(SUBSTITUTE(F$1,"standard",""),"|Float","")&amp;"인게임누적합배수",ChapterTable!$S:$T,2,0)*D307)
  )
  )
  )
)</f>
        <v>911.25</v>
      </c>
      <c r="G307" t="s">
        <v>76</v>
      </c>
      <c r="J307" t="str">
        <f>IF(ISBLANK(I307),"",
IFERROR(VLOOKUP(I307,[1]StringTable!$1:$1048576,MATCH([1]StringTable!$B$1,[1]StringTable!$1:$1,0),0),
IFERROR(VLOOKUP(I307,[1]InApkStringTable!$1:$1048576,MATCH([1]InApkStringTable!$B$1,[1]InApkStringTable!$1:$1,0),0),
"스트링없음")))</f>
        <v/>
      </c>
      <c r="L307" t="b">
        <v>0</v>
      </c>
      <c r="M307" t="s">
        <v>24</v>
      </c>
      <c r="N307" t="str">
        <f>IF(ISBLANK(M307),"",IF(ISERROR(VLOOKUP(M307,MapTable!$A:$A,1,0)),"맵없음",""))</f>
        <v/>
      </c>
      <c r="O307">
        <f t="shared" si="17"/>
        <v>92</v>
      </c>
      <c r="Q307">
        <f t="shared" si="18"/>
        <v>92</v>
      </c>
      <c r="R307" t="b">
        <f t="shared" ca="1" si="19"/>
        <v>1</v>
      </c>
      <c r="T307" t="b">
        <f t="shared" ca="1" si="20"/>
        <v>1</v>
      </c>
      <c r="V307" t="str">
        <f>IF(ISBLANK(U307),"",IF(ISERROR(VLOOKUP(U307,MapTable!$A:$A,1,0)),"맵없음",""))</f>
        <v/>
      </c>
      <c r="X307" t="str">
        <f>IF(ISBLANK(W307),"",
IF(ISERROR(FIND(",",W307)),
  IF(ISERROR(VLOOKUP(W307,MapTable!$A:$A,1,0)),"맵없음",
  ""),
IF(ISERROR(FIND(",",W307,FIND(",",W307)+1)),
  IF(OR(ISERROR(VLOOKUP(LEFT(W307,FIND(",",W307)-1),MapTable!$A:$A,1,0)),ISERROR(VLOOKUP(TRIM(MID(W307,FIND(",",W307)+1,999)),MapTable!$A:$A,1,0))),"맵없음",
  ""),
IF(ISERROR(FIND(",",W307,FIND(",",W307,FIND(",",W307)+1)+1)),
  IF(OR(ISERROR(VLOOKUP(LEFT(W307,FIND(",",W307)-1),MapTable!$A:$A,1,0)),ISERROR(VLOOKUP(TRIM(MID(W307,FIND(",",W307)+1,FIND(",",W307,FIND(",",W307)+1)-FIND(",",W307)-1)),MapTable!$A:$A,1,0)),ISERROR(VLOOKUP(TRIM(MID(W307,FIND(",",W307,FIND(",",W307)+1)+1,999)),MapTable!$A:$A,1,0))),"맵없음",
  ""),
IF(ISERROR(FIND(",",W307,FIND(",",W307,FIND(",",W307,FIND(",",W307)+1)+1)+1)),
  IF(OR(ISERROR(VLOOKUP(LEFT(W307,FIND(",",W307)-1),MapTable!$A:$A,1,0)),ISERROR(VLOOKUP(TRIM(MID(W307,FIND(",",W307)+1,FIND(",",W307,FIND(",",W307)+1)-FIND(",",W307)-1)),MapTable!$A:$A,1,0)),ISERROR(VLOOKUP(TRIM(MID(W307,FIND(",",W307,FIND(",",W307)+1)+1,FIND(",",W307,FIND(",",W307,FIND(",",W307)+1)+1)-FIND(",",W307,FIND(",",W307)+1)-1)),MapTable!$A:$A,1,0)),ISERROR(VLOOKUP(TRIM(MID(W307,FIND(",",W307,FIND(",",W307,FIND(",",W307)+1)+1)+1,999)),MapTable!$A:$A,1,0))),"맵없음",
  ""),
)))))</f>
        <v/>
      </c>
      <c r="AC307" t="str">
        <f>IF(ISBLANK(AB307),"",IF(ISERROR(VLOOKUP(AB307,[3]DropTable!$A:$A,1,0)),"드랍없음",""))</f>
        <v/>
      </c>
      <c r="AE307" t="str">
        <f>IF(ISBLANK(AD307),"",IF(ISERROR(VLOOKUP(AD307,[3]DropTable!$A:$A,1,0)),"드랍없음",""))</f>
        <v/>
      </c>
      <c r="AG307">
        <v>9.8000000000000007</v>
      </c>
      <c r="AH307">
        <v>1</v>
      </c>
    </row>
    <row r="308" spans="1:34" x14ac:dyDescent="0.3">
      <c r="A308">
        <v>6</v>
      </c>
      <c r="B308">
        <v>20</v>
      </c>
      <c r="C308">
        <f>IF(OR($L308=TRUE,$A308=0,MOD($A308,ChapterTable!$S$20)&lt;&gt;0),
MAX(0,INT(($B308+ChapterTable!$Q$26+VLOOKUP(SUBSTITUTE(C$1,"성장단계","")&amp;"단계오프셋",ChapterTable!$S:$T,2,0))/ChapterTable!$Q$23)),
MAX(0,INT(($B308+ChapterTable!$S$26+VLOOKUP(SUBSTITUTE(C$1,"성장단계","")&amp;"보스단계오프셋",ChapterTable!$S:$T,2,0))/ChapterTable!$S$23)))</f>
        <v>2</v>
      </c>
      <c r="D308">
        <f>IF(OR($L308=TRUE,$A308=0,MOD($A308,ChapterTable!$S$20)&lt;&gt;0),
MAX(0,INT(($B308+ChapterTable!$Q$26+VLOOKUP(SUBSTITUTE(D$1,"성장단계","")&amp;"단계오프셋",ChapterTable!$S:$T,2,0))/ChapterTable!$Q$23)),
MAX(0,INT(($B308+ChapterTable!$S$26+VLOOKUP(SUBSTITUTE(D$1,"성장단계","")&amp;"보스단계오프셋",ChapterTable!$S:$T,2,0))/ChapterTable!$S$23)))</f>
        <v>1</v>
      </c>
      <c r="E308" s="1">
        <f ca="1">IF(AND($A308=0,$B308=1),
    VLOOKUP(1,ChapterTable!$1:$1048576,MATCH("최종"&amp;SUBSTITUTE(SUBSTITUTE(E$1,"standard",""),"|Float",""),ChapterTable!$1:$1,0),0)*ChapterTable!$Q$17,
  IF(AND($A308=0,$B308=0),
    E309,
  IF($B308=0,
    VLOOKUP($A308,ChapterTable!$1:$1048576,MATCH("최종"&amp;SUBSTITUTE(SUBSTITUTE(E$1,"standard",""),"|Float",""),ChapterTable!$1:$1,0),0),
  IF($B308=1,
    IF($L308=FALSE,
      VLOOKUP($A308,ChapterTable!$1:$1048576,MATCH("최종"&amp;SUBSTITUTE(SUBSTITUTE(E$1,"standard",""),"|Float",""),ChapterTable!$1:$1,0),0),
      VLOOKUP($A308-ChapterTable!$Q$11,ChapterTable!$1:$1048576,MATCH("최종"&amp;SUBSTITUTE(SUBSTITUTE(E$1,"standard",""),"|Float",""),ChapterTable!$1:$1,0),0)*ChapterTable!$Q$14
    ),
  OFFSET(E308,-$B308+IF($L308,1,0),0)*
    (VLOOKUP(SUBSTITUTE(SUBSTITUTE(E$1,"standard",""),"|Float","")&amp;"인게임누적곱배수",ChapterTable!$S:$T,2,0)^C308
    +VLOOKUP(SUBSTITUTE(SUBSTITUTE(E$1,"standard",""),"|Float","")&amp;"인게임누적합배수",ChapterTable!$S:$T,2,0)*C308)
  )
  )
  )
)</f>
        <v>2323.6875</v>
      </c>
      <c r="F308" s="1">
        <f ca="1">IF(AND($A308=0,$B308=1),
    VLOOKUP(1,ChapterTable!$1:$1048576,MATCH("최종"&amp;SUBSTITUTE(SUBSTITUTE(F$1,"standard",""),"|Float",""),ChapterTable!$1:$1,0),0)*ChapterTable!$Q$17,
  IF(AND($A308=0,$B308=0),
    F309,
  IF($B308=0,
    VLOOKUP($A308,ChapterTable!$1:$1048576,MATCH("최종"&amp;SUBSTITUTE(SUBSTITUTE(F$1,"standard",""),"|Float",""),ChapterTable!$1:$1,0),0),
  IF($B308=1,
    IF($L308=FALSE,
      VLOOKUP($A308,ChapterTable!$1:$1048576,MATCH("최종"&amp;SUBSTITUTE(SUBSTITUTE(F$1,"standard",""),"|Float",""),ChapterTable!$1:$1,0),0),
      VLOOKUP($A308-ChapterTable!$Q$11,ChapterTable!$1:$1048576,MATCH("최종"&amp;SUBSTITUTE(SUBSTITUTE(F$1,"standard",""),"|Float",""),ChapterTable!$1:$1,0),0)*ChapterTable!$Q$14
    ),
  OFFSET(F308,-$B308+IF($L308,1,0),0)*
    (VLOOKUP(SUBSTITUTE(SUBSTITUTE(F$1,"standard",""),"|Float","")&amp;"인게임누적곱배수",ChapterTable!$S:$T,2,0)^D308
    +VLOOKUP(SUBSTITUTE(SUBSTITUTE(F$1,"standard",""),"|Float","")&amp;"인게임누적합배수",ChapterTable!$S:$T,2,0)*D308)
  )
  )
  )
)</f>
        <v>911.25</v>
      </c>
      <c r="G308" t="s">
        <v>76</v>
      </c>
      <c r="J308" t="str">
        <f>IF(ISBLANK(I308),"",
IFERROR(VLOOKUP(I308,[1]StringTable!$1:$1048576,MATCH([1]StringTable!$B$1,[1]StringTable!$1:$1,0),0),
IFERROR(VLOOKUP(I308,[1]InApkStringTable!$1:$1048576,MATCH([1]InApkStringTable!$B$1,[1]InApkStringTable!$1:$1,0),0),
"스트링없음")))</f>
        <v/>
      </c>
      <c r="L308" t="b">
        <v>0</v>
      </c>
      <c r="M308" t="s">
        <v>24</v>
      </c>
      <c r="N308" t="str">
        <f>IF(ISBLANK(M308),"",IF(ISERROR(VLOOKUP(M308,MapTable!$A:$A,1,0)),"맵없음",""))</f>
        <v/>
      </c>
      <c r="O308">
        <f t="shared" si="17"/>
        <v>21</v>
      </c>
      <c r="Q308">
        <f t="shared" si="18"/>
        <v>21</v>
      </c>
      <c r="R308" t="b">
        <f t="shared" ca="1" si="19"/>
        <v>0</v>
      </c>
      <c r="T308" t="b">
        <f t="shared" ca="1" si="20"/>
        <v>0</v>
      </c>
      <c r="V308" t="str">
        <f>IF(ISBLANK(U308),"",IF(ISERROR(VLOOKUP(U308,MapTable!$A:$A,1,0)),"맵없음",""))</f>
        <v/>
      </c>
      <c r="X308" t="str">
        <f>IF(ISBLANK(W308),"",
IF(ISERROR(FIND(",",W308)),
  IF(ISERROR(VLOOKUP(W308,MapTable!$A:$A,1,0)),"맵없음",
  ""),
IF(ISERROR(FIND(",",W308,FIND(",",W308)+1)),
  IF(OR(ISERROR(VLOOKUP(LEFT(W308,FIND(",",W308)-1),MapTable!$A:$A,1,0)),ISERROR(VLOOKUP(TRIM(MID(W308,FIND(",",W308)+1,999)),MapTable!$A:$A,1,0))),"맵없음",
  ""),
IF(ISERROR(FIND(",",W308,FIND(",",W308,FIND(",",W308)+1)+1)),
  IF(OR(ISERROR(VLOOKUP(LEFT(W308,FIND(",",W308)-1),MapTable!$A:$A,1,0)),ISERROR(VLOOKUP(TRIM(MID(W308,FIND(",",W308)+1,FIND(",",W308,FIND(",",W308)+1)-FIND(",",W308)-1)),MapTable!$A:$A,1,0)),ISERROR(VLOOKUP(TRIM(MID(W308,FIND(",",W308,FIND(",",W308)+1)+1,999)),MapTable!$A:$A,1,0))),"맵없음",
  ""),
IF(ISERROR(FIND(",",W308,FIND(",",W308,FIND(",",W308,FIND(",",W308)+1)+1)+1)),
  IF(OR(ISERROR(VLOOKUP(LEFT(W308,FIND(",",W308)-1),MapTable!$A:$A,1,0)),ISERROR(VLOOKUP(TRIM(MID(W308,FIND(",",W308)+1,FIND(",",W308,FIND(",",W308)+1)-FIND(",",W308)-1)),MapTable!$A:$A,1,0)),ISERROR(VLOOKUP(TRIM(MID(W308,FIND(",",W308,FIND(",",W308)+1)+1,FIND(",",W308,FIND(",",W308,FIND(",",W308)+1)+1)-FIND(",",W308,FIND(",",W308)+1)-1)),MapTable!$A:$A,1,0)),ISERROR(VLOOKUP(TRIM(MID(W308,FIND(",",W308,FIND(",",W308,FIND(",",W308)+1)+1)+1,999)),MapTable!$A:$A,1,0))),"맵없음",
  ""),
)))))</f>
        <v/>
      </c>
      <c r="AC308" t="str">
        <f>IF(ISBLANK(AB308),"",IF(ISERROR(VLOOKUP(AB308,[3]DropTable!$A:$A,1,0)),"드랍없음",""))</f>
        <v/>
      </c>
      <c r="AE308" t="str">
        <f>IF(ISBLANK(AD308),"",IF(ISERROR(VLOOKUP(AD308,[3]DropTable!$A:$A,1,0)),"드랍없음",""))</f>
        <v/>
      </c>
      <c r="AG308">
        <v>9.8000000000000007</v>
      </c>
      <c r="AH308">
        <v>1</v>
      </c>
    </row>
    <row r="309" spans="1:34" x14ac:dyDescent="0.3">
      <c r="A309">
        <v>6</v>
      </c>
      <c r="B309">
        <v>21</v>
      </c>
      <c r="C309">
        <f>IF(OR($L309=TRUE,$A309=0,MOD($A309,ChapterTable!$S$20)&lt;&gt;0),
MAX(0,INT(($B309+ChapterTable!$Q$26+VLOOKUP(SUBSTITUTE(C$1,"성장단계","")&amp;"단계오프셋",ChapterTable!$S:$T,2,0))/ChapterTable!$Q$23)),
MAX(0,INT(($B309+ChapterTable!$S$26+VLOOKUP(SUBSTITUTE(C$1,"성장단계","")&amp;"보스단계오프셋",ChapterTable!$S:$T,2,0))/ChapterTable!$S$23)))</f>
        <v>2</v>
      </c>
      <c r="D309">
        <f>IF(OR($L309=TRUE,$A309=0,MOD($A309,ChapterTable!$S$20)&lt;&gt;0),
MAX(0,INT(($B309+ChapterTable!$Q$26+VLOOKUP(SUBSTITUTE(D$1,"성장단계","")&amp;"단계오프셋",ChapterTable!$S:$T,2,0))/ChapterTable!$Q$23)),
MAX(0,INT(($B309+ChapterTable!$S$26+VLOOKUP(SUBSTITUTE(D$1,"성장단계","")&amp;"보스단계오프셋",ChapterTable!$S:$T,2,0))/ChapterTable!$S$23)))</f>
        <v>2</v>
      </c>
      <c r="E309" s="1">
        <f ca="1">IF(AND($A309=0,$B309=1),
    VLOOKUP(1,ChapterTable!$1:$1048576,MATCH("최종"&amp;SUBSTITUTE(SUBSTITUTE(E$1,"standard",""),"|Float",""),ChapterTable!$1:$1,0),0)*ChapterTable!$Q$17,
  IF(AND($A309=0,$B309=0),
    E310,
  IF($B309=0,
    VLOOKUP($A309,ChapterTable!$1:$1048576,MATCH("최종"&amp;SUBSTITUTE(SUBSTITUTE(E$1,"standard",""),"|Float",""),ChapterTable!$1:$1,0),0),
  IF($B309=1,
    IF($L309=FALSE,
      VLOOKUP($A309,ChapterTable!$1:$1048576,MATCH("최종"&amp;SUBSTITUTE(SUBSTITUTE(E$1,"standard",""),"|Float",""),ChapterTable!$1:$1,0),0),
      VLOOKUP($A309-ChapterTable!$Q$11,ChapterTable!$1:$1048576,MATCH("최종"&amp;SUBSTITUTE(SUBSTITUTE(E$1,"standard",""),"|Float",""),ChapterTable!$1:$1,0),0)*ChapterTable!$Q$14
    ),
  OFFSET(E309,-$B309+IF($L309,1,0),0)*
    (VLOOKUP(SUBSTITUTE(SUBSTITUTE(E$1,"standard",""),"|Float","")&amp;"인게임누적곱배수",ChapterTable!$S:$T,2,0)^C309
    +VLOOKUP(SUBSTITUTE(SUBSTITUTE(E$1,"standard",""),"|Float","")&amp;"인게임누적합배수",ChapterTable!$S:$T,2,0)*C309)
  )
  )
  )
)</f>
        <v>2323.6875</v>
      </c>
      <c r="F309" s="1">
        <f ca="1">IF(AND($A309=0,$B309=1),
    VLOOKUP(1,ChapterTable!$1:$1048576,MATCH("최종"&amp;SUBSTITUTE(SUBSTITUTE(F$1,"standard",""),"|Float",""),ChapterTable!$1:$1,0),0)*ChapterTable!$Q$17,
  IF(AND($A309=0,$B309=0),
    F310,
  IF($B309=0,
    VLOOKUP($A309,ChapterTable!$1:$1048576,MATCH("최종"&amp;SUBSTITUTE(SUBSTITUTE(F$1,"standard",""),"|Float",""),ChapterTable!$1:$1,0),0),
  IF($B309=1,
    IF($L309=FALSE,
      VLOOKUP($A309,ChapterTable!$1:$1048576,MATCH("최종"&amp;SUBSTITUTE(SUBSTITUTE(F$1,"standard",""),"|Float",""),ChapterTable!$1:$1,0),0),
      VLOOKUP($A309-ChapterTable!$Q$11,ChapterTable!$1:$1048576,MATCH("최종"&amp;SUBSTITUTE(SUBSTITUTE(F$1,"standard",""),"|Float",""),ChapterTable!$1:$1,0),0)*ChapterTable!$Q$14
    ),
  OFFSET(F309,-$B309+IF($L309,1,0),0)*
    (VLOOKUP(SUBSTITUTE(SUBSTITUTE(F$1,"standard",""),"|Float","")&amp;"인게임누적곱배수",ChapterTable!$S:$T,2,0)^D309
    +VLOOKUP(SUBSTITUTE(SUBSTITUTE(F$1,"standard",""),"|Float","")&amp;"인게임누적합배수",ChapterTable!$S:$T,2,0)*D309)
  )
  )
  )
)</f>
        <v>1063.125</v>
      </c>
      <c r="G309" t="s">
        <v>76</v>
      </c>
      <c r="J309" t="str">
        <f>IF(ISBLANK(I309),"",
IFERROR(VLOOKUP(I309,[1]StringTable!$1:$1048576,MATCH([1]StringTable!$B$1,[1]StringTable!$1:$1,0),0),
IFERROR(VLOOKUP(I309,[1]InApkStringTable!$1:$1048576,MATCH([1]InApkStringTable!$B$1,[1]InApkStringTable!$1:$1,0),0),
"스트링없음")))</f>
        <v/>
      </c>
      <c r="L309" t="b">
        <v>0</v>
      </c>
      <c r="M309" t="s">
        <v>24</v>
      </c>
      <c r="N309" t="str">
        <f>IF(ISBLANK(M309),"",IF(ISERROR(VLOOKUP(M309,MapTable!$A:$A,1,0)),"맵없음",""))</f>
        <v/>
      </c>
      <c r="O309">
        <f t="shared" si="17"/>
        <v>3</v>
      </c>
      <c r="Q309">
        <f t="shared" si="18"/>
        <v>3</v>
      </c>
      <c r="R309" t="b">
        <f t="shared" ca="1" si="19"/>
        <v>0</v>
      </c>
      <c r="T309" t="b">
        <f t="shared" ca="1" si="20"/>
        <v>0</v>
      </c>
      <c r="V309" t="str">
        <f>IF(ISBLANK(U309),"",IF(ISERROR(VLOOKUP(U309,MapTable!$A:$A,1,0)),"맵없음",""))</f>
        <v/>
      </c>
      <c r="X309" t="str">
        <f>IF(ISBLANK(W309),"",
IF(ISERROR(FIND(",",W309)),
  IF(ISERROR(VLOOKUP(W309,MapTable!$A:$A,1,0)),"맵없음",
  ""),
IF(ISERROR(FIND(",",W309,FIND(",",W309)+1)),
  IF(OR(ISERROR(VLOOKUP(LEFT(W309,FIND(",",W309)-1),MapTable!$A:$A,1,0)),ISERROR(VLOOKUP(TRIM(MID(W309,FIND(",",W309)+1,999)),MapTable!$A:$A,1,0))),"맵없음",
  ""),
IF(ISERROR(FIND(",",W309,FIND(",",W309,FIND(",",W309)+1)+1)),
  IF(OR(ISERROR(VLOOKUP(LEFT(W309,FIND(",",W309)-1),MapTable!$A:$A,1,0)),ISERROR(VLOOKUP(TRIM(MID(W309,FIND(",",W309)+1,FIND(",",W309,FIND(",",W309)+1)-FIND(",",W309)-1)),MapTable!$A:$A,1,0)),ISERROR(VLOOKUP(TRIM(MID(W309,FIND(",",W309,FIND(",",W309)+1)+1,999)),MapTable!$A:$A,1,0))),"맵없음",
  ""),
IF(ISERROR(FIND(",",W309,FIND(",",W309,FIND(",",W309,FIND(",",W309)+1)+1)+1)),
  IF(OR(ISERROR(VLOOKUP(LEFT(W309,FIND(",",W309)-1),MapTable!$A:$A,1,0)),ISERROR(VLOOKUP(TRIM(MID(W309,FIND(",",W309)+1,FIND(",",W309,FIND(",",W309)+1)-FIND(",",W309)-1)),MapTable!$A:$A,1,0)),ISERROR(VLOOKUP(TRIM(MID(W309,FIND(",",W309,FIND(",",W309)+1)+1,FIND(",",W309,FIND(",",W309,FIND(",",W309)+1)+1)-FIND(",",W309,FIND(",",W309)+1)-1)),MapTable!$A:$A,1,0)),ISERROR(VLOOKUP(TRIM(MID(W309,FIND(",",W309,FIND(",",W309,FIND(",",W309)+1)+1)+1,999)),MapTable!$A:$A,1,0))),"맵없음",
  ""),
)))))</f>
        <v/>
      </c>
      <c r="AC309" t="str">
        <f>IF(ISBLANK(AB309),"",IF(ISERROR(VLOOKUP(AB309,[3]DropTable!$A:$A,1,0)),"드랍없음",""))</f>
        <v/>
      </c>
      <c r="AE309" t="str">
        <f>IF(ISBLANK(AD309),"",IF(ISERROR(VLOOKUP(AD309,[3]DropTable!$A:$A,1,0)),"드랍없음",""))</f>
        <v/>
      </c>
      <c r="AG309">
        <v>9.8000000000000007</v>
      </c>
      <c r="AH309">
        <v>1</v>
      </c>
    </row>
    <row r="310" spans="1:34" x14ac:dyDescent="0.3">
      <c r="A310">
        <v>6</v>
      </c>
      <c r="B310">
        <v>22</v>
      </c>
      <c r="C310">
        <f>IF(OR($L310=TRUE,$A310=0,MOD($A310,ChapterTable!$S$20)&lt;&gt;0),
MAX(0,INT(($B310+ChapterTable!$Q$26+VLOOKUP(SUBSTITUTE(C$1,"성장단계","")&amp;"단계오프셋",ChapterTable!$S:$T,2,0))/ChapterTable!$Q$23)),
MAX(0,INT(($B310+ChapterTable!$S$26+VLOOKUP(SUBSTITUTE(C$1,"성장단계","")&amp;"보스단계오프셋",ChapterTable!$S:$T,2,0))/ChapterTable!$S$23)))</f>
        <v>2</v>
      </c>
      <c r="D310">
        <f>IF(OR($L310=TRUE,$A310=0,MOD($A310,ChapterTable!$S$20)&lt;&gt;0),
MAX(0,INT(($B310+ChapterTable!$Q$26+VLOOKUP(SUBSTITUTE(D$1,"성장단계","")&amp;"단계오프셋",ChapterTable!$S:$T,2,0))/ChapterTable!$Q$23)),
MAX(0,INT(($B310+ChapterTable!$S$26+VLOOKUP(SUBSTITUTE(D$1,"성장단계","")&amp;"보스단계오프셋",ChapterTable!$S:$T,2,0))/ChapterTable!$S$23)))</f>
        <v>2</v>
      </c>
      <c r="E310" s="1">
        <f ca="1">IF(AND($A310=0,$B310=1),
    VLOOKUP(1,ChapterTable!$1:$1048576,MATCH("최종"&amp;SUBSTITUTE(SUBSTITUTE(E$1,"standard",""),"|Float",""),ChapterTable!$1:$1,0),0)*ChapterTable!$Q$17,
  IF(AND($A310=0,$B310=0),
    E311,
  IF($B310=0,
    VLOOKUP($A310,ChapterTable!$1:$1048576,MATCH("최종"&amp;SUBSTITUTE(SUBSTITUTE(E$1,"standard",""),"|Float",""),ChapterTable!$1:$1,0),0),
  IF($B310=1,
    IF($L310=FALSE,
      VLOOKUP($A310,ChapterTable!$1:$1048576,MATCH("최종"&amp;SUBSTITUTE(SUBSTITUTE(E$1,"standard",""),"|Float",""),ChapterTable!$1:$1,0),0),
      VLOOKUP($A310-ChapterTable!$Q$11,ChapterTable!$1:$1048576,MATCH("최종"&amp;SUBSTITUTE(SUBSTITUTE(E$1,"standard",""),"|Float",""),ChapterTable!$1:$1,0),0)*ChapterTable!$Q$14
    ),
  OFFSET(E310,-$B310+IF($L310,1,0),0)*
    (VLOOKUP(SUBSTITUTE(SUBSTITUTE(E$1,"standard",""),"|Float","")&amp;"인게임누적곱배수",ChapterTable!$S:$T,2,0)^C310
    +VLOOKUP(SUBSTITUTE(SUBSTITUTE(E$1,"standard",""),"|Float","")&amp;"인게임누적합배수",ChapterTable!$S:$T,2,0)*C310)
  )
  )
  )
)</f>
        <v>2323.6875</v>
      </c>
      <c r="F310" s="1">
        <f ca="1">IF(AND($A310=0,$B310=1),
    VLOOKUP(1,ChapterTable!$1:$1048576,MATCH("최종"&amp;SUBSTITUTE(SUBSTITUTE(F$1,"standard",""),"|Float",""),ChapterTable!$1:$1,0),0)*ChapterTable!$Q$17,
  IF(AND($A310=0,$B310=0),
    F311,
  IF($B310=0,
    VLOOKUP($A310,ChapterTable!$1:$1048576,MATCH("최종"&amp;SUBSTITUTE(SUBSTITUTE(F$1,"standard",""),"|Float",""),ChapterTable!$1:$1,0),0),
  IF($B310=1,
    IF($L310=FALSE,
      VLOOKUP($A310,ChapterTable!$1:$1048576,MATCH("최종"&amp;SUBSTITUTE(SUBSTITUTE(F$1,"standard",""),"|Float",""),ChapterTable!$1:$1,0),0),
      VLOOKUP($A310-ChapterTable!$Q$11,ChapterTable!$1:$1048576,MATCH("최종"&amp;SUBSTITUTE(SUBSTITUTE(F$1,"standard",""),"|Float",""),ChapterTable!$1:$1,0),0)*ChapterTable!$Q$14
    ),
  OFFSET(F310,-$B310+IF($L310,1,0),0)*
    (VLOOKUP(SUBSTITUTE(SUBSTITUTE(F$1,"standard",""),"|Float","")&amp;"인게임누적곱배수",ChapterTable!$S:$T,2,0)^D310
    +VLOOKUP(SUBSTITUTE(SUBSTITUTE(F$1,"standard",""),"|Float","")&amp;"인게임누적합배수",ChapterTable!$S:$T,2,0)*D310)
  )
  )
  )
)</f>
        <v>1063.125</v>
      </c>
      <c r="G310" t="s">
        <v>76</v>
      </c>
      <c r="J310" t="str">
        <f>IF(ISBLANK(I310),"",
IFERROR(VLOOKUP(I310,[1]StringTable!$1:$1048576,MATCH([1]StringTable!$B$1,[1]StringTable!$1:$1,0),0),
IFERROR(VLOOKUP(I310,[1]InApkStringTable!$1:$1048576,MATCH([1]InApkStringTable!$B$1,[1]InApkStringTable!$1:$1,0),0),
"스트링없음")))</f>
        <v/>
      </c>
      <c r="L310" t="b">
        <v>0</v>
      </c>
      <c r="M310" t="s">
        <v>24</v>
      </c>
      <c r="N310" t="str">
        <f>IF(ISBLANK(M310),"",IF(ISERROR(VLOOKUP(M310,MapTable!$A:$A,1,0)),"맵없음",""))</f>
        <v/>
      </c>
      <c r="O310">
        <f t="shared" si="17"/>
        <v>3</v>
      </c>
      <c r="Q310">
        <f t="shared" si="18"/>
        <v>3</v>
      </c>
      <c r="R310" t="b">
        <f t="shared" ca="1" si="19"/>
        <v>0</v>
      </c>
      <c r="T310" t="b">
        <f t="shared" ca="1" si="20"/>
        <v>0</v>
      </c>
      <c r="V310" t="str">
        <f>IF(ISBLANK(U310),"",IF(ISERROR(VLOOKUP(U310,MapTable!$A:$A,1,0)),"맵없음",""))</f>
        <v/>
      </c>
      <c r="X310" t="str">
        <f>IF(ISBLANK(W310),"",
IF(ISERROR(FIND(",",W310)),
  IF(ISERROR(VLOOKUP(W310,MapTable!$A:$A,1,0)),"맵없음",
  ""),
IF(ISERROR(FIND(",",W310,FIND(",",W310)+1)),
  IF(OR(ISERROR(VLOOKUP(LEFT(W310,FIND(",",W310)-1),MapTable!$A:$A,1,0)),ISERROR(VLOOKUP(TRIM(MID(W310,FIND(",",W310)+1,999)),MapTable!$A:$A,1,0))),"맵없음",
  ""),
IF(ISERROR(FIND(",",W310,FIND(",",W310,FIND(",",W310)+1)+1)),
  IF(OR(ISERROR(VLOOKUP(LEFT(W310,FIND(",",W310)-1),MapTable!$A:$A,1,0)),ISERROR(VLOOKUP(TRIM(MID(W310,FIND(",",W310)+1,FIND(",",W310,FIND(",",W310)+1)-FIND(",",W310)-1)),MapTable!$A:$A,1,0)),ISERROR(VLOOKUP(TRIM(MID(W310,FIND(",",W310,FIND(",",W310)+1)+1,999)),MapTable!$A:$A,1,0))),"맵없음",
  ""),
IF(ISERROR(FIND(",",W310,FIND(",",W310,FIND(",",W310,FIND(",",W310)+1)+1)+1)),
  IF(OR(ISERROR(VLOOKUP(LEFT(W310,FIND(",",W310)-1),MapTable!$A:$A,1,0)),ISERROR(VLOOKUP(TRIM(MID(W310,FIND(",",W310)+1,FIND(",",W310,FIND(",",W310)+1)-FIND(",",W310)-1)),MapTable!$A:$A,1,0)),ISERROR(VLOOKUP(TRIM(MID(W310,FIND(",",W310,FIND(",",W310)+1)+1,FIND(",",W310,FIND(",",W310,FIND(",",W310)+1)+1)-FIND(",",W310,FIND(",",W310)+1)-1)),MapTable!$A:$A,1,0)),ISERROR(VLOOKUP(TRIM(MID(W310,FIND(",",W310,FIND(",",W310,FIND(",",W310)+1)+1)+1,999)),MapTable!$A:$A,1,0))),"맵없음",
  ""),
)))))</f>
        <v/>
      </c>
      <c r="AC310" t="str">
        <f>IF(ISBLANK(AB310),"",IF(ISERROR(VLOOKUP(AB310,[3]DropTable!$A:$A,1,0)),"드랍없음",""))</f>
        <v/>
      </c>
      <c r="AE310" t="str">
        <f>IF(ISBLANK(AD310),"",IF(ISERROR(VLOOKUP(AD310,[3]DropTable!$A:$A,1,0)),"드랍없음",""))</f>
        <v/>
      </c>
      <c r="AG310">
        <v>9.8000000000000007</v>
      </c>
      <c r="AH310">
        <v>1</v>
      </c>
    </row>
    <row r="311" spans="1:34" x14ac:dyDescent="0.3">
      <c r="A311">
        <v>6</v>
      </c>
      <c r="B311">
        <v>23</v>
      </c>
      <c r="C311">
        <f>IF(OR($L311=TRUE,$A311=0,MOD($A311,ChapterTable!$S$20)&lt;&gt;0),
MAX(0,INT(($B311+ChapterTable!$Q$26+VLOOKUP(SUBSTITUTE(C$1,"성장단계","")&amp;"단계오프셋",ChapterTable!$S:$T,2,0))/ChapterTable!$Q$23)),
MAX(0,INT(($B311+ChapterTable!$S$26+VLOOKUP(SUBSTITUTE(C$1,"성장단계","")&amp;"보스단계오프셋",ChapterTable!$S:$T,2,0))/ChapterTable!$S$23)))</f>
        <v>2</v>
      </c>
      <c r="D311">
        <f>IF(OR($L311=TRUE,$A311=0,MOD($A311,ChapterTable!$S$20)&lt;&gt;0),
MAX(0,INT(($B311+ChapterTable!$Q$26+VLOOKUP(SUBSTITUTE(D$1,"성장단계","")&amp;"단계오프셋",ChapterTable!$S:$T,2,0))/ChapterTable!$Q$23)),
MAX(0,INT(($B311+ChapterTable!$S$26+VLOOKUP(SUBSTITUTE(D$1,"성장단계","")&amp;"보스단계오프셋",ChapterTable!$S:$T,2,0))/ChapterTable!$S$23)))</f>
        <v>2</v>
      </c>
      <c r="E311" s="1">
        <f ca="1">IF(AND($A311=0,$B311=1),
    VLOOKUP(1,ChapterTable!$1:$1048576,MATCH("최종"&amp;SUBSTITUTE(SUBSTITUTE(E$1,"standard",""),"|Float",""),ChapterTable!$1:$1,0),0)*ChapterTable!$Q$17,
  IF(AND($A311=0,$B311=0),
    E312,
  IF($B311=0,
    VLOOKUP($A311,ChapterTable!$1:$1048576,MATCH("최종"&amp;SUBSTITUTE(SUBSTITUTE(E$1,"standard",""),"|Float",""),ChapterTable!$1:$1,0),0),
  IF($B311=1,
    IF($L311=FALSE,
      VLOOKUP($A311,ChapterTable!$1:$1048576,MATCH("최종"&amp;SUBSTITUTE(SUBSTITUTE(E$1,"standard",""),"|Float",""),ChapterTable!$1:$1,0),0),
      VLOOKUP($A311-ChapterTable!$Q$11,ChapterTable!$1:$1048576,MATCH("최종"&amp;SUBSTITUTE(SUBSTITUTE(E$1,"standard",""),"|Float",""),ChapterTable!$1:$1,0),0)*ChapterTable!$Q$14
    ),
  OFFSET(E311,-$B311+IF($L311,1,0),0)*
    (VLOOKUP(SUBSTITUTE(SUBSTITUTE(E$1,"standard",""),"|Float","")&amp;"인게임누적곱배수",ChapterTable!$S:$T,2,0)^C311
    +VLOOKUP(SUBSTITUTE(SUBSTITUTE(E$1,"standard",""),"|Float","")&amp;"인게임누적합배수",ChapterTable!$S:$T,2,0)*C311)
  )
  )
  )
)</f>
        <v>2323.6875</v>
      </c>
      <c r="F311" s="1">
        <f ca="1">IF(AND($A311=0,$B311=1),
    VLOOKUP(1,ChapterTable!$1:$1048576,MATCH("최종"&amp;SUBSTITUTE(SUBSTITUTE(F$1,"standard",""),"|Float",""),ChapterTable!$1:$1,0),0)*ChapterTable!$Q$17,
  IF(AND($A311=0,$B311=0),
    F312,
  IF($B311=0,
    VLOOKUP($A311,ChapterTable!$1:$1048576,MATCH("최종"&amp;SUBSTITUTE(SUBSTITUTE(F$1,"standard",""),"|Float",""),ChapterTable!$1:$1,0),0),
  IF($B311=1,
    IF($L311=FALSE,
      VLOOKUP($A311,ChapterTable!$1:$1048576,MATCH("최종"&amp;SUBSTITUTE(SUBSTITUTE(F$1,"standard",""),"|Float",""),ChapterTable!$1:$1,0),0),
      VLOOKUP($A311-ChapterTable!$Q$11,ChapterTable!$1:$1048576,MATCH("최종"&amp;SUBSTITUTE(SUBSTITUTE(F$1,"standard",""),"|Float",""),ChapterTable!$1:$1,0),0)*ChapterTable!$Q$14
    ),
  OFFSET(F311,-$B311+IF($L311,1,0),0)*
    (VLOOKUP(SUBSTITUTE(SUBSTITUTE(F$1,"standard",""),"|Float","")&amp;"인게임누적곱배수",ChapterTable!$S:$T,2,0)^D311
    +VLOOKUP(SUBSTITUTE(SUBSTITUTE(F$1,"standard",""),"|Float","")&amp;"인게임누적합배수",ChapterTable!$S:$T,2,0)*D311)
  )
  )
  )
)</f>
        <v>1063.125</v>
      </c>
      <c r="G311" t="s">
        <v>76</v>
      </c>
      <c r="J311" t="str">
        <f>IF(ISBLANK(I311),"",
IFERROR(VLOOKUP(I311,[1]StringTable!$1:$1048576,MATCH([1]StringTable!$B$1,[1]StringTable!$1:$1,0),0),
IFERROR(VLOOKUP(I311,[1]InApkStringTable!$1:$1048576,MATCH([1]InApkStringTable!$B$1,[1]InApkStringTable!$1:$1,0),0),
"스트링없음")))</f>
        <v/>
      </c>
      <c r="L311" t="b">
        <v>0</v>
      </c>
      <c r="M311" t="s">
        <v>24</v>
      </c>
      <c r="N311" t="str">
        <f>IF(ISBLANK(M311),"",IF(ISERROR(VLOOKUP(M311,MapTable!$A:$A,1,0)),"맵없음",""))</f>
        <v/>
      </c>
      <c r="O311">
        <f t="shared" si="17"/>
        <v>3</v>
      </c>
      <c r="Q311">
        <f t="shared" si="18"/>
        <v>3</v>
      </c>
      <c r="R311" t="b">
        <f t="shared" ca="1" si="19"/>
        <v>0</v>
      </c>
      <c r="T311" t="b">
        <f t="shared" ca="1" si="20"/>
        <v>0</v>
      </c>
      <c r="V311" t="str">
        <f>IF(ISBLANK(U311),"",IF(ISERROR(VLOOKUP(U311,MapTable!$A:$A,1,0)),"맵없음",""))</f>
        <v/>
      </c>
      <c r="X311" t="str">
        <f>IF(ISBLANK(W311),"",
IF(ISERROR(FIND(",",W311)),
  IF(ISERROR(VLOOKUP(W311,MapTable!$A:$A,1,0)),"맵없음",
  ""),
IF(ISERROR(FIND(",",W311,FIND(",",W311)+1)),
  IF(OR(ISERROR(VLOOKUP(LEFT(W311,FIND(",",W311)-1),MapTable!$A:$A,1,0)),ISERROR(VLOOKUP(TRIM(MID(W311,FIND(",",W311)+1,999)),MapTable!$A:$A,1,0))),"맵없음",
  ""),
IF(ISERROR(FIND(",",W311,FIND(",",W311,FIND(",",W311)+1)+1)),
  IF(OR(ISERROR(VLOOKUP(LEFT(W311,FIND(",",W311)-1),MapTable!$A:$A,1,0)),ISERROR(VLOOKUP(TRIM(MID(W311,FIND(",",W311)+1,FIND(",",W311,FIND(",",W311)+1)-FIND(",",W311)-1)),MapTable!$A:$A,1,0)),ISERROR(VLOOKUP(TRIM(MID(W311,FIND(",",W311,FIND(",",W311)+1)+1,999)),MapTable!$A:$A,1,0))),"맵없음",
  ""),
IF(ISERROR(FIND(",",W311,FIND(",",W311,FIND(",",W311,FIND(",",W311)+1)+1)+1)),
  IF(OR(ISERROR(VLOOKUP(LEFT(W311,FIND(",",W311)-1),MapTable!$A:$A,1,0)),ISERROR(VLOOKUP(TRIM(MID(W311,FIND(",",W311)+1,FIND(",",W311,FIND(",",W311)+1)-FIND(",",W311)-1)),MapTable!$A:$A,1,0)),ISERROR(VLOOKUP(TRIM(MID(W311,FIND(",",W311,FIND(",",W311)+1)+1,FIND(",",W311,FIND(",",W311,FIND(",",W311)+1)+1)-FIND(",",W311,FIND(",",W311)+1)-1)),MapTable!$A:$A,1,0)),ISERROR(VLOOKUP(TRIM(MID(W311,FIND(",",W311,FIND(",",W311,FIND(",",W311)+1)+1)+1,999)),MapTable!$A:$A,1,0))),"맵없음",
  ""),
)))))</f>
        <v/>
      </c>
      <c r="AC311" t="str">
        <f>IF(ISBLANK(AB311),"",IF(ISERROR(VLOOKUP(AB311,[3]DropTable!$A:$A,1,0)),"드랍없음",""))</f>
        <v/>
      </c>
      <c r="AE311" t="str">
        <f>IF(ISBLANK(AD311),"",IF(ISERROR(VLOOKUP(AD311,[3]DropTable!$A:$A,1,0)),"드랍없음",""))</f>
        <v/>
      </c>
      <c r="AG311">
        <v>9.8000000000000007</v>
      </c>
      <c r="AH311">
        <v>1</v>
      </c>
    </row>
    <row r="312" spans="1:34" x14ac:dyDescent="0.3">
      <c r="A312">
        <v>6</v>
      </c>
      <c r="B312">
        <v>24</v>
      </c>
      <c r="C312">
        <f>IF(OR($L312=TRUE,$A312=0,MOD($A312,ChapterTable!$S$20)&lt;&gt;0),
MAX(0,INT(($B312+ChapterTable!$Q$26+VLOOKUP(SUBSTITUTE(C$1,"성장단계","")&amp;"단계오프셋",ChapterTable!$S:$T,2,0))/ChapterTable!$Q$23)),
MAX(0,INT(($B312+ChapterTable!$S$26+VLOOKUP(SUBSTITUTE(C$1,"성장단계","")&amp;"보스단계오프셋",ChapterTable!$S:$T,2,0))/ChapterTable!$S$23)))</f>
        <v>2</v>
      </c>
      <c r="D312">
        <f>IF(OR($L312=TRUE,$A312=0,MOD($A312,ChapterTable!$S$20)&lt;&gt;0),
MAX(0,INT(($B312+ChapterTable!$Q$26+VLOOKUP(SUBSTITUTE(D$1,"성장단계","")&amp;"단계오프셋",ChapterTable!$S:$T,2,0))/ChapterTable!$Q$23)),
MAX(0,INT(($B312+ChapterTable!$S$26+VLOOKUP(SUBSTITUTE(D$1,"성장단계","")&amp;"보스단계오프셋",ChapterTable!$S:$T,2,0))/ChapterTable!$S$23)))</f>
        <v>2</v>
      </c>
      <c r="E312" s="1">
        <f ca="1">IF(AND($A312=0,$B312=1),
    VLOOKUP(1,ChapterTable!$1:$1048576,MATCH("최종"&amp;SUBSTITUTE(SUBSTITUTE(E$1,"standard",""),"|Float",""),ChapterTable!$1:$1,0),0)*ChapterTable!$Q$17,
  IF(AND($A312=0,$B312=0),
    E313,
  IF($B312=0,
    VLOOKUP($A312,ChapterTable!$1:$1048576,MATCH("최종"&amp;SUBSTITUTE(SUBSTITUTE(E$1,"standard",""),"|Float",""),ChapterTable!$1:$1,0),0),
  IF($B312=1,
    IF($L312=FALSE,
      VLOOKUP($A312,ChapterTable!$1:$1048576,MATCH("최종"&amp;SUBSTITUTE(SUBSTITUTE(E$1,"standard",""),"|Float",""),ChapterTable!$1:$1,0),0),
      VLOOKUP($A312-ChapterTable!$Q$11,ChapterTable!$1:$1048576,MATCH("최종"&amp;SUBSTITUTE(SUBSTITUTE(E$1,"standard",""),"|Float",""),ChapterTable!$1:$1,0),0)*ChapterTable!$Q$14
    ),
  OFFSET(E312,-$B312+IF($L312,1,0),0)*
    (VLOOKUP(SUBSTITUTE(SUBSTITUTE(E$1,"standard",""),"|Float","")&amp;"인게임누적곱배수",ChapterTable!$S:$T,2,0)^C312
    +VLOOKUP(SUBSTITUTE(SUBSTITUTE(E$1,"standard",""),"|Float","")&amp;"인게임누적합배수",ChapterTable!$S:$T,2,0)*C312)
  )
  )
  )
)</f>
        <v>2323.6875</v>
      </c>
      <c r="F312" s="1">
        <f ca="1">IF(AND($A312=0,$B312=1),
    VLOOKUP(1,ChapterTable!$1:$1048576,MATCH("최종"&amp;SUBSTITUTE(SUBSTITUTE(F$1,"standard",""),"|Float",""),ChapterTable!$1:$1,0),0)*ChapterTable!$Q$17,
  IF(AND($A312=0,$B312=0),
    F313,
  IF($B312=0,
    VLOOKUP($A312,ChapterTable!$1:$1048576,MATCH("최종"&amp;SUBSTITUTE(SUBSTITUTE(F$1,"standard",""),"|Float",""),ChapterTable!$1:$1,0),0),
  IF($B312=1,
    IF($L312=FALSE,
      VLOOKUP($A312,ChapterTable!$1:$1048576,MATCH("최종"&amp;SUBSTITUTE(SUBSTITUTE(F$1,"standard",""),"|Float",""),ChapterTable!$1:$1,0),0),
      VLOOKUP($A312-ChapterTable!$Q$11,ChapterTable!$1:$1048576,MATCH("최종"&amp;SUBSTITUTE(SUBSTITUTE(F$1,"standard",""),"|Float",""),ChapterTable!$1:$1,0),0)*ChapterTable!$Q$14
    ),
  OFFSET(F312,-$B312+IF($L312,1,0),0)*
    (VLOOKUP(SUBSTITUTE(SUBSTITUTE(F$1,"standard",""),"|Float","")&amp;"인게임누적곱배수",ChapterTable!$S:$T,2,0)^D312
    +VLOOKUP(SUBSTITUTE(SUBSTITUTE(F$1,"standard",""),"|Float","")&amp;"인게임누적합배수",ChapterTable!$S:$T,2,0)*D312)
  )
  )
  )
)</f>
        <v>1063.125</v>
      </c>
      <c r="G312" t="s">
        <v>76</v>
      </c>
      <c r="J312" t="str">
        <f>IF(ISBLANK(I312),"",
IFERROR(VLOOKUP(I312,[1]StringTable!$1:$1048576,MATCH([1]StringTable!$B$1,[1]StringTable!$1:$1,0),0),
IFERROR(VLOOKUP(I312,[1]InApkStringTable!$1:$1048576,MATCH([1]InApkStringTable!$B$1,[1]InApkStringTable!$1:$1,0),0),
"스트링없음")))</f>
        <v/>
      </c>
      <c r="L312" t="b">
        <v>0</v>
      </c>
      <c r="M312" t="s">
        <v>24</v>
      </c>
      <c r="N312" t="str">
        <f>IF(ISBLANK(M312),"",IF(ISERROR(VLOOKUP(M312,MapTable!$A:$A,1,0)),"맵없음",""))</f>
        <v/>
      </c>
      <c r="O312">
        <f t="shared" si="17"/>
        <v>3</v>
      </c>
      <c r="Q312">
        <f t="shared" si="18"/>
        <v>3</v>
      </c>
      <c r="R312" t="b">
        <f t="shared" ca="1" si="19"/>
        <v>0</v>
      </c>
      <c r="T312" t="b">
        <f t="shared" ca="1" si="20"/>
        <v>0</v>
      </c>
      <c r="V312" t="str">
        <f>IF(ISBLANK(U312),"",IF(ISERROR(VLOOKUP(U312,MapTable!$A:$A,1,0)),"맵없음",""))</f>
        <v/>
      </c>
      <c r="X312" t="str">
        <f>IF(ISBLANK(W312),"",
IF(ISERROR(FIND(",",W312)),
  IF(ISERROR(VLOOKUP(W312,MapTable!$A:$A,1,0)),"맵없음",
  ""),
IF(ISERROR(FIND(",",W312,FIND(",",W312)+1)),
  IF(OR(ISERROR(VLOOKUP(LEFT(W312,FIND(",",W312)-1),MapTable!$A:$A,1,0)),ISERROR(VLOOKUP(TRIM(MID(W312,FIND(",",W312)+1,999)),MapTable!$A:$A,1,0))),"맵없음",
  ""),
IF(ISERROR(FIND(",",W312,FIND(",",W312,FIND(",",W312)+1)+1)),
  IF(OR(ISERROR(VLOOKUP(LEFT(W312,FIND(",",W312)-1),MapTable!$A:$A,1,0)),ISERROR(VLOOKUP(TRIM(MID(W312,FIND(",",W312)+1,FIND(",",W312,FIND(",",W312)+1)-FIND(",",W312)-1)),MapTable!$A:$A,1,0)),ISERROR(VLOOKUP(TRIM(MID(W312,FIND(",",W312,FIND(",",W312)+1)+1,999)),MapTable!$A:$A,1,0))),"맵없음",
  ""),
IF(ISERROR(FIND(",",W312,FIND(",",W312,FIND(",",W312,FIND(",",W312)+1)+1)+1)),
  IF(OR(ISERROR(VLOOKUP(LEFT(W312,FIND(",",W312)-1),MapTable!$A:$A,1,0)),ISERROR(VLOOKUP(TRIM(MID(W312,FIND(",",W312)+1,FIND(",",W312,FIND(",",W312)+1)-FIND(",",W312)-1)),MapTable!$A:$A,1,0)),ISERROR(VLOOKUP(TRIM(MID(W312,FIND(",",W312,FIND(",",W312)+1)+1,FIND(",",W312,FIND(",",W312,FIND(",",W312)+1)+1)-FIND(",",W312,FIND(",",W312)+1)-1)),MapTable!$A:$A,1,0)),ISERROR(VLOOKUP(TRIM(MID(W312,FIND(",",W312,FIND(",",W312,FIND(",",W312)+1)+1)+1,999)),MapTable!$A:$A,1,0))),"맵없음",
  ""),
)))))</f>
        <v/>
      </c>
      <c r="AC312" t="str">
        <f>IF(ISBLANK(AB312),"",IF(ISERROR(VLOOKUP(AB312,[3]DropTable!$A:$A,1,0)),"드랍없음",""))</f>
        <v/>
      </c>
      <c r="AE312" t="str">
        <f>IF(ISBLANK(AD312),"",IF(ISERROR(VLOOKUP(AD312,[3]DropTable!$A:$A,1,0)),"드랍없음",""))</f>
        <v/>
      </c>
      <c r="AG312">
        <v>9.8000000000000007</v>
      </c>
      <c r="AH312">
        <v>1</v>
      </c>
    </row>
    <row r="313" spans="1:34" x14ac:dyDescent="0.3">
      <c r="A313">
        <v>6</v>
      </c>
      <c r="B313">
        <v>25</v>
      </c>
      <c r="C313">
        <f>IF(OR($L313=TRUE,$A313=0,MOD($A313,ChapterTable!$S$20)&lt;&gt;0),
MAX(0,INT(($B313+ChapterTable!$Q$26+VLOOKUP(SUBSTITUTE(C$1,"성장단계","")&amp;"단계오프셋",ChapterTable!$S:$T,2,0))/ChapterTable!$Q$23)),
MAX(0,INT(($B313+ChapterTable!$S$26+VLOOKUP(SUBSTITUTE(C$1,"성장단계","")&amp;"보스단계오프셋",ChapterTable!$S:$T,2,0))/ChapterTable!$S$23)))</f>
        <v>2</v>
      </c>
      <c r="D313">
        <f>IF(OR($L313=TRUE,$A313=0,MOD($A313,ChapterTable!$S$20)&lt;&gt;0),
MAX(0,INT(($B313+ChapterTable!$Q$26+VLOOKUP(SUBSTITUTE(D$1,"성장단계","")&amp;"단계오프셋",ChapterTable!$S:$T,2,0))/ChapterTable!$Q$23)),
MAX(0,INT(($B313+ChapterTable!$S$26+VLOOKUP(SUBSTITUTE(D$1,"성장단계","")&amp;"보스단계오프셋",ChapterTable!$S:$T,2,0))/ChapterTable!$S$23)))</f>
        <v>2</v>
      </c>
      <c r="E313" s="1">
        <f ca="1">IF(AND($A313=0,$B313=1),
    VLOOKUP(1,ChapterTable!$1:$1048576,MATCH("최종"&amp;SUBSTITUTE(SUBSTITUTE(E$1,"standard",""),"|Float",""),ChapterTable!$1:$1,0),0)*ChapterTable!$Q$17,
  IF(AND($A313=0,$B313=0),
    E314,
  IF($B313=0,
    VLOOKUP($A313,ChapterTable!$1:$1048576,MATCH("최종"&amp;SUBSTITUTE(SUBSTITUTE(E$1,"standard",""),"|Float",""),ChapterTable!$1:$1,0),0),
  IF($B313=1,
    IF($L313=FALSE,
      VLOOKUP($A313,ChapterTable!$1:$1048576,MATCH("최종"&amp;SUBSTITUTE(SUBSTITUTE(E$1,"standard",""),"|Float",""),ChapterTable!$1:$1,0),0),
      VLOOKUP($A313-ChapterTable!$Q$11,ChapterTable!$1:$1048576,MATCH("최종"&amp;SUBSTITUTE(SUBSTITUTE(E$1,"standard",""),"|Float",""),ChapterTable!$1:$1,0),0)*ChapterTable!$Q$14
    ),
  OFFSET(E313,-$B313+IF($L313,1,0),0)*
    (VLOOKUP(SUBSTITUTE(SUBSTITUTE(E$1,"standard",""),"|Float","")&amp;"인게임누적곱배수",ChapterTable!$S:$T,2,0)^C313
    +VLOOKUP(SUBSTITUTE(SUBSTITUTE(E$1,"standard",""),"|Float","")&amp;"인게임누적합배수",ChapterTable!$S:$T,2,0)*C313)
  )
  )
  )
)</f>
        <v>2323.6875</v>
      </c>
      <c r="F313" s="1">
        <f ca="1">IF(AND($A313=0,$B313=1),
    VLOOKUP(1,ChapterTable!$1:$1048576,MATCH("최종"&amp;SUBSTITUTE(SUBSTITUTE(F$1,"standard",""),"|Float",""),ChapterTable!$1:$1,0),0)*ChapterTable!$Q$17,
  IF(AND($A313=0,$B313=0),
    F314,
  IF($B313=0,
    VLOOKUP($A313,ChapterTable!$1:$1048576,MATCH("최종"&amp;SUBSTITUTE(SUBSTITUTE(F$1,"standard",""),"|Float",""),ChapterTable!$1:$1,0),0),
  IF($B313=1,
    IF($L313=FALSE,
      VLOOKUP($A313,ChapterTable!$1:$1048576,MATCH("최종"&amp;SUBSTITUTE(SUBSTITUTE(F$1,"standard",""),"|Float",""),ChapterTable!$1:$1,0),0),
      VLOOKUP($A313-ChapterTable!$Q$11,ChapterTable!$1:$1048576,MATCH("최종"&amp;SUBSTITUTE(SUBSTITUTE(F$1,"standard",""),"|Float",""),ChapterTable!$1:$1,0),0)*ChapterTable!$Q$14
    ),
  OFFSET(F313,-$B313+IF($L313,1,0),0)*
    (VLOOKUP(SUBSTITUTE(SUBSTITUTE(F$1,"standard",""),"|Float","")&amp;"인게임누적곱배수",ChapterTable!$S:$T,2,0)^D313
    +VLOOKUP(SUBSTITUTE(SUBSTITUTE(F$1,"standard",""),"|Float","")&amp;"인게임누적합배수",ChapterTable!$S:$T,2,0)*D313)
  )
  )
  )
)</f>
        <v>1063.125</v>
      </c>
      <c r="G313" t="s">
        <v>76</v>
      </c>
      <c r="J313" t="str">
        <f>IF(ISBLANK(I313),"",
IFERROR(VLOOKUP(I313,[1]StringTable!$1:$1048576,MATCH([1]StringTable!$B$1,[1]StringTable!$1:$1,0),0),
IFERROR(VLOOKUP(I313,[1]InApkStringTable!$1:$1048576,MATCH([1]InApkStringTable!$B$1,[1]InApkStringTable!$1:$1,0),0),
"스트링없음")))</f>
        <v/>
      </c>
      <c r="L313" t="b">
        <v>0</v>
      </c>
      <c r="M313" t="s">
        <v>24</v>
      </c>
      <c r="N313" t="str">
        <f>IF(ISBLANK(M313),"",IF(ISERROR(VLOOKUP(M313,MapTable!$A:$A,1,0)),"맵없음",""))</f>
        <v/>
      </c>
      <c r="O313">
        <f t="shared" si="17"/>
        <v>11</v>
      </c>
      <c r="Q313">
        <f t="shared" si="18"/>
        <v>11</v>
      </c>
      <c r="R313" t="b">
        <f t="shared" ca="1" si="19"/>
        <v>0</v>
      </c>
      <c r="T313" t="b">
        <f t="shared" ca="1" si="20"/>
        <v>0</v>
      </c>
      <c r="V313" t="str">
        <f>IF(ISBLANK(U313),"",IF(ISERROR(VLOOKUP(U313,MapTable!$A:$A,1,0)),"맵없음",""))</f>
        <v/>
      </c>
      <c r="X313" t="str">
        <f>IF(ISBLANK(W313),"",
IF(ISERROR(FIND(",",W313)),
  IF(ISERROR(VLOOKUP(W313,MapTable!$A:$A,1,0)),"맵없음",
  ""),
IF(ISERROR(FIND(",",W313,FIND(",",W313)+1)),
  IF(OR(ISERROR(VLOOKUP(LEFT(W313,FIND(",",W313)-1),MapTable!$A:$A,1,0)),ISERROR(VLOOKUP(TRIM(MID(W313,FIND(",",W313)+1,999)),MapTable!$A:$A,1,0))),"맵없음",
  ""),
IF(ISERROR(FIND(",",W313,FIND(",",W313,FIND(",",W313)+1)+1)),
  IF(OR(ISERROR(VLOOKUP(LEFT(W313,FIND(",",W313)-1),MapTable!$A:$A,1,0)),ISERROR(VLOOKUP(TRIM(MID(W313,FIND(",",W313)+1,FIND(",",W313,FIND(",",W313)+1)-FIND(",",W313)-1)),MapTable!$A:$A,1,0)),ISERROR(VLOOKUP(TRIM(MID(W313,FIND(",",W313,FIND(",",W313)+1)+1,999)),MapTable!$A:$A,1,0))),"맵없음",
  ""),
IF(ISERROR(FIND(",",W313,FIND(",",W313,FIND(",",W313,FIND(",",W313)+1)+1)+1)),
  IF(OR(ISERROR(VLOOKUP(LEFT(W313,FIND(",",W313)-1),MapTable!$A:$A,1,0)),ISERROR(VLOOKUP(TRIM(MID(W313,FIND(",",W313)+1,FIND(",",W313,FIND(",",W313)+1)-FIND(",",W313)-1)),MapTable!$A:$A,1,0)),ISERROR(VLOOKUP(TRIM(MID(W313,FIND(",",W313,FIND(",",W313)+1)+1,FIND(",",W313,FIND(",",W313,FIND(",",W313)+1)+1)-FIND(",",W313,FIND(",",W313)+1)-1)),MapTable!$A:$A,1,0)),ISERROR(VLOOKUP(TRIM(MID(W313,FIND(",",W313,FIND(",",W313,FIND(",",W313)+1)+1)+1,999)),MapTable!$A:$A,1,0))),"맵없음",
  ""),
)))))</f>
        <v/>
      </c>
      <c r="AC313" t="str">
        <f>IF(ISBLANK(AB313),"",IF(ISERROR(VLOOKUP(AB313,[3]DropTable!$A:$A,1,0)),"드랍없음",""))</f>
        <v/>
      </c>
      <c r="AE313" t="str">
        <f>IF(ISBLANK(AD313),"",IF(ISERROR(VLOOKUP(AD313,[3]DropTable!$A:$A,1,0)),"드랍없음",""))</f>
        <v/>
      </c>
      <c r="AG313">
        <v>9.8000000000000007</v>
      </c>
      <c r="AH313">
        <v>1</v>
      </c>
    </row>
    <row r="314" spans="1:34" x14ac:dyDescent="0.3">
      <c r="A314">
        <v>6</v>
      </c>
      <c r="B314">
        <v>26</v>
      </c>
      <c r="C314">
        <f>IF(OR($L314=TRUE,$A314=0,MOD($A314,ChapterTable!$S$20)&lt;&gt;0),
MAX(0,INT(($B314+ChapterTable!$Q$26+VLOOKUP(SUBSTITUTE(C$1,"성장단계","")&amp;"단계오프셋",ChapterTable!$S:$T,2,0))/ChapterTable!$Q$23)),
MAX(0,INT(($B314+ChapterTable!$S$26+VLOOKUP(SUBSTITUTE(C$1,"성장단계","")&amp;"보스단계오프셋",ChapterTable!$S:$T,2,0))/ChapterTable!$S$23)))</f>
        <v>3</v>
      </c>
      <c r="D314">
        <f>IF(OR($L314=TRUE,$A314=0,MOD($A314,ChapterTable!$S$20)&lt;&gt;0),
MAX(0,INT(($B314+ChapterTable!$Q$26+VLOOKUP(SUBSTITUTE(D$1,"성장단계","")&amp;"단계오프셋",ChapterTable!$S:$T,2,0))/ChapterTable!$Q$23)),
MAX(0,INT(($B314+ChapterTable!$S$26+VLOOKUP(SUBSTITUTE(D$1,"성장단계","")&amp;"보스단계오프셋",ChapterTable!$S:$T,2,0))/ChapterTable!$S$23)))</f>
        <v>2</v>
      </c>
      <c r="E314" s="1">
        <f ca="1">IF(AND($A314=0,$B314=1),
    VLOOKUP(1,ChapterTable!$1:$1048576,MATCH("최종"&amp;SUBSTITUTE(SUBSTITUTE(E$1,"standard",""),"|Float",""),ChapterTable!$1:$1,0),0)*ChapterTable!$Q$17,
  IF(AND($A314=0,$B314=0),
    E315,
  IF($B314=0,
    VLOOKUP($A314,ChapterTable!$1:$1048576,MATCH("최종"&amp;SUBSTITUTE(SUBSTITUTE(E$1,"standard",""),"|Float",""),ChapterTable!$1:$1,0),0),
  IF($B314=1,
    IF($L314=FALSE,
      VLOOKUP($A314,ChapterTable!$1:$1048576,MATCH("최종"&amp;SUBSTITUTE(SUBSTITUTE(E$1,"standard",""),"|Float",""),ChapterTable!$1:$1,0),0),
      VLOOKUP($A314-ChapterTable!$Q$11,ChapterTable!$1:$1048576,MATCH("최종"&amp;SUBSTITUTE(SUBSTITUTE(E$1,"standard",""),"|Float",""),ChapterTable!$1:$1,0),0)*ChapterTable!$Q$14
    ),
  OFFSET(E314,-$B314+IF($L314,1,0),0)*
    (VLOOKUP(SUBSTITUTE(SUBSTITUTE(E$1,"standard",""),"|Float","")&amp;"인게임누적곱배수",ChapterTable!$S:$T,2,0)^C314
    +VLOOKUP(SUBSTITUTE(SUBSTITUTE(E$1,"standard",""),"|Float","")&amp;"인게임누적합배수",ChapterTable!$S:$T,2,0)*C314)
  )
  )
  )
)</f>
        <v>2802.0937499999995</v>
      </c>
      <c r="F314" s="1">
        <f ca="1">IF(AND($A314=0,$B314=1),
    VLOOKUP(1,ChapterTable!$1:$1048576,MATCH("최종"&amp;SUBSTITUTE(SUBSTITUTE(F$1,"standard",""),"|Float",""),ChapterTable!$1:$1,0),0)*ChapterTable!$Q$17,
  IF(AND($A314=0,$B314=0),
    F315,
  IF($B314=0,
    VLOOKUP($A314,ChapterTable!$1:$1048576,MATCH("최종"&amp;SUBSTITUTE(SUBSTITUTE(F$1,"standard",""),"|Float",""),ChapterTable!$1:$1,0),0),
  IF($B314=1,
    IF($L314=FALSE,
      VLOOKUP($A314,ChapterTable!$1:$1048576,MATCH("최종"&amp;SUBSTITUTE(SUBSTITUTE(F$1,"standard",""),"|Float",""),ChapterTable!$1:$1,0),0),
      VLOOKUP($A314-ChapterTable!$Q$11,ChapterTable!$1:$1048576,MATCH("최종"&amp;SUBSTITUTE(SUBSTITUTE(F$1,"standard",""),"|Float",""),ChapterTable!$1:$1,0),0)*ChapterTable!$Q$14
    ),
  OFFSET(F314,-$B314+IF($L314,1,0),0)*
    (VLOOKUP(SUBSTITUTE(SUBSTITUTE(F$1,"standard",""),"|Float","")&amp;"인게임누적곱배수",ChapterTable!$S:$T,2,0)^D314
    +VLOOKUP(SUBSTITUTE(SUBSTITUTE(F$1,"standard",""),"|Float","")&amp;"인게임누적합배수",ChapterTable!$S:$T,2,0)*D314)
  )
  )
  )
)</f>
        <v>1063.125</v>
      </c>
      <c r="G314" t="s">
        <v>76</v>
      </c>
      <c r="J314" t="str">
        <f>IF(ISBLANK(I314),"",
IFERROR(VLOOKUP(I314,[1]StringTable!$1:$1048576,MATCH([1]StringTable!$B$1,[1]StringTable!$1:$1,0),0),
IFERROR(VLOOKUP(I314,[1]InApkStringTable!$1:$1048576,MATCH([1]InApkStringTable!$B$1,[1]InApkStringTable!$1:$1,0),0),
"스트링없음")))</f>
        <v/>
      </c>
      <c r="L314" t="b">
        <v>0</v>
      </c>
      <c r="M314" t="s">
        <v>24</v>
      </c>
      <c r="N314" t="str">
        <f>IF(ISBLANK(M314),"",IF(ISERROR(VLOOKUP(M314,MapTable!$A:$A,1,0)),"맵없음",""))</f>
        <v/>
      </c>
      <c r="O314">
        <f t="shared" si="17"/>
        <v>3</v>
      </c>
      <c r="Q314">
        <f t="shared" si="18"/>
        <v>3</v>
      </c>
      <c r="R314" t="b">
        <f t="shared" ca="1" si="19"/>
        <v>0</v>
      </c>
      <c r="T314" t="b">
        <f t="shared" ca="1" si="20"/>
        <v>0</v>
      </c>
      <c r="V314" t="str">
        <f>IF(ISBLANK(U314),"",IF(ISERROR(VLOOKUP(U314,MapTable!$A:$A,1,0)),"맵없음",""))</f>
        <v/>
      </c>
      <c r="X314" t="str">
        <f>IF(ISBLANK(W314),"",
IF(ISERROR(FIND(",",W314)),
  IF(ISERROR(VLOOKUP(W314,MapTable!$A:$A,1,0)),"맵없음",
  ""),
IF(ISERROR(FIND(",",W314,FIND(",",W314)+1)),
  IF(OR(ISERROR(VLOOKUP(LEFT(W314,FIND(",",W314)-1),MapTable!$A:$A,1,0)),ISERROR(VLOOKUP(TRIM(MID(W314,FIND(",",W314)+1,999)),MapTable!$A:$A,1,0))),"맵없음",
  ""),
IF(ISERROR(FIND(",",W314,FIND(",",W314,FIND(",",W314)+1)+1)),
  IF(OR(ISERROR(VLOOKUP(LEFT(W314,FIND(",",W314)-1),MapTable!$A:$A,1,0)),ISERROR(VLOOKUP(TRIM(MID(W314,FIND(",",W314)+1,FIND(",",W314,FIND(",",W314)+1)-FIND(",",W314)-1)),MapTable!$A:$A,1,0)),ISERROR(VLOOKUP(TRIM(MID(W314,FIND(",",W314,FIND(",",W314)+1)+1,999)),MapTable!$A:$A,1,0))),"맵없음",
  ""),
IF(ISERROR(FIND(",",W314,FIND(",",W314,FIND(",",W314,FIND(",",W314)+1)+1)+1)),
  IF(OR(ISERROR(VLOOKUP(LEFT(W314,FIND(",",W314)-1),MapTable!$A:$A,1,0)),ISERROR(VLOOKUP(TRIM(MID(W314,FIND(",",W314)+1,FIND(",",W314,FIND(",",W314)+1)-FIND(",",W314)-1)),MapTable!$A:$A,1,0)),ISERROR(VLOOKUP(TRIM(MID(W314,FIND(",",W314,FIND(",",W314)+1)+1,FIND(",",W314,FIND(",",W314,FIND(",",W314)+1)+1)-FIND(",",W314,FIND(",",W314)+1)-1)),MapTable!$A:$A,1,0)),ISERROR(VLOOKUP(TRIM(MID(W314,FIND(",",W314,FIND(",",W314,FIND(",",W314)+1)+1)+1,999)),MapTable!$A:$A,1,0))),"맵없음",
  ""),
)))))</f>
        <v/>
      </c>
      <c r="AC314" t="str">
        <f>IF(ISBLANK(AB314),"",IF(ISERROR(VLOOKUP(AB314,[3]DropTable!$A:$A,1,0)),"드랍없음",""))</f>
        <v/>
      </c>
      <c r="AE314" t="str">
        <f>IF(ISBLANK(AD314),"",IF(ISERROR(VLOOKUP(AD314,[3]DropTable!$A:$A,1,0)),"드랍없음",""))</f>
        <v/>
      </c>
      <c r="AG314">
        <v>9.8000000000000007</v>
      </c>
      <c r="AH314">
        <v>1</v>
      </c>
    </row>
    <row r="315" spans="1:34" x14ac:dyDescent="0.3">
      <c r="A315">
        <v>6</v>
      </c>
      <c r="B315">
        <v>27</v>
      </c>
      <c r="C315">
        <f>IF(OR($L315=TRUE,$A315=0,MOD($A315,ChapterTable!$S$20)&lt;&gt;0),
MAX(0,INT(($B315+ChapterTable!$Q$26+VLOOKUP(SUBSTITUTE(C$1,"성장단계","")&amp;"단계오프셋",ChapterTable!$S:$T,2,0))/ChapterTable!$Q$23)),
MAX(0,INT(($B315+ChapterTable!$S$26+VLOOKUP(SUBSTITUTE(C$1,"성장단계","")&amp;"보스단계오프셋",ChapterTable!$S:$T,2,0))/ChapterTable!$S$23)))</f>
        <v>3</v>
      </c>
      <c r="D315">
        <f>IF(OR($L315=TRUE,$A315=0,MOD($A315,ChapterTable!$S$20)&lt;&gt;0),
MAX(0,INT(($B315+ChapterTable!$Q$26+VLOOKUP(SUBSTITUTE(D$1,"성장단계","")&amp;"단계오프셋",ChapterTable!$S:$T,2,0))/ChapterTable!$Q$23)),
MAX(0,INT(($B315+ChapterTable!$S$26+VLOOKUP(SUBSTITUTE(D$1,"성장단계","")&amp;"보스단계오프셋",ChapterTable!$S:$T,2,0))/ChapterTable!$S$23)))</f>
        <v>2</v>
      </c>
      <c r="E315" s="1">
        <f ca="1">IF(AND($A315=0,$B315=1),
    VLOOKUP(1,ChapterTable!$1:$1048576,MATCH("최종"&amp;SUBSTITUTE(SUBSTITUTE(E$1,"standard",""),"|Float",""),ChapterTable!$1:$1,0),0)*ChapterTable!$Q$17,
  IF(AND($A315=0,$B315=0),
    E316,
  IF($B315=0,
    VLOOKUP($A315,ChapterTable!$1:$1048576,MATCH("최종"&amp;SUBSTITUTE(SUBSTITUTE(E$1,"standard",""),"|Float",""),ChapterTable!$1:$1,0),0),
  IF($B315=1,
    IF($L315=FALSE,
      VLOOKUP($A315,ChapterTable!$1:$1048576,MATCH("최종"&amp;SUBSTITUTE(SUBSTITUTE(E$1,"standard",""),"|Float",""),ChapterTable!$1:$1,0),0),
      VLOOKUP($A315-ChapterTable!$Q$11,ChapterTable!$1:$1048576,MATCH("최종"&amp;SUBSTITUTE(SUBSTITUTE(E$1,"standard",""),"|Float",""),ChapterTable!$1:$1,0),0)*ChapterTable!$Q$14
    ),
  OFFSET(E315,-$B315+IF($L315,1,0),0)*
    (VLOOKUP(SUBSTITUTE(SUBSTITUTE(E$1,"standard",""),"|Float","")&amp;"인게임누적곱배수",ChapterTable!$S:$T,2,0)^C315
    +VLOOKUP(SUBSTITUTE(SUBSTITUTE(E$1,"standard",""),"|Float","")&amp;"인게임누적합배수",ChapterTable!$S:$T,2,0)*C315)
  )
  )
  )
)</f>
        <v>2802.0937499999995</v>
      </c>
      <c r="F315" s="1">
        <f ca="1">IF(AND($A315=0,$B315=1),
    VLOOKUP(1,ChapterTable!$1:$1048576,MATCH("최종"&amp;SUBSTITUTE(SUBSTITUTE(F$1,"standard",""),"|Float",""),ChapterTable!$1:$1,0),0)*ChapterTable!$Q$17,
  IF(AND($A315=0,$B315=0),
    F316,
  IF($B315=0,
    VLOOKUP($A315,ChapterTable!$1:$1048576,MATCH("최종"&amp;SUBSTITUTE(SUBSTITUTE(F$1,"standard",""),"|Float",""),ChapterTable!$1:$1,0),0),
  IF($B315=1,
    IF($L315=FALSE,
      VLOOKUP($A315,ChapterTable!$1:$1048576,MATCH("최종"&amp;SUBSTITUTE(SUBSTITUTE(F$1,"standard",""),"|Float",""),ChapterTable!$1:$1,0),0),
      VLOOKUP($A315-ChapterTable!$Q$11,ChapterTable!$1:$1048576,MATCH("최종"&amp;SUBSTITUTE(SUBSTITUTE(F$1,"standard",""),"|Float",""),ChapterTable!$1:$1,0),0)*ChapterTable!$Q$14
    ),
  OFFSET(F315,-$B315+IF($L315,1,0),0)*
    (VLOOKUP(SUBSTITUTE(SUBSTITUTE(F$1,"standard",""),"|Float","")&amp;"인게임누적곱배수",ChapterTable!$S:$T,2,0)^D315
    +VLOOKUP(SUBSTITUTE(SUBSTITUTE(F$1,"standard",""),"|Float","")&amp;"인게임누적합배수",ChapterTable!$S:$T,2,0)*D315)
  )
  )
  )
)</f>
        <v>1063.125</v>
      </c>
      <c r="G315" t="s">
        <v>76</v>
      </c>
      <c r="J315" t="str">
        <f>IF(ISBLANK(I315),"",
IFERROR(VLOOKUP(I315,[1]StringTable!$1:$1048576,MATCH([1]StringTable!$B$1,[1]StringTable!$1:$1,0),0),
IFERROR(VLOOKUP(I315,[1]InApkStringTable!$1:$1048576,MATCH([1]InApkStringTable!$B$1,[1]InApkStringTable!$1:$1,0),0),
"스트링없음")))</f>
        <v/>
      </c>
      <c r="L315" t="b">
        <v>0</v>
      </c>
      <c r="M315" t="s">
        <v>24</v>
      </c>
      <c r="N315" t="str">
        <f>IF(ISBLANK(M315),"",IF(ISERROR(VLOOKUP(M315,MapTable!$A:$A,1,0)),"맵없음",""))</f>
        <v/>
      </c>
      <c r="O315">
        <f t="shared" si="17"/>
        <v>3</v>
      </c>
      <c r="Q315">
        <f t="shared" si="18"/>
        <v>3</v>
      </c>
      <c r="R315" t="b">
        <f t="shared" ca="1" si="19"/>
        <v>0</v>
      </c>
      <c r="T315" t="b">
        <f t="shared" ca="1" si="20"/>
        <v>0</v>
      </c>
      <c r="V315" t="str">
        <f>IF(ISBLANK(U315),"",IF(ISERROR(VLOOKUP(U315,MapTable!$A:$A,1,0)),"맵없음",""))</f>
        <v/>
      </c>
      <c r="X315" t="str">
        <f>IF(ISBLANK(W315),"",
IF(ISERROR(FIND(",",W315)),
  IF(ISERROR(VLOOKUP(W315,MapTable!$A:$A,1,0)),"맵없음",
  ""),
IF(ISERROR(FIND(",",W315,FIND(",",W315)+1)),
  IF(OR(ISERROR(VLOOKUP(LEFT(W315,FIND(",",W315)-1),MapTable!$A:$A,1,0)),ISERROR(VLOOKUP(TRIM(MID(W315,FIND(",",W315)+1,999)),MapTable!$A:$A,1,0))),"맵없음",
  ""),
IF(ISERROR(FIND(",",W315,FIND(",",W315,FIND(",",W315)+1)+1)),
  IF(OR(ISERROR(VLOOKUP(LEFT(W315,FIND(",",W315)-1),MapTable!$A:$A,1,0)),ISERROR(VLOOKUP(TRIM(MID(W315,FIND(",",W315)+1,FIND(",",W315,FIND(",",W315)+1)-FIND(",",W315)-1)),MapTable!$A:$A,1,0)),ISERROR(VLOOKUP(TRIM(MID(W315,FIND(",",W315,FIND(",",W315)+1)+1,999)),MapTable!$A:$A,1,0))),"맵없음",
  ""),
IF(ISERROR(FIND(",",W315,FIND(",",W315,FIND(",",W315,FIND(",",W315)+1)+1)+1)),
  IF(OR(ISERROR(VLOOKUP(LEFT(W315,FIND(",",W315)-1),MapTable!$A:$A,1,0)),ISERROR(VLOOKUP(TRIM(MID(W315,FIND(",",W315)+1,FIND(",",W315,FIND(",",W315)+1)-FIND(",",W315)-1)),MapTable!$A:$A,1,0)),ISERROR(VLOOKUP(TRIM(MID(W315,FIND(",",W315,FIND(",",W315)+1)+1,FIND(",",W315,FIND(",",W315,FIND(",",W315)+1)+1)-FIND(",",W315,FIND(",",W315)+1)-1)),MapTable!$A:$A,1,0)),ISERROR(VLOOKUP(TRIM(MID(W315,FIND(",",W315,FIND(",",W315,FIND(",",W315)+1)+1)+1,999)),MapTable!$A:$A,1,0))),"맵없음",
  ""),
)))))</f>
        <v/>
      </c>
      <c r="AC315" t="str">
        <f>IF(ISBLANK(AB315),"",IF(ISERROR(VLOOKUP(AB315,[3]DropTable!$A:$A,1,0)),"드랍없음",""))</f>
        <v/>
      </c>
      <c r="AE315" t="str">
        <f>IF(ISBLANK(AD315),"",IF(ISERROR(VLOOKUP(AD315,[3]DropTable!$A:$A,1,0)),"드랍없음",""))</f>
        <v/>
      </c>
      <c r="AG315">
        <v>9.8000000000000007</v>
      </c>
      <c r="AH315">
        <v>1</v>
      </c>
    </row>
    <row r="316" spans="1:34" x14ac:dyDescent="0.3">
      <c r="A316">
        <v>6</v>
      </c>
      <c r="B316">
        <v>28</v>
      </c>
      <c r="C316">
        <f>IF(OR($L316=TRUE,$A316=0,MOD($A316,ChapterTable!$S$20)&lt;&gt;0),
MAX(0,INT(($B316+ChapterTable!$Q$26+VLOOKUP(SUBSTITUTE(C$1,"성장단계","")&amp;"단계오프셋",ChapterTable!$S:$T,2,0))/ChapterTable!$Q$23)),
MAX(0,INT(($B316+ChapterTable!$S$26+VLOOKUP(SUBSTITUTE(C$1,"성장단계","")&amp;"보스단계오프셋",ChapterTable!$S:$T,2,0))/ChapterTable!$S$23)))</f>
        <v>3</v>
      </c>
      <c r="D316">
        <f>IF(OR($L316=TRUE,$A316=0,MOD($A316,ChapterTable!$S$20)&lt;&gt;0),
MAX(0,INT(($B316+ChapterTable!$Q$26+VLOOKUP(SUBSTITUTE(D$1,"성장단계","")&amp;"단계오프셋",ChapterTable!$S:$T,2,0))/ChapterTable!$Q$23)),
MAX(0,INT(($B316+ChapterTable!$S$26+VLOOKUP(SUBSTITUTE(D$1,"성장단계","")&amp;"보스단계오프셋",ChapterTable!$S:$T,2,0))/ChapterTable!$S$23)))</f>
        <v>2</v>
      </c>
      <c r="E316" s="1">
        <f ca="1">IF(AND($A316=0,$B316=1),
    VLOOKUP(1,ChapterTable!$1:$1048576,MATCH("최종"&amp;SUBSTITUTE(SUBSTITUTE(E$1,"standard",""),"|Float",""),ChapterTable!$1:$1,0),0)*ChapterTable!$Q$17,
  IF(AND($A316=0,$B316=0),
    E317,
  IF($B316=0,
    VLOOKUP($A316,ChapterTable!$1:$1048576,MATCH("최종"&amp;SUBSTITUTE(SUBSTITUTE(E$1,"standard",""),"|Float",""),ChapterTable!$1:$1,0),0),
  IF($B316=1,
    IF($L316=FALSE,
      VLOOKUP($A316,ChapterTable!$1:$1048576,MATCH("최종"&amp;SUBSTITUTE(SUBSTITUTE(E$1,"standard",""),"|Float",""),ChapterTable!$1:$1,0),0),
      VLOOKUP($A316-ChapterTable!$Q$11,ChapterTable!$1:$1048576,MATCH("최종"&amp;SUBSTITUTE(SUBSTITUTE(E$1,"standard",""),"|Float",""),ChapterTable!$1:$1,0),0)*ChapterTable!$Q$14
    ),
  OFFSET(E316,-$B316+IF($L316,1,0),0)*
    (VLOOKUP(SUBSTITUTE(SUBSTITUTE(E$1,"standard",""),"|Float","")&amp;"인게임누적곱배수",ChapterTable!$S:$T,2,0)^C316
    +VLOOKUP(SUBSTITUTE(SUBSTITUTE(E$1,"standard",""),"|Float","")&amp;"인게임누적합배수",ChapterTable!$S:$T,2,0)*C316)
  )
  )
  )
)</f>
        <v>2802.0937499999995</v>
      </c>
      <c r="F316" s="1">
        <f ca="1">IF(AND($A316=0,$B316=1),
    VLOOKUP(1,ChapterTable!$1:$1048576,MATCH("최종"&amp;SUBSTITUTE(SUBSTITUTE(F$1,"standard",""),"|Float",""),ChapterTable!$1:$1,0),0)*ChapterTable!$Q$17,
  IF(AND($A316=0,$B316=0),
    F317,
  IF($B316=0,
    VLOOKUP($A316,ChapterTable!$1:$1048576,MATCH("최종"&amp;SUBSTITUTE(SUBSTITUTE(F$1,"standard",""),"|Float",""),ChapterTable!$1:$1,0),0),
  IF($B316=1,
    IF($L316=FALSE,
      VLOOKUP($A316,ChapterTable!$1:$1048576,MATCH("최종"&amp;SUBSTITUTE(SUBSTITUTE(F$1,"standard",""),"|Float",""),ChapterTable!$1:$1,0),0),
      VLOOKUP($A316-ChapterTable!$Q$11,ChapterTable!$1:$1048576,MATCH("최종"&amp;SUBSTITUTE(SUBSTITUTE(F$1,"standard",""),"|Float",""),ChapterTable!$1:$1,0),0)*ChapterTable!$Q$14
    ),
  OFFSET(F316,-$B316+IF($L316,1,0),0)*
    (VLOOKUP(SUBSTITUTE(SUBSTITUTE(F$1,"standard",""),"|Float","")&amp;"인게임누적곱배수",ChapterTable!$S:$T,2,0)^D316
    +VLOOKUP(SUBSTITUTE(SUBSTITUTE(F$1,"standard",""),"|Float","")&amp;"인게임누적합배수",ChapterTable!$S:$T,2,0)*D316)
  )
  )
  )
)</f>
        <v>1063.125</v>
      </c>
      <c r="G316" t="s">
        <v>76</v>
      </c>
      <c r="J316" t="str">
        <f>IF(ISBLANK(I316),"",
IFERROR(VLOOKUP(I316,[1]StringTable!$1:$1048576,MATCH([1]StringTable!$B$1,[1]StringTable!$1:$1,0),0),
IFERROR(VLOOKUP(I316,[1]InApkStringTable!$1:$1048576,MATCH([1]InApkStringTable!$B$1,[1]InApkStringTable!$1:$1,0),0),
"스트링없음")))</f>
        <v/>
      </c>
      <c r="L316" t="b">
        <v>0</v>
      </c>
      <c r="M316" t="s">
        <v>24</v>
      </c>
      <c r="N316" t="str">
        <f>IF(ISBLANK(M316),"",IF(ISERROR(VLOOKUP(M316,MapTable!$A:$A,1,0)),"맵없음",""))</f>
        <v/>
      </c>
      <c r="O316">
        <f t="shared" si="17"/>
        <v>3</v>
      </c>
      <c r="Q316">
        <f t="shared" si="18"/>
        <v>3</v>
      </c>
      <c r="R316" t="b">
        <f t="shared" ca="1" si="19"/>
        <v>0</v>
      </c>
      <c r="T316" t="b">
        <f t="shared" ca="1" si="20"/>
        <v>0</v>
      </c>
      <c r="V316" t="str">
        <f>IF(ISBLANK(U316),"",IF(ISERROR(VLOOKUP(U316,MapTable!$A:$A,1,0)),"맵없음",""))</f>
        <v/>
      </c>
      <c r="X316" t="str">
        <f>IF(ISBLANK(W316),"",
IF(ISERROR(FIND(",",W316)),
  IF(ISERROR(VLOOKUP(W316,MapTable!$A:$A,1,0)),"맵없음",
  ""),
IF(ISERROR(FIND(",",W316,FIND(",",W316)+1)),
  IF(OR(ISERROR(VLOOKUP(LEFT(W316,FIND(",",W316)-1),MapTable!$A:$A,1,0)),ISERROR(VLOOKUP(TRIM(MID(W316,FIND(",",W316)+1,999)),MapTable!$A:$A,1,0))),"맵없음",
  ""),
IF(ISERROR(FIND(",",W316,FIND(",",W316,FIND(",",W316)+1)+1)),
  IF(OR(ISERROR(VLOOKUP(LEFT(W316,FIND(",",W316)-1),MapTable!$A:$A,1,0)),ISERROR(VLOOKUP(TRIM(MID(W316,FIND(",",W316)+1,FIND(",",W316,FIND(",",W316)+1)-FIND(",",W316)-1)),MapTable!$A:$A,1,0)),ISERROR(VLOOKUP(TRIM(MID(W316,FIND(",",W316,FIND(",",W316)+1)+1,999)),MapTable!$A:$A,1,0))),"맵없음",
  ""),
IF(ISERROR(FIND(",",W316,FIND(",",W316,FIND(",",W316,FIND(",",W316)+1)+1)+1)),
  IF(OR(ISERROR(VLOOKUP(LEFT(W316,FIND(",",W316)-1),MapTable!$A:$A,1,0)),ISERROR(VLOOKUP(TRIM(MID(W316,FIND(",",W316)+1,FIND(",",W316,FIND(",",W316)+1)-FIND(",",W316)-1)),MapTable!$A:$A,1,0)),ISERROR(VLOOKUP(TRIM(MID(W316,FIND(",",W316,FIND(",",W316)+1)+1,FIND(",",W316,FIND(",",W316,FIND(",",W316)+1)+1)-FIND(",",W316,FIND(",",W316)+1)-1)),MapTable!$A:$A,1,0)),ISERROR(VLOOKUP(TRIM(MID(W316,FIND(",",W316,FIND(",",W316,FIND(",",W316)+1)+1)+1,999)),MapTable!$A:$A,1,0))),"맵없음",
  ""),
)))))</f>
        <v/>
      </c>
      <c r="AC316" t="str">
        <f>IF(ISBLANK(AB316),"",IF(ISERROR(VLOOKUP(AB316,[3]DropTable!$A:$A,1,0)),"드랍없음",""))</f>
        <v/>
      </c>
      <c r="AE316" t="str">
        <f>IF(ISBLANK(AD316),"",IF(ISERROR(VLOOKUP(AD316,[3]DropTable!$A:$A,1,0)),"드랍없음",""))</f>
        <v/>
      </c>
      <c r="AG316">
        <v>9.8000000000000007</v>
      </c>
      <c r="AH316">
        <v>1</v>
      </c>
    </row>
    <row r="317" spans="1:34" x14ac:dyDescent="0.3">
      <c r="A317">
        <v>6</v>
      </c>
      <c r="B317">
        <v>29</v>
      </c>
      <c r="C317">
        <f>IF(OR($L317=TRUE,$A317=0,MOD($A317,ChapterTable!$S$20)&lt;&gt;0),
MAX(0,INT(($B317+ChapterTable!$Q$26+VLOOKUP(SUBSTITUTE(C$1,"성장단계","")&amp;"단계오프셋",ChapterTable!$S:$T,2,0))/ChapterTable!$Q$23)),
MAX(0,INT(($B317+ChapterTable!$S$26+VLOOKUP(SUBSTITUTE(C$1,"성장단계","")&amp;"보스단계오프셋",ChapterTable!$S:$T,2,0))/ChapterTable!$S$23)))</f>
        <v>3</v>
      </c>
      <c r="D317">
        <f>IF(OR($L317=TRUE,$A317=0,MOD($A317,ChapterTable!$S$20)&lt;&gt;0),
MAX(0,INT(($B317+ChapterTable!$Q$26+VLOOKUP(SUBSTITUTE(D$1,"성장단계","")&amp;"단계오프셋",ChapterTable!$S:$T,2,0))/ChapterTable!$Q$23)),
MAX(0,INT(($B317+ChapterTable!$S$26+VLOOKUP(SUBSTITUTE(D$1,"성장단계","")&amp;"보스단계오프셋",ChapterTable!$S:$T,2,0))/ChapterTable!$S$23)))</f>
        <v>2</v>
      </c>
      <c r="E317" s="1">
        <f ca="1">IF(AND($A317=0,$B317=1),
    VLOOKUP(1,ChapterTable!$1:$1048576,MATCH("최종"&amp;SUBSTITUTE(SUBSTITUTE(E$1,"standard",""),"|Float",""),ChapterTable!$1:$1,0),0)*ChapterTable!$Q$17,
  IF(AND($A317=0,$B317=0),
    E318,
  IF($B317=0,
    VLOOKUP($A317,ChapterTable!$1:$1048576,MATCH("최종"&amp;SUBSTITUTE(SUBSTITUTE(E$1,"standard",""),"|Float",""),ChapterTable!$1:$1,0),0),
  IF($B317=1,
    IF($L317=FALSE,
      VLOOKUP($A317,ChapterTable!$1:$1048576,MATCH("최종"&amp;SUBSTITUTE(SUBSTITUTE(E$1,"standard",""),"|Float",""),ChapterTable!$1:$1,0),0),
      VLOOKUP($A317-ChapterTable!$Q$11,ChapterTable!$1:$1048576,MATCH("최종"&amp;SUBSTITUTE(SUBSTITUTE(E$1,"standard",""),"|Float",""),ChapterTable!$1:$1,0),0)*ChapterTable!$Q$14
    ),
  OFFSET(E317,-$B317+IF($L317,1,0),0)*
    (VLOOKUP(SUBSTITUTE(SUBSTITUTE(E$1,"standard",""),"|Float","")&amp;"인게임누적곱배수",ChapterTable!$S:$T,2,0)^C317
    +VLOOKUP(SUBSTITUTE(SUBSTITUTE(E$1,"standard",""),"|Float","")&amp;"인게임누적합배수",ChapterTable!$S:$T,2,0)*C317)
  )
  )
  )
)</f>
        <v>2802.0937499999995</v>
      </c>
      <c r="F317" s="1">
        <f ca="1">IF(AND($A317=0,$B317=1),
    VLOOKUP(1,ChapterTable!$1:$1048576,MATCH("최종"&amp;SUBSTITUTE(SUBSTITUTE(F$1,"standard",""),"|Float",""),ChapterTable!$1:$1,0),0)*ChapterTable!$Q$17,
  IF(AND($A317=0,$B317=0),
    F318,
  IF($B317=0,
    VLOOKUP($A317,ChapterTable!$1:$1048576,MATCH("최종"&amp;SUBSTITUTE(SUBSTITUTE(F$1,"standard",""),"|Float",""),ChapterTable!$1:$1,0),0),
  IF($B317=1,
    IF($L317=FALSE,
      VLOOKUP($A317,ChapterTable!$1:$1048576,MATCH("최종"&amp;SUBSTITUTE(SUBSTITUTE(F$1,"standard",""),"|Float",""),ChapterTable!$1:$1,0),0),
      VLOOKUP($A317-ChapterTable!$Q$11,ChapterTable!$1:$1048576,MATCH("최종"&amp;SUBSTITUTE(SUBSTITUTE(F$1,"standard",""),"|Float",""),ChapterTable!$1:$1,0),0)*ChapterTable!$Q$14
    ),
  OFFSET(F317,-$B317+IF($L317,1,0),0)*
    (VLOOKUP(SUBSTITUTE(SUBSTITUTE(F$1,"standard",""),"|Float","")&amp;"인게임누적곱배수",ChapterTable!$S:$T,2,0)^D317
    +VLOOKUP(SUBSTITUTE(SUBSTITUTE(F$1,"standard",""),"|Float","")&amp;"인게임누적합배수",ChapterTable!$S:$T,2,0)*D317)
  )
  )
  )
)</f>
        <v>1063.125</v>
      </c>
      <c r="G317" t="s">
        <v>76</v>
      </c>
      <c r="J317" t="str">
        <f>IF(ISBLANK(I317),"",
IFERROR(VLOOKUP(I317,[1]StringTable!$1:$1048576,MATCH([1]StringTable!$B$1,[1]StringTable!$1:$1,0),0),
IFERROR(VLOOKUP(I317,[1]InApkStringTable!$1:$1048576,MATCH([1]InApkStringTable!$B$1,[1]InApkStringTable!$1:$1,0),0),
"스트링없음")))</f>
        <v/>
      </c>
      <c r="L317" t="b">
        <v>0</v>
      </c>
      <c r="M317" t="s">
        <v>24</v>
      </c>
      <c r="N317" t="str">
        <f>IF(ISBLANK(M317),"",IF(ISERROR(VLOOKUP(M317,MapTable!$A:$A,1,0)),"맵없음",""))</f>
        <v/>
      </c>
      <c r="O317">
        <f t="shared" si="17"/>
        <v>93</v>
      </c>
      <c r="Q317">
        <f t="shared" si="18"/>
        <v>93</v>
      </c>
      <c r="R317" t="b">
        <f t="shared" ca="1" si="19"/>
        <v>1</v>
      </c>
      <c r="T317" t="b">
        <f t="shared" ca="1" si="20"/>
        <v>1</v>
      </c>
      <c r="V317" t="str">
        <f>IF(ISBLANK(U317),"",IF(ISERROR(VLOOKUP(U317,MapTable!$A:$A,1,0)),"맵없음",""))</f>
        <v/>
      </c>
      <c r="X317" t="str">
        <f>IF(ISBLANK(W317),"",
IF(ISERROR(FIND(",",W317)),
  IF(ISERROR(VLOOKUP(W317,MapTable!$A:$A,1,0)),"맵없음",
  ""),
IF(ISERROR(FIND(",",W317,FIND(",",W317)+1)),
  IF(OR(ISERROR(VLOOKUP(LEFT(W317,FIND(",",W317)-1),MapTable!$A:$A,1,0)),ISERROR(VLOOKUP(TRIM(MID(W317,FIND(",",W317)+1,999)),MapTable!$A:$A,1,0))),"맵없음",
  ""),
IF(ISERROR(FIND(",",W317,FIND(",",W317,FIND(",",W317)+1)+1)),
  IF(OR(ISERROR(VLOOKUP(LEFT(W317,FIND(",",W317)-1),MapTable!$A:$A,1,0)),ISERROR(VLOOKUP(TRIM(MID(W317,FIND(",",W317)+1,FIND(",",W317,FIND(",",W317)+1)-FIND(",",W317)-1)),MapTable!$A:$A,1,0)),ISERROR(VLOOKUP(TRIM(MID(W317,FIND(",",W317,FIND(",",W317)+1)+1,999)),MapTable!$A:$A,1,0))),"맵없음",
  ""),
IF(ISERROR(FIND(",",W317,FIND(",",W317,FIND(",",W317,FIND(",",W317)+1)+1)+1)),
  IF(OR(ISERROR(VLOOKUP(LEFT(W317,FIND(",",W317)-1),MapTable!$A:$A,1,0)),ISERROR(VLOOKUP(TRIM(MID(W317,FIND(",",W317)+1,FIND(",",W317,FIND(",",W317)+1)-FIND(",",W317)-1)),MapTable!$A:$A,1,0)),ISERROR(VLOOKUP(TRIM(MID(W317,FIND(",",W317,FIND(",",W317)+1)+1,FIND(",",W317,FIND(",",W317,FIND(",",W317)+1)+1)-FIND(",",W317,FIND(",",W317)+1)-1)),MapTable!$A:$A,1,0)),ISERROR(VLOOKUP(TRIM(MID(W317,FIND(",",W317,FIND(",",W317,FIND(",",W317)+1)+1)+1,999)),MapTable!$A:$A,1,0))),"맵없음",
  ""),
)))))</f>
        <v/>
      </c>
      <c r="AC317" t="str">
        <f>IF(ISBLANK(AB317),"",IF(ISERROR(VLOOKUP(AB317,[3]DropTable!$A:$A,1,0)),"드랍없음",""))</f>
        <v/>
      </c>
      <c r="AE317" t="str">
        <f>IF(ISBLANK(AD317),"",IF(ISERROR(VLOOKUP(AD317,[3]DropTable!$A:$A,1,0)),"드랍없음",""))</f>
        <v/>
      </c>
      <c r="AG317">
        <v>9.8000000000000007</v>
      </c>
      <c r="AH317">
        <v>1</v>
      </c>
    </row>
    <row r="318" spans="1:34" x14ac:dyDescent="0.3">
      <c r="A318">
        <v>6</v>
      </c>
      <c r="B318">
        <v>30</v>
      </c>
      <c r="C318">
        <f>IF(OR($L318=TRUE,$A318=0,MOD($A318,ChapterTable!$S$20)&lt;&gt;0),
MAX(0,INT(($B318+ChapterTable!$Q$26+VLOOKUP(SUBSTITUTE(C$1,"성장단계","")&amp;"단계오프셋",ChapterTable!$S:$T,2,0))/ChapterTable!$Q$23)),
MAX(0,INT(($B318+ChapterTable!$S$26+VLOOKUP(SUBSTITUTE(C$1,"성장단계","")&amp;"보스단계오프셋",ChapterTable!$S:$T,2,0))/ChapterTable!$S$23)))</f>
        <v>3</v>
      </c>
      <c r="D318">
        <f>IF(OR($L318=TRUE,$A318=0,MOD($A318,ChapterTable!$S$20)&lt;&gt;0),
MAX(0,INT(($B318+ChapterTable!$Q$26+VLOOKUP(SUBSTITUTE(D$1,"성장단계","")&amp;"단계오프셋",ChapterTable!$S:$T,2,0))/ChapterTable!$Q$23)),
MAX(0,INT(($B318+ChapterTable!$S$26+VLOOKUP(SUBSTITUTE(D$1,"성장단계","")&amp;"보스단계오프셋",ChapterTable!$S:$T,2,0))/ChapterTable!$S$23)))</f>
        <v>2</v>
      </c>
      <c r="E318" s="1">
        <f ca="1">IF(AND($A318=0,$B318=1),
    VLOOKUP(1,ChapterTable!$1:$1048576,MATCH("최종"&amp;SUBSTITUTE(SUBSTITUTE(E$1,"standard",""),"|Float",""),ChapterTable!$1:$1,0),0)*ChapterTable!$Q$17,
  IF(AND($A318=0,$B318=0),
    E319,
  IF($B318=0,
    VLOOKUP($A318,ChapterTable!$1:$1048576,MATCH("최종"&amp;SUBSTITUTE(SUBSTITUTE(E$1,"standard",""),"|Float",""),ChapterTable!$1:$1,0),0),
  IF($B318=1,
    IF($L318=FALSE,
      VLOOKUP($A318,ChapterTable!$1:$1048576,MATCH("최종"&amp;SUBSTITUTE(SUBSTITUTE(E$1,"standard",""),"|Float",""),ChapterTable!$1:$1,0),0),
      VLOOKUP($A318-ChapterTable!$Q$11,ChapterTable!$1:$1048576,MATCH("최종"&amp;SUBSTITUTE(SUBSTITUTE(E$1,"standard",""),"|Float",""),ChapterTable!$1:$1,0),0)*ChapterTable!$Q$14
    ),
  OFFSET(E318,-$B318+IF($L318,1,0),0)*
    (VLOOKUP(SUBSTITUTE(SUBSTITUTE(E$1,"standard",""),"|Float","")&amp;"인게임누적곱배수",ChapterTable!$S:$T,2,0)^C318
    +VLOOKUP(SUBSTITUTE(SUBSTITUTE(E$1,"standard",""),"|Float","")&amp;"인게임누적합배수",ChapterTable!$S:$T,2,0)*C318)
  )
  )
  )
)</f>
        <v>2802.0937499999995</v>
      </c>
      <c r="F318" s="1">
        <f ca="1">IF(AND($A318=0,$B318=1),
    VLOOKUP(1,ChapterTable!$1:$1048576,MATCH("최종"&amp;SUBSTITUTE(SUBSTITUTE(F$1,"standard",""),"|Float",""),ChapterTable!$1:$1,0),0)*ChapterTable!$Q$17,
  IF(AND($A318=0,$B318=0),
    F319,
  IF($B318=0,
    VLOOKUP($A318,ChapterTable!$1:$1048576,MATCH("최종"&amp;SUBSTITUTE(SUBSTITUTE(F$1,"standard",""),"|Float",""),ChapterTable!$1:$1,0),0),
  IF($B318=1,
    IF($L318=FALSE,
      VLOOKUP($A318,ChapterTable!$1:$1048576,MATCH("최종"&amp;SUBSTITUTE(SUBSTITUTE(F$1,"standard",""),"|Float",""),ChapterTable!$1:$1,0),0),
      VLOOKUP($A318-ChapterTable!$Q$11,ChapterTable!$1:$1048576,MATCH("최종"&amp;SUBSTITUTE(SUBSTITUTE(F$1,"standard",""),"|Float",""),ChapterTable!$1:$1,0),0)*ChapterTable!$Q$14
    ),
  OFFSET(F318,-$B318+IF($L318,1,0),0)*
    (VLOOKUP(SUBSTITUTE(SUBSTITUTE(F$1,"standard",""),"|Float","")&amp;"인게임누적곱배수",ChapterTable!$S:$T,2,0)^D318
    +VLOOKUP(SUBSTITUTE(SUBSTITUTE(F$1,"standard",""),"|Float","")&amp;"인게임누적합배수",ChapterTable!$S:$T,2,0)*D318)
  )
  )
  )
)</f>
        <v>1063.125</v>
      </c>
      <c r="G318" t="s">
        <v>76</v>
      </c>
      <c r="J318" t="str">
        <f>IF(ISBLANK(I318),"",
IFERROR(VLOOKUP(I318,[1]StringTable!$1:$1048576,MATCH([1]StringTable!$B$1,[1]StringTable!$1:$1,0),0),
IFERROR(VLOOKUP(I318,[1]InApkStringTable!$1:$1048576,MATCH([1]InApkStringTable!$B$1,[1]InApkStringTable!$1:$1,0),0),
"스트링없음")))</f>
        <v/>
      </c>
      <c r="L318" t="b">
        <v>0</v>
      </c>
      <c r="M318" t="s">
        <v>24</v>
      </c>
      <c r="N318" t="str">
        <f>IF(ISBLANK(M318),"",IF(ISERROR(VLOOKUP(M318,MapTable!$A:$A,1,0)),"맵없음",""))</f>
        <v/>
      </c>
      <c r="O318">
        <f t="shared" si="17"/>
        <v>21</v>
      </c>
      <c r="Q318">
        <f t="shared" si="18"/>
        <v>21</v>
      </c>
      <c r="R318" t="b">
        <f t="shared" ca="1" si="19"/>
        <v>0</v>
      </c>
      <c r="T318" t="b">
        <f t="shared" ca="1" si="20"/>
        <v>0</v>
      </c>
      <c r="V318" t="str">
        <f>IF(ISBLANK(U318),"",IF(ISERROR(VLOOKUP(U318,MapTable!$A:$A,1,0)),"맵없음",""))</f>
        <v/>
      </c>
      <c r="X318" t="str">
        <f>IF(ISBLANK(W318),"",
IF(ISERROR(FIND(",",W318)),
  IF(ISERROR(VLOOKUP(W318,MapTable!$A:$A,1,0)),"맵없음",
  ""),
IF(ISERROR(FIND(",",W318,FIND(",",W318)+1)),
  IF(OR(ISERROR(VLOOKUP(LEFT(W318,FIND(",",W318)-1),MapTable!$A:$A,1,0)),ISERROR(VLOOKUP(TRIM(MID(W318,FIND(",",W318)+1,999)),MapTable!$A:$A,1,0))),"맵없음",
  ""),
IF(ISERROR(FIND(",",W318,FIND(",",W318,FIND(",",W318)+1)+1)),
  IF(OR(ISERROR(VLOOKUP(LEFT(W318,FIND(",",W318)-1),MapTable!$A:$A,1,0)),ISERROR(VLOOKUP(TRIM(MID(W318,FIND(",",W318)+1,FIND(",",W318,FIND(",",W318)+1)-FIND(",",W318)-1)),MapTable!$A:$A,1,0)),ISERROR(VLOOKUP(TRIM(MID(W318,FIND(",",W318,FIND(",",W318)+1)+1,999)),MapTable!$A:$A,1,0))),"맵없음",
  ""),
IF(ISERROR(FIND(",",W318,FIND(",",W318,FIND(",",W318,FIND(",",W318)+1)+1)+1)),
  IF(OR(ISERROR(VLOOKUP(LEFT(W318,FIND(",",W318)-1),MapTable!$A:$A,1,0)),ISERROR(VLOOKUP(TRIM(MID(W318,FIND(",",W318)+1,FIND(",",W318,FIND(",",W318)+1)-FIND(",",W318)-1)),MapTable!$A:$A,1,0)),ISERROR(VLOOKUP(TRIM(MID(W318,FIND(",",W318,FIND(",",W318)+1)+1,FIND(",",W318,FIND(",",W318,FIND(",",W318)+1)+1)-FIND(",",W318,FIND(",",W318)+1)-1)),MapTable!$A:$A,1,0)),ISERROR(VLOOKUP(TRIM(MID(W318,FIND(",",W318,FIND(",",W318,FIND(",",W318)+1)+1)+1,999)),MapTable!$A:$A,1,0))),"맵없음",
  ""),
)))))</f>
        <v/>
      </c>
      <c r="AC318" t="str">
        <f>IF(ISBLANK(AB318),"",IF(ISERROR(VLOOKUP(AB318,[3]DropTable!$A:$A,1,0)),"드랍없음",""))</f>
        <v/>
      </c>
      <c r="AE318" t="str">
        <f>IF(ISBLANK(AD318),"",IF(ISERROR(VLOOKUP(AD318,[3]DropTable!$A:$A,1,0)),"드랍없음",""))</f>
        <v/>
      </c>
      <c r="AG318">
        <v>9.8000000000000007</v>
      </c>
      <c r="AH318">
        <v>1</v>
      </c>
    </row>
    <row r="319" spans="1:34" x14ac:dyDescent="0.3">
      <c r="A319">
        <v>6</v>
      </c>
      <c r="B319">
        <v>31</v>
      </c>
      <c r="C319">
        <f>IF(OR($L319=TRUE,$A319=0,MOD($A319,ChapterTable!$S$20)&lt;&gt;0),
MAX(0,INT(($B319+ChapterTable!$Q$26+VLOOKUP(SUBSTITUTE(C$1,"성장단계","")&amp;"단계오프셋",ChapterTable!$S:$T,2,0))/ChapterTable!$Q$23)),
MAX(0,INT(($B319+ChapterTable!$S$26+VLOOKUP(SUBSTITUTE(C$1,"성장단계","")&amp;"보스단계오프셋",ChapterTable!$S:$T,2,0))/ChapterTable!$S$23)))</f>
        <v>3</v>
      </c>
      <c r="D319">
        <f>IF(OR($L319=TRUE,$A319=0,MOD($A319,ChapterTable!$S$20)&lt;&gt;0),
MAX(0,INT(($B319+ChapterTable!$Q$26+VLOOKUP(SUBSTITUTE(D$1,"성장단계","")&amp;"단계오프셋",ChapterTable!$S:$T,2,0))/ChapterTable!$Q$23)),
MAX(0,INT(($B319+ChapterTable!$S$26+VLOOKUP(SUBSTITUTE(D$1,"성장단계","")&amp;"보스단계오프셋",ChapterTable!$S:$T,2,0))/ChapterTable!$S$23)))</f>
        <v>3</v>
      </c>
      <c r="E319" s="1">
        <f ca="1">IF(AND($A319=0,$B319=1),
    VLOOKUP(1,ChapterTable!$1:$1048576,MATCH("최종"&amp;SUBSTITUTE(SUBSTITUTE(E$1,"standard",""),"|Float",""),ChapterTable!$1:$1,0),0)*ChapterTable!$Q$17,
  IF(AND($A319=0,$B319=0),
    E320,
  IF($B319=0,
    VLOOKUP($A319,ChapterTable!$1:$1048576,MATCH("최종"&amp;SUBSTITUTE(SUBSTITUTE(E$1,"standard",""),"|Float",""),ChapterTable!$1:$1,0),0),
  IF($B319=1,
    IF($L319=FALSE,
      VLOOKUP($A319,ChapterTable!$1:$1048576,MATCH("최종"&amp;SUBSTITUTE(SUBSTITUTE(E$1,"standard",""),"|Float",""),ChapterTable!$1:$1,0),0),
      VLOOKUP($A319-ChapterTable!$Q$11,ChapterTable!$1:$1048576,MATCH("최종"&amp;SUBSTITUTE(SUBSTITUTE(E$1,"standard",""),"|Float",""),ChapterTable!$1:$1,0),0)*ChapterTable!$Q$14
    ),
  OFFSET(E319,-$B319+IF($L319,1,0),0)*
    (VLOOKUP(SUBSTITUTE(SUBSTITUTE(E$1,"standard",""),"|Float","")&amp;"인게임누적곱배수",ChapterTable!$S:$T,2,0)^C319
    +VLOOKUP(SUBSTITUTE(SUBSTITUTE(E$1,"standard",""),"|Float","")&amp;"인게임누적합배수",ChapterTable!$S:$T,2,0)*C319)
  )
  )
  )
)</f>
        <v>2802.0937499999995</v>
      </c>
      <c r="F319" s="1">
        <f ca="1">IF(AND($A319=0,$B319=1),
    VLOOKUP(1,ChapterTable!$1:$1048576,MATCH("최종"&amp;SUBSTITUTE(SUBSTITUTE(F$1,"standard",""),"|Float",""),ChapterTable!$1:$1,0),0)*ChapterTable!$Q$17,
  IF(AND($A319=0,$B319=0),
    F320,
  IF($B319=0,
    VLOOKUP($A319,ChapterTable!$1:$1048576,MATCH("최종"&amp;SUBSTITUTE(SUBSTITUTE(F$1,"standard",""),"|Float",""),ChapterTable!$1:$1,0),0),
  IF($B319=1,
    IF($L319=FALSE,
      VLOOKUP($A319,ChapterTable!$1:$1048576,MATCH("최종"&amp;SUBSTITUTE(SUBSTITUTE(F$1,"standard",""),"|Float",""),ChapterTable!$1:$1,0),0),
      VLOOKUP($A319-ChapterTable!$Q$11,ChapterTable!$1:$1048576,MATCH("최종"&amp;SUBSTITUTE(SUBSTITUTE(F$1,"standard",""),"|Float",""),ChapterTable!$1:$1,0),0)*ChapterTable!$Q$14
    ),
  OFFSET(F319,-$B319+IF($L319,1,0),0)*
    (VLOOKUP(SUBSTITUTE(SUBSTITUTE(F$1,"standard",""),"|Float","")&amp;"인게임누적곱배수",ChapterTable!$S:$T,2,0)^D319
    +VLOOKUP(SUBSTITUTE(SUBSTITUTE(F$1,"standard",""),"|Float","")&amp;"인게임누적합배수",ChapterTable!$S:$T,2,0)*D319)
  )
  )
  )
)</f>
        <v>1215</v>
      </c>
      <c r="G319" t="s">
        <v>76</v>
      </c>
      <c r="J319" t="str">
        <f>IF(ISBLANK(I319),"",
IFERROR(VLOOKUP(I319,[1]StringTable!$1:$1048576,MATCH([1]StringTable!$B$1,[1]StringTable!$1:$1,0),0),
IFERROR(VLOOKUP(I319,[1]InApkStringTable!$1:$1048576,MATCH([1]InApkStringTable!$B$1,[1]InApkStringTable!$1:$1,0),0),
"스트링없음")))</f>
        <v/>
      </c>
      <c r="L319" t="b">
        <v>0</v>
      </c>
      <c r="M319" t="s">
        <v>24</v>
      </c>
      <c r="N319" t="str">
        <f>IF(ISBLANK(M319),"",IF(ISERROR(VLOOKUP(M319,MapTable!$A:$A,1,0)),"맵없음",""))</f>
        <v/>
      </c>
      <c r="O319">
        <f t="shared" si="17"/>
        <v>4</v>
      </c>
      <c r="Q319">
        <f t="shared" si="18"/>
        <v>4</v>
      </c>
      <c r="R319" t="b">
        <f t="shared" ca="1" si="19"/>
        <v>0</v>
      </c>
      <c r="T319" t="b">
        <f t="shared" ca="1" si="20"/>
        <v>0</v>
      </c>
      <c r="V319" t="str">
        <f>IF(ISBLANK(U319),"",IF(ISERROR(VLOOKUP(U319,MapTable!$A:$A,1,0)),"맵없음",""))</f>
        <v/>
      </c>
      <c r="X319" t="str">
        <f>IF(ISBLANK(W319),"",
IF(ISERROR(FIND(",",W319)),
  IF(ISERROR(VLOOKUP(W319,MapTable!$A:$A,1,0)),"맵없음",
  ""),
IF(ISERROR(FIND(",",W319,FIND(",",W319)+1)),
  IF(OR(ISERROR(VLOOKUP(LEFT(W319,FIND(",",W319)-1),MapTable!$A:$A,1,0)),ISERROR(VLOOKUP(TRIM(MID(W319,FIND(",",W319)+1,999)),MapTable!$A:$A,1,0))),"맵없음",
  ""),
IF(ISERROR(FIND(",",W319,FIND(",",W319,FIND(",",W319)+1)+1)),
  IF(OR(ISERROR(VLOOKUP(LEFT(W319,FIND(",",W319)-1),MapTable!$A:$A,1,0)),ISERROR(VLOOKUP(TRIM(MID(W319,FIND(",",W319)+1,FIND(",",W319,FIND(",",W319)+1)-FIND(",",W319)-1)),MapTable!$A:$A,1,0)),ISERROR(VLOOKUP(TRIM(MID(W319,FIND(",",W319,FIND(",",W319)+1)+1,999)),MapTable!$A:$A,1,0))),"맵없음",
  ""),
IF(ISERROR(FIND(",",W319,FIND(",",W319,FIND(",",W319,FIND(",",W319)+1)+1)+1)),
  IF(OR(ISERROR(VLOOKUP(LEFT(W319,FIND(",",W319)-1),MapTable!$A:$A,1,0)),ISERROR(VLOOKUP(TRIM(MID(W319,FIND(",",W319)+1,FIND(",",W319,FIND(",",W319)+1)-FIND(",",W319)-1)),MapTable!$A:$A,1,0)),ISERROR(VLOOKUP(TRIM(MID(W319,FIND(",",W319,FIND(",",W319)+1)+1,FIND(",",W319,FIND(",",W319,FIND(",",W319)+1)+1)-FIND(",",W319,FIND(",",W319)+1)-1)),MapTable!$A:$A,1,0)),ISERROR(VLOOKUP(TRIM(MID(W319,FIND(",",W319,FIND(",",W319,FIND(",",W319)+1)+1)+1,999)),MapTable!$A:$A,1,0))),"맵없음",
  ""),
)))))</f>
        <v/>
      </c>
      <c r="AC319" t="str">
        <f>IF(ISBLANK(AB319),"",IF(ISERROR(VLOOKUP(AB319,[3]DropTable!$A:$A,1,0)),"드랍없음",""))</f>
        <v/>
      </c>
      <c r="AE319" t="str">
        <f>IF(ISBLANK(AD319),"",IF(ISERROR(VLOOKUP(AD319,[3]DropTable!$A:$A,1,0)),"드랍없음",""))</f>
        <v/>
      </c>
      <c r="AG319">
        <v>9.8000000000000007</v>
      </c>
      <c r="AH319">
        <v>1</v>
      </c>
    </row>
    <row r="320" spans="1:34" x14ac:dyDescent="0.3">
      <c r="A320">
        <v>6</v>
      </c>
      <c r="B320">
        <v>32</v>
      </c>
      <c r="C320">
        <f>IF(OR($L320=TRUE,$A320=0,MOD($A320,ChapterTable!$S$20)&lt;&gt;0),
MAX(0,INT(($B320+ChapterTable!$Q$26+VLOOKUP(SUBSTITUTE(C$1,"성장단계","")&amp;"단계오프셋",ChapterTable!$S:$T,2,0))/ChapterTable!$Q$23)),
MAX(0,INT(($B320+ChapterTable!$S$26+VLOOKUP(SUBSTITUTE(C$1,"성장단계","")&amp;"보스단계오프셋",ChapterTable!$S:$T,2,0))/ChapterTable!$S$23)))</f>
        <v>3</v>
      </c>
      <c r="D320">
        <f>IF(OR($L320=TRUE,$A320=0,MOD($A320,ChapterTable!$S$20)&lt;&gt;0),
MAX(0,INT(($B320+ChapterTable!$Q$26+VLOOKUP(SUBSTITUTE(D$1,"성장단계","")&amp;"단계오프셋",ChapterTable!$S:$T,2,0))/ChapterTable!$Q$23)),
MAX(0,INT(($B320+ChapterTable!$S$26+VLOOKUP(SUBSTITUTE(D$1,"성장단계","")&amp;"보스단계오프셋",ChapterTable!$S:$T,2,0))/ChapterTable!$S$23)))</f>
        <v>3</v>
      </c>
      <c r="E320" s="1">
        <f ca="1">IF(AND($A320=0,$B320=1),
    VLOOKUP(1,ChapterTable!$1:$1048576,MATCH("최종"&amp;SUBSTITUTE(SUBSTITUTE(E$1,"standard",""),"|Float",""),ChapterTable!$1:$1,0),0)*ChapterTable!$Q$17,
  IF(AND($A320=0,$B320=0),
    E321,
  IF($B320=0,
    VLOOKUP($A320,ChapterTable!$1:$1048576,MATCH("최종"&amp;SUBSTITUTE(SUBSTITUTE(E$1,"standard",""),"|Float",""),ChapterTable!$1:$1,0),0),
  IF($B320=1,
    IF($L320=FALSE,
      VLOOKUP($A320,ChapterTable!$1:$1048576,MATCH("최종"&amp;SUBSTITUTE(SUBSTITUTE(E$1,"standard",""),"|Float",""),ChapterTable!$1:$1,0),0),
      VLOOKUP($A320-ChapterTable!$Q$11,ChapterTable!$1:$1048576,MATCH("최종"&amp;SUBSTITUTE(SUBSTITUTE(E$1,"standard",""),"|Float",""),ChapterTable!$1:$1,0),0)*ChapterTable!$Q$14
    ),
  OFFSET(E320,-$B320+IF($L320,1,0),0)*
    (VLOOKUP(SUBSTITUTE(SUBSTITUTE(E$1,"standard",""),"|Float","")&amp;"인게임누적곱배수",ChapterTable!$S:$T,2,0)^C320
    +VLOOKUP(SUBSTITUTE(SUBSTITUTE(E$1,"standard",""),"|Float","")&amp;"인게임누적합배수",ChapterTable!$S:$T,2,0)*C320)
  )
  )
  )
)</f>
        <v>2802.0937499999995</v>
      </c>
      <c r="F320" s="1">
        <f ca="1">IF(AND($A320=0,$B320=1),
    VLOOKUP(1,ChapterTable!$1:$1048576,MATCH("최종"&amp;SUBSTITUTE(SUBSTITUTE(F$1,"standard",""),"|Float",""),ChapterTable!$1:$1,0),0)*ChapterTable!$Q$17,
  IF(AND($A320=0,$B320=0),
    F321,
  IF($B320=0,
    VLOOKUP($A320,ChapterTable!$1:$1048576,MATCH("최종"&amp;SUBSTITUTE(SUBSTITUTE(F$1,"standard",""),"|Float",""),ChapterTable!$1:$1,0),0),
  IF($B320=1,
    IF($L320=FALSE,
      VLOOKUP($A320,ChapterTable!$1:$1048576,MATCH("최종"&amp;SUBSTITUTE(SUBSTITUTE(F$1,"standard",""),"|Float",""),ChapterTable!$1:$1,0),0),
      VLOOKUP($A320-ChapterTable!$Q$11,ChapterTable!$1:$1048576,MATCH("최종"&amp;SUBSTITUTE(SUBSTITUTE(F$1,"standard",""),"|Float",""),ChapterTable!$1:$1,0),0)*ChapterTable!$Q$14
    ),
  OFFSET(F320,-$B320+IF($L320,1,0),0)*
    (VLOOKUP(SUBSTITUTE(SUBSTITUTE(F$1,"standard",""),"|Float","")&amp;"인게임누적곱배수",ChapterTable!$S:$T,2,0)^D320
    +VLOOKUP(SUBSTITUTE(SUBSTITUTE(F$1,"standard",""),"|Float","")&amp;"인게임누적합배수",ChapterTable!$S:$T,2,0)*D320)
  )
  )
  )
)</f>
        <v>1215</v>
      </c>
      <c r="G320" t="s">
        <v>76</v>
      </c>
      <c r="J320" t="str">
        <f>IF(ISBLANK(I320),"",
IFERROR(VLOOKUP(I320,[1]StringTable!$1:$1048576,MATCH([1]StringTable!$B$1,[1]StringTable!$1:$1,0),0),
IFERROR(VLOOKUP(I320,[1]InApkStringTable!$1:$1048576,MATCH([1]InApkStringTable!$B$1,[1]InApkStringTable!$1:$1,0),0),
"스트링없음")))</f>
        <v/>
      </c>
      <c r="L320" t="b">
        <v>0</v>
      </c>
      <c r="M320" t="s">
        <v>24</v>
      </c>
      <c r="N320" t="str">
        <f>IF(ISBLANK(M320),"",IF(ISERROR(VLOOKUP(M320,MapTable!$A:$A,1,0)),"맵없음",""))</f>
        <v/>
      </c>
      <c r="O320">
        <f t="shared" si="17"/>
        <v>4</v>
      </c>
      <c r="Q320">
        <f t="shared" si="18"/>
        <v>4</v>
      </c>
      <c r="R320" t="b">
        <f t="shared" ca="1" si="19"/>
        <v>0</v>
      </c>
      <c r="T320" t="b">
        <f t="shared" ca="1" si="20"/>
        <v>0</v>
      </c>
      <c r="V320" t="str">
        <f>IF(ISBLANK(U320),"",IF(ISERROR(VLOOKUP(U320,MapTable!$A:$A,1,0)),"맵없음",""))</f>
        <v/>
      </c>
      <c r="X320" t="str">
        <f>IF(ISBLANK(W320),"",
IF(ISERROR(FIND(",",W320)),
  IF(ISERROR(VLOOKUP(W320,MapTable!$A:$A,1,0)),"맵없음",
  ""),
IF(ISERROR(FIND(",",W320,FIND(",",W320)+1)),
  IF(OR(ISERROR(VLOOKUP(LEFT(W320,FIND(",",W320)-1),MapTable!$A:$A,1,0)),ISERROR(VLOOKUP(TRIM(MID(W320,FIND(",",W320)+1,999)),MapTable!$A:$A,1,0))),"맵없음",
  ""),
IF(ISERROR(FIND(",",W320,FIND(",",W320,FIND(",",W320)+1)+1)),
  IF(OR(ISERROR(VLOOKUP(LEFT(W320,FIND(",",W320)-1),MapTable!$A:$A,1,0)),ISERROR(VLOOKUP(TRIM(MID(W320,FIND(",",W320)+1,FIND(",",W320,FIND(",",W320)+1)-FIND(",",W320)-1)),MapTable!$A:$A,1,0)),ISERROR(VLOOKUP(TRIM(MID(W320,FIND(",",W320,FIND(",",W320)+1)+1,999)),MapTable!$A:$A,1,0))),"맵없음",
  ""),
IF(ISERROR(FIND(",",W320,FIND(",",W320,FIND(",",W320,FIND(",",W320)+1)+1)+1)),
  IF(OR(ISERROR(VLOOKUP(LEFT(W320,FIND(",",W320)-1),MapTable!$A:$A,1,0)),ISERROR(VLOOKUP(TRIM(MID(W320,FIND(",",W320)+1,FIND(",",W320,FIND(",",W320)+1)-FIND(",",W320)-1)),MapTable!$A:$A,1,0)),ISERROR(VLOOKUP(TRIM(MID(W320,FIND(",",W320,FIND(",",W320)+1)+1,FIND(",",W320,FIND(",",W320,FIND(",",W320)+1)+1)-FIND(",",W320,FIND(",",W320)+1)-1)),MapTable!$A:$A,1,0)),ISERROR(VLOOKUP(TRIM(MID(W320,FIND(",",W320,FIND(",",W320,FIND(",",W320)+1)+1)+1,999)),MapTable!$A:$A,1,0))),"맵없음",
  ""),
)))))</f>
        <v/>
      </c>
      <c r="AC320" t="str">
        <f>IF(ISBLANK(AB320),"",IF(ISERROR(VLOOKUP(AB320,[3]DropTable!$A:$A,1,0)),"드랍없음",""))</f>
        <v/>
      </c>
      <c r="AE320" t="str">
        <f>IF(ISBLANK(AD320),"",IF(ISERROR(VLOOKUP(AD320,[3]DropTable!$A:$A,1,0)),"드랍없음",""))</f>
        <v/>
      </c>
      <c r="AG320">
        <v>9.8000000000000007</v>
      </c>
      <c r="AH320">
        <v>1</v>
      </c>
    </row>
    <row r="321" spans="1:34" x14ac:dyDescent="0.3">
      <c r="A321">
        <v>6</v>
      </c>
      <c r="B321">
        <v>33</v>
      </c>
      <c r="C321">
        <f>IF(OR($L321=TRUE,$A321=0,MOD($A321,ChapterTable!$S$20)&lt;&gt;0),
MAX(0,INT(($B321+ChapterTable!$Q$26+VLOOKUP(SUBSTITUTE(C$1,"성장단계","")&amp;"단계오프셋",ChapterTable!$S:$T,2,0))/ChapterTable!$Q$23)),
MAX(0,INT(($B321+ChapterTable!$S$26+VLOOKUP(SUBSTITUTE(C$1,"성장단계","")&amp;"보스단계오프셋",ChapterTable!$S:$T,2,0))/ChapterTable!$S$23)))</f>
        <v>3</v>
      </c>
      <c r="D321">
        <f>IF(OR($L321=TRUE,$A321=0,MOD($A321,ChapterTable!$S$20)&lt;&gt;0),
MAX(0,INT(($B321+ChapterTable!$Q$26+VLOOKUP(SUBSTITUTE(D$1,"성장단계","")&amp;"단계오프셋",ChapterTable!$S:$T,2,0))/ChapterTable!$Q$23)),
MAX(0,INT(($B321+ChapterTable!$S$26+VLOOKUP(SUBSTITUTE(D$1,"성장단계","")&amp;"보스단계오프셋",ChapterTable!$S:$T,2,0))/ChapterTable!$S$23)))</f>
        <v>3</v>
      </c>
      <c r="E321" s="1">
        <f ca="1">IF(AND($A321=0,$B321=1),
    VLOOKUP(1,ChapterTable!$1:$1048576,MATCH("최종"&amp;SUBSTITUTE(SUBSTITUTE(E$1,"standard",""),"|Float",""),ChapterTable!$1:$1,0),0)*ChapterTable!$Q$17,
  IF(AND($A321=0,$B321=0),
    E322,
  IF($B321=0,
    VLOOKUP($A321,ChapterTable!$1:$1048576,MATCH("최종"&amp;SUBSTITUTE(SUBSTITUTE(E$1,"standard",""),"|Float",""),ChapterTable!$1:$1,0),0),
  IF($B321=1,
    IF($L321=FALSE,
      VLOOKUP($A321,ChapterTable!$1:$1048576,MATCH("최종"&amp;SUBSTITUTE(SUBSTITUTE(E$1,"standard",""),"|Float",""),ChapterTable!$1:$1,0),0),
      VLOOKUP($A321-ChapterTable!$Q$11,ChapterTable!$1:$1048576,MATCH("최종"&amp;SUBSTITUTE(SUBSTITUTE(E$1,"standard",""),"|Float",""),ChapterTable!$1:$1,0),0)*ChapterTable!$Q$14
    ),
  OFFSET(E321,-$B321+IF($L321,1,0),0)*
    (VLOOKUP(SUBSTITUTE(SUBSTITUTE(E$1,"standard",""),"|Float","")&amp;"인게임누적곱배수",ChapterTable!$S:$T,2,0)^C321
    +VLOOKUP(SUBSTITUTE(SUBSTITUTE(E$1,"standard",""),"|Float","")&amp;"인게임누적합배수",ChapterTable!$S:$T,2,0)*C321)
  )
  )
  )
)</f>
        <v>2802.0937499999995</v>
      </c>
      <c r="F321" s="1">
        <f ca="1">IF(AND($A321=0,$B321=1),
    VLOOKUP(1,ChapterTable!$1:$1048576,MATCH("최종"&amp;SUBSTITUTE(SUBSTITUTE(F$1,"standard",""),"|Float",""),ChapterTable!$1:$1,0),0)*ChapterTable!$Q$17,
  IF(AND($A321=0,$B321=0),
    F322,
  IF($B321=0,
    VLOOKUP($A321,ChapterTable!$1:$1048576,MATCH("최종"&amp;SUBSTITUTE(SUBSTITUTE(F$1,"standard",""),"|Float",""),ChapterTable!$1:$1,0),0),
  IF($B321=1,
    IF($L321=FALSE,
      VLOOKUP($A321,ChapterTable!$1:$1048576,MATCH("최종"&amp;SUBSTITUTE(SUBSTITUTE(F$1,"standard",""),"|Float",""),ChapterTable!$1:$1,0),0),
      VLOOKUP($A321-ChapterTable!$Q$11,ChapterTable!$1:$1048576,MATCH("최종"&amp;SUBSTITUTE(SUBSTITUTE(F$1,"standard",""),"|Float",""),ChapterTable!$1:$1,0),0)*ChapterTable!$Q$14
    ),
  OFFSET(F321,-$B321+IF($L321,1,0),0)*
    (VLOOKUP(SUBSTITUTE(SUBSTITUTE(F$1,"standard",""),"|Float","")&amp;"인게임누적곱배수",ChapterTable!$S:$T,2,0)^D321
    +VLOOKUP(SUBSTITUTE(SUBSTITUTE(F$1,"standard",""),"|Float","")&amp;"인게임누적합배수",ChapterTable!$S:$T,2,0)*D321)
  )
  )
  )
)</f>
        <v>1215</v>
      </c>
      <c r="G321" t="s">
        <v>76</v>
      </c>
      <c r="J321" t="str">
        <f>IF(ISBLANK(I321),"",
IFERROR(VLOOKUP(I321,[1]StringTable!$1:$1048576,MATCH([1]StringTable!$B$1,[1]StringTable!$1:$1,0),0),
IFERROR(VLOOKUP(I321,[1]InApkStringTable!$1:$1048576,MATCH([1]InApkStringTable!$B$1,[1]InApkStringTable!$1:$1,0),0),
"스트링없음")))</f>
        <v/>
      </c>
      <c r="L321" t="b">
        <v>0</v>
      </c>
      <c r="M321" t="s">
        <v>24</v>
      </c>
      <c r="N321" t="str">
        <f>IF(ISBLANK(M321),"",IF(ISERROR(VLOOKUP(M321,MapTable!$A:$A,1,0)),"맵없음",""))</f>
        <v/>
      </c>
      <c r="O321">
        <f t="shared" si="17"/>
        <v>4</v>
      </c>
      <c r="Q321">
        <f t="shared" si="18"/>
        <v>4</v>
      </c>
      <c r="R321" t="b">
        <f t="shared" ca="1" si="19"/>
        <v>0</v>
      </c>
      <c r="T321" t="b">
        <f t="shared" ca="1" si="20"/>
        <v>0</v>
      </c>
      <c r="V321" t="str">
        <f>IF(ISBLANK(U321),"",IF(ISERROR(VLOOKUP(U321,MapTable!$A:$A,1,0)),"맵없음",""))</f>
        <v/>
      </c>
      <c r="X321" t="str">
        <f>IF(ISBLANK(W321),"",
IF(ISERROR(FIND(",",W321)),
  IF(ISERROR(VLOOKUP(W321,MapTable!$A:$A,1,0)),"맵없음",
  ""),
IF(ISERROR(FIND(",",W321,FIND(",",W321)+1)),
  IF(OR(ISERROR(VLOOKUP(LEFT(W321,FIND(",",W321)-1),MapTable!$A:$A,1,0)),ISERROR(VLOOKUP(TRIM(MID(W321,FIND(",",W321)+1,999)),MapTable!$A:$A,1,0))),"맵없음",
  ""),
IF(ISERROR(FIND(",",W321,FIND(",",W321,FIND(",",W321)+1)+1)),
  IF(OR(ISERROR(VLOOKUP(LEFT(W321,FIND(",",W321)-1),MapTable!$A:$A,1,0)),ISERROR(VLOOKUP(TRIM(MID(W321,FIND(",",W321)+1,FIND(",",W321,FIND(",",W321)+1)-FIND(",",W321)-1)),MapTable!$A:$A,1,0)),ISERROR(VLOOKUP(TRIM(MID(W321,FIND(",",W321,FIND(",",W321)+1)+1,999)),MapTable!$A:$A,1,0))),"맵없음",
  ""),
IF(ISERROR(FIND(",",W321,FIND(",",W321,FIND(",",W321,FIND(",",W321)+1)+1)+1)),
  IF(OR(ISERROR(VLOOKUP(LEFT(W321,FIND(",",W321)-1),MapTable!$A:$A,1,0)),ISERROR(VLOOKUP(TRIM(MID(W321,FIND(",",W321)+1,FIND(",",W321,FIND(",",W321)+1)-FIND(",",W321)-1)),MapTable!$A:$A,1,0)),ISERROR(VLOOKUP(TRIM(MID(W321,FIND(",",W321,FIND(",",W321)+1)+1,FIND(",",W321,FIND(",",W321,FIND(",",W321)+1)+1)-FIND(",",W321,FIND(",",W321)+1)-1)),MapTable!$A:$A,1,0)),ISERROR(VLOOKUP(TRIM(MID(W321,FIND(",",W321,FIND(",",W321,FIND(",",W321)+1)+1)+1,999)),MapTable!$A:$A,1,0))),"맵없음",
  ""),
)))))</f>
        <v/>
      </c>
      <c r="AC321" t="str">
        <f>IF(ISBLANK(AB321),"",IF(ISERROR(VLOOKUP(AB321,[3]DropTable!$A:$A,1,0)),"드랍없음",""))</f>
        <v/>
      </c>
      <c r="AE321" t="str">
        <f>IF(ISBLANK(AD321),"",IF(ISERROR(VLOOKUP(AD321,[3]DropTable!$A:$A,1,0)),"드랍없음",""))</f>
        <v/>
      </c>
      <c r="AG321">
        <v>9.8000000000000007</v>
      </c>
      <c r="AH321">
        <v>1</v>
      </c>
    </row>
    <row r="322" spans="1:34" x14ac:dyDescent="0.3">
      <c r="A322">
        <v>6</v>
      </c>
      <c r="B322">
        <v>34</v>
      </c>
      <c r="C322">
        <f>IF(OR($L322=TRUE,$A322=0,MOD($A322,ChapterTable!$S$20)&lt;&gt;0),
MAX(0,INT(($B322+ChapterTable!$Q$26+VLOOKUP(SUBSTITUTE(C$1,"성장단계","")&amp;"단계오프셋",ChapterTable!$S:$T,2,0))/ChapterTable!$Q$23)),
MAX(0,INT(($B322+ChapterTable!$S$26+VLOOKUP(SUBSTITUTE(C$1,"성장단계","")&amp;"보스단계오프셋",ChapterTable!$S:$T,2,0))/ChapterTable!$S$23)))</f>
        <v>3</v>
      </c>
      <c r="D322">
        <f>IF(OR($L322=TRUE,$A322=0,MOD($A322,ChapterTable!$S$20)&lt;&gt;0),
MAX(0,INT(($B322+ChapterTable!$Q$26+VLOOKUP(SUBSTITUTE(D$1,"성장단계","")&amp;"단계오프셋",ChapterTable!$S:$T,2,0))/ChapterTable!$Q$23)),
MAX(0,INT(($B322+ChapterTable!$S$26+VLOOKUP(SUBSTITUTE(D$1,"성장단계","")&amp;"보스단계오프셋",ChapterTable!$S:$T,2,0))/ChapterTable!$S$23)))</f>
        <v>3</v>
      </c>
      <c r="E322" s="1">
        <f ca="1">IF(AND($A322=0,$B322=1),
    VLOOKUP(1,ChapterTable!$1:$1048576,MATCH("최종"&amp;SUBSTITUTE(SUBSTITUTE(E$1,"standard",""),"|Float",""),ChapterTable!$1:$1,0),0)*ChapterTable!$Q$17,
  IF(AND($A322=0,$B322=0),
    E323,
  IF($B322=0,
    VLOOKUP($A322,ChapterTable!$1:$1048576,MATCH("최종"&amp;SUBSTITUTE(SUBSTITUTE(E$1,"standard",""),"|Float",""),ChapterTable!$1:$1,0),0),
  IF($B322=1,
    IF($L322=FALSE,
      VLOOKUP($A322,ChapterTable!$1:$1048576,MATCH("최종"&amp;SUBSTITUTE(SUBSTITUTE(E$1,"standard",""),"|Float",""),ChapterTable!$1:$1,0),0),
      VLOOKUP($A322-ChapterTable!$Q$11,ChapterTable!$1:$1048576,MATCH("최종"&amp;SUBSTITUTE(SUBSTITUTE(E$1,"standard",""),"|Float",""),ChapterTable!$1:$1,0),0)*ChapterTable!$Q$14
    ),
  OFFSET(E322,-$B322+IF($L322,1,0),0)*
    (VLOOKUP(SUBSTITUTE(SUBSTITUTE(E$1,"standard",""),"|Float","")&amp;"인게임누적곱배수",ChapterTable!$S:$T,2,0)^C322
    +VLOOKUP(SUBSTITUTE(SUBSTITUTE(E$1,"standard",""),"|Float","")&amp;"인게임누적합배수",ChapterTable!$S:$T,2,0)*C322)
  )
  )
  )
)</f>
        <v>2802.0937499999995</v>
      </c>
      <c r="F322" s="1">
        <f ca="1">IF(AND($A322=0,$B322=1),
    VLOOKUP(1,ChapterTable!$1:$1048576,MATCH("최종"&amp;SUBSTITUTE(SUBSTITUTE(F$1,"standard",""),"|Float",""),ChapterTable!$1:$1,0),0)*ChapterTable!$Q$17,
  IF(AND($A322=0,$B322=0),
    F323,
  IF($B322=0,
    VLOOKUP($A322,ChapterTable!$1:$1048576,MATCH("최종"&amp;SUBSTITUTE(SUBSTITUTE(F$1,"standard",""),"|Float",""),ChapterTable!$1:$1,0),0),
  IF($B322=1,
    IF($L322=FALSE,
      VLOOKUP($A322,ChapterTable!$1:$1048576,MATCH("최종"&amp;SUBSTITUTE(SUBSTITUTE(F$1,"standard",""),"|Float",""),ChapterTable!$1:$1,0),0),
      VLOOKUP($A322-ChapterTable!$Q$11,ChapterTable!$1:$1048576,MATCH("최종"&amp;SUBSTITUTE(SUBSTITUTE(F$1,"standard",""),"|Float",""),ChapterTable!$1:$1,0),0)*ChapterTable!$Q$14
    ),
  OFFSET(F322,-$B322+IF($L322,1,0),0)*
    (VLOOKUP(SUBSTITUTE(SUBSTITUTE(F$1,"standard",""),"|Float","")&amp;"인게임누적곱배수",ChapterTable!$S:$T,2,0)^D322
    +VLOOKUP(SUBSTITUTE(SUBSTITUTE(F$1,"standard",""),"|Float","")&amp;"인게임누적합배수",ChapterTable!$S:$T,2,0)*D322)
  )
  )
  )
)</f>
        <v>1215</v>
      </c>
      <c r="G322" t="s">
        <v>76</v>
      </c>
      <c r="J322" t="str">
        <f>IF(ISBLANK(I322),"",
IFERROR(VLOOKUP(I322,[1]StringTable!$1:$1048576,MATCH([1]StringTable!$B$1,[1]StringTable!$1:$1,0),0),
IFERROR(VLOOKUP(I322,[1]InApkStringTable!$1:$1048576,MATCH([1]InApkStringTable!$B$1,[1]InApkStringTable!$1:$1,0),0),
"스트링없음")))</f>
        <v/>
      </c>
      <c r="L322" t="b">
        <v>0</v>
      </c>
      <c r="M322" t="s">
        <v>24</v>
      </c>
      <c r="N322" t="str">
        <f>IF(ISBLANK(M322),"",IF(ISERROR(VLOOKUP(M322,MapTable!$A:$A,1,0)),"맵없음",""))</f>
        <v/>
      </c>
      <c r="O322">
        <f t="shared" si="17"/>
        <v>4</v>
      </c>
      <c r="Q322">
        <f t="shared" si="18"/>
        <v>4</v>
      </c>
      <c r="R322" t="b">
        <f t="shared" ca="1" si="19"/>
        <v>0</v>
      </c>
      <c r="T322" t="b">
        <f t="shared" ca="1" si="20"/>
        <v>0</v>
      </c>
      <c r="V322" t="str">
        <f>IF(ISBLANK(U322),"",IF(ISERROR(VLOOKUP(U322,MapTable!$A:$A,1,0)),"맵없음",""))</f>
        <v/>
      </c>
      <c r="X322" t="str">
        <f>IF(ISBLANK(W322),"",
IF(ISERROR(FIND(",",W322)),
  IF(ISERROR(VLOOKUP(W322,MapTable!$A:$A,1,0)),"맵없음",
  ""),
IF(ISERROR(FIND(",",W322,FIND(",",W322)+1)),
  IF(OR(ISERROR(VLOOKUP(LEFT(W322,FIND(",",W322)-1),MapTable!$A:$A,1,0)),ISERROR(VLOOKUP(TRIM(MID(W322,FIND(",",W322)+1,999)),MapTable!$A:$A,1,0))),"맵없음",
  ""),
IF(ISERROR(FIND(",",W322,FIND(",",W322,FIND(",",W322)+1)+1)),
  IF(OR(ISERROR(VLOOKUP(LEFT(W322,FIND(",",W322)-1),MapTable!$A:$A,1,0)),ISERROR(VLOOKUP(TRIM(MID(W322,FIND(",",W322)+1,FIND(",",W322,FIND(",",W322)+1)-FIND(",",W322)-1)),MapTable!$A:$A,1,0)),ISERROR(VLOOKUP(TRIM(MID(W322,FIND(",",W322,FIND(",",W322)+1)+1,999)),MapTable!$A:$A,1,0))),"맵없음",
  ""),
IF(ISERROR(FIND(",",W322,FIND(",",W322,FIND(",",W322,FIND(",",W322)+1)+1)+1)),
  IF(OR(ISERROR(VLOOKUP(LEFT(W322,FIND(",",W322)-1),MapTable!$A:$A,1,0)),ISERROR(VLOOKUP(TRIM(MID(W322,FIND(",",W322)+1,FIND(",",W322,FIND(",",W322)+1)-FIND(",",W322)-1)),MapTable!$A:$A,1,0)),ISERROR(VLOOKUP(TRIM(MID(W322,FIND(",",W322,FIND(",",W322)+1)+1,FIND(",",W322,FIND(",",W322,FIND(",",W322)+1)+1)-FIND(",",W322,FIND(",",W322)+1)-1)),MapTable!$A:$A,1,0)),ISERROR(VLOOKUP(TRIM(MID(W322,FIND(",",W322,FIND(",",W322,FIND(",",W322)+1)+1)+1,999)),MapTable!$A:$A,1,0))),"맵없음",
  ""),
)))))</f>
        <v/>
      </c>
      <c r="AC322" t="str">
        <f>IF(ISBLANK(AB322),"",IF(ISERROR(VLOOKUP(AB322,[3]DropTable!$A:$A,1,0)),"드랍없음",""))</f>
        <v/>
      </c>
      <c r="AE322" t="str">
        <f>IF(ISBLANK(AD322),"",IF(ISERROR(VLOOKUP(AD322,[3]DropTable!$A:$A,1,0)),"드랍없음",""))</f>
        <v/>
      </c>
      <c r="AG322">
        <v>9.8000000000000007</v>
      </c>
      <c r="AH322">
        <v>1</v>
      </c>
    </row>
    <row r="323" spans="1:34" x14ac:dyDescent="0.3">
      <c r="A323">
        <v>6</v>
      </c>
      <c r="B323">
        <v>35</v>
      </c>
      <c r="C323">
        <f>IF(OR($L323=TRUE,$A323=0,MOD($A323,ChapterTable!$S$20)&lt;&gt;0),
MAX(0,INT(($B323+ChapterTable!$Q$26+VLOOKUP(SUBSTITUTE(C$1,"성장단계","")&amp;"단계오프셋",ChapterTable!$S:$T,2,0))/ChapterTable!$Q$23)),
MAX(0,INT(($B323+ChapterTable!$S$26+VLOOKUP(SUBSTITUTE(C$1,"성장단계","")&amp;"보스단계오프셋",ChapterTable!$S:$T,2,0))/ChapterTable!$S$23)))</f>
        <v>3</v>
      </c>
      <c r="D323">
        <f>IF(OR($L323=TRUE,$A323=0,MOD($A323,ChapterTable!$S$20)&lt;&gt;0),
MAX(0,INT(($B323+ChapterTable!$Q$26+VLOOKUP(SUBSTITUTE(D$1,"성장단계","")&amp;"단계오프셋",ChapterTable!$S:$T,2,0))/ChapterTable!$Q$23)),
MAX(0,INT(($B323+ChapterTable!$S$26+VLOOKUP(SUBSTITUTE(D$1,"성장단계","")&amp;"보스단계오프셋",ChapterTable!$S:$T,2,0))/ChapterTable!$S$23)))</f>
        <v>3</v>
      </c>
      <c r="E323" s="1">
        <f ca="1">IF(AND($A323=0,$B323=1),
    VLOOKUP(1,ChapterTable!$1:$1048576,MATCH("최종"&amp;SUBSTITUTE(SUBSTITUTE(E$1,"standard",""),"|Float",""),ChapterTable!$1:$1,0),0)*ChapterTable!$Q$17,
  IF(AND($A323=0,$B323=0),
    E324,
  IF($B323=0,
    VLOOKUP($A323,ChapterTable!$1:$1048576,MATCH("최종"&amp;SUBSTITUTE(SUBSTITUTE(E$1,"standard",""),"|Float",""),ChapterTable!$1:$1,0),0),
  IF($B323=1,
    IF($L323=FALSE,
      VLOOKUP($A323,ChapterTable!$1:$1048576,MATCH("최종"&amp;SUBSTITUTE(SUBSTITUTE(E$1,"standard",""),"|Float",""),ChapterTable!$1:$1,0),0),
      VLOOKUP($A323-ChapterTable!$Q$11,ChapterTable!$1:$1048576,MATCH("최종"&amp;SUBSTITUTE(SUBSTITUTE(E$1,"standard",""),"|Float",""),ChapterTable!$1:$1,0),0)*ChapterTable!$Q$14
    ),
  OFFSET(E323,-$B323+IF($L323,1,0),0)*
    (VLOOKUP(SUBSTITUTE(SUBSTITUTE(E$1,"standard",""),"|Float","")&amp;"인게임누적곱배수",ChapterTable!$S:$T,2,0)^C323
    +VLOOKUP(SUBSTITUTE(SUBSTITUTE(E$1,"standard",""),"|Float","")&amp;"인게임누적합배수",ChapterTable!$S:$T,2,0)*C323)
  )
  )
  )
)</f>
        <v>2802.0937499999995</v>
      </c>
      <c r="F323" s="1">
        <f ca="1">IF(AND($A323=0,$B323=1),
    VLOOKUP(1,ChapterTable!$1:$1048576,MATCH("최종"&amp;SUBSTITUTE(SUBSTITUTE(F$1,"standard",""),"|Float",""),ChapterTable!$1:$1,0),0)*ChapterTable!$Q$17,
  IF(AND($A323=0,$B323=0),
    F324,
  IF($B323=0,
    VLOOKUP($A323,ChapterTable!$1:$1048576,MATCH("최종"&amp;SUBSTITUTE(SUBSTITUTE(F$1,"standard",""),"|Float",""),ChapterTable!$1:$1,0),0),
  IF($B323=1,
    IF($L323=FALSE,
      VLOOKUP($A323,ChapterTable!$1:$1048576,MATCH("최종"&amp;SUBSTITUTE(SUBSTITUTE(F$1,"standard",""),"|Float",""),ChapterTable!$1:$1,0),0),
      VLOOKUP($A323-ChapterTable!$Q$11,ChapterTable!$1:$1048576,MATCH("최종"&amp;SUBSTITUTE(SUBSTITUTE(F$1,"standard",""),"|Float",""),ChapterTable!$1:$1,0),0)*ChapterTable!$Q$14
    ),
  OFFSET(F323,-$B323+IF($L323,1,0),0)*
    (VLOOKUP(SUBSTITUTE(SUBSTITUTE(F$1,"standard",""),"|Float","")&amp;"인게임누적곱배수",ChapterTable!$S:$T,2,0)^D323
    +VLOOKUP(SUBSTITUTE(SUBSTITUTE(F$1,"standard",""),"|Float","")&amp;"인게임누적합배수",ChapterTable!$S:$T,2,0)*D323)
  )
  )
  )
)</f>
        <v>1215</v>
      </c>
      <c r="G323" t="s">
        <v>76</v>
      </c>
      <c r="J323" t="str">
        <f>IF(ISBLANK(I323),"",
IFERROR(VLOOKUP(I323,[1]StringTable!$1:$1048576,MATCH([1]StringTable!$B$1,[1]StringTable!$1:$1,0),0),
IFERROR(VLOOKUP(I323,[1]InApkStringTable!$1:$1048576,MATCH([1]InApkStringTable!$B$1,[1]InApkStringTable!$1:$1,0),0),
"스트링없음")))</f>
        <v/>
      </c>
      <c r="L323" t="b">
        <v>0</v>
      </c>
      <c r="M323" t="s">
        <v>24</v>
      </c>
      <c r="N323" t="str">
        <f>IF(ISBLANK(M323),"",IF(ISERROR(VLOOKUP(M323,MapTable!$A:$A,1,0)),"맵없음",""))</f>
        <v/>
      </c>
      <c r="O323">
        <f t="shared" ref="O323:O386" si="21">IF(B323=0,0,
  IF(AND(L323=FALSE,A323&lt;&gt;0,MOD(A323,7)=0),21,
  IF(MOD(B323,10)=0,21,
  IF(MOD(B323,10)=5,11,
  IF(MOD(B323,10)=9,INT(B323/10)+91,
  INT(B323/10+1))))))</f>
        <v>11</v>
      </c>
      <c r="Q323">
        <f t="shared" ref="Q323:Q386" si="22">IF(ISBLANK(P323),O323,P323)</f>
        <v>11</v>
      </c>
      <c r="R323" t="b">
        <f t="shared" ref="R323:R386" ca="1" si="23">IF(OR(B323=0,OFFSET(B323,1,0)=0),FALSE,
IF(OFFSET(O323,1,0)=21,TRUE,FALSE))</f>
        <v>0</v>
      </c>
      <c r="T323" t="b">
        <f t="shared" ref="T323:T386" ca="1" si="24">IF(ISBLANK(S323),R323,S323)</f>
        <v>0</v>
      </c>
      <c r="V323" t="str">
        <f>IF(ISBLANK(U323),"",IF(ISERROR(VLOOKUP(U323,MapTable!$A:$A,1,0)),"맵없음",""))</f>
        <v/>
      </c>
      <c r="X323" t="str">
        <f>IF(ISBLANK(W323),"",
IF(ISERROR(FIND(",",W323)),
  IF(ISERROR(VLOOKUP(W323,MapTable!$A:$A,1,0)),"맵없음",
  ""),
IF(ISERROR(FIND(",",W323,FIND(",",W323)+1)),
  IF(OR(ISERROR(VLOOKUP(LEFT(W323,FIND(",",W323)-1),MapTable!$A:$A,1,0)),ISERROR(VLOOKUP(TRIM(MID(W323,FIND(",",W323)+1,999)),MapTable!$A:$A,1,0))),"맵없음",
  ""),
IF(ISERROR(FIND(",",W323,FIND(",",W323,FIND(",",W323)+1)+1)),
  IF(OR(ISERROR(VLOOKUP(LEFT(W323,FIND(",",W323)-1),MapTable!$A:$A,1,0)),ISERROR(VLOOKUP(TRIM(MID(W323,FIND(",",W323)+1,FIND(",",W323,FIND(",",W323)+1)-FIND(",",W323)-1)),MapTable!$A:$A,1,0)),ISERROR(VLOOKUP(TRIM(MID(W323,FIND(",",W323,FIND(",",W323)+1)+1,999)),MapTable!$A:$A,1,0))),"맵없음",
  ""),
IF(ISERROR(FIND(",",W323,FIND(",",W323,FIND(",",W323,FIND(",",W323)+1)+1)+1)),
  IF(OR(ISERROR(VLOOKUP(LEFT(W323,FIND(",",W323)-1),MapTable!$A:$A,1,0)),ISERROR(VLOOKUP(TRIM(MID(W323,FIND(",",W323)+1,FIND(",",W323,FIND(",",W323)+1)-FIND(",",W323)-1)),MapTable!$A:$A,1,0)),ISERROR(VLOOKUP(TRIM(MID(W323,FIND(",",W323,FIND(",",W323)+1)+1,FIND(",",W323,FIND(",",W323,FIND(",",W323)+1)+1)-FIND(",",W323,FIND(",",W323)+1)-1)),MapTable!$A:$A,1,0)),ISERROR(VLOOKUP(TRIM(MID(W323,FIND(",",W323,FIND(",",W323,FIND(",",W323)+1)+1)+1,999)),MapTable!$A:$A,1,0))),"맵없음",
  ""),
)))))</f>
        <v/>
      </c>
      <c r="AC323" t="str">
        <f>IF(ISBLANK(AB323),"",IF(ISERROR(VLOOKUP(AB323,[3]DropTable!$A:$A,1,0)),"드랍없음",""))</f>
        <v/>
      </c>
      <c r="AE323" t="str">
        <f>IF(ISBLANK(AD323),"",IF(ISERROR(VLOOKUP(AD323,[3]DropTable!$A:$A,1,0)),"드랍없음",""))</f>
        <v/>
      </c>
      <c r="AG323">
        <v>9.8000000000000007</v>
      </c>
      <c r="AH323">
        <v>1</v>
      </c>
    </row>
    <row r="324" spans="1:34" x14ac:dyDescent="0.3">
      <c r="A324">
        <v>6</v>
      </c>
      <c r="B324">
        <v>36</v>
      </c>
      <c r="C324">
        <f>IF(OR($L324=TRUE,$A324=0,MOD($A324,ChapterTable!$S$20)&lt;&gt;0),
MAX(0,INT(($B324+ChapterTable!$Q$26+VLOOKUP(SUBSTITUTE(C$1,"성장단계","")&amp;"단계오프셋",ChapterTable!$S:$T,2,0))/ChapterTable!$Q$23)),
MAX(0,INT(($B324+ChapterTable!$S$26+VLOOKUP(SUBSTITUTE(C$1,"성장단계","")&amp;"보스단계오프셋",ChapterTable!$S:$T,2,0))/ChapterTable!$S$23)))</f>
        <v>4</v>
      </c>
      <c r="D324">
        <f>IF(OR($L324=TRUE,$A324=0,MOD($A324,ChapterTable!$S$20)&lt;&gt;0),
MAX(0,INT(($B324+ChapterTable!$Q$26+VLOOKUP(SUBSTITUTE(D$1,"성장단계","")&amp;"단계오프셋",ChapterTable!$S:$T,2,0))/ChapterTable!$Q$23)),
MAX(0,INT(($B324+ChapterTable!$S$26+VLOOKUP(SUBSTITUTE(D$1,"성장단계","")&amp;"보스단계오프셋",ChapterTable!$S:$T,2,0))/ChapterTable!$S$23)))</f>
        <v>3</v>
      </c>
      <c r="E324" s="1">
        <f ca="1">IF(AND($A324=0,$B324=1),
    VLOOKUP(1,ChapterTable!$1:$1048576,MATCH("최종"&amp;SUBSTITUTE(SUBSTITUTE(E$1,"standard",""),"|Float",""),ChapterTable!$1:$1,0),0)*ChapterTable!$Q$17,
  IF(AND($A324=0,$B324=0),
    E325,
  IF($B324=0,
    VLOOKUP($A324,ChapterTable!$1:$1048576,MATCH("최종"&amp;SUBSTITUTE(SUBSTITUTE(E$1,"standard",""),"|Float",""),ChapterTable!$1:$1,0),0),
  IF($B324=1,
    IF($L324=FALSE,
      VLOOKUP($A324,ChapterTable!$1:$1048576,MATCH("최종"&amp;SUBSTITUTE(SUBSTITUTE(E$1,"standard",""),"|Float",""),ChapterTable!$1:$1,0),0),
      VLOOKUP($A324-ChapterTable!$Q$11,ChapterTable!$1:$1048576,MATCH("최종"&amp;SUBSTITUTE(SUBSTITUTE(E$1,"standard",""),"|Float",""),ChapterTable!$1:$1,0),0)*ChapterTable!$Q$14
    ),
  OFFSET(E324,-$B324+IF($L324,1,0),0)*
    (VLOOKUP(SUBSTITUTE(SUBSTITUTE(E$1,"standard",""),"|Float","")&amp;"인게임누적곱배수",ChapterTable!$S:$T,2,0)^C324
    +VLOOKUP(SUBSTITUTE(SUBSTITUTE(E$1,"standard",""),"|Float","")&amp;"인게임누적합배수",ChapterTable!$S:$T,2,0)*C324)
  )
  )
  )
)</f>
        <v>3280.5</v>
      </c>
      <c r="F324" s="1">
        <f ca="1">IF(AND($A324=0,$B324=1),
    VLOOKUP(1,ChapterTable!$1:$1048576,MATCH("최종"&amp;SUBSTITUTE(SUBSTITUTE(F$1,"standard",""),"|Float",""),ChapterTable!$1:$1,0),0)*ChapterTable!$Q$17,
  IF(AND($A324=0,$B324=0),
    F325,
  IF($B324=0,
    VLOOKUP($A324,ChapterTable!$1:$1048576,MATCH("최종"&amp;SUBSTITUTE(SUBSTITUTE(F$1,"standard",""),"|Float",""),ChapterTable!$1:$1,0),0),
  IF($B324=1,
    IF($L324=FALSE,
      VLOOKUP($A324,ChapterTable!$1:$1048576,MATCH("최종"&amp;SUBSTITUTE(SUBSTITUTE(F$1,"standard",""),"|Float",""),ChapterTable!$1:$1,0),0),
      VLOOKUP($A324-ChapterTable!$Q$11,ChapterTable!$1:$1048576,MATCH("최종"&amp;SUBSTITUTE(SUBSTITUTE(F$1,"standard",""),"|Float",""),ChapterTable!$1:$1,0),0)*ChapterTable!$Q$14
    ),
  OFFSET(F324,-$B324+IF($L324,1,0),0)*
    (VLOOKUP(SUBSTITUTE(SUBSTITUTE(F$1,"standard",""),"|Float","")&amp;"인게임누적곱배수",ChapterTable!$S:$T,2,0)^D324
    +VLOOKUP(SUBSTITUTE(SUBSTITUTE(F$1,"standard",""),"|Float","")&amp;"인게임누적합배수",ChapterTable!$S:$T,2,0)*D324)
  )
  )
  )
)</f>
        <v>1215</v>
      </c>
      <c r="G324" t="s">
        <v>76</v>
      </c>
      <c r="J324" t="str">
        <f>IF(ISBLANK(I324),"",
IFERROR(VLOOKUP(I324,[1]StringTable!$1:$1048576,MATCH([1]StringTable!$B$1,[1]StringTable!$1:$1,0),0),
IFERROR(VLOOKUP(I324,[1]InApkStringTable!$1:$1048576,MATCH([1]InApkStringTable!$B$1,[1]InApkStringTable!$1:$1,0),0),
"스트링없음")))</f>
        <v/>
      </c>
      <c r="L324" t="b">
        <v>0</v>
      </c>
      <c r="M324" t="s">
        <v>24</v>
      </c>
      <c r="N324" t="str">
        <f>IF(ISBLANK(M324),"",IF(ISERROR(VLOOKUP(M324,MapTable!$A:$A,1,0)),"맵없음",""))</f>
        <v/>
      </c>
      <c r="O324">
        <f t="shared" si="21"/>
        <v>4</v>
      </c>
      <c r="Q324">
        <f t="shared" si="22"/>
        <v>4</v>
      </c>
      <c r="R324" t="b">
        <f t="shared" ca="1" si="23"/>
        <v>0</v>
      </c>
      <c r="T324" t="b">
        <f t="shared" ca="1" si="24"/>
        <v>0</v>
      </c>
      <c r="V324" t="str">
        <f>IF(ISBLANK(U324),"",IF(ISERROR(VLOOKUP(U324,MapTable!$A:$A,1,0)),"맵없음",""))</f>
        <v/>
      </c>
      <c r="X324" t="str">
        <f>IF(ISBLANK(W324),"",
IF(ISERROR(FIND(",",W324)),
  IF(ISERROR(VLOOKUP(W324,MapTable!$A:$A,1,0)),"맵없음",
  ""),
IF(ISERROR(FIND(",",W324,FIND(",",W324)+1)),
  IF(OR(ISERROR(VLOOKUP(LEFT(W324,FIND(",",W324)-1),MapTable!$A:$A,1,0)),ISERROR(VLOOKUP(TRIM(MID(W324,FIND(",",W324)+1,999)),MapTable!$A:$A,1,0))),"맵없음",
  ""),
IF(ISERROR(FIND(",",W324,FIND(",",W324,FIND(",",W324)+1)+1)),
  IF(OR(ISERROR(VLOOKUP(LEFT(W324,FIND(",",W324)-1),MapTable!$A:$A,1,0)),ISERROR(VLOOKUP(TRIM(MID(W324,FIND(",",W324)+1,FIND(",",W324,FIND(",",W324)+1)-FIND(",",W324)-1)),MapTable!$A:$A,1,0)),ISERROR(VLOOKUP(TRIM(MID(W324,FIND(",",W324,FIND(",",W324)+1)+1,999)),MapTable!$A:$A,1,0))),"맵없음",
  ""),
IF(ISERROR(FIND(",",W324,FIND(",",W324,FIND(",",W324,FIND(",",W324)+1)+1)+1)),
  IF(OR(ISERROR(VLOOKUP(LEFT(W324,FIND(",",W324)-1),MapTable!$A:$A,1,0)),ISERROR(VLOOKUP(TRIM(MID(W324,FIND(",",W324)+1,FIND(",",W324,FIND(",",W324)+1)-FIND(",",W324)-1)),MapTable!$A:$A,1,0)),ISERROR(VLOOKUP(TRIM(MID(W324,FIND(",",W324,FIND(",",W324)+1)+1,FIND(",",W324,FIND(",",W324,FIND(",",W324)+1)+1)-FIND(",",W324,FIND(",",W324)+1)-1)),MapTable!$A:$A,1,0)),ISERROR(VLOOKUP(TRIM(MID(W324,FIND(",",W324,FIND(",",W324,FIND(",",W324)+1)+1)+1,999)),MapTable!$A:$A,1,0))),"맵없음",
  ""),
)))))</f>
        <v/>
      </c>
      <c r="AC324" t="str">
        <f>IF(ISBLANK(AB324),"",IF(ISERROR(VLOOKUP(AB324,[3]DropTable!$A:$A,1,0)),"드랍없음",""))</f>
        <v/>
      </c>
      <c r="AE324" t="str">
        <f>IF(ISBLANK(AD324),"",IF(ISERROR(VLOOKUP(AD324,[3]DropTable!$A:$A,1,0)),"드랍없음",""))</f>
        <v/>
      </c>
      <c r="AG324">
        <v>9.8000000000000007</v>
      </c>
      <c r="AH324">
        <v>1</v>
      </c>
    </row>
    <row r="325" spans="1:34" x14ac:dyDescent="0.3">
      <c r="A325">
        <v>6</v>
      </c>
      <c r="B325">
        <v>37</v>
      </c>
      <c r="C325">
        <f>IF(OR($L325=TRUE,$A325=0,MOD($A325,ChapterTable!$S$20)&lt;&gt;0),
MAX(0,INT(($B325+ChapterTable!$Q$26+VLOOKUP(SUBSTITUTE(C$1,"성장단계","")&amp;"단계오프셋",ChapterTable!$S:$T,2,0))/ChapterTable!$Q$23)),
MAX(0,INT(($B325+ChapterTable!$S$26+VLOOKUP(SUBSTITUTE(C$1,"성장단계","")&amp;"보스단계오프셋",ChapterTable!$S:$T,2,0))/ChapterTable!$S$23)))</f>
        <v>4</v>
      </c>
      <c r="D325">
        <f>IF(OR($L325=TRUE,$A325=0,MOD($A325,ChapterTable!$S$20)&lt;&gt;0),
MAX(0,INT(($B325+ChapterTable!$Q$26+VLOOKUP(SUBSTITUTE(D$1,"성장단계","")&amp;"단계오프셋",ChapterTable!$S:$T,2,0))/ChapterTable!$Q$23)),
MAX(0,INT(($B325+ChapterTable!$S$26+VLOOKUP(SUBSTITUTE(D$1,"성장단계","")&amp;"보스단계오프셋",ChapterTable!$S:$T,2,0))/ChapterTable!$S$23)))</f>
        <v>3</v>
      </c>
      <c r="E325" s="1">
        <f ca="1">IF(AND($A325=0,$B325=1),
    VLOOKUP(1,ChapterTable!$1:$1048576,MATCH("최종"&amp;SUBSTITUTE(SUBSTITUTE(E$1,"standard",""),"|Float",""),ChapterTable!$1:$1,0),0)*ChapterTable!$Q$17,
  IF(AND($A325=0,$B325=0),
    E326,
  IF($B325=0,
    VLOOKUP($A325,ChapterTable!$1:$1048576,MATCH("최종"&amp;SUBSTITUTE(SUBSTITUTE(E$1,"standard",""),"|Float",""),ChapterTable!$1:$1,0),0),
  IF($B325=1,
    IF($L325=FALSE,
      VLOOKUP($A325,ChapterTable!$1:$1048576,MATCH("최종"&amp;SUBSTITUTE(SUBSTITUTE(E$1,"standard",""),"|Float",""),ChapterTable!$1:$1,0),0),
      VLOOKUP($A325-ChapterTable!$Q$11,ChapterTable!$1:$1048576,MATCH("최종"&amp;SUBSTITUTE(SUBSTITUTE(E$1,"standard",""),"|Float",""),ChapterTable!$1:$1,0),0)*ChapterTable!$Q$14
    ),
  OFFSET(E325,-$B325+IF($L325,1,0),0)*
    (VLOOKUP(SUBSTITUTE(SUBSTITUTE(E$1,"standard",""),"|Float","")&amp;"인게임누적곱배수",ChapterTable!$S:$T,2,0)^C325
    +VLOOKUP(SUBSTITUTE(SUBSTITUTE(E$1,"standard",""),"|Float","")&amp;"인게임누적합배수",ChapterTable!$S:$T,2,0)*C325)
  )
  )
  )
)</f>
        <v>3280.5</v>
      </c>
      <c r="F325" s="1">
        <f ca="1">IF(AND($A325=0,$B325=1),
    VLOOKUP(1,ChapterTable!$1:$1048576,MATCH("최종"&amp;SUBSTITUTE(SUBSTITUTE(F$1,"standard",""),"|Float",""),ChapterTable!$1:$1,0),0)*ChapterTable!$Q$17,
  IF(AND($A325=0,$B325=0),
    F326,
  IF($B325=0,
    VLOOKUP($A325,ChapterTable!$1:$1048576,MATCH("최종"&amp;SUBSTITUTE(SUBSTITUTE(F$1,"standard",""),"|Float",""),ChapterTable!$1:$1,0),0),
  IF($B325=1,
    IF($L325=FALSE,
      VLOOKUP($A325,ChapterTable!$1:$1048576,MATCH("최종"&amp;SUBSTITUTE(SUBSTITUTE(F$1,"standard",""),"|Float",""),ChapterTable!$1:$1,0),0),
      VLOOKUP($A325-ChapterTable!$Q$11,ChapterTable!$1:$1048576,MATCH("최종"&amp;SUBSTITUTE(SUBSTITUTE(F$1,"standard",""),"|Float",""),ChapterTable!$1:$1,0),0)*ChapterTable!$Q$14
    ),
  OFFSET(F325,-$B325+IF($L325,1,0),0)*
    (VLOOKUP(SUBSTITUTE(SUBSTITUTE(F$1,"standard",""),"|Float","")&amp;"인게임누적곱배수",ChapterTable!$S:$T,2,0)^D325
    +VLOOKUP(SUBSTITUTE(SUBSTITUTE(F$1,"standard",""),"|Float","")&amp;"인게임누적합배수",ChapterTable!$S:$T,2,0)*D325)
  )
  )
  )
)</f>
        <v>1215</v>
      </c>
      <c r="G325" t="s">
        <v>76</v>
      </c>
      <c r="J325" t="str">
        <f>IF(ISBLANK(I325),"",
IFERROR(VLOOKUP(I325,[1]StringTable!$1:$1048576,MATCH([1]StringTable!$B$1,[1]StringTable!$1:$1,0),0),
IFERROR(VLOOKUP(I325,[1]InApkStringTable!$1:$1048576,MATCH([1]InApkStringTable!$B$1,[1]InApkStringTable!$1:$1,0),0),
"스트링없음")))</f>
        <v/>
      </c>
      <c r="L325" t="b">
        <v>0</v>
      </c>
      <c r="M325" t="s">
        <v>24</v>
      </c>
      <c r="N325" t="str">
        <f>IF(ISBLANK(M325),"",IF(ISERROR(VLOOKUP(M325,MapTable!$A:$A,1,0)),"맵없음",""))</f>
        <v/>
      </c>
      <c r="O325">
        <f t="shared" si="21"/>
        <v>4</v>
      </c>
      <c r="Q325">
        <f t="shared" si="22"/>
        <v>4</v>
      </c>
      <c r="R325" t="b">
        <f t="shared" ca="1" si="23"/>
        <v>0</v>
      </c>
      <c r="T325" t="b">
        <f t="shared" ca="1" si="24"/>
        <v>0</v>
      </c>
      <c r="V325" t="str">
        <f>IF(ISBLANK(U325),"",IF(ISERROR(VLOOKUP(U325,MapTable!$A:$A,1,0)),"맵없음",""))</f>
        <v/>
      </c>
      <c r="X325" t="str">
        <f>IF(ISBLANK(W325),"",
IF(ISERROR(FIND(",",W325)),
  IF(ISERROR(VLOOKUP(W325,MapTable!$A:$A,1,0)),"맵없음",
  ""),
IF(ISERROR(FIND(",",W325,FIND(",",W325)+1)),
  IF(OR(ISERROR(VLOOKUP(LEFT(W325,FIND(",",W325)-1),MapTable!$A:$A,1,0)),ISERROR(VLOOKUP(TRIM(MID(W325,FIND(",",W325)+1,999)),MapTable!$A:$A,1,0))),"맵없음",
  ""),
IF(ISERROR(FIND(",",W325,FIND(",",W325,FIND(",",W325)+1)+1)),
  IF(OR(ISERROR(VLOOKUP(LEFT(W325,FIND(",",W325)-1),MapTable!$A:$A,1,0)),ISERROR(VLOOKUP(TRIM(MID(W325,FIND(",",W325)+1,FIND(",",W325,FIND(",",W325)+1)-FIND(",",W325)-1)),MapTable!$A:$A,1,0)),ISERROR(VLOOKUP(TRIM(MID(W325,FIND(",",W325,FIND(",",W325)+1)+1,999)),MapTable!$A:$A,1,0))),"맵없음",
  ""),
IF(ISERROR(FIND(",",W325,FIND(",",W325,FIND(",",W325,FIND(",",W325)+1)+1)+1)),
  IF(OR(ISERROR(VLOOKUP(LEFT(W325,FIND(",",W325)-1),MapTable!$A:$A,1,0)),ISERROR(VLOOKUP(TRIM(MID(W325,FIND(",",W325)+1,FIND(",",W325,FIND(",",W325)+1)-FIND(",",W325)-1)),MapTable!$A:$A,1,0)),ISERROR(VLOOKUP(TRIM(MID(W325,FIND(",",W325,FIND(",",W325)+1)+1,FIND(",",W325,FIND(",",W325,FIND(",",W325)+1)+1)-FIND(",",W325,FIND(",",W325)+1)-1)),MapTable!$A:$A,1,0)),ISERROR(VLOOKUP(TRIM(MID(W325,FIND(",",W325,FIND(",",W325,FIND(",",W325)+1)+1)+1,999)),MapTable!$A:$A,1,0))),"맵없음",
  ""),
)))))</f>
        <v/>
      </c>
      <c r="AC325" t="str">
        <f>IF(ISBLANK(AB325),"",IF(ISERROR(VLOOKUP(AB325,[3]DropTable!$A:$A,1,0)),"드랍없음",""))</f>
        <v/>
      </c>
      <c r="AE325" t="str">
        <f>IF(ISBLANK(AD325),"",IF(ISERROR(VLOOKUP(AD325,[3]DropTable!$A:$A,1,0)),"드랍없음",""))</f>
        <v/>
      </c>
      <c r="AG325">
        <v>9.8000000000000007</v>
      </c>
      <c r="AH325">
        <v>1</v>
      </c>
    </row>
    <row r="326" spans="1:34" x14ac:dyDescent="0.3">
      <c r="A326">
        <v>6</v>
      </c>
      <c r="B326">
        <v>38</v>
      </c>
      <c r="C326">
        <f>IF(OR($L326=TRUE,$A326=0,MOD($A326,ChapterTable!$S$20)&lt;&gt;0),
MAX(0,INT(($B326+ChapterTable!$Q$26+VLOOKUP(SUBSTITUTE(C$1,"성장단계","")&amp;"단계오프셋",ChapterTable!$S:$T,2,0))/ChapterTable!$Q$23)),
MAX(0,INT(($B326+ChapterTable!$S$26+VLOOKUP(SUBSTITUTE(C$1,"성장단계","")&amp;"보스단계오프셋",ChapterTable!$S:$T,2,0))/ChapterTable!$S$23)))</f>
        <v>4</v>
      </c>
      <c r="D326">
        <f>IF(OR($L326=TRUE,$A326=0,MOD($A326,ChapterTable!$S$20)&lt;&gt;0),
MAX(0,INT(($B326+ChapterTable!$Q$26+VLOOKUP(SUBSTITUTE(D$1,"성장단계","")&amp;"단계오프셋",ChapterTable!$S:$T,2,0))/ChapterTable!$Q$23)),
MAX(0,INT(($B326+ChapterTable!$S$26+VLOOKUP(SUBSTITUTE(D$1,"성장단계","")&amp;"보스단계오프셋",ChapterTable!$S:$T,2,0))/ChapterTable!$S$23)))</f>
        <v>3</v>
      </c>
      <c r="E326" s="1">
        <f ca="1">IF(AND($A326=0,$B326=1),
    VLOOKUP(1,ChapterTable!$1:$1048576,MATCH("최종"&amp;SUBSTITUTE(SUBSTITUTE(E$1,"standard",""),"|Float",""),ChapterTable!$1:$1,0),0)*ChapterTable!$Q$17,
  IF(AND($A326=0,$B326=0),
    E327,
  IF($B326=0,
    VLOOKUP($A326,ChapterTable!$1:$1048576,MATCH("최종"&amp;SUBSTITUTE(SUBSTITUTE(E$1,"standard",""),"|Float",""),ChapterTable!$1:$1,0),0),
  IF($B326=1,
    IF($L326=FALSE,
      VLOOKUP($A326,ChapterTable!$1:$1048576,MATCH("최종"&amp;SUBSTITUTE(SUBSTITUTE(E$1,"standard",""),"|Float",""),ChapterTable!$1:$1,0),0),
      VLOOKUP($A326-ChapterTable!$Q$11,ChapterTable!$1:$1048576,MATCH("최종"&amp;SUBSTITUTE(SUBSTITUTE(E$1,"standard",""),"|Float",""),ChapterTable!$1:$1,0),0)*ChapterTable!$Q$14
    ),
  OFFSET(E326,-$B326+IF($L326,1,0),0)*
    (VLOOKUP(SUBSTITUTE(SUBSTITUTE(E$1,"standard",""),"|Float","")&amp;"인게임누적곱배수",ChapterTable!$S:$T,2,0)^C326
    +VLOOKUP(SUBSTITUTE(SUBSTITUTE(E$1,"standard",""),"|Float","")&amp;"인게임누적합배수",ChapterTable!$S:$T,2,0)*C326)
  )
  )
  )
)</f>
        <v>3280.5</v>
      </c>
      <c r="F326" s="1">
        <f ca="1">IF(AND($A326=0,$B326=1),
    VLOOKUP(1,ChapterTable!$1:$1048576,MATCH("최종"&amp;SUBSTITUTE(SUBSTITUTE(F$1,"standard",""),"|Float",""),ChapterTable!$1:$1,0),0)*ChapterTable!$Q$17,
  IF(AND($A326=0,$B326=0),
    F327,
  IF($B326=0,
    VLOOKUP($A326,ChapterTable!$1:$1048576,MATCH("최종"&amp;SUBSTITUTE(SUBSTITUTE(F$1,"standard",""),"|Float",""),ChapterTable!$1:$1,0),0),
  IF($B326=1,
    IF($L326=FALSE,
      VLOOKUP($A326,ChapterTable!$1:$1048576,MATCH("최종"&amp;SUBSTITUTE(SUBSTITUTE(F$1,"standard",""),"|Float",""),ChapterTable!$1:$1,0),0),
      VLOOKUP($A326-ChapterTable!$Q$11,ChapterTable!$1:$1048576,MATCH("최종"&amp;SUBSTITUTE(SUBSTITUTE(F$1,"standard",""),"|Float",""),ChapterTable!$1:$1,0),0)*ChapterTable!$Q$14
    ),
  OFFSET(F326,-$B326+IF($L326,1,0),0)*
    (VLOOKUP(SUBSTITUTE(SUBSTITUTE(F$1,"standard",""),"|Float","")&amp;"인게임누적곱배수",ChapterTable!$S:$T,2,0)^D326
    +VLOOKUP(SUBSTITUTE(SUBSTITUTE(F$1,"standard",""),"|Float","")&amp;"인게임누적합배수",ChapterTable!$S:$T,2,0)*D326)
  )
  )
  )
)</f>
        <v>1215</v>
      </c>
      <c r="G326" t="s">
        <v>76</v>
      </c>
      <c r="J326" t="str">
        <f>IF(ISBLANK(I326),"",
IFERROR(VLOOKUP(I326,[1]StringTable!$1:$1048576,MATCH([1]StringTable!$B$1,[1]StringTable!$1:$1,0),0),
IFERROR(VLOOKUP(I326,[1]InApkStringTable!$1:$1048576,MATCH([1]InApkStringTable!$B$1,[1]InApkStringTable!$1:$1,0),0),
"스트링없음")))</f>
        <v/>
      </c>
      <c r="L326" t="b">
        <v>0</v>
      </c>
      <c r="M326" t="s">
        <v>24</v>
      </c>
      <c r="N326" t="str">
        <f>IF(ISBLANK(M326),"",IF(ISERROR(VLOOKUP(M326,MapTable!$A:$A,1,0)),"맵없음",""))</f>
        <v/>
      </c>
      <c r="O326">
        <f t="shared" si="21"/>
        <v>4</v>
      </c>
      <c r="Q326">
        <f t="shared" si="22"/>
        <v>4</v>
      </c>
      <c r="R326" t="b">
        <f t="shared" ca="1" si="23"/>
        <v>0</v>
      </c>
      <c r="T326" t="b">
        <f t="shared" ca="1" si="24"/>
        <v>0</v>
      </c>
      <c r="V326" t="str">
        <f>IF(ISBLANK(U326),"",IF(ISERROR(VLOOKUP(U326,MapTable!$A:$A,1,0)),"맵없음",""))</f>
        <v/>
      </c>
      <c r="X326" t="str">
        <f>IF(ISBLANK(W326),"",
IF(ISERROR(FIND(",",W326)),
  IF(ISERROR(VLOOKUP(W326,MapTable!$A:$A,1,0)),"맵없음",
  ""),
IF(ISERROR(FIND(",",W326,FIND(",",W326)+1)),
  IF(OR(ISERROR(VLOOKUP(LEFT(W326,FIND(",",W326)-1),MapTable!$A:$A,1,0)),ISERROR(VLOOKUP(TRIM(MID(W326,FIND(",",W326)+1,999)),MapTable!$A:$A,1,0))),"맵없음",
  ""),
IF(ISERROR(FIND(",",W326,FIND(",",W326,FIND(",",W326)+1)+1)),
  IF(OR(ISERROR(VLOOKUP(LEFT(W326,FIND(",",W326)-1),MapTable!$A:$A,1,0)),ISERROR(VLOOKUP(TRIM(MID(W326,FIND(",",W326)+1,FIND(",",W326,FIND(",",W326)+1)-FIND(",",W326)-1)),MapTable!$A:$A,1,0)),ISERROR(VLOOKUP(TRIM(MID(W326,FIND(",",W326,FIND(",",W326)+1)+1,999)),MapTable!$A:$A,1,0))),"맵없음",
  ""),
IF(ISERROR(FIND(",",W326,FIND(",",W326,FIND(",",W326,FIND(",",W326)+1)+1)+1)),
  IF(OR(ISERROR(VLOOKUP(LEFT(W326,FIND(",",W326)-1),MapTable!$A:$A,1,0)),ISERROR(VLOOKUP(TRIM(MID(W326,FIND(",",W326)+1,FIND(",",W326,FIND(",",W326)+1)-FIND(",",W326)-1)),MapTable!$A:$A,1,0)),ISERROR(VLOOKUP(TRIM(MID(W326,FIND(",",W326,FIND(",",W326)+1)+1,FIND(",",W326,FIND(",",W326,FIND(",",W326)+1)+1)-FIND(",",W326,FIND(",",W326)+1)-1)),MapTable!$A:$A,1,0)),ISERROR(VLOOKUP(TRIM(MID(W326,FIND(",",W326,FIND(",",W326,FIND(",",W326)+1)+1)+1,999)),MapTable!$A:$A,1,0))),"맵없음",
  ""),
)))))</f>
        <v/>
      </c>
      <c r="AC326" t="str">
        <f>IF(ISBLANK(AB326),"",IF(ISERROR(VLOOKUP(AB326,[3]DropTable!$A:$A,1,0)),"드랍없음",""))</f>
        <v/>
      </c>
      <c r="AE326" t="str">
        <f>IF(ISBLANK(AD326),"",IF(ISERROR(VLOOKUP(AD326,[3]DropTable!$A:$A,1,0)),"드랍없음",""))</f>
        <v/>
      </c>
      <c r="AG326">
        <v>9.8000000000000007</v>
      </c>
      <c r="AH326">
        <v>1</v>
      </c>
    </row>
    <row r="327" spans="1:34" x14ac:dyDescent="0.3">
      <c r="A327">
        <v>6</v>
      </c>
      <c r="B327">
        <v>39</v>
      </c>
      <c r="C327">
        <f>IF(OR($L327=TRUE,$A327=0,MOD($A327,ChapterTable!$S$20)&lt;&gt;0),
MAX(0,INT(($B327+ChapterTable!$Q$26+VLOOKUP(SUBSTITUTE(C$1,"성장단계","")&amp;"단계오프셋",ChapterTable!$S:$T,2,0))/ChapterTable!$Q$23)),
MAX(0,INT(($B327+ChapterTable!$S$26+VLOOKUP(SUBSTITUTE(C$1,"성장단계","")&amp;"보스단계오프셋",ChapterTable!$S:$T,2,0))/ChapterTable!$S$23)))</f>
        <v>4</v>
      </c>
      <c r="D327">
        <f>IF(OR($L327=TRUE,$A327=0,MOD($A327,ChapterTable!$S$20)&lt;&gt;0),
MAX(0,INT(($B327+ChapterTable!$Q$26+VLOOKUP(SUBSTITUTE(D$1,"성장단계","")&amp;"단계오프셋",ChapterTable!$S:$T,2,0))/ChapterTable!$Q$23)),
MAX(0,INT(($B327+ChapterTable!$S$26+VLOOKUP(SUBSTITUTE(D$1,"성장단계","")&amp;"보스단계오프셋",ChapterTable!$S:$T,2,0))/ChapterTable!$S$23)))</f>
        <v>3</v>
      </c>
      <c r="E327" s="1">
        <f ca="1">IF(AND($A327=0,$B327=1),
    VLOOKUP(1,ChapterTable!$1:$1048576,MATCH("최종"&amp;SUBSTITUTE(SUBSTITUTE(E$1,"standard",""),"|Float",""),ChapterTable!$1:$1,0),0)*ChapterTable!$Q$17,
  IF(AND($A327=0,$B327=0),
    E328,
  IF($B327=0,
    VLOOKUP($A327,ChapterTable!$1:$1048576,MATCH("최종"&amp;SUBSTITUTE(SUBSTITUTE(E$1,"standard",""),"|Float",""),ChapterTable!$1:$1,0),0),
  IF($B327=1,
    IF($L327=FALSE,
      VLOOKUP($A327,ChapterTable!$1:$1048576,MATCH("최종"&amp;SUBSTITUTE(SUBSTITUTE(E$1,"standard",""),"|Float",""),ChapterTable!$1:$1,0),0),
      VLOOKUP($A327-ChapterTable!$Q$11,ChapterTable!$1:$1048576,MATCH("최종"&amp;SUBSTITUTE(SUBSTITUTE(E$1,"standard",""),"|Float",""),ChapterTable!$1:$1,0),0)*ChapterTable!$Q$14
    ),
  OFFSET(E327,-$B327+IF($L327,1,0),0)*
    (VLOOKUP(SUBSTITUTE(SUBSTITUTE(E$1,"standard",""),"|Float","")&amp;"인게임누적곱배수",ChapterTable!$S:$T,2,0)^C327
    +VLOOKUP(SUBSTITUTE(SUBSTITUTE(E$1,"standard",""),"|Float","")&amp;"인게임누적합배수",ChapterTable!$S:$T,2,0)*C327)
  )
  )
  )
)</f>
        <v>3280.5</v>
      </c>
      <c r="F327" s="1">
        <f ca="1">IF(AND($A327=0,$B327=1),
    VLOOKUP(1,ChapterTable!$1:$1048576,MATCH("최종"&amp;SUBSTITUTE(SUBSTITUTE(F$1,"standard",""),"|Float",""),ChapterTable!$1:$1,0),0)*ChapterTable!$Q$17,
  IF(AND($A327=0,$B327=0),
    F328,
  IF($B327=0,
    VLOOKUP($A327,ChapterTable!$1:$1048576,MATCH("최종"&amp;SUBSTITUTE(SUBSTITUTE(F$1,"standard",""),"|Float",""),ChapterTable!$1:$1,0),0),
  IF($B327=1,
    IF($L327=FALSE,
      VLOOKUP($A327,ChapterTable!$1:$1048576,MATCH("최종"&amp;SUBSTITUTE(SUBSTITUTE(F$1,"standard",""),"|Float",""),ChapterTable!$1:$1,0),0),
      VLOOKUP($A327-ChapterTable!$Q$11,ChapterTable!$1:$1048576,MATCH("최종"&amp;SUBSTITUTE(SUBSTITUTE(F$1,"standard",""),"|Float",""),ChapterTable!$1:$1,0),0)*ChapterTable!$Q$14
    ),
  OFFSET(F327,-$B327+IF($L327,1,0),0)*
    (VLOOKUP(SUBSTITUTE(SUBSTITUTE(F$1,"standard",""),"|Float","")&amp;"인게임누적곱배수",ChapterTable!$S:$T,2,0)^D327
    +VLOOKUP(SUBSTITUTE(SUBSTITUTE(F$1,"standard",""),"|Float","")&amp;"인게임누적합배수",ChapterTable!$S:$T,2,0)*D327)
  )
  )
  )
)</f>
        <v>1215</v>
      </c>
      <c r="G327" t="s">
        <v>76</v>
      </c>
      <c r="J327" t="str">
        <f>IF(ISBLANK(I327),"",
IFERROR(VLOOKUP(I327,[1]StringTable!$1:$1048576,MATCH([1]StringTable!$B$1,[1]StringTable!$1:$1,0),0),
IFERROR(VLOOKUP(I327,[1]InApkStringTable!$1:$1048576,MATCH([1]InApkStringTable!$B$1,[1]InApkStringTable!$1:$1,0),0),
"스트링없음")))</f>
        <v/>
      </c>
      <c r="L327" t="b">
        <v>0</v>
      </c>
      <c r="M327" t="s">
        <v>24</v>
      </c>
      <c r="N327" t="str">
        <f>IF(ISBLANK(M327),"",IF(ISERROR(VLOOKUP(M327,MapTable!$A:$A,1,0)),"맵없음",""))</f>
        <v/>
      </c>
      <c r="O327">
        <f t="shared" si="21"/>
        <v>94</v>
      </c>
      <c r="Q327">
        <f t="shared" si="22"/>
        <v>94</v>
      </c>
      <c r="R327" t="b">
        <f t="shared" ca="1" si="23"/>
        <v>1</v>
      </c>
      <c r="T327" t="b">
        <f t="shared" ca="1" si="24"/>
        <v>1</v>
      </c>
      <c r="V327" t="str">
        <f>IF(ISBLANK(U327),"",IF(ISERROR(VLOOKUP(U327,MapTable!$A:$A,1,0)),"맵없음",""))</f>
        <v/>
      </c>
      <c r="X327" t="str">
        <f>IF(ISBLANK(W327),"",
IF(ISERROR(FIND(",",W327)),
  IF(ISERROR(VLOOKUP(W327,MapTable!$A:$A,1,0)),"맵없음",
  ""),
IF(ISERROR(FIND(",",W327,FIND(",",W327)+1)),
  IF(OR(ISERROR(VLOOKUP(LEFT(W327,FIND(",",W327)-1),MapTable!$A:$A,1,0)),ISERROR(VLOOKUP(TRIM(MID(W327,FIND(",",W327)+1,999)),MapTable!$A:$A,1,0))),"맵없음",
  ""),
IF(ISERROR(FIND(",",W327,FIND(",",W327,FIND(",",W327)+1)+1)),
  IF(OR(ISERROR(VLOOKUP(LEFT(W327,FIND(",",W327)-1),MapTable!$A:$A,1,0)),ISERROR(VLOOKUP(TRIM(MID(W327,FIND(",",W327)+1,FIND(",",W327,FIND(",",W327)+1)-FIND(",",W327)-1)),MapTable!$A:$A,1,0)),ISERROR(VLOOKUP(TRIM(MID(W327,FIND(",",W327,FIND(",",W327)+1)+1,999)),MapTable!$A:$A,1,0))),"맵없음",
  ""),
IF(ISERROR(FIND(",",W327,FIND(",",W327,FIND(",",W327,FIND(",",W327)+1)+1)+1)),
  IF(OR(ISERROR(VLOOKUP(LEFT(W327,FIND(",",W327)-1),MapTable!$A:$A,1,0)),ISERROR(VLOOKUP(TRIM(MID(W327,FIND(",",W327)+1,FIND(",",W327,FIND(",",W327)+1)-FIND(",",W327)-1)),MapTable!$A:$A,1,0)),ISERROR(VLOOKUP(TRIM(MID(W327,FIND(",",W327,FIND(",",W327)+1)+1,FIND(",",W327,FIND(",",W327,FIND(",",W327)+1)+1)-FIND(",",W327,FIND(",",W327)+1)-1)),MapTable!$A:$A,1,0)),ISERROR(VLOOKUP(TRIM(MID(W327,FIND(",",W327,FIND(",",W327,FIND(",",W327)+1)+1)+1,999)),MapTable!$A:$A,1,0))),"맵없음",
  ""),
)))))</f>
        <v/>
      </c>
      <c r="AC327" t="str">
        <f>IF(ISBLANK(AB327),"",IF(ISERROR(VLOOKUP(AB327,[3]DropTable!$A:$A,1,0)),"드랍없음",""))</f>
        <v/>
      </c>
      <c r="AE327" t="str">
        <f>IF(ISBLANK(AD327),"",IF(ISERROR(VLOOKUP(AD327,[3]DropTable!$A:$A,1,0)),"드랍없음",""))</f>
        <v/>
      </c>
      <c r="AG327">
        <v>9.8000000000000007</v>
      </c>
      <c r="AH327">
        <v>1</v>
      </c>
    </row>
    <row r="328" spans="1:34" x14ac:dyDescent="0.3">
      <c r="A328">
        <v>6</v>
      </c>
      <c r="B328">
        <v>40</v>
      </c>
      <c r="C328">
        <f>IF(OR($L328=TRUE,$A328=0,MOD($A328,ChapterTable!$S$20)&lt;&gt;0),
MAX(0,INT(($B328+ChapterTable!$Q$26+VLOOKUP(SUBSTITUTE(C$1,"성장단계","")&amp;"단계오프셋",ChapterTable!$S:$T,2,0))/ChapterTable!$Q$23)),
MAX(0,INT(($B328+ChapterTable!$S$26+VLOOKUP(SUBSTITUTE(C$1,"성장단계","")&amp;"보스단계오프셋",ChapterTable!$S:$T,2,0))/ChapterTable!$S$23)))</f>
        <v>4</v>
      </c>
      <c r="D328">
        <f>IF(OR($L328=TRUE,$A328=0,MOD($A328,ChapterTable!$S$20)&lt;&gt;0),
MAX(0,INT(($B328+ChapterTable!$Q$26+VLOOKUP(SUBSTITUTE(D$1,"성장단계","")&amp;"단계오프셋",ChapterTable!$S:$T,2,0))/ChapterTable!$Q$23)),
MAX(0,INT(($B328+ChapterTable!$S$26+VLOOKUP(SUBSTITUTE(D$1,"성장단계","")&amp;"보스단계오프셋",ChapterTable!$S:$T,2,0))/ChapterTable!$S$23)))</f>
        <v>3</v>
      </c>
      <c r="E328" s="1">
        <f ca="1">IF(AND($A328=0,$B328=1),
    VLOOKUP(1,ChapterTable!$1:$1048576,MATCH("최종"&amp;SUBSTITUTE(SUBSTITUTE(E$1,"standard",""),"|Float",""),ChapterTable!$1:$1,0),0)*ChapterTable!$Q$17,
  IF(AND($A328=0,$B328=0),
    E329,
  IF($B328=0,
    VLOOKUP($A328,ChapterTable!$1:$1048576,MATCH("최종"&amp;SUBSTITUTE(SUBSTITUTE(E$1,"standard",""),"|Float",""),ChapterTable!$1:$1,0),0),
  IF($B328=1,
    IF($L328=FALSE,
      VLOOKUP($A328,ChapterTable!$1:$1048576,MATCH("최종"&amp;SUBSTITUTE(SUBSTITUTE(E$1,"standard",""),"|Float",""),ChapterTable!$1:$1,0),0),
      VLOOKUP($A328-ChapterTable!$Q$11,ChapterTable!$1:$1048576,MATCH("최종"&amp;SUBSTITUTE(SUBSTITUTE(E$1,"standard",""),"|Float",""),ChapterTable!$1:$1,0),0)*ChapterTable!$Q$14
    ),
  OFFSET(E328,-$B328+IF($L328,1,0),0)*
    (VLOOKUP(SUBSTITUTE(SUBSTITUTE(E$1,"standard",""),"|Float","")&amp;"인게임누적곱배수",ChapterTable!$S:$T,2,0)^C328
    +VLOOKUP(SUBSTITUTE(SUBSTITUTE(E$1,"standard",""),"|Float","")&amp;"인게임누적합배수",ChapterTable!$S:$T,2,0)*C328)
  )
  )
  )
)</f>
        <v>3280.5</v>
      </c>
      <c r="F328" s="1">
        <f ca="1">IF(AND($A328=0,$B328=1),
    VLOOKUP(1,ChapterTable!$1:$1048576,MATCH("최종"&amp;SUBSTITUTE(SUBSTITUTE(F$1,"standard",""),"|Float",""),ChapterTable!$1:$1,0),0)*ChapterTable!$Q$17,
  IF(AND($A328=0,$B328=0),
    F329,
  IF($B328=0,
    VLOOKUP($A328,ChapterTable!$1:$1048576,MATCH("최종"&amp;SUBSTITUTE(SUBSTITUTE(F$1,"standard",""),"|Float",""),ChapterTable!$1:$1,0),0),
  IF($B328=1,
    IF($L328=FALSE,
      VLOOKUP($A328,ChapterTable!$1:$1048576,MATCH("최종"&amp;SUBSTITUTE(SUBSTITUTE(F$1,"standard",""),"|Float",""),ChapterTable!$1:$1,0),0),
      VLOOKUP($A328-ChapterTable!$Q$11,ChapterTable!$1:$1048576,MATCH("최종"&amp;SUBSTITUTE(SUBSTITUTE(F$1,"standard",""),"|Float",""),ChapterTable!$1:$1,0),0)*ChapterTable!$Q$14
    ),
  OFFSET(F328,-$B328+IF($L328,1,0),0)*
    (VLOOKUP(SUBSTITUTE(SUBSTITUTE(F$1,"standard",""),"|Float","")&amp;"인게임누적곱배수",ChapterTable!$S:$T,2,0)^D328
    +VLOOKUP(SUBSTITUTE(SUBSTITUTE(F$1,"standard",""),"|Float","")&amp;"인게임누적합배수",ChapterTable!$S:$T,2,0)*D328)
  )
  )
  )
)</f>
        <v>1215</v>
      </c>
      <c r="G328" t="s">
        <v>76</v>
      </c>
      <c r="J328" t="str">
        <f>IF(ISBLANK(I328),"",
IFERROR(VLOOKUP(I328,[1]StringTable!$1:$1048576,MATCH([1]StringTable!$B$1,[1]StringTable!$1:$1,0),0),
IFERROR(VLOOKUP(I328,[1]InApkStringTable!$1:$1048576,MATCH([1]InApkStringTable!$B$1,[1]InApkStringTable!$1:$1,0),0),
"스트링없음")))</f>
        <v/>
      </c>
      <c r="L328" t="b">
        <v>0</v>
      </c>
      <c r="M328" t="s">
        <v>24</v>
      </c>
      <c r="N328" t="str">
        <f>IF(ISBLANK(M328),"",IF(ISERROR(VLOOKUP(M328,MapTable!$A:$A,1,0)),"맵없음",""))</f>
        <v/>
      </c>
      <c r="O328">
        <f t="shared" si="21"/>
        <v>21</v>
      </c>
      <c r="Q328">
        <f t="shared" si="22"/>
        <v>21</v>
      </c>
      <c r="R328" t="b">
        <f t="shared" ca="1" si="23"/>
        <v>0</v>
      </c>
      <c r="T328" t="b">
        <f t="shared" ca="1" si="24"/>
        <v>0</v>
      </c>
      <c r="V328" t="str">
        <f>IF(ISBLANK(U328),"",IF(ISERROR(VLOOKUP(U328,MapTable!$A:$A,1,0)),"맵없음",""))</f>
        <v/>
      </c>
      <c r="X328" t="str">
        <f>IF(ISBLANK(W328),"",
IF(ISERROR(FIND(",",W328)),
  IF(ISERROR(VLOOKUP(W328,MapTable!$A:$A,1,0)),"맵없음",
  ""),
IF(ISERROR(FIND(",",W328,FIND(",",W328)+1)),
  IF(OR(ISERROR(VLOOKUP(LEFT(W328,FIND(",",W328)-1),MapTable!$A:$A,1,0)),ISERROR(VLOOKUP(TRIM(MID(W328,FIND(",",W328)+1,999)),MapTable!$A:$A,1,0))),"맵없음",
  ""),
IF(ISERROR(FIND(",",W328,FIND(",",W328,FIND(",",W328)+1)+1)),
  IF(OR(ISERROR(VLOOKUP(LEFT(W328,FIND(",",W328)-1),MapTable!$A:$A,1,0)),ISERROR(VLOOKUP(TRIM(MID(W328,FIND(",",W328)+1,FIND(",",W328,FIND(",",W328)+1)-FIND(",",W328)-1)),MapTable!$A:$A,1,0)),ISERROR(VLOOKUP(TRIM(MID(W328,FIND(",",W328,FIND(",",W328)+1)+1,999)),MapTable!$A:$A,1,0))),"맵없음",
  ""),
IF(ISERROR(FIND(",",W328,FIND(",",W328,FIND(",",W328,FIND(",",W328)+1)+1)+1)),
  IF(OR(ISERROR(VLOOKUP(LEFT(W328,FIND(",",W328)-1),MapTable!$A:$A,1,0)),ISERROR(VLOOKUP(TRIM(MID(W328,FIND(",",W328)+1,FIND(",",W328,FIND(",",W328)+1)-FIND(",",W328)-1)),MapTable!$A:$A,1,0)),ISERROR(VLOOKUP(TRIM(MID(W328,FIND(",",W328,FIND(",",W328)+1)+1,FIND(",",W328,FIND(",",W328,FIND(",",W328)+1)+1)-FIND(",",W328,FIND(",",W328)+1)-1)),MapTable!$A:$A,1,0)),ISERROR(VLOOKUP(TRIM(MID(W328,FIND(",",W328,FIND(",",W328,FIND(",",W328)+1)+1)+1,999)),MapTable!$A:$A,1,0))),"맵없음",
  ""),
)))))</f>
        <v/>
      </c>
      <c r="AC328" t="str">
        <f>IF(ISBLANK(AB328),"",IF(ISERROR(VLOOKUP(AB328,[3]DropTable!$A:$A,1,0)),"드랍없음",""))</f>
        <v/>
      </c>
      <c r="AE328" t="str">
        <f>IF(ISBLANK(AD328),"",IF(ISERROR(VLOOKUP(AD328,[3]DropTable!$A:$A,1,0)),"드랍없음",""))</f>
        <v/>
      </c>
      <c r="AG328">
        <v>9.8000000000000007</v>
      </c>
      <c r="AH328">
        <v>1</v>
      </c>
    </row>
    <row r="329" spans="1:34" x14ac:dyDescent="0.3">
      <c r="A329">
        <v>6</v>
      </c>
      <c r="B329">
        <v>41</v>
      </c>
      <c r="C329">
        <f>IF(OR($L329=TRUE,$A329=0,MOD($A329,ChapterTable!$S$20)&lt;&gt;0),
MAX(0,INT(($B329+ChapterTable!$Q$26+VLOOKUP(SUBSTITUTE(C$1,"성장단계","")&amp;"단계오프셋",ChapterTable!$S:$T,2,0))/ChapterTable!$Q$23)),
MAX(0,INT(($B329+ChapterTable!$S$26+VLOOKUP(SUBSTITUTE(C$1,"성장단계","")&amp;"보스단계오프셋",ChapterTable!$S:$T,2,0))/ChapterTable!$S$23)))</f>
        <v>4</v>
      </c>
      <c r="D329">
        <f>IF(OR($L329=TRUE,$A329=0,MOD($A329,ChapterTable!$S$20)&lt;&gt;0),
MAX(0,INT(($B329+ChapterTable!$Q$26+VLOOKUP(SUBSTITUTE(D$1,"성장단계","")&amp;"단계오프셋",ChapterTable!$S:$T,2,0))/ChapterTable!$Q$23)),
MAX(0,INT(($B329+ChapterTable!$S$26+VLOOKUP(SUBSTITUTE(D$1,"성장단계","")&amp;"보스단계오프셋",ChapterTable!$S:$T,2,0))/ChapterTable!$S$23)))</f>
        <v>4</v>
      </c>
      <c r="E329" s="1">
        <f ca="1">IF(AND($A329=0,$B329=1),
    VLOOKUP(1,ChapterTable!$1:$1048576,MATCH("최종"&amp;SUBSTITUTE(SUBSTITUTE(E$1,"standard",""),"|Float",""),ChapterTable!$1:$1,0),0)*ChapterTable!$Q$17,
  IF(AND($A329=0,$B329=0),
    E330,
  IF($B329=0,
    VLOOKUP($A329,ChapterTable!$1:$1048576,MATCH("최종"&amp;SUBSTITUTE(SUBSTITUTE(E$1,"standard",""),"|Float",""),ChapterTable!$1:$1,0),0),
  IF($B329=1,
    IF($L329=FALSE,
      VLOOKUP($A329,ChapterTable!$1:$1048576,MATCH("최종"&amp;SUBSTITUTE(SUBSTITUTE(E$1,"standard",""),"|Float",""),ChapterTable!$1:$1,0),0),
      VLOOKUP($A329-ChapterTable!$Q$11,ChapterTable!$1:$1048576,MATCH("최종"&amp;SUBSTITUTE(SUBSTITUTE(E$1,"standard",""),"|Float",""),ChapterTable!$1:$1,0),0)*ChapterTable!$Q$14
    ),
  OFFSET(E329,-$B329+IF($L329,1,0),0)*
    (VLOOKUP(SUBSTITUTE(SUBSTITUTE(E$1,"standard",""),"|Float","")&amp;"인게임누적곱배수",ChapterTable!$S:$T,2,0)^C329
    +VLOOKUP(SUBSTITUTE(SUBSTITUTE(E$1,"standard",""),"|Float","")&amp;"인게임누적합배수",ChapterTable!$S:$T,2,0)*C329)
  )
  )
  )
)</f>
        <v>3280.5</v>
      </c>
      <c r="F329" s="1">
        <f ca="1">IF(AND($A329=0,$B329=1),
    VLOOKUP(1,ChapterTable!$1:$1048576,MATCH("최종"&amp;SUBSTITUTE(SUBSTITUTE(F$1,"standard",""),"|Float",""),ChapterTable!$1:$1,0),0)*ChapterTable!$Q$17,
  IF(AND($A329=0,$B329=0),
    F330,
  IF($B329=0,
    VLOOKUP($A329,ChapterTable!$1:$1048576,MATCH("최종"&amp;SUBSTITUTE(SUBSTITUTE(F$1,"standard",""),"|Float",""),ChapterTable!$1:$1,0),0),
  IF($B329=1,
    IF($L329=FALSE,
      VLOOKUP($A329,ChapterTable!$1:$1048576,MATCH("최종"&amp;SUBSTITUTE(SUBSTITUTE(F$1,"standard",""),"|Float",""),ChapterTable!$1:$1,0),0),
      VLOOKUP($A329-ChapterTable!$Q$11,ChapterTable!$1:$1048576,MATCH("최종"&amp;SUBSTITUTE(SUBSTITUTE(F$1,"standard",""),"|Float",""),ChapterTable!$1:$1,0),0)*ChapterTable!$Q$14
    ),
  OFFSET(F329,-$B329+IF($L329,1,0),0)*
    (VLOOKUP(SUBSTITUTE(SUBSTITUTE(F$1,"standard",""),"|Float","")&amp;"인게임누적곱배수",ChapterTable!$S:$T,2,0)^D329
    +VLOOKUP(SUBSTITUTE(SUBSTITUTE(F$1,"standard",""),"|Float","")&amp;"인게임누적합배수",ChapterTable!$S:$T,2,0)*D329)
  )
  )
  )
)</f>
        <v>1366.875</v>
      </c>
      <c r="G329" t="s">
        <v>76</v>
      </c>
      <c r="J329" t="str">
        <f>IF(ISBLANK(I329),"",
IFERROR(VLOOKUP(I329,[1]StringTable!$1:$1048576,MATCH([1]StringTable!$B$1,[1]StringTable!$1:$1,0),0),
IFERROR(VLOOKUP(I329,[1]InApkStringTable!$1:$1048576,MATCH([1]InApkStringTable!$B$1,[1]InApkStringTable!$1:$1,0),0),
"스트링없음")))</f>
        <v/>
      </c>
      <c r="L329" t="b">
        <v>0</v>
      </c>
      <c r="M329" t="s">
        <v>24</v>
      </c>
      <c r="N329" t="str">
        <f>IF(ISBLANK(M329),"",IF(ISERROR(VLOOKUP(M329,MapTable!$A:$A,1,0)),"맵없음",""))</f>
        <v/>
      </c>
      <c r="O329">
        <f t="shared" si="21"/>
        <v>5</v>
      </c>
      <c r="Q329">
        <f t="shared" si="22"/>
        <v>5</v>
      </c>
      <c r="R329" t="b">
        <f t="shared" ca="1" si="23"/>
        <v>0</v>
      </c>
      <c r="T329" t="b">
        <f t="shared" ca="1" si="24"/>
        <v>0</v>
      </c>
      <c r="V329" t="str">
        <f>IF(ISBLANK(U329),"",IF(ISERROR(VLOOKUP(U329,MapTable!$A:$A,1,0)),"맵없음",""))</f>
        <v/>
      </c>
      <c r="X329" t="str">
        <f>IF(ISBLANK(W329),"",
IF(ISERROR(FIND(",",W329)),
  IF(ISERROR(VLOOKUP(W329,MapTable!$A:$A,1,0)),"맵없음",
  ""),
IF(ISERROR(FIND(",",W329,FIND(",",W329)+1)),
  IF(OR(ISERROR(VLOOKUP(LEFT(W329,FIND(",",W329)-1),MapTable!$A:$A,1,0)),ISERROR(VLOOKUP(TRIM(MID(W329,FIND(",",W329)+1,999)),MapTable!$A:$A,1,0))),"맵없음",
  ""),
IF(ISERROR(FIND(",",W329,FIND(",",W329,FIND(",",W329)+1)+1)),
  IF(OR(ISERROR(VLOOKUP(LEFT(W329,FIND(",",W329)-1),MapTable!$A:$A,1,0)),ISERROR(VLOOKUP(TRIM(MID(W329,FIND(",",W329)+1,FIND(",",W329,FIND(",",W329)+1)-FIND(",",W329)-1)),MapTable!$A:$A,1,0)),ISERROR(VLOOKUP(TRIM(MID(W329,FIND(",",W329,FIND(",",W329)+1)+1,999)),MapTable!$A:$A,1,0))),"맵없음",
  ""),
IF(ISERROR(FIND(",",W329,FIND(",",W329,FIND(",",W329,FIND(",",W329)+1)+1)+1)),
  IF(OR(ISERROR(VLOOKUP(LEFT(W329,FIND(",",W329)-1),MapTable!$A:$A,1,0)),ISERROR(VLOOKUP(TRIM(MID(W329,FIND(",",W329)+1,FIND(",",W329,FIND(",",W329)+1)-FIND(",",W329)-1)),MapTable!$A:$A,1,0)),ISERROR(VLOOKUP(TRIM(MID(W329,FIND(",",W329,FIND(",",W329)+1)+1,FIND(",",W329,FIND(",",W329,FIND(",",W329)+1)+1)-FIND(",",W329,FIND(",",W329)+1)-1)),MapTable!$A:$A,1,0)),ISERROR(VLOOKUP(TRIM(MID(W329,FIND(",",W329,FIND(",",W329,FIND(",",W329)+1)+1)+1,999)),MapTable!$A:$A,1,0))),"맵없음",
  ""),
)))))</f>
        <v/>
      </c>
      <c r="AC329" t="str">
        <f>IF(ISBLANK(AB329),"",IF(ISERROR(VLOOKUP(AB329,[3]DropTable!$A:$A,1,0)),"드랍없음",""))</f>
        <v/>
      </c>
      <c r="AE329" t="str">
        <f>IF(ISBLANK(AD329),"",IF(ISERROR(VLOOKUP(AD329,[3]DropTable!$A:$A,1,0)),"드랍없음",""))</f>
        <v/>
      </c>
      <c r="AG329">
        <v>9.8000000000000007</v>
      </c>
      <c r="AH329">
        <v>1</v>
      </c>
    </row>
    <row r="330" spans="1:34" x14ac:dyDescent="0.3">
      <c r="A330">
        <v>6</v>
      </c>
      <c r="B330">
        <v>42</v>
      </c>
      <c r="C330">
        <f>IF(OR($L330=TRUE,$A330=0,MOD($A330,ChapterTable!$S$20)&lt;&gt;0),
MAX(0,INT(($B330+ChapterTable!$Q$26+VLOOKUP(SUBSTITUTE(C$1,"성장단계","")&amp;"단계오프셋",ChapterTable!$S:$T,2,0))/ChapterTable!$Q$23)),
MAX(0,INT(($B330+ChapterTable!$S$26+VLOOKUP(SUBSTITUTE(C$1,"성장단계","")&amp;"보스단계오프셋",ChapterTable!$S:$T,2,0))/ChapterTable!$S$23)))</f>
        <v>4</v>
      </c>
      <c r="D330">
        <f>IF(OR($L330=TRUE,$A330=0,MOD($A330,ChapterTable!$S$20)&lt;&gt;0),
MAX(0,INT(($B330+ChapterTable!$Q$26+VLOOKUP(SUBSTITUTE(D$1,"성장단계","")&amp;"단계오프셋",ChapterTable!$S:$T,2,0))/ChapterTable!$Q$23)),
MAX(0,INT(($B330+ChapterTable!$S$26+VLOOKUP(SUBSTITUTE(D$1,"성장단계","")&amp;"보스단계오프셋",ChapterTable!$S:$T,2,0))/ChapterTable!$S$23)))</f>
        <v>4</v>
      </c>
      <c r="E330" s="1">
        <f ca="1">IF(AND($A330=0,$B330=1),
    VLOOKUP(1,ChapterTable!$1:$1048576,MATCH("최종"&amp;SUBSTITUTE(SUBSTITUTE(E$1,"standard",""),"|Float",""),ChapterTable!$1:$1,0),0)*ChapterTable!$Q$17,
  IF(AND($A330=0,$B330=0),
    E331,
  IF($B330=0,
    VLOOKUP($A330,ChapterTable!$1:$1048576,MATCH("최종"&amp;SUBSTITUTE(SUBSTITUTE(E$1,"standard",""),"|Float",""),ChapterTable!$1:$1,0),0),
  IF($B330=1,
    IF($L330=FALSE,
      VLOOKUP($A330,ChapterTable!$1:$1048576,MATCH("최종"&amp;SUBSTITUTE(SUBSTITUTE(E$1,"standard",""),"|Float",""),ChapterTable!$1:$1,0),0),
      VLOOKUP($A330-ChapterTable!$Q$11,ChapterTable!$1:$1048576,MATCH("최종"&amp;SUBSTITUTE(SUBSTITUTE(E$1,"standard",""),"|Float",""),ChapterTable!$1:$1,0),0)*ChapterTable!$Q$14
    ),
  OFFSET(E330,-$B330+IF($L330,1,0),0)*
    (VLOOKUP(SUBSTITUTE(SUBSTITUTE(E$1,"standard",""),"|Float","")&amp;"인게임누적곱배수",ChapterTable!$S:$T,2,0)^C330
    +VLOOKUP(SUBSTITUTE(SUBSTITUTE(E$1,"standard",""),"|Float","")&amp;"인게임누적합배수",ChapterTable!$S:$T,2,0)*C330)
  )
  )
  )
)</f>
        <v>3280.5</v>
      </c>
      <c r="F330" s="1">
        <f ca="1">IF(AND($A330=0,$B330=1),
    VLOOKUP(1,ChapterTable!$1:$1048576,MATCH("최종"&amp;SUBSTITUTE(SUBSTITUTE(F$1,"standard",""),"|Float",""),ChapterTable!$1:$1,0),0)*ChapterTable!$Q$17,
  IF(AND($A330=0,$B330=0),
    F331,
  IF($B330=0,
    VLOOKUP($A330,ChapterTable!$1:$1048576,MATCH("최종"&amp;SUBSTITUTE(SUBSTITUTE(F$1,"standard",""),"|Float",""),ChapterTable!$1:$1,0),0),
  IF($B330=1,
    IF($L330=FALSE,
      VLOOKUP($A330,ChapterTable!$1:$1048576,MATCH("최종"&amp;SUBSTITUTE(SUBSTITUTE(F$1,"standard",""),"|Float",""),ChapterTable!$1:$1,0),0),
      VLOOKUP($A330-ChapterTable!$Q$11,ChapterTable!$1:$1048576,MATCH("최종"&amp;SUBSTITUTE(SUBSTITUTE(F$1,"standard",""),"|Float",""),ChapterTable!$1:$1,0),0)*ChapterTable!$Q$14
    ),
  OFFSET(F330,-$B330+IF($L330,1,0),0)*
    (VLOOKUP(SUBSTITUTE(SUBSTITUTE(F$1,"standard",""),"|Float","")&amp;"인게임누적곱배수",ChapterTable!$S:$T,2,0)^D330
    +VLOOKUP(SUBSTITUTE(SUBSTITUTE(F$1,"standard",""),"|Float","")&amp;"인게임누적합배수",ChapterTable!$S:$T,2,0)*D330)
  )
  )
  )
)</f>
        <v>1366.875</v>
      </c>
      <c r="G330" t="s">
        <v>76</v>
      </c>
      <c r="J330" t="str">
        <f>IF(ISBLANK(I330),"",
IFERROR(VLOOKUP(I330,[1]StringTable!$1:$1048576,MATCH([1]StringTable!$B$1,[1]StringTable!$1:$1,0),0),
IFERROR(VLOOKUP(I330,[1]InApkStringTable!$1:$1048576,MATCH([1]InApkStringTable!$B$1,[1]InApkStringTable!$1:$1,0),0),
"스트링없음")))</f>
        <v/>
      </c>
      <c r="L330" t="b">
        <v>0</v>
      </c>
      <c r="M330" t="s">
        <v>24</v>
      </c>
      <c r="N330" t="str">
        <f>IF(ISBLANK(M330),"",IF(ISERROR(VLOOKUP(M330,MapTable!$A:$A,1,0)),"맵없음",""))</f>
        <v/>
      </c>
      <c r="O330">
        <f t="shared" si="21"/>
        <v>5</v>
      </c>
      <c r="Q330">
        <f t="shared" si="22"/>
        <v>5</v>
      </c>
      <c r="R330" t="b">
        <f t="shared" ca="1" si="23"/>
        <v>0</v>
      </c>
      <c r="T330" t="b">
        <f t="shared" ca="1" si="24"/>
        <v>0</v>
      </c>
      <c r="V330" t="str">
        <f>IF(ISBLANK(U330),"",IF(ISERROR(VLOOKUP(U330,MapTable!$A:$A,1,0)),"맵없음",""))</f>
        <v/>
      </c>
      <c r="X330" t="str">
        <f>IF(ISBLANK(W330),"",
IF(ISERROR(FIND(",",W330)),
  IF(ISERROR(VLOOKUP(W330,MapTable!$A:$A,1,0)),"맵없음",
  ""),
IF(ISERROR(FIND(",",W330,FIND(",",W330)+1)),
  IF(OR(ISERROR(VLOOKUP(LEFT(W330,FIND(",",W330)-1),MapTable!$A:$A,1,0)),ISERROR(VLOOKUP(TRIM(MID(W330,FIND(",",W330)+1,999)),MapTable!$A:$A,1,0))),"맵없음",
  ""),
IF(ISERROR(FIND(",",W330,FIND(",",W330,FIND(",",W330)+1)+1)),
  IF(OR(ISERROR(VLOOKUP(LEFT(W330,FIND(",",W330)-1),MapTable!$A:$A,1,0)),ISERROR(VLOOKUP(TRIM(MID(W330,FIND(",",W330)+1,FIND(",",W330,FIND(",",W330)+1)-FIND(",",W330)-1)),MapTable!$A:$A,1,0)),ISERROR(VLOOKUP(TRIM(MID(W330,FIND(",",W330,FIND(",",W330)+1)+1,999)),MapTable!$A:$A,1,0))),"맵없음",
  ""),
IF(ISERROR(FIND(",",W330,FIND(",",W330,FIND(",",W330,FIND(",",W330)+1)+1)+1)),
  IF(OR(ISERROR(VLOOKUP(LEFT(W330,FIND(",",W330)-1),MapTable!$A:$A,1,0)),ISERROR(VLOOKUP(TRIM(MID(W330,FIND(",",W330)+1,FIND(",",W330,FIND(",",W330)+1)-FIND(",",W330)-1)),MapTable!$A:$A,1,0)),ISERROR(VLOOKUP(TRIM(MID(W330,FIND(",",W330,FIND(",",W330)+1)+1,FIND(",",W330,FIND(",",W330,FIND(",",W330)+1)+1)-FIND(",",W330,FIND(",",W330)+1)-1)),MapTable!$A:$A,1,0)),ISERROR(VLOOKUP(TRIM(MID(W330,FIND(",",W330,FIND(",",W330,FIND(",",W330)+1)+1)+1,999)),MapTable!$A:$A,1,0))),"맵없음",
  ""),
)))))</f>
        <v/>
      </c>
      <c r="AC330" t="str">
        <f>IF(ISBLANK(AB330),"",IF(ISERROR(VLOOKUP(AB330,[3]DropTable!$A:$A,1,0)),"드랍없음",""))</f>
        <v/>
      </c>
      <c r="AE330" t="str">
        <f>IF(ISBLANK(AD330),"",IF(ISERROR(VLOOKUP(AD330,[3]DropTable!$A:$A,1,0)),"드랍없음",""))</f>
        <v/>
      </c>
      <c r="AG330">
        <v>9.8000000000000007</v>
      </c>
      <c r="AH330">
        <v>1</v>
      </c>
    </row>
    <row r="331" spans="1:34" x14ac:dyDescent="0.3">
      <c r="A331">
        <v>6</v>
      </c>
      <c r="B331">
        <v>43</v>
      </c>
      <c r="C331">
        <f>IF(OR($L331=TRUE,$A331=0,MOD($A331,ChapterTable!$S$20)&lt;&gt;0),
MAX(0,INT(($B331+ChapterTable!$Q$26+VLOOKUP(SUBSTITUTE(C$1,"성장단계","")&amp;"단계오프셋",ChapterTable!$S:$T,2,0))/ChapterTable!$Q$23)),
MAX(0,INT(($B331+ChapterTable!$S$26+VLOOKUP(SUBSTITUTE(C$1,"성장단계","")&amp;"보스단계오프셋",ChapterTable!$S:$T,2,0))/ChapterTable!$S$23)))</f>
        <v>4</v>
      </c>
      <c r="D331">
        <f>IF(OR($L331=TRUE,$A331=0,MOD($A331,ChapterTable!$S$20)&lt;&gt;0),
MAX(0,INT(($B331+ChapterTable!$Q$26+VLOOKUP(SUBSTITUTE(D$1,"성장단계","")&amp;"단계오프셋",ChapterTable!$S:$T,2,0))/ChapterTable!$Q$23)),
MAX(0,INT(($B331+ChapterTable!$S$26+VLOOKUP(SUBSTITUTE(D$1,"성장단계","")&amp;"보스단계오프셋",ChapterTable!$S:$T,2,0))/ChapterTable!$S$23)))</f>
        <v>4</v>
      </c>
      <c r="E331" s="1">
        <f ca="1">IF(AND($A331=0,$B331=1),
    VLOOKUP(1,ChapterTable!$1:$1048576,MATCH("최종"&amp;SUBSTITUTE(SUBSTITUTE(E$1,"standard",""),"|Float",""),ChapterTable!$1:$1,0),0)*ChapterTable!$Q$17,
  IF(AND($A331=0,$B331=0),
    E332,
  IF($B331=0,
    VLOOKUP($A331,ChapterTable!$1:$1048576,MATCH("최종"&amp;SUBSTITUTE(SUBSTITUTE(E$1,"standard",""),"|Float",""),ChapterTable!$1:$1,0),0),
  IF($B331=1,
    IF($L331=FALSE,
      VLOOKUP($A331,ChapterTable!$1:$1048576,MATCH("최종"&amp;SUBSTITUTE(SUBSTITUTE(E$1,"standard",""),"|Float",""),ChapterTable!$1:$1,0),0),
      VLOOKUP($A331-ChapterTable!$Q$11,ChapterTable!$1:$1048576,MATCH("최종"&amp;SUBSTITUTE(SUBSTITUTE(E$1,"standard",""),"|Float",""),ChapterTable!$1:$1,0),0)*ChapterTable!$Q$14
    ),
  OFFSET(E331,-$B331+IF($L331,1,0),0)*
    (VLOOKUP(SUBSTITUTE(SUBSTITUTE(E$1,"standard",""),"|Float","")&amp;"인게임누적곱배수",ChapterTable!$S:$T,2,0)^C331
    +VLOOKUP(SUBSTITUTE(SUBSTITUTE(E$1,"standard",""),"|Float","")&amp;"인게임누적합배수",ChapterTable!$S:$T,2,0)*C331)
  )
  )
  )
)</f>
        <v>3280.5</v>
      </c>
      <c r="F331" s="1">
        <f ca="1">IF(AND($A331=0,$B331=1),
    VLOOKUP(1,ChapterTable!$1:$1048576,MATCH("최종"&amp;SUBSTITUTE(SUBSTITUTE(F$1,"standard",""),"|Float",""),ChapterTable!$1:$1,0),0)*ChapterTable!$Q$17,
  IF(AND($A331=0,$B331=0),
    F332,
  IF($B331=0,
    VLOOKUP($A331,ChapterTable!$1:$1048576,MATCH("최종"&amp;SUBSTITUTE(SUBSTITUTE(F$1,"standard",""),"|Float",""),ChapterTable!$1:$1,0),0),
  IF($B331=1,
    IF($L331=FALSE,
      VLOOKUP($A331,ChapterTable!$1:$1048576,MATCH("최종"&amp;SUBSTITUTE(SUBSTITUTE(F$1,"standard",""),"|Float",""),ChapterTable!$1:$1,0),0),
      VLOOKUP($A331-ChapterTable!$Q$11,ChapterTable!$1:$1048576,MATCH("최종"&amp;SUBSTITUTE(SUBSTITUTE(F$1,"standard",""),"|Float",""),ChapterTable!$1:$1,0),0)*ChapterTable!$Q$14
    ),
  OFFSET(F331,-$B331+IF($L331,1,0),0)*
    (VLOOKUP(SUBSTITUTE(SUBSTITUTE(F$1,"standard",""),"|Float","")&amp;"인게임누적곱배수",ChapterTable!$S:$T,2,0)^D331
    +VLOOKUP(SUBSTITUTE(SUBSTITUTE(F$1,"standard",""),"|Float","")&amp;"인게임누적합배수",ChapterTable!$S:$T,2,0)*D331)
  )
  )
  )
)</f>
        <v>1366.875</v>
      </c>
      <c r="G331" t="s">
        <v>76</v>
      </c>
      <c r="J331" t="str">
        <f>IF(ISBLANK(I331),"",
IFERROR(VLOOKUP(I331,[1]StringTable!$1:$1048576,MATCH([1]StringTable!$B$1,[1]StringTable!$1:$1,0),0),
IFERROR(VLOOKUP(I331,[1]InApkStringTable!$1:$1048576,MATCH([1]InApkStringTable!$B$1,[1]InApkStringTable!$1:$1,0),0),
"스트링없음")))</f>
        <v/>
      </c>
      <c r="L331" t="b">
        <v>0</v>
      </c>
      <c r="M331" t="s">
        <v>24</v>
      </c>
      <c r="N331" t="str">
        <f>IF(ISBLANK(M331),"",IF(ISERROR(VLOOKUP(M331,MapTable!$A:$A,1,0)),"맵없음",""))</f>
        <v/>
      </c>
      <c r="O331">
        <f t="shared" si="21"/>
        <v>5</v>
      </c>
      <c r="Q331">
        <f t="shared" si="22"/>
        <v>5</v>
      </c>
      <c r="R331" t="b">
        <f t="shared" ca="1" si="23"/>
        <v>0</v>
      </c>
      <c r="T331" t="b">
        <f t="shared" ca="1" si="24"/>
        <v>0</v>
      </c>
      <c r="V331" t="str">
        <f>IF(ISBLANK(U331),"",IF(ISERROR(VLOOKUP(U331,MapTable!$A:$A,1,0)),"맵없음",""))</f>
        <v/>
      </c>
      <c r="X331" t="str">
        <f>IF(ISBLANK(W331),"",
IF(ISERROR(FIND(",",W331)),
  IF(ISERROR(VLOOKUP(W331,MapTable!$A:$A,1,0)),"맵없음",
  ""),
IF(ISERROR(FIND(",",W331,FIND(",",W331)+1)),
  IF(OR(ISERROR(VLOOKUP(LEFT(W331,FIND(",",W331)-1),MapTable!$A:$A,1,0)),ISERROR(VLOOKUP(TRIM(MID(W331,FIND(",",W331)+1,999)),MapTable!$A:$A,1,0))),"맵없음",
  ""),
IF(ISERROR(FIND(",",W331,FIND(",",W331,FIND(",",W331)+1)+1)),
  IF(OR(ISERROR(VLOOKUP(LEFT(W331,FIND(",",W331)-1),MapTable!$A:$A,1,0)),ISERROR(VLOOKUP(TRIM(MID(W331,FIND(",",W331)+1,FIND(",",W331,FIND(",",W331)+1)-FIND(",",W331)-1)),MapTable!$A:$A,1,0)),ISERROR(VLOOKUP(TRIM(MID(W331,FIND(",",W331,FIND(",",W331)+1)+1,999)),MapTable!$A:$A,1,0))),"맵없음",
  ""),
IF(ISERROR(FIND(",",W331,FIND(",",W331,FIND(",",W331,FIND(",",W331)+1)+1)+1)),
  IF(OR(ISERROR(VLOOKUP(LEFT(W331,FIND(",",W331)-1),MapTable!$A:$A,1,0)),ISERROR(VLOOKUP(TRIM(MID(W331,FIND(",",W331)+1,FIND(",",W331,FIND(",",W331)+1)-FIND(",",W331)-1)),MapTable!$A:$A,1,0)),ISERROR(VLOOKUP(TRIM(MID(W331,FIND(",",W331,FIND(",",W331)+1)+1,FIND(",",W331,FIND(",",W331,FIND(",",W331)+1)+1)-FIND(",",W331,FIND(",",W331)+1)-1)),MapTable!$A:$A,1,0)),ISERROR(VLOOKUP(TRIM(MID(W331,FIND(",",W331,FIND(",",W331,FIND(",",W331)+1)+1)+1,999)),MapTable!$A:$A,1,0))),"맵없음",
  ""),
)))))</f>
        <v/>
      </c>
      <c r="AC331" t="str">
        <f>IF(ISBLANK(AB331),"",IF(ISERROR(VLOOKUP(AB331,[3]DropTable!$A:$A,1,0)),"드랍없음",""))</f>
        <v/>
      </c>
      <c r="AE331" t="str">
        <f>IF(ISBLANK(AD331),"",IF(ISERROR(VLOOKUP(AD331,[3]DropTable!$A:$A,1,0)),"드랍없음",""))</f>
        <v/>
      </c>
      <c r="AG331">
        <v>9.8000000000000007</v>
      </c>
      <c r="AH331">
        <v>1</v>
      </c>
    </row>
    <row r="332" spans="1:34" x14ac:dyDescent="0.3">
      <c r="A332">
        <v>6</v>
      </c>
      <c r="B332">
        <v>44</v>
      </c>
      <c r="C332">
        <f>IF(OR($L332=TRUE,$A332=0,MOD($A332,ChapterTable!$S$20)&lt;&gt;0),
MAX(0,INT(($B332+ChapterTable!$Q$26+VLOOKUP(SUBSTITUTE(C$1,"성장단계","")&amp;"단계오프셋",ChapterTable!$S:$T,2,0))/ChapterTable!$Q$23)),
MAX(0,INT(($B332+ChapterTable!$S$26+VLOOKUP(SUBSTITUTE(C$1,"성장단계","")&amp;"보스단계오프셋",ChapterTable!$S:$T,2,0))/ChapterTable!$S$23)))</f>
        <v>4</v>
      </c>
      <c r="D332">
        <f>IF(OR($L332=TRUE,$A332=0,MOD($A332,ChapterTable!$S$20)&lt;&gt;0),
MAX(0,INT(($B332+ChapterTable!$Q$26+VLOOKUP(SUBSTITUTE(D$1,"성장단계","")&amp;"단계오프셋",ChapterTable!$S:$T,2,0))/ChapterTable!$Q$23)),
MAX(0,INT(($B332+ChapterTable!$S$26+VLOOKUP(SUBSTITUTE(D$1,"성장단계","")&amp;"보스단계오프셋",ChapterTable!$S:$T,2,0))/ChapterTable!$S$23)))</f>
        <v>4</v>
      </c>
      <c r="E332" s="1">
        <f ca="1">IF(AND($A332=0,$B332=1),
    VLOOKUP(1,ChapterTable!$1:$1048576,MATCH("최종"&amp;SUBSTITUTE(SUBSTITUTE(E$1,"standard",""),"|Float",""),ChapterTable!$1:$1,0),0)*ChapterTable!$Q$17,
  IF(AND($A332=0,$B332=0),
    E333,
  IF($B332=0,
    VLOOKUP($A332,ChapterTable!$1:$1048576,MATCH("최종"&amp;SUBSTITUTE(SUBSTITUTE(E$1,"standard",""),"|Float",""),ChapterTable!$1:$1,0),0),
  IF($B332=1,
    IF($L332=FALSE,
      VLOOKUP($A332,ChapterTable!$1:$1048576,MATCH("최종"&amp;SUBSTITUTE(SUBSTITUTE(E$1,"standard",""),"|Float",""),ChapterTable!$1:$1,0),0),
      VLOOKUP($A332-ChapterTable!$Q$11,ChapterTable!$1:$1048576,MATCH("최종"&amp;SUBSTITUTE(SUBSTITUTE(E$1,"standard",""),"|Float",""),ChapterTable!$1:$1,0),0)*ChapterTable!$Q$14
    ),
  OFFSET(E332,-$B332+IF($L332,1,0),0)*
    (VLOOKUP(SUBSTITUTE(SUBSTITUTE(E$1,"standard",""),"|Float","")&amp;"인게임누적곱배수",ChapterTable!$S:$T,2,0)^C332
    +VLOOKUP(SUBSTITUTE(SUBSTITUTE(E$1,"standard",""),"|Float","")&amp;"인게임누적합배수",ChapterTable!$S:$T,2,0)*C332)
  )
  )
  )
)</f>
        <v>3280.5</v>
      </c>
      <c r="F332" s="1">
        <f ca="1">IF(AND($A332=0,$B332=1),
    VLOOKUP(1,ChapterTable!$1:$1048576,MATCH("최종"&amp;SUBSTITUTE(SUBSTITUTE(F$1,"standard",""),"|Float",""),ChapterTable!$1:$1,0),0)*ChapterTable!$Q$17,
  IF(AND($A332=0,$B332=0),
    F333,
  IF($B332=0,
    VLOOKUP($A332,ChapterTable!$1:$1048576,MATCH("최종"&amp;SUBSTITUTE(SUBSTITUTE(F$1,"standard",""),"|Float",""),ChapterTable!$1:$1,0),0),
  IF($B332=1,
    IF($L332=FALSE,
      VLOOKUP($A332,ChapterTable!$1:$1048576,MATCH("최종"&amp;SUBSTITUTE(SUBSTITUTE(F$1,"standard",""),"|Float",""),ChapterTable!$1:$1,0),0),
      VLOOKUP($A332-ChapterTable!$Q$11,ChapterTable!$1:$1048576,MATCH("최종"&amp;SUBSTITUTE(SUBSTITUTE(F$1,"standard",""),"|Float",""),ChapterTable!$1:$1,0),0)*ChapterTable!$Q$14
    ),
  OFFSET(F332,-$B332+IF($L332,1,0),0)*
    (VLOOKUP(SUBSTITUTE(SUBSTITUTE(F$1,"standard",""),"|Float","")&amp;"인게임누적곱배수",ChapterTable!$S:$T,2,0)^D332
    +VLOOKUP(SUBSTITUTE(SUBSTITUTE(F$1,"standard",""),"|Float","")&amp;"인게임누적합배수",ChapterTable!$S:$T,2,0)*D332)
  )
  )
  )
)</f>
        <v>1366.875</v>
      </c>
      <c r="G332" t="s">
        <v>76</v>
      </c>
      <c r="J332" t="str">
        <f>IF(ISBLANK(I332),"",
IFERROR(VLOOKUP(I332,[1]StringTable!$1:$1048576,MATCH([1]StringTable!$B$1,[1]StringTable!$1:$1,0),0),
IFERROR(VLOOKUP(I332,[1]InApkStringTable!$1:$1048576,MATCH([1]InApkStringTable!$B$1,[1]InApkStringTable!$1:$1,0),0),
"스트링없음")))</f>
        <v/>
      </c>
      <c r="L332" t="b">
        <v>0</v>
      </c>
      <c r="M332" t="s">
        <v>24</v>
      </c>
      <c r="N332" t="str">
        <f>IF(ISBLANK(M332),"",IF(ISERROR(VLOOKUP(M332,MapTable!$A:$A,1,0)),"맵없음",""))</f>
        <v/>
      </c>
      <c r="O332">
        <f t="shared" si="21"/>
        <v>5</v>
      </c>
      <c r="Q332">
        <f t="shared" si="22"/>
        <v>5</v>
      </c>
      <c r="R332" t="b">
        <f t="shared" ca="1" si="23"/>
        <v>0</v>
      </c>
      <c r="T332" t="b">
        <f t="shared" ca="1" si="24"/>
        <v>0</v>
      </c>
      <c r="V332" t="str">
        <f>IF(ISBLANK(U332),"",IF(ISERROR(VLOOKUP(U332,MapTable!$A:$A,1,0)),"맵없음",""))</f>
        <v/>
      </c>
      <c r="X332" t="str">
        <f>IF(ISBLANK(W332),"",
IF(ISERROR(FIND(",",W332)),
  IF(ISERROR(VLOOKUP(W332,MapTable!$A:$A,1,0)),"맵없음",
  ""),
IF(ISERROR(FIND(",",W332,FIND(",",W332)+1)),
  IF(OR(ISERROR(VLOOKUP(LEFT(W332,FIND(",",W332)-1),MapTable!$A:$A,1,0)),ISERROR(VLOOKUP(TRIM(MID(W332,FIND(",",W332)+1,999)),MapTable!$A:$A,1,0))),"맵없음",
  ""),
IF(ISERROR(FIND(",",W332,FIND(",",W332,FIND(",",W332)+1)+1)),
  IF(OR(ISERROR(VLOOKUP(LEFT(W332,FIND(",",W332)-1),MapTable!$A:$A,1,0)),ISERROR(VLOOKUP(TRIM(MID(W332,FIND(",",W332)+1,FIND(",",W332,FIND(",",W332)+1)-FIND(",",W332)-1)),MapTable!$A:$A,1,0)),ISERROR(VLOOKUP(TRIM(MID(W332,FIND(",",W332,FIND(",",W332)+1)+1,999)),MapTable!$A:$A,1,0))),"맵없음",
  ""),
IF(ISERROR(FIND(",",W332,FIND(",",W332,FIND(",",W332,FIND(",",W332)+1)+1)+1)),
  IF(OR(ISERROR(VLOOKUP(LEFT(W332,FIND(",",W332)-1),MapTable!$A:$A,1,0)),ISERROR(VLOOKUP(TRIM(MID(W332,FIND(",",W332)+1,FIND(",",W332,FIND(",",W332)+1)-FIND(",",W332)-1)),MapTable!$A:$A,1,0)),ISERROR(VLOOKUP(TRIM(MID(W332,FIND(",",W332,FIND(",",W332)+1)+1,FIND(",",W332,FIND(",",W332,FIND(",",W332)+1)+1)-FIND(",",W332,FIND(",",W332)+1)-1)),MapTable!$A:$A,1,0)),ISERROR(VLOOKUP(TRIM(MID(W332,FIND(",",W332,FIND(",",W332,FIND(",",W332)+1)+1)+1,999)),MapTable!$A:$A,1,0))),"맵없음",
  ""),
)))))</f>
        <v/>
      </c>
      <c r="AC332" t="str">
        <f>IF(ISBLANK(AB332),"",IF(ISERROR(VLOOKUP(AB332,[3]DropTable!$A:$A,1,0)),"드랍없음",""))</f>
        <v/>
      </c>
      <c r="AE332" t="str">
        <f>IF(ISBLANK(AD332),"",IF(ISERROR(VLOOKUP(AD332,[3]DropTable!$A:$A,1,0)),"드랍없음",""))</f>
        <v/>
      </c>
      <c r="AG332">
        <v>9.8000000000000007</v>
      </c>
      <c r="AH332">
        <v>1</v>
      </c>
    </row>
    <row r="333" spans="1:34" x14ac:dyDescent="0.3">
      <c r="A333">
        <v>6</v>
      </c>
      <c r="B333">
        <v>45</v>
      </c>
      <c r="C333">
        <f>IF(OR($L333=TRUE,$A333=0,MOD($A333,ChapterTable!$S$20)&lt;&gt;0),
MAX(0,INT(($B333+ChapterTable!$Q$26+VLOOKUP(SUBSTITUTE(C$1,"성장단계","")&amp;"단계오프셋",ChapterTable!$S:$T,2,0))/ChapterTable!$Q$23)),
MAX(0,INT(($B333+ChapterTable!$S$26+VLOOKUP(SUBSTITUTE(C$1,"성장단계","")&amp;"보스단계오프셋",ChapterTable!$S:$T,2,0))/ChapterTable!$S$23)))</f>
        <v>4</v>
      </c>
      <c r="D333">
        <f>IF(OR($L333=TRUE,$A333=0,MOD($A333,ChapterTable!$S$20)&lt;&gt;0),
MAX(0,INT(($B333+ChapterTable!$Q$26+VLOOKUP(SUBSTITUTE(D$1,"성장단계","")&amp;"단계오프셋",ChapterTable!$S:$T,2,0))/ChapterTable!$Q$23)),
MAX(0,INT(($B333+ChapterTable!$S$26+VLOOKUP(SUBSTITUTE(D$1,"성장단계","")&amp;"보스단계오프셋",ChapterTable!$S:$T,2,0))/ChapterTable!$S$23)))</f>
        <v>4</v>
      </c>
      <c r="E333" s="1">
        <f ca="1">IF(AND($A333=0,$B333=1),
    VLOOKUP(1,ChapterTable!$1:$1048576,MATCH("최종"&amp;SUBSTITUTE(SUBSTITUTE(E$1,"standard",""),"|Float",""),ChapterTable!$1:$1,0),0)*ChapterTable!$Q$17,
  IF(AND($A333=0,$B333=0),
    E334,
  IF($B333=0,
    VLOOKUP($A333,ChapterTable!$1:$1048576,MATCH("최종"&amp;SUBSTITUTE(SUBSTITUTE(E$1,"standard",""),"|Float",""),ChapterTable!$1:$1,0),0),
  IF($B333=1,
    IF($L333=FALSE,
      VLOOKUP($A333,ChapterTable!$1:$1048576,MATCH("최종"&amp;SUBSTITUTE(SUBSTITUTE(E$1,"standard",""),"|Float",""),ChapterTable!$1:$1,0),0),
      VLOOKUP($A333-ChapterTable!$Q$11,ChapterTable!$1:$1048576,MATCH("최종"&amp;SUBSTITUTE(SUBSTITUTE(E$1,"standard",""),"|Float",""),ChapterTable!$1:$1,0),0)*ChapterTable!$Q$14
    ),
  OFFSET(E333,-$B333+IF($L333,1,0),0)*
    (VLOOKUP(SUBSTITUTE(SUBSTITUTE(E$1,"standard",""),"|Float","")&amp;"인게임누적곱배수",ChapterTable!$S:$T,2,0)^C333
    +VLOOKUP(SUBSTITUTE(SUBSTITUTE(E$1,"standard",""),"|Float","")&amp;"인게임누적합배수",ChapterTable!$S:$T,2,0)*C333)
  )
  )
  )
)</f>
        <v>3280.5</v>
      </c>
      <c r="F333" s="1">
        <f ca="1">IF(AND($A333=0,$B333=1),
    VLOOKUP(1,ChapterTable!$1:$1048576,MATCH("최종"&amp;SUBSTITUTE(SUBSTITUTE(F$1,"standard",""),"|Float",""),ChapterTable!$1:$1,0),0)*ChapterTable!$Q$17,
  IF(AND($A333=0,$B333=0),
    F334,
  IF($B333=0,
    VLOOKUP($A333,ChapterTable!$1:$1048576,MATCH("최종"&amp;SUBSTITUTE(SUBSTITUTE(F$1,"standard",""),"|Float",""),ChapterTable!$1:$1,0),0),
  IF($B333=1,
    IF($L333=FALSE,
      VLOOKUP($A333,ChapterTable!$1:$1048576,MATCH("최종"&amp;SUBSTITUTE(SUBSTITUTE(F$1,"standard",""),"|Float",""),ChapterTable!$1:$1,0),0),
      VLOOKUP($A333-ChapterTable!$Q$11,ChapterTable!$1:$1048576,MATCH("최종"&amp;SUBSTITUTE(SUBSTITUTE(F$1,"standard",""),"|Float",""),ChapterTable!$1:$1,0),0)*ChapterTable!$Q$14
    ),
  OFFSET(F333,-$B333+IF($L333,1,0),0)*
    (VLOOKUP(SUBSTITUTE(SUBSTITUTE(F$1,"standard",""),"|Float","")&amp;"인게임누적곱배수",ChapterTable!$S:$T,2,0)^D333
    +VLOOKUP(SUBSTITUTE(SUBSTITUTE(F$1,"standard",""),"|Float","")&amp;"인게임누적합배수",ChapterTable!$S:$T,2,0)*D333)
  )
  )
  )
)</f>
        <v>1366.875</v>
      </c>
      <c r="G333" t="s">
        <v>76</v>
      </c>
      <c r="J333" t="str">
        <f>IF(ISBLANK(I333),"",
IFERROR(VLOOKUP(I333,[1]StringTable!$1:$1048576,MATCH([1]StringTable!$B$1,[1]StringTable!$1:$1,0),0),
IFERROR(VLOOKUP(I333,[1]InApkStringTable!$1:$1048576,MATCH([1]InApkStringTable!$B$1,[1]InApkStringTable!$1:$1,0),0),
"스트링없음")))</f>
        <v/>
      </c>
      <c r="L333" t="b">
        <v>0</v>
      </c>
      <c r="M333" t="s">
        <v>24</v>
      </c>
      <c r="N333" t="str">
        <f>IF(ISBLANK(M333),"",IF(ISERROR(VLOOKUP(M333,MapTable!$A:$A,1,0)),"맵없음",""))</f>
        <v/>
      </c>
      <c r="O333">
        <f t="shared" si="21"/>
        <v>11</v>
      </c>
      <c r="Q333">
        <f t="shared" si="22"/>
        <v>11</v>
      </c>
      <c r="R333" t="b">
        <f t="shared" ca="1" si="23"/>
        <v>0</v>
      </c>
      <c r="T333" t="b">
        <f t="shared" ca="1" si="24"/>
        <v>0</v>
      </c>
      <c r="V333" t="str">
        <f>IF(ISBLANK(U333),"",IF(ISERROR(VLOOKUP(U333,MapTable!$A:$A,1,0)),"맵없음",""))</f>
        <v/>
      </c>
      <c r="X333" t="str">
        <f>IF(ISBLANK(W333),"",
IF(ISERROR(FIND(",",W333)),
  IF(ISERROR(VLOOKUP(W333,MapTable!$A:$A,1,0)),"맵없음",
  ""),
IF(ISERROR(FIND(",",W333,FIND(",",W333)+1)),
  IF(OR(ISERROR(VLOOKUP(LEFT(W333,FIND(",",W333)-1),MapTable!$A:$A,1,0)),ISERROR(VLOOKUP(TRIM(MID(W333,FIND(",",W333)+1,999)),MapTable!$A:$A,1,0))),"맵없음",
  ""),
IF(ISERROR(FIND(",",W333,FIND(",",W333,FIND(",",W333)+1)+1)),
  IF(OR(ISERROR(VLOOKUP(LEFT(W333,FIND(",",W333)-1),MapTable!$A:$A,1,0)),ISERROR(VLOOKUP(TRIM(MID(W333,FIND(",",W333)+1,FIND(",",W333,FIND(",",W333)+1)-FIND(",",W333)-1)),MapTable!$A:$A,1,0)),ISERROR(VLOOKUP(TRIM(MID(W333,FIND(",",W333,FIND(",",W333)+1)+1,999)),MapTable!$A:$A,1,0))),"맵없음",
  ""),
IF(ISERROR(FIND(",",W333,FIND(",",W333,FIND(",",W333,FIND(",",W333)+1)+1)+1)),
  IF(OR(ISERROR(VLOOKUP(LEFT(W333,FIND(",",W333)-1),MapTable!$A:$A,1,0)),ISERROR(VLOOKUP(TRIM(MID(W333,FIND(",",W333)+1,FIND(",",W333,FIND(",",W333)+1)-FIND(",",W333)-1)),MapTable!$A:$A,1,0)),ISERROR(VLOOKUP(TRIM(MID(W333,FIND(",",W333,FIND(",",W333)+1)+1,FIND(",",W333,FIND(",",W333,FIND(",",W333)+1)+1)-FIND(",",W333,FIND(",",W333)+1)-1)),MapTable!$A:$A,1,0)),ISERROR(VLOOKUP(TRIM(MID(W333,FIND(",",W333,FIND(",",W333,FIND(",",W333)+1)+1)+1,999)),MapTable!$A:$A,1,0))),"맵없음",
  ""),
)))))</f>
        <v/>
      </c>
      <c r="AC333" t="str">
        <f>IF(ISBLANK(AB333),"",IF(ISERROR(VLOOKUP(AB333,[3]DropTable!$A:$A,1,0)),"드랍없음",""))</f>
        <v/>
      </c>
      <c r="AE333" t="str">
        <f>IF(ISBLANK(AD333),"",IF(ISERROR(VLOOKUP(AD333,[3]DropTable!$A:$A,1,0)),"드랍없음",""))</f>
        <v/>
      </c>
      <c r="AG333">
        <v>9.8000000000000007</v>
      </c>
      <c r="AH333">
        <v>1</v>
      </c>
    </row>
    <row r="334" spans="1:34" x14ac:dyDescent="0.3">
      <c r="A334">
        <v>6</v>
      </c>
      <c r="B334">
        <v>46</v>
      </c>
      <c r="C334">
        <f>IF(OR($L334=TRUE,$A334=0,MOD($A334,ChapterTable!$S$20)&lt;&gt;0),
MAX(0,INT(($B334+ChapterTable!$Q$26+VLOOKUP(SUBSTITUTE(C$1,"성장단계","")&amp;"단계오프셋",ChapterTable!$S:$T,2,0))/ChapterTable!$Q$23)),
MAX(0,INT(($B334+ChapterTable!$S$26+VLOOKUP(SUBSTITUTE(C$1,"성장단계","")&amp;"보스단계오프셋",ChapterTable!$S:$T,2,0))/ChapterTable!$S$23)))</f>
        <v>5</v>
      </c>
      <c r="D334">
        <f>IF(OR($L334=TRUE,$A334=0,MOD($A334,ChapterTable!$S$20)&lt;&gt;0),
MAX(0,INT(($B334+ChapterTable!$Q$26+VLOOKUP(SUBSTITUTE(D$1,"성장단계","")&amp;"단계오프셋",ChapterTable!$S:$T,2,0))/ChapterTable!$Q$23)),
MAX(0,INT(($B334+ChapterTable!$S$26+VLOOKUP(SUBSTITUTE(D$1,"성장단계","")&amp;"보스단계오프셋",ChapterTable!$S:$T,2,0))/ChapterTable!$S$23)))</f>
        <v>4</v>
      </c>
      <c r="E334" s="1">
        <f ca="1">IF(AND($A334=0,$B334=1),
    VLOOKUP(1,ChapterTable!$1:$1048576,MATCH("최종"&amp;SUBSTITUTE(SUBSTITUTE(E$1,"standard",""),"|Float",""),ChapterTable!$1:$1,0),0)*ChapterTable!$Q$17,
  IF(AND($A334=0,$B334=0),
    E335,
  IF($B334=0,
    VLOOKUP($A334,ChapterTable!$1:$1048576,MATCH("최종"&amp;SUBSTITUTE(SUBSTITUTE(E$1,"standard",""),"|Float",""),ChapterTable!$1:$1,0),0),
  IF($B334=1,
    IF($L334=FALSE,
      VLOOKUP($A334,ChapterTable!$1:$1048576,MATCH("최종"&amp;SUBSTITUTE(SUBSTITUTE(E$1,"standard",""),"|Float",""),ChapterTable!$1:$1,0),0),
      VLOOKUP($A334-ChapterTable!$Q$11,ChapterTable!$1:$1048576,MATCH("최종"&amp;SUBSTITUTE(SUBSTITUTE(E$1,"standard",""),"|Float",""),ChapterTable!$1:$1,0),0)*ChapterTable!$Q$14
    ),
  OFFSET(E334,-$B334+IF($L334,1,0),0)*
    (VLOOKUP(SUBSTITUTE(SUBSTITUTE(E$1,"standard",""),"|Float","")&amp;"인게임누적곱배수",ChapterTable!$S:$T,2,0)^C334
    +VLOOKUP(SUBSTITUTE(SUBSTITUTE(E$1,"standard",""),"|Float","")&amp;"인게임누적합배수",ChapterTable!$S:$T,2,0)*C334)
  )
  )
  )
)</f>
        <v>3758.90625</v>
      </c>
      <c r="F334" s="1">
        <f ca="1">IF(AND($A334=0,$B334=1),
    VLOOKUP(1,ChapterTable!$1:$1048576,MATCH("최종"&amp;SUBSTITUTE(SUBSTITUTE(F$1,"standard",""),"|Float",""),ChapterTable!$1:$1,0),0)*ChapterTable!$Q$17,
  IF(AND($A334=0,$B334=0),
    F335,
  IF($B334=0,
    VLOOKUP($A334,ChapterTable!$1:$1048576,MATCH("최종"&amp;SUBSTITUTE(SUBSTITUTE(F$1,"standard",""),"|Float",""),ChapterTable!$1:$1,0),0),
  IF($B334=1,
    IF($L334=FALSE,
      VLOOKUP($A334,ChapterTable!$1:$1048576,MATCH("최종"&amp;SUBSTITUTE(SUBSTITUTE(F$1,"standard",""),"|Float",""),ChapterTable!$1:$1,0),0),
      VLOOKUP($A334-ChapterTable!$Q$11,ChapterTable!$1:$1048576,MATCH("최종"&amp;SUBSTITUTE(SUBSTITUTE(F$1,"standard",""),"|Float",""),ChapterTable!$1:$1,0),0)*ChapterTable!$Q$14
    ),
  OFFSET(F334,-$B334+IF($L334,1,0),0)*
    (VLOOKUP(SUBSTITUTE(SUBSTITUTE(F$1,"standard",""),"|Float","")&amp;"인게임누적곱배수",ChapterTable!$S:$T,2,0)^D334
    +VLOOKUP(SUBSTITUTE(SUBSTITUTE(F$1,"standard",""),"|Float","")&amp;"인게임누적합배수",ChapterTable!$S:$T,2,0)*D334)
  )
  )
  )
)</f>
        <v>1366.875</v>
      </c>
      <c r="G334" t="s">
        <v>76</v>
      </c>
      <c r="J334" t="str">
        <f>IF(ISBLANK(I334),"",
IFERROR(VLOOKUP(I334,[1]StringTable!$1:$1048576,MATCH([1]StringTable!$B$1,[1]StringTable!$1:$1,0),0),
IFERROR(VLOOKUP(I334,[1]InApkStringTable!$1:$1048576,MATCH([1]InApkStringTable!$B$1,[1]InApkStringTable!$1:$1,0),0),
"스트링없음")))</f>
        <v/>
      </c>
      <c r="L334" t="b">
        <v>0</v>
      </c>
      <c r="M334" t="s">
        <v>24</v>
      </c>
      <c r="N334" t="str">
        <f>IF(ISBLANK(M334),"",IF(ISERROR(VLOOKUP(M334,MapTable!$A:$A,1,0)),"맵없음",""))</f>
        <v/>
      </c>
      <c r="O334">
        <f t="shared" si="21"/>
        <v>5</v>
      </c>
      <c r="Q334">
        <f t="shared" si="22"/>
        <v>5</v>
      </c>
      <c r="R334" t="b">
        <f t="shared" ca="1" si="23"/>
        <v>0</v>
      </c>
      <c r="T334" t="b">
        <f t="shared" ca="1" si="24"/>
        <v>0</v>
      </c>
      <c r="V334" t="str">
        <f>IF(ISBLANK(U334),"",IF(ISERROR(VLOOKUP(U334,MapTable!$A:$A,1,0)),"맵없음",""))</f>
        <v/>
      </c>
      <c r="X334" t="str">
        <f>IF(ISBLANK(W334),"",
IF(ISERROR(FIND(",",W334)),
  IF(ISERROR(VLOOKUP(W334,MapTable!$A:$A,1,0)),"맵없음",
  ""),
IF(ISERROR(FIND(",",W334,FIND(",",W334)+1)),
  IF(OR(ISERROR(VLOOKUP(LEFT(W334,FIND(",",W334)-1),MapTable!$A:$A,1,0)),ISERROR(VLOOKUP(TRIM(MID(W334,FIND(",",W334)+1,999)),MapTable!$A:$A,1,0))),"맵없음",
  ""),
IF(ISERROR(FIND(",",W334,FIND(",",W334,FIND(",",W334)+1)+1)),
  IF(OR(ISERROR(VLOOKUP(LEFT(W334,FIND(",",W334)-1),MapTable!$A:$A,1,0)),ISERROR(VLOOKUP(TRIM(MID(W334,FIND(",",W334)+1,FIND(",",W334,FIND(",",W334)+1)-FIND(",",W334)-1)),MapTable!$A:$A,1,0)),ISERROR(VLOOKUP(TRIM(MID(W334,FIND(",",W334,FIND(",",W334)+1)+1,999)),MapTable!$A:$A,1,0))),"맵없음",
  ""),
IF(ISERROR(FIND(",",W334,FIND(",",W334,FIND(",",W334,FIND(",",W334)+1)+1)+1)),
  IF(OR(ISERROR(VLOOKUP(LEFT(W334,FIND(",",W334)-1),MapTable!$A:$A,1,0)),ISERROR(VLOOKUP(TRIM(MID(W334,FIND(",",W334)+1,FIND(",",W334,FIND(",",W334)+1)-FIND(",",W334)-1)),MapTable!$A:$A,1,0)),ISERROR(VLOOKUP(TRIM(MID(W334,FIND(",",W334,FIND(",",W334)+1)+1,FIND(",",W334,FIND(",",W334,FIND(",",W334)+1)+1)-FIND(",",W334,FIND(",",W334)+1)-1)),MapTable!$A:$A,1,0)),ISERROR(VLOOKUP(TRIM(MID(W334,FIND(",",W334,FIND(",",W334,FIND(",",W334)+1)+1)+1,999)),MapTable!$A:$A,1,0))),"맵없음",
  ""),
)))))</f>
        <v/>
      </c>
      <c r="AC334" t="str">
        <f>IF(ISBLANK(AB334),"",IF(ISERROR(VLOOKUP(AB334,[3]DropTable!$A:$A,1,0)),"드랍없음",""))</f>
        <v/>
      </c>
      <c r="AE334" t="str">
        <f>IF(ISBLANK(AD334),"",IF(ISERROR(VLOOKUP(AD334,[3]DropTable!$A:$A,1,0)),"드랍없음",""))</f>
        <v/>
      </c>
      <c r="AG334">
        <v>9.8000000000000007</v>
      </c>
      <c r="AH334">
        <v>1</v>
      </c>
    </row>
    <row r="335" spans="1:34" x14ac:dyDescent="0.3">
      <c r="A335">
        <v>6</v>
      </c>
      <c r="B335">
        <v>47</v>
      </c>
      <c r="C335">
        <f>IF(OR($L335=TRUE,$A335=0,MOD($A335,ChapterTable!$S$20)&lt;&gt;0),
MAX(0,INT(($B335+ChapterTable!$Q$26+VLOOKUP(SUBSTITUTE(C$1,"성장단계","")&amp;"단계오프셋",ChapterTable!$S:$T,2,0))/ChapterTable!$Q$23)),
MAX(0,INT(($B335+ChapterTable!$S$26+VLOOKUP(SUBSTITUTE(C$1,"성장단계","")&amp;"보스단계오프셋",ChapterTable!$S:$T,2,0))/ChapterTable!$S$23)))</f>
        <v>5</v>
      </c>
      <c r="D335">
        <f>IF(OR($L335=TRUE,$A335=0,MOD($A335,ChapterTable!$S$20)&lt;&gt;0),
MAX(0,INT(($B335+ChapterTable!$Q$26+VLOOKUP(SUBSTITUTE(D$1,"성장단계","")&amp;"단계오프셋",ChapterTable!$S:$T,2,0))/ChapterTable!$Q$23)),
MAX(0,INT(($B335+ChapterTable!$S$26+VLOOKUP(SUBSTITUTE(D$1,"성장단계","")&amp;"보스단계오프셋",ChapterTable!$S:$T,2,0))/ChapterTable!$S$23)))</f>
        <v>4</v>
      </c>
      <c r="E335" s="1">
        <f ca="1">IF(AND($A335=0,$B335=1),
    VLOOKUP(1,ChapterTable!$1:$1048576,MATCH("최종"&amp;SUBSTITUTE(SUBSTITUTE(E$1,"standard",""),"|Float",""),ChapterTable!$1:$1,0),0)*ChapterTable!$Q$17,
  IF(AND($A335=0,$B335=0),
    E336,
  IF($B335=0,
    VLOOKUP($A335,ChapterTable!$1:$1048576,MATCH("최종"&amp;SUBSTITUTE(SUBSTITUTE(E$1,"standard",""),"|Float",""),ChapterTable!$1:$1,0),0),
  IF($B335=1,
    IF($L335=FALSE,
      VLOOKUP($A335,ChapterTable!$1:$1048576,MATCH("최종"&amp;SUBSTITUTE(SUBSTITUTE(E$1,"standard",""),"|Float",""),ChapterTable!$1:$1,0),0),
      VLOOKUP($A335-ChapterTable!$Q$11,ChapterTable!$1:$1048576,MATCH("최종"&amp;SUBSTITUTE(SUBSTITUTE(E$1,"standard",""),"|Float",""),ChapterTable!$1:$1,0),0)*ChapterTable!$Q$14
    ),
  OFFSET(E335,-$B335+IF($L335,1,0),0)*
    (VLOOKUP(SUBSTITUTE(SUBSTITUTE(E$1,"standard",""),"|Float","")&amp;"인게임누적곱배수",ChapterTable!$S:$T,2,0)^C335
    +VLOOKUP(SUBSTITUTE(SUBSTITUTE(E$1,"standard",""),"|Float","")&amp;"인게임누적합배수",ChapterTable!$S:$T,2,0)*C335)
  )
  )
  )
)</f>
        <v>3758.90625</v>
      </c>
      <c r="F335" s="1">
        <f ca="1">IF(AND($A335=0,$B335=1),
    VLOOKUP(1,ChapterTable!$1:$1048576,MATCH("최종"&amp;SUBSTITUTE(SUBSTITUTE(F$1,"standard",""),"|Float",""),ChapterTable!$1:$1,0),0)*ChapterTable!$Q$17,
  IF(AND($A335=0,$B335=0),
    F336,
  IF($B335=0,
    VLOOKUP($A335,ChapterTable!$1:$1048576,MATCH("최종"&amp;SUBSTITUTE(SUBSTITUTE(F$1,"standard",""),"|Float",""),ChapterTable!$1:$1,0),0),
  IF($B335=1,
    IF($L335=FALSE,
      VLOOKUP($A335,ChapterTable!$1:$1048576,MATCH("최종"&amp;SUBSTITUTE(SUBSTITUTE(F$1,"standard",""),"|Float",""),ChapterTable!$1:$1,0),0),
      VLOOKUP($A335-ChapterTable!$Q$11,ChapterTable!$1:$1048576,MATCH("최종"&amp;SUBSTITUTE(SUBSTITUTE(F$1,"standard",""),"|Float",""),ChapterTable!$1:$1,0),0)*ChapterTable!$Q$14
    ),
  OFFSET(F335,-$B335+IF($L335,1,0),0)*
    (VLOOKUP(SUBSTITUTE(SUBSTITUTE(F$1,"standard",""),"|Float","")&amp;"인게임누적곱배수",ChapterTable!$S:$T,2,0)^D335
    +VLOOKUP(SUBSTITUTE(SUBSTITUTE(F$1,"standard",""),"|Float","")&amp;"인게임누적합배수",ChapterTable!$S:$T,2,0)*D335)
  )
  )
  )
)</f>
        <v>1366.875</v>
      </c>
      <c r="G335" t="s">
        <v>76</v>
      </c>
      <c r="J335" t="str">
        <f>IF(ISBLANK(I335),"",
IFERROR(VLOOKUP(I335,[1]StringTable!$1:$1048576,MATCH([1]StringTable!$B$1,[1]StringTable!$1:$1,0),0),
IFERROR(VLOOKUP(I335,[1]InApkStringTable!$1:$1048576,MATCH([1]InApkStringTable!$B$1,[1]InApkStringTable!$1:$1,0),0),
"스트링없음")))</f>
        <v/>
      </c>
      <c r="L335" t="b">
        <v>0</v>
      </c>
      <c r="M335" t="s">
        <v>24</v>
      </c>
      <c r="N335" t="str">
        <f>IF(ISBLANK(M335),"",IF(ISERROR(VLOOKUP(M335,MapTable!$A:$A,1,0)),"맵없음",""))</f>
        <v/>
      </c>
      <c r="O335">
        <f t="shared" si="21"/>
        <v>5</v>
      </c>
      <c r="Q335">
        <f t="shared" si="22"/>
        <v>5</v>
      </c>
      <c r="R335" t="b">
        <f t="shared" ca="1" si="23"/>
        <v>0</v>
      </c>
      <c r="T335" t="b">
        <f t="shared" ca="1" si="24"/>
        <v>0</v>
      </c>
      <c r="V335" t="str">
        <f>IF(ISBLANK(U335),"",IF(ISERROR(VLOOKUP(U335,MapTable!$A:$A,1,0)),"맵없음",""))</f>
        <v/>
      </c>
      <c r="X335" t="str">
        <f>IF(ISBLANK(W335),"",
IF(ISERROR(FIND(",",W335)),
  IF(ISERROR(VLOOKUP(W335,MapTable!$A:$A,1,0)),"맵없음",
  ""),
IF(ISERROR(FIND(",",W335,FIND(",",W335)+1)),
  IF(OR(ISERROR(VLOOKUP(LEFT(W335,FIND(",",W335)-1),MapTable!$A:$A,1,0)),ISERROR(VLOOKUP(TRIM(MID(W335,FIND(",",W335)+1,999)),MapTable!$A:$A,1,0))),"맵없음",
  ""),
IF(ISERROR(FIND(",",W335,FIND(",",W335,FIND(",",W335)+1)+1)),
  IF(OR(ISERROR(VLOOKUP(LEFT(W335,FIND(",",W335)-1),MapTable!$A:$A,1,0)),ISERROR(VLOOKUP(TRIM(MID(W335,FIND(",",W335)+1,FIND(",",W335,FIND(",",W335)+1)-FIND(",",W335)-1)),MapTable!$A:$A,1,0)),ISERROR(VLOOKUP(TRIM(MID(W335,FIND(",",W335,FIND(",",W335)+1)+1,999)),MapTable!$A:$A,1,0))),"맵없음",
  ""),
IF(ISERROR(FIND(",",W335,FIND(",",W335,FIND(",",W335,FIND(",",W335)+1)+1)+1)),
  IF(OR(ISERROR(VLOOKUP(LEFT(W335,FIND(",",W335)-1),MapTable!$A:$A,1,0)),ISERROR(VLOOKUP(TRIM(MID(W335,FIND(",",W335)+1,FIND(",",W335,FIND(",",W335)+1)-FIND(",",W335)-1)),MapTable!$A:$A,1,0)),ISERROR(VLOOKUP(TRIM(MID(W335,FIND(",",W335,FIND(",",W335)+1)+1,FIND(",",W335,FIND(",",W335,FIND(",",W335)+1)+1)-FIND(",",W335,FIND(",",W335)+1)-1)),MapTable!$A:$A,1,0)),ISERROR(VLOOKUP(TRIM(MID(W335,FIND(",",W335,FIND(",",W335,FIND(",",W335)+1)+1)+1,999)),MapTable!$A:$A,1,0))),"맵없음",
  ""),
)))))</f>
        <v/>
      </c>
      <c r="AC335" t="str">
        <f>IF(ISBLANK(AB335),"",IF(ISERROR(VLOOKUP(AB335,[3]DropTable!$A:$A,1,0)),"드랍없음",""))</f>
        <v/>
      </c>
      <c r="AE335" t="str">
        <f>IF(ISBLANK(AD335),"",IF(ISERROR(VLOOKUP(AD335,[3]DropTable!$A:$A,1,0)),"드랍없음",""))</f>
        <v/>
      </c>
      <c r="AG335">
        <v>9.8000000000000007</v>
      </c>
      <c r="AH335">
        <v>1</v>
      </c>
    </row>
    <row r="336" spans="1:34" x14ac:dyDescent="0.3">
      <c r="A336">
        <v>6</v>
      </c>
      <c r="B336">
        <v>48</v>
      </c>
      <c r="C336">
        <f>IF(OR($L336=TRUE,$A336=0,MOD($A336,ChapterTable!$S$20)&lt;&gt;0),
MAX(0,INT(($B336+ChapterTable!$Q$26+VLOOKUP(SUBSTITUTE(C$1,"성장단계","")&amp;"단계오프셋",ChapterTable!$S:$T,2,0))/ChapterTable!$Q$23)),
MAX(0,INT(($B336+ChapterTable!$S$26+VLOOKUP(SUBSTITUTE(C$1,"성장단계","")&amp;"보스단계오프셋",ChapterTable!$S:$T,2,0))/ChapterTable!$S$23)))</f>
        <v>5</v>
      </c>
      <c r="D336">
        <f>IF(OR($L336=TRUE,$A336=0,MOD($A336,ChapterTable!$S$20)&lt;&gt;0),
MAX(0,INT(($B336+ChapterTable!$Q$26+VLOOKUP(SUBSTITUTE(D$1,"성장단계","")&amp;"단계오프셋",ChapterTable!$S:$T,2,0))/ChapterTable!$Q$23)),
MAX(0,INT(($B336+ChapterTable!$S$26+VLOOKUP(SUBSTITUTE(D$1,"성장단계","")&amp;"보스단계오프셋",ChapterTable!$S:$T,2,0))/ChapterTable!$S$23)))</f>
        <v>4</v>
      </c>
      <c r="E336" s="1">
        <f ca="1">IF(AND($A336=0,$B336=1),
    VLOOKUP(1,ChapterTable!$1:$1048576,MATCH("최종"&amp;SUBSTITUTE(SUBSTITUTE(E$1,"standard",""),"|Float",""),ChapterTable!$1:$1,0),0)*ChapterTable!$Q$17,
  IF(AND($A336=0,$B336=0),
    E337,
  IF($B336=0,
    VLOOKUP($A336,ChapterTable!$1:$1048576,MATCH("최종"&amp;SUBSTITUTE(SUBSTITUTE(E$1,"standard",""),"|Float",""),ChapterTable!$1:$1,0),0),
  IF($B336=1,
    IF($L336=FALSE,
      VLOOKUP($A336,ChapterTable!$1:$1048576,MATCH("최종"&amp;SUBSTITUTE(SUBSTITUTE(E$1,"standard",""),"|Float",""),ChapterTable!$1:$1,0),0),
      VLOOKUP($A336-ChapterTable!$Q$11,ChapterTable!$1:$1048576,MATCH("최종"&amp;SUBSTITUTE(SUBSTITUTE(E$1,"standard",""),"|Float",""),ChapterTable!$1:$1,0),0)*ChapterTable!$Q$14
    ),
  OFFSET(E336,-$B336+IF($L336,1,0),0)*
    (VLOOKUP(SUBSTITUTE(SUBSTITUTE(E$1,"standard",""),"|Float","")&amp;"인게임누적곱배수",ChapterTable!$S:$T,2,0)^C336
    +VLOOKUP(SUBSTITUTE(SUBSTITUTE(E$1,"standard",""),"|Float","")&amp;"인게임누적합배수",ChapterTable!$S:$T,2,0)*C336)
  )
  )
  )
)</f>
        <v>3758.90625</v>
      </c>
      <c r="F336" s="1">
        <f ca="1">IF(AND($A336=0,$B336=1),
    VLOOKUP(1,ChapterTable!$1:$1048576,MATCH("최종"&amp;SUBSTITUTE(SUBSTITUTE(F$1,"standard",""),"|Float",""),ChapterTable!$1:$1,0),0)*ChapterTable!$Q$17,
  IF(AND($A336=0,$B336=0),
    F337,
  IF($B336=0,
    VLOOKUP($A336,ChapterTable!$1:$1048576,MATCH("최종"&amp;SUBSTITUTE(SUBSTITUTE(F$1,"standard",""),"|Float",""),ChapterTable!$1:$1,0),0),
  IF($B336=1,
    IF($L336=FALSE,
      VLOOKUP($A336,ChapterTable!$1:$1048576,MATCH("최종"&amp;SUBSTITUTE(SUBSTITUTE(F$1,"standard",""),"|Float",""),ChapterTable!$1:$1,0),0),
      VLOOKUP($A336-ChapterTable!$Q$11,ChapterTable!$1:$1048576,MATCH("최종"&amp;SUBSTITUTE(SUBSTITUTE(F$1,"standard",""),"|Float",""),ChapterTable!$1:$1,0),0)*ChapterTable!$Q$14
    ),
  OFFSET(F336,-$B336+IF($L336,1,0),0)*
    (VLOOKUP(SUBSTITUTE(SUBSTITUTE(F$1,"standard",""),"|Float","")&amp;"인게임누적곱배수",ChapterTable!$S:$T,2,0)^D336
    +VLOOKUP(SUBSTITUTE(SUBSTITUTE(F$1,"standard",""),"|Float","")&amp;"인게임누적합배수",ChapterTable!$S:$T,2,0)*D336)
  )
  )
  )
)</f>
        <v>1366.875</v>
      </c>
      <c r="G336" t="s">
        <v>76</v>
      </c>
      <c r="J336" t="str">
        <f>IF(ISBLANK(I336),"",
IFERROR(VLOOKUP(I336,[1]StringTable!$1:$1048576,MATCH([1]StringTable!$B$1,[1]StringTable!$1:$1,0),0),
IFERROR(VLOOKUP(I336,[1]InApkStringTable!$1:$1048576,MATCH([1]InApkStringTable!$B$1,[1]InApkStringTable!$1:$1,0),0),
"스트링없음")))</f>
        <v/>
      </c>
      <c r="L336" t="b">
        <v>0</v>
      </c>
      <c r="M336" t="s">
        <v>24</v>
      </c>
      <c r="N336" t="str">
        <f>IF(ISBLANK(M336),"",IF(ISERROR(VLOOKUP(M336,MapTable!$A:$A,1,0)),"맵없음",""))</f>
        <v/>
      </c>
      <c r="O336">
        <f t="shared" si="21"/>
        <v>5</v>
      </c>
      <c r="Q336">
        <f t="shared" si="22"/>
        <v>5</v>
      </c>
      <c r="R336" t="b">
        <f t="shared" ca="1" si="23"/>
        <v>0</v>
      </c>
      <c r="T336" t="b">
        <f t="shared" ca="1" si="24"/>
        <v>0</v>
      </c>
      <c r="V336" t="str">
        <f>IF(ISBLANK(U336),"",IF(ISERROR(VLOOKUP(U336,MapTable!$A:$A,1,0)),"맵없음",""))</f>
        <v/>
      </c>
      <c r="X336" t="str">
        <f>IF(ISBLANK(W336),"",
IF(ISERROR(FIND(",",W336)),
  IF(ISERROR(VLOOKUP(W336,MapTable!$A:$A,1,0)),"맵없음",
  ""),
IF(ISERROR(FIND(",",W336,FIND(",",W336)+1)),
  IF(OR(ISERROR(VLOOKUP(LEFT(W336,FIND(",",W336)-1),MapTable!$A:$A,1,0)),ISERROR(VLOOKUP(TRIM(MID(W336,FIND(",",W336)+1,999)),MapTable!$A:$A,1,0))),"맵없음",
  ""),
IF(ISERROR(FIND(",",W336,FIND(",",W336,FIND(",",W336)+1)+1)),
  IF(OR(ISERROR(VLOOKUP(LEFT(W336,FIND(",",W336)-1),MapTable!$A:$A,1,0)),ISERROR(VLOOKUP(TRIM(MID(W336,FIND(",",W336)+1,FIND(",",W336,FIND(",",W336)+1)-FIND(",",W336)-1)),MapTable!$A:$A,1,0)),ISERROR(VLOOKUP(TRIM(MID(W336,FIND(",",W336,FIND(",",W336)+1)+1,999)),MapTable!$A:$A,1,0))),"맵없음",
  ""),
IF(ISERROR(FIND(",",W336,FIND(",",W336,FIND(",",W336,FIND(",",W336)+1)+1)+1)),
  IF(OR(ISERROR(VLOOKUP(LEFT(W336,FIND(",",W336)-1),MapTable!$A:$A,1,0)),ISERROR(VLOOKUP(TRIM(MID(W336,FIND(",",W336)+1,FIND(",",W336,FIND(",",W336)+1)-FIND(",",W336)-1)),MapTable!$A:$A,1,0)),ISERROR(VLOOKUP(TRIM(MID(W336,FIND(",",W336,FIND(",",W336)+1)+1,FIND(",",W336,FIND(",",W336,FIND(",",W336)+1)+1)-FIND(",",W336,FIND(",",W336)+1)-1)),MapTable!$A:$A,1,0)),ISERROR(VLOOKUP(TRIM(MID(W336,FIND(",",W336,FIND(",",W336,FIND(",",W336)+1)+1)+1,999)),MapTable!$A:$A,1,0))),"맵없음",
  ""),
)))))</f>
        <v/>
      </c>
      <c r="AC336" t="str">
        <f>IF(ISBLANK(AB336),"",IF(ISERROR(VLOOKUP(AB336,[3]DropTable!$A:$A,1,0)),"드랍없음",""))</f>
        <v/>
      </c>
      <c r="AE336" t="str">
        <f>IF(ISBLANK(AD336),"",IF(ISERROR(VLOOKUP(AD336,[3]DropTable!$A:$A,1,0)),"드랍없음",""))</f>
        <v/>
      </c>
      <c r="AG336">
        <v>9.8000000000000007</v>
      </c>
      <c r="AH336">
        <v>1</v>
      </c>
    </row>
    <row r="337" spans="1:34" x14ac:dyDescent="0.3">
      <c r="A337">
        <v>6</v>
      </c>
      <c r="B337">
        <v>49</v>
      </c>
      <c r="C337">
        <f>IF(OR($L337=TRUE,$A337=0,MOD($A337,ChapterTable!$S$20)&lt;&gt;0),
MAX(0,INT(($B337+ChapterTable!$Q$26+VLOOKUP(SUBSTITUTE(C$1,"성장단계","")&amp;"단계오프셋",ChapterTable!$S:$T,2,0))/ChapterTable!$Q$23)),
MAX(0,INT(($B337+ChapterTable!$S$26+VLOOKUP(SUBSTITUTE(C$1,"성장단계","")&amp;"보스단계오프셋",ChapterTable!$S:$T,2,0))/ChapterTable!$S$23)))</f>
        <v>5</v>
      </c>
      <c r="D337">
        <f>IF(OR($L337=TRUE,$A337=0,MOD($A337,ChapterTable!$S$20)&lt;&gt;0),
MAX(0,INT(($B337+ChapterTable!$Q$26+VLOOKUP(SUBSTITUTE(D$1,"성장단계","")&amp;"단계오프셋",ChapterTable!$S:$T,2,0))/ChapterTable!$Q$23)),
MAX(0,INT(($B337+ChapterTable!$S$26+VLOOKUP(SUBSTITUTE(D$1,"성장단계","")&amp;"보스단계오프셋",ChapterTable!$S:$T,2,0))/ChapterTable!$S$23)))</f>
        <v>4</v>
      </c>
      <c r="E337" s="1">
        <f ca="1">IF(AND($A337=0,$B337=1),
    VLOOKUP(1,ChapterTable!$1:$1048576,MATCH("최종"&amp;SUBSTITUTE(SUBSTITUTE(E$1,"standard",""),"|Float",""),ChapterTable!$1:$1,0),0)*ChapterTable!$Q$17,
  IF(AND($A337=0,$B337=0),
    E338,
  IF($B337=0,
    VLOOKUP($A337,ChapterTable!$1:$1048576,MATCH("최종"&amp;SUBSTITUTE(SUBSTITUTE(E$1,"standard",""),"|Float",""),ChapterTable!$1:$1,0),0),
  IF($B337=1,
    IF($L337=FALSE,
      VLOOKUP($A337,ChapterTable!$1:$1048576,MATCH("최종"&amp;SUBSTITUTE(SUBSTITUTE(E$1,"standard",""),"|Float",""),ChapterTable!$1:$1,0),0),
      VLOOKUP($A337-ChapterTable!$Q$11,ChapterTable!$1:$1048576,MATCH("최종"&amp;SUBSTITUTE(SUBSTITUTE(E$1,"standard",""),"|Float",""),ChapterTable!$1:$1,0),0)*ChapterTable!$Q$14
    ),
  OFFSET(E337,-$B337+IF($L337,1,0),0)*
    (VLOOKUP(SUBSTITUTE(SUBSTITUTE(E$1,"standard",""),"|Float","")&amp;"인게임누적곱배수",ChapterTable!$S:$T,2,0)^C337
    +VLOOKUP(SUBSTITUTE(SUBSTITUTE(E$1,"standard",""),"|Float","")&amp;"인게임누적합배수",ChapterTable!$S:$T,2,0)*C337)
  )
  )
  )
)</f>
        <v>3758.90625</v>
      </c>
      <c r="F337" s="1">
        <f ca="1">IF(AND($A337=0,$B337=1),
    VLOOKUP(1,ChapterTable!$1:$1048576,MATCH("최종"&amp;SUBSTITUTE(SUBSTITUTE(F$1,"standard",""),"|Float",""),ChapterTable!$1:$1,0),0)*ChapterTable!$Q$17,
  IF(AND($A337=0,$B337=0),
    F338,
  IF($B337=0,
    VLOOKUP($A337,ChapterTable!$1:$1048576,MATCH("최종"&amp;SUBSTITUTE(SUBSTITUTE(F$1,"standard",""),"|Float",""),ChapterTable!$1:$1,0),0),
  IF($B337=1,
    IF($L337=FALSE,
      VLOOKUP($A337,ChapterTable!$1:$1048576,MATCH("최종"&amp;SUBSTITUTE(SUBSTITUTE(F$1,"standard",""),"|Float",""),ChapterTable!$1:$1,0),0),
      VLOOKUP($A337-ChapterTable!$Q$11,ChapterTable!$1:$1048576,MATCH("최종"&amp;SUBSTITUTE(SUBSTITUTE(F$1,"standard",""),"|Float",""),ChapterTable!$1:$1,0),0)*ChapterTable!$Q$14
    ),
  OFFSET(F337,-$B337+IF($L337,1,0),0)*
    (VLOOKUP(SUBSTITUTE(SUBSTITUTE(F$1,"standard",""),"|Float","")&amp;"인게임누적곱배수",ChapterTable!$S:$T,2,0)^D337
    +VLOOKUP(SUBSTITUTE(SUBSTITUTE(F$1,"standard",""),"|Float","")&amp;"인게임누적합배수",ChapterTable!$S:$T,2,0)*D337)
  )
  )
  )
)</f>
        <v>1366.875</v>
      </c>
      <c r="G337" t="s">
        <v>76</v>
      </c>
      <c r="J337" t="str">
        <f>IF(ISBLANK(I337),"",
IFERROR(VLOOKUP(I337,[1]StringTable!$1:$1048576,MATCH([1]StringTable!$B$1,[1]StringTable!$1:$1,0),0),
IFERROR(VLOOKUP(I337,[1]InApkStringTable!$1:$1048576,MATCH([1]InApkStringTable!$B$1,[1]InApkStringTable!$1:$1,0),0),
"스트링없음")))</f>
        <v/>
      </c>
      <c r="L337" t="b">
        <v>0</v>
      </c>
      <c r="M337" t="s">
        <v>24</v>
      </c>
      <c r="N337" t="str">
        <f>IF(ISBLANK(M337),"",IF(ISERROR(VLOOKUP(M337,MapTable!$A:$A,1,0)),"맵없음",""))</f>
        <v/>
      </c>
      <c r="O337">
        <f t="shared" si="21"/>
        <v>95</v>
      </c>
      <c r="Q337">
        <f t="shared" si="22"/>
        <v>95</v>
      </c>
      <c r="R337" t="b">
        <f t="shared" ca="1" si="23"/>
        <v>1</v>
      </c>
      <c r="T337" t="b">
        <f t="shared" ca="1" si="24"/>
        <v>1</v>
      </c>
      <c r="V337" t="str">
        <f>IF(ISBLANK(U337),"",IF(ISERROR(VLOOKUP(U337,MapTable!$A:$A,1,0)),"맵없음",""))</f>
        <v/>
      </c>
      <c r="X337" t="str">
        <f>IF(ISBLANK(W337),"",
IF(ISERROR(FIND(",",W337)),
  IF(ISERROR(VLOOKUP(W337,MapTable!$A:$A,1,0)),"맵없음",
  ""),
IF(ISERROR(FIND(",",W337,FIND(",",W337)+1)),
  IF(OR(ISERROR(VLOOKUP(LEFT(W337,FIND(",",W337)-1),MapTable!$A:$A,1,0)),ISERROR(VLOOKUP(TRIM(MID(W337,FIND(",",W337)+1,999)),MapTable!$A:$A,1,0))),"맵없음",
  ""),
IF(ISERROR(FIND(",",W337,FIND(",",W337,FIND(",",W337)+1)+1)),
  IF(OR(ISERROR(VLOOKUP(LEFT(W337,FIND(",",W337)-1),MapTable!$A:$A,1,0)),ISERROR(VLOOKUP(TRIM(MID(W337,FIND(",",W337)+1,FIND(",",W337,FIND(",",W337)+1)-FIND(",",W337)-1)),MapTable!$A:$A,1,0)),ISERROR(VLOOKUP(TRIM(MID(W337,FIND(",",W337,FIND(",",W337)+1)+1,999)),MapTable!$A:$A,1,0))),"맵없음",
  ""),
IF(ISERROR(FIND(",",W337,FIND(",",W337,FIND(",",W337,FIND(",",W337)+1)+1)+1)),
  IF(OR(ISERROR(VLOOKUP(LEFT(W337,FIND(",",W337)-1),MapTable!$A:$A,1,0)),ISERROR(VLOOKUP(TRIM(MID(W337,FIND(",",W337)+1,FIND(",",W337,FIND(",",W337)+1)-FIND(",",W337)-1)),MapTable!$A:$A,1,0)),ISERROR(VLOOKUP(TRIM(MID(W337,FIND(",",W337,FIND(",",W337)+1)+1,FIND(",",W337,FIND(",",W337,FIND(",",W337)+1)+1)-FIND(",",W337,FIND(",",W337)+1)-1)),MapTable!$A:$A,1,0)),ISERROR(VLOOKUP(TRIM(MID(W337,FIND(",",W337,FIND(",",W337,FIND(",",W337)+1)+1)+1,999)),MapTable!$A:$A,1,0))),"맵없음",
  ""),
)))))</f>
        <v/>
      </c>
      <c r="AC337" t="str">
        <f>IF(ISBLANK(AB337),"",IF(ISERROR(VLOOKUP(AB337,[3]DropTable!$A:$A,1,0)),"드랍없음",""))</f>
        <v/>
      </c>
      <c r="AE337" t="str">
        <f>IF(ISBLANK(AD337),"",IF(ISERROR(VLOOKUP(AD337,[3]DropTable!$A:$A,1,0)),"드랍없음",""))</f>
        <v/>
      </c>
      <c r="AG337">
        <v>9.8000000000000007</v>
      </c>
      <c r="AH337">
        <v>1</v>
      </c>
    </row>
    <row r="338" spans="1:34" x14ac:dyDescent="0.3">
      <c r="A338">
        <v>6</v>
      </c>
      <c r="B338">
        <v>50</v>
      </c>
      <c r="C338">
        <f>IF(OR($L338=TRUE,$A338=0,MOD($A338,ChapterTable!$S$20)&lt;&gt;0),
MAX(0,INT(($B338+ChapterTable!$Q$26+VLOOKUP(SUBSTITUTE(C$1,"성장단계","")&amp;"단계오프셋",ChapterTable!$S:$T,2,0))/ChapterTable!$Q$23)),
MAX(0,INT(($B338+ChapterTable!$S$26+VLOOKUP(SUBSTITUTE(C$1,"성장단계","")&amp;"보스단계오프셋",ChapterTable!$S:$T,2,0))/ChapterTable!$S$23)))</f>
        <v>5</v>
      </c>
      <c r="D338">
        <f>IF(OR($L338=TRUE,$A338=0,MOD($A338,ChapterTable!$S$20)&lt;&gt;0),
MAX(0,INT(($B338+ChapterTable!$Q$26+VLOOKUP(SUBSTITUTE(D$1,"성장단계","")&amp;"단계오프셋",ChapterTable!$S:$T,2,0))/ChapterTable!$Q$23)),
MAX(0,INT(($B338+ChapterTable!$S$26+VLOOKUP(SUBSTITUTE(D$1,"성장단계","")&amp;"보스단계오프셋",ChapterTable!$S:$T,2,0))/ChapterTable!$S$23)))</f>
        <v>4</v>
      </c>
      <c r="E338" s="1">
        <f ca="1">IF(AND($A338=0,$B338=1),
    VLOOKUP(1,ChapterTable!$1:$1048576,MATCH("최종"&amp;SUBSTITUTE(SUBSTITUTE(E$1,"standard",""),"|Float",""),ChapterTable!$1:$1,0),0)*ChapterTable!$Q$17,
  IF(AND($A338=0,$B338=0),
    E339,
  IF($B338=0,
    VLOOKUP($A338,ChapterTable!$1:$1048576,MATCH("최종"&amp;SUBSTITUTE(SUBSTITUTE(E$1,"standard",""),"|Float",""),ChapterTable!$1:$1,0),0),
  IF($B338=1,
    IF($L338=FALSE,
      VLOOKUP($A338,ChapterTable!$1:$1048576,MATCH("최종"&amp;SUBSTITUTE(SUBSTITUTE(E$1,"standard",""),"|Float",""),ChapterTable!$1:$1,0),0),
      VLOOKUP($A338-ChapterTable!$Q$11,ChapterTable!$1:$1048576,MATCH("최종"&amp;SUBSTITUTE(SUBSTITUTE(E$1,"standard",""),"|Float",""),ChapterTable!$1:$1,0),0)*ChapterTable!$Q$14
    ),
  OFFSET(E338,-$B338+IF($L338,1,0),0)*
    (VLOOKUP(SUBSTITUTE(SUBSTITUTE(E$1,"standard",""),"|Float","")&amp;"인게임누적곱배수",ChapterTable!$S:$T,2,0)^C338
    +VLOOKUP(SUBSTITUTE(SUBSTITUTE(E$1,"standard",""),"|Float","")&amp;"인게임누적합배수",ChapterTable!$S:$T,2,0)*C338)
  )
  )
  )
)</f>
        <v>3758.90625</v>
      </c>
      <c r="F338" s="1">
        <f ca="1">IF(AND($A338=0,$B338=1),
    VLOOKUP(1,ChapterTable!$1:$1048576,MATCH("최종"&amp;SUBSTITUTE(SUBSTITUTE(F$1,"standard",""),"|Float",""),ChapterTable!$1:$1,0),0)*ChapterTable!$Q$17,
  IF(AND($A338=0,$B338=0),
    F339,
  IF($B338=0,
    VLOOKUP($A338,ChapterTable!$1:$1048576,MATCH("최종"&amp;SUBSTITUTE(SUBSTITUTE(F$1,"standard",""),"|Float",""),ChapterTable!$1:$1,0),0),
  IF($B338=1,
    IF($L338=FALSE,
      VLOOKUP($A338,ChapterTable!$1:$1048576,MATCH("최종"&amp;SUBSTITUTE(SUBSTITUTE(F$1,"standard",""),"|Float",""),ChapterTable!$1:$1,0),0),
      VLOOKUP($A338-ChapterTable!$Q$11,ChapterTable!$1:$1048576,MATCH("최종"&amp;SUBSTITUTE(SUBSTITUTE(F$1,"standard",""),"|Float",""),ChapterTable!$1:$1,0),0)*ChapterTable!$Q$14
    ),
  OFFSET(F338,-$B338+IF($L338,1,0),0)*
    (VLOOKUP(SUBSTITUTE(SUBSTITUTE(F$1,"standard",""),"|Float","")&amp;"인게임누적곱배수",ChapterTable!$S:$T,2,0)^D338
    +VLOOKUP(SUBSTITUTE(SUBSTITUTE(F$1,"standard",""),"|Float","")&amp;"인게임누적합배수",ChapterTable!$S:$T,2,0)*D338)
  )
  )
  )
)</f>
        <v>1366.875</v>
      </c>
      <c r="G338" t="s">
        <v>76</v>
      </c>
      <c r="J338" t="str">
        <f>IF(ISBLANK(I338),"",
IFERROR(VLOOKUP(I338,[1]StringTable!$1:$1048576,MATCH([1]StringTable!$B$1,[1]StringTable!$1:$1,0),0),
IFERROR(VLOOKUP(I338,[1]InApkStringTable!$1:$1048576,MATCH([1]InApkStringTable!$B$1,[1]InApkStringTable!$1:$1,0),0),
"스트링없음")))</f>
        <v/>
      </c>
      <c r="L338" t="b">
        <v>0</v>
      </c>
      <c r="M338" t="s">
        <v>24</v>
      </c>
      <c r="N338" t="str">
        <f>IF(ISBLANK(M338),"",IF(ISERROR(VLOOKUP(M338,MapTable!$A:$A,1,0)),"맵없음",""))</f>
        <v/>
      </c>
      <c r="O338">
        <f t="shared" si="21"/>
        <v>21</v>
      </c>
      <c r="Q338">
        <f t="shared" si="22"/>
        <v>21</v>
      </c>
      <c r="R338" t="b">
        <f t="shared" ca="1" si="23"/>
        <v>0</v>
      </c>
      <c r="T338" t="b">
        <f t="shared" ca="1" si="24"/>
        <v>0</v>
      </c>
      <c r="V338" t="str">
        <f>IF(ISBLANK(U338),"",IF(ISERROR(VLOOKUP(U338,MapTable!$A:$A,1,0)),"맵없음",""))</f>
        <v/>
      </c>
      <c r="X338" t="str">
        <f>IF(ISBLANK(W338),"",
IF(ISERROR(FIND(",",W338)),
  IF(ISERROR(VLOOKUP(W338,MapTable!$A:$A,1,0)),"맵없음",
  ""),
IF(ISERROR(FIND(",",W338,FIND(",",W338)+1)),
  IF(OR(ISERROR(VLOOKUP(LEFT(W338,FIND(",",W338)-1),MapTable!$A:$A,1,0)),ISERROR(VLOOKUP(TRIM(MID(W338,FIND(",",W338)+1,999)),MapTable!$A:$A,1,0))),"맵없음",
  ""),
IF(ISERROR(FIND(",",W338,FIND(",",W338,FIND(",",W338)+1)+1)),
  IF(OR(ISERROR(VLOOKUP(LEFT(W338,FIND(",",W338)-1),MapTable!$A:$A,1,0)),ISERROR(VLOOKUP(TRIM(MID(W338,FIND(",",W338)+1,FIND(",",W338,FIND(",",W338)+1)-FIND(",",W338)-1)),MapTable!$A:$A,1,0)),ISERROR(VLOOKUP(TRIM(MID(W338,FIND(",",W338,FIND(",",W338)+1)+1,999)),MapTable!$A:$A,1,0))),"맵없음",
  ""),
IF(ISERROR(FIND(",",W338,FIND(",",W338,FIND(",",W338,FIND(",",W338)+1)+1)+1)),
  IF(OR(ISERROR(VLOOKUP(LEFT(W338,FIND(",",W338)-1),MapTable!$A:$A,1,0)),ISERROR(VLOOKUP(TRIM(MID(W338,FIND(",",W338)+1,FIND(",",W338,FIND(",",W338)+1)-FIND(",",W338)-1)),MapTable!$A:$A,1,0)),ISERROR(VLOOKUP(TRIM(MID(W338,FIND(",",W338,FIND(",",W338)+1)+1,FIND(",",W338,FIND(",",W338,FIND(",",W338)+1)+1)-FIND(",",W338,FIND(",",W338)+1)-1)),MapTable!$A:$A,1,0)),ISERROR(VLOOKUP(TRIM(MID(W338,FIND(",",W338,FIND(",",W338,FIND(",",W338)+1)+1)+1,999)),MapTable!$A:$A,1,0))),"맵없음",
  ""),
)))))</f>
        <v/>
      </c>
      <c r="AC338" t="str">
        <f>IF(ISBLANK(AB338),"",IF(ISERROR(VLOOKUP(AB338,[3]DropTable!$A:$A,1,0)),"드랍없음",""))</f>
        <v/>
      </c>
      <c r="AE338" t="str">
        <f>IF(ISBLANK(AD338),"",IF(ISERROR(VLOOKUP(AD338,[3]DropTable!$A:$A,1,0)),"드랍없음",""))</f>
        <v/>
      </c>
      <c r="AG338">
        <v>9.8000000000000007</v>
      </c>
      <c r="AH338">
        <v>1</v>
      </c>
    </row>
    <row r="339" spans="1:34" x14ac:dyDescent="0.3">
      <c r="A339">
        <v>7</v>
      </c>
      <c r="B339">
        <v>0</v>
      </c>
      <c r="C339">
        <f>IF(OR($L339=TRUE,$A339=0,MOD($A339,ChapterTable!$S$20)&lt;&gt;0),
MAX(0,INT(($B339+ChapterTable!$Q$26+VLOOKUP(SUBSTITUTE(C$1,"성장단계","")&amp;"단계오프셋",ChapterTable!$S:$T,2,0))/ChapterTable!$Q$23)),
MAX(0,INT(($B339+ChapterTable!$S$26+VLOOKUP(SUBSTITUTE(C$1,"성장단계","")&amp;"보스단계오프셋",ChapterTable!$S:$T,2,0))/ChapterTable!$S$23)))</f>
        <v>0</v>
      </c>
      <c r="D339">
        <f>IF(OR($L339=TRUE,$A339=0,MOD($A339,ChapterTable!$S$20)&lt;&gt;0),
MAX(0,INT(($B339+ChapterTable!$Q$26+VLOOKUP(SUBSTITUTE(D$1,"성장단계","")&amp;"단계오프셋",ChapterTable!$S:$T,2,0))/ChapterTable!$Q$23)),
MAX(0,INT(($B339+ChapterTable!$S$26+VLOOKUP(SUBSTITUTE(D$1,"성장단계","")&amp;"보스단계오프셋",ChapterTable!$S:$T,2,0))/ChapterTable!$S$23)))</f>
        <v>0</v>
      </c>
      <c r="E339" s="1">
        <f ca="1">IF(AND($A339=0,$B339=1),
    VLOOKUP(1,ChapterTable!$1:$1048576,MATCH("최종"&amp;SUBSTITUTE(SUBSTITUTE(E$1,"standard",""),"|Float",""),ChapterTable!$1:$1,0),0)*ChapterTable!$Q$17,
  IF(AND($A339=0,$B339=0),
    E340,
  IF($B339=0,
    VLOOKUP($A339,ChapterTable!$1:$1048576,MATCH("최종"&amp;SUBSTITUTE(SUBSTITUTE(E$1,"standard",""),"|Float",""),ChapterTable!$1:$1,0),0),
  IF($B339=1,
    IF($L339=FALSE,
      VLOOKUP($A339,ChapterTable!$1:$1048576,MATCH("최종"&amp;SUBSTITUTE(SUBSTITUTE(E$1,"standard",""),"|Float",""),ChapterTable!$1:$1,0),0),
      VLOOKUP($A339-ChapterTable!$Q$11,ChapterTable!$1:$1048576,MATCH("최종"&amp;SUBSTITUTE(SUBSTITUTE(E$1,"standard",""),"|Float",""),ChapterTable!$1:$1,0),0)*ChapterTable!$Q$14
    ),
  OFFSET(E339,-$B339+IF($L339,1,0),0)*
    (VLOOKUP(SUBSTITUTE(SUBSTITUTE(E$1,"standard",""),"|Float","")&amp;"인게임누적곱배수",ChapterTable!$S:$T,2,0)^C339
    +VLOOKUP(SUBSTITUTE(SUBSTITUTE(E$1,"standard",""),"|Float","")&amp;"인게임누적합배수",ChapterTable!$S:$T,2,0)*C339)
  )
  )
  )
)</f>
        <v>2050.3125</v>
      </c>
      <c r="F339" s="1">
        <f ca="1">IF(AND($A339=0,$B339=1),
    VLOOKUP(1,ChapterTable!$1:$1048576,MATCH("최종"&amp;SUBSTITUTE(SUBSTITUTE(F$1,"standard",""),"|Float",""),ChapterTable!$1:$1,0),0)*ChapterTable!$Q$17,
  IF(AND($A339=0,$B339=0),
    F340,
  IF($B339=0,
    VLOOKUP($A339,ChapterTable!$1:$1048576,MATCH("최종"&amp;SUBSTITUTE(SUBSTITUTE(F$1,"standard",""),"|Float",""),ChapterTable!$1:$1,0),0),
  IF($B339=1,
    IF($L339=FALSE,
      VLOOKUP($A339,ChapterTable!$1:$1048576,MATCH("최종"&amp;SUBSTITUTE(SUBSTITUTE(F$1,"standard",""),"|Float",""),ChapterTable!$1:$1,0),0),
      VLOOKUP($A339-ChapterTable!$Q$11,ChapterTable!$1:$1048576,MATCH("최종"&amp;SUBSTITUTE(SUBSTITUTE(F$1,"standard",""),"|Float",""),ChapterTable!$1:$1,0),0)*ChapterTable!$Q$14
    ),
  OFFSET(F339,-$B339+IF($L339,1,0),0)*
    (VLOOKUP(SUBSTITUTE(SUBSTITUTE(F$1,"standard",""),"|Float","")&amp;"인게임누적곱배수",ChapterTable!$S:$T,2,0)^D339
    +VLOOKUP(SUBSTITUTE(SUBSTITUTE(F$1,"standard",""),"|Float","")&amp;"인게임누적합배수",ChapterTable!$S:$T,2,0)*D339)
  )
  )
  )
)</f>
        <v>1139.0625</v>
      </c>
      <c r="G339" t="s">
        <v>76</v>
      </c>
      <c r="J339" t="str">
        <f>IF(ISBLANK(I339),"",
IFERROR(VLOOKUP(I339,[1]StringTable!$1:$1048576,MATCH([1]StringTable!$B$1,[1]StringTable!$1:$1,0),0),
IFERROR(VLOOKUP(I339,[1]InApkStringTable!$1:$1048576,MATCH([1]InApkStringTable!$B$1,[1]InApkStringTable!$1:$1,0),0),
"스트링없음")))</f>
        <v/>
      </c>
      <c r="L339" t="b">
        <v>0</v>
      </c>
      <c r="M339" t="s">
        <v>54</v>
      </c>
      <c r="N339" t="str">
        <f>IF(ISBLANK(M339),"",IF(ISERROR(VLOOKUP(M339,MapTable!$A:$A,1,0)),"맵없음",""))</f>
        <v/>
      </c>
      <c r="O339">
        <f t="shared" si="21"/>
        <v>0</v>
      </c>
      <c r="Q339">
        <f t="shared" si="22"/>
        <v>0</v>
      </c>
      <c r="R339" t="b">
        <f t="shared" ca="1" si="23"/>
        <v>0</v>
      </c>
      <c r="T339" t="b">
        <f t="shared" ca="1" si="24"/>
        <v>0</v>
      </c>
      <c r="V339" t="str">
        <f>IF(ISBLANK(U339),"",IF(ISERROR(VLOOKUP(U339,MapTable!$A:$A,1,0)),"맵없음",""))</f>
        <v/>
      </c>
      <c r="X339" t="str">
        <f>IF(ISBLANK(W339),"",
IF(ISERROR(FIND(",",W339)),
  IF(ISERROR(VLOOKUP(W339,MapTable!$A:$A,1,0)),"맵없음",
  ""),
IF(ISERROR(FIND(",",W339,FIND(",",W339)+1)),
  IF(OR(ISERROR(VLOOKUP(LEFT(W339,FIND(",",W339)-1),MapTable!$A:$A,1,0)),ISERROR(VLOOKUP(TRIM(MID(W339,FIND(",",W339)+1,999)),MapTable!$A:$A,1,0))),"맵없음",
  ""),
IF(ISERROR(FIND(",",W339,FIND(",",W339,FIND(",",W339)+1)+1)),
  IF(OR(ISERROR(VLOOKUP(LEFT(W339,FIND(",",W339)-1),MapTable!$A:$A,1,0)),ISERROR(VLOOKUP(TRIM(MID(W339,FIND(",",W339)+1,FIND(",",W339,FIND(",",W339)+1)-FIND(",",W339)-1)),MapTable!$A:$A,1,0)),ISERROR(VLOOKUP(TRIM(MID(W339,FIND(",",W339,FIND(",",W339)+1)+1,999)),MapTable!$A:$A,1,0))),"맵없음",
  ""),
IF(ISERROR(FIND(",",W339,FIND(",",W339,FIND(",",W339,FIND(",",W339)+1)+1)+1)),
  IF(OR(ISERROR(VLOOKUP(LEFT(W339,FIND(",",W339)-1),MapTable!$A:$A,1,0)),ISERROR(VLOOKUP(TRIM(MID(W339,FIND(",",W339)+1,FIND(",",W339,FIND(",",W339)+1)-FIND(",",W339)-1)),MapTable!$A:$A,1,0)),ISERROR(VLOOKUP(TRIM(MID(W339,FIND(",",W339,FIND(",",W339)+1)+1,FIND(",",W339,FIND(",",W339,FIND(",",W339)+1)+1)-FIND(",",W339,FIND(",",W339)+1)-1)),MapTable!$A:$A,1,0)),ISERROR(VLOOKUP(TRIM(MID(W339,FIND(",",W339,FIND(",",W339,FIND(",",W339)+1)+1)+1,999)),MapTable!$A:$A,1,0))),"맵없음",
  ""),
)))))</f>
        <v/>
      </c>
      <c r="AC339" t="str">
        <f>IF(ISBLANK(AB339),"",IF(ISERROR(VLOOKUP(AB339,[3]DropTable!$A:$A,1,0)),"드랍없음",""))</f>
        <v/>
      </c>
      <c r="AE339" t="str">
        <f>IF(ISBLANK(AD339),"",IF(ISERROR(VLOOKUP(AD339,[3]DropTable!$A:$A,1,0)),"드랍없음",""))</f>
        <v/>
      </c>
      <c r="AG339">
        <v>9.8000000000000007</v>
      </c>
      <c r="AH339">
        <v>1</v>
      </c>
    </row>
    <row r="340" spans="1:34" x14ac:dyDescent="0.3">
      <c r="A340">
        <v>7</v>
      </c>
      <c r="B340">
        <v>1</v>
      </c>
      <c r="C340">
        <f>IF(OR($L340=TRUE,$A340=0,MOD($A340,ChapterTable!$S$20)&lt;&gt;0),
MAX(0,INT(($B340+ChapterTable!$Q$26+VLOOKUP(SUBSTITUTE(C$1,"성장단계","")&amp;"단계오프셋",ChapterTable!$S:$T,2,0))/ChapterTable!$Q$23)),
MAX(0,INT(($B340+ChapterTable!$S$26+VLOOKUP(SUBSTITUTE(C$1,"성장단계","")&amp;"보스단계오프셋",ChapterTable!$S:$T,2,0))/ChapterTable!$S$23)))</f>
        <v>0</v>
      </c>
      <c r="D340">
        <f>IF(OR($L340=TRUE,$A340=0,MOD($A340,ChapterTable!$S$20)&lt;&gt;0),
MAX(0,INT(($B340+ChapterTable!$Q$26+VLOOKUP(SUBSTITUTE(D$1,"성장단계","")&amp;"단계오프셋",ChapterTable!$S:$T,2,0))/ChapterTable!$Q$23)),
MAX(0,INT(($B340+ChapterTable!$S$26+VLOOKUP(SUBSTITUTE(D$1,"성장단계","")&amp;"보스단계오프셋",ChapterTable!$S:$T,2,0))/ChapterTable!$S$23)))</f>
        <v>0</v>
      </c>
      <c r="E340" s="1">
        <f ca="1">IF(AND($A340=0,$B340=1),
    VLOOKUP(1,ChapterTable!$1:$1048576,MATCH("최종"&amp;SUBSTITUTE(SUBSTITUTE(E$1,"standard",""),"|Float",""),ChapterTable!$1:$1,0),0)*ChapterTable!$Q$17,
  IF(AND($A340=0,$B340=0),
    E341,
  IF($B340=0,
    VLOOKUP($A340,ChapterTable!$1:$1048576,MATCH("최종"&amp;SUBSTITUTE(SUBSTITUTE(E$1,"standard",""),"|Float",""),ChapterTable!$1:$1,0),0),
  IF($B340=1,
    IF($L340=FALSE,
      VLOOKUP($A340,ChapterTable!$1:$1048576,MATCH("최종"&amp;SUBSTITUTE(SUBSTITUTE(E$1,"standard",""),"|Float",""),ChapterTable!$1:$1,0),0),
      VLOOKUP($A340-ChapterTable!$Q$11,ChapterTable!$1:$1048576,MATCH("최종"&amp;SUBSTITUTE(SUBSTITUTE(E$1,"standard",""),"|Float",""),ChapterTable!$1:$1,0),0)*ChapterTable!$Q$14
    ),
  OFFSET(E340,-$B340+IF($L340,1,0),0)*
    (VLOOKUP(SUBSTITUTE(SUBSTITUTE(E$1,"standard",""),"|Float","")&amp;"인게임누적곱배수",ChapterTable!$S:$T,2,0)^C340
    +VLOOKUP(SUBSTITUTE(SUBSTITUTE(E$1,"standard",""),"|Float","")&amp;"인게임누적합배수",ChapterTable!$S:$T,2,0)*C340)
  )
  )
  )
)</f>
        <v>2050.3125</v>
      </c>
      <c r="F340" s="1">
        <f ca="1">IF(AND($A340=0,$B340=1),
    VLOOKUP(1,ChapterTable!$1:$1048576,MATCH("최종"&amp;SUBSTITUTE(SUBSTITUTE(F$1,"standard",""),"|Float",""),ChapterTable!$1:$1,0),0)*ChapterTable!$Q$17,
  IF(AND($A340=0,$B340=0),
    F341,
  IF($B340=0,
    VLOOKUP($A340,ChapterTable!$1:$1048576,MATCH("최종"&amp;SUBSTITUTE(SUBSTITUTE(F$1,"standard",""),"|Float",""),ChapterTable!$1:$1,0),0),
  IF($B340=1,
    IF($L340=FALSE,
      VLOOKUP($A340,ChapterTable!$1:$1048576,MATCH("최종"&amp;SUBSTITUTE(SUBSTITUTE(F$1,"standard",""),"|Float",""),ChapterTable!$1:$1,0),0),
      VLOOKUP($A340-ChapterTable!$Q$11,ChapterTable!$1:$1048576,MATCH("최종"&amp;SUBSTITUTE(SUBSTITUTE(F$1,"standard",""),"|Float",""),ChapterTable!$1:$1,0),0)*ChapterTable!$Q$14
    ),
  OFFSET(F340,-$B340+IF($L340,1,0),0)*
    (VLOOKUP(SUBSTITUTE(SUBSTITUTE(F$1,"standard",""),"|Float","")&amp;"인게임누적곱배수",ChapterTable!$S:$T,2,0)^D340
    +VLOOKUP(SUBSTITUTE(SUBSTITUTE(F$1,"standard",""),"|Float","")&amp;"인게임누적합배수",ChapterTable!$S:$T,2,0)*D340)
  )
  )
  )
)</f>
        <v>1139.0625</v>
      </c>
      <c r="G340" t="s">
        <v>76</v>
      </c>
      <c r="J340" t="str">
        <f>IF(ISBLANK(I340),"",
IFERROR(VLOOKUP(I340,[1]StringTable!$1:$1048576,MATCH([1]StringTable!$B$1,[1]StringTable!$1:$1,0),0),
IFERROR(VLOOKUP(I340,[1]InApkStringTable!$1:$1048576,MATCH([1]InApkStringTable!$B$1,[1]InApkStringTable!$1:$1,0),0),
"스트링없음")))</f>
        <v/>
      </c>
      <c r="L340" t="b">
        <v>0</v>
      </c>
      <c r="M340" t="s">
        <v>24</v>
      </c>
      <c r="N340" t="str">
        <f>IF(ISBLANK(M340),"",IF(ISERROR(VLOOKUP(M340,MapTable!$A:$A,1,0)),"맵없음",""))</f>
        <v/>
      </c>
      <c r="O340">
        <f t="shared" si="21"/>
        <v>21</v>
      </c>
      <c r="Q340">
        <f t="shared" si="22"/>
        <v>21</v>
      </c>
      <c r="R340" t="b">
        <f t="shared" ca="1" si="23"/>
        <v>1</v>
      </c>
      <c r="T340" t="b">
        <f t="shared" ca="1" si="24"/>
        <v>1</v>
      </c>
      <c r="V340" t="str">
        <f>IF(ISBLANK(U340),"",IF(ISERROR(VLOOKUP(U340,MapTable!$A:$A,1,0)),"맵없음",""))</f>
        <v/>
      </c>
      <c r="X340" t="str">
        <f>IF(ISBLANK(W340),"",
IF(ISERROR(FIND(",",W340)),
  IF(ISERROR(VLOOKUP(W340,MapTable!$A:$A,1,0)),"맵없음",
  ""),
IF(ISERROR(FIND(",",W340,FIND(",",W340)+1)),
  IF(OR(ISERROR(VLOOKUP(LEFT(W340,FIND(",",W340)-1),MapTable!$A:$A,1,0)),ISERROR(VLOOKUP(TRIM(MID(W340,FIND(",",W340)+1,999)),MapTable!$A:$A,1,0))),"맵없음",
  ""),
IF(ISERROR(FIND(",",W340,FIND(",",W340,FIND(",",W340)+1)+1)),
  IF(OR(ISERROR(VLOOKUP(LEFT(W340,FIND(",",W340)-1),MapTable!$A:$A,1,0)),ISERROR(VLOOKUP(TRIM(MID(W340,FIND(",",W340)+1,FIND(",",W340,FIND(",",W340)+1)-FIND(",",W340)-1)),MapTable!$A:$A,1,0)),ISERROR(VLOOKUP(TRIM(MID(W340,FIND(",",W340,FIND(",",W340)+1)+1,999)),MapTable!$A:$A,1,0))),"맵없음",
  ""),
IF(ISERROR(FIND(",",W340,FIND(",",W340,FIND(",",W340,FIND(",",W340)+1)+1)+1)),
  IF(OR(ISERROR(VLOOKUP(LEFT(W340,FIND(",",W340)-1),MapTable!$A:$A,1,0)),ISERROR(VLOOKUP(TRIM(MID(W340,FIND(",",W340)+1,FIND(",",W340,FIND(",",W340)+1)-FIND(",",W340)-1)),MapTable!$A:$A,1,0)),ISERROR(VLOOKUP(TRIM(MID(W340,FIND(",",W340,FIND(",",W340)+1)+1,FIND(",",W340,FIND(",",W340,FIND(",",W340)+1)+1)-FIND(",",W340,FIND(",",W340)+1)-1)),MapTable!$A:$A,1,0)),ISERROR(VLOOKUP(TRIM(MID(W340,FIND(",",W340,FIND(",",W340,FIND(",",W340)+1)+1)+1,999)),MapTable!$A:$A,1,0))),"맵없음",
  ""),
)))))</f>
        <v/>
      </c>
      <c r="AC340" t="str">
        <f>IF(ISBLANK(AB340),"",IF(ISERROR(VLOOKUP(AB340,[3]DropTable!$A:$A,1,0)),"드랍없음",""))</f>
        <v/>
      </c>
      <c r="AE340" t="str">
        <f>IF(ISBLANK(AD340),"",IF(ISERROR(VLOOKUP(AD340,[3]DropTable!$A:$A,1,0)),"드랍없음",""))</f>
        <v/>
      </c>
      <c r="AG340">
        <v>9.8000000000000007</v>
      </c>
      <c r="AH340">
        <v>1</v>
      </c>
    </row>
    <row r="341" spans="1:34" x14ac:dyDescent="0.3">
      <c r="A341">
        <v>7</v>
      </c>
      <c r="B341">
        <v>2</v>
      </c>
      <c r="C341">
        <f>IF(OR($L341=TRUE,$A341=0,MOD($A341,ChapterTable!$S$20)&lt;&gt;0),
MAX(0,INT(($B341+ChapterTable!$Q$26+VLOOKUP(SUBSTITUTE(C$1,"성장단계","")&amp;"단계오프셋",ChapterTable!$S:$T,2,0))/ChapterTable!$Q$23)),
MAX(0,INT(($B341+ChapterTable!$S$26+VLOOKUP(SUBSTITUTE(C$1,"성장단계","")&amp;"보스단계오프셋",ChapterTable!$S:$T,2,0))/ChapterTable!$S$23)))</f>
        <v>1</v>
      </c>
      <c r="D341">
        <f>IF(OR($L341=TRUE,$A341=0,MOD($A341,ChapterTable!$S$20)&lt;&gt;0),
MAX(0,INT(($B341+ChapterTable!$Q$26+VLOOKUP(SUBSTITUTE(D$1,"성장단계","")&amp;"단계오프셋",ChapterTable!$S:$T,2,0))/ChapterTable!$Q$23)),
MAX(0,INT(($B341+ChapterTable!$S$26+VLOOKUP(SUBSTITUTE(D$1,"성장단계","")&amp;"보스단계오프셋",ChapterTable!$S:$T,2,0))/ChapterTable!$S$23)))</f>
        <v>0</v>
      </c>
      <c r="E341" s="1">
        <f ca="1">IF(AND($A341=0,$B341=1),
    VLOOKUP(1,ChapterTable!$1:$1048576,MATCH("최종"&amp;SUBSTITUTE(SUBSTITUTE(E$1,"standard",""),"|Float",""),ChapterTable!$1:$1,0),0)*ChapterTable!$Q$17,
  IF(AND($A341=0,$B341=0),
    E342,
  IF($B341=0,
    VLOOKUP($A341,ChapterTable!$1:$1048576,MATCH("최종"&amp;SUBSTITUTE(SUBSTITUTE(E$1,"standard",""),"|Float",""),ChapterTable!$1:$1,0),0),
  IF($B341=1,
    IF($L341=FALSE,
      VLOOKUP($A341,ChapterTable!$1:$1048576,MATCH("최종"&amp;SUBSTITUTE(SUBSTITUTE(E$1,"standard",""),"|Float",""),ChapterTable!$1:$1,0),0),
      VLOOKUP($A341-ChapterTable!$Q$11,ChapterTable!$1:$1048576,MATCH("최종"&amp;SUBSTITUTE(SUBSTITUTE(E$1,"standard",""),"|Float",""),ChapterTable!$1:$1,0),0)*ChapterTable!$Q$14
    ),
  OFFSET(E341,-$B341+IF($L341,1,0),0)*
    (VLOOKUP(SUBSTITUTE(SUBSTITUTE(E$1,"standard",""),"|Float","")&amp;"인게임누적곱배수",ChapterTable!$S:$T,2,0)^C341
    +VLOOKUP(SUBSTITUTE(SUBSTITUTE(E$1,"standard",""),"|Float","")&amp;"인게임누적합배수",ChapterTable!$S:$T,2,0)*C341)
  )
  )
  )
)</f>
        <v>2767.921875</v>
      </c>
      <c r="F341" s="1">
        <f ca="1">IF(AND($A341=0,$B341=1),
    VLOOKUP(1,ChapterTable!$1:$1048576,MATCH("최종"&amp;SUBSTITUTE(SUBSTITUTE(F$1,"standard",""),"|Float",""),ChapterTable!$1:$1,0),0)*ChapterTable!$Q$17,
  IF(AND($A341=0,$B341=0),
    F342,
  IF($B341=0,
    VLOOKUP($A341,ChapterTable!$1:$1048576,MATCH("최종"&amp;SUBSTITUTE(SUBSTITUTE(F$1,"standard",""),"|Float",""),ChapterTable!$1:$1,0),0),
  IF($B341=1,
    IF($L341=FALSE,
      VLOOKUP($A341,ChapterTable!$1:$1048576,MATCH("최종"&amp;SUBSTITUTE(SUBSTITUTE(F$1,"standard",""),"|Float",""),ChapterTable!$1:$1,0),0),
      VLOOKUP($A341-ChapterTable!$Q$11,ChapterTable!$1:$1048576,MATCH("최종"&amp;SUBSTITUTE(SUBSTITUTE(F$1,"standard",""),"|Float",""),ChapterTable!$1:$1,0),0)*ChapterTable!$Q$14
    ),
  OFFSET(F341,-$B341+IF($L341,1,0),0)*
    (VLOOKUP(SUBSTITUTE(SUBSTITUTE(F$1,"standard",""),"|Float","")&amp;"인게임누적곱배수",ChapterTable!$S:$T,2,0)^D341
    +VLOOKUP(SUBSTITUTE(SUBSTITUTE(F$1,"standard",""),"|Float","")&amp;"인게임누적합배수",ChapterTable!$S:$T,2,0)*D341)
  )
  )
  )
)</f>
        <v>1139.0625</v>
      </c>
      <c r="G341" t="s">
        <v>76</v>
      </c>
      <c r="J341" t="str">
        <f>IF(ISBLANK(I341),"",
IFERROR(VLOOKUP(I341,[1]StringTable!$1:$1048576,MATCH([1]StringTable!$B$1,[1]StringTable!$1:$1,0),0),
IFERROR(VLOOKUP(I341,[1]InApkStringTable!$1:$1048576,MATCH([1]InApkStringTable!$B$1,[1]InApkStringTable!$1:$1,0),0),
"스트링없음")))</f>
        <v/>
      </c>
      <c r="L341" t="b">
        <v>0</v>
      </c>
      <c r="M341" t="s">
        <v>24</v>
      </c>
      <c r="N341" t="str">
        <f>IF(ISBLANK(M341),"",IF(ISERROR(VLOOKUP(M341,MapTable!$A:$A,1,0)),"맵없음",""))</f>
        <v/>
      </c>
      <c r="O341">
        <f t="shared" si="21"/>
        <v>21</v>
      </c>
      <c r="Q341">
        <f t="shared" si="22"/>
        <v>21</v>
      </c>
      <c r="R341" t="b">
        <f t="shared" ca="1" si="23"/>
        <v>1</v>
      </c>
      <c r="T341" t="b">
        <f t="shared" ca="1" si="24"/>
        <v>1</v>
      </c>
      <c r="V341" t="str">
        <f>IF(ISBLANK(U341),"",IF(ISERROR(VLOOKUP(U341,MapTable!$A:$A,1,0)),"맵없음",""))</f>
        <v/>
      </c>
      <c r="X341" t="str">
        <f>IF(ISBLANK(W341),"",
IF(ISERROR(FIND(",",W341)),
  IF(ISERROR(VLOOKUP(W341,MapTable!$A:$A,1,0)),"맵없음",
  ""),
IF(ISERROR(FIND(",",W341,FIND(",",W341)+1)),
  IF(OR(ISERROR(VLOOKUP(LEFT(W341,FIND(",",W341)-1),MapTable!$A:$A,1,0)),ISERROR(VLOOKUP(TRIM(MID(W341,FIND(",",W341)+1,999)),MapTable!$A:$A,1,0))),"맵없음",
  ""),
IF(ISERROR(FIND(",",W341,FIND(",",W341,FIND(",",W341)+1)+1)),
  IF(OR(ISERROR(VLOOKUP(LEFT(W341,FIND(",",W341)-1),MapTable!$A:$A,1,0)),ISERROR(VLOOKUP(TRIM(MID(W341,FIND(",",W341)+1,FIND(",",W341,FIND(",",W341)+1)-FIND(",",W341)-1)),MapTable!$A:$A,1,0)),ISERROR(VLOOKUP(TRIM(MID(W341,FIND(",",W341,FIND(",",W341)+1)+1,999)),MapTable!$A:$A,1,0))),"맵없음",
  ""),
IF(ISERROR(FIND(",",W341,FIND(",",W341,FIND(",",W341,FIND(",",W341)+1)+1)+1)),
  IF(OR(ISERROR(VLOOKUP(LEFT(W341,FIND(",",W341)-1),MapTable!$A:$A,1,0)),ISERROR(VLOOKUP(TRIM(MID(W341,FIND(",",W341)+1,FIND(",",W341,FIND(",",W341)+1)-FIND(",",W341)-1)),MapTable!$A:$A,1,0)),ISERROR(VLOOKUP(TRIM(MID(W341,FIND(",",W341,FIND(",",W341)+1)+1,FIND(",",W341,FIND(",",W341,FIND(",",W341)+1)+1)-FIND(",",W341,FIND(",",W341)+1)-1)),MapTable!$A:$A,1,0)),ISERROR(VLOOKUP(TRIM(MID(W341,FIND(",",W341,FIND(",",W341,FIND(",",W341)+1)+1)+1,999)),MapTable!$A:$A,1,0))),"맵없음",
  ""),
)))))</f>
        <v/>
      </c>
      <c r="AC341" t="str">
        <f>IF(ISBLANK(AB341),"",IF(ISERROR(VLOOKUP(AB341,[3]DropTable!$A:$A,1,0)),"드랍없음",""))</f>
        <v/>
      </c>
      <c r="AE341" t="str">
        <f>IF(ISBLANK(AD341),"",IF(ISERROR(VLOOKUP(AD341,[3]DropTable!$A:$A,1,0)),"드랍없음",""))</f>
        <v/>
      </c>
      <c r="AG341">
        <v>9.8000000000000007</v>
      </c>
      <c r="AH341">
        <v>1</v>
      </c>
    </row>
    <row r="342" spans="1:34" x14ac:dyDescent="0.3">
      <c r="A342">
        <v>7</v>
      </c>
      <c r="B342">
        <v>3</v>
      </c>
      <c r="C342">
        <f>IF(OR($L342=TRUE,$A342=0,MOD($A342,ChapterTable!$S$20)&lt;&gt;0),
MAX(0,INT(($B342+ChapterTable!$Q$26+VLOOKUP(SUBSTITUTE(C$1,"성장단계","")&amp;"단계오프셋",ChapterTable!$S:$T,2,0))/ChapterTable!$Q$23)),
MAX(0,INT(($B342+ChapterTable!$S$26+VLOOKUP(SUBSTITUTE(C$1,"성장단계","")&amp;"보스단계오프셋",ChapterTable!$S:$T,2,0))/ChapterTable!$S$23)))</f>
        <v>2</v>
      </c>
      <c r="D342">
        <f>IF(OR($L342=TRUE,$A342=0,MOD($A342,ChapterTable!$S$20)&lt;&gt;0),
MAX(0,INT(($B342+ChapterTable!$Q$26+VLOOKUP(SUBSTITUTE(D$1,"성장단계","")&amp;"단계오프셋",ChapterTable!$S:$T,2,0))/ChapterTable!$Q$23)),
MAX(0,INT(($B342+ChapterTable!$S$26+VLOOKUP(SUBSTITUTE(D$1,"성장단계","")&amp;"보스단계오프셋",ChapterTable!$S:$T,2,0))/ChapterTable!$S$23)))</f>
        <v>1</v>
      </c>
      <c r="E342" s="1">
        <f ca="1">IF(AND($A342=0,$B342=1),
    VLOOKUP(1,ChapterTable!$1:$1048576,MATCH("최종"&amp;SUBSTITUTE(SUBSTITUTE(E$1,"standard",""),"|Float",""),ChapterTable!$1:$1,0),0)*ChapterTable!$Q$17,
  IF(AND($A342=0,$B342=0),
    E343,
  IF($B342=0,
    VLOOKUP($A342,ChapterTable!$1:$1048576,MATCH("최종"&amp;SUBSTITUTE(SUBSTITUTE(E$1,"standard",""),"|Float",""),ChapterTable!$1:$1,0),0),
  IF($B342=1,
    IF($L342=FALSE,
      VLOOKUP($A342,ChapterTable!$1:$1048576,MATCH("최종"&amp;SUBSTITUTE(SUBSTITUTE(E$1,"standard",""),"|Float",""),ChapterTable!$1:$1,0),0),
      VLOOKUP($A342-ChapterTable!$Q$11,ChapterTable!$1:$1048576,MATCH("최종"&amp;SUBSTITUTE(SUBSTITUTE(E$1,"standard",""),"|Float",""),ChapterTable!$1:$1,0),0)*ChapterTable!$Q$14
    ),
  OFFSET(E342,-$B342+IF($L342,1,0),0)*
    (VLOOKUP(SUBSTITUTE(SUBSTITUTE(E$1,"standard",""),"|Float","")&amp;"인게임누적곱배수",ChapterTable!$S:$T,2,0)^C342
    +VLOOKUP(SUBSTITUTE(SUBSTITUTE(E$1,"standard",""),"|Float","")&amp;"인게임누적합배수",ChapterTable!$S:$T,2,0)*C342)
  )
  )
  )
)</f>
        <v>3485.53125</v>
      </c>
      <c r="F342" s="1">
        <f ca="1">IF(AND($A342=0,$B342=1),
    VLOOKUP(1,ChapterTable!$1:$1048576,MATCH("최종"&amp;SUBSTITUTE(SUBSTITUTE(F$1,"standard",""),"|Float",""),ChapterTable!$1:$1,0),0)*ChapterTable!$Q$17,
  IF(AND($A342=0,$B342=0),
    F343,
  IF($B342=0,
    VLOOKUP($A342,ChapterTable!$1:$1048576,MATCH("최종"&amp;SUBSTITUTE(SUBSTITUTE(F$1,"standard",""),"|Float",""),ChapterTable!$1:$1,0),0),
  IF($B342=1,
    IF($L342=FALSE,
      VLOOKUP($A342,ChapterTable!$1:$1048576,MATCH("최종"&amp;SUBSTITUTE(SUBSTITUTE(F$1,"standard",""),"|Float",""),ChapterTable!$1:$1,0),0),
      VLOOKUP($A342-ChapterTable!$Q$11,ChapterTable!$1:$1048576,MATCH("최종"&amp;SUBSTITUTE(SUBSTITUTE(F$1,"standard",""),"|Float",""),ChapterTable!$1:$1,0),0)*ChapterTable!$Q$14
    ),
  OFFSET(F342,-$B342+IF($L342,1,0),0)*
    (VLOOKUP(SUBSTITUTE(SUBSTITUTE(F$1,"standard",""),"|Float","")&amp;"인게임누적곱배수",ChapterTable!$S:$T,2,0)^D342
    +VLOOKUP(SUBSTITUTE(SUBSTITUTE(F$1,"standard",""),"|Float","")&amp;"인게임누적합배수",ChapterTable!$S:$T,2,0)*D342)
  )
  )
  )
)</f>
        <v>1366.875</v>
      </c>
      <c r="G342" t="s">
        <v>76</v>
      </c>
      <c r="J342" t="str">
        <f>IF(ISBLANK(I342),"",
IFERROR(VLOOKUP(I342,[1]StringTable!$1:$1048576,MATCH([1]StringTable!$B$1,[1]StringTable!$1:$1,0),0),
IFERROR(VLOOKUP(I342,[1]InApkStringTable!$1:$1048576,MATCH([1]InApkStringTable!$B$1,[1]InApkStringTable!$1:$1,0),0),
"스트링없음")))</f>
        <v/>
      </c>
      <c r="L342" t="b">
        <v>0</v>
      </c>
      <c r="M342" t="s">
        <v>24</v>
      </c>
      <c r="N342" t="str">
        <f>IF(ISBLANK(M342),"",IF(ISERROR(VLOOKUP(M342,MapTable!$A:$A,1,0)),"맵없음",""))</f>
        <v/>
      </c>
      <c r="O342">
        <f t="shared" si="21"/>
        <v>21</v>
      </c>
      <c r="Q342">
        <f t="shared" si="22"/>
        <v>21</v>
      </c>
      <c r="R342" t="b">
        <f t="shared" ca="1" si="23"/>
        <v>1</v>
      </c>
      <c r="T342" t="b">
        <f t="shared" ca="1" si="24"/>
        <v>1</v>
      </c>
      <c r="V342" t="str">
        <f>IF(ISBLANK(U342),"",IF(ISERROR(VLOOKUP(U342,MapTable!$A:$A,1,0)),"맵없음",""))</f>
        <v/>
      </c>
      <c r="X342" t="str">
        <f>IF(ISBLANK(W342),"",
IF(ISERROR(FIND(",",W342)),
  IF(ISERROR(VLOOKUP(W342,MapTable!$A:$A,1,0)),"맵없음",
  ""),
IF(ISERROR(FIND(",",W342,FIND(",",W342)+1)),
  IF(OR(ISERROR(VLOOKUP(LEFT(W342,FIND(",",W342)-1),MapTable!$A:$A,1,0)),ISERROR(VLOOKUP(TRIM(MID(W342,FIND(",",W342)+1,999)),MapTable!$A:$A,1,0))),"맵없음",
  ""),
IF(ISERROR(FIND(",",W342,FIND(",",W342,FIND(",",W342)+1)+1)),
  IF(OR(ISERROR(VLOOKUP(LEFT(W342,FIND(",",W342)-1),MapTable!$A:$A,1,0)),ISERROR(VLOOKUP(TRIM(MID(W342,FIND(",",W342)+1,FIND(",",W342,FIND(",",W342)+1)-FIND(",",W342)-1)),MapTable!$A:$A,1,0)),ISERROR(VLOOKUP(TRIM(MID(W342,FIND(",",W342,FIND(",",W342)+1)+1,999)),MapTable!$A:$A,1,0))),"맵없음",
  ""),
IF(ISERROR(FIND(",",W342,FIND(",",W342,FIND(",",W342,FIND(",",W342)+1)+1)+1)),
  IF(OR(ISERROR(VLOOKUP(LEFT(W342,FIND(",",W342)-1),MapTable!$A:$A,1,0)),ISERROR(VLOOKUP(TRIM(MID(W342,FIND(",",W342)+1,FIND(",",W342,FIND(",",W342)+1)-FIND(",",W342)-1)),MapTable!$A:$A,1,0)),ISERROR(VLOOKUP(TRIM(MID(W342,FIND(",",W342,FIND(",",W342)+1)+1,FIND(",",W342,FIND(",",W342,FIND(",",W342)+1)+1)-FIND(",",W342,FIND(",",W342)+1)-1)),MapTable!$A:$A,1,0)),ISERROR(VLOOKUP(TRIM(MID(W342,FIND(",",W342,FIND(",",W342,FIND(",",W342)+1)+1)+1,999)),MapTable!$A:$A,1,0))),"맵없음",
  ""),
)))))</f>
        <v/>
      </c>
      <c r="AC342" t="str">
        <f>IF(ISBLANK(AB342),"",IF(ISERROR(VLOOKUP(AB342,[3]DropTable!$A:$A,1,0)),"드랍없음",""))</f>
        <v/>
      </c>
      <c r="AE342" t="str">
        <f>IF(ISBLANK(AD342),"",IF(ISERROR(VLOOKUP(AD342,[3]DropTable!$A:$A,1,0)),"드랍없음",""))</f>
        <v/>
      </c>
      <c r="AG342">
        <v>9.8000000000000007</v>
      </c>
      <c r="AH342">
        <v>1</v>
      </c>
    </row>
    <row r="343" spans="1:34" x14ac:dyDescent="0.3">
      <c r="A343">
        <v>7</v>
      </c>
      <c r="B343">
        <v>4</v>
      </c>
      <c r="C343">
        <f>IF(OR($L343=TRUE,$A343=0,MOD($A343,ChapterTable!$S$20)&lt;&gt;0),
MAX(0,INT(($B343+ChapterTable!$Q$26+VLOOKUP(SUBSTITUTE(C$1,"성장단계","")&amp;"단계오프셋",ChapterTable!$S:$T,2,0))/ChapterTable!$Q$23)),
MAX(0,INT(($B343+ChapterTable!$S$26+VLOOKUP(SUBSTITUTE(C$1,"성장단계","")&amp;"보스단계오프셋",ChapterTable!$S:$T,2,0))/ChapterTable!$S$23)))</f>
        <v>3</v>
      </c>
      <c r="D343">
        <f>IF(OR($L343=TRUE,$A343=0,MOD($A343,ChapterTable!$S$20)&lt;&gt;0),
MAX(0,INT(($B343+ChapterTable!$Q$26+VLOOKUP(SUBSTITUTE(D$1,"성장단계","")&amp;"단계오프셋",ChapterTable!$S:$T,2,0))/ChapterTable!$Q$23)),
MAX(0,INT(($B343+ChapterTable!$S$26+VLOOKUP(SUBSTITUTE(D$1,"성장단계","")&amp;"보스단계오프셋",ChapterTable!$S:$T,2,0))/ChapterTable!$S$23)))</f>
        <v>2</v>
      </c>
      <c r="E343" s="1">
        <f ca="1">IF(AND($A343=0,$B343=1),
    VLOOKUP(1,ChapterTable!$1:$1048576,MATCH("최종"&amp;SUBSTITUTE(SUBSTITUTE(E$1,"standard",""),"|Float",""),ChapterTable!$1:$1,0),0)*ChapterTable!$Q$17,
  IF(AND($A343=0,$B343=0),
    E344,
  IF($B343=0,
    VLOOKUP($A343,ChapterTable!$1:$1048576,MATCH("최종"&amp;SUBSTITUTE(SUBSTITUTE(E$1,"standard",""),"|Float",""),ChapterTable!$1:$1,0),0),
  IF($B343=1,
    IF($L343=FALSE,
      VLOOKUP($A343,ChapterTable!$1:$1048576,MATCH("최종"&amp;SUBSTITUTE(SUBSTITUTE(E$1,"standard",""),"|Float",""),ChapterTable!$1:$1,0),0),
      VLOOKUP($A343-ChapterTable!$Q$11,ChapterTable!$1:$1048576,MATCH("최종"&amp;SUBSTITUTE(SUBSTITUTE(E$1,"standard",""),"|Float",""),ChapterTable!$1:$1,0),0)*ChapterTable!$Q$14
    ),
  OFFSET(E343,-$B343+IF($L343,1,0),0)*
    (VLOOKUP(SUBSTITUTE(SUBSTITUTE(E$1,"standard",""),"|Float","")&amp;"인게임누적곱배수",ChapterTable!$S:$T,2,0)^C343
    +VLOOKUP(SUBSTITUTE(SUBSTITUTE(E$1,"standard",""),"|Float","")&amp;"인게임누적합배수",ChapterTable!$S:$T,2,0)*C343)
  )
  )
  )
)</f>
        <v>4203.140625</v>
      </c>
      <c r="F343" s="1">
        <f ca="1">IF(AND($A343=0,$B343=1),
    VLOOKUP(1,ChapterTable!$1:$1048576,MATCH("최종"&amp;SUBSTITUTE(SUBSTITUTE(F$1,"standard",""),"|Float",""),ChapterTable!$1:$1,0),0)*ChapterTable!$Q$17,
  IF(AND($A343=0,$B343=0),
    F344,
  IF($B343=0,
    VLOOKUP($A343,ChapterTable!$1:$1048576,MATCH("최종"&amp;SUBSTITUTE(SUBSTITUTE(F$1,"standard",""),"|Float",""),ChapterTable!$1:$1,0),0),
  IF($B343=1,
    IF($L343=FALSE,
      VLOOKUP($A343,ChapterTable!$1:$1048576,MATCH("최종"&amp;SUBSTITUTE(SUBSTITUTE(F$1,"standard",""),"|Float",""),ChapterTable!$1:$1,0),0),
      VLOOKUP($A343-ChapterTable!$Q$11,ChapterTable!$1:$1048576,MATCH("최종"&amp;SUBSTITUTE(SUBSTITUTE(F$1,"standard",""),"|Float",""),ChapterTable!$1:$1,0),0)*ChapterTable!$Q$14
    ),
  OFFSET(F343,-$B343+IF($L343,1,0),0)*
    (VLOOKUP(SUBSTITUTE(SUBSTITUTE(F$1,"standard",""),"|Float","")&amp;"인게임누적곱배수",ChapterTable!$S:$T,2,0)^D343
    +VLOOKUP(SUBSTITUTE(SUBSTITUTE(F$1,"standard",""),"|Float","")&amp;"인게임누적합배수",ChapterTable!$S:$T,2,0)*D343)
  )
  )
  )
)</f>
        <v>1594.6875</v>
      </c>
      <c r="G343" t="s">
        <v>76</v>
      </c>
      <c r="J343" t="str">
        <f>IF(ISBLANK(I343),"",
IFERROR(VLOOKUP(I343,[1]StringTable!$1:$1048576,MATCH([1]StringTable!$B$1,[1]StringTable!$1:$1,0),0),
IFERROR(VLOOKUP(I343,[1]InApkStringTable!$1:$1048576,MATCH([1]InApkStringTable!$B$1,[1]InApkStringTable!$1:$1,0),0),
"스트링없음")))</f>
        <v/>
      </c>
      <c r="L343" t="b">
        <v>0</v>
      </c>
      <c r="M343" t="s">
        <v>24</v>
      </c>
      <c r="N343" t="str">
        <f>IF(ISBLANK(M343),"",IF(ISERROR(VLOOKUP(M343,MapTable!$A:$A,1,0)),"맵없음",""))</f>
        <v/>
      </c>
      <c r="O343">
        <f t="shared" si="21"/>
        <v>21</v>
      </c>
      <c r="Q343">
        <f t="shared" si="22"/>
        <v>21</v>
      </c>
      <c r="R343" t="b">
        <f t="shared" ca="1" si="23"/>
        <v>1</v>
      </c>
      <c r="T343" t="b">
        <f t="shared" ca="1" si="24"/>
        <v>1</v>
      </c>
      <c r="V343" t="str">
        <f>IF(ISBLANK(U343),"",IF(ISERROR(VLOOKUP(U343,MapTable!$A:$A,1,0)),"맵없음",""))</f>
        <v/>
      </c>
      <c r="X343" t="str">
        <f>IF(ISBLANK(W343),"",
IF(ISERROR(FIND(",",W343)),
  IF(ISERROR(VLOOKUP(W343,MapTable!$A:$A,1,0)),"맵없음",
  ""),
IF(ISERROR(FIND(",",W343,FIND(",",W343)+1)),
  IF(OR(ISERROR(VLOOKUP(LEFT(W343,FIND(",",W343)-1),MapTable!$A:$A,1,0)),ISERROR(VLOOKUP(TRIM(MID(W343,FIND(",",W343)+1,999)),MapTable!$A:$A,1,0))),"맵없음",
  ""),
IF(ISERROR(FIND(",",W343,FIND(",",W343,FIND(",",W343)+1)+1)),
  IF(OR(ISERROR(VLOOKUP(LEFT(W343,FIND(",",W343)-1),MapTable!$A:$A,1,0)),ISERROR(VLOOKUP(TRIM(MID(W343,FIND(",",W343)+1,FIND(",",W343,FIND(",",W343)+1)-FIND(",",W343)-1)),MapTable!$A:$A,1,0)),ISERROR(VLOOKUP(TRIM(MID(W343,FIND(",",W343,FIND(",",W343)+1)+1,999)),MapTable!$A:$A,1,0))),"맵없음",
  ""),
IF(ISERROR(FIND(",",W343,FIND(",",W343,FIND(",",W343,FIND(",",W343)+1)+1)+1)),
  IF(OR(ISERROR(VLOOKUP(LEFT(W343,FIND(",",W343)-1),MapTable!$A:$A,1,0)),ISERROR(VLOOKUP(TRIM(MID(W343,FIND(",",W343)+1,FIND(",",W343,FIND(",",W343)+1)-FIND(",",W343)-1)),MapTable!$A:$A,1,0)),ISERROR(VLOOKUP(TRIM(MID(W343,FIND(",",W343,FIND(",",W343)+1)+1,FIND(",",W343,FIND(",",W343,FIND(",",W343)+1)+1)-FIND(",",W343,FIND(",",W343)+1)-1)),MapTable!$A:$A,1,0)),ISERROR(VLOOKUP(TRIM(MID(W343,FIND(",",W343,FIND(",",W343,FIND(",",W343)+1)+1)+1,999)),MapTable!$A:$A,1,0))),"맵없음",
  ""),
)))))</f>
        <v/>
      </c>
      <c r="AC343" t="str">
        <f>IF(ISBLANK(AB343),"",IF(ISERROR(VLOOKUP(AB343,[3]DropTable!$A:$A,1,0)),"드랍없음",""))</f>
        <v/>
      </c>
      <c r="AE343" t="str">
        <f>IF(ISBLANK(AD343),"",IF(ISERROR(VLOOKUP(AD343,[3]DropTable!$A:$A,1,0)),"드랍없음",""))</f>
        <v/>
      </c>
      <c r="AG343">
        <v>9.8000000000000007</v>
      </c>
      <c r="AH343">
        <v>1</v>
      </c>
    </row>
    <row r="344" spans="1:34" x14ac:dyDescent="0.3">
      <c r="A344">
        <v>7</v>
      </c>
      <c r="B344">
        <v>5</v>
      </c>
      <c r="C344">
        <f>IF(OR($L344=TRUE,$A344=0,MOD($A344,ChapterTable!$S$20)&lt;&gt;0),
MAX(0,INT(($B344+ChapterTable!$Q$26+VLOOKUP(SUBSTITUTE(C$1,"성장단계","")&amp;"단계오프셋",ChapterTable!$S:$T,2,0))/ChapterTable!$Q$23)),
MAX(0,INT(($B344+ChapterTable!$S$26+VLOOKUP(SUBSTITUTE(C$1,"성장단계","")&amp;"보스단계오프셋",ChapterTable!$S:$T,2,0))/ChapterTable!$S$23)))</f>
        <v>4</v>
      </c>
      <c r="D344">
        <f>IF(OR($L344=TRUE,$A344=0,MOD($A344,ChapterTable!$S$20)&lt;&gt;0),
MAX(0,INT(($B344+ChapterTable!$Q$26+VLOOKUP(SUBSTITUTE(D$1,"성장단계","")&amp;"단계오프셋",ChapterTable!$S:$T,2,0))/ChapterTable!$Q$23)),
MAX(0,INT(($B344+ChapterTable!$S$26+VLOOKUP(SUBSTITUTE(D$1,"성장단계","")&amp;"보스단계오프셋",ChapterTable!$S:$T,2,0))/ChapterTable!$S$23)))</f>
        <v>3</v>
      </c>
      <c r="E344" s="1">
        <f ca="1">IF(AND($A344=0,$B344=1),
    VLOOKUP(1,ChapterTable!$1:$1048576,MATCH("최종"&amp;SUBSTITUTE(SUBSTITUTE(E$1,"standard",""),"|Float",""),ChapterTable!$1:$1,0),0)*ChapterTable!$Q$17,
  IF(AND($A344=0,$B344=0),
    E345,
  IF($B344=0,
    VLOOKUP($A344,ChapterTable!$1:$1048576,MATCH("최종"&amp;SUBSTITUTE(SUBSTITUTE(E$1,"standard",""),"|Float",""),ChapterTable!$1:$1,0),0),
  IF($B344=1,
    IF($L344=FALSE,
      VLOOKUP($A344,ChapterTable!$1:$1048576,MATCH("최종"&amp;SUBSTITUTE(SUBSTITUTE(E$1,"standard",""),"|Float",""),ChapterTable!$1:$1,0),0),
      VLOOKUP($A344-ChapterTable!$Q$11,ChapterTable!$1:$1048576,MATCH("최종"&amp;SUBSTITUTE(SUBSTITUTE(E$1,"standard",""),"|Float",""),ChapterTable!$1:$1,0),0)*ChapterTable!$Q$14
    ),
  OFFSET(E344,-$B344+IF($L344,1,0),0)*
    (VLOOKUP(SUBSTITUTE(SUBSTITUTE(E$1,"standard",""),"|Float","")&amp;"인게임누적곱배수",ChapterTable!$S:$T,2,0)^C344
    +VLOOKUP(SUBSTITUTE(SUBSTITUTE(E$1,"standard",""),"|Float","")&amp;"인게임누적합배수",ChapterTable!$S:$T,2,0)*C344)
  )
  )
  )
)</f>
        <v>4920.75</v>
      </c>
      <c r="F344" s="1">
        <f ca="1">IF(AND($A344=0,$B344=1),
    VLOOKUP(1,ChapterTable!$1:$1048576,MATCH("최종"&amp;SUBSTITUTE(SUBSTITUTE(F$1,"standard",""),"|Float",""),ChapterTable!$1:$1,0),0)*ChapterTable!$Q$17,
  IF(AND($A344=0,$B344=0),
    F345,
  IF($B344=0,
    VLOOKUP($A344,ChapterTable!$1:$1048576,MATCH("최종"&amp;SUBSTITUTE(SUBSTITUTE(F$1,"standard",""),"|Float",""),ChapterTable!$1:$1,0),0),
  IF($B344=1,
    IF($L344=FALSE,
      VLOOKUP($A344,ChapterTable!$1:$1048576,MATCH("최종"&amp;SUBSTITUTE(SUBSTITUTE(F$1,"standard",""),"|Float",""),ChapterTable!$1:$1,0),0),
      VLOOKUP($A344-ChapterTable!$Q$11,ChapterTable!$1:$1048576,MATCH("최종"&amp;SUBSTITUTE(SUBSTITUTE(F$1,"standard",""),"|Float",""),ChapterTable!$1:$1,0),0)*ChapterTable!$Q$14
    ),
  OFFSET(F344,-$B344+IF($L344,1,0),0)*
    (VLOOKUP(SUBSTITUTE(SUBSTITUTE(F$1,"standard",""),"|Float","")&amp;"인게임누적곱배수",ChapterTable!$S:$T,2,0)^D344
    +VLOOKUP(SUBSTITUTE(SUBSTITUTE(F$1,"standard",""),"|Float","")&amp;"인게임누적합배수",ChapterTable!$S:$T,2,0)*D344)
  )
  )
  )
)</f>
        <v>1822.5</v>
      </c>
      <c r="G344" t="s">
        <v>76</v>
      </c>
      <c r="J344" t="str">
        <f>IF(ISBLANK(I344),"",
IFERROR(VLOOKUP(I344,[1]StringTable!$1:$1048576,MATCH([1]StringTable!$B$1,[1]StringTable!$1:$1,0),0),
IFERROR(VLOOKUP(I344,[1]InApkStringTable!$1:$1048576,MATCH([1]InApkStringTable!$B$1,[1]InApkStringTable!$1:$1,0),0),
"스트링없음")))</f>
        <v/>
      </c>
      <c r="L344" t="b">
        <v>0</v>
      </c>
      <c r="M344" t="s">
        <v>24</v>
      </c>
      <c r="N344" t="str">
        <f>IF(ISBLANK(M344),"",IF(ISERROR(VLOOKUP(M344,MapTable!$A:$A,1,0)),"맵없음",""))</f>
        <v/>
      </c>
      <c r="O344">
        <f t="shared" si="21"/>
        <v>21</v>
      </c>
      <c r="Q344">
        <f t="shared" si="22"/>
        <v>21</v>
      </c>
      <c r="R344" t="b">
        <f t="shared" ca="1" si="23"/>
        <v>1</v>
      </c>
      <c r="T344" t="b">
        <f t="shared" ca="1" si="24"/>
        <v>1</v>
      </c>
      <c r="V344" t="str">
        <f>IF(ISBLANK(U344),"",IF(ISERROR(VLOOKUP(U344,MapTable!$A:$A,1,0)),"맵없음",""))</f>
        <v/>
      </c>
      <c r="X344" t="str">
        <f>IF(ISBLANK(W344),"",
IF(ISERROR(FIND(",",W344)),
  IF(ISERROR(VLOOKUP(W344,MapTable!$A:$A,1,0)),"맵없음",
  ""),
IF(ISERROR(FIND(",",W344,FIND(",",W344)+1)),
  IF(OR(ISERROR(VLOOKUP(LEFT(W344,FIND(",",W344)-1),MapTable!$A:$A,1,0)),ISERROR(VLOOKUP(TRIM(MID(W344,FIND(",",W344)+1,999)),MapTable!$A:$A,1,0))),"맵없음",
  ""),
IF(ISERROR(FIND(",",W344,FIND(",",W344,FIND(",",W344)+1)+1)),
  IF(OR(ISERROR(VLOOKUP(LEFT(W344,FIND(",",W344)-1),MapTable!$A:$A,1,0)),ISERROR(VLOOKUP(TRIM(MID(W344,FIND(",",W344)+1,FIND(",",W344,FIND(",",W344)+1)-FIND(",",W344)-1)),MapTable!$A:$A,1,0)),ISERROR(VLOOKUP(TRIM(MID(W344,FIND(",",W344,FIND(",",W344)+1)+1,999)),MapTable!$A:$A,1,0))),"맵없음",
  ""),
IF(ISERROR(FIND(",",W344,FIND(",",W344,FIND(",",W344,FIND(",",W344)+1)+1)+1)),
  IF(OR(ISERROR(VLOOKUP(LEFT(W344,FIND(",",W344)-1),MapTable!$A:$A,1,0)),ISERROR(VLOOKUP(TRIM(MID(W344,FIND(",",W344)+1,FIND(",",W344,FIND(",",W344)+1)-FIND(",",W344)-1)),MapTable!$A:$A,1,0)),ISERROR(VLOOKUP(TRIM(MID(W344,FIND(",",W344,FIND(",",W344)+1)+1,FIND(",",W344,FIND(",",W344,FIND(",",W344)+1)+1)-FIND(",",W344,FIND(",",W344)+1)-1)),MapTable!$A:$A,1,0)),ISERROR(VLOOKUP(TRIM(MID(W344,FIND(",",W344,FIND(",",W344,FIND(",",W344)+1)+1)+1,999)),MapTable!$A:$A,1,0))),"맵없음",
  ""),
)))))</f>
        <v/>
      </c>
      <c r="AC344" t="str">
        <f>IF(ISBLANK(AB344),"",IF(ISERROR(VLOOKUP(AB344,[3]DropTable!$A:$A,1,0)),"드랍없음",""))</f>
        <v/>
      </c>
      <c r="AE344" t="str">
        <f>IF(ISBLANK(AD344),"",IF(ISERROR(VLOOKUP(AD344,[3]DropTable!$A:$A,1,0)),"드랍없음",""))</f>
        <v/>
      </c>
      <c r="AG344">
        <v>9.8000000000000007</v>
      </c>
      <c r="AH344">
        <v>1</v>
      </c>
    </row>
    <row r="345" spans="1:34" x14ac:dyDescent="0.3">
      <c r="A345">
        <v>7</v>
      </c>
      <c r="B345">
        <v>6</v>
      </c>
      <c r="C345">
        <f>IF(OR($L345=TRUE,$A345=0,MOD($A345,ChapterTable!$S$20)&lt;&gt;0),
MAX(0,INT(($B345+ChapterTable!$Q$26+VLOOKUP(SUBSTITUTE(C$1,"성장단계","")&amp;"단계오프셋",ChapterTable!$S:$T,2,0))/ChapterTable!$Q$23)),
MAX(0,INT(($B345+ChapterTable!$S$26+VLOOKUP(SUBSTITUTE(C$1,"성장단계","")&amp;"보스단계오프셋",ChapterTable!$S:$T,2,0))/ChapterTable!$S$23)))</f>
        <v>5</v>
      </c>
      <c r="D345">
        <f>IF(OR($L345=TRUE,$A345=0,MOD($A345,ChapterTable!$S$20)&lt;&gt;0),
MAX(0,INT(($B345+ChapterTable!$Q$26+VLOOKUP(SUBSTITUTE(D$1,"성장단계","")&amp;"단계오프셋",ChapterTable!$S:$T,2,0))/ChapterTable!$Q$23)),
MAX(0,INT(($B345+ChapterTable!$S$26+VLOOKUP(SUBSTITUTE(D$1,"성장단계","")&amp;"보스단계오프셋",ChapterTable!$S:$T,2,0))/ChapterTable!$S$23)))</f>
        <v>4</v>
      </c>
      <c r="E345" s="1">
        <f ca="1">IF(AND($A345=0,$B345=1),
    VLOOKUP(1,ChapterTable!$1:$1048576,MATCH("최종"&amp;SUBSTITUTE(SUBSTITUTE(E$1,"standard",""),"|Float",""),ChapterTable!$1:$1,0),0)*ChapterTable!$Q$17,
  IF(AND($A345=0,$B345=0),
    E346,
  IF($B345=0,
    VLOOKUP($A345,ChapterTable!$1:$1048576,MATCH("최종"&amp;SUBSTITUTE(SUBSTITUTE(E$1,"standard",""),"|Float",""),ChapterTable!$1:$1,0),0),
  IF($B345=1,
    IF($L345=FALSE,
      VLOOKUP($A345,ChapterTable!$1:$1048576,MATCH("최종"&amp;SUBSTITUTE(SUBSTITUTE(E$1,"standard",""),"|Float",""),ChapterTable!$1:$1,0),0),
      VLOOKUP($A345-ChapterTable!$Q$11,ChapterTable!$1:$1048576,MATCH("최종"&amp;SUBSTITUTE(SUBSTITUTE(E$1,"standard",""),"|Float",""),ChapterTable!$1:$1,0),0)*ChapterTable!$Q$14
    ),
  OFFSET(E345,-$B345+IF($L345,1,0),0)*
    (VLOOKUP(SUBSTITUTE(SUBSTITUTE(E$1,"standard",""),"|Float","")&amp;"인게임누적곱배수",ChapterTable!$S:$T,2,0)^C345
    +VLOOKUP(SUBSTITUTE(SUBSTITUTE(E$1,"standard",""),"|Float","")&amp;"인게임누적합배수",ChapterTable!$S:$T,2,0)*C345)
  )
  )
  )
)</f>
        <v>5638.359375</v>
      </c>
      <c r="F345" s="1">
        <f ca="1">IF(AND($A345=0,$B345=1),
    VLOOKUP(1,ChapterTable!$1:$1048576,MATCH("최종"&amp;SUBSTITUTE(SUBSTITUTE(F$1,"standard",""),"|Float",""),ChapterTable!$1:$1,0),0)*ChapterTable!$Q$17,
  IF(AND($A345=0,$B345=0),
    F346,
  IF($B345=0,
    VLOOKUP($A345,ChapterTable!$1:$1048576,MATCH("최종"&amp;SUBSTITUTE(SUBSTITUTE(F$1,"standard",""),"|Float",""),ChapterTable!$1:$1,0),0),
  IF($B345=1,
    IF($L345=FALSE,
      VLOOKUP($A345,ChapterTable!$1:$1048576,MATCH("최종"&amp;SUBSTITUTE(SUBSTITUTE(F$1,"standard",""),"|Float",""),ChapterTable!$1:$1,0),0),
      VLOOKUP($A345-ChapterTable!$Q$11,ChapterTable!$1:$1048576,MATCH("최종"&amp;SUBSTITUTE(SUBSTITUTE(F$1,"standard",""),"|Float",""),ChapterTable!$1:$1,0),0)*ChapterTable!$Q$14
    ),
  OFFSET(F345,-$B345+IF($L345,1,0),0)*
    (VLOOKUP(SUBSTITUTE(SUBSTITUTE(F$1,"standard",""),"|Float","")&amp;"인게임누적곱배수",ChapterTable!$S:$T,2,0)^D345
    +VLOOKUP(SUBSTITUTE(SUBSTITUTE(F$1,"standard",""),"|Float","")&amp;"인게임누적합배수",ChapterTable!$S:$T,2,0)*D345)
  )
  )
  )
)</f>
        <v>2050.3125</v>
      </c>
      <c r="G345" t="s">
        <v>76</v>
      </c>
      <c r="J345" t="str">
        <f>IF(ISBLANK(I345),"",
IFERROR(VLOOKUP(I345,[1]StringTable!$1:$1048576,MATCH([1]StringTable!$B$1,[1]StringTable!$1:$1,0),0),
IFERROR(VLOOKUP(I345,[1]InApkStringTable!$1:$1048576,MATCH([1]InApkStringTable!$B$1,[1]InApkStringTable!$1:$1,0),0),
"스트링없음")))</f>
        <v/>
      </c>
      <c r="L345" t="b">
        <v>0</v>
      </c>
      <c r="M345" t="s">
        <v>24</v>
      </c>
      <c r="N345" t="str">
        <f>IF(ISBLANK(M345),"",IF(ISERROR(VLOOKUP(M345,MapTable!$A:$A,1,0)),"맵없음",""))</f>
        <v/>
      </c>
      <c r="O345">
        <f t="shared" si="21"/>
        <v>21</v>
      </c>
      <c r="Q345">
        <f t="shared" si="22"/>
        <v>21</v>
      </c>
      <c r="R345" t="b">
        <f t="shared" ca="1" si="23"/>
        <v>0</v>
      </c>
      <c r="T345" t="b">
        <f t="shared" ca="1" si="24"/>
        <v>0</v>
      </c>
      <c r="V345" t="str">
        <f>IF(ISBLANK(U345),"",IF(ISERROR(VLOOKUP(U345,MapTable!$A:$A,1,0)),"맵없음",""))</f>
        <v/>
      </c>
      <c r="X345" t="str">
        <f>IF(ISBLANK(W345),"",
IF(ISERROR(FIND(",",W345)),
  IF(ISERROR(VLOOKUP(W345,MapTable!$A:$A,1,0)),"맵없음",
  ""),
IF(ISERROR(FIND(",",W345,FIND(",",W345)+1)),
  IF(OR(ISERROR(VLOOKUP(LEFT(W345,FIND(",",W345)-1),MapTable!$A:$A,1,0)),ISERROR(VLOOKUP(TRIM(MID(W345,FIND(",",W345)+1,999)),MapTable!$A:$A,1,0))),"맵없음",
  ""),
IF(ISERROR(FIND(",",W345,FIND(",",W345,FIND(",",W345)+1)+1)),
  IF(OR(ISERROR(VLOOKUP(LEFT(W345,FIND(",",W345)-1),MapTable!$A:$A,1,0)),ISERROR(VLOOKUP(TRIM(MID(W345,FIND(",",W345)+1,FIND(",",W345,FIND(",",W345)+1)-FIND(",",W345)-1)),MapTable!$A:$A,1,0)),ISERROR(VLOOKUP(TRIM(MID(W345,FIND(",",W345,FIND(",",W345)+1)+1,999)),MapTable!$A:$A,1,0))),"맵없음",
  ""),
IF(ISERROR(FIND(",",W345,FIND(",",W345,FIND(",",W345,FIND(",",W345)+1)+1)+1)),
  IF(OR(ISERROR(VLOOKUP(LEFT(W345,FIND(",",W345)-1),MapTable!$A:$A,1,0)),ISERROR(VLOOKUP(TRIM(MID(W345,FIND(",",W345)+1,FIND(",",W345,FIND(",",W345)+1)-FIND(",",W345)-1)),MapTable!$A:$A,1,0)),ISERROR(VLOOKUP(TRIM(MID(W345,FIND(",",W345,FIND(",",W345)+1)+1,FIND(",",W345,FIND(",",W345,FIND(",",W345)+1)+1)-FIND(",",W345,FIND(",",W345)+1)-1)),MapTable!$A:$A,1,0)),ISERROR(VLOOKUP(TRIM(MID(W345,FIND(",",W345,FIND(",",W345,FIND(",",W345)+1)+1)+1,999)),MapTable!$A:$A,1,0))),"맵없음",
  ""),
)))))</f>
        <v/>
      </c>
      <c r="AC345" t="str">
        <f>IF(ISBLANK(AB345),"",IF(ISERROR(VLOOKUP(AB345,[3]DropTable!$A:$A,1,0)),"드랍없음",""))</f>
        <v/>
      </c>
      <c r="AE345" t="str">
        <f>IF(ISBLANK(AD345),"",IF(ISERROR(VLOOKUP(AD345,[3]DropTable!$A:$A,1,0)),"드랍없음",""))</f>
        <v/>
      </c>
      <c r="AG345">
        <v>9.8000000000000007</v>
      </c>
      <c r="AH345">
        <v>1</v>
      </c>
    </row>
    <row r="346" spans="1:34" x14ac:dyDescent="0.3">
      <c r="A346">
        <v>8</v>
      </c>
      <c r="B346">
        <v>0</v>
      </c>
      <c r="C346">
        <f>IF(OR($L346=TRUE,$A346=0,MOD($A346,ChapterTable!$S$20)&lt;&gt;0),
MAX(0,INT(($B346+ChapterTable!$Q$26+VLOOKUP(SUBSTITUTE(C$1,"성장단계","")&amp;"단계오프셋",ChapterTable!$S:$T,2,0))/ChapterTable!$Q$23)),
MAX(0,INT(($B346+ChapterTable!$S$26+VLOOKUP(SUBSTITUTE(C$1,"성장단계","")&amp;"보스단계오프셋",ChapterTable!$S:$T,2,0))/ChapterTable!$S$23)))</f>
        <v>0</v>
      </c>
      <c r="D346">
        <f>IF(OR($L346=TRUE,$A346=0,MOD($A346,ChapterTable!$S$20)&lt;&gt;0),
MAX(0,INT(($B346+ChapterTable!$Q$26+VLOOKUP(SUBSTITUTE(D$1,"성장단계","")&amp;"단계오프셋",ChapterTable!$S:$T,2,0))/ChapterTable!$Q$23)),
MAX(0,INT(($B346+ChapterTable!$S$26+VLOOKUP(SUBSTITUTE(D$1,"성장단계","")&amp;"보스단계오프셋",ChapterTable!$S:$T,2,0))/ChapterTable!$S$23)))</f>
        <v>0</v>
      </c>
      <c r="E346" s="1">
        <f ca="1">IF(AND($A346=0,$B346=1),
    VLOOKUP(1,ChapterTable!$1:$1048576,MATCH("최종"&amp;SUBSTITUTE(SUBSTITUTE(E$1,"standard",""),"|Float",""),ChapterTable!$1:$1,0),0)*ChapterTable!$Q$17,
  IF(AND($A346=0,$B346=0),
    E347,
  IF($B346=0,
    VLOOKUP($A346,ChapterTable!$1:$1048576,MATCH("최종"&amp;SUBSTITUTE(SUBSTITUTE(E$1,"standard",""),"|Float",""),ChapterTable!$1:$1,0),0),
  IF($B346=1,
    IF($L346=FALSE,
      VLOOKUP($A346,ChapterTable!$1:$1048576,MATCH("최종"&amp;SUBSTITUTE(SUBSTITUTE(E$1,"standard",""),"|Float",""),ChapterTable!$1:$1,0),0),
      VLOOKUP($A346-ChapterTable!$Q$11,ChapterTable!$1:$1048576,MATCH("최종"&amp;SUBSTITUTE(SUBSTITUTE(E$1,"standard",""),"|Float",""),ChapterTable!$1:$1,0),0)*ChapterTable!$Q$14
    ),
  OFFSET(E346,-$B346+IF($L346,1,0),0)*
    (VLOOKUP(SUBSTITUTE(SUBSTITUTE(E$1,"standard",""),"|Float","")&amp;"인게임누적곱배수",ChapterTable!$S:$T,2,0)^C346
    +VLOOKUP(SUBSTITUTE(SUBSTITUTE(E$1,"standard",""),"|Float","")&amp;"인게임누적합배수",ChapterTable!$S:$T,2,0)*C346)
  )
  )
  )
)</f>
        <v>3075.46875</v>
      </c>
      <c r="F346" s="1">
        <f ca="1">IF(AND($A346=0,$B346=1),
    VLOOKUP(1,ChapterTable!$1:$1048576,MATCH("최종"&amp;SUBSTITUTE(SUBSTITUTE(F$1,"standard",""),"|Float",""),ChapterTable!$1:$1,0),0)*ChapterTable!$Q$17,
  IF(AND($A346=0,$B346=0),
    F347,
  IF($B346=0,
    VLOOKUP($A346,ChapterTable!$1:$1048576,MATCH("최종"&amp;SUBSTITUTE(SUBSTITUTE(F$1,"standard",""),"|Float",""),ChapterTable!$1:$1,0),0),
  IF($B346=1,
    IF($L346=FALSE,
      VLOOKUP($A346,ChapterTable!$1:$1048576,MATCH("최종"&amp;SUBSTITUTE(SUBSTITUTE(F$1,"standard",""),"|Float",""),ChapterTable!$1:$1,0),0),
      VLOOKUP($A346-ChapterTable!$Q$11,ChapterTable!$1:$1048576,MATCH("최종"&amp;SUBSTITUTE(SUBSTITUTE(F$1,"standard",""),"|Float",""),ChapterTable!$1:$1,0),0)*ChapterTable!$Q$14
    ),
  OFFSET(F346,-$B346+IF($L346,1,0),0)*
    (VLOOKUP(SUBSTITUTE(SUBSTITUTE(F$1,"standard",""),"|Float","")&amp;"인게임누적곱배수",ChapterTable!$S:$T,2,0)^D346
    +VLOOKUP(SUBSTITUTE(SUBSTITUTE(F$1,"standard",""),"|Float","")&amp;"인게임누적합배수",ChapterTable!$S:$T,2,0)*D346)
  )
  )
  )
)</f>
        <v>1708.59375</v>
      </c>
      <c r="G346" t="s">
        <v>76</v>
      </c>
      <c r="J346" t="str">
        <f>IF(ISBLANK(I346),"",
IFERROR(VLOOKUP(I346,[1]StringTable!$1:$1048576,MATCH([1]StringTable!$B$1,[1]StringTable!$1:$1,0),0),
IFERROR(VLOOKUP(I346,[1]InApkStringTable!$1:$1048576,MATCH([1]InApkStringTable!$B$1,[1]InApkStringTable!$1:$1,0),0),
"스트링없음")))</f>
        <v/>
      </c>
      <c r="L346" t="b">
        <v>0</v>
      </c>
      <c r="M346" t="s">
        <v>54</v>
      </c>
      <c r="N346" t="str">
        <f>IF(ISBLANK(M346),"",IF(ISERROR(VLOOKUP(M346,MapTable!$A:$A,1,0)),"맵없음",""))</f>
        <v/>
      </c>
      <c r="O346">
        <f t="shared" si="21"/>
        <v>0</v>
      </c>
      <c r="Q346">
        <f t="shared" si="22"/>
        <v>0</v>
      </c>
      <c r="R346" t="b">
        <f t="shared" ca="1" si="23"/>
        <v>0</v>
      </c>
      <c r="T346" t="b">
        <f t="shared" ca="1" si="24"/>
        <v>0</v>
      </c>
      <c r="V346" t="str">
        <f>IF(ISBLANK(U346),"",IF(ISERROR(VLOOKUP(U346,MapTable!$A:$A,1,0)),"맵없음",""))</f>
        <v/>
      </c>
      <c r="X346" t="str">
        <f>IF(ISBLANK(W346),"",
IF(ISERROR(FIND(",",W346)),
  IF(ISERROR(VLOOKUP(W346,MapTable!$A:$A,1,0)),"맵없음",
  ""),
IF(ISERROR(FIND(",",W346,FIND(",",W346)+1)),
  IF(OR(ISERROR(VLOOKUP(LEFT(W346,FIND(",",W346)-1),MapTable!$A:$A,1,0)),ISERROR(VLOOKUP(TRIM(MID(W346,FIND(",",W346)+1,999)),MapTable!$A:$A,1,0))),"맵없음",
  ""),
IF(ISERROR(FIND(",",W346,FIND(",",W346,FIND(",",W346)+1)+1)),
  IF(OR(ISERROR(VLOOKUP(LEFT(W346,FIND(",",W346)-1),MapTable!$A:$A,1,0)),ISERROR(VLOOKUP(TRIM(MID(W346,FIND(",",W346)+1,FIND(",",W346,FIND(",",W346)+1)-FIND(",",W346)-1)),MapTable!$A:$A,1,0)),ISERROR(VLOOKUP(TRIM(MID(W346,FIND(",",W346,FIND(",",W346)+1)+1,999)),MapTable!$A:$A,1,0))),"맵없음",
  ""),
IF(ISERROR(FIND(",",W346,FIND(",",W346,FIND(",",W346,FIND(",",W346)+1)+1)+1)),
  IF(OR(ISERROR(VLOOKUP(LEFT(W346,FIND(",",W346)-1),MapTable!$A:$A,1,0)),ISERROR(VLOOKUP(TRIM(MID(W346,FIND(",",W346)+1,FIND(",",W346,FIND(",",W346)+1)-FIND(",",W346)-1)),MapTable!$A:$A,1,0)),ISERROR(VLOOKUP(TRIM(MID(W346,FIND(",",W346,FIND(",",W346)+1)+1,FIND(",",W346,FIND(",",W346,FIND(",",W346)+1)+1)-FIND(",",W346,FIND(",",W346)+1)-1)),MapTable!$A:$A,1,0)),ISERROR(VLOOKUP(TRIM(MID(W346,FIND(",",W346,FIND(",",W346,FIND(",",W346)+1)+1)+1,999)),MapTable!$A:$A,1,0))),"맵없음",
  ""),
)))))</f>
        <v/>
      </c>
      <c r="AC346" t="str">
        <f>IF(ISBLANK(AB346),"",IF(ISERROR(VLOOKUP(AB346,[3]DropTable!$A:$A,1,0)),"드랍없음",""))</f>
        <v/>
      </c>
      <c r="AE346" t="str">
        <f>IF(ISBLANK(AD346),"",IF(ISERROR(VLOOKUP(AD346,[3]DropTable!$A:$A,1,0)),"드랍없음",""))</f>
        <v/>
      </c>
      <c r="AG346">
        <v>9.8000000000000007</v>
      </c>
      <c r="AH346">
        <v>1</v>
      </c>
    </row>
    <row r="347" spans="1:34" x14ac:dyDescent="0.3">
      <c r="A347">
        <v>8</v>
      </c>
      <c r="B347">
        <v>1</v>
      </c>
      <c r="C347">
        <f>IF(OR($L347=TRUE,$A347=0,MOD($A347,ChapterTable!$S$20)&lt;&gt;0),
MAX(0,INT(($B347+ChapterTable!$Q$26+VLOOKUP(SUBSTITUTE(C$1,"성장단계","")&amp;"단계오프셋",ChapterTable!$S:$T,2,0))/ChapterTable!$Q$23)),
MAX(0,INT(($B347+ChapterTable!$S$26+VLOOKUP(SUBSTITUTE(C$1,"성장단계","")&amp;"보스단계오프셋",ChapterTable!$S:$T,2,0))/ChapterTable!$S$23)))</f>
        <v>0</v>
      </c>
      <c r="D347">
        <f>IF(OR($L347=TRUE,$A347=0,MOD($A347,ChapterTable!$S$20)&lt;&gt;0),
MAX(0,INT(($B347+ChapterTable!$Q$26+VLOOKUP(SUBSTITUTE(D$1,"성장단계","")&amp;"단계오프셋",ChapterTable!$S:$T,2,0))/ChapterTable!$Q$23)),
MAX(0,INT(($B347+ChapterTable!$S$26+VLOOKUP(SUBSTITUTE(D$1,"성장단계","")&amp;"보스단계오프셋",ChapterTable!$S:$T,2,0))/ChapterTable!$S$23)))</f>
        <v>0</v>
      </c>
      <c r="E347" s="1">
        <f ca="1">IF(AND($A347=0,$B347=1),
    VLOOKUP(1,ChapterTable!$1:$1048576,MATCH("최종"&amp;SUBSTITUTE(SUBSTITUTE(E$1,"standard",""),"|Float",""),ChapterTable!$1:$1,0),0)*ChapterTable!$Q$17,
  IF(AND($A347=0,$B347=0),
    E348,
  IF($B347=0,
    VLOOKUP($A347,ChapterTable!$1:$1048576,MATCH("최종"&amp;SUBSTITUTE(SUBSTITUTE(E$1,"standard",""),"|Float",""),ChapterTable!$1:$1,0),0),
  IF($B347=1,
    IF($L347=FALSE,
      VLOOKUP($A347,ChapterTable!$1:$1048576,MATCH("최종"&amp;SUBSTITUTE(SUBSTITUTE(E$1,"standard",""),"|Float",""),ChapterTable!$1:$1,0),0),
      VLOOKUP($A347-ChapterTable!$Q$11,ChapterTable!$1:$1048576,MATCH("최종"&amp;SUBSTITUTE(SUBSTITUTE(E$1,"standard",""),"|Float",""),ChapterTable!$1:$1,0),0)*ChapterTable!$Q$14
    ),
  OFFSET(E347,-$B347+IF($L347,1,0),0)*
    (VLOOKUP(SUBSTITUTE(SUBSTITUTE(E$1,"standard",""),"|Float","")&amp;"인게임누적곱배수",ChapterTable!$S:$T,2,0)^C347
    +VLOOKUP(SUBSTITUTE(SUBSTITUTE(E$1,"standard",""),"|Float","")&amp;"인게임누적합배수",ChapterTable!$S:$T,2,0)*C347)
  )
  )
  )
)</f>
        <v>3075.46875</v>
      </c>
      <c r="F347" s="1">
        <f ca="1">IF(AND($A347=0,$B347=1),
    VLOOKUP(1,ChapterTable!$1:$1048576,MATCH("최종"&amp;SUBSTITUTE(SUBSTITUTE(F$1,"standard",""),"|Float",""),ChapterTable!$1:$1,0),0)*ChapterTable!$Q$17,
  IF(AND($A347=0,$B347=0),
    F348,
  IF($B347=0,
    VLOOKUP($A347,ChapterTable!$1:$1048576,MATCH("최종"&amp;SUBSTITUTE(SUBSTITUTE(F$1,"standard",""),"|Float",""),ChapterTable!$1:$1,0),0),
  IF($B347=1,
    IF($L347=FALSE,
      VLOOKUP($A347,ChapterTable!$1:$1048576,MATCH("최종"&amp;SUBSTITUTE(SUBSTITUTE(F$1,"standard",""),"|Float",""),ChapterTable!$1:$1,0),0),
      VLOOKUP($A347-ChapterTable!$Q$11,ChapterTable!$1:$1048576,MATCH("최종"&amp;SUBSTITUTE(SUBSTITUTE(F$1,"standard",""),"|Float",""),ChapterTable!$1:$1,0),0)*ChapterTable!$Q$14
    ),
  OFFSET(F347,-$B347+IF($L347,1,0),0)*
    (VLOOKUP(SUBSTITUTE(SUBSTITUTE(F$1,"standard",""),"|Float","")&amp;"인게임누적곱배수",ChapterTable!$S:$T,2,0)^D347
    +VLOOKUP(SUBSTITUTE(SUBSTITUTE(F$1,"standard",""),"|Float","")&amp;"인게임누적합배수",ChapterTable!$S:$T,2,0)*D347)
  )
  )
  )
)</f>
        <v>1708.59375</v>
      </c>
      <c r="G347" t="s">
        <v>76</v>
      </c>
      <c r="H347" t="s">
        <v>148</v>
      </c>
      <c r="J347" t="str">
        <f>IF(ISBLANK(I347),"",
IFERROR(VLOOKUP(I347,[1]StringTable!$1:$1048576,MATCH([1]StringTable!$B$1,[1]StringTable!$1:$1,0),0),
IFERROR(VLOOKUP(I347,[1]InApkStringTable!$1:$1048576,MATCH([1]InApkStringTable!$B$1,[1]InApkStringTable!$1:$1,0),0),
"스트링없음")))</f>
        <v/>
      </c>
      <c r="L347" t="b">
        <v>0</v>
      </c>
      <c r="M347" t="s">
        <v>24</v>
      </c>
      <c r="N347" t="str">
        <f>IF(ISBLANK(M347),"",IF(ISERROR(VLOOKUP(M347,MapTable!$A:$A,1,0)),"맵없음",""))</f>
        <v/>
      </c>
      <c r="O347">
        <f t="shared" si="21"/>
        <v>1</v>
      </c>
      <c r="Q347">
        <f t="shared" si="22"/>
        <v>1</v>
      </c>
      <c r="R347" t="b">
        <f t="shared" ca="1" si="23"/>
        <v>0</v>
      </c>
      <c r="T347" t="b">
        <f t="shared" ca="1" si="24"/>
        <v>0</v>
      </c>
      <c r="V347" t="str">
        <f>IF(ISBLANK(U347),"",IF(ISERROR(VLOOKUP(U347,MapTable!$A:$A,1,0)),"맵없음",""))</f>
        <v/>
      </c>
      <c r="X347" t="str">
        <f>IF(ISBLANK(W347),"",
IF(ISERROR(FIND(",",W347)),
  IF(ISERROR(VLOOKUP(W347,MapTable!$A:$A,1,0)),"맵없음",
  ""),
IF(ISERROR(FIND(",",W347,FIND(",",W347)+1)),
  IF(OR(ISERROR(VLOOKUP(LEFT(W347,FIND(",",W347)-1),MapTable!$A:$A,1,0)),ISERROR(VLOOKUP(TRIM(MID(W347,FIND(",",W347)+1,999)),MapTable!$A:$A,1,0))),"맵없음",
  ""),
IF(ISERROR(FIND(",",W347,FIND(",",W347,FIND(",",W347)+1)+1)),
  IF(OR(ISERROR(VLOOKUP(LEFT(W347,FIND(",",W347)-1),MapTable!$A:$A,1,0)),ISERROR(VLOOKUP(TRIM(MID(W347,FIND(",",W347)+1,FIND(",",W347,FIND(",",W347)+1)-FIND(",",W347)-1)),MapTable!$A:$A,1,0)),ISERROR(VLOOKUP(TRIM(MID(W347,FIND(",",W347,FIND(",",W347)+1)+1,999)),MapTable!$A:$A,1,0))),"맵없음",
  ""),
IF(ISERROR(FIND(",",W347,FIND(",",W347,FIND(",",W347,FIND(",",W347)+1)+1)+1)),
  IF(OR(ISERROR(VLOOKUP(LEFT(W347,FIND(",",W347)-1),MapTable!$A:$A,1,0)),ISERROR(VLOOKUP(TRIM(MID(W347,FIND(",",W347)+1,FIND(",",W347,FIND(",",W347)+1)-FIND(",",W347)-1)),MapTable!$A:$A,1,0)),ISERROR(VLOOKUP(TRIM(MID(W347,FIND(",",W347,FIND(",",W347)+1)+1,FIND(",",W347,FIND(",",W347,FIND(",",W347)+1)+1)-FIND(",",W347,FIND(",",W347)+1)-1)),MapTable!$A:$A,1,0)),ISERROR(VLOOKUP(TRIM(MID(W347,FIND(",",W347,FIND(",",W347,FIND(",",W347)+1)+1)+1,999)),MapTable!$A:$A,1,0))),"맵없음",
  ""),
)))))</f>
        <v/>
      </c>
      <c r="AC347" t="str">
        <f>IF(ISBLANK(AB347),"",IF(ISERROR(VLOOKUP(AB347,[3]DropTable!$A:$A,1,0)),"드랍없음",""))</f>
        <v/>
      </c>
      <c r="AE347" t="str">
        <f>IF(ISBLANK(AD347),"",IF(ISERROR(VLOOKUP(AD347,[3]DropTable!$A:$A,1,0)),"드랍없음",""))</f>
        <v/>
      </c>
      <c r="AG347">
        <v>9.8000000000000007</v>
      </c>
      <c r="AH347">
        <v>1</v>
      </c>
    </row>
    <row r="348" spans="1:34" x14ac:dyDescent="0.3">
      <c r="A348">
        <v>8</v>
      </c>
      <c r="B348">
        <v>2</v>
      </c>
      <c r="C348">
        <f>IF(OR($L348=TRUE,$A348=0,MOD($A348,ChapterTable!$S$20)&lt;&gt;0),
MAX(0,INT(($B348+ChapterTable!$Q$26+VLOOKUP(SUBSTITUTE(C$1,"성장단계","")&amp;"단계오프셋",ChapterTable!$S:$T,2,0))/ChapterTable!$Q$23)),
MAX(0,INT(($B348+ChapterTable!$S$26+VLOOKUP(SUBSTITUTE(C$1,"성장단계","")&amp;"보스단계오프셋",ChapterTable!$S:$T,2,0))/ChapterTable!$S$23)))</f>
        <v>0</v>
      </c>
      <c r="D348">
        <f>IF(OR($L348=TRUE,$A348=0,MOD($A348,ChapterTable!$S$20)&lt;&gt;0),
MAX(0,INT(($B348+ChapterTable!$Q$26+VLOOKUP(SUBSTITUTE(D$1,"성장단계","")&amp;"단계오프셋",ChapterTable!$S:$T,2,0))/ChapterTable!$Q$23)),
MAX(0,INT(($B348+ChapterTable!$S$26+VLOOKUP(SUBSTITUTE(D$1,"성장단계","")&amp;"보스단계오프셋",ChapterTable!$S:$T,2,0))/ChapterTable!$S$23)))</f>
        <v>0</v>
      </c>
      <c r="E348" s="1">
        <f ca="1">IF(AND($A348=0,$B348=1),
    VLOOKUP(1,ChapterTable!$1:$1048576,MATCH("최종"&amp;SUBSTITUTE(SUBSTITUTE(E$1,"standard",""),"|Float",""),ChapterTable!$1:$1,0),0)*ChapterTable!$Q$17,
  IF(AND($A348=0,$B348=0),
    E349,
  IF($B348=0,
    VLOOKUP($A348,ChapterTable!$1:$1048576,MATCH("최종"&amp;SUBSTITUTE(SUBSTITUTE(E$1,"standard",""),"|Float",""),ChapterTable!$1:$1,0),0),
  IF($B348=1,
    IF($L348=FALSE,
      VLOOKUP($A348,ChapterTable!$1:$1048576,MATCH("최종"&amp;SUBSTITUTE(SUBSTITUTE(E$1,"standard",""),"|Float",""),ChapterTable!$1:$1,0),0),
      VLOOKUP($A348-ChapterTable!$Q$11,ChapterTable!$1:$1048576,MATCH("최종"&amp;SUBSTITUTE(SUBSTITUTE(E$1,"standard",""),"|Float",""),ChapterTable!$1:$1,0),0)*ChapterTable!$Q$14
    ),
  OFFSET(E348,-$B348+IF($L348,1,0),0)*
    (VLOOKUP(SUBSTITUTE(SUBSTITUTE(E$1,"standard",""),"|Float","")&amp;"인게임누적곱배수",ChapterTable!$S:$T,2,0)^C348
    +VLOOKUP(SUBSTITUTE(SUBSTITUTE(E$1,"standard",""),"|Float","")&amp;"인게임누적합배수",ChapterTable!$S:$T,2,0)*C348)
  )
  )
  )
)</f>
        <v>3075.46875</v>
      </c>
      <c r="F348" s="1">
        <f ca="1">IF(AND($A348=0,$B348=1),
    VLOOKUP(1,ChapterTable!$1:$1048576,MATCH("최종"&amp;SUBSTITUTE(SUBSTITUTE(F$1,"standard",""),"|Float",""),ChapterTable!$1:$1,0),0)*ChapterTable!$Q$17,
  IF(AND($A348=0,$B348=0),
    F349,
  IF($B348=0,
    VLOOKUP($A348,ChapterTable!$1:$1048576,MATCH("최종"&amp;SUBSTITUTE(SUBSTITUTE(F$1,"standard",""),"|Float",""),ChapterTable!$1:$1,0),0),
  IF($B348=1,
    IF($L348=FALSE,
      VLOOKUP($A348,ChapterTable!$1:$1048576,MATCH("최종"&amp;SUBSTITUTE(SUBSTITUTE(F$1,"standard",""),"|Float",""),ChapterTable!$1:$1,0),0),
      VLOOKUP($A348-ChapterTable!$Q$11,ChapterTable!$1:$1048576,MATCH("최종"&amp;SUBSTITUTE(SUBSTITUTE(F$1,"standard",""),"|Float",""),ChapterTable!$1:$1,0),0)*ChapterTable!$Q$14
    ),
  OFFSET(F348,-$B348+IF($L348,1,0),0)*
    (VLOOKUP(SUBSTITUTE(SUBSTITUTE(F$1,"standard",""),"|Float","")&amp;"인게임누적곱배수",ChapterTable!$S:$T,2,0)^D348
    +VLOOKUP(SUBSTITUTE(SUBSTITUTE(F$1,"standard",""),"|Float","")&amp;"인게임누적합배수",ChapterTable!$S:$T,2,0)*D348)
  )
  )
  )
)</f>
        <v>1708.59375</v>
      </c>
      <c r="G348" t="s">
        <v>76</v>
      </c>
      <c r="J348" t="str">
        <f>IF(ISBLANK(I348),"",
IFERROR(VLOOKUP(I348,[1]StringTable!$1:$1048576,MATCH([1]StringTable!$B$1,[1]StringTable!$1:$1,0),0),
IFERROR(VLOOKUP(I348,[1]InApkStringTable!$1:$1048576,MATCH([1]InApkStringTable!$B$1,[1]InApkStringTable!$1:$1,0),0),
"스트링없음")))</f>
        <v/>
      </c>
      <c r="L348" t="b">
        <v>0</v>
      </c>
      <c r="M348" t="s">
        <v>24</v>
      </c>
      <c r="N348" t="str">
        <f>IF(ISBLANK(M348),"",IF(ISERROR(VLOOKUP(M348,MapTable!$A:$A,1,0)),"맵없음",""))</f>
        <v/>
      </c>
      <c r="O348">
        <f t="shared" si="21"/>
        <v>1</v>
      </c>
      <c r="Q348">
        <f t="shared" si="22"/>
        <v>1</v>
      </c>
      <c r="R348" t="b">
        <f t="shared" ca="1" si="23"/>
        <v>0</v>
      </c>
      <c r="T348" t="b">
        <f t="shared" ca="1" si="24"/>
        <v>0</v>
      </c>
      <c r="V348" t="str">
        <f>IF(ISBLANK(U348),"",IF(ISERROR(VLOOKUP(U348,MapTable!$A:$A,1,0)),"맵없음",""))</f>
        <v/>
      </c>
      <c r="X348" t="str">
        <f>IF(ISBLANK(W348),"",
IF(ISERROR(FIND(",",W348)),
  IF(ISERROR(VLOOKUP(W348,MapTable!$A:$A,1,0)),"맵없음",
  ""),
IF(ISERROR(FIND(",",W348,FIND(",",W348)+1)),
  IF(OR(ISERROR(VLOOKUP(LEFT(W348,FIND(",",W348)-1),MapTable!$A:$A,1,0)),ISERROR(VLOOKUP(TRIM(MID(W348,FIND(",",W348)+1,999)),MapTable!$A:$A,1,0))),"맵없음",
  ""),
IF(ISERROR(FIND(",",W348,FIND(",",W348,FIND(",",W348)+1)+1)),
  IF(OR(ISERROR(VLOOKUP(LEFT(W348,FIND(",",W348)-1),MapTable!$A:$A,1,0)),ISERROR(VLOOKUP(TRIM(MID(W348,FIND(",",W348)+1,FIND(",",W348,FIND(",",W348)+1)-FIND(",",W348)-1)),MapTable!$A:$A,1,0)),ISERROR(VLOOKUP(TRIM(MID(W348,FIND(",",W348,FIND(",",W348)+1)+1,999)),MapTable!$A:$A,1,0))),"맵없음",
  ""),
IF(ISERROR(FIND(",",W348,FIND(",",W348,FIND(",",W348,FIND(",",W348)+1)+1)+1)),
  IF(OR(ISERROR(VLOOKUP(LEFT(W348,FIND(",",W348)-1),MapTable!$A:$A,1,0)),ISERROR(VLOOKUP(TRIM(MID(W348,FIND(",",W348)+1,FIND(",",W348,FIND(",",W348)+1)-FIND(",",W348)-1)),MapTable!$A:$A,1,0)),ISERROR(VLOOKUP(TRIM(MID(W348,FIND(",",W348,FIND(",",W348)+1)+1,FIND(",",W348,FIND(",",W348,FIND(",",W348)+1)+1)-FIND(",",W348,FIND(",",W348)+1)-1)),MapTable!$A:$A,1,0)),ISERROR(VLOOKUP(TRIM(MID(W348,FIND(",",W348,FIND(",",W348,FIND(",",W348)+1)+1)+1,999)),MapTable!$A:$A,1,0))),"맵없음",
  ""),
)))))</f>
        <v/>
      </c>
      <c r="AC348" t="str">
        <f>IF(ISBLANK(AB348),"",IF(ISERROR(VLOOKUP(AB348,[3]DropTable!$A:$A,1,0)),"드랍없음",""))</f>
        <v/>
      </c>
      <c r="AE348" t="str">
        <f>IF(ISBLANK(AD348),"",IF(ISERROR(VLOOKUP(AD348,[3]DropTable!$A:$A,1,0)),"드랍없음",""))</f>
        <v/>
      </c>
      <c r="AG348">
        <v>9.8000000000000007</v>
      </c>
      <c r="AH348">
        <v>1</v>
      </c>
    </row>
    <row r="349" spans="1:34" x14ac:dyDescent="0.3">
      <c r="A349">
        <v>8</v>
      </c>
      <c r="B349">
        <v>3</v>
      </c>
      <c r="C349">
        <f>IF(OR($L349=TRUE,$A349=0,MOD($A349,ChapterTable!$S$20)&lt;&gt;0),
MAX(0,INT(($B349+ChapterTable!$Q$26+VLOOKUP(SUBSTITUTE(C$1,"성장단계","")&amp;"단계오프셋",ChapterTable!$S:$T,2,0))/ChapterTable!$Q$23)),
MAX(0,INT(($B349+ChapterTable!$S$26+VLOOKUP(SUBSTITUTE(C$1,"성장단계","")&amp;"보스단계오프셋",ChapterTable!$S:$T,2,0))/ChapterTable!$S$23)))</f>
        <v>0</v>
      </c>
      <c r="D349">
        <f>IF(OR($L349=TRUE,$A349=0,MOD($A349,ChapterTable!$S$20)&lt;&gt;0),
MAX(0,INT(($B349+ChapterTable!$Q$26+VLOOKUP(SUBSTITUTE(D$1,"성장단계","")&amp;"단계오프셋",ChapterTable!$S:$T,2,0))/ChapterTable!$Q$23)),
MAX(0,INT(($B349+ChapterTable!$S$26+VLOOKUP(SUBSTITUTE(D$1,"성장단계","")&amp;"보스단계오프셋",ChapterTable!$S:$T,2,0))/ChapterTable!$S$23)))</f>
        <v>0</v>
      </c>
      <c r="E349" s="1">
        <f ca="1">IF(AND($A349=0,$B349=1),
    VLOOKUP(1,ChapterTable!$1:$1048576,MATCH("최종"&amp;SUBSTITUTE(SUBSTITUTE(E$1,"standard",""),"|Float",""),ChapterTable!$1:$1,0),0)*ChapterTable!$Q$17,
  IF(AND($A349=0,$B349=0),
    E350,
  IF($B349=0,
    VLOOKUP($A349,ChapterTable!$1:$1048576,MATCH("최종"&amp;SUBSTITUTE(SUBSTITUTE(E$1,"standard",""),"|Float",""),ChapterTable!$1:$1,0),0),
  IF($B349=1,
    IF($L349=FALSE,
      VLOOKUP($A349,ChapterTable!$1:$1048576,MATCH("최종"&amp;SUBSTITUTE(SUBSTITUTE(E$1,"standard",""),"|Float",""),ChapterTable!$1:$1,0),0),
      VLOOKUP($A349-ChapterTable!$Q$11,ChapterTable!$1:$1048576,MATCH("최종"&amp;SUBSTITUTE(SUBSTITUTE(E$1,"standard",""),"|Float",""),ChapterTable!$1:$1,0),0)*ChapterTable!$Q$14
    ),
  OFFSET(E349,-$B349+IF($L349,1,0),0)*
    (VLOOKUP(SUBSTITUTE(SUBSTITUTE(E$1,"standard",""),"|Float","")&amp;"인게임누적곱배수",ChapterTable!$S:$T,2,0)^C349
    +VLOOKUP(SUBSTITUTE(SUBSTITUTE(E$1,"standard",""),"|Float","")&amp;"인게임누적합배수",ChapterTable!$S:$T,2,0)*C349)
  )
  )
  )
)</f>
        <v>3075.46875</v>
      </c>
      <c r="F349" s="1">
        <f ca="1">IF(AND($A349=0,$B349=1),
    VLOOKUP(1,ChapterTable!$1:$1048576,MATCH("최종"&amp;SUBSTITUTE(SUBSTITUTE(F$1,"standard",""),"|Float",""),ChapterTable!$1:$1,0),0)*ChapterTable!$Q$17,
  IF(AND($A349=0,$B349=0),
    F350,
  IF($B349=0,
    VLOOKUP($A349,ChapterTable!$1:$1048576,MATCH("최종"&amp;SUBSTITUTE(SUBSTITUTE(F$1,"standard",""),"|Float",""),ChapterTable!$1:$1,0),0),
  IF($B349=1,
    IF($L349=FALSE,
      VLOOKUP($A349,ChapterTable!$1:$1048576,MATCH("최종"&amp;SUBSTITUTE(SUBSTITUTE(F$1,"standard",""),"|Float",""),ChapterTable!$1:$1,0),0),
      VLOOKUP($A349-ChapterTable!$Q$11,ChapterTable!$1:$1048576,MATCH("최종"&amp;SUBSTITUTE(SUBSTITUTE(F$1,"standard",""),"|Float",""),ChapterTable!$1:$1,0),0)*ChapterTable!$Q$14
    ),
  OFFSET(F349,-$B349+IF($L349,1,0),0)*
    (VLOOKUP(SUBSTITUTE(SUBSTITUTE(F$1,"standard",""),"|Float","")&amp;"인게임누적곱배수",ChapterTable!$S:$T,2,0)^D349
    +VLOOKUP(SUBSTITUTE(SUBSTITUTE(F$1,"standard",""),"|Float","")&amp;"인게임누적합배수",ChapterTable!$S:$T,2,0)*D349)
  )
  )
  )
)</f>
        <v>1708.59375</v>
      </c>
      <c r="G349" t="s">
        <v>76</v>
      </c>
      <c r="J349" t="str">
        <f>IF(ISBLANK(I349),"",
IFERROR(VLOOKUP(I349,[1]StringTable!$1:$1048576,MATCH([1]StringTable!$B$1,[1]StringTable!$1:$1,0),0),
IFERROR(VLOOKUP(I349,[1]InApkStringTable!$1:$1048576,MATCH([1]InApkStringTable!$B$1,[1]InApkStringTable!$1:$1,0),0),
"스트링없음")))</f>
        <v/>
      </c>
      <c r="L349" t="b">
        <v>0</v>
      </c>
      <c r="M349" t="s">
        <v>24</v>
      </c>
      <c r="N349" t="str">
        <f>IF(ISBLANK(M349),"",IF(ISERROR(VLOOKUP(M349,MapTable!$A:$A,1,0)),"맵없음",""))</f>
        <v/>
      </c>
      <c r="O349">
        <f t="shared" si="21"/>
        <v>1</v>
      </c>
      <c r="Q349">
        <f t="shared" si="22"/>
        <v>1</v>
      </c>
      <c r="R349" t="b">
        <f t="shared" ca="1" si="23"/>
        <v>0</v>
      </c>
      <c r="T349" t="b">
        <f t="shared" ca="1" si="24"/>
        <v>0</v>
      </c>
      <c r="V349" t="str">
        <f>IF(ISBLANK(U349),"",IF(ISERROR(VLOOKUP(U349,MapTable!$A:$A,1,0)),"맵없음",""))</f>
        <v/>
      </c>
      <c r="X349" t="str">
        <f>IF(ISBLANK(W349),"",
IF(ISERROR(FIND(",",W349)),
  IF(ISERROR(VLOOKUP(W349,MapTable!$A:$A,1,0)),"맵없음",
  ""),
IF(ISERROR(FIND(",",W349,FIND(",",W349)+1)),
  IF(OR(ISERROR(VLOOKUP(LEFT(W349,FIND(",",W349)-1),MapTable!$A:$A,1,0)),ISERROR(VLOOKUP(TRIM(MID(W349,FIND(",",W349)+1,999)),MapTable!$A:$A,1,0))),"맵없음",
  ""),
IF(ISERROR(FIND(",",W349,FIND(",",W349,FIND(",",W349)+1)+1)),
  IF(OR(ISERROR(VLOOKUP(LEFT(W349,FIND(",",W349)-1),MapTable!$A:$A,1,0)),ISERROR(VLOOKUP(TRIM(MID(W349,FIND(",",W349)+1,FIND(",",W349,FIND(",",W349)+1)-FIND(",",W349)-1)),MapTable!$A:$A,1,0)),ISERROR(VLOOKUP(TRIM(MID(W349,FIND(",",W349,FIND(",",W349)+1)+1,999)),MapTable!$A:$A,1,0))),"맵없음",
  ""),
IF(ISERROR(FIND(",",W349,FIND(",",W349,FIND(",",W349,FIND(",",W349)+1)+1)+1)),
  IF(OR(ISERROR(VLOOKUP(LEFT(W349,FIND(",",W349)-1),MapTable!$A:$A,1,0)),ISERROR(VLOOKUP(TRIM(MID(W349,FIND(",",W349)+1,FIND(",",W349,FIND(",",W349)+1)-FIND(",",W349)-1)),MapTable!$A:$A,1,0)),ISERROR(VLOOKUP(TRIM(MID(W349,FIND(",",W349,FIND(",",W349)+1)+1,FIND(",",W349,FIND(",",W349,FIND(",",W349)+1)+1)-FIND(",",W349,FIND(",",W349)+1)-1)),MapTable!$A:$A,1,0)),ISERROR(VLOOKUP(TRIM(MID(W349,FIND(",",W349,FIND(",",W349,FIND(",",W349)+1)+1)+1,999)),MapTable!$A:$A,1,0))),"맵없음",
  ""),
)))))</f>
        <v/>
      </c>
      <c r="AC349" t="str">
        <f>IF(ISBLANK(AB349),"",IF(ISERROR(VLOOKUP(AB349,[3]DropTable!$A:$A,1,0)),"드랍없음",""))</f>
        <v/>
      </c>
      <c r="AE349" t="str">
        <f>IF(ISBLANK(AD349),"",IF(ISERROR(VLOOKUP(AD349,[3]DropTable!$A:$A,1,0)),"드랍없음",""))</f>
        <v/>
      </c>
      <c r="AG349">
        <v>9.8000000000000007</v>
      </c>
      <c r="AH349">
        <v>1</v>
      </c>
    </row>
    <row r="350" spans="1:34" x14ac:dyDescent="0.3">
      <c r="A350">
        <v>8</v>
      </c>
      <c r="B350">
        <v>4</v>
      </c>
      <c r="C350">
        <f>IF(OR($L350=TRUE,$A350=0,MOD($A350,ChapterTable!$S$20)&lt;&gt;0),
MAX(0,INT(($B350+ChapterTable!$Q$26+VLOOKUP(SUBSTITUTE(C$1,"성장단계","")&amp;"단계오프셋",ChapterTable!$S:$T,2,0))/ChapterTable!$Q$23)),
MAX(0,INT(($B350+ChapterTable!$S$26+VLOOKUP(SUBSTITUTE(C$1,"성장단계","")&amp;"보스단계오프셋",ChapterTable!$S:$T,2,0))/ChapterTable!$S$23)))</f>
        <v>0</v>
      </c>
      <c r="D350">
        <f>IF(OR($L350=TRUE,$A350=0,MOD($A350,ChapterTable!$S$20)&lt;&gt;0),
MAX(0,INT(($B350+ChapterTable!$Q$26+VLOOKUP(SUBSTITUTE(D$1,"성장단계","")&amp;"단계오프셋",ChapterTable!$S:$T,2,0))/ChapterTable!$Q$23)),
MAX(0,INT(($B350+ChapterTable!$S$26+VLOOKUP(SUBSTITUTE(D$1,"성장단계","")&amp;"보스단계오프셋",ChapterTable!$S:$T,2,0))/ChapterTable!$S$23)))</f>
        <v>0</v>
      </c>
      <c r="E350" s="1">
        <f ca="1">IF(AND($A350=0,$B350=1),
    VLOOKUP(1,ChapterTable!$1:$1048576,MATCH("최종"&amp;SUBSTITUTE(SUBSTITUTE(E$1,"standard",""),"|Float",""),ChapterTable!$1:$1,0),0)*ChapterTable!$Q$17,
  IF(AND($A350=0,$B350=0),
    E351,
  IF($B350=0,
    VLOOKUP($A350,ChapterTable!$1:$1048576,MATCH("최종"&amp;SUBSTITUTE(SUBSTITUTE(E$1,"standard",""),"|Float",""),ChapterTable!$1:$1,0),0),
  IF($B350=1,
    IF($L350=FALSE,
      VLOOKUP($A350,ChapterTable!$1:$1048576,MATCH("최종"&amp;SUBSTITUTE(SUBSTITUTE(E$1,"standard",""),"|Float",""),ChapterTable!$1:$1,0),0),
      VLOOKUP($A350-ChapterTable!$Q$11,ChapterTable!$1:$1048576,MATCH("최종"&amp;SUBSTITUTE(SUBSTITUTE(E$1,"standard",""),"|Float",""),ChapterTable!$1:$1,0),0)*ChapterTable!$Q$14
    ),
  OFFSET(E350,-$B350+IF($L350,1,0),0)*
    (VLOOKUP(SUBSTITUTE(SUBSTITUTE(E$1,"standard",""),"|Float","")&amp;"인게임누적곱배수",ChapterTable!$S:$T,2,0)^C350
    +VLOOKUP(SUBSTITUTE(SUBSTITUTE(E$1,"standard",""),"|Float","")&amp;"인게임누적합배수",ChapterTable!$S:$T,2,0)*C350)
  )
  )
  )
)</f>
        <v>3075.46875</v>
      </c>
      <c r="F350" s="1">
        <f ca="1">IF(AND($A350=0,$B350=1),
    VLOOKUP(1,ChapterTable!$1:$1048576,MATCH("최종"&amp;SUBSTITUTE(SUBSTITUTE(F$1,"standard",""),"|Float",""),ChapterTable!$1:$1,0),0)*ChapterTable!$Q$17,
  IF(AND($A350=0,$B350=0),
    F351,
  IF($B350=0,
    VLOOKUP($A350,ChapterTable!$1:$1048576,MATCH("최종"&amp;SUBSTITUTE(SUBSTITUTE(F$1,"standard",""),"|Float",""),ChapterTable!$1:$1,0),0),
  IF($B350=1,
    IF($L350=FALSE,
      VLOOKUP($A350,ChapterTable!$1:$1048576,MATCH("최종"&amp;SUBSTITUTE(SUBSTITUTE(F$1,"standard",""),"|Float",""),ChapterTable!$1:$1,0),0),
      VLOOKUP($A350-ChapterTable!$Q$11,ChapterTable!$1:$1048576,MATCH("최종"&amp;SUBSTITUTE(SUBSTITUTE(F$1,"standard",""),"|Float",""),ChapterTable!$1:$1,0),0)*ChapterTable!$Q$14
    ),
  OFFSET(F350,-$B350+IF($L350,1,0),0)*
    (VLOOKUP(SUBSTITUTE(SUBSTITUTE(F$1,"standard",""),"|Float","")&amp;"인게임누적곱배수",ChapterTable!$S:$T,2,0)^D350
    +VLOOKUP(SUBSTITUTE(SUBSTITUTE(F$1,"standard",""),"|Float","")&amp;"인게임누적합배수",ChapterTable!$S:$T,2,0)*D350)
  )
  )
  )
)</f>
        <v>1708.59375</v>
      </c>
      <c r="G350" t="s">
        <v>76</v>
      </c>
      <c r="J350" t="str">
        <f>IF(ISBLANK(I350),"",
IFERROR(VLOOKUP(I350,[1]StringTable!$1:$1048576,MATCH([1]StringTable!$B$1,[1]StringTable!$1:$1,0),0),
IFERROR(VLOOKUP(I350,[1]InApkStringTable!$1:$1048576,MATCH([1]InApkStringTable!$B$1,[1]InApkStringTable!$1:$1,0),0),
"스트링없음")))</f>
        <v/>
      </c>
      <c r="L350" t="b">
        <v>0</v>
      </c>
      <c r="M350" t="s">
        <v>24</v>
      </c>
      <c r="N350" t="str">
        <f>IF(ISBLANK(M350),"",IF(ISERROR(VLOOKUP(M350,MapTable!$A:$A,1,0)),"맵없음",""))</f>
        <v/>
      </c>
      <c r="O350">
        <f t="shared" si="21"/>
        <v>1</v>
      </c>
      <c r="Q350">
        <f t="shared" si="22"/>
        <v>1</v>
      </c>
      <c r="R350" t="b">
        <f t="shared" ca="1" si="23"/>
        <v>0</v>
      </c>
      <c r="T350" t="b">
        <f t="shared" ca="1" si="24"/>
        <v>0</v>
      </c>
      <c r="V350" t="str">
        <f>IF(ISBLANK(U350),"",IF(ISERROR(VLOOKUP(U350,MapTable!$A:$A,1,0)),"맵없음",""))</f>
        <v/>
      </c>
      <c r="X350" t="str">
        <f>IF(ISBLANK(W350),"",
IF(ISERROR(FIND(",",W350)),
  IF(ISERROR(VLOOKUP(W350,MapTable!$A:$A,1,0)),"맵없음",
  ""),
IF(ISERROR(FIND(",",W350,FIND(",",W350)+1)),
  IF(OR(ISERROR(VLOOKUP(LEFT(W350,FIND(",",W350)-1),MapTable!$A:$A,1,0)),ISERROR(VLOOKUP(TRIM(MID(W350,FIND(",",W350)+1,999)),MapTable!$A:$A,1,0))),"맵없음",
  ""),
IF(ISERROR(FIND(",",W350,FIND(",",W350,FIND(",",W350)+1)+1)),
  IF(OR(ISERROR(VLOOKUP(LEFT(W350,FIND(",",W350)-1),MapTable!$A:$A,1,0)),ISERROR(VLOOKUP(TRIM(MID(W350,FIND(",",W350)+1,FIND(",",W350,FIND(",",W350)+1)-FIND(",",W350)-1)),MapTable!$A:$A,1,0)),ISERROR(VLOOKUP(TRIM(MID(W350,FIND(",",W350,FIND(",",W350)+1)+1,999)),MapTable!$A:$A,1,0))),"맵없음",
  ""),
IF(ISERROR(FIND(",",W350,FIND(",",W350,FIND(",",W350,FIND(",",W350)+1)+1)+1)),
  IF(OR(ISERROR(VLOOKUP(LEFT(W350,FIND(",",W350)-1),MapTable!$A:$A,1,0)),ISERROR(VLOOKUP(TRIM(MID(W350,FIND(",",W350)+1,FIND(",",W350,FIND(",",W350)+1)-FIND(",",W350)-1)),MapTable!$A:$A,1,0)),ISERROR(VLOOKUP(TRIM(MID(W350,FIND(",",W350,FIND(",",W350)+1)+1,FIND(",",W350,FIND(",",W350,FIND(",",W350)+1)+1)-FIND(",",W350,FIND(",",W350)+1)-1)),MapTable!$A:$A,1,0)),ISERROR(VLOOKUP(TRIM(MID(W350,FIND(",",W350,FIND(",",W350,FIND(",",W350)+1)+1)+1,999)),MapTable!$A:$A,1,0))),"맵없음",
  ""),
)))))</f>
        <v/>
      </c>
      <c r="AC350" t="str">
        <f>IF(ISBLANK(AB350),"",IF(ISERROR(VLOOKUP(AB350,[3]DropTable!$A:$A,1,0)),"드랍없음",""))</f>
        <v/>
      </c>
      <c r="AE350" t="str">
        <f>IF(ISBLANK(AD350),"",IF(ISERROR(VLOOKUP(AD350,[3]DropTable!$A:$A,1,0)),"드랍없음",""))</f>
        <v/>
      </c>
      <c r="AG350">
        <v>9.8000000000000007</v>
      </c>
      <c r="AH350">
        <v>1</v>
      </c>
    </row>
    <row r="351" spans="1:34" x14ac:dyDescent="0.3">
      <c r="A351">
        <v>8</v>
      </c>
      <c r="B351">
        <v>5</v>
      </c>
      <c r="C351">
        <f>IF(OR($L351=TRUE,$A351=0,MOD($A351,ChapterTable!$S$20)&lt;&gt;0),
MAX(0,INT(($B351+ChapterTable!$Q$26+VLOOKUP(SUBSTITUTE(C$1,"성장단계","")&amp;"단계오프셋",ChapterTable!$S:$T,2,0))/ChapterTable!$Q$23)),
MAX(0,INT(($B351+ChapterTable!$S$26+VLOOKUP(SUBSTITUTE(C$1,"성장단계","")&amp;"보스단계오프셋",ChapterTable!$S:$T,2,0))/ChapterTable!$S$23)))</f>
        <v>0</v>
      </c>
      <c r="D351">
        <f>IF(OR($L351=TRUE,$A351=0,MOD($A351,ChapterTable!$S$20)&lt;&gt;0),
MAX(0,INT(($B351+ChapterTable!$Q$26+VLOOKUP(SUBSTITUTE(D$1,"성장단계","")&amp;"단계오프셋",ChapterTable!$S:$T,2,0))/ChapterTable!$Q$23)),
MAX(0,INT(($B351+ChapterTable!$S$26+VLOOKUP(SUBSTITUTE(D$1,"성장단계","")&amp;"보스단계오프셋",ChapterTable!$S:$T,2,0))/ChapterTable!$S$23)))</f>
        <v>0</v>
      </c>
      <c r="E351" s="1">
        <f ca="1">IF(AND($A351=0,$B351=1),
    VLOOKUP(1,ChapterTable!$1:$1048576,MATCH("최종"&amp;SUBSTITUTE(SUBSTITUTE(E$1,"standard",""),"|Float",""),ChapterTable!$1:$1,0),0)*ChapterTable!$Q$17,
  IF(AND($A351=0,$B351=0),
    E352,
  IF($B351=0,
    VLOOKUP($A351,ChapterTable!$1:$1048576,MATCH("최종"&amp;SUBSTITUTE(SUBSTITUTE(E$1,"standard",""),"|Float",""),ChapterTable!$1:$1,0),0),
  IF($B351=1,
    IF($L351=FALSE,
      VLOOKUP($A351,ChapterTable!$1:$1048576,MATCH("최종"&amp;SUBSTITUTE(SUBSTITUTE(E$1,"standard",""),"|Float",""),ChapterTable!$1:$1,0),0),
      VLOOKUP($A351-ChapterTable!$Q$11,ChapterTable!$1:$1048576,MATCH("최종"&amp;SUBSTITUTE(SUBSTITUTE(E$1,"standard",""),"|Float",""),ChapterTable!$1:$1,0),0)*ChapterTable!$Q$14
    ),
  OFFSET(E351,-$B351+IF($L351,1,0),0)*
    (VLOOKUP(SUBSTITUTE(SUBSTITUTE(E$1,"standard",""),"|Float","")&amp;"인게임누적곱배수",ChapterTable!$S:$T,2,0)^C351
    +VLOOKUP(SUBSTITUTE(SUBSTITUTE(E$1,"standard",""),"|Float","")&amp;"인게임누적합배수",ChapterTable!$S:$T,2,0)*C351)
  )
  )
  )
)</f>
        <v>3075.46875</v>
      </c>
      <c r="F351" s="1">
        <f ca="1">IF(AND($A351=0,$B351=1),
    VLOOKUP(1,ChapterTable!$1:$1048576,MATCH("최종"&amp;SUBSTITUTE(SUBSTITUTE(F$1,"standard",""),"|Float",""),ChapterTable!$1:$1,0),0)*ChapterTable!$Q$17,
  IF(AND($A351=0,$B351=0),
    F352,
  IF($B351=0,
    VLOOKUP($A351,ChapterTable!$1:$1048576,MATCH("최종"&amp;SUBSTITUTE(SUBSTITUTE(F$1,"standard",""),"|Float",""),ChapterTable!$1:$1,0),0),
  IF($B351=1,
    IF($L351=FALSE,
      VLOOKUP($A351,ChapterTable!$1:$1048576,MATCH("최종"&amp;SUBSTITUTE(SUBSTITUTE(F$1,"standard",""),"|Float",""),ChapterTable!$1:$1,0),0),
      VLOOKUP($A351-ChapterTable!$Q$11,ChapterTable!$1:$1048576,MATCH("최종"&amp;SUBSTITUTE(SUBSTITUTE(F$1,"standard",""),"|Float",""),ChapterTable!$1:$1,0),0)*ChapterTable!$Q$14
    ),
  OFFSET(F351,-$B351+IF($L351,1,0),0)*
    (VLOOKUP(SUBSTITUTE(SUBSTITUTE(F$1,"standard",""),"|Float","")&amp;"인게임누적곱배수",ChapterTable!$S:$T,2,0)^D351
    +VLOOKUP(SUBSTITUTE(SUBSTITUTE(F$1,"standard",""),"|Float","")&amp;"인게임누적합배수",ChapterTable!$S:$T,2,0)*D351)
  )
  )
  )
)</f>
        <v>1708.59375</v>
      </c>
      <c r="G351" t="s">
        <v>76</v>
      </c>
      <c r="J351" t="str">
        <f>IF(ISBLANK(I351),"",
IFERROR(VLOOKUP(I351,[1]StringTable!$1:$1048576,MATCH([1]StringTable!$B$1,[1]StringTable!$1:$1,0),0),
IFERROR(VLOOKUP(I351,[1]InApkStringTable!$1:$1048576,MATCH([1]InApkStringTable!$B$1,[1]InApkStringTable!$1:$1,0),0),
"스트링없음")))</f>
        <v/>
      </c>
      <c r="L351" t="b">
        <v>0</v>
      </c>
      <c r="M351" t="s">
        <v>24</v>
      </c>
      <c r="N351" t="str">
        <f>IF(ISBLANK(M351),"",IF(ISERROR(VLOOKUP(M351,MapTable!$A:$A,1,0)),"맵없음",""))</f>
        <v/>
      </c>
      <c r="O351">
        <f t="shared" si="21"/>
        <v>11</v>
      </c>
      <c r="Q351">
        <f t="shared" si="22"/>
        <v>11</v>
      </c>
      <c r="R351" t="b">
        <f t="shared" ca="1" si="23"/>
        <v>0</v>
      </c>
      <c r="T351" t="b">
        <f t="shared" ca="1" si="24"/>
        <v>0</v>
      </c>
      <c r="V351" t="str">
        <f>IF(ISBLANK(U351),"",IF(ISERROR(VLOOKUP(U351,MapTable!$A:$A,1,0)),"맵없음",""))</f>
        <v/>
      </c>
      <c r="X351" t="str">
        <f>IF(ISBLANK(W351),"",
IF(ISERROR(FIND(",",W351)),
  IF(ISERROR(VLOOKUP(W351,MapTable!$A:$A,1,0)),"맵없음",
  ""),
IF(ISERROR(FIND(",",W351,FIND(",",W351)+1)),
  IF(OR(ISERROR(VLOOKUP(LEFT(W351,FIND(",",W351)-1),MapTable!$A:$A,1,0)),ISERROR(VLOOKUP(TRIM(MID(W351,FIND(",",W351)+1,999)),MapTable!$A:$A,1,0))),"맵없음",
  ""),
IF(ISERROR(FIND(",",W351,FIND(",",W351,FIND(",",W351)+1)+1)),
  IF(OR(ISERROR(VLOOKUP(LEFT(W351,FIND(",",W351)-1),MapTable!$A:$A,1,0)),ISERROR(VLOOKUP(TRIM(MID(W351,FIND(",",W351)+1,FIND(",",W351,FIND(",",W351)+1)-FIND(",",W351)-1)),MapTable!$A:$A,1,0)),ISERROR(VLOOKUP(TRIM(MID(W351,FIND(",",W351,FIND(",",W351)+1)+1,999)),MapTable!$A:$A,1,0))),"맵없음",
  ""),
IF(ISERROR(FIND(",",W351,FIND(",",W351,FIND(",",W351,FIND(",",W351)+1)+1)+1)),
  IF(OR(ISERROR(VLOOKUP(LEFT(W351,FIND(",",W351)-1),MapTable!$A:$A,1,0)),ISERROR(VLOOKUP(TRIM(MID(W351,FIND(",",W351)+1,FIND(",",W351,FIND(",",W351)+1)-FIND(",",W351)-1)),MapTable!$A:$A,1,0)),ISERROR(VLOOKUP(TRIM(MID(W351,FIND(",",W351,FIND(",",W351)+1)+1,FIND(",",W351,FIND(",",W351,FIND(",",W351)+1)+1)-FIND(",",W351,FIND(",",W351)+1)-1)),MapTable!$A:$A,1,0)),ISERROR(VLOOKUP(TRIM(MID(W351,FIND(",",W351,FIND(",",W351,FIND(",",W351)+1)+1)+1,999)),MapTable!$A:$A,1,0))),"맵없음",
  ""),
)))))</f>
        <v/>
      </c>
      <c r="AC351" t="str">
        <f>IF(ISBLANK(AB351),"",IF(ISERROR(VLOOKUP(AB351,[3]DropTable!$A:$A,1,0)),"드랍없음",""))</f>
        <v/>
      </c>
      <c r="AE351" t="str">
        <f>IF(ISBLANK(AD351),"",IF(ISERROR(VLOOKUP(AD351,[3]DropTable!$A:$A,1,0)),"드랍없음",""))</f>
        <v/>
      </c>
      <c r="AG351">
        <v>9.8000000000000007</v>
      </c>
      <c r="AH351">
        <v>1</v>
      </c>
    </row>
    <row r="352" spans="1:34" x14ac:dyDescent="0.3">
      <c r="A352">
        <v>8</v>
      </c>
      <c r="B352">
        <v>6</v>
      </c>
      <c r="C352">
        <f>IF(OR($L352=TRUE,$A352=0,MOD($A352,ChapterTable!$S$20)&lt;&gt;0),
MAX(0,INT(($B352+ChapterTable!$Q$26+VLOOKUP(SUBSTITUTE(C$1,"성장단계","")&amp;"단계오프셋",ChapterTable!$S:$T,2,0))/ChapterTable!$Q$23)),
MAX(0,INT(($B352+ChapterTable!$S$26+VLOOKUP(SUBSTITUTE(C$1,"성장단계","")&amp;"보스단계오프셋",ChapterTable!$S:$T,2,0))/ChapterTable!$S$23)))</f>
        <v>1</v>
      </c>
      <c r="D352">
        <f>IF(OR($L352=TRUE,$A352=0,MOD($A352,ChapterTable!$S$20)&lt;&gt;0),
MAX(0,INT(($B352+ChapterTable!$Q$26+VLOOKUP(SUBSTITUTE(D$1,"성장단계","")&amp;"단계오프셋",ChapterTable!$S:$T,2,0))/ChapterTable!$Q$23)),
MAX(0,INT(($B352+ChapterTable!$S$26+VLOOKUP(SUBSTITUTE(D$1,"성장단계","")&amp;"보스단계오프셋",ChapterTable!$S:$T,2,0))/ChapterTable!$S$23)))</f>
        <v>0</v>
      </c>
      <c r="E352" s="1">
        <f ca="1">IF(AND($A352=0,$B352=1),
    VLOOKUP(1,ChapterTable!$1:$1048576,MATCH("최종"&amp;SUBSTITUTE(SUBSTITUTE(E$1,"standard",""),"|Float",""),ChapterTable!$1:$1,0),0)*ChapterTable!$Q$17,
  IF(AND($A352=0,$B352=0),
    E353,
  IF($B352=0,
    VLOOKUP($A352,ChapterTable!$1:$1048576,MATCH("최종"&amp;SUBSTITUTE(SUBSTITUTE(E$1,"standard",""),"|Float",""),ChapterTable!$1:$1,0),0),
  IF($B352=1,
    IF($L352=FALSE,
      VLOOKUP($A352,ChapterTable!$1:$1048576,MATCH("최종"&amp;SUBSTITUTE(SUBSTITUTE(E$1,"standard",""),"|Float",""),ChapterTable!$1:$1,0),0),
      VLOOKUP($A352-ChapterTable!$Q$11,ChapterTable!$1:$1048576,MATCH("최종"&amp;SUBSTITUTE(SUBSTITUTE(E$1,"standard",""),"|Float",""),ChapterTable!$1:$1,0),0)*ChapterTable!$Q$14
    ),
  OFFSET(E352,-$B352+IF($L352,1,0),0)*
    (VLOOKUP(SUBSTITUTE(SUBSTITUTE(E$1,"standard",""),"|Float","")&amp;"인게임누적곱배수",ChapterTable!$S:$T,2,0)^C352
    +VLOOKUP(SUBSTITUTE(SUBSTITUTE(E$1,"standard",""),"|Float","")&amp;"인게임누적합배수",ChapterTable!$S:$T,2,0)*C352)
  )
  )
  )
)</f>
        <v>4151.8828125</v>
      </c>
      <c r="F352" s="1">
        <f ca="1">IF(AND($A352=0,$B352=1),
    VLOOKUP(1,ChapterTable!$1:$1048576,MATCH("최종"&amp;SUBSTITUTE(SUBSTITUTE(F$1,"standard",""),"|Float",""),ChapterTable!$1:$1,0),0)*ChapterTable!$Q$17,
  IF(AND($A352=0,$B352=0),
    F353,
  IF($B352=0,
    VLOOKUP($A352,ChapterTable!$1:$1048576,MATCH("최종"&amp;SUBSTITUTE(SUBSTITUTE(F$1,"standard",""),"|Float",""),ChapterTable!$1:$1,0),0),
  IF($B352=1,
    IF($L352=FALSE,
      VLOOKUP($A352,ChapterTable!$1:$1048576,MATCH("최종"&amp;SUBSTITUTE(SUBSTITUTE(F$1,"standard",""),"|Float",""),ChapterTable!$1:$1,0),0),
      VLOOKUP($A352-ChapterTable!$Q$11,ChapterTable!$1:$1048576,MATCH("최종"&amp;SUBSTITUTE(SUBSTITUTE(F$1,"standard",""),"|Float",""),ChapterTable!$1:$1,0),0)*ChapterTable!$Q$14
    ),
  OFFSET(F352,-$B352+IF($L352,1,0),0)*
    (VLOOKUP(SUBSTITUTE(SUBSTITUTE(F$1,"standard",""),"|Float","")&amp;"인게임누적곱배수",ChapterTable!$S:$T,2,0)^D352
    +VLOOKUP(SUBSTITUTE(SUBSTITUTE(F$1,"standard",""),"|Float","")&amp;"인게임누적합배수",ChapterTable!$S:$T,2,0)*D352)
  )
  )
  )
)</f>
        <v>1708.59375</v>
      </c>
      <c r="G352" t="s">
        <v>76</v>
      </c>
      <c r="J352" t="str">
        <f>IF(ISBLANK(I352),"",
IFERROR(VLOOKUP(I352,[1]StringTable!$1:$1048576,MATCH([1]StringTable!$B$1,[1]StringTable!$1:$1,0),0),
IFERROR(VLOOKUP(I352,[1]InApkStringTable!$1:$1048576,MATCH([1]InApkStringTable!$B$1,[1]InApkStringTable!$1:$1,0),0),
"스트링없음")))</f>
        <v/>
      </c>
      <c r="L352" t="b">
        <v>0</v>
      </c>
      <c r="M352" t="s">
        <v>24</v>
      </c>
      <c r="N352" t="str">
        <f>IF(ISBLANK(M352),"",IF(ISERROR(VLOOKUP(M352,MapTable!$A:$A,1,0)),"맵없음",""))</f>
        <v/>
      </c>
      <c r="O352">
        <f t="shared" si="21"/>
        <v>1</v>
      </c>
      <c r="Q352">
        <f t="shared" si="22"/>
        <v>1</v>
      </c>
      <c r="R352" t="b">
        <f t="shared" ca="1" si="23"/>
        <v>0</v>
      </c>
      <c r="T352" t="b">
        <f t="shared" ca="1" si="24"/>
        <v>0</v>
      </c>
      <c r="V352" t="str">
        <f>IF(ISBLANK(U352),"",IF(ISERROR(VLOOKUP(U352,MapTable!$A:$A,1,0)),"맵없음",""))</f>
        <v/>
      </c>
      <c r="X352" t="str">
        <f>IF(ISBLANK(W352),"",
IF(ISERROR(FIND(",",W352)),
  IF(ISERROR(VLOOKUP(W352,MapTable!$A:$A,1,0)),"맵없음",
  ""),
IF(ISERROR(FIND(",",W352,FIND(",",W352)+1)),
  IF(OR(ISERROR(VLOOKUP(LEFT(W352,FIND(",",W352)-1),MapTable!$A:$A,1,0)),ISERROR(VLOOKUP(TRIM(MID(W352,FIND(",",W352)+1,999)),MapTable!$A:$A,1,0))),"맵없음",
  ""),
IF(ISERROR(FIND(",",W352,FIND(",",W352,FIND(",",W352)+1)+1)),
  IF(OR(ISERROR(VLOOKUP(LEFT(W352,FIND(",",W352)-1),MapTable!$A:$A,1,0)),ISERROR(VLOOKUP(TRIM(MID(W352,FIND(",",W352)+1,FIND(",",W352,FIND(",",W352)+1)-FIND(",",W352)-1)),MapTable!$A:$A,1,0)),ISERROR(VLOOKUP(TRIM(MID(W352,FIND(",",W352,FIND(",",W352)+1)+1,999)),MapTable!$A:$A,1,0))),"맵없음",
  ""),
IF(ISERROR(FIND(",",W352,FIND(",",W352,FIND(",",W352,FIND(",",W352)+1)+1)+1)),
  IF(OR(ISERROR(VLOOKUP(LEFT(W352,FIND(",",W352)-1),MapTable!$A:$A,1,0)),ISERROR(VLOOKUP(TRIM(MID(W352,FIND(",",W352)+1,FIND(",",W352,FIND(",",W352)+1)-FIND(",",W352)-1)),MapTable!$A:$A,1,0)),ISERROR(VLOOKUP(TRIM(MID(W352,FIND(",",W352,FIND(",",W352)+1)+1,FIND(",",W352,FIND(",",W352,FIND(",",W352)+1)+1)-FIND(",",W352,FIND(",",W352)+1)-1)),MapTable!$A:$A,1,0)),ISERROR(VLOOKUP(TRIM(MID(W352,FIND(",",W352,FIND(",",W352,FIND(",",W352)+1)+1)+1,999)),MapTable!$A:$A,1,0))),"맵없음",
  ""),
)))))</f>
        <v/>
      </c>
      <c r="AC352" t="str">
        <f>IF(ISBLANK(AB352),"",IF(ISERROR(VLOOKUP(AB352,[3]DropTable!$A:$A,1,0)),"드랍없음",""))</f>
        <v/>
      </c>
      <c r="AE352" t="str">
        <f>IF(ISBLANK(AD352),"",IF(ISERROR(VLOOKUP(AD352,[3]DropTable!$A:$A,1,0)),"드랍없음",""))</f>
        <v/>
      </c>
      <c r="AG352">
        <v>9.8000000000000007</v>
      </c>
      <c r="AH352">
        <v>1</v>
      </c>
    </row>
    <row r="353" spans="1:34" x14ac:dyDescent="0.3">
      <c r="A353">
        <v>8</v>
      </c>
      <c r="B353">
        <v>7</v>
      </c>
      <c r="C353">
        <f>IF(OR($L353=TRUE,$A353=0,MOD($A353,ChapterTable!$S$20)&lt;&gt;0),
MAX(0,INT(($B353+ChapterTable!$Q$26+VLOOKUP(SUBSTITUTE(C$1,"성장단계","")&amp;"단계오프셋",ChapterTable!$S:$T,2,0))/ChapterTable!$Q$23)),
MAX(0,INT(($B353+ChapterTable!$S$26+VLOOKUP(SUBSTITUTE(C$1,"성장단계","")&amp;"보스단계오프셋",ChapterTable!$S:$T,2,0))/ChapterTable!$S$23)))</f>
        <v>1</v>
      </c>
      <c r="D353">
        <f>IF(OR($L353=TRUE,$A353=0,MOD($A353,ChapterTable!$S$20)&lt;&gt;0),
MAX(0,INT(($B353+ChapterTable!$Q$26+VLOOKUP(SUBSTITUTE(D$1,"성장단계","")&amp;"단계오프셋",ChapterTable!$S:$T,2,0))/ChapterTable!$Q$23)),
MAX(0,INT(($B353+ChapterTable!$S$26+VLOOKUP(SUBSTITUTE(D$1,"성장단계","")&amp;"보스단계오프셋",ChapterTable!$S:$T,2,0))/ChapterTable!$S$23)))</f>
        <v>0</v>
      </c>
      <c r="E353" s="1">
        <f ca="1">IF(AND($A353=0,$B353=1),
    VLOOKUP(1,ChapterTable!$1:$1048576,MATCH("최종"&amp;SUBSTITUTE(SUBSTITUTE(E$1,"standard",""),"|Float",""),ChapterTable!$1:$1,0),0)*ChapterTable!$Q$17,
  IF(AND($A353=0,$B353=0),
    E354,
  IF($B353=0,
    VLOOKUP($A353,ChapterTable!$1:$1048576,MATCH("최종"&amp;SUBSTITUTE(SUBSTITUTE(E$1,"standard",""),"|Float",""),ChapterTable!$1:$1,0),0),
  IF($B353=1,
    IF($L353=FALSE,
      VLOOKUP($A353,ChapterTable!$1:$1048576,MATCH("최종"&amp;SUBSTITUTE(SUBSTITUTE(E$1,"standard",""),"|Float",""),ChapterTable!$1:$1,0),0),
      VLOOKUP($A353-ChapterTable!$Q$11,ChapterTable!$1:$1048576,MATCH("최종"&amp;SUBSTITUTE(SUBSTITUTE(E$1,"standard",""),"|Float",""),ChapterTable!$1:$1,0),0)*ChapterTable!$Q$14
    ),
  OFFSET(E353,-$B353+IF($L353,1,0),0)*
    (VLOOKUP(SUBSTITUTE(SUBSTITUTE(E$1,"standard",""),"|Float","")&amp;"인게임누적곱배수",ChapterTable!$S:$T,2,0)^C353
    +VLOOKUP(SUBSTITUTE(SUBSTITUTE(E$1,"standard",""),"|Float","")&amp;"인게임누적합배수",ChapterTable!$S:$T,2,0)*C353)
  )
  )
  )
)</f>
        <v>4151.8828125</v>
      </c>
      <c r="F353" s="1">
        <f ca="1">IF(AND($A353=0,$B353=1),
    VLOOKUP(1,ChapterTable!$1:$1048576,MATCH("최종"&amp;SUBSTITUTE(SUBSTITUTE(F$1,"standard",""),"|Float",""),ChapterTable!$1:$1,0),0)*ChapterTable!$Q$17,
  IF(AND($A353=0,$B353=0),
    F354,
  IF($B353=0,
    VLOOKUP($A353,ChapterTable!$1:$1048576,MATCH("최종"&amp;SUBSTITUTE(SUBSTITUTE(F$1,"standard",""),"|Float",""),ChapterTable!$1:$1,0),0),
  IF($B353=1,
    IF($L353=FALSE,
      VLOOKUP($A353,ChapterTable!$1:$1048576,MATCH("최종"&amp;SUBSTITUTE(SUBSTITUTE(F$1,"standard",""),"|Float",""),ChapterTable!$1:$1,0),0),
      VLOOKUP($A353-ChapterTable!$Q$11,ChapterTable!$1:$1048576,MATCH("최종"&amp;SUBSTITUTE(SUBSTITUTE(F$1,"standard",""),"|Float",""),ChapterTable!$1:$1,0),0)*ChapterTable!$Q$14
    ),
  OFFSET(F353,-$B353+IF($L353,1,0),0)*
    (VLOOKUP(SUBSTITUTE(SUBSTITUTE(F$1,"standard",""),"|Float","")&amp;"인게임누적곱배수",ChapterTable!$S:$T,2,0)^D353
    +VLOOKUP(SUBSTITUTE(SUBSTITUTE(F$1,"standard",""),"|Float","")&amp;"인게임누적합배수",ChapterTable!$S:$T,2,0)*D353)
  )
  )
  )
)</f>
        <v>1708.59375</v>
      </c>
      <c r="G353" t="s">
        <v>76</v>
      </c>
      <c r="J353" t="str">
        <f>IF(ISBLANK(I353),"",
IFERROR(VLOOKUP(I353,[1]StringTable!$1:$1048576,MATCH([1]StringTable!$B$1,[1]StringTable!$1:$1,0),0),
IFERROR(VLOOKUP(I353,[1]InApkStringTable!$1:$1048576,MATCH([1]InApkStringTable!$B$1,[1]InApkStringTable!$1:$1,0),0),
"스트링없음")))</f>
        <v/>
      </c>
      <c r="L353" t="b">
        <v>0</v>
      </c>
      <c r="M353" t="s">
        <v>24</v>
      </c>
      <c r="N353" t="str">
        <f>IF(ISBLANK(M353),"",IF(ISERROR(VLOOKUP(M353,MapTable!$A:$A,1,0)),"맵없음",""))</f>
        <v/>
      </c>
      <c r="O353">
        <f t="shared" si="21"/>
        <v>1</v>
      </c>
      <c r="Q353">
        <f t="shared" si="22"/>
        <v>1</v>
      </c>
      <c r="R353" t="b">
        <f t="shared" ca="1" si="23"/>
        <v>0</v>
      </c>
      <c r="T353" t="b">
        <f t="shared" ca="1" si="24"/>
        <v>0</v>
      </c>
      <c r="V353" t="str">
        <f>IF(ISBLANK(U353),"",IF(ISERROR(VLOOKUP(U353,MapTable!$A:$A,1,0)),"맵없음",""))</f>
        <v/>
      </c>
      <c r="X353" t="str">
        <f>IF(ISBLANK(W353),"",
IF(ISERROR(FIND(",",W353)),
  IF(ISERROR(VLOOKUP(W353,MapTable!$A:$A,1,0)),"맵없음",
  ""),
IF(ISERROR(FIND(",",W353,FIND(",",W353)+1)),
  IF(OR(ISERROR(VLOOKUP(LEFT(W353,FIND(",",W353)-1),MapTable!$A:$A,1,0)),ISERROR(VLOOKUP(TRIM(MID(W353,FIND(",",W353)+1,999)),MapTable!$A:$A,1,0))),"맵없음",
  ""),
IF(ISERROR(FIND(",",W353,FIND(",",W353,FIND(",",W353)+1)+1)),
  IF(OR(ISERROR(VLOOKUP(LEFT(W353,FIND(",",W353)-1),MapTable!$A:$A,1,0)),ISERROR(VLOOKUP(TRIM(MID(W353,FIND(",",W353)+1,FIND(",",W353,FIND(",",W353)+1)-FIND(",",W353)-1)),MapTable!$A:$A,1,0)),ISERROR(VLOOKUP(TRIM(MID(W353,FIND(",",W353,FIND(",",W353)+1)+1,999)),MapTable!$A:$A,1,0))),"맵없음",
  ""),
IF(ISERROR(FIND(",",W353,FIND(",",W353,FIND(",",W353,FIND(",",W353)+1)+1)+1)),
  IF(OR(ISERROR(VLOOKUP(LEFT(W353,FIND(",",W353)-1),MapTable!$A:$A,1,0)),ISERROR(VLOOKUP(TRIM(MID(W353,FIND(",",W353)+1,FIND(",",W353,FIND(",",W353)+1)-FIND(",",W353)-1)),MapTable!$A:$A,1,0)),ISERROR(VLOOKUP(TRIM(MID(W353,FIND(",",W353,FIND(",",W353)+1)+1,FIND(",",W353,FIND(",",W353,FIND(",",W353)+1)+1)-FIND(",",W353,FIND(",",W353)+1)-1)),MapTable!$A:$A,1,0)),ISERROR(VLOOKUP(TRIM(MID(W353,FIND(",",W353,FIND(",",W353,FIND(",",W353)+1)+1)+1,999)),MapTable!$A:$A,1,0))),"맵없음",
  ""),
)))))</f>
        <v/>
      </c>
      <c r="AC353" t="str">
        <f>IF(ISBLANK(AB353),"",IF(ISERROR(VLOOKUP(AB353,[3]DropTable!$A:$A,1,0)),"드랍없음",""))</f>
        <v/>
      </c>
      <c r="AE353" t="str">
        <f>IF(ISBLANK(AD353),"",IF(ISERROR(VLOOKUP(AD353,[3]DropTable!$A:$A,1,0)),"드랍없음",""))</f>
        <v/>
      </c>
      <c r="AG353">
        <v>9.8000000000000007</v>
      </c>
      <c r="AH353">
        <v>1</v>
      </c>
    </row>
    <row r="354" spans="1:34" x14ac:dyDescent="0.3">
      <c r="A354">
        <v>8</v>
      </c>
      <c r="B354">
        <v>8</v>
      </c>
      <c r="C354">
        <f>IF(OR($L354=TRUE,$A354=0,MOD($A354,ChapterTable!$S$20)&lt;&gt;0),
MAX(0,INT(($B354+ChapterTable!$Q$26+VLOOKUP(SUBSTITUTE(C$1,"성장단계","")&amp;"단계오프셋",ChapterTable!$S:$T,2,0))/ChapterTable!$Q$23)),
MAX(0,INT(($B354+ChapterTable!$S$26+VLOOKUP(SUBSTITUTE(C$1,"성장단계","")&amp;"보스단계오프셋",ChapterTable!$S:$T,2,0))/ChapterTable!$S$23)))</f>
        <v>1</v>
      </c>
      <c r="D354">
        <f>IF(OR($L354=TRUE,$A354=0,MOD($A354,ChapterTable!$S$20)&lt;&gt;0),
MAX(0,INT(($B354+ChapterTable!$Q$26+VLOOKUP(SUBSTITUTE(D$1,"성장단계","")&amp;"단계오프셋",ChapterTable!$S:$T,2,0))/ChapterTable!$Q$23)),
MAX(0,INT(($B354+ChapterTable!$S$26+VLOOKUP(SUBSTITUTE(D$1,"성장단계","")&amp;"보스단계오프셋",ChapterTable!$S:$T,2,0))/ChapterTable!$S$23)))</f>
        <v>0</v>
      </c>
      <c r="E354" s="1">
        <f ca="1">IF(AND($A354=0,$B354=1),
    VLOOKUP(1,ChapterTable!$1:$1048576,MATCH("최종"&amp;SUBSTITUTE(SUBSTITUTE(E$1,"standard",""),"|Float",""),ChapterTable!$1:$1,0),0)*ChapterTable!$Q$17,
  IF(AND($A354=0,$B354=0),
    E355,
  IF($B354=0,
    VLOOKUP($A354,ChapterTable!$1:$1048576,MATCH("최종"&amp;SUBSTITUTE(SUBSTITUTE(E$1,"standard",""),"|Float",""),ChapterTable!$1:$1,0),0),
  IF($B354=1,
    IF($L354=FALSE,
      VLOOKUP($A354,ChapterTable!$1:$1048576,MATCH("최종"&amp;SUBSTITUTE(SUBSTITUTE(E$1,"standard",""),"|Float",""),ChapterTable!$1:$1,0),0),
      VLOOKUP($A354-ChapterTable!$Q$11,ChapterTable!$1:$1048576,MATCH("최종"&amp;SUBSTITUTE(SUBSTITUTE(E$1,"standard",""),"|Float",""),ChapterTable!$1:$1,0),0)*ChapterTable!$Q$14
    ),
  OFFSET(E354,-$B354+IF($L354,1,0),0)*
    (VLOOKUP(SUBSTITUTE(SUBSTITUTE(E$1,"standard",""),"|Float","")&amp;"인게임누적곱배수",ChapterTable!$S:$T,2,0)^C354
    +VLOOKUP(SUBSTITUTE(SUBSTITUTE(E$1,"standard",""),"|Float","")&amp;"인게임누적합배수",ChapterTable!$S:$T,2,0)*C354)
  )
  )
  )
)</f>
        <v>4151.8828125</v>
      </c>
      <c r="F354" s="1">
        <f ca="1">IF(AND($A354=0,$B354=1),
    VLOOKUP(1,ChapterTable!$1:$1048576,MATCH("최종"&amp;SUBSTITUTE(SUBSTITUTE(F$1,"standard",""),"|Float",""),ChapterTable!$1:$1,0),0)*ChapterTable!$Q$17,
  IF(AND($A354=0,$B354=0),
    F355,
  IF($B354=0,
    VLOOKUP($A354,ChapterTable!$1:$1048576,MATCH("최종"&amp;SUBSTITUTE(SUBSTITUTE(F$1,"standard",""),"|Float",""),ChapterTable!$1:$1,0),0),
  IF($B354=1,
    IF($L354=FALSE,
      VLOOKUP($A354,ChapterTable!$1:$1048576,MATCH("최종"&amp;SUBSTITUTE(SUBSTITUTE(F$1,"standard",""),"|Float",""),ChapterTable!$1:$1,0),0),
      VLOOKUP($A354-ChapterTable!$Q$11,ChapterTable!$1:$1048576,MATCH("최종"&amp;SUBSTITUTE(SUBSTITUTE(F$1,"standard",""),"|Float",""),ChapterTable!$1:$1,0),0)*ChapterTable!$Q$14
    ),
  OFFSET(F354,-$B354+IF($L354,1,0),0)*
    (VLOOKUP(SUBSTITUTE(SUBSTITUTE(F$1,"standard",""),"|Float","")&amp;"인게임누적곱배수",ChapterTable!$S:$T,2,0)^D354
    +VLOOKUP(SUBSTITUTE(SUBSTITUTE(F$1,"standard",""),"|Float","")&amp;"인게임누적합배수",ChapterTable!$S:$T,2,0)*D354)
  )
  )
  )
)</f>
        <v>1708.59375</v>
      </c>
      <c r="G354" t="s">
        <v>76</v>
      </c>
      <c r="J354" t="str">
        <f>IF(ISBLANK(I354),"",
IFERROR(VLOOKUP(I354,[1]StringTable!$1:$1048576,MATCH([1]StringTable!$B$1,[1]StringTable!$1:$1,0),0),
IFERROR(VLOOKUP(I354,[1]InApkStringTable!$1:$1048576,MATCH([1]InApkStringTable!$B$1,[1]InApkStringTable!$1:$1,0),0),
"스트링없음")))</f>
        <v/>
      </c>
      <c r="L354" t="b">
        <v>0</v>
      </c>
      <c r="M354" t="s">
        <v>24</v>
      </c>
      <c r="N354" t="str">
        <f>IF(ISBLANK(M354),"",IF(ISERROR(VLOOKUP(M354,MapTable!$A:$A,1,0)),"맵없음",""))</f>
        <v/>
      </c>
      <c r="O354">
        <f t="shared" si="21"/>
        <v>1</v>
      </c>
      <c r="Q354">
        <f t="shared" si="22"/>
        <v>1</v>
      </c>
      <c r="R354" t="b">
        <f t="shared" ca="1" si="23"/>
        <v>0</v>
      </c>
      <c r="T354" t="b">
        <f t="shared" ca="1" si="24"/>
        <v>0</v>
      </c>
      <c r="V354" t="str">
        <f>IF(ISBLANK(U354),"",IF(ISERROR(VLOOKUP(U354,MapTable!$A:$A,1,0)),"맵없음",""))</f>
        <v/>
      </c>
      <c r="X354" t="str">
        <f>IF(ISBLANK(W354),"",
IF(ISERROR(FIND(",",W354)),
  IF(ISERROR(VLOOKUP(W354,MapTable!$A:$A,1,0)),"맵없음",
  ""),
IF(ISERROR(FIND(",",W354,FIND(",",W354)+1)),
  IF(OR(ISERROR(VLOOKUP(LEFT(W354,FIND(",",W354)-1),MapTable!$A:$A,1,0)),ISERROR(VLOOKUP(TRIM(MID(W354,FIND(",",W354)+1,999)),MapTable!$A:$A,1,0))),"맵없음",
  ""),
IF(ISERROR(FIND(",",W354,FIND(",",W354,FIND(",",W354)+1)+1)),
  IF(OR(ISERROR(VLOOKUP(LEFT(W354,FIND(",",W354)-1),MapTable!$A:$A,1,0)),ISERROR(VLOOKUP(TRIM(MID(W354,FIND(",",W354)+1,FIND(",",W354,FIND(",",W354)+1)-FIND(",",W354)-1)),MapTable!$A:$A,1,0)),ISERROR(VLOOKUP(TRIM(MID(W354,FIND(",",W354,FIND(",",W354)+1)+1,999)),MapTable!$A:$A,1,0))),"맵없음",
  ""),
IF(ISERROR(FIND(",",W354,FIND(",",W354,FIND(",",W354,FIND(",",W354)+1)+1)+1)),
  IF(OR(ISERROR(VLOOKUP(LEFT(W354,FIND(",",W354)-1),MapTable!$A:$A,1,0)),ISERROR(VLOOKUP(TRIM(MID(W354,FIND(",",W354)+1,FIND(",",W354,FIND(",",W354)+1)-FIND(",",W354)-1)),MapTable!$A:$A,1,0)),ISERROR(VLOOKUP(TRIM(MID(W354,FIND(",",W354,FIND(",",W354)+1)+1,FIND(",",W354,FIND(",",W354,FIND(",",W354)+1)+1)-FIND(",",W354,FIND(",",W354)+1)-1)),MapTable!$A:$A,1,0)),ISERROR(VLOOKUP(TRIM(MID(W354,FIND(",",W354,FIND(",",W354,FIND(",",W354)+1)+1)+1,999)),MapTable!$A:$A,1,0))),"맵없음",
  ""),
)))))</f>
        <v/>
      </c>
      <c r="AC354" t="str">
        <f>IF(ISBLANK(AB354),"",IF(ISERROR(VLOOKUP(AB354,[3]DropTable!$A:$A,1,0)),"드랍없음",""))</f>
        <v/>
      </c>
      <c r="AE354" t="str">
        <f>IF(ISBLANK(AD354),"",IF(ISERROR(VLOOKUP(AD354,[3]DropTable!$A:$A,1,0)),"드랍없음",""))</f>
        <v/>
      </c>
      <c r="AG354">
        <v>9.8000000000000007</v>
      </c>
      <c r="AH354">
        <v>1</v>
      </c>
    </row>
    <row r="355" spans="1:34" x14ac:dyDescent="0.3">
      <c r="A355">
        <v>8</v>
      </c>
      <c r="B355">
        <v>9</v>
      </c>
      <c r="C355">
        <f>IF(OR($L355=TRUE,$A355=0,MOD($A355,ChapterTable!$S$20)&lt;&gt;0),
MAX(0,INT(($B355+ChapterTable!$Q$26+VLOOKUP(SUBSTITUTE(C$1,"성장단계","")&amp;"단계오프셋",ChapterTable!$S:$T,2,0))/ChapterTable!$Q$23)),
MAX(0,INT(($B355+ChapterTable!$S$26+VLOOKUP(SUBSTITUTE(C$1,"성장단계","")&amp;"보스단계오프셋",ChapterTable!$S:$T,2,0))/ChapterTable!$S$23)))</f>
        <v>1</v>
      </c>
      <c r="D355">
        <f>IF(OR($L355=TRUE,$A355=0,MOD($A355,ChapterTable!$S$20)&lt;&gt;0),
MAX(0,INT(($B355+ChapterTable!$Q$26+VLOOKUP(SUBSTITUTE(D$1,"성장단계","")&amp;"단계오프셋",ChapterTable!$S:$T,2,0))/ChapterTable!$Q$23)),
MAX(0,INT(($B355+ChapterTable!$S$26+VLOOKUP(SUBSTITUTE(D$1,"성장단계","")&amp;"보스단계오프셋",ChapterTable!$S:$T,2,0))/ChapterTable!$S$23)))</f>
        <v>0</v>
      </c>
      <c r="E355" s="1">
        <f ca="1">IF(AND($A355=0,$B355=1),
    VLOOKUP(1,ChapterTable!$1:$1048576,MATCH("최종"&amp;SUBSTITUTE(SUBSTITUTE(E$1,"standard",""),"|Float",""),ChapterTable!$1:$1,0),0)*ChapterTable!$Q$17,
  IF(AND($A355=0,$B355=0),
    E356,
  IF($B355=0,
    VLOOKUP($A355,ChapterTable!$1:$1048576,MATCH("최종"&amp;SUBSTITUTE(SUBSTITUTE(E$1,"standard",""),"|Float",""),ChapterTable!$1:$1,0),0),
  IF($B355=1,
    IF($L355=FALSE,
      VLOOKUP($A355,ChapterTable!$1:$1048576,MATCH("최종"&amp;SUBSTITUTE(SUBSTITUTE(E$1,"standard",""),"|Float",""),ChapterTable!$1:$1,0),0),
      VLOOKUP($A355-ChapterTable!$Q$11,ChapterTable!$1:$1048576,MATCH("최종"&amp;SUBSTITUTE(SUBSTITUTE(E$1,"standard",""),"|Float",""),ChapterTable!$1:$1,0),0)*ChapterTable!$Q$14
    ),
  OFFSET(E355,-$B355+IF($L355,1,0),0)*
    (VLOOKUP(SUBSTITUTE(SUBSTITUTE(E$1,"standard",""),"|Float","")&amp;"인게임누적곱배수",ChapterTable!$S:$T,2,0)^C355
    +VLOOKUP(SUBSTITUTE(SUBSTITUTE(E$1,"standard",""),"|Float","")&amp;"인게임누적합배수",ChapterTable!$S:$T,2,0)*C355)
  )
  )
  )
)</f>
        <v>4151.8828125</v>
      </c>
      <c r="F355" s="1">
        <f ca="1">IF(AND($A355=0,$B355=1),
    VLOOKUP(1,ChapterTable!$1:$1048576,MATCH("최종"&amp;SUBSTITUTE(SUBSTITUTE(F$1,"standard",""),"|Float",""),ChapterTable!$1:$1,0),0)*ChapterTable!$Q$17,
  IF(AND($A355=0,$B355=0),
    F356,
  IF($B355=0,
    VLOOKUP($A355,ChapterTable!$1:$1048576,MATCH("최종"&amp;SUBSTITUTE(SUBSTITUTE(F$1,"standard",""),"|Float",""),ChapterTable!$1:$1,0),0),
  IF($B355=1,
    IF($L355=FALSE,
      VLOOKUP($A355,ChapterTable!$1:$1048576,MATCH("최종"&amp;SUBSTITUTE(SUBSTITUTE(F$1,"standard",""),"|Float",""),ChapterTable!$1:$1,0),0),
      VLOOKUP($A355-ChapterTable!$Q$11,ChapterTable!$1:$1048576,MATCH("최종"&amp;SUBSTITUTE(SUBSTITUTE(F$1,"standard",""),"|Float",""),ChapterTable!$1:$1,0),0)*ChapterTable!$Q$14
    ),
  OFFSET(F355,-$B355+IF($L355,1,0),0)*
    (VLOOKUP(SUBSTITUTE(SUBSTITUTE(F$1,"standard",""),"|Float","")&amp;"인게임누적곱배수",ChapterTable!$S:$T,2,0)^D355
    +VLOOKUP(SUBSTITUTE(SUBSTITUTE(F$1,"standard",""),"|Float","")&amp;"인게임누적합배수",ChapterTable!$S:$T,2,0)*D355)
  )
  )
  )
)</f>
        <v>1708.59375</v>
      </c>
      <c r="G355" t="s">
        <v>76</v>
      </c>
      <c r="J355" t="str">
        <f>IF(ISBLANK(I355),"",
IFERROR(VLOOKUP(I355,[1]StringTable!$1:$1048576,MATCH([1]StringTable!$B$1,[1]StringTable!$1:$1,0),0),
IFERROR(VLOOKUP(I355,[1]InApkStringTable!$1:$1048576,MATCH([1]InApkStringTable!$B$1,[1]InApkStringTable!$1:$1,0),0),
"스트링없음")))</f>
        <v/>
      </c>
      <c r="L355" t="b">
        <v>0</v>
      </c>
      <c r="M355" t="s">
        <v>24</v>
      </c>
      <c r="N355" t="str">
        <f>IF(ISBLANK(M355),"",IF(ISERROR(VLOOKUP(M355,MapTable!$A:$A,1,0)),"맵없음",""))</f>
        <v/>
      </c>
      <c r="O355">
        <f t="shared" si="21"/>
        <v>91</v>
      </c>
      <c r="Q355">
        <f t="shared" si="22"/>
        <v>91</v>
      </c>
      <c r="R355" t="b">
        <f t="shared" ca="1" si="23"/>
        <v>1</v>
      </c>
      <c r="T355" t="b">
        <f t="shared" ca="1" si="24"/>
        <v>1</v>
      </c>
      <c r="V355" t="str">
        <f>IF(ISBLANK(U355),"",IF(ISERROR(VLOOKUP(U355,MapTable!$A:$A,1,0)),"맵없음",""))</f>
        <v/>
      </c>
      <c r="X355" t="str">
        <f>IF(ISBLANK(W355),"",
IF(ISERROR(FIND(",",W355)),
  IF(ISERROR(VLOOKUP(W355,MapTable!$A:$A,1,0)),"맵없음",
  ""),
IF(ISERROR(FIND(",",W355,FIND(",",W355)+1)),
  IF(OR(ISERROR(VLOOKUP(LEFT(W355,FIND(",",W355)-1),MapTable!$A:$A,1,0)),ISERROR(VLOOKUP(TRIM(MID(W355,FIND(",",W355)+1,999)),MapTable!$A:$A,1,0))),"맵없음",
  ""),
IF(ISERROR(FIND(",",W355,FIND(",",W355,FIND(",",W355)+1)+1)),
  IF(OR(ISERROR(VLOOKUP(LEFT(W355,FIND(",",W355)-1),MapTable!$A:$A,1,0)),ISERROR(VLOOKUP(TRIM(MID(W355,FIND(",",W355)+1,FIND(",",W355,FIND(",",W355)+1)-FIND(",",W355)-1)),MapTable!$A:$A,1,0)),ISERROR(VLOOKUP(TRIM(MID(W355,FIND(",",W355,FIND(",",W355)+1)+1,999)),MapTable!$A:$A,1,0))),"맵없음",
  ""),
IF(ISERROR(FIND(",",W355,FIND(",",W355,FIND(",",W355,FIND(",",W355)+1)+1)+1)),
  IF(OR(ISERROR(VLOOKUP(LEFT(W355,FIND(",",W355)-1),MapTable!$A:$A,1,0)),ISERROR(VLOOKUP(TRIM(MID(W355,FIND(",",W355)+1,FIND(",",W355,FIND(",",W355)+1)-FIND(",",W355)-1)),MapTable!$A:$A,1,0)),ISERROR(VLOOKUP(TRIM(MID(W355,FIND(",",W355,FIND(",",W355)+1)+1,FIND(",",W355,FIND(",",W355,FIND(",",W355)+1)+1)-FIND(",",W355,FIND(",",W355)+1)-1)),MapTable!$A:$A,1,0)),ISERROR(VLOOKUP(TRIM(MID(W355,FIND(",",W355,FIND(",",W355,FIND(",",W355)+1)+1)+1,999)),MapTable!$A:$A,1,0))),"맵없음",
  ""),
)))))</f>
        <v/>
      </c>
      <c r="AC355" t="str">
        <f>IF(ISBLANK(AB355),"",IF(ISERROR(VLOOKUP(AB355,[3]DropTable!$A:$A,1,0)),"드랍없음",""))</f>
        <v/>
      </c>
      <c r="AE355" t="str">
        <f>IF(ISBLANK(AD355),"",IF(ISERROR(VLOOKUP(AD355,[3]DropTable!$A:$A,1,0)),"드랍없음",""))</f>
        <v/>
      </c>
      <c r="AG355">
        <v>9.8000000000000007</v>
      </c>
      <c r="AH355">
        <v>1</v>
      </c>
    </row>
    <row r="356" spans="1:34" x14ac:dyDescent="0.3">
      <c r="A356">
        <v>8</v>
      </c>
      <c r="B356">
        <v>10</v>
      </c>
      <c r="C356">
        <f>IF(OR($L356=TRUE,$A356=0,MOD($A356,ChapterTable!$S$20)&lt;&gt;0),
MAX(0,INT(($B356+ChapterTable!$Q$26+VLOOKUP(SUBSTITUTE(C$1,"성장단계","")&amp;"단계오프셋",ChapterTable!$S:$T,2,0))/ChapterTable!$Q$23)),
MAX(0,INT(($B356+ChapterTable!$S$26+VLOOKUP(SUBSTITUTE(C$1,"성장단계","")&amp;"보스단계오프셋",ChapterTable!$S:$T,2,0))/ChapterTable!$S$23)))</f>
        <v>1</v>
      </c>
      <c r="D356">
        <f>IF(OR($L356=TRUE,$A356=0,MOD($A356,ChapterTable!$S$20)&lt;&gt;0),
MAX(0,INT(($B356+ChapterTable!$Q$26+VLOOKUP(SUBSTITUTE(D$1,"성장단계","")&amp;"단계오프셋",ChapterTable!$S:$T,2,0))/ChapterTable!$Q$23)),
MAX(0,INT(($B356+ChapterTable!$S$26+VLOOKUP(SUBSTITUTE(D$1,"성장단계","")&amp;"보스단계오프셋",ChapterTable!$S:$T,2,0))/ChapterTable!$S$23)))</f>
        <v>0</v>
      </c>
      <c r="E356" s="1">
        <f ca="1">IF(AND($A356=0,$B356=1),
    VLOOKUP(1,ChapterTable!$1:$1048576,MATCH("최종"&amp;SUBSTITUTE(SUBSTITUTE(E$1,"standard",""),"|Float",""),ChapterTable!$1:$1,0),0)*ChapterTable!$Q$17,
  IF(AND($A356=0,$B356=0),
    E357,
  IF($B356=0,
    VLOOKUP($A356,ChapterTable!$1:$1048576,MATCH("최종"&amp;SUBSTITUTE(SUBSTITUTE(E$1,"standard",""),"|Float",""),ChapterTable!$1:$1,0),0),
  IF($B356=1,
    IF($L356=FALSE,
      VLOOKUP($A356,ChapterTable!$1:$1048576,MATCH("최종"&amp;SUBSTITUTE(SUBSTITUTE(E$1,"standard",""),"|Float",""),ChapterTable!$1:$1,0),0),
      VLOOKUP($A356-ChapterTable!$Q$11,ChapterTable!$1:$1048576,MATCH("최종"&amp;SUBSTITUTE(SUBSTITUTE(E$1,"standard",""),"|Float",""),ChapterTable!$1:$1,0),0)*ChapterTable!$Q$14
    ),
  OFFSET(E356,-$B356+IF($L356,1,0),0)*
    (VLOOKUP(SUBSTITUTE(SUBSTITUTE(E$1,"standard",""),"|Float","")&amp;"인게임누적곱배수",ChapterTable!$S:$T,2,0)^C356
    +VLOOKUP(SUBSTITUTE(SUBSTITUTE(E$1,"standard",""),"|Float","")&amp;"인게임누적합배수",ChapterTable!$S:$T,2,0)*C356)
  )
  )
  )
)</f>
        <v>4151.8828125</v>
      </c>
      <c r="F356" s="1">
        <f ca="1">IF(AND($A356=0,$B356=1),
    VLOOKUP(1,ChapterTable!$1:$1048576,MATCH("최종"&amp;SUBSTITUTE(SUBSTITUTE(F$1,"standard",""),"|Float",""),ChapterTable!$1:$1,0),0)*ChapterTable!$Q$17,
  IF(AND($A356=0,$B356=0),
    F357,
  IF($B356=0,
    VLOOKUP($A356,ChapterTable!$1:$1048576,MATCH("최종"&amp;SUBSTITUTE(SUBSTITUTE(F$1,"standard",""),"|Float",""),ChapterTable!$1:$1,0),0),
  IF($B356=1,
    IF($L356=FALSE,
      VLOOKUP($A356,ChapterTable!$1:$1048576,MATCH("최종"&amp;SUBSTITUTE(SUBSTITUTE(F$1,"standard",""),"|Float",""),ChapterTable!$1:$1,0),0),
      VLOOKUP($A356-ChapterTable!$Q$11,ChapterTable!$1:$1048576,MATCH("최종"&amp;SUBSTITUTE(SUBSTITUTE(F$1,"standard",""),"|Float",""),ChapterTable!$1:$1,0),0)*ChapterTable!$Q$14
    ),
  OFFSET(F356,-$B356+IF($L356,1,0),0)*
    (VLOOKUP(SUBSTITUTE(SUBSTITUTE(F$1,"standard",""),"|Float","")&amp;"인게임누적곱배수",ChapterTable!$S:$T,2,0)^D356
    +VLOOKUP(SUBSTITUTE(SUBSTITUTE(F$1,"standard",""),"|Float","")&amp;"인게임누적합배수",ChapterTable!$S:$T,2,0)*D356)
  )
  )
  )
)</f>
        <v>1708.59375</v>
      </c>
      <c r="G356" t="s">
        <v>76</v>
      </c>
      <c r="J356" t="str">
        <f>IF(ISBLANK(I356),"",
IFERROR(VLOOKUP(I356,[1]StringTable!$1:$1048576,MATCH([1]StringTable!$B$1,[1]StringTable!$1:$1,0),0),
IFERROR(VLOOKUP(I356,[1]InApkStringTable!$1:$1048576,MATCH([1]InApkStringTable!$B$1,[1]InApkStringTable!$1:$1,0),0),
"스트링없음")))</f>
        <v/>
      </c>
      <c r="L356" t="b">
        <v>0</v>
      </c>
      <c r="M356" t="s">
        <v>24</v>
      </c>
      <c r="N356" t="str">
        <f>IF(ISBLANK(M356),"",IF(ISERROR(VLOOKUP(M356,MapTable!$A:$A,1,0)),"맵없음",""))</f>
        <v/>
      </c>
      <c r="O356">
        <f t="shared" si="21"/>
        <v>21</v>
      </c>
      <c r="Q356">
        <f t="shared" si="22"/>
        <v>21</v>
      </c>
      <c r="R356" t="b">
        <f t="shared" ca="1" si="23"/>
        <v>0</v>
      </c>
      <c r="T356" t="b">
        <f t="shared" ca="1" si="24"/>
        <v>0</v>
      </c>
      <c r="V356" t="str">
        <f>IF(ISBLANK(U356),"",IF(ISERROR(VLOOKUP(U356,MapTable!$A:$A,1,0)),"맵없음",""))</f>
        <v/>
      </c>
      <c r="X356" t="str">
        <f>IF(ISBLANK(W356),"",
IF(ISERROR(FIND(",",W356)),
  IF(ISERROR(VLOOKUP(W356,MapTable!$A:$A,1,0)),"맵없음",
  ""),
IF(ISERROR(FIND(",",W356,FIND(",",W356)+1)),
  IF(OR(ISERROR(VLOOKUP(LEFT(W356,FIND(",",W356)-1),MapTable!$A:$A,1,0)),ISERROR(VLOOKUP(TRIM(MID(W356,FIND(",",W356)+1,999)),MapTable!$A:$A,1,0))),"맵없음",
  ""),
IF(ISERROR(FIND(",",W356,FIND(",",W356,FIND(",",W356)+1)+1)),
  IF(OR(ISERROR(VLOOKUP(LEFT(W356,FIND(",",W356)-1),MapTable!$A:$A,1,0)),ISERROR(VLOOKUP(TRIM(MID(W356,FIND(",",W356)+1,FIND(",",W356,FIND(",",W356)+1)-FIND(",",W356)-1)),MapTable!$A:$A,1,0)),ISERROR(VLOOKUP(TRIM(MID(W356,FIND(",",W356,FIND(",",W356)+1)+1,999)),MapTable!$A:$A,1,0))),"맵없음",
  ""),
IF(ISERROR(FIND(",",W356,FIND(",",W356,FIND(",",W356,FIND(",",W356)+1)+1)+1)),
  IF(OR(ISERROR(VLOOKUP(LEFT(W356,FIND(",",W356)-1),MapTable!$A:$A,1,0)),ISERROR(VLOOKUP(TRIM(MID(W356,FIND(",",W356)+1,FIND(",",W356,FIND(",",W356)+1)-FIND(",",W356)-1)),MapTable!$A:$A,1,0)),ISERROR(VLOOKUP(TRIM(MID(W356,FIND(",",W356,FIND(",",W356)+1)+1,FIND(",",W356,FIND(",",W356,FIND(",",W356)+1)+1)-FIND(",",W356,FIND(",",W356)+1)-1)),MapTable!$A:$A,1,0)),ISERROR(VLOOKUP(TRIM(MID(W356,FIND(",",W356,FIND(",",W356,FIND(",",W356)+1)+1)+1,999)),MapTable!$A:$A,1,0))),"맵없음",
  ""),
)))))</f>
        <v/>
      </c>
      <c r="AC356" t="str">
        <f>IF(ISBLANK(AB356),"",IF(ISERROR(VLOOKUP(AB356,[3]DropTable!$A:$A,1,0)),"드랍없음",""))</f>
        <v/>
      </c>
      <c r="AE356" t="str">
        <f>IF(ISBLANK(AD356),"",IF(ISERROR(VLOOKUP(AD356,[3]DropTable!$A:$A,1,0)),"드랍없음",""))</f>
        <v/>
      </c>
      <c r="AG356">
        <v>9.8000000000000007</v>
      </c>
      <c r="AH356">
        <v>1</v>
      </c>
    </row>
    <row r="357" spans="1:34" x14ac:dyDescent="0.3">
      <c r="A357">
        <v>8</v>
      </c>
      <c r="B357">
        <v>11</v>
      </c>
      <c r="C357">
        <f>IF(OR($L357=TRUE,$A357=0,MOD($A357,ChapterTable!$S$20)&lt;&gt;0),
MAX(0,INT(($B357+ChapterTable!$Q$26+VLOOKUP(SUBSTITUTE(C$1,"성장단계","")&amp;"단계오프셋",ChapterTable!$S:$T,2,0))/ChapterTable!$Q$23)),
MAX(0,INT(($B357+ChapterTable!$S$26+VLOOKUP(SUBSTITUTE(C$1,"성장단계","")&amp;"보스단계오프셋",ChapterTable!$S:$T,2,0))/ChapterTable!$S$23)))</f>
        <v>1</v>
      </c>
      <c r="D357">
        <f>IF(OR($L357=TRUE,$A357=0,MOD($A357,ChapterTable!$S$20)&lt;&gt;0),
MAX(0,INT(($B357+ChapterTable!$Q$26+VLOOKUP(SUBSTITUTE(D$1,"성장단계","")&amp;"단계오프셋",ChapterTable!$S:$T,2,0))/ChapterTable!$Q$23)),
MAX(0,INT(($B357+ChapterTable!$S$26+VLOOKUP(SUBSTITUTE(D$1,"성장단계","")&amp;"보스단계오프셋",ChapterTable!$S:$T,2,0))/ChapterTable!$S$23)))</f>
        <v>1</v>
      </c>
      <c r="E357" s="1">
        <f ca="1">IF(AND($A357=0,$B357=1),
    VLOOKUP(1,ChapterTable!$1:$1048576,MATCH("최종"&amp;SUBSTITUTE(SUBSTITUTE(E$1,"standard",""),"|Float",""),ChapterTable!$1:$1,0),0)*ChapterTable!$Q$17,
  IF(AND($A357=0,$B357=0),
    E358,
  IF($B357=0,
    VLOOKUP($A357,ChapterTable!$1:$1048576,MATCH("최종"&amp;SUBSTITUTE(SUBSTITUTE(E$1,"standard",""),"|Float",""),ChapterTable!$1:$1,0),0),
  IF($B357=1,
    IF($L357=FALSE,
      VLOOKUP($A357,ChapterTable!$1:$1048576,MATCH("최종"&amp;SUBSTITUTE(SUBSTITUTE(E$1,"standard",""),"|Float",""),ChapterTable!$1:$1,0),0),
      VLOOKUP($A357-ChapterTable!$Q$11,ChapterTable!$1:$1048576,MATCH("최종"&amp;SUBSTITUTE(SUBSTITUTE(E$1,"standard",""),"|Float",""),ChapterTable!$1:$1,0),0)*ChapterTable!$Q$14
    ),
  OFFSET(E357,-$B357+IF($L357,1,0),0)*
    (VLOOKUP(SUBSTITUTE(SUBSTITUTE(E$1,"standard",""),"|Float","")&amp;"인게임누적곱배수",ChapterTable!$S:$T,2,0)^C357
    +VLOOKUP(SUBSTITUTE(SUBSTITUTE(E$1,"standard",""),"|Float","")&amp;"인게임누적합배수",ChapterTable!$S:$T,2,0)*C357)
  )
  )
  )
)</f>
        <v>4151.8828125</v>
      </c>
      <c r="F357" s="1">
        <f ca="1">IF(AND($A357=0,$B357=1),
    VLOOKUP(1,ChapterTable!$1:$1048576,MATCH("최종"&amp;SUBSTITUTE(SUBSTITUTE(F$1,"standard",""),"|Float",""),ChapterTable!$1:$1,0),0)*ChapterTable!$Q$17,
  IF(AND($A357=0,$B357=0),
    F358,
  IF($B357=0,
    VLOOKUP($A357,ChapterTable!$1:$1048576,MATCH("최종"&amp;SUBSTITUTE(SUBSTITUTE(F$1,"standard",""),"|Float",""),ChapterTable!$1:$1,0),0),
  IF($B357=1,
    IF($L357=FALSE,
      VLOOKUP($A357,ChapterTable!$1:$1048576,MATCH("최종"&amp;SUBSTITUTE(SUBSTITUTE(F$1,"standard",""),"|Float",""),ChapterTable!$1:$1,0),0),
      VLOOKUP($A357-ChapterTable!$Q$11,ChapterTable!$1:$1048576,MATCH("최종"&amp;SUBSTITUTE(SUBSTITUTE(F$1,"standard",""),"|Float",""),ChapterTable!$1:$1,0),0)*ChapterTable!$Q$14
    ),
  OFFSET(F357,-$B357+IF($L357,1,0),0)*
    (VLOOKUP(SUBSTITUTE(SUBSTITUTE(F$1,"standard",""),"|Float","")&amp;"인게임누적곱배수",ChapterTable!$S:$T,2,0)^D357
    +VLOOKUP(SUBSTITUTE(SUBSTITUTE(F$1,"standard",""),"|Float","")&amp;"인게임누적합배수",ChapterTable!$S:$T,2,0)*D357)
  )
  )
  )
)</f>
        <v>2050.3125</v>
      </c>
      <c r="G357" t="s">
        <v>76</v>
      </c>
      <c r="J357" t="str">
        <f>IF(ISBLANK(I357),"",
IFERROR(VLOOKUP(I357,[1]StringTable!$1:$1048576,MATCH([1]StringTable!$B$1,[1]StringTable!$1:$1,0),0),
IFERROR(VLOOKUP(I357,[1]InApkStringTable!$1:$1048576,MATCH([1]InApkStringTable!$B$1,[1]InApkStringTable!$1:$1,0),0),
"스트링없음")))</f>
        <v/>
      </c>
      <c r="L357" t="b">
        <v>0</v>
      </c>
      <c r="M357" t="s">
        <v>24</v>
      </c>
      <c r="N357" t="str">
        <f>IF(ISBLANK(M357),"",IF(ISERROR(VLOOKUP(M357,MapTable!$A:$A,1,0)),"맵없음",""))</f>
        <v/>
      </c>
      <c r="O357">
        <f t="shared" si="21"/>
        <v>2</v>
      </c>
      <c r="Q357">
        <f t="shared" si="22"/>
        <v>2</v>
      </c>
      <c r="R357" t="b">
        <f t="shared" ca="1" si="23"/>
        <v>0</v>
      </c>
      <c r="T357" t="b">
        <f t="shared" ca="1" si="24"/>
        <v>0</v>
      </c>
      <c r="V357" t="str">
        <f>IF(ISBLANK(U357),"",IF(ISERROR(VLOOKUP(U357,MapTable!$A:$A,1,0)),"맵없음",""))</f>
        <v/>
      </c>
      <c r="X357" t="str">
        <f>IF(ISBLANK(W357),"",
IF(ISERROR(FIND(",",W357)),
  IF(ISERROR(VLOOKUP(W357,MapTable!$A:$A,1,0)),"맵없음",
  ""),
IF(ISERROR(FIND(",",W357,FIND(",",W357)+1)),
  IF(OR(ISERROR(VLOOKUP(LEFT(W357,FIND(",",W357)-1),MapTable!$A:$A,1,0)),ISERROR(VLOOKUP(TRIM(MID(W357,FIND(",",W357)+1,999)),MapTable!$A:$A,1,0))),"맵없음",
  ""),
IF(ISERROR(FIND(",",W357,FIND(",",W357,FIND(",",W357)+1)+1)),
  IF(OR(ISERROR(VLOOKUP(LEFT(W357,FIND(",",W357)-1),MapTable!$A:$A,1,0)),ISERROR(VLOOKUP(TRIM(MID(W357,FIND(",",W357)+1,FIND(",",W357,FIND(",",W357)+1)-FIND(",",W357)-1)),MapTable!$A:$A,1,0)),ISERROR(VLOOKUP(TRIM(MID(W357,FIND(",",W357,FIND(",",W357)+1)+1,999)),MapTable!$A:$A,1,0))),"맵없음",
  ""),
IF(ISERROR(FIND(",",W357,FIND(",",W357,FIND(",",W357,FIND(",",W357)+1)+1)+1)),
  IF(OR(ISERROR(VLOOKUP(LEFT(W357,FIND(",",W357)-1),MapTable!$A:$A,1,0)),ISERROR(VLOOKUP(TRIM(MID(W357,FIND(",",W357)+1,FIND(",",W357,FIND(",",W357)+1)-FIND(",",W357)-1)),MapTable!$A:$A,1,0)),ISERROR(VLOOKUP(TRIM(MID(W357,FIND(",",W357,FIND(",",W357)+1)+1,FIND(",",W357,FIND(",",W357,FIND(",",W357)+1)+1)-FIND(",",W357,FIND(",",W357)+1)-1)),MapTable!$A:$A,1,0)),ISERROR(VLOOKUP(TRIM(MID(W357,FIND(",",W357,FIND(",",W357,FIND(",",W357)+1)+1)+1,999)),MapTable!$A:$A,1,0))),"맵없음",
  ""),
)))))</f>
        <v/>
      </c>
      <c r="AC357" t="str">
        <f>IF(ISBLANK(AB357),"",IF(ISERROR(VLOOKUP(AB357,[3]DropTable!$A:$A,1,0)),"드랍없음",""))</f>
        <v/>
      </c>
      <c r="AE357" t="str">
        <f>IF(ISBLANK(AD357),"",IF(ISERROR(VLOOKUP(AD357,[3]DropTable!$A:$A,1,0)),"드랍없음",""))</f>
        <v/>
      </c>
      <c r="AG357">
        <v>9.8000000000000007</v>
      </c>
      <c r="AH357">
        <v>1</v>
      </c>
    </row>
    <row r="358" spans="1:34" x14ac:dyDescent="0.3">
      <c r="A358">
        <v>8</v>
      </c>
      <c r="B358">
        <v>12</v>
      </c>
      <c r="C358">
        <f>IF(OR($L358=TRUE,$A358=0,MOD($A358,ChapterTable!$S$20)&lt;&gt;0),
MAX(0,INT(($B358+ChapterTable!$Q$26+VLOOKUP(SUBSTITUTE(C$1,"성장단계","")&amp;"단계오프셋",ChapterTable!$S:$T,2,0))/ChapterTable!$Q$23)),
MAX(0,INT(($B358+ChapterTable!$S$26+VLOOKUP(SUBSTITUTE(C$1,"성장단계","")&amp;"보스단계오프셋",ChapterTable!$S:$T,2,0))/ChapterTable!$S$23)))</f>
        <v>1</v>
      </c>
      <c r="D358">
        <f>IF(OR($L358=TRUE,$A358=0,MOD($A358,ChapterTable!$S$20)&lt;&gt;0),
MAX(0,INT(($B358+ChapterTable!$Q$26+VLOOKUP(SUBSTITUTE(D$1,"성장단계","")&amp;"단계오프셋",ChapterTable!$S:$T,2,0))/ChapterTable!$Q$23)),
MAX(0,INT(($B358+ChapterTable!$S$26+VLOOKUP(SUBSTITUTE(D$1,"성장단계","")&amp;"보스단계오프셋",ChapterTable!$S:$T,2,0))/ChapterTable!$S$23)))</f>
        <v>1</v>
      </c>
      <c r="E358" s="1">
        <f ca="1">IF(AND($A358=0,$B358=1),
    VLOOKUP(1,ChapterTable!$1:$1048576,MATCH("최종"&amp;SUBSTITUTE(SUBSTITUTE(E$1,"standard",""),"|Float",""),ChapterTable!$1:$1,0),0)*ChapterTable!$Q$17,
  IF(AND($A358=0,$B358=0),
    E359,
  IF($B358=0,
    VLOOKUP($A358,ChapterTable!$1:$1048576,MATCH("최종"&amp;SUBSTITUTE(SUBSTITUTE(E$1,"standard",""),"|Float",""),ChapterTable!$1:$1,0),0),
  IF($B358=1,
    IF($L358=FALSE,
      VLOOKUP($A358,ChapterTable!$1:$1048576,MATCH("최종"&amp;SUBSTITUTE(SUBSTITUTE(E$1,"standard",""),"|Float",""),ChapterTable!$1:$1,0),0),
      VLOOKUP($A358-ChapterTable!$Q$11,ChapterTable!$1:$1048576,MATCH("최종"&amp;SUBSTITUTE(SUBSTITUTE(E$1,"standard",""),"|Float",""),ChapterTable!$1:$1,0),0)*ChapterTable!$Q$14
    ),
  OFFSET(E358,-$B358+IF($L358,1,0),0)*
    (VLOOKUP(SUBSTITUTE(SUBSTITUTE(E$1,"standard",""),"|Float","")&amp;"인게임누적곱배수",ChapterTable!$S:$T,2,0)^C358
    +VLOOKUP(SUBSTITUTE(SUBSTITUTE(E$1,"standard",""),"|Float","")&amp;"인게임누적합배수",ChapterTable!$S:$T,2,0)*C358)
  )
  )
  )
)</f>
        <v>4151.8828125</v>
      </c>
      <c r="F358" s="1">
        <f ca="1">IF(AND($A358=0,$B358=1),
    VLOOKUP(1,ChapterTable!$1:$1048576,MATCH("최종"&amp;SUBSTITUTE(SUBSTITUTE(F$1,"standard",""),"|Float",""),ChapterTable!$1:$1,0),0)*ChapterTable!$Q$17,
  IF(AND($A358=0,$B358=0),
    F359,
  IF($B358=0,
    VLOOKUP($A358,ChapterTable!$1:$1048576,MATCH("최종"&amp;SUBSTITUTE(SUBSTITUTE(F$1,"standard",""),"|Float",""),ChapterTable!$1:$1,0),0),
  IF($B358=1,
    IF($L358=FALSE,
      VLOOKUP($A358,ChapterTable!$1:$1048576,MATCH("최종"&amp;SUBSTITUTE(SUBSTITUTE(F$1,"standard",""),"|Float",""),ChapterTable!$1:$1,0),0),
      VLOOKUP($A358-ChapterTable!$Q$11,ChapterTable!$1:$1048576,MATCH("최종"&amp;SUBSTITUTE(SUBSTITUTE(F$1,"standard",""),"|Float",""),ChapterTable!$1:$1,0),0)*ChapterTable!$Q$14
    ),
  OFFSET(F358,-$B358+IF($L358,1,0),0)*
    (VLOOKUP(SUBSTITUTE(SUBSTITUTE(F$1,"standard",""),"|Float","")&amp;"인게임누적곱배수",ChapterTable!$S:$T,2,0)^D358
    +VLOOKUP(SUBSTITUTE(SUBSTITUTE(F$1,"standard",""),"|Float","")&amp;"인게임누적합배수",ChapterTable!$S:$T,2,0)*D358)
  )
  )
  )
)</f>
        <v>2050.3125</v>
      </c>
      <c r="G358" t="s">
        <v>76</v>
      </c>
      <c r="J358" t="str">
        <f>IF(ISBLANK(I358),"",
IFERROR(VLOOKUP(I358,[1]StringTable!$1:$1048576,MATCH([1]StringTable!$B$1,[1]StringTable!$1:$1,0),0),
IFERROR(VLOOKUP(I358,[1]InApkStringTable!$1:$1048576,MATCH([1]InApkStringTable!$B$1,[1]InApkStringTable!$1:$1,0),0),
"스트링없음")))</f>
        <v/>
      </c>
      <c r="L358" t="b">
        <v>0</v>
      </c>
      <c r="M358" t="s">
        <v>24</v>
      </c>
      <c r="N358" t="str">
        <f>IF(ISBLANK(M358),"",IF(ISERROR(VLOOKUP(M358,MapTable!$A:$A,1,0)),"맵없음",""))</f>
        <v/>
      </c>
      <c r="O358">
        <f t="shared" si="21"/>
        <v>2</v>
      </c>
      <c r="Q358">
        <f t="shared" si="22"/>
        <v>2</v>
      </c>
      <c r="R358" t="b">
        <f t="shared" ca="1" si="23"/>
        <v>0</v>
      </c>
      <c r="T358" t="b">
        <f t="shared" ca="1" si="24"/>
        <v>0</v>
      </c>
      <c r="V358" t="str">
        <f>IF(ISBLANK(U358),"",IF(ISERROR(VLOOKUP(U358,MapTable!$A:$A,1,0)),"맵없음",""))</f>
        <v/>
      </c>
      <c r="X358" t="str">
        <f>IF(ISBLANK(W358),"",
IF(ISERROR(FIND(",",W358)),
  IF(ISERROR(VLOOKUP(W358,MapTable!$A:$A,1,0)),"맵없음",
  ""),
IF(ISERROR(FIND(",",W358,FIND(",",W358)+1)),
  IF(OR(ISERROR(VLOOKUP(LEFT(W358,FIND(",",W358)-1),MapTable!$A:$A,1,0)),ISERROR(VLOOKUP(TRIM(MID(W358,FIND(",",W358)+1,999)),MapTable!$A:$A,1,0))),"맵없음",
  ""),
IF(ISERROR(FIND(",",W358,FIND(",",W358,FIND(",",W358)+1)+1)),
  IF(OR(ISERROR(VLOOKUP(LEFT(W358,FIND(",",W358)-1),MapTable!$A:$A,1,0)),ISERROR(VLOOKUP(TRIM(MID(W358,FIND(",",W358)+1,FIND(",",W358,FIND(",",W358)+1)-FIND(",",W358)-1)),MapTable!$A:$A,1,0)),ISERROR(VLOOKUP(TRIM(MID(W358,FIND(",",W358,FIND(",",W358)+1)+1,999)),MapTable!$A:$A,1,0))),"맵없음",
  ""),
IF(ISERROR(FIND(",",W358,FIND(",",W358,FIND(",",W358,FIND(",",W358)+1)+1)+1)),
  IF(OR(ISERROR(VLOOKUP(LEFT(W358,FIND(",",W358)-1),MapTable!$A:$A,1,0)),ISERROR(VLOOKUP(TRIM(MID(W358,FIND(",",W358)+1,FIND(",",W358,FIND(",",W358)+1)-FIND(",",W358)-1)),MapTable!$A:$A,1,0)),ISERROR(VLOOKUP(TRIM(MID(W358,FIND(",",W358,FIND(",",W358)+1)+1,FIND(",",W358,FIND(",",W358,FIND(",",W358)+1)+1)-FIND(",",W358,FIND(",",W358)+1)-1)),MapTable!$A:$A,1,0)),ISERROR(VLOOKUP(TRIM(MID(W358,FIND(",",W358,FIND(",",W358,FIND(",",W358)+1)+1)+1,999)),MapTable!$A:$A,1,0))),"맵없음",
  ""),
)))))</f>
        <v/>
      </c>
      <c r="AC358" t="str">
        <f>IF(ISBLANK(AB358),"",IF(ISERROR(VLOOKUP(AB358,[3]DropTable!$A:$A,1,0)),"드랍없음",""))</f>
        <v/>
      </c>
      <c r="AE358" t="str">
        <f>IF(ISBLANK(AD358),"",IF(ISERROR(VLOOKUP(AD358,[3]DropTable!$A:$A,1,0)),"드랍없음",""))</f>
        <v/>
      </c>
      <c r="AG358">
        <v>9.8000000000000007</v>
      </c>
      <c r="AH358">
        <v>1</v>
      </c>
    </row>
    <row r="359" spans="1:34" x14ac:dyDescent="0.3">
      <c r="A359">
        <v>8</v>
      </c>
      <c r="B359">
        <v>13</v>
      </c>
      <c r="C359">
        <f>IF(OR($L359=TRUE,$A359=0,MOD($A359,ChapterTable!$S$20)&lt;&gt;0),
MAX(0,INT(($B359+ChapterTable!$Q$26+VLOOKUP(SUBSTITUTE(C$1,"성장단계","")&amp;"단계오프셋",ChapterTable!$S:$T,2,0))/ChapterTable!$Q$23)),
MAX(0,INT(($B359+ChapterTable!$S$26+VLOOKUP(SUBSTITUTE(C$1,"성장단계","")&amp;"보스단계오프셋",ChapterTable!$S:$T,2,0))/ChapterTable!$S$23)))</f>
        <v>1</v>
      </c>
      <c r="D359">
        <f>IF(OR($L359=TRUE,$A359=0,MOD($A359,ChapterTable!$S$20)&lt;&gt;0),
MAX(0,INT(($B359+ChapterTable!$Q$26+VLOOKUP(SUBSTITUTE(D$1,"성장단계","")&amp;"단계오프셋",ChapterTable!$S:$T,2,0))/ChapterTable!$Q$23)),
MAX(0,INT(($B359+ChapterTable!$S$26+VLOOKUP(SUBSTITUTE(D$1,"성장단계","")&amp;"보스단계오프셋",ChapterTable!$S:$T,2,0))/ChapterTable!$S$23)))</f>
        <v>1</v>
      </c>
      <c r="E359" s="1">
        <f ca="1">IF(AND($A359=0,$B359=1),
    VLOOKUP(1,ChapterTable!$1:$1048576,MATCH("최종"&amp;SUBSTITUTE(SUBSTITUTE(E$1,"standard",""),"|Float",""),ChapterTable!$1:$1,0),0)*ChapterTable!$Q$17,
  IF(AND($A359=0,$B359=0),
    E360,
  IF($B359=0,
    VLOOKUP($A359,ChapterTable!$1:$1048576,MATCH("최종"&amp;SUBSTITUTE(SUBSTITUTE(E$1,"standard",""),"|Float",""),ChapterTable!$1:$1,0),0),
  IF($B359=1,
    IF($L359=FALSE,
      VLOOKUP($A359,ChapterTable!$1:$1048576,MATCH("최종"&amp;SUBSTITUTE(SUBSTITUTE(E$1,"standard",""),"|Float",""),ChapterTable!$1:$1,0),0),
      VLOOKUP($A359-ChapterTable!$Q$11,ChapterTable!$1:$1048576,MATCH("최종"&amp;SUBSTITUTE(SUBSTITUTE(E$1,"standard",""),"|Float",""),ChapterTable!$1:$1,0),0)*ChapterTable!$Q$14
    ),
  OFFSET(E359,-$B359+IF($L359,1,0),0)*
    (VLOOKUP(SUBSTITUTE(SUBSTITUTE(E$1,"standard",""),"|Float","")&amp;"인게임누적곱배수",ChapterTable!$S:$T,2,0)^C359
    +VLOOKUP(SUBSTITUTE(SUBSTITUTE(E$1,"standard",""),"|Float","")&amp;"인게임누적합배수",ChapterTable!$S:$T,2,0)*C359)
  )
  )
  )
)</f>
        <v>4151.8828125</v>
      </c>
      <c r="F359" s="1">
        <f ca="1">IF(AND($A359=0,$B359=1),
    VLOOKUP(1,ChapterTable!$1:$1048576,MATCH("최종"&amp;SUBSTITUTE(SUBSTITUTE(F$1,"standard",""),"|Float",""),ChapterTable!$1:$1,0),0)*ChapterTable!$Q$17,
  IF(AND($A359=0,$B359=0),
    F360,
  IF($B359=0,
    VLOOKUP($A359,ChapterTable!$1:$1048576,MATCH("최종"&amp;SUBSTITUTE(SUBSTITUTE(F$1,"standard",""),"|Float",""),ChapterTable!$1:$1,0),0),
  IF($B359=1,
    IF($L359=FALSE,
      VLOOKUP($A359,ChapterTable!$1:$1048576,MATCH("최종"&amp;SUBSTITUTE(SUBSTITUTE(F$1,"standard",""),"|Float",""),ChapterTable!$1:$1,0),0),
      VLOOKUP($A359-ChapterTable!$Q$11,ChapterTable!$1:$1048576,MATCH("최종"&amp;SUBSTITUTE(SUBSTITUTE(F$1,"standard",""),"|Float",""),ChapterTable!$1:$1,0),0)*ChapterTable!$Q$14
    ),
  OFFSET(F359,-$B359+IF($L359,1,0),0)*
    (VLOOKUP(SUBSTITUTE(SUBSTITUTE(F$1,"standard",""),"|Float","")&amp;"인게임누적곱배수",ChapterTable!$S:$T,2,0)^D359
    +VLOOKUP(SUBSTITUTE(SUBSTITUTE(F$1,"standard",""),"|Float","")&amp;"인게임누적합배수",ChapterTable!$S:$T,2,0)*D359)
  )
  )
  )
)</f>
        <v>2050.3125</v>
      </c>
      <c r="G359" t="s">
        <v>76</v>
      </c>
      <c r="J359" t="str">
        <f>IF(ISBLANK(I359),"",
IFERROR(VLOOKUP(I359,[1]StringTable!$1:$1048576,MATCH([1]StringTable!$B$1,[1]StringTable!$1:$1,0),0),
IFERROR(VLOOKUP(I359,[1]InApkStringTable!$1:$1048576,MATCH([1]InApkStringTable!$B$1,[1]InApkStringTable!$1:$1,0),0),
"스트링없음")))</f>
        <v/>
      </c>
      <c r="L359" t="b">
        <v>0</v>
      </c>
      <c r="M359" t="s">
        <v>24</v>
      </c>
      <c r="N359" t="str">
        <f>IF(ISBLANK(M359),"",IF(ISERROR(VLOOKUP(M359,MapTable!$A:$A,1,0)),"맵없음",""))</f>
        <v/>
      </c>
      <c r="O359">
        <f t="shared" si="21"/>
        <v>2</v>
      </c>
      <c r="Q359">
        <f t="shared" si="22"/>
        <v>2</v>
      </c>
      <c r="R359" t="b">
        <f t="shared" ca="1" si="23"/>
        <v>0</v>
      </c>
      <c r="T359" t="b">
        <f t="shared" ca="1" si="24"/>
        <v>0</v>
      </c>
      <c r="V359" t="str">
        <f>IF(ISBLANK(U359),"",IF(ISERROR(VLOOKUP(U359,MapTable!$A:$A,1,0)),"맵없음",""))</f>
        <v/>
      </c>
      <c r="X359" t="str">
        <f>IF(ISBLANK(W359),"",
IF(ISERROR(FIND(",",W359)),
  IF(ISERROR(VLOOKUP(W359,MapTable!$A:$A,1,0)),"맵없음",
  ""),
IF(ISERROR(FIND(",",W359,FIND(",",W359)+1)),
  IF(OR(ISERROR(VLOOKUP(LEFT(W359,FIND(",",W359)-1),MapTable!$A:$A,1,0)),ISERROR(VLOOKUP(TRIM(MID(W359,FIND(",",W359)+1,999)),MapTable!$A:$A,1,0))),"맵없음",
  ""),
IF(ISERROR(FIND(",",W359,FIND(",",W359,FIND(",",W359)+1)+1)),
  IF(OR(ISERROR(VLOOKUP(LEFT(W359,FIND(",",W359)-1),MapTable!$A:$A,1,0)),ISERROR(VLOOKUP(TRIM(MID(W359,FIND(",",W359)+1,FIND(",",W359,FIND(",",W359)+1)-FIND(",",W359)-1)),MapTable!$A:$A,1,0)),ISERROR(VLOOKUP(TRIM(MID(W359,FIND(",",W359,FIND(",",W359)+1)+1,999)),MapTable!$A:$A,1,0))),"맵없음",
  ""),
IF(ISERROR(FIND(",",W359,FIND(",",W359,FIND(",",W359,FIND(",",W359)+1)+1)+1)),
  IF(OR(ISERROR(VLOOKUP(LEFT(W359,FIND(",",W359)-1),MapTable!$A:$A,1,0)),ISERROR(VLOOKUP(TRIM(MID(W359,FIND(",",W359)+1,FIND(",",W359,FIND(",",W359)+1)-FIND(",",W359)-1)),MapTable!$A:$A,1,0)),ISERROR(VLOOKUP(TRIM(MID(W359,FIND(",",W359,FIND(",",W359)+1)+1,FIND(",",W359,FIND(",",W359,FIND(",",W359)+1)+1)-FIND(",",W359,FIND(",",W359)+1)-1)),MapTable!$A:$A,1,0)),ISERROR(VLOOKUP(TRIM(MID(W359,FIND(",",W359,FIND(",",W359,FIND(",",W359)+1)+1)+1,999)),MapTable!$A:$A,1,0))),"맵없음",
  ""),
)))))</f>
        <v/>
      </c>
      <c r="AC359" t="str">
        <f>IF(ISBLANK(AB359),"",IF(ISERROR(VLOOKUP(AB359,[3]DropTable!$A:$A,1,0)),"드랍없음",""))</f>
        <v/>
      </c>
      <c r="AE359" t="str">
        <f>IF(ISBLANK(AD359),"",IF(ISERROR(VLOOKUP(AD359,[3]DropTable!$A:$A,1,0)),"드랍없음",""))</f>
        <v/>
      </c>
      <c r="AG359">
        <v>9.8000000000000007</v>
      </c>
      <c r="AH359">
        <v>1</v>
      </c>
    </row>
    <row r="360" spans="1:34" x14ac:dyDescent="0.3">
      <c r="A360">
        <v>8</v>
      </c>
      <c r="B360">
        <v>14</v>
      </c>
      <c r="C360">
        <f>IF(OR($L360=TRUE,$A360=0,MOD($A360,ChapterTable!$S$20)&lt;&gt;0),
MAX(0,INT(($B360+ChapterTable!$Q$26+VLOOKUP(SUBSTITUTE(C$1,"성장단계","")&amp;"단계오프셋",ChapterTable!$S:$T,2,0))/ChapterTable!$Q$23)),
MAX(0,INT(($B360+ChapterTable!$S$26+VLOOKUP(SUBSTITUTE(C$1,"성장단계","")&amp;"보스단계오프셋",ChapterTable!$S:$T,2,0))/ChapterTable!$S$23)))</f>
        <v>1</v>
      </c>
      <c r="D360">
        <f>IF(OR($L360=TRUE,$A360=0,MOD($A360,ChapterTable!$S$20)&lt;&gt;0),
MAX(0,INT(($B360+ChapterTable!$Q$26+VLOOKUP(SUBSTITUTE(D$1,"성장단계","")&amp;"단계오프셋",ChapterTable!$S:$T,2,0))/ChapterTable!$Q$23)),
MAX(0,INT(($B360+ChapterTable!$S$26+VLOOKUP(SUBSTITUTE(D$1,"성장단계","")&amp;"보스단계오프셋",ChapterTable!$S:$T,2,0))/ChapterTable!$S$23)))</f>
        <v>1</v>
      </c>
      <c r="E360" s="1">
        <f ca="1">IF(AND($A360=0,$B360=1),
    VLOOKUP(1,ChapterTable!$1:$1048576,MATCH("최종"&amp;SUBSTITUTE(SUBSTITUTE(E$1,"standard",""),"|Float",""),ChapterTable!$1:$1,0),0)*ChapterTable!$Q$17,
  IF(AND($A360=0,$B360=0),
    E361,
  IF($B360=0,
    VLOOKUP($A360,ChapterTable!$1:$1048576,MATCH("최종"&amp;SUBSTITUTE(SUBSTITUTE(E$1,"standard",""),"|Float",""),ChapterTable!$1:$1,0),0),
  IF($B360=1,
    IF($L360=FALSE,
      VLOOKUP($A360,ChapterTable!$1:$1048576,MATCH("최종"&amp;SUBSTITUTE(SUBSTITUTE(E$1,"standard",""),"|Float",""),ChapterTable!$1:$1,0),0),
      VLOOKUP($A360-ChapterTable!$Q$11,ChapterTable!$1:$1048576,MATCH("최종"&amp;SUBSTITUTE(SUBSTITUTE(E$1,"standard",""),"|Float",""),ChapterTable!$1:$1,0),0)*ChapterTable!$Q$14
    ),
  OFFSET(E360,-$B360+IF($L360,1,0),0)*
    (VLOOKUP(SUBSTITUTE(SUBSTITUTE(E$1,"standard",""),"|Float","")&amp;"인게임누적곱배수",ChapterTable!$S:$T,2,0)^C360
    +VLOOKUP(SUBSTITUTE(SUBSTITUTE(E$1,"standard",""),"|Float","")&amp;"인게임누적합배수",ChapterTable!$S:$T,2,0)*C360)
  )
  )
  )
)</f>
        <v>4151.8828125</v>
      </c>
      <c r="F360" s="1">
        <f ca="1">IF(AND($A360=0,$B360=1),
    VLOOKUP(1,ChapterTable!$1:$1048576,MATCH("최종"&amp;SUBSTITUTE(SUBSTITUTE(F$1,"standard",""),"|Float",""),ChapterTable!$1:$1,0),0)*ChapterTable!$Q$17,
  IF(AND($A360=0,$B360=0),
    F361,
  IF($B360=0,
    VLOOKUP($A360,ChapterTable!$1:$1048576,MATCH("최종"&amp;SUBSTITUTE(SUBSTITUTE(F$1,"standard",""),"|Float",""),ChapterTable!$1:$1,0),0),
  IF($B360=1,
    IF($L360=FALSE,
      VLOOKUP($A360,ChapterTable!$1:$1048576,MATCH("최종"&amp;SUBSTITUTE(SUBSTITUTE(F$1,"standard",""),"|Float",""),ChapterTable!$1:$1,0),0),
      VLOOKUP($A360-ChapterTable!$Q$11,ChapterTable!$1:$1048576,MATCH("최종"&amp;SUBSTITUTE(SUBSTITUTE(F$1,"standard",""),"|Float",""),ChapterTable!$1:$1,0),0)*ChapterTable!$Q$14
    ),
  OFFSET(F360,-$B360+IF($L360,1,0),0)*
    (VLOOKUP(SUBSTITUTE(SUBSTITUTE(F$1,"standard",""),"|Float","")&amp;"인게임누적곱배수",ChapterTable!$S:$T,2,0)^D360
    +VLOOKUP(SUBSTITUTE(SUBSTITUTE(F$1,"standard",""),"|Float","")&amp;"인게임누적합배수",ChapterTable!$S:$T,2,0)*D360)
  )
  )
  )
)</f>
        <v>2050.3125</v>
      </c>
      <c r="G360" t="s">
        <v>76</v>
      </c>
      <c r="J360" t="str">
        <f>IF(ISBLANK(I360),"",
IFERROR(VLOOKUP(I360,[1]StringTable!$1:$1048576,MATCH([1]StringTable!$B$1,[1]StringTable!$1:$1,0),0),
IFERROR(VLOOKUP(I360,[1]InApkStringTable!$1:$1048576,MATCH([1]InApkStringTable!$B$1,[1]InApkStringTable!$1:$1,0),0),
"스트링없음")))</f>
        <v/>
      </c>
      <c r="L360" t="b">
        <v>0</v>
      </c>
      <c r="M360" t="s">
        <v>24</v>
      </c>
      <c r="N360" t="str">
        <f>IF(ISBLANK(M360),"",IF(ISERROR(VLOOKUP(M360,MapTable!$A:$A,1,0)),"맵없음",""))</f>
        <v/>
      </c>
      <c r="O360">
        <f t="shared" si="21"/>
        <v>2</v>
      </c>
      <c r="Q360">
        <f t="shared" si="22"/>
        <v>2</v>
      </c>
      <c r="R360" t="b">
        <f t="shared" ca="1" si="23"/>
        <v>0</v>
      </c>
      <c r="T360" t="b">
        <f t="shared" ca="1" si="24"/>
        <v>0</v>
      </c>
      <c r="V360" t="str">
        <f>IF(ISBLANK(U360),"",IF(ISERROR(VLOOKUP(U360,MapTable!$A:$A,1,0)),"맵없음",""))</f>
        <v/>
      </c>
      <c r="X360" t="str">
        <f>IF(ISBLANK(W360),"",
IF(ISERROR(FIND(",",W360)),
  IF(ISERROR(VLOOKUP(W360,MapTable!$A:$A,1,0)),"맵없음",
  ""),
IF(ISERROR(FIND(",",W360,FIND(",",W360)+1)),
  IF(OR(ISERROR(VLOOKUP(LEFT(W360,FIND(",",W360)-1),MapTable!$A:$A,1,0)),ISERROR(VLOOKUP(TRIM(MID(W360,FIND(",",W360)+1,999)),MapTable!$A:$A,1,0))),"맵없음",
  ""),
IF(ISERROR(FIND(",",W360,FIND(",",W360,FIND(",",W360)+1)+1)),
  IF(OR(ISERROR(VLOOKUP(LEFT(W360,FIND(",",W360)-1),MapTable!$A:$A,1,0)),ISERROR(VLOOKUP(TRIM(MID(W360,FIND(",",W360)+1,FIND(",",W360,FIND(",",W360)+1)-FIND(",",W360)-1)),MapTable!$A:$A,1,0)),ISERROR(VLOOKUP(TRIM(MID(W360,FIND(",",W360,FIND(",",W360)+1)+1,999)),MapTable!$A:$A,1,0))),"맵없음",
  ""),
IF(ISERROR(FIND(",",W360,FIND(",",W360,FIND(",",W360,FIND(",",W360)+1)+1)+1)),
  IF(OR(ISERROR(VLOOKUP(LEFT(W360,FIND(",",W360)-1),MapTable!$A:$A,1,0)),ISERROR(VLOOKUP(TRIM(MID(W360,FIND(",",W360)+1,FIND(",",W360,FIND(",",W360)+1)-FIND(",",W360)-1)),MapTable!$A:$A,1,0)),ISERROR(VLOOKUP(TRIM(MID(W360,FIND(",",W360,FIND(",",W360)+1)+1,FIND(",",W360,FIND(",",W360,FIND(",",W360)+1)+1)-FIND(",",W360,FIND(",",W360)+1)-1)),MapTable!$A:$A,1,0)),ISERROR(VLOOKUP(TRIM(MID(W360,FIND(",",W360,FIND(",",W360,FIND(",",W360)+1)+1)+1,999)),MapTable!$A:$A,1,0))),"맵없음",
  ""),
)))))</f>
        <v/>
      </c>
      <c r="AC360" t="str">
        <f>IF(ISBLANK(AB360),"",IF(ISERROR(VLOOKUP(AB360,[3]DropTable!$A:$A,1,0)),"드랍없음",""))</f>
        <v/>
      </c>
      <c r="AE360" t="str">
        <f>IF(ISBLANK(AD360),"",IF(ISERROR(VLOOKUP(AD360,[3]DropTable!$A:$A,1,0)),"드랍없음",""))</f>
        <v/>
      </c>
      <c r="AG360">
        <v>9.8000000000000007</v>
      </c>
      <c r="AH360">
        <v>1</v>
      </c>
    </row>
    <row r="361" spans="1:34" x14ac:dyDescent="0.3">
      <c r="A361">
        <v>8</v>
      </c>
      <c r="B361">
        <v>15</v>
      </c>
      <c r="C361">
        <f>IF(OR($L361=TRUE,$A361=0,MOD($A361,ChapterTable!$S$20)&lt;&gt;0),
MAX(0,INT(($B361+ChapterTable!$Q$26+VLOOKUP(SUBSTITUTE(C$1,"성장단계","")&amp;"단계오프셋",ChapterTable!$S:$T,2,0))/ChapterTable!$Q$23)),
MAX(0,INT(($B361+ChapterTable!$S$26+VLOOKUP(SUBSTITUTE(C$1,"성장단계","")&amp;"보스단계오프셋",ChapterTable!$S:$T,2,0))/ChapterTable!$S$23)))</f>
        <v>1</v>
      </c>
      <c r="D361">
        <f>IF(OR($L361=TRUE,$A361=0,MOD($A361,ChapterTable!$S$20)&lt;&gt;0),
MAX(0,INT(($B361+ChapterTable!$Q$26+VLOOKUP(SUBSTITUTE(D$1,"성장단계","")&amp;"단계오프셋",ChapterTable!$S:$T,2,0))/ChapterTable!$Q$23)),
MAX(0,INT(($B361+ChapterTable!$S$26+VLOOKUP(SUBSTITUTE(D$1,"성장단계","")&amp;"보스단계오프셋",ChapterTable!$S:$T,2,0))/ChapterTable!$S$23)))</f>
        <v>1</v>
      </c>
      <c r="E361" s="1">
        <f ca="1">IF(AND($A361=0,$B361=1),
    VLOOKUP(1,ChapterTable!$1:$1048576,MATCH("최종"&amp;SUBSTITUTE(SUBSTITUTE(E$1,"standard",""),"|Float",""),ChapterTable!$1:$1,0),0)*ChapterTable!$Q$17,
  IF(AND($A361=0,$B361=0),
    E362,
  IF($B361=0,
    VLOOKUP($A361,ChapterTable!$1:$1048576,MATCH("최종"&amp;SUBSTITUTE(SUBSTITUTE(E$1,"standard",""),"|Float",""),ChapterTable!$1:$1,0),0),
  IF($B361=1,
    IF($L361=FALSE,
      VLOOKUP($A361,ChapterTable!$1:$1048576,MATCH("최종"&amp;SUBSTITUTE(SUBSTITUTE(E$1,"standard",""),"|Float",""),ChapterTable!$1:$1,0),0),
      VLOOKUP($A361-ChapterTable!$Q$11,ChapterTable!$1:$1048576,MATCH("최종"&amp;SUBSTITUTE(SUBSTITUTE(E$1,"standard",""),"|Float",""),ChapterTable!$1:$1,0),0)*ChapterTable!$Q$14
    ),
  OFFSET(E361,-$B361+IF($L361,1,0),0)*
    (VLOOKUP(SUBSTITUTE(SUBSTITUTE(E$1,"standard",""),"|Float","")&amp;"인게임누적곱배수",ChapterTable!$S:$T,2,0)^C361
    +VLOOKUP(SUBSTITUTE(SUBSTITUTE(E$1,"standard",""),"|Float","")&amp;"인게임누적합배수",ChapterTable!$S:$T,2,0)*C361)
  )
  )
  )
)</f>
        <v>4151.8828125</v>
      </c>
      <c r="F361" s="1">
        <f ca="1">IF(AND($A361=0,$B361=1),
    VLOOKUP(1,ChapterTable!$1:$1048576,MATCH("최종"&amp;SUBSTITUTE(SUBSTITUTE(F$1,"standard",""),"|Float",""),ChapterTable!$1:$1,0),0)*ChapterTable!$Q$17,
  IF(AND($A361=0,$B361=0),
    F362,
  IF($B361=0,
    VLOOKUP($A361,ChapterTable!$1:$1048576,MATCH("최종"&amp;SUBSTITUTE(SUBSTITUTE(F$1,"standard",""),"|Float",""),ChapterTable!$1:$1,0),0),
  IF($B361=1,
    IF($L361=FALSE,
      VLOOKUP($A361,ChapterTable!$1:$1048576,MATCH("최종"&amp;SUBSTITUTE(SUBSTITUTE(F$1,"standard",""),"|Float",""),ChapterTable!$1:$1,0),0),
      VLOOKUP($A361-ChapterTable!$Q$11,ChapterTable!$1:$1048576,MATCH("최종"&amp;SUBSTITUTE(SUBSTITUTE(F$1,"standard",""),"|Float",""),ChapterTable!$1:$1,0),0)*ChapterTable!$Q$14
    ),
  OFFSET(F361,-$B361+IF($L361,1,0),0)*
    (VLOOKUP(SUBSTITUTE(SUBSTITUTE(F$1,"standard",""),"|Float","")&amp;"인게임누적곱배수",ChapterTable!$S:$T,2,0)^D361
    +VLOOKUP(SUBSTITUTE(SUBSTITUTE(F$1,"standard",""),"|Float","")&amp;"인게임누적합배수",ChapterTable!$S:$T,2,0)*D361)
  )
  )
  )
)</f>
        <v>2050.3125</v>
      </c>
      <c r="G361" t="s">
        <v>76</v>
      </c>
      <c r="J361" t="str">
        <f>IF(ISBLANK(I361),"",
IFERROR(VLOOKUP(I361,[1]StringTable!$1:$1048576,MATCH([1]StringTable!$B$1,[1]StringTable!$1:$1,0),0),
IFERROR(VLOOKUP(I361,[1]InApkStringTable!$1:$1048576,MATCH([1]InApkStringTable!$B$1,[1]InApkStringTable!$1:$1,0),0),
"스트링없음")))</f>
        <v/>
      </c>
      <c r="L361" t="b">
        <v>0</v>
      </c>
      <c r="M361" t="s">
        <v>24</v>
      </c>
      <c r="N361" t="str">
        <f>IF(ISBLANK(M361),"",IF(ISERROR(VLOOKUP(M361,MapTable!$A:$A,1,0)),"맵없음",""))</f>
        <v/>
      </c>
      <c r="O361">
        <f t="shared" si="21"/>
        <v>11</v>
      </c>
      <c r="Q361">
        <f t="shared" si="22"/>
        <v>11</v>
      </c>
      <c r="R361" t="b">
        <f t="shared" ca="1" si="23"/>
        <v>0</v>
      </c>
      <c r="T361" t="b">
        <f t="shared" ca="1" si="24"/>
        <v>0</v>
      </c>
      <c r="V361" t="str">
        <f>IF(ISBLANK(U361),"",IF(ISERROR(VLOOKUP(U361,MapTable!$A:$A,1,0)),"맵없음",""))</f>
        <v/>
      </c>
      <c r="X361" t="str">
        <f>IF(ISBLANK(W361),"",
IF(ISERROR(FIND(",",W361)),
  IF(ISERROR(VLOOKUP(W361,MapTable!$A:$A,1,0)),"맵없음",
  ""),
IF(ISERROR(FIND(",",W361,FIND(",",W361)+1)),
  IF(OR(ISERROR(VLOOKUP(LEFT(W361,FIND(",",W361)-1),MapTable!$A:$A,1,0)),ISERROR(VLOOKUP(TRIM(MID(W361,FIND(",",W361)+1,999)),MapTable!$A:$A,1,0))),"맵없음",
  ""),
IF(ISERROR(FIND(",",W361,FIND(",",W361,FIND(",",W361)+1)+1)),
  IF(OR(ISERROR(VLOOKUP(LEFT(W361,FIND(",",W361)-1),MapTable!$A:$A,1,0)),ISERROR(VLOOKUP(TRIM(MID(W361,FIND(",",W361)+1,FIND(",",W361,FIND(",",W361)+1)-FIND(",",W361)-1)),MapTable!$A:$A,1,0)),ISERROR(VLOOKUP(TRIM(MID(W361,FIND(",",W361,FIND(",",W361)+1)+1,999)),MapTable!$A:$A,1,0))),"맵없음",
  ""),
IF(ISERROR(FIND(",",W361,FIND(",",W361,FIND(",",W361,FIND(",",W361)+1)+1)+1)),
  IF(OR(ISERROR(VLOOKUP(LEFT(W361,FIND(",",W361)-1),MapTable!$A:$A,1,0)),ISERROR(VLOOKUP(TRIM(MID(W361,FIND(",",W361)+1,FIND(",",W361,FIND(",",W361)+1)-FIND(",",W361)-1)),MapTable!$A:$A,1,0)),ISERROR(VLOOKUP(TRIM(MID(W361,FIND(",",W361,FIND(",",W361)+1)+1,FIND(",",W361,FIND(",",W361,FIND(",",W361)+1)+1)-FIND(",",W361,FIND(",",W361)+1)-1)),MapTable!$A:$A,1,0)),ISERROR(VLOOKUP(TRIM(MID(W361,FIND(",",W361,FIND(",",W361,FIND(",",W361)+1)+1)+1,999)),MapTable!$A:$A,1,0))),"맵없음",
  ""),
)))))</f>
        <v/>
      </c>
      <c r="AC361" t="str">
        <f>IF(ISBLANK(AB361),"",IF(ISERROR(VLOOKUP(AB361,[3]DropTable!$A:$A,1,0)),"드랍없음",""))</f>
        <v/>
      </c>
      <c r="AE361" t="str">
        <f>IF(ISBLANK(AD361),"",IF(ISERROR(VLOOKUP(AD361,[3]DropTable!$A:$A,1,0)),"드랍없음",""))</f>
        <v/>
      </c>
      <c r="AG361">
        <v>9.8000000000000007</v>
      </c>
      <c r="AH361">
        <v>1</v>
      </c>
    </row>
    <row r="362" spans="1:34" x14ac:dyDescent="0.3">
      <c r="A362">
        <v>8</v>
      </c>
      <c r="B362">
        <v>16</v>
      </c>
      <c r="C362">
        <f>IF(OR($L362=TRUE,$A362=0,MOD($A362,ChapterTable!$S$20)&lt;&gt;0),
MAX(0,INT(($B362+ChapterTable!$Q$26+VLOOKUP(SUBSTITUTE(C$1,"성장단계","")&amp;"단계오프셋",ChapterTable!$S:$T,2,0))/ChapterTable!$Q$23)),
MAX(0,INT(($B362+ChapterTable!$S$26+VLOOKUP(SUBSTITUTE(C$1,"성장단계","")&amp;"보스단계오프셋",ChapterTable!$S:$T,2,0))/ChapterTable!$S$23)))</f>
        <v>2</v>
      </c>
      <c r="D362">
        <f>IF(OR($L362=TRUE,$A362=0,MOD($A362,ChapterTable!$S$20)&lt;&gt;0),
MAX(0,INT(($B362+ChapterTable!$Q$26+VLOOKUP(SUBSTITUTE(D$1,"성장단계","")&amp;"단계오프셋",ChapterTable!$S:$T,2,0))/ChapterTable!$Q$23)),
MAX(0,INT(($B362+ChapterTable!$S$26+VLOOKUP(SUBSTITUTE(D$1,"성장단계","")&amp;"보스단계오프셋",ChapterTable!$S:$T,2,0))/ChapterTable!$S$23)))</f>
        <v>1</v>
      </c>
      <c r="E362" s="1">
        <f ca="1">IF(AND($A362=0,$B362=1),
    VLOOKUP(1,ChapterTable!$1:$1048576,MATCH("최종"&amp;SUBSTITUTE(SUBSTITUTE(E$1,"standard",""),"|Float",""),ChapterTable!$1:$1,0),0)*ChapterTable!$Q$17,
  IF(AND($A362=0,$B362=0),
    E363,
  IF($B362=0,
    VLOOKUP($A362,ChapterTable!$1:$1048576,MATCH("최종"&amp;SUBSTITUTE(SUBSTITUTE(E$1,"standard",""),"|Float",""),ChapterTable!$1:$1,0),0),
  IF($B362=1,
    IF($L362=FALSE,
      VLOOKUP($A362,ChapterTable!$1:$1048576,MATCH("최종"&amp;SUBSTITUTE(SUBSTITUTE(E$1,"standard",""),"|Float",""),ChapterTable!$1:$1,0),0),
      VLOOKUP($A362-ChapterTable!$Q$11,ChapterTable!$1:$1048576,MATCH("최종"&amp;SUBSTITUTE(SUBSTITUTE(E$1,"standard",""),"|Float",""),ChapterTable!$1:$1,0),0)*ChapterTable!$Q$14
    ),
  OFFSET(E362,-$B362+IF($L362,1,0),0)*
    (VLOOKUP(SUBSTITUTE(SUBSTITUTE(E$1,"standard",""),"|Float","")&amp;"인게임누적곱배수",ChapterTable!$S:$T,2,0)^C362
    +VLOOKUP(SUBSTITUTE(SUBSTITUTE(E$1,"standard",""),"|Float","")&amp;"인게임누적합배수",ChapterTable!$S:$T,2,0)*C362)
  )
  )
  )
)</f>
        <v>5228.296875</v>
      </c>
      <c r="F362" s="1">
        <f ca="1">IF(AND($A362=0,$B362=1),
    VLOOKUP(1,ChapterTable!$1:$1048576,MATCH("최종"&amp;SUBSTITUTE(SUBSTITUTE(F$1,"standard",""),"|Float",""),ChapterTable!$1:$1,0),0)*ChapterTable!$Q$17,
  IF(AND($A362=0,$B362=0),
    F363,
  IF($B362=0,
    VLOOKUP($A362,ChapterTable!$1:$1048576,MATCH("최종"&amp;SUBSTITUTE(SUBSTITUTE(F$1,"standard",""),"|Float",""),ChapterTable!$1:$1,0),0),
  IF($B362=1,
    IF($L362=FALSE,
      VLOOKUP($A362,ChapterTable!$1:$1048576,MATCH("최종"&amp;SUBSTITUTE(SUBSTITUTE(F$1,"standard",""),"|Float",""),ChapterTable!$1:$1,0),0),
      VLOOKUP($A362-ChapterTable!$Q$11,ChapterTable!$1:$1048576,MATCH("최종"&amp;SUBSTITUTE(SUBSTITUTE(F$1,"standard",""),"|Float",""),ChapterTable!$1:$1,0),0)*ChapterTable!$Q$14
    ),
  OFFSET(F362,-$B362+IF($L362,1,0),0)*
    (VLOOKUP(SUBSTITUTE(SUBSTITUTE(F$1,"standard",""),"|Float","")&amp;"인게임누적곱배수",ChapterTable!$S:$T,2,0)^D362
    +VLOOKUP(SUBSTITUTE(SUBSTITUTE(F$1,"standard",""),"|Float","")&amp;"인게임누적합배수",ChapterTable!$S:$T,2,0)*D362)
  )
  )
  )
)</f>
        <v>2050.3125</v>
      </c>
      <c r="G362" t="s">
        <v>76</v>
      </c>
      <c r="J362" t="str">
        <f>IF(ISBLANK(I362),"",
IFERROR(VLOOKUP(I362,[1]StringTable!$1:$1048576,MATCH([1]StringTable!$B$1,[1]StringTable!$1:$1,0),0),
IFERROR(VLOOKUP(I362,[1]InApkStringTable!$1:$1048576,MATCH([1]InApkStringTable!$B$1,[1]InApkStringTable!$1:$1,0),0),
"스트링없음")))</f>
        <v/>
      </c>
      <c r="L362" t="b">
        <v>0</v>
      </c>
      <c r="M362" t="s">
        <v>24</v>
      </c>
      <c r="N362" t="str">
        <f>IF(ISBLANK(M362),"",IF(ISERROR(VLOOKUP(M362,MapTable!$A:$A,1,0)),"맵없음",""))</f>
        <v/>
      </c>
      <c r="O362">
        <f t="shared" si="21"/>
        <v>2</v>
      </c>
      <c r="Q362">
        <f t="shared" si="22"/>
        <v>2</v>
      </c>
      <c r="R362" t="b">
        <f t="shared" ca="1" si="23"/>
        <v>0</v>
      </c>
      <c r="T362" t="b">
        <f t="shared" ca="1" si="24"/>
        <v>0</v>
      </c>
      <c r="V362" t="str">
        <f>IF(ISBLANK(U362),"",IF(ISERROR(VLOOKUP(U362,MapTable!$A:$A,1,0)),"맵없음",""))</f>
        <v/>
      </c>
      <c r="X362" t="str">
        <f>IF(ISBLANK(W362),"",
IF(ISERROR(FIND(",",W362)),
  IF(ISERROR(VLOOKUP(W362,MapTable!$A:$A,1,0)),"맵없음",
  ""),
IF(ISERROR(FIND(",",W362,FIND(",",W362)+1)),
  IF(OR(ISERROR(VLOOKUP(LEFT(W362,FIND(",",W362)-1),MapTable!$A:$A,1,0)),ISERROR(VLOOKUP(TRIM(MID(W362,FIND(",",W362)+1,999)),MapTable!$A:$A,1,0))),"맵없음",
  ""),
IF(ISERROR(FIND(",",W362,FIND(",",W362,FIND(",",W362)+1)+1)),
  IF(OR(ISERROR(VLOOKUP(LEFT(W362,FIND(",",W362)-1),MapTable!$A:$A,1,0)),ISERROR(VLOOKUP(TRIM(MID(W362,FIND(",",W362)+1,FIND(",",W362,FIND(",",W362)+1)-FIND(",",W362)-1)),MapTable!$A:$A,1,0)),ISERROR(VLOOKUP(TRIM(MID(W362,FIND(",",W362,FIND(",",W362)+1)+1,999)),MapTable!$A:$A,1,0))),"맵없음",
  ""),
IF(ISERROR(FIND(",",W362,FIND(",",W362,FIND(",",W362,FIND(",",W362)+1)+1)+1)),
  IF(OR(ISERROR(VLOOKUP(LEFT(W362,FIND(",",W362)-1),MapTable!$A:$A,1,0)),ISERROR(VLOOKUP(TRIM(MID(W362,FIND(",",W362)+1,FIND(",",W362,FIND(",",W362)+1)-FIND(",",W362)-1)),MapTable!$A:$A,1,0)),ISERROR(VLOOKUP(TRIM(MID(W362,FIND(",",W362,FIND(",",W362)+1)+1,FIND(",",W362,FIND(",",W362,FIND(",",W362)+1)+1)-FIND(",",W362,FIND(",",W362)+1)-1)),MapTable!$A:$A,1,0)),ISERROR(VLOOKUP(TRIM(MID(W362,FIND(",",W362,FIND(",",W362,FIND(",",W362)+1)+1)+1,999)),MapTable!$A:$A,1,0))),"맵없음",
  ""),
)))))</f>
        <v/>
      </c>
      <c r="AC362" t="str">
        <f>IF(ISBLANK(AB362),"",IF(ISERROR(VLOOKUP(AB362,[3]DropTable!$A:$A,1,0)),"드랍없음",""))</f>
        <v/>
      </c>
      <c r="AE362" t="str">
        <f>IF(ISBLANK(AD362),"",IF(ISERROR(VLOOKUP(AD362,[3]DropTable!$A:$A,1,0)),"드랍없음",""))</f>
        <v/>
      </c>
      <c r="AG362">
        <v>9.8000000000000007</v>
      </c>
      <c r="AH362">
        <v>1</v>
      </c>
    </row>
    <row r="363" spans="1:34" x14ac:dyDescent="0.3">
      <c r="A363">
        <v>8</v>
      </c>
      <c r="B363">
        <v>17</v>
      </c>
      <c r="C363">
        <f>IF(OR($L363=TRUE,$A363=0,MOD($A363,ChapterTable!$S$20)&lt;&gt;0),
MAX(0,INT(($B363+ChapterTable!$Q$26+VLOOKUP(SUBSTITUTE(C$1,"성장단계","")&amp;"단계오프셋",ChapterTable!$S:$T,2,0))/ChapterTable!$Q$23)),
MAX(0,INT(($B363+ChapterTable!$S$26+VLOOKUP(SUBSTITUTE(C$1,"성장단계","")&amp;"보스단계오프셋",ChapterTable!$S:$T,2,0))/ChapterTable!$S$23)))</f>
        <v>2</v>
      </c>
      <c r="D363">
        <f>IF(OR($L363=TRUE,$A363=0,MOD($A363,ChapterTable!$S$20)&lt;&gt;0),
MAX(0,INT(($B363+ChapterTable!$Q$26+VLOOKUP(SUBSTITUTE(D$1,"성장단계","")&amp;"단계오프셋",ChapterTable!$S:$T,2,0))/ChapterTable!$Q$23)),
MAX(0,INT(($B363+ChapterTable!$S$26+VLOOKUP(SUBSTITUTE(D$1,"성장단계","")&amp;"보스단계오프셋",ChapterTable!$S:$T,2,0))/ChapterTable!$S$23)))</f>
        <v>1</v>
      </c>
      <c r="E363" s="1">
        <f ca="1">IF(AND($A363=0,$B363=1),
    VLOOKUP(1,ChapterTable!$1:$1048576,MATCH("최종"&amp;SUBSTITUTE(SUBSTITUTE(E$1,"standard",""),"|Float",""),ChapterTable!$1:$1,0),0)*ChapterTable!$Q$17,
  IF(AND($A363=0,$B363=0),
    E364,
  IF($B363=0,
    VLOOKUP($A363,ChapterTable!$1:$1048576,MATCH("최종"&amp;SUBSTITUTE(SUBSTITUTE(E$1,"standard",""),"|Float",""),ChapterTable!$1:$1,0),0),
  IF($B363=1,
    IF($L363=FALSE,
      VLOOKUP($A363,ChapterTable!$1:$1048576,MATCH("최종"&amp;SUBSTITUTE(SUBSTITUTE(E$1,"standard",""),"|Float",""),ChapterTable!$1:$1,0),0),
      VLOOKUP($A363-ChapterTable!$Q$11,ChapterTable!$1:$1048576,MATCH("최종"&amp;SUBSTITUTE(SUBSTITUTE(E$1,"standard",""),"|Float",""),ChapterTable!$1:$1,0),0)*ChapterTable!$Q$14
    ),
  OFFSET(E363,-$B363+IF($L363,1,0),0)*
    (VLOOKUP(SUBSTITUTE(SUBSTITUTE(E$1,"standard",""),"|Float","")&amp;"인게임누적곱배수",ChapterTable!$S:$T,2,0)^C363
    +VLOOKUP(SUBSTITUTE(SUBSTITUTE(E$1,"standard",""),"|Float","")&amp;"인게임누적합배수",ChapterTable!$S:$T,2,0)*C363)
  )
  )
  )
)</f>
        <v>5228.296875</v>
      </c>
      <c r="F363" s="1">
        <f ca="1">IF(AND($A363=0,$B363=1),
    VLOOKUP(1,ChapterTable!$1:$1048576,MATCH("최종"&amp;SUBSTITUTE(SUBSTITUTE(F$1,"standard",""),"|Float",""),ChapterTable!$1:$1,0),0)*ChapterTable!$Q$17,
  IF(AND($A363=0,$B363=0),
    F364,
  IF($B363=0,
    VLOOKUP($A363,ChapterTable!$1:$1048576,MATCH("최종"&amp;SUBSTITUTE(SUBSTITUTE(F$1,"standard",""),"|Float",""),ChapterTable!$1:$1,0),0),
  IF($B363=1,
    IF($L363=FALSE,
      VLOOKUP($A363,ChapterTable!$1:$1048576,MATCH("최종"&amp;SUBSTITUTE(SUBSTITUTE(F$1,"standard",""),"|Float",""),ChapterTable!$1:$1,0),0),
      VLOOKUP($A363-ChapterTable!$Q$11,ChapterTable!$1:$1048576,MATCH("최종"&amp;SUBSTITUTE(SUBSTITUTE(F$1,"standard",""),"|Float",""),ChapterTable!$1:$1,0),0)*ChapterTable!$Q$14
    ),
  OFFSET(F363,-$B363+IF($L363,1,0),0)*
    (VLOOKUP(SUBSTITUTE(SUBSTITUTE(F$1,"standard",""),"|Float","")&amp;"인게임누적곱배수",ChapterTable!$S:$T,2,0)^D363
    +VLOOKUP(SUBSTITUTE(SUBSTITUTE(F$1,"standard",""),"|Float","")&amp;"인게임누적합배수",ChapterTable!$S:$T,2,0)*D363)
  )
  )
  )
)</f>
        <v>2050.3125</v>
      </c>
      <c r="G363" t="s">
        <v>76</v>
      </c>
      <c r="J363" t="str">
        <f>IF(ISBLANK(I363),"",
IFERROR(VLOOKUP(I363,[1]StringTable!$1:$1048576,MATCH([1]StringTable!$B$1,[1]StringTable!$1:$1,0),0),
IFERROR(VLOOKUP(I363,[1]InApkStringTable!$1:$1048576,MATCH([1]InApkStringTable!$B$1,[1]InApkStringTable!$1:$1,0),0),
"스트링없음")))</f>
        <v/>
      </c>
      <c r="L363" t="b">
        <v>0</v>
      </c>
      <c r="M363" t="s">
        <v>24</v>
      </c>
      <c r="N363" t="str">
        <f>IF(ISBLANK(M363),"",IF(ISERROR(VLOOKUP(M363,MapTable!$A:$A,1,0)),"맵없음",""))</f>
        <v/>
      </c>
      <c r="O363">
        <f t="shared" si="21"/>
        <v>2</v>
      </c>
      <c r="Q363">
        <f t="shared" si="22"/>
        <v>2</v>
      </c>
      <c r="R363" t="b">
        <f t="shared" ca="1" si="23"/>
        <v>0</v>
      </c>
      <c r="T363" t="b">
        <f t="shared" ca="1" si="24"/>
        <v>0</v>
      </c>
      <c r="V363" t="str">
        <f>IF(ISBLANK(U363),"",IF(ISERROR(VLOOKUP(U363,MapTable!$A:$A,1,0)),"맵없음",""))</f>
        <v/>
      </c>
      <c r="X363" t="str">
        <f>IF(ISBLANK(W363),"",
IF(ISERROR(FIND(",",W363)),
  IF(ISERROR(VLOOKUP(W363,MapTable!$A:$A,1,0)),"맵없음",
  ""),
IF(ISERROR(FIND(",",W363,FIND(",",W363)+1)),
  IF(OR(ISERROR(VLOOKUP(LEFT(W363,FIND(",",W363)-1),MapTable!$A:$A,1,0)),ISERROR(VLOOKUP(TRIM(MID(W363,FIND(",",W363)+1,999)),MapTable!$A:$A,1,0))),"맵없음",
  ""),
IF(ISERROR(FIND(",",W363,FIND(",",W363,FIND(",",W363)+1)+1)),
  IF(OR(ISERROR(VLOOKUP(LEFT(W363,FIND(",",W363)-1),MapTable!$A:$A,1,0)),ISERROR(VLOOKUP(TRIM(MID(W363,FIND(",",W363)+1,FIND(",",W363,FIND(",",W363)+1)-FIND(",",W363)-1)),MapTable!$A:$A,1,0)),ISERROR(VLOOKUP(TRIM(MID(W363,FIND(",",W363,FIND(",",W363)+1)+1,999)),MapTable!$A:$A,1,0))),"맵없음",
  ""),
IF(ISERROR(FIND(",",W363,FIND(",",W363,FIND(",",W363,FIND(",",W363)+1)+1)+1)),
  IF(OR(ISERROR(VLOOKUP(LEFT(W363,FIND(",",W363)-1),MapTable!$A:$A,1,0)),ISERROR(VLOOKUP(TRIM(MID(W363,FIND(",",W363)+1,FIND(",",W363,FIND(",",W363)+1)-FIND(",",W363)-1)),MapTable!$A:$A,1,0)),ISERROR(VLOOKUP(TRIM(MID(W363,FIND(",",W363,FIND(",",W363)+1)+1,FIND(",",W363,FIND(",",W363,FIND(",",W363)+1)+1)-FIND(",",W363,FIND(",",W363)+1)-1)),MapTable!$A:$A,1,0)),ISERROR(VLOOKUP(TRIM(MID(W363,FIND(",",W363,FIND(",",W363,FIND(",",W363)+1)+1)+1,999)),MapTable!$A:$A,1,0))),"맵없음",
  ""),
)))))</f>
        <v/>
      </c>
      <c r="AC363" t="str">
        <f>IF(ISBLANK(AB363),"",IF(ISERROR(VLOOKUP(AB363,[3]DropTable!$A:$A,1,0)),"드랍없음",""))</f>
        <v/>
      </c>
      <c r="AE363" t="str">
        <f>IF(ISBLANK(AD363),"",IF(ISERROR(VLOOKUP(AD363,[3]DropTable!$A:$A,1,0)),"드랍없음",""))</f>
        <v/>
      </c>
      <c r="AG363">
        <v>9.8000000000000007</v>
      </c>
      <c r="AH363">
        <v>1</v>
      </c>
    </row>
    <row r="364" spans="1:34" x14ac:dyDescent="0.3">
      <c r="A364">
        <v>8</v>
      </c>
      <c r="B364">
        <v>18</v>
      </c>
      <c r="C364">
        <f>IF(OR($L364=TRUE,$A364=0,MOD($A364,ChapterTable!$S$20)&lt;&gt;0),
MAX(0,INT(($B364+ChapterTable!$Q$26+VLOOKUP(SUBSTITUTE(C$1,"성장단계","")&amp;"단계오프셋",ChapterTable!$S:$T,2,0))/ChapterTable!$Q$23)),
MAX(0,INT(($B364+ChapterTable!$S$26+VLOOKUP(SUBSTITUTE(C$1,"성장단계","")&amp;"보스단계오프셋",ChapterTable!$S:$T,2,0))/ChapterTable!$S$23)))</f>
        <v>2</v>
      </c>
      <c r="D364">
        <f>IF(OR($L364=TRUE,$A364=0,MOD($A364,ChapterTable!$S$20)&lt;&gt;0),
MAX(0,INT(($B364+ChapterTable!$Q$26+VLOOKUP(SUBSTITUTE(D$1,"성장단계","")&amp;"단계오프셋",ChapterTable!$S:$T,2,0))/ChapterTable!$Q$23)),
MAX(0,INT(($B364+ChapterTable!$S$26+VLOOKUP(SUBSTITUTE(D$1,"성장단계","")&amp;"보스단계오프셋",ChapterTable!$S:$T,2,0))/ChapterTable!$S$23)))</f>
        <v>1</v>
      </c>
      <c r="E364" s="1">
        <f ca="1">IF(AND($A364=0,$B364=1),
    VLOOKUP(1,ChapterTable!$1:$1048576,MATCH("최종"&amp;SUBSTITUTE(SUBSTITUTE(E$1,"standard",""),"|Float",""),ChapterTable!$1:$1,0),0)*ChapterTable!$Q$17,
  IF(AND($A364=0,$B364=0),
    E365,
  IF($B364=0,
    VLOOKUP($A364,ChapterTable!$1:$1048576,MATCH("최종"&amp;SUBSTITUTE(SUBSTITUTE(E$1,"standard",""),"|Float",""),ChapterTable!$1:$1,0),0),
  IF($B364=1,
    IF($L364=FALSE,
      VLOOKUP($A364,ChapterTable!$1:$1048576,MATCH("최종"&amp;SUBSTITUTE(SUBSTITUTE(E$1,"standard",""),"|Float",""),ChapterTable!$1:$1,0),0),
      VLOOKUP($A364-ChapterTable!$Q$11,ChapterTable!$1:$1048576,MATCH("최종"&amp;SUBSTITUTE(SUBSTITUTE(E$1,"standard",""),"|Float",""),ChapterTable!$1:$1,0),0)*ChapterTable!$Q$14
    ),
  OFFSET(E364,-$B364+IF($L364,1,0),0)*
    (VLOOKUP(SUBSTITUTE(SUBSTITUTE(E$1,"standard",""),"|Float","")&amp;"인게임누적곱배수",ChapterTable!$S:$T,2,0)^C364
    +VLOOKUP(SUBSTITUTE(SUBSTITUTE(E$1,"standard",""),"|Float","")&amp;"인게임누적합배수",ChapterTable!$S:$T,2,0)*C364)
  )
  )
  )
)</f>
        <v>5228.296875</v>
      </c>
      <c r="F364" s="1">
        <f ca="1">IF(AND($A364=0,$B364=1),
    VLOOKUP(1,ChapterTable!$1:$1048576,MATCH("최종"&amp;SUBSTITUTE(SUBSTITUTE(F$1,"standard",""),"|Float",""),ChapterTable!$1:$1,0),0)*ChapterTable!$Q$17,
  IF(AND($A364=0,$B364=0),
    F365,
  IF($B364=0,
    VLOOKUP($A364,ChapterTable!$1:$1048576,MATCH("최종"&amp;SUBSTITUTE(SUBSTITUTE(F$1,"standard",""),"|Float",""),ChapterTable!$1:$1,0),0),
  IF($B364=1,
    IF($L364=FALSE,
      VLOOKUP($A364,ChapterTable!$1:$1048576,MATCH("최종"&amp;SUBSTITUTE(SUBSTITUTE(F$1,"standard",""),"|Float",""),ChapterTable!$1:$1,0),0),
      VLOOKUP($A364-ChapterTable!$Q$11,ChapterTable!$1:$1048576,MATCH("최종"&amp;SUBSTITUTE(SUBSTITUTE(F$1,"standard",""),"|Float",""),ChapterTable!$1:$1,0),0)*ChapterTable!$Q$14
    ),
  OFFSET(F364,-$B364+IF($L364,1,0),0)*
    (VLOOKUP(SUBSTITUTE(SUBSTITUTE(F$1,"standard",""),"|Float","")&amp;"인게임누적곱배수",ChapterTable!$S:$T,2,0)^D364
    +VLOOKUP(SUBSTITUTE(SUBSTITUTE(F$1,"standard",""),"|Float","")&amp;"인게임누적합배수",ChapterTable!$S:$T,2,0)*D364)
  )
  )
  )
)</f>
        <v>2050.3125</v>
      </c>
      <c r="G364" t="s">
        <v>76</v>
      </c>
      <c r="J364" t="str">
        <f>IF(ISBLANK(I364),"",
IFERROR(VLOOKUP(I364,[1]StringTable!$1:$1048576,MATCH([1]StringTable!$B$1,[1]StringTable!$1:$1,0),0),
IFERROR(VLOOKUP(I364,[1]InApkStringTable!$1:$1048576,MATCH([1]InApkStringTable!$B$1,[1]InApkStringTable!$1:$1,0),0),
"스트링없음")))</f>
        <v/>
      </c>
      <c r="L364" t="b">
        <v>0</v>
      </c>
      <c r="M364" t="s">
        <v>24</v>
      </c>
      <c r="N364" t="str">
        <f>IF(ISBLANK(M364),"",IF(ISERROR(VLOOKUP(M364,MapTable!$A:$A,1,0)),"맵없음",""))</f>
        <v/>
      </c>
      <c r="O364">
        <f t="shared" si="21"/>
        <v>2</v>
      </c>
      <c r="Q364">
        <f t="shared" si="22"/>
        <v>2</v>
      </c>
      <c r="R364" t="b">
        <f t="shared" ca="1" si="23"/>
        <v>0</v>
      </c>
      <c r="T364" t="b">
        <f t="shared" ca="1" si="24"/>
        <v>0</v>
      </c>
      <c r="V364" t="str">
        <f>IF(ISBLANK(U364),"",IF(ISERROR(VLOOKUP(U364,MapTable!$A:$A,1,0)),"맵없음",""))</f>
        <v/>
      </c>
      <c r="X364" t="str">
        <f>IF(ISBLANK(W364),"",
IF(ISERROR(FIND(",",W364)),
  IF(ISERROR(VLOOKUP(W364,MapTable!$A:$A,1,0)),"맵없음",
  ""),
IF(ISERROR(FIND(",",W364,FIND(",",W364)+1)),
  IF(OR(ISERROR(VLOOKUP(LEFT(W364,FIND(",",W364)-1),MapTable!$A:$A,1,0)),ISERROR(VLOOKUP(TRIM(MID(W364,FIND(",",W364)+1,999)),MapTable!$A:$A,1,0))),"맵없음",
  ""),
IF(ISERROR(FIND(",",W364,FIND(",",W364,FIND(",",W364)+1)+1)),
  IF(OR(ISERROR(VLOOKUP(LEFT(W364,FIND(",",W364)-1),MapTable!$A:$A,1,0)),ISERROR(VLOOKUP(TRIM(MID(W364,FIND(",",W364)+1,FIND(",",W364,FIND(",",W364)+1)-FIND(",",W364)-1)),MapTable!$A:$A,1,0)),ISERROR(VLOOKUP(TRIM(MID(W364,FIND(",",W364,FIND(",",W364)+1)+1,999)),MapTable!$A:$A,1,0))),"맵없음",
  ""),
IF(ISERROR(FIND(",",W364,FIND(",",W364,FIND(",",W364,FIND(",",W364)+1)+1)+1)),
  IF(OR(ISERROR(VLOOKUP(LEFT(W364,FIND(",",W364)-1),MapTable!$A:$A,1,0)),ISERROR(VLOOKUP(TRIM(MID(W364,FIND(",",W364)+1,FIND(",",W364,FIND(",",W364)+1)-FIND(",",W364)-1)),MapTable!$A:$A,1,0)),ISERROR(VLOOKUP(TRIM(MID(W364,FIND(",",W364,FIND(",",W364)+1)+1,FIND(",",W364,FIND(",",W364,FIND(",",W364)+1)+1)-FIND(",",W364,FIND(",",W364)+1)-1)),MapTable!$A:$A,1,0)),ISERROR(VLOOKUP(TRIM(MID(W364,FIND(",",W364,FIND(",",W364,FIND(",",W364)+1)+1)+1,999)),MapTable!$A:$A,1,0))),"맵없음",
  ""),
)))))</f>
        <v/>
      </c>
      <c r="AC364" t="str">
        <f>IF(ISBLANK(AB364),"",IF(ISERROR(VLOOKUP(AB364,[3]DropTable!$A:$A,1,0)),"드랍없음",""))</f>
        <v/>
      </c>
      <c r="AE364" t="str">
        <f>IF(ISBLANK(AD364),"",IF(ISERROR(VLOOKUP(AD364,[3]DropTable!$A:$A,1,0)),"드랍없음",""))</f>
        <v/>
      </c>
      <c r="AG364">
        <v>9.8000000000000007</v>
      </c>
      <c r="AH364">
        <v>1</v>
      </c>
    </row>
    <row r="365" spans="1:34" x14ac:dyDescent="0.3">
      <c r="A365">
        <v>8</v>
      </c>
      <c r="B365">
        <v>19</v>
      </c>
      <c r="C365">
        <f>IF(OR($L365=TRUE,$A365=0,MOD($A365,ChapterTable!$S$20)&lt;&gt;0),
MAX(0,INT(($B365+ChapterTable!$Q$26+VLOOKUP(SUBSTITUTE(C$1,"성장단계","")&amp;"단계오프셋",ChapterTable!$S:$T,2,0))/ChapterTable!$Q$23)),
MAX(0,INT(($B365+ChapterTable!$S$26+VLOOKUP(SUBSTITUTE(C$1,"성장단계","")&amp;"보스단계오프셋",ChapterTable!$S:$T,2,0))/ChapterTable!$S$23)))</f>
        <v>2</v>
      </c>
      <c r="D365">
        <f>IF(OR($L365=TRUE,$A365=0,MOD($A365,ChapterTable!$S$20)&lt;&gt;0),
MAX(0,INT(($B365+ChapterTable!$Q$26+VLOOKUP(SUBSTITUTE(D$1,"성장단계","")&amp;"단계오프셋",ChapterTable!$S:$T,2,0))/ChapterTable!$Q$23)),
MAX(0,INT(($B365+ChapterTable!$S$26+VLOOKUP(SUBSTITUTE(D$1,"성장단계","")&amp;"보스단계오프셋",ChapterTable!$S:$T,2,0))/ChapterTable!$S$23)))</f>
        <v>1</v>
      </c>
      <c r="E365" s="1">
        <f ca="1">IF(AND($A365=0,$B365=1),
    VLOOKUP(1,ChapterTable!$1:$1048576,MATCH("최종"&amp;SUBSTITUTE(SUBSTITUTE(E$1,"standard",""),"|Float",""),ChapterTable!$1:$1,0),0)*ChapterTable!$Q$17,
  IF(AND($A365=0,$B365=0),
    E366,
  IF($B365=0,
    VLOOKUP($A365,ChapterTable!$1:$1048576,MATCH("최종"&amp;SUBSTITUTE(SUBSTITUTE(E$1,"standard",""),"|Float",""),ChapterTable!$1:$1,0),0),
  IF($B365=1,
    IF($L365=FALSE,
      VLOOKUP($A365,ChapterTable!$1:$1048576,MATCH("최종"&amp;SUBSTITUTE(SUBSTITUTE(E$1,"standard",""),"|Float",""),ChapterTable!$1:$1,0),0),
      VLOOKUP($A365-ChapterTable!$Q$11,ChapterTable!$1:$1048576,MATCH("최종"&amp;SUBSTITUTE(SUBSTITUTE(E$1,"standard",""),"|Float",""),ChapterTable!$1:$1,0),0)*ChapterTable!$Q$14
    ),
  OFFSET(E365,-$B365+IF($L365,1,0),0)*
    (VLOOKUP(SUBSTITUTE(SUBSTITUTE(E$1,"standard",""),"|Float","")&amp;"인게임누적곱배수",ChapterTable!$S:$T,2,0)^C365
    +VLOOKUP(SUBSTITUTE(SUBSTITUTE(E$1,"standard",""),"|Float","")&amp;"인게임누적합배수",ChapterTable!$S:$T,2,0)*C365)
  )
  )
  )
)</f>
        <v>5228.296875</v>
      </c>
      <c r="F365" s="1">
        <f ca="1">IF(AND($A365=0,$B365=1),
    VLOOKUP(1,ChapterTable!$1:$1048576,MATCH("최종"&amp;SUBSTITUTE(SUBSTITUTE(F$1,"standard",""),"|Float",""),ChapterTable!$1:$1,0),0)*ChapterTable!$Q$17,
  IF(AND($A365=0,$B365=0),
    F366,
  IF($B365=0,
    VLOOKUP($A365,ChapterTable!$1:$1048576,MATCH("최종"&amp;SUBSTITUTE(SUBSTITUTE(F$1,"standard",""),"|Float",""),ChapterTable!$1:$1,0),0),
  IF($B365=1,
    IF($L365=FALSE,
      VLOOKUP($A365,ChapterTable!$1:$1048576,MATCH("최종"&amp;SUBSTITUTE(SUBSTITUTE(F$1,"standard",""),"|Float",""),ChapterTable!$1:$1,0),0),
      VLOOKUP($A365-ChapterTable!$Q$11,ChapterTable!$1:$1048576,MATCH("최종"&amp;SUBSTITUTE(SUBSTITUTE(F$1,"standard",""),"|Float",""),ChapterTable!$1:$1,0),0)*ChapterTable!$Q$14
    ),
  OFFSET(F365,-$B365+IF($L365,1,0),0)*
    (VLOOKUP(SUBSTITUTE(SUBSTITUTE(F$1,"standard",""),"|Float","")&amp;"인게임누적곱배수",ChapterTable!$S:$T,2,0)^D365
    +VLOOKUP(SUBSTITUTE(SUBSTITUTE(F$1,"standard",""),"|Float","")&amp;"인게임누적합배수",ChapterTable!$S:$T,2,0)*D365)
  )
  )
  )
)</f>
        <v>2050.3125</v>
      </c>
      <c r="G365" t="s">
        <v>76</v>
      </c>
      <c r="J365" t="str">
        <f>IF(ISBLANK(I365),"",
IFERROR(VLOOKUP(I365,[1]StringTable!$1:$1048576,MATCH([1]StringTable!$B$1,[1]StringTable!$1:$1,0),0),
IFERROR(VLOOKUP(I365,[1]InApkStringTable!$1:$1048576,MATCH([1]InApkStringTable!$B$1,[1]InApkStringTable!$1:$1,0),0),
"스트링없음")))</f>
        <v/>
      </c>
      <c r="L365" t="b">
        <v>0</v>
      </c>
      <c r="M365" t="s">
        <v>24</v>
      </c>
      <c r="N365" t="str">
        <f>IF(ISBLANK(M365),"",IF(ISERROR(VLOOKUP(M365,MapTable!$A:$A,1,0)),"맵없음",""))</f>
        <v/>
      </c>
      <c r="O365">
        <f t="shared" si="21"/>
        <v>92</v>
      </c>
      <c r="Q365">
        <f t="shared" si="22"/>
        <v>92</v>
      </c>
      <c r="R365" t="b">
        <f t="shared" ca="1" si="23"/>
        <v>1</v>
      </c>
      <c r="T365" t="b">
        <f t="shared" ca="1" si="24"/>
        <v>1</v>
      </c>
      <c r="V365" t="str">
        <f>IF(ISBLANK(U365),"",IF(ISERROR(VLOOKUP(U365,MapTable!$A:$A,1,0)),"맵없음",""))</f>
        <v/>
      </c>
      <c r="X365" t="str">
        <f>IF(ISBLANK(W365),"",
IF(ISERROR(FIND(",",W365)),
  IF(ISERROR(VLOOKUP(W365,MapTable!$A:$A,1,0)),"맵없음",
  ""),
IF(ISERROR(FIND(",",W365,FIND(",",W365)+1)),
  IF(OR(ISERROR(VLOOKUP(LEFT(W365,FIND(",",W365)-1),MapTable!$A:$A,1,0)),ISERROR(VLOOKUP(TRIM(MID(W365,FIND(",",W365)+1,999)),MapTable!$A:$A,1,0))),"맵없음",
  ""),
IF(ISERROR(FIND(",",W365,FIND(",",W365,FIND(",",W365)+1)+1)),
  IF(OR(ISERROR(VLOOKUP(LEFT(W365,FIND(",",W365)-1),MapTable!$A:$A,1,0)),ISERROR(VLOOKUP(TRIM(MID(W365,FIND(",",W365)+1,FIND(",",W365,FIND(",",W365)+1)-FIND(",",W365)-1)),MapTable!$A:$A,1,0)),ISERROR(VLOOKUP(TRIM(MID(W365,FIND(",",W365,FIND(",",W365)+1)+1,999)),MapTable!$A:$A,1,0))),"맵없음",
  ""),
IF(ISERROR(FIND(",",W365,FIND(",",W365,FIND(",",W365,FIND(",",W365)+1)+1)+1)),
  IF(OR(ISERROR(VLOOKUP(LEFT(W365,FIND(",",W365)-1),MapTable!$A:$A,1,0)),ISERROR(VLOOKUP(TRIM(MID(W365,FIND(",",W365)+1,FIND(",",W365,FIND(",",W365)+1)-FIND(",",W365)-1)),MapTable!$A:$A,1,0)),ISERROR(VLOOKUP(TRIM(MID(W365,FIND(",",W365,FIND(",",W365)+1)+1,FIND(",",W365,FIND(",",W365,FIND(",",W365)+1)+1)-FIND(",",W365,FIND(",",W365)+1)-1)),MapTable!$A:$A,1,0)),ISERROR(VLOOKUP(TRIM(MID(W365,FIND(",",W365,FIND(",",W365,FIND(",",W365)+1)+1)+1,999)),MapTable!$A:$A,1,0))),"맵없음",
  ""),
)))))</f>
        <v/>
      </c>
      <c r="AC365" t="str">
        <f>IF(ISBLANK(AB365),"",IF(ISERROR(VLOOKUP(AB365,[3]DropTable!$A:$A,1,0)),"드랍없음",""))</f>
        <v/>
      </c>
      <c r="AE365" t="str">
        <f>IF(ISBLANK(AD365),"",IF(ISERROR(VLOOKUP(AD365,[3]DropTable!$A:$A,1,0)),"드랍없음",""))</f>
        <v/>
      </c>
      <c r="AG365">
        <v>9.8000000000000007</v>
      </c>
      <c r="AH365">
        <v>1</v>
      </c>
    </row>
    <row r="366" spans="1:34" x14ac:dyDescent="0.3">
      <c r="A366">
        <v>8</v>
      </c>
      <c r="B366">
        <v>20</v>
      </c>
      <c r="C366">
        <f>IF(OR($L366=TRUE,$A366=0,MOD($A366,ChapterTable!$S$20)&lt;&gt;0),
MAX(0,INT(($B366+ChapterTable!$Q$26+VLOOKUP(SUBSTITUTE(C$1,"성장단계","")&amp;"단계오프셋",ChapterTable!$S:$T,2,0))/ChapterTable!$Q$23)),
MAX(0,INT(($B366+ChapterTable!$S$26+VLOOKUP(SUBSTITUTE(C$1,"성장단계","")&amp;"보스단계오프셋",ChapterTable!$S:$T,2,0))/ChapterTable!$S$23)))</f>
        <v>2</v>
      </c>
      <c r="D366">
        <f>IF(OR($L366=TRUE,$A366=0,MOD($A366,ChapterTable!$S$20)&lt;&gt;0),
MAX(0,INT(($B366+ChapterTable!$Q$26+VLOOKUP(SUBSTITUTE(D$1,"성장단계","")&amp;"단계오프셋",ChapterTable!$S:$T,2,0))/ChapterTable!$Q$23)),
MAX(0,INT(($B366+ChapterTable!$S$26+VLOOKUP(SUBSTITUTE(D$1,"성장단계","")&amp;"보스단계오프셋",ChapterTable!$S:$T,2,0))/ChapterTable!$S$23)))</f>
        <v>1</v>
      </c>
      <c r="E366" s="1">
        <f ca="1">IF(AND($A366=0,$B366=1),
    VLOOKUP(1,ChapterTable!$1:$1048576,MATCH("최종"&amp;SUBSTITUTE(SUBSTITUTE(E$1,"standard",""),"|Float",""),ChapterTable!$1:$1,0),0)*ChapterTable!$Q$17,
  IF(AND($A366=0,$B366=0),
    E367,
  IF($B366=0,
    VLOOKUP($A366,ChapterTable!$1:$1048576,MATCH("최종"&amp;SUBSTITUTE(SUBSTITUTE(E$1,"standard",""),"|Float",""),ChapterTable!$1:$1,0),0),
  IF($B366=1,
    IF($L366=FALSE,
      VLOOKUP($A366,ChapterTable!$1:$1048576,MATCH("최종"&amp;SUBSTITUTE(SUBSTITUTE(E$1,"standard",""),"|Float",""),ChapterTable!$1:$1,0),0),
      VLOOKUP($A366-ChapterTable!$Q$11,ChapterTable!$1:$1048576,MATCH("최종"&amp;SUBSTITUTE(SUBSTITUTE(E$1,"standard",""),"|Float",""),ChapterTable!$1:$1,0),0)*ChapterTable!$Q$14
    ),
  OFFSET(E366,-$B366+IF($L366,1,0),0)*
    (VLOOKUP(SUBSTITUTE(SUBSTITUTE(E$1,"standard",""),"|Float","")&amp;"인게임누적곱배수",ChapterTable!$S:$T,2,0)^C366
    +VLOOKUP(SUBSTITUTE(SUBSTITUTE(E$1,"standard",""),"|Float","")&amp;"인게임누적합배수",ChapterTable!$S:$T,2,0)*C366)
  )
  )
  )
)</f>
        <v>5228.296875</v>
      </c>
      <c r="F366" s="1">
        <f ca="1">IF(AND($A366=0,$B366=1),
    VLOOKUP(1,ChapterTable!$1:$1048576,MATCH("최종"&amp;SUBSTITUTE(SUBSTITUTE(F$1,"standard",""),"|Float",""),ChapterTable!$1:$1,0),0)*ChapterTable!$Q$17,
  IF(AND($A366=0,$B366=0),
    F367,
  IF($B366=0,
    VLOOKUP($A366,ChapterTable!$1:$1048576,MATCH("최종"&amp;SUBSTITUTE(SUBSTITUTE(F$1,"standard",""),"|Float",""),ChapterTable!$1:$1,0),0),
  IF($B366=1,
    IF($L366=FALSE,
      VLOOKUP($A366,ChapterTable!$1:$1048576,MATCH("최종"&amp;SUBSTITUTE(SUBSTITUTE(F$1,"standard",""),"|Float",""),ChapterTable!$1:$1,0),0),
      VLOOKUP($A366-ChapterTable!$Q$11,ChapterTable!$1:$1048576,MATCH("최종"&amp;SUBSTITUTE(SUBSTITUTE(F$1,"standard",""),"|Float",""),ChapterTable!$1:$1,0),0)*ChapterTable!$Q$14
    ),
  OFFSET(F366,-$B366+IF($L366,1,0),0)*
    (VLOOKUP(SUBSTITUTE(SUBSTITUTE(F$1,"standard",""),"|Float","")&amp;"인게임누적곱배수",ChapterTable!$S:$T,2,0)^D366
    +VLOOKUP(SUBSTITUTE(SUBSTITUTE(F$1,"standard",""),"|Float","")&amp;"인게임누적합배수",ChapterTable!$S:$T,2,0)*D366)
  )
  )
  )
)</f>
        <v>2050.3125</v>
      </c>
      <c r="G366" t="s">
        <v>76</v>
      </c>
      <c r="J366" t="str">
        <f>IF(ISBLANK(I366),"",
IFERROR(VLOOKUP(I366,[1]StringTable!$1:$1048576,MATCH([1]StringTable!$B$1,[1]StringTable!$1:$1,0),0),
IFERROR(VLOOKUP(I366,[1]InApkStringTable!$1:$1048576,MATCH([1]InApkStringTable!$B$1,[1]InApkStringTable!$1:$1,0),0),
"스트링없음")))</f>
        <v/>
      </c>
      <c r="L366" t="b">
        <v>0</v>
      </c>
      <c r="M366" t="s">
        <v>24</v>
      </c>
      <c r="N366" t="str">
        <f>IF(ISBLANK(M366),"",IF(ISERROR(VLOOKUP(M366,MapTable!$A:$A,1,0)),"맵없음",""))</f>
        <v/>
      </c>
      <c r="O366">
        <f t="shared" si="21"/>
        <v>21</v>
      </c>
      <c r="Q366">
        <f t="shared" si="22"/>
        <v>21</v>
      </c>
      <c r="R366" t="b">
        <f t="shared" ca="1" si="23"/>
        <v>0</v>
      </c>
      <c r="T366" t="b">
        <f t="shared" ca="1" si="24"/>
        <v>0</v>
      </c>
      <c r="V366" t="str">
        <f>IF(ISBLANK(U366),"",IF(ISERROR(VLOOKUP(U366,MapTable!$A:$A,1,0)),"맵없음",""))</f>
        <v/>
      </c>
      <c r="X366" t="str">
        <f>IF(ISBLANK(W366),"",
IF(ISERROR(FIND(",",W366)),
  IF(ISERROR(VLOOKUP(W366,MapTable!$A:$A,1,0)),"맵없음",
  ""),
IF(ISERROR(FIND(",",W366,FIND(",",W366)+1)),
  IF(OR(ISERROR(VLOOKUP(LEFT(W366,FIND(",",W366)-1),MapTable!$A:$A,1,0)),ISERROR(VLOOKUP(TRIM(MID(W366,FIND(",",W366)+1,999)),MapTable!$A:$A,1,0))),"맵없음",
  ""),
IF(ISERROR(FIND(",",W366,FIND(",",W366,FIND(",",W366)+1)+1)),
  IF(OR(ISERROR(VLOOKUP(LEFT(W366,FIND(",",W366)-1),MapTable!$A:$A,1,0)),ISERROR(VLOOKUP(TRIM(MID(W366,FIND(",",W366)+1,FIND(",",W366,FIND(",",W366)+1)-FIND(",",W366)-1)),MapTable!$A:$A,1,0)),ISERROR(VLOOKUP(TRIM(MID(W366,FIND(",",W366,FIND(",",W366)+1)+1,999)),MapTable!$A:$A,1,0))),"맵없음",
  ""),
IF(ISERROR(FIND(",",W366,FIND(",",W366,FIND(",",W366,FIND(",",W366)+1)+1)+1)),
  IF(OR(ISERROR(VLOOKUP(LEFT(W366,FIND(",",W366)-1),MapTable!$A:$A,1,0)),ISERROR(VLOOKUP(TRIM(MID(W366,FIND(",",W366)+1,FIND(",",W366,FIND(",",W366)+1)-FIND(",",W366)-1)),MapTable!$A:$A,1,0)),ISERROR(VLOOKUP(TRIM(MID(W366,FIND(",",W366,FIND(",",W366)+1)+1,FIND(",",W366,FIND(",",W366,FIND(",",W366)+1)+1)-FIND(",",W366,FIND(",",W366)+1)-1)),MapTable!$A:$A,1,0)),ISERROR(VLOOKUP(TRIM(MID(W366,FIND(",",W366,FIND(",",W366,FIND(",",W366)+1)+1)+1,999)),MapTable!$A:$A,1,0))),"맵없음",
  ""),
)))))</f>
        <v/>
      </c>
      <c r="AC366" t="str">
        <f>IF(ISBLANK(AB366),"",IF(ISERROR(VLOOKUP(AB366,[3]DropTable!$A:$A,1,0)),"드랍없음",""))</f>
        <v/>
      </c>
      <c r="AE366" t="str">
        <f>IF(ISBLANK(AD366),"",IF(ISERROR(VLOOKUP(AD366,[3]DropTable!$A:$A,1,0)),"드랍없음",""))</f>
        <v/>
      </c>
      <c r="AG366">
        <v>9.8000000000000007</v>
      </c>
      <c r="AH366">
        <v>1</v>
      </c>
    </row>
    <row r="367" spans="1:34" x14ac:dyDescent="0.3">
      <c r="A367">
        <v>8</v>
      </c>
      <c r="B367">
        <v>21</v>
      </c>
      <c r="C367">
        <f>IF(OR($L367=TRUE,$A367=0,MOD($A367,ChapterTable!$S$20)&lt;&gt;0),
MAX(0,INT(($B367+ChapterTable!$Q$26+VLOOKUP(SUBSTITUTE(C$1,"성장단계","")&amp;"단계오프셋",ChapterTable!$S:$T,2,0))/ChapterTable!$Q$23)),
MAX(0,INT(($B367+ChapterTable!$S$26+VLOOKUP(SUBSTITUTE(C$1,"성장단계","")&amp;"보스단계오프셋",ChapterTable!$S:$T,2,0))/ChapterTable!$S$23)))</f>
        <v>2</v>
      </c>
      <c r="D367">
        <f>IF(OR($L367=TRUE,$A367=0,MOD($A367,ChapterTable!$S$20)&lt;&gt;0),
MAX(0,INT(($B367+ChapterTable!$Q$26+VLOOKUP(SUBSTITUTE(D$1,"성장단계","")&amp;"단계오프셋",ChapterTable!$S:$T,2,0))/ChapterTable!$Q$23)),
MAX(0,INT(($B367+ChapterTable!$S$26+VLOOKUP(SUBSTITUTE(D$1,"성장단계","")&amp;"보스단계오프셋",ChapterTable!$S:$T,2,0))/ChapterTable!$S$23)))</f>
        <v>2</v>
      </c>
      <c r="E367" s="1">
        <f ca="1">IF(AND($A367=0,$B367=1),
    VLOOKUP(1,ChapterTable!$1:$1048576,MATCH("최종"&amp;SUBSTITUTE(SUBSTITUTE(E$1,"standard",""),"|Float",""),ChapterTable!$1:$1,0),0)*ChapterTable!$Q$17,
  IF(AND($A367=0,$B367=0),
    E368,
  IF($B367=0,
    VLOOKUP($A367,ChapterTable!$1:$1048576,MATCH("최종"&amp;SUBSTITUTE(SUBSTITUTE(E$1,"standard",""),"|Float",""),ChapterTable!$1:$1,0),0),
  IF($B367=1,
    IF($L367=FALSE,
      VLOOKUP($A367,ChapterTable!$1:$1048576,MATCH("최종"&amp;SUBSTITUTE(SUBSTITUTE(E$1,"standard",""),"|Float",""),ChapterTable!$1:$1,0),0),
      VLOOKUP($A367-ChapterTable!$Q$11,ChapterTable!$1:$1048576,MATCH("최종"&amp;SUBSTITUTE(SUBSTITUTE(E$1,"standard",""),"|Float",""),ChapterTable!$1:$1,0),0)*ChapterTable!$Q$14
    ),
  OFFSET(E367,-$B367+IF($L367,1,0),0)*
    (VLOOKUP(SUBSTITUTE(SUBSTITUTE(E$1,"standard",""),"|Float","")&amp;"인게임누적곱배수",ChapterTable!$S:$T,2,0)^C367
    +VLOOKUP(SUBSTITUTE(SUBSTITUTE(E$1,"standard",""),"|Float","")&amp;"인게임누적합배수",ChapterTable!$S:$T,2,0)*C367)
  )
  )
  )
)</f>
        <v>5228.296875</v>
      </c>
      <c r="F367" s="1">
        <f ca="1">IF(AND($A367=0,$B367=1),
    VLOOKUP(1,ChapterTable!$1:$1048576,MATCH("최종"&amp;SUBSTITUTE(SUBSTITUTE(F$1,"standard",""),"|Float",""),ChapterTable!$1:$1,0),0)*ChapterTable!$Q$17,
  IF(AND($A367=0,$B367=0),
    F368,
  IF($B367=0,
    VLOOKUP($A367,ChapterTable!$1:$1048576,MATCH("최종"&amp;SUBSTITUTE(SUBSTITUTE(F$1,"standard",""),"|Float",""),ChapterTable!$1:$1,0),0),
  IF($B367=1,
    IF($L367=FALSE,
      VLOOKUP($A367,ChapterTable!$1:$1048576,MATCH("최종"&amp;SUBSTITUTE(SUBSTITUTE(F$1,"standard",""),"|Float",""),ChapterTable!$1:$1,0),0),
      VLOOKUP($A367-ChapterTable!$Q$11,ChapterTable!$1:$1048576,MATCH("최종"&amp;SUBSTITUTE(SUBSTITUTE(F$1,"standard",""),"|Float",""),ChapterTable!$1:$1,0),0)*ChapterTable!$Q$14
    ),
  OFFSET(F367,-$B367+IF($L367,1,0),0)*
    (VLOOKUP(SUBSTITUTE(SUBSTITUTE(F$1,"standard",""),"|Float","")&amp;"인게임누적곱배수",ChapterTable!$S:$T,2,0)^D367
    +VLOOKUP(SUBSTITUTE(SUBSTITUTE(F$1,"standard",""),"|Float","")&amp;"인게임누적합배수",ChapterTable!$S:$T,2,0)*D367)
  )
  )
  )
)</f>
        <v>2392.03125</v>
      </c>
      <c r="G367" t="s">
        <v>76</v>
      </c>
      <c r="J367" t="str">
        <f>IF(ISBLANK(I367),"",
IFERROR(VLOOKUP(I367,[1]StringTable!$1:$1048576,MATCH([1]StringTable!$B$1,[1]StringTable!$1:$1,0),0),
IFERROR(VLOOKUP(I367,[1]InApkStringTable!$1:$1048576,MATCH([1]InApkStringTable!$B$1,[1]InApkStringTable!$1:$1,0),0),
"스트링없음")))</f>
        <v/>
      </c>
      <c r="L367" t="b">
        <v>0</v>
      </c>
      <c r="M367" t="s">
        <v>24</v>
      </c>
      <c r="N367" t="str">
        <f>IF(ISBLANK(M367),"",IF(ISERROR(VLOOKUP(M367,MapTable!$A:$A,1,0)),"맵없음",""))</f>
        <v/>
      </c>
      <c r="O367">
        <f t="shared" si="21"/>
        <v>3</v>
      </c>
      <c r="Q367">
        <f t="shared" si="22"/>
        <v>3</v>
      </c>
      <c r="R367" t="b">
        <f t="shared" ca="1" si="23"/>
        <v>0</v>
      </c>
      <c r="T367" t="b">
        <f t="shared" ca="1" si="24"/>
        <v>0</v>
      </c>
      <c r="V367" t="str">
        <f>IF(ISBLANK(U367),"",IF(ISERROR(VLOOKUP(U367,MapTable!$A:$A,1,0)),"맵없음",""))</f>
        <v/>
      </c>
      <c r="X367" t="str">
        <f>IF(ISBLANK(W367),"",
IF(ISERROR(FIND(",",W367)),
  IF(ISERROR(VLOOKUP(W367,MapTable!$A:$A,1,0)),"맵없음",
  ""),
IF(ISERROR(FIND(",",W367,FIND(",",W367)+1)),
  IF(OR(ISERROR(VLOOKUP(LEFT(W367,FIND(",",W367)-1),MapTable!$A:$A,1,0)),ISERROR(VLOOKUP(TRIM(MID(W367,FIND(",",W367)+1,999)),MapTable!$A:$A,1,0))),"맵없음",
  ""),
IF(ISERROR(FIND(",",W367,FIND(",",W367,FIND(",",W367)+1)+1)),
  IF(OR(ISERROR(VLOOKUP(LEFT(W367,FIND(",",W367)-1),MapTable!$A:$A,1,0)),ISERROR(VLOOKUP(TRIM(MID(W367,FIND(",",W367)+1,FIND(",",W367,FIND(",",W367)+1)-FIND(",",W367)-1)),MapTable!$A:$A,1,0)),ISERROR(VLOOKUP(TRIM(MID(W367,FIND(",",W367,FIND(",",W367)+1)+1,999)),MapTable!$A:$A,1,0))),"맵없음",
  ""),
IF(ISERROR(FIND(",",W367,FIND(",",W367,FIND(",",W367,FIND(",",W367)+1)+1)+1)),
  IF(OR(ISERROR(VLOOKUP(LEFT(W367,FIND(",",W367)-1),MapTable!$A:$A,1,0)),ISERROR(VLOOKUP(TRIM(MID(W367,FIND(",",W367)+1,FIND(",",W367,FIND(",",W367)+1)-FIND(",",W367)-1)),MapTable!$A:$A,1,0)),ISERROR(VLOOKUP(TRIM(MID(W367,FIND(",",W367,FIND(",",W367)+1)+1,FIND(",",W367,FIND(",",W367,FIND(",",W367)+1)+1)-FIND(",",W367,FIND(",",W367)+1)-1)),MapTable!$A:$A,1,0)),ISERROR(VLOOKUP(TRIM(MID(W367,FIND(",",W367,FIND(",",W367,FIND(",",W367)+1)+1)+1,999)),MapTable!$A:$A,1,0))),"맵없음",
  ""),
)))))</f>
        <v/>
      </c>
      <c r="AC367" t="str">
        <f>IF(ISBLANK(AB367),"",IF(ISERROR(VLOOKUP(AB367,[3]DropTable!$A:$A,1,0)),"드랍없음",""))</f>
        <v/>
      </c>
      <c r="AE367" t="str">
        <f>IF(ISBLANK(AD367),"",IF(ISERROR(VLOOKUP(AD367,[3]DropTable!$A:$A,1,0)),"드랍없음",""))</f>
        <v/>
      </c>
      <c r="AG367">
        <v>9.8000000000000007</v>
      </c>
      <c r="AH367">
        <v>1</v>
      </c>
    </row>
    <row r="368" spans="1:34" x14ac:dyDescent="0.3">
      <c r="A368">
        <v>8</v>
      </c>
      <c r="B368">
        <v>22</v>
      </c>
      <c r="C368">
        <f>IF(OR($L368=TRUE,$A368=0,MOD($A368,ChapterTable!$S$20)&lt;&gt;0),
MAX(0,INT(($B368+ChapterTable!$Q$26+VLOOKUP(SUBSTITUTE(C$1,"성장단계","")&amp;"단계오프셋",ChapterTable!$S:$T,2,0))/ChapterTable!$Q$23)),
MAX(0,INT(($B368+ChapterTable!$S$26+VLOOKUP(SUBSTITUTE(C$1,"성장단계","")&amp;"보스단계오프셋",ChapterTable!$S:$T,2,0))/ChapterTable!$S$23)))</f>
        <v>2</v>
      </c>
      <c r="D368">
        <f>IF(OR($L368=TRUE,$A368=0,MOD($A368,ChapterTable!$S$20)&lt;&gt;0),
MAX(0,INT(($B368+ChapterTable!$Q$26+VLOOKUP(SUBSTITUTE(D$1,"성장단계","")&amp;"단계오프셋",ChapterTable!$S:$T,2,0))/ChapterTable!$Q$23)),
MAX(0,INT(($B368+ChapterTable!$S$26+VLOOKUP(SUBSTITUTE(D$1,"성장단계","")&amp;"보스단계오프셋",ChapterTable!$S:$T,2,0))/ChapterTable!$S$23)))</f>
        <v>2</v>
      </c>
      <c r="E368" s="1">
        <f ca="1">IF(AND($A368=0,$B368=1),
    VLOOKUP(1,ChapterTable!$1:$1048576,MATCH("최종"&amp;SUBSTITUTE(SUBSTITUTE(E$1,"standard",""),"|Float",""),ChapterTable!$1:$1,0),0)*ChapterTable!$Q$17,
  IF(AND($A368=0,$B368=0),
    E369,
  IF($B368=0,
    VLOOKUP($A368,ChapterTable!$1:$1048576,MATCH("최종"&amp;SUBSTITUTE(SUBSTITUTE(E$1,"standard",""),"|Float",""),ChapterTable!$1:$1,0),0),
  IF($B368=1,
    IF($L368=FALSE,
      VLOOKUP($A368,ChapterTable!$1:$1048576,MATCH("최종"&amp;SUBSTITUTE(SUBSTITUTE(E$1,"standard",""),"|Float",""),ChapterTable!$1:$1,0),0),
      VLOOKUP($A368-ChapterTable!$Q$11,ChapterTable!$1:$1048576,MATCH("최종"&amp;SUBSTITUTE(SUBSTITUTE(E$1,"standard",""),"|Float",""),ChapterTable!$1:$1,0),0)*ChapterTable!$Q$14
    ),
  OFFSET(E368,-$B368+IF($L368,1,0),0)*
    (VLOOKUP(SUBSTITUTE(SUBSTITUTE(E$1,"standard",""),"|Float","")&amp;"인게임누적곱배수",ChapterTable!$S:$T,2,0)^C368
    +VLOOKUP(SUBSTITUTE(SUBSTITUTE(E$1,"standard",""),"|Float","")&amp;"인게임누적합배수",ChapterTable!$S:$T,2,0)*C368)
  )
  )
  )
)</f>
        <v>5228.296875</v>
      </c>
      <c r="F368" s="1">
        <f ca="1">IF(AND($A368=0,$B368=1),
    VLOOKUP(1,ChapterTable!$1:$1048576,MATCH("최종"&amp;SUBSTITUTE(SUBSTITUTE(F$1,"standard",""),"|Float",""),ChapterTable!$1:$1,0),0)*ChapterTable!$Q$17,
  IF(AND($A368=0,$B368=0),
    F369,
  IF($B368=0,
    VLOOKUP($A368,ChapterTable!$1:$1048576,MATCH("최종"&amp;SUBSTITUTE(SUBSTITUTE(F$1,"standard",""),"|Float",""),ChapterTable!$1:$1,0),0),
  IF($B368=1,
    IF($L368=FALSE,
      VLOOKUP($A368,ChapterTable!$1:$1048576,MATCH("최종"&amp;SUBSTITUTE(SUBSTITUTE(F$1,"standard",""),"|Float",""),ChapterTable!$1:$1,0),0),
      VLOOKUP($A368-ChapterTable!$Q$11,ChapterTable!$1:$1048576,MATCH("최종"&amp;SUBSTITUTE(SUBSTITUTE(F$1,"standard",""),"|Float",""),ChapterTable!$1:$1,0),0)*ChapterTable!$Q$14
    ),
  OFFSET(F368,-$B368+IF($L368,1,0),0)*
    (VLOOKUP(SUBSTITUTE(SUBSTITUTE(F$1,"standard",""),"|Float","")&amp;"인게임누적곱배수",ChapterTable!$S:$T,2,0)^D368
    +VLOOKUP(SUBSTITUTE(SUBSTITUTE(F$1,"standard",""),"|Float","")&amp;"인게임누적합배수",ChapterTable!$S:$T,2,0)*D368)
  )
  )
  )
)</f>
        <v>2392.03125</v>
      </c>
      <c r="G368" t="s">
        <v>76</v>
      </c>
      <c r="J368" t="str">
        <f>IF(ISBLANK(I368),"",
IFERROR(VLOOKUP(I368,[1]StringTable!$1:$1048576,MATCH([1]StringTable!$B$1,[1]StringTable!$1:$1,0),0),
IFERROR(VLOOKUP(I368,[1]InApkStringTable!$1:$1048576,MATCH([1]InApkStringTable!$B$1,[1]InApkStringTable!$1:$1,0),0),
"스트링없음")))</f>
        <v/>
      </c>
      <c r="L368" t="b">
        <v>0</v>
      </c>
      <c r="M368" t="s">
        <v>24</v>
      </c>
      <c r="N368" t="str">
        <f>IF(ISBLANK(M368),"",IF(ISERROR(VLOOKUP(M368,MapTable!$A:$A,1,0)),"맵없음",""))</f>
        <v/>
      </c>
      <c r="O368">
        <f t="shared" si="21"/>
        <v>3</v>
      </c>
      <c r="Q368">
        <f t="shared" si="22"/>
        <v>3</v>
      </c>
      <c r="R368" t="b">
        <f t="shared" ca="1" si="23"/>
        <v>0</v>
      </c>
      <c r="T368" t="b">
        <f t="shared" ca="1" si="24"/>
        <v>0</v>
      </c>
      <c r="V368" t="str">
        <f>IF(ISBLANK(U368),"",IF(ISERROR(VLOOKUP(U368,MapTable!$A:$A,1,0)),"맵없음",""))</f>
        <v/>
      </c>
      <c r="X368" t="str">
        <f>IF(ISBLANK(W368),"",
IF(ISERROR(FIND(",",W368)),
  IF(ISERROR(VLOOKUP(W368,MapTable!$A:$A,1,0)),"맵없음",
  ""),
IF(ISERROR(FIND(",",W368,FIND(",",W368)+1)),
  IF(OR(ISERROR(VLOOKUP(LEFT(W368,FIND(",",W368)-1),MapTable!$A:$A,1,0)),ISERROR(VLOOKUP(TRIM(MID(W368,FIND(",",W368)+1,999)),MapTable!$A:$A,1,0))),"맵없음",
  ""),
IF(ISERROR(FIND(",",W368,FIND(",",W368,FIND(",",W368)+1)+1)),
  IF(OR(ISERROR(VLOOKUP(LEFT(W368,FIND(",",W368)-1),MapTable!$A:$A,1,0)),ISERROR(VLOOKUP(TRIM(MID(W368,FIND(",",W368)+1,FIND(",",W368,FIND(",",W368)+1)-FIND(",",W368)-1)),MapTable!$A:$A,1,0)),ISERROR(VLOOKUP(TRIM(MID(W368,FIND(",",W368,FIND(",",W368)+1)+1,999)),MapTable!$A:$A,1,0))),"맵없음",
  ""),
IF(ISERROR(FIND(",",W368,FIND(",",W368,FIND(",",W368,FIND(",",W368)+1)+1)+1)),
  IF(OR(ISERROR(VLOOKUP(LEFT(W368,FIND(",",W368)-1),MapTable!$A:$A,1,0)),ISERROR(VLOOKUP(TRIM(MID(W368,FIND(",",W368)+1,FIND(",",W368,FIND(",",W368)+1)-FIND(",",W368)-1)),MapTable!$A:$A,1,0)),ISERROR(VLOOKUP(TRIM(MID(W368,FIND(",",W368,FIND(",",W368)+1)+1,FIND(",",W368,FIND(",",W368,FIND(",",W368)+1)+1)-FIND(",",W368,FIND(",",W368)+1)-1)),MapTable!$A:$A,1,0)),ISERROR(VLOOKUP(TRIM(MID(W368,FIND(",",W368,FIND(",",W368,FIND(",",W368)+1)+1)+1,999)),MapTable!$A:$A,1,0))),"맵없음",
  ""),
)))))</f>
        <v/>
      </c>
      <c r="AC368" t="str">
        <f>IF(ISBLANK(AB368),"",IF(ISERROR(VLOOKUP(AB368,[3]DropTable!$A:$A,1,0)),"드랍없음",""))</f>
        <v/>
      </c>
      <c r="AE368" t="str">
        <f>IF(ISBLANK(AD368),"",IF(ISERROR(VLOOKUP(AD368,[3]DropTable!$A:$A,1,0)),"드랍없음",""))</f>
        <v/>
      </c>
      <c r="AG368">
        <v>9.8000000000000007</v>
      </c>
      <c r="AH368">
        <v>1</v>
      </c>
    </row>
    <row r="369" spans="1:34" x14ac:dyDescent="0.3">
      <c r="A369">
        <v>8</v>
      </c>
      <c r="B369">
        <v>23</v>
      </c>
      <c r="C369">
        <f>IF(OR($L369=TRUE,$A369=0,MOD($A369,ChapterTable!$S$20)&lt;&gt;0),
MAX(0,INT(($B369+ChapterTable!$Q$26+VLOOKUP(SUBSTITUTE(C$1,"성장단계","")&amp;"단계오프셋",ChapterTable!$S:$T,2,0))/ChapterTable!$Q$23)),
MAX(0,INT(($B369+ChapterTable!$S$26+VLOOKUP(SUBSTITUTE(C$1,"성장단계","")&amp;"보스단계오프셋",ChapterTable!$S:$T,2,0))/ChapterTable!$S$23)))</f>
        <v>2</v>
      </c>
      <c r="D369">
        <f>IF(OR($L369=TRUE,$A369=0,MOD($A369,ChapterTable!$S$20)&lt;&gt;0),
MAX(0,INT(($B369+ChapterTable!$Q$26+VLOOKUP(SUBSTITUTE(D$1,"성장단계","")&amp;"단계오프셋",ChapterTable!$S:$T,2,0))/ChapterTable!$Q$23)),
MAX(0,INT(($B369+ChapterTable!$S$26+VLOOKUP(SUBSTITUTE(D$1,"성장단계","")&amp;"보스단계오프셋",ChapterTable!$S:$T,2,0))/ChapterTable!$S$23)))</f>
        <v>2</v>
      </c>
      <c r="E369" s="1">
        <f ca="1">IF(AND($A369=0,$B369=1),
    VLOOKUP(1,ChapterTable!$1:$1048576,MATCH("최종"&amp;SUBSTITUTE(SUBSTITUTE(E$1,"standard",""),"|Float",""),ChapterTable!$1:$1,0),0)*ChapterTable!$Q$17,
  IF(AND($A369=0,$B369=0),
    E370,
  IF($B369=0,
    VLOOKUP($A369,ChapterTable!$1:$1048576,MATCH("최종"&amp;SUBSTITUTE(SUBSTITUTE(E$1,"standard",""),"|Float",""),ChapterTable!$1:$1,0),0),
  IF($B369=1,
    IF($L369=FALSE,
      VLOOKUP($A369,ChapterTable!$1:$1048576,MATCH("최종"&amp;SUBSTITUTE(SUBSTITUTE(E$1,"standard",""),"|Float",""),ChapterTable!$1:$1,0),0),
      VLOOKUP($A369-ChapterTable!$Q$11,ChapterTable!$1:$1048576,MATCH("최종"&amp;SUBSTITUTE(SUBSTITUTE(E$1,"standard",""),"|Float",""),ChapterTable!$1:$1,0),0)*ChapterTable!$Q$14
    ),
  OFFSET(E369,-$B369+IF($L369,1,0),0)*
    (VLOOKUP(SUBSTITUTE(SUBSTITUTE(E$1,"standard",""),"|Float","")&amp;"인게임누적곱배수",ChapterTable!$S:$T,2,0)^C369
    +VLOOKUP(SUBSTITUTE(SUBSTITUTE(E$1,"standard",""),"|Float","")&amp;"인게임누적합배수",ChapterTable!$S:$T,2,0)*C369)
  )
  )
  )
)</f>
        <v>5228.296875</v>
      </c>
      <c r="F369" s="1">
        <f ca="1">IF(AND($A369=0,$B369=1),
    VLOOKUP(1,ChapterTable!$1:$1048576,MATCH("최종"&amp;SUBSTITUTE(SUBSTITUTE(F$1,"standard",""),"|Float",""),ChapterTable!$1:$1,0),0)*ChapterTable!$Q$17,
  IF(AND($A369=0,$B369=0),
    F370,
  IF($B369=0,
    VLOOKUP($A369,ChapterTable!$1:$1048576,MATCH("최종"&amp;SUBSTITUTE(SUBSTITUTE(F$1,"standard",""),"|Float",""),ChapterTable!$1:$1,0),0),
  IF($B369=1,
    IF($L369=FALSE,
      VLOOKUP($A369,ChapterTable!$1:$1048576,MATCH("최종"&amp;SUBSTITUTE(SUBSTITUTE(F$1,"standard",""),"|Float",""),ChapterTable!$1:$1,0),0),
      VLOOKUP($A369-ChapterTable!$Q$11,ChapterTable!$1:$1048576,MATCH("최종"&amp;SUBSTITUTE(SUBSTITUTE(F$1,"standard",""),"|Float",""),ChapterTable!$1:$1,0),0)*ChapterTable!$Q$14
    ),
  OFFSET(F369,-$B369+IF($L369,1,0),0)*
    (VLOOKUP(SUBSTITUTE(SUBSTITUTE(F$1,"standard",""),"|Float","")&amp;"인게임누적곱배수",ChapterTable!$S:$T,2,0)^D369
    +VLOOKUP(SUBSTITUTE(SUBSTITUTE(F$1,"standard",""),"|Float","")&amp;"인게임누적합배수",ChapterTable!$S:$T,2,0)*D369)
  )
  )
  )
)</f>
        <v>2392.03125</v>
      </c>
      <c r="G369" t="s">
        <v>76</v>
      </c>
      <c r="J369" t="str">
        <f>IF(ISBLANK(I369),"",
IFERROR(VLOOKUP(I369,[1]StringTable!$1:$1048576,MATCH([1]StringTable!$B$1,[1]StringTable!$1:$1,0),0),
IFERROR(VLOOKUP(I369,[1]InApkStringTable!$1:$1048576,MATCH([1]InApkStringTable!$B$1,[1]InApkStringTable!$1:$1,0),0),
"스트링없음")))</f>
        <v/>
      </c>
      <c r="L369" t="b">
        <v>0</v>
      </c>
      <c r="M369" t="s">
        <v>24</v>
      </c>
      <c r="N369" t="str">
        <f>IF(ISBLANK(M369),"",IF(ISERROR(VLOOKUP(M369,MapTable!$A:$A,1,0)),"맵없음",""))</f>
        <v/>
      </c>
      <c r="O369">
        <f t="shared" si="21"/>
        <v>3</v>
      </c>
      <c r="Q369">
        <f t="shared" si="22"/>
        <v>3</v>
      </c>
      <c r="R369" t="b">
        <f t="shared" ca="1" si="23"/>
        <v>0</v>
      </c>
      <c r="T369" t="b">
        <f t="shared" ca="1" si="24"/>
        <v>0</v>
      </c>
      <c r="V369" t="str">
        <f>IF(ISBLANK(U369),"",IF(ISERROR(VLOOKUP(U369,MapTable!$A:$A,1,0)),"맵없음",""))</f>
        <v/>
      </c>
      <c r="X369" t="str">
        <f>IF(ISBLANK(W369),"",
IF(ISERROR(FIND(",",W369)),
  IF(ISERROR(VLOOKUP(W369,MapTable!$A:$A,1,0)),"맵없음",
  ""),
IF(ISERROR(FIND(",",W369,FIND(",",W369)+1)),
  IF(OR(ISERROR(VLOOKUP(LEFT(W369,FIND(",",W369)-1),MapTable!$A:$A,1,0)),ISERROR(VLOOKUP(TRIM(MID(W369,FIND(",",W369)+1,999)),MapTable!$A:$A,1,0))),"맵없음",
  ""),
IF(ISERROR(FIND(",",W369,FIND(",",W369,FIND(",",W369)+1)+1)),
  IF(OR(ISERROR(VLOOKUP(LEFT(W369,FIND(",",W369)-1),MapTable!$A:$A,1,0)),ISERROR(VLOOKUP(TRIM(MID(W369,FIND(",",W369)+1,FIND(",",W369,FIND(",",W369)+1)-FIND(",",W369)-1)),MapTable!$A:$A,1,0)),ISERROR(VLOOKUP(TRIM(MID(W369,FIND(",",W369,FIND(",",W369)+1)+1,999)),MapTable!$A:$A,1,0))),"맵없음",
  ""),
IF(ISERROR(FIND(",",W369,FIND(",",W369,FIND(",",W369,FIND(",",W369)+1)+1)+1)),
  IF(OR(ISERROR(VLOOKUP(LEFT(W369,FIND(",",W369)-1),MapTable!$A:$A,1,0)),ISERROR(VLOOKUP(TRIM(MID(W369,FIND(",",W369)+1,FIND(",",W369,FIND(",",W369)+1)-FIND(",",W369)-1)),MapTable!$A:$A,1,0)),ISERROR(VLOOKUP(TRIM(MID(W369,FIND(",",W369,FIND(",",W369)+1)+1,FIND(",",W369,FIND(",",W369,FIND(",",W369)+1)+1)-FIND(",",W369,FIND(",",W369)+1)-1)),MapTable!$A:$A,1,0)),ISERROR(VLOOKUP(TRIM(MID(W369,FIND(",",W369,FIND(",",W369,FIND(",",W369)+1)+1)+1,999)),MapTable!$A:$A,1,0))),"맵없음",
  ""),
)))))</f>
        <v/>
      </c>
      <c r="AC369" t="str">
        <f>IF(ISBLANK(AB369),"",IF(ISERROR(VLOOKUP(AB369,[3]DropTable!$A:$A,1,0)),"드랍없음",""))</f>
        <v/>
      </c>
      <c r="AE369" t="str">
        <f>IF(ISBLANK(AD369),"",IF(ISERROR(VLOOKUP(AD369,[3]DropTable!$A:$A,1,0)),"드랍없음",""))</f>
        <v/>
      </c>
      <c r="AG369">
        <v>9.8000000000000007</v>
      </c>
      <c r="AH369">
        <v>1</v>
      </c>
    </row>
    <row r="370" spans="1:34" x14ac:dyDescent="0.3">
      <c r="A370">
        <v>8</v>
      </c>
      <c r="B370">
        <v>24</v>
      </c>
      <c r="C370">
        <f>IF(OR($L370=TRUE,$A370=0,MOD($A370,ChapterTable!$S$20)&lt;&gt;0),
MAX(0,INT(($B370+ChapterTable!$Q$26+VLOOKUP(SUBSTITUTE(C$1,"성장단계","")&amp;"단계오프셋",ChapterTable!$S:$T,2,0))/ChapterTable!$Q$23)),
MAX(0,INT(($B370+ChapterTable!$S$26+VLOOKUP(SUBSTITUTE(C$1,"성장단계","")&amp;"보스단계오프셋",ChapterTable!$S:$T,2,0))/ChapterTable!$S$23)))</f>
        <v>2</v>
      </c>
      <c r="D370">
        <f>IF(OR($L370=TRUE,$A370=0,MOD($A370,ChapterTable!$S$20)&lt;&gt;0),
MAX(0,INT(($B370+ChapterTable!$Q$26+VLOOKUP(SUBSTITUTE(D$1,"성장단계","")&amp;"단계오프셋",ChapterTable!$S:$T,2,0))/ChapterTable!$Q$23)),
MAX(0,INT(($B370+ChapterTable!$S$26+VLOOKUP(SUBSTITUTE(D$1,"성장단계","")&amp;"보스단계오프셋",ChapterTable!$S:$T,2,0))/ChapterTable!$S$23)))</f>
        <v>2</v>
      </c>
      <c r="E370" s="1">
        <f ca="1">IF(AND($A370=0,$B370=1),
    VLOOKUP(1,ChapterTable!$1:$1048576,MATCH("최종"&amp;SUBSTITUTE(SUBSTITUTE(E$1,"standard",""),"|Float",""),ChapterTable!$1:$1,0),0)*ChapterTable!$Q$17,
  IF(AND($A370=0,$B370=0),
    E371,
  IF($B370=0,
    VLOOKUP($A370,ChapterTable!$1:$1048576,MATCH("최종"&amp;SUBSTITUTE(SUBSTITUTE(E$1,"standard",""),"|Float",""),ChapterTable!$1:$1,0),0),
  IF($B370=1,
    IF($L370=FALSE,
      VLOOKUP($A370,ChapterTable!$1:$1048576,MATCH("최종"&amp;SUBSTITUTE(SUBSTITUTE(E$1,"standard",""),"|Float",""),ChapterTable!$1:$1,0),0),
      VLOOKUP($A370-ChapterTable!$Q$11,ChapterTable!$1:$1048576,MATCH("최종"&amp;SUBSTITUTE(SUBSTITUTE(E$1,"standard",""),"|Float",""),ChapterTable!$1:$1,0),0)*ChapterTable!$Q$14
    ),
  OFFSET(E370,-$B370+IF($L370,1,0),0)*
    (VLOOKUP(SUBSTITUTE(SUBSTITUTE(E$1,"standard",""),"|Float","")&amp;"인게임누적곱배수",ChapterTable!$S:$T,2,0)^C370
    +VLOOKUP(SUBSTITUTE(SUBSTITUTE(E$1,"standard",""),"|Float","")&amp;"인게임누적합배수",ChapterTable!$S:$T,2,0)*C370)
  )
  )
  )
)</f>
        <v>5228.296875</v>
      </c>
      <c r="F370" s="1">
        <f ca="1">IF(AND($A370=0,$B370=1),
    VLOOKUP(1,ChapterTable!$1:$1048576,MATCH("최종"&amp;SUBSTITUTE(SUBSTITUTE(F$1,"standard",""),"|Float",""),ChapterTable!$1:$1,0),0)*ChapterTable!$Q$17,
  IF(AND($A370=0,$B370=0),
    F371,
  IF($B370=0,
    VLOOKUP($A370,ChapterTable!$1:$1048576,MATCH("최종"&amp;SUBSTITUTE(SUBSTITUTE(F$1,"standard",""),"|Float",""),ChapterTable!$1:$1,0),0),
  IF($B370=1,
    IF($L370=FALSE,
      VLOOKUP($A370,ChapterTable!$1:$1048576,MATCH("최종"&amp;SUBSTITUTE(SUBSTITUTE(F$1,"standard",""),"|Float",""),ChapterTable!$1:$1,0),0),
      VLOOKUP($A370-ChapterTable!$Q$11,ChapterTable!$1:$1048576,MATCH("최종"&amp;SUBSTITUTE(SUBSTITUTE(F$1,"standard",""),"|Float",""),ChapterTable!$1:$1,0),0)*ChapterTable!$Q$14
    ),
  OFFSET(F370,-$B370+IF($L370,1,0),0)*
    (VLOOKUP(SUBSTITUTE(SUBSTITUTE(F$1,"standard",""),"|Float","")&amp;"인게임누적곱배수",ChapterTable!$S:$T,2,0)^D370
    +VLOOKUP(SUBSTITUTE(SUBSTITUTE(F$1,"standard",""),"|Float","")&amp;"인게임누적합배수",ChapterTable!$S:$T,2,0)*D370)
  )
  )
  )
)</f>
        <v>2392.03125</v>
      </c>
      <c r="G370" t="s">
        <v>76</v>
      </c>
      <c r="J370" t="str">
        <f>IF(ISBLANK(I370),"",
IFERROR(VLOOKUP(I370,[1]StringTable!$1:$1048576,MATCH([1]StringTable!$B$1,[1]StringTable!$1:$1,0),0),
IFERROR(VLOOKUP(I370,[1]InApkStringTable!$1:$1048576,MATCH([1]InApkStringTable!$B$1,[1]InApkStringTable!$1:$1,0),0),
"스트링없음")))</f>
        <v/>
      </c>
      <c r="L370" t="b">
        <v>0</v>
      </c>
      <c r="M370" t="s">
        <v>24</v>
      </c>
      <c r="N370" t="str">
        <f>IF(ISBLANK(M370),"",IF(ISERROR(VLOOKUP(M370,MapTable!$A:$A,1,0)),"맵없음",""))</f>
        <v/>
      </c>
      <c r="O370">
        <f t="shared" si="21"/>
        <v>3</v>
      </c>
      <c r="Q370">
        <f t="shared" si="22"/>
        <v>3</v>
      </c>
      <c r="R370" t="b">
        <f t="shared" ca="1" si="23"/>
        <v>0</v>
      </c>
      <c r="T370" t="b">
        <f t="shared" ca="1" si="24"/>
        <v>0</v>
      </c>
      <c r="V370" t="str">
        <f>IF(ISBLANK(U370),"",IF(ISERROR(VLOOKUP(U370,MapTable!$A:$A,1,0)),"맵없음",""))</f>
        <v/>
      </c>
      <c r="X370" t="str">
        <f>IF(ISBLANK(W370),"",
IF(ISERROR(FIND(",",W370)),
  IF(ISERROR(VLOOKUP(W370,MapTable!$A:$A,1,0)),"맵없음",
  ""),
IF(ISERROR(FIND(",",W370,FIND(",",W370)+1)),
  IF(OR(ISERROR(VLOOKUP(LEFT(W370,FIND(",",W370)-1),MapTable!$A:$A,1,0)),ISERROR(VLOOKUP(TRIM(MID(W370,FIND(",",W370)+1,999)),MapTable!$A:$A,1,0))),"맵없음",
  ""),
IF(ISERROR(FIND(",",W370,FIND(",",W370,FIND(",",W370)+1)+1)),
  IF(OR(ISERROR(VLOOKUP(LEFT(W370,FIND(",",W370)-1),MapTable!$A:$A,1,0)),ISERROR(VLOOKUP(TRIM(MID(W370,FIND(",",W370)+1,FIND(",",W370,FIND(",",W370)+1)-FIND(",",W370)-1)),MapTable!$A:$A,1,0)),ISERROR(VLOOKUP(TRIM(MID(W370,FIND(",",W370,FIND(",",W370)+1)+1,999)),MapTable!$A:$A,1,0))),"맵없음",
  ""),
IF(ISERROR(FIND(",",W370,FIND(",",W370,FIND(",",W370,FIND(",",W370)+1)+1)+1)),
  IF(OR(ISERROR(VLOOKUP(LEFT(W370,FIND(",",W370)-1),MapTable!$A:$A,1,0)),ISERROR(VLOOKUP(TRIM(MID(W370,FIND(",",W370)+1,FIND(",",W370,FIND(",",W370)+1)-FIND(",",W370)-1)),MapTable!$A:$A,1,0)),ISERROR(VLOOKUP(TRIM(MID(W370,FIND(",",W370,FIND(",",W370)+1)+1,FIND(",",W370,FIND(",",W370,FIND(",",W370)+1)+1)-FIND(",",W370,FIND(",",W370)+1)-1)),MapTable!$A:$A,1,0)),ISERROR(VLOOKUP(TRIM(MID(W370,FIND(",",W370,FIND(",",W370,FIND(",",W370)+1)+1)+1,999)),MapTable!$A:$A,1,0))),"맵없음",
  ""),
)))))</f>
        <v/>
      </c>
      <c r="AC370" t="str">
        <f>IF(ISBLANK(AB370),"",IF(ISERROR(VLOOKUP(AB370,[3]DropTable!$A:$A,1,0)),"드랍없음",""))</f>
        <v/>
      </c>
      <c r="AE370" t="str">
        <f>IF(ISBLANK(AD370),"",IF(ISERROR(VLOOKUP(AD370,[3]DropTable!$A:$A,1,0)),"드랍없음",""))</f>
        <v/>
      </c>
      <c r="AG370">
        <v>9.8000000000000007</v>
      </c>
      <c r="AH370">
        <v>1</v>
      </c>
    </row>
    <row r="371" spans="1:34" x14ac:dyDescent="0.3">
      <c r="A371">
        <v>8</v>
      </c>
      <c r="B371">
        <v>25</v>
      </c>
      <c r="C371">
        <f>IF(OR($L371=TRUE,$A371=0,MOD($A371,ChapterTable!$S$20)&lt;&gt;0),
MAX(0,INT(($B371+ChapterTable!$Q$26+VLOOKUP(SUBSTITUTE(C$1,"성장단계","")&amp;"단계오프셋",ChapterTable!$S:$T,2,0))/ChapterTable!$Q$23)),
MAX(0,INT(($B371+ChapterTable!$S$26+VLOOKUP(SUBSTITUTE(C$1,"성장단계","")&amp;"보스단계오프셋",ChapterTable!$S:$T,2,0))/ChapterTable!$S$23)))</f>
        <v>2</v>
      </c>
      <c r="D371">
        <f>IF(OR($L371=TRUE,$A371=0,MOD($A371,ChapterTable!$S$20)&lt;&gt;0),
MAX(0,INT(($B371+ChapterTable!$Q$26+VLOOKUP(SUBSTITUTE(D$1,"성장단계","")&amp;"단계오프셋",ChapterTable!$S:$T,2,0))/ChapterTable!$Q$23)),
MAX(0,INT(($B371+ChapterTable!$S$26+VLOOKUP(SUBSTITUTE(D$1,"성장단계","")&amp;"보스단계오프셋",ChapterTable!$S:$T,2,0))/ChapterTable!$S$23)))</f>
        <v>2</v>
      </c>
      <c r="E371" s="1">
        <f ca="1">IF(AND($A371=0,$B371=1),
    VLOOKUP(1,ChapterTable!$1:$1048576,MATCH("최종"&amp;SUBSTITUTE(SUBSTITUTE(E$1,"standard",""),"|Float",""),ChapterTable!$1:$1,0),0)*ChapterTable!$Q$17,
  IF(AND($A371=0,$B371=0),
    E372,
  IF($B371=0,
    VLOOKUP($A371,ChapterTable!$1:$1048576,MATCH("최종"&amp;SUBSTITUTE(SUBSTITUTE(E$1,"standard",""),"|Float",""),ChapterTable!$1:$1,0),0),
  IF($B371=1,
    IF($L371=FALSE,
      VLOOKUP($A371,ChapterTable!$1:$1048576,MATCH("최종"&amp;SUBSTITUTE(SUBSTITUTE(E$1,"standard",""),"|Float",""),ChapterTable!$1:$1,0),0),
      VLOOKUP($A371-ChapterTable!$Q$11,ChapterTable!$1:$1048576,MATCH("최종"&amp;SUBSTITUTE(SUBSTITUTE(E$1,"standard",""),"|Float",""),ChapterTable!$1:$1,0),0)*ChapterTable!$Q$14
    ),
  OFFSET(E371,-$B371+IF($L371,1,0),0)*
    (VLOOKUP(SUBSTITUTE(SUBSTITUTE(E$1,"standard",""),"|Float","")&amp;"인게임누적곱배수",ChapterTable!$S:$T,2,0)^C371
    +VLOOKUP(SUBSTITUTE(SUBSTITUTE(E$1,"standard",""),"|Float","")&amp;"인게임누적합배수",ChapterTable!$S:$T,2,0)*C371)
  )
  )
  )
)</f>
        <v>5228.296875</v>
      </c>
      <c r="F371" s="1">
        <f ca="1">IF(AND($A371=0,$B371=1),
    VLOOKUP(1,ChapterTable!$1:$1048576,MATCH("최종"&amp;SUBSTITUTE(SUBSTITUTE(F$1,"standard",""),"|Float",""),ChapterTable!$1:$1,0),0)*ChapterTable!$Q$17,
  IF(AND($A371=0,$B371=0),
    F372,
  IF($B371=0,
    VLOOKUP($A371,ChapterTable!$1:$1048576,MATCH("최종"&amp;SUBSTITUTE(SUBSTITUTE(F$1,"standard",""),"|Float",""),ChapterTable!$1:$1,0),0),
  IF($B371=1,
    IF($L371=FALSE,
      VLOOKUP($A371,ChapterTable!$1:$1048576,MATCH("최종"&amp;SUBSTITUTE(SUBSTITUTE(F$1,"standard",""),"|Float",""),ChapterTable!$1:$1,0),0),
      VLOOKUP($A371-ChapterTable!$Q$11,ChapterTable!$1:$1048576,MATCH("최종"&amp;SUBSTITUTE(SUBSTITUTE(F$1,"standard",""),"|Float",""),ChapterTable!$1:$1,0),0)*ChapterTable!$Q$14
    ),
  OFFSET(F371,-$B371+IF($L371,1,0),0)*
    (VLOOKUP(SUBSTITUTE(SUBSTITUTE(F$1,"standard",""),"|Float","")&amp;"인게임누적곱배수",ChapterTable!$S:$T,2,0)^D371
    +VLOOKUP(SUBSTITUTE(SUBSTITUTE(F$1,"standard",""),"|Float","")&amp;"인게임누적합배수",ChapterTable!$S:$T,2,0)*D371)
  )
  )
  )
)</f>
        <v>2392.03125</v>
      </c>
      <c r="G371" t="s">
        <v>76</v>
      </c>
      <c r="J371" t="str">
        <f>IF(ISBLANK(I371),"",
IFERROR(VLOOKUP(I371,[1]StringTable!$1:$1048576,MATCH([1]StringTable!$B$1,[1]StringTable!$1:$1,0),0),
IFERROR(VLOOKUP(I371,[1]InApkStringTable!$1:$1048576,MATCH([1]InApkStringTable!$B$1,[1]InApkStringTable!$1:$1,0),0),
"스트링없음")))</f>
        <v/>
      </c>
      <c r="L371" t="b">
        <v>0</v>
      </c>
      <c r="M371" t="s">
        <v>24</v>
      </c>
      <c r="N371" t="str">
        <f>IF(ISBLANK(M371),"",IF(ISERROR(VLOOKUP(M371,MapTable!$A:$A,1,0)),"맵없음",""))</f>
        <v/>
      </c>
      <c r="O371">
        <f t="shared" si="21"/>
        <v>11</v>
      </c>
      <c r="Q371">
        <f t="shared" si="22"/>
        <v>11</v>
      </c>
      <c r="R371" t="b">
        <f t="shared" ca="1" si="23"/>
        <v>0</v>
      </c>
      <c r="T371" t="b">
        <f t="shared" ca="1" si="24"/>
        <v>0</v>
      </c>
      <c r="V371" t="str">
        <f>IF(ISBLANK(U371),"",IF(ISERROR(VLOOKUP(U371,MapTable!$A:$A,1,0)),"맵없음",""))</f>
        <v/>
      </c>
      <c r="X371" t="str">
        <f>IF(ISBLANK(W371),"",
IF(ISERROR(FIND(",",W371)),
  IF(ISERROR(VLOOKUP(W371,MapTable!$A:$A,1,0)),"맵없음",
  ""),
IF(ISERROR(FIND(",",W371,FIND(",",W371)+1)),
  IF(OR(ISERROR(VLOOKUP(LEFT(W371,FIND(",",W371)-1),MapTable!$A:$A,1,0)),ISERROR(VLOOKUP(TRIM(MID(W371,FIND(",",W371)+1,999)),MapTable!$A:$A,1,0))),"맵없음",
  ""),
IF(ISERROR(FIND(",",W371,FIND(",",W371,FIND(",",W371)+1)+1)),
  IF(OR(ISERROR(VLOOKUP(LEFT(W371,FIND(",",W371)-1),MapTable!$A:$A,1,0)),ISERROR(VLOOKUP(TRIM(MID(W371,FIND(",",W371)+1,FIND(",",W371,FIND(",",W371)+1)-FIND(",",W371)-1)),MapTable!$A:$A,1,0)),ISERROR(VLOOKUP(TRIM(MID(W371,FIND(",",W371,FIND(",",W371)+1)+1,999)),MapTable!$A:$A,1,0))),"맵없음",
  ""),
IF(ISERROR(FIND(",",W371,FIND(",",W371,FIND(",",W371,FIND(",",W371)+1)+1)+1)),
  IF(OR(ISERROR(VLOOKUP(LEFT(W371,FIND(",",W371)-1),MapTable!$A:$A,1,0)),ISERROR(VLOOKUP(TRIM(MID(W371,FIND(",",W371)+1,FIND(",",W371,FIND(",",W371)+1)-FIND(",",W371)-1)),MapTable!$A:$A,1,0)),ISERROR(VLOOKUP(TRIM(MID(W371,FIND(",",W371,FIND(",",W371)+1)+1,FIND(",",W371,FIND(",",W371,FIND(",",W371)+1)+1)-FIND(",",W371,FIND(",",W371)+1)-1)),MapTable!$A:$A,1,0)),ISERROR(VLOOKUP(TRIM(MID(W371,FIND(",",W371,FIND(",",W371,FIND(",",W371)+1)+1)+1,999)),MapTable!$A:$A,1,0))),"맵없음",
  ""),
)))))</f>
        <v/>
      </c>
      <c r="AC371" t="str">
        <f>IF(ISBLANK(AB371),"",IF(ISERROR(VLOOKUP(AB371,[3]DropTable!$A:$A,1,0)),"드랍없음",""))</f>
        <v/>
      </c>
      <c r="AE371" t="str">
        <f>IF(ISBLANK(AD371),"",IF(ISERROR(VLOOKUP(AD371,[3]DropTable!$A:$A,1,0)),"드랍없음",""))</f>
        <v/>
      </c>
      <c r="AG371">
        <v>9.8000000000000007</v>
      </c>
      <c r="AH371">
        <v>1</v>
      </c>
    </row>
    <row r="372" spans="1:34" x14ac:dyDescent="0.3">
      <c r="A372">
        <v>8</v>
      </c>
      <c r="B372">
        <v>26</v>
      </c>
      <c r="C372">
        <f>IF(OR($L372=TRUE,$A372=0,MOD($A372,ChapterTable!$S$20)&lt;&gt;0),
MAX(0,INT(($B372+ChapterTable!$Q$26+VLOOKUP(SUBSTITUTE(C$1,"성장단계","")&amp;"단계오프셋",ChapterTable!$S:$T,2,0))/ChapterTable!$Q$23)),
MAX(0,INT(($B372+ChapterTable!$S$26+VLOOKUP(SUBSTITUTE(C$1,"성장단계","")&amp;"보스단계오프셋",ChapterTable!$S:$T,2,0))/ChapterTable!$S$23)))</f>
        <v>3</v>
      </c>
      <c r="D372">
        <f>IF(OR($L372=TRUE,$A372=0,MOD($A372,ChapterTable!$S$20)&lt;&gt;0),
MAX(0,INT(($B372+ChapterTable!$Q$26+VLOOKUP(SUBSTITUTE(D$1,"성장단계","")&amp;"단계오프셋",ChapterTable!$S:$T,2,0))/ChapterTable!$Q$23)),
MAX(0,INT(($B372+ChapterTable!$S$26+VLOOKUP(SUBSTITUTE(D$1,"성장단계","")&amp;"보스단계오프셋",ChapterTable!$S:$T,2,0))/ChapterTable!$S$23)))</f>
        <v>2</v>
      </c>
      <c r="E372" s="1">
        <f ca="1">IF(AND($A372=0,$B372=1),
    VLOOKUP(1,ChapterTable!$1:$1048576,MATCH("최종"&amp;SUBSTITUTE(SUBSTITUTE(E$1,"standard",""),"|Float",""),ChapterTable!$1:$1,0),0)*ChapterTable!$Q$17,
  IF(AND($A372=0,$B372=0),
    E373,
  IF($B372=0,
    VLOOKUP($A372,ChapterTable!$1:$1048576,MATCH("최종"&amp;SUBSTITUTE(SUBSTITUTE(E$1,"standard",""),"|Float",""),ChapterTable!$1:$1,0),0),
  IF($B372=1,
    IF($L372=FALSE,
      VLOOKUP($A372,ChapterTable!$1:$1048576,MATCH("최종"&amp;SUBSTITUTE(SUBSTITUTE(E$1,"standard",""),"|Float",""),ChapterTable!$1:$1,0),0),
      VLOOKUP($A372-ChapterTable!$Q$11,ChapterTable!$1:$1048576,MATCH("최종"&amp;SUBSTITUTE(SUBSTITUTE(E$1,"standard",""),"|Float",""),ChapterTable!$1:$1,0),0)*ChapterTable!$Q$14
    ),
  OFFSET(E372,-$B372+IF($L372,1,0),0)*
    (VLOOKUP(SUBSTITUTE(SUBSTITUTE(E$1,"standard",""),"|Float","")&amp;"인게임누적곱배수",ChapterTable!$S:$T,2,0)^C372
    +VLOOKUP(SUBSTITUTE(SUBSTITUTE(E$1,"standard",""),"|Float","")&amp;"인게임누적합배수",ChapterTable!$S:$T,2,0)*C372)
  )
  )
  )
)</f>
        <v>6304.7109374999991</v>
      </c>
      <c r="F372" s="1">
        <f ca="1">IF(AND($A372=0,$B372=1),
    VLOOKUP(1,ChapterTable!$1:$1048576,MATCH("최종"&amp;SUBSTITUTE(SUBSTITUTE(F$1,"standard",""),"|Float",""),ChapterTable!$1:$1,0),0)*ChapterTable!$Q$17,
  IF(AND($A372=0,$B372=0),
    F373,
  IF($B372=0,
    VLOOKUP($A372,ChapterTable!$1:$1048576,MATCH("최종"&amp;SUBSTITUTE(SUBSTITUTE(F$1,"standard",""),"|Float",""),ChapterTable!$1:$1,0),0),
  IF($B372=1,
    IF($L372=FALSE,
      VLOOKUP($A372,ChapterTable!$1:$1048576,MATCH("최종"&amp;SUBSTITUTE(SUBSTITUTE(F$1,"standard",""),"|Float",""),ChapterTable!$1:$1,0),0),
      VLOOKUP($A372-ChapterTable!$Q$11,ChapterTable!$1:$1048576,MATCH("최종"&amp;SUBSTITUTE(SUBSTITUTE(F$1,"standard",""),"|Float",""),ChapterTable!$1:$1,0),0)*ChapterTable!$Q$14
    ),
  OFFSET(F372,-$B372+IF($L372,1,0),0)*
    (VLOOKUP(SUBSTITUTE(SUBSTITUTE(F$1,"standard",""),"|Float","")&amp;"인게임누적곱배수",ChapterTable!$S:$T,2,0)^D372
    +VLOOKUP(SUBSTITUTE(SUBSTITUTE(F$1,"standard",""),"|Float","")&amp;"인게임누적합배수",ChapterTable!$S:$T,2,0)*D372)
  )
  )
  )
)</f>
        <v>2392.03125</v>
      </c>
      <c r="G372" t="s">
        <v>76</v>
      </c>
      <c r="J372" t="str">
        <f>IF(ISBLANK(I372),"",
IFERROR(VLOOKUP(I372,[1]StringTable!$1:$1048576,MATCH([1]StringTable!$B$1,[1]StringTable!$1:$1,0),0),
IFERROR(VLOOKUP(I372,[1]InApkStringTable!$1:$1048576,MATCH([1]InApkStringTable!$B$1,[1]InApkStringTable!$1:$1,0),0),
"스트링없음")))</f>
        <v/>
      </c>
      <c r="L372" t="b">
        <v>0</v>
      </c>
      <c r="M372" t="s">
        <v>24</v>
      </c>
      <c r="N372" t="str">
        <f>IF(ISBLANK(M372),"",IF(ISERROR(VLOOKUP(M372,MapTable!$A:$A,1,0)),"맵없음",""))</f>
        <v/>
      </c>
      <c r="O372">
        <f t="shared" si="21"/>
        <v>3</v>
      </c>
      <c r="Q372">
        <f t="shared" si="22"/>
        <v>3</v>
      </c>
      <c r="R372" t="b">
        <f t="shared" ca="1" si="23"/>
        <v>0</v>
      </c>
      <c r="T372" t="b">
        <f t="shared" ca="1" si="24"/>
        <v>0</v>
      </c>
      <c r="V372" t="str">
        <f>IF(ISBLANK(U372),"",IF(ISERROR(VLOOKUP(U372,MapTable!$A:$A,1,0)),"맵없음",""))</f>
        <v/>
      </c>
      <c r="X372" t="str">
        <f>IF(ISBLANK(W372),"",
IF(ISERROR(FIND(",",W372)),
  IF(ISERROR(VLOOKUP(W372,MapTable!$A:$A,1,0)),"맵없음",
  ""),
IF(ISERROR(FIND(",",W372,FIND(",",W372)+1)),
  IF(OR(ISERROR(VLOOKUP(LEFT(W372,FIND(",",W372)-1),MapTable!$A:$A,1,0)),ISERROR(VLOOKUP(TRIM(MID(W372,FIND(",",W372)+1,999)),MapTable!$A:$A,1,0))),"맵없음",
  ""),
IF(ISERROR(FIND(",",W372,FIND(",",W372,FIND(",",W372)+1)+1)),
  IF(OR(ISERROR(VLOOKUP(LEFT(W372,FIND(",",W372)-1),MapTable!$A:$A,1,0)),ISERROR(VLOOKUP(TRIM(MID(W372,FIND(",",W372)+1,FIND(",",W372,FIND(",",W372)+1)-FIND(",",W372)-1)),MapTable!$A:$A,1,0)),ISERROR(VLOOKUP(TRIM(MID(W372,FIND(",",W372,FIND(",",W372)+1)+1,999)),MapTable!$A:$A,1,0))),"맵없음",
  ""),
IF(ISERROR(FIND(",",W372,FIND(",",W372,FIND(",",W372,FIND(",",W372)+1)+1)+1)),
  IF(OR(ISERROR(VLOOKUP(LEFT(W372,FIND(",",W372)-1),MapTable!$A:$A,1,0)),ISERROR(VLOOKUP(TRIM(MID(W372,FIND(",",W372)+1,FIND(",",W372,FIND(",",W372)+1)-FIND(",",W372)-1)),MapTable!$A:$A,1,0)),ISERROR(VLOOKUP(TRIM(MID(W372,FIND(",",W372,FIND(",",W372)+1)+1,FIND(",",W372,FIND(",",W372,FIND(",",W372)+1)+1)-FIND(",",W372,FIND(",",W372)+1)-1)),MapTable!$A:$A,1,0)),ISERROR(VLOOKUP(TRIM(MID(W372,FIND(",",W372,FIND(",",W372,FIND(",",W372)+1)+1)+1,999)),MapTable!$A:$A,1,0))),"맵없음",
  ""),
)))))</f>
        <v/>
      </c>
      <c r="AC372" t="str">
        <f>IF(ISBLANK(AB372),"",IF(ISERROR(VLOOKUP(AB372,[3]DropTable!$A:$A,1,0)),"드랍없음",""))</f>
        <v/>
      </c>
      <c r="AE372" t="str">
        <f>IF(ISBLANK(AD372),"",IF(ISERROR(VLOOKUP(AD372,[3]DropTable!$A:$A,1,0)),"드랍없음",""))</f>
        <v/>
      </c>
      <c r="AG372">
        <v>9.8000000000000007</v>
      </c>
      <c r="AH372">
        <v>1</v>
      </c>
    </row>
    <row r="373" spans="1:34" x14ac:dyDescent="0.3">
      <c r="A373">
        <v>8</v>
      </c>
      <c r="B373">
        <v>27</v>
      </c>
      <c r="C373">
        <f>IF(OR($L373=TRUE,$A373=0,MOD($A373,ChapterTable!$S$20)&lt;&gt;0),
MAX(0,INT(($B373+ChapterTable!$Q$26+VLOOKUP(SUBSTITUTE(C$1,"성장단계","")&amp;"단계오프셋",ChapterTable!$S:$T,2,0))/ChapterTable!$Q$23)),
MAX(0,INT(($B373+ChapterTable!$S$26+VLOOKUP(SUBSTITUTE(C$1,"성장단계","")&amp;"보스단계오프셋",ChapterTable!$S:$T,2,0))/ChapterTable!$S$23)))</f>
        <v>3</v>
      </c>
      <c r="D373">
        <f>IF(OR($L373=TRUE,$A373=0,MOD($A373,ChapterTable!$S$20)&lt;&gt;0),
MAX(0,INT(($B373+ChapterTable!$Q$26+VLOOKUP(SUBSTITUTE(D$1,"성장단계","")&amp;"단계오프셋",ChapterTable!$S:$T,2,0))/ChapterTable!$Q$23)),
MAX(0,INT(($B373+ChapterTable!$S$26+VLOOKUP(SUBSTITUTE(D$1,"성장단계","")&amp;"보스단계오프셋",ChapterTable!$S:$T,2,0))/ChapterTable!$S$23)))</f>
        <v>2</v>
      </c>
      <c r="E373" s="1">
        <f ca="1">IF(AND($A373=0,$B373=1),
    VLOOKUP(1,ChapterTable!$1:$1048576,MATCH("최종"&amp;SUBSTITUTE(SUBSTITUTE(E$1,"standard",""),"|Float",""),ChapterTable!$1:$1,0),0)*ChapterTable!$Q$17,
  IF(AND($A373=0,$B373=0),
    E374,
  IF($B373=0,
    VLOOKUP($A373,ChapterTable!$1:$1048576,MATCH("최종"&amp;SUBSTITUTE(SUBSTITUTE(E$1,"standard",""),"|Float",""),ChapterTable!$1:$1,0),0),
  IF($B373=1,
    IF($L373=FALSE,
      VLOOKUP($A373,ChapterTable!$1:$1048576,MATCH("최종"&amp;SUBSTITUTE(SUBSTITUTE(E$1,"standard",""),"|Float",""),ChapterTable!$1:$1,0),0),
      VLOOKUP($A373-ChapterTable!$Q$11,ChapterTable!$1:$1048576,MATCH("최종"&amp;SUBSTITUTE(SUBSTITUTE(E$1,"standard",""),"|Float",""),ChapterTable!$1:$1,0),0)*ChapterTable!$Q$14
    ),
  OFFSET(E373,-$B373+IF($L373,1,0),0)*
    (VLOOKUP(SUBSTITUTE(SUBSTITUTE(E$1,"standard",""),"|Float","")&amp;"인게임누적곱배수",ChapterTable!$S:$T,2,0)^C373
    +VLOOKUP(SUBSTITUTE(SUBSTITUTE(E$1,"standard",""),"|Float","")&amp;"인게임누적합배수",ChapterTable!$S:$T,2,0)*C373)
  )
  )
  )
)</f>
        <v>6304.7109374999991</v>
      </c>
      <c r="F373" s="1">
        <f ca="1">IF(AND($A373=0,$B373=1),
    VLOOKUP(1,ChapterTable!$1:$1048576,MATCH("최종"&amp;SUBSTITUTE(SUBSTITUTE(F$1,"standard",""),"|Float",""),ChapterTable!$1:$1,0),0)*ChapterTable!$Q$17,
  IF(AND($A373=0,$B373=0),
    F374,
  IF($B373=0,
    VLOOKUP($A373,ChapterTable!$1:$1048576,MATCH("최종"&amp;SUBSTITUTE(SUBSTITUTE(F$1,"standard",""),"|Float",""),ChapterTable!$1:$1,0),0),
  IF($B373=1,
    IF($L373=FALSE,
      VLOOKUP($A373,ChapterTable!$1:$1048576,MATCH("최종"&amp;SUBSTITUTE(SUBSTITUTE(F$1,"standard",""),"|Float",""),ChapterTable!$1:$1,0),0),
      VLOOKUP($A373-ChapterTable!$Q$11,ChapterTable!$1:$1048576,MATCH("최종"&amp;SUBSTITUTE(SUBSTITUTE(F$1,"standard",""),"|Float",""),ChapterTable!$1:$1,0),0)*ChapterTable!$Q$14
    ),
  OFFSET(F373,-$B373+IF($L373,1,0),0)*
    (VLOOKUP(SUBSTITUTE(SUBSTITUTE(F$1,"standard",""),"|Float","")&amp;"인게임누적곱배수",ChapterTable!$S:$T,2,0)^D373
    +VLOOKUP(SUBSTITUTE(SUBSTITUTE(F$1,"standard",""),"|Float","")&amp;"인게임누적합배수",ChapterTable!$S:$T,2,0)*D373)
  )
  )
  )
)</f>
        <v>2392.03125</v>
      </c>
      <c r="G373" t="s">
        <v>76</v>
      </c>
      <c r="J373" t="str">
        <f>IF(ISBLANK(I373),"",
IFERROR(VLOOKUP(I373,[1]StringTable!$1:$1048576,MATCH([1]StringTable!$B$1,[1]StringTable!$1:$1,0),0),
IFERROR(VLOOKUP(I373,[1]InApkStringTable!$1:$1048576,MATCH([1]InApkStringTable!$B$1,[1]InApkStringTable!$1:$1,0),0),
"스트링없음")))</f>
        <v/>
      </c>
      <c r="L373" t="b">
        <v>0</v>
      </c>
      <c r="M373" t="s">
        <v>24</v>
      </c>
      <c r="N373" t="str">
        <f>IF(ISBLANK(M373),"",IF(ISERROR(VLOOKUP(M373,MapTable!$A:$A,1,0)),"맵없음",""))</f>
        <v/>
      </c>
      <c r="O373">
        <f t="shared" si="21"/>
        <v>3</v>
      </c>
      <c r="Q373">
        <f t="shared" si="22"/>
        <v>3</v>
      </c>
      <c r="R373" t="b">
        <f t="shared" ca="1" si="23"/>
        <v>0</v>
      </c>
      <c r="T373" t="b">
        <f t="shared" ca="1" si="24"/>
        <v>0</v>
      </c>
      <c r="V373" t="str">
        <f>IF(ISBLANK(U373),"",IF(ISERROR(VLOOKUP(U373,MapTable!$A:$A,1,0)),"맵없음",""))</f>
        <v/>
      </c>
      <c r="X373" t="str">
        <f>IF(ISBLANK(W373),"",
IF(ISERROR(FIND(",",W373)),
  IF(ISERROR(VLOOKUP(W373,MapTable!$A:$A,1,0)),"맵없음",
  ""),
IF(ISERROR(FIND(",",W373,FIND(",",W373)+1)),
  IF(OR(ISERROR(VLOOKUP(LEFT(W373,FIND(",",W373)-1),MapTable!$A:$A,1,0)),ISERROR(VLOOKUP(TRIM(MID(W373,FIND(",",W373)+1,999)),MapTable!$A:$A,1,0))),"맵없음",
  ""),
IF(ISERROR(FIND(",",W373,FIND(",",W373,FIND(",",W373)+1)+1)),
  IF(OR(ISERROR(VLOOKUP(LEFT(W373,FIND(",",W373)-1),MapTable!$A:$A,1,0)),ISERROR(VLOOKUP(TRIM(MID(W373,FIND(",",W373)+1,FIND(",",W373,FIND(",",W373)+1)-FIND(",",W373)-1)),MapTable!$A:$A,1,0)),ISERROR(VLOOKUP(TRIM(MID(W373,FIND(",",W373,FIND(",",W373)+1)+1,999)),MapTable!$A:$A,1,0))),"맵없음",
  ""),
IF(ISERROR(FIND(",",W373,FIND(",",W373,FIND(",",W373,FIND(",",W373)+1)+1)+1)),
  IF(OR(ISERROR(VLOOKUP(LEFT(W373,FIND(",",W373)-1),MapTable!$A:$A,1,0)),ISERROR(VLOOKUP(TRIM(MID(W373,FIND(",",W373)+1,FIND(",",W373,FIND(",",W373)+1)-FIND(",",W373)-1)),MapTable!$A:$A,1,0)),ISERROR(VLOOKUP(TRIM(MID(W373,FIND(",",W373,FIND(",",W373)+1)+1,FIND(",",W373,FIND(",",W373,FIND(",",W373)+1)+1)-FIND(",",W373,FIND(",",W373)+1)-1)),MapTable!$A:$A,1,0)),ISERROR(VLOOKUP(TRIM(MID(W373,FIND(",",W373,FIND(",",W373,FIND(",",W373)+1)+1)+1,999)),MapTable!$A:$A,1,0))),"맵없음",
  ""),
)))))</f>
        <v/>
      </c>
      <c r="AC373" t="str">
        <f>IF(ISBLANK(AB373),"",IF(ISERROR(VLOOKUP(AB373,[3]DropTable!$A:$A,1,0)),"드랍없음",""))</f>
        <v/>
      </c>
      <c r="AE373" t="str">
        <f>IF(ISBLANK(AD373),"",IF(ISERROR(VLOOKUP(AD373,[3]DropTable!$A:$A,1,0)),"드랍없음",""))</f>
        <v/>
      </c>
      <c r="AG373">
        <v>9.8000000000000007</v>
      </c>
      <c r="AH373">
        <v>1</v>
      </c>
    </row>
    <row r="374" spans="1:34" x14ac:dyDescent="0.3">
      <c r="A374">
        <v>8</v>
      </c>
      <c r="B374">
        <v>28</v>
      </c>
      <c r="C374">
        <f>IF(OR($L374=TRUE,$A374=0,MOD($A374,ChapterTable!$S$20)&lt;&gt;0),
MAX(0,INT(($B374+ChapterTable!$Q$26+VLOOKUP(SUBSTITUTE(C$1,"성장단계","")&amp;"단계오프셋",ChapterTable!$S:$T,2,0))/ChapterTable!$Q$23)),
MAX(0,INT(($B374+ChapterTable!$S$26+VLOOKUP(SUBSTITUTE(C$1,"성장단계","")&amp;"보스단계오프셋",ChapterTable!$S:$T,2,0))/ChapterTable!$S$23)))</f>
        <v>3</v>
      </c>
      <c r="D374">
        <f>IF(OR($L374=TRUE,$A374=0,MOD($A374,ChapterTable!$S$20)&lt;&gt;0),
MAX(0,INT(($B374+ChapterTable!$Q$26+VLOOKUP(SUBSTITUTE(D$1,"성장단계","")&amp;"단계오프셋",ChapterTable!$S:$T,2,0))/ChapterTable!$Q$23)),
MAX(0,INT(($B374+ChapterTable!$S$26+VLOOKUP(SUBSTITUTE(D$1,"성장단계","")&amp;"보스단계오프셋",ChapterTable!$S:$T,2,0))/ChapterTable!$S$23)))</f>
        <v>2</v>
      </c>
      <c r="E374" s="1">
        <f ca="1">IF(AND($A374=0,$B374=1),
    VLOOKUP(1,ChapterTable!$1:$1048576,MATCH("최종"&amp;SUBSTITUTE(SUBSTITUTE(E$1,"standard",""),"|Float",""),ChapterTable!$1:$1,0),0)*ChapterTable!$Q$17,
  IF(AND($A374=0,$B374=0),
    E375,
  IF($B374=0,
    VLOOKUP($A374,ChapterTable!$1:$1048576,MATCH("최종"&amp;SUBSTITUTE(SUBSTITUTE(E$1,"standard",""),"|Float",""),ChapterTable!$1:$1,0),0),
  IF($B374=1,
    IF($L374=FALSE,
      VLOOKUP($A374,ChapterTable!$1:$1048576,MATCH("최종"&amp;SUBSTITUTE(SUBSTITUTE(E$1,"standard",""),"|Float",""),ChapterTable!$1:$1,0),0),
      VLOOKUP($A374-ChapterTable!$Q$11,ChapterTable!$1:$1048576,MATCH("최종"&amp;SUBSTITUTE(SUBSTITUTE(E$1,"standard",""),"|Float",""),ChapterTable!$1:$1,0),0)*ChapterTable!$Q$14
    ),
  OFFSET(E374,-$B374+IF($L374,1,0),0)*
    (VLOOKUP(SUBSTITUTE(SUBSTITUTE(E$1,"standard",""),"|Float","")&amp;"인게임누적곱배수",ChapterTable!$S:$T,2,0)^C374
    +VLOOKUP(SUBSTITUTE(SUBSTITUTE(E$1,"standard",""),"|Float","")&amp;"인게임누적합배수",ChapterTable!$S:$T,2,0)*C374)
  )
  )
  )
)</f>
        <v>6304.7109374999991</v>
      </c>
      <c r="F374" s="1">
        <f ca="1">IF(AND($A374=0,$B374=1),
    VLOOKUP(1,ChapterTable!$1:$1048576,MATCH("최종"&amp;SUBSTITUTE(SUBSTITUTE(F$1,"standard",""),"|Float",""),ChapterTable!$1:$1,0),0)*ChapterTable!$Q$17,
  IF(AND($A374=0,$B374=0),
    F375,
  IF($B374=0,
    VLOOKUP($A374,ChapterTable!$1:$1048576,MATCH("최종"&amp;SUBSTITUTE(SUBSTITUTE(F$1,"standard",""),"|Float",""),ChapterTable!$1:$1,0),0),
  IF($B374=1,
    IF($L374=FALSE,
      VLOOKUP($A374,ChapterTable!$1:$1048576,MATCH("최종"&amp;SUBSTITUTE(SUBSTITUTE(F$1,"standard",""),"|Float",""),ChapterTable!$1:$1,0),0),
      VLOOKUP($A374-ChapterTable!$Q$11,ChapterTable!$1:$1048576,MATCH("최종"&amp;SUBSTITUTE(SUBSTITUTE(F$1,"standard",""),"|Float",""),ChapterTable!$1:$1,0),0)*ChapterTable!$Q$14
    ),
  OFFSET(F374,-$B374+IF($L374,1,0),0)*
    (VLOOKUP(SUBSTITUTE(SUBSTITUTE(F$1,"standard",""),"|Float","")&amp;"인게임누적곱배수",ChapterTable!$S:$T,2,0)^D374
    +VLOOKUP(SUBSTITUTE(SUBSTITUTE(F$1,"standard",""),"|Float","")&amp;"인게임누적합배수",ChapterTable!$S:$T,2,0)*D374)
  )
  )
  )
)</f>
        <v>2392.03125</v>
      </c>
      <c r="G374" t="s">
        <v>76</v>
      </c>
      <c r="J374" t="str">
        <f>IF(ISBLANK(I374),"",
IFERROR(VLOOKUP(I374,[1]StringTable!$1:$1048576,MATCH([1]StringTable!$B$1,[1]StringTable!$1:$1,0),0),
IFERROR(VLOOKUP(I374,[1]InApkStringTable!$1:$1048576,MATCH([1]InApkStringTable!$B$1,[1]InApkStringTable!$1:$1,0),0),
"스트링없음")))</f>
        <v/>
      </c>
      <c r="L374" t="b">
        <v>0</v>
      </c>
      <c r="M374" t="s">
        <v>24</v>
      </c>
      <c r="N374" t="str">
        <f>IF(ISBLANK(M374),"",IF(ISERROR(VLOOKUP(M374,MapTable!$A:$A,1,0)),"맵없음",""))</f>
        <v/>
      </c>
      <c r="O374">
        <f t="shared" si="21"/>
        <v>3</v>
      </c>
      <c r="Q374">
        <f t="shared" si="22"/>
        <v>3</v>
      </c>
      <c r="R374" t="b">
        <f t="shared" ca="1" si="23"/>
        <v>0</v>
      </c>
      <c r="T374" t="b">
        <f t="shared" ca="1" si="24"/>
        <v>0</v>
      </c>
      <c r="V374" t="str">
        <f>IF(ISBLANK(U374),"",IF(ISERROR(VLOOKUP(U374,MapTable!$A:$A,1,0)),"맵없음",""))</f>
        <v/>
      </c>
      <c r="X374" t="str">
        <f>IF(ISBLANK(W374),"",
IF(ISERROR(FIND(",",W374)),
  IF(ISERROR(VLOOKUP(W374,MapTable!$A:$A,1,0)),"맵없음",
  ""),
IF(ISERROR(FIND(",",W374,FIND(",",W374)+1)),
  IF(OR(ISERROR(VLOOKUP(LEFT(W374,FIND(",",W374)-1),MapTable!$A:$A,1,0)),ISERROR(VLOOKUP(TRIM(MID(W374,FIND(",",W374)+1,999)),MapTable!$A:$A,1,0))),"맵없음",
  ""),
IF(ISERROR(FIND(",",W374,FIND(",",W374,FIND(",",W374)+1)+1)),
  IF(OR(ISERROR(VLOOKUP(LEFT(W374,FIND(",",W374)-1),MapTable!$A:$A,1,0)),ISERROR(VLOOKUP(TRIM(MID(W374,FIND(",",W374)+1,FIND(",",W374,FIND(",",W374)+1)-FIND(",",W374)-1)),MapTable!$A:$A,1,0)),ISERROR(VLOOKUP(TRIM(MID(W374,FIND(",",W374,FIND(",",W374)+1)+1,999)),MapTable!$A:$A,1,0))),"맵없음",
  ""),
IF(ISERROR(FIND(",",W374,FIND(",",W374,FIND(",",W374,FIND(",",W374)+1)+1)+1)),
  IF(OR(ISERROR(VLOOKUP(LEFT(W374,FIND(",",W374)-1),MapTable!$A:$A,1,0)),ISERROR(VLOOKUP(TRIM(MID(W374,FIND(",",W374)+1,FIND(",",W374,FIND(",",W374)+1)-FIND(",",W374)-1)),MapTable!$A:$A,1,0)),ISERROR(VLOOKUP(TRIM(MID(W374,FIND(",",W374,FIND(",",W374)+1)+1,FIND(",",W374,FIND(",",W374,FIND(",",W374)+1)+1)-FIND(",",W374,FIND(",",W374)+1)-1)),MapTable!$A:$A,1,0)),ISERROR(VLOOKUP(TRIM(MID(W374,FIND(",",W374,FIND(",",W374,FIND(",",W374)+1)+1)+1,999)),MapTable!$A:$A,1,0))),"맵없음",
  ""),
)))))</f>
        <v/>
      </c>
      <c r="AC374" t="str">
        <f>IF(ISBLANK(AB374),"",IF(ISERROR(VLOOKUP(AB374,[3]DropTable!$A:$A,1,0)),"드랍없음",""))</f>
        <v/>
      </c>
      <c r="AE374" t="str">
        <f>IF(ISBLANK(AD374),"",IF(ISERROR(VLOOKUP(AD374,[3]DropTable!$A:$A,1,0)),"드랍없음",""))</f>
        <v/>
      </c>
      <c r="AG374">
        <v>9.8000000000000007</v>
      </c>
      <c r="AH374">
        <v>1</v>
      </c>
    </row>
    <row r="375" spans="1:34" x14ac:dyDescent="0.3">
      <c r="A375">
        <v>8</v>
      </c>
      <c r="B375">
        <v>29</v>
      </c>
      <c r="C375">
        <f>IF(OR($L375=TRUE,$A375=0,MOD($A375,ChapterTable!$S$20)&lt;&gt;0),
MAX(0,INT(($B375+ChapterTable!$Q$26+VLOOKUP(SUBSTITUTE(C$1,"성장단계","")&amp;"단계오프셋",ChapterTable!$S:$T,2,0))/ChapterTable!$Q$23)),
MAX(0,INT(($B375+ChapterTable!$S$26+VLOOKUP(SUBSTITUTE(C$1,"성장단계","")&amp;"보스단계오프셋",ChapterTable!$S:$T,2,0))/ChapterTable!$S$23)))</f>
        <v>3</v>
      </c>
      <c r="D375">
        <f>IF(OR($L375=TRUE,$A375=0,MOD($A375,ChapterTable!$S$20)&lt;&gt;0),
MAX(0,INT(($B375+ChapterTable!$Q$26+VLOOKUP(SUBSTITUTE(D$1,"성장단계","")&amp;"단계오프셋",ChapterTable!$S:$T,2,0))/ChapterTable!$Q$23)),
MAX(0,INT(($B375+ChapterTable!$S$26+VLOOKUP(SUBSTITUTE(D$1,"성장단계","")&amp;"보스단계오프셋",ChapterTable!$S:$T,2,0))/ChapterTable!$S$23)))</f>
        <v>2</v>
      </c>
      <c r="E375" s="1">
        <f ca="1">IF(AND($A375=0,$B375=1),
    VLOOKUP(1,ChapterTable!$1:$1048576,MATCH("최종"&amp;SUBSTITUTE(SUBSTITUTE(E$1,"standard",""),"|Float",""),ChapterTable!$1:$1,0),0)*ChapterTable!$Q$17,
  IF(AND($A375=0,$B375=0),
    E376,
  IF($B375=0,
    VLOOKUP($A375,ChapterTable!$1:$1048576,MATCH("최종"&amp;SUBSTITUTE(SUBSTITUTE(E$1,"standard",""),"|Float",""),ChapterTable!$1:$1,0),0),
  IF($B375=1,
    IF($L375=FALSE,
      VLOOKUP($A375,ChapterTable!$1:$1048576,MATCH("최종"&amp;SUBSTITUTE(SUBSTITUTE(E$1,"standard",""),"|Float",""),ChapterTable!$1:$1,0),0),
      VLOOKUP($A375-ChapterTable!$Q$11,ChapterTable!$1:$1048576,MATCH("최종"&amp;SUBSTITUTE(SUBSTITUTE(E$1,"standard",""),"|Float",""),ChapterTable!$1:$1,0),0)*ChapterTable!$Q$14
    ),
  OFFSET(E375,-$B375+IF($L375,1,0),0)*
    (VLOOKUP(SUBSTITUTE(SUBSTITUTE(E$1,"standard",""),"|Float","")&amp;"인게임누적곱배수",ChapterTable!$S:$T,2,0)^C375
    +VLOOKUP(SUBSTITUTE(SUBSTITUTE(E$1,"standard",""),"|Float","")&amp;"인게임누적합배수",ChapterTable!$S:$T,2,0)*C375)
  )
  )
  )
)</f>
        <v>6304.7109374999991</v>
      </c>
      <c r="F375" s="1">
        <f ca="1">IF(AND($A375=0,$B375=1),
    VLOOKUP(1,ChapterTable!$1:$1048576,MATCH("최종"&amp;SUBSTITUTE(SUBSTITUTE(F$1,"standard",""),"|Float",""),ChapterTable!$1:$1,0),0)*ChapterTable!$Q$17,
  IF(AND($A375=0,$B375=0),
    F376,
  IF($B375=0,
    VLOOKUP($A375,ChapterTable!$1:$1048576,MATCH("최종"&amp;SUBSTITUTE(SUBSTITUTE(F$1,"standard",""),"|Float",""),ChapterTable!$1:$1,0),0),
  IF($B375=1,
    IF($L375=FALSE,
      VLOOKUP($A375,ChapterTable!$1:$1048576,MATCH("최종"&amp;SUBSTITUTE(SUBSTITUTE(F$1,"standard",""),"|Float",""),ChapterTable!$1:$1,0),0),
      VLOOKUP($A375-ChapterTable!$Q$11,ChapterTable!$1:$1048576,MATCH("최종"&amp;SUBSTITUTE(SUBSTITUTE(F$1,"standard",""),"|Float",""),ChapterTable!$1:$1,0),0)*ChapterTable!$Q$14
    ),
  OFFSET(F375,-$B375+IF($L375,1,0),0)*
    (VLOOKUP(SUBSTITUTE(SUBSTITUTE(F$1,"standard",""),"|Float","")&amp;"인게임누적곱배수",ChapterTable!$S:$T,2,0)^D375
    +VLOOKUP(SUBSTITUTE(SUBSTITUTE(F$1,"standard",""),"|Float","")&amp;"인게임누적합배수",ChapterTable!$S:$T,2,0)*D375)
  )
  )
  )
)</f>
        <v>2392.03125</v>
      </c>
      <c r="G375" t="s">
        <v>76</v>
      </c>
      <c r="J375" t="str">
        <f>IF(ISBLANK(I375),"",
IFERROR(VLOOKUP(I375,[1]StringTable!$1:$1048576,MATCH([1]StringTable!$B$1,[1]StringTable!$1:$1,0),0),
IFERROR(VLOOKUP(I375,[1]InApkStringTable!$1:$1048576,MATCH([1]InApkStringTable!$B$1,[1]InApkStringTable!$1:$1,0),0),
"스트링없음")))</f>
        <v/>
      </c>
      <c r="L375" t="b">
        <v>0</v>
      </c>
      <c r="M375" t="s">
        <v>24</v>
      </c>
      <c r="N375" t="str">
        <f>IF(ISBLANK(M375),"",IF(ISERROR(VLOOKUP(M375,MapTable!$A:$A,1,0)),"맵없음",""))</f>
        <v/>
      </c>
      <c r="O375">
        <f t="shared" si="21"/>
        <v>93</v>
      </c>
      <c r="Q375">
        <f t="shared" si="22"/>
        <v>93</v>
      </c>
      <c r="R375" t="b">
        <f t="shared" ca="1" si="23"/>
        <v>1</v>
      </c>
      <c r="T375" t="b">
        <f t="shared" ca="1" si="24"/>
        <v>1</v>
      </c>
      <c r="V375" t="str">
        <f>IF(ISBLANK(U375),"",IF(ISERROR(VLOOKUP(U375,MapTable!$A:$A,1,0)),"맵없음",""))</f>
        <v/>
      </c>
      <c r="X375" t="str">
        <f>IF(ISBLANK(W375),"",
IF(ISERROR(FIND(",",W375)),
  IF(ISERROR(VLOOKUP(W375,MapTable!$A:$A,1,0)),"맵없음",
  ""),
IF(ISERROR(FIND(",",W375,FIND(",",W375)+1)),
  IF(OR(ISERROR(VLOOKUP(LEFT(W375,FIND(",",W375)-1),MapTable!$A:$A,1,0)),ISERROR(VLOOKUP(TRIM(MID(W375,FIND(",",W375)+1,999)),MapTable!$A:$A,1,0))),"맵없음",
  ""),
IF(ISERROR(FIND(",",W375,FIND(",",W375,FIND(",",W375)+1)+1)),
  IF(OR(ISERROR(VLOOKUP(LEFT(W375,FIND(",",W375)-1),MapTable!$A:$A,1,0)),ISERROR(VLOOKUP(TRIM(MID(W375,FIND(",",W375)+1,FIND(",",W375,FIND(",",W375)+1)-FIND(",",W375)-1)),MapTable!$A:$A,1,0)),ISERROR(VLOOKUP(TRIM(MID(W375,FIND(",",W375,FIND(",",W375)+1)+1,999)),MapTable!$A:$A,1,0))),"맵없음",
  ""),
IF(ISERROR(FIND(",",W375,FIND(",",W375,FIND(",",W375,FIND(",",W375)+1)+1)+1)),
  IF(OR(ISERROR(VLOOKUP(LEFT(W375,FIND(",",W375)-1),MapTable!$A:$A,1,0)),ISERROR(VLOOKUP(TRIM(MID(W375,FIND(",",W375)+1,FIND(",",W375,FIND(",",W375)+1)-FIND(",",W375)-1)),MapTable!$A:$A,1,0)),ISERROR(VLOOKUP(TRIM(MID(W375,FIND(",",W375,FIND(",",W375)+1)+1,FIND(",",W375,FIND(",",W375,FIND(",",W375)+1)+1)-FIND(",",W375,FIND(",",W375)+1)-1)),MapTable!$A:$A,1,0)),ISERROR(VLOOKUP(TRIM(MID(W375,FIND(",",W375,FIND(",",W375,FIND(",",W375)+1)+1)+1,999)),MapTable!$A:$A,1,0))),"맵없음",
  ""),
)))))</f>
        <v/>
      </c>
      <c r="AC375" t="str">
        <f>IF(ISBLANK(AB375),"",IF(ISERROR(VLOOKUP(AB375,[3]DropTable!$A:$A,1,0)),"드랍없음",""))</f>
        <v/>
      </c>
      <c r="AE375" t="str">
        <f>IF(ISBLANK(AD375),"",IF(ISERROR(VLOOKUP(AD375,[3]DropTable!$A:$A,1,0)),"드랍없음",""))</f>
        <v/>
      </c>
      <c r="AG375">
        <v>9.8000000000000007</v>
      </c>
      <c r="AH375">
        <v>1</v>
      </c>
    </row>
    <row r="376" spans="1:34" x14ac:dyDescent="0.3">
      <c r="A376">
        <v>8</v>
      </c>
      <c r="B376">
        <v>30</v>
      </c>
      <c r="C376">
        <f>IF(OR($L376=TRUE,$A376=0,MOD($A376,ChapterTable!$S$20)&lt;&gt;0),
MAX(0,INT(($B376+ChapterTable!$Q$26+VLOOKUP(SUBSTITUTE(C$1,"성장단계","")&amp;"단계오프셋",ChapterTable!$S:$T,2,0))/ChapterTable!$Q$23)),
MAX(0,INT(($B376+ChapterTable!$S$26+VLOOKUP(SUBSTITUTE(C$1,"성장단계","")&amp;"보스단계오프셋",ChapterTable!$S:$T,2,0))/ChapterTable!$S$23)))</f>
        <v>3</v>
      </c>
      <c r="D376">
        <f>IF(OR($L376=TRUE,$A376=0,MOD($A376,ChapterTable!$S$20)&lt;&gt;0),
MAX(0,INT(($B376+ChapterTable!$Q$26+VLOOKUP(SUBSTITUTE(D$1,"성장단계","")&amp;"단계오프셋",ChapterTable!$S:$T,2,0))/ChapterTable!$Q$23)),
MAX(0,INT(($B376+ChapterTable!$S$26+VLOOKUP(SUBSTITUTE(D$1,"성장단계","")&amp;"보스단계오프셋",ChapterTable!$S:$T,2,0))/ChapterTable!$S$23)))</f>
        <v>2</v>
      </c>
      <c r="E376" s="1">
        <f ca="1">IF(AND($A376=0,$B376=1),
    VLOOKUP(1,ChapterTable!$1:$1048576,MATCH("최종"&amp;SUBSTITUTE(SUBSTITUTE(E$1,"standard",""),"|Float",""),ChapterTable!$1:$1,0),0)*ChapterTable!$Q$17,
  IF(AND($A376=0,$B376=0),
    E377,
  IF($B376=0,
    VLOOKUP($A376,ChapterTable!$1:$1048576,MATCH("최종"&amp;SUBSTITUTE(SUBSTITUTE(E$1,"standard",""),"|Float",""),ChapterTable!$1:$1,0),0),
  IF($B376=1,
    IF($L376=FALSE,
      VLOOKUP($A376,ChapterTable!$1:$1048576,MATCH("최종"&amp;SUBSTITUTE(SUBSTITUTE(E$1,"standard",""),"|Float",""),ChapterTable!$1:$1,0),0),
      VLOOKUP($A376-ChapterTable!$Q$11,ChapterTable!$1:$1048576,MATCH("최종"&amp;SUBSTITUTE(SUBSTITUTE(E$1,"standard",""),"|Float",""),ChapterTable!$1:$1,0),0)*ChapterTable!$Q$14
    ),
  OFFSET(E376,-$B376+IF($L376,1,0),0)*
    (VLOOKUP(SUBSTITUTE(SUBSTITUTE(E$1,"standard",""),"|Float","")&amp;"인게임누적곱배수",ChapterTable!$S:$T,2,0)^C376
    +VLOOKUP(SUBSTITUTE(SUBSTITUTE(E$1,"standard",""),"|Float","")&amp;"인게임누적합배수",ChapterTable!$S:$T,2,0)*C376)
  )
  )
  )
)</f>
        <v>6304.7109374999991</v>
      </c>
      <c r="F376" s="1">
        <f ca="1">IF(AND($A376=0,$B376=1),
    VLOOKUP(1,ChapterTable!$1:$1048576,MATCH("최종"&amp;SUBSTITUTE(SUBSTITUTE(F$1,"standard",""),"|Float",""),ChapterTable!$1:$1,0),0)*ChapterTable!$Q$17,
  IF(AND($A376=0,$B376=0),
    F377,
  IF($B376=0,
    VLOOKUP($A376,ChapterTable!$1:$1048576,MATCH("최종"&amp;SUBSTITUTE(SUBSTITUTE(F$1,"standard",""),"|Float",""),ChapterTable!$1:$1,0),0),
  IF($B376=1,
    IF($L376=FALSE,
      VLOOKUP($A376,ChapterTable!$1:$1048576,MATCH("최종"&amp;SUBSTITUTE(SUBSTITUTE(F$1,"standard",""),"|Float",""),ChapterTable!$1:$1,0),0),
      VLOOKUP($A376-ChapterTable!$Q$11,ChapterTable!$1:$1048576,MATCH("최종"&amp;SUBSTITUTE(SUBSTITUTE(F$1,"standard",""),"|Float",""),ChapterTable!$1:$1,0),0)*ChapterTable!$Q$14
    ),
  OFFSET(F376,-$B376+IF($L376,1,0),0)*
    (VLOOKUP(SUBSTITUTE(SUBSTITUTE(F$1,"standard",""),"|Float","")&amp;"인게임누적곱배수",ChapterTable!$S:$T,2,0)^D376
    +VLOOKUP(SUBSTITUTE(SUBSTITUTE(F$1,"standard",""),"|Float","")&amp;"인게임누적합배수",ChapterTable!$S:$T,2,0)*D376)
  )
  )
  )
)</f>
        <v>2392.03125</v>
      </c>
      <c r="G376" t="s">
        <v>76</v>
      </c>
      <c r="J376" t="str">
        <f>IF(ISBLANK(I376),"",
IFERROR(VLOOKUP(I376,[1]StringTable!$1:$1048576,MATCH([1]StringTable!$B$1,[1]StringTable!$1:$1,0),0),
IFERROR(VLOOKUP(I376,[1]InApkStringTable!$1:$1048576,MATCH([1]InApkStringTable!$B$1,[1]InApkStringTable!$1:$1,0),0),
"스트링없음")))</f>
        <v/>
      </c>
      <c r="L376" t="b">
        <v>0</v>
      </c>
      <c r="M376" t="s">
        <v>24</v>
      </c>
      <c r="N376" t="str">
        <f>IF(ISBLANK(M376),"",IF(ISERROR(VLOOKUP(M376,MapTable!$A:$A,1,0)),"맵없음",""))</f>
        <v/>
      </c>
      <c r="O376">
        <f t="shared" si="21"/>
        <v>21</v>
      </c>
      <c r="Q376">
        <f t="shared" si="22"/>
        <v>21</v>
      </c>
      <c r="R376" t="b">
        <f t="shared" ca="1" si="23"/>
        <v>0</v>
      </c>
      <c r="T376" t="b">
        <f t="shared" ca="1" si="24"/>
        <v>0</v>
      </c>
      <c r="V376" t="str">
        <f>IF(ISBLANK(U376),"",IF(ISERROR(VLOOKUP(U376,MapTable!$A:$A,1,0)),"맵없음",""))</f>
        <v/>
      </c>
      <c r="X376" t="str">
        <f>IF(ISBLANK(W376),"",
IF(ISERROR(FIND(",",W376)),
  IF(ISERROR(VLOOKUP(W376,MapTable!$A:$A,1,0)),"맵없음",
  ""),
IF(ISERROR(FIND(",",W376,FIND(",",W376)+1)),
  IF(OR(ISERROR(VLOOKUP(LEFT(W376,FIND(",",W376)-1),MapTable!$A:$A,1,0)),ISERROR(VLOOKUP(TRIM(MID(W376,FIND(",",W376)+1,999)),MapTable!$A:$A,1,0))),"맵없음",
  ""),
IF(ISERROR(FIND(",",W376,FIND(",",W376,FIND(",",W376)+1)+1)),
  IF(OR(ISERROR(VLOOKUP(LEFT(W376,FIND(",",W376)-1),MapTable!$A:$A,1,0)),ISERROR(VLOOKUP(TRIM(MID(W376,FIND(",",W376)+1,FIND(",",W376,FIND(",",W376)+1)-FIND(",",W376)-1)),MapTable!$A:$A,1,0)),ISERROR(VLOOKUP(TRIM(MID(W376,FIND(",",W376,FIND(",",W376)+1)+1,999)),MapTable!$A:$A,1,0))),"맵없음",
  ""),
IF(ISERROR(FIND(",",W376,FIND(",",W376,FIND(",",W376,FIND(",",W376)+1)+1)+1)),
  IF(OR(ISERROR(VLOOKUP(LEFT(W376,FIND(",",W376)-1),MapTable!$A:$A,1,0)),ISERROR(VLOOKUP(TRIM(MID(W376,FIND(",",W376)+1,FIND(",",W376,FIND(",",W376)+1)-FIND(",",W376)-1)),MapTable!$A:$A,1,0)),ISERROR(VLOOKUP(TRIM(MID(W376,FIND(",",W376,FIND(",",W376)+1)+1,FIND(",",W376,FIND(",",W376,FIND(",",W376)+1)+1)-FIND(",",W376,FIND(",",W376)+1)-1)),MapTable!$A:$A,1,0)),ISERROR(VLOOKUP(TRIM(MID(W376,FIND(",",W376,FIND(",",W376,FIND(",",W376)+1)+1)+1,999)),MapTable!$A:$A,1,0))),"맵없음",
  ""),
)))))</f>
        <v/>
      </c>
      <c r="AC376" t="str">
        <f>IF(ISBLANK(AB376),"",IF(ISERROR(VLOOKUP(AB376,[3]DropTable!$A:$A,1,0)),"드랍없음",""))</f>
        <v/>
      </c>
      <c r="AE376" t="str">
        <f>IF(ISBLANK(AD376),"",IF(ISERROR(VLOOKUP(AD376,[3]DropTable!$A:$A,1,0)),"드랍없음",""))</f>
        <v/>
      </c>
      <c r="AG376">
        <v>9.8000000000000007</v>
      </c>
      <c r="AH376">
        <v>1</v>
      </c>
    </row>
    <row r="377" spans="1:34" x14ac:dyDescent="0.3">
      <c r="A377">
        <v>8</v>
      </c>
      <c r="B377">
        <v>31</v>
      </c>
      <c r="C377">
        <f>IF(OR($L377=TRUE,$A377=0,MOD($A377,ChapterTable!$S$20)&lt;&gt;0),
MAX(0,INT(($B377+ChapterTable!$Q$26+VLOOKUP(SUBSTITUTE(C$1,"성장단계","")&amp;"단계오프셋",ChapterTable!$S:$T,2,0))/ChapterTable!$Q$23)),
MAX(0,INT(($B377+ChapterTable!$S$26+VLOOKUP(SUBSTITUTE(C$1,"성장단계","")&amp;"보스단계오프셋",ChapterTable!$S:$T,2,0))/ChapterTable!$S$23)))</f>
        <v>3</v>
      </c>
      <c r="D377">
        <f>IF(OR($L377=TRUE,$A377=0,MOD($A377,ChapterTable!$S$20)&lt;&gt;0),
MAX(0,INT(($B377+ChapterTable!$Q$26+VLOOKUP(SUBSTITUTE(D$1,"성장단계","")&amp;"단계오프셋",ChapterTable!$S:$T,2,0))/ChapterTable!$Q$23)),
MAX(0,INT(($B377+ChapterTable!$S$26+VLOOKUP(SUBSTITUTE(D$1,"성장단계","")&amp;"보스단계오프셋",ChapterTable!$S:$T,2,0))/ChapterTable!$S$23)))</f>
        <v>3</v>
      </c>
      <c r="E377" s="1">
        <f ca="1">IF(AND($A377=0,$B377=1),
    VLOOKUP(1,ChapterTable!$1:$1048576,MATCH("최종"&amp;SUBSTITUTE(SUBSTITUTE(E$1,"standard",""),"|Float",""),ChapterTable!$1:$1,0),0)*ChapterTable!$Q$17,
  IF(AND($A377=0,$B377=0),
    E378,
  IF($B377=0,
    VLOOKUP($A377,ChapterTable!$1:$1048576,MATCH("최종"&amp;SUBSTITUTE(SUBSTITUTE(E$1,"standard",""),"|Float",""),ChapterTable!$1:$1,0),0),
  IF($B377=1,
    IF($L377=FALSE,
      VLOOKUP($A377,ChapterTable!$1:$1048576,MATCH("최종"&amp;SUBSTITUTE(SUBSTITUTE(E$1,"standard",""),"|Float",""),ChapterTable!$1:$1,0),0),
      VLOOKUP($A377-ChapterTable!$Q$11,ChapterTable!$1:$1048576,MATCH("최종"&amp;SUBSTITUTE(SUBSTITUTE(E$1,"standard",""),"|Float",""),ChapterTable!$1:$1,0),0)*ChapterTable!$Q$14
    ),
  OFFSET(E377,-$B377+IF($L377,1,0),0)*
    (VLOOKUP(SUBSTITUTE(SUBSTITUTE(E$1,"standard",""),"|Float","")&amp;"인게임누적곱배수",ChapterTable!$S:$T,2,0)^C377
    +VLOOKUP(SUBSTITUTE(SUBSTITUTE(E$1,"standard",""),"|Float","")&amp;"인게임누적합배수",ChapterTable!$S:$T,2,0)*C377)
  )
  )
  )
)</f>
        <v>6304.7109374999991</v>
      </c>
      <c r="F377" s="1">
        <f ca="1">IF(AND($A377=0,$B377=1),
    VLOOKUP(1,ChapterTable!$1:$1048576,MATCH("최종"&amp;SUBSTITUTE(SUBSTITUTE(F$1,"standard",""),"|Float",""),ChapterTable!$1:$1,0),0)*ChapterTable!$Q$17,
  IF(AND($A377=0,$B377=0),
    F378,
  IF($B377=0,
    VLOOKUP($A377,ChapterTable!$1:$1048576,MATCH("최종"&amp;SUBSTITUTE(SUBSTITUTE(F$1,"standard",""),"|Float",""),ChapterTable!$1:$1,0),0),
  IF($B377=1,
    IF($L377=FALSE,
      VLOOKUP($A377,ChapterTable!$1:$1048576,MATCH("최종"&amp;SUBSTITUTE(SUBSTITUTE(F$1,"standard",""),"|Float",""),ChapterTable!$1:$1,0),0),
      VLOOKUP($A377-ChapterTable!$Q$11,ChapterTable!$1:$1048576,MATCH("최종"&amp;SUBSTITUTE(SUBSTITUTE(F$1,"standard",""),"|Float",""),ChapterTable!$1:$1,0),0)*ChapterTable!$Q$14
    ),
  OFFSET(F377,-$B377+IF($L377,1,0),0)*
    (VLOOKUP(SUBSTITUTE(SUBSTITUTE(F$1,"standard",""),"|Float","")&amp;"인게임누적곱배수",ChapterTable!$S:$T,2,0)^D377
    +VLOOKUP(SUBSTITUTE(SUBSTITUTE(F$1,"standard",""),"|Float","")&amp;"인게임누적합배수",ChapterTable!$S:$T,2,0)*D377)
  )
  )
  )
)</f>
        <v>2733.75</v>
      </c>
      <c r="G377" t="s">
        <v>76</v>
      </c>
      <c r="J377" t="str">
        <f>IF(ISBLANK(I377),"",
IFERROR(VLOOKUP(I377,[1]StringTable!$1:$1048576,MATCH([1]StringTable!$B$1,[1]StringTable!$1:$1,0),0),
IFERROR(VLOOKUP(I377,[1]InApkStringTable!$1:$1048576,MATCH([1]InApkStringTable!$B$1,[1]InApkStringTable!$1:$1,0),0),
"스트링없음")))</f>
        <v/>
      </c>
      <c r="L377" t="b">
        <v>0</v>
      </c>
      <c r="M377" t="s">
        <v>24</v>
      </c>
      <c r="N377" t="str">
        <f>IF(ISBLANK(M377),"",IF(ISERROR(VLOOKUP(M377,MapTable!$A:$A,1,0)),"맵없음",""))</f>
        <v/>
      </c>
      <c r="O377">
        <f t="shared" si="21"/>
        <v>4</v>
      </c>
      <c r="Q377">
        <f t="shared" si="22"/>
        <v>4</v>
      </c>
      <c r="R377" t="b">
        <f t="shared" ca="1" si="23"/>
        <v>0</v>
      </c>
      <c r="T377" t="b">
        <f t="shared" ca="1" si="24"/>
        <v>0</v>
      </c>
      <c r="V377" t="str">
        <f>IF(ISBLANK(U377),"",IF(ISERROR(VLOOKUP(U377,MapTable!$A:$A,1,0)),"맵없음",""))</f>
        <v/>
      </c>
      <c r="X377" t="str">
        <f>IF(ISBLANK(W377),"",
IF(ISERROR(FIND(",",W377)),
  IF(ISERROR(VLOOKUP(W377,MapTable!$A:$A,1,0)),"맵없음",
  ""),
IF(ISERROR(FIND(",",W377,FIND(",",W377)+1)),
  IF(OR(ISERROR(VLOOKUP(LEFT(W377,FIND(",",W377)-1),MapTable!$A:$A,1,0)),ISERROR(VLOOKUP(TRIM(MID(W377,FIND(",",W377)+1,999)),MapTable!$A:$A,1,0))),"맵없음",
  ""),
IF(ISERROR(FIND(",",W377,FIND(",",W377,FIND(",",W377)+1)+1)),
  IF(OR(ISERROR(VLOOKUP(LEFT(W377,FIND(",",W377)-1),MapTable!$A:$A,1,0)),ISERROR(VLOOKUP(TRIM(MID(W377,FIND(",",W377)+1,FIND(",",W377,FIND(",",W377)+1)-FIND(",",W377)-1)),MapTable!$A:$A,1,0)),ISERROR(VLOOKUP(TRIM(MID(W377,FIND(",",W377,FIND(",",W377)+1)+1,999)),MapTable!$A:$A,1,0))),"맵없음",
  ""),
IF(ISERROR(FIND(",",W377,FIND(",",W377,FIND(",",W377,FIND(",",W377)+1)+1)+1)),
  IF(OR(ISERROR(VLOOKUP(LEFT(W377,FIND(",",W377)-1),MapTable!$A:$A,1,0)),ISERROR(VLOOKUP(TRIM(MID(W377,FIND(",",W377)+1,FIND(",",W377,FIND(",",W377)+1)-FIND(",",W377)-1)),MapTable!$A:$A,1,0)),ISERROR(VLOOKUP(TRIM(MID(W377,FIND(",",W377,FIND(",",W377)+1)+1,FIND(",",W377,FIND(",",W377,FIND(",",W377)+1)+1)-FIND(",",W377,FIND(",",W377)+1)-1)),MapTable!$A:$A,1,0)),ISERROR(VLOOKUP(TRIM(MID(W377,FIND(",",W377,FIND(",",W377,FIND(",",W377)+1)+1)+1,999)),MapTable!$A:$A,1,0))),"맵없음",
  ""),
)))))</f>
        <v/>
      </c>
      <c r="AC377" t="str">
        <f>IF(ISBLANK(AB377),"",IF(ISERROR(VLOOKUP(AB377,[3]DropTable!$A:$A,1,0)),"드랍없음",""))</f>
        <v/>
      </c>
      <c r="AE377" t="str">
        <f>IF(ISBLANK(AD377),"",IF(ISERROR(VLOOKUP(AD377,[3]DropTable!$A:$A,1,0)),"드랍없음",""))</f>
        <v/>
      </c>
      <c r="AG377">
        <v>9.8000000000000007</v>
      </c>
      <c r="AH377">
        <v>1</v>
      </c>
    </row>
    <row r="378" spans="1:34" x14ac:dyDescent="0.3">
      <c r="A378">
        <v>8</v>
      </c>
      <c r="B378">
        <v>32</v>
      </c>
      <c r="C378">
        <f>IF(OR($L378=TRUE,$A378=0,MOD($A378,ChapterTable!$S$20)&lt;&gt;0),
MAX(0,INT(($B378+ChapterTable!$Q$26+VLOOKUP(SUBSTITUTE(C$1,"성장단계","")&amp;"단계오프셋",ChapterTable!$S:$T,2,0))/ChapterTable!$Q$23)),
MAX(0,INT(($B378+ChapterTable!$S$26+VLOOKUP(SUBSTITUTE(C$1,"성장단계","")&amp;"보스단계오프셋",ChapterTable!$S:$T,2,0))/ChapterTable!$S$23)))</f>
        <v>3</v>
      </c>
      <c r="D378">
        <f>IF(OR($L378=TRUE,$A378=0,MOD($A378,ChapterTable!$S$20)&lt;&gt;0),
MAX(0,INT(($B378+ChapterTable!$Q$26+VLOOKUP(SUBSTITUTE(D$1,"성장단계","")&amp;"단계오프셋",ChapterTable!$S:$T,2,0))/ChapterTable!$Q$23)),
MAX(0,INT(($B378+ChapterTable!$S$26+VLOOKUP(SUBSTITUTE(D$1,"성장단계","")&amp;"보스단계오프셋",ChapterTable!$S:$T,2,0))/ChapterTable!$S$23)))</f>
        <v>3</v>
      </c>
      <c r="E378" s="1">
        <f ca="1">IF(AND($A378=0,$B378=1),
    VLOOKUP(1,ChapterTable!$1:$1048576,MATCH("최종"&amp;SUBSTITUTE(SUBSTITUTE(E$1,"standard",""),"|Float",""),ChapterTable!$1:$1,0),0)*ChapterTable!$Q$17,
  IF(AND($A378=0,$B378=0),
    E379,
  IF($B378=0,
    VLOOKUP($A378,ChapterTable!$1:$1048576,MATCH("최종"&amp;SUBSTITUTE(SUBSTITUTE(E$1,"standard",""),"|Float",""),ChapterTable!$1:$1,0),0),
  IF($B378=1,
    IF($L378=FALSE,
      VLOOKUP($A378,ChapterTable!$1:$1048576,MATCH("최종"&amp;SUBSTITUTE(SUBSTITUTE(E$1,"standard",""),"|Float",""),ChapterTable!$1:$1,0),0),
      VLOOKUP($A378-ChapterTable!$Q$11,ChapterTable!$1:$1048576,MATCH("최종"&amp;SUBSTITUTE(SUBSTITUTE(E$1,"standard",""),"|Float",""),ChapterTable!$1:$1,0),0)*ChapterTable!$Q$14
    ),
  OFFSET(E378,-$B378+IF($L378,1,0),0)*
    (VLOOKUP(SUBSTITUTE(SUBSTITUTE(E$1,"standard",""),"|Float","")&amp;"인게임누적곱배수",ChapterTable!$S:$T,2,0)^C378
    +VLOOKUP(SUBSTITUTE(SUBSTITUTE(E$1,"standard",""),"|Float","")&amp;"인게임누적합배수",ChapterTable!$S:$T,2,0)*C378)
  )
  )
  )
)</f>
        <v>6304.7109374999991</v>
      </c>
      <c r="F378" s="1">
        <f ca="1">IF(AND($A378=0,$B378=1),
    VLOOKUP(1,ChapterTable!$1:$1048576,MATCH("최종"&amp;SUBSTITUTE(SUBSTITUTE(F$1,"standard",""),"|Float",""),ChapterTable!$1:$1,0),0)*ChapterTable!$Q$17,
  IF(AND($A378=0,$B378=0),
    F379,
  IF($B378=0,
    VLOOKUP($A378,ChapterTable!$1:$1048576,MATCH("최종"&amp;SUBSTITUTE(SUBSTITUTE(F$1,"standard",""),"|Float",""),ChapterTable!$1:$1,0),0),
  IF($B378=1,
    IF($L378=FALSE,
      VLOOKUP($A378,ChapterTable!$1:$1048576,MATCH("최종"&amp;SUBSTITUTE(SUBSTITUTE(F$1,"standard",""),"|Float",""),ChapterTable!$1:$1,0),0),
      VLOOKUP($A378-ChapterTable!$Q$11,ChapterTable!$1:$1048576,MATCH("최종"&amp;SUBSTITUTE(SUBSTITUTE(F$1,"standard",""),"|Float",""),ChapterTable!$1:$1,0),0)*ChapterTable!$Q$14
    ),
  OFFSET(F378,-$B378+IF($L378,1,0),0)*
    (VLOOKUP(SUBSTITUTE(SUBSTITUTE(F$1,"standard",""),"|Float","")&amp;"인게임누적곱배수",ChapterTable!$S:$T,2,0)^D378
    +VLOOKUP(SUBSTITUTE(SUBSTITUTE(F$1,"standard",""),"|Float","")&amp;"인게임누적합배수",ChapterTable!$S:$T,2,0)*D378)
  )
  )
  )
)</f>
        <v>2733.75</v>
      </c>
      <c r="G378" t="s">
        <v>76</v>
      </c>
      <c r="J378" t="str">
        <f>IF(ISBLANK(I378),"",
IFERROR(VLOOKUP(I378,[1]StringTable!$1:$1048576,MATCH([1]StringTable!$B$1,[1]StringTable!$1:$1,0),0),
IFERROR(VLOOKUP(I378,[1]InApkStringTable!$1:$1048576,MATCH([1]InApkStringTable!$B$1,[1]InApkStringTable!$1:$1,0),0),
"스트링없음")))</f>
        <v/>
      </c>
      <c r="L378" t="b">
        <v>0</v>
      </c>
      <c r="M378" t="s">
        <v>24</v>
      </c>
      <c r="N378" t="str">
        <f>IF(ISBLANK(M378),"",IF(ISERROR(VLOOKUP(M378,MapTable!$A:$A,1,0)),"맵없음",""))</f>
        <v/>
      </c>
      <c r="O378">
        <f t="shared" si="21"/>
        <v>4</v>
      </c>
      <c r="Q378">
        <f t="shared" si="22"/>
        <v>4</v>
      </c>
      <c r="R378" t="b">
        <f t="shared" ca="1" si="23"/>
        <v>0</v>
      </c>
      <c r="T378" t="b">
        <f t="shared" ca="1" si="24"/>
        <v>0</v>
      </c>
      <c r="V378" t="str">
        <f>IF(ISBLANK(U378),"",IF(ISERROR(VLOOKUP(U378,MapTable!$A:$A,1,0)),"맵없음",""))</f>
        <v/>
      </c>
      <c r="X378" t="str">
        <f>IF(ISBLANK(W378),"",
IF(ISERROR(FIND(",",W378)),
  IF(ISERROR(VLOOKUP(W378,MapTable!$A:$A,1,0)),"맵없음",
  ""),
IF(ISERROR(FIND(",",W378,FIND(",",W378)+1)),
  IF(OR(ISERROR(VLOOKUP(LEFT(W378,FIND(",",W378)-1),MapTable!$A:$A,1,0)),ISERROR(VLOOKUP(TRIM(MID(W378,FIND(",",W378)+1,999)),MapTable!$A:$A,1,0))),"맵없음",
  ""),
IF(ISERROR(FIND(",",W378,FIND(",",W378,FIND(",",W378)+1)+1)),
  IF(OR(ISERROR(VLOOKUP(LEFT(W378,FIND(",",W378)-1),MapTable!$A:$A,1,0)),ISERROR(VLOOKUP(TRIM(MID(W378,FIND(",",W378)+1,FIND(",",W378,FIND(",",W378)+1)-FIND(",",W378)-1)),MapTable!$A:$A,1,0)),ISERROR(VLOOKUP(TRIM(MID(W378,FIND(",",W378,FIND(",",W378)+1)+1,999)),MapTable!$A:$A,1,0))),"맵없음",
  ""),
IF(ISERROR(FIND(",",W378,FIND(",",W378,FIND(",",W378,FIND(",",W378)+1)+1)+1)),
  IF(OR(ISERROR(VLOOKUP(LEFT(W378,FIND(",",W378)-1),MapTable!$A:$A,1,0)),ISERROR(VLOOKUP(TRIM(MID(W378,FIND(",",W378)+1,FIND(",",W378,FIND(",",W378)+1)-FIND(",",W378)-1)),MapTable!$A:$A,1,0)),ISERROR(VLOOKUP(TRIM(MID(W378,FIND(",",W378,FIND(",",W378)+1)+1,FIND(",",W378,FIND(",",W378,FIND(",",W378)+1)+1)-FIND(",",W378,FIND(",",W378)+1)-1)),MapTable!$A:$A,1,0)),ISERROR(VLOOKUP(TRIM(MID(W378,FIND(",",W378,FIND(",",W378,FIND(",",W378)+1)+1)+1,999)),MapTable!$A:$A,1,0))),"맵없음",
  ""),
)))))</f>
        <v/>
      </c>
      <c r="AC378" t="str">
        <f>IF(ISBLANK(AB378),"",IF(ISERROR(VLOOKUP(AB378,[3]DropTable!$A:$A,1,0)),"드랍없음",""))</f>
        <v/>
      </c>
      <c r="AE378" t="str">
        <f>IF(ISBLANK(AD378),"",IF(ISERROR(VLOOKUP(AD378,[3]DropTable!$A:$A,1,0)),"드랍없음",""))</f>
        <v/>
      </c>
      <c r="AG378">
        <v>9.8000000000000007</v>
      </c>
      <c r="AH378">
        <v>1</v>
      </c>
    </row>
    <row r="379" spans="1:34" x14ac:dyDescent="0.3">
      <c r="A379">
        <v>8</v>
      </c>
      <c r="B379">
        <v>33</v>
      </c>
      <c r="C379">
        <f>IF(OR($L379=TRUE,$A379=0,MOD($A379,ChapterTable!$S$20)&lt;&gt;0),
MAX(0,INT(($B379+ChapterTable!$Q$26+VLOOKUP(SUBSTITUTE(C$1,"성장단계","")&amp;"단계오프셋",ChapterTable!$S:$T,2,0))/ChapterTable!$Q$23)),
MAX(0,INT(($B379+ChapterTable!$S$26+VLOOKUP(SUBSTITUTE(C$1,"성장단계","")&amp;"보스단계오프셋",ChapterTable!$S:$T,2,0))/ChapterTable!$S$23)))</f>
        <v>3</v>
      </c>
      <c r="D379">
        <f>IF(OR($L379=TRUE,$A379=0,MOD($A379,ChapterTable!$S$20)&lt;&gt;0),
MAX(0,INT(($B379+ChapterTable!$Q$26+VLOOKUP(SUBSTITUTE(D$1,"성장단계","")&amp;"단계오프셋",ChapterTable!$S:$T,2,0))/ChapterTable!$Q$23)),
MAX(0,INT(($B379+ChapterTable!$S$26+VLOOKUP(SUBSTITUTE(D$1,"성장단계","")&amp;"보스단계오프셋",ChapterTable!$S:$T,2,0))/ChapterTable!$S$23)))</f>
        <v>3</v>
      </c>
      <c r="E379" s="1">
        <f ca="1">IF(AND($A379=0,$B379=1),
    VLOOKUP(1,ChapterTable!$1:$1048576,MATCH("최종"&amp;SUBSTITUTE(SUBSTITUTE(E$1,"standard",""),"|Float",""),ChapterTable!$1:$1,0),0)*ChapterTable!$Q$17,
  IF(AND($A379=0,$B379=0),
    E380,
  IF($B379=0,
    VLOOKUP($A379,ChapterTable!$1:$1048576,MATCH("최종"&amp;SUBSTITUTE(SUBSTITUTE(E$1,"standard",""),"|Float",""),ChapterTable!$1:$1,0),0),
  IF($B379=1,
    IF($L379=FALSE,
      VLOOKUP($A379,ChapterTable!$1:$1048576,MATCH("최종"&amp;SUBSTITUTE(SUBSTITUTE(E$1,"standard",""),"|Float",""),ChapterTable!$1:$1,0),0),
      VLOOKUP($A379-ChapterTable!$Q$11,ChapterTable!$1:$1048576,MATCH("최종"&amp;SUBSTITUTE(SUBSTITUTE(E$1,"standard",""),"|Float",""),ChapterTable!$1:$1,0),0)*ChapterTable!$Q$14
    ),
  OFFSET(E379,-$B379+IF($L379,1,0),0)*
    (VLOOKUP(SUBSTITUTE(SUBSTITUTE(E$1,"standard",""),"|Float","")&amp;"인게임누적곱배수",ChapterTable!$S:$T,2,0)^C379
    +VLOOKUP(SUBSTITUTE(SUBSTITUTE(E$1,"standard",""),"|Float","")&amp;"인게임누적합배수",ChapterTable!$S:$T,2,0)*C379)
  )
  )
  )
)</f>
        <v>6304.7109374999991</v>
      </c>
      <c r="F379" s="1">
        <f ca="1">IF(AND($A379=0,$B379=1),
    VLOOKUP(1,ChapterTable!$1:$1048576,MATCH("최종"&amp;SUBSTITUTE(SUBSTITUTE(F$1,"standard",""),"|Float",""),ChapterTable!$1:$1,0),0)*ChapterTable!$Q$17,
  IF(AND($A379=0,$B379=0),
    F380,
  IF($B379=0,
    VLOOKUP($A379,ChapterTable!$1:$1048576,MATCH("최종"&amp;SUBSTITUTE(SUBSTITUTE(F$1,"standard",""),"|Float",""),ChapterTable!$1:$1,0),0),
  IF($B379=1,
    IF($L379=FALSE,
      VLOOKUP($A379,ChapterTable!$1:$1048576,MATCH("최종"&amp;SUBSTITUTE(SUBSTITUTE(F$1,"standard",""),"|Float",""),ChapterTable!$1:$1,0),0),
      VLOOKUP($A379-ChapterTable!$Q$11,ChapterTable!$1:$1048576,MATCH("최종"&amp;SUBSTITUTE(SUBSTITUTE(F$1,"standard",""),"|Float",""),ChapterTable!$1:$1,0),0)*ChapterTable!$Q$14
    ),
  OFFSET(F379,-$B379+IF($L379,1,0),0)*
    (VLOOKUP(SUBSTITUTE(SUBSTITUTE(F$1,"standard",""),"|Float","")&amp;"인게임누적곱배수",ChapterTable!$S:$T,2,0)^D379
    +VLOOKUP(SUBSTITUTE(SUBSTITUTE(F$1,"standard",""),"|Float","")&amp;"인게임누적합배수",ChapterTable!$S:$T,2,0)*D379)
  )
  )
  )
)</f>
        <v>2733.75</v>
      </c>
      <c r="G379" t="s">
        <v>76</v>
      </c>
      <c r="J379" t="str">
        <f>IF(ISBLANK(I379),"",
IFERROR(VLOOKUP(I379,[1]StringTable!$1:$1048576,MATCH([1]StringTable!$B$1,[1]StringTable!$1:$1,0),0),
IFERROR(VLOOKUP(I379,[1]InApkStringTable!$1:$1048576,MATCH([1]InApkStringTable!$B$1,[1]InApkStringTable!$1:$1,0),0),
"스트링없음")))</f>
        <v/>
      </c>
      <c r="L379" t="b">
        <v>0</v>
      </c>
      <c r="M379" t="s">
        <v>24</v>
      </c>
      <c r="N379" t="str">
        <f>IF(ISBLANK(M379),"",IF(ISERROR(VLOOKUP(M379,MapTable!$A:$A,1,0)),"맵없음",""))</f>
        <v/>
      </c>
      <c r="O379">
        <f t="shared" si="21"/>
        <v>4</v>
      </c>
      <c r="Q379">
        <f t="shared" si="22"/>
        <v>4</v>
      </c>
      <c r="R379" t="b">
        <f t="shared" ca="1" si="23"/>
        <v>0</v>
      </c>
      <c r="T379" t="b">
        <f t="shared" ca="1" si="24"/>
        <v>0</v>
      </c>
      <c r="V379" t="str">
        <f>IF(ISBLANK(U379),"",IF(ISERROR(VLOOKUP(U379,MapTable!$A:$A,1,0)),"맵없음",""))</f>
        <v/>
      </c>
      <c r="X379" t="str">
        <f>IF(ISBLANK(W379),"",
IF(ISERROR(FIND(",",W379)),
  IF(ISERROR(VLOOKUP(W379,MapTable!$A:$A,1,0)),"맵없음",
  ""),
IF(ISERROR(FIND(",",W379,FIND(",",W379)+1)),
  IF(OR(ISERROR(VLOOKUP(LEFT(W379,FIND(",",W379)-1),MapTable!$A:$A,1,0)),ISERROR(VLOOKUP(TRIM(MID(W379,FIND(",",W379)+1,999)),MapTable!$A:$A,1,0))),"맵없음",
  ""),
IF(ISERROR(FIND(",",W379,FIND(",",W379,FIND(",",W379)+1)+1)),
  IF(OR(ISERROR(VLOOKUP(LEFT(W379,FIND(",",W379)-1),MapTable!$A:$A,1,0)),ISERROR(VLOOKUP(TRIM(MID(W379,FIND(",",W379)+1,FIND(",",W379,FIND(",",W379)+1)-FIND(",",W379)-1)),MapTable!$A:$A,1,0)),ISERROR(VLOOKUP(TRIM(MID(W379,FIND(",",W379,FIND(",",W379)+1)+1,999)),MapTable!$A:$A,1,0))),"맵없음",
  ""),
IF(ISERROR(FIND(",",W379,FIND(",",W379,FIND(",",W379,FIND(",",W379)+1)+1)+1)),
  IF(OR(ISERROR(VLOOKUP(LEFT(W379,FIND(",",W379)-1),MapTable!$A:$A,1,0)),ISERROR(VLOOKUP(TRIM(MID(W379,FIND(",",W379)+1,FIND(",",W379,FIND(",",W379)+1)-FIND(",",W379)-1)),MapTable!$A:$A,1,0)),ISERROR(VLOOKUP(TRIM(MID(W379,FIND(",",W379,FIND(",",W379)+1)+1,FIND(",",W379,FIND(",",W379,FIND(",",W379)+1)+1)-FIND(",",W379,FIND(",",W379)+1)-1)),MapTable!$A:$A,1,0)),ISERROR(VLOOKUP(TRIM(MID(W379,FIND(",",W379,FIND(",",W379,FIND(",",W379)+1)+1)+1,999)),MapTable!$A:$A,1,0))),"맵없음",
  ""),
)))))</f>
        <v/>
      </c>
      <c r="AC379" t="str">
        <f>IF(ISBLANK(AB379),"",IF(ISERROR(VLOOKUP(AB379,[3]DropTable!$A:$A,1,0)),"드랍없음",""))</f>
        <v/>
      </c>
      <c r="AE379" t="str">
        <f>IF(ISBLANK(AD379),"",IF(ISERROR(VLOOKUP(AD379,[3]DropTable!$A:$A,1,0)),"드랍없음",""))</f>
        <v/>
      </c>
      <c r="AG379">
        <v>9.8000000000000007</v>
      </c>
      <c r="AH379">
        <v>1</v>
      </c>
    </row>
    <row r="380" spans="1:34" x14ac:dyDescent="0.3">
      <c r="A380">
        <v>8</v>
      </c>
      <c r="B380">
        <v>34</v>
      </c>
      <c r="C380">
        <f>IF(OR($L380=TRUE,$A380=0,MOD($A380,ChapterTable!$S$20)&lt;&gt;0),
MAX(0,INT(($B380+ChapterTable!$Q$26+VLOOKUP(SUBSTITUTE(C$1,"성장단계","")&amp;"단계오프셋",ChapterTable!$S:$T,2,0))/ChapterTable!$Q$23)),
MAX(0,INT(($B380+ChapterTable!$S$26+VLOOKUP(SUBSTITUTE(C$1,"성장단계","")&amp;"보스단계오프셋",ChapterTable!$S:$T,2,0))/ChapterTable!$S$23)))</f>
        <v>3</v>
      </c>
      <c r="D380">
        <f>IF(OR($L380=TRUE,$A380=0,MOD($A380,ChapterTable!$S$20)&lt;&gt;0),
MAX(0,INT(($B380+ChapterTable!$Q$26+VLOOKUP(SUBSTITUTE(D$1,"성장단계","")&amp;"단계오프셋",ChapterTable!$S:$T,2,0))/ChapterTable!$Q$23)),
MAX(0,INT(($B380+ChapterTable!$S$26+VLOOKUP(SUBSTITUTE(D$1,"성장단계","")&amp;"보스단계오프셋",ChapterTable!$S:$T,2,0))/ChapterTable!$S$23)))</f>
        <v>3</v>
      </c>
      <c r="E380" s="1">
        <f ca="1">IF(AND($A380=0,$B380=1),
    VLOOKUP(1,ChapterTable!$1:$1048576,MATCH("최종"&amp;SUBSTITUTE(SUBSTITUTE(E$1,"standard",""),"|Float",""),ChapterTable!$1:$1,0),0)*ChapterTable!$Q$17,
  IF(AND($A380=0,$B380=0),
    E381,
  IF($B380=0,
    VLOOKUP($A380,ChapterTable!$1:$1048576,MATCH("최종"&amp;SUBSTITUTE(SUBSTITUTE(E$1,"standard",""),"|Float",""),ChapterTable!$1:$1,0),0),
  IF($B380=1,
    IF($L380=FALSE,
      VLOOKUP($A380,ChapterTable!$1:$1048576,MATCH("최종"&amp;SUBSTITUTE(SUBSTITUTE(E$1,"standard",""),"|Float",""),ChapterTable!$1:$1,0),0),
      VLOOKUP($A380-ChapterTable!$Q$11,ChapterTable!$1:$1048576,MATCH("최종"&amp;SUBSTITUTE(SUBSTITUTE(E$1,"standard",""),"|Float",""),ChapterTable!$1:$1,0),0)*ChapterTable!$Q$14
    ),
  OFFSET(E380,-$B380+IF($L380,1,0),0)*
    (VLOOKUP(SUBSTITUTE(SUBSTITUTE(E$1,"standard",""),"|Float","")&amp;"인게임누적곱배수",ChapterTable!$S:$T,2,0)^C380
    +VLOOKUP(SUBSTITUTE(SUBSTITUTE(E$1,"standard",""),"|Float","")&amp;"인게임누적합배수",ChapterTable!$S:$T,2,0)*C380)
  )
  )
  )
)</f>
        <v>6304.7109374999991</v>
      </c>
      <c r="F380" s="1">
        <f ca="1">IF(AND($A380=0,$B380=1),
    VLOOKUP(1,ChapterTable!$1:$1048576,MATCH("최종"&amp;SUBSTITUTE(SUBSTITUTE(F$1,"standard",""),"|Float",""),ChapterTable!$1:$1,0),0)*ChapterTable!$Q$17,
  IF(AND($A380=0,$B380=0),
    F381,
  IF($B380=0,
    VLOOKUP($A380,ChapterTable!$1:$1048576,MATCH("최종"&amp;SUBSTITUTE(SUBSTITUTE(F$1,"standard",""),"|Float",""),ChapterTable!$1:$1,0),0),
  IF($B380=1,
    IF($L380=FALSE,
      VLOOKUP($A380,ChapterTable!$1:$1048576,MATCH("최종"&amp;SUBSTITUTE(SUBSTITUTE(F$1,"standard",""),"|Float",""),ChapterTable!$1:$1,0),0),
      VLOOKUP($A380-ChapterTable!$Q$11,ChapterTable!$1:$1048576,MATCH("최종"&amp;SUBSTITUTE(SUBSTITUTE(F$1,"standard",""),"|Float",""),ChapterTable!$1:$1,0),0)*ChapterTable!$Q$14
    ),
  OFFSET(F380,-$B380+IF($L380,1,0),0)*
    (VLOOKUP(SUBSTITUTE(SUBSTITUTE(F$1,"standard",""),"|Float","")&amp;"인게임누적곱배수",ChapterTable!$S:$T,2,0)^D380
    +VLOOKUP(SUBSTITUTE(SUBSTITUTE(F$1,"standard",""),"|Float","")&amp;"인게임누적합배수",ChapterTable!$S:$T,2,0)*D380)
  )
  )
  )
)</f>
        <v>2733.75</v>
      </c>
      <c r="G380" t="s">
        <v>76</v>
      </c>
      <c r="J380" t="str">
        <f>IF(ISBLANK(I380),"",
IFERROR(VLOOKUP(I380,[1]StringTable!$1:$1048576,MATCH([1]StringTable!$B$1,[1]StringTable!$1:$1,0),0),
IFERROR(VLOOKUP(I380,[1]InApkStringTable!$1:$1048576,MATCH([1]InApkStringTable!$B$1,[1]InApkStringTable!$1:$1,0),0),
"스트링없음")))</f>
        <v/>
      </c>
      <c r="L380" t="b">
        <v>0</v>
      </c>
      <c r="M380" t="s">
        <v>24</v>
      </c>
      <c r="N380" t="str">
        <f>IF(ISBLANK(M380),"",IF(ISERROR(VLOOKUP(M380,MapTable!$A:$A,1,0)),"맵없음",""))</f>
        <v/>
      </c>
      <c r="O380">
        <f t="shared" si="21"/>
        <v>4</v>
      </c>
      <c r="Q380">
        <f t="shared" si="22"/>
        <v>4</v>
      </c>
      <c r="R380" t="b">
        <f t="shared" ca="1" si="23"/>
        <v>0</v>
      </c>
      <c r="T380" t="b">
        <f t="shared" ca="1" si="24"/>
        <v>0</v>
      </c>
      <c r="V380" t="str">
        <f>IF(ISBLANK(U380),"",IF(ISERROR(VLOOKUP(U380,MapTable!$A:$A,1,0)),"맵없음",""))</f>
        <v/>
      </c>
      <c r="X380" t="str">
        <f>IF(ISBLANK(W380),"",
IF(ISERROR(FIND(",",W380)),
  IF(ISERROR(VLOOKUP(W380,MapTable!$A:$A,1,0)),"맵없음",
  ""),
IF(ISERROR(FIND(",",W380,FIND(",",W380)+1)),
  IF(OR(ISERROR(VLOOKUP(LEFT(W380,FIND(",",W380)-1),MapTable!$A:$A,1,0)),ISERROR(VLOOKUP(TRIM(MID(W380,FIND(",",W380)+1,999)),MapTable!$A:$A,1,0))),"맵없음",
  ""),
IF(ISERROR(FIND(",",W380,FIND(",",W380,FIND(",",W380)+1)+1)),
  IF(OR(ISERROR(VLOOKUP(LEFT(W380,FIND(",",W380)-1),MapTable!$A:$A,1,0)),ISERROR(VLOOKUP(TRIM(MID(W380,FIND(",",W380)+1,FIND(",",W380,FIND(",",W380)+1)-FIND(",",W380)-1)),MapTable!$A:$A,1,0)),ISERROR(VLOOKUP(TRIM(MID(W380,FIND(",",W380,FIND(",",W380)+1)+1,999)),MapTable!$A:$A,1,0))),"맵없음",
  ""),
IF(ISERROR(FIND(",",W380,FIND(",",W380,FIND(",",W380,FIND(",",W380)+1)+1)+1)),
  IF(OR(ISERROR(VLOOKUP(LEFT(W380,FIND(",",W380)-1),MapTable!$A:$A,1,0)),ISERROR(VLOOKUP(TRIM(MID(W380,FIND(",",W380)+1,FIND(",",W380,FIND(",",W380)+1)-FIND(",",W380)-1)),MapTable!$A:$A,1,0)),ISERROR(VLOOKUP(TRIM(MID(W380,FIND(",",W380,FIND(",",W380)+1)+1,FIND(",",W380,FIND(",",W380,FIND(",",W380)+1)+1)-FIND(",",W380,FIND(",",W380)+1)-1)),MapTable!$A:$A,1,0)),ISERROR(VLOOKUP(TRIM(MID(W380,FIND(",",W380,FIND(",",W380,FIND(",",W380)+1)+1)+1,999)),MapTable!$A:$A,1,0))),"맵없음",
  ""),
)))))</f>
        <v/>
      </c>
      <c r="AC380" t="str">
        <f>IF(ISBLANK(AB380),"",IF(ISERROR(VLOOKUP(AB380,[3]DropTable!$A:$A,1,0)),"드랍없음",""))</f>
        <v/>
      </c>
      <c r="AE380" t="str">
        <f>IF(ISBLANK(AD380),"",IF(ISERROR(VLOOKUP(AD380,[3]DropTable!$A:$A,1,0)),"드랍없음",""))</f>
        <v/>
      </c>
      <c r="AG380">
        <v>9.8000000000000007</v>
      </c>
      <c r="AH380">
        <v>1</v>
      </c>
    </row>
    <row r="381" spans="1:34" x14ac:dyDescent="0.3">
      <c r="A381">
        <v>8</v>
      </c>
      <c r="B381">
        <v>35</v>
      </c>
      <c r="C381">
        <f>IF(OR($L381=TRUE,$A381=0,MOD($A381,ChapterTable!$S$20)&lt;&gt;0),
MAX(0,INT(($B381+ChapterTable!$Q$26+VLOOKUP(SUBSTITUTE(C$1,"성장단계","")&amp;"단계오프셋",ChapterTable!$S:$T,2,0))/ChapterTable!$Q$23)),
MAX(0,INT(($B381+ChapterTable!$S$26+VLOOKUP(SUBSTITUTE(C$1,"성장단계","")&amp;"보스단계오프셋",ChapterTable!$S:$T,2,0))/ChapterTable!$S$23)))</f>
        <v>3</v>
      </c>
      <c r="D381">
        <f>IF(OR($L381=TRUE,$A381=0,MOD($A381,ChapterTable!$S$20)&lt;&gt;0),
MAX(0,INT(($B381+ChapterTable!$Q$26+VLOOKUP(SUBSTITUTE(D$1,"성장단계","")&amp;"단계오프셋",ChapterTable!$S:$T,2,0))/ChapterTable!$Q$23)),
MAX(0,INT(($B381+ChapterTable!$S$26+VLOOKUP(SUBSTITUTE(D$1,"성장단계","")&amp;"보스단계오프셋",ChapterTable!$S:$T,2,0))/ChapterTable!$S$23)))</f>
        <v>3</v>
      </c>
      <c r="E381" s="1">
        <f ca="1">IF(AND($A381=0,$B381=1),
    VLOOKUP(1,ChapterTable!$1:$1048576,MATCH("최종"&amp;SUBSTITUTE(SUBSTITUTE(E$1,"standard",""),"|Float",""),ChapterTable!$1:$1,0),0)*ChapterTable!$Q$17,
  IF(AND($A381=0,$B381=0),
    E382,
  IF($B381=0,
    VLOOKUP($A381,ChapterTable!$1:$1048576,MATCH("최종"&amp;SUBSTITUTE(SUBSTITUTE(E$1,"standard",""),"|Float",""),ChapterTable!$1:$1,0),0),
  IF($B381=1,
    IF($L381=FALSE,
      VLOOKUP($A381,ChapterTable!$1:$1048576,MATCH("최종"&amp;SUBSTITUTE(SUBSTITUTE(E$1,"standard",""),"|Float",""),ChapterTable!$1:$1,0),0),
      VLOOKUP($A381-ChapterTable!$Q$11,ChapterTable!$1:$1048576,MATCH("최종"&amp;SUBSTITUTE(SUBSTITUTE(E$1,"standard",""),"|Float",""),ChapterTable!$1:$1,0),0)*ChapterTable!$Q$14
    ),
  OFFSET(E381,-$B381+IF($L381,1,0),0)*
    (VLOOKUP(SUBSTITUTE(SUBSTITUTE(E$1,"standard",""),"|Float","")&amp;"인게임누적곱배수",ChapterTable!$S:$T,2,0)^C381
    +VLOOKUP(SUBSTITUTE(SUBSTITUTE(E$1,"standard",""),"|Float","")&amp;"인게임누적합배수",ChapterTable!$S:$T,2,0)*C381)
  )
  )
  )
)</f>
        <v>6304.7109374999991</v>
      </c>
      <c r="F381" s="1">
        <f ca="1">IF(AND($A381=0,$B381=1),
    VLOOKUP(1,ChapterTable!$1:$1048576,MATCH("최종"&amp;SUBSTITUTE(SUBSTITUTE(F$1,"standard",""),"|Float",""),ChapterTable!$1:$1,0),0)*ChapterTable!$Q$17,
  IF(AND($A381=0,$B381=0),
    F382,
  IF($B381=0,
    VLOOKUP($A381,ChapterTable!$1:$1048576,MATCH("최종"&amp;SUBSTITUTE(SUBSTITUTE(F$1,"standard",""),"|Float",""),ChapterTable!$1:$1,0),0),
  IF($B381=1,
    IF($L381=FALSE,
      VLOOKUP($A381,ChapterTable!$1:$1048576,MATCH("최종"&amp;SUBSTITUTE(SUBSTITUTE(F$1,"standard",""),"|Float",""),ChapterTable!$1:$1,0),0),
      VLOOKUP($A381-ChapterTable!$Q$11,ChapterTable!$1:$1048576,MATCH("최종"&amp;SUBSTITUTE(SUBSTITUTE(F$1,"standard",""),"|Float",""),ChapterTable!$1:$1,0),0)*ChapterTable!$Q$14
    ),
  OFFSET(F381,-$B381+IF($L381,1,0),0)*
    (VLOOKUP(SUBSTITUTE(SUBSTITUTE(F$1,"standard",""),"|Float","")&amp;"인게임누적곱배수",ChapterTable!$S:$T,2,0)^D381
    +VLOOKUP(SUBSTITUTE(SUBSTITUTE(F$1,"standard",""),"|Float","")&amp;"인게임누적합배수",ChapterTable!$S:$T,2,0)*D381)
  )
  )
  )
)</f>
        <v>2733.75</v>
      </c>
      <c r="G381" t="s">
        <v>76</v>
      </c>
      <c r="J381" t="str">
        <f>IF(ISBLANK(I381),"",
IFERROR(VLOOKUP(I381,[1]StringTable!$1:$1048576,MATCH([1]StringTable!$B$1,[1]StringTable!$1:$1,0),0),
IFERROR(VLOOKUP(I381,[1]InApkStringTable!$1:$1048576,MATCH([1]InApkStringTable!$B$1,[1]InApkStringTable!$1:$1,0),0),
"스트링없음")))</f>
        <v/>
      </c>
      <c r="L381" t="b">
        <v>0</v>
      </c>
      <c r="M381" t="s">
        <v>24</v>
      </c>
      <c r="N381" t="str">
        <f>IF(ISBLANK(M381),"",IF(ISERROR(VLOOKUP(M381,MapTable!$A:$A,1,0)),"맵없음",""))</f>
        <v/>
      </c>
      <c r="O381">
        <f t="shared" si="21"/>
        <v>11</v>
      </c>
      <c r="Q381">
        <f t="shared" si="22"/>
        <v>11</v>
      </c>
      <c r="R381" t="b">
        <f t="shared" ca="1" si="23"/>
        <v>0</v>
      </c>
      <c r="T381" t="b">
        <f t="shared" ca="1" si="24"/>
        <v>0</v>
      </c>
      <c r="V381" t="str">
        <f>IF(ISBLANK(U381),"",IF(ISERROR(VLOOKUP(U381,MapTable!$A:$A,1,0)),"맵없음",""))</f>
        <v/>
      </c>
      <c r="X381" t="str">
        <f>IF(ISBLANK(W381),"",
IF(ISERROR(FIND(",",W381)),
  IF(ISERROR(VLOOKUP(W381,MapTable!$A:$A,1,0)),"맵없음",
  ""),
IF(ISERROR(FIND(",",W381,FIND(",",W381)+1)),
  IF(OR(ISERROR(VLOOKUP(LEFT(W381,FIND(",",W381)-1),MapTable!$A:$A,1,0)),ISERROR(VLOOKUP(TRIM(MID(W381,FIND(",",W381)+1,999)),MapTable!$A:$A,1,0))),"맵없음",
  ""),
IF(ISERROR(FIND(",",W381,FIND(",",W381,FIND(",",W381)+1)+1)),
  IF(OR(ISERROR(VLOOKUP(LEFT(W381,FIND(",",W381)-1),MapTable!$A:$A,1,0)),ISERROR(VLOOKUP(TRIM(MID(W381,FIND(",",W381)+1,FIND(",",W381,FIND(",",W381)+1)-FIND(",",W381)-1)),MapTable!$A:$A,1,0)),ISERROR(VLOOKUP(TRIM(MID(W381,FIND(",",W381,FIND(",",W381)+1)+1,999)),MapTable!$A:$A,1,0))),"맵없음",
  ""),
IF(ISERROR(FIND(",",W381,FIND(",",W381,FIND(",",W381,FIND(",",W381)+1)+1)+1)),
  IF(OR(ISERROR(VLOOKUP(LEFT(W381,FIND(",",W381)-1),MapTable!$A:$A,1,0)),ISERROR(VLOOKUP(TRIM(MID(W381,FIND(",",W381)+1,FIND(",",W381,FIND(",",W381)+1)-FIND(",",W381)-1)),MapTable!$A:$A,1,0)),ISERROR(VLOOKUP(TRIM(MID(W381,FIND(",",W381,FIND(",",W381)+1)+1,FIND(",",W381,FIND(",",W381,FIND(",",W381)+1)+1)-FIND(",",W381,FIND(",",W381)+1)-1)),MapTable!$A:$A,1,0)),ISERROR(VLOOKUP(TRIM(MID(W381,FIND(",",W381,FIND(",",W381,FIND(",",W381)+1)+1)+1,999)),MapTable!$A:$A,1,0))),"맵없음",
  ""),
)))))</f>
        <v/>
      </c>
      <c r="AC381" t="str">
        <f>IF(ISBLANK(AB381),"",IF(ISERROR(VLOOKUP(AB381,[3]DropTable!$A:$A,1,0)),"드랍없음",""))</f>
        <v/>
      </c>
      <c r="AE381" t="str">
        <f>IF(ISBLANK(AD381),"",IF(ISERROR(VLOOKUP(AD381,[3]DropTable!$A:$A,1,0)),"드랍없음",""))</f>
        <v/>
      </c>
      <c r="AG381">
        <v>9.8000000000000007</v>
      </c>
      <c r="AH381">
        <v>1</v>
      </c>
    </row>
    <row r="382" spans="1:34" x14ac:dyDescent="0.3">
      <c r="A382">
        <v>8</v>
      </c>
      <c r="B382">
        <v>36</v>
      </c>
      <c r="C382">
        <f>IF(OR($L382=TRUE,$A382=0,MOD($A382,ChapterTable!$S$20)&lt;&gt;0),
MAX(0,INT(($B382+ChapterTable!$Q$26+VLOOKUP(SUBSTITUTE(C$1,"성장단계","")&amp;"단계오프셋",ChapterTable!$S:$T,2,0))/ChapterTable!$Q$23)),
MAX(0,INT(($B382+ChapterTable!$S$26+VLOOKUP(SUBSTITUTE(C$1,"성장단계","")&amp;"보스단계오프셋",ChapterTable!$S:$T,2,0))/ChapterTable!$S$23)))</f>
        <v>4</v>
      </c>
      <c r="D382">
        <f>IF(OR($L382=TRUE,$A382=0,MOD($A382,ChapterTable!$S$20)&lt;&gt;0),
MAX(0,INT(($B382+ChapterTable!$Q$26+VLOOKUP(SUBSTITUTE(D$1,"성장단계","")&amp;"단계오프셋",ChapterTable!$S:$T,2,0))/ChapterTable!$Q$23)),
MAX(0,INT(($B382+ChapterTable!$S$26+VLOOKUP(SUBSTITUTE(D$1,"성장단계","")&amp;"보스단계오프셋",ChapterTable!$S:$T,2,0))/ChapterTable!$S$23)))</f>
        <v>3</v>
      </c>
      <c r="E382" s="1">
        <f ca="1">IF(AND($A382=0,$B382=1),
    VLOOKUP(1,ChapterTable!$1:$1048576,MATCH("최종"&amp;SUBSTITUTE(SUBSTITUTE(E$1,"standard",""),"|Float",""),ChapterTable!$1:$1,0),0)*ChapterTable!$Q$17,
  IF(AND($A382=0,$B382=0),
    E383,
  IF($B382=0,
    VLOOKUP($A382,ChapterTable!$1:$1048576,MATCH("최종"&amp;SUBSTITUTE(SUBSTITUTE(E$1,"standard",""),"|Float",""),ChapterTable!$1:$1,0),0),
  IF($B382=1,
    IF($L382=FALSE,
      VLOOKUP($A382,ChapterTable!$1:$1048576,MATCH("최종"&amp;SUBSTITUTE(SUBSTITUTE(E$1,"standard",""),"|Float",""),ChapterTable!$1:$1,0),0),
      VLOOKUP($A382-ChapterTable!$Q$11,ChapterTable!$1:$1048576,MATCH("최종"&amp;SUBSTITUTE(SUBSTITUTE(E$1,"standard",""),"|Float",""),ChapterTable!$1:$1,0),0)*ChapterTable!$Q$14
    ),
  OFFSET(E382,-$B382+IF($L382,1,0),0)*
    (VLOOKUP(SUBSTITUTE(SUBSTITUTE(E$1,"standard",""),"|Float","")&amp;"인게임누적곱배수",ChapterTable!$S:$T,2,0)^C382
    +VLOOKUP(SUBSTITUTE(SUBSTITUTE(E$1,"standard",""),"|Float","")&amp;"인게임누적합배수",ChapterTable!$S:$T,2,0)*C382)
  )
  )
  )
)</f>
        <v>7381.125</v>
      </c>
      <c r="F382" s="1">
        <f ca="1">IF(AND($A382=0,$B382=1),
    VLOOKUP(1,ChapterTable!$1:$1048576,MATCH("최종"&amp;SUBSTITUTE(SUBSTITUTE(F$1,"standard",""),"|Float",""),ChapterTable!$1:$1,0),0)*ChapterTable!$Q$17,
  IF(AND($A382=0,$B382=0),
    F383,
  IF($B382=0,
    VLOOKUP($A382,ChapterTable!$1:$1048576,MATCH("최종"&amp;SUBSTITUTE(SUBSTITUTE(F$1,"standard",""),"|Float",""),ChapterTable!$1:$1,0),0),
  IF($B382=1,
    IF($L382=FALSE,
      VLOOKUP($A382,ChapterTable!$1:$1048576,MATCH("최종"&amp;SUBSTITUTE(SUBSTITUTE(F$1,"standard",""),"|Float",""),ChapterTable!$1:$1,0),0),
      VLOOKUP($A382-ChapterTable!$Q$11,ChapterTable!$1:$1048576,MATCH("최종"&amp;SUBSTITUTE(SUBSTITUTE(F$1,"standard",""),"|Float",""),ChapterTable!$1:$1,0),0)*ChapterTable!$Q$14
    ),
  OFFSET(F382,-$B382+IF($L382,1,0),0)*
    (VLOOKUP(SUBSTITUTE(SUBSTITUTE(F$1,"standard",""),"|Float","")&amp;"인게임누적곱배수",ChapterTable!$S:$T,2,0)^D382
    +VLOOKUP(SUBSTITUTE(SUBSTITUTE(F$1,"standard",""),"|Float","")&amp;"인게임누적합배수",ChapterTable!$S:$T,2,0)*D382)
  )
  )
  )
)</f>
        <v>2733.75</v>
      </c>
      <c r="G382" t="s">
        <v>76</v>
      </c>
      <c r="J382" t="str">
        <f>IF(ISBLANK(I382),"",
IFERROR(VLOOKUP(I382,[1]StringTable!$1:$1048576,MATCH([1]StringTable!$B$1,[1]StringTable!$1:$1,0),0),
IFERROR(VLOOKUP(I382,[1]InApkStringTable!$1:$1048576,MATCH([1]InApkStringTable!$B$1,[1]InApkStringTable!$1:$1,0),0),
"스트링없음")))</f>
        <v/>
      </c>
      <c r="L382" t="b">
        <v>0</v>
      </c>
      <c r="M382" t="s">
        <v>24</v>
      </c>
      <c r="N382" t="str">
        <f>IF(ISBLANK(M382),"",IF(ISERROR(VLOOKUP(M382,MapTable!$A:$A,1,0)),"맵없음",""))</f>
        <v/>
      </c>
      <c r="O382">
        <f t="shared" si="21"/>
        <v>4</v>
      </c>
      <c r="Q382">
        <f t="shared" si="22"/>
        <v>4</v>
      </c>
      <c r="R382" t="b">
        <f t="shared" ca="1" si="23"/>
        <v>0</v>
      </c>
      <c r="T382" t="b">
        <f t="shared" ca="1" si="24"/>
        <v>0</v>
      </c>
      <c r="V382" t="str">
        <f>IF(ISBLANK(U382),"",IF(ISERROR(VLOOKUP(U382,MapTable!$A:$A,1,0)),"맵없음",""))</f>
        <v/>
      </c>
      <c r="X382" t="str">
        <f>IF(ISBLANK(W382),"",
IF(ISERROR(FIND(",",W382)),
  IF(ISERROR(VLOOKUP(W382,MapTable!$A:$A,1,0)),"맵없음",
  ""),
IF(ISERROR(FIND(",",W382,FIND(",",W382)+1)),
  IF(OR(ISERROR(VLOOKUP(LEFT(W382,FIND(",",W382)-1),MapTable!$A:$A,1,0)),ISERROR(VLOOKUP(TRIM(MID(W382,FIND(",",W382)+1,999)),MapTable!$A:$A,1,0))),"맵없음",
  ""),
IF(ISERROR(FIND(",",W382,FIND(",",W382,FIND(",",W382)+1)+1)),
  IF(OR(ISERROR(VLOOKUP(LEFT(W382,FIND(",",W382)-1),MapTable!$A:$A,1,0)),ISERROR(VLOOKUP(TRIM(MID(W382,FIND(",",W382)+1,FIND(",",W382,FIND(",",W382)+1)-FIND(",",W382)-1)),MapTable!$A:$A,1,0)),ISERROR(VLOOKUP(TRIM(MID(W382,FIND(",",W382,FIND(",",W382)+1)+1,999)),MapTable!$A:$A,1,0))),"맵없음",
  ""),
IF(ISERROR(FIND(",",W382,FIND(",",W382,FIND(",",W382,FIND(",",W382)+1)+1)+1)),
  IF(OR(ISERROR(VLOOKUP(LEFT(W382,FIND(",",W382)-1),MapTable!$A:$A,1,0)),ISERROR(VLOOKUP(TRIM(MID(W382,FIND(",",W382)+1,FIND(",",W382,FIND(",",W382)+1)-FIND(",",W382)-1)),MapTable!$A:$A,1,0)),ISERROR(VLOOKUP(TRIM(MID(W382,FIND(",",W382,FIND(",",W382)+1)+1,FIND(",",W382,FIND(",",W382,FIND(",",W382)+1)+1)-FIND(",",W382,FIND(",",W382)+1)-1)),MapTable!$A:$A,1,0)),ISERROR(VLOOKUP(TRIM(MID(W382,FIND(",",W382,FIND(",",W382,FIND(",",W382)+1)+1)+1,999)),MapTable!$A:$A,1,0))),"맵없음",
  ""),
)))))</f>
        <v/>
      </c>
      <c r="AC382" t="str">
        <f>IF(ISBLANK(AB382),"",IF(ISERROR(VLOOKUP(AB382,[3]DropTable!$A:$A,1,0)),"드랍없음",""))</f>
        <v/>
      </c>
      <c r="AE382" t="str">
        <f>IF(ISBLANK(AD382),"",IF(ISERROR(VLOOKUP(AD382,[3]DropTable!$A:$A,1,0)),"드랍없음",""))</f>
        <v/>
      </c>
      <c r="AG382">
        <v>9.8000000000000007</v>
      </c>
      <c r="AH382">
        <v>1</v>
      </c>
    </row>
    <row r="383" spans="1:34" x14ac:dyDescent="0.3">
      <c r="A383">
        <v>8</v>
      </c>
      <c r="B383">
        <v>37</v>
      </c>
      <c r="C383">
        <f>IF(OR($L383=TRUE,$A383=0,MOD($A383,ChapterTable!$S$20)&lt;&gt;0),
MAX(0,INT(($B383+ChapterTable!$Q$26+VLOOKUP(SUBSTITUTE(C$1,"성장단계","")&amp;"단계오프셋",ChapterTable!$S:$T,2,0))/ChapterTable!$Q$23)),
MAX(0,INT(($B383+ChapterTable!$S$26+VLOOKUP(SUBSTITUTE(C$1,"성장단계","")&amp;"보스단계오프셋",ChapterTable!$S:$T,2,0))/ChapterTable!$S$23)))</f>
        <v>4</v>
      </c>
      <c r="D383">
        <f>IF(OR($L383=TRUE,$A383=0,MOD($A383,ChapterTable!$S$20)&lt;&gt;0),
MAX(0,INT(($B383+ChapterTable!$Q$26+VLOOKUP(SUBSTITUTE(D$1,"성장단계","")&amp;"단계오프셋",ChapterTable!$S:$T,2,0))/ChapterTable!$Q$23)),
MAX(0,INT(($B383+ChapterTable!$S$26+VLOOKUP(SUBSTITUTE(D$1,"성장단계","")&amp;"보스단계오프셋",ChapterTable!$S:$T,2,0))/ChapterTable!$S$23)))</f>
        <v>3</v>
      </c>
      <c r="E383" s="1">
        <f ca="1">IF(AND($A383=0,$B383=1),
    VLOOKUP(1,ChapterTable!$1:$1048576,MATCH("최종"&amp;SUBSTITUTE(SUBSTITUTE(E$1,"standard",""),"|Float",""),ChapterTable!$1:$1,0),0)*ChapterTable!$Q$17,
  IF(AND($A383=0,$B383=0),
    E384,
  IF($B383=0,
    VLOOKUP($A383,ChapterTable!$1:$1048576,MATCH("최종"&amp;SUBSTITUTE(SUBSTITUTE(E$1,"standard",""),"|Float",""),ChapterTable!$1:$1,0),0),
  IF($B383=1,
    IF($L383=FALSE,
      VLOOKUP($A383,ChapterTable!$1:$1048576,MATCH("최종"&amp;SUBSTITUTE(SUBSTITUTE(E$1,"standard",""),"|Float",""),ChapterTable!$1:$1,0),0),
      VLOOKUP($A383-ChapterTable!$Q$11,ChapterTable!$1:$1048576,MATCH("최종"&amp;SUBSTITUTE(SUBSTITUTE(E$1,"standard",""),"|Float",""),ChapterTable!$1:$1,0),0)*ChapterTable!$Q$14
    ),
  OFFSET(E383,-$B383+IF($L383,1,0),0)*
    (VLOOKUP(SUBSTITUTE(SUBSTITUTE(E$1,"standard",""),"|Float","")&amp;"인게임누적곱배수",ChapterTable!$S:$T,2,0)^C383
    +VLOOKUP(SUBSTITUTE(SUBSTITUTE(E$1,"standard",""),"|Float","")&amp;"인게임누적합배수",ChapterTable!$S:$T,2,0)*C383)
  )
  )
  )
)</f>
        <v>7381.125</v>
      </c>
      <c r="F383" s="1">
        <f ca="1">IF(AND($A383=0,$B383=1),
    VLOOKUP(1,ChapterTable!$1:$1048576,MATCH("최종"&amp;SUBSTITUTE(SUBSTITUTE(F$1,"standard",""),"|Float",""),ChapterTable!$1:$1,0),0)*ChapterTable!$Q$17,
  IF(AND($A383=0,$B383=0),
    F384,
  IF($B383=0,
    VLOOKUP($A383,ChapterTable!$1:$1048576,MATCH("최종"&amp;SUBSTITUTE(SUBSTITUTE(F$1,"standard",""),"|Float",""),ChapterTable!$1:$1,0),0),
  IF($B383=1,
    IF($L383=FALSE,
      VLOOKUP($A383,ChapterTable!$1:$1048576,MATCH("최종"&amp;SUBSTITUTE(SUBSTITUTE(F$1,"standard",""),"|Float",""),ChapterTable!$1:$1,0),0),
      VLOOKUP($A383-ChapterTable!$Q$11,ChapterTable!$1:$1048576,MATCH("최종"&amp;SUBSTITUTE(SUBSTITUTE(F$1,"standard",""),"|Float",""),ChapterTable!$1:$1,0),0)*ChapterTable!$Q$14
    ),
  OFFSET(F383,-$B383+IF($L383,1,0),0)*
    (VLOOKUP(SUBSTITUTE(SUBSTITUTE(F$1,"standard",""),"|Float","")&amp;"인게임누적곱배수",ChapterTable!$S:$T,2,0)^D383
    +VLOOKUP(SUBSTITUTE(SUBSTITUTE(F$1,"standard",""),"|Float","")&amp;"인게임누적합배수",ChapterTable!$S:$T,2,0)*D383)
  )
  )
  )
)</f>
        <v>2733.75</v>
      </c>
      <c r="G383" t="s">
        <v>76</v>
      </c>
      <c r="J383" t="str">
        <f>IF(ISBLANK(I383),"",
IFERROR(VLOOKUP(I383,[1]StringTable!$1:$1048576,MATCH([1]StringTable!$B$1,[1]StringTable!$1:$1,0),0),
IFERROR(VLOOKUP(I383,[1]InApkStringTable!$1:$1048576,MATCH([1]InApkStringTable!$B$1,[1]InApkStringTable!$1:$1,0),0),
"스트링없음")))</f>
        <v/>
      </c>
      <c r="L383" t="b">
        <v>0</v>
      </c>
      <c r="M383" t="s">
        <v>24</v>
      </c>
      <c r="N383" t="str">
        <f>IF(ISBLANK(M383),"",IF(ISERROR(VLOOKUP(M383,MapTable!$A:$A,1,0)),"맵없음",""))</f>
        <v/>
      </c>
      <c r="O383">
        <f t="shared" si="21"/>
        <v>4</v>
      </c>
      <c r="Q383">
        <f t="shared" si="22"/>
        <v>4</v>
      </c>
      <c r="R383" t="b">
        <f t="shared" ca="1" si="23"/>
        <v>0</v>
      </c>
      <c r="T383" t="b">
        <f t="shared" ca="1" si="24"/>
        <v>0</v>
      </c>
      <c r="V383" t="str">
        <f>IF(ISBLANK(U383),"",IF(ISERROR(VLOOKUP(U383,MapTable!$A:$A,1,0)),"맵없음",""))</f>
        <v/>
      </c>
      <c r="X383" t="str">
        <f>IF(ISBLANK(W383),"",
IF(ISERROR(FIND(",",W383)),
  IF(ISERROR(VLOOKUP(W383,MapTable!$A:$A,1,0)),"맵없음",
  ""),
IF(ISERROR(FIND(",",W383,FIND(",",W383)+1)),
  IF(OR(ISERROR(VLOOKUP(LEFT(W383,FIND(",",W383)-1),MapTable!$A:$A,1,0)),ISERROR(VLOOKUP(TRIM(MID(W383,FIND(",",W383)+1,999)),MapTable!$A:$A,1,0))),"맵없음",
  ""),
IF(ISERROR(FIND(",",W383,FIND(",",W383,FIND(",",W383)+1)+1)),
  IF(OR(ISERROR(VLOOKUP(LEFT(W383,FIND(",",W383)-1),MapTable!$A:$A,1,0)),ISERROR(VLOOKUP(TRIM(MID(W383,FIND(",",W383)+1,FIND(",",W383,FIND(",",W383)+1)-FIND(",",W383)-1)),MapTable!$A:$A,1,0)),ISERROR(VLOOKUP(TRIM(MID(W383,FIND(",",W383,FIND(",",W383)+1)+1,999)),MapTable!$A:$A,1,0))),"맵없음",
  ""),
IF(ISERROR(FIND(",",W383,FIND(",",W383,FIND(",",W383,FIND(",",W383)+1)+1)+1)),
  IF(OR(ISERROR(VLOOKUP(LEFT(W383,FIND(",",W383)-1),MapTable!$A:$A,1,0)),ISERROR(VLOOKUP(TRIM(MID(W383,FIND(",",W383)+1,FIND(",",W383,FIND(",",W383)+1)-FIND(",",W383)-1)),MapTable!$A:$A,1,0)),ISERROR(VLOOKUP(TRIM(MID(W383,FIND(",",W383,FIND(",",W383)+1)+1,FIND(",",W383,FIND(",",W383,FIND(",",W383)+1)+1)-FIND(",",W383,FIND(",",W383)+1)-1)),MapTable!$A:$A,1,0)),ISERROR(VLOOKUP(TRIM(MID(W383,FIND(",",W383,FIND(",",W383,FIND(",",W383)+1)+1)+1,999)),MapTable!$A:$A,1,0))),"맵없음",
  ""),
)))))</f>
        <v/>
      </c>
      <c r="AC383" t="str">
        <f>IF(ISBLANK(AB383),"",IF(ISERROR(VLOOKUP(AB383,[3]DropTable!$A:$A,1,0)),"드랍없음",""))</f>
        <v/>
      </c>
      <c r="AE383" t="str">
        <f>IF(ISBLANK(AD383),"",IF(ISERROR(VLOOKUP(AD383,[3]DropTable!$A:$A,1,0)),"드랍없음",""))</f>
        <v/>
      </c>
      <c r="AG383">
        <v>9.8000000000000007</v>
      </c>
      <c r="AH383">
        <v>1</v>
      </c>
    </row>
    <row r="384" spans="1:34" x14ac:dyDescent="0.3">
      <c r="A384">
        <v>8</v>
      </c>
      <c r="B384">
        <v>38</v>
      </c>
      <c r="C384">
        <f>IF(OR($L384=TRUE,$A384=0,MOD($A384,ChapterTable!$S$20)&lt;&gt;0),
MAX(0,INT(($B384+ChapterTable!$Q$26+VLOOKUP(SUBSTITUTE(C$1,"성장단계","")&amp;"단계오프셋",ChapterTable!$S:$T,2,0))/ChapterTable!$Q$23)),
MAX(0,INT(($B384+ChapterTable!$S$26+VLOOKUP(SUBSTITUTE(C$1,"성장단계","")&amp;"보스단계오프셋",ChapterTable!$S:$T,2,0))/ChapterTable!$S$23)))</f>
        <v>4</v>
      </c>
      <c r="D384">
        <f>IF(OR($L384=TRUE,$A384=0,MOD($A384,ChapterTable!$S$20)&lt;&gt;0),
MAX(0,INT(($B384+ChapterTable!$Q$26+VLOOKUP(SUBSTITUTE(D$1,"성장단계","")&amp;"단계오프셋",ChapterTable!$S:$T,2,0))/ChapterTable!$Q$23)),
MAX(0,INT(($B384+ChapterTable!$S$26+VLOOKUP(SUBSTITUTE(D$1,"성장단계","")&amp;"보스단계오프셋",ChapterTable!$S:$T,2,0))/ChapterTable!$S$23)))</f>
        <v>3</v>
      </c>
      <c r="E384" s="1">
        <f ca="1">IF(AND($A384=0,$B384=1),
    VLOOKUP(1,ChapterTable!$1:$1048576,MATCH("최종"&amp;SUBSTITUTE(SUBSTITUTE(E$1,"standard",""),"|Float",""),ChapterTable!$1:$1,0),0)*ChapterTable!$Q$17,
  IF(AND($A384=0,$B384=0),
    E385,
  IF($B384=0,
    VLOOKUP($A384,ChapterTable!$1:$1048576,MATCH("최종"&amp;SUBSTITUTE(SUBSTITUTE(E$1,"standard",""),"|Float",""),ChapterTable!$1:$1,0),0),
  IF($B384=1,
    IF($L384=FALSE,
      VLOOKUP($A384,ChapterTable!$1:$1048576,MATCH("최종"&amp;SUBSTITUTE(SUBSTITUTE(E$1,"standard",""),"|Float",""),ChapterTable!$1:$1,0),0),
      VLOOKUP($A384-ChapterTable!$Q$11,ChapterTable!$1:$1048576,MATCH("최종"&amp;SUBSTITUTE(SUBSTITUTE(E$1,"standard",""),"|Float",""),ChapterTable!$1:$1,0),0)*ChapterTable!$Q$14
    ),
  OFFSET(E384,-$B384+IF($L384,1,0),0)*
    (VLOOKUP(SUBSTITUTE(SUBSTITUTE(E$1,"standard",""),"|Float","")&amp;"인게임누적곱배수",ChapterTable!$S:$T,2,0)^C384
    +VLOOKUP(SUBSTITUTE(SUBSTITUTE(E$1,"standard",""),"|Float","")&amp;"인게임누적합배수",ChapterTable!$S:$T,2,0)*C384)
  )
  )
  )
)</f>
        <v>7381.125</v>
      </c>
      <c r="F384" s="1">
        <f ca="1">IF(AND($A384=0,$B384=1),
    VLOOKUP(1,ChapterTable!$1:$1048576,MATCH("최종"&amp;SUBSTITUTE(SUBSTITUTE(F$1,"standard",""),"|Float",""),ChapterTable!$1:$1,0),0)*ChapterTable!$Q$17,
  IF(AND($A384=0,$B384=0),
    F385,
  IF($B384=0,
    VLOOKUP($A384,ChapterTable!$1:$1048576,MATCH("최종"&amp;SUBSTITUTE(SUBSTITUTE(F$1,"standard",""),"|Float",""),ChapterTable!$1:$1,0),0),
  IF($B384=1,
    IF($L384=FALSE,
      VLOOKUP($A384,ChapterTable!$1:$1048576,MATCH("최종"&amp;SUBSTITUTE(SUBSTITUTE(F$1,"standard",""),"|Float",""),ChapterTable!$1:$1,0),0),
      VLOOKUP($A384-ChapterTable!$Q$11,ChapterTable!$1:$1048576,MATCH("최종"&amp;SUBSTITUTE(SUBSTITUTE(F$1,"standard",""),"|Float",""),ChapterTable!$1:$1,0),0)*ChapterTable!$Q$14
    ),
  OFFSET(F384,-$B384+IF($L384,1,0),0)*
    (VLOOKUP(SUBSTITUTE(SUBSTITUTE(F$1,"standard",""),"|Float","")&amp;"인게임누적곱배수",ChapterTable!$S:$T,2,0)^D384
    +VLOOKUP(SUBSTITUTE(SUBSTITUTE(F$1,"standard",""),"|Float","")&amp;"인게임누적합배수",ChapterTable!$S:$T,2,0)*D384)
  )
  )
  )
)</f>
        <v>2733.75</v>
      </c>
      <c r="G384" t="s">
        <v>76</v>
      </c>
      <c r="J384" t="str">
        <f>IF(ISBLANK(I384),"",
IFERROR(VLOOKUP(I384,[1]StringTable!$1:$1048576,MATCH([1]StringTable!$B$1,[1]StringTable!$1:$1,0),0),
IFERROR(VLOOKUP(I384,[1]InApkStringTable!$1:$1048576,MATCH([1]InApkStringTable!$B$1,[1]InApkStringTable!$1:$1,0),0),
"스트링없음")))</f>
        <v/>
      </c>
      <c r="L384" t="b">
        <v>0</v>
      </c>
      <c r="M384" t="s">
        <v>24</v>
      </c>
      <c r="N384" t="str">
        <f>IF(ISBLANK(M384),"",IF(ISERROR(VLOOKUP(M384,MapTable!$A:$A,1,0)),"맵없음",""))</f>
        <v/>
      </c>
      <c r="O384">
        <f t="shared" si="21"/>
        <v>4</v>
      </c>
      <c r="Q384">
        <f t="shared" si="22"/>
        <v>4</v>
      </c>
      <c r="R384" t="b">
        <f t="shared" ca="1" si="23"/>
        <v>0</v>
      </c>
      <c r="T384" t="b">
        <f t="shared" ca="1" si="24"/>
        <v>0</v>
      </c>
      <c r="V384" t="str">
        <f>IF(ISBLANK(U384),"",IF(ISERROR(VLOOKUP(U384,MapTable!$A:$A,1,0)),"맵없음",""))</f>
        <v/>
      </c>
      <c r="X384" t="str">
        <f>IF(ISBLANK(W384),"",
IF(ISERROR(FIND(",",W384)),
  IF(ISERROR(VLOOKUP(W384,MapTable!$A:$A,1,0)),"맵없음",
  ""),
IF(ISERROR(FIND(",",W384,FIND(",",W384)+1)),
  IF(OR(ISERROR(VLOOKUP(LEFT(W384,FIND(",",W384)-1),MapTable!$A:$A,1,0)),ISERROR(VLOOKUP(TRIM(MID(W384,FIND(",",W384)+1,999)),MapTable!$A:$A,1,0))),"맵없음",
  ""),
IF(ISERROR(FIND(",",W384,FIND(",",W384,FIND(",",W384)+1)+1)),
  IF(OR(ISERROR(VLOOKUP(LEFT(W384,FIND(",",W384)-1),MapTable!$A:$A,1,0)),ISERROR(VLOOKUP(TRIM(MID(W384,FIND(",",W384)+1,FIND(",",W384,FIND(",",W384)+1)-FIND(",",W384)-1)),MapTable!$A:$A,1,0)),ISERROR(VLOOKUP(TRIM(MID(W384,FIND(",",W384,FIND(",",W384)+1)+1,999)),MapTable!$A:$A,1,0))),"맵없음",
  ""),
IF(ISERROR(FIND(",",W384,FIND(",",W384,FIND(",",W384,FIND(",",W384)+1)+1)+1)),
  IF(OR(ISERROR(VLOOKUP(LEFT(W384,FIND(",",W384)-1),MapTable!$A:$A,1,0)),ISERROR(VLOOKUP(TRIM(MID(W384,FIND(",",W384)+1,FIND(",",W384,FIND(",",W384)+1)-FIND(",",W384)-1)),MapTable!$A:$A,1,0)),ISERROR(VLOOKUP(TRIM(MID(W384,FIND(",",W384,FIND(",",W384)+1)+1,FIND(",",W384,FIND(",",W384,FIND(",",W384)+1)+1)-FIND(",",W384,FIND(",",W384)+1)-1)),MapTable!$A:$A,1,0)),ISERROR(VLOOKUP(TRIM(MID(W384,FIND(",",W384,FIND(",",W384,FIND(",",W384)+1)+1)+1,999)),MapTable!$A:$A,1,0))),"맵없음",
  ""),
)))))</f>
        <v/>
      </c>
      <c r="AC384" t="str">
        <f>IF(ISBLANK(AB384),"",IF(ISERROR(VLOOKUP(AB384,[3]DropTable!$A:$A,1,0)),"드랍없음",""))</f>
        <v/>
      </c>
      <c r="AE384" t="str">
        <f>IF(ISBLANK(AD384),"",IF(ISERROR(VLOOKUP(AD384,[3]DropTable!$A:$A,1,0)),"드랍없음",""))</f>
        <v/>
      </c>
      <c r="AG384">
        <v>9.8000000000000007</v>
      </c>
      <c r="AH384">
        <v>1</v>
      </c>
    </row>
    <row r="385" spans="1:34" x14ac:dyDescent="0.3">
      <c r="A385">
        <v>8</v>
      </c>
      <c r="B385">
        <v>39</v>
      </c>
      <c r="C385">
        <f>IF(OR($L385=TRUE,$A385=0,MOD($A385,ChapterTable!$S$20)&lt;&gt;0),
MAX(0,INT(($B385+ChapterTable!$Q$26+VLOOKUP(SUBSTITUTE(C$1,"성장단계","")&amp;"단계오프셋",ChapterTable!$S:$T,2,0))/ChapterTable!$Q$23)),
MAX(0,INT(($B385+ChapterTable!$S$26+VLOOKUP(SUBSTITUTE(C$1,"성장단계","")&amp;"보스단계오프셋",ChapterTable!$S:$T,2,0))/ChapterTable!$S$23)))</f>
        <v>4</v>
      </c>
      <c r="D385">
        <f>IF(OR($L385=TRUE,$A385=0,MOD($A385,ChapterTable!$S$20)&lt;&gt;0),
MAX(0,INT(($B385+ChapterTable!$Q$26+VLOOKUP(SUBSTITUTE(D$1,"성장단계","")&amp;"단계오프셋",ChapterTable!$S:$T,2,0))/ChapterTable!$Q$23)),
MAX(0,INT(($B385+ChapterTable!$S$26+VLOOKUP(SUBSTITUTE(D$1,"성장단계","")&amp;"보스단계오프셋",ChapterTable!$S:$T,2,0))/ChapterTable!$S$23)))</f>
        <v>3</v>
      </c>
      <c r="E385" s="1">
        <f ca="1">IF(AND($A385=0,$B385=1),
    VLOOKUP(1,ChapterTable!$1:$1048576,MATCH("최종"&amp;SUBSTITUTE(SUBSTITUTE(E$1,"standard",""),"|Float",""),ChapterTable!$1:$1,0),0)*ChapterTable!$Q$17,
  IF(AND($A385=0,$B385=0),
    E386,
  IF($B385=0,
    VLOOKUP($A385,ChapterTable!$1:$1048576,MATCH("최종"&amp;SUBSTITUTE(SUBSTITUTE(E$1,"standard",""),"|Float",""),ChapterTable!$1:$1,0),0),
  IF($B385=1,
    IF($L385=FALSE,
      VLOOKUP($A385,ChapterTable!$1:$1048576,MATCH("최종"&amp;SUBSTITUTE(SUBSTITUTE(E$1,"standard",""),"|Float",""),ChapterTable!$1:$1,0),0),
      VLOOKUP($A385-ChapterTable!$Q$11,ChapterTable!$1:$1048576,MATCH("최종"&amp;SUBSTITUTE(SUBSTITUTE(E$1,"standard",""),"|Float",""),ChapterTable!$1:$1,0),0)*ChapterTable!$Q$14
    ),
  OFFSET(E385,-$B385+IF($L385,1,0),0)*
    (VLOOKUP(SUBSTITUTE(SUBSTITUTE(E$1,"standard",""),"|Float","")&amp;"인게임누적곱배수",ChapterTable!$S:$T,2,0)^C385
    +VLOOKUP(SUBSTITUTE(SUBSTITUTE(E$1,"standard",""),"|Float","")&amp;"인게임누적합배수",ChapterTable!$S:$T,2,0)*C385)
  )
  )
  )
)</f>
        <v>7381.125</v>
      </c>
      <c r="F385" s="1">
        <f ca="1">IF(AND($A385=0,$B385=1),
    VLOOKUP(1,ChapterTable!$1:$1048576,MATCH("최종"&amp;SUBSTITUTE(SUBSTITUTE(F$1,"standard",""),"|Float",""),ChapterTable!$1:$1,0),0)*ChapterTable!$Q$17,
  IF(AND($A385=0,$B385=0),
    F386,
  IF($B385=0,
    VLOOKUP($A385,ChapterTable!$1:$1048576,MATCH("최종"&amp;SUBSTITUTE(SUBSTITUTE(F$1,"standard",""),"|Float",""),ChapterTable!$1:$1,0),0),
  IF($B385=1,
    IF($L385=FALSE,
      VLOOKUP($A385,ChapterTable!$1:$1048576,MATCH("최종"&amp;SUBSTITUTE(SUBSTITUTE(F$1,"standard",""),"|Float",""),ChapterTable!$1:$1,0),0),
      VLOOKUP($A385-ChapterTable!$Q$11,ChapterTable!$1:$1048576,MATCH("최종"&amp;SUBSTITUTE(SUBSTITUTE(F$1,"standard",""),"|Float",""),ChapterTable!$1:$1,0),0)*ChapterTable!$Q$14
    ),
  OFFSET(F385,-$B385+IF($L385,1,0),0)*
    (VLOOKUP(SUBSTITUTE(SUBSTITUTE(F$1,"standard",""),"|Float","")&amp;"인게임누적곱배수",ChapterTable!$S:$T,2,0)^D385
    +VLOOKUP(SUBSTITUTE(SUBSTITUTE(F$1,"standard",""),"|Float","")&amp;"인게임누적합배수",ChapterTable!$S:$T,2,0)*D385)
  )
  )
  )
)</f>
        <v>2733.75</v>
      </c>
      <c r="G385" t="s">
        <v>76</v>
      </c>
      <c r="J385" t="str">
        <f>IF(ISBLANK(I385),"",
IFERROR(VLOOKUP(I385,[1]StringTable!$1:$1048576,MATCH([1]StringTable!$B$1,[1]StringTable!$1:$1,0),0),
IFERROR(VLOOKUP(I385,[1]InApkStringTable!$1:$1048576,MATCH([1]InApkStringTable!$B$1,[1]InApkStringTable!$1:$1,0),0),
"스트링없음")))</f>
        <v/>
      </c>
      <c r="L385" t="b">
        <v>0</v>
      </c>
      <c r="M385" t="s">
        <v>24</v>
      </c>
      <c r="N385" t="str">
        <f>IF(ISBLANK(M385),"",IF(ISERROR(VLOOKUP(M385,MapTable!$A:$A,1,0)),"맵없음",""))</f>
        <v/>
      </c>
      <c r="O385">
        <f t="shared" si="21"/>
        <v>94</v>
      </c>
      <c r="Q385">
        <f t="shared" si="22"/>
        <v>94</v>
      </c>
      <c r="R385" t="b">
        <f t="shared" ca="1" si="23"/>
        <v>1</v>
      </c>
      <c r="T385" t="b">
        <f t="shared" ca="1" si="24"/>
        <v>1</v>
      </c>
      <c r="V385" t="str">
        <f>IF(ISBLANK(U385),"",IF(ISERROR(VLOOKUP(U385,MapTable!$A:$A,1,0)),"맵없음",""))</f>
        <v/>
      </c>
      <c r="X385" t="str">
        <f>IF(ISBLANK(W385),"",
IF(ISERROR(FIND(",",W385)),
  IF(ISERROR(VLOOKUP(W385,MapTable!$A:$A,1,0)),"맵없음",
  ""),
IF(ISERROR(FIND(",",W385,FIND(",",W385)+1)),
  IF(OR(ISERROR(VLOOKUP(LEFT(W385,FIND(",",W385)-1),MapTable!$A:$A,1,0)),ISERROR(VLOOKUP(TRIM(MID(W385,FIND(",",W385)+1,999)),MapTable!$A:$A,1,0))),"맵없음",
  ""),
IF(ISERROR(FIND(",",W385,FIND(",",W385,FIND(",",W385)+1)+1)),
  IF(OR(ISERROR(VLOOKUP(LEFT(W385,FIND(",",W385)-1),MapTable!$A:$A,1,0)),ISERROR(VLOOKUP(TRIM(MID(W385,FIND(",",W385)+1,FIND(",",W385,FIND(",",W385)+1)-FIND(",",W385)-1)),MapTable!$A:$A,1,0)),ISERROR(VLOOKUP(TRIM(MID(W385,FIND(",",W385,FIND(",",W385)+1)+1,999)),MapTable!$A:$A,1,0))),"맵없음",
  ""),
IF(ISERROR(FIND(",",W385,FIND(",",W385,FIND(",",W385,FIND(",",W385)+1)+1)+1)),
  IF(OR(ISERROR(VLOOKUP(LEFT(W385,FIND(",",W385)-1),MapTable!$A:$A,1,0)),ISERROR(VLOOKUP(TRIM(MID(W385,FIND(",",W385)+1,FIND(",",W385,FIND(",",W385)+1)-FIND(",",W385)-1)),MapTable!$A:$A,1,0)),ISERROR(VLOOKUP(TRIM(MID(W385,FIND(",",W385,FIND(",",W385)+1)+1,FIND(",",W385,FIND(",",W385,FIND(",",W385)+1)+1)-FIND(",",W385,FIND(",",W385)+1)-1)),MapTable!$A:$A,1,0)),ISERROR(VLOOKUP(TRIM(MID(W385,FIND(",",W385,FIND(",",W385,FIND(",",W385)+1)+1)+1,999)),MapTable!$A:$A,1,0))),"맵없음",
  ""),
)))))</f>
        <v/>
      </c>
      <c r="AC385" t="str">
        <f>IF(ISBLANK(AB385),"",IF(ISERROR(VLOOKUP(AB385,[3]DropTable!$A:$A,1,0)),"드랍없음",""))</f>
        <v/>
      </c>
      <c r="AE385" t="str">
        <f>IF(ISBLANK(AD385),"",IF(ISERROR(VLOOKUP(AD385,[3]DropTable!$A:$A,1,0)),"드랍없음",""))</f>
        <v/>
      </c>
      <c r="AG385">
        <v>9.8000000000000007</v>
      </c>
      <c r="AH385">
        <v>1</v>
      </c>
    </row>
    <row r="386" spans="1:34" x14ac:dyDescent="0.3">
      <c r="A386">
        <v>8</v>
      </c>
      <c r="B386">
        <v>40</v>
      </c>
      <c r="C386">
        <f>IF(OR($L386=TRUE,$A386=0,MOD($A386,ChapterTable!$S$20)&lt;&gt;0),
MAX(0,INT(($B386+ChapterTable!$Q$26+VLOOKUP(SUBSTITUTE(C$1,"성장단계","")&amp;"단계오프셋",ChapterTable!$S:$T,2,0))/ChapterTable!$Q$23)),
MAX(0,INT(($B386+ChapterTable!$S$26+VLOOKUP(SUBSTITUTE(C$1,"성장단계","")&amp;"보스단계오프셋",ChapterTable!$S:$T,2,0))/ChapterTable!$S$23)))</f>
        <v>4</v>
      </c>
      <c r="D386">
        <f>IF(OR($L386=TRUE,$A386=0,MOD($A386,ChapterTable!$S$20)&lt;&gt;0),
MAX(0,INT(($B386+ChapterTable!$Q$26+VLOOKUP(SUBSTITUTE(D$1,"성장단계","")&amp;"단계오프셋",ChapterTable!$S:$T,2,0))/ChapterTable!$Q$23)),
MAX(0,INT(($B386+ChapterTable!$S$26+VLOOKUP(SUBSTITUTE(D$1,"성장단계","")&amp;"보스단계오프셋",ChapterTable!$S:$T,2,0))/ChapterTable!$S$23)))</f>
        <v>3</v>
      </c>
      <c r="E386" s="1">
        <f ca="1">IF(AND($A386=0,$B386=1),
    VLOOKUP(1,ChapterTable!$1:$1048576,MATCH("최종"&amp;SUBSTITUTE(SUBSTITUTE(E$1,"standard",""),"|Float",""),ChapterTable!$1:$1,0),0)*ChapterTable!$Q$17,
  IF(AND($A386=0,$B386=0),
    E387,
  IF($B386=0,
    VLOOKUP($A386,ChapterTable!$1:$1048576,MATCH("최종"&amp;SUBSTITUTE(SUBSTITUTE(E$1,"standard",""),"|Float",""),ChapterTable!$1:$1,0),0),
  IF($B386=1,
    IF($L386=FALSE,
      VLOOKUP($A386,ChapterTable!$1:$1048576,MATCH("최종"&amp;SUBSTITUTE(SUBSTITUTE(E$1,"standard",""),"|Float",""),ChapterTable!$1:$1,0),0),
      VLOOKUP($A386-ChapterTable!$Q$11,ChapterTable!$1:$1048576,MATCH("최종"&amp;SUBSTITUTE(SUBSTITUTE(E$1,"standard",""),"|Float",""),ChapterTable!$1:$1,0),0)*ChapterTable!$Q$14
    ),
  OFFSET(E386,-$B386+IF($L386,1,0),0)*
    (VLOOKUP(SUBSTITUTE(SUBSTITUTE(E$1,"standard",""),"|Float","")&amp;"인게임누적곱배수",ChapterTable!$S:$T,2,0)^C386
    +VLOOKUP(SUBSTITUTE(SUBSTITUTE(E$1,"standard",""),"|Float","")&amp;"인게임누적합배수",ChapterTable!$S:$T,2,0)*C386)
  )
  )
  )
)</f>
        <v>7381.125</v>
      </c>
      <c r="F386" s="1">
        <f ca="1">IF(AND($A386=0,$B386=1),
    VLOOKUP(1,ChapterTable!$1:$1048576,MATCH("최종"&amp;SUBSTITUTE(SUBSTITUTE(F$1,"standard",""),"|Float",""),ChapterTable!$1:$1,0),0)*ChapterTable!$Q$17,
  IF(AND($A386=0,$B386=0),
    F387,
  IF($B386=0,
    VLOOKUP($A386,ChapterTable!$1:$1048576,MATCH("최종"&amp;SUBSTITUTE(SUBSTITUTE(F$1,"standard",""),"|Float",""),ChapterTable!$1:$1,0),0),
  IF($B386=1,
    IF($L386=FALSE,
      VLOOKUP($A386,ChapterTable!$1:$1048576,MATCH("최종"&amp;SUBSTITUTE(SUBSTITUTE(F$1,"standard",""),"|Float",""),ChapterTable!$1:$1,0),0),
      VLOOKUP($A386-ChapterTable!$Q$11,ChapterTable!$1:$1048576,MATCH("최종"&amp;SUBSTITUTE(SUBSTITUTE(F$1,"standard",""),"|Float",""),ChapterTable!$1:$1,0),0)*ChapterTable!$Q$14
    ),
  OFFSET(F386,-$B386+IF($L386,1,0),0)*
    (VLOOKUP(SUBSTITUTE(SUBSTITUTE(F$1,"standard",""),"|Float","")&amp;"인게임누적곱배수",ChapterTable!$S:$T,2,0)^D386
    +VLOOKUP(SUBSTITUTE(SUBSTITUTE(F$1,"standard",""),"|Float","")&amp;"인게임누적합배수",ChapterTable!$S:$T,2,0)*D386)
  )
  )
  )
)</f>
        <v>2733.75</v>
      </c>
      <c r="G386" t="s">
        <v>76</v>
      </c>
      <c r="J386" t="str">
        <f>IF(ISBLANK(I386),"",
IFERROR(VLOOKUP(I386,[1]StringTable!$1:$1048576,MATCH([1]StringTable!$B$1,[1]StringTable!$1:$1,0),0),
IFERROR(VLOOKUP(I386,[1]InApkStringTable!$1:$1048576,MATCH([1]InApkStringTable!$B$1,[1]InApkStringTable!$1:$1,0),0),
"스트링없음")))</f>
        <v/>
      </c>
      <c r="L386" t="b">
        <v>0</v>
      </c>
      <c r="M386" t="s">
        <v>24</v>
      </c>
      <c r="N386" t="str">
        <f>IF(ISBLANK(M386),"",IF(ISERROR(VLOOKUP(M386,MapTable!$A:$A,1,0)),"맵없음",""))</f>
        <v/>
      </c>
      <c r="O386">
        <f t="shared" si="21"/>
        <v>21</v>
      </c>
      <c r="Q386">
        <f t="shared" si="22"/>
        <v>21</v>
      </c>
      <c r="R386" t="b">
        <f t="shared" ca="1" si="23"/>
        <v>0</v>
      </c>
      <c r="T386" t="b">
        <f t="shared" ca="1" si="24"/>
        <v>0</v>
      </c>
      <c r="V386" t="str">
        <f>IF(ISBLANK(U386),"",IF(ISERROR(VLOOKUP(U386,MapTable!$A:$A,1,0)),"맵없음",""))</f>
        <v/>
      </c>
      <c r="X386" t="str">
        <f>IF(ISBLANK(W386),"",
IF(ISERROR(FIND(",",W386)),
  IF(ISERROR(VLOOKUP(W386,MapTable!$A:$A,1,0)),"맵없음",
  ""),
IF(ISERROR(FIND(",",W386,FIND(",",W386)+1)),
  IF(OR(ISERROR(VLOOKUP(LEFT(W386,FIND(",",W386)-1),MapTable!$A:$A,1,0)),ISERROR(VLOOKUP(TRIM(MID(W386,FIND(",",W386)+1,999)),MapTable!$A:$A,1,0))),"맵없음",
  ""),
IF(ISERROR(FIND(",",W386,FIND(",",W386,FIND(",",W386)+1)+1)),
  IF(OR(ISERROR(VLOOKUP(LEFT(W386,FIND(",",W386)-1),MapTable!$A:$A,1,0)),ISERROR(VLOOKUP(TRIM(MID(W386,FIND(",",W386)+1,FIND(",",W386,FIND(",",W386)+1)-FIND(",",W386)-1)),MapTable!$A:$A,1,0)),ISERROR(VLOOKUP(TRIM(MID(W386,FIND(",",W386,FIND(",",W386)+1)+1,999)),MapTable!$A:$A,1,0))),"맵없음",
  ""),
IF(ISERROR(FIND(",",W386,FIND(",",W386,FIND(",",W386,FIND(",",W386)+1)+1)+1)),
  IF(OR(ISERROR(VLOOKUP(LEFT(W386,FIND(",",W386)-1),MapTable!$A:$A,1,0)),ISERROR(VLOOKUP(TRIM(MID(W386,FIND(",",W386)+1,FIND(",",W386,FIND(",",W386)+1)-FIND(",",W386)-1)),MapTable!$A:$A,1,0)),ISERROR(VLOOKUP(TRIM(MID(W386,FIND(",",W386,FIND(",",W386)+1)+1,FIND(",",W386,FIND(",",W386,FIND(",",W386)+1)+1)-FIND(",",W386,FIND(",",W386)+1)-1)),MapTable!$A:$A,1,0)),ISERROR(VLOOKUP(TRIM(MID(W386,FIND(",",W386,FIND(",",W386,FIND(",",W386)+1)+1)+1,999)),MapTable!$A:$A,1,0))),"맵없음",
  ""),
)))))</f>
        <v/>
      </c>
      <c r="AC386" t="str">
        <f>IF(ISBLANK(AB386),"",IF(ISERROR(VLOOKUP(AB386,[3]DropTable!$A:$A,1,0)),"드랍없음",""))</f>
        <v/>
      </c>
      <c r="AE386" t="str">
        <f>IF(ISBLANK(AD386),"",IF(ISERROR(VLOOKUP(AD386,[3]DropTable!$A:$A,1,0)),"드랍없음",""))</f>
        <v/>
      </c>
      <c r="AG386">
        <v>9.8000000000000007</v>
      </c>
      <c r="AH386">
        <v>1</v>
      </c>
    </row>
    <row r="387" spans="1:34" x14ac:dyDescent="0.3">
      <c r="A387">
        <v>8</v>
      </c>
      <c r="B387">
        <v>41</v>
      </c>
      <c r="C387">
        <f>IF(OR($L387=TRUE,$A387=0,MOD($A387,ChapterTable!$S$20)&lt;&gt;0),
MAX(0,INT(($B387+ChapterTable!$Q$26+VLOOKUP(SUBSTITUTE(C$1,"성장단계","")&amp;"단계오프셋",ChapterTable!$S:$T,2,0))/ChapterTable!$Q$23)),
MAX(0,INT(($B387+ChapterTable!$S$26+VLOOKUP(SUBSTITUTE(C$1,"성장단계","")&amp;"보스단계오프셋",ChapterTable!$S:$T,2,0))/ChapterTable!$S$23)))</f>
        <v>4</v>
      </c>
      <c r="D387">
        <f>IF(OR($L387=TRUE,$A387=0,MOD($A387,ChapterTable!$S$20)&lt;&gt;0),
MAX(0,INT(($B387+ChapterTable!$Q$26+VLOOKUP(SUBSTITUTE(D$1,"성장단계","")&amp;"단계오프셋",ChapterTable!$S:$T,2,0))/ChapterTable!$Q$23)),
MAX(0,INT(($B387+ChapterTable!$S$26+VLOOKUP(SUBSTITUTE(D$1,"성장단계","")&amp;"보스단계오프셋",ChapterTable!$S:$T,2,0))/ChapterTable!$S$23)))</f>
        <v>4</v>
      </c>
      <c r="E387" s="1">
        <f ca="1">IF(AND($A387=0,$B387=1),
    VLOOKUP(1,ChapterTable!$1:$1048576,MATCH("최종"&amp;SUBSTITUTE(SUBSTITUTE(E$1,"standard",""),"|Float",""),ChapterTable!$1:$1,0),0)*ChapterTable!$Q$17,
  IF(AND($A387=0,$B387=0),
    E388,
  IF($B387=0,
    VLOOKUP($A387,ChapterTable!$1:$1048576,MATCH("최종"&amp;SUBSTITUTE(SUBSTITUTE(E$1,"standard",""),"|Float",""),ChapterTable!$1:$1,0),0),
  IF($B387=1,
    IF($L387=FALSE,
      VLOOKUP($A387,ChapterTable!$1:$1048576,MATCH("최종"&amp;SUBSTITUTE(SUBSTITUTE(E$1,"standard",""),"|Float",""),ChapterTable!$1:$1,0),0),
      VLOOKUP($A387-ChapterTable!$Q$11,ChapterTable!$1:$1048576,MATCH("최종"&amp;SUBSTITUTE(SUBSTITUTE(E$1,"standard",""),"|Float",""),ChapterTable!$1:$1,0),0)*ChapterTable!$Q$14
    ),
  OFFSET(E387,-$B387+IF($L387,1,0),0)*
    (VLOOKUP(SUBSTITUTE(SUBSTITUTE(E$1,"standard",""),"|Float","")&amp;"인게임누적곱배수",ChapterTable!$S:$T,2,0)^C387
    +VLOOKUP(SUBSTITUTE(SUBSTITUTE(E$1,"standard",""),"|Float","")&amp;"인게임누적합배수",ChapterTable!$S:$T,2,0)*C387)
  )
  )
  )
)</f>
        <v>7381.125</v>
      </c>
      <c r="F387" s="1">
        <f ca="1">IF(AND($A387=0,$B387=1),
    VLOOKUP(1,ChapterTable!$1:$1048576,MATCH("최종"&amp;SUBSTITUTE(SUBSTITUTE(F$1,"standard",""),"|Float",""),ChapterTable!$1:$1,0),0)*ChapterTable!$Q$17,
  IF(AND($A387=0,$B387=0),
    F388,
  IF($B387=0,
    VLOOKUP($A387,ChapterTable!$1:$1048576,MATCH("최종"&amp;SUBSTITUTE(SUBSTITUTE(F$1,"standard",""),"|Float",""),ChapterTable!$1:$1,0),0),
  IF($B387=1,
    IF($L387=FALSE,
      VLOOKUP($A387,ChapterTable!$1:$1048576,MATCH("최종"&amp;SUBSTITUTE(SUBSTITUTE(F$1,"standard",""),"|Float",""),ChapterTable!$1:$1,0),0),
      VLOOKUP($A387-ChapterTable!$Q$11,ChapterTable!$1:$1048576,MATCH("최종"&amp;SUBSTITUTE(SUBSTITUTE(F$1,"standard",""),"|Float",""),ChapterTable!$1:$1,0),0)*ChapterTable!$Q$14
    ),
  OFFSET(F387,-$B387+IF($L387,1,0),0)*
    (VLOOKUP(SUBSTITUTE(SUBSTITUTE(F$1,"standard",""),"|Float","")&amp;"인게임누적곱배수",ChapterTable!$S:$T,2,0)^D387
    +VLOOKUP(SUBSTITUTE(SUBSTITUTE(F$1,"standard",""),"|Float","")&amp;"인게임누적합배수",ChapterTable!$S:$T,2,0)*D387)
  )
  )
  )
)</f>
        <v>3075.46875</v>
      </c>
      <c r="G387" t="s">
        <v>76</v>
      </c>
      <c r="J387" t="str">
        <f>IF(ISBLANK(I387),"",
IFERROR(VLOOKUP(I387,[1]StringTable!$1:$1048576,MATCH([1]StringTable!$B$1,[1]StringTable!$1:$1,0),0),
IFERROR(VLOOKUP(I387,[1]InApkStringTable!$1:$1048576,MATCH([1]InApkStringTable!$B$1,[1]InApkStringTable!$1:$1,0),0),
"스트링없음")))</f>
        <v/>
      </c>
      <c r="L387" t="b">
        <v>0</v>
      </c>
      <c r="M387" t="s">
        <v>24</v>
      </c>
      <c r="N387" t="str">
        <f>IF(ISBLANK(M387),"",IF(ISERROR(VLOOKUP(M387,MapTable!$A:$A,1,0)),"맵없음",""))</f>
        <v/>
      </c>
      <c r="O387">
        <f t="shared" ref="O387:O450" si="25">IF(B387=0,0,
  IF(AND(L387=FALSE,A387&lt;&gt;0,MOD(A387,7)=0),21,
  IF(MOD(B387,10)=0,21,
  IF(MOD(B387,10)=5,11,
  IF(MOD(B387,10)=9,INT(B387/10)+91,
  INT(B387/10+1))))))</f>
        <v>5</v>
      </c>
      <c r="Q387">
        <f t="shared" ref="Q387:Q450" si="26">IF(ISBLANK(P387),O387,P387)</f>
        <v>5</v>
      </c>
      <c r="R387" t="b">
        <f t="shared" ref="R387:R450" ca="1" si="27">IF(OR(B387=0,OFFSET(B387,1,0)=0),FALSE,
IF(OFFSET(O387,1,0)=21,TRUE,FALSE))</f>
        <v>0</v>
      </c>
      <c r="T387" t="b">
        <f t="shared" ref="T387:T450" ca="1" si="28">IF(ISBLANK(S387),R387,S387)</f>
        <v>0</v>
      </c>
      <c r="V387" t="str">
        <f>IF(ISBLANK(U387),"",IF(ISERROR(VLOOKUP(U387,MapTable!$A:$A,1,0)),"맵없음",""))</f>
        <v/>
      </c>
      <c r="X387" t="str">
        <f>IF(ISBLANK(W387),"",
IF(ISERROR(FIND(",",W387)),
  IF(ISERROR(VLOOKUP(W387,MapTable!$A:$A,1,0)),"맵없음",
  ""),
IF(ISERROR(FIND(",",W387,FIND(",",W387)+1)),
  IF(OR(ISERROR(VLOOKUP(LEFT(W387,FIND(",",W387)-1),MapTable!$A:$A,1,0)),ISERROR(VLOOKUP(TRIM(MID(W387,FIND(",",W387)+1,999)),MapTable!$A:$A,1,0))),"맵없음",
  ""),
IF(ISERROR(FIND(",",W387,FIND(",",W387,FIND(",",W387)+1)+1)),
  IF(OR(ISERROR(VLOOKUP(LEFT(W387,FIND(",",W387)-1),MapTable!$A:$A,1,0)),ISERROR(VLOOKUP(TRIM(MID(W387,FIND(",",W387)+1,FIND(",",W387,FIND(",",W387)+1)-FIND(",",W387)-1)),MapTable!$A:$A,1,0)),ISERROR(VLOOKUP(TRIM(MID(W387,FIND(",",W387,FIND(",",W387)+1)+1,999)),MapTable!$A:$A,1,0))),"맵없음",
  ""),
IF(ISERROR(FIND(",",W387,FIND(",",W387,FIND(",",W387,FIND(",",W387)+1)+1)+1)),
  IF(OR(ISERROR(VLOOKUP(LEFT(W387,FIND(",",W387)-1),MapTable!$A:$A,1,0)),ISERROR(VLOOKUP(TRIM(MID(W387,FIND(",",W387)+1,FIND(",",W387,FIND(",",W387)+1)-FIND(",",W387)-1)),MapTable!$A:$A,1,0)),ISERROR(VLOOKUP(TRIM(MID(W387,FIND(",",W387,FIND(",",W387)+1)+1,FIND(",",W387,FIND(",",W387,FIND(",",W387)+1)+1)-FIND(",",W387,FIND(",",W387)+1)-1)),MapTable!$A:$A,1,0)),ISERROR(VLOOKUP(TRIM(MID(W387,FIND(",",W387,FIND(",",W387,FIND(",",W387)+1)+1)+1,999)),MapTable!$A:$A,1,0))),"맵없음",
  ""),
)))))</f>
        <v/>
      </c>
      <c r="AC387" t="str">
        <f>IF(ISBLANK(AB387),"",IF(ISERROR(VLOOKUP(AB387,[3]DropTable!$A:$A,1,0)),"드랍없음",""))</f>
        <v/>
      </c>
      <c r="AE387" t="str">
        <f>IF(ISBLANK(AD387),"",IF(ISERROR(VLOOKUP(AD387,[3]DropTable!$A:$A,1,0)),"드랍없음",""))</f>
        <v/>
      </c>
      <c r="AG387">
        <v>9.8000000000000007</v>
      </c>
      <c r="AH387">
        <v>1</v>
      </c>
    </row>
    <row r="388" spans="1:34" x14ac:dyDescent="0.3">
      <c r="A388">
        <v>8</v>
      </c>
      <c r="B388">
        <v>42</v>
      </c>
      <c r="C388">
        <f>IF(OR($L388=TRUE,$A388=0,MOD($A388,ChapterTable!$S$20)&lt;&gt;0),
MAX(0,INT(($B388+ChapterTable!$Q$26+VLOOKUP(SUBSTITUTE(C$1,"성장단계","")&amp;"단계오프셋",ChapterTable!$S:$T,2,0))/ChapterTable!$Q$23)),
MAX(0,INT(($B388+ChapterTable!$S$26+VLOOKUP(SUBSTITUTE(C$1,"성장단계","")&amp;"보스단계오프셋",ChapterTable!$S:$T,2,0))/ChapterTable!$S$23)))</f>
        <v>4</v>
      </c>
      <c r="D388">
        <f>IF(OR($L388=TRUE,$A388=0,MOD($A388,ChapterTable!$S$20)&lt;&gt;0),
MAX(0,INT(($B388+ChapterTable!$Q$26+VLOOKUP(SUBSTITUTE(D$1,"성장단계","")&amp;"단계오프셋",ChapterTable!$S:$T,2,0))/ChapterTable!$Q$23)),
MAX(0,INT(($B388+ChapterTable!$S$26+VLOOKUP(SUBSTITUTE(D$1,"성장단계","")&amp;"보스단계오프셋",ChapterTable!$S:$T,2,0))/ChapterTable!$S$23)))</f>
        <v>4</v>
      </c>
      <c r="E388" s="1">
        <f ca="1">IF(AND($A388=0,$B388=1),
    VLOOKUP(1,ChapterTable!$1:$1048576,MATCH("최종"&amp;SUBSTITUTE(SUBSTITUTE(E$1,"standard",""),"|Float",""),ChapterTable!$1:$1,0),0)*ChapterTable!$Q$17,
  IF(AND($A388=0,$B388=0),
    E389,
  IF($B388=0,
    VLOOKUP($A388,ChapterTable!$1:$1048576,MATCH("최종"&amp;SUBSTITUTE(SUBSTITUTE(E$1,"standard",""),"|Float",""),ChapterTable!$1:$1,0),0),
  IF($B388=1,
    IF($L388=FALSE,
      VLOOKUP($A388,ChapterTable!$1:$1048576,MATCH("최종"&amp;SUBSTITUTE(SUBSTITUTE(E$1,"standard",""),"|Float",""),ChapterTable!$1:$1,0),0),
      VLOOKUP($A388-ChapterTable!$Q$11,ChapterTable!$1:$1048576,MATCH("최종"&amp;SUBSTITUTE(SUBSTITUTE(E$1,"standard",""),"|Float",""),ChapterTable!$1:$1,0),0)*ChapterTable!$Q$14
    ),
  OFFSET(E388,-$B388+IF($L388,1,0),0)*
    (VLOOKUP(SUBSTITUTE(SUBSTITUTE(E$1,"standard",""),"|Float","")&amp;"인게임누적곱배수",ChapterTable!$S:$T,2,0)^C388
    +VLOOKUP(SUBSTITUTE(SUBSTITUTE(E$1,"standard",""),"|Float","")&amp;"인게임누적합배수",ChapterTable!$S:$T,2,0)*C388)
  )
  )
  )
)</f>
        <v>7381.125</v>
      </c>
      <c r="F388" s="1">
        <f ca="1">IF(AND($A388=0,$B388=1),
    VLOOKUP(1,ChapterTable!$1:$1048576,MATCH("최종"&amp;SUBSTITUTE(SUBSTITUTE(F$1,"standard",""),"|Float",""),ChapterTable!$1:$1,0),0)*ChapterTable!$Q$17,
  IF(AND($A388=0,$B388=0),
    F389,
  IF($B388=0,
    VLOOKUP($A388,ChapterTable!$1:$1048576,MATCH("최종"&amp;SUBSTITUTE(SUBSTITUTE(F$1,"standard",""),"|Float",""),ChapterTable!$1:$1,0),0),
  IF($B388=1,
    IF($L388=FALSE,
      VLOOKUP($A388,ChapterTable!$1:$1048576,MATCH("최종"&amp;SUBSTITUTE(SUBSTITUTE(F$1,"standard",""),"|Float",""),ChapterTable!$1:$1,0),0),
      VLOOKUP($A388-ChapterTable!$Q$11,ChapterTable!$1:$1048576,MATCH("최종"&amp;SUBSTITUTE(SUBSTITUTE(F$1,"standard",""),"|Float",""),ChapterTable!$1:$1,0),0)*ChapterTable!$Q$14
    ),
  OFFSET(F388,-$B388+IF($L388,1,0),0)*
    (VLOOKUP(SUBSTITUTE(SUBSTITUTE(F$1,"standard",""),"|Float","")&amp;"인게임누적곱배수",ChapterTable!$S:$T,2,0)^D388
    +VLOOKUP(SUBSTITUTE(SUBSTITUTE(F$1,"standard",""),"|Float","")&amp;"인게임누적합배수",ChapterTable!$S:$T,2,0)*D388)
  )
  )
  )
)</f>
        <v>3075.46875</v>
      </c>
      <c r="G388" t="s">
        <v>76</v>
      </c>
      <c r="J388" t="str">
        <f>IF(ISBLANK(I388),"",
IFERROR(VLOOKUP(I388,[1]StringTable!$1:$1048576,MATCH([1]StringTable!$B$1,[1]StringTable!$1:$1,0),0),
IFERROR(VLOOKUP(I388,[1]InApkStringTable!$1:$1048576,MATCH([1]InApkStringTable!$B$1,[1]InApkStringTable!$1:$1,0),0),
"스트링없음")))</f>
        <v/>
      </c>
      <c r="L388" t="b">
        <v>0</v>
      </c>
      <c r="M388" t="s">
        <v>24</v>
      </c>
      <c r="N388" t="str">
        <f>IF(ISBLANK(M388),"",IF(ISERROR(VLOOKUP(M388,MapTable!$A:$A,1,0)),"맵없음",""))</f>
        <v/>
      </c>
      <c r="O388">
        <f t="shared" si="25"/>
        <v>5</v>
      </c>
      <c r="Q388">
        <f t="shared" si="26"/>
        <v>5</v>
      </c>
      <c r="R388" t="b">
        <f t="shared" ca="1" si="27"/>
        <v>0</v>
      </c>
      <c r="T388" t="b">
        <f t="shared" ca="1" si="28"/>
        <v>0</v>
      </c>
      <c r="V388" t="str">
        <f>IF(ISBLANK(U388),"",IF(ISERROR(VLOOKUP(U388,MapTable!$A:$A,1,0)),"맵없음",""))</f>
        <v/>
      </c>
      <c r="X388" t="str">
        <f>IF(ISBLANK(W388),"",
IF(ISERROR(FIND(",",W388)),
  IF(ISERROR(VLOOKUP(W388,MapTable!$A:$A,1,0)),"맵없음",
  ""),
IF(ISERROR(FIND(",",W388,FIND(",",W388)+1)),
  IF(OR(ISERROR(VLOOKUP(LEFT(W388,FIND(",",W388)-1),MapTable!$A:$A,1,0)),ISERROR(VLOOKUP(TRIM(MID(W388,FIND(",",W388)+1,999)),MapTable!$A:$A,1,0))),"맵없음",
  ""),
IF(ISERROR(FIND(",",W388,FIND(",",W388,FIND(",",W388)+1)+1)),
  IF(OR(ISERROR(VLOOKUP(LEFT(W388,FIND(",",W388)-1),MapTable!$A:$A,1,0)),ISERROR(VLOOKUP(TRIM(MID(W388,FIND(",",W388)+1,FIND(",",W388,FIND(",",W388)+1)-FIND(",",W388)-1)),MapTable!$A:$A,1,0)),ISERROR(VLOOKUP(TRIM(MID(W388,FIND(",",W388,FIND(",",W388)+1)+1,999)),MapTable!$A:$A,1,0))),"맵없음",
  ""),
IF(ISERROR(FIND(",",W388,FIND(",",W388,FIND(",",W388,FIND(",",W388)+1)+1)+1)),
  IF(OR(ISERROR(VLOOKUP(LEFT(W388,FIND(",",W388)-1),MapTable!$A:$A,1,0)),ISERROR(VLOOKUP(TRIM(MID(W388,FIND(",",W388)+1,FIND(",",W388,FIND(",",W388)+1)-FIND(",",W388)-1)),MapTable!$A:$A,1,0)),ISERROR(VLOOKUP(TRIM(MID(W388,FIND(",",W388,FIND(",",W388)+1)+1,FIND(",",W388,FIND(",",W388,FIND(",",W388)+1)+1)-FIND(",",W388,FIND(",",W388)+1)-1)),MapTable!$A:$A,1,0)),ISERROR(VLOOKUP(TRIM(MID(W388,FIND(",",W388,FIND(",",W388,FIND(",",W388)+1)+1)+1,999)),MapTable!$A:$A,1,0))),"맵없음",
  ""),
)))))</f>
        <v/>
      </c>
      <c r="AC388" t="str">
        <f>IF(ISBLANK(AB388),"",IF(ISERROR(VLOOKUP(AB388,[3]DropTable!$A:$A,1,0)),"드랍없음",""))</f>
        <v/>
      </c>
      <c r="AE388" t="str">
        <f>IF(ISBLANK(AD388),"",IF(ISERROR(VLOOKUP(AD388,[3]DropTable!$A:$A,1,0)),"드랍없음",""))</f>
        <v/>
      </c>
      <c r="AG388">
        <v>9.8000000000000007</v>
      </c>
      <c r="AH388">
        <v>1</v>
      </c>
    </row>
    <row r="389" spans="1:34" x14ac:dyDescent="0.3">
      <c r="A389">
        <v>8</v>
      </c>
      <c r="B389">
        <v>43</v>
      </c>
      <c r="C389">
        <f>IF(OR($L389=TRUE,$A389=0,MOD($A389,ChapterTable!$S$20)&lt;&gt;0),
MAX(0,INT(($B389+ChapterTable!$Q$26+VLOOKUP(SUBSTITUTE(C$1,"성장단계","")&amp;"단계오프셋",ChapterTable!$S:$T,2,0))/ChapterTable!$Q$23)),
MAX(0,INT(($B389+ChapterTable!$S$26+VLOOKUP(SUBSTITUTE(C$1,"성장단계","")&amp;"보스단계오프셋",ChapterTable!$S:$T,2,0))/ChapterTable!$S$23)))</f>
        <v>4</v>
      </c>
      <c r="D389">
        <f>IF(OR($L389=TRUE,$A389=0,MOD($A389,ChapterTable!$S$20)&lt;&gt;0),
MAX(0,INT(($B389+ChapterTable!$Q$26+VLOOKUP(SUBSTITUTE(D$1,"성장단계","")&amp;"단계오프셋",ChapterTable!$S:$T,2,0))/ChapterTable!$Q$23)),
MAX(0,INT(($B389+ChapterTable!$S$26+VLOOKUP(SUBSTITUTE(D$1,"성장단계","")&amp;"보스단계오프셋",ChapterTable!$S:$T,2,0))/ChapterTable!$S$23)))</f>
        <v>4</v>
      </c>
      <c r="E389" s="1">
        <f ca="1">IF(AND($A389=0,$B389=1),
    VLOOKUP(1,ChapterTable!$1:$1048576,MATCH("최종"&amp;SUBSTITUTE(SUBSTITUTE(E$1,"standard",""),"|Float",""),ChapterTable!$1:$1,0),0)*ChapterTable!$Q$17,
  IF(AND($A389=0,$B389=0),
    E390,
  IF($B389=0,
    VLOOKUP($A389,ChapterTable!$1:$1048576,MATCH("최종"&amp;SUBSTITUTE(SUBSTITUTE(E$1,"standard",""),"|Float",""),ChapterTable!$1:$1,0),0),
  IF($B389=1,
    IF($L389=FALSE,
      VLOOKUP($A389,ChapterTable!$1:$1048576,MATCH("최종"&amp;SUBSTITUTE(SUBSTITUTE(E$1,"standard",""),"|Float",""),ChapterTable!$1:$1,0),0),
      VLOOKUP($A389-ChapterTable!$Q$11,ChapterTable!$1:$1048576,MATCH("최종"&amp;SUBSTITUTE(SUBSTITUTE(E$1,"standard",""),"|Float",""),ChapterTable!$1:$1,0),0)*ChapterTable!$Q$14
    ),
  OFFSET(E389,-$B389+IF($L389,1,0),0)*
    (VLOOKUP(SUBSTITUTE(SUBSTITUTE(E$1,"standard",""),"|Float","")&amp;"인게임누적곱배수",ChapterTable!$S:$T,2,0)^C389
    +VLOOKUP(SUBSTITUTE(SUBSTITUTE(E$1,"standard",""),"|Float","")&amp;"인게임누적합배수",ChapterTable!$S:$T,2,0)*C389)
  )
  )
  )
)</f>
        <v>7381.125</v>
      </c>
      <c r="F389" s="1">
        <f ca="1">IF(AND($A389=0,$B389=1),
    VLOOKUP(1,ChapterTable!$1:$1048576,MATCH("최종"&amp;SUBSTITUTE(SUBSTITUTE(F$1,"standard",""),"|Float",""),ChapterTable!$1:$1,0),0)*ChapterTable!$Q$17,
  IF(AND($A389=0,$B389=0),
    F390,
  IF($B389=0,
    VLOOKUP($A389,ChapterTable!$1:$1048576,MATCH("최종"&amp;SUBSTITUTE(SUBSTITUTE(F$1,"standard",""),"|Float",""),ChapterTable!$1:$1,0),0),
  IF($B389=1,
    IF($L389=FALSE,
      VLOOKUP($A389,ChapterTable!$1:$1048576,MATCH("최종"&amp;SUBSTITUTE(SUBSTITUTE(F$1,"standard",""),"|Float",""),ChapterTable!$1:$1,0),0),
      VLOOKUP($A389-ChapterTable!$Q$11,ChapterTable!$1:$1048576,MATCH("최종"&amp;SUBSTITUTE(SUBSTITUTE(F$1,"standard",""),"|Float",""),ChapterTable!$1:$1,0),0)*ChapterTable!$Q$14
    ),
  OFFSET(F389,-$B389+IF($L389,1,0),0)*
    (VLOOKUP(SUBSTITUTE(SUBSTITUTE(F$1,"standard",""),"|Float","")&amp;"인게임누적곱배수",ChapterTable!$S:$T,2,0)^D389
    +VLOOKUP(SUBSTITUTE(SUBSTITUTE(F$1,"standard",""),"|Float","")&amp;"인게임누적합배수",ChapterTable!$S:$T,2,0)*D389)
  )
  )
  )
)</f>
        <v>3075.46875</v>
      </c>
      <c r="G389" t="s">
        <v>76</v>
      </c>
      <c r="J389" t="str">
        <f>IF(ISBLANK(I389),"",
IFERROR(VLOOKUP(I389,[1]StringTable!$1:$1048576,MATCH([1]StringTable!$B$1,[1]StringTable!$1:$1,0),0),
IFERROR(VLOOKUP(I389,[1]InApkStringTable!$1:$1048576,MATCH([1]InApkStringTable!$B$1,[1]InApkStringTable!$1:$1,0),0),
"스트링없음")))</f>
        <v/>
      </c>
      <c r="L389" t="b">
        <v>0</v>
      </c>
      <c r="M389" t="s">
        <v>24</v>
      </c>
      <c r="N389" t="str">
        <f>IF(ISBLANK(M389),"",IF(ISERROR(VLOOKUP(M389,MapTable!$A:$A,1,0)),"맵없음",""))</f>
        <v/>
      </c>
      <c r="O389">
        <f t="shared" si="25"/>
        <v>5</v>
      </c>
      <c r="Q389">
        <f t="shared" si="26"/>
        <v>5</v>
      </c>
      <c r="R389" t="b">
        <f t="shared" ca="1" si="27"/>
        <v>0</v>
      </c>
      <c r="T389" t="b">
        <f t="shared" ca="1" si="28"/>
        <v>0</v>
      </c>
      <c r="V389" t="str">
        <f>IF(ISBLANK(U389),"",IF(ISERROR(VLOOKUP(U389,MapTable!$A:$A,1,0)),"맵없음",""))</f>
        <v/>
      </c>
      <c r="X389" t="str">
        <f>IF(ISBLANK(W389),"",
IF(ISERROR(FIND(",",W389)),
  IF(ISERROR(VLOOKUP(W389,MapTable!$A:$A,1,0)),"맵없음",
  ""),
IF(ISERROR(FIND(",",W389,FIND(",",W389)+1)),
  IF(OR(ISERROR(VLOOKUP(LEFT(W389,FIND(",",W389)-1),MapTable!$A:$A,1,0)),ISERROR(VLOOKUP(TRIM(MID(W389,FIND(",",W389)+1,999)),MapTable!$A:$A,1,0))),"맵없음",
  ""),
IF(ISERROR(FIND(",",W389,FIND(",",W389,FIND(",",W389)+1)+1)),
  IF(OR(ISERROR(VLOOKUP(LEFT(W389,FIND(",",W389)-1),MapTable!$A:$A,1,0)),ISERROR(VLOOKUP(TRIM(MID(W389,FIND(",",W389)+1,FIND(",",W389,FIND(",",W389)+1)-FIND(",",W389)-1)),MapTable!$A:$A,1,0)),ISERROR(VLOOKUP(TRIM(MID(W389,FIND(",",W389,FIND(",",W389)+1)+1,999)),MapTable!$A:$A,1,0))),"맵없음",
  ""),
IF(ISERROR(FIND(",",W389,FIND(",",W389,FIND(",",W389,FIND(",",W389)+1)+1)+1)),
  IF(OR(ISERROR(VLOOKUP(LEFT(W389,FIND(",",W389)-1),MapTable!$A:$A,1,0)),ISERROR(VLOOKUP(TRIM(MID(W389,FIND(",",W389)+1,FIND(",",W389,FIND(",",W389)+1)-FIND(",",W389)-1)),MapTable!$A:$A,1,0)),ISERROR(VLOOKUP(TRIM(MID(W389,FIND(",",W389,FIND(",",W389)+1)+1,FIND(",",W389,FIND(",",W389,FIND(",",W389)+1)+1)-FIND(",",W389,FIND(",",W389)+1)-1)),MapTable!$A:$A,1,0)),ISERROR(VLOOKUP(TRIM(MID(W389,FIND(",",W389,FIND(",",W389,FIND(",",W389)+1)+1)+1,999)),MapTable!$A:$A,1,0))),"맵없음",
  ""),
)))))</f>
        <v/>
      </c>
      <c r="AC389" t="str">
        <f>IF(ISBLANK(AB389),"",IF(ISERROR(VLOOKUP(AB389,[3]DropTable!$A:$A,1,0)),"드랍없음",""))</f>
        <v/>
      </c>
      <c r="AE389" t="str">
        <f>IF(ISBLANK(AD389),"",IF(ISERROR(VLOOKUP(AD389,[3]DropTable!$A:$A,1,0)),"드랍없음",""))</f>
        <v/>
      </c>
      <c r="AG389">
        <v>9.8000000000000007</v>
      </c>
      <c r="AH389">
        <v>1</v>
      </c>
    </row>
    <row r="390" spans="1:34" x14ac:dyDescent="0.3">
      <c r="A390">
        <v>8</v>
      </c>
      <c r="B390">
        <v>44</v>
      </c>
      <c r="C390">
        <f>IF(OR($L390=TRUE,$A390=0,MOD($A390,ChapterTable!$S$20)&lt;&gt;0),
MAX(0,INT(($B390+ChapterTable!$Q$26+VLOOKUP(SUBSTITUTE(C$1,"성장단계","")&amp;"단계오프셋",ChapterTable!$S:$T,2,0))/ChapterTable!$Q$23)),
MAX(0,INT(($B390+ChapterTable!$S$26+VLOOKUP(SUBSTITUTE(C$1,"성장단계","")&amp;"보스단계오프셋",ChapterTable!$S:$T,2,0))/ChapterTable!$S$23)))</f>
        <v>4</v>
      </c>
      <c r="D390">
        <f>IF(OR($L390=TRUE,$A390=0,MOD($A390,ChapterTable!$S$20)&lt;&gt;0),
MAX(0,INT(($B390+ChapterTable!$Q$26+VLOOKUP(SUBSTITUTE(D$1,"성장단계","")&amp;"단계오프셋",ChapterTable!$S:$T,2,0))/ChapterTable!$Q$23)),
MAX(0,INT(($B390+ChapterTable!$S$26+VLOOKUP(SUBSTITUTE(D$1,"성장단계","")&amp;"보스단계오프셋",ChapterTable!$S:$T,2,0))/ChapterTable!$S$23)))</f>
        <v>4</v>
      </c>
      <c r="E390" s="1">
        <f ca="1">IF(AND($A390=0,$B390=1),
    VLOOKUP(1,ChapterTable!$1:$1048576,MATCH("최종"&amp;SUBSTITUTE(SUBSTITUTE(E$1,"standard",""),"|Float",""),ChapterTable!$1:$1,0),0)*ChapterTable!$Q$17,
  IF(AND($A390=0,$B390=0),
    E391,
  IF($B390=0,
    VLOOKUP($A390,ChapterTable!$1:$1048576,MATCH("최종"&amp;SUBSTITUTE(SUBSTITUTE(E$1,"standard",""),"|Float",""),ChapterTable!$1:$1,0),0),
  IF($B390=1,
    IF($L390=FALSE,
      VLOOKUP($A390,ChapterTable!$1:$1048576,MATCH("최종"&amp;SUBSTITUTE(SUBSTITUTE(E$1,"standard",""),"|Float",""),ChapterTable!$1:$1,0),0),
      VLOOKUP($A390-ChapterTable!$Q$11,ChapterTable!$1:$1048576,MATCH("최종"&amp;SUBSTITUTE(SUBSTITUTE(E$1,"standard",""),"|Float",""),ChapterTable!$1:$1,0),0)*ChapterTable!$Q$14
    ),
  OFFSET(E390,-$B390+IF($L390,1,0),0)*
    (VLOOKUP(SUBSTITUTE(SUBSTITUTE(E$1,"standard",""),"|Float","")&amp;"인게임누적곱배수",ChapterTable!$S:$T,2,0)^C390
    +VLOOKUP(SUBSTITUTE(SUBSTITUTE(E$1,"standard",""),"|Float","")&amp;"인게임누적합배수",ChapterTable!$S:$T,2,0)*C390)
  )
  )
  )
)</f>
        <v>7381.125</v>
      </c>
      <c r="F390" s="1">
        <f ca="1">IF(AND($A390=0,$B390=1),
    VLOOKUP(1,ChapterTable!$1:$1048576,MATCH("최종"&amp;SUBSTITUTE(SUBSTITUTE(F$1,"standard",""),"|Float",""),ChapterTable!$1:$1,0),0)*ChapterTable!$Q$17,
  IF(AND($A390=0,$B390=0),
    F391,
  IF($B390=0,
    VLOOKUP($A390,ChapterTable!$1:$1048576,MATCH("최종"&amp;SUBSTITUTE(SUBSTITUTE(F$1,"standard",""),"|Float",""),ChapterTable!$1:$1,0),0),
  IF($B390=1,
    IF($L390=FALSE,
      VLOOKUP($A390,ChapterTable!$1:$1048576,MATCH("최종"&amp;SUBSTITUTE(SUBSTITUTE(F$1,"standard",""),"|Float",""),ChapterTable!$1:$1,0),0),
      VLOOKUP($A390-ChapterTable!$Q$11,ChapterTable!$1:$1048576,MATCH("최종"&amp;SUBSTITUTE(SUBSTITUTE(F$1,"standard",""),"|Float",""),ChapterTable!$1:$1,0),0)*ChapterTable!$Q$14
    ),
  OFFSET(F390,-$B390+IF($L390,1,0),0)*
    (VLOOKUP(SUBSTITUTE(SUBSTITUTE(F$1,"standard",""),"|Float","")&amp;"인게임누적곱배수",ChapterTable!$S:$T,2,0)^D390
    +VLOOKUP(SUBSTITUTE(SUBSTITUTE(F$1,"standard",""),"|Float","")&amp;"인게임누적합배수",ChapterTable!$S:$T,2,0)*D390)
  )
  )
  )
)</f>
        <v>3075.46875</v>
      </c>
      <c r="G390" t="s">
        <v>76</v>
      </c>
      <c r="J390" t="str">
        <f>IF(ISBLANK(I390),"",
IFERROR(VLOOKUP(I390,[1]StringTable!$1:$1048576,MATCH([1]StringTable!$B$1,[1]StringTable!$1:$1,0),0),
IFERROR(VLOOKUP(I390,[1]InApkStringTable!$1:$1048576,MATCH([1]InApkStringTable!$B$1,[1]InApkStringTable!$1:$1,0),0),
"스트링없음")))</f>
        <v/>
      </c>
      <c r="L390" t="b">
        <v>0</v>
      </c>
      <c r="M390" t="s">
        <v>24</v>
      </c>
      <c r="N390" t="str">
        <f>IF(ISBLANK(M390),"",IF(ISERROR(VLOOKUP(M390,MapTable!$A:$A,1,0)),"맵없음",""))</f>
        <v/>
      </c>
      <c r="O390">
        <f t="shared" si="25"/>
        <v>5</v>
      </c>
      <c r="Q390">
        <f t="shared" si="26"/>
        <v>5</v>
      </c>
      <c r="R390" t="b">
        <f t="shared" ca="1" si="27"/>
        <v>0</v>
      </c>
      <c r="T390" t="b">
        <f t="shared" ca="1" si="28"/>
        <v>0</v>
      </c>
      <c r="V390" t="str">
        <f>IF(ISBLANK(U390),"",IF(ISERROR(VLOOKUP(U390,MapTable!$A:$A,1,0)),"맵없음",""))</f>
        <v/>
      </c>
      <c r="X390" t="str">
        <f>IF(ISBLANK(W390),"",
IF(ISERROR(FIND(",",W390)),
  IF(ISERROR(VLOOKUP(W390,MapTable!$A:$A,1,0)),"맵없음",
  ""),
IF(ISERROR(FIND(",",W390,FIND(",",W390)+1)),
  IF(OR(ISERROR(VLOOKUP(LEFT(W390,FIND(",",W390)-1),MapTable!$A:$A,1,0)),ISERROR(VLOOKUP(TRIM(MID(W390,FIND(",",W390)+1,999)),MapTable!$A:$A,1,0))),"맵없음",
  ""),
IF(ISERROR(FIND(",",W390,FIND(",",W390,FIND(",",W390)+1)+1)),
  IF(OR(ISERROR(VLOOKUP(LEFT(W390,FIND(",",W390)-1),MapTable!$A:$A,1,0)),ISERROR(VLOOKUP(TRIM(MID(W390,FIND(",",W390)+1,FIND(",",W390,FIND(",",W390)+1)-FIND(",",W390)-1)),MapTable!$A:$A,1,0)),ISERROR(VLOOKUP(TRIM(MID(W390,FIND(",",W390,FIND(",",W390)+1)+1,999)),MapTable!$A:$A,1,0))),"맵없음",
  ""),
IF(ISERROR(FIND(",",W390,FIND(",",W390,FIND(",",W390,FIND(",",W390)+1)+1)+1)),
  IF(OR(ISERROR(VLOOKUP(LEFT(W390,FIND(",",W390)-1),MapTable!$A:$A,1,0)),ISERROR(VLOOKUP(TRIM(MID(W390,FIND(",",W390)+1,FIND(",",W390,FIND(",",W390)+1)-FIND(",",W390)-1)),MapTable!$A:$A,1,0)),ISERROR(VLOOKUP(TRIM(MID(W390,FIND(",",W390,FIND(",",W390)+1)+1,FIND(",",W390,FIND(",",W390,FIND(",",W390)+1)+1)-FIND(",",W390,FIND(",",W390)+1)-1)),MapTable!$A:$A,1,0)),ISERROR(VLOOKUP(TRIM(MID(W390,FIND(",",W390,FIND(",",W390,FIND(",",W390)+1)+1)+1,999)),MapTable!$A:$A,1,0))),"맵없음",
  ""),
)))))</f>
        <v/>
      </c>
      <c r="AC390" t="str">
        <f>IF(ISBLANK(AB390),"",IF(ISERROR(VLOOKUP(AB390,[3]DropTable!$A:$A,1,0)),"드랍없음",""))</f>
        <v/>
      </c>
      <c r="AE390" t="str">
        <f>IF(ISBLANK(AD390),"",IF(ISERROR(VLOOKUP(AD390,[3]DropTable!$A:$A,1,0)),"드랍없음",""))</f>
        <v/>
      </c>
      <c r="AG390">
        <v>9.8000000000000007</v>
      </c>
      <c r="AH390">
        <v>1</v>
      </c>
    </row>
    <row r="391" spans="1:34" x14ac:dyDescent="0.3">
      <c r="A391">
        <v>8</v>
      </c>
      <c r="B391">
        <v>45</v>
      </c>
      <c r="C391">
        <f>IF(OR($L391=TRUE,$A391=0,MOD($A391,ChapterTable!$S$20)&lt;&gt;0),
MAX(0,INT(($B391+ChapterTable!$Q$26+VLOOKUP(SUBSTITUTE(C$1,"성장단계","")&amp;"단계오프셋",ChapterTable!$S:$T,2,0))/ChapterTable!$Q$23)),
MAX(0,INT(($B391+ChapterTable!$S$26+VLOOKUP(SUBSTITUTE(C$1,"성장단계","")&amp;"보스단계오프셋",ChapterTable!$S:$T,2,0))/ChapterTable!$S$23)))</f>
        <v>4</v>
      </c>
      <c r="D391">
        <f>IF(OR($L391=TRUE,$A391=0,MOD($A391,ChapterTable!$S$20)&lt;&gt;0),
MAX(0,INT(($B391+ChapterTable!$Q$26+VLOOKUP(SUBSTITUTE(D$1,"성장단계","")&amp;"단계오프셋",ChapterTable!$S:$T,2,0))/ChapterTable!$Q$23)),
MAX(0,INT(($B391+ChapterTable!$S$26+VLOOKUP(SUBSTITUTE(D$1,"성장단계","")&amp;"보스단계오프셋",ChapterTable!$S:$T,2,0))/ChapterTable!$S$23)))</f>
        <v>4</v>
      </c>
      <c r="E391" s="1">
        <f ca="1">IF(AND($A391=0,$B391=1),
    VLOOKUP(1,ChapterTable!$1:$1048576,MATCH("최종"&amp;SUBSTITUTE(SUBSTITUTE(E$1,"standard",""),"|Float",""),ChapterTable!$1:$1,0),0)*ChapterTable!$Q$17,
  IF(AND($A391=0,$B391=0),
    E392,
  IF($B391=0,
    VLOOKUP($A391,ChapterTable!$1:$1048576,MATCH("최종"&amp;SUBSTITUTE(SUBSTITUTE(E$1,"standard",""),"|Float",""),ChapterTable!$1:$1,0),0),
  IF($B391=1,
    IF($L391=FALSE,
      VLOOKUP($A391,ChapterTable!$1:$1048576,MATCH("최종"&amp;SUBSTITUTE(SUBSTITUTE(E$1,"standard",""),"|Float",""),ChapterTable!$1:$1,0),0),
      VLOOKUP($A391-ChapterTable!$Q$11,ChapterTable!$1:$1048576,MATCH("최종"&amp;SUBSTITUTE(SUBSTITUTE(E$1,"standard",""),"|Float",""),ChapterTable!$1:$1,0),0)*ChapterTable!$Q$14
    ),
  OFFSET(E391,-$B391+IF($L391,1,0),0)*
    (VLOOKUP(SUBSTITUTE(SUBSTITUTE(E$1,"standard",""),"|Float","")&amp;"인게임누적곱배수",ChapterTable!$S:$T,2,0)^C391
    +VLOOKUP(SUBSTITUTE(SUBSTITUTE(E$1,"standard",""),"|Float","")&amp;"인게임누적합배수",ChapterTable!$S:$T,2,0)*C391)
  )
  )
  )
)</f>
        <v>7381.125</v>
      </c>
      <c r="F391" s="1">
        <f ca="1">IF(AND($A391=0,$B391=1),
    VLOOKUP(1,ChapterTable!$1:$1048576,MATCH("최종"&amp;SUBSTITUTE(SUBSTITUTE(F$1,"standard",""),"|Float",""),ChapterTable!$1:$1,0),0)*ChapterTable!$Q$17,
  IF(AND($A391=0,$B391=0),
    F392,
  IF($B391=0,
    VLOOKUP($A391,ChapterTable!$1:$1048576,MATCH("최종"&amp;SUBSTITUTE(SUBSTITUTE(F$1,"standard",""),"|Float",""),ChapterTable!$1:$1,0),0),
  IF($B391=1,
    IF($L391=FALSE,
      VLOOKUP($A391,ChapterTable!$1:$1048576,MATCH("최종"&amp;SUBSTITUTE(SUBSTITUTE(F$1,"standard",""),"|Float",""),ChapterTable!$1:$1,0),0),
      VLOOKUP($A391-ChapterTable!$Q$11,ChapterTable!$1:$1048576,MATCH("최종"&amp;SUBSTITUTE(SUBSTITUTE(F$1,"standard",""),"|Float",""),ChapterTable!$1:$1,0),0)*ChapterTable!$Q$14
    ),
  OFFSET(F391,-$B391+IF($L391,1,0),0)*
    (VLOOKUP(SUBSTITUTE(SUBSTITUTE(F$1,"standard",""),"|Float","")&amp;"인게임누적곱배수",ChapterTable!$S:$T,2,0)^D391
    +VLOOKUP(SUBSTITUTE(SUBSTITUTE(F$1,"standard",""),"|Float","")&amp;"인게임누적합배수",ChapterTable!$S:$T,2,0)*D391)
  )
  )
  )
)</f>
        <v>3075.46875</v>
      </c>
      <c r="G391" t="s">
        <v>76</v>
      </c>
      <c r="J391" t="str">
        <f>IF(ISBLANK(I391),"",
IFERROR(VLOOKUP(I391,[1]StringTable!$1:$1048576,MATCH([1]StringTable!$B$1,[1]StringTable!$1:$1,0),0),
IFERROR(VLOOKUP(I391,[1]InApkStringTable!$1:$1048576,MATCH([1]InApkStringTable!$B$1,[1]InApkStringTable!$1:$1,0),0),
"스트링없음")))</f>
        <v/>
      </c>
      <c r="L391" t="b">
        <v>0</v>
      </c>
      <c r="M391" t="s">
        <v>24</v>
      </c>
      <c r="N391" t="str">
        <f>IF(ISBLANK(M391),"",IF(ISERROR(VLOOKUP(M391,MapTable!$A:$A,1,0)),"맵없음",""))</f>
        <v/>
      </c>
      <c r="O391">
        <f t="shared" si="25"/>
        <v>11</v>
      </c>
      <c r="Q391">
        <f t="shared" si="26"/>
        <v>11</v>
      </c>
      <c r="R391" t="b">
        <f t="shared" ca="1" si="27"/>
        <v>0</v>
      </c>
      <c r="T391" t="b">
        <f t="shared" ca="1" si="28"/>
        <v>0</v>
      </c>
      <c r="V391" t="str">
        <f>IF(ISBLANK(U391),"",IF(ISERROR(VLOOKUP(U391,MapTable!$A:$A,1,0)),"맵없음",""))</f>
        <v/>
      </c>
      <c r="X391" t="str">
        <f>IF(ISBLANK(W391),"",
IF(ISERROR(FIND(",",W391)),
  IF(ISERROR(VLOOKUP(W391,MapTable!$A:$A,1,0)),"맵없음",
  ""),
IF(ISERROR(FIND(",",W391,FIND(",",W391)+1)),
  IF(OR(ISERROR(VLOOKUP(LEFT(W391,FIND(",",W391)-1),MapTable!$A:$A,1,0)),ISERROR(VLOOKUP(TRIM(MID(W391,FIND(",",W391)+1,999)),MapTable!$A:$A,1,0))),"맵없음",
  ""),
IF(ISERROR(FIND(",",W391,FIND(",",W391,FIND(",",W391)+1)+1)),
  IF(OR(ISERROR(VLOOKUP(LEFT(W391,FIND(",",W391)-1),MapTable!$A:$A,1,0)),ISERROR(VLOOKUP(TRIM(MID(W391,FIND(",",W391)+1,FIND(",",W391,FIND(",",W391)+1)-FIND(",",W391)-1)),MapTable!$A:$A,1,0)),ISERROR(VLOOKUP(TRIM(MID(W391,FIND(",",W391,FIND(",",W391)+1)+1,999)),MapTable!$A:$A,1,0))),"맵없음",
  ""),
IF(ISERROR(FIND(",",W391,FIND(",",W391,FIND(",",W391,FIND(",",W391)+1)+1)+1)),
  IF(OR(ISERROR(VLOOKUP(LEFT(W391,FIND(",",W391)-1),MapTable!$A:$A,1,0)),ISERROR(VLOOKUP(TRIM(MID(W391,FIND(",",W391)+1,FIND(",",W391,FIND(",",W391)+1)-FIND(",",W391)-1)),MapTable!$A:$A,1,0)),ISERROR(VLOOKUP(TRIM(MID(W391,FIND(",",W391,FIND(",",W391)+1)+1,FIND(",",W391,FIND(",",W391,FIND(",",W391)+1)+1)-FIND(",",W391,FIND(",",W391)+1)-1)),MapTable!$A:$A,1,0)),ISERROR(VLOOKUP(TRIM(MID(W391,FIND(",",W391,FIND(",",W391,FIND(",",W391)+1)+1)+1,999)),MapTable!$A:$A,1,0))),"맵없음",
  ""),
)))))</f>
        <v/>
      </c>
      <c r="AC391" t="str">
        <f>IF(ISBLANK(AB391),"",IF(ISERROR(VLOOKUP(AB391,[3]DropTable!$A:$A,1,0)),"드랍없음",""))</f>
        <v/>
      </c>
      <c r="AE391" t="str">
        <f>IF(ISBLANK(AD391),"",IF(ISERROR(VLOOKUP(AD391,[3]DropTable!$A:$A,1,0)),"드랍없음",""))</f>
        <v/>
      </c>
      <c r="AG391">
        <v>9.8000000000000007</v>
      </c>
      <c r="AH391">
        <v>1</v>
      </c>
    </row>
    <row r="392" spans="1:34" x14ac:dyDescent="0.3">
      <c r="A392">
        <v>8</v>
      </c>
      <c r="B392">
        <v>46</v>
      </c>
      <c r="C392">
        <f>IF(OR($L392=TRUE,$A392=0,MOD($A392,ChapterTable!$S$20)&lt;&gt;0),
MAX(0,INT(($B392+ChapterTable!$Q$26+VLOOKUP(SUBSTITUTE(C$1,"성장단계","")&amp;"단계오프셋",ChapterTable!$S:$T,2,0))/ChapterTable!$Q$23)),
MAX(0,INT(($B392+ChapterTable!$S$26+VLOOKUP(SUBSTITUTE(C$1,"성장단계","")&amp;"보스단계오프셋",ChapterTable!$S:$T,2,0))/ChapterTable!$S$23)))</f>
        <v>5</v>
      </c>
      <c r="D392">
        <f>IF(OR($L392=TRUE,$A392=0,MOD($A392,ChapterTable!$S$20)&lt;&gt;0),
MAX(0,INT(($B392+ChapterTable!$Q$26+VLOOKUP(SUBSTITUTE(D$1,"성장단계","")&amp;"단계오프셋",ChapterTable!$S:$T,2,0))/ChapterTable!$Q$23)),
MAX(0,INT(($B392+ChapterTable!$S$26+VLOOKUP(SUBSTITUTE(D$1,"성장단계","")&amp;"보스단계오프셋",ChapterTable!$S:$T,2,0))/ChapterTable!$S$23)))</f>
        <v>4</v>
      </c>
      <c r="E392" s="1">
        <f ca="1">IF(AND($A392=0,$B392=1),
    VLOOKUP(1,ChapterTable!$1:$1048576,MATCH("최종"&amp;SUBSTITUTE(SUBSTITUTE(E$1,"standard",""),"|Float",""),ChapterTable!$1:$1,0),0)*ChapterTable!$Q$17,
  IF(AND($A392=0,$B392=0),
    E393,
  IF($B392=0,
    VLOOKUP($A392,ChapterTable!$1:$1048576,MATCH("최종"&amp;SUBSTITUTE(SUBSTITUTE(E$1,"standard",""),"|Float",""),ChapterTable!$1:$1,0),0),
  IF($B392=1,
    IF($L392=FALSE,
      VLOOKUP($A392,ChapterTable!$1:$1048576,MATCH("최종"&amp;SUBSTITUTE(SUBSTITUTE(E$1,"standard",""),"|Float",""),ChapterTable!$1:$1,0),0),
      VLOOKUP($A392-ChapterTable!$Q$11,ChapterTable!$1:$1048576,MATCH("최종"&amp;SUBSTITUTE(SUBSTITUTE(E$1,"standard",""),"|Float",""),ChapterTable!$1:$1,0),0)*ChapterTable!$Q$14
    ),
  OFFSET(E392,-$B392+IF($L392,1,0),0)*
    (VLOOKUP(SUBSTITUTE(SUBSTITUTE(E$1,"standard",""),"|Float","")&amp;"인게임누적곱배수",ChapterTable!$S:$T,2,0)^C392
    +VLOOKUP(SUBSTITUTE(SUBSTITUTE(E$1,"standard",""),"|Float","")&amp;"인게임누적합배수",ChapterTable!$S:$T,2,0)*C392)
  )
  )
  )
)</f>
        <v>8457.5390625</v>
      </c>
      <c r="F392" s="1">
        <f ca="1">IF(AND($A392=0,$B392=1),
    VLOOKUP(1,ChapterTable!$1:$1048576,MATCH("최종"&amp;SUBSTITUTE(SUBSTITUTE(F$1,"standard",""),"|Float",""),ChapterTable!$1:$1,0),0)*ChapterTable!$Q$17,
  IF(AND($A392=0,$B392=0),
    F393,
  IF($B392=0,
    VLOOKUP($A392,ChapterTable!$1:$1048576,MATCH("최종"&amp;SUBSTITUTE(SUBSTITUTE(F$1,"standard",""),"|Float",""),ChapterTable!$1:$1,0),0),
  IF($B392=1,
    IF($L392=FALSE,
      VLOOKUP($A392,ChapterTable!$1:$1048576,MATCH("최종"&amp;SUBSTITUTE(SUBSTITUTE(F$1,"standard",""),"|Float",""),ChapterTable!$1:$1,0),0),
      VLOOKUP($A392-ChapterTable!$Q$11,ChapterTable!$1:$1048576,MATCH("최종"&amp;SUBSTITUTE(SUBSTITUTE(F$1,"standard",""),"|Float",""),ChapterTable!$1:$1,0),0)*ChapterTable!$Q$14
    ),
  OFFSET(F392,-$B392+IF($L392,1,0),0)*
    (VLOOKUP(SUBSTITUTE(SUBSTITUTE(F$1,"standard",""),"|Float","")&amp;"인게임누적곱배수",ChapterTable!$S:$T,2,0)^D392
    +VLOOKUP(SUBSTITUTE(SUBSTITUTE(F$1,"standard",""),"|Float","")&amp;"인게임누적합배수",ChapterTable!$S:$T,2,0)*D392)
  )
  )
  )
)</f>
        <v>3075.46875</v>
      </c>
      <c r="G392" t="s">
        <v>76</v>
      </c>
      <c r="J392" t="str">
        <f>IF(ISBLANK(I392),"",
IFERROR(VLOOKUP(I392,[1]StringTable!$1:$1048576,MATCH([1]StringTable!$B$1,[1]StringTable!$1:$1,0),0),
IFERROR(VLOOKUP(I392,[1]InApkStringTable!$1:$1048576,MATCH([1]InApkStringTable!$B$1,[1]InApkStringTable!$1:$1,0),0),
"스트링없음")))</f>
        <v/>
      </c>
      <c r="L392" t="b">
        <v>0</v>
      </c>
      <c r="M392" t="s">
        <v>24</v>
      </c>
      <c r="N392" t="str">
        <f>IF(ISBLANK(M392),"",IF(ISERROR(VLOOKUP(M392,MapTable!$A:$A,1,0)),"맵없음",""))</f>
        <v/>
      </c>
      <c r="O392">
        <f t="shared" si="25"/>
        <v>5</v>
      </c>
      <c r="Q392">
        <f t="shared" si="26"/>
        <v>5</v>
      </c>
      <c r="R392" t="b">
        <f t="shared" ca="1" si="27"/>
        <v>0</v>
      </c>
      <c r="T392" t="b">
        <f t="shared" ca="1" si="28"/>
        <v>0</v>
      </c>
      <c r="V392" t="str">
        <f>IF(ISBLANK(U392),"",IF(ISERROR(VLOOKUP(U392,MapTable!$A:$A,1,0)),"맵없음",""))</f>
        <v/>
      </c>
      <c r="X392" t="str">
        <f>IF(ISBLANK(W392),"",
IF(ISERROR(FIND(",",W392)),
  IF(ISERROR(VLOOKUP(W392,MapTable!$A:$A,1,0)),"맵없음",
  ""),
IF(ISERROR(FIND(",",W392,FIND(",",W392)+1)),
  IF(OR(ISERROR(VLOOKUP(LEFT(W392,FIND(",",W392)-1),MapTable!$A:$A,1,0)),ISERROR(VLOOKUP(TRIM(MID(W392,FIND(",",W392)+1,999)),MapTable!$A:$A,1,0))),"맵없음",
  ""),
IF(ISERROR(FIND(",",W392,FIND(",",W392,FIND(",",W392)+1)+1)),
  IF(OR(ISERROR(VLOOKUP(LEFT(W392,FIND(",",W392)-1),MapTable!$A:$A,1,0)),ISERROR(VLOOKUP(TRIM(MID(W392,FIND(",",W392)+1,FIND(",",W392,FIND(",",W392)+1)-FIND(",",W392)-1)),MapTable!$A:$A,1,0)),ISERROR(VLOOKUP(TRIM(MID(W392,FIND(",",W392,FIND(",",W392)+1)+1,999)),MapTable!$A:$A,1,0))),"맵없음",
  ""),
IF(ISERROR(FIND(",",W392,FIND(",",W392,FIND(",",W392,FIND(",",W392)+1)+1)+1)),
  IF(OR(ISERROR(VLOOKUP(LEFT(W392,FIND(",",W392)-1),MapTable!$A:$A,1,0)),ISERROR(VLOOKUP(TRIM(MID(W392,FIND(",",W392)+1,FIND(",",W392,FIND(",",W392)+1)-FIND(",",W392)-1)),MapTable!$A:$A,1,0)),ISERROR(VLOOKUP(TRIM(MID(W392,FIND(",",W392,FIND(",",W392)+1)+1,FIND(",",W392,FIND(",",W392,FIND(",",W392)+1)+1)-FIND(",",W392,FIND(",",W392)+1)-1)),MapTable!$A:$A,1,0)),ISERROR(VLOOKUP(TRIM(MID(W392,FIND(",",W392,FIND(",",W392,FIND(",",W392)+1)+1)+1,999)),MapTable!$A:$A,1,0))),"맵없음",
  ""),
)))))</f>
        <v/>
      </c>
      <c r="AC392" t="str">
        <f>IF(ISBLANK(AB392),"",IF(ISERROR(VLOOKUP(AB392,[3]DropTable!$A:$A,1,0)),"드랍없음",""))</f>
        <v/>
      </c>
      <c r="AE392" t="str">
        <f>IF(ISBLANK(AD392),"",IF(ISERROR(VLOOKUP(AD392,[3]DropTable!$A:$A,1,0)),"드랍없음",""))</f>
        <v/>
      </c>
      <c r="AG392">
        <v>9.8000000000000007</v>
      </c>
      <c r="AH392">
        <v>1</v>
      </c>
    </row>
    <row r="393" spans="1:34" x14ac:dyDescent="0.3">
      <c r="A393">
        <v>8</v>
      </c>
      <c r="B393">
        <v>47</v>
      </c>
      <c r="C393">
        <f>IF(OR($L393=TRUE,$A393=0,MOD($A393,ChapterTable!$S$20)&lt;&gt;0),
MAX(0,INT(($B393+ChapterTable!$Q$26+VLOOKUP(SUBSTITUTE(C$1,"성장단계","")&amp;"단계오프셋",ChapterTable!$S:$T,2,0))/ChapterTable!$Q$23)),
MAX(0,INT(($B393+ChapterTable!$S$26+VLOOKUP(SUBSTITUTE(C$1,"성장단계","")&amp;"보스단계오프셋",ChapterTable!$S:$T,2,0))/ChapterTable!$S$23)))</f>
        <v>5</v>
      </c>
      <c r="D393">
        <f>IF(OR($L393=TRUE,$A393=0,MOD($A393,ChapterTable!$S$20)&lt;&gt;0),
MAX(0,INT(($B393+ChapterTable!$Q$26+VLOOKUP(SUBSTITUTE(D$1,"성장단계","")&amp;"단계오프셋",ChapterTable!$S:$T,2,0))/ChapterTable!$Q$23)),
MAX(0,INT(($B393+ChapterTable!$S$26+VLOOKUP(SUBSTITUTE(D$1,"성장단계","")&amp;"보스단계오프셋",ChapterTable!$S:$T,2,0))/ChapterTable!$S$23)))</f>
        <v>4</v>
      </c>
      <c r="E393" s="1">
        <f ca="1">IF(AND($A393=0,$B393=1),
    VLOOKUP(1,ChapterTable!$1:$1048576,MATCH("최종"&amp;SUBSTITUTE(SUBSTITUTE(E$1,"standard",""),"|Float",""),ChapterTable!$1:$1,0),0)*ChapterTable!$Q$17,
  IF(AND($A393=0,$B393=0),
    E394,
  IF($B393=0,
    VLOOKUP($A393,ChapterTable!$1:$1048576,MATCH("최종"&amp;SUBSTITUTE(SUBSTITUTE(E$1,"standard",""),"|Float",""),ChapterTable!$1:$1,0),0),
  IF($B393=1,
    IF($L393=FALSE,
      VLOOKUP($A393,ChapterTable!$1:$1048576,MATCH("최종"&amp;SUBSTITUTE(SUBSTITUTE(E$1,"standard",""),"|Float",""),ChapterTable!$1:$1,0),0),
      VLOOKUP($A393-ChapterTable!$Q$11,ChapterTable!$1:$1048576,MATCH("최종"&amp;SUBSTITUTE(SUBSTITUTE(E$1,"standard",""),"|Float",""),ChapterTable!$1:$1,0),0)*ChapterTable!$Q$14
    ),
  OFFSET(E393,-$B393+IF($L393,1,0),0)*
    (VLOOKUP(SUBSTITUTE(SUBSTITUTE(E$1,"standard",""),"|Float","")&amp;"인게임누적곱배수",ChapterTable!$S:$T,2,0)^C393
    +VLOOKUP(SUBSTITUTE(SUBSTITUTE(E$1,"standard",""),"|Float","")&amp;"인게임누적합배수",ChapterTable!$S:$T,2,0)*C393)
  )
  )
  )
)</f>
        <v>8457.5390625</v>
      </c>
      <c r="F393" s="1">
        <f ca="1">IF(AND($A393=0,$B393=1),
    VLOOKUP(1,ChapterTable!$1:$1048576,MATCH("최종"&amp;SUBSTITUTE(SUBSTITUTE(F$1,"standard",""),"|Float",""),ChapterTable!$1:$1,0),0)*ChapterTable!$Q$17,
  IF(AND($A393=0,$B393=0),
    F394,
  IF($B393=0,
    VLOOKUP($A393,ChapterTable!$1:$1048576,MATCH("최종"&amp;SUBSTITUTE(SUBSTITUTE(F$1,"standard",""),"|Float",""),ChapterTable!$1:$1,0),0),
  IF($B393=1,
    IF($L393=FALSE,
      VLOOKUP($A393,ChapterTable!$1:$1048576,MATCH("최종"&amp;SUBSTITUTE(SUBSTITUTE(F$1,"standard",""),"|Float",""),ChapterTable!$1:$1,0),0),
      VLOOKUP($A393-ChapterTable!$Q$11,ChapterTable!$1:$1048576,MATCH("최종"&amp;SUBSTITUTE(SUBSTITUTE(F$1,"standard",""),"|Float",""),ChapterTable!$1:$1,0),0)*ChapterTable!$Q$14
    ),
  OFFSET(F393,-$B393+IF($L393,1,0),0)*
    (VLOOKUP(SUBSTITUTE(SUBSTITUTE(F$1,"standard",""),"|Float","")&amp;"인게임누적곱배수",ChapterTable!$S:$T,2,0)^D393
    +VLOOKUP(SUBSTITUTE(SUBSTITUTE(F$1,"standard",""),"|Float","")&amp;"인게임누적합배수",ChapterTable!$S:$T,2,0)*D393)
  )
  )
  )
)</f>
        <v>3075.46875</v>
      </c>
      <c r="G393" t="s">
        <v>76</v>
      </c>
      <c r="J393" t="str">
        <f>IF(ISBLANK(I393),"",
IFERROR(VLOOKUP(I393,[1]StringTable!$1:$1048576,MATCH([1]StringTable!$B$1,[1]StringTable!$1:$1,0),0),
IFERROR(VLOOKUP(I393,[1]InApkStringTable!$1:$1048576,MATCH([1]InApkStringTable!$B$1,[1]InApkStringTable!$1:$1,0),0),
"스트링없음")))</f>
        <v/>
      </c>
      <c r="L393" t="b">
        <v>0</v>
      </c>
      <c r="M393" t="s">
        <v>24</v>
      </c>
      <c r="N393" t="str">
        <f>IF(ISBLANK(M393),"",IF(ISERROR(VLOOKUP(M393,MapTable!$A:$A,1,0)),"맵없음",""))</f>
        <v/>
      </c>
      <c r="O393">
        <f t="shared" si="25"/>
        <v>5</v>
      </c>
      <c r="Q393">
        <f t="shared" si="26"/>
        <v>5</v>
      </c>
      <c r="R393" t="b">
        <f t="shared" ca="1" si="27"/>
        <v>0</v>
      </c>
      <c r="T393" t="b">
        <f t="shared" ca="1" si="28"/>
        <v>0</v>
      </c>
      <c r="V393" t="str">
        <f>IF(ISBLANK(U393),"",IF(ISERROR(VLOOKUP(U393,MapTable!$A:$A,1,0)),"맵없음",""))</f>
        <v/>
      </c>
      <c r="X393" t="str">
        <f>IF(ISBLANK(W393),"",
IF(ISERROR(FIND(",",W393)),
  IF(ISERROR(VLOOKUP(W393,MapTable!$A:$A,1,0)),"맵없음",
  ""),
IF(ISERROR(FIND(",",W393,FIND(",",W393)+1)),
  IF(OR(ISERROR(VLOOKUP(LEFT(W393,FIND(",",W393)-1),MapTable!$A:$A,1,0)),ISERROR(VLOOKUP(TRIM(MID(W393,FIND(",",W393)+1,999)),MapTable!$A:$A,1,0))),"맵없음",
  ""),
IF(ISERROR(FIND(",",W393,FIND(",",W393,FIND(",",W393)+1)+1)),
  IF(OR(ISERROR(VLOOKUP(LEFT(W393,FIND(",",W393)-1),MapTable!$A:$A,1,0)),ISERROR(VLOOKUP(TRIM(MID(W393,FIND(",",W393)+1,FIND(",",W393,FIND(",",W393)+1)-FIND(",",W393)-1)),MapTable!$A:$A,1,0)),ISERROR(VLOOKUP(TRIM(MID(W393,FIND(",",W393,FIND(",",W393)+1)+1,999)),MapTable!$A:$A,1,0))),"맵없음",
  ""),
IF(ISERROR(FIND(",",W393,FIND(",",W393,FIND(",",W393,FIND(",",W393)+1)+1)+1)),
  IF(OR(ISERROR(VLOOKUP(LEFT(W393,FIND(",",W393)-1),MapTable!$A:$A,1,0)),ISERROR(VLOOKUP(TRIM(MID(W393,FIND(",",W393)+1,FIND(",",W393,FIND(",",W393)+1)-FIND(",",W393)-1)),MapTable!$A:$A,1,0)),ISERROR(VLOOKUP(TRIM(MID(W393,FIND(",",W393,FIND(",",W393)+1)+1,FIND(",",W393,FIND(",",W393,FIND(",",W393)+1)+1)-FIND(",",W393,FIND(",",W393)+1)-1)),MapTable!$A:$A,1,0)),ISERROR(VLOOKUP(TRIM(MID(W393,FIND(",",W393,FIND(",",W393,FIND(",",W393)+1)+1)+1,999)),MapTable!$A:$A,1,0))),"맵없음",
  ""),
)))))</f>
        <v/>
      </c>
      <c r="AC393" t="str">
        <f>IF(ISBLANK(AB393),"",IF(ISERROR(VLOOKUP(AB393,[3]DropTable!$A:$A,1,0)),"드랍없음",""))</f>
        <v/>
      </c>
      <c r="AE393" t="str">
        <f>IF(ISBLANK(AD393),"",IF(ISERROR(VLOOKUP(AD393,[3]DropTable!$A:$A,1,0)),"드랍없음",""))</f>
        <v/>
      </c>
      <c r="AG393">
        <v>9.8000000000000007</v>
      </c>
      <c r="AH393">
        <v>1</v>
      </c>
    </row>
    <row r="394" spans="1:34" x14ac:dyDescent="0.3">
      <c r="A394">
        <v>8</v>
      </c>
      <c r="B394">
        <v>48</v>
      </c>
      <c r="C394">
        <f>IF(OR($L394=TRUE,$A394=0,MOD($A394,ChapterTable!$S$20)&lt;&gt;0),
MAX(0,INT(($B394+ChapterTable!$Q$26+VLOOKUP(SUBSTITUTE(C$1,"성장단계","")&amp;"단계오프셋",ChapterTable!$S:$T,2,0))/ChapterTable!$Q$23)),
MAX(0,INT(($B394+ChapterTable!$S$26+VLOOKUP(SUBSTITUTE(C$1,"성장단계","")&amp;"보스단계오프셋",ChapterTable!$S:$T,2,0))/ChapterTable!$S$23)))</f>
        <v>5</v>
      </c>
      <c r="D394">
        <f>IF(OR($L394=TRUE,$A394=0,MOD($A394,ChapterTable!$S$20)&lt;&gt;0),
MAX(0,INT(($B394+ChapterTable!$Q$26+VLOOKUP(SUBSTITUTE(D$1,"성장단계","")&amp;"단계오프셋",ChapterTable!$S:$T,2,0))/ChapterTable!$Q$23)),
MAX(0,INT(($B394+ChapterTable!$S$26+VLOOKUP(SUBSTITUTE(D$1,"성장단계","")&amp;"보스단계오프셋",ChapterTable!$S:$T,2,0))/ChapterTable!$S$23)))</f>
        <v>4</v>
      </c>
      <c r="E394" s="1">
        <f ca="1">IF(AND($A394=0,$B394=1),
    VLOOKUP(1,ChapterTable!$1:$1048576,MATCH("최종"&amp;SUBSTITUTE(SUBSTITUTE(E$1,"standard",""),"|Float",""),ChapterTable!$1:$1,0),0)*ChapterTable!$Q$17,
  IF(AND($A394=0,$B394=0),
    E395,
  IF($B394=0,
    VLOOKUP($A394,ChapterTable!$1:$1048576,MATCH("최종"&amp;SUBSTITUTE(SUBSTITUTE(E$1,"standard",""),"|Float",""),ChapterTable!$1:$1,0),0),
  IF($B394=1,
    IF($L394=FALSE,
      VLOOKUP($A394,ChapterTable!$1:$1048576,MATCH("최종"&amp;SUBSTITUTE(SUBSTITUTE(E$1,"standard",""),"|Float",""),ChapterTable!$1:$1,0),0),
      VLOOKUP($A394-ChapterTable!$Q$11,ChapterTable!$1:$1048576,MATCH("최종"&amp;SUBSTITUTE(SUBSTITUTE(E$1,"standard",""),"|Float",""),ChapterTable!$1:$1,0),0)*ChapterTable!$Q$14
    ),
  OFFSET(E394,-$B394+IF($L394,1,0),0)*
    (VLOOKUP(SUBSTITUTE(SUBSTITUTE(E$1,"standard",""),"|Float","")&amp;"인게임누적곱배수",ChapterTable!$S:$T,2,0)^C394
    +VLOOKUP(SUBSTITUTE(SUBSTITUTE(E$1,"standard",""),"|Float","")&amp;"인게임누적합배수",ChapterTable!$S:$T,2,0)*C394)
  )
  )
  )
)</f>
        <v>8457.5390625</v>
      </c>
      <c r="F394" s="1">
        <f ca="1">IF(AND($A394=0,$B394=1),
    VLOOKUP(1,ChapterTable!$1:$1048576,MATCH("최종"&amp;SUBSTITUTE(SUBSTITUTE(F$1,"standard",""),"|Float",""),ChapterTable!$1:$1,0),0)*ChapterTable!$Q$17,
  IF(AND($A394=0,$B394=0),
    F395,
  IF($B394=0,
    VLOOKUP($A394,ChapterTable!$1:$1048576,MATCH("최종"&amp;SUBSTITUTE(SUBSTITUTE(F$1,"standard",""),"|Float",""),ChapterTable!$1:$1,0),0),
  IF($B394=1,
    IF($L394=FALSE,
      VLOOKUP($A394,ChapterTable!$1:$1048576,MATCH("최종"&amp;SUBSTITUTE(SUBSTITUTE(F$1,"standard",""),"|Float",""),ChapterTable!$1:$1,0),0),
      VLOOKUP($A394-ChapterTable!$Q$11,ChapterTable!$1:$1048576,MATCH("최종"&amp;SUBSTITUTE(SUBSTITUTE(F$1,"standard",""),"|Float",""),ChapterTable!$1:$1,0),0)*ChapterTable!$Q$14
    ),
  OFFSET(F394,-$B394+IF($L394,1,0),0)*
    (VLOOKUP(SUBSTITUTE(SUBSTITUTE(F$1,"standard",""),"|Float","")&amp;"인게임누적곱배수",ChapterTable!$S:$T,2,0)^D394
    +VLOOKUP(SUBSTITUTE(SUBSTITUTE(F$1,"standard",""),"|Float","")&amp;"인게임누적합배수",ChapterTable!$S:$T,2,0)*D394)
  )
  )
  )
)</f>
        <v>3075.46875</v>
      </c>
      <c r="G394" t="s">
        <v>76</v>
      </c>
      <c r="J394" t="str">
        <f>IF(ISBLANK(I394),"",
IFERROR(VLOOKUP(I394,[1]StringTable!$1:$1048576,MATCH([1]StringTable!$B$1,[1]StringTable!$1:$1,0),0),
IFERROR(VLOOKUP(I394,[1]InApkStringTable!$1:$1048576,MATCH([1]InApkStringTable!$B$1,[1]InApkStringTable!$1:$1,0),0),
"스트링없음")))</f>
        <v/>
      </c>
      <c r="L394" t="b">
        <v>0</v>
      </c>
      <c r="M394" t="s">
        <v>24</v>
      </c>
      <c r="N394" t="str">
        <f>IF(ISBLANK(M394),"",IF(ISERROR(VLOOKUP(M394,MapTable!$A:$A,1,0)),"맵없음",""))</f>
        <v/>
      </c>
      <c r="O394">
        <f t="shared" si="25"/>
        <v>5</v>
      </c>
      <c r="Q394">
        <f t="shared" si="26"/>
        <v>5</v>
      </c>
      <c r="R394" t="b">
        <f t="shared" ca="1" si="27"/>
        <v>0</v>
      </c>
      <c r="T394" t="b">
        <f t="shared" ca="1" si="28"/>
        <v>0</v>
      </c>
      <c r="V394" t="str">
        <f>IF(ISBLANK(U394),"",IF(ISERROR(VLOOKUP(U394,MapTable!$A:$A,1,0)),"맵없음",""))</f>
        <v/>
      </c>
      <c r="X394" t="str">
        <f>IF(ISBLANK(W394),"",
IF(ISERROR(FIND(",",W394)),
  IF(ISERROR(VLOOKUP(W394,MapTable!$A:$A,1,0)),"맵없음",
  ""),
IF(ISERROR(FIND(",",W394,FIND(",",W394)+1)),
  IF(OR(ISERROR(VLOOKUP(LEFT(W394,FIND(",",W394)-1),MapTable!$A:$A,1,0)),ISERROR(VLOOKUP(TRIM(MID(W394,FIND(",",W394)+1,999)),MapTable!$A:$A,1,0))),"맵없음",
  ""),
IF(ISERROR(FIND(",",W394,FIND(",",W394,FIND(",",W394)+1)+1)),
  IF(OR(ISERROR(VLOOKUP(LEFT(W394,FIND(",",W394)-1),MapTable!$A:$A,1,0)),ISERROR(VLOOKUP(TRIM(MID(W394,FIND(",",W394)+1,FIND(",",W394,FIND(",",W394)+1)-FIND(",",W394)-1)),MapTable!$A:$A,1,0)),ISERROR(VLOOKUP(TRIM(MID(W394,FIND(",",W394,FIND(",",W394)+1)+1,999)),MapTable!$A:$A,1,0))),"맵없음",
  ""),
IF(ISERROR(FIND(",",W394,FIND(",",W394,FIND(",",W394,FIND(",",W394)+1)+1)+1)),
  IF(OR(ISERROR(VLOOKUP(LEFT(W394,FIND(",",W394)-1),MapTable!$A:$A,1,0)),ISERROR(VLOOKUP(TRIM(MID(W394,FIND(",",W394)+1,FIND(",",W394,FIND(",",W394)+1)-FIND(",",W394)-1)),MapTable!$A:$A,1,0)),ISERROR(VLOOKUP(TRIM(MID(W394,FIND(",",W394,FIND(",",W394)+1)+1,FIND(",",W394,FIND(",",W394,FIND(",",W394)+1)+1)-FIND(",",W394,FIND(",",W394)+1)-1)),MapTable!$A:$A,1,0)),ISERROR(VLOOKUP(TRIM(MID(W394,FIND(",",W394,FIND(",",W394,FIND(",",W394)+1)+1)+1,999)),MapTable!$A:$A,1,0))),"맵없음",
  ""),
)))))</f>
        <v/>
      </c>
      <c r="AC394" t="str">
        <f>IF(ISBLANK(AB394),"",IF(ISERROR(VLOOKUP(AB394,[3]DropTable!$A:$A,1,0)),"드랍없음",""))</f>
        <v/>
      </c>
      <c r="AE394" t="str">
        <f>IF(ISBLANK(AD394),"",IF(ISERROR(VLOOKUP(AD394,[3]DropTable!$A:$A,1,0)),"드랍없음",""))</f>
        <v/>
      </c>
      <c r="AG394">
        <v>9.8000000000000007</v>
      </c>
      <c r="AH394">
        <v>1</v>
      </c>
    </row>
    <row r="395" spans="1:34" x14ac:dyDescent="0.3">
      <c r="A395">
        <v>8</v>
      </c>
      <c r="B395">
        <v>49</v>
      </c>
      <c r="C395">
        <f>IF(OR($L395=TRUE,$A395=0,MOD($A395,ChapterTable!$S$20)&lt;&gt;0),
MAX(0,INT(($B395+ChapterTable!$Q$26+VLOOKUP(SUBSTITUTE(C$1,"성장단계","")&amp;"단계오프셋",ChapterTable!$S:$T,2,0))/ChapterTable!$Q$23)),
MAX(0,INT(($B395+ChapterTable!$S$26+VLOOKUP(SUBSTITUTE(C$1,"성장단계","")&amp;"보스단계오프셋",ChapterTable!$S:$T,2,0))/ChapterTable!$S$23)))</f>
        <v>5</v>
      </c>
      <c r="D395">
        <f>IF(OR($L395=TRUE,$A395=0,MOD($A395,ChapterTable!$S$20)&lt;&gt;0),
MAX(0,INT(($B395+ChapterTable!$Q$26+VLOOKUP(SUBSTITUTE(D$1,"성장단계","")&amp;"단계오프셋",ChapterTable!$S:$T,2,0))/ChapterTable!$Q$23)),
MAX(0,INT(($B395+ChapterTable!$S$26+VLOOKUP(SUBSTITUTE(D$1,"성장단계","")&amp;"보스단계오프셋",ChapterTable!$S:$T,2,0))/ChapterTable!$S$23)))</f>
        <v>4</v>
      </c>
      <c r="E395" s="1">
        <f ca="1">IF(AND($A395=0,$B395=1),
    VLOOKUP(1,ChapterTable!$1:$1048576,MATCH("최종"&amp;SUBSTITUTE(SUBSTITUTE(E$1,"standard",""),"|Float",""),ChapterTable!$1:$1,0),0)*ChapterTable!$Q$17,
  IF(AND($A395=0,$B395=0),
    E396,
  IF($B395=0,
    VLOOKUP($A395,ChapterTable!$1:$1048576,MATCH("최종"&amp;SUBSTITUTE(SUBSTITUTE(E$1,"standard",""),"|Float",""),ChapterTable!$1:$1,0),0),
  IF($B395=1,
    IF($L395=FALSE,
      VLOOKUP($A395,ChapterTable!$1:$1048576,MATCH("최종"&amp;SUBSTITUTE(SUBSTITUTE(E$1,"standard",""),"|Float",""),ChapterTable!$1:$1,0),0),
      VLOOKUP($A395-ChapterTable!$Q$11,ChapterTable!$1:$1048576,MATCH("최종"&amp;SUBSTITUTE(SUBSTITUTE(E$1,"standard",""),"|Float",""),ChapterTable!$1:$1,0),0)*ChapterTable!$Q$14
    ),
  OFFSET(E395,-$B395+IF($L395,1,0),0)*
    (VLOOKUP(SUBSTITUTE(SUBSTITUTE(E$1,"standard",""),"|Float","")&amp;"인게임누적곱배수",ChapterTable!$S:$T,2,0)^C395
    +VLOOKUP(SUBSTITUTE(SUBSTITUTE(E$1,"standard",""),"|Float","")&amp;"인게임누적합배수",ChapterTable!$S:$T,2,0)*C395)
  )
  )
  )
)</f>
        <v>8457.5390625</v>
      </c>
      <c r="F395" s="1">
        <f ca="1">IF(AND($A395=0,$B395=1),
    VLOOKUP(1,ChapterTable!$1:$1048576,MATCH("최종"&amp;SUBSTITUTE(SUBSTITUTE(F$1,"standard",""),"|Float",""),ChapterTable!$1:$1,0),0)*ChapterTable!$Q$17,
  IF(AND($A395=0,$B395=0),
    F396,
  IF($B395=0,
    VLOOKUP($A395,ChapterTable!$1:$1048576,MATCH("최종"&amp;SUBSTITUTE(SUBSTITUTE(F$1,"standard",""),"|Float",""),ChapterTable!$1:$1,0),0),
  IF($B395=1,
    IF($L395=FALSE,
      VLOOKUP($A395,ChapterTable!$1:$1048576,MATCH("최종"&amp;SUBSTITUTE(SUBSTITUTE(F$1,"standard",""),"|Float",""),ChapterTable!$1:$1,0),0),
      VLOOKUP($A395-ChapterTable!$Q$11,ChapterTable!$1:$1048576,MATCH("최종"&amp;SUBSTITUTE(SUBSTITUTE(F$1,"standard",""),"|Float",""),ChapterTable!$1:$1,0),0)*ChapterTable!$Q$14
    ),
  OFFSET(F395,-$B395+IF($L395,1,0),0)*
    (VLOOKUP(SUBSTITUTE(SUBSTITUTE(F$1,"standard",""),"|Float","")&amp;"인게임누적곱배수",ChapterTable!$S:$T,2,0)^D395
    +VLOOKUP(SUBSTITUTE(SUBSTITUTE(F$1,"standard",""),"|Float","")&amp;"인게임누적합배수",ChapterTable!$S:$T,2,0)*D395)
  )
  )
  )
)</f>
        <v>3075.46875</v>
      </c>
      <c r="G395" t="s">
        <v>76</v>
      </c>
      <c r="J395" t="str">
        <f>IF(ISBLANK(I395),"",
IFERROR(VLOOKUP(I395,[1]StringTable!$1:$1048576,MATCH([1]StringTable!$B$1,[1]StringTable!$1:$1,0),0),
IFERROR(VLOOKUP(I395,[1]InApkStringTable!$1:$1048576,MATCH([1]InApkStringTable!$B$1,[1]InApkStringTable!$1:$1,0),0),
"스트링없음")))</f>
        <v/>
      </c>
      <c r="L395" t="b">
        <v>0</v>
      </c>
      <c r="M395" t="s">
        <v>24</v>
      </c>
      <c r="N395" t="str">
        <f>IF(ISBLANK(M395),"",IF(ISERROR(VLOOKUP(M395,MapTable!$A:$A,1,0)),"맵없음",""))</f>
        <v/>
      </c>
      <c r="O395">
        <f t="shared" si="25"/>
        <v>95</v>
      </c>
      <c r="Q395">
        <f t="shared" si="26"/>
        <v>95</v>
      </c>
      <c r="R395" t="b">
        <f t="shared" ca="1" si="27"/>
        <v>1</v>
      </c>
      <c r="T395" t="b">
        <f t="shared" ca="1" si="28"/>
        <v>1</v>
      </c>
      <c r="V395" t="str">
        <f>IF(ISBLANK(U395),"",IF(ISERROR(VLOOKUP(U395,MapTable!$A:$A,1,0)),"맵없음",""))</f>
        <v/>
      </c>
      <c r="X395" t="str">
        <f>IF(ISBLANK(W395),"",
IF(ISERROR(FIND(",",W395)),
  IF(ISERROR(VLOOKUP(W395,MapTable!$A:$A,1,0)),"맵없음",
  ""),
IF(ISERROR(FIND(",",W395,FIND(",",W395)+1)),
  IF(OR(ISERROR(VLOOKUP(LEFT(W395,FIND(",",W395)-1),MapTable!$A:$A,1,0)),ISERROR(VLOOKUP(TRIM(MID(W395,FIND(",",W395)+1,999)),MapTable!$A:$A,1,0))),"맵없음",
  ""),
IF(ISERROR(FIND(",",W395,FIND(",",W395,FIND(",",W395)+1)+1)),
  IF(OR(ISERROR(VLOOKUP(LEFT(W395,FIND(",",W395)-1),MapTable!$A:$A,1,0)),ISERROR(VLOOKUP(TRIM(MID(W395,FIND(",",W395)+1,FIND(",",W395,FIND(",",W395)+1)-FIND(",",W395)-1)),MapTable!$A:$A,1,0)),ISERROR(VLOOKUP(TRIM(MID(W395,FIND(",",W395,FIND(",",W395)+1)+1,999)),MapTable!$A:$A,1,0))),"맵없음",
  ""),
IF(ISERROR(FIND(",",W395,FIND(",",W395,FIND(",",W395,FIND(",",W395)+1)+1)+1)),
  IF(OR(ISERROR(VLOOKUP(LEFT(W395,FIND(",",W395)-1),MapTable!$A:$A,1,0)),ISERROR(VLOOKUP(TRIM(MID(W395,FIND(",",W395)+1,FIND(",",W395,FIND(",",W395)+1)-FIND(",",W395)-1)),MapTable!$A:$A,1,0)),ISERROR(VLOOKUP(TRIM(MID(W395,FIND(",",W395,FIND(",",W395)+1)+1,FIND(",",W395,FIND(",",W395,FIND(",",W395)+1)+1)-FIND(",",W395,FIND(",",W395)+1)-1)),MapTable!$A:$A,1,0)),ISERROR(VLOOKUP(TRIM(MID(W395,FIND(",",W395,FIND(",",W395,FIND(",",W395)+1)+1)+1,999)),MapTable!$A:$A,1,0))),"맵없음",
  ""),
)))))</f>
        <v/>
      </c>
      <c r="AC395" t="str">
        <f>IF(ISBLANK(AB395),"",IF(ISERROR(VLOOKUP(AB395,[3]DropTable!$A:$A,1,0)),"드랍없음",""))</f>
        <v/>
      </c>
      <c r="AE395" t="str">
        <f>IF(ISBLANK(AD395),"",IF(ISERROR(VLOOKUP(AD395,[3]DropTable!$A:$A,1,0)),"드랍없음",""))</f>
        <v/>
      </c>
      <c r="AG395">
        <v>9.8000000000000007</v>
      </c>
      <c r="AH395">
        <v>1</v>
      </c>
    </row>
    <row r="396" spans="1:34" x14ac:dyDescent="0.3">
      <c r="A396">
        <v>8</v>
      </c>
      <c r="B396">
        <v>50</v>
      </c>
      <c r="C396">
        <f>IF(OR($L396=TRUE,$A396=0,MOD($A396,ChapterTable!$S$20)&lt;&gt;0),
MAX(0,INT(($B396+ChapterTable!$Q$26+VLOOKUP(SUBSTITUTE(C$1,"성장단계","")&amp;"단계오프셋",ChapterTable!$S:$T,2,0))/ChapterTable!$Q$23)),
MAX(0,INT(($B396+ChapterTable!$S$26+VLOOKUP(SUBSTITUTE(C$1,"성장단계","")&amp;"보스단계오프셋",ChapterTable!$S:$T,2,0))/ChapterTable!$S$23)))</f>
        <v>5</v>
      </c>
      <c r="D396">
        <f>IF(OR($L396=TRUE,$A396=0,MOD($A396,ChapterTable!$S$20)&lt;&gt;0),
MAX(0,INT(($B396+ChapterTable!$Q$26+VLOOKUP(SUBSTITUTE(D$1,"성장단계","")&amp;"단계오프셋",ChapterTable!$S:$T,2,0))/ChapterTable!$Q$23)),
MAX(0,INT(($B396+ChapterTable!$S$26+VLOOKUP(SUBSTITUTE(D$1,"성장단계","")&amp;"보스단계오프셋",ChapterTable!$S:$T,2,0))/ChapterTable!$S$23)))</f>
        <v>4</v>
      </c>
      <c r="E396" s="1">
        <f ca="1">IF(AND($A396=0,$B396=1),
    VLOOKUP(1,ChapterTable!$1:$1048576,MATCH("최종"&amp;SUBSTITUTE(SUBSTITUTE(E$1,"standard",""),"|Float",""),ChapterTable!$1:$1,0),0)*ChapterTable!$Q$17,
  IF(AND($A396=0,$B396=0),
    E397,
  IF($B396=0,
    VLOOKUP($A396,ChapterTable!$1:$1048576,MATCH("최종"&amp;SUBSTITUTE(SUBSTITUTE(E$1,"standard",""),"|Float",""),ChapterTable!$1:$1,0),0),
  IF($B396=1,
    IF($L396=FALSE,
      VLOOKUP($A396,ChapterTable!$1:$1048576,MATCH("최종"&amp;SUBSTITUTE(SUBSTITUTE(E$1,"standard",""),"|Float",""),ChapterTable!$1:$1,0),0),
      VLOOKUP($A396-ChapterTable!$Q$11,ChapterTable!$1:$1048576,MATCH("최종"&amp;SUBSTITUTE(SUBSTITUTE(E$1,"standard",""),"|Float",""),ChapterTable!$1:$1,0),0)*ChapterTable!$Q$14
    ),
  OFFSET(E396,-$B396+IF($L396,1,0),0)*
    (VLOOKUP(SUBSTITUTE(SUBSTITUTE(E$1,"standard",""),"|Float","")&amp;"인게임누적곱배수",ChapterTable!$S:$T,2,0)^C396
    +VLOOKUP(SUBSTITUTE(SUBSTITUTE(E$1,"standard",""),"|Float","")&amp;"인게임누적합배수",ChapterTable!$S:$T,2,0)*C396)
  )
  )
  )
)</f>
        <v>8457.5390625</v>
      </c>
      <c r="F396" s="1">
        <f ca="1">IF(AND($A396=0,$B396=1),
    VLOOKUP(1,ChapterTable!$1:$1048576,MATCH("최종"&amp;SUBSTITUTE(SUBSTITUTE(F$1,"standard",""),"|Float",""),ChapterTable!$1:$1,0),0)*ChapterTable!$Q$17,
  IF(AND($A396=0,$B396=0),
    F397,
  IF($B396=0,
    VLOOKUP($A396,ChapterTable!$1:$1048576,MATCH("최종"&amp;SUBSTITUTE(SUBSTITUTE(F$1,"standard",""),"|Float",""),ChapterTable!$1:$1,0),0),
  IF($B396=1,
    IF($L396=FALSE,
      VLOOKUP($A396,ChapterTable!$1:$1048576,MATCH("최종"&amp;SUBSTITUTE(SUBSTITUTE(F$1,"standard",""),"|Float",""),ChapterTable!$1:$1,0),0),
      VLOOKUP($A396-ChapterTable!$Q$11,ChapterTable!$1:$1048576,MATCH("최종"&amp;SUBSTITUTE(SUBSTITUTE(F$1,"standard",""),"|Float",""),ChapterTable!$1:$1,0),0)*ChapterTable!$Q$14
    ),
  OFFSET(F396,-$B396+IF($L396,1,0),0)*
    (VLOOKUP(SUBSTITUTE(SUBSTITUTE(F$1,"standard",""),"|Float","")&amp;"인게임누적곱배수",ChapterTable!$S:$T,2,0)^D396
    +VLOOKUP(SUBSTITUTE(SUBSTITUTE(F$1,"standard",""),"|Float","")&amp;"인게임누적합배수",ChapterTable!$S:$T,2,0)*D396)
  )
  )
  )
)</f>
        <v>3075.46875</v>
      </c>
      <c r="G396" t="s">
        <v>76</v>
      </c>
      <c r="J396" t="str">
        <f>IF(ISBLANK(I396),"",
IFERROR(VLOOKUP(I396,[1]StringTable!$1:$1048576,MATCH([1]StringTable!$B$1,[1]StringTable!$1:$1,0),0),
IFERROR(VLOOKUP(I396,[1]InApkStringTable!$1:$1048576,MATCH([1]InApkStringTable!$B$1,[1]InApkStringTable!$1:$1,0),0),
"스트링없음")))</f>
        <v/>
      </c>
      <c r="L396" t="b">
        <v>0</v>
      </c>
      <c r="M396" t="s">
        <v>24</v>
      </c>
      <c r="N396" t="str">
        <f>IF(ISBLANK(M396),"",IF(ISERROR(VLOOKUP(M396,MapTable!$A:$A,1,0)),"맵없음",""))</f>
        <v/>
      </c>
      <c r="O396">
        <f t="shared" si="25"/>
        <v>21</v>
      </c>
      <c r="Q396">
        <f t="shared" si="26"/>
        <v>21</v>
      </c>
      <c r="R396" t="b">
        <f t="shared" ca="1" si="27"/>
        <v>0</v>
      </c>
      <c r="T396" t="b">
        <f t="shared" ca="1" si="28"/>
        <v>0</v>
      </c>
      <c r="V396" t="str">
        <f>IF(ISBLANK(U396),"",IF(ISERROR(VLOOKUP(U396,MapTable!$A:$A,1,0)),"맵없음",""))</f>
        <v/>
      </c>
      <c r="X396" t="str">
        <f>IF(ISBLANK(W396),"",
IF(ISERROR(FIND(",",W396)),
  IF(ISERROR(VLOOKUP(W396,MapTable!$A:$A,1,0)),"맵없음",
  ""),
IF(ISERROR(FIND(",",W396,FIND(",",W396)+1)),
  IF(OR(ISERROR(VLOOKUP(LEFT(W396,FIND(",",W396)-1),MapTable!$A:$A,1,0)),ISERROR(VLOOKUP(TRIM(MID(W396,FIND(",",W396)+1,999)),MapTable!$A:$A,1,0))),"맵없음",
  ""),
IF(ISERROR(FIND(",",W396,FIND(",",W396,FIND(",",W396)+1)+1)),
  IF(OR(ISERROR(VLOOKUP(LEFT(W396,FIND(",",W396)-1),MapTable!$A:$A,1,0)),ISERROR(VLOOKUP(TRIM(MID(W396,FIND(",",W396)+1,FIND(",",W396,FIND(",",W396)+1)-FIND(",",W396)-1)),MapTable!$A:$A,1,0)),ISERROR(VLOOKUP(TRIM(MID(W396,FIND(",",W396,FIND(",",W396)+1)+1,999)),MapTable!$A:$A,1,0))),"맵없음",
  ""),
IF(ISERROR(FIND(",",W396,FIND(",",W396,FIND(",",W396,FIND(",",W396)+1)+1)+1)),
  IF(OR(ISERROR(VLOOKUP(LEFT(W396,FIND(",",W396)-1),MapTable!$A:$A,1,0)),ISERROR(VLOOKUP(TRIM(MID(W396,FIND(",",W396)+1,FIND(",",W396,FIND(",",W396)+1)-FIND(",",W396)-1)),MapTable!$A:$A,1,0)),ISERROR(VLOOKUP(TRIM(MID(W396,FIND(",",W396,FIND(",",W396)+1)+1,FIND(",",W396,FIND(",",W396,FIND(",",W396)+1)+1)-FIND(",",W396,FIND(",",W396)+1)-1)),MapTable!$A:$A,1,0)),ISERROR(VLOOKUP(TRIM(MID(W396,FIND(",",W396,FIND(",",W396,FIND(",",W396)+1)+1)+1,999)),MapTable!$A:$A,1,0))),"맵없음",
  ""),
)))))</f>
        <v/>
      </c>
      <c r="AC396" t="str">
        <f>IF(ISBLANK(AB396),"",IF(ISERROR(VLOOKUP(AB396,[3]DropTable!$A:$A,1,0)),"드랍없음",""))</f>
        <v/>
      </c>
      <c r="AE396" t="str">
        <f>IF(ISBLANK(AD396),"",IF(ISERROR(VLOOKUP(AD396,[3]DropTable!$A:$A,1,0)),"드랍없음",""))</f>
        <v/>
      </c>
      <c r="AG396">
        <v>9.8000000000000007</v>
      </c>
      <c r="AH396">
        <v>1</v>
      </c>
    </row>
    <row r="397" spans="1:34" x14ac:dyDescent="0.3">
      <c r="A397">
        <v>9</v>
      </c>
      <c r="B397">
        <v>0</v>
      </c>
      <c r="C397">
        <f>IF(OR($L397=TRUE,$A397=0,MOD($A397,ChapterTable!$S$20)&lt;&gt;0),
MAX(0,INT(($B397+ChapterTable!$Q$26+VLOOKUP(SUBSTITUTE(C$1,"성장단계","")&amp;"단계오프셋",ChapterTable!$S:$T,2,0))/ChapterTable!$Q$23)),
MAX(0,INT(($B397+ChapterTable!$S$26+VLOOKUP(SUBSTITUTE(C$1,"성장단계","")&amp;"보스단계오프셋",ChapterTable!$S:$T,2,0))/ChapterTable!$S$23)))</f>
        <v>0</v>
      </c>
      <c r="D397">
        <f>IF(OR($L397=TRUE,$A397=0,MOD($A397,ChapterTable!$S$20)&lt;&gt;0),
MAX(0,INT(($B397+ChapterTable!$Q$26+VLOOKUP(SUBSTITUTE(D$1,"성장단계","")&amp;"단계오프셋",ChapterTable!$S:$T,2,0))/ChapterTable!$Q$23)),
MAX(0,INT(($B397+ChapterTable!$S$26+VLOOKUP(SUBSTITUTE(D$1,"성장단계","")&amp;"보스단계오프셋",ChapterTable!$S:$T,2,0))/ChapterTable!$S$23)))</f>
        <v>0</v>
      </c>
      <c r="E397" s="1">
        <f ca="1">IF(AND($A397=0,$B397=1),
    VLOOKUP(1,ChapterTable!$1:$1048576,MATCH("최종"&amp;SUBSTITUTE(SUBSTITUTE(E$1,"standard",""),"|Float",""),ChapterTable!$1:$1,0),0)*ChapterTable!$Q$17,
  IF(AND($A397=0,$B397=0),
    E398,
  IF($B397=0,
    VLOOKUP($A397,ChapterTable!$1:$1048576,MATCH("최종"&amp;SUBSTITUTE(SUBSTITUTE(E$1,"standard",""),"|Float",""),ChapterTable!$1:$1,0),0),
  IF($B397=1,
    IF($L397=FALSE,
      VLOOKUP($A397,ChapterTable!$1:$1048576,MATCH("최종"&amp;SUBSTITUTE(SUBSTITUTE(E$1,"standard",""),"|Float",""),ChapterTable!$1:$1,0),0),
      VLOOKUP($A397-ChapterTable!$Q$11,ChapterTable!$1:$1048576,MATCH("최종"&amp;SUBSTITUTE(SUBSTITUTE(E$1,"standard",""),"|Float",""),ChapterTable!$1:$1,0),0)*ChapterTable!$Q$14
    ),
  OFFSET(E397,-$B397+IF($L397,1,0),0)*
    (VLOOKUP(SUBSTITUTE(SUBSTITUTE(E$1,"standard",""),"|Float","")&amp;"인게임누적곱배수",ChapterTable!$S:$T,2,0)^C397
    +VLOOKUP(SUBSTITUTE(SUBSTITUTE(E$1,"standard",""),"|Float","")&amp;"인게임누적합배수",ChapterTable!$S:$T,2,0)*C397)
  )
  )
  )
)</f>
        <v>4613.203125</v>
      </c>
      <c r="F397" s="1">
        <f ca="1">IF(AND($A397=0,$B397=1),
    VLOOKUP(1,ChapterTable!$1:$1048576,MATCH("최종"&amp;SUBSTITUTE(SUBSTITUTE(F$1,"standard",""),"|Float",""),ChapterTable!$1:$1,0),0)*ChapterTable!$Q$17,
  IF(AND($A397=0,$B397=0),
    F398,
  IF($B397=0,
    VLOOKUP($A397,ChapterTable!$1:$1048576,MATCH("최종"&amp;SUBSTITUTE(SUBSTITUTE(F$1,"standard",""),"|Float",""),ChapterTable!$1:$1,0),0),
  IF($B397=1,
    IF($L397=FALSE,
      VLOOKUP($A397,ChapterTable!$1:$1048576,MATCH("최종"&amp;SUBSTITUTE(SUBSTITUTE(F$1,"standard",""),"|Float",""),ChapterTable!$1:$1,0),0),
      VLOOKUP($A397-ChapterTable!$Q$11,ChapterTable!$1:$1048576,MATCH("최종"&amp;SUBSTITUTE(SUBSTITUTE(F$1,"standard",""),"|Float",""),ChapterTable!$1:$1,0),0)*ChapterTable!$Q$14
    ),
  OFFSET(F397,-$B397+IF($L397,1,0),0)*
    (VLOOKUP(SUBSTITUTE(SUBSTITUTE(F$1,"standard",""),"|Float","")&amp;"인게임누적곱배수",ChapterTable!$S:$T,2,0)^D397
    +VLOOKUP(SUBSTITUTE(SUBSTITUTE(F$1,"standard",""),"|Float","")&amp;"인게임누적합배수",ChapterTable!$S:$T,2,0)*D397)
  )
  )
  )
)</f>
        <v>2562.890625</v>
      </c>
      <c r="G397" t="s">
        <v>76</v>
      </c>
      <c r="J397" t="str">
        <f>IF(ISBLANK(I397),"",
IFERROR(VLOOKUP(I397,[1]StringTable!$1:$1048576,MATCH([1]StringTable!$B$1,[1]StringTable!$1:$1,0),0),
IFERROR(VLOOKUP(I397,[1]InApkStringTable!$1:$1048576,MATCH([1]InApkStringTable!$B$1,[1]InApkStringTable!$1:$1,0),0),
"스트링없음")))</f>
        <v/>
      </c>
      <c r="L397" t="b">
        <v>0</v>
      </c>
      <c r="M397" t="s">
        <v>54</v>
      </c>
      <c r="N397" t="str">
        <f>IF(ISBLANK(M397),"",IF(ISERROR(VLOOKUP(M397,MapTable!$A:$A,1,0)),"맵없음",""))</f>
        <v/>
      </c>
      <c r="O397">
        <f t="shared" si="25"/>
        <v>0</v>
      </c>
      <c r="Q397">
        <f t="shared" si="26"/>
        <v>0</v>
      </c>
      <c r="R397" t="b">
        <f t="shared" ca="1" si="27"/>
        <v>0</v>
      </c>
      <c r="T397" t="b">
        <f t="shared" ca="1" si="28"/>
        <v>0</v>
      </c>
      <c r="V397" t="str">
        <f>IF(ISBLANK(U397),"",IF(ISERROR(VLOOKUP(U397,MapTable!$A:$A,1,0)),"맵없음",""))</f>
        <v/>
      </c>
      <c r="X397" t="str">
        <f>IF(ISBLANK(W397),"",
IF(ISERROR(FIND(",",W397)),
  IF(ISERROR(VLOOKUP(W397,MapTable!$A:$A,1,0)),"맵없음",
  ""),
IF(ISERROR(FIND(",",W397,FIND(",",W397)+1)),
  IF(OR(ISERROR(VLOOKUP(LEFT(W397,FIND(",",W397)-1),MapTable!$A:$A,1,0)),ISERROR(VLOOKUP(TRIM(MID(W397,FIND(",",W397)+1,999)),MapTable!$A:$A,1,0))),"맵없음",
  ""),
IF(ISERROR(FIND(",",W397,FIND(",",W397,FIND(",",W397)+1)+1)),
  IF(OR(ISERROR(VLOOKUP(LEFT(W397,FIND(",",W397)-1),MapTable!$A:$A,1,0)),ISERROR(VLOOKUP(TRIM(MID(W397,FIND(",",W397)+1,FIND(",",W397,FIND(",",W397)+1)-FIND(",",W397)-1)),MapTable!$A:$A,1,0)),ISERROR(VLOOKUP(TRIM(MID(W397,FIND(",",W397,FIND(",",W397)+1)+1,999)),MapTable!$A:$A,1,0))),"맵없음",
  ""),
IF(ISERROR(FIND(",",W397,FIND(",",W397,FIND(",",W397,FIND(",",W397)+1)+1)+1)),
  IF(OR(ISERROR(VLOOKUP(LEFT(W397,FIND(",",W397)-1),MapTable!$A:$A,1,0)),ISERROR(VLOOKUP(TRIM(MID(W397,FIND(",",W397)+1,FIND(",",W397,FIND(",",W397)+1)-FIND(",",W397)-1)),MapTable!$A:$A,1,0)),ISERROR(VLOOKUP(TRIM(MID(W397,FIND(",",W397,FIND(",",W397)+1)+1,FIND(",",W397,FIND(",",W397,FIND(",",W397)+1)+1)-FIND(",",W397,FIND(",",W397)+1)-1)),MapTable!$A:$A,1,0)),ISERROR(VLOOKUP(TRIM(MID(W397,FIND(",",W397,FIND(",",W397,FIND(",",W397)+1)+1)+1,999)),MapTable!$A:$A,1,0))),"맵없음",
  ""),
)))))</f>
        <v/>
      </c>
      <c r="AC397" t="str">
        <f>IF(ISBLANK(AB397),"",IF(ISERROR(VLOOKUP(AB397,[3]DropTable!$A:$A,1,0)),"드랍없음",""))</f>
        <v/>
      </c>
      <c r="AE397" t="str">
        <f>IF(ISBLANK(AD397),"",IF(ISERROR(VLOOKUP(AD397,[3]DropTable!$A:$A,1,0)),"드랍없음",""))</f>
        <v/>
      </c>
      <c r="AG397">
        <v>9.8000000000000007</v>
      </c>
      <c r="AH397">
        <v>1</v>
      </c>
    </row>
    <row r="398" spans="1:34" x14ac:dyDescent="0.3">
      <c r="A398">
        <v>9</v>
      </c>
      <c r="B398">
        <v>1</v>
      </c>
      <c r="C398">
        <f>IF(OR($L398=TRUE,$A398=0,MOD($A398,ChapterTable!$S$20)&lt;&gt;0),
MAX(0,INT(($B398+ChapterTable!$Q$26+VLOOKUP(SUBSTITUTE(C$1,"성장단계","")&amp;"단계오프셋",ChapterTable!$S:$T,2,0))/ChapterTable!$Q$23)),
MAX(0,INT(($B398+ChapterTable!$S$26+VLOOKUP(SUBSTITUTE(C$1,"성장단계","")&amp;"보스단계오프셋",ChapterTable!$S:$T,2,0))/ChapterTable!$S$23)))</f>
        <v>0</v>
      </c>
      <c r="D398">
        <f>IF(OR($L398=TRUE,$A398=0,MOD($A398,ChapterTable!$S$20)&lt;&gt;0),
MAX(0,INT(($B398+ChapterTable!$Q$26+VLOOKUP(SUBSTITUTE(D$1,"성장단계","")&amp;"단계오프셋",ChapterTable!$S:$T,2,0))/ChapterTable!$Q$23)),
MAX(0,INT(($B398+ChapterTable!$S$26+VLOOKUP(SUBSTITUTE(D$1,"성장단계","")&amp;"보스단계오프셋",ChapterTable!$S:$T,2,0))/ChapterTable!$S$23)))</f>
        <v>0</v>
      </c>
      <c r="E398" s="1">
        <f ca="1">IF(AND($A398=0,$B398=1),
    VLOOKUP(1,ChapterTable!$1:$1048576,MATCH("최종"&amp;SUBSTITUTE(SUBSTITUTE(E$1,"standard",""),"|Float",""),ChapterTable!$1:$1,0),0)*ChapterTable!$Q$17,
  IF(AND($A398=0,$B398=0),
    E399,
  IF($B398=0,
    VLOOKUP($A398,ChapterTable!$1:$1048576,MATCH("최종"&amp;SUBSTITUTE(SUBSTITUTE(E$1,"standard",""),"|Float",""),ChapterTable!$1:$1,0),0),
  IF($B398=1,
    IF($L398=FALSE,
      VLOOKUP($A398,ChapterTable!$1:$1048576,MATCH("최종"&amp;SUBSTITUTE(SUBSTITUTE(E$1,"standard",""),"|Float",""),ChapterTable!$1:$1,0),0),
      VLOOKUP($A398-ChapterTable!$Q$11,ChapterTable!$1:$1048576,MATCH("최종"&amp;SUBSTITUTE(SUBSTITUTE(E$1,"standard",""),"|Float",""),ChapterTable!$1:$1,0),0)*ChapterTable!$Q$14
    ),
  OFFSET(E398,-$B398+IF($L398,1,0),0)*
    (VLOOKUP(SUBSTITUTE(SUBSTITUTE(E$1,"standard",""),"|Float","")&amp;"인게임누적곱배수",ChapterTable!$S:$T,2,0)^C398
    +VLOOKUP(SUBSTITUTE(SUBSTITUTE(E$1,"standard",""),"|Float","")&amp;"인게임누적합배수",ChapterTable!$S:$T,2,0)*C398)
  )
  )
  )
)</f>
        <v>4613.203125</v>
      </c>
      <c r="F398" s="1">
        <f ca="1">IF(AND($A398=0,$B398=1),
    VLOOKUP(1,ChapterTable!$1:$1048576,MATCH("최종"&amp;SUBSTITUTE(SUBSTITUTE(F$1,"standard",""),"|Float",""),ChapterTable!$1:$1,0),0)*ChapterTable!$Q$17,
  IF(AND($A398=0,$B398=0),
    F399,
  IF($B398=0,
    VLOOKUP($A398,ChapterTable!$1:$1048576,MATCH("최종"&amp;SUBSTITUTE(SUBSTITUTE(F$1,"standard",""),"|Float",""),ChapterTable!$1:$1,0),0),
  IF($B398=1,
    IF($L398=FALSE,
      VLOOKUP($A398,ChapterTable!$1:$1048576,MATCH("최종"&amp;SUBSTITUTE(SUBSTITUTE(F$1,"standard",""),"|Float",""),ChapterTable!$1:$1,0),0),
      VLOOKUP($A398-ChapterTable!$Q$11,ChapterTable!$1:$1048576,MATCH("최종"&amp;SUBSTITUTE(SUBSTITUTE(F$1,"standard",""),"|Float",""),ChapterTable!$1:$1,0),0)*ChapterTable!$Q$14
    ),
  OFFSET(F398,-$B398+IF($L398,1,0),0)*
    (VLOOKUP(SUBSTITUTE(SUBSTITUTE(F$1,"standard",""),"|Float","")&amp;"인게임누적곱배수",ChapterTable!$S:$T,2,0)^D398
    +VLOOKUP(SUBSTITUTE(SUBSTITUTE(F$1,"standard",""),"|Float","")&amp;"인게임누적합배수",ChapterTable!$S:$T,2,0)*D398)
  )
  )
  )
)</f>
        <v>2562.890625</v>
      </c>
      <c r="G398" t="s">
        <v>76</v>
      </c>
      <c r="H398" t="s">
        <v>256</v>
      </c>
      <c r="I398" t="s">
        <v>145</v>
      </c>
      <c r="J398" t="str">
        <f>IF(ISBLANK(I398),"",
IFERROR(VLOOKUP(I398,[1]StringTable!$1:$1048576,MATCH([1]StringTable!$B$1,[1]StringTable!$1:$1,0),0),
IFERROR(VLOOKUP(I398,[1]InApkStringTable!$1:$1048576,MATCH([1]InApkStringTable!$B$1,[1]InApkStringTable!$1:$1,0),0),
"스트링없음")))</f>
        <v>&lt;color=#FF0000&gt;{0}&lt;/color&gt; 또는 &lt;color=#FF0000&gt;{1}&lt;/color&gt; 계열 캐릭터의 &lt;color=#FF0000&gt;대미지 피해 {2}배&lt;/color&gt;</v>
      </c>
      <c r="K398" t="s">
        <v>257</v>
      </c>
      <c r="L398" t="b">
        <v>0</v>
      </c>
      <c r="M398" t="s">
        <v>24</v>
      </c>
      <c r="N398" t="str">
        <f>IF(ISBLANK(M398),"",IF(ISERROR(VLOOKUP(M398,MapTable!$A:$A,1,0)),"맵없음",""))</f>
        <v/>
      </c>
      <c r="O398">
        <f t="shared" si="25"/>
        <v>1</v>
      </c>
      <c r="Q398">
        <f t="shared" si="26"/>
        <v>1</v>
      </c>
      <c r="R398" t="b">
        <f t="shared" ca="1" si="27"/>
        <v>0</v>
      </c>
      <c r="T398" t="b">
        <f t="shared" ca="1" si="28"/>
        <v>0</v>
      </c>
      <c r="V398" t="str">
        <f>IF(ISBLANK(U398),"",IF(ISERROR(VLOOKUP(U398,MapTable!$A:$A,1,0)),"맵없음",""))</f>
        <v/>
      </c>
      <c r="X398" t="str">
        <f>IF(ISBLANK(W398),"",
IF(ISERROR(FIND(",",W398)),
  IF(ISERROR(VLOOKUP(W398,MapTable!$A:$A,1,0)),"맵없음",
  ""),
IF(ISERROR(FIND(",",W398,FIND(",",W398)+1)),
  IF(OR(ISERROR(VLOOKUP(LEFT(W398,FIND(",",W398)-1),MapTable!$A:$A,1,0)),ISERROR(VLOOKUP(TRIM(MID(W398,FIND(",",W398)+1,999)),MapTable!$A:$A,1,0))),"맵없음",
  ""),
IF(ISERROR(FIND(",",W398,FIND(",",W398,FIND(",",W398)+1)+1)),
  IF(OR(ISERROR(VLOOKUP(LEFT(W398,FIND(",",W398)-1),MapTable!$A:$A,1,0)),ISERROR(VLOOKUP(TRIM(MID(W398,FIND(",",W398)+1,FIND(",",W398,FIND(",",W398)+1)-FIND(",",W398)-1)),MapTable!$A:$A,1,0)),ISERROR(VLOOKUP(TRIM(MID(W398,FIND(",",W398,FIND(",",W398)+1)+1,999)),MapTable!$A:$A,1,0))),"맵없음",
  ""),
IF(ISERROR(FIND(",",W398,FIND(",",W398,FIND(",",W398,FIND(",",W398)+1)+1)+1)),
  IF(OR(ISERROR(VLOOKUP(LEFT(W398,FIND(",",W398)-1),MapTable!$A:$A,1,0)),ISERROR(VLOOKUP(TRIM(MID(W398,FIND(",",W398)+1,FIND(",",W398,FIND(",",W398)+1)-FIND(",",W398)-1)),MapTable!$A:$A,1,0)),ISERROR(VLOOKUP(TRIM(MID(W398,FIND(",",W398,FIND(",",W398)+1)+1,FIND(",",W398,FIND(",",W398,FIND(",",W398)+1)+1)-FIND(",",W398,FIND(",",W398)+1)-1)),MapTable!$A:$A,1,0)),ISERROR(VLOOKUP(TRIM(MID(W398,FIND(",",W398,FIND(",",W398,FIND(",",W398)+1)+1)+1,999)),MapTable!$A:$A,1,0))),"맵없음",
  ""),
)))))</f>
        <v/>
      </c>
      <c r="AC398" t="str">
        <f>IF(ISBLANK(AB398),"",IF(ISERROR(VLOOKUP(AB398,[3]DropTable!$A:$A,1,0)),"드랍없음",""))</f>
        <v/>
      </c>
      <c r="AE398" t="str">
        <f>IF(ISBLANK(AD398),"",IF(ISERROR(VLOOKUP(AD398,[3]DropTable!$A:$A,1,0)),"드랍없음",""))</f>
        <v/>
      </c>
      <c r="AG398">
        <v>9.8000000000000007</v>
      </c>
      <c r="AH398">
        <v>1</v>
      </c>
    </row>
    <row r="399" spans="1:34" x14ac:dyDescent="0.3">
      <c r="A399">
        <v>9</v>
      </c>
      <c r="B399">
        <v>2</v>
      </c>
      <c r="C399">
        <f>IF(OR($L399=TRUE,$A399=0,MOD($A399,ChapterTable!$S$20)&lt;&gt;0),
MAX(0,INT(($B399+ChapterTable!$Q$26+VLOOKUP(SUBSTITUTE(C$1,"성장단계","")&amp;"단계오프셋",ChapterTable!$S:$T,2,0))/ChapterTable!$Q$23)),
MAX(0,INT(($B399+ChapterTable!$S$26+VLOOKUP(SUBSTITUTE(C$1,"성장단계","")&amp;"보스단계오프셋",ChapterTable!$S:$T,2,0))/ChapterTable!$S$23)))</f>
        <v>0</v>
      </c>
      <c r="D399">
        <f>IF(OR($L399=TRUE,$A399=0,MOD($A399,ChapterTable!$S$20)&lt;&gt;0),
MAX(0,INT(($B399+ChapterTable!$Q$26+VLOOKUP(SUBSTITUTE(D$1,"성장단계","")&amp;"단계오프셋",ChapterTable!$S:$T,2,0))/ChapterTable!$Q$23)),
MAX(0,INT(($B399+ChapterTable!$S$26+VLOOKUP(SUBSTITUTE(D$1,"성장단계","")&amp;"보스단계오프셋",ChapterTable!$S:$T,2,0))/ChapterTable!$S$23)))</f>
        <v>0</v>
      </c>
      <c r="E399" s="1">
        <f ca="1">IF(AND($A399=0,$B399=1),
    VLOOKUP(1,ChapterTable!$1:$1048576,MATCH("최종"&amp;SUBSTITUTE(SUBSTITUTE(E$1,"standard",""),"|Float",""),ChapterTable!$1:$1,0),0)*ChapterTable!$Q$17,
  IF(AND($A399=0,$B399=0),
    E400,
  IF($B399=0,
    VLOOKUP($A399,ChapterTable!$1:$1048576,MATCH("최종"&amp;SUBSTITUTE(SUBSTITUTE(E$1,"standard",""),"|Float",""),ChapterTable!$1:$1,0),0),
  IF($B399=1,
    IF($L399=FALSE,
      VLOOKUP($A399,ChapterTable!$1:$1048576,MATCH("최종"&amp;SUBSTITUTE(SUBSTITUTE(E$1,"standard",""),"|Float",""),ChapterTable!$1:$1,0),0),
      VLOOKUP($A399-ChapterTable!$Q$11,ChapterTable!$1:$1048576,MATCH("최종"&amp;SUBSTITUTE(SUBSTITUTE(E$1,"standard",""),"|Float",""),ChapterTable!$1:$1,0),0)*ChapterTable!$Q$14
    ),
  OFFSET(E399,-$B399+IF($L399,1,0),0)*
    (VLOOKUP(SUBSTITUTE(SUBSTITUTE(E$1,"standard",""),"|Float","")&amp;"인게임누적곱배수",ChapterTable!$S:$T,2,0)^C399
    +VLOOKUP(SUBSTITUTE(SUBSTITUTE(E$1,"standard",""),"|Float","")&amp;"인게임누적합배수",ChapterTable!$S:$T,2,0)*C399)
  )
  )
  )
)</f>
        <v>4613.203125</v>
      </c>
      <c r="F399" s="1">
        <f ca="1">IF(AND($A399=0,$B399=1),
    VLOOKUP(1,ChapterTable!$1:$1048576,MATCH("최종"&amp;SUBSTITUTE(SUBSTITUTE(F$1,"standard",""),"|Float",""),ChapterTable!$1:$1,0),0)*ChapterTable!$Q$17,
  IF(AND($A399=0,$B399=0),
    F400,
  IF($B399=0,
    VLOOKUP($A399,ChapterTable!$1:$1048576,MATCH("최종"&amp;SUBSTITUTE(SUBSTITUTE(F$1,"standard",""),"|Float",""),ChapterTable!$1:$1,0),0),
  IF($B399=1,
    IF($L399=FALSE,
      VLOOKUP($A399,ChapterTable!$1:$1048576,MATCH("최종"&amp;SUBSTITUTE(SUBSTITUTE(F$1,"standard",""),"|Float",""),ChapterTable!$1:$1,0),0),
      VLOOKUP($A399-ChapterTable!$Q$11,ChapterTable!$1:$1048576,MATCH("최종"&amp;SUBSTITUTE(SUBSTITUTE(F$1,"standard",""),"|Float",""),ChapterTable!$1:$1,0),0)*ChapterTable!$Q$14
    ),
  OFFSET(F399,-$B399+IF($L399,1,0),0)*
    (VLOOKUP(SUBSTITUTE(SUBSTITUTE(F$1,"standard",""),"|Float","")&amp;"인게임누적곱배수",ChapterTable!$S:$T,2,0)^D399
    +VLOOKUP(SUBSTITUTE(SUBSTITUTE(F$1,"standard",""),"|Float","")&amp;"인게임누적합배수",ChapterTable!$S:$T,2,0)*D399)
  )
  )
  )
)</f>
        <v>2562.890625</v>
      </c>
      <c r="G399" t="s">
        <v>76</v>
      </c>
      <c r="J399" t="str">
        <f>IF(ISBLANK(I399),"",
IFERROR(VLOOKUP(I399,[1]StringTable!$1:$1048576,MATCH([1]StringTable!$B$1,[1]StringTable!$1:$1,0),0),
IFERROR(VLOOKUP(I399,[1]InApkStringTable!$1:$1048576,MATCH([1]InApkStringTable!$B$1,[1]InApkStringTable!$1:$1,0),0),
"스트링없음")))</f>
        <v/>
      </c>
      <c r="L399" t="b">
        <v>0</v>
      </c>
      <c r="M399" t="s">
        <v>24</v>
      </c>
      <c r="N399" t="str">
        <f>IF(ISBLANK(M399),"",IF(ISERROR(VLOOKUP(M399,MapTable!$A:$A,1,0)),"맵없음",""))</f>
        <v/>
      </c>
      <c r="O399">
        <f t="shared" si="25"/>
        <v>1</v>
      </c>
      <c r="Q399">
        <f t="shared" si="26"/>
        <v>1</v>
      </c>
      <c r="R399" t="b">
        <f t="shared" ca="1" si="27"/>
        <v>0</v>
      </c>
      <c r="T399" t="b">
        <f t="shared" ca="1" si="28"/>
        <v>0</v>
      </c>
      <c r="V399" t="str">
        <f>IF(ISBLANK(U399),"",IF(ISERROR(VLOOKUP(U399,MapTable!$A:$A,1,0)),"맵없음",""))</f>
        <v/>
      </c>
      <c r="X399" t="str">
        <f>IF(ISBLANK(W399),"",
IF(ISERROR(FIND(",",W399)),
  IF(ISERROR(VLOOKUP(W399,MapTable!$A:$A,1,0)),"맵없음",
  ""),
IF(ISERROR(FIND(",",W399,FIND(",",W399)+1)),
  IF(OR(ISERROR(VLOOKUP(LEFT(W399,FIND(",",W399)-1),MapTable!$A:$A,1,0)),ISERROR(VLOOKUP(TRIM(MID(W399,FIND(",",W399)+1,999)),MapTable!$A:$A,1,0))),"맵없음",
  ""),
IF(ISERROR(FIND(",",W399,FIND(",",W399,FIND(",",W399)+1)+1)),
  IF(OR(ISERROR(VLOOKUP(LEFT(W399,FIND(",",W399)-1),MapTable!$A:$A,1,0)),ISERROR(VLOOKUP(TRIM(MID(W399,FIND(",",W399)+1,FIND(",",W399,FIND(",",W399)+1)-FIND(",",W399)-1)),MapTable!$A:$A,1,0)),ISERROR(VLOOKUP(TRIM(MID(W399,FIND(",",W399,FIND(",",W399)+1)+1,999)),MapTable!$A:$A,1,0))),"맵없음",
  ""),
IF(ISERROR(FIND(",",W399,FIND(",",W399,FIND(",",W399,FIND(",",W399)+1)+1)+1)),
  IF(OR(ISERROR(VLOOKUP(LEFT(W399,FIND(",",W399)-1),MapTable!$A:$A,1,0)),ISERROR(VLOOKUP(TRIM(MID(W399,FIND(",",W399)+1,FIND(",",W399,FIND(",",W399)+1)-FIND(",",W399)-1)),MapTable!$A:$A,1,0)),ISERROR(VLOOKUP(TRIM(MID(W399,FIND(",",W399,FIND(",",W399)+1)+1,FIND(",",W399,FIND(",",W399,FIND(",",W399)+1)+1)-FIND(",",W399,FIND(",",W399)+1)-1)),MapTable!$A:$A,1,0)),ISERROR(VLOOKUP(TRIM(MID(W399,FIND(",",W399,FIND(",",W399,FIND(",",W399)+1)+1)+1,999)),MapTable!$A:$A,1,0))),"맵없음",
  ""),
)))))</f>
        <v/>
      </c>
      <c r="AC399" t="str">
        <f>IF(ISBLANK(AB399),"",IF(ISERROR(VLOOKUP(AB399,[3]DropTable!$A:$A,1,0)),"드랍없음",""))</f>
        <v/>
      </c>
      <c r="AE399" t="str">
        <f>IF(ISBLANK(AD399),"",IF(ISERROR(VLOOKUP(AD399,[3]DropTable!$A:$A,1,0)),"드랍없음",""))</f>
        <v/>
      </c>
      <c r="AG399">
        <v>9.8000000000000007</v>
      </c>
      <c r="AH399">
        <v>1</v>
      </c>
    </row>
    <row r="400" spans="1:34" x14ac:dyDescent="0.3">
      <c r="A400">
        <v>9</v>
      </c>
      <c r="B400">
        <v>3</v>
      </c>
      <c r="C400">
        <f>IF(OR($L400=TRUE,$A400=0,MOD($A400,ChapterTable!$S$20)&lt;&gt;0),
MAX(0,INT(($B400+ChapterTable!$Q$26+VLOOKUP(SUBSTITUTE(C$1,"성장단계","")&amp;"단계오프셋",ChapterTable!$S:$T,2,0))/ChapterTable!$Q$23)),
MAX(0,INT(($B400+ChapterTable!$S$26+VLOOKUP(SUBSTITUTE(C$1,"성장단계","")&amp;"보스단계오프셋",ChapterTable!$S:$T,2,0))/ChapterTable!$S$23)))</f>
        <v>0</v>
      </c>
      <c r="D400">
        <f>IF(OR($L400=TRUE,$A400=0,MOD($A400,ChapterTable!$S$20)&lt;&gt;0),
MAX(0,INT(($B400+ChapterTable!$Q$26+VLOOKUP(SUBSTITUTE(D$1,"성장단계","")&amp;"단계오프셋",ChapterTable!$S:$T,2,0))/ChapterTable!$Q$23)),
MAX(0,INT(($B400+ChapterTable!$S$26+VLOOKUP(SUBSTITUTE(D$1,"성장단계","")&amp;"보스단계오프셋",ChapterTable!$S:$T,2,0))/ChapterTable!$S$23)))</f>
        <v>0</v>
      </c>
      <c r="E400" s="1">
        <f ca="1">IF(AND($A400=0,$B400=1),
    VLOOKUP(1,ChapterTable!$1:$1048576,MATCH("최종"&amp;SUBSTITUTE(SUBSTITUTE(E$1,"standard",""),"|Float",""),ChapterTable!$1:$1,0),0)*ChapterTable!$Q$17,
  IF(AND($A400=0,$B400=0),
    E401,
  IF($B400=0,
    VLOOKUP($A400,ChapterTable!$1:$1048576,MATCH("최종"&amp;SUBSTITUTE(SUBSTITUTE(E$1,"standard",""),"|Float",""),ChapterTable!$1:$1,0),0),
  IF($B400=1,
    IF($L400=FALSE,
      VLOOKUP($A400,ChapterTable!$1:$1048576,MATCH("최종"&amp;SUBSTITUTE(SUBSTITUTE(E$1,"standard",""),"|Float",""),ChapterTable!$1:$1,0),0),
      VLOOKUP($A400-ChapterTable!$Q$11,ChapterTable!$1:$1048576,MATCH("최종"&amp;SUBSTITUTE(SUBSTITUTE(E$1,"standard",""),"|Float",""),ChapterTable!$1:$1,0),0)*ChapterTable!$Q$14
    ),
  OFFSET(E400,-$B400+IF($L400,1,0),0)*
    (VLOOKUP(SUBSTITUTE(SUBSTITUTE(E$1,"standard",""),"|Float","")&amp;"인게임누적곱배수",ChapterTable!$S:$T,2,0)^C400
    +VLOOKUP(SUBSTITUTE(SUBSTITUTE(E$1,"standard",""),"|Float","")&amp;"인게임누적합배수",ChapterTable!$S:$T,2,0)*C400)
  )
  )
  )
)</f>
        <v>4613.203125</v>
      </c>
      <c r="F400" s="1">
        <f ca="1">IF(AND($A400=0,$B400=1),
    VLOOKUP(1,ChapterTable!$1:$1048576,MATCH("최종"&amp;SUBSTITUTE(SUBSTITUTE(F$1,"standard",""),"|Float",""),ChapterTable!$1:$1,0),0)*ChapterTable!$Q$17,
  IF(AND($A400=0,$B400=0),
    F401,
  IF($B400=0,
    VLOOKUP($A400,ChapterTable!$1:$1048576,MATCH("최종"&amp;SUBSTITUTE(SUBSTITUTE(F$1,"standard",""),"|Float",""),ChapterTable!$1:$1,0),0),
  IF($B400=1,
    IF($L400=FALSE,
      VLOOKUP($A400,ChapterTable!$1:$1048576,MATCH("최종"&amp;SUBSTITUTE(SUBSTITUTE(F$1,"standard",""),"|Float",""),ChapterTable!$1:$1,0),0),
      VLOOKUP($A400-ChapterTable!$Q$11,ChapterTable!$1:$1048576,MATCH("최종"&amp;SUBSTITUTE(SUBSTITUTE(F$1,"standard",""),"|Float",""),ChapterTable!$1:$1,0),0)*ChapterTable!$Q$14
    ),
  OFFSET(F400,-$B400+IF($L400,1,0),0)*
    (VLOOKUP(SUBSTITUTE(SUBSTITUTE(F$1,"standard",""),"|Float","")&amp;"인게임누적곱배수",ChapterTable!$S:$T,2,0)^D400
    +VLOOKUP(SUBSTITUTE(SUBSTITUTE(F$1,"standard",""),"|Float","")&amp;"인게임누적합배수",ChapterTable!$S:$T,2,0)*D400)
  )
  )
  )
)</f>
        <v>2562.890625</v>
      </c>
      <c r="G400" t="s">
        <v>76</v>
      </c>
      <c r="J400" t="str">
        <f>IF(ISBLANK(I400),"",
IFERROR(VLOOKUP(I400,[1]StringTable!$1:$1048576,MATCH([1]StringTable!$B$1,[1]StringTable!$1:$1,0),0),
IFERROR(VLOOKUP(I400,[1]InApkStringTable!$1:$1048576,MATCH([1]InApkStringTable!$B$1,[1]InApkStringTable!$1:$1,0),0),
"스트링없음")))</f>
        <v/>
      </c>
      <c r="L400" t="b">
        <v>0</v>
      </c>
      <c r="M400" t="s">
        <v>24</v>
      </c>
      <c r="N400" t="str">
        <f>IF(ISBLANK(M400),"",IF(ISERROR(VLOOKUP(M400,MapTable!$A:$A,1,0)),"맵없음",""))</f>
        <v/>
      </c>
      <c r="O400">
        <f t="shared" si="25"/>
        <v>1</v>
      </c>
      <c r="Q400">
        <f t="shared" si="26"/>
        <v>1</v>
      </c>
      <c r="R400" t="b">
        <f t="shared" ca="1" si="27"/>
        <v>0</v>
      </c>
      <c r="T400" t="b">
        <f t="shared" ca="1" si="28"/>
        <v>0</v>
      </c>
      <c r="V400" t="str">
        <f>IF(ISBLANK(U400),"",IF(ISERROR(VLOOKUP(U400,MapTable!$A:$A,1,0)),"맵없음",""))</f>
        <v/>
      </c>
      <c r="X400" t="str">
        <f>IF(ISBLANK(W400),"",
IF(ISERROR(FIND(",",W400)),
  IF(ISERROR(VLOOKUP(W400,MapTable!$A:$A,1,0)),"맵없음",
  ""),
IF(ISERROR(FIND(",",W400,FIND(",",W400)+1)),
  IF(OR(ISERROR(VLOOKUP(LEFT(W400,FIND(",",W400)-1),MapTable!$A:$A,1,0)),ISERROR(VLOOKUP(TRIM(MID(W400,FIND(",",W400)+1,999)),MapTable!$A:$A,1,0))),"맵없음",
  ""),
IF(ISERROR(FIND(",",W400,FIND(",",W400,FIND(",",W400)+1)+1)),
  IF(OR(ISERROR(VLOOKUP(LEFT(W400,FIND(",",W400)-1),MapTable!$A:$A,1,0)),ISERROR(VLOOKUP(TRIM(MID(W400,FIND(",",W400)+1,FIND(",",W400,FIND(",",W400)+1)-FIND(",",W400)-1)),MapTable!$A:$A,1,0)),ISERROR(VLOOKUP(TRIM(MID(W400,FIND(",",W400,FIND(",",W400)+1)+1,999)),MapTable!$A:$A,1,0))),"맵없음",
  ""),
IF(ISERROR(FIND(",",W400,FIND(",",W400,FIND(",",W400,FIND(",",W400)+1)+1)+1)),
  IF(OR(ISERROR(VLOOKUP(LEFT(W400,FIND(",",W400)-1),MapTable!$A:$A,1,0)),ISERROR(VLOOKUP(TRIM(MID(W400,FIND(",",W400)+1,FIND(",",W400,FIND(",",W400)+1)-FIND(",",W400)-1)),MapTable!$A:$A,1,0)),ISERROR(VLOOKUP(TRIM(MID(W400,FIND(",",W400,FIND(",",W400)+1)+1,FIND(",",W400,FIND(",",W400,FIND(",",W400)+1)+1)-FIND(",",W400,FIND(",",W400)+1)-1)),MapTable!$A:$A,1,0)),ISERROR(VLOOKUP(TRIM(MID(W400,FIND(",",W400,FIND(",",W400,FIND(",",W400)+1)+1)+1,999)),MapTable!$A:$A,1,0))),"맵없음",
  ""),
)))))</f>
        <v/>
      </c>
      <c r="AC400" t="str">
        <f>IF(ISBLANK(AB400),"",IF(ISERROR(VLOOKUP(AB400,[3]DropTable!$A:$A,1,0)),"드랍없음",""))</f>
        <v/>
      </c>
      <c r="AE400" t="str">
        <f>IF(ISBLANK(AD400),"",IF(ISERROR(VLOOKUP(AD400,[3]DropTable!$A:$A,1,0)),"드랍없음",""))</f>
        <v/>
      </c>
      <c r="AG400">
        <v>9.8000000000000007</v>
      </c>
      <c r="AH400">
        <v>1</v>
      </c>
    </row>
    <row r="401" spans="1:34" x14ac:dyDescent="0.3">
      <c r="A401">
        <v>9</v>
      </c>
      <c r="B401">
        <v>4</v>
      </c>
      <c r="C401">
        <f>IF(OR($L401=TRUE,$A401=0,MOD($A401,ChapterTable!$S$20)&lt;&gt;0),
MAX(0,INT(($B401+ChapterTable!$Q$26+VLOOKUP(SUBSTITUTE(C$1,"성장단계","")&amp;"단계오프셋",ChapterTable!$S:$T,2,0))/ChapterTable!$Q$23)),
MAX(0,INT(($B401+ChapterTable!$S$26+VLOOKUP(SUBSTITUTE(C$1,"성장단계","")&amp;"보스단계오프셋",ChapterTable!$S:$T,2,0))/ChapterTable!$S$23)))</f>
        <v>0</v>
      </c>
      <c r="D401">
        <f>IF(OR($L401=TRUE,$A401=0,MOD($A401,ChapterTable!$S$20)&lt;&gt;0),
MAX(0,INT(($B401+ChapterTable!$Q$26+VLOOKUP(SUBSTITUTE(D$1,"성장단계","")&amp;"단계오프셋",ChapterTable!$S:$T,2,0))/ChapterTable!$Q$23)),
MAX(0,INT(($B401+ChapterTable!$S$26+VLOOKUP(SUBSTITUTE(D$1,"성장단계","")&amp;"보스단계오프셋",ChapterTable!$S:$T,2,0))/ChapterTable!$S$23)))</f>
        <v>0</v>
      </c>
      <c r="E401" s="1">
        <f ca="1">IF(AND($A401=0,$B401=1),
    VLOOKUP(1,ChapterTable!$1:$1048576,MATCH("최종"&amp;SUBSTITUTE(SUBSTITUTE(E$1,"standard",""),"|Float",""),ChapterTable!$1:$1,0),0)*ChapterTable!$Q$17,
  IF(AND($A401=0,$B401=0),
    E402,
  IF($B401=0,
    VLOOKUP($A401,ChapterTable!$1:$1048576,MATCH("최종"&amp;SUBSTITUTE(SUBSTITUTE(E$1,"standard",""),"|Float",""),ChapterTable!$1:$1,0),0),
  IF($B401=1,
    IF($L401=FALSE,
      VLOOKUP($A401,ChapterTable!$1:$1048576,MATCH("최종"&amp;SUBSTITUTE(SUBSTITUTE(E$1,"standard",""),"|Float",""),ChapterTable!$1:$1,0),0),
      VLOOKUP($A401-ChapterTable!$Q$11,ChapterTable!$1:$1048576,MATCH("최종"&amp;SUBSTITUTE(SUBSTITUTE(E$1,"standard",""),"|Float",""),ChapterTable!$1:$1,0),0)*ChapterTable!$Q$14
    ),
  OFFSET(E401,-$B401+IF($L401,1,0),0)*
    (VLOOKUP(SUBSTITUTE(SUBSTITUTE(E$1,"standard",""),"|Float","")&amp;"인게임누적곱배수",ChapterTable!$S:$T,2,0)^C401
    +VLOOKUP(SUBSTITUTE(SUBSTITUTE(E$1,"standard",""),"|Float","")&amp;"인게임누적합배수",ChapterTable!$S:$T,2,0)*C401)
  )
  )
  )
)</f>
        <v>4613.203125</v>
      </c>
      <c r="F401" s="1">
        <f ca="1">IF(AND($A401=0,$B401=1),
    VLOOKUP(1,ChapterTable!$1:$1048576,MATCH("최종"&amp;SUBSTITUTE(SUBSTITUTE(F$1,"standard",""),"|Float",""),ChapterTable!$1:$1,0),0)*ChapterTable!$Q$17,
  IF(AND($A401=0,$B401=0),
    F402,
  IF($B401=0,
    VLOOKUP($A401,ChapterTable!$1:$1048576,MATCH("최종"&amp;SUBSTITUTE(SUBSTITUTE(F$1,"standard",""),"|Float",""),ChapterTable!$1:$1,0),0),
  IF($B401=1,
    IF($L401=FALSE,
      VLOOKUP($A401,ChapterTable!$1:$1048576,MATCH("최종"&amp;SUBSTITUTE(SUBSTITUTE(F$1,"standard",""),"|Float",""),ChapterTable!$1:$1,0),0),
      VLOOKUP($A401-ChapterTable!$Q$11,ChapterTable!$1:$1048576,MATCH("최종"&amp;SUBSTITUTE(SUBSTITUTE(F$1,"standard",""),"|Float",""),ChapterTable!$1:$1,0),0)*ChapterTable!$Q$14
    ),
  OFFSET(F401,-$B401+IF($L401,1,0),0)*
    (VLOOKUP(SUBSTITUTE(SUBSTITUTE(F$1,"standard",""),"|Float","")&amp;"인게임누적곱배수",ChapterTable!$S:$T,2,0)^D401
    +VLOOKUP(SUBSTITUTE(SUBSTITUTE(F$1,"standard",""),"|Float","")&amp;"인게임누적합배수",ChapterTable!$S:$T,2,0)*D401)
  )
  )
  )
)</f>
        <v>2562.890625</v>
      </c>
      <c r="G401" t="s">
        <v>76</v>
      </c>
      <c r="J401" t="str">
        <f>IF(ISBLANK(I401),"",
IFERROR(VLOOKUP(I401,[1]StringTable!$1:$1048576,MATCH([1]StringTable!$B$1,[1]StringTable!$1:$1,0),0),
IFERROR(VLOOKUP(I401,[1]InApkStringTable!$1:$1048576,MATCH([1]InApkStringTable!$B$1,[1]InApkStringTable!$1:$1,0),0),
"스트링없음")))</f>
        <v/>
      </c>
      <c r="L401" t="b">
        <v>0</v>
      </c>
      <c r="M401" t="s">
        <v>24</v>
      </c>
      <c r="N401" t="str">
        <f>IF(ISBLANK(M401),"",IF(ISERROR(VLOOKUP(M401,MapTable!$A:$A,1,0)),"맵없음",""))</f>
        <v/>
      </c>
      <c r="O401">
        <f t="shared" si="25"/>
        <v>1</v>
      </c>
      <c r="Q401">
        <f t="shared" si="26"/>
        <v>1</v>
      </c>
      <c r="R401" t="b">
        <f t="shared" ca="1" si="27"/>
        <v>0</v>
      </c>
      <c r="T401" t="b">
        <f t="shared" ca="1" si="28"/>
        <v>0</v>
      </c>
      <c r="V401" t="str">
        <f>IF(ISBLANK(U401),"",IF(ISERROR(VLOOKUP(U401,MapTable!$A:$A,1,0)),"맵없음",""))</f>
        <v/>
      </c>
      <c r="X401" t="str">
        <f>IF(ISBLANK(W401),"",
IF(ISERROR(FIND(",",W401)),
  IF(ISERROR(VLOOKUP(W401,MapTable!$A:$A,1,0)),"맵없음",
  ""),
IF(ISERROR(FIND(",",W401,FIND(",",W401)+1)),
  IF(OR(ISERROR(VLOOKUP(LEFT(W401,FIND(",",W401)-1),MapTable!$A:$A,1,0)),ISERROR(VLOOKUP(TRIM(MID(W401,FIND(",",W401)+1,999)),MapTable!$A:$A,1,0))),"맵없음",
  ""),
IF(ISERROR(FIND(",",W401,FIND(",",W401,FIND(",",W401)+1)+1)),
  IF(OR(ISERROR(VLOOKUP(LEFT(W401,FIND(",",W401)-1),MapTable!$A:$A,1,0)),ISERROR(VLOOKUP(TRIM(MID(W401,FIND(",",W401)+1,FIND(",",W401,FIND(",",W401)+1)-FIND(",",W401)-1)),MapTable!$A:$A,1,0)),ISERROR(VLOOKUP(TRIM(MID(W401,FIND(",",W401,FIND(",",W401)+1)+1,999)),MapTable!$A:$A,1,0))),"맵없음",
  ""),
IF(ISERROR(FIND(",",W401,FIND(",",W401,FIND(",",W401,FIND(",",W401)+1)+1)+1)),
  IF(OR(ISERROR(VLOOKUP(LEFT(W401,FIND(",",W401)-1),MapTable!$A:$A,1,0)),ISERROR(VLOOKUP(TRIM(MID(W401,FIND(",",W401)+1,FIND(",",W401,FIND(",",W401)+1)-FIND(",",W401)-1)),MapTable!$A:$A,1,0)),ISERROR(VLOOKUP(TRIM(MID(W401,FIND(",",W401,FIND(",",W401)+1)+1,FIND(",",W401,FIND(",",W401,FIND(",",W401)+1)+1)-FIND(",",W401,FIND(",",W401)+1)-1)),MapTable!$A:$A,1,0)),ISERROR(VLOOKUP(TRIM(MID(W401,FIND(",",W401,FIND(",",W401,FIND(",",W401)+1)+1)+1,999)),MapTable!$A:$A,1,0))),"맵없음",
  ""),
)))))</f>
        <v/>
      </c>
      <c r="AC401" t="str">
        <f>IF(ISBLANK(AB401),"",IF(ISERROR(VLOOKUP(AB401,[3]DropTable!$A:$A,1,0)),"드랍없음",""))</f>
        <v/>
      </c>
      <c r="AE401" t="str">
        <f>IF(ISBLANK(AD401),"",IF(ISERROR(VLOOKUP(AD401,[3]DropTable!$A:$A,1,0)),"드랍없음",""))</f>
        <v/>
      </c>
      <c r="AG401">
        <v>9.8000000000000007</v>
      </c>
      <c r="AH401">
        <v>1</v>
      </c>
    </row>
    <row r="402" spans="1:34" x14ac:dyDescent="0.3">
      <c r="A402">
        <v>9</v>
      </c>
      <c r="B402">
        <v>5</v>
      </c>
      <c r="C402">
        <f>IF(OR($L402=TRUE,$A402=0,MOD($A402,ChapterTable!$S$20)&lt;&gt;0),
MAX(0,INT(($B402+ChapterTable!$Q$26+VLOOKUP(SUBSTITUTE(C$1,"성장단계","")&amp;"단계오프셋",ChapterTable!$S:$T,2,0))/ChapterTable!$Q$23)),
MAX(0,INT(($B402+ChapterTable!$S$26+VLOOKUP(SUBSTITUTE(C$1,"성장단계","")&amp;"보스단계오프셋",ChapterTable!$S:$T,2,0))/ChapterTable!$S$23)))</f>
        <v>0</v>
      </c>
      <c r="D402">
        <f>IF(OR($L402=TRUE,$A402=0,MOD($A402,ChapterTable!$S$20)&lt;&gt;0),
MAX(0,INT(($B402+ChapterTable!$Q$26+VLOOKUP(SUBSTITUTE(D$1,"성장단계","")&amp;"단계오프셋",ChapterTable!$S:$T,2,0))/ChapterTable!$Q$23)),
MAX(0,INT(($B402+ChapterTable!$S$26+VLOOKUP(SUBSTITUTE(D$1,"성장단계","")&amp;"보스단계오프셋",ChapterTable!$S:$T,2,0))/ChapterTable!$S$23)))</f>
        <v>0</v>
      </c>
      <c r="E402" s="1">
        <f ca="1">IF(AND($A402=0,$B402=1),
    VLOOKUP(1,ChapterTable!$1:$1048576,MATCH("최종"&amp;SUBSTITUTE(SUBSTITUTE(E$1,"standard",""),"|Float",""),ChapterTable!$1:$1,0),0)*ChapterTable!$Q$17,
  IF(AND($A402=0,$B402=0),
    E403,
  IF($B402=0,
    VLOOKUP($A402,ChapterTable!$1:$1048576,MATCH("최종"&amp;SUBSTITUTE(SUBSTITUTE(E$1,"standard",""),"|Float",""),ChapterTable!$1:$1,0),0),
  IF($B402=1,
    IF($L402=FALSE,
      VLOOKUP($A402,ChapterTable!$1:$1048576,MATCH("최종"&amp;SUBSTITUTE(SUBSTITUTE(E$1,"standard",""),"|Float",""),ChapterTable!$1:$1,0),0),
      VLOOKUP($A402-ChapterTable!$Q$11,ChapterTable!$1:$1048576,MATCH("최종"&amp;SUBSTITUTE(SUBSTITUTE(E$1,"standard",""),"|Float",""),ChapterTable!$1:$1,0),0)*ChapterTable!$Q$14
    ),
  OFFSET(E402,-$B402+IF($L402,1,0),0)*
    (VLOOKUP(SUBSTITUTE(SUBSTITUTE(E$1,"standard",""),"|Float","")&amp;"인게임누적곱배수",ChapterTable!$S:$T,2,0)^C402
    +VLOOKUP(SUBSTITUTE(SUBSTITUTE(E$1,"standard",""),"|Float","")&amp;"인게임누적합배수",ChapterTable!$S:$T,2,0)*C402)
  )
  )
  )
)</f>
        <v>4613.203125</v>
      </c>
      <c r="F402" s="1">
        <f ca="1">IF(AND($A402=0,$B402=1),
    VLOOKUP(1,ChapterTable!$1:$1048576,MATCH("최종"&amp;SUBSTITUTE(SUBSTITUTE(F$1,"standard",""),"|Float",""),ChapterTable!$1:$1,0),0)*ChapterTable!$Q$17,
  IF(AND($A402=0,$B402=0),
    F403,
  IF($B402=0,
    VLOOKUP($A402,ChapterTable!$1:$1048576,MATCH("최종"&amp;SUBSTITUTE(SUBSTITUTE(F$1,"standard",""),"|Float",""),ChapterTable!$1:$1,0),0),
  IF($B402=1,
    IF($L402=FALSE,
      VLOOKUP($A402,ChapterTable!$1:$1048576,MATCH("최종"&amp;SUBSTITUTE(SUBSTITUTE(F$1,"standard",""),"|Float",""),ChapterTable!$1:$1,0),0),
      VLOOKUP($A402-ChapterTable!$Q$11,ChapterTable!$1:$1048576,MATCH("최종"&amp;SUBSTITUTE(SUBSTITUTE(F$1,"standard",""),"|Float",""),ChapterTable!$1:$1,0),0)*ChapterTable!$Q$14
    ),
  OFFSET(F402,-$B402+IF($L402,1,0),0)*
    (VLOOKUP(SUBSTITUTE(SUBSTITUTE(F$1,"standard",""),"|Float","")&amp;"인게임누적곱배수",ChapterTable!$S:$T,2,0)^D402
    +VLOOKUP(SUBSTITUTE(SUBSTITUTE(F$1,"standard",""),"|Float","")&amp;"인게임누적합배수",ChapterTable!$S:$T,2,0)*D402)
  )
  )
  )
)</f>
        <v>2562.890625</v>
      </c>
      <c r="G402" t="s">
        <v>76</v>
      </c>
      <c r="J402" t="str">
        <f>IF(ISBLANK(I402),"",
IFERROR(VLOOKUP(I402,[1]StringTable!$1:$1048576,MATCH([1]StringTable!$B$1,[1]StringTable!$1:$1,0),0),
IFERROR(VLOOKUP(I402,[1]InApkStringTable!$1:$1048576,MATCH([1]InApkStringTable!$B$1,[1]InApkStringTable!$1:$1,0),0),
"스트링없음")))</f>
        <v/>
      </c>
      <c r="L402" t="b">
        <v>0</v>
      </c>
      <c r="M402" t="s">
        <v>24</v>
      </c>
      <c r="N402" t="str">
        <f>IF(ISBLANK(M402),"",IF(ISERROR(VLOOKUP(M402,MapTable!$A:$A,1,0)),"맵없음",""))</f>
        <v/>
      </c>
      <c r="O402">
        <f t="shared" si="25"/>
        <v>11</v>
      </c>
      <c r="Q402">
        <f t="shared" si="26"/>
        <v>11</v>
      </c>
      <c r="R402" t="b">
        <f t="shared" ca="1" si="27"/>
        <v>0</v>
      </c>
      <c r="T402" t="b">
        <f t="shared" ca="1" si="28"/>
        <v>0</v>
      </c>
      <c r="V402" t="str">
        <f>IF(ISBLANK(U402),"",IF(ISERROR(VLOOKUP(U402,MapTable!$A:$A,1,0)),"맵없음",""))</f>
        <v/>
      </c>
      <c r="X402" t="str">
        <f>IF(ISBLANK(W402),"",
IF(ISERROR(FIND(",",W402)),
  IF(ISERROR(VLOOKUP(W402,MapTable!$A:$A,1,0)),"맵없음",
  ""),
IF(ISERROR(FIND(",",W402,FIND(",",W402)+1)),
  IF(OR(ISERROR(VLOOKUP(LEFT(W402,FIND(",",W402)-1),MapTable!$A:$A,1,0)),ISERROR(VLOOKUP(TRIM(MID(W402,FIND(",",W402)+1,999)),MapTable!$A:$A,1,0))),"맵없음",
  ""),
IF(ISERROR(FIND(",",W402,FIND(",",W402,FIND(",",W402)+1)+1)),
  IF(OR(ISERROR(VLOOKUP(LEFT(W402,FIND(",",W402)-1),MapTable!$A:$A,1,0)),ISERROR(VLOOKUP(TRIM(MID(W402,FIND(",",W402)+1,FIND(",",W402,FIND(",",W402)+1)-FIND(",",W402)-1)),MapTable!$A:$A,1,0)),ISERROR(VLOOKUP(TRIM(MID(W402,FIND(",",W402,FIND(",",W402)+1)+1,999)),MapTable!$A:$A,1,0))),"맵없음",
  ""),
IF(ISERROR(FIND(",",W402,FIND(",",W402,FIND(",",W402,FIND(",",W402)+1)+1)+1)),
  IF(OR(ISERROR(VLOOKUP(LEFT(W402,FIND(",",W402)-1),MapTable!$A:$A,1,0)),ISERROR(VLOOKUP(TRIM(MID(W402,FIND(",",W402)+1,FIND(",",W402,FIND(",",W402)+1)-FIND(",",W402)-1)),MapTable!$A:$A,1,0)),ISERROR(VLOOKUP(TRIM(MID(W402,FIND(",",W402,FIND(",",W402)+1)+1,FIND(",",W402,FIND(",",W402,FIND(",",W402)+1)+1)-FIND(",",W402,FIND(",",W402)+1)-1)),MapTable!$A:$A,1,0)),ISERROR(VLOOKUP(TRIM(MID(W402,FIND(",",W402,FIND(",",W402,FIND(",",W402)+1)+1)+1,999)),MapTable!$A:$A,1,0))),"맵없음",
  ""),
)))))</f>
        <v/>
      </c>
      <c r="AC402" t="str">
        <f>IF(ISBLANK(AB402),"",IF(ISERROR(VLOOKUP(AB402,[3]DropTable!$A:$A,1,0)),"드랍없음",""))</f>
        <v/>
      </c>
      <c r="AE402" t="str">
        <f>IF(ISBLANK(AD402),"",IF(ISERROR(VLOOKUP(AD402,[3]DropTable!$A:$A,1,0)),"드랍없음",""))</f>
        <v/>
      </c>
      <c r="AG402">
        <v>9.8000000000000007</v>
      </c>
      <c r="AH402">
        <v>1</v>
      </c>
    </row>
    <row r="403" spans="1:34" x14ac:dyDescent="0.3">
      <c r="A403">
        <v>9</v>
      </c>
      <c r="B403">
        <v>6</v>
      </c>
      <c r="C403">
        <f>IF(OR($L403=TRUE,$A403=0,MOD($A403,ChapterTable!$S$20)&lt;&gt;0),
MAX(0,INT(($B403+ChapterTable!$Q$26+VLOOKUP(SUBSTITUTE(C$1,"성장단계","")&amp;"단계오프셋",ChapterTable!$S:$T,2,0))/ChapterTable!$Q$23)),
MAX(0,INT(($B403+ChapterTable!$S$26+VLOOKUP(SUBSTITUTE(C$1,"성장단계","")&amp;"보스단계오프셋",ChapterTable!$S:$T,2,0))/ChapterTable!$S$23)))</f>
        <v>1</v>
      </c>
      <c r="D403">
        <f>IF(OR($L403=TRUE,$A403=0,MOD($A403,ChapterTable!$S$20)&lt;&gt;0),
MAX(0,INT(($B403+ChapterTable!$Q$26+VLOOKUP(SUBSTITUTE(D$1,"성장단계","")&amp;"단계오프셋",ChapterTable!$S:$T,2,0))/ChapterTable!$Q$23)),
MAX(0,INT(($B403+ChapterTable!$S$26+VLOOKUP(SUBSTITUTE(D$1,"성장단계","")&amp;"보스단계오프셋",ChapterTable!$S:$T,2,0))/ChapterTable!$S$23)))</f>
        <v>0</v>
      </c>
      <c r="E403" s="1">
        <f ca="1">IF(AND($A403=0,$B403=1),
    VLOOKUP(1,ChapterTable!$1:$1048576,MATCH("최종"&amp;SUBSTITUTE(SUBSTITUTE(E$1,"standard",""),"|Float",""),ChapterTable!$1:$1,0),0)*ChapterTable!$Q$17,
  IF(AND($A403=0,$B403=0),
    E404,
  IF($B403=0,
    VLOOKUP($A403,ChapterTable!$1:$1048576,MATCH("최종"&amp;SUBSTITUTE(SUBSTITUTE(E$1,"standard",""),"|Float",""),ChapterTable!$1:$1,0),0),
  IF($B403=1,
    IF($L403=FALSE,
      VLOOKUP($A403,ChapterTable!$1:$1048576,MATCH("최종"&amp;SUBSTITUTE(SUBSTITUTE(E$1,"standard",""),"|Float",""),ChapterTable!$1:$1,0),0),
      VLOOKUP($A403-ChapterTable!$Q$11,ChapterTable!$1:$1048576,MATCH("최종"&amp;SUBSTITUTE(SUBSTITUTE(E$1,"standard",""),"|Float",""),ChapterTable!$1:$1,0),0)*ChapterTable!$Q$14
    ),
  OFFSET(E403,-$B403+IF($L403,1,0),0)*
    (VLOOKUP(SUBSTITUTE(SUBSTITUTE(E$1,"standard",""),"|Float","")&amp;"인게임누적곱배수",ChapterTable!$S:$T,2,0)^C403
    +VLOOKUP(SUBSTITUTE(SUBSTITUTE(E$1,"standard",""),"|Float","")&amp;"인게임누적합배수",ChapterTable!$S:$T,2,0)*C403)
  )
  )
  )
)</f>
        <v>6227.82421875</v>
      </c>
      <c r="F403" s="1">
        <f ca="1">IF(AND($A403=0,$B403=1),
    VLOOKUP(1,ChapterTable!$1:$1048576,MATCH("최종"&amp;SUBSTITUTE(SUBSTITUTE(F$1,"standard",""),"|Float",""),ChapterTable!$1:$1,0),0)*ChapterTable!$Q$17,
  IF(AND($A403=0,$B403=0),
    F404,
  IF($B403=0,
    VLOOKUP($A403,ChapterTable!$1:$1048576,MATCH("최종"&amp;SUBSTITUTE(SUBSTITUTE(F$1,"standard",""),"|Float",""),ChapterTable!$1:$1,0),0),
  IF($B403=1,
    IF($L403=FALSE,
      VLOOKUP($A403,ChapterTable!$1:$1048576,MATCH("최종"&amp;SUBSTITUTE(SUBSTITUTE(F$1,"standard",""),"|Float",""),ChapterTable!$1:$1,0),0),
      VLOOKUP($A403-ChapterTable!$Q$11,ChapterTable!$1:$1048576,MATCH("최종"&amp;SUBSTITUTE(SUBSTITUTE(F$1,"standard",""),"|Float",""),ChapterTable!$1:$1,0),0)*ChapterTable!$Q$14
    ),
  OFFSET(F403,-$B403+IF($L403,1,0),0)*
    (VLOOKUP(SUBSTITUTE(SUBSTITUTE(F$1,"standard",""),"|Float","")&amp;"인게임누적곱배수",ChapterTable!$S:$T,2,0)^D403
    +VLOOKUP(SUBSTITUTE(SUBSTITUTE(F$1,"standard",""),"|Float","")&amp;"인게임누적합배수",ChapterTable!$S:$T,2,0)*D403)
  )
  )
  )
)</f>
        <v>2562.890625</v>
      </c>
      <c r="G403" t="s">
        <v>76</v>
      </c>
      <c r="J403" t="str">
        <f>IF(ISBLANK(I403),"",
IFERROR(VLOOKUP(I403,[1]StringTable!$1:$1048576,MATCH([1]StringTable!$B$1,[1]StringTable!$1:$1,0),0),
IFERROR(VLOOKUP(I403,[1]InApkStringTable!$1:$1048576,MATCH([1]InApkStringTable!$B$1,[1]InApkStringTable!$1:$1,0),0),
"스트링없음")))</f>
        <v/>
      </c>
      <c r="L403" t="b">
        <v>0</v>
      </c>
      <c r="M403" t="s">
        <v>24</v>
      </c>
      <c r="N403" t="str">
        <f>IF(ISBLANK(M403),"",IF(ISERROR(VLOOKUP(M403,MapTable!$A:$A,1,0)),"맵없음",""))</f>
        <v/>
      </c>
      <c r="O403">
        <f t="shared" si="25"/>
        <v>1</v>
      </c>
      <c r="Q403">
        <f t="shared" si="26"/>
        <v>1</v>
      </c>
      <c r="R403" t="b">
        <f t="shared" ca="1" si="27"/>
        <v>0</v>
      </c>
      <c r="T403" t="b">
        <f t="shared" ca="1" si="28"/>
        <v>0</v>
      </c>
      <c r="V403" t="str">
        <f>IF(ISBLANK(U403),"",IF(ISERROR(VLOOKUP(U403,MapTable!$A:$A,1,0)),"맵없음",""))</f>
        <v/>
      </c>
      <c r="X403" t="str">
        <f>IF(ISBLANK(W403),"",
IF(ISERROR(FIND(",",W403)),
  IF(ISERROR(VLOOKUP(W403,MapTable!$A:$A,1,0)),"맵없음",
  ""),
IF(ISERROR(FIND(",",W403,FIND(",",W403)+1)),
  IF(OR(ISERROR(VLOOKUP(LEFT(W403,FIND(",",W403)-1),MapTable!$A:$A,1,0)),ISERROR(VLOOKUP(TRIM(MID(W403,FIND(",",W403)+1,999)),MapTable!$A:$A,1,0))),"맵없음",
  ""),
IF(ISERROR(FIND(",",W403,FIND(",",W403,FIND(",",W403)+1)+1)),
  IF(OR(ISERROR(VLOOKUP(LEFT(W403,FIND(",",W403)-1),MapTable!$A:$A,1,0)),ISERROR(VLOOKUP(TRIM(MID(W403,FIND(",",W403)+1,FIND(",",W403,FIND(",",W403)+1)-FIND(",",W403)-1)),MapTable!$A:$A,1,0)),ISERROR(VLOOKUP(TRIM(MID(W403,FIND(",",W403,FIND(",",W403)+1)+1,999)),MapTable!$A:$A,1,0))),"맵없음",
  ""),
IF(ISERROR(FIND(",",W403,FIND(",",W403,FIND(",",W403,FIND(",",W403)+1)+1)+1)),
  IF(OR(ISERROR(VLOOKUP(LEFT(W403,FIND(",",W403)-1),MapTable!$A:$A,1,0)),ISERROR(VLOOKUP(TRIM(MID(W403,FIND(",",W403)+1,FIND(",",W403,FIND(",",W403)+1)-FIND(",",W403)-1)),MapTable!$A:$A,1,0)),ISERROR(VLOOKUP(TRIM(MID(W403,FIND(",",W403,FIND(",",W403)+1)+1,FIND(",",W403,FIND(",",W403,FIND(",",W403)+1)+1)-FIND(",",W403,FIND(",",W403)+1)-1)),MapTable!$A:$A,1,0)),ISERROR(VLOOKUP(TRIM(MID(W403,FIND(",",W403,FIND(",",W403,FIND(",",W403)+1)+1)+1,999)),MapTable!$A:$A,1,0))),"맵없음",
  ""),
)))))</f>
        <v/>
      </c>
      <c r="AC403" t="str">
        <f>IF(ISBLANK(AB403),"",IF(ISERROR(VLOOKUP(AB403,[3]DropTable!$A:$A,1,0)),"드랍없음",""))</f>
        <v/>
      </c>
      <c r="AE403" t="str">
        <f>IF(ISBLANK(AD403),"",IF(ISERROR(VLOOKUP(AD403,[3]DropTable!$A:$A,1,0)),"드랍없음",""))</f>
        <v/>
      </c>
      <c r="AG403">
        <v>9.8000000000000007</v>
      </c>
      <c r="AH403">
        <v>1</v>
      </c>
    </row>
    <row r="404" spans="1:34" x14ac:dyDescent="0.3">
      <c r="A404">
        <v>9</v>
      </c>
      <c r="B404">
        <v>7</v>
      </c>
      <c r="C404">
        <f>IF(OR($L404=TRUE,$A404=0,MOD($A404,ChapterTable!$S$20)&lt;&gt;0),
MAX(0,INT(($B404+ChapterTable!$Q$26+VLOOKUP(SUBSTITUTE(C$1,"성장단계","")&amp;"단계오프셋",ChapterTable!$S:$T,2,0))/ChapterTable!$Q$23)),
MAX(0,INT(($B404+ChapterTable!$S$26+VLOOKUP(SUBSTITUTE(C$1,"성장단계","")&amp;"보스단계오프셋",ChapterTable!$S:$T,2,0))/ChapterTable!$S$23)))</f>
        <v>1</v>
      </c>
      <c r="D404">
        <f>IF(OR($L404=TRUE,$A404=0,MOD($A404,ChapterTable!$S$20)&lt;&gt;0),
MAX(0,INT(($B404+ChapterTable!$Q$26+VLOOKUP(SUBSTITUTE(D$1,"성장단계","")&amp;"단계오프셋",ChapterTable!$S:$T,2,0))/ChapterTable!$Q$23)),
MAX(0,INT(($B404+ChapterTable!$S$26+VLOOKUP(SUBSTITUTE(D$1,"성장단계","")&amp;"보스단계오프셋",ChapterTable!$S:$T,2,0))/ChapterTable!$S$23)))</f>
        <v>0</v>
      </c>
      <c r="E404" s="1">
        <f ca="1">IF(AND($A404=0,$B404=1),
    VLOOKUP(1,ChapterTable!$1:$1048576,MATCH("최종"&amp;SUBSTITUTE(SUBSTITUTE(E$1,"standard",""),"|Float",""),ChapterTable!$1:$1,0),0)*ChapterTable!$Q$17,
  IF(AND($A404=0,$B404=0),
    E405,
  IF($B404=0,
    VLOOKUP($A404,ChapterTable!$1:$1048576,MATCH("최종"&amp;SUBSTITUTE(SUBSTITUTE(E$1,"standard",""),"|Float",""),ChapterTable!$1:$1,0),0),
  IF($B404=1,
    IF($L404=FALSE,
      VLOOKUP($A404,ChapterTable!$1:$1048576,MATCH("최종"&amp;SUBSTITUTE(SUBSTITUTE(E$1,"standard",""),"|Float",""),ChapterTable!$1:$1,0),0),
      VLOOKUP($A404-ChapterTable!$Q$11,ChapterTable!$1:$1048576,MATCH("최종"&amp;SUBSTITUTE(SUBSTITUTE(E$1,"standard",""),"|Float",""),ChapterTable!$1:$1,0),0)*ChapterTable!$Q$14
    ),
  OFFSET(E404,-$B404+IF($L404,1,0),0)*
    (VLOOKUP(SUBSTITUTE(SUBSTITUTE(E$1,"standard",""),"|Float","")&amp;"인게임누적곱배수",ChapterTable!$S:$T,2,0)^C404
    +VLOOKUP(SUBSTITUTE(SUBSTITUTE(E$1,"standard",""),"|Float","")&amp;"인게임누적합배수",ChapterTable!$S:$T,2,0)*C404)
  )
  )
  )
)</f>
        <v>6227.82421875</v>
      </c>
      <c r="F404" s="1">
        <f ca="1">IF(AND($A404=0,$B404=1),
    VLOOKUP(1,ChapterTable!$1:$1048576,MATCH("최종"&amp;SUBSTITUTE(SUBSTITUTE(F$1,"standard",""),"|Float",""),ChapterTable!$1:$1,0),0)*ChapterTable!$Q$17,
  IF(AND($A404=0,$B404=0),
    F405,
  IF($B404=0,
    VLOOKUP($A404,ChapterTable!$1:$1048576,MATCH("최종"&amp;SUBSTITUTE(SUBSTITUTE(F$1,"standard",""),"|Float",""),ChapterTable!$1:$1,0),0),
  IF($B404=1,
    IF($L404=FALSE,
      VLOOKUP($A404,ChapterTable!$1:$1048576,MATCH("최종"&amp;SUBSTITUTE(SUBSTITUTE(F$1,"standard",""),"|Float",""),ChapterTable!$1:$1,0),0),
      VLOOKUP($A404-ChapterTable!$Q$11,ChapterTable!$1:$1048576,MATCH("최종"&amp;SUBSTITUTE(SUBSTITUTE(F$1,"standard",""),"|Float",""),ChapterTable!$1:$1,0),0)*ChapterTable!$Q$14
    ),
  OFFSET(F404,-$B404+IF($L404,1,0),0)*
    (VLOOKUP(SUBSTITUTE(SUBSTITUTE(F$1,"standard",""),"|Float","")&amp;"인게임누적곱배수",ChapterTable!$S:$T,2,0)^D404
    +VLOOKUP(SUBSTITUTE(SUBSTITUTE(F$1,"standard",""),"|Float","")&amp;"인게임누적합배수",ChapterTable!$S:$T,2,0)*D404)
  )
  )
  )
)</f>
        <v>2562.890625</v>
      </c>
      <c r="G404" t="s">
        <v>76</v>
      </c>
      <c r="J404" t="str">
        <f>IF(ISBLANK(I404),"",
IFERROR(VLOOKUP(I404,[1]StringTable!$1:$1048576,MATCH([1]StringTable!$B$1,[1]StringTable!$1:$1,0),0),
IFERROR(VLOOKUP(I404,[1]InApkStringTable!$1:$1048576,MATCH([1]InApkStringTable!$B$1,[1]InApkStringTable!$1:$1,0),0),
"스트링없음")))</f>
        <v/>
      </c>
      <c r="L404" t="b">
        <v>0</v>
      </c>
      <c r="M404" t="s">
        <v>24</v>
      </c>
      <c r="N404" t="str">
        <f>IF(ISBLANK(M404),"",IF(ISERROR(VLOOKUP(M404,MapTable!$A:$A,1,0)),"맵없음",""))</f>
        <v/>
      </c>
      <c r="O404">
        <f t="shared" si="25"/>
        <v>1</v>
      </c>
      <c r="Q404">
        <f t="shared" si="26"/>
        <v>1</v>
      </c>
      <c r="R404" t="b">
        <f t="shared" ca="1" si="27"/>
        <v>0</v>
      </c>
      <c r="T404" t="b">
        <f t="shared" ca="1" si="28"/>
        <v>0</v>
      </c>
      <c r="V404" t="str">
        <f>IF(ISBLANK(U404),"",IF(ISERROR(VLOOKUP(U404,MapTable!$A:$A,1,0)),"맵없음",""))</f>
        <v/>
      </c>
      <c r="X404" t="str">
        <f>IF(ISBLANK(W404),"",
IF(ISERROR(FIND(",",W404)),
  IF(ISERROR(VLOOKUP(W404,MapTable!$A:$A,1,0)),"맵없음",
  ""),
IF(ISERROR(FIND(",",W404,FIND(",",W404)+1)),
  IF(OR(ISERROR(VLOOKUP(LEFT(W404,FIND(",",W404)-1),MapTable!$A:$A,1,0)),ISERROR(VLOOKUP(TRIM(MID(W404,FIND(",",W404)+1,999)),MapTable!$A:$A,1,0))),"맵없음",
  ""),
IF(ISERROR(FIND(",",W404,FIND(",",W404,FIND(",",W404)+1)+1)),
  IF(OR(ISERROR(VLOOKUP(LEFT(W404,FIND(",",W404)-1),MapTable!$A:$A,1,0)),ISERROR(VLOOKUP(TRIM(MID(W404,FIND(",",W404)+1,FIND(",",W404,FIND(",",W404)+1)-FIND(",",W404)-1)),MapTable!$A:$A,1,0)),ISERROR(VLOOKUP(TRIM(MID(W404,FIND(",",W404,FIND(",",W404)+1)+1,999)),MapTable!$A:$A,1,0))),"맵없음",
  ""),
IF(ISERROR(FIND(",",W404,FIND(",",W404,FIND(",",W404,FIND(",",W404)+1)+1)+1)),
  IF(OR(ISERROR(VLOOKUP(LEFT(W404,FIND(",",W404)-1),MapTable!$A:$A,1,0)),ISERROR(VLOOKUP(TRIM(MID(W404,FIND(",",W404)+1,FIND(",",W404,FIND(",",W404)+1)-FIND(",",W404)-1)),MapTable!$A:$A,1,0)),ISERROR(VLOOKUP(TRIM(MID(W404,FIND(",",W404,FIND(",",W404)+1)+1,FIND(",",W404,FIND(",",W404,FIND(",",W404)+1)+1)-FIND(",",W404,FIND(",",W404)+1)-1)),MapTable!$A:$A,1,0)),ISERROR(VLOOKUP(TRIM(MID(W404,FIND(",",W404,FIND(",",W404,FIND(",",W404)+1)+1)+1,999)),MapTable!$A:$A,1,0))),"맵없음",
  ""),
)))))</f>
        <v/>
      </c>
      <c r="AC404" t="str">
        <f>IF(ISBLANK(AB404),"",IF(ISERROR(VLOOKUP(AB404,[3]DropTable!$A:$A,1,0)),"드랍없음",""))</f>
        <v/>
      </c>
      <c r="AE404" t="str">
        <f>IF(ISBLANK(AD404),"",IF(ISERROR(VLOOKUP(AD404,[3]DropTable!$A:$A,1,0)),"드랍없음",""))</f>
        <v/>
      </c>
      <c r="AG404">
        <v>9.8000000000000007</v>
      </c>
      <c r="AH404">
        <v>1</v>
      </c>
    </row>
    <row r="405" spans="1:34" x14ac:dyDescent="0.3">
      <c r="A405">
        <v>9</v>
      </c>
      <c r="B405">
        <v>8</v>
      </c>
      <c r="C405">
        <f>IF(OR($L405=TRUE,$A405=0,MOD($A405,ChapterTable!$S$20)&lt;&gt;0),
MAX(0,INT(($B405+ChapterTable!$Q$26+VLOOKUP(SUBSTITUTE(C$1,"성장단계","")&amp;"단계오프셋",ChapterTable!$S:$T,2,0))/ChapterTable!$Q$23)),
MAX(0,INT(($B405+ChapterTable!$S$26+VLOOKUP(SUBSTITUTE(C$1,"성장단계","")&amp;"보스단계오프셋",ChapterTable!$S:$T,2,0))/ChapterTable!$S$23)))</f>
        <v>1</v>
      </c>
      <c r="D405">
        <f>IF(OR($L405=TRUE,$A405=0,MOD($A405,ChapterTable!$S$20)&lt;&gt;0),
MAX(0,INT(($B405+ChapterTable!$Q$26+VLOOKUP(SUBSTITUTE(D$1,"성장단계","")&amp;"단계오프셋",ChapterTable!$S:$T,2,0))/ChapterTable!$Q$23)),
MAX(0,INT(($B405+ChapterTable!$S$26+VLOOKUP(SUBSTITUTE(D$1,"성장단계","")&amp;"보스단계오프셋",ChapterTable!$S:$T,2,0))/ChapterTable!$S$23)))</f>
        <v>0</v>
      </c>
      <c r="E405" s="1">
        <f ca="1">IF(AND($A405=0,$B405=1),
    VLOOKUP(1,ChapterTable!$1:$1048576,MATCH("최종"&amp;SUBSTITUTE(SUBSTITUTE(E$1,"standard",""),"|Float",""),ChapterTable!$1:$1,0),0)*ChapterTable!$Q$17,
  IF(AND($A405=0,$B405=0),
    E406,
  IF($B405=0,
    VLOOKUP($A405,ChapterTable!$1:$1048576,MATCH("최종"&amp;SUBSTITUTE(SUBSTITUTE(E$1,"standard",""),"|Float",""),ChapterTable!$1:$1,0),0),
  IF($B405=1,
    IF($L405=FALSE,
      VLOOKUP($A405,ChapterTable!$1:$1048576,MATCH("최종"&amp;SUBSTITUTE(SUBSTITUTE(E$1,"standard",""),"|Float",""),ChapterTable!$1:$1,0),0),
      VLOOKUP($A405-ChapterTable!$Q$11,ChapterTable!$1:$1048576,MATCH("최종"&amp;SUBSTITUTE(SUBSTITUTE(E$1,"standard",""),"|Float",""),ChapterTable!$1:$1,0),0)*ChapterTable!$Q$14
    ),
  OFFSET(E405,-$B405+IF($L405,1,0),0)*
    (VLOOKUP(SUBSTITUTE(SUBSTITUTE(E$1,"standard",""),"|Float","")&amp;"인게임누적곱배수",ChapterTable!$S:$T,2,0)^C405
    +VLOOKUP(SUBSTITUTE(SUBSTITUTE(E$1,"standard",""),"|Float","")&amp;"인게임누적합배수",ChapterTable!$S:$T,2,0)*C405)
  )
  )
  )
)</f>
        <v>6227.82421875</v>
      </c>
      <c r="F405" s="1">
        <f ca="1">IF(AND($A405=0,$B405=1),
    VLOOKUP(1,ChapterTable!$1:$1048576,MATCH("최종"&amp;SUBSTITUTE(SUBSTITUTE(F$1,"standard",""),"|Float",""),ChapterTable!$1:$1,0),0)*ChapterTable!$Q$17,
  IF(AND($A405=0,$B405=0),
    F406,
  IF($B405=0,
    VLOOKUP($A405,ChapterTable!$1:$1048576,MATCH("최종"&amp;SUBSTITUTE(SUBSTITUTE(F$1,"standard",""),"|Float",""),ChapterTable!$1:$1,0),0),
  IF($B405=1,
    IF($L405=FALSE,
      VLOOKUP($A405,ChapterTable!$1:$1048576,MATCH("최종"&amp;SUBSTITUTE(SUBSTITUTE(F$1,"standard",""),"|Float",""),ChapterTable!$1:$1,0),0),
      VLOOKUP($A405-ChapterTable!$Q$11,ChapterTable!$1:$1048576,MATCH("최종"&amp;SUBSTITUTE(SUBSTITUTE(F$1,"standard",""),"|Float",""),ChapterTable!$1:$1,0),0)*ChapterTable!$Q$14
    ),
  OFFSET(F405,-$B405+IF($L405,1,0),0)*
    (VLOOKUP(SUBSTITUTE(SUBSTITUTE(F$1,"standard",""),"|Float","")&amp;"인게임누적곱배수",ChapterTable!$S:$T,2,0)^D405
    +VLOOKUP(SUBSTITUTE(SUBSTITUTE(F$1,"standard",""),"|Float","")&amp;"인게임누적합배수",ChapterTable!$S:$T,2,0)*D405)
  )
  )
  )
)</f>
        <v>2562.890625</v>
      </c>
      <c r="G405" t="s">
        <v>76</v>
      </c>
      <c r="J405" t="str">
        <f>IF(ISBLANK(I405),"",
IFERROR(VLOOKUP(I405,[1]StringTable!$1:$1048576,MATCH([1]StringTable!$B$1,[1]StringTable!$1:$1,0),0),
IFERROR(VLOOKUP(I405,[1]InApkStringTable!$1:$1048576,MATCH([1]InApkStringTable!$B$1,[1]InApkStringTable!$1:$1,0),0),
"스트링없음")))</f>
        <v/>
      </c>
      <c r="L405" t="b">
        <v>0</v>
      </c>
      <c r="M405" t="s">
        <v>24</v>
      </c>
      <c r="N405" t="str">
        <f>IF(ISBLANK(M405),"",IF(ISERROR(VLOOKUP(M405,MapTable!$A:$A,1,0)),"맵없음",""))</f>
        <v/>
      </c>
      <c r="O405">
        <f t="shared" si="25"/>
        <v>1</v>
      </c>
      <c r="Q405">
        <f t="shared" si="26"/>
        <v>1</v>
      </c>
      <c r="R405" t="b">
        <f t="shared" ca="1" si="27"/>
        <v>0</v>
      </c>
      <c r="T405" t="b">
        <f t="shared" ca="1" si="28"/>
        <v>0</v>
      </c>
      <c r="V405" t="str">
        <f>IF(ISBLANK(U405),"",IF(ISERROR(VLOOKUP(U405,MapTable!$A:$A,1,0)),"맵없음",""))</f>
        <v/>
      </c>
      <c r="X405" t="str">
        <f>IF(ISBLANK(W405),"",
IF(ISERROR(FIND(",",W405)),
  IF(ISERROR(VLOOKUP(W405,MapTable!$A:$A,1,0)),"맵없음",
  ""),
IF(ISERROR(FIND(",",W405,FIND(",",W405)+1)),
  IF(OR(ISERROR(VLOOKUP(LEFT(W405,FIND(",",W405)-1),MapTable!$A:$A,1,0)),ISERROR(VLOOKUP(TRIM(MID(W405,FIND(",",W405)+1,999)),MapTable!$A:$A,1,0))),"맵없음",
  ""),
IF(ISERROR(FIND(",",W405,FIND(",",W405,FIND(",",W405)+1)+1)),
  IF(OR(ISERROR(VLOOKUP(LEFT(W405,FIND(",",W405)-1),MapTable!$A:$A,1,0)),ISERROR(VLOOKUP(TRIM(MID(W405,FIND(",",W405)+1,FIND(",",W405,FIND(",",W405)+1)-FIND(",",W405)-1)),MapTable!$A:$A,1,0)),ISERROR(VLOOKUP(TRIM(MID(W405,FIND(",",W405,FIND(",",W405)+1)+1,999)),MapTable!$A:$A,1,0))),"맵없음",
  ""),
IF(ISERROR(FIND(",",W405,FIND(",",W405,FIND(",",W405,FIND(",",W405)+1)+1)+1)),
  IF(OR(ISERROR(VLOOKUP(LEFT(W405,FIND(",",W405)-1),MapTable!$A:$A,1,0)),ISERROR(VLOOKUP(TRIM(MID(W405,FIND(",",W405)+1,FIND(",",W405,FIND(",",W405)+1)-FIND(",",W405)-1)),MapTable!$A:$A,1,0)),ISERROR(VLOOKUP(TRIM(MID(W405,FIND(",",W405,FIND(",",W405)+1)+1,FIND(",",W405,FIND(",",W405,FIND(",",W405)+1)+1)-FIND(",",W405,FIND(",",W405)+1)-1)),MapTable!$A:$A,1,0)),ISERROR(VLOOKUP(TRIM(MID(W405,FIND(",",W405,FIND(",",W405,FIND(",",W405)+1)+1)+1,999)),MapTable!$A:$A,1,0))),"맵없음",
  ""),
)))))</f>
        <v/>
      </c>
      <c r="AC405" t="str">
        <f>IF(ISBLANK(AB405),"",IF(ISERROR(VLOOKUP(AB405,[3]DropTable!$A:$A,1,0)),"드랍없음",""))</f>
        <v/>
      </c>
      <c r="AE405" t="str">
        <f>IF(ISBLANK(AD405),"",IF(ISERROR(VLOOKUP(AD405,[3]DropTable!$A:$A,1,0)),"드랍없음",""))</f>
        <v/>
      </c>
      <c r="AG405">
        <v>9.8000000000000007</v>
      </c>
      <c r="AH405">
        <v>1</v>
      </c>
    </row>
    <row r="406" spans="1:34" x14ac:dyDescent="0.3">
      <c r="A406">
        <v>9</v>
      </c>
      <c r="B406">
        <v>9</v>
      </c>
      <c r="C406">
        <f>IF(OR($L406=TRUE,$A406=0,MOD($A406,ChapterTable!$S$20)&lt;&gt;0),
MAX(0,INT(($B406+ChapterTable!$Q$26+VLOOKUP(SUBSTITUTE(C$1,"성장단계","")&amp;"단계오프셋",ChapterTable!$S:$T,2,0))/ChapterTable!$Q$23)),
MAX(0,INT(($B406+ChapterTable!$S$26+VLOOKUP(SUBSTITUTE(C$1,"성장단계","")&amp;"보스단계오프셋",ChapterTable!$S:$T,2,0))/ChapterTable!$S$23)))</f>
        <v>1</v>
      </c>
      <c r="D406">
        <f>IF(OR($L406=TRUE,$A406=0,MOD($A406,ChapterTable!$S$20)&lt;&gt;0),
MAX(0,INT(($B406+ChapterTable!$Q$26+VLOOKUP(SUBSTITUTE(D$1,"성장단계","")&amp;"단계오프셋",ChapterTable!$S:$T,2,0))/ChapterTable!$Q$23)),
MAX(0,INT(($B406+ChapterTable!$S$26+VLOOKUP(SUBSTITUTE(D$1,"성장단계","")&amp;"보스단계오프셋",ChapterTable!$S:$T,2,0))/ChapterTable!$S$23)))</f>
        <v>0</v>
      </c>
      <c r="E406" s="1">
        <f ca="1">IF(AND($A406=0,$B406=1),
    VLOOKUP(1,ChapterTable!$1:$1048576,MATCH("최종"&amp;SUBSTITUTE(SUBSTITUTE(E$1,"standard",""),"|Float",""),ChapterTable!$1:$1,0),0)*ChapterTable!$Q$17,
  IF(AND($A406=0,$B406=0),
    E407,
  IF($B406=0,
    VLOOKUP($A406,ChapterTable!$1:$1048576,MATCH("최종"&amp;SUBSTITUTE(SUBSTITUTE(E$1,"standard",""),"|Float",""),ChapterTable!$1:$1,0),0),
  IF($B406=1,
    IF($L406=FALSE,
      VLOOKUP($A406,ChapterTable!$1:$1048576,MATCH("최종"&amp;SUBSTITUTE(SUBSTITUTE(E$1,"standard",""),"|Float",""),ChapterTable!$1:$1,0),0),
      VLOOKUP($A406-ChapterTable!$Q$11,ChapterTable!$1:$1048576,MATCH("최종"&amp;SUBSTITUTE(SUBSTITUTE(E$1,"standard",""),"|Float",""),ChapterTable!$1:$1,0),0)*ChapterTable!$Q$14
    ),
  OFFSET(E406,-$B406+IF($L406,1,0),0)*
    (VLOOKUP(SUBSTITUTE(SUBSTITUTE(E$1,"standard",""),"|Float","")&amp;"인게임누적곱배수",ChapterTable!$S:$T,2,0)^C406
    +VLOOKUP(SUBSTITUTE(SUBSTITUTE(E$1,"standard",""),"|Float","")&amp;"인게임누적합배수",ChapterTable!$S:$T,2,0)*C406)
  )
  )
  )
)</f>
        <v>6227.82421875</v>
      </c>
      <c r="F406" s="1">
        <f ca="1">IF(AND($A406=0,$B406=1),
    VLOOKUP(1,ChapterTable!$1:$1048576,MATCH("최종"&amp;SUBSTITUTE(SUBSTITUTE(F$1,"standard",""),"|Float",""),ChapterTable!$1:$1,0),0)*ChapterTable!$Q$17,
  IF(AND($A406=0,$B406=0),
    F407,
  IF($B406=0,
    VLOOKUP($A406,ChapterTable!$1:$1048576,MATCH("최종"&amp;SUBSTITUTE(SUBSTITUTE(F$1,"standard",""),"|Float",""),ChapterTable!$1:$1,0),0),
  IF($B406=1,
    IF($L406=FALSE,
      VLOOKUP($A406,ChapterTable!$1:$1048576,MATCH("최종"&amp;SUBSTITUTE(SUBSTITUTE(F$1,"standard",""),"|Float",""),ChapterTable!$1:$1,0),0),
      VLOOKUP($A406-ChapterTable!$Q$11,ChapterTable!$1:$1048576,MATCH("최종"&amp;SUBSTITUTE(SUBSTITUTE(F$1,"standard",""),"|Float",""),ChapterTable!$1:$1,0),0)*ChapterTable!$Q$14
    ),
  OFFSET(F406,-$B406+IF($L406,1,0),0)*
    (VLOOKUP(SUBSTITUTE(SUBSTITUTE(F$1,"standard",""),"|Float","")&amp;"인게임누적곱배수",ChapterTable!$S:$T,2,0)^D406
    +VLOOKUP(SUBSTITUTE(SUBSTITUTE(F$1,"standard",""),"|Float","")&amp;"인게임누적합배수",ChapterTable!$S:$T,2,0)*D406)
  )
  )
  )
)</f>
        <v>2562.890625</v>
      </c>
      <c r="G406" t="s">
        <v>76</v>
      </c>
      <c r="J406" t="str">
        <f>IF(ISBLANK(I406),"",
IFERROR(VLOOKUP(I406,[1]StringTable!$1:$1048576,MATCH([1]StringTable!$B$1,[1]StringTable!$1:$1,0),0),
IFERROR(VLOOKUP(I406,[1]InApkStringTable!$1:$1048576,MATCH([1]InApkStringTable!$B$1,[1]InApkStringTable!$1:$1,0),0),
"스트링없음")))</f>
        <v/>
      </c>
      <c r="L406" t="b">
        <v>0</v>
      </c>
      <c r="M406" t="s">
        <v>24</v>
      </c>
      <c r="N406" t="str">
        <f>IF(ISBLANK(M406),"",IF(ISERROR(VLOOKUP(M406,MapTable!$A:$A,1,0)),"맵없음",""))</f>
        <v/>
      </c>
      <c r="O406">
        <f t="shared" si="25"/>
        <v>91</v>
      </c>
      <c r="Q406">
        <f t="shared" si="26"/>
        <v>91</v>
      </c>
      <c r="R406" t="b">
        <f t="shared" ca="1" si="27"/>
        <v>1</v>
      </c>
      <c r="T406" t="b">
        <f t="shared" ca="1" si="28"/>
        <v>1</v>
      </c>
      <c r="V406" t="str">
        <f>IF(ISBLANK(U406),"",IF(ISERROR(VLOOKUP(U406,MapTable!$A:$A,1,0)),"맵없음",""))</f>
        <v/>
      </c>
      <c r="X406" t="str">
        <f>IF(ISBLANK(W406),"",
IF(ISERROR(FIND(",",W406)),
  IF(ISERROR(VLOOKUP(W406,MapTable!$A:$A,1,0)),"맵없음",
  ""),
IF(ISERROR(FIND(",",W406,FIND(",",W406)+1)),
  IF(OR(ISERROR(VLOOKUP(LEFT(W406,FIND(",",W406)-1),MapTable!$A:$A,1,0)),ISERROR(VLOOKUP(TRIM(MID(W406,FIND(",",W406)+1,999)),MapTable!$A:$A,1,0))),"맵없음",
  ""),
IF(ISERROR(FIND(",",W406,FIND(",",W406,FIND(",",W406)+1)+1)),
  IF(OR(ISERROR(VLOOKUP(LEFT(W406,FIND(",",W406)-1),MapTable!$A:$A,1,0)),ISERROR(VLOOKUP(TRIM(MID(W406,FIND(",",W406)+1,FIND(",",W406,FIND(",",W406)+1)-FIND(",",W406)-1)),MapTable!$A:$A,1,0)),ISERROR(VLOOKUP(TRIM(MID(W406,FIND(",",W406,FIND(",",W406)+1)+1,999)),MapTable!$A:$A,1,0))),"맵없음",
  ""),
IF(ISERROR(FIND(",",W406,FIND(",",W406,FIND(",",W406,FIND(",",W406)+1)+1)+1)),
  IF(OR(ISERROR(VLOOKUP(LEFT(W406,FIND(",",W406)-1),MapTable!$A:$A,1,0)),ISERROR(VLOOKUP(TRIM(MID(W406,FIND(",",W406)+1,FIND(",",W406,FIND(",",W406)+1)-FIND(",",W406)-1)),MapTable!$A:$A,1,0)),ISERROR(VLOOKUP(TRIM(MID(W406,FIND(",",W406,FIND(",",W406)+1)+1,FIND(",",W406,FIND(",",W406,FIND(",",W406)+1)+1)-FIND(",",W406,FIND(",",W406)+1)-1)),MapTable!$A:$A,1,0)),ISERROR(VLOOKUP(TRIM(MID(W406,FIND(",",W406,FIND(",",W406,FIND(",",W406)+1)+1)+1,999)),MapTable!$A:$A,1,0))),"맵없음",
  ""),
)))))</f>
        <v/>
      </c>
      <c r="AC406" t="str">
        <f>IF(ISBLANK(AB406),"",IF(ISERROR(VLOOKUP(AB406,[3]DropTable!$A:$A,1,0)),"드랍없음",""))</f>
        <v/>
      </c>
      <c r="AE406" t="str">
        <f>IF(ISBLANK(AD406),"",IF(ISERROR(VLOOKUP(AD406,[3]DropTable!$A:$A,1,0)),"드랍없음",""))</f>
        <v/>
      </c>
      <c r="AG406">
        <v>9.8000000000000007</v>
      </c>
      <c r="AH406">
        <v>1</v>
      </c>
    </row>
    <row r="407" spans="1:34" x14ac:dyDescent="0.3">
      <c r="A407">
        <v>9</v>
      </c>
      <c r="B407">
        <v>10</v>
      </c>
      <c r="C407">
        <f>IF(OR($L407=TRUE,$A407=0,MOD($A407,ChapterTable!$S$20)&lt;&gt;0),
MAX(0,INT(($B407+ChapterTable!$Q$26+VLOOKUP(SUBSTITUTE(C$1,"성장단계","")&amp;"단계오프셋",ChapterTable!$S:$T,2,0))/ChapterTable!$Q$23)),
MAX(0,INT(($B407+ChapterTable!$S$26+VLOOKUP(SUBSTITUTE(C$1,"성장단계","")&amp;"보스단계오프셋",ChapterTable!$S:$T,2,0))/ChapterTable!$S$23)))</f>
        <v>1</v>
      </c>
      <c r="D407">
        <f>IF(OR($L407=TRUE,$A407=0,MOD($A407,ChapterTable!$S$20)&lt;&gt;0),
MAX(0,INT(($B407+ChapterTable!$Q$26+VLOOKUP(SUBSTITUTE(D$1,"성장단계","")&amp;"단계오프셋",ChapterTable!$S:$T,2,0))/ChapterTable!$Q$23)),
MAX(0,INT(($B407+ChapterTable!$S$26+VLOOKUP(SUBSTITUTE(D$1,"성장단계","")&amp;"보스단계오프셋",ChapterTable!$S:$T,2,0))/ChapterTable!$S$23)))</f>
        <v>0</v>
      </c>
      <c r="E407" s="1">
        <f ca="1">IF(AND($A407=0,$B407=1),
    VLOOKUP(1,ChapterTable!$1:$1048576,MATCH("최종"&amp;SUBSTITUTE(SUBSTITUTE(E$1,"standard",""),"|Float",""),ChapterTable!$1:$1,0),0)*ChapterTable!$Q$17,
  IF(AND($A407=0,$B407=0),
    E408,
  IF($B407=0,
    VLOOKUP($A407,ChapterTable!$1:$1048576,MATCH("최종"&amp;SUBSTITUTE(SUBSTITUTE(E$1,"standard",""),"|Float",""),ChapterTable!$1:$1,0),0),
  IF($B407=1,
    IF($L407=FALSE,
      VLOOKUP($A407,ChapterTable!$1:$1048576,MATCH("최종"&amp;SUBSTITUTE(SUBSTITUTE(E$1,"standard",""),"|Float",""),ChapterTable!$1:$1,0),0),
      VLOOKUP($A407-ChapterTable!$Q$11,ChapterTable!$1:$1048576,MATCH("최종"&amp;SUBSTITUTE(SUBSTITUTE(E$1,"standard",""),"|Float",""),ChapterTable!$1:$1,0),0)*ChapterTable!$Q$14
    ),
  OFFSET(E407,-$B407+IF($L407,1,0),0)*
    (VLOOKUP(SUBSTITUTE(SUBSTITUTE(E$1,"standard",""),"|Float","")&amp;"인게임누적곱배수",ChapterTable!$S:$T,2,0)^C407
    +VLOOKUP(SUBSTITUTE(SUBSTITUTE(E$1,"standard",""),"|Float","")&amp;"인게임누적합배수",ChapterTable!$S:$T,2,0)*C407)
  )
  )
  )
)</f>
        <v>6227.82421875</v>
      </c>
      <c r="F407" s="1">
        <f ca="1">IF(AND($A407=0,$B407=1),
    VLOOKUP(1,ChapterTable!$1:$1048576,MATCH("최종"&amp;SUBSTITUTE(SUBSTITUTE(F$1,"standard",""),"|Float",""),ChapterTable!$1:$1,0),0)*ChapterTable!$Q$17,
  IF(AND($A407=0,$B407=0),
    F408,
  IF($B407=0,
    VLOOKUP($A407,ChapterTable!$1:$1048576,MATCH("최종"&amp;SUBSTITUTE(SUBSTITUTE(F$1,"standard",""),"|Float",""),ChapterTable!$1:$1,0),0),
  IF($B407=1,
    IF($L407=FALSE,
      VLOOKUP($A407,ChapterTable!$1:$1048576,MATCH("최종"&amp;SUBSTITUTE(SUBSTITUTE(F$1,"standard",""),"|Float",""),ChapterTable!$1:$1,0),0),
      VLOOKUP($A407-ChapterTable!$Q$11,ChapterTable!$1:$1048576,MATCH("최종"&amp;SUBSTITUTE(SUBSTITUTE(F$1,"standard",""),"|Float",""),ChapterTable!$1:$1,0),0)*ChapterTable!$Q$14
    ),
  OFFSET(F407,-$B407+IF($L407,1,0),0)*
    (VLOOKUP(SUBSTITUTE(SUBSTITUTE(F$1,"standard",""),"|Float","")&amp;"인게임누적곱배수",ChapterTable!$S:$T,2,0)^D407
    +VLOOKUP(SUBSTITUTE(SUBSTITUTE(F$1,"standard",""),"|Float","")&amp;"인게임누적합배수",ChapterTable!$S:$T,2,0)*D407)
  )
  )
  )
)</f>
        <v>2562.890625</v>
      </c>
      <c r="G407" t="s">
        <v>76</v>
      </c>
      <c r="J407" t="str">
        <f>IF(ISBLANK(I407),"",
IFERROR(VLOOKUP(I407,[1]StringTable!$1:$1048576,MATCH([1]StringTable!$B$1,[1]StringTable!$1:$1,0),0),
IFERROR(VLOOKUP(I407,[1]InApkStringTable!$1:$1048576,MATCH([1]InApkStringTable!$B$1,[1]InApkStringTable!$1:$1,0),0),
"스트링없음")))</f>
        <v/>
      </c>
      <c r="L407" t="b">
        <v>0</v>
      </c>
      <c r="M407" t="s">
        <v>24</v>
      </c>
      <c r="N407" t="str">
        <f>IF(ISBLANK(M407),"",IF(ISERROR(VLOOKUP(M407,MapTable!$A:$A,1,0)),"맵없음",""))</f>
        <v/>
      </c>
      <c r="O407">
        <f t="shared" si="25"/>
        <v>21</v>
      </c>
      <c r="Q407">
        <f t="shared" si="26"/>
        <v>21</v>
      </c>
      <c r="R407" t="b">
        <f t="shared" ca="1" si="27"/>
        <v>0</v>
      </c>
      <c r="T407" t="b">
        <f t="shared" ca="1" si="28"/>
        <v>0</v>
      </c>
      <c r="V407" t="str">
        <f>IF(ISBLANK(U407),"",IF(ISERROR(VLOOKUP(U407,MapTable!$A:$A,1,0)),"맵없음",""))</f>
        <v/>
      </c>
      <c r="X407" t="str">
        <f>IF(ISBLANK(W407),"",
IF(ISERROR(FIND(",",W407)),
  IF(ISERROR(VLOOKUP(W407,MapTable!$A:$A,1,0)),"맵없음",
  ""),
IF(ISERROR(FIND(",",W407,FIND(",",W407)+1)),
  IF(OR(ISERROR(VLOOKUP(LEFT(W407,FIND(",",W407)-1),MapTable!$A:$A,1,0)),ISERROR(VLOOKUP(TRIM(MID(W407,FIND(",",W407)+1,999)),MapTable!$A:$A,1,0))),"맵없음",
  ""),
IF(ISERROR(FIND(",",W407,FIND(",",W407,FIND(",",W407)+1)+1)),
  IF(OR(ISERROR(VLOOKUP(LEFT(W407,FIND(",",W407)-1),MapTable!$A:$A,1,0)),ISERROR(VLOOKUP(TRIM(MID(W407,FIND(",",W407)+1,FIND(",",W407,FIND(",",W407)+1)-FIND(",",W407)-1)),MapTable!$A:$A,1,0)),ISERROR(VLOOKUP(TRIM(MID(W407,FIND(",",W407,FIND(",",W407)+1)+1,999)),MapTable!$A:$A,1,0))),"맵없음",
  ""),
IF(ISERROR(FIND(",",W407,FIND(",",W407,FIND(",",W407,FIND(",",W407)+1)+1)+1)),
  IF(OR(ISERROR(VLOOKUP(LEFT(W407,FIND(",",W407)-1),MapTable!$A:$A,1,0)),ISERROR(VLOOKUP(TRIM(MID(W407,FIND(",",W407)+1,FIND(",",W407,FIND(",",W407)+1)-FIND(",",W407)-1)),MapTable!$A:$A,1,0)),ISERROR(VLOOKUP(TRIM(MID(W407,FIND(",",W407,FIND(",",W407)+1)+1,FIND(",",W407,FIND(",",W407,FIND(",",W407)+1)+1)-FIND(",",W407,FIND(",",W407)+1)-1)),MapTable!$A:$A,1,0)),ISERROR(VLOOKUP(TRIM(MID(W407,FIND(",",W407,FIND(",",W407,FIND(",",W407)+1)+1)+1,999)),MapTable!$A:$A,1,0))),"맵없음",
  ""),
)))))</f>
        <v/>
      </c>
      <c r="AC407" t="str">
        <f>IF(ISBLANK(AB407),"",IF(ISERROR(VLOOKUP(AB407,[3]DropTable!$A:$A,1,0)),"드랍없음",""))</f>
        <v/>
      </c>
      <c r="AE407" t="str">
        <f>IF(ISBLANK(AD407),"",IF(ISERROR(VLOOKUP(AD407,[3]DropTable!$A:$A,1,0)),"드랍없음",""))</f>
        <v/>
      </c>
      <c r="AG407">
        <v>9.8000000000000007</v>
      </c>
      <c r="AH407">
        <v>1</v>
      </c>
    </row>
    <row r="408" spans="1:34" x14ac:dyDescent="0.3">
      <c r="A408">
        <v>9</v>
      </c>
      <c r="B408">
        <v>11</v>
      </c>
      <c r="C408">
        <f>IF(OR($L408=TRUE,$A408=0,MOD($A408,ChapterTable!$S$20)&lt;&gt;0),
MAX(0,INT(($B408+ChapterTable!$Q$26+VLOOKUP(SUBSTITUTE(C$1,"성장단계","")&amp;"단계오프셋",ChapterTable!$S:$T,2,0))/ChapterTable!$Q$23)),
MAX(0,INT(($B408+ChapterTable!$S$26+VLOOKUP(SUBSTITUTE(C$1,"성장단계","")&amp;"보스단계오프셋",ChapterTable!$S:$T,2,0))/ChapterTable!$S$23)))</f>
        <v>1</v>
      </c>
      <c r="D408">
        <f>IF(OR($L408=TRUE,$A408=0,MOD($A408,ChapterTable!$S$20)&lt;&gt;0),
MAX(0,INT(($B408+ChapterTable!$Q$26+VLOOKUP(SUBSTITUTE(D$1,"성장단계","")&amp;"단계오프셋",ChapterTable!$S:$T,2,0))/ChapterTable!$Q$23)),
MAX(0,INT(($B408+ChapterTable!$S$26+VLOOKUP(SUBSTITUTE(D$1,"성장단계","")&amp;"보스단계오프셋",ChapterTable!$S:$T,2,0))/ChapterTable!$S$23)))</f>
        <v>1</v>
      </c>
      <c r="E408" s="1">
        <f ca="1">IF(AND($A408=0,$B408=1),
    VLOOKUP(1,ChapterTable!$1:$1048576,MATCH("최종"&amp;SUBSTITUTE(SUBSTITUTE(E$1,"standard",""),"|Float",""),ChapterTable!$1:$1,0),0)*ChapterTable!$Q$17,
  IF(AND($A408=0,$B408=0),
    E409,
  IF($B408=0,
    VLOOKUP($A408,ChapterTable!$1:$1048576,MATCH("최종"&amp;SUBSTITUTE(SUBSTITUTE(E$1,"standard",""),"|Float",""),ChapterTable!$1:$1,0),0),
  IF($B408=1,
    IF($L408=FALSE,
      VLOOKUP($A408,ChapterTable!$1:$1048576,MATCH("최종"&amp;SUBSTITUTE(SUBSTITUTE(E$1,"standard",""),"|Float",""),ChapterTable!$1:$1,0),0),
      VLOOKUP($A408-ChapterTable!$Q$11,ChapterTable!$1:$1048576,MATCH("최종"&amp;SUBSTITUTE(SUBSTITUTE(E$1,"standard",""),"|Float",""),ChapterTable!$1:$1,0),0)*ChapterTable!$Q$14
    ),
  OFFSET(E408,-$B408+IF($L408,1,0),0)*
    (VLOOKUP(SUBSTITUTE(SUBSTITUTE(E$1,"standard",""),"|Float","")&amp;"인게임누적곱배수",ChapterTable!$S:$T,2,0)^C408
    +VLOOKUP(SUBSTITUTE(SUBSTITUTE(E$1,"standard",""),"|Float","")&amp;"인게임누적합배수",ChapterTable!$S:$T,2,0)*C408)
  )
  )
  )
)</f>
        <v>6227.82421875</v>
      </c>
      <c r="F408" s="1">
        <f ca="1">IF(AND($A408=0,$B408=1),
    VLOOKUP(1,ChapterTable!$1:$1048576,MATCH("최종"&amp;SUBSTITUTE(SUBSTITUTE(F$1,"standard",""),"|Float",""),ChapterTable!$1:$1,0),0)*ChapterTable!$Q$17,
  IF(AND($A408=0,$B408=0),
    F409,
  IF($B408=0,
    VLOOKUP($A408,ChapterTable!$1:$1048576,MATCH("최종"&amp;SUBSTITUTE(SUBSTITUTE(F$1,"standard",""),"|Float",""),ChapterTable!$1:$1,0),0),
  IF($B408=1,
    IF($L408=FALSE,
      VLOOKUP($A408,ChapterTable!$1:$1048576,MATCH("최종"&amp;SUBSTITUTE(SUBSTITUTE(F$1,"standard",""),"|Float",""),ChapterTable!$1:$1,0),0),
      VLOOKUP($A408-ChapterTable!$Q$11,ChapterTable!$1:$1048576,MATCH("최종"&amp;SUBSTITUTE(SUBSTITUTE(F$1,"standard",""),"|Float",""),ChapterTable!$1:$1,0),0)*ChapterTable!$Q$14
    ),
  OFFSET(F408,-$B408+IF($L408,1,0),0)*
    (VLOOKUP(SUBSTITUTE(SUBSTITUTE(F$1,"standard",""),"|Float","")&amp;"인게임누적곱배수",ChapterTable!$S:$T,2,0)^D408
    +VLOOKUP(SUBSTITUTE(SUBSTITUTE(F$1,"standard",""),"|Float","")&amp;"인게임누적합배수",ChapterTable!$S:$T,2,0)*D408)
  )
  )
  )
)</f>
        <v>3075.46875</v>
      </c>
      <c r="G408" t="s">
        <v>76</v>
      </c>
      <c r="J408" t="str">
        <f>IF(ISBLANK(I408),"",
IFERROR(VLOOKUP(I408,[1]StringTable!$1:$1048576,MATCH([1]StringTable!$B$1,[1]StringTable!$1:$1,0),0),
IFERROR(VLOOKUP(I408,[1]InApkStringTable!$1:$1048576,MATCH([1]InApkStringTable!$B$1,[1]InApkStringTable!$1:$1,0),0),
"스트링없음")))</f>
        <v/>
      </c>
      <c r="L408" t="b">
        <v>0</v>
      </c>
      <c r="M408" t="s">
        <v>24</v>
      </c>
      <c r="N408" t="str">
        <f>IF(ISBLANK(M408),"",IF(ISERROR(VLOOKUP(M408,MapTable!$A:$A,1,0)),"맵없음",""))</f>
        <v/>
      </c>
      <c r="O408">
        <f t="shared" si="25"/>
        <v>2</v>
      </c>
      <c r="Q408">
        <f t="shared" si="26"/>
        <v>2</v>
      </c>
      <c r="R408" t="b">
        <f t="shared" ca="1" si="27"/>
        <v>0</v>
      </c>
      <c r="T408" t="b">
        <f t="shared" ca="1" si="28"/>
        <v>0</v>
      </c>
      <c r="V408" t="str">
        <f>IF(ISBLANK(U408),"",IF(ISERROR(VLOOKUP(U408,MapTable!$A:$A,1,0)),"맵없음",""))</f>
        <v/>
      </c>
      <c r="X408" t="str">
        <f>IF(ISBLANK(W408),"",
IF(ISERROR(FIND(",",W408)),
  IF(ISERROR(VLOOKUP(W408,MapTable!$A:$A,1,0)),"맵없음",
  ""),
IF(ISERROR(FIND(",",W408,FIND(",",W408)+1)),
  IF(OR(ISERROR(VLOOKUP(LEFT(W408,FIND(",",W408)-1),MapTable!$A:$A,1,0)),ISERROR(VLOOKUP(TRIM(MID(W408,FIND(",",W408)+1,999)),MapTable!$A:$A,1,0))),"맵없음",
  ""),
IF(ISERROR(FIND(",",W408,FIND(",",W408,FIND(",",W408)+1)+1)),
  IF(OR(ISERROR(VLOOKUP(LEFT(W408,FIND(",",W408)-1),MapTable!$A:$A,1,0)),ISERROR(VLOOKUP(TRIM(MID(W408,FIND(",",W408)+1,FIND(",",W408,FIND(",",W408)+1)-FIND(",",W408)-1)),MapTable!$A:$A,1,0)),ISERROR(VLOOKUP(TRIM(MID(W408,FIND(",",W408,FIND(",",W408)+1)+1,999)),MapTable!$A:$A,1,0))),"맵없음",
  ""),
IF(ISERROR(FIND(",",W408,FIND(",",W408,FIND(",",W408,FIND(",",W408)+1)+1)+1)),
  IF(OR(ISERROR(VLOOKUP(LEFT(W408,FIND(",",W408)-1),MapTable!$A:$A,1,0)),ISERROR(VLOOKUP(TRIM(MID(W408,FIND(",",W408)+1,FIND(",",W408,FIND(",",W408)+1)-FIND(",",W408)-1)),MapTable!$A:$A,1,0)),ISERROR(VLOOKUP(TRIM(MID(W408,FIND(",",W408,FIND(",",W408)+1)+1,FIND(",",W408,FIND(",",W408,FIND(",",W408)+1)+1)-FIND(",",W408,FIND(",",W408)+1)-1)),MapTable!$A:$A,1,0)),ISERROR(VLOOKUP(TRIM(MID(W408,FIND(",",W408,FIND(",",W408,FIND(",",W408)+1)+1)+1,999)),MapTable!$A:$A,1,0))),"맵없음",
  ""),
)))))</f>
        <v/>
      </c>
      <c r="AC408" t="str">
        <f>IF(ISBLANK(AB408),"",IF(ISERROR(VLOOKUP(AB408,[3]DropTable!$A:$A,1,0)),"드랍없음",""))</f>
        <v/>
      </c>
      <c r="AE408" t="str">
        <f>IF(ISBLANK(AD408),"",IF(ISERROR(VLOOKUP(AD408,[3]DropTable!$A:$A,1,0)),"드랍없음",""))</f>
        <v/>
      </c>
      <c r="AG408">
        <v>9.8000000000000007</v>
      </c>
      <c r="AH408">
        <v>1</v>
      </c>
    </row>
    <row r="409" spans="1:34" x14ac:dyDescent="0.3">
      <c r="A409">
        <v>9</v>
      </c>
      <c r="B409">
        <v>12</v>
      </c>
      <c r="C409">
        <f>IF(OR($L409=TRUE,$A409=0,MOD($A409,ChapterTable!$S$20)&lt;&gt;0),
MAX(0,INT(($B409+ChapterTable!$Q$26+VLOOKUP(SUBSTITUTE(C$1,"성장단계","")&amp;"단계오프셋",ChapterTable!$S:$T,2,0))/ChapterTable!$Q$23)),
MAX(0,INT(($B409+ChapterTable!$S$26+VLOOKUP(SUBSTITUTE(C$1,"성장단계","")&amp;"보스단계오프셋",ChapterTable!$S:$T,2,0))/ChapterTable!$S$23)))</f>
        <v>1</v>
      </c>
      <c r="D409">
        <f>IF(OR($L409=TRUE,$A409=0,MOD($A409,ChapterTable!$S$20)&lt;&gt;0),
MAX(0,INT(($B409+ChapterTable!$Q$26+VLOOKUP(SUBSTITUTE(D$1,"성장단계","")&amp;"단계오프셋",ChapterTable!$S:$T,2,0))/ChapterTable!$Q$23)),
MAX(0,INT(($B409+ChapterTable!$S$26+VLOOKUP(SUBSTITUTE(D$1,"성장단계","")&amp;"보스단계오프셋",ChapterTable!$S:$T,2,0))/ChapterTable!$S$23)))</f>
        <v>1</v>
      </c>
      <c r="E409" s="1">
        <f ca="1">IF(AND($A409=0,$B409=1),
    VLOOKUP(1,ChapterTable!$1:$1048576,MATCH("최종"&amp;SUBSTITUTE(SUBSTITUTE(E$1,"standard",""),"|Float",""),ChapterTable!$1:$1,0),0)*ChapterTable!$Q$17,
  IF(AND($A409=0,$B409=0),
    E410,
  IF($B409=0,
    VLOOKUP($A409,ChapterTable!$1:$1048576,MATCH("최종"&amp;SUBSTITUTE(SUBSTITUTE(E$1,"standard",""),"|Float",""),ChapterTable!$1:$1,0),0),
  IF($B409=1,
    IF($L409=FALSE,
      VLOOKUP($A409,ChapterTable!$1:$1048576,MATCH("최종"&amp;SUBSTITUTE(SUBSTITUTE(E$1,"standard",""),"|Float",""),ChapterTable!$1:$1,0),0),
      VLOOKUP($A409-ChapterTable!$Q$11,ChapterTable!$1:$1048576,MATCH("최종"&amp;SUBSTITUTE(SUBSTITUTE(E$1,"standard",""),"|Float",""),ChapterTable!$1:$1,0),0)*ChapterTable!$Q$14
    ),
  OFFSET(E409,-$B409+IF($L409,1,0),0)*
    (VLOOKUP(SUBSTITUTE(SUBSTITUTE(E$1,"standard",""),"|Float","")&amp;"인게임누적곱배수",ChapterTable!$S:$T,2,0)^C409
    +VLOOKUP(SUBSTITUTE(SUBSTITUTE(E$1,"standard",""),"|Float","")&amp;"인게임누적합배수",ChapterTable!$S:$T,2,0)*C409)
  )
  )
  )
)</f>
        <v>6227.82421875</v>
      </c>
      <c r="F409" s="1">
        <f ca="1">IF(AND($A409=0,$B409=1),
    VLOOKUP(1,ChapterTable!$1:$1048576,MATCH("최종"&amp;SUBSTITUTE(SUBSTITUTE(F$1,"standard",""),"|Float",""),ChapterTable!$1:$1,0),0)*ChapterTable!$Q$17,
  IF(AND($A409=0,$B409=0),
    F410,
  IF($B409=0,
    VLOOKUP($A409,ChapterTable!$1:$1048576,MATCH("최종"&amp;SUBSTITUTE(SUBSTITUTE(F$1,"standard",""),"|Float",""),ChapterTable!$1:$1,0),0),
  IF($B409=1,
    IF($L409=FALSE,
      VLOOKUP($A409,ChapterTable!$1:$1048576,MATCH("최종"&amp;SUBSTITUTE(SUBSTITUTE(F$1,"standard",""),"|Float",""),ChapterTable!$1:$1,0),0),
      VLOOKUP($A409-ChapterTable!$Q$11,ChapterTable!$1:$1048576,MATCH("최종"&amp;SUBSTITUTE(SUBSTITUTE(F$1,"standard",""),"|Float",""),ChapterTable!$1:$1,0),0)*ChapterTable!$Q$14
    ),
  OFFSET(F409,-$B409+IF($L409,1,0),0)*
    (VLOOKUP(SUBSTITUTE(SUBSTITUTE(F$1,"standard",""),"|Float","")&amp;"인게임누적곱배수",ChapterTable!$S:$T,2,0)^D409
    +VLOOKUP(SUBSTITUTE(SUBSTITUTE(F$1,"standard",""),"|Float","")&amp;"인게임누적합배수",ChapterTable!$S:$T,2,0)*D409)
  )
  )
  )
)</f>
        <v>3075.46875</v>
      </c>
      <c r="G409" t="s">
        <v>76</v>
      </c>
      <c r="J409" t="str">
        <f>IF(ISBLANK(I409),"",
IFERROR(VLOOKUP(I409,[1]StringTable!$1:$1048576,MATCH([1]StringTable!$B$1,[1]StringTable!$1:$1,0),0),
IFERROR(VLOOKUP(I409,[1]InApkStringTable!$1:$1048576,MATCH([1]InApkStringTable!$B$1,[1]InApkStringTable!$1:$1,0),0),
"스트링없음")))</f>
        <v/>
      </c>
      <c r="L409" t="b">
        <v>0</v>
      </c>
      <c r="M409" t="s">
        <v>24</v>
      </c>
      <c r="N409" t="str">
        <f>IF(ISBLANK(M409),"",IF(ISERROR(VLOOKUP(M409,MapTable!$A:$A,1,0)),"맵없음",""))</f>
        <v/>
      </c>
      <c r="O409">
        <f t="shared" si="25"/>
        <v>2</v>
      </c>
      <c r="Q409">
        <f t="shared" si="26"/>
        <v>2</v>
      </c>
      <c r="R409" t="b">
        <f t="shared" ca="1" si="27"/>
        <v>0</v>
      </c>
      <c r="T409" t="b">
        <f t="shared" ca="1" si="28"/>
        <v>0</v>
      </c>
      <c r="V409" t="str">
        <f>IF(ISBLANK(U409),"",IF(ISERROR(VLOOKUP(U409,MapTable!$A:$A,1,0)),"맵없음",""))</f>
        <v/>
      </c>
      <c r="X409" t="str">
        <f>IF(ISBLANK(W409),"",
IF(ISERROR(FIND(",",W409)),
  IF(ISERROR(VLOOKUP(W409,MapTable!$A:$A,1,0)),"맵없음",
  ""),
IF(ISERROR(FIND(",",W409,FIND(",",W409)+1)),
  IF(OR(ISERROR(VLOOKUP(LEFT(W409,FIND(",",W409)-1),MapTable!$A:$A,1,0)),ISERROR(VLOOKUP(TRIM(MID(W409,FIND(",",W409)+1,999)),MapTable!$A:$A,1,0))),"맵없음",
  ""),
IF(ISERROR(FIND(",",W409,FIND(",",W409,FIND(",",W409)+1)+1)),
  IF(OR(ISERROR(VLOOKUP(LEFT(W409,FIND(",",W409)-1),MapTable!$A:$A,1,0)),ISERROR(VLOOKUP(TRIM(MID(W409,FIND(",",W409)+1,FIND(",",W409,FIND(",",W409)+1)-FIND(",",W409)-1)),MapTable!$A:$A,1,0)),ISERROR(VLOOKUP(TRIM(MID(W409,FIND(",",W409,FIND(",",W409)+1)+1,999)),MapTable!$A:$A,1,0))),"맵없음",
  ""),
IF(ISERROR(FIND(",",W409,FIND(",",W409,FIND(",",W409,FIND(",",W409)+1)+1)+1)),
  IF(OR(ISERROR(VLOOKUP(LEFT(W409,FIND(",",W409)-1),MapTable!$A:$A,1,0)),ISERROR(VLOOKUP(TRIM(MID(W409,FIND(",",W409)+1,FIND(",",W409,FIND(",",W409)+1)-FIND(",",W409)-1)),MapTable!$A:$A,1,0)),ISERROR(VLOOKUP(TRIM(MID(W409,FIND(",",W409,FIND(",",W409)+1)+1,FIND(",",W409,FIND(",",W409,FIND(",",W409)+1)+1)-FIND(",",W409,FIND(",",W409)+1)-1)),MapTable!$A:$A,1,0)),ISERROR(VLOOKUP(TRIM(MID(W409,FIND(",",W409,FIND(",",W409,FIND(",",W409)+1)+1)+1,999)),MapTable!$A:$A,1,0))),"맵없음",
  ""),
)))))</f>
        <v/>
      </c>
      <c r="AC409" t="str">
        <f>IF(ISBLANK(AB409),"",IF(ISERROR(VLOOKUP(AB409,[3]DropTable!$A:$A,1,0)),"드랍없음",""))</f>
        <v/>
      </c>
      <c r="AE409" t="str">
        <f>IF(ISBLANK(AD409),"",IF(ISERROR(VLOOKUP(AD409,[3]DropTable!$A:$A,1,0)),"드랍없음",""))</f>
        <v/>
      </c>
      <c r="AG409">
        <v>9.8000000000000007</v>
      </c>
      <c r="AH409">
        <v>1</v>
      </c>
    </row>
    <row r="410" spans="1:34" x14ac:dyDescent="0.3">
      <c r="A410">
        <v>9</v>
      </c>
      <c r="B410">
        <v>13</v>
      </c>
      <c r="C410">
        <f>IF(OR($L410=TRUE,$A410=0,MOD($A410,ChapterTable!$S$20)&lt;&gt;0),
MAX(0,INT(($B410+ChapterTable!$Q$26+VLOOKUP(SUBSTITUTE(C$1,"성장단계","")&amp;"단계오프셋",ChapterTable!$S:$T,2,0))/ChapterTable!$Q$23)),
MAX(0,INT(($B410+ChapterTable!$S$26+VLOOKUP(SUBSTITUTE(C$1,"성장단계","")&amp;"보스단계오프셋",ChapterTable!$S:$T,2,0))/ChapterTable!$S$23)))</f>
        <v>1</v>
      </c>
      <c r="D410">
        <f>IF(OR($L410=TRUE,$A410=0,MOD($A410,ChapterTable!$S$20)&lt;&gt;0),
MAX(0,INT(($B410+ChapterTable!$Q$26+VLOOKUP(SUBSTITUTE(D$1,"성장단계","")&amp;"단계오프셋",ChapterTable!$S:$T,2,0))/ChapterTable!$Q$23)),
MAX(0,INT(($B410+ChapterTable!$S$26+VLOOKUP(SUBSTITUTE(D$1,"성장단계","")&amp;"보스단계오프셋",ChapterTable!$S:$T,2,0))/ChapterTable!$S$23)))</f>
        <v>1</v>
      </c>
      <c r="E410" s="1">
        <f ca="1">IF(AND($A410=0,$B410=1),
    VLOOKUP(1,ChapterTable!$1:$1048576,MATCH("최종"&amp;SUBSTITUTE(SUBSTITUTE(E$1,"standard",""),"|Float",""),ChapterTable!$1:$1,0),0)*ChapterTable!$Q$17,
  IF(AND($A410=0,$B410=0),
    E411,
  IF($B410=0,
    VLOOKUP($A410,ChapterTable!$1:$1048576,MATCH("최종"&amp;SUBSTITUTE(SUBSTITUTE(E$1,"standard",""),"|Float",""),ChapterTable!$1:$1,0),0),
  IF($B410=1,
    IF($L410=FALSE,
      VLOOKUP($A410,ChapterTable!$1:$1048576,MATCH("최종"&amp;SUBSTITUTE(SUBSTITUTE(E$1,"standard",""),"|Float",""),ChapterTable!$1:$1,0),0),
      VLOOKUP($A410-ChapterTable!$Q$11,ChapterTable!$1:$1048576,MATCH("최종"&amp;SUBSTITUTE(SUBSTITUTE(E$1,"standard",""),"|Float",""),ChapterTable!$1:$1,0),0)*ChapterTable!$Q$14
    ),
  OFFSET(E410,-$B410+IF($L410,1,0),0)*
    (VLOOKUP(SUBSTITUTE(SUBSTITUTE(E$1,"standard",""),"|Float","")&amp;"인게임누적곱배수",ChapterTable!$S:$T,2,0)^C410
    +VLOOKUP(SUBSTITUTE(SUBSTITUTE(E$1,"standard",""),"|Float","")&amp;"인게임누적합배수",ChapterTable!$S:$T,2,0)*C410)
  )
  )
  )
)</f>
        <v>6227.82421875</v>
      </c>
      <c r="F410" s="1">
        <f ca="1">IF(AND($A410=0,$B410=1),
    VLOOKUP(1,ChapterTable!$1:$1048576,MATCH("최종"&amp;SUBSTITUTE(SUBSTITUTE(F$1,"standard",""),"|Float",""),ChapterTable!$1:$1,0),0)*ChapterTable!$Q$17,
  IF(AND($A410=0,$B410=0),
    F411,
  IF($B410=0,
    VLOOKUP($A410,ChapterTable!$1:$1048576,MATCH("최종"&amp;SUBSTITUTE(SUBSTITUTE(F$1,"standard",""),"|Float",""),ChapterTable!$1:$1,0),0),
  IF($B410=1,
    IF($L410=FALSE,
      VLOOKUP($A410,ChapterTable!$1:$1048576,MATCH("최종"&amp;SUBSTITUTE(SUBSTITUTE(F$1,"standard",""),"|Float",""),ChapterTable!$1:$1,0),0),
      VLOOKUP($A410-ChapterTable!$Q$11,ChapterTable!$1:$1048576,MATCH("최종"&amp;SUBSTITUTE(SUBSTITUTE(F$1,"standard",""),"|Float",""),ChapterTable!$1:$1,0),0)*ChapterTable!$Q$14
    ),
  OFFSET(F410,-$B410+IF($L410,1,0),0)*
    (VLOOKUP(SUBSTITUTE(SUBSTITUTE(F$1,"standard",""),"|Float","")&amp;"인게임누적곱배수",ChapterTable!$S:$T,2,0)^D410
    +VLOOKUP(SUBSTITUTE(SUBSTITUTE(F$1,"standard",""),"|Float","")&amp;"인게임누적합배수",ChapterTable!$S:$T,2,0)*D410)
  )
  )
  )
)</f>
        <v>3075.46875</v>
      </c>
      <c r="G410" t="s">
        <v>76</v>
      </c>
      <c r="J410" t="str">
        <f>IF(ISBLANK(I410),"",
IFERROR(VLOOKUP(I410,[1]StringTable!$1:$1048576,MATCH([1]StringTable!$B$1,[1]StringTable!$1:$1,0),0),
IFERROR(VLOOKUP(I410,[1]InApkStringTable!$1:$1048576,MATCH([1]InApkStringTable!$B$1,[1]InApkStringTable!$1:$1,0),0),
"스트링없음")))</f>
        <v/>
      </c>
      <c r="L410" t="b">
        <v>0</v>
      </c>
      <c r="M410" t="s">
        <v>24</v>
      </c>
      <c r="N410" t="str">
        <f>IF(ISBLANK(M410),"",IF(ISERROR(VLOOKUP(M410,MapTable!$A:$A,1,0)),"맵없음",""))</f>
        <v/>
      </c>
      <c r="O410">
        <f t="shared" si="25"/>
        <v>2</v>
      </c>
      <c r="Q410">
        <f t="shared" si="26"/>
        <v>2</v>
      </c>
      <c r="R410" t="b">
        <f t="shared" ca="1" si="27"/>
        <v>0</v>
      </c>
      <c r="T410" t="b">
        <f t="shared" ca="1" si="28"/>
        <v>0</v>
      </c>
      <c r="V410" t="str">
        <f>IF(ISBLANK(U410),"",IF(ISERROR(VLOOKUP(U410,MapTable!$A:$A,1,0)),"맵없음",""))</f>
        <v/>
      </c>
      <c r="X410" t="str">
        <f>IF(ISBLANK(W410),"",
IF(ISERROR(FIND(",",W410)),
  IF(ISERROR(VLOOKUP(W410,MapTable!$A:$A,1,0)),"맵없음",
  ""),
IF(ISERROR(FIND(",",W410,FIND(",",W410)+1)),
  IF(OR(ISERROR(VLOOKUP(LEFT(W410,FIND(",",W410)-1),MapTable!$A:$A,1,0)),ISERROR(VLOOKUP(TRIM(MID(W410,FIND(",",W410)+1,999)),MapTable!$A:$A,1,0))),"맵없음",
  ""),
IF(ISERROR(FIND(",",W410,FIND(",",W410,FIND(",",W410)+1)+1)),
  IF(OR(ISERROR(VLOOKUP(LEFT(W410,FIND(",",W410)-1),MapTable!$A:$A,1,0)),ISERROR(VLOOKUP(TRIM(MID(W410,FIND(",",W410)+1,FIND(",",W410,FIND(",",W410)+1)-FIND(",",W410)-1)),MapTable!$A:$A,1,0)),ISERROR(VLOOKUP(TRIM(MID(W410,FIND(",",W410,FIND(",",W410)+1)+1,999)),MapTable!$A:$A,1,0))),"맵없음",
  ""),
IF(ISERROR(FIND(",",W410,FIND(",",W410,FIND(",",W410,FIND(",",W410)+1)+1)+1)),
  IF(OR(ISERROR(VLOOKUP(LEFT(W410,FIND(",",W410)-1),MapTable!$A:$A,1,0)),ISERROR(VLOOKUP(TRIM(MID(W410,FIND(",",W410)+1,FIND(",",W410,FIND(",",W410)+1)-FIND(",",W410)-1)),MapTable!$A:$A,1,0)),ISERROR(VLOOKUP(TRIM(MID(W410,FIND(",",W410,FIND(",",W410)+1)+1,FIND(",",W410,FIND(",",W410,FIND(",",W410)+1)+1)-FIND(",",W410,FIND(",",W410)+1)-1)),MapTable!$A:$A,1,0)),ISERROR(VLOOKUP(TRIM(MID(W410,FIND(",",W410,FIND(",",W410,FIND(",",W410)+1)+1)+1,999)),MapTable!$A:$A,1,0))),"맵없음",
  ""),
)))))</f>
        <v/>
      </c>
      <c r="AC410" t="str">
        <f>IF(ISBLANK(AB410),"",IF(ISERROR(VLOOKUP(AB410,[3]DropTable!$A:$A,1,0)),"드랍없음",""))</f>
        <v/>
      </c>
      <c r="AE410" t="str">
        <f>IF(ISBLANK(AD410),"",IF(ISERROR(VLOOKUP(AD410,[3]DropTable!$A:$A,1,0)),"드랍없음",""))</f>
        <v/>
      </c>
      <c r="AG410">
        <v>9.8000000000000007</v>
      </c>
      <c r="AH410">
        <v>1</v>
      </c>
    </row>
    <row r="411" spans="1:34" x14ac:dyDescent="0.3">
      <c r="A411">
        <v>9</v>
      </c>
      <c r="B411">
        <v>14</v>
      </c>
      <c r="C411">
        <f>IF(OR($L411=TRUE,$A411=0,MOD($A411,ChapterTable!$S$20)&lt;&gt;0),
MAX(0,INT(($B411+ChapterTable!$Q$26+VLOOKUP(SUBSTITUTE(C$1,"성장단계","")&amp;"단계오프셋",ChapterTable!$S:$T,2,0))/ChapterTable!$Q$23)),
MAX(0,INT(($B411+ChapterTable!$S$26+VLOOKUP(SUBSTITUTE(C$1,"성장단계","")&amp;"보스단계오프셋",ChapterTable!$S:$T,2,0))/ChapterTable!$S$23)))</f>
        <v>1</v>
      </c>
      <c r="D411">
        <f>IF(OR($L411=TRUE,$A411=0,MOD($A411,ChapterTable!$S$20)&lt;&gt;0),
MAX(0,INT(($B411+ChapterTable!$Q$26+VLOOKUP(SUBSTITUTE(D$1,"성장단계","")&amp;"단계오프셋",ChapterTable!$S:$T,2,0))/ChapterTable!$Q$23)),
MAX(0,INT(($B411+ChapterTable!$S$26+VLOOKUP(SUBSTITUTE(D$1,"성장단계","")&amp;"보스단계오프셋",ChapterTable!$S:$T,2,0))/ChapterTable!$S$23)))</f>
        <v>1</v>
      </c>
      <c r="E411" s="1">
        <f ca="1">IF(AND($A411=0,$B411=1),
    VLOOKUP(1,ChapterTable!$1:$1048576,MATCH("최종"&amp;SUBSTITUTE(SUBSTITUTE(E$1,"standard",""),"|Float",""),ChapterTable!$1:$1,0),0)*ChapterTable!$Q$17,
  IF(AND($A411=0,$B411=0),
    E412,
  IF($B411=0,
    VLOOKUP($A411,ChapterTable!$1:$1048576,MATCH("최종"&amp;SUBSTITUTE(SUBSTITUTE(E$1,"standard",""),"|Float",""),ChapterTable!$1:$1,0),0),
  IF($B411=1,
    IF($L411=FALSE,
      VLOOKUP($A411,ChapterTable!$1:$1048576,MATCH("최종"&amp;SUBSTITUTE(SUBSTITUTE(E$1,"standard",""),"|Float",""),ChapterTable!$1:$1,0),0),
      VLOOKUP($A411-ChapterTable!$Q$11,ChapterTable!$1:$1048576,MATCH("최종"&amp;SUBSTITUTE(SUBSTITUTE(E$1,"standard",""),"|Float",""),ChapterTable!$1:$1,0),0)*ChapterTable!$Q$14
    ),
  OFFSET(E411,-$B411+IF($L411,1,0),0)*
    (VLOOKUP(SUBSTITUTE(SUBSTITUTE(E$1,"standard",""),"|Float","")&amp;"인게임누적곱배수",ChapterTable!$S:$T,2,0)^C411
    +VLOOKUP(SUBSTITUTE(SUBSTITUTE(E$1,"standard",""),"|Float","")&amp;"인게임누적합배수",ChapterTable!$S:$T,2,0)*C411)
  )
  )
  )
)</f>
        <v>6227.82421875</v>
      </c>
      <c r="F411" s="1">
        <f ca="1">IF(AND($A411=0,$B411=1),
    VLOOKUP(1,ChapterTable!$1:$1048576,MATCH("최종"&amp;SUBSTITUTE(SUBSTITUTE(F$1,"standard",""),"|Float",""),ChapterTable!$1:$1,0),0)*ChapterTable!$Q$17,
  IF(AND($A411=0,$B411=0),
    F412,
  IF($B411=0,
    VLOOKUP($A411,ChapterTable!$1:$1048576,MATCH("최종"&amp;SUBSTITUTE(SUBSTITUTE(F$1,"standard",""),"|Float",""),ChapterTable!$1:$1,0),0),
  IF($B411=1,
    IF($L411=FALSE,
      VLOOKUP($A411,ChapterTable!$1:$1048576,MATCH("최종"&amp;SUBSTITUTE(SUBSTITUTE(F$1,"standard",""),"|Float",""),ChapterTable!$1:$1,0),0),
      VLOOKUP($A411-ChapterTable!$Q$11,ChapterTable!$1:$1048576,MATCH("최종"&amp;SUBSTITUTE(SUBSTITUTE(F$1,"standard",""),"|Float",""),ChapterTable!$1:$1,0),0)*ChapterTable!$Q$14
    ),
  OFFSET(F411,-$B411+IF($L411,1,0),0)*
    (VLOOKUP(SUBSTITUTE(SUBSTITUTE(F$1,"standard",""),"|Float","")&amp;"인게임누적곱배수",ChapterTable!$S:$T,2,0)^D411
    +VLOOKUP(SUBSTITUTE(SUBSTITUTE(F$1,"standard",""),"|Float","")&amp;"인게임누적합배수",ChapterTable!$S:$T,2,0)*D411)
  )
  )
  )
)</f>
        <v>3075.46875</v>
      </c>
      <c r="G411" t="s">
        <v>76</v>
      </c>
      <c r="J411" t="str">
        <f>IF(ISBLANK(I411),"",
IFERROR(VLOOKUP(I411,[1]StringTable!$1:$1048576,MATCH([1]StringTable!$B$1,[1]StringTable!$1:$1,0),0),
IFERROR(VLOOKUP(I411,[1]InApkStringTable!$1:$1048576,MATCH([1]InApkStringTable!$B$1,[1]InApkStringTable!$1:$1,0),0),
"스트링없음")))</f>
        <v/>
      </c>
      <c r="L411" t="b">
        <v>0</v>
      </c>
      <c r="M411" t="s">
        <v>24</v>
      </c>
      <c r="N411" t="str">
        <f>IF(ISBLANK(M411),"",IF(ISERROR(VLOOKUP(M411,MapTable!$A:$A,1,0)),"맵없음",""))</f>
        <v/>
      </c>
      <c r="O411">
        <f t="shared" si="25"/>
        <v>2</v>
      </c>
      <c r="Q411">
        <f t="shared" si="26"/>
        <v>2</v>
      </c>
      <c r="R411" t="b">
        <f t="shared" ca="1" si="27"/>
        <v>0</v>
      </c>
      <c r="T411" t="b">
        <f t="shared" ca="1" si="28"/>
        <v>0</v>
      </c>
      <c r="V411" t="str">
        <f>IF(ISBLANK(U411),"",IF(ISERROR(VLOOKUP(U411,MapTable!$A:$A,1,0)),"맵없음",""))</f>
        <v/>
      </c>
      <c r="X411" t="str">
        <f>IF(ISBLANK(W411),"",
IF(ISERROR(FIND(",",W411)),
  IF(ISERROR(VLOOKUP(W411,MapTable!$A:$A,1,0)),"맵없음",
  ""),
IF(ISERROR(FIND(",",W411,FIND(",",W411)+1)),
  IF(OR(ISERROR(VLOOKUP(LEFT(W411,FIND(",",W411)-1),MapTable!$A:$A,1,0)),ISERROR(VLOOKUP(TRIM(MID(W411,FIND(",",W411)+1,999)),MapTable!$A:$A,1,0))),"맵없음",
  ""),
IF(ISERROR(FIND(",",W411,FIND(",",W411,FIND(",",W411)+1)+1)),
  IF(OR(ISERROR(VLOOKUP(LEFT(W411,FIND(",",W411)-1),MapTable!$A:$A,1,0)),ISERROR(VLOOKUP(TRIM(MID(W411,FIND(",",W411)+1,FIND(",",W411,FIND(",",W411)+1)-FIND(",",W411)-1)),MapTable!$A:$A,1,0)),ISERROR(VLOOKUP(TRIM(MID(W411,FIND(",",W411,FIND(",",W411)+1)+1,999)),MapTable!$A:$A,1,0))),"맵없음",
  ""),
IF(ISERROR(FIND(",",W411,FIND(",",W411,FIND(",",W411,FIND(",",W411)+1)+1)+1)),
  IF(OR(ISERROR(VLOOKUP(LEFT(W411,FIND(",",W411)-1),MapTable!$A:$A,1,0)),ISERROR(VLOOKUP(TRIM(MID(W411,FIND(",",W411)+1,FIND(",",W411,FIND(",",W411)+1)-FIND(",",W411)-1)),MapTable!$A:$A,1,0)),ISERROR(VLOOKUP(TRIM(MID(W411,FIND(",",W411,FIND(",",W411)+1)+1,FIND(",",W411,FIND(",",W411,FIND(",",W411)+1)+1)-FIND(",",W411,FIND(",",W411)+1)-1)),MapTable!$A:$A,1,0)),ISERROR(VLOOKUP(TRIM(MID(W411,FIND(",",W411,FIND(",",W411,FIND(",",W411)+1)+1)+1,999)),MapTable!$A:$A,1,0))),"맵없음",
  ""),
)))))</f>
        <v/>
      </c>
      <c r="AC411" t="str">
        <f>IF(ISBLANK(AB411),"",IF(ISERROR(VLOOKUP(AB411,[3]DropTable!$A:$A,1,0)),"드랍없음",""))</f>
        <v/>
      </c>
      <c r="AE411" t="str">
        <f>IF(ISBLANK(AD411),"",IF(ISERROR(VLOOKUP(AD411,[3]DropTable!$A:$A,1,0)),"드랍없음",""))</f>
        <v/>
      </c>
      <c r="AG411">
        <v>9.8000000000000007</v>
      </c>
      <c r="AH411">
        <v>1</v>
      </c>
    </row>
    <row r="412" spans="1:34" x14ac:dyDescent="0.3">
      <c r="A412">
        <v>9</v>
      </c>
      <c r="B412">
        <v>15</v>
      </c>
      <c r="C412">
        <f>IF(OR($L412=TRUE,$A412=0,MOD($A412,ChapterTable!$S$20)&lt;&gt;0),
MAX(0,INT(($B412+ChapterTable!$Q$26+VLOOKUP(SUBSTITUTE(C$1,"성장단계","")&amp;"단계오프셋",ChapterTable!$S:$T,2,0))/ChapterTable!$Q$23)),
MAX(0,INT(($B412+ChapterTable!$S$26+VLOOKUP(SUBSTITUTE(C$1,"성장단계","")&amp;"보스단계오프셋",ChapterTable!$S:$T,2,0))/ChapterTable!$S$23)))</f>
        <v>1</v>
      </c>
      <c r="D412">
        <f>IF(OR($L412=TRUE,$A412=0,MOD($A412,ChapterTable!$S$20)&lt;&gt;0),
MAX(0,INT(($B412+ChapterTable!$Q$26+VLOOKUP(SUBSTITUTE(D$1,"성장단계","")&amp;"단계오프셋",ChapterTable!$S:$T,2,0))/ChapterTable!$Q$23)),
MAX(0,INT(($B412+ChapterTable!$S$26+VLOOKUP(SUBSTITUTE(D$1,"성장단계","")&amp;"보스단계오프셋",ChapterTable!$S:$T,2,0))/ChapterTable!$S$23)))</f>
        <v>1</v>
      </c>
      <c r="E412" s="1">
        <f ca="1">IF(AND($A412=0,$B412=1),
    VLOOKUP(1,ChapterTable!$1:$1048576,MATCH("최종"&amp;SUBSTITUTE(SUBSTITUTE(E$1,"standard",""),"|Float",""),ChapterTable!$1:$1,0),0)*ChapterTable!$Q$17,
  IF(AND($A412=0,$B412=0),
    E413,
  IF($B412=0,
    VLOOKUP($A412,ChapterTable!$1:$1048576,MATCH("최종"&amp;SUBSTITUTE(SUBSTITUTE(E$1,"standard",""),"|Float",""),ChapterTable!$1:$1,0),0),
  IF($B412=1,
    IF($L412=FALSE,
      VLOOKUP($A412,ChapterTable!$1:$1048576,MATCH("최종"&amp;SUBSTITUTE(SUBSTITUTE(E$1,"standard",""),"|Float",""),ChapterTable!$1:$1,0),0),
      VLOOKUP($A412-ChapterTable!$Q$11,ChapterTable!$1:$1048576,MATCH("최종"&amp;SUBSTITUTE(SUBSTITUTE(E$1,"standard",""),"|Float",""),ChapterTable!$1:$1,0),0)*ChapterTable!$Q$14
    ),
  OFFSET(E412,-$B412+IF($L412,1,0),0)*
    (VLOOKUP(SUBSTITUTE(SUBSTITUTE(E$1,"standard",""),"|Float","")&amp;"인게임누적곱배수",ChapterTable!$S:$T,2,0)^C412
    +VLOOKUP(SUBSTITUTE(SUBSTITUTE(E$1,"standard",""),"|Float","")&amp;"인게임누적합배수",ChapterTable!$S:$T,2,0)*C412)
  )
  )
  )
)</f>
        <v>6227.82421875</v>
      </c>
      <c r="F412" s="1">
        <f ca="1">IF(AND($A412=0,$B412=1),
    VLOOKUP(1,ChapterTable!$1:$1048576,MATCH("최종"&amp;SUBSTITUTE(SUBSTITUTE(F$1,"standard",""),"|Float",""),ChapterTable!$1:$1,0),0)*ChapterTable!$Q$17,
  IF(AND($A412=0,$B412=0),
    F413,
  IF($B412=0,
    VLOOKUP($A412,ChapterTable!$1:$1048576,MATCH("최종"&amp;SUBSTITUTE(SUBSTITUTE(F$1,"standard",""),"|Float",""),ChapterTable!$1:$1,0),0),
  IF($B412=1,
    IF($L412=FALSE,
      VLOOKUP($A412,ChapterTable!$1:$1048576,MATCH("최종"&amp;SUBSTITUTE(SUBSTITUTE(F$1,"standard",""),"|Float",""),ChapterTable!$1:$1,0),0),
      VLOOKUP($A412-ChapterTable!$Q$11,ChapterTable!$1:$1048576,MATCH("최종"&amp;SUBSTITUTE(SUBSTITUTE(F$1,"standard",""),"|Float",""),ChapterTable!$1:$1,0),0)*ChapterTable!$Q$14
    ),
  OFFSET(F412,-$B412+IF($L412,1,0),0)*
    (VLOOKUP(SUBSTITUTE(SUBSTITUTE(F$1,"standard",""),"|Float","")&amp;"인게임누적곱배수",ChapterTable!$S:$T,2,0)^D412
    +VLOOKUP(SUBSTITUTE(SUBSTITUTE(F$1,"standard",""),"|Float","")&amp;"인게임누적합배수",ChapterTable!$S:$T,2,0)*D412)
  )
  )
  )
)</f>
        <v>3075.46875</v>
      </c>
      <c r="G412" t="s">
        <v>76</v>
      </c>
      <c r="J412" t="str">
        <f>IF(ISBLANK(I412),"",
IFERROR(VLOOKUP(I412,[1]StringTable!$1:$1048576,MATCH([1]StringTable!$B$1,[1]StringTable!$1:$1,0),0),
IFERROR(VLOOKUP(I412,[1]InApkStringTable!$1:$1048576,MATCH([1]InApkStringTable!$B$1,[1]InApkStringTable!$1:$1,0),0),
"스트링없음")))</f>
        <v/>
      </c>
      <c r="L412" t="b">
        <v>0</v>
      </c>
      <c r="M412" t="s">
        <v>24</v>
      </c>
      <c r="N412" t="str">
        <f>IF(ISBLANK(M412),"",IF(ISERROR(VLOOKUP(M412,MapTable!$A:$A,1,0)),"맵없음",""))</f>
        <v/>
      </c>
      <c r="O412">
        <f t="shared" si="25"/>
        <v>11</v>
      </c>
      <c r="Q412">
        <f t="shared" si="26"/>
        <v>11</v>
      </c>
      <c r="R412" t="b">
        <f t="shared" ca="1" si="27"/>
        <v>0</v>
      </c>
      <c r="T412" t="b">
        <f t="shared" ca="1" si="28"/>
        <v>0</v>
      </c>
      <c r="V412" t="str">
        <f>IF(ISBLANK(U412),"",IF(ISERROR(VLOOKUP(U412,MapTable!$A:$A,1,0)),"맵없음",""))</f>
        <v/>
      </c>
      <c r="X412" t="str">
        <f>IF(ISBLANK(W412),"",
IF(ISERROR(FIND(",",W412)),
  IF(ISERROR(VLOOKUP(W412,MapTable!$A:$A,1,0)),"맵없음",
  ""),
IF(ISERROR(FIND(",",W412,FIND(",",W412)+1)),
  IF(OR(ISERROR(VLOOKUP(LEFT(W412,FIND(",",W412)-1),MapTable!$A:$A,1,0)),ISERROR(VLOOKUP(TRIM(MID(W412,FIND(",",W412)+1,999)),MapTable!$A:$A,1,0))),"맵없음",
  ""),
IF(ISERROR(FIND(",",W412,FIND(",",W412,FIND(",",W412)+1)+1)),
  IF(OR(ISERROR(VLOOKUP(LEFT(W412,FIND(",",W412)-1),MapTable!$A:$A,1,0)),ISERROR(VLOOKUP(TRIM(MID(W412,FIND(",",W412)+1,FIND(",",W412,FIND(",",W412)+1)-FIND(",",W412)-1)),MapTable!$A:$A,1,0)),ISERROR(VLOOKUP(TRIM(MID(W412,FIND(",",W412,FIND(",",W412)+1)+1,999)),MapTable!$A:$A,1,0))),"맵없음",
  ""),
IF(ISERROR(FIND(",",W412,FIND(",",W412,FIND(",",W412,FIND(",",W412)+1)+1)+1)),
  IF(OR(ISERROR(VLOOKUP(LEFT(W412,FIND(",",W412)-1),MapTable!$A:$A,1,0)),ISERROR(VLOOKUP(TRIM(MID(W412,FIND(",",W412)+1,FIND(",",W412,FIND(",",W412)+1)-FIND(",",W412)-1)),MapTable!$A:$A,1,0)),ISERROR(VLOOKUP(TRIM(MID(W412,FIND(",",W412,FIND(",",W412)+1)+1,FIND(",",W412,FIND(",",W412,FIND(",",W412)+1)+1)-FIND(",",W412,FIND(",",W412)+1)-1)),MapTable!$A:$A,1,0)),ISERROR(VLOOKUP(TRIM(MID(W412,FIND(",",W412,FIND(",",W412,FIND(",",W412)+1)+1)+1,999)),MapTable!$A:$A,1,0))),"맵없음",
  ""),
)))))</f>
        <v/>
      </c>
      <c r="AC412" t="str">
        <f>IF(ISBLANK(AB412),"",IF(ISERROR(VLOOKUP(AB412,[3]DropTable!$A:$A,1,0)),"드랍없음",""))</f>
        <v/>
      </c>
      <c r="AE412" t="str">
        <f>IF(ISBLANK(AD412),"",IF(ISERROR(VLOOKUP(AD412,[3]DropTable!$A:$A,1,0)),"드랍없음",""))</f>
        <v/>
      </c>
      <c r="AG412">
        <v>9.8000000000000007</v>
      </c>
      <c r="AH412">
        <v>1</v>
      </c>
    </row>
    <row r="413" spans="1:34" x14ac:dyDescent="0.3">
      <c r="A413">
        <v>9</v>
      </c>
      <c r="B413">
        <v>16</v>
      </c>
      <c r="C413">
        <f>IF(OR($L413=TRUE,$A413=0,MOD($A413,ChapterTable!$S$20)&lt;&gt;0),
MAX(0,INT(($B413+ChapterTable!$Q$26+VLOOKUP(SUBSTITUTE(C$1,"성장단계","")&amp;"단계오프셋",ChapterTable!$S:$T,2,0))/ChapterTable!$Q$23)),
MAX(0,INT(($B413+ChapterTable!$S$26+VLOOKUP(SUBSTITUTE(C$1,"성장단계","")&amp;"보스단계오프셋",ChapterTable!$S:$T,2,0))/ChapterTable!$S$23)))</f>
        <v>2</v>
      </c>
      <c r="D413">
        <f>IF(OR($L413=TRUE,$A413=0,MOD($A413,ChapterTable!$S$20)&lt;&gt;0),
MAX(0,INT(($B413+ChapterTable!$Q$26+VLOOKUP(SUBSTITUTE(D$1,"성장단계","")&amp;"단계오프셋",ChapterTable!$S:$T,2,0))/ChapterTable!$Q$23)),
MAX(0,INT(($B413+ChapterTable!$S$26+VLOOKUP(SUBSTITUTE(D$1,"성장단계","")&amp;"보스단계오프셋",ChapterTable!$S:$T,2,0))/ChapterTable!$S$23)))</f>
        <v>1</v>
      </c>
      <c r="E413" s="1">
        <f ca="1">IF(AND($A413=0,$B413=1),
    VLOOKUP(1,ChapterTable!$1:$1048576,MATCH("최종"&amp;SUBSTITUTE(SUBSTITUTE(E$1,"standard",""),"|Float",""),ChapterTable!$1:$1,0),0)*ChapterTable!$Q$17,
  IF(AND($A413=0,$B413=0),
    E414,
  IF($B413=0,
    VLOOKUP($A413,ChapterTable!$1:$1048576,MATCH("최종"&amp;SUBSTITUTE(SUBSTITUTE(E$1,"standard",""),"|Float",""),ChapterTable!$1:$1,0),0),
  IF($B413=1,
    IF($L413=FALSE,
      VLOOKUP($A413,ChapterTable!$1:$1048576,MATCH("최종"&amp;SUBSTITUTE(SUBSTITUTE(E$1,"standard",""),"|Float",""),ChapterTable!$1:$1,0),0),
      VLOOKUP($A413-ChapterTable!$Q$11,ChapterTable!$1:$1048576,MATCH("최종"&amp;SUBSTITUTE(SUBSTITUTE(E$1,"standard",""),"|Float",""),ChapterTable!$1:$1,0),0)*ChapterTable!$Q$14
    ),
  OFFSET(E413,-$B413+IF($L413,1,0),0)*
    (VLOOKUP(SUBSTITUTE(SUBSTITUTE(E$1,"standard",""),"|Float","")&amp;"인게임누적곱배수",ChapterTable!$S:$T,2,0)^C413
    +VLOOKUP(SUBSTITUTE(SUBSTITUTE(E$1,"standard",""),"|Float","")&amp;"인게임누적합배수",ChapterTable!$S:$T,2,0)*C413)
  )
  )
  )
)</f>
        <v>7842.4453125</v>
      </c>
      <c r="F413" s="1">
        <f ca="1">IF(AND($A413=0,$B413=1),
    VLOOKUP(1,ChapterTable!$1:$1048576,MATCH("최종"&amp;SUBSTITUTE(SUBSTITUTE(F$1,"standard",""),"|Float",""),ChapterTable!$1:$1,0),0)*ChapterTable!$Q$17,
  IF(AND($A413=0,$B413=0),
    F414,
  IF($B413=0,
    VLOOKUP($A413,ChapterTable!$1:$1048576,MATCH("최종"&amp;SUBSTITUTE(SUBSTITUTE(F$1,"standard",""),"|Float",""),ChapterTable!$1:$1,0),0),
  IF($B413=1,
    IF($L413=FALSE,
      VLOOKUP($A413,ChapterTable!$1:$1048576,MATCH("최종"&amp;SUBSTITUTE(SUBSTITUTE(F$1,"standard",""),"|Float",""),ChapterTable!$1:$1,0),0),
      VLOOKUP($A413-ChapterTable!$Q$11,ChapterTable!$1:$1048576,MATCH("최종"&amp;SUBSTITUTE(SUBSTITUTE(F$1,"standard",""),"|Float",""),ChapterTable!$1:$1,0),0)*ChapterTable!$Q$14
    ),
  OFFSET(F413,-$B413+IF($L413,1,0),0)*
    (VLOOKUP(SUBSTITUTE(SUBSTITUTE(F$1,"standard",""),"|Float","")&amp;"인게임누적곱배수",ChapterTable!$S:$T,2,0)^D413
    +VLOOKUP(SUBSTITUTE(SUBSTITUTE(F$1,"standard",""),"|Float","")&amp;"인게임누적합배수",ChapterTable!$S:$T,2,0)*D413)
  )
  )
  )
)</f>
        <v>3075.46875</v>
      </c>
      <c r="G413" t="s">
        <v>76</v>
      </c>
      <c r="J413" t="str">
        <f>IF(ISBLANK(I413),"",
IFERROR(VLOOKUP(I413,[1]StringTable!$1:$1048576,MATCH([1]StringTable!$B$1,[1]StringTable!$1:$1,0),0),
IFERROR(VLOOKUP(I413,[1]InApkStringTable!$1:$1048576,MATCH([1]InApkStringTable!$B$1,[1]InApkStringTable!$1:$1,0),0),
"스트링없음")))</f>
        <v/>
      </c>
      <c r="L413" t="b">
        <v>0</v>
      </c>
      <c r="M413" t="s">
        <v>24</v>
      </c>
      <c r="N413" t="str">
        <f>IF(ISBLANK(M413),"",IF(ISERROR(VLOOKUP(M413,MapTable!$A:$A,1,0)),"맵없음",""))</f>
        <v/>
      </c>
      <c r="O413">
        <f t="shared" si="25"/>
        <v>2</v>
      </c>
      <c r="Q413">
        <f t="shared" si="26"/>
        <v>2</v>
      </c>
      <c r="R413" t="b">
        <f t="shared" ca="1" si="27"/>
        <v>0</v>
      </c>
      <c r="T413" t="b">
        <f t="shared" ca="1" si="28"/>
        <v>0</v>
      </c>
      <c r="V413" t="str">
        <f>IF(ISBLANK(U413),"",IF(ISERROR(VLOOKUP(U413,MapTable!$A:$A,1,0)),"맵없음",""))</f>
        <v/>
      </c>
      <c r="X413" t="str">
        <f>IF(ISBLANK(W413),"",
IF(ISERROR(FIND(",",W413)),
  IF(ISERROR(VLOOKUP(W413,MapTable!$A:$A,1,0)),"맵없음",
  ""),
IF(ISERROR(FIND(",",W413,FIND(",",W413)+1)),
  IF(OR(ISERROR(VLOOKUP(LEFT(W413,FIND(",",W413)-1),MapTable!$A:$A,1,0)),ISERROR(VLOOKUP(TRIM(MID(W413,FIND(",",W413)+1,999)),MapTable!$A:$A,1,0))),"맵없음",
  ""),
IF(ISERROR(FIND(",",W413,FIND(",",W413,FIND(",",W413)+1)+1)),
  IF(OR(ISERROR(VLOOKUP(LEFT(W413,FIND(",",W413)-1),MapTable!$A:$A,1,0)),ISERROR(VLOOKUP(TRIM(MID(W413,FIND(",",W413)+1,FIND(",",W413,FIND(",",W413)+1)-FIND(",",W413)-1)),MapTable!$A:$A,1,0)),ISERROR(VLOOKUP(TRIM(MID(W413,FIND(",",W413,FIND(",",W413)+1)+1,999)),MapTable!$A:$A,1,0))),"맵없음",
  ""),
IF(ISERROR(FIND(",",W413,FIND(",",W413,FIND(",",W413,FIND(",",W413)+1)+1)+1)),
  IF(OR(ISERROR(VLOOKUP(LEFT(W413,FIND(",",W413)-1),MapTable!$A:$A,1,0)),ISERROR(VLOOKUP(TRIM(MID(W413,FIND(",",W413)+1,FIND(",",W413,FIND(",",W413)+1)-FIND(",",W413)-1)),MapTable!$A:$A,1,0)),ISERROR(VLOOKUP(TRIM(MID(W413,FIND(",",W413,FIND(",",W413)+1)+1,FIND(",",W413,FIND(",",W413,FIND(",",W413)+1)+1)-FIND(",",W413,FIND(",",W413)+1)-1)),MapTable!$A:$A,1,0)),ISERROR(VLOOKUP(TRIM(MID(W413,FIND(",",W413,FIND(",",W413,FIND(",",W413)+1)+1)+1,999)),MapTable!$A:$A,1,0))),"맵없음",
  ""),
)))))</f>
        <v/>
      </c>
      <c r="AC413" t="str">
        <f>IF(ISBLANK(AB413),"",IF(ISERROR(VLOOKUP(AB413,[3]DropTable!$A:$A,1,0)),"드랍없음",""))</f>
        <v/>
      </c>
      <c r="AE413" t="str">
        <f>IF(ISBLANK(AD413),"",IF(ISERROR(VLOOKUP(AD413,[3]DropTable!$A:$A,1,0)),"드랍없음",""))</f>
        <v/>
      </c>
      <c r="AG413">
        <v>9.8000000000000007</v>
      </c>
      <c r="AH413">
        <v>1</v>
      </c>
    </row>
    <row r="414" spans="1:34" x14ac:dyDescent="0.3">
      <c r="A414">
        <v>9</v>
      </c>
      <c r="B414">
        <v>17</v>
      </c>
      <c r="C414">
        <f>IF(OR($L414=TRUE,$A414=0,MOD($A414,ChapterTable!$S$20)&lt;&gt;0),
MAX(0,INT(($B414+ChapterTable!$Q$26+VLOOKUP(SUBSTITUTE(C$1,"성장단계","")&amp;"단계오프셋",ChapterTable!$S:$T,2,0))/ChapterTable!$Q$23)),
MAX(0,INT(($B414+ChapterTable!$S$26+VLOOKUP(SUBSTITUTE(C$1,"성장단계","")&amp;"보스단계오프셋",ChapterTable!$S:$T,2,0))/ChapterTable!$S$23)))</f>
        <v>2</v>
      </c>
      <c r="D414">
        <f>IF(OR($L414=TRUE,$A414=0,MOD($A414,ChapterTable!$S$20)&lt;&gt;0),
MAX(0,INT(($B414+ChapterTable!$Q$26+VLOOKUP(SUBSTITUTE(D$1,"성장단계","")&amp;"단계오프셋",ChapterTable!$S:$T,2,0))/ChapterTable!$Q$23)),
MAX(0,INT(($B414+ChapterTable!$S$26+VLOOKUP(SUBSTITUTE(D$1,"성장단계","")&amp;"보스단계오프셋",ChapterTable!$S:$T,2,0))/ChapterTable!$S$23)))</f>
        <v>1</v>
      </c>
      <c r="E414" s="1">
        <f ca="1">IF(AND($A414=0,$B414=1),
    VLOOKUP(1,ChapterTable!$1:$1048576,MATCH("최종"&amp;SUBSTITUTE(SUBSTITUTE(E$1,"standard",""),"|Float",""),ChapterTable!$1:$1,0),0)*ChapterTable!$Q$17,
  IF(AND($A414=0,$B414=0),
    E415,
  IF($B414=0,
    VLOOKUP($A414,ChapterTable!$1:$1048576,MATCH("최종"&amp;SUBSTITUTE(SUBSTITUTE(E$1,"standard",""),"|Float",""),ChapterTable!$1:$1,0),0),
  IF($B414=1,
    IF($L414=FALSE,
      VLOOKUP($A414,ChapterTable!$1:$1048576,MATCH("최종"&amp;SUBSTITUTE(SUBSTITUTE(E$1,"standard",""),"|Float",""),ChapterTable!$1:$1,0),0),
      VLOOKUP($A414-ChapterTable!$Q$11,ChapterTable!$1:$1048576,MATCH("최종"&amp;SUBSTITUTE(SUBSTITUTE(E$1,"standard",""),"|Float",""),ChapterTable!$1:$1,0),0)*ChapterTable!$Q$14
    ),
  OFFSET(E414,-$B414+IF($L414,1,0),0)*
    (VLOOKUP(SUBSTITUTE(SUBSTITUTE(E$1,"standard",""),"|Float","")&amp;"인게임누적곱배수",ChapterTable!$S:$T,2,0)^C414
    +VLOOKUP(SUBSTITUTE(SUBSTITUTE(E$1,"standard",""),"|Float","")&amp;"인게임누적합배수",ChapterTable!$S:$T,2,0)*C414)
  )
  )
  )
)</f>
        <v>7842.4453125</v>
      </c>
      <c r="F414" s="1">
        <f ca="1">IF(AND($A414=0,$B414=1),
    VLOOKUP(1,ChapterTable!$1:$1048576,MATCH("최종"&amp;SUBSTITUTE(SUBSTITUTE(F$1,"standard",""),"|Float",""),ChapterTable!$1:$1,0),0)*ChapterTable!$Q$17,
  IF(AND($A414=0,$B414=0),
    F415,
  IF($B414=0,
    VLOOKUP($A414,ChapterTable!$1:$1048576,MATCH("최종"&amp;SUBSTITUTE(SUBSTITUTE(F$1,"standard",""),"|Float",""),ChapterTable!$1:$1,0),0),
  IF($B414=1,
    IF($L414=FALSE,
      VLOOKUP($A414,ChapterTable!$1:$1048576,MATCH("최종"&amp;SUBSTITUTE(SUBSTITUTE(F$1,"standard",""),"|Float",""),ChapterTable!$1:$1,0),0),
      VLOOKUP($A414-ChapterTable!$Q$11,ChapterTable!$1:$1048576,MATCH("최종"&amp;SUBSTITUTE(SUBSTITUTE(F$1,"standard",""),"|Float",""),ChapterTable!$1:$1,0),0)*ChapterTable!$Q$14
    ),
  OFFSET(F414,-$B414+IF($L414,1,0),0)*
    (VLOOKUP(SUBSTITUTE(SUBSTITUTE(F$1,"standard",""),"|Float","")&amp;"인게임누적곱배수",ChapterTable!$S:$T,2,0)^D414
    +VLOOKUP(SUBSTITUTE(SUBSTITUTE(F$1,"standard",""),"|Float","")&amp;"인게임누적합배수",ChapterTable!$S:$T,2,0)*D414)
  )
  )
  )
)</f>
        <v>3075.46875</v>
      </c>
      <c r="G414" t="s">
        <v>76</v>
      </c>
      <c r="J414" t="str">
        <f>IF(ISBLANK(I414),"",
IFERROR(VLOOKUP(I414,[1]StringTable!$1:$1048576,MATCH([1]StringTable!$B$1,[1]StringTable!$1:$1,0),0),
IFERROR(VLOOKUP(I414,[1]InApkStringTable!$1:$1048576,MATCH([1]InApkStringTable!$B$1,[1]InApkStringTable!$1:$1,0),0),
"스트링없음")))</f>
        <v/>
      </c>
      <c r="L414" t="b">
        <v>0</v>
      </c>
      <c r="M414" t="s">
        <v>24</v>
      </c>
      <c r="N414" t="str">
        <f>IF(ISBLANK(M414),"",IF(ISERROR(VLOOKUP(M414,MapTable!$A:$A,1,0)),"맵없음",""))</f>
        <v/>
      </c>
      <c r="O414">
        <f t="shared" si="25"/>
        <v>2</v>
      </c>
      <c r="Q414">
        <f t="shared" si="26"/>
        <v>2</v>
      </c>
      <c r="R414" t="b">
        <f t="shared" ca="1" si="27"/>
        <v>0</v>
      </c>
      <c r="T414" t="b">
        <f t="shared" ca="1" si="28"/>
        <v>0</v>
      </c>
      <c r="V414" t="str">
        <f>IF(ISBLANK(U414),"",IF(ISERROR(VLOOKUP(U414,MapTable!$A:$A,1,0)),"맵없음",""))</f>
        <v/>
      </c>
      <c r="X414" t="str">
        <f>IF(ISBLANK(W414),"",
IF(ISERROR(FIND(",",W414)),
  IF(ISERROR(VLOOKUP(W414,MapTable!$A:$A,1,0)),"맵없음",
  ""),
IF(ISERROR(FIND(",",W414,FIND(",",W414)+1)),
  IF(OR(ISERROR(VLOOKUP(LEFT(W414,FIND(",",W414)-1),MapTable!$A:$A,1,0)),ISERROR(VLOOKUP(TRIM(MID(W414,FIND(",",W414)+1,999)),MapTable!$A:$A,1,0))),"맵없음",
  ""),
IF(ISERROR(FIND(",",W414,FIND(",",W414,FIND(",",W414)+1)+1)),
  IF(OR(ISERROR(VLOOKUP(LEFT(W414,FIND(",",W414)-1),MapTable!$A:$A,1,0)),ISERROR(VLOOKUP(TRIM(MID(W414,FIND(",",W414)+1,FIND(",",W414,FIND(",",W414)+1)-FIND(",",W414)-1)),MapTable!$A:$A,1,0)),ISERROR(VLOOKUP(TRIM(MID(W414,FIND(",",W414,FIND(",",W414)+1)+1,999)),MapTable!$A:$A,1,0))),"맵없음",
  ""),
IF(ISERROR(FIND(",",W414,FIND(",",W414,FIND(",",W414,FIND(",",W414)+1)+1)+1)),
  IF(OR(ISERROR(VLOOKUP(LEFT(W414,FIND(",",W414)-1),MapTable!$A:$A,1,0)),ISERROR(VLOOKUP(TRIM(MID(W414,FIND(",",W414)+1,FIND(",",W414,FIND(",",W414)+1)-FIND(",",W414)-1)),MapTable!$A:$A,1,0)),ISERROR(VLOOKUP(TRIM(MID(W414,FIND(",",W414,FIND(",",W414)+1)+1,FIND(",",W414,FIND(",",W414,FIND(",",W414)+1)+1)-FIND(",",W414,FIND(",",W414)+1)-1)),MapTable!$A:$A,1,0)),ISERROR(VLOOKUP(TRIM(MID(W414,FIND(",",W414,FIND(",",W414,FIND(",",W414)+1)+1)+1,999)),MapTable!$A:$A,1,0))),"맵없음",
  ""),
)))))</f>
        <v/>
      </c>
      <c r="AC414" t="str">
        <f>IF(ISBLANK(AB414),"",IF(ISERROR(VLOOKUP(AB414,[3]DropTable!$A:$A,1,0)),"드랍없음",""))</f>
        <v/>
      </c>
      <c r="AE414" t="str">
        <f>IF(ISBLANK(AD414),"",IF(ISERROR(VLOOKUP(AD414,[3]DropTable!$A:$A,1,0)),"드랍없음",""))</f>
        <v/>
      </c>
      <c r="AG414">
        <v>9.8000000000000007</v>
      </c>
      <c r="AH414">
        <v>1</v>
      </c>
    </row>
    <row r="415" spans="1:34" x14ac:dyDescent="0.3">
      <c r="A415">
        <v>9</v>
      </c>
      <c r="B415">
        <v>18</v>
      </c>
      <c r="C415">
        <f>IF(OR($L415=TRUE,$A415=0,MOD($A415,ChapterTable!$S$20)&lt;&gt;0),
MAX(0,INT(($B415+ChapterTable!$Q$26+VLOOKUP(SUBSTITUTE(C$1,"성장단계","")&amp;"단계오프셋",ChapterTable!$S:$T,2,0))/ChapterTable!$Q$23)),
MAX(0,INT(($B415+ChapterTable!$S$26+VLOOKUP(SUBSTITUTE(C$1,"성장단계","")&amp;"보스단계오프셋",ChapterTable!$S:$T,2,0))/ChapterTable!$S$23)))</f>
        <v>2</v>
      </c>
      <c r="D415">
        <f>IF(OR($L415=TRUE,$A415=0,MOD($A415,ChapterTable!$S$20)&lt;&gt;0),
MAX(0,INT(($B415+ChapterTable!$Q$26+VLOOKUP(SUBSTITUTE(D$1,"성장단계","")&amp;"단계오프셋",ChapterTable!$S:$T,2,0))/ChapterTable!$Q$23)),
MAX(0,INT(($B415+ChapterTable!$S$26+VLOOKUP(SUBSTITUTE(D$1,"성장단계","")&amp;"보스단계오프셋",ChapterTable!$S:$T,2,0))/ChapterTable!$S$23)))</f>
        <v>1</v>
      </c>
      <c r="E415" s="1">
        <f ca="1">IF(AND($A415=0,$B415=1),
    VLOOKUP(1,ChapterTable!$1:$1048576,MATCH("최종"&amp;SUBSTITUTE(SUBSTITUTE(E$1,"standard",""),"|Float",""),ChapterTable!$1:$1,0),0)*ChapterTable!$Q$17,
  IF(AND($A415=0,$B415=0),
    E416,
  IF($B415=0,
    VLOOKUP($A415,ChapterTable!$1:$1048576,MATCH("최종"&amp;SUBSTITUTE(SUBSTITUTE(E$1,"standard",""),"|Float",""),ChapterTable!$1:$1,0),0),
  IF($B415=1,
    IF($L415=FALSE,
      VLOOKUP($A415,ChapterTable!$1:$1048576,MATCH("최종"&amp;SUBSTITUTE(SUBSTITUTE(E$1,"standard",""),"|Float",""),ChapterTable!$1:$1,0),0),
      VLOOKUP($A415-ChapterTable!$Q$11,ChapterTable!$1:$1048576,MATCH("최종"&amp;SUBSTITUTE(SUBSTITUTE(E$1,"standard",""),"|Float",""),ChapterTable!$1:$1,0),0)*ChapterTable!$Q$14
    ),
  OFFSET(E415,-$B415+IF($L415,1,0),0)*
    (VLOOKUP(SUBSTITUTE(SUBSTITUTE(E$1,"standard",""),"|Float","")&amp;"인게임누적곱배수",ChapterTable!$S:$T,2,0)^C415
    +VLOOKUP(SUBSTITUTE(SUBSTITUTE(E$1,"standard",""),"|Float","")&amp;"인게임누적합배수",ChapterTable!$S:$T,2,0)*C415)
  )
  )
  )
)</f>
        <v>7842.4453125</v>
      </c>
      <c r="F415" s="1">
        <f ca="1">IF(AND($A415=0,$B415=1),
    VLOOKUP(1,ChapterTable!$1:$1048576,MATCH("최종"&amp;SUBSTITUTE(SUBSTITUTE(F$1,"standard",""),"|Float",""),ChapterTable!$1:$1,0),0)*ChapterTable!$Q$17,
  IF(AND($A415=0,$B415=0),
    F416,
  IF($B415=0,
    VLOOKUP($A415,ChapterTable!$1:$1048576,MATCH("최종"&amp;SUBSTITUTE(SUBSTITUTE(F$1,"standard",""),"|Float",""),ChapterTable!$1:$1,0),0),
  IF($B415=1,
    IF($L415=FALSE,
      VLOOKUP($A415,ChapterTable!$1:$1048576,MATCH("최종"&amp;SUBSTITUTE(SUBSTITUTE(F$1,"standard",""),"|Float",""),ChapterTable!$1:$1,0),0),
      VLOOKUP($A415-ChapterTable!$Q$11,ChapterTable!$1:$1048576,MATCH("최종"&amp;SUBSTITUTE(SUBSTITUTE(F$1,"standard",""),"|Float",""),ChapterTable!$1:$1,0),0)*ChapterTable!$Q$14
    ),
  OFFSET(F415,-$B415+IF($L415,1,0),0)*
    (VLOOKUP(SUBSTITUTE(SUBSTITUTE(F$1,"standard",""),"|Float","")&amp;"인게임누적곱배수",ChapterTable!$S:$T,2,0)^D415
    +VLOOKUP(SUBSTITUTE(SUBSTITUTE(F$1,"standard",""),"|Float","")&amp;"인게임누적합배수",ChapterTable!$S:$T,2,0)*D415)
  )
  )
  )
)</f>
        <v>3075.46875</v>
      </c>
      <c r="G415" t="s">
        <v>76</v>
      </c>
      <c r="J415" t="str">
        <f>IF(ISBLANK(I415),"",
IFERROR(VLOOKUP(I415,[1]StringTable!$1:$1048576,MATCH([1]StringTable!$B$1,[1]StringTable!$1:$1,0),0),
IFERROR(VLOOKUP(I415,[1]InApkStringTable!$1:$1048576,MATCH([1]InApkStringTable!$B$1,[1]InApkStringTable!$1:$1,0),0),
"스트링없음")))</f>
        <v/>
      </c>
      <c r="L415" t="b">
        <v>0</v>
      </c>
      <c r="M415" t="s">
        <v>24</v>
      </c>
      <c r="N415" t="str">
        <f>IF(ISBLANK(M415),"",IF(ISERROR(VLOOKUP(M415,MapTable!$A:$A,1,0)),"맵없음",""))</f>
        <v/>
      </c>
      <c r="O415">
        <f t="shared" si="25"/>
        <v>2</v>
      </c>
      <c r="Q415">
        <f t="shared" si="26"/>
        <v>2</v>
      </c>
      <c r="R415" t="b">
        <f t="shared" ca="1" si="27"/>
        <v>0</v>
      </c>
      <c r="T415" t="b">
        <f t="shared" ca="1" si="28"/>
        <v>0</v>
      </c>
      <c r="V415" t="str">
        <f>IF(ISBLANK(U415),"",IF(ISERROR(VLOOKUP(U415,MapTable!$A:$A,1,0)),"맵없음",""))</f>
        <v/>
      </c>
      <c r="X415" t="str">
        <f>IF(ISBLANK(W415),"",
IF(ISERROR(FIND(",",W415)),
  IF(ISERROR(VLOOKUP(W415,MapTable!$A:$A,1,0)),"맵없음",
  ""),
IF(ISERROR(FIND(",",W415,FIND(",",W415)+1)),
  IF(OR(ISERROR(VLOOKUP(LEFT(W415,FIND(",",W415)-1),MapTable!$A:$A,1,0)),ISERROR(VLOOKUP(TRIM(MID(W415,FIND(",",W415)+1,999)),MapTable!$A:$A,1,0))),"맵없음",
  ""),
IF(ISERROR(FIND(",",W415,FIND(",",W415,FIND(",",W415)+1)+1)),
  IF(OR(ISERROR(VLOOKUP(LEFT(W415,FIND(",",W415)-1),MapTable!$A:$A,1,0)),ISERROR(VLOOKUP(TRIM(MID(W415,FIND(",",W415)+1,FIND(",",W415,FIND(",",W415)+1)-FIND(",",W415)-1)),MapTable!$A:$A,1,0)),ISERROR(VLOOKUP(TRIM(MID(W415,FIND(",",W415,FIND(",",W415)+1)+1,999)),MapTable!$A:$A,1,0))),"맵없음",
  ""),
IF(ISERROR(FIND(",",W415,FIND(",",W415,FIND(",",W415,FIND(",",W415)+1)+1)+1)),
  IF(OR(ISERROR(VLOOKUP(LEFT(W415,FIND(",",W415)-1),MapTable!$A:$A,1,0)),ISERROR(VLOOKUP(TRIM(MID(W415,FIND(",",W415)+1,FIND(",",W415,FIND(",",W415)+1)-FIND(",",W415)-1)),MapTable!$A:$A,1,0)),ISERROR(VLOOKUP(TRIM(MID(W415,FIND(",",W415,FIND(",",W415)+1)+1,FIND(",",W415,FIND(",",W415,FIND(",",W415)+1)+1)-FIND(",",W415,FIND(",",W415)+1)-1)),MapTable!$A:$A,1,0)),ISERROR(VLOOKUP(TRIM(MID(W415,FIND(",",W415,FIND(",",W415,FIND(",",W415)+1)+1)+1,999)),MapTable!$A:$A,1,0))),"맵없음",
  ""),
)))))</f>
        <v/>
      </c>
      <c r="AC415" t="str">
        <f>IF(ISBLANK(AB415),"",IF(ISERROR(VLOOKUP(AB415,[3]DropTable!$A:$A,1,0)),"드랍없음",""))</f>
        <v/>
      </c>
      <c r="AE415" t="str">
        <f>IF(ISBLANK(AD415),"",IF(ISERROR(VLOOKUP(AD415,[3]DropTable!$A:$A,1,0)),"드랍없음",""))</f>
        <v/>
      </c>
      <c r="AG415">
        <v>9.8000000000000007</v>
      </c>
      <c r="AH415">
        <v>1</v>
      </c>
    </row>
    <row r="416" spans="1:34" x14ac:dyDescent="0.3">
      <c r="A416">
        <v>9</v>
      </c>
      <c r="B416">
        <v>19</v>
      </c>
      <c r="C416">
        <f>IF(OR($L416=TRUE,$A416=0,MOD($A416,ChapterTable!$S$20)&lt;&gt;0),
MAX(0,INT(($B416+ChapterTable!$Q$26+VLOOKUP(SUBSTITUTE(C$1,"성장단계","")&amp;"단계오프셋",ChapterTable!$S:$T,2,0))/ChapterTable!$Q$23)),
MAX(0,INT(($B416+ChapterTable!$S$26+VLOOKUP(SUBSTITUTE(C$1,"성장단계","")&amp;"보스단계오프셋",ChapterTable!$S:$T,2,0))/ChapterTable!$S$23)))</f>
        <v>2</v>
      </c>
      <c r="D416">
        <f>IF(OR($L416=TRUE,$A416=0,MOD($A416,ChapterTable!$S$20)&lt;&gt;0),
MAX(0,INT(($B416+ChapterTable!$Q$26+VLOOKUP(SUBSTITUTE(D$1,"성장단계","")&amp;"단계오프셋",ChapterTable!$S:$T,2,0))/ChapterTable!$Q$23)),
MAX(0,INT(($B416+ChapterTable!$S$26+VLOOKUP(SUBSTITUTE(D$1,"성장단계","")&amp;"보스단계오프셋",ChapterTable!$S:$T,2,0))/ChapterTable!$S$23)))</f>
        <v>1</v>
      </c>
      <c r="E416" s="1">
        <f ca="1">IF(AND($A416=0,$B416=1),
    VLOOKUP(1,ChapterTable!$1:$1048576,MATCH("최종"&amp;SUBSTITUTE(SUBSTITUTE(E$1,"standard",""),"|Float",""),ChapterTable!$1:$1,0),0)*ChapterTable!$Q$17,
  IF(AND($A416=0,$B416=0),
    E417,
  IF($B416=0,
    VLOOKUP($A416,ChapterTable!$1:$1048576,MATCH("최종"&amp;SUBSTITUTE(SUBSTITUTE(E$1,"standard",""),"|Float",""),ChapterTable!$1:$1,0),0),
  IF($B416=1,
    IF($L416=FALSE,
      VLOOKUP($A416,ChapterTable!$1:$1048576,MATCH("최종"&amp;SUBSTITUTE(SUBSTITUTE(E$1,"standard",""),"|Float",""),ChapterTable!$1:$1,0),0),
      VLOOKUP($A416-ChapterTable!$Q$11,ChapterTable!$1:$1048576,MATCH("최종"&amp;SUBSTITUTE(SUBSTITUTE(E$1,"standard",""),"|Float",""),ChapterTable!$1:$1,0),0)*ChapterTable!$Q$14
    ),
  OFFSET(E416,-$B416+IF($L416,1,0),0)*
    (VLOOKUP(SUBSTITUTE(SUBSTITUTE(E$1,"standard",""),"|Float","")&amp;"인게임누적곱배수",ChapterTable!$S:$T,2,0)^C416
    +VLOOKUP(SUBSTITUTE(SUBSTITUTE(E$1,"standard",""),"|Float","")&amp;"인게임누적합배수",ChapterTable!$S:$T,2,0)*C416)
  )
  )
  )
)</f>
        <v>7842.4453125</v>
      </c>
      <c r="F416" s="1">
        <f ca="1">IF(AND($A416=0,$B416=1),
    VLOOKUP(1,ChapterTable!$1:$1048576,MATCH("최종"&amp;SUBSTITUTE(SUBSTITUTE(F$1,"standard",""),"|Float",""),ChapterTable!$1:$1,0),0)*ChapterTable!$Q$17,
  IF(AND($A416=0,$B416=0),
    F417,
  IF($B416=0,
    VLOOKUP($A416,ChapterTable!$1:$1048576,MATCH("최종"&amp;SUBSTITUTE(SUBSTITUTE(F$1,"standard",""),"|Float",""),ChapterTable!$1:$1,0),0),
  IF($B416=1,
    IF($L416=FALSE,
      VLOOKUP($A416,ChapterTable!$1:$1048576,MATCH("최종"&amp;SUBSTITUTE(SUBSTITUTE(F$1,"standard",""),"|Float",""),ChapterTable!$1:$1,0),0),
      VLOOKUP($A416-ChapterTable!$Q$11,ChapterTable!$1:$1048576,MATCH("최종"&amp;SUBSTITUTE(SUBSTITUTE(F$1,"standard",""),"|Float",""),ChapterTable!$1:$1,0),0)*ChapterTable!$Q$14
    ),
  OFFSET(F416,-$B416+IF($L416,1,0),0)*
    (VLOOKUP(SUBSTITUTE(SUBSTITUTE(F$1,"standard",""),"|Float","")&amp;"인게임누적곱배수",ChapterTable!$S:$T,2,0)^D416
    +VLOOKUP(SUBSTITUTE(SUBSTITUTE(F$1,"standard",""),"|Float","")&amp;"인게임누적합배수",ChapterTable!$S:$T,2,0)*D416)
  )
  )
  )
)</f>
        <v>3075.46875</v>
      </c>
      <c r="G416" t="s">
        <v>76</v>
      </c>
      <c r="J416" t="str">
        <f>IF(ISBLANK(I416),"",
IFERROR(VLOOKUP(I416,[1]StringTable!$1:$1048576,MATCH([1]StringTable!$B$1,[1]StringTable!$1:$1,0),0),
IFERROR(VLOOKUP(I416,[1]InApkStringTable!$1:$1048576,MATCH([1]InApkStringTable!$B$1,[1]InApkStringTable!$1:$1,0),0),
"스트링없음")))</f>
        <v/>
      </c>
      <c r="L416" t="b">
        <v>0</v>
      </c>
      <c r="M416" t="s">
        <v>24</v>
      </c>
      <c r="N416" t="str">
        <f>IF(ISBLANK(M416),"",IF(ISERROR(VLOOKUP(M416,MapTable!$A:$A,1,0)),"맵없음",""))</f>
        <v/>
      </c>
      <c r="O416">
        <f t="shared" si="25"/>
        <v>92</v>
      </c>
      <c r="Q416">
        <f t="shared" si="26"/>
        <v>92</v>
      </c>
      <c r="R416" t="b">
        <f t="shared" ca="1" si="27"/>
        <v>1</v>
      </c>
      <c r="T416" t="b">
        <f t="shared" ca="1" si="28"/>
        <v>1</v>
      </c>
      <c r="V416" t="str">
        <f>IF(ISBLANK(U416),"",IF(ISERROR(VLOOKUP(U416,MapTable!$A:$A,1,0)),"맵없음",""))</f>
        <v/>
      </c>
      <c r="X416" t="str">
        <f>IF(ISBLANK(W416),"",
IF(ISERROR(FIND(",",W416)),
  IF(ISERROR(VLOOKUP(W416,MapTable!$A:$A,1,0)),"맵없음",
  ""),
IF(ISERROR(FIND(",",W416,FIND(",",W416)+1)),
  IF(OR(ISERROR(VLOOKUP(LEFT(W416,FIND(",",W416)-1),MapTable!$A:$A,1,0)),ISERROR(VLOOKUP(TRIM(MID(W416,FIND(",",W416)+1,999)),MapTable!$A:$A,1,0))),"맵없음",
  ""),
IF(ISERROR(FIND(",",W416,FIND(",",W416,FIND(",",W416)+1)+1)),
  IF(OR(ISERROR(VLOOKUP(LEFT(W416,FIND(",",W416)-1),MapTable!$A:$A,1,0)),ISERROR(VLOOKUP(TRIM(MID(W416,FIND(",",W416)+1,FIND(",",W416,FIND(",",W416)+1)-FIND(",",W416)-1)),MapTable!$A:$A,1,0)),ISERROR(VLOOKUP(TRIM(MID(W416,FIND(",",W416,FIND(",",W416)+1)+1,999)),MapTable!$A:$A,1,0))),"맵없음",
  ""),
IF(ISERROR(FIND(",",W416,FIND(",",W416,FIND(",",W416,FIND(",",W416)+1)+1)+1)),
  IF(OR(ISERROR(VLOOKUP(LEFT(W416,FIND(",",W416)-1),MapTable!$A:$A,1,0)),ISERROR(VLOOKUP(TRIM(MID(W416,FIND(",",W416)+1,FIND(",",W416,FIND(",",W416)+1)-FIND(",",W416)-1)),MapTable!$A:$A,1,0)),ISERROR(VLOOKUP(TRIM(MID(W416,FIND(",",W416,FIND(",",W416)+1)+1,FIND(",",W416,FIND(",",W416,FIND(",",W416)+1)+1)-FIND(",",W416,FIND(",",W416)+1)-1)),MapTable!$A:$A,1,0)),ISERROR(VLOOKUP(TRIM(MID(W416,FIND(",",W416,FIND(",",W416,FIND(",",W416)+1)+1)+1,999)),MapTable!$A:$A,1,0))),"맵없음",
  ""),
)))))</f>
        <v/>
      </c>
      <c r="AC416" t="str">
        <f>IF(ISBLANK(AB416),"",IF(ISERROR(VLOOKUP(AB416,[3]DropTable!$A:$A,1,0)),"드랍없음",""))</f>
        <v/>
      </c>
      <c r="AE416" t="str">
        <f>IF(ISBLANK(AD416),"",IF(ISERROR(VLOOKUP(AD416,[3]DropTable!$A:$A,1,0)),"드랍없음",""))</f>
        <v/>
      </c>
      <c r="AG416">
        <v>9.8000000000000007</v>
      </c>
      <c r="AH416">
        <v>1</v>
      </c>
    </row>
    <row r="417" spans="1:34" x14ac:dyDescent="0.3">
      <c r="A417">
        <v>9</v>
      </c>
      <c r="B417">
        <v>20</v>
      </c>
      <c r="C417">
        <f>IF(OR($L417=TRUE,$A417=0,MOD($A417,ChapterTable!$S$20)&lt;&gt;0),
MAX(0,INT(($B417+ChapterTable!$Q$26+VLOOKUP(SUBSTITUTE(C$1,"성장단계","")&amp;"단계오프셋",ChapterTable!$S:$T,2,0))/ChapterTable!$Q$23)),
MAX(0,INT(($B417+ChapterTable!$S$26+VLOOKUP(SUBSTITUTE(C$1,"성장단계","")&amp;"보스단계오프셋",ChapterTable!$S:$T,2,0))/ChapterTable!$S$23)))</f>
        <v>2</v>
      </c>
      <c r="D417">
        <f>IF(OR($L417=TRUE,$A417=0,MOD($A417,ChapterTable!$S$20)&lt;&gt;0),
MAX(0,INT(($B417+ChapterTable!$Q$26+VLOOKUP(SUBSTITUTE(D$1,"성장단계","")&amp;"단계오프셋",ChapterTable!$S:$T,2,0))/ChapterTable!$Q$23)),
MAX(0,INT(($B417+ChapterTable!$S$26+VLOOKUP(SUBSTITUTE(D$1,"성장단계","")&amp;"보스단계오프셋",ChapterTable!$S:$T,2,0))/ChapterTable!$S$23)))</f>
        <v>1</v>
      </c>
      <c r="E417" s="1">
        <f ca="1">IF(AND($A417=0,$B417=1),
    VLOOKUP(1,ChapterTable!$1:$1048576,MATCH("최종"&amp;SUBSTITUTE(SUBSTITUTE(E$1,"standard",""),"|Float",""),ChapterTable!$1:$1,0),0)*ChapterTable!$Q$17,
  IF(AND($A417=0,$B417=0),
    E418,
  IF($B417=0,
    VLOOKUP($A417,ChapterTable!$1:$1048576,MATCH("최종"&amp;SUBSTITUTE(SUBSTITUTE(E$1,"standard",""),"|Float",""),ChapterTable!$1:$1,0),0),
  IF($B417=1,
    IF($L417=FALSE,
      VLOOKUP($A417,ChapterTable!$1:$1048576,MATCH("최종"&amp;SUBSTITUTE(SUBSTITUTE(E$1,"standard",""),"|Float",""),ChapterTable!$1:$1,0),0),
      VLOOKUP($A417-ChapterTable!$Q$11,ChapterTable!$1:$1048576,MATCH("최종"&amp;SUBSTITUTE(SUBSTITUTE(E$1,"standard",""),"|Float",""),ChapterTable!$1:$1,0),0)*ChapterTable!$Q$14
    ),
  OFFSET(E417,-$B417+IF($L417,1,0),0)*
    (VLOOKUP(SUBSTITUTE(SUBSTITUTE(E$1,"standard",""),"|Float","")&amp;"인게임누적곱배수",ChapterTable!$S:$T,2,0)^C417
    +VLOOKUP(SUBSTITUTE(SUBSTITUTE(E$1,"standard",""),"|Float","")&amp;"인게임누적합배수",ChapterTable!$S:$T,2,0)*C417)
  )
  )
  )
)</f>
        <v>7842.4453125</v>
      </c>
      <c r="F417" s="1">
        <f ca="1">IF(AND($A417=0,$B417=1),
    VLOOKUP(1,ChapterTable!$1:$1048576,MATCH("최종"&amp;SUBSTITUTE(SUBSTITUTE(F$1,"standard",""),"|Float",""),ChapterTable!$1:$1,0),0)*ChapterTable!$Q$17,
  IF(AND($A417=0,$B417=0),
    F418,
  IF($B417=0,
    VLOOKUP($A417,ChapterTable!$1:$1048576,MATCH("최종"&amp;SUBSTITUTE(SUBSTITUTE(F$1,"standard",""),"|Float",""),ChapterTable!$1:$1,0),0),
  IF($B417=1,
    IF($L417=FALSE,
      VLOOKUP($A417,ChapterTable!$1:$1048576,MATCH("최종"&amp;SUBSTITUTE(SUBSTITUTE(F$1,"standard",""),"|Float",""),ChapterTable!$1:$1,0),0),
      VLOOKUP($A417-ChapterTable!$Q$11,ChapterTable!$1:$1048576,MATCH("최종"&amp;SUBSTITUTE(SUBSTITUTE(F$1,"standard",""),"|Float",""),ChapterTable!$1:$1,0),0)*ChapterTable!$Q$14
    ),
  OFFSET(F417,-$B417+IF($L417,1,0),0)*
    (VLOOKUP(SUBSTITUTE(SUBSTITUTE(F$1,"standard",""),"|Float","")&amp;"인게임누적곱배수",ChapterTable!$S:$T,2,0)^D417
    +VLOOKUP(SUBSTITUTE(SUBSTITUTE(F$1,"standard",""),"|Float","")&amp;"인게임누적합배수",ChapterTable!$S:$T,2,0)*D417)
  )
  )
  )
)</f>
        <v>3075.46875</v>
      </c>
      <c r="G417" t="s">
        <v>76</v>
      </c>
      <c r="J417" t="str">
        <f>IF(ISBLANK(I417),"",
IFERROR(VLOOKUP(I417,[1]StringTable!$1:$1048576,MATCH([1]StringTable!$B$1,[1]StringTable!$1:$1,0),0),
IFERROR(VLOOKUP(I417,[1]InApkStringTable!$1:$1048576,MATCH([1]InApkStringTable!$B$1,[1]InApkStringTable!$1:$1,0),0),
"스트링없음")))</f>
        <v/>
      </c>
      <c r="L417" t="b">
        <v>0</v>
      </c>
      <c r="M417" t="s">
        <v>24</v>
      </c>
      <c r="N417" t="str">
        <f>IF(ISBLANK(M417),"",IF(ISERROR(VLOOKUP(M417,MapTable!$A:$A,1,0)),"맵없음",""))</f>
        <v/>
      </c>
      <c r="O417">
        <f t="shared" si="25"/>
        <v>21</v>
      </c>
      <c r="Q417">
        <f t="shared" si="26"/>
        <v>21</v>
      </c>
      <c r="R417" t="b">
        <f t="shared" ca="1" si="27"/>
        <v>0</v>
      </c>
      <c r="T417" t="b">
        <f t="shared" ca="1" si="28"/>
        <v>0</v>
      </c>
      <c r="V417" t="str">
        <f>IF(ISBLANK(U417),"",IF(ISERROR(VLOOKUP(U417,MapTable!$A:$A,1,0)),"맵없음",""))</f>
        <v/>
      </c>
      <c r="X417" t="str">
        <f>IF(ISBLANK(W417),"",
IF(ISERROR(FIND(",",W417)),
  IF(ISERROR(VLOOKUP(W417,MapTable!$A:$A,1,0)),"맵없음",
  ""),
IF(ISERROR(FIND(",",W417,FIND(",",W417)+1)),
  IF(OR(ISERROR(VLOOKUP(LEFT(W417,FIND(",",W417)-1),MapTable!$A:$A,1,0)),ISERROR(VLOOKUP(TRIM(MID(W417,FIND(",",W417)+1,999)),MapTable!$A:$A,1,0))),"맵없음",
  ""),
IF(ISERROR(FIND(",",W417,FIND(",",W417,FIND(",",W417)+1)+1)),
  IF(OR(ISERROR(VLOOKUP(LEFT(W417,FIND(",",W417)-1),MapTable!$A:$A,1,0)),ISERROR(VLOOKUP(TRIM(MID(W417,FIND(",",W417)+1,FIND(",",W417,FIND(",",W417)+1)-FIND(",",W417)-1)),MapTable!$A:$A,1,0)),ISERROR(VLOOKUP(TRIM(MID(W417,FIND(",",W417,FIND(",",W417)+1)+1,999)),MapTable!$A:$A,1,0))),"맵없음",
  ""),
IF(ISERROR(FIND(",",W417,FIND(",",W417,FIND(",",W417,FIND(",",W417)+1)+1)+1)),
  IF(OR(ISERROR(VLOOKUP(LEFT(W417,FIND(",",W417)-1),MapTable!$A:$A,1,0)),ISERROR(VLOOKUP(TRIM(MID(W417,FIND(",",W417)+1,FIND(",",W417,FIND(",",W417)+1)-FIND(",",W417)-1)),MapTable!$A:$A,1,0)),ISERROR(VLOOKUP(TRIM(MID(W417,FIND(",",W417,FIND(",",W417)+1)+1,FIND(",",W417,FIND(",",W417,FIND(",",W417)+1)+1)-FIND(",",W417,FIND(",",W417)+1)-1)),MapTable!$A:$A,1,0)),ISERROR(VLOOKUP(TRIM(MID(W417,FIND(",",W417,FIND(",",W417,FIND(",",W417)+1)+1)+1,999)),MapTable!$A:$A,1,0))),"맵없음",
  ""),
)))))</f>
        <v/>
      </c>
      <c r="AC417" t="str">
        <f>IF(ISBLANK(AB417),"",IF(ISERROR(VLOOKUP(AB417,[3]DropTable!$A:$A,1,0)),"드랍없음",""))</f>
        <v/>
      </c>
      <c r="AE417" t="str">
        <f>IF(ISBLANK(AD417),"",IF(ISERROR(VLOOKUP(AD417,[3]DropTable!$A:$A,1,0)),"드랍없음",""))</f>
        <v/>
      </c>
      <c r="AG417">
        <v>9.8000000000000007</v>
      </c>
      <c r="AH417">
        <v>1</v>
      </c>
    </row>
    <row r="418" spans="1:34" x14ac:dyDescent="0.3">
      <c r="A418">
        <v>9</v>
      </c>
      <c r="B418">
        <v>21</v>
      </c>
      <c r="C418">
        <f>IF(OR($L418=TRUE,$A418=0,MOD($A418,ChapterTable!$S$20)&lt;&gt;0),
MAX(0,INT(($B418+ChapterTable!$Q$26+VLOOKUP(SUBSTITUTE(C$1,"성장단계","")&amp;"단계오프셋",ChapterTable!$S:$T,2,0))/ChapterTable!$Q$23)),
MAX(0,INT(($B418+ChapterTable!$S$26+VLOOKUP(SUBSTITUTE(C$1,"성장단계","")&amp;"보스단계오프셋",ChapterTable!$S:$T,2,0))/ChapterTable!$S$23)))</f>
        <v>2</v>
      </c>
      <c r="D418">
        <f>IF(OR($L418=TRUE,$A418=0,MOD($A418,ChapterTable!$S$20)&lt;&gt;0),
MAX(0,INT(($B418+ChapterTable!$Q$26+VLOOKUP(SUBSTITUTE(D$1,"성장단계","")&amp;"단계오프셋",ChapterTable!$S:$T,2,0))/ChapterTable!$Q$23)),
MAX(0,INT(($B418+ChapterTable!$S$26+VLOOKUP(SUBSTITUTE(D$1,"성장단계","")&amp;"보스단계오프셋",ChapterTable!$S:$T,2,0))/ChapterTable!$S$23)))</f>
        <v>2</v>
      </c>
      <c r="E418" s="1">
        <f ca="1">IF(AND($A418=0,$B418=1),
    VLOOKUP(1,ChapterTable!$1:$1048576,MATCH("최종"&amp;SUBSTITUTE(SUBSTITUTE(E$1,"standard",""),"|Float",""),ChapterTable!$1:$1,0),0)*ChapterTable!$Q$17,
  IF(AND($A418=0,$B418=0),
    E419,
  IF($B418=0,
    VLOOKUP($A418,ChapterTable!$1:$1048576,MATCH("최종"&amp;SUBSTITUTE(SUBSTITUTE(E$1,"standard",""),"|Float",""),ChapterTable!$1:$1,0),0),
  IF($B418=1,
    IF($L418=FALSE,
      VLOOKUP($A418,ChapterTable!$1:$1048576,MATCH("최종"&amp;SUBSTITUTE(SUBSTITUTE(E$1,"standard",""),"|Float",""),ChapterTable!$1:$1,0),0),
      VLOOKUP($A418-ChapterTable!$Q$11,ChapterTable!$1:$1048576,MATCH("최종"&amp;SUBSTITUTE(SUBSTITUTE(E$1,"standard",""),"|Float",""),ChapterTable!$1:$1,0),0)*ChapterTable!$Q$14
    ),
  OFFSET(E418,-$B418+IF($L418,1,0),0)*
    (VLOOKUP(SUBSTITUTE(SUBSTITUTE(E$1,"standard",""),"|Float","")&amp;"인게임누적곱배수",ChapterTable!$S:$T,2,0)^C418
    +VLOOKUP(SUBSTITUTE(SUBSTITUTE(E$1,"standard",""),"|Float","")&amp;"인게임누적합배수",ChapterTable!$S:$T,2,0)*C418)
  )
  )
  )
)</f>
        <v>7842.4453125</v>
      </c>
      <c r="F418" s="1">
        <f ca="1">IF(AND($A418=0,$B418=1),
    VLOOKUP(1,ChapterTable!$1:$1048576,MATCH("최종"&amp;SUBSTITUTE(SUBSTITUTE(F$1,"standard",""),"|Float",""),ChapterTable!$1:$1,0),0)*ChapterTable!$Q$17,
  IF(AND($A418=0,$B418=0),
    F419,
  IF($B418=0,
    VLOOKUP($A418,ChapterTable!$1:$1048576,MATCH("최종"&amp;SUBSTITUTE(SUBSTITUTE(F$1,"standard",""),"|Float",""),ChapterTable!$1:$1,0),0),
  IF($B418=1,
    IF($L418=FALSE,
      VLOOKUP($A418,ChapterTable!$1:$1048576,MATCH("최종"&amp;SUBSTITUTE(SUBSTITUTE(F$1,"standard",""),"|Float",""),ChapterTable!$1:$1,0),0),
      VLOOKUP($A418-ChapterTable!$Q$11,ChapterTable!$1:$1048576,MATCH("최종"&amp;SUBSTITUTE(SUBSTITUTE(F$1,"standard",""),"|Float",""),ChapterTable!$1:$1,0),0)*ChapterTable!$Q$14
    ),
  OFFSET(F418,-$B418+IF($L418,1,0),0)*
    (VLOOKUP(SUBSTITUTE(SUBSTITUTE(F$1,"standard",""),"|Float","")&amp;"인게임누적곱배수",ChapterTable!$S:$T,2,0)^D418
    +VLOOKUP(SUBSTITUTE(SUBSTITUTE(F$1,"standard",""),"|Float","")&amp;"인게임누적합배수",ChapterTable!$S:$T,2,0)*D418)
  )
  )
  )
)</f>
        <v>3588.0468749999995</v>
      </c>
      <c r="G418" t="s">
        <v>76</v>
      </c>
      <c r="J418" t="str">
        <f>IF(ISBLANK(I418),"",
IFERROR(VLOOKUP(I418,[1]StringTable!$1:$1048576,MATCH([1]StringTable!$B$1,[1]StringTable!$1:$1,0),0),
IFERROR(VLOOKUP(I418,[1]InApkStringTable!$1:$1048576,MATCH([1]InApkStringTable!$B$1,[1]InApkStringTable!$1:$1,0),0),
"스트링없음")))</f>
        <v/>
      </c>
      <c r="L418" t="b">
        <v>0</v>
      </c>
      <c r="M418" t="s">
        <v>24</v>
      </c>
      <c r="N418" t="str">
        <f>IF(ISBLANK(M418),"",IF(ISERROR(VLOOKUP(M418,MapTable!$A:$A,1,0)),"맵없음",""))</f>
        <v/>
      </c>
      <c r="O418">
        <f t="shared" si="25"/>
        <v>3</v>
      </c>
      <c r="Q418">
        <f t="shared" si="26"/>
        <v>3</v>
      </c>
      <c r="R418" t="b">
        <f t="shared" ca="1" si="27"/>
        <v>0</v>
      </c>
      <c r="T418" t="b">
        <f t="shared" ca="1" si="28"/>
        <v>0</v>
      </c>
      <c r="V418" t="str">
        <f>IF(ISBLANK(U418),"",IF(ISERROR(VLOOKUP(U418,MapTable!$A:$A,1,0)),"맵없음",""))</f>
        <v/>
      </c>
      <c r="X418" t="str">
        <f>IF(ISBLANK(W418),"",
IF(ISERROR(FIND(",",W418)),
  IF(ISERROR(VLOOKUP(W418,MapTable!$A:$A,1,0)),"맵없음",
  ""),
IF(ISERROR(FIND(",",W418,FIND(",",W418)+1)),
  IF(OR(ISERROR(VLOOKUP(LEFT(W418,FIND(",",W418)-1),MapTable!$A:$A,1,0)),ISERROR(VLOOKUP(TRIM(MID(W418,FIND(",",W418)+1,999)),MapTable!$A:$A,1,0))),"맵없음",
  ""),
IF(ISERROR(FIND(",",W418,FIND(",",W418,FIND(",",W418)+1)+1)),
  IF(OR(ISERROR(VLOOKUP(LEFT(W418,FIND(",",W418)-1),MapTable!$A:$A,1,0)),ISERROR(VLOOKUP(TRIM(MID(W418,FIND(",",W418)+1,FIND(",",W418,FIND(",",W418)+1)-FIND(",",W418)-1)),MapTable!$A:$A,1,0)),ISERROR(VLOOKUP(TRIM(MID(W418,FIND(",",W418,FIND(",",W418)+1)+1,999)),MapTable!$A:$A,1,0))),"맵없음",
  ""),
IF(ISERROR(FIND(",",W418,FIND(",",W418,FIND(",",W418,FIND(",",W418)+1)+1)+1)),
  IF(OR(ISERROR(VLOOKUP(LEFT(W418,FIND(",",W418)-1),MapTable!$A:$A,1,0)),ISERROR(VLOOKUP(TRIM(MID(W418,FIND(",",W418)+1,FIND(",",W418,FIND(",",W418)+1)-FIND(",",W418)-1)),MapTable!$A:$A,1,0)),ISERROR(VLOOKUP(TRIM(MID(W418,FIND(",",W418,FIND(",",W418)+1)+1,FIND(",",W418,FIND(",",W418,FIND(",",W418)+1)+1)-FIND(",",W418,FIND(",",W418)+1)-1)),MapTable!$A:$A,1,0)),ISERROR(VLOOKUP(TRIM(MID(W418,FIND(",",W418,FIND(",",W418,FIND(",",W418)+1)+1)+1,999)),MapTable!$A:$A,1,0))),"맵없음",
  ""),
)))))</f>
        <v/>
      </c>
      <c r="AC418" t="str">
        <f>IF(ISBLANK(AB418),"",IF(ISERROR(VLOOKUP(AB418,[3]DropTable!$A:$A,1,0)),"드랍없음",""))</f>
        <v/>
      </c>
      <c r="AE418" t="str">
        <f>IF(ISBLANK(AD418),"",IF(ISERROR(VLOOKUP(AD418,[3]DropTable!$A:$A,1,0)),"드랍없음",""))</f>
        <v/>
      </c>
      <c r="AG418">
        <v>9.8000000000000007</v>
      </c>
      <c r="AH418">
        <v>1</v>
      </c>
    </row>
    <row r="419" spans="1:34" x14ac:dyDescent="0.3">
      <c r="A419">
        <v>9</v>
      </c>
      <c r="B419">
        <v>22</v>
      </c>
      <c r="C419">
        <f>IF(OR($L419=TRUE,$A419=0,MOD($A419,ChapterTable!$S$20)&lt;&gt;0),
MAX(0,INT(($B419+ChapterTable!$Q$26+VLOOKUP(SUBSTITUTE(C$1,"성장단계","")&amp;"단계오프셋",ChapterTable!$S:$T,2,0))/ChapterTable!$Q$23)),
MAX(0,INT(($B419+ChapterTable!$S$26+VLOOKUP(SUBSTITUTE(C$1,"성장단계","")&amp;"보스단계오프셋",ChapterTable!$S:$T,2,0))/ChapterTable!$S$23)))</f>
        <v>2</v>
      </c>
      <c r="D419">
        <f>IF(OR($L419=TRUE,$A419=0,MOD($A419,ChapterTable!$S$20)&lt;&gt;0),
MAX(0,INT(($B419+ChapterTable!$Q$26+VLOOKUP(SUBSTITUTE(D$1,"성장단계","")&amp;"단계오프셋",ChapterTable!$S:$T,2,0))/ChapterTable!$Q$23)),
MAX(0,INT(($B419+ChapterTable!$S$26+VLOOKUP(SUBSTITUTE(D$1,"성장단계","")&amp;"보스단계오프셋",ChapterTable!$S:$T,2,0))/ChapterTable!$S$23)))</f>
        <v>2</v>
      </c>
      <c r="E419" s="1">
        <f ca="1">IF(AND($A419=0,$B419=1),
    VLOOKUP(1,ChapterTable!$1:$1048576,MATCH("최종"&amp;SUBSTITUTE(SUBSTITUTE(E$1,"standard",""),"|Float",""),ChapterTable!$1:$1,0),0)*ChapterTable!$Q$17,
  IF(AND($A419=0,$B419=0),
    E420,
  IF($B419=0,
    VLOOKUP($A419,ChapterTable!$1:$1048576,MATCH("최종"&amp;SUBSTITUTE(SUBSTITUTE(E$1,"standard",""),"|Float",""),ChapterTable!$1:$1,0),0),
  IF($B419=1,
    IF($L419=FALSE,
      VLOOKUP($A419,ChapterTable!$1:$1048576,MATCH("최종"&amp;SUBSTITUTE(SUBSTITUTE(E$1,"standard",""),"|Float",""),ChapterTable!$1:$1,0),0),
      VLOOKUP($A419-ChapterTable!$Q$11,ChapterTable!$1:$1048576,MATCH("최종"&amp;SUBSTITUTE(SUBSTITUTE(E$1,"standard",""),"|Float",""),ChapterTable!$1:$1,0),0)*ChapterTable!$Q$14
    ),
  OFFSET(E419,-$B419+IF($L419,1,0),0)*
    (VLOOKUP(SUBSTITUTE(SUBSTITUTE(E$1,"standard",""),"|Float","")&amp;"인게임누적곱배수",ChapterTable!$S:$T,2,0)^C419
    +VLOOKUP(SUBSTITUTE(SUBSTITUTE(E$1,"standard",""),"|Float","")&amp;"인게임누적합배수",ChapterTable!$S:$T,2,0)*C419)
  )
  )
  )
)</f>
        <v>7842.4453125</v>
      </c>
      <c r="F419" s="1">
        <f ca="1">IF(AND($A419=0,$B419=1),
    VLOOKUP(1,ChapterTable!$1:$1048576,MATCH("최종"&amp;SUBSTITUTE(SUBSTITUTE(F$1,"standard",""),"|Float",""),ChapterTable!$1:$1,0),0)*ChapterTable!$Q$17,
  IF(AND($A419=0,$B419=0),
    F420,
  IF($B419=0,
    VLOOKUP($A419,ChapterTable!$1:$1048576,MATCH("최종"&amp;SUBSTITUTE(SUBSTITUTE(F$1,"standard",""),"|Float",""),ChapterTable!$1:$1,0),0),
  IF($B419=1,
    IF($L419=FALSE,
      VLOOKUP($A419,ChapterTable!$1:$1048576,MATCH("최종"&amp;SUBSTITUTE(SUBSTITUTE(F$1,"standard",""),"|Float",""),ChapterTable!$1:$1,0),0),
      VLOOKUP($A419-ChapterTable!$Q$11,ChapterTable!$1:$1048576,MATCH("최종"&amp;SUBSTITUTE(SUBSTITUTE(F$1,"standard",""),"|Float",""),ChapterTable!$1:$1,0),0)*ChapterTable!$Q$14
    ),
  OFFSET(F419,-$B419+IF($L419,1,0),0)*
    (VLOOKUP(SUBSTITUTE(SUBSTITUTE(F$1,"standard",""),"|Float","")&amp;"인게임누적곱배수",ChapterTable!$S:$T,2,0)^D419
    +VLOOKUP(SUBSTITUTE(SUBSTITUTE(F$1,"standard",""),"|Float","")&amp;"인게임누적합배수",ChapterTable!$S:$T,2,0)*D419)
  )
  )
  )
)</f>
        <v>3588.0468749999995</v>
      </c>
      <c r="G419" t="s">
        <v>76</v>
      </c>
      <c r="J419" t="str">
        <f>IF(ISBLANK(I419),"",
IFERROR(VLOOKUP(I419,[1]StringTable!$1:$1048576,MATCH([1]StringTable!$B$1,[1]StringTable!$1:$1,0),0),
IFERROR(VLOOKUP(I419,[1]InApkStringTable!$1:$1048576,MATCH([1]InApkStringTable!$B$1,[1]InApkStringTable!$1:$1,0),0),
"스트링없음")))</f>
        <v/>
      </c>
      <c r="L419" t="b">
        <v>0</v>
      </c>
      <c r="M419" t="s">
        <v>24</v>
      </c>
      <c r="N419" t="str">
        <f>IF(ISBLANK(M419),"",IF(ISERROR(VLOOKUP(M419,MapTable!$A:$A,1,0)),"맵없음",""))</f>
        <v/>
      </c>
      <c r="O419">
        <f t="shared" si="25"/>
        <v>3</v>
      </c>
      <c r="Q419">
        <f t="shared" si="26"/>
        <v>3</v>
      </c>
      <c r="R419" t="b">
        <f t="shared" ca="1" si="27"/>
        <v>0</v>
      </c>
      <c r="T419" t="b">
        <f t="shared" ca="1" si="28"/>
        <v>0</v>
      </c>
      <c r="V419" t="str">
        <f>IF(ISBLANK(U419),"",IF(ISERROR(VLOOKUP(U419,MapTable!$A:$A,1,0)),"맵없음",""))</f>
        <v/>
      </c>
      <c r="X419" t="str">
        <f>IF(ISBLANK(W419),"",
IF(ISERROR(FIND(",",W419)),
  IF(ISERROR(VLOOKUP(W419,MapTable!$A:$A,1,0)),"맵없음",
  ""),
IF(ISERROR(FIND(",",W419,FIND(",",W419)+1)),
  IF(OR(ISERROR(VLOOKUP(LEFT(W419,FIND(",",W419)-1),MapTable!$A:$A,1,0)),ISERROR(VLOOKUP(TRIM(MID(W419,FIND(",",W419)+1,999)),MapTable!$A:$A,1,0))),"맵없음",
  ""),
IF(ISERROR(FIND(",",W419,FIND(",",W419,FIND(",",W419)+1)+1)),
  IF(OR(ISERROR(VLOOKUP(LEFT(W419,FIND(",",W419)-1),MapTable!$A:$A,1,0)),ISERROR(VLOOKUP(TRIM(MID(W419,FIND(",",W419)+1,FIND(",",W419,FIND(",",W419)+1)-FIND(",",W419)-1)),MapTable!$A:$A,1,0)),ISERROR(VLOOKUP(TRIM(MID(W419,FIND(",",W419,FIND(",",W419)+1)+1,999)),MapTable!$A:$A,1,0))),"맵없음",
  ""),
IF(ISERROR(FIND(",",W419,FIND(",",W419,FIND(",",W419,FIND(",",W419)+1)+1)+1)),
  IF(OR(ISERROR(VLOOKUP(LEFT(W419,FIND(",",W419)-1),MapTable!$A:$A,1,0)),ISERROR(VLOOKUP(TRIM(MID(W419,FIND(",",W419)+1,FIND(",",W419,FIND(",",W419)+1)-FIND(",",W419)-1)),MapTable!$A:$A,1,0)),ISERROR(VLOOKUP(TRIM(MID(W419,FIND(",",W419,FIND(",",W419)+1)+1,FIND(",",W419,FIND(",",W419,FIND(",",W419)+1)+1)-FIND(",",W419,FIND(",",W419)+1)-1)),MapTable!$A:$A,1,0)),ISERROR(VLOOKUP(TRIM(MID(W419,FIND(",",W419,FIND(",",W419,FIND(",",W419)+1)+1)+1,999)),MapTable!$A:$A,1,0))),"맵없음",
  ""),
)))))</f>
        <v/>
      </c>
      <c r="AC419" t="str">
        <f>IF(ISBLANK(AB419),"",IF(ISERROR(VLOOKUP(AB419,[3]DropTable!$A:$A,1,0)),"드랍없음",""))</f>
        <v/>
      </c>
      <c r="AE419" t="str">
        <f>IF(ISBLANK(AD419),"",IF(ISERROR(VLOOKUP(AD419,[3]DropTable!$A:$A,1,0)),"드랍없음",""))</f>
        <v/>
      </c>
      <c r="AG419">
        <v>9.8000000000000007</v>
      </c>
      <c r="AH419">
        <v>1</v>
      </c>
    </row>
    <row r="420" spans="1:34" x14ac:dyDescent="0.3">
      <c r="A420">
        <v>9</v>
      </c>
      <c r="B420">
        <v>23</v>
      </c>
      <c r="C420">
        <f>IF(OR($L420=TRUE,$A420=0,MOD($A420,ChapterTable!$S$20)&lt;&gt;0),
MAX(0,INT(($B420+ChapterTable!$Q$26+VLOOKUP(SUBSTITUTE(C$1,"성장단계","")&amp;"단계오프셋",ChapterTable!$S:$T,2,0))/ChapterTable!$Q$23)),
MAX(0,INT(($B420+ChapterTable!$S$26+VLOOKUP(SUBSTITUTE(C$1,"성장단계","")&amp;"보스단계오프셋",ChapterTable!$S:$T,2,0))/ChapterTable!$S$23)))</f>
        <v>2</v>
      </c>
      <c r="D420">
        <f>IF(OR($L420=TRUE,$A420=0,MOD($A420,ChapterTable!$S$20)&lt;&gt;0),
MAX(0,INT(($B420+ChapterTable!$Q$26+VLOOKUP(SUBSTITUTE(D$1,"성장단계","")&amp;"단계오프셋",ChapterTable!$S:$T,2,0))/ChapterTable!$Q$23)),
MAX(0,INT(($B420+ChapterTable!$S$26+VLOOKUP(SUBSTITUTE(D$1,"성장단계","")&amp;"보스단계오프셋",ChapterTable!$S:$T,2,0))/ChapterTable!$S$23)))</f>
        <v>2</v>
      </c>
      <c r="E420" s="1">
        <f ca="1">IF(AND($A420=0,$B420=1),
    VLOOKUP(1,ChapterTable!$1:$1048576,MATCH("최종"&amp;SUBSTITUTE(SUBSTITUTE(E$1,"standard",""),"|Float",""),ChapterTable!$1:$1,0),0)*ChapterTable!$Q$17,
  IF(AND($A420=0,$B420=0),
    E421,
  IF($B420=0,
    VLOOKUP($A420,ChapterTable!$1:$1048576,MATCH("최종"&amp;SUBSTITUTE(SUBSTITUTE(E$1,"standard",""),"|Float",""),ChapterTable!$1:$1,0),0),
  IF($B420=1,
    IF($L420=FALSE,
      VLOOKUP($A420,ChapterTable!$1:$1048576,MATCH("최종"&amp;SUBSTITUTE(SUBSTITUTE(E$1,"standard",""),"|Float",""),ChapterTable!$1:$1,0),0),
      VLOOKUP($A420-ChapterTable!$Q$11,ChapterTable!$1:$1048576,MATCH("최종"&amp;SUBSTITUTE(SUBSTITUTE(E$1,"standard",""),"|Float",""),ChapterTable!$1:$1,0),0)*ChapterTable!$Q$14
    ),
  OFFSET(E420,-$B420+IF($L420,1,0),0)*
    (VLOOKUP(SUBSTITUTE(SUBSTITUTE(E$1,"standard",""),"|Float","")&amp;"인게임누적곱배수",ChapterTable!$S:$T,2,0)^C420
    +VLOOKUP(SUBSTITUTE(SUBSTITUTE(E$1,"standard",""),"|Float","")&amp;"인게임누적합배수",ChapterTable!$S:$T,2,0)*C420)
  )
  )
  )
)</f>
        <v>7842.4453125</v>
      </c>
      <c r="F420" s="1">
        <f ca="1">IF(AND($A420=0,$B420=1),
    VLOOKUP(1,ChapterTable!$1:$1048576,MATCH("최종"&amp;SUBSTITUTE(SUBSTITUTE(F$1,"standard",""),"|Float",""),ChapterTable!$1:$1,0),0)*ChapterTable!$Q$17,
  IF(AND($A420=0,$B420=0),
    F421,
  IF($B420=0,
    VLOOKUP($A420,ChapterTable!$1:$1048576,MATCH("최종"&amp;SUBSTITUTE(SUBSTITUTE(F$1,"standard",""),"|Float",""),ChapterTable!$1:$1,0),0),
  IF($B420=1,
    IF($L420=FALSE,
      VLOOKUP($A420,ChapterTable!$1:$1048576,MATCH("최종"&amp;SUBSTITUTE(SUBSTITUTE(F$1,"standard",""),"|Float",""),ChapterTable!$1:$1,0),0),
      VLOOKUP($A420-ChapterTable!$Q$11,ChapterTable!$1:$1048576,MATCH("최종"&amp;SUBSTITUTE(SUBSTITUTE(F$1,"standard",""),"|Float",""),ChapterTable!$1:$1,0),0)*ChapterTable!$Q$14
    ),
  OFFSET(F420,-$B420+IF($L420,1,0),0)*
    (VLOOKUP(SUBSTITUTE(SUBSTITUTE(F$1,"standard",""),"|Float","")&amp;"인게임누적곱배수",ChapterTable!$S:$T,2,0)^D420
    +VLOOKUP(SUBSTITUTE(SUBSTITUTE(F$1,"standard",""),"|Float","")&amp;"인게임누적합배수",ChapterTable!$S:$T,2,0)*D420)
  )
  )
  )
)</f>
        <v>3588.0468749999995</v>
      </c>
      <c r="G420" t="s">
        <v>76</v>
      </c>
      <c r="J420" t="str">
        <f>IF(ISBLANK(I420),"",
IFERROR(VLOOKUP(I420,[1]StringTable!$1:$1048576,MATCH([1]StringTable!$B$1,[1]StringTable!$1:$1,0),0),
IFERROR(VLOOKUP(I420,[1]InApkStringTable!$1:$1048576,MATCH([1]InApkStringTable!$B$1,[1]InApkStringTable!$1:$1,0),0),
"스트링없음")))</f>
        <v/>
      </c>
      <c r="L420" t="b">
        <v>0</v>
      </c>
      <c r="M420" t="s">
        <v>24</v>
      </c>
      <c r="N420" t="str">
        <f>IF(ISBLANK(M420),"",IF(ISERROR(VLOOKUP(M420,MapTable!$A:$A,1,0)),"맵없음",""))</f>
        <v/>
      </c>
      <c r="O420">
        <f t="shared" si="25"/>
        <v>3</v>
      </c>
      <c r="Q420">
        <f t="shared" si="26"/>
        <v>3</v>
      </c>
      <c r="R420" t="b">
        <f t="shared" ca="1" si="27"/>
        <v>0</v>
      </c>
      <c r="T420" t="b">
        <f t="shared" ca="1" si="28"/>
        <v>0</v>
      </c>
      <c r="V420" t="str">
        <f>IF(ISBLANK(U420),"",IF(ISERROR(VLOOKUP(U420,MapTable!$A:$A,1,0)),"맵없음",""))</f>
        <v/>
      </c>
      <c r="X420" t="str">
        <f>IF(ISBLANK(W420),"",
IF(ISERROR(FIND(",",W420)),
  IF(ISERROR(VLOOKUP(W420,MapTable!$A:$A,1,0)),"맵없음",
  ""),
IF(ISERROR(FIND(",",W420,FIND(",",W420)+1)),
  IF(OR(ISERROR(VLOOKUP(LEFT(W420,FIND(",",W420)-1),MapTable!$A:$A,1,0)),ISERROR(VLOOKUP(TRIM(MID(W420,FIND(",",W420)+1,999)),MapTable!$A:$A,1,0))),"맵없음",
  ""),
IF(ISERROR(FIND(",",W420,FIND(",",W420,FIND(",",W420)+1)+1)),
  IF(OR(ISERROR(VLOOKUP(LEFT(W420,FIND(",",W420)-1),MapTable!$A:$A,1,0)),ISERROR(VLOOKUP(TRIM(MID(W420,FIND(",",W420)+1,FIND(",",W420,FIND(",",W420)+1)-FIND(",",W420)-1)),MapTable!$A:$A,1,0)),ISERROR(VLOOKUP(TRIM(MID(W420,FIND(",",W420,FIND(",",W420)+1)+1,999)),MapTable!$A:$A,1,0))),"맵없음",
  ""),
IF(ISERROR(FIND(",",W420,FIND(",",W420,FIND(",",W420,FIND(",",W420)+1)+1)+1)),
  IF(OR(ISERROR(VLOOKUP(LEFT(W420,FIND(",",W420)-1),MapTable!$A:$A,1,0)),ISERROR(VLOOKUP(TRIM(MID(W420,FIND(",",W420)+1,FIND(",",W420,FIND(",",W420)+1)-FIND(",",W420)-1)),MapTable!$A:$A,1,0)),ISERROR(VLOOKUP(TRIM(MID(W420,FIND(",",W420,FIND(",",W420)+1)+1,FIND(",",W420,FIND(",",W420,FIND(",",W420)+1)+1)-FIND(",",W420,FIND(",",W420)+1)-1)),MapTable!$A:$A,1,0)),ISERROR(VLOOKUP(TRIM(MID(W420,FIND(",",W420,FIND(",",W420,FIND(",",W420)+1)+1)+1,999)),MapTable!$A:$A,1,0))),"맵없음",
  ""),
)))))</f>
        <v/>
      </c>
      <c r="AC420" t="str">
        <f>IF(ISBLANK(AB420),"",IF(ISERROR(VLOOKUP(AB420,[3]DropTable!$A:$A,1,0)),"드랍없음",""))</f>
        <v/>
      </c>
      <c r="AE420" t="str">
        <f>IF(ISBLANK(AD420),"",IF(ISERROR(VLOOKUP(AD420,[3]DropTable!$A:$A,1,0)),"드랍없음",""))</f>
        <v/>
      </c>
      <c r="AG420">
        <v>9.8000000000000007</v>
      </c>
      <c r="AH420">
        <v>1</v>
      </c>
    </row>
    <row r="421" spans="1:34" x14ac:dyDescent="0.3">
      <c r="A421">
        <v>9</v>
      </c>
      <c r="B421">
        <v>24</v>
      </c>
      <c r="C421">
        <f>IF(OR($L421=TRUE,$A421=0,MOD($A421,ChapterTable!$S$20)&lt;&gt;0),
MAX(0,INT(($B421+ChapterTable!$Q$26+VLOOKUP(SUBSTITUTE(C$1,"성장단계","")&amp;"단계오프셋",ChapterTable!$S:$T,2,0))/ChapterTable!$Q$23)),
MAX(0,INT(($B421+ChapterTable!$S$26+VLOOKUP(SUBSTITUTE(C$1,"성장단계","")&amp;"보스단계오프셋",ChapterTable!$S:$T,2,0))/ChapterTable!$S$23)))</f>
        <v>2</v>
      </c>
      <c r="D421">
        <f>IF(OR($L421=TRUE,$A421=0,MOD($A421,ChapterTable!$S$20)&lt;&gt;0),
MAX(0,INT(($B421+ChapterTable!$Q$26+VLOOKUP(SUBSTITUTE(D$1,"성장단계","")&amp;"단계오프셋",ChapterTable!$S:$T,2,0))/ChapterTable!$Q$23)),
MAX(0,INT(($B421+ChapterTable!$S$26+VLOOKUP(SUBSTITUTE(D$1,"성장단계","")&amp;"보스단계오프셋",ChapterTable!$S:$T,2,0))/ChapterTable!$S$23)))</f>
        <v>2</v>
      </c>
      <c r="E421" s="1">
        <f ca="1">IF(AND($A421=0,$B421=1),
    VLOOKUP(1,ChapterTable!$1:$1048576,MATCH("최종"&amp;SUBSTITUTE(SUBSTITUTE(E$1,"standard",""),"|Float",""),ChapterTable!$1:$1,0),0)*ChapterTable!$Q$17,
  IF(AND($A421=0,$B421=0),
    E422,
  IF($B421=0,
    VLOOKUP($A421,ChapterTable!$1:$1048576,MATCH("최종"&amp;SUBSTITUTE(SUBSTITUTE(E$1,"standard",""),"|Float",""),ChapterTable!$1:$1,0),0),
  IF($B421=1,
    IF($L421=FALSE,
      VLOOKUP($A421,ChapterTable!$1:$1048576,MATCH("최종"&amp;SUBSTITUTE(SUBSTITUTE(E$1,"standard",""),"|Float",""),ChapterTable!$1:$1,0),0),
      VLOOKUP($A421-ChapterTable!$Q$11,ChapterTable!$1:$1048576,MATCH("최종"&amp;SUBSTITUTE(SUBSTITUTE(E$1,"standard",""),"|Float",""),ChapterTable!$1:$1,0),0)*ChapterTable!$Q$14
    ),
  OFFSET(E421,-$B421+IF($L421,1,0),0)*
    (VLOOKUP(SUBSTITUTE(SUBSTITUTE(E$1,"standard",""),"|Float","")&amp;"인게임누적곱배수",ChapterTable!$S:$T,2,0)^C421
    +VLOOKUP(SUBSTITUTE(SUBSTITUTE(E$1,"standard",""),"|Float","")&amp;"인게임누적합배수",ChapterTable!$S:$T,2,0)*C421)
  )
  )
  )
)</f>
        <v>7842.4453125</v>
      </c>
      <c r="F421" s="1">
        <f ca="1">IF(AND($A421=0,$B421=1),
    VLOOKUP(1,ChapterTable!$1:$1048576,MATCH("최종"&amp;SUBSTITUTE(SUBSTITUTE(F$1,"standard",""),"|Float",""),ChapterTable!$1:$1,0),0)*ChapterTable!$Q$17,
  IF(AND($A421=0,$B421=0),
    F422,
  IF($B421=0,
    VLOOKUP($A421,ChapterTable!$1:$1048576,MATCH("최종"&amp;SUBSTITUTE(SUBSTITUTE(F$1,"standard",""),"|Float",""),ChapterTable!$1:$1,0),0),
  IF($B421=1,
    IF($L421=FALSE,
      VLOOKUP($A421,ChapterTable!$1:$1048576,MATCH("최종"&amp;SUBSTITUTE(SUBSTITUTE(F$1,"standard",""),"|Float",""),ChapterTable!$1:$1,0),0),
      VLOOKUP($A421-ChapterTable!$Q$11,ChapterTable!$1:$1048576,MATCH("최종"&amp;SUBSTITUTE(SUBSTITUTE(F$1,"standard",""),"|Float",""),ChapterTable!$1:$1,0),0)*ChapterTable!$Q$14
    ),
  OFFSET(F421,-$B421+IF($L421,1,0),0)*
    (VLOOKUP(SUBSTITUTE(SUBSTITUTE(F$1,"standard",""),"|Float","")&amp;"인게임누적곱배수",ChapterTable!$S:$T,2,0)^D421
    +VLOOKUP(SUBSTITUTE(SUBSTITUTE(F$1,"standard",""),"|Float","")&amp;"인게임누적합배수",ChapterTable!$S:$T,2,0)*D421)
  )
  )
  )
)</f>
        <v>3588.0468749999995</v>
      </c>
      <c r="G421" t="s">
        <v>76</v>
      </c>
      <c r="J421" t="str">
        <f>IF(ISBLANK(I421),"",
IFERROR(VLOOKUP(I421,[1]StringTable!$1:$1048576,MATCH([1]StringTable!$B$1,[1]StringTable!$1:$1,0),0),
IFERROR(VLOOKUP(I421,[1]InApkStringTable!$1:$1048576,MATCH([1]InApkStringTable!$B$1,[1]InApkStringTable!$1:$1,0),0),
"스트링없음")))</f>
        <v/>
      </c>
      <c r="L421" t="b">
        <v>0</v>
      </c>
      <c r="M421" t="s">
        <v>24</v>
      </c>
      <c r="N421" t="str">
        <f>IF(ISBLANK(M421),"",IF(ISERROR(VLOOKUP(M421,MapTable!$A:$A,1,0)),"맵없음",""))</f>
        <v/>
      </c>
      <c r="O421">
        <f t="shared" si="25"/>
        <v>3</v>
      </c>
      <c r="Q421">
        <f t="shared" si="26"/>
        <v>3</v>
      </c>
      <c r="R421" t="b">
        <f t="shared" ca="1" si="27"/>
        <v>0</v>
      </c>
      <c r="T421" t="b">
        <f t="shared" ca="1" si="28"/>
        <v>0</v>
      </c>
      <c r="V421" t="str">
        <f>IF(ISBLANK(U421),"",IF(ISERROR(VLOOKUP(U421,MapTable!$A:$A,1,0)),"맵없음",""))</f>
        <v/>
      </c>
      <c r="X421" t="str">
        <f>IF(ISBLANK(W421),"",
IF(ISERROR(FIND(",",W421)),
  IF(ISERROR(VLOOKUP(W421,MapTable!$A:$A,1,0)),"맵없음",
  ""),
IF(ISERROR(FIND(",",W421,FIND(",",W421)+1)),
  IF(OR(ISERROR(VLOOKUP(LEFT(W421,FIND(",",W421)-1),MapTable!$A:$A,1,0)),ISERROR(VLOOKUP(TRIM(MID(W421,FIND(",",W421)+1,999)),MapTable!$A:$A,1,0))),"맵없음",
  ""),
IF(ISERROR(FIND(",",W421,FIND(",",W421,FIND(",",W421)+1)+1)),
  IF(OR(ISERROR(VLOOKUP(LEFT(W421,FIND(",",W421)-1),MapTable!$A:$A,1,0)),ISERROR(VLOOKUP(TRIM(MID(W421,FIND(",",W421)+1,FIND(",",W421,FIND(",",W421)+1)-FIND(",",W421)-1)),MapTable!$A:$A,1,0)),ISERROR(VLOOKUP(TRIM(MID(W421,FIND(",",W421,FIND(",",W421)+1)+1,999)),MapTable!$A:$A,1,0))),"맵없음",
  ""),
IF(ISERROR(FIND(",",W421,FIND(",",W421,FIND(",",W421,FIND(",",W421)+1)+1)+1)),
  IF(OR(ISERROR(VLOOKUP(LEFT(W421,FIND(",",W421)-1),MapTable!$A:$A,1,0)),ISERROR(VLOOKUP(TRIM(MID(W421,FIND(",",W421)+1,FIND(",",W421,FIND(",",W421)+1)-FIND(",",W421)-1)),MapTable!$A:$A,1,0)),ISERROR(VLOOKUP(TRIM(MID(W421,FIND(",",W421,FIND(",",W421)+1)+1,FIND(",",W421,FIND(",",W421,FIND(",",W421)+1)+1)-FIND(",",W421,FIND(",",W421)+1)-1)),MapTable!$A:$A,1,0)),ISERROR(VLOOKUP(TRIM(MID(W421,FIND(",",W421,FIND(",",W421,FIND(",",W421)+1)+1)+1,999)),MapTable!$A:$A,1,0))),"맵없음",
  ""),
)))))</f>
        <v/>
      </c>
      <c r="AC421" t="str">
        <f>IF(ISBLANK(AB421),"",IF(ISERROR(VLOOKUP(AB421,[3]DropTable!$A:$A,1,0)),"드랍없음",""))</f>
        <v/>
      </c>
      <c r="AE421" t="str">
        <f>IF(ISBLANK(AD421),"",IF(ISERROR(VLOOKUP(AD421,[3]DropTable!$A:$A,1,0)),"드랍없음",""))</f>
        <v/>
      </c>
      <c r="AG421">
        <v>9.8000000000000007</v>
      </c>
      <c r="AH421">
        <v>1</v>
      </c>
    </row>
    <row r="422" spans="1:34" x14ac:dyDescent="0.3">
      <c r="A422">
        <v>9</v>
      </c>
      <c r="B422">
        <v>25</v>
      </c>
      <c r="C422">
        <f>IF(OR($L422=TRUE,$A422=0,MOD($A422,ChapterTable!$S$20)&lt;&gt;0),
MAX(0,INT(($B422+ChapterTable!$Q$26+VLOOKUP(SUBSTITUTE(C$1,"성장단계","")&amp;"단계오프셋",ChapterTable!$S:$T,2,0))/ChapterTable!$Q$23)),
MAX(0,INT(($B422+ChapterTable!$S$26+VLOOKUP(SUBSTITUTE(C$1,"성장단계","")&amp;"보스단계오프셋",ChapterTable!$S:$T,2,0))/ChapterTable!$S$23)))</f>
        <v>2</v>
      </c>
      <c r="D422">
        <f>IF(OR($L422=TRUE,$A422=0,MOD($A422,ChapterTable!$S$20)&lt;&gt;0),
MAX(0,INT(($B422+ChapterTable!$Q$26+VLOOKUP(SUBSTITUTE(D$1,"성장단계","")&amp;"단계오프셋",ChapterTable!$S:$T,2,0))/ChapterTable!$Q$23)),
MAX(0,INT(($B422+ChapterTable!$S$26+VLOOKUP(SUBSTITUTE(D$1,"성장단계","")&amp;"보스단계오프셋",ChapterTable!$S:$T,2,0))/ChapterTable!$S$23)))</f>
        <v>2</v>
      </c>
      <c r="E422" s="1">
        <f ca="1">IF(AND($A422=0,$B422=1),
    VLOOKUP(1,ChapterTable!$1:$1048576,MATCH("최종"&amp;SUBSTITUTE(SUBSTITUTE(E$1,"standard",""),"|Float",""),ChapterTable!$1:$1,0),0)*ChapterTable!$Q$17,
  IF(AND($A422=0,$B422=0),
    E423,
  IF($B422=0,
    VLOOKUP($A422,ChapterTable!$1:$1048576,MATCH("최종"&amp;SUBSTITUTE(SUBSTITUTE(E$1,"standard",""),"|Float",""),ChapterTable!$1:$1,0),0),
  IF($B422=1,
    IF($L422=FALSE,
      VLOOKUP($A422,ChapterTable!$1:$1048576,MATCH("최종"&amp;SUBSTITUTE(SUBSTITUTE(E$1,"standard",""),"|Float",""),ChapterTable!$1:$1,0),0),
      VLOOKUP($A422-ChapterTable!$Q$11,ChapterTable!$1:$1048576,MATCH("최종"&amp;SUBSTITUTE(SUBSTITUTE(E$1,"standard",""),"|Float",""),ChapterTable!$1:$1,0),0)*ChapterTable!$Q$14
    ),
  OFFSET(E422,-$B422+IF($L422,1,0),0)*
    (VLOOKUP(SUBSTITUTE(SUBSTITUTE(E$1,"standard",""),"|Float","")&amp;"인게임누적곱배수",ChapterTable!$S:$T,2,0)^C422
    +VLOOKUP(SUBSTITUTE(SUBSTITUTE(E$1,"standard",""),"|Float","")&amp;"인게임누적합배수",ChapterTable!$S:$T,2,0)*C422)
  )
  )
  )
)</f>
        <v>7842.4453125</v>
      </c>
      <c r="F422" s="1">
        <f ca="1">IF(AND($A422=0,$B422=1),
    VLOOKUP(1,ChapterTable!$1:$1048576,MATCH("최종"&amp;SUBSTITUTE(SUBSTITUTE(F$1,"standard",""),"|Float",""),ChapterTable!$1:$1,0),0)*ChapterTable!$Q$17,
  IF(AND($A422=0,$B422=0),
    F423,
  IF($B422=0,
    VLOOKUP($A422,ChapterTable!$1:$1048576,MATCH("최종"&amp;SUBSTITUTE(SUBSTITUTE(F$1,"standard",""),"|Float",""),ChapterTable!$1:$1,0),0),
  IF($B422=1,
    IF($L422=FALSE,
      VLOOKUP($A422,ChapterTable!$1:$1048576,MATCH("최종"&amp;SUBSTITUTE(SUBSTITUTE(F$1,"standard",""),"|Float",""),ChapterTable!$1:$1,0),0),
      VLOOKUP($A422-ChapterTable!$Q$11,ChapterTable!$1:$1048576,MATCH("최종"&amp;SUBSTITUTE(SUBSTITUTE(F$1,"standard",""),"|Float",""),ChapterTable!$1:$1,0),0)*ChapterTable!$Q$14
    ),
  OFFSET(F422,-$B422+IF($L422,1,0),0)*
    (VLOOKUP(SUBSTITUTE(SUBSTITUTE(F$1,"standard",""),"|Float","")&amp;"인게임누적곱배수",ChapterTable!$S:$T,2,0)^D422
    +VLOOKUP(SUBSTITUTE(SUBSTITUTE(F$1,"standard",""),"|Float","")&amp;"인게임누적합배수",ChapterTable!$S:$T,2,0)*D422)
  )
  )
  )
)</f>
        <v>3588.0468749999995</v>
      </c>
      <c r="G422" t="s">
        <v>76</v>
      </c>
      <c r="J422" t="str">
        <f>IF(ISBLANK(I422),"",
IFERROR(VLOOKUP(I422,[1]StringTable!$1:$1048576,MATCH([1]StringTable!$B$1,[1]StringTable!$1:$1,0),0),
IFERROR(VLOOKUP(I422,[1]InApkStringTable!$1:$1048576,MATCH([1]InApkStringTable!$B$1,[1]InApkStringTable!$1:$1,0),0),
"스트링없음")))</f>
        <v/>
      </c>
      <c r="L422" t="b">
        <v>0</v>
      </c>
      <c r="M422" t="s">
        <v>24</v>
      </c>
      <c r="N422" t="str">
        <f>IF(ISBLANK(M422),"",IF(ISERROR(VLOOKUP(M422,MapTable!$A:$A,1,0)),"맵없음",""))</f>
        <v/>
      </c>
      <c r="O422">
        <f t="shared" si="25"/>
        <v>11</v>
      </c>
      <c r="Q422">
        <f t="shared" si="26"/>
        <v>11</v>
      </c>
      <c r="R422" t="b">
        <f t="shared" ca="1" si="27"/>
        <v>0</v>
      </c>
      <c r="T422" t="b">
        <f t="shared" ca="1" si="28"/>
        <v>0</v>
      </c>
      <c r="V422" t="str">
        <f>IF(ISBLANK(U422),"",IF(ISERROR(VLOOKUP(U422,MapTable!$A:$A,1,0)),"맵없음",""))</f>
        <v/>
      </c>
      <c r="X422" t="str">
        <f>IF(ISBLANK(W422),"",
IF(ISERROR(FIND(",",W422)),
  IF(ISERROR(VLOOKUP(W422,MapTable!$A:$A,1,0)),"맵없음",
  ""),
IF(ISERROR(FIND(",",W422,FIND(",",W422)+1)),
  IF(OR(ISERROR(VLOOKUP(LEFT(W422,FIND(",",W422)-1),MapTable!$A:$A,1,0)),ISERROR(VLOOKUP(TRIM(MID(W422,FIND(",",W422)+1,999)),MapTable!$A:$A,1,0))),"맵없음",
  ""),
IF(ISERROR(FIND(",",W422,FIND(",",W422,FIND(",",W422)+1)+1)),
  IF(OR(ISERROR(VLOOKUP(LEFT(W422,FIND(",",W422)-1),MapTable!$A:$A,1,0)),ISERROR(VLOOKUP(TRIM(MID(W422,FIND(",",W422)+1,FIND(",",W422,FIND(",",W422)+1)-FIND(",",W422)-1)),MapTable!$A:$A,1,0)),ISERROR(VLOOKUP(TRIM(MID(W422,FIND(",",W422,FIND(",",W422)+1)+1,999)),MapTable!$A:$A,1,0))),"맵없음",
  ""),
IF(ISERROR(FIND(",",W422,FIND(",",W422,FIND(",",W422,FIND(",",W422)+1)+1)+1)),
  IF(OR(ISERROR(VLOOKUP(LEFT(W422,FIND(",",W422)-1),MapTable!$A:$A,1,0)),ISERROR(VLOOKUP(TRIM(MID(W422,FIND(",",W422)+1,FIND(",",W422,FIND(",",W422)+1)-FIND(",",W422)-1)),MapTable!$A:$A,1,0)),ISERROR(VLOOKUP(TRIM(MID(W422,FIND(",",W422,FIND(",",W422)+1)+1,FIND(",",W422,FIND(",",W422,FIND(",",W422)+1)+1)-FIND(",",W422,FIND(",",W422)+1)-1)),MapTable!$A:$A,1,0)),ISERROR(VLOOKUP(TRIM(MID(W422,FIND(",",W422,FIND(",",W422,FIND(",",W422)+1)+1)+1,999)),MapTable!$A:$A,1,0))),"맵없음",
  ""),
)))))</f>
        <v/>
      </c>
      <c r="AC422" t="str">
        <f>IF(ISBLANK(AB422),"",IF(ISERROR(VLOOKUP(AB422,[3]DropTable!$A:$A,1,0)),"드랍없음",""))</f>
        <v/>
      </c>
      <c r="AE422" t="str">
        <f>IF(ISBLANK(AD422),"",IF(ISERROR(VLOOKUP(AD422,[3]DropTable!$A:$A,1,0)),"드랍없음",""))</f>
        <v/>
      </c>
      <c r="AG422">
        <v>9.8000000000000007</v>
      </c>
      <c r="AH422">
        <v>1</v>
      </c>
    </row>
    <row r="423" spans="1:34" x14ac:dyDescent="0.3">
      <c r="A423">
        <v>9</v>
      </c>
      <c r="B423">
        <v>26</v>
      </c>
      <c r="C423">
        <f>IF(OR($L423=TRUE,$A423=0,MOD($A423,ChapterTable!$S$20)&lt;&gt;0),
MAX(0,INT(($B423+ChapterTable!$Q$26+VLOOKUP(SUBSTITUTE(C$1,"성장단계","")&amp;"단계오프셋",ChapterTable!$S:$T,2,0))/ChapterTable!$Q$23)),
MAX(0,INT(($B423+ChapterTable!$S$26+VLOOKUP(SUBSTITUTE(C$1,"성장단계","")&amp;"보스단계오프셋",ChapterTable!$S:$T,2,0))/ChapterTable!$S$23)))</f>
        <v>3</v>
      </c>
      <c r="D423">
        <f>IF(OR($L423=TRUE,$A423=0,MOD($A423,ChapterTable!$S$20)&lt;&gt;0),
MAX(0,INT(($B423+ChapterTable!$Q$26+VLOOKUP(SUBSTITUTE(D$1,"성장단계","")&amp;"단계오프셋",ChapterTable!$S:$T,2,0))/ChapterTable!$Q$23)),
MAX(0,INT(($B423+ChapterTable!$S$26+VLOOKUP(SUBSTITUTE(D$1,"성장단계","")&amp;"보스단계오프셋",ChapterTable!$S:$T,2,0))/ChapterTable!$S$23)))</f>
        <v>2</v>
      </c>
      <c r="E423" s="1">
        <f ca="1">IF(AND($A423=0,$B423=1),
    VLOOKUP(1,ChapterTable!$1:$1048576,MATCH("최종"&amp;SUBSTITUTE(SUBSTITUTE(E$1,"standard",""),"|Float",""),ChapterTable!$1:$1,0),0)*ChapterTable!$Q$17,
  IF(AND($A423=0,$B423=0),
    E424,
  IF($B423=0,
    VLOOKUP($A423,ChapterTable!$1:$1048576,MATCH("최종"&amp;SUBSTITUTE(SUBSTITUTE(E$1,"standard",""),"|Float",""),ChapterTable!$1:$1,0),0),
  IF($B423=1,
    IF($L423=FALSE,
      VLOOKUP($A423,ChapterTable!$1:$1048576,MATCH("최종"&amp;SUBSTITUTE(SUBSTITUTE(E$1,"standard",""),"|Float",""),ChapterTable!$1:$1,0),0),
      VLOOKUP($A423-ChapterTable!$Q$11,ChapterTable!$1:$1048576,MATCH("최종"&amp;SUBSTITUTE(SUBSTITUTE(E$1,"standard",""),"|Float",""),ChapterTable!$1:$1,0),0)*ChapterTable!$Q$14
    ),
  OFFSET(E423,-$B423+IF($L423,1,0),0)*
    (VLOOKUP(SUBSTITUTE(SUBSTITUTE(E$1,"standard",""),"|Float","")&amp;"인게임누적곱배수",ChapterTable!$S:$T,2,0)^C423
    +VLOOKUP(SUBSTITUTE(SUBSTITUTE(E$1,"standard",""),"|Float","")&amp;"인게임누적합배수",ChapterTable!$S:$T,2,0)*C423)
  )
  )
  )
)</f>
        <v>9457.06640625</v>
      </c>
      <c r="F423" s="1">
        <f ca="1">IF(AND($A423=0,$B423=1),
    VLOOKUP(1,ChapterTable!$1:$1048576,MATCH("최종"&amp;SUBSTITUTE(SUBSTITUTE(F$1,"standard",""),"|Float",""),ChapterTable!$1:$1,0),0)*ChapterTable!$Q$17,
  IF(AND($A423=0,$B423=0),
    F424,
  IF($B423=0,
    VLOOKUP($A423,ChapterTable!$1:$1048576,MATCH("최종"&amp;SUBSTITUTE(SUBSTITUTE(F$1,"standard",""),"|Float",""),ChapterTable!$1:$1,0),0),
  IF($B423=1,
    IF($L423=FALSE,
      VLOOKUP($A423,ChapterTable!$1:$1048576,MATCH("최종"&amp;SUBSTITUTE(SUBSTITUTE(F$1,"standard",""),"|Float",""),ChapterTable!$1:$1,0),0),
      VLOOKUP($A423-ChapterTable!$Q$11,ChapterTable!$1:$1048576,MATCH("최종"&amp;SUBSTITUTE(SUBSTITUTE(F$1,"standard",""),"|Float",""),ChapterTable!$1:$1,0),0)*ChapterTable!$Q$14
    ),
  OFFSET(F423,-$B423+IF($L423,1,0),0)*
    (VLOOKUP(SUBSTITUTE(SUBSTITUTE(F$1,"standard",""),"|Float","")&amp;"인게임누적곱배수",ChapterTable!$S:$T,2,0)^D423
    +VLOOKUP(SUBSTITUTE(SUBSTITUTE(F$1,"standard",""),"|Float","")&amp;"인게임누적합배수",ChapterTable!$S:$T,2,0)*D423)
  )
  )
  )
)</f>
        <v>3588.0468749999995</v>
      </c>
      <c r="G423" t="s">
        <v>76</v>
      </c>
      <c r="J423" t="str">
        <f>IF(ISBLANK(I423),"",
IFERROR(VLOOKUP(I423,[1]StringTable!$1:$1048576,MATCH([1]StringTable!$B$1,[1]StringTable!$1:$1,0),0),
IFERROR(VLOOKUP(I423,[1]InApkStringTable!$1:$1048576,MATCH([1]InApkStringTable!$B$1,[1]InApkStringTable!$1:$1,0),0),
"스트링없음")))</f>
        <v/>
      </c>
      <c r="L423" t="b">
        <v>0</v>
      </c>
      <c r="M423" t="s">
        <v>24</v>
      </c>
      <c r="N423" t="str">
        <f>IF(ISBLANK(M423),"",IF(ISERROR(VLOOKUP(M423,MapTable!$A:$A,1,0)),"맵없음",""))</f>
        <v/>
      </c>
      <c r="O423">
        <f t="shared" si="25"/>
        <v>3</v>
      </c>
      <c r="Q423">
        <f t="shared" si="26"/>
        <v>3</v>
      </c>
      <c r="R423" t="b">
        <f t="shared" ca="1" si="27"/>
        <v>0</v>
      </c>
      <c r="T423" t="b">
        <f t="shared" ca="1" si="28"/>
        <v>0</v>
      </c>
      <c r="V423" t="str">
        <f>IF(ISBLANK(U423),"",IF(ISERROR(VLOOKUP(U423,MapTable!$A:$A,1,0)),"맵없음",""))</f>
        <v/>
      </c>
      <c r="X423" t="str">
        <f>IF(ISBLANK(W423),"",
IF(ISERROR(FIND(",",W423)),
  IF(ISERROR(VLOOKUP(W423,MapTable!$A:$A,1,0)),"맵없음",
  ""),
IF(ISERROR(FIND(",",W423,FIND(",",W423)+1)),
  IF(OR(ISERROR(VLOOKUP(LEFT(W423,FIND(",",W423)-1),MapTable!$A:$A,1,0)),ISERROR(VLOOKUP(TRIM(MID(W423,FIND(",",W423)+1,999)),MapTable!$A:$A,1,0))),"맵없음",
  ""),
IF(ISERROR(FIND(",",W423,FIND(",",W423,FIND(",",W423)+1)+1)),
  IF(OR(ISERROR(VLOOKUP(LEFT(W423,FIND(",",W423)-1),MapTable!$A:$A,1,0)),ISERROR(VLOOKUP(TRIM(MID(W423,FIND(",",W423)+1,FIND(",",W423,FIND(",",W423)+1)-FIND(",",W423)-1)),MapTable!$A:$A,1,0)),ISERROR(VLOOKUP(TRIM(MID(W423,FIND(",",W423,FIND(",",W423)+1)+1,999)),MapTable!$A:$A,1,0))),"맵없음",
  ""),
IF(ISERROR(FIND(",",W423,FIND(",",W423,FIND(",",W423,FIND(",",W423)+1)+1)+1)),
  IF(OR(ISERROR(VLOOKUP(LEFT(W423,FIND(",",W423)-1),MapTable!$A:$A,1,0)),ISERROR(VLOOKUP(TRIM(MID(W423,FIND(",",W423)+1,FIND(",",W423,FIND(",",W423)+1)-FIND(",",W423)-1)),MapTable!$A:$A,1,0)),ISERROR(VLOOKUP(TRIM(MID(W423,FIND(",",W423,FIND(",",W423)+1)+1,FIND(",",W423,FIND(",",W423,FIND(",",W423)+1)+1)-FIND(",",W423,FIND(",",W423)+1)-1)),MapTable!$A:$A,1,0)),ISERROR(VLOOKUP(TRIM(MID(W423,FIND(",",W423,FIND(",",W423,FIND(",",W423)+1)+1)+1,999)),MapTable!$A:$A,1,0))),"맵없음",
  ""),
)))))</f>
        <v/>
      </c>
      <c r="AC423" t="str">
        <f>IF(ISBLANK(AB423),"",IF(ISERROR(VLOOKUP(AB423,[3]DropTable!$A:$A,1,0)),"드랍없음",""))</f>
        <v/>
      </c>
      <c r="AE423" t="str">
        <f>IF(ISBLANK(AD423),"",IF(ISERROR(VLOOKUP(AD423,[3]DropTable!$A:$A,1,0)),"드랍없음",""))</f>
        <v/>
      </c>
      <c r="AG423">
        <v>9.8000000000000007</v>
      </c>
      <c r="AH423">
        <v>1</v>
      </c>
    </row>
    <row r="424" spans="1:34" x14ac:dyDescent="0.3">
      <c r="A424">
        <v>9</v>
      </c>
      <c r="B424">
        <v>27</v>
      </c>
      <c r="C424">
        <f>IF(OR($L424=TRUE,$A424=0,MOD($A424,ChapterTable!$S$20)&lt;&gt;0),
MAX(0,INT(($B424+ChapterTable!$Q$26+VLOOKUP(SUBSTITUTE(C$1,"성장단계","")&amp;"단계오프셋",ChapterTable!$S:$T,2,0))/ChapterTable!$Q$23)),
MAX(0,INT(($B424+ChapterTable!$S$26+VLOOKUP(SUBSTITUTE(C$1,"성장단계","")&amp;"보스단계오프셋",ChapterTable!$S:$T,2,0))/ChapterTable!$S$23)))</f>
        <v>3</v>
      </c>
      <c r="D424">
        <f>IF(OR($L424=TRUE,$A424=0,MOD($A424,ChapterTable!$S$20)&lt;&gt;0),
MAX(0,INT(($B424+ChapterTable!$Q$26+VLOOKUP(SUBSTITUTE(D$1,"성장단계","")&amp;"단계오프셋",ChapterTable!$S:$T,2,0))/ChapterTable!$Q$23)),
MAX(0,INT(($B424+ChapterTable!$S$26+VLOOKUP(SUBSTITUTE(D$1,"성장단계","")&amp;"보스단계오프셋",ChapterTable!$S:$T,2,0))/ChapterTable!$S$23)))</f>
        <v>2</v>
      </c>
      <c r="E424" s="1">
        <f ca="1">IF(AND($A424=0,$B424=1),
    VLOOKUP(1,ChapterTable!$1:$1048576,MATCH("최종"&amp;SUBSTITUTE(SUBSTITUTE(E$1,"standard",""),"|Float",""),ChapterTable!$1:$1,0),0)*ChapterTable!$Q$17,
  IF(AND($A424=0,$B424=0),
    E425,
  IF($B424=0,
    VLOOKUP($A424,ChapterTable!$1:$1048576,MATCH("최종"&amp;SUBSTITUTE(SUBSTITUTE(E$1,"standard",""),"|Float",""),ChapterTable!$1:$1,0),0),
  IF($B424=1,
    IF($L424=FALSE,
      VLOOKUP($A424,ChapterTable!$1:$1048576,MATCH("최종"&amp;SUBSTITUTE(SUBSTITUTE(E$1,"standard",""),"|Float",""),ChapterTable!$1:$1,0),0),
      VLOOKUP($A424-ChapterTable!$Q$11,ChapterTable!$1:$1048576,MATCH("최종"&amp;SUBSTITUTE(SUBSTITUTE(E$1,"standard",""),"|Float",""),ChapterTable!$1:$1,0),0)*ChapterTable!$Q$14
    ),
  OFFSET(E424,-$B424+IF($L424,1,0),0)*
    (VLOOKUP(SUBSTITUTE(SUBSTITUTE(E$1,"standard",""),"|Float","")&amp;"인게임누적곱배수",ChapterTable!$S:$T,2,0)^C424
    +VLOOKUP(SUBSTITUTE(SUBSTITUTE(E$1,"standard",""),"|Float","")&amp;"인게임누적합배수",ChapterTable!$S:$T,2,0)*C424)
  )
  )
  )
)</f>
        <v>9457.06640625</v>
      </c>
      <c r="F424" s="1">
        <f ca="1">IF(AND($A424=0,$B424=1),
    VLOOKUP(1,ChapterTable!$1:$1048576,MATCH("최종"&amp;SUBSTITUTE(SUBSTITUTE(F$1,"standard",""),"|Float",""),ChapterTable!$1:$1,0),0)*ChapterTable!$Q$17,
  IF(AND($A424=0,$B424=0),
    F425,
  IF($B424=0,
    VLOOKUP($A424,ChapterTable!$1:$1048576,MATCH("최종"&amp;SUBSTITUTE(SUBSTITUTE(F$1,"standard",""),"|Float",""),ChapterTable!$1:$1,0),0),
  IF($B424=1,
    IF($L424=FALSE,
      VLOOKUP($A424,ChapterTable!$1:$1048576,MATCH("최종"&amp;SUBSTITUTE(SUBSTITUTE(F$1,"standard",""),"|Float",""),ChapterTable!$1:$1,0),0),
      VLOOKUP($A424-ChapterTable!$Q$11,ChapterTable!$1:$1048576,MATCH("최종"&amp;SUBSTITUTE(SUBSTITUTE(F$1,"standard",""),"|Float",""),ChapterTable!$1:$1,0),0)*ChapterTable!$Q$14
    ),
  OFFSET(F424,-$B424+IF($L424,1,0),0)*
    (VLOOKUP(SUBSTITUTE(SUBSTITUTE(F$1,"standard",""),"|Float","")&amp;"인게임누적곱배수",ChapterTable!$S:$T,2,0)^D424
    +VLOOKUP(SUBSTITUTE(SUBSTITUTE(F$1,"standard",""),"|Float","")&amp;"인게임누적합배수",ChapterTable!$S:$T,2,0)*D424)
  )
  )
  )
)</f>
        <v>3588.0468749999995</v>
      </c>
      <c r="G424" t="s">
        <v>76</v>
      </c>
      <c r="J424" t="str">
        <f>IF(ISBLANK(I424),"",
IFERROR(VLOOKUP(I424,[1]StringTable!$1:$1048576,MATCH([1]StringTable!$B$1,[1]StringTable!$1:$1,0),0),
IFERROR(VLOOKUP(I424,[1]InApkStringTable!$1:$1048576,MATCH([1]InApkStringTable!$B$1,[1]InApkStringTable!$1:$1,0),0),
"스트링없음")))</f>
        <v/>
      </c>
      <c r="L424" t="b">
        <v>0</v>
      </c>
      <c r="M424" t="s">
        <v>24</v>
      </c>
      <c r="N424" t="str">
        <f>IF(ISBLANK(M424),"",IF(ISERROR(VLOOKUP(M424,MapTable!$A:$A,1,0)),"맵없음",""))</f>
        <v/>
      </c>
      <c r="O424">
        <f t="shared" si="25"/>
        <v>3</v>
      </c>
      <c r="Q424">
        <f t="shared" si="26"/>
        <v>3</v>
      </c>
      <c r="R424" t="b">
        <f t="shared" ca="1" si="27"/>
        <v>0</v>
      </c>
      <c r="T424" t="b">
        <f t="shared" ca="1" si="28"/>
        <v>0</v>
      </c>
      <c r="V424" t="str">
        <f>IF(ISBLANK(U424),"",IF(ISERROR(VLOOKUP(U424,MapTable!$A:$A,1,0)),"맵없음",""))</f>
        <v/>
      </c>
      <c r="X424" t="str">
        <f>IF(ISBLANK(W424),"",
IF(ISERROR(FIND(",",W424)),
  IF(ISERROR(VLOOKUP(W424,MapTable!$A:$A,1,0)),"맵없음",
  ""),
IF(ISERROR(FIND(",",W424,FIND(",",W424)+1)),
  IF(OR(ISERROR(VLOOKUP(LEFT(W424,FIND(",",W424)-1),MapTable!$A:$A,1,0)),ISERROR(VLOOKUP(TRIM(MID(W424,FIND(",",W424)+1,999)),MapTable!$A:$A,1,0))),"맵없음",
  ""),
IF(ISERROR(FIND(",",W424,FIND(",",W424,FIND(",",W424)+1)+1)),
  IF(OR(ISERROR(VLOOKUP(LEFT(W424,FIND(",",W424)-1),MapTable!$A:$A,1,0)),ISERROR(VLOOKUP(TRIM(MID(W424,FIND(",",W424)+1,FIND(",",W424,FIND(",",W424)+1)-FIND(",",W424)-1)),MapTable!$A:$A,1,0)),ISERROR(VLOOKUP(TRIM(MID(W424,FIND(",",W424,FIND(",",W424)+1)+1,999)),MapTable!$A:$A,1,0))),"맵없음",
  ""),
IF(ISERROR(FIND(",",W424,FIND(",",W424,FIND(",",W424,FIND(",",W424)+1)+1)+1)),
  IF(OR(ISERROR(VLOOKUP(LEFT(W424,FIND(",",W424)-1),MapTable!$A:$A,1,0)),ISERROR(VLOOKUP(TRIM(MID(W424,FIND(",",W424)+1,FIND(",",W424,FIND(",",W424)+1)-FIND(",",W424)-1)),MapTable!$A:$A,1,0)),ISERROR(VLOOKUP(TRIM(MID(W424,FIND(",",W424,FIND(",",W424)+1)+1,FIND(",",W424,FIND(",",W424,FIND(",",W424)+1)+1)-FIND(",",W424,FIND(",",W424)+1)-1)),MapTable!$A:$A,1,0)),ISERROR(VLOOKUP(TRIM(MID(W424,FIND(",",W424,FIND(",",W424,FIND(",",W424)+1)+1)+1,999)),MapTable!$A:$A,1,0))),"맵없음",
  ""),
)))))</f>
        <v/>
      </c>
      <c r="AC424" t="str">
        <f>IF(ISBLANK(AB424),"",IF(ISERROR(VLOOKUP(AB424,[3]DropTable!$A:$A,1,0)),"드랍없음",""))</f>
        <v/>
      </c>
      <c r="AE424" t="str">
        <f>IF(ISBLANK(AD424),"",IF(ISERROR(VLOOKUP(AD424,[3]DropTable!$A:$A,1,0)),"드랍없음",""))</f>
        <v/>
      </c>
      <c r="AG424">
        <v>9.8000000000000007</v>
      </c>
      <c r="AH424">
        <v>1</v>
      </c>
    </row>
    <row r="425" spans="1:34" x14ac:dyDescent="0.3">
      <c r="A425">
        <v>9</v>
      </c>
      <c r="B425">
        <v>28</v>
      </c>
      <c r="C425">
        <f>IF(OR($L425=TRUE,$A425=0,MOD($A425,ChapterTable!$S$20)&lt;&gt;0),
MAX(0,INT(($B425+ChapterTable!$Q$26+VLOOKUP(SUBSTITUTE(C$1,"성장단계","")&amp;"단계오프셋",ChapterTable!$S:$T,2,0))/ChapterTable!$Q$23)),
MAX(0,INT(($B425+ChapterTable!$S$26+VLOOKUP(SUBSTITUTE(C$1,"성장단계","")&amp;"보스단계오프셋",ChapterTable!$S:$T,2,0))/ChapterTable!$S$23)))</f>
        <v>3</v>
      </c>
      <c r="D425">
        <f>IF(OR($L425=TRUE,$A425=0,MOD($A425,ChapterTable!$S$20)&lt;&gt;0),
MAX(0,INT(($B425+ChapterTable!$Q$26+VLOOKUP(SUBSTITUTE(D$1,"성장단계","")&amp;"단계오프셋",ChapterTable!$S:$T,2,0))/ChapterTable!$Q$23)),
MAX(0,INT(($B425+ChapterTable!$S$26+VLOOKUP(SUBSTITUTE(D$1,"성장단계","")&amp;"보스단계오프셋",ChapterTable!$S:$T,2,0))/ChapterTable!$S$23)))</f>
        <v>2</v>
      </c>
      <c r="E425" s="1">
        <f ca="1">IF(AND($A425=0,$B425=1),
    VLOOKUP(1,ChapterTable!$1:$1048576,MATCH("최종"&amp;SUBSTITUTE(SUBSTITUTE(E$1,"standard",""),"|Float",""),ChapterTable!$1:$1,0),0)*ChapterTable!$Q$17,
  IF(AND($A425=0,$B425=0),
    E426,
  IF($B425=0,
    VLOOKUP($A425,ChapterTable!$1:$1048576,MATCH("최종"&amp;SUBSTITUTE(SUBSTITUTE(E$1,"standard",""),"|Float",""),ChapterTable!$1:$1,0),0),
  IF($B425=1,
    IF($L425=FALSE,
      VLOOKUP($A425,ChapterTable!$1:$1048576,MATCH("최종"&amp;SUBSTITUTE(SUBSTITUTE(E$1,"standard",""),"|Float",""),ChapterTable!$1:$1,0),0),
      VLOOKUP($A425-ChapterTable!$Q$11,ChapterTable!$1:$1048576,MATCH("최종"&amp;SUBSTITUTE(SUBSTITUTE(E$1,"standard",""),"|Float",""),ChapterTable!$1:$1,0),0)*ChapterTable!$Q$14
    ),
  OFFSET(E425,-$B425+IF($L425,1,0),0)*
    (VLOOKUP(SUBSTITUTE(SUBSTITUTE(E$1,"standard",""),"|Float","")&amp;"인게임누적곱배수",ChapterTable!$S:$T,2,0)^C425
    +VLOOKUP(SUBSTITUTE(SUBSTITUTE(E$1,"standard",""),"|Float","")&amp;"인게임누적합배수",ChapterTable!$S:$T,2,0)*C425)
  )
  )
  )
)</f>
        <v>9457.06640625</v>
      </c>
      <c r="F425" s="1">
        <f ca="1">IF(AND($A425=0,$B425=1),
    VLOOKUP(1,ChapterTable!$1:$1048576,MATCH("최종"&amp;SUBSTITUTE(SUBSTITUTE(F$1,"standard",""),"|Float",""),ChapterTable!$1:$1,0),0)*ChapterTable!$Q$17,
  IF(AND($A425=0,$B425=0),
    F426,
  IF($B425=0,
    VLOOKUP($A425,ChapterTable!$1:$1048576,MATCH("최종"&amp;SUBSTITUTE(SUBSTITUTE(F$1,"standard",""),"|Float",""),ChapterTable!$1:$1,0),0),
  IF($B425=1,
    IF($L425=FALSE,
      VLOOKUP($A425,ChapterTable!$1:$1048576,MATCH("최종"&amp;SUBSTITUTE(SUBSTITUTE(F$1,"standard",""),"|Float",""),ChapterTable!$1:$1,0),0),
      VLOOKUP($A425-ChapterTable!$Q$11,ChapterTable!$1:$1048576,MATCH("최종"&amp;SUBSTITUTE(SUBSTITUTE(F$1,"standard",""),"|Float",""),ChapterTable!$1:$1,0),0)*ChapterTable!$Q$14
    ),
  OFFSET(F425,-$B425+IF($L425,1,0),0)*
    (VLOOKUP(SUBSTITUTE(SUBSTITUTE(F$1,"standard",""),"|Float","")&amp;"인게임누적곱배수",ChapterTable!$S:$T,2,0)^D425
    +VLOOKUP(SUBSTITUTE(SUBSTITUTE(F$1,"standard",""),"|Float","")&amp;"인게임누적합배수",ChapterTable!$S:$T,2,0)*D425)
  )
  )
  )
)</f>
        <v>3588.0468749999995</v>
      </c>
      <c r="G425" t="s">
        <v>76</v>
      </c>
      <c r="J425" t="str">
        <f>IF(ISBLANK(I425),"",
IFERROR(VLOOKUP(I425,[1]StringTable!$1:$1048576,MATCH([1]StringTable!$B$1,[1]StringTable!$1:$1,0),0),
IFERROR(VLOOKUP(I425,[1]InApkStringTable!$1:$1048576,MATCH([1]InApkStringTable!$B$1,[1]InApkStringTable!$1:$1,0),0),
"스트링없음")))</f>
        <v/>
      </c>
      <c r="L425" t="b">
        <v>0</v>
      </c>
      <c r="M425" t="s">
        <v>24</v>
      </c>
      <c r="N425" t="str">
        <f>IF(ISBLANK(M425),"",IF(ISERROR(VLOOKUP(M425,MapTable!$A:$A,1,0)),"맵없음",""))</f>
        <v/>
      </c>
      <c r="O425">
        <f t="shared" si="25"/>
        <v>3</v>
      </c>
      <c r="Q425">
        <f t="shared" si="26"/>
        <v>3</v>
      </c>
      <c r="R425" t="b">
        <f t="shared" ca="1" si="27"/>
        <v>0</v>
      </c>
      <c r="T425" t="b">
        <f t="shared" ca="1" si="28"/>
        <v>0</v>
      </c>
      <c r="V425" t="str">
        <f>IF(ISBLANK(U425),"",IF(ISERROR(VLOOKUP(U425,MapTable!$A:$A,1,0)),"맵없음",""))</f>
        <v/>
      </c>
      <c r="X425" t="str">
        <f>IF(ISBLANK(W425),"",
IF(ISERROR(FIND(",",W425)),
  IF(ISERROR(VLOOKUP(W425,MapTable!$A:$A,1,0)),"맵없음",
  ""),
IF(ISERROR(FIND(",",W425,FIND(",",W425)+1)),
  IF(OR(ISERROR(VLOOKUP(LEFT(W425,FIND(",",W425)-1),MapTable!$A:$A,1,0)),ISERROR(VLOOKUP(TRIM(MID(W425,FIND(",",W425)+1,999)),MapTable!$A:$A,1,0))),"맵없음",
  ""),
IF(ISERROR(FIND(",",W425,FIND(",",W425,FIND(",",W425)+1)+1)),
  IF(OR(ISERROR(VLOOKUP(LEFT(W425,FIND(",",W425)-1),MapTable!$A:$A,1,0)),ISERROR(VLOOKUP(TRIM(MID(W425,FIND(",",W425)+1,FIND(",",W425,FIND(",",W425)+1)-FIND(",",W425)-1)),MapTable!$A:$A,1,0)),ISERROR(VLOOKUP(TRIM(MID(W425,FIND(",",W425,FIND(",",W425)+1)+1,999)),MapTable!$A:$A,1,0))),"맵없음",
  ""),
IF(ISERROR(FIND(",",W425,FIND(",",W425,FIND(",",W425,FIND(",",W425)+1)+1)+1)),
  IF(OR(ISERROR(VLOOKUP(LEFT(W425,FIND(",",W425)-1),MapTable!$A:$A,1,0)),ISERROR(VLOOKUP(TRIM(MID(W425,FIND(",",W425)+1,FIND(",",W425,FIND(",",W425)+1)-FIND(",",W425)-1)),MapTable!$A:$A,1,0)),ISERROR(VLOOKUP(TRIM(MID(W425,FIND(",",W425,FIND(",",W425)+1)+1,FIND(",",W425,FIND(",",W425,FIND(",",W425)+1)+1)-FIND(",",W425,FIND(",",W425)+1)-1)),MapTable!$A:$A,1,0)),ISERROR(VLOOKUP(TRIM(MID(W425,FIND(",",W425,FIND(",",W425,FIND(",",W425)+1)+1)+1,999)),MapTable!$A:$A,1,0))),"맵없음",
  ""),
)))))</f>
        <v/>
      </c>
      <c r="AC425" t="str">
        <f>IF(ISBLANK(AB425),"",IF(ISERROR(VLOOKUP(AB425,[3]DropTable!$A:$A,1,0)),"드랍없음",""))</f>
        <v/>
      </c>
      <c r="AE425" t="str">
        <f>IF(ISBLANK(AD425),"",IF(ISERROR(VLOOKUP(AD425,[3]DropTable!$A:$A,1,0)),"드랍없음",""))</f>
        <v/>
      </c>
      <c r="AG425">
        <v>9.8000000000000007</v>
      </c>
      <c r="AH425">
        <v>1</v>
      </c>
    </row>
    <row r="426" spans="1:34" x14ac:dyDescent="0.3">
      <c r="A426">
        <v>9</v>
      </c>
      <c r="B426">
        <v>29</v>
      </c>
      <c r="C426">
        <f>IF(OR($L426=TRUE,$A426=0,MOD($A426,ChapterTable!$S$20)&lt;&gt;0),
MAX(0,INT(($B426+ChapterTable!$Q$26+VLOOKUP(SUBSTITUTE(C$1,"성장단계","")&amp;"단계오프셋",ChapterTable!$S:$T,2,0))/ChapterTable!$Q$23)),
MAX(0,INT(($B426+ChapterTable!$S$26+VLOOKUP(SUBSTITUTE(C$1,"성장단계","")&amp;"보스단계오프셋",ChapterTable!$S:$T,2,0))/ChapterTable!$S$23)))</f>
        <v>3</v>
      </c>
      <c r="D426">
        <f>IF(OR($L426=TRUE,$A426=0,MOD($A426,ChapterTable!$S$20)&lt;&gt;0),
MAX(0,INT(($B426+ChapterTable!$Q$26+VLOOKUP(SUBSTITUTE(D$1,"성장단계","")&amp;"단계오프셋",ChapterTable!$S:$T,2,0))/ChapterTable!$Q$23)),
MAX(0,INT(($B426+ChapterTable!$S$26+VLOOKUP(SUBSTITUTE(D$1,"성장단계","")&amp;"보스단계오프셋",ChapterTable!$S:$T,2,0))/ChapterTable!$S$23)))</f>
        <v>2</v>
      </c>
      <c r="E426" s="1">
        <f ca="1">IF(AND($A426=0,$B426=1),
    VLOOKUP(1,ChapterTable!$1:$1048576,MATCH("최종"&amp;SUBSTITUTE(SUBSTITUTE(E$1,"standard",""),"|Float",""),ChapterTable!$1:$1,0),0)*ChapterTable!$Q$17,
  IF(AND($A426=0,$B426=0),
    E427,
  IF($B426=0,
    VLOOKUP($A426,ChapterTable!$1:$1048576,MATCH("최종"&amp;SUBSTITUTE(SUBSTITUTE(E$1,"standard",""),"|Float",""),ChapterTable!$1:$1,0),0),
  IF($B426=1,
    IF($L426=FALSE,
      VLOOKUP($A426,ChapterTable!$1:$1048576,MATCH("최종"&amp;SUBSTITUTE(SUBSTITUTE(E$1,"standard",""),"|Float",""),ChapterTable!$1:$1,0),0),
      VLOOKUP($A426-ChapterTable!$Q$11,ChapterTable!$1:$1048576,MATCH("최종"&amp;SUBSTITUTE(SUBSTITUTE(E$1,"standard",""),"|Float",""),ChapterTable!$1:$1,0),0)*ChapterTable!$Q$14
    ),
  OFFSET(E426,-$B426+IF($L426,1,0),0)*
    (VLOOKUP(SUBSTITUTE(SUBSTITUTE(E$1,"standard",""),"|Float","")&amp;"인게임누적곱배수",ChapterTable!$S:$T,2,0)^C426
    +VLOOKUP(SUBSTITUTE(SUBSTITUTE(E$1,"standard",""),"|Float","")&amp;"인게임누적합배수",ChapterTable!$S:$T,2,0)*C426)
  )
  )
  )
)</f>
        <v>9457.06640625</v>
      </c>
      <c r="F426" s="1">
        <f ca="1">IF(AND($A426=0,$B426=1),
    VLOOKUP(1,ChapterTable!$1:$1048576,MATCH("최종"&amp;SUBSTITUTE(SUBSTITUTE(F$1,"standard",""),"|Float",""),ChapterTable!$1:$1,0),0)*ChapterTable!$Q$17,
  IF(AND($A426=0,$B426=0),
    F427,
  IF($B426=0,
    VLOOKUP($A426,ChapterTable!$1:$1048576,MATCH("최종"&amp;SUBSTITUTE(SUBSTITUTE(F$1,"standard",""),"|Float",""),ChapterTable!$1:$1,0),0),
  IF($B426=1,
    IF($L426=FALSE,
      VLOOKUP($A426,ChapterTable!$1:$1048576,MATCH("최종"&amp;SUBSTITUTE(SUBSTITUTE(F$1,"standard",""),"|Float",""),ChapterTable!$1:$1,0),0),
      VLOOKUP($A426-ChapterTable!$Q$11,ChapterTable!$1:$1048576,MATCH("최종"&amp;SUBSTITUTE(SUBSTITUTE(F$1,"standard",""),"|Float",""),ChapterTable!$1:$1,0),0)*ChapterTable!$Q$14
    ),
  OFFSET(F426,-$B426+IF($L426,1,0),0)*
    (VLOOKUP(SUBSTITUTE(SUBSTITUTE(F$1,"standard",""),"|Float","")&amp;"인게임누적곱배수",ChapterTable!$S:$T,2,0)^D426
    +VLOOKUP(SUBSTITUTE(SUBSTITUTE(F$1,"standard",""),"|Float","")&amp;"인게임누적합배수",ChapterTable!$S:$T,2,0)*D426)
  )
  )
  )
)</f>
        <v>3588.0468749999995</v>
      </c>
      <c r="G426" t="s">
        <v>76</v>
      </c>
      <c r="J426" t="str">
        <f>IF(ISBLANK(I426),"",
IFERROR(VLOOKUP(I426,[1]StringTable!$1:$1048576,MATCH([1]StringTable!$B$1,[1]StringTable!$1:$1,0),0),
IFERROR(VLOOKUP(I426,[1]InApkStringTable!$1:$1048576,MATCH([1]InApkStringTable!$B$1,[1]InApkStringTable!$1:$1,0),0),
"스트링없음")))</f>
        <v/>
      </c>
      <c r="L426" t="b">
        <v>0</v>
      </c>
      <c r="M426" t="s">
        <v>24</v>
      </c>
      <c r="N426" t="str">
        <f>IF(ISBLANK(M426),"",IF(ISERROR(VLOOKUP(M426,MapTable!$A:$A,1,0)),"맵없음",""))</f>
        <v/>
      </c>
      <c r="O426">
        <f t="shared" si="25"/>
        <v>93</v>
      </c>
      <c r="Q426">
        <f t="shared" si="26"/>
        <v>93</v>
      </c>
      <c r="R426" t="b">
        <f t="shared" ca="1" si="27"/>
        <v>1</v>
      </c>
      <c r="T426" t="b">
        <f t="shared" ca="1" si="28"/>
        <v>1</v>
      </c>
      <c r="V426" t="str">
        <f>IF(ISBLANK(U426),"",IF(ISERROR(VLOOKUP(U426,MapTable!$A:$A,1,0)),"맵없음",""))</f>
        <v/>
      </c>
      <c r="X426" t="str">
        <f>IF(ISBLANK(W426),"",
IF(ISERROR(FIND(",",W426)),
  IF(ISERROR(VLOOKUP(W426,MapTable!$A:$A,1,0)),"맵없음",
  ""),
IF(ISERROR(FIND(",",W426,FIND(",",W426)+1)),
  IF(OR(ISERROR(VLOOKUP(LEFT(W426,FIND(",",W426)-1),MapTable!$A:$A,1,0)),ISERROR(VLOOKUP(TRIM(MID(W426,FIND(",",W426)+1,999)),MapTable!$A:$A,1,0))),"맵없음",
  ""),
IF(ISERROR(FIND(",",W426,FIND(",",W426,FIND(",",W426)+1)+1)),
  IF(OR(ISERROR(VLOOKUP(LEFT(W426,FIND(",",W426)-1),MapTable!$A:$A,1,0)),ISERROR(VLOOKUP(TRIM(MID(W426,FIND(",",W426)+1,FIND(",",W426,FIND(",",W426)+1)-FIND(",",W426)-1)),MapTable!$A:$A,1,0)),ISERROR(VLOOKUP(TRIM(MID(W426,FIND(",",W426,FIND(",",W426)+1)+1,999)),MapTable!$A:$A,1,0))),"맵없음",
  ""),
IF(ISERROR(FIND(",",W426,FIND(",",W426,FIND(",",W426,FIND(",",W426)+1)+1)+1)),
  IF(OR(ISERROR(VLOOKUP(LEFT(W426,FIND(",",W426)-1),MapTable!$A:$A,1,0)),ISERROR(VLOOKUP(TRIM(MID(W426,FIND(",",W426)+1,FIND(",",W426,FIND(",",W426)+1)-FIND(",",W426)-1)),MapTable!$A:$A,1,0)),ISERROR(VLOOKUP(TRIM(MID(W426,FIND(",",W426,FIND(",",W426)+1)+1,FIND(",",W426,FIND(",",W426,FIND(",",W426)+1)+1)-FIND(",",W426,FIND(",",W426)+1)-1)),MapTable!$A:$A,1,0)),ISERROR(VLOOKUP(TRIM(MID(W426,FIND(",",W426,FIND(",",W426,FIND(",",W426)+1)+1)+1,999)),MapTable!$A:$A,1,0))),"맵없음",
  ""),
)))))</f>
        <v/>
      </c>
      <c r="AC426" t="str">
        <f>IF(ISBLANK(AB426),"",IF(ISERROR(VLOOKUP(AB426,[3]DropTable!$A:$A,1,0)),"드랍없음",""))</f>
        <v/>
      </c>
      <c r="AE426" t="str">
        <f>IF(ISBLANK(AD426),"",IF(ISERROR(VLOOKUP(AD426,[3]DropTable!$A:$A,1,0)),"드랍없음",""))</f>
        <v/>
      </c>
      <c r="AG426">
        <v>9.8000000000000007</v>
      </c>
      <c r="AH426">
        <v>1</v>
      </c>
    </row>
    <row r="427" spans="1:34" x14ac:dyDescent="0.3">
      <c r="A427">
        <v>9</v>
      </c>
      <c r="B427">
        <v>30</v>
      </c>
      <c r="C427">
        <f>IF(OR($L427=TRUE,$A427=0,MOD($A427,ChapterTable!$S$20)&lt;&gt;0),
MAX(0,INT(($B427+ChapterTable!$Q$26+VLOOKUP(SUBSTITUTE(C$1,"성장단계","")&amp;"단계오프셋",ChapterTable!$S:$T,2,0))/ChapterTable!$Q$23)),
MAX(0,INT(($B427+ChapterTable!$S$26+VLOOKUP(SUBSTITUTE(C$1,"성장단계","")&amp;"보스단계오프셋",ChapterTable!$S:$T,2,0))/ChapterTable!$S$23)))</f>
        <v>3</v>
      </c>
      <c r="D427">
        <f>IF(OR($L427=TRUE,$A427=0,MOD($A427,ChapterTable!$S$20)&lt;&gt;0),
MAX(0,INT(($B427+ChapterTable!$Q$26+VLOOKUP(SUBSTITUTE(D$1,"성장단계","")&amp;"단계오프셋",ChapterTable!$S:$T,2,0))/ChapterTable!$Q$23)),
MAX(0,INT(($B427+ChapterTable!$S$26+VLOOKUP(SUBSTITUTE(D$1,"성장단계","")&amp;"보스단계오프셋",ChapterTable!$S:$T,2,0))/ChapterTable!$S$23)))</f>
        <v>2</v>
      </c>
      <c r="E427" s="1">
        <f ca="1">IF(AND($A427=0,$B427=1),
    VLOOKUP(1,ChapterTable!$1:$1048576,MATCH("최종"&amp;SUBSTITUTE(SUBSTITUTE(E$1,"standard",""),"|Float",""),ChapterTable!$1:$1,0),0)*ChapterTable!$Q$17,
  IF(AND($A427=0,$B427=0),
    E428,
  IF($B427=0,
    VLOOKUP($A427,ChapterTable!$1:$1048576,MATCH("최종"&amp;SUBSTITUTE(SUBSTITUTE(E$1,"standard",""),"|Float",""),ChapterTable!$1:$1,0),0),
  IF($B427=1,
    IF($L427=FALSE,
      VLOOKUP($A427,ChapterTable!$1:$1048576,MATCH("최종"&amp;SUBSTITUTE(SUBSTITUTE(E$1,"standard",""),"|Float",""),ChapterTable!$1:$1,0),0),
      VLOOKUP($A427-ChapterTable!$Q$11,ChapterTable!$1:$1048576,MATCH("최종"&amp;SUBSTITUTE(SUBSTITUTE(E$1,"standard",""),"|Float",""),ChapterTable!$1:$1,0),0)*ChapterTable!$Q$14
    ),
  OFFSET(E427,-$B427+IF($L427,1,0),0)*
    (VLOOKUP(SUBSTITUTE(SUBSTITUTE(E$1,"standard",""),"|Float","")&amp;"인게임누적곱배수",ChapterTable!$S:$T,2,0)^C427
    +VLOOKUP(SUBSTITUTE(SUBSTITUTE(E$1,"standard",""),"|Float","")&amp;"인게임누적합배수",ChapterTable!$S:$T,2,0)*C427)
  )
  )
  )
)</f>
        <v>9457.06640625</v>
      </c>
      <c r="F427" s="1">
        <f ca="1">IF(AND($A427=0,$B427=1),
    VLOOKUP(1,ChapterTable!$1:$1048576,MATCH("최종"&amp;SUBSTITUTE(SUBSTITUTE(F$1,"standard",""),"|Float",""),ChapterTable!$1:$1,0),0)*ChapterTable!$Q$17,
  IF(AND($A427=0,$B427=0),
    F428,
  IF($B427=0,
    VLOOKUP($A427,ChapterTable!$1:$1048576,MATCH("최종"&amp;SUBSTITUTE(SUBSTITUTE(F$1,"standard",""),"|Float",""),ChapterTable!$1:$1,0),0),
  IF($B427=1,
    IF($L427=FALSE,
      VLOOKUP($A427,ChapterTable!$1:$1048576,MATCH("최종"&amp;SUBSTITUTE(SUBSTITUTE(F$1,"standard",""),"|Float",""),ChapterTable!$1:$1,0),0),
      VLOOKUP($A427-ChapterTable!$Q$11,ChapterTable!$1:$1048576,MATCH("최종"&amp;SUBSTITUTE(SUBSTITUTE(F$1,"standard",""),"|Float",""),ChapterTable!$1:$1,0),0)*ChapterTable!$Q$14
    ),
  OFFSET(F427,-$B427+IF($L427,1,0),0)*
    (VLOOKUP(SUBSTITUTE(SUBSTITUTE(F$1,"standard",""),"|Float","")&amp;"인게임누적곱배수",ChapterTable!$S:$T,2,0)^D427
    +VLOOKUP(SUBSTITUTE(SUBSTITUTE(F$1,"standard",""),"|Float","")&amp;"인게임누적합배수",ChapterTable!$S:$T,2,0)*D427)
  )
  )
  )
)</f>
        <v>3588.0468749999995</v>
      </c>
      <c r="G427" t="s">
        <v>76</v>
      </c>
      <c r="J427" t="str">
        <f>IF(ISBLANK(I427),"",
IFERROR(VLOOKUP(I427,[1]StringTable!$1:$1048576,MATCH([1]StringTable!$B$1,[1]StringTable!$1:$1,0),0),
IFERROR(VLOOKUP(I427,[1]InApkStringTable!$1:$1048576,MATCH([1]InApkStringTable!$B$1,[1]InApkStringTable!$1:$1,0),0),
"스트링없음")))</f>
        <v/>
      </c>
      <c r="L427" t="b">
        <v>0</v>
      </c>
      <c r="M427" t="s">
        <v>24</v>
      </c>
      <c r="N427" t="str">
        <f>IF(ISBLANK(M427),"",IF(ISERROR(VLOOKUP(M427,MapTable!$A:$A,1,0)),"맵없음",""))</f>
        <v/>
      </c>
      <c r="O427">
        <f t="shared" si="25"/>
        <v>21</v>
      </c>
      <c r="Q427">
        <f t="shared" si="26"/>
        <v>21</v>
      </c>
      <c r="R427" t="b">
        <f t="shared" ca="1" si="27"/>
        <v>0</v>
      </c>
      <c r="T427" t="b">
        <f t="shared" ca="1" si="28"/>
        <v>0</v>
      </c>
      <c r="V427" t="str">
        <f>IF(ISBLANK(U427),"",IF(ISERROR(VLOOKUP(U427,MapTable!$A:$A,1,0)),"맵없음",""))</f>
        <v/>
      </c>
      <c r="X427" t="str">
        <f>IF(ISBLANK(W427),"",
IF(ISERROR(FIND(",",W427)),
  IF(ISERROR(VLOOKUP(W427,MapTable!$A:$A,1,0)),"맵없음",
  ""),
IF(ISERROR(FIND(",",W427,FIND(",",W427)+1)),
  IF(OR(ISERROR(VLOOKUP(LEFT(W427,FIND(",",W427)-1),MapTable!$A:$A,1,0)),ISERROR(VLOOKUP(TRIM(MID(W427,FIND(",",W427)+1,999)),MapTable!$A:$A,1,0))),"맵없음",
  ""),
IF(ISERROR(FIND(",",W427,FIND(",",W427,FIND(",",W427)+1)+1)),
  IF(OR(ISERROR(VLOOKUP(LEFT(W427,FIND(",",W427)-1),MapTable!$A:$A,1,0)),ISERROR(VLOOKUP(TRIM(MID(W427,FIND(",",W427)+1,FIND(",",W427,FIND(",",W427)+1)-FIND(",",W427)-1)),MapTable!$A:$A,1,0)),ISERROR(VLOOKUP(TRIM(MID(W427,FIND(",",W427,FIND(",",W427)+1)+1,999)),MapTable!$A:$A,1,0))),"맵없음",
  ""),
IF(ISERROR(FIND(",",W427,FIND(",",W427,FIND(",",W427,FIND(",",W427)+1)+1)+1)),
  IF(OR(ISERROR(VLOOKUP(LEFT(W427,FIND(",",W427)-1),MapTable!$A:$A,1,0)),ISERROR(VLOOKUP(TRIM(MID(W427,FIND(",",W427)+1,FIND(",",W427,FIND(",",W427)+1)-FIND(",",W427)-1)),MapTable!$A:$A,1,0)),ISERROR(VLOOKUP(TRIM(MID(W427,FIND(",",W427,FIND(",",W427)+1)+1,FIND(",",W427,FIND(",",W427,FIND(",",W427)+1)+1)-FIND(",",W427,FIND(",",W427)+1)-1)),MapTable!$A:$A,1,0)),ISERROR(VLOOKUP(TRIM(MID(W427,FIND(",",W427,FIND(",",W427,FIND(",",W427)+1)+1)+1,999)),MapTable!$A:$A,1,0))),"맵없음",
  ""),
)))))</f>
        <v/>
      </c>
      <c r="AC427" t="str">
        <f>IF(ISBLANK(AB427),"",IF(ISERROR(VLOOKUP(AB427,[3]DropTable!$A:$A,1,0)),"드랍없음",""))</f>
        <v/>
      </c>
      <c r="AE427" t="str">
        <f>IF(ISBLANK(AD427),"",IF(ISERROR(VLOOKUP(AD427,[3]DropTable!$A:$A,1,0)),"드랍없음",""))</f>
        <v/>
      </c>
      <c r="AG427">
        <v>9.8000000000000007</v>
      </c>
      <c r="AH427">
        <v>1</v>
      </c>
    </row>
    <row r="428" spans="1:34" x14ac:dyDescent="0.3">
      <c r="A428">
        <v>9</v>
      </c>
      <c r="B428">
        <v>31</v>
      </c>
      <c r="C428">
        <f>IF(OR($L428=TRUE,$A428=0,MOD($A428,ChapterTable!$S$20)&lt;&gt;0),
MAX(0,INT(($B428+ChapterTable!$Q$26+VLOOKUP(SUBSTITUTE(C$1,"성장단계","")&amp;"단계오프셋",ChapterTable!$S:$T,2,0))/ChapterTable!$Q$23)),
MAX(0,INT(($B428+ChapterTable!$S$26+VLOOKUP(SUBSTITUTE(C$1,"성장단계","")&amp;"보스단계오프셋",ChapterTable!$S:$T,2,0))/ChapterTable!$S$23)))</f>
        <v>3</v>
      </c>
      <c r="D428">
        <f>IF(OR($L428=TRUE,$A428=0,MOD($A428,ChapterTable!$S$20)&lt;&gt;0),
MAX(0,INT(($B428+ChapterTable!$Q$26+VLOOKUP(SUBSTITUTE(D$1,"성장단계","")&amp;"단계오프셋",ChapterTable!$S:$T,2,0))/ChapterTable!$Q$23)),
MAX(0,INT(($B428+ChapterTable!$S$26+VLOOKUP(SUBSTITUTE(D$1,"성장단계","")&amp;"보스단계오프셋",ChapterTable!$S:$T,2,0))/ChapterTable!$S$23)))</f>
        <v>3</v>
      </c>
      <c r="E428" s="1">
        <f ca="1">IF(AND($A428=0,$B428=1),
    VLOOKUP(1,ChapterTable!$1:$1048576,MATCH("최종"&amp;SUBSTITUTE(SUBSTITUTE(E$1,"standard",""),"|Float",""),ChapterTable!$1:$1,0),0)*ChapterTable!$Q$17,
  IF(AND($A428=0,$B428=0),
    E429,
  IF($B428=0,
    VLOOKUP($A428,ChapterTable!$1:$1048576,MATCH("최종"&amp;SUBSTITUTE(SUBSTITUTE(E$1,"standard",""),"|Float",""),ChapterTable!$1:$1,0),0),
  IF($B428=1,
    IF($L428=FALSE,
      VLOOKUP($A428,ChapterTable!$1:$1048576,MATCH("최종"&amp;SUBSTITUTE(SUBSTITUTE(E$1,"standard",""),"|Float",""),ChapterTable!$1:$1,0),0),
      VLOOKUP($A428-ChapterTable!$Q$11,ChapterTable!$1:$1048576,MATCH("최종"&amp;SUBSTITUTE(SUBSTITUTE(E$1,"standard",""),"|Float",""),ChapterTable!$1:$1,0),0)*ChapterTable!$Q$14
    ),
  OFFSET(E428,-$B428+IF($L428,1,0),0)*
    (VLOOKUP(SUBSTITUTE(SUBSTITUTE(E$1,"standard",""),"|Float","")&amp;"인게임누적곱배수",ChapterTable!$S:$T,2,0)^C428
    +VLOOKUP(SUBSTITUTE(SUBSTITUTE(E$1,"standard",""),"|Float","")&amp;"인게임누적합배수",ChapterTable!$S:$T,2,0)*C428)
  )
  )
  )
)</f>
        <v>9457.06640625</v>
      </c>
      <c r="F428" s="1">
        <f ca="1">IF(AND($A428=0,$B428=1),
    VLOOKUP(1,ChapterTable!$1:$1048576,MATCH("최종"&amp;SUBSTITUTE(SUBSTITUTE(F$1,"standard",""),"|Float",""),ChapterTable!$1:$1,0),0)*ChapterTable!$Q$17,
  IF(AND($A428=0,$B428=0),
    F429,
  IF($B428=0,
    VLOOKUP($A428,ChapterTable!$1:$1048576,MATCH("최종"&amp;SUBSTITUTE(SUBSTITUTE(F$1,"standard",""),"|Float",""),ChapterTable!$1:$1,0),0),
  IF($B428=1,
    IF($L428=FALSE,
      VLOOKUP($A428,ChapterTable!$1:$1048576,MATCH("최종"&amp;SUBSTITUTE(SUBSTITUTE(F$1,"standard",""),"|Float",""),ChapterTable!$1:$1,0),0),
      VLOOKUP($A428-ChapterTable!$Q$11,ChapterTable!$1:$1048576,MATCH("최종"&amp;SUBSTITUTE(SUBSTITUTE(F$1,"standard",""),"|Float",""),ChapterTable!$1:$1,0),0)*ChapterTable!$Q$14
    ),
  OFFSET(F428,-$B428+IF($L428,1,0),0)*
    (VLOOKUP(SUBSTITUTE(SUBSTITUTE(F$1,"standard",""),"|Float","")&amp;"인게임누적곱배수",ChapterTable!$S:$T,2,0)^D428
    +VLOOKUP(SUBSTITUTE(SUBSTITUTE(F$1,"standard",""),"|Float","")&amp;"인게임누적합배수",ChapterTable!$S:$T,2,0)*D428)
  )
  )
  )
)</f>
        <v>4100.625</v>
      </c>
      <c r="G428" t="s">
        <v>76</v>
      </c>
      <c r="J428" t="str">
        <f>IF(ISBLANK(I428),"",
IFERROR(VLOOKUP(I428,[1]StringTable!$1:$1048576,MATCH([1]StringTable!$B$1,[1]StringTable!$1:$1,0),0),
IFERROR(VLOOKUP(I428,[1]InApkStringTable!$1:$1048576,MATCH([1]InApkStringTable!$B$1,[1]InApkStringTable!$1:$1,0),0),
"스트링없음")))</f>
        <v/>
      </c>
      <c r="L428" t="b">
        <v>0</v>
      </c>
      <c r="M428" t="s">
        <v>54</v>
      </c>
      <c r="N428" t="str">
        <f>IF(ISBLANK(M428),"",IF(ISERROR(VLOOKUP(M428,MapTable!$A:$A,1,0)),"맵없음",""))</f>
        <v/>
      </c>
      <c r="O428">
        <f t="shared" si="25"/>
        <v>4</v>
      </c>
      <c r="Q428">
        <f t="shared" si="26"/>
        <v>4</v>
      </c>
      <c r="R428" t="b">
        <f t="shared" ca="1" si="27"/>
        <v>0</v>
      </c>
      <c r="T428" t="b">
        <f t="shared" ca="1" si="28"/>
        <v>0</v>
      </c>
      <c r="V428" t="str">
        <f>IF(ISBLANK(U428),"",IF(ISERROR(VLOOKUP(U428,MapTable!$A:$A,1,0)),"맵없음",""))</f>
        <v/>
      </c>
      <c r="X428" t="str">
        <f>IF(ISBLANK(W428),"",
IF(ISERROR(FIND(",",W428)),
  IF(ISERROR(VLOOKUP(W428,MapTable!$A:$A,1,0)),"맵없음",
  ""),
IF(ISERROR(FIND(",",W428,FIND(",",W428)+1)),
  IF(OR(ISERROR(VLOOKUP(LEFT(W428,FIND(",",W428)-1),MapTable!$A:$A,1,0)),ISERROR(VLOOKUP(TRIM(MID(W428,FIND(",",W428)+1,999)),MapTable!$A:$A,1,0))),"맵없음",
  ""),
IF(ISERROR(FIND(",",W428,FIND(",",W428,FIND(",",W428)+1)+1)),
  IF(OR(ISERROR(VLOOKUP(LEFT(W428,FIND(",",W428)-1),MapTable!$A:$A,1,0)),ISERROR(VLOOKUP(TRIM(MID(W428,FIND(",",W428)+1,FIND(",",W428,FIND(",",W428)+1)-FIND(",",W428)-1)),MapTable!$A:$A,1,0)),ISERROR(VLOOKUP(TRIM(MID(W428,FIND(",",W428,FIND(",",W428)+1)+1,999)),MapTable!$A:$A,1,0))),"맵없음",
  ""),
IF(ISERROR(FIND(",",W428,FIND(",",W428,FIND(",",W428,FIND(",",W428)+1)+1)+1)),
  IF(OR(ISERROR(VLOOKUP(LEFT(W428,FIND(",",W428)-1),MapTable!$A:$A,1,0)),ISERROR(VLOOKUP(TRIM(MID(W428,FIND(",",W428)+1,FIND(",",W428,FIND(",",W428)+1)-FIND(",",W428)-1)),MapTable!$A:$A,1,0)),ISERROR(VLOOKUP(TRIM(MID(W428,FIND(",",W428,FIND(",",W428)+1)+1,FIND(",",W428,FIND(",",W428,FIND(",",W428)+1)+1)-FIND(",",W428,FIND(",",W428)+1)-1)),MapTable!$A:$A,1,0)),ISERROR(VLOOKUP(TRIM(MID(W428,FIND(",",W428,FIND(",",W428,FIND(",",W428)+1)+1)+1,999)),MapTable!$A:$A,1,0))),"맵없음",
  ""),
)))))</f>
        <v/>
      </c>
      <c r="AC428" t="str">
        <f>IF(ISBLANK(AB428),"",IF(ISERROR(VLOOKUP(AB428,[3]DropTable!$A:$A,1,0)),"드랍없음",""))</f>
        <v/>
      </c>
      <c r="AE428" t="str">
        <f>IF(ISBLANK(AD428),"",IF(ISERROR(VLOOKUP(AD428,[3]DropTable!$A:$A,1,0)),"드랍없음",""))</f>
        <v/>
      </c>
      <c r="AG428">
        <v>9.8000000000000007</v>
      </c>
      <c r="AH428">
        <v>1</v>
      </c>
    </row>
    <row r="429" spans="1:34" x14ac:dyDescent="0.3">
      <c r="A429">
        <v>9</v>
      </c>
      <c r="B429">
        <v>32</v>
      </c>
      <c r="C429">
        <f>IF(OR($L429=TRUE,$A429=0,MOD($A429,ChapterTable!$S$20)&lt;&gt;0),
MAX(0,INT(($B429+ChapterTable!$Q$26+VLOOKUP(SUBSTITUTE(C$1,"성장단계","")&amp;"단계오프셋",ChapterTable!$S:$T,2,0))/ChapterTable!$Q$23)),
MAX(0,INT(($B429+ChapterTable!$S$26+VLOOKUP(SUBSTITUTE(C$1,"성장단계","")&amp;"보스단계오프셋",ChapterTable!$S:$T,2,0))/ChapterTable!$S$23)))</f>
        <v>3</v>
      </c>
      <c r="D429">
        <f>IF(OR($L429=TRUE,$A429=0,MOD($A429,ChapterTable!$S$20)&lt;&gt;0),
MAX(0,INT(($B429+ChapterTable!$Q$26+VLOOKUP(SUBSTITUTE(D$1,"성장단계","")&amp;"단계오프셋",ChapterTable!$S:$T,2,0))/ChapterTable!$Q$23)),
MAX(0,INT(($B429+ChapterTable!$S$26+VLOOKUP(SUBSTITUTE(D$1,"성장단계","")&amp;"보스단계오프셋",ChapterTable!$S:$T,2,0))/ChapterTable!$S$23)))</f>
        <v>3</v>
      </c>
      <c r="E429" s="1">
        <f ca="1">IF(AND($A429=0,$B429=1),
    VLOOKUP(1,ChapterTable!$1:$1048576,MATCH("최종"&amp;SUBSTITUTE(SUBSTITUTE(E$1,"standard",""),"|Float",""),ChapterTable!$1:$1,0),0)*ChapterTable!$Q$17,
  IF(AND($A429=0,$B429=0),
    E430,
  IF($B429=0,
    VLOOKUP($A429,ChapterTable!$1:$1048576,MATCH("최종"&amp;SUBSTITUTE(SUBSTITUTE(E$1,"standard",""),"|Float",""),ChapterTable!$1:$1,0),0),
  IF($B429=1,
    IF($L429=FALSE,
      VLOOKUP($A429,ChapterTable!$1:$1048576,MATCH("최종"&amp;SUBSTITUTE(SUBSTITUTE(E$1,"standard",""),"|Float",""),ChapterTable!$1:$1,0),0),
      VLOOKUP($A429-ChapterTable!$Q$11,ChapterTable!$1:$1048576,MATCH("최종"&amp;SUBSTITUTE(SUBSTITUTE(E$1,"standard",""),"|Float",""),ChapterTable!$1:$1,0),0)*ChapterTable!$Q$14
    ),
  OFFSET(E429,-$B429+IF($L429,1,0),0)*
    (VLOOKUP(SUBSTITUTE(SUBSTITUTE(E$1,"standard",""),"|Float","")&amp;"인게임누적곱배수",ChapterTable!$S:$T,2,0)^C429
    +VLOOKUP(SUBSTITUTE(SUBSTITUTE(E$1,"standard",""),"|Float","")&amp;"인게임누적합배수",ChapterTable!$S:$T,2,0)*C429)
  )
  )
  )
)</f>
        <v>9457.06640625</v>
      </c>
      <c r="F429" s="1">
        <f ca="1">IF(AND($A429=0,$B429=1),
    VLOOKUP(1,ChapterTable!$1:$1048576,MATCH("최종"&amp;SUBSTITUTE(SUBSTITUTE(F$1,"standard",""),"|Float",""),ChapterTable!$1:$1,0),0)*ChapterTable!$Q$17,
  IF(AND($A429=0,$B429=0),
    F430,
  IF($B429=0,
    VLOOKUP($A429,ChapterTable!$1:$1048576,MATCH("최종"&amp;SUBSTITUTE(SUBSTITUTE(F$1,"standard",""),"|Float",""),ChapterTable!$1:$1,0),0),
  IF($B429=1,
    IF($L429=FALSE,
      VLOOKUP($A429,ChapterTable!$1:$1048576,MATCH("최종"&amp;SUBSTITUTE(SUBSTITUTE(F$1,"standard",""),"|Float",""),ChapterTable!$1:$1,0),0),
      VLOOKUP($A429-ChapterTable!$Q$11,ChapterTable!$1:$1048576,MATCH("최종"&amp;SUBSTITUTE(SUBSTITUTE(F$1,"standard",""),"|Float",""),ChapterTable!$1:$1,0),0)*ChapterTable!$Q$14
    ),
  OFFSET(F429,-$B429+IF($L429,1,0),0)*
    (VLOOKUP(SUBSTITUTE(SUBSTITUTE(F$1,"standard",""),"|Float","")&amp;"인게임누적곱배수",ChapterTable!$S:$T,2,0)^D429
    +VLOOKUP(SUBSTITUTE(SUBSTITUTE(F$1,"standard",""),"|Float","")&amp;"인게임누적합배수",ChapterTable!$S:$T,2,0)*D429)
  )
  )
  )
)</f>
        <v>4100.625</v>
      </c>
      <c r="G429" t="s">
        <v>76</v>
      </c>
      <c r="J429" t="str">
        <f>IF(ISBLANK(I429),"",
IFERROR(VLOOKUP(I429,[1]StringTable!$1:$1048576,MATCH([1]StringTable!$B$1,[1]StringTable!$1:$1,0),0),
IFERROR(VLOOKUP(I429,[1]InApkStringTable!$1:$1048576,MATCH([1]InApkStringTable!$B$1,[1]InApkStringTable!$1:$1,0),0),
"스트링없음")))</f>
        <v/>
      </c>
      <c r="L429" t="b">
        <v>0</v>
      </c>
      <c r="M429" t="s">
        <v>24</v>
      </c>
      <c r="N429" t="str">
        <f>IF(ISBLANK(M429),"",IF(ISERROR(VLOOKUP(M429,MapTable!$A:$A,1,0)),"맵없음",""))</f>
        <v/>
      </c>
      <c r="O429">
        <f t="shared" si="25"/>
        <v>4</v>
      </c>
      <c r="Q429">
        <f t="shared" si="26"/>
        <v>4</v>
      </c>
      <c r="R429" t="b">
        <f t="shared" ca="1" si="27"/>
        <v>0</v>
      </c>
      <c r="T429" t="b">
        <f t="shared" ca="1" si="28"/>
        <v>0</v>
      </c>
      <c r="V429" t="str">
        <f>IF(ISBLANK(U429),"",IF(ISERROR(VLOOKUP(U429,MapTable!$A:$A,1,0)),"맵없음",""))</f>
        <v/>
      </c>
      <c r="X429" t="str">
        <f>IF(ISBLANK(W429),"",
IF(ISERROR(FIND(",",W429)),
  IF(ISERROR(VLOOKUP(W429,MapTable!$A:$A,1,0)),"맵없음",
  ""),
IF(ISERROR(FIND(",",W429,FIND(",",W429)+1)),
  IF(OR(ISERROR(VLOOKUP(LEFT(W429,FIND(",",W429)-1),MapTable!$A:$A,1,0)),ISERROR(VLOOKUP(TRIM(MID(W429,FIND(",",W429)+1,999)),MapTable!$A:$A,1,0))),"맵없음",
  ""),
IF(ISERROR(FIND(",",W429,FIND(",",W429,FIND(",",W429)+1)+1)),
  IF(OR(ISERROR(VLOOKUP(LEFT(W429,FIND(",",W429)-1),MapTable!$A:$A,1,0)),ISERROR(VLOOKUP(TRIM(MID(W429,FIND(",",W429)+1,FIND(",",W429,FIND(",",W429)+1)-FIND(",",W429)-1)),MapTable!$A:$A,1,0)),ISERROR(VLOOKUP(TRIM(MID(W429,FIND(",",W429,FIND(",",W429)+1)+1,999)),MapTable!$A:$A,1,0))),"맵없음",
  ""),
IF(ISERROR(FIND(",",W429,FIND(",",W429,FIND(",",W429,FIND(",",W429)+1)+1)+1)),
  IF(OR(ISERROR(VLOOKUP(LEFT(W429,FIND(",",W429)-1),MapTable!$A:$A,1,0)),ISERROR(VLOOKUP(TRIM(MID(W429,FIND(",",W429)+1,FIND(",",W429,FIND(",",W429)+1)-FIND(",",W429)-1)),MapTable!$A:$A,1,0)),ISERROR(VLOOKUP(TRIM(MID(W429,FIND(",",W429,FIND(",",W429)+1)+1,FIND(",",W429,FIND(",",W429,FIND(",",W429)+1)+1)-FIND(",",W429,FIND(",",W429)+1)-1)),MapTable!$A:$A,1,0)),ISERROR(VLOOKUP(TRIM(MID(W429,FIND(",",W429,FIND(",",W429,FIND(",",W429)+1)+1)+1,999)),MapTable!$A:$A,1,0))),"맵없음",
  ""),
)))))</f>
        <v/>
      </c>
      <c r="AC429" t="str">
        <f>IF(ISBLANK(AB429),"",IF(ISERROR(VLOOKUP(AB429,[3]DropTable!$A:$A,1,0)),"드랍없음",""))</f>
        <v/>
      </c>
      <c r="AE429" t="str">
        <f>IF(ISBLANK(AD429),"",IF(ISERROR(VLOOKUP(AD429,[3]DropTable!$A:$A,1,0)),"드랍없음",""))</f>
        <v/>
      </c>
      <c r="AG429">
        <v>9.8000000000000007</v>
      </c>
      <c r="AH429">
        <v>1</v>
      </c>
    </row>
    <row r="430" spans="1:34" x14ac:dyDescent="0.3">
      <c r="A430">
        <v>9</v>
      </c>
      <c r="B430">
        <v>33</v>
      </c>
      <c r="C430">
        <f>IF(OR($L430=TRUE,$A430=0,MOD($A430,ChapterTable!$S$20)&lt;&gt;0),
MAX(0,INT(($B430+ChapterTable!$Q$26+VLOOKUP(SUBSTITUTE(C$1,"성장단계","")&amp;"단계오프셋",ChapterTable!$S:$T,2,0))/ChapterTable!$Q$23)),
MAX(0,INT(($B430+ChapterTable!$S$26+VLOOKUP(SUBSTITUTE(C$1,"성장단계","")&amp;"보스단계오프셋",ChapterTable!$S:$T,2,0))/ChapterTable!$S$23)))</f>
        <v>3</v>
      </c>
      <c r="D430">
        <f>IF(OR($L430=TRUE,$A430=0,MOD($A430,ChapterTable!$S$20)&lt;&gt;0),
MAX(0,INT(($B430+ChapterTable!$Q$26+VLOOKUP(SUBSTITUTE(D$1,"성장단계","")&amp;"단계오프셋",ChapterTable!$S:$T,2,0))/ChapterTable!$Q$23)),
MAX(0,INT(($B430+ChapterTable!$S$26+VLOOKUP(SUBSTITUTE(D$1,"성장단계","")&amp;"보스단계오프셋",ChapterTable!$S:$T,2,0))/ChapterTable!$S$23)))</f>
        <v>3</v>
      </c>
      <c r="E430" s="1">
        <f ca="1">IF(AND($A430=0,$B430=1),
    VLOOKUP(1,ChapterTable!$1:$1048576,MATCH("최종"&amp;SUBSTITUTE(SUBSTITUTE(E$1,"standard",""),"|Float",""),ChapterTable!$1:$1,0),0)*ChapterTable!$Q$17,
  IF(AND($A430=0,$B430=0),
    E431,
  IF($B430=0,
    VLOOKUP($A430,ChapterTable!$1:$1048576,MATCH("최종"&amp;SUBSTITUTE(SUBSTITUTE(E$1,"standard",""),"|Float",""),ChapterTable!$1:$1,0),0),
  IF($B430=1,
    IF($L430=FALSE,
      VLOOKUP($A430,ChapterTable!$1:$1048576,MATCH("최종"&amp;SUBSTITUTE(SUBSTITUTE(E$1,"standard",""),"|Float",""),ChapterTable!$1:$1,0),0),
      VLOOKUP($A430-ChapterTable!$Q$11,ChapterTable!$1:$1048576,MATCH("최종"&amp;SUBSTITUTE(SUBSTITUTE(E$1,"standard",""),"|Float",""),ChapterTable!$1:$1,0),0)*ChapterTable!$Q$14
    ),
  OFFSET(E430,-$B430+IF($L430,1,0),0)*
    (VLOOKUP(SUBSTITUTE(SUBSTITUTE(E$1,"standard",""),"|Float","")&amp;"인게임누적곱배수",ChapterTable!$S:$T,2,0)^C430
    +VLOOKUP(SUBSTITUTE(SUBSTITUTE(E$1,"standard",""),"|Float","")&amp;"인게임누적합배수",ChapterTable!$S:$T,2,0)*C430)
  )
  )
  )
)</f>
        <v>9457.06640625</v>
      </c>
      <c r="F430" s="1">
        <f ca="1">IF(AND($A430=0,$B430=1),
    VLOOKUP(1,ChapterTable!$1:$1048576,MATCH("최종"&amp;SUBSTITUTE(SUBSTITUTE(F$1,"standard",""),"|Float",""),ChapterTable!$1:$1,0),0)*ChapterTable!$Q$17,
  IF(AND($A430=0,$B430=0),
    F431,
  IF($B430=0,
    VLOOKUP($A430,ChapterTable!$1:$1048576,MATCH("최종"&amp;SUBSTITUTE(SUBSTITUTE(F$1,"standard",""),"|Float",""),ChapterTable!$1:$1,0),0),
  IF($B430=1,
    IF($L430=FALSE,
      VLOOKUP($A430,ChapterTable!$1:$1048576,MATCH("최종"&amp;SUBSTITUTE(SUBSTITUTE(F$1,"standard",""),"|Float",""),ChapterTable!$1:$1,0),0),
      VLOOKUP($A430-ChapterTable!$Q$11,ChapterTable!$1:$1048576,MATCH("최종"&amp;SUBSTITUTE(SUBSTITUTE(F$1,"standard",""),"|Float",""),ChapterTable!$1:$1,0),0)*ChapterTable!$Q$14
    ),
  OFFSET(F430,-$B430+IF($L430,1,0),0)*
    (VLOOKUP(SUBSTITUTE(SUBSTITUTE(F$1,"standard",""),"|Float","")&amp;"인게임누적곱배수",ChapterTable!$S:$T,2,0)^D430
    +VLOOKUP(SUBSTITUTE(SUBSTITUTE(F$1,"standard",""),"|Float","")&amp;"인게임누적합배수",ChapterTable!$S:$T,2,0)*D430)
  )
  )
  )
)</f>
        <v>4100.625</v>
      </c>
      <c r="G430" t="s">
        <v>76</v>
      </c>
      <c r="J430" t="str">
        <f>IF(ISBLANK(I430),"",
IFERROR(VLOOKUP(I430,[1]StringTable!$1:$1048576,MATCH([1]StringTable!$B$1,[1]StringTable!$1:$1,0),0),
IFERROR(VLOOKUP(I430,[1]InApkStringTable!$1:$1048576,MATCH([1]InApkStringTable!$B$1,[1]InApkStringTable!$1:$1,0),0),
"스트링없음")))</f>
        <v/>
      </c>
      <c r="L430" t="b">
        <v>0</v>
      </c>
      <c r="M430" t="s">
        <v>24</v>
      </c>
      <c r="N430" t="str">
        <f>IF(ISBLANK(M430),"",IF(ISERROR(VLOOKUP(M430,MapTable!$A:$A,1,0)),"맵없음",""))</f>
        <v/>
      </c>
      <c r="O430">
        <f t="shared" si="25"/>
        <v>4</v>
      </c>
      <c r="Q430">
        <f t="shared" si="26"/>
        <v>4</v>
      </c>
      <c r="R430" t="b">
        <f t="shared" ca="1" si="27"/>
        <v>0</v>
      </c>
      <c r="T430" t="b">
        <f t="shared" ca="1" si="28"/>
        <v>0</v>
      </c>
      <c r="V430" t="str">
        <f>IF(ISBLANK(U430),"",IF(ISERROR(VLOOKUP(U430,MapTable!$A:$A,1,0)),"맵없음",""))</f>
        <v/>
      </c>
      <c r="X430" t="str">
        <f>IF(ISBLANK(W430),"",
IF(ISERROR(FIND(",",W430)),
  IF(ISERROR(VLOOKUP(W430,MapTable!$A:$A,1,0)),"맵없음",
  ""),
IF(ISERROR(FIND(",",W430,FIND(",",W430)+1)),
  IF(OR(ISERROR(VLOOKUP(LEFT(W430,FIND(",",W430)-1),MapTable!$A:$A,1,0)),ISERROR(VLOOKUP(TRIM(MID(W430,FIND(",",W430)+1,999)),MapTable!$A:$A,1,0))),"맵없음",
  ""),
IF(ISERROR(FIND(",",W430,FIND(",",W430,FIND(",",W430)+1)+1)),
  IF(OR(ISERROR(VLOOKUP(LEFT(W430,FIND(",",W430)-1),MapTable!$A:$A,1,0)),ISERROR(VLOOKUP(TRIM(MID(W430,FIND(",",W430)+1,FIND(",",W430,FIND(",",W430)+1)-FIND(",",W430)-1)),MapTable!$A:$A,1,0)),ISERROR(VLOOKUP(TRIM(MID(W430,FIND(",",W430,FIND(",",W430)+1)+1,999)),MapTable!$A:$A,1,0))),"맵없음",
  ""),
IF(ISERROR(FIND(",",W430,FIND(",",W430,FIND(",",W430,FIND(",",W430)+1)+1)+1)),
  IF(OR(ISERROR(VLOOKUP(LEFT(W430,FIND(",",W430)-1),MapTable!$A:$A,1,0)),ISERROR(VLOOKUP(TRIM(MID(W430,FIND(",",W430)+1,FIND(",",W430,FIND(",",W430)+1)-FIND(",",W430)-1)),MapTable!$A:$A,1,0)),ISERROR(VLOOKUP(TRIM(MID(W430,FIND(",",W430,FIND(",",W430)+1)+1,FIND(",",W430,FIND(",",W430,FIND(",",W430)+1)+1)-FIND(",",W430,FIND(",",W430)+1)-1)),MapTable!$A:$A,1,0)),ISERROR(VLOOKUP(TRIM(MID(W430,FIND(",",W430,FIND(",",W430,FIND(",",W430)+1)+1)+1,999)),MapTable!$A:$A,1,0))),"맵없음",
  ""),
)))))</f>
        <v/>
      </c>
      <c r="AC430" t="str">
        <f>IF(ISBLANK(AB430),"",IF(ISERROR(VLOOKUP(AB430,[3]DropTable!$A:$A,1,0)),"드랍없음",""))</f>
        <v/>
      </c>
      <c r="AE430" t="str">
        <f>IF(ISBLANK(AD430),"",IF(ISERROR(VLOOKUP(AD430,[3]DropTable!$A:$A,1,0)),"드랍없음",""))</f>
        <v/>
      </c>
      <c r="AG430">
        <v>9.8000000000000007</v>
      </c>
      <c r="AH430">
        <v>1</v>
      </c>
    </row>
    <row r="431" spans="1:34" x14ac:dyDescent="0.3">
      <c r="A431">
        <v>9</v>
      </c>
      <c r="B431">
        <v>34</v>
      </c>
      <c r="C431">
        <f>IF(OR($L431=TRUE,$A431=0,MOD($A431,ChapterTable!$S$20)&lt;&gt;0),
MAX(0,INT(($B431+ChapterTable!$Q$26+VLOOKUP(SUBSTITUTE(C$1,"성장단계","")&amp;"단계오프셋",ChapterTable!$S:$T,2,0))/ChapterTable!$Q$23)),
MAX(0,INT(($B431+ChapterTable!$S$26+VLOOKUP(SUBSTITUTE(C$1,"성장단계","")&amp;"보스단계오프셋",ChapterTable!$S:$T,2,0))/ChapterTable!$S$23)))</f>
        <v>3</v>
      </c>
      <c r="D431">
        <f>IF(OR($L431=TRUE,$A431=0,MOD($A431,ChapterTable!$S$20)&lt;&gt;0),
MAX(0,INT(($B431+ChapterTable!$Q$26+VLOOKUP(SUBSTITUTE(D$1,"성장단계","")&amp;"단계오프셋",ChapterTable!$S:$T,2,0))/ChapterTable!$Q$23)),
MAX(0,INT(($B431+ChapterTable!$S$26+VLOOKUP(SUBSTITUTE(D$1,"성장단계","")&amp;"보스단계오프셋",ChapterTable!$S:$T,2,0))/ChapterTable!$S$23)))</f>
        <v>3</v>
      </c>
      <c r="E431" s="1">
        <f ca="1">IF(AND($A431=0,$B431=1),
    VLOOKUP(1,ChapterTable!$1:$1048576,MATCH("최종"&amp;SUBSTITUTE(SUBSTITUTE(E$1,"standard",""),"|Float",""),ChapterTable!$1:$1,0),0)*ChapterTable!$Q$17,
  IF(AND($A431=0,$B431=0),
    E432,
  IF($B431=0,
    VLOOKUP($A431,ChapterTable!$1:$1048576,MATCH("최종"&amp;SUBSTITUTE(SUBSTITUTE(E$1,"standard",""),"|Float",""),ChapterTable!$1:$1,0),0),
  IF($B431=1,
    IF($L431=FALSE,
      VLOOKUP($A431,ChapterTable!$1:$1048576,MATCH("최종"&amp;SUBSTITUTE(SUBSTITUTE(E$1,"standard",""),"|Float",""),ChapterTable!$1:$1,0),0),
      VLOOKUP($A431-ChapterTable!$Q$11,ChapterTable!$1:$1048576,MATCH("최종"&amp;SUBSTITUTE(SUBSTITUTE(E$1,"standard",""),"|Float",""),ChapterTable!$1:$1,0),0)*ChapterTable!$Q$14
    ),
  OFFSET(E431,-$B431+IF($L431,1,0),0)*
    (VLOOKUP(SUBSTITUTE(SUBSTITUTE(E$1,"standard",""),"|Float","")&amp;"인게임누적곱배수",ChapterTable!$S:$T,2,0)^C431
    +VLOOKUP(SUBSTITUTE(SUBSTITUTE(E$1,"standard",""),"|Float","")&amp;"인게임누적합배수",ChapterTable!$S:$T,2,0)*C431)
  )
  )
  )
)</f>
        <v>9457.06640625</v>
      </c>
      <c r="F431" s="1">
        <f ca="1">IF(AND($A431=0,$B431=1),
    VLOOKUP(1,ChapterTable!$1:$1048576,MATCH("최종"&amp;SUBSTITUTE(SUBSTITUTE(F$1,"standard",""),"|Float",""),ChapterTable!$1:$1,0),0)*ChapterTable!$Q$17,
  IF(AND($A431=0,$B431=0),
    F432,
  IF($B431=0,
    VLOOKUP($A431,ChapterTable!$1:$1048576,MATCH("최종"&amp;SUBSTITUTE(SUBSTITUTE(F$1,"standard",""),"|Float",""),ChapterTable!$1:$1,0),0),
  IF($B431=1,
    IF($L431=FALSE,
      VLOOKUP($A431,ChapterTable!$1:$1048576,MATCH("최종"&amp;SUBSTITUTE(SUBSTITUTE(F$1,"standard",""),"|Float",""),ChapterTable!$1:$1,0),0),
      VLOOKUP($A431-ChapterTable!$Q$11,ChapterTable!$1:$1048576,MATCH("최종"&amp;SUBSTITUTE(SUBSTITUTE(F$1,"standard",""),"|Float",""),ChapterTable!$1:$1,0),0)*ChapterTable!$Q$14
    ),
  OFFSET(F431,-$B431+IF($L431,1,0),0)*
    (VLOOKUP(SUBSTITUTE(SUBSTITUTE(F$1,"standard",""),"|Float","")&amp;"인게임누적곱배수",ChapterTable!$S:$T,2,0)^D431
    +VLOOKUP(SUBSTITUTE(SUBSTITUTE(F$1,"standard",""),"|Float","")&amp;"인게임누적합배수",ChapterTable!$S:$T,2,0)*D431)
  )
  )
  )
)</f>
        <v>4100.625</v>
      </c>
      <c r="G431" t="s">
        <v>76</v>
      </c>
      <c r="J431" t="str">
        <f>IF(ISBLANK(I431),"",
IFERROR(VLOOKUP(I431,[1]StringTable!$1:$1048576,MATCH([1]StringTable!$B$1,[1]StringTable!$1:$1,0),0),
IFERROR(VLOOKUP(I431,[1]InApkStringTable!$1:$1048576,MATCH([1]InApkStringTable!$B$1,[1]InApkStringTable!$1:$1,0),0),
"스트링없음")))</f>
        <v/>
      </c>
      <c r="L431" t="b">
        <v>0</v>
      </c>
      <c r="M431" t="s">
        <v>24</v>
      </c>
      <c r="N431" t="str">
        <f>IF(ISBLANK(M431),"",IF(ISERROR(VLOOKUP(M431,MapTable!$A:$A,1,0)),"맵없음",""))</f>
        <v/>
      </c>
      <c r="O431">
        <f t="shared" si="25"/>
        <v>4</v>
      </c>
      <c r="Q431">
        <f t="shared" si="26"/>
        <v>4</v>
      </c>
      <c r="R431" t="b">
        <f t="shared" ca="1" si="27"/>
        <v>0</v>
      </c>
      <c r="T431" t="b">
        <f t="shared" ca="1" si="28"/>
        <v>0</v>
      </c>
      <c r="V431" t="str">
        <f>IF(ISBLANK(U431),"",IF(ISERROR(VLOOKUP(U431,MapTable!$A:$A,1,0)),"맵없음",""))</f>
        <v/>
      </c>
      <c r="X431" t="str">
        <f>IF(ISBLANK(W431),"",
IF(ISERROR(FIND(",",W431)),
  IF(ISERROR(VLOOKUP(W431,MapTable!$A:$A,1,0)),"맵없음",
  ""),
IF(ISERROR(FIND(",",W431,FIND(",",W431)+1)),
  IF(OR(ISERROR(VLOOKUP(LEFT(W431,FIND(",",W431)-1),MapTable!$A:$A,1,0)),ISERROR(VLOOKUP(TRIM(MID(W431,FIND(",",W431)+1,999)),MapTable!$A:$A,1,0))),"맵없음",
  ""),
IF(ISERROR(FIND(",",W431,FIND(",",W431,FIND(",",W431)+1)+1)),
  IF(OR(ISERROR(VLOOKUP(LEFT(W431,FIND(",",W431)-1),MapTable!$A:$A,1,0)),ISERROR(VLOOKUP(TRIM(MID(W431,FIND(",",W431)+1,FIND(",",W431,FIND(",",W431)+1)-FIND(",",W431)-1)),MapTable!$A:$A,1,0)),ISERROR(VLOOKUP(TRIM(MID(W431,FIND(",",W431,FIND(",",W431)+1)+1,999)),MapTable!$A:$A,1,0))),"맵없음",
  ""),
IF(ISERROR(FIND(",",W431,FIND(",",W431,FIND(",",W431,FIND(",",W431)+1)+1)+1)),
  IF(OR(ISERROR(VLOOKUP(LEFT(W431,FIND(",",W431)-1),MapTable!$A:$A,1,0)),ISERROR(VLOOKUP(TRIM(MID(W431,FIND(",",W431)+1,FIND(",",W431,FIND(",",W431)+1)-FIND(",",W431)-1)),MapTable!$A:$A,1,0)),ISERROR(VLOOKUP(TRIM(MID(W431,FIND(",",W431,FIND(",",W431)+1)+1,FIND(",",W431,FIND(",",W431,FIND(",",W431)+1)+1)-FIND(",",W431,FIND(",",W431)+1)-1)),MapTable!$A:$A,1,0)),ISERROR(VLOOKUP(TRIM(MID(W431,FIND(",",W431,FIND(",",W431,FIND(",",W431)+1)+1)+1,999)),MapTable!$A:$A,1,0))),"맵없음",
  ""),
)))))</f>
        <v/>
      </c>
      <c r="AC431" t="str">
        <f>IF(ISBLANK(AB431),"",IF(ISERROR(VLOOKUP(AB431,[3]DropTable!$A:$A,1,0)),"드랍없음",""))</f>
        <v/>
      </c>
      <c r="AE431" t="str">
        <f>IF(ISBLANK(AD431),"",IF(ISERROR(VLOOKUP(AD431,[3]DropTable!$A:$A,1,0)),"드랍없음",""))</f>
        <v/>
      </c>
      <c r="AG431">
        <v>9.8000000000000007</v>
      </c>
      <c r="AH431">
        <v>1</v>
      </c>
    </row>
    <row r="432" spans="1:34" x14ac:dyDescent="0.3">
      <c r="A432">
        <v>9</v>
      </c>
      <c r="B432">
        <v>35</v>
      </c>
      <c r="C432">
        <f>IF(OR($L432=TRUE,$A432=0,MOD($A432,ChapterTable!$S$20)&lt;&gt;0),
MAX(0,INT(($B432+ChapterTable!$Q$26+VLOOKUP(SUBSTITUTE(C$1,"성장단계","")&amp;"단계오프셋",ChapterTable!$S:$T,2,0))/ChapterTable!$Q$23)),
MAX(0,INT(($B432+ChapterTable!$S$26+VLOOKUP(SUBSTITUTE(C$1,"성장단계","")&amp;"보스단계오프셋",ChapterTable!$S:$T,2,0))/ChapterTable!$S$23)))</f>
        <v>3</v>
      </c>
      <c r="D432">
        <f>IF(OR($L432=TRUE,$A432=0,MOD($A432,ChapterTable!$S$20)&lt;&gt;0),
MAX(0,INT(($B432+ChapterTable!$Q$26+VLOOKUP(SUBSTITUTE(D$1,"성장단계","")&amp;"단계오프셋",ChapterTable!$S:$T,2,0))/ChapterTable!$Q$23)),
MAX(0,INT(($B432+ChapterTable!$S$26+VLOOKUP(SUBSTITUTE(D$1,"성장단계","")&amp;"보스단계오프셋",ChapterTable!$S:$T,2,0))/ChapterTable!$S$23)))</f>
        <v>3</v>
      </c>
      <c r="E432" s="1">
        <f ca="1">IF(AND($A432=0,$B432=1),
    VLOOKUP(1,ChapterTable!$1:$1048576,MATCH("최종"&amp;SUBSTITUTE(SUBSTITUTE(E$1,"standard",""),"|Float",""),ChapterTable!$1:$1,0),0)*ChapterTable!$Q$17,
  IF(AND($A432=0,$B432=0),
    E433,
  IF($B432=0,
    VLOOKUP($A432,ChapterTable!$1:$1048576,MATCH("최종"&amp;SUBSTITUTE(SUBSTITUTE(E$1,"standard",""),"|Float",""),ChapterTable!$1:$1,0),0),
  IF($B432=1,
    IF($L432=FALSE,
      VLOOKUP($A432,ChapterTable!$1:$1048576,MATCH("최종"&amp;SUBSTITUTE(SUBSTITUTE(E$1,"standard",""),"|Float",""),ChapterTable!$1:$1,0),0),
      VLOOKUP($A432-ChapterTable!$Q$11,ChapterTable!$1:$1048576,MATCH("최종"&amp;SUBSTITUTE(SUBSTITUTE(E$1,"standard",""),"|Float",""),ChapterTable!$1:$1,0),0)*ChapterTable!$Q$14
    ),
  OFFSET(E432,-$B432+IF($L432,1,0),0)*
    (VLOOKUP(SUBSTITUTE(SUBSTITUTE(E$1,"standard",""),"|Float","")&amp;"인게임누적곱배수",ChapterTable!$S:$T,2,0)^C432
    +VLOOKUP(SUBSTITUTE(SUBSTITUTE(E$1,"standard",""),"|Float","")&amp;"인게임누적합배수",ChapterTable!$S:$T,2,0)*C432)
  )
  )
  )
)</f>
        <v>9457.06640625</v>
      </c>
      <c r="F432" s="1">
        <f ca="1">IF(AND($A432=0,$B432=1),
    VLOOKUP(1,ChapterTable!$1:$1048576,MATCH("최종"&amp;SUBSTITUTE(SUBSTITUTE(F$1,"standard",""),"|Float",""),ChapterTable!$1:$1,0),0)*ChapterTable!$Q$17,
  IF(AND($A432=0,$B432=0),
    F433,
  IF($B432=0,
    VLOOKUP($A432,ChapterTable!$1:$1048576,MATCH("최종"&amp;SUBSTITUTE(SUBSTITUTE(F$1,"standard",""),"|Float",""),ChapterTable!$1:$1,0),0),
  IF($B432=1,
    IF($L432=FALSE,
      VLOOKUP($A432,ChapterTable!$1:$1048576,MATCH("최종"&amp;SUBSTITUTE(SUBSTITUTE(F$1,"standard",""),"|Float",""),ChapterTable!$1:$1,0),0),
      VLOOKUP($A432-ChapterTable!$Q$11,ChapterTable!$1:$1048576,MATCH("최종"&amp;SUBSTITUTE(SUBSTITUTE(F$1,"standard",""),"|Float",""),ChapterTable!$1:$1,0),0)*ChapterTable!$Q$14
    ),
  OFFSET(F432,-$B432+IF($L432,1,0),0)*
    (VLOOKUP(SUBSTITUTE(SUBSTITUTE(F$1,"standard",""),"|Float","")&amp;"인게임누적곱배수",ChapterTable!$S:$T,2,0)^D432
    +VLOOKUP(SUBSTITUTE(SUBSTITUTE(F$1,"standard",""),"|Float","")&amp;"인게임누적합배수",ChapterTable!$S:$T,2,0)*D432)
  )
  )
  )
)</f>
        <v>4100.625</v>
      </c>
      <c r="G432" t="s">
        <v>76</v>
      </c>
      <c r="J432" t="str">
        <f>IF(ISBLANK(I432),"",
IFERROR(VLOOKUP(I432,[1]StringTable!$1:$1048576,MATCH([1]StringTable!$B$1,[1]StringTable!$1:$1,0),0),
IFERROR(VLOOKUP(I432,[1]InApkStringTable!$1:$1048576,MATCH([1]InApkStringTable!$B$1,[1]InApkStringTable!$1:$1,0),0),
"스트링없음")))</f>
        <v/>
      </c>
      <c r="L432" t="b">
        <v>0</v>
      </c>
      <c r="M432" t="s">
        <v>24</v>
      </c>
      <c r="N432" t="str">
        <f>IF(ISBLANK(M432),"",IF(ISERROR(VLOOKUP(M432,MapTable!$A:$A,1,0)),"맵없음",""))</f>
        <v/>
      </c>
      <c r="O432">
        <f t="shared" si="25"/>
        <v>11</v>
      </c>
      <c r="Q432">
        <f t="shared" si="26"/>
        <v>11</v>
      </c>
      <c r="R432" t="b">
        <f t="shared" ca="1" si="27"/>
        <v>0</v>
      </c>
      <c r="T432" t="b">
        <f t="shared" ca="1" si="28"/>
        <v>0</v>
      </c>
      <c r="V432" t="str">
        <f>IF(ISBLANK(U432),"",IF(ISERROR(VLOOKUP(U432,MapTable!$A:$A,1,0)),"맵없음",""))</f>
        <v/>
      </c>
      <c r="X432" t="str">
        <f>IF(ISBLANK(W432),"",
IF(ISERROR(FIND(",",W432)),
  IF(ISERROR(VLOOKUP(W432,MapTable!$A:$A,1,0)),"맵없음",
  ""),
IF(ISERROR(FIND(",",W432,FIND(",",W432)+1)),
  IF(OR(ISERROR(VLOOKUP(LEFT(W432,FIND(",",W432)-1),MapTable!$A:$A,1,0)),ISERROR(VLOOKUP(TRIM(MID(W432,FIND(",",W432)+1,999)),MapTable!$A:$A,1,0))),"맵없음",
  ""),
IF(ISERROR(FIND(",",W432,FIND(",",W432,FIND(",",W432)+1)+1)),
  IF(OR(ISERROR(VLOOKUP(LEFT(W432,FIND(",",W432)-1),MapTable!$A:$A,1,0)),ISERROR(VLOOKUP(TRIM(MID(W432,FIND(",",W432)+1,FIND(",",W432,FIND(",",W432)+1)-FIND(",",W432)-1)),MapTable!$A:$A,1,0)),ISERROR(VLOOKUP(TRIM(MID(W432,FIND(",",W432,FIND(",",W432)+1)+1,999)),MapTable!$A:$A,1,0))),"맵없음",
  ""),
IF(ISERROR(FIND(",",W432,FIND(",",W432,FIND(",",W432,FIND(",",W432)+1)+1)+1)),
  IF(OR(ISERROR(VLOOKUP(LEFT(W432,FIND(",",W432)-1),MapTable!$A:$A,1,0)),ISERROR(VLOOKUP(TRIM(MID(W432,FIND(",",W432)+1,FIND(",",W432,FIND(",",W432)+1)-FIND(",",W432)-1)),MapTable!$A:$A,1,0)),ISERROR(VLOOKUP(TRIM(MID(W432,FIND(",",W432,FIND(",",W432)+1)+1,FIND(",",W432,FIND(",",W432,FIND(",",W432)+1)+1)-FIND(",",W432,FIND(",",W432)+1)-1)),MapTable!$A:$A,1,0)),ISERROR(VLOOKUP(TRIM(MID(W432,FIND(",",W432,FIND(",",W432,FIND(",",W432)+1)+1)+1,999)),MapTable!$A:$A,1,0))),"맵없음",
  ""),
)))))</f>
        <v/>
      </c>
      <c r="AC432" t="str">
        <f>IF(ISBLANK(AB432),"",IF(ISERROR(VLOOKUP(AB432,[3]DropTable!$A:$A,1,0)),"드랍없음",""))</f>
        <v/>
      </c>
      <c r="AE432" t="str">
        <f>IF(ISBLANK(AD432),"",IF(ISERROR(VLOOKUP(AD432,[3]DropTable!$A:$A,1,0)),"드랍없음",""))</f>
        <v/>
      </c>
      <c r="AG432">
        <v>9.8000000000000007</v>
      </c>
      <c r="AH432">
        <v>1</v>
      </c>
    </row>
    <row r="433" spans="1:34" x14ac:dyDescent="0.3">
      <c r="A433">
        <v>9</v>
      </c>
      <c r="B433">
        <v>36</v>
      </c>
      <c r="C433">
        <f>IF(OR($L433=TRUE,$A433=0,MOD($A433,ChapterTable!$S$20)&lt;&gt;0),
MAX(0,INT(($B433+ChapterTable!$Q$26+VLOOKUP(SUBSTITUTE(C$1,"성장단계","")&amp;"단계오프셋",ChapterTable!$S:$T,2,0))/ChapterTable!$Q$23)),
MAX(0,INT(($B433+ChapterTable!$S$26+VLOOKUP(SUBSTITUTE(C$1,"성장단계","")&amp;"보스단계오프셋",ChapterTable!$S:$T,2,0))/ChapterTable!$S$23)))</f>
        <v>4</v>
      </c>
      <c r="D433">
        <f>IF(OR($L433=TRUE,$A433=0,MOD($A433,ChapterTable!$S$20)&lt;&gt;0),
MAX(0,INT(($B433+ChapterTable!$Q$26+VLOOKUP(SUBSTITUTE(D$1,"성장단계","")&amp;"단계오프셋",ChapterTable!$S:$T,2,0))/ChapterTable!$Q$23)),
MAX(0,INT(($B433+ChapterTable!$S$26+VLOOKUP(SUBSTITUTE(D$1,"성장단계","")&amp;"보스단계오프셋",ChapterTable!$S:$T,2,0))/ChapterTable!$S$23)))</f>
        <v>3</v>
      </c>
      <c r="E433" s="1">
        <f ca="1">IF(AND($A433=0,$B433=1),
    VLOOKUP(1,ChapterTable!$1:$1048576,MATCH("최종"&amp;SUBSTITUTE(SUBSTITUTE(E$1,"standard",""),"|Float",""),ChapterTable!$1:$1,0),0)*ChapterTable!$Q$17,
  IF(AND($A433=0,$B433=0),
    E434,
  IF($B433=0,
    VLOOKUP($A433,ChapterTable!$1:$1048576,MATCH("최종"&amp;SUBSTITUTE(SUBSTITUTE(E$1,"standard",""),"|Float",""),ChapterTable!$1:$1,0),0),
  IF($B433=1,
    IF($L433=FALSE,
      VLOOKUP($A433,ChapterTable!$1:$1048576,MATCH("최종"&amp;SUBSTITUTE(SUBSTITUTE(E$1,"standard",""),"|Float",""),ChapterTable!$1:$1,0),0),
      VLOOKUP($A433-ChapterTable!$Q$11,ChapterTable!$1:$1048576,MATCH("최종"&amp;SUBSTITUTE(SUBSTITUTE(E$1,"standard",""),"|Float",""),ChapterTable!$1:$1,0),0)*ChapterTable!$Q$14
    ),
  OFFSET(E433,-$B433+IF($L433,1,0),0)*
    (VLOOKUP(SUBSTITUTE(SUBSTITUTE(E$1,"standard",""),"|Float","")&amp;"인게임누적곱배수",ChapterTable!$S:$T,2,0)^C433
    +VLOOKUP(SUBSTITUTE(SUBSTITUTE(E$1,"standard",""),"|Float","")&amp;"인게임누적합배수",ChapterTable!$S:$T,2,0)*C433)
  )
  )
  )
)</f>
        <v>11071.6875</v>
      </c>
      <c r="F433" s="1">
        <f ca="1">IF(AND($A433=0,$B433=1),
    VLOOKUP(1,ChapterTable!$1:$1048576,MATCH("최종"&amp;SUBSTITUTE(SUBSTITUTE(F$1,"standard",""),"|Float",""),ChapterTable!$1:$1,0),0)*ChapterTable!$Q$17,
  IF(AND($A433=0,$B433=0),
    F434,
  IF($B433=0,
    VLOOKUP($A433,ChapterTable!$1:$1048576,MATCH("최종"&amp;SUBSTITUTE(SUBSTITUTE(F$1,"standard",""),"|Float",""),ChapterTable!$1:$1,0),0),
  IF($B433=1,
    IF($L433=FALSE,
      VLOOKUP($A433,ChapterTable!$1:$1048576,MATCH("최종"&amp;SUBSTITUTE(SUBSTITUTE(F$1,"standard",""),"|Float",""),ChapterTable!$1:$1,0),0),
      VLOOKUP($A433-ChapterTable!$Q$11,ChapterTable!$1:$1048576,MATCH("최종"&amp;SUBSTITUTE(SUBSTITUTE(F$1,"standard",""),"|Float",""),ChapterTable!$1:$1,0),0)*ChapterTable!$Q$14
    ),
  OFFSET(F433,-$B433+IF($L433,1,0),0)*
    (VLOOKUP(SUBSTITUTE(SUBSTITUTE(F$1,"standard",""),"|Float","")&amp;"인게임누적곱배수",ChapterTable!$S:$T,2,0)^D433
    +VLOOKUP(SUBSTITUTE(SUBSTITUTE(F$1,"standard",""),"|Float","")&amp;"인게임누적합배수",ChapterTable!$S:$T,2,0)*D433)
  )
  )
  )
)</f>
        <v>4100.625</v>
      </c>
      <c r="G433" t="s">
        <v>76</v>
      </c>
      <c r="J433" t="str">
        <f>IF(ISBLANK(I433),"",
IFERROR(VLOOKUP(I433,[1]StringTable!$1:$1048576,MATCH([1]StringTable!$B$1,[1]StringTable!$1:$1,0),0),
IFERROR(VLOOKUP(I433,[1]InApkStringTable!$1:$1048576,MATCH([1]InApkStringTable!$B$1,[1]InApkStringTable!$1:$1,0),0),
"스트링없음")))</f>
        <v/>
      </c>
      <c r="L433" t="b">
        <v>0</v>
      </c>
      <c r="M433" t="s">
        <v>24</v>
      </c>
      <c r="N433" t="str">
        <f>IF(ISBLANK(M433),"",IF(ISERROR(VLOOKUP(M433,MapTable!$A:$A,1,0)),"맵없음",""))</f>
        <v/>
      </c>
      <c r="O433">
        <f t="shared" si="25"/>
        <v>4</v>
      </c>
      <c r="Q433">
        <f t="shared" si="26"/>
        <v>4</v>
      </c>
      <c r="R433" t="b">
        <f t="shared" ca="1" si="27"/>
        <v>0</v>
      </c>
      <c r="T433" t="b">
        <f t="shared" ca="1" si="28"/>
        <v>0</v>
      </c>
      <c r="V433" t="str">
        <f>IF(ISBLANK(U433),"",IF(ISERROR(VLOOKUP(U433,MapTable!$A:$A,1,0)),"맵없음",""))</f>
        <v/>
      </c>
      <c r="X433" t="str">
        <f>IF(ISBLANK(W433),"",
IF(ISERROR(FIND(",",W433)),
  IF(ISERROR(VLOOKUP(W433,MapTable!$A:$A,1,0)),"맵없음",
  ""),
IF(ISERROR(FIND(",",W433,FIND(",",W433)+1)),
  IF(OR(ISERROR(VLOOKUP(LEFT(W433,FIND(",",W433)-1),MapTable!$A:$A,1,0)),ISERROR(VLOOKUP(TRIM(MID(W433,FIND(",",W433)+1,999)),MapTable!$A:$A,1,0))),"맵없음",
  ""),
IF(ISERROR(FIND(",",W433,FIND(",",W433,FIND(",",W433)+1)+1)),
  IF(OR(ISERROR(VLOOKUP(LEFT(W433,FIND(",",W433)-1),MapTable!$A:$A,1,0)),ISERROR(VLOOKUP(TRIM(MID(W433,FIND(",",W433)+1,FIND(",",W433,FIND(",",W433)+1)-FIND(",",W433)-1)),MapTable!$A:$A,1,0)),ISERROR(VLOOKUP(TRIM(MID(W433,FIND(",",W433,FIND(",",W433)+1)+1,999)),MapTable!$A:$A,1,0))),"맵없음",
  ""),
IF(ISERROR(FIND(",",W433,FIND(",",W433,FIND(",",W433,FIND(",",W433)+1)+1)+1)),
  IF(OR(ISERROR(VLOOKUP(LEFT(W433,FIND(",",W433)-1),MapTable!$A:$A,1,0)),ISERROR(VLOOKUP(TRIM(MID(W433,FIND(",",W433)+1,FIND(",",W433,FIND(",",W433)+1)-FIND(",",W433)-1)),MapTable!$A:$A,1,0)),ISERROR(VLOOKUP(TRIM(MID(W433,FIND(",",W433,FIND(",",W433)+1)+1,FIND(",",W433,FIND(",",W433,FIND(",",W433)+1)+1)-FIND(",",W433,FIND(",",W433)+1)-1)),MapTable!$A:$A,1,0)),ISERROR(VLOOKUP(TRIM(MID(W433,FIND(",",W433,FIND(",",W433,FIND(",",W433)+1)+1)+1,999)),MapTable!$A:$A,1,0))),"맵없음",
  ""),
)))))</f>
        <v/>
      </c>
      <c r="AC433" t="str">
        <f>IF(ISBLANK(AB433),"",IF(ISERROR(VLOOKUP(AB433,[3]DropTable!$A:$A,1,0)),"드랍없음",""))</f>
        <v/>
      </c>
      <c r="AE433" t="str">
        <f>IF(ISBLANK(AD433),"",IF(ISERROR(VLOOKUP(AD433,[3]DropTable!$A:$A,1,0)),"드랍없음",""))</f>
        <v/>
      </c>
      <c r="AG433">
        <v>9.8000000000000007</v>
      </c>
      <c r="AH433">
        <v>1</v>
      </c>
    </row>
    <row r="434" spans="1:34" x14ac:dyDescent="0.3">
      <c r="A434">
        <v>9</v>
      </c>
      <c r="B434">
        <v>37</v>
      </c>
      <c r="C434">
        <f>IF(OR($L434=TRUE,$A434=0,MOD($A434,ChapterTable!$S$20)&lt;&gt;0),
MAX(0,INT(($B434+ChapterTable!$Q$26+VLOOKUP(SUBSTITUTE(C$1,"성장단계","")&amp;"단계오프셋",ChapterTable!$S:$T,2,0))/ChapterTable!$Q$23)),
MAX(0,INT(($B434+ChapterTable!$S$26+VLOOKUP(SUBSTITUTE(C$1,"성장단계","")&amp;"보스단계오프셋",ChapterTable!$S:$T,2,0))/ChapterTable!$S$23)))</f>
        <v>4</v>
      </c>
      <c r="D434">
        <f>IF(OR($L434=TRUE,$A434=0,MOD($A434,ChapterTable!$S$20)&lt;&gt;0),
MAX(0,INT(($B434+ChapterTable!$Q$26+VLOOKUP(SUBSTITUTE(D$1,"성장단계","")&amp;"단계오프셋",ChapterTable!$S:$T,2,0))/ChapterTable!$Q$23)),
MAX(0,INT(($B434+ChapterTable!$S$26+VLOOKUP(SUBSTITUTE(D$1,"성장단계","")&amp;"보스단계오프셋",ChapterTable!$S:$T,2,0))/ChapterTable!$S$23)))</f>
        <v>3</v>
      </c>
      <c r="E434" s="1">
        <f ca="1">IF(AND($A434=0,$B434=1),
    VLOOKUP(1,ChapterTable!$1:$1048576,MATCH("최종"&amp;SUBSTITUTE(SUBSTITUTE(E$1,"standard",""),"|Float",""),ChapterTable!$1:$1,0),0)*ChapterTable!$Q$17,
  IF(AND($A434=0,$B434=0),
    E435,
  IF($B434=0,
    VLOOKUP($A434,ChapterTable!$1:$1048576,MATCH("최종"&amp;SUBSTITUTE(SUBSTITUTE(E$1,"standard",""),"|Float",""),ChapterTable!$1:$1,0),0),
  IF($B434=1,
    IF($L434=FALSE,
      VLOOKUP($A434,ChapterTable!$1:$1048576,MATCH("최종"&amp;SUBSTITUTE(SUBSTITUTE(E$1,"standard",""),"|Float",""),ChapterTable!$1:$1,0),0),
      VLOOKUP($A434-ChapterTable!$Q$11,ChapterTable!$1:$1048576,MATCH("최종"&amp;SUBSTITUTE(SUBSTITUTE(E$1,"standard",""),"|Float",""),ChapterTable!$1:$1,0),0)*ChapterTable!$Q$14
    ),
  OFFSET(E434,-$B434+IF($L434,1,0),0)*
    (VLOOKUP(SUBSTITUTE(SUBSTITUTE(E$1,"standard",""),"|Float","")&amp;"인게임누적곱배수",ChapterTable!$S:$T,2,0)^C434
    +VLOOKUP(SUBSTITUTE(SUBSTITUTE(E$1,"standard",""),"|Float","")&amp;"인게임누적합배수",ChapterTable!$S:$T,2,0)*C434)
  )
  )
  )
)</f>
        <v>11071.6875</v>
      </c>
      <c r="F434" s="1">
        <f ca="1">IF(AND($A434=0,$B434=1),
    VLOOKUP(1,ChapterTable!$1:$1048576,MATCH("최종"&amp;SUBSTITUTE(SUBSTITUTE(F$1,"standard",""),"|Float",""),ChapterTable!$1:$1,0),0)*ChapterTable!$Q$17,
  IF(AND($A434=0,$B434=0),
    F435,
  IF($B434=0,
    VLOOKUP($A434,ChapterTable!$1:$1048576,MATCH("최종"&amp;SUBSTITUTE(SUBSTITUTE(F$1,"standard",""),"|Float",""),ChapterTable!$1:$1,0),0),
  IF($B434=1,
    IF($L434=FALSE,
      VLOOKUP($A434,ChapterTable!$1:$1048576,MATCH("최종"&amp;SUBSTITUTE(SUBSTITUTE(F$1,"standard",""),"|Float",""),ChapterTable!$1:$1,0),0),
      VLOOKUP($A434-ChapterTable!$Q$11,ChapterTable!$1:$1048576,MATCH("최종"&amp;SUBSTITUTE(SUBSTITUTE(F$1,"standard",""),"|Float",""),ChapterTable!$1:$1,0),0)*ChapterTable!$Q$14
    ),
  OFFSET(F434,-$B434+IF($L434,1,0),0)*
    (VLOOKUP(SUBSTITUTE(SUBSTITUTE(F$1,"standard",""),"|Float","")&amp;"인게임누적곱배수",ChapterTable!$S:$T,2,0)^D434
    +VLOOKUP(SUBSTITUTE(SUBSTITUTE(F$1,"standard",""),"|Float","")&amp;"인게임누적합배수",ChapterTable!$S:$T,2,0)*D434)
  )
  )
  )
)</f>
        <v>4100.625</v>
      </c>
      <c r="G434" t="s">
        <v>76</v>
      </c>
      <c r="J434" t="str">
        <f>IF(ISBLANK(I434),"",
IFERROR(VLOOKUP(I434,[1]StringTable!$1:$1048576,MATCH([1]StringTable!$B$1,[1]StringTable!$1:$1,0),0),
IFERROR(VLOOKUP(I434,[1]InApkStringTable!$1:$1048576,MATCH([1]InApkStringTable!$B$1,[1]InApkStringTable!$1:$1,0),0),
"스트링없음")))</f>
        <v/>
      </c>
      <c r="L434" t="b">
        <v>0</v>
      </c>
      <c r="M434" t="s">
        <v>24</v>
      </c>
      <c r="N434" t="str">
        <f>IF(ISBLANK(M434),"",IF(ISERROR(VLOOKUP(M434,MapTable!$A:$A,1,0)),"맵없음",""))</f>
        <v/>
      </c>
      <c r="O434">
        <f t="shared" si="25"/>
        <v>4</v>
      </c>
      <c r="Q434">
        <f t="shared" si="26"/>
        <v>4</v>
      </c>
      <c r="R434" t="b">
        <f t="shared" ca="1" si="27"/>
        <v>0</v>
      </c>
      <c r="T434" t="b">
        <f t="shared" ca="1" si="28"/>
        <v>0</v>
      </c>
      <c r="V434" t="str">
        <f>IF(ISBLANK(U434),"",IF(ISERROR(VLOOKUP(U434,MapTable!$A:$A,1,0)),"맵없음",""))</f>
        <v/>
      </c>
      <c r="X434" t="str">
        <f>IF(ISBLANK(W434),"",
IF(ISERROR(FIND(",",W434)),
  IF(ISERROR(VLOOKUP(W434,MapTable!$A:$A,1,0)),"맵없음",
  ""),
IF(ISERROR(FIND(",",W434,FIND(",",W434)+1)),
  IF(OR(ISERROR(VLOOKUP(LEFT(W434,FIND(",",W434)-1),MapTable!$A:$A,1,0)),ISERROR(VLOOKUP(TRIM(MID(W434,FIND(",",W434)+1,999)),MapTable!$A:$A,1,0))),"맵없음",
  ""),
IF(ISERROR(FIND(",",W434,FIND(",",W434,FIND(",",W434)+1)+1)),
  IF(OR(ISERROR(VLOOKUP(LEFT(W434,FIND(",",W434)-1),MapTable!$A:$A,1,0)),ISERROR(VLOOKUP(TRIM(MID(W434,FIND(",",W434)+1,FIND(",",W434,FIND(",",W434)+1)-FIND(",",W434)-1)),MapTable!$A:$A,1,0)),ISERROR(VLOOKUP(TRIM(MID(W434,FIND(",",W434,FIND(",",W434)+1)+1,999)),MapTable!$A:$A,1,0))),"맵없음",
  ""),
IF(ISERROR(FIND(",",W434,FIND(",",W434,FIND(",",W434,FIND(",",W434)+1)+1)+1)),
  IF(OR(ISERROR(VLOOKUP(LEFT(W434,FIND(",",W434)-1),MapTable!$A:$A,1,0)),ISERROR(VLOOKUP(TRIM(MID(W434,FIND(",",W434)+1,FIND(",",W434,FIND(",",W434)+1)-FIND(",",W434)-1)),MapTable!$A:$A,1,0)),ISERROR(VLOOKUP(TRIM(MID(W434,FIND(",",W434,FIND(",",W434)+1)+1,FIND(",",W434,FIND(",",W434,FIND(",",W434)+1)+1)-FIND(",",W434,FIND(",",W434)+1)-1)),MapTable!$A:$A,1,0)),ISERROR(VLOOKUP(TRIM(MID(W434,FIND(",",W434,FIND(",",W434,FIND(",",W434)+1)+1)+1,999)),MapTable!$A:$A,1,0))),"맵없음",
  ""),
)))))</f>
        <v/>
      </c>
      <c r="AC434" t="str">
        <f>IF(ISBLANK(AB434),"",IF(ISERROR(VLOOKUP(AB434,[3]DropTable!$A:$A,1,0)),"드랍없음",""))</f>
        <v/>
      </c>
      <c r="AE434" t="str">
        <f>IF(ISBLANK(AD434),"",IF(ISERROR(VLOOKUP(AD434,[3]DropTable!$A:$A,1,0)),"드랍없음",""))</f>
        <v/>
      </c>
      <c r="AG434">
        <v>9.8000000000000007</v>
      </c>
      <c r="AH434">
        <v>1</v>
      </c>
    </row>
    <row r="435" spans="1:34" x14ac:dyDescent="0.3">
      <c r="A435">
        <v>9</v>
      </c>
      <c r="B435">
        <v>38</v>
      </c>
      <c r="C435">
        <f>IF(OR($L435=TRUE,$A435=0,MOD($A435,ChapterTable!$S$20)&lt;&gt;0),
MAX(0,INT(($B435+ChapterTable!$Q$26+VLOOKUP(SUBSTITUTE(C$1,"성장단계","")&amp;"단계오프셋",ChapterTable!$S:$T,2,0))/ChapterTable!$Q$23)),
MAX(0,INT(($B435+ChapterTable!$S$26+VLOOKUP(SUBSTITUTE(C$1,"성장단계","")&amp;"보스단계오프셋",ChapterTable!$S:$T,2,0))/ChapterTable!$S$23)))</f>
        <v>4</v>
      </c>
      <c r="D435">
        <f>IF(OR($L435=TRUE,$A435=0,MOD($A435,ChapterTable!$S$20)&lt;&gt;0),
MAX(0,INT(($B435+ChapterTable!$Q$26+VLOOKUP(SUBSTITUTE(D$1,"성장단계","")&amp;"단계오프셋",ChapterTable!$S:$T,2,0))/ChapterTable!$Q$23)),
MAX(0,INT(($B435+ChapterTable!$S$26+VLOOKUP(SUBSTITUTE(D$1,"성장단계","")&amp;"보스단계오프셋",ChapterTable!$S:$T,2,0))/ChapterTable!$S$23)))</f>
        <v>3</v>
      </c>
      <c r="E435" s="1">
        <f ca="1">IF(AND($A435=0,$B435=1),
    VLOOKUP(1,ChapterTable!$1:$1048576,MATCH("최종"&amp;SUBSTITUTE(SUBSTITUTE(E$1,"standard",""),"|Float",""),ChapterTable!$1:$1,0),0)*ChapterTable!$Q$17,
  IF(AND($A435=0,$B435=0),
    E436,
  IF($B435=0,
    VLOOKUP($A435,ChapterTable!$1:$1048576,MATCH("최종"&amp;SUBSTITUTE(SUBSTITUTE(E$1,"standard",""),"|Float",""),ChapterTable!$1:$1,0),0),
  IF($B435=1,
    IF($L435=FALSE,
      VLOOKUP($A435,ChapterTable!$1:$1048576,MATCH("최종"&amp;SUBSTITUTE(SUBSTITUTE(E$1,"standard",""),"|Float",""),ChapterTable!$1:$1,0),0),
      VLOOKUP($A435-ChapterTable!$Q$11,ChapterTable!$1:$1048576,MATCH("최종"&amp;SUBSTITUTE(SUBSTITUTE(E$1,"standard",""),"|Float",""),ChapterTable!$1:$1,0),0)*ChapterTable!$Q$14
    ),
  OFFSET(E435,-$B435+IF($L435,1,0),0)*
    (VLOOKUP(SUBSTITUTE(SUBSTITUTE(E$1,"standard",""),"|Float","")&amp;"인게임누적곱배수",ChapterTable!$S:$T,2,0)^C435
    +VLOOKUP(SUBSTITUTE(SUBSTITUTE(E$1,"standard",""),"|Float","")&amp;"인게임누적합배수",ChapterTable!$S:$T,2,0)*C435)
  )
  )
  )
)</f>
        <v>11071.6875</v>
      </c>
      <c r="F435" s="1">
        <f ca="1">IF(AND($A435=0,$B435=1),
    VLOOKUP(1,ChapterTable!$1:$1048576,MATCH("최종"&amp;SUBSTITUTE(SUBSTITUTE(F$1,"standard",""),"|Float",""),ChapterTable!$1:$1,0),0)*ChapterTable!$Q$17,
  IF(AND($A435=0,$B435=0),
    F436,
  IF($B435=0,
    VLOOKUP($A435,ChapterTable!$1:$1048576,MATCH("최종"&amp;SUBSTITUTE(SUBSTITUTE(F$1,"standard",""),"|Float",""),ChapterTable!$1:$1,0),0),
  IF($B435=1,
    IF($L435=FALSE,
      VLOOKUP($A435,ChapterTable!$1:$1048576,MATCH("최종"&amp;SUBSTITUTE(SUBSTITUTE(F$1,"standard",""),"|Float",""),ChapterTable!$1:$1,0),0),
      VLOOKUP($A435-ChapterTable!$Q$11,ChapterTable!$1:$1048576,MATCH("최종"&amp;SUBSTITUTE(SUBSTITUTE(F$1,"standard",""),"|Float",""),ChapterTable!$1:$1,0),0)*ChapterTable!$Q$14
    ),
  OFFSET(F435,-$B435+IF($L435,1,0),0)*
    (VLOOKUP(SUBSTITUTE(SUBSTITUTE(F$1,"standard",""),"|Float","")&amp;"인게임누적곱배수",ChapterTable!$S:$T,2,0)^D435
    +VLOOKUP(SUBSTITUTE(SUBSTITUTE(F$1,"standard",""),"|Float","")&amp;"인게임누적합배수",ChapterTable!$S:$T,2,0)*D435)
  )
  )
  )
)</f>
        <v>4100.625</v>
      </c>
      <c r="G435" t="s">
        <v>76</v>
      </c>
      <c r="J435" t="str">
        <f>IF(ISBLANK(I435),"",
IFERROR(VLOOKUP(I435,[1]StringTable!$1:$1048576,MATCH([1]StringTable!$B$1,[1]StringTable!$1:$1,0),0),
IFERROR(VLOOKUP(I435,[1]InApkStringTable!$1:$1048576,MATCH([1]InApkStringTable!$B$1,[1]InApkStringTable!$1:$1,0),0),
"스트링없음")))</f>
        <v/>
      </c>
      <c r="L435" t="b">
        <v>0</v>
      </c>
      <c r="M435" t="s">
        <v>24</v>
      </c>
      <c r="N435" t="str">
        <f>IF(ISBLANK(M435),"",IF(ISERROR(VLOOKUP(M435,MapTable!$A:$A,1,0)),"맵없음",""))</f>
        <v/>
      </c>
      <c r="O435">
        <f t="shared" si="25"/>
        <v>4</v>
      </c>
      <c r="Q435">
        <f t="shared" si="26"/>
        <v>4</v>
      </c>
      <c r="R435" t="b">
        <f t="shared" ca="1" si="27"/>
        <v>0</v>
      </c>
      <c r="T435" t="b">
        <f t="shared" ca="1" si="28"/>
        <v>0</v>
      </c>
      <c r="V435" t="str">
        <f>IF(ISBLANK(U435),"",IF(ISERROR(VLOOKUP(U435,MapTable!$A:$A,1,0)),"맵없음",""))</f>
        <v/>
      </c>
      <c r="X435" t="str">
        <f>IF(ISBLANK(W435),"",
IF(ISERROR(FIND(",",W435)),
  IF(ISERROR(VLOOKUP(W435,MapTable!$A:$A,1,0)),"맵없음",
  ""),
IF(ISERROR(FIND(",",W435,FIND(",",W435)+1)),
  IF(OR(ISERROR(VLOOKUP(LEFT(W435,FIND(",",W435)-1),MapTable!$A:$A,1,0)),ISERROR(VLOOKUP(TRIM(MID(W435,FIND(",",W435)+1,999)),MapTable!$A:$A,1,0))),"맵없음",
  ""),
IF(ISERROR(FIND(",",W435,FIND(",",W435,FIND(",",W435)+1)+1)),
  IF(OR(ISERROR(VLOOKUP(LEFT(W435,FIND(",",W435)-1),MapTable!$A:$A,1,0)),ISERROR(VLOOKUP(TRIM(MID(W435,FIND(",",W435)+1,FIND(",",W435,FIND(",",W435)+1)-FIND(",",W435)-1)),MapTable!$A:$A,1,0)),ISERROR(VLOOKUP(TRIM(MID(W435,FIND(",",W435,FIND(",",W435)+1)+1,999)),MapTable!$A:$A,1,0))),"맵없음",
  ""),
IF(ISERROR(FIND(",",W435,FIND(",",W435,FIND(",",W435,FIND(",",W435)+1)+1)+1)),
  IF(OR(ISERROR(VLOOKUP(LEFT(W435,FIND(",",W435)-1),MapTable!$A:$A,1,0)),ISERROR(VLOOKUP(TRIM(MID(W435,FIND(",",W435)+1,FIND(",",W435,FIND(",",W435)+1)-FIND(",",W435)-1)),MapTable!$A:$A,1,0)),ISERROR(VLOOKUP(TRIM(MID(W435,FIND(",",W435,FIND(",",W435)+1)+1,FIND(",",W435,FIND(",",W435,FIND(",",W435)+1)+1)-FIND(",",W435,FIND(",",W435)+1)-1)),MapTable!$A:$A,1,0)),ISERROR(VLOOKUP(TRIM(MID(W435,FIND(",",W435,FIND(",",W435,FIND(",",W435)+1)+1)+1,999)),MapTable!$A:$A,1,0))),"맵없음",
  ""),
)))))</f>
        <v/>
      </c>
      <c r="AC435" t="str">
        <f>IF(ISBLANK(AB435),"",IF(ISERROR(VLOOKUP(AB435,[3]DropTable!$A:$A,1,0)),"드랍없음",""))</f>
        <v/>
      </c>
      <c r="AE435" t="str">
        <f>IF(ISBLANK(AD435),"",IF(ISERROR(VLOOKUP(AD435,[3]DropTable!$A:$A,1,0)),"드랍없음",""))</f>
        <v/>
      </c>
      <c r="AG435">
        <v>9.8000000000000007</v>
      </c>
      <c r="AH435">
        <v>1</v>
      </c>
    </row>
    <row r="436" spans="1:34" x14ac:dyDescent="0.3">
      <c r="A436">
        <v>9</v>
      </c>
      <c r="B436">
        <v>39</v>
      </c>
      <c r="C436">
        <f>IF(OR($L436=TRUE,$A436=0,MOD($A436,ChapterTable!$S$20)&lt;&gt;0),
MAX(0,INT(($B436+ChapterTable!$Q$26+VLOOKUP(SUBSTITUTE(C$1,"성장단계","")&amp;"단계오프셋",ChapterTable!$S:$T,2,0))/ChapterTable!$Q$23)),
MAX(0,INT(($B436+ChapterTable!$S$26+VLOOKUP(SUBSTITUTE(C$1,"성장단계","")&amp;"보스단계오프셋",ChapterTable!$S:$T,2,0))/ChapterTable!$S$23)))</f>
        <v>4</v>
      </c>
      <c r="D436">
        <f>IF(OR($L436=TRUE,$A436=0,MOD($A436,ChapterTable!$S$20)&lt;&gt;0),
MAX(0,INT(($B436+ChapterTable!$Q$26+VLOOKUP(SUBSTITUTE(D$1,"성장단계","")&amp;"단계오프셋",ChapterTable!$S:$T,2,0))/ChapterTable!$Q$23)),
MAX(0,INT(($B436+ChapterTable!$S$26+VLOOKUP(SUBSTITUTE(D$1,"성장단계","")&amp;"보스단계오프셋",ChapterTable!$S:$T,2,0))/ChapterTable!$S$23)))</f>
        <v>3</v>
      </c>
      <c r="E436" s="1">
        <f ca="1">IF(AND($A436=0,$B436=1),
    VLOOKUP(1,ChapterTable!$1:$1048576,MATCH("최종"&amp;SUBSTITUTE(SUBSTITUTE(E$1,"standard",""),"|Float",""),ChapterTable!$1:$1,0),0)*ChapterTable!$Q$17,
  IF(AND($A436=0,$B436=0),
    E437,
  IF($B436=0,
    VLOOKUP($A436,ChapterTable!$1:$1048576,MATCH("최종"&amp;SUBSTITUTE(SUBSTITUTE(E$1,"standard",""),"|Float",""),ChapterTable!$1:$1,0),0),
  IF($B436=1,
    IF($L436=FALSE,
      VLOOKUP($A436,ChapterTable!$1:$1048576,MATCH("최종"&amp;SUBSTITUTE(SUBSTITUTE(E$1,"standard",""),"|Float",""),ChapterTable!$1:$1,0),0),
      VLOOKUP($A436-ChapterTable!$Q$11,ChapterTable!$1:$1048576,MATCH("최종"&amp;SUBSTITUTE(SUBSTITUTE(E$1,"standard",""),"|Float",""),ChapterTable!$1:$1,0),0)*ChapterTable!$Q$14
    ),
  OFFSET(E436,-$B436+IF($L436,1,0),0)*
    (VLOOKUP(SUBSTITUTE(SUBSTITUTE(E$1,"standard",""),"|Float","")&amp;"인게임누적곱배수",ChapterTable!$S:$T,2,0)^C436
    +VLOOKUP(SUBSTITUTE(SUBSTITUTE(E$1,"standard",""),"|Float","")&amp;"인게임누적합배수",ChapterTable!$S:$T,2,0)*C436)
  )
  )
  )
)</f>
        <v>11071.6875</v>
      </c>
      <c r="F436" s="1">
        <f ca="1">IF(AND($A436=0,$B436=1),
    VLOOKUP(1,ChapterTable!$1:$1048576,MATCH("최종"&amp;SUBSTITUTE(SUBSTITUTE(F$1,"standard",""),"|Float",""),ChapterTable!$1:$1,0),0)*ChapterTable!$Q$17,
  IF(AND($A436=0,$B436=0),
    F437,
  IF($B436=0,
    VLOOKUP($A436,ChapterTable!$1:$1048576,MATCH("최종"&amp;SUBSTITUTE(SUBSTITUTE(F$1,"standard",""),"|Float",""),ChapterTable!$1:$1,0),0),
  IF($B436=1,
    IF($L436=FALSE,
      VLOOKUP($A436,ChapterTable!$1:$1048576,MATCH("최종"&amp;SUBSTITUTE(SUBSTITUTE(F$1,"standard",""),"|Float",""),ChapterTable!$1:$1,0),0),
      VLOOKUP($A436-ChapterTable!$Q$11,ChapterTable!$1:$1048576,MATCH("최종"&amp;SUBSTITUTE(SUBSTITUTE(F$1,"standard",""),"|Float",""),ChapterTable!$1:$1,0),0)*ChapterTable!$Q$14
    ),
  OFFSET(F436,-$B436+IF($L436,1,0),0)*
    (VLOOKUP(SUBSTITUTE(SUBSTITUTE(F$1,"standard",""),"|Float","")&amp;"인게임누적곱배수",ChapterTable!$S:$T,2,0)^D436
    +VLOOKUP(SUBSTITUTE(SUBSTITUTE(F$1,"standard",""),"|Float","")&amp;"인게임누적합배수",ChapterTable!$S:$T,2,0)*D436)
  )
  )
  )
)</f>
        <v>4100.625</v>
      </c>
      <c r="G436" t="s">
        <v>76</v>
      </c>
      <c r="J436" t="str">
        <f>IF(ISBLANK(I436),"",
IFERROR(VLOOKUP(I436,[1]StringTable!$1:$1048576,MATCH([1]StringTable!$B$1,[1]StringTable!$1:$1,0),0),
IFERROR(VLOOKUP(I436,[1]InApkStringTable!$1:$1048576,MATCH([1]InApkStringTable!$B$1,[1]InApkStringTable!$1:$1,0),0),
"스트링없음")))</f>
        <v/>
      </c>
      <c r="L436" t="b">
        <v>0</v>
      </c>
      <c r="M436" t="s">
        <v>24</v>
      </c>
      <c r="N436" t="str">
        <f>IF(ISBLANK(M436),"",IF(ISERROR(VLOOKUP(M436,MapTable!$A:$A,1,0)),"맵없음",""))</f>
        <v/>
      </c>
      <c r="O436">
        <f t="shared" si="25"/>
        <v>94</v>
      </c>
      <c r="Q436">
        <f t="shared" si="26"/>
        <v>94</v>
      </c>
      <c r="R436" t="b">
        <f t="shared" ca="1" si="27"/>
        <v>1</v>
      </c>
      <c r="T436" t="b">
        <f t="shared" ca="1" si="28"/>
        <v>1</v>
      </c>
      <c r="V436" t="str">
        <f>IF(ISBLANK(U436),"",IF(ISERROR(VLOOKUP(U436,MapTable!$A:$A,1,0)),"맵없음",""))</f>
        <v/>
      </c>
      <c r="X436" t="str">
        <f>IF(ISBLANK(W436),"",
IF(ISERROR(FIND(",",W436)),
  IF(ISERROR(VLOOKUP(W436,MapTable!$A:$A,1,0)),"맵없음",
  ""),
IF(ISERROR(FIND(",",W436,FIND(",",W436)+1)),
  IF(OR(ISERROR(VLOOKUP(LEFT(W436,FIND(",",W436)-1),MapTable!$A:$A,1,0)),ISERROR(VLOOKUP(TRIM(MID(W436,FIND(",",W436)+1,999)),MapTable!$A:$A,1,0))),"맵없음",
  ""),
IF(ISERROR(FIND(",",W436,FIND(",",W436,FIND(",",W436)+1)+1)),
  IF(OR(ISERROR(VLOOKUP(LEFT(W436,FIND(",",W436)-1),MapTable!$A:$A,1,0)),ISERROR(VLOOKUP(TRIM(MID(W436,FIND(",",W436)+1,FIND(",",W436,FIND(",",W436)+1)-FIND(",",W436)-1)),MapTable!$A:$A,1,0)),ISERROR(VLOOKUP(TRIM(MID(W436,FIND(",",W436,FIND(",",W436)+1)+1,999)),MapTable!$A:$A,1,0))),"맵없음",
  ""),
IF(ISERROR(FIND(",",W436,FIND(",",W436,FIND(",",W436,FIND(",",W436)+1)+1)+1)),
  IF(OR(ISERROR(VLOOKUP(LEFT(W436,FIND(",",W436)-1),MapTable!$A:$A,1,0)),ISERROR(VLOOKUP(TRIM(MID(W436,FIND(",",W436)+1,FIND(",",W436,FIND(",",W436)+1)-FIND(",",W436)-1)),MapTable!$A:$A,1,0)),ISERROR(VLOOKUP(TRIM(MID(W436,FIND(",",W436,FIND(",",W436)+1)+1,FIND(",",W436,FIND(",",W436,FIND(",",W436)+1)+1)-FIND(",",W436,FIND(",",W436)+1)-1)),MapTable!$A:$A,1,0)),ISERROR(VLOOKUP(TRIM(MID(W436,FIND(",",W436,FIND(",",W436,FIND(",",W436)+1)+1)+1,999)),MapTable!$A:$A,1,0))),"맵없음",
  ""),
)))))</f>
        <v/>
      </c>
      <c r="AC436" t="str">
        <f>IF(ISBLANK(AB436),"",IF(ISERROR(VLOOKUP(AB436,[3]DropTable!$A:$A,1,0)),"드랍없음",""))</f>
        <v/>
      </c>
      <c r="AE436" t="str">
        <f>IF(ISBLANK(AD436),"",IF(ISERROR(VLOOKUP(AD436,[3]DropTable!$A:$A,1,0)),"드랍없음",""))</f>
        <v/>
      </c>
      <c r="AG436">
        <v>9.8000000000000007</v>
      </c>
      <c r="AH436">
        <v>1</v>
      </c>
    </row>
    <row r="437" spans="1:34" x14ac:dyDescent="0.3">
      <c r="A437">
        <v>9</v>
      </c>
      <c r="B437">
        <v>40</v>
      </c>
      <c r="C437">
        <f>IF(OR($L437=TRUE,$A437=0,MOD($A437,ChapterTable!$S$20)&lt;&gt;0),
MAX(0,INT(($B437+ChapterTable!$Q$26+VLOOKUP(SUBSTITUTE(C$1,"성장단계","")&amp;"단계오프셋",ChapterTable!$S:$T,2,0))/ChapterTable!$Q$23)),
MAX(0,INT(($B437+ChapterTable!$S$26+VLOOKUP(SUBSTITUTE(C$1,"성장단계","")&amp;"보스단계오프셋",ChapterTable!$S:$T,2,0))/ChapterTable!$S$23)))</f>
        <v>4</v>
      </c>
      <c r="D437">
        <f>IF(OR($L437=TRUE,$A437=0,MOD($A437,ChapterTable!$S$20)&lt;&gt;0),
MAX(0,INT(($B437+ChapterTable!$Q$26+VLOOKUP(SUBSTITUTE(D$1,"성장단계","")&amp;"단계오프셋",ChapterTable!$S:$T,2,0))/ChapterTable!$Q$23)),
MAX(0,INT(($B437+ChapterTable!$S$26+VLOOKUP(SUBSTITUTE(D$1,"성장단계","")&amp;"보스단계오프셋",ChapterTable!$S:$T,2,0))/ChapterTable!$S$23)))</f>
        <v>3</v>
      </c>
      <c r="E437" s="1">
        <f ca="1">IF(AND($A437=0,$B437=1),
    VLOOKUP(1,ChapterTable!$1:$1048576,MATCH("최종"&amp;SUBSTITUTE(SUBSTITUTE(E$1,"standard",""),"|Float",""),ChapterTable!$1:$1,0),0)*ChapterTable!$Q$17,
  IF(AND($A437=0,$B437=0),
    E438,
  IF($B437=0,
    VLOOKUP($A437,ChapterTable!$1:$1048576,MATCH("최종"&amp;SUBSTITUTE(SUBSTITUTE(E$1,"standard",""),"|Float",""),ChapterTable!$1:$1,0),0),
  IF($B437=1,
    IF($L437=FALSE,
      VLOOKUP($A437,ChapterTable!$1:$1048576,MATCH("최종"&amp;SUBSTITUTE(SUBSTITUTE(E$1,"standard",""),"|Float",""),ChapterTable!$1:$1,0),0),
      VLOOKUP($A437-ChapterTable!$Q$11,ChapterTable!$1:$1048576,MATCH("최종"&amp;SUBSTITUTE(SUBSTITUTE(E$1,"standard",""),"|Float",""),ChapterTable!$1:$1,0),0)*ChapterTable!$Q$14
    ),
  OFFSET(E437,-$B437+IF($L437,1,0),0)*
    (VLOOKUP(SUBSTITUTE(SUBSTITUTE(E$1,"standard",""),"|Float","")&amp;"인게임누적곱배수",ChapterTable!$S:$T,2,0)^C437
    +VLOOKUP(SUBSTITUTE(SUBSTITUTE(E$1,"standard",""),"|Float","")&amp;"인게임누적합배수",ChapterTable!$S:$T,2,0)*C437)
  )
  )
  )
)</f>
        <v>11071.6875</v>
      </c>
      <c r="F437" s="1">
        <f ca="1">IF(AND($A437=0,$B437=1),
    VLOOKUP(1,ChapterTable!$1:$1048576,MATCH("최종"&amp;SUBSTITUTE(SUBSTITUTE(F$1,"standard",""),"|Float",""),ChapterTable!$1:$1,0),0)*ChapterTable!$Q$17,
  IF(AND($A437=0,$B437=0),
    F438,
  IF($B437=0,
    VLOOKUP($A437,ChapterTable!$1:$1048576,MATCH("최종"&amp;SUBSTITUTE(SUBSTITUTE(F$1,"standard",""),"|Float",""),ChapterTable!$1:$1,0),0),
  IF($B437=1,
    IF($L437=FALSE,
      VLOOKUP($A437,ChapterTable!$1:$1048576,MATCH("최종"&amp;SUBSTITUTE(SUBSTITUTE(F$1,"standard",""),"|Float",""),ChapterTable!$1:$1,0),0),
      VLOOKUP($A437-ChapterTable!$Q$11,ChapterTable!$1:$1048576,MATCH("최종"&amp;SUBSTITUTE(SUBSTITUTE(F$1,"standard",""),"|Float",""),ChapterTable!$1:$1,0),0)*ChapterTable!$Q$14
    ),
  OFFSET(F437,-$B437+IF($L437,1,0),0)*
    (VLOOKUP(SUBSTITUTE(SUBSTITUTE(F$1,"standard",""),"|Float","")&amp;"인게임누적곱배수",ChapterTable!$S:$T,2,0)^D437
    +VLOOKUP(SUBSTITUTE(SUBSTITUTE(F$1,"standard",""),"|Float","")&amp;"인게임누적합배수",ChapterTable!$S:$T,2,0)*D437)
  )
  )
  )
)</f>
        <v>4100.625</v>
      </c>
      <c r="G437" t="s">
        <v>76</v>
      </c>
      <c r="J437" t="str">
        <f>IF(ISBLANK(I437),"",
IFERROR(VLOOKUP(I437,[1]StringTable!$1:$1048576,MATCH([1]StringTable!$B$1,[1]StringTable!$1:$1,0),0),
IFERROR(VLOOKUP(I437,[1]InApkStringTable!$1:$1048576,MATCH([1]InApkStringTable!$B$1,[1]InApkStringTable!$1:$1,0),0),
"스트링없음")))</f>
        <v/>
      </c>
      <c r="L437" t="b">
        <v>0</v>
      </c>
      <c r="M437" t="s">
        <v>24</v>
      </c>
      <c r="N437" t="str">
        <f>IF(ISBLANK(M437),"",IF(ISERROR(VLOOKUP(M437,MapTable!$A:$A,1,0)),"맵없음",""))</f>
        <v/>
      </c>
      <c r="O437">
        <f t="shared" si="25"/>
        <v>21</v>
      </c>
      <c r="Q437">
        <f t="shared" si="26"/>
        <v>21</v>
      </c>
      <c r="R437" t="b">
        <f t="shared" ca="1" si="27"/>
        <v>0</v>
      </c>
      <c r="T437" t="b">
        <f t="shared" ca="1" si="28"/>
        <v>0</v>
      </c>
      <c r="V437" t="str">
        <f>IF(ISBLANK(U437),"",IF(ISERROR(VLOOKUP(U437,MapTable!$A:$A,1,0)),"맵없음",""))</f>
        <v/>
      </c>
      <c r="X437" t="str">
        <f>IF(ISBLANK(W437),"",
IF(ISERROR(FIND(",",W437)),
  IF(ISERROR(VLOOKUP(W437,MapTable!$A:$A,1,0)),"맵없음",
  ""),
IF(ISERROR(FIND(",",W437,FIND(",",W437)+1)),
  IF(OR(ISERROR(VLOOKUP(LEFT(W437,FIND(",",W437)-1),MapTable!$A:$A,1,0)),ISERROR(VLOOKUP(TRIM(MID(W437,FIND(",",W437)+1,999)),MapTable!$A:$A,1,0))),"맵없음",
  ""),
IF(ISERROR(FIND(",",W437,FIND(",",W437,FIND(",",W437)+1)+1)),
  IF(OR(ISERROR(VLOOKUP(LEFT(W437,FIND(",",W437)-1),MapTable!$A:$A,1,0)),ISERROR(VLOOKUP(TRIM(MID(W437,FIND(",",W437)+1,FIND(",",W437,FIND(",",W437)+1)-FIND(",",W437)-1)),MapTable!$A:$A,1,0)),ISERROR(VLOOKUP(TRIM(MID(W437,FIND(",",W437,FIND(",",W437)+1)+1,999)),MapTable!$A:$A,1,0))),"맵없음",
  ""),
IF(ISERROR(FIND(",",W437,FIND(",",W437,FIND(",",W437,FIND(",",W437)+1)+1)+1)),
  IF(OR(ISERROR(VLOOKUP(LEFT(W437,FIND(",",W437)-1),MapTable!$A:$A,1,0)),ISERROR(VLOOKUP(TRIM(MID(W437,FIND(",",W437)+1,FIND(",",W437,FIND(",",W437)+1)-FIND(",",W437)-1)),MapTable!$A:$A,1,0)),ISERROR(VLOOKUP(TRIM(MID(W437,FIND(",",W437,FIND(",",W437)+1)+1,FIND(",",W437,FIND(",",W437,FIND(",",W437)+1)+1)-FIND(",",W437,FIND(",",W437)+1)-1)),MapTable!$A:$A,1,0)),ISERROR(VLOOKUP(TRIM(MID(W437,FIND(",",W437,FIND(",",W437,FIND(",",W437)+1)+1)+1,999)),MapTable!$A:$A,1,0))),"맵없음",
  ""),
)))))</f>
        <v/>
      </c>
      <c r="AC437" t="str">
        <f>IF(ISBLANK(AB437),"",IF(ISERROR(VLOOKUP(AB437,[3]DropTable!$A:$A,1,0)),"드랍없음",""))</f>
        <v/>
      </c>
      <c r="AE437" t="str">
        <f>IF(ISBLANK(AD437),"",IF(ISERROR(VLOOKUP(AD437,[3]DropTable!$A:$A,1,0)),"드랍없음",""))</f>
        <v/>
      </c>
      <c r="AG437">
        <v>9.8000000000000007</v>
      </c>
      <c r="AH437">
        <v>1</v>
      </c>
    </row>
    <row r="438" spans="1:34" x14ac:dyDescent="0.3">
      <c r="A438">
        <v>9</v>
      </c>
      <c r="B438">
        <v>41</v>
      </c>
      <c r="C438">
        <f>IF(OR($L438=TRUE,$A438=0,MOD($A438,ChapterTable!$S$20)&lt;&gt;0),
MAX(0,INT(($B438+ChapterTable!$Q$26+VLOOKUP(SUBSTITUTE(C$1,"성장단계","")&amp;"단계오프셋",ChapterTable!$S:$T,2,0))/ChapterTable!$Q$23)),
MAX(0,INT(($B438+ChapterTable!$S$26+VLOOKUP(SUBSTITUTE(C$1,"성장단계","")&amp;"보스단계오프셋",ChapterTable!$S:$T,2,0))/ChapterTable!$S$23)))</f>
        <v>4</v>
      </c>
      <c r="D438">
        <f>IF(OR($L438=TRUE,$A438=0,MOD($A438,ChapterTable!$S$20)&lt;&gt;0),
MAX(0,INT(($B438+ChapterTable!$Q$26+VLOOKUP(SUBSTITUTE(D$1,"성장단계","")&amp;"단계오프셋",ChapterTable!$S:$T,2,0))/ChapterTable!$Q$23)),
MAX(0,INT(($B438+ChapterTable!$S$26+VLOOKUP(SUBSTITUTE(D$1,"성장단계","")&amp;"보스단계오프셋",ChapterTable!$S:$T,2,0))/ChapterTable!$S$23)))</f>
        <v>4</v>
      </c>
      <c r="E438" s="1">
        <f ca="1">IF(AND($A438=0,$B438=1),
    VLOOKUP(1,ChapterTable!$1:$1048576,MATCH("최종"&amp;SUBSTITUTE(SUBSTITUTE(E$1,"standard",""),"|Float",""),ChapterTable!$1:$1,0),0)*ChapterTable!$Q$17,
  IF(AND($A438=0,$B438=0),
    E439,
  IF($B438=0,
    VLOOKUP($A438,ChapterTable!$1:$1048576,MATCH("최종"&amp;SUBSTITUTE(SUBSTITUTE(E$1,"standard",""),"|Float",""),ChapterTable!$1:$1,0),0),
  IF($B438=1,
    IF($L438=FALSE,
      VLOOKUP($A438,ChapterTable!$1:$1048576,MATCH("최종"&amp;SUBSTITUTE(SUBSTITUTE(E$1,"standard",""),"|Float",""),ChapterTable!$1:$1,0),0),
      VLOOKUP($A438-ChapterTable!$Q$11,ChapterTable!$1:$1048576,MATCH("최종"&amp;SUBSTITUTE(SUBSTITUTE(E$1,"standard",""),"|Float",""),ChapterTable!$1:$1,0),0)*ChapterTable!$Q$14
    ),
  OFFSET(E438,-$B438+IF($L438,1,0),0)*
    (VLOOKUP(SUBSTITUTE(SUBSTITUTE(E$1,"standard",""),"|Float","")&amp;"인게임누적곱배수",ChapterTable!$S:$T,2,0)^C438
    +VLOOKUP(SUBSTITUTE(SUBSTITUTE(E$1,"standard",""),"|Float","")&amp;"인게임누적합배수",ChapterTable!$S:$T,2,0)*C438)
  )
  )
  )
)</f>
        <v>11071.6875</v>
      </c>
      <c r="F438" s="1">
        <f ca="1">IF(AND($A438=0,$B438=1),
    VLOOKUP(1,ChapterTable!$1:$1048576,MATCH("최종"&amp;SUBSTITUTE(SUBSTITUTE(F$1,"standard",""),"|Float",""),ChapterTable!$1:$1,0),0)*ChapterTable!$Q$17,
  IF(AND($A438=0,$B438=0),
    F439,
  IF($B438=0,
    VLOOKUP($A438,ChapterTable!$1:$1048576,MATCH("최종"&amp;SUBSTITUTE(SUBSTITUTE(F$1,"standard",""),"|Float",""),ChapterTable!$1:$1,0),0),
  IF($B438=1,
    IF($L438=FALSE,
      VLOOKUP($A438,ChapterTable!$1:$1048576,MATCH("최종"&amp;SUBSTITUTE(SUBSTITUTE(F$1,"standard",""),"|Float",""),ChapterTable!$1:$1,0),0),
      VLOOKUP($A438-ChapterTable!$Q$11,ChapterTable!$1:$1048576,MATCH("최종"&amp;SUBSTITUTE(SUBSTITUTE(F$1,"standard",""),"|Float",""),ChapterTable!$1:$1,0),0)*ChapterTable!$Q$14
    ),
  OFFSET(F438,-$B438+IF($L438,1,0),0)*
    (VLOOKUP(SUBSTITUTE(SUBSTITUTE(F$1,"standard",""),"|Float","")&amp;"인게임누적곱배수",ChapterTable!$S:$T,2,0)^D438
    +VLOOKUP(SUBSTITUTE(SUBSTITUTE(F$1,"standard",""),"|Float","")&amp;"인게임누적합배수",ChapterTable!$S:$T,2,0)*D438)
  )
  )
  )
)</f>
        <v>4613.203125</v>
      </c>
      <c r="G438" t="s">
        <v>76</v>
      </c>
      <c r="J438" t="str">
        <f>IF(ISBLANK(I438),"",
IFERROR(VLOOKUP(I438,[1]StringTable!$1:$1048576,MATCH([1]StringTable!$B$1,[1]StringTable!$1:$1,0),0),
IFERROR(VLOOKUP(I438,[1]InApkStringTable!$1:$1048576,MATCH([1]InApkStringTable!$B$1,[1]InApkStringTable!$1:$1,0),0),
"스트링없음")))</f>
        <v/>
      </c>
      <c r="L438" t="b">
        <v>0</v>
      </c>
      <c r="M438" t="s">
        <v>24</v>
      </c>
      <c r="N438" t="str">
        <f>IF(ISBLANK(M438),"",IF(ISERROR(VLOOKUP(M438,MapTable!$A:$A,1,0)),"맵없음",""))</f>
        <v/>
      </c>
      <c r="O438">
        <f t="shared" si="25"/>
        <v>5</v>
      </c>
      <c r="Q438">
        <f t="shared" si="26"/>
        <v>5</v>
      </c>
      <c r="R438" t="b">
        <f t="shared" ca="1" si="27"/>
        <v>0</v>
      </c>
      <c r="T438" t="b">
        <f t="shared" ca="1" si="28"/>
        <v>0</v>
      </c>
      <c r="V438" t="str">
        <f>IF(ISBLANK(U438),"",IF(ISERROR(VLOOKUP(U438,MapTable!$A:$A,1,0)),"맵없음",""))</f>
        <v/>
      </c>
      <c r="X438" t="str">
        <f>IF(ISBLANK(W438),"",
IF(ISERROR(FIND(",",W438)),
  IF(ISERROR(VLOOKUP(W438,MapTable!$A:$A,1,0)),"맵없음",
  ""),
IF(ISERROR(FIND(",",W438,FIND(",",W438)+1)),
  IF(OR(ISERROR(VLOOKUP(LEFT(W438,FIND(",",W438)-1),MapTable!$A:$A,1,0)),ISERROR(VLOOKUP(TRIM(MID(W438,FIND(",",W438)+1,999)),MapTable!$A:$A,1,0))),"맵없음",
  ""),
IF(ISERROR(FIND(",",W438,FIND(",",W438,FIND(",",W438)+1)+1)),
  IF(OR(ISERROR(VLOOKUP(LEFT(W438,FIND(",",W438)-1),MapTable!$A:$A,1,0)),ISERROR(VLOOKUP(TRIM(MID(W438,FIND(",",W438)+1,FIND(",",W438,FIND(",",W438)+1)-FIND(",",W438)-1)),MapTable!$A:$A,1,0)),ISERROR(VLOOKUP(TRIM(MID(W438,FIND(",",W438,FIND(",",W438)+1)+1,999)),MapTable!$A:$A,1,0))),"맵없음",
  ""),
IF(ISERROR(FIND(",",W438,FIND(",",W438,FIND(",",W438,FIND(",",W438)+1)+1)+1)),
  IF(OR(ISERROR(VLOOKUP(LEFT(W438,FIND(",",W438)-1),MapTable!$A:$A,1,0)),ISERROR(VLOOKUP(TRIM(MID(W438,FIND(",",W438)+1,FIND(",",W438,FIND(",",W438)+1)-FIND(",",W438)-1)),MapTable!$A:$A,1,0)),ISERROR(VLOOKUP(TRIM(MID(W438,FIND(",",W438,FIND(",",W438)+1)+1,FIND(",",W438,FIND(",",W438,FIND(",",W438)+1)+1)-FIND(",",W438,FIND(",",W438)+1)-1)),MapTable!$A:$A,1,0)),ISERROR(VLOOKUP(TRIM(MID(W438,FIND(",",W438,FIND(",",W438,FIND(",",W438)+1)+1)+1,999)),MapTable!$A:$A,1,0))),"맵없음",
  ""),
)))))</f>
        <v/>
      </c>
      <c r="AC438" t="str">
        <f>IF(ISBLANK(AB438),"",IF(ISERROR(VLOOKUP(AB438,[3]DropTable!$A:$A,1,0)),"드랍없음",""))</f>
        <v/>
      </c>
      <c r="AE438" t="str">
        <f>IF(ISBLANK(AD438),"",IF(ISERROR(VLOOKUP(AD438,[3]DropTable!$A:$A,1,0)),"드랍없음",""))</f>
        <v/>
      </c>
      <c r="AG438">
        <v>9.8000000000000007</v>
      </c>
      <c r="AH438">
        <v>1</v>
      </c>
    </row>
    <row r="439" spans="1:34" x14ac:dyDescent="0.3">
      <c r="A439">
        <v>9</v>
      </c>
      <c r="B439">
        <v>42</v>
      </c>
      <c r="C439">
        <f>IF(OR($L439=TRUE,$A439=0,MOD($A439,ChapterTable!$S$20)&lt;&gt;0),
MAX(0,INT(($B439+ChapterTable!$Q$26+VLOOKUP(SUBSTITUTE(C$1,"성장단계","")&amp;"단계오프셋",ChapterTable!$S:$T,2,0))/ChapterTable!$Q$23)),
MAX(0,INT(($B439+ChapterTable!$S$26+VLOOKUP(SUBSTITUTE(C$1,"성장단계","")&amp;"보스단계오프셋",ChapterTable!$S:$T,2,0))/ChapterTable!$S$23)))</f>
        <v>4</v>
      </c>
      <c r="D439">
        <f>IF(OR($L439=TRUE,$A439=0,MOD($A439,ChapterTable!$S$20)&lt;&gt;0),
MAX(0,INT(($B439+ChapterTable!$Q$26+VLOOKUP(SUBSTITUTE(D$1,"성장단계","")&amp;"단계오프셋",ChapterTable!$S:$T,2,0))/ChapterTable!$Q$23)),
MAX(0,INT(($B439+ChapterTable!$S$26+VLOOKUP(SUBSTITUTE(D$1,"성장단계","")&amp;"보스단계오프셋",ChapterTable!$S:$T,2,0))/ChapterTable!$S$23)))</f>
        <v>4</v>
      </c>
      <c r="E439" s="1">
        <f ca="1">IF(AND($A439=0,$B439=1),
    VLOOKUP(1,ChapterTable!$1:$1048576,MATCH("최종"&amp;SUBSTITUTE(SUBSTITUTE(E$1,"standard",""),"|Float",""),ChapterTable!$1:$1,0),0)*ChapterTable!$Q$17,
  IF(AND($A439=0,$B439=0),
    E440,
  IF($B439=0,
    VLOOKUP($A439,ChapterTable!$1:$1048576,MATCH("최종"&amp;SUBSTITUTE(SUBSTITUTE(E$1,"standard",""),"|Float",""),ChapterTable!$1:$1,0),0),
  IF($B439=1,
    IF($L439=FALSE,
      VLOOKUP($A439,ChapterTable!$1:$1048576,MATCH("최종"&amp;SUBSTITUTE(SUBSTITUTE(E$1,"standard",""),"|Float",""),ChapterTable!$1:$1,0),0),
      VLOOKUP($A439-ChapterTable!$Q$11,ChapterTable!$1:$1048576,MATCH("최종"&amp;SUBSTITUTE(SUBSTITUTE(E$1,"standard",""),"|Float",""),ChapterTable!$1:$1,0),0)*ChapterTable!$Q$14
    ),
  OFFSET(E439,-$B439+IF($L439,1,0),0)*
    (VLOOKUP(SUBSTITUTE(SUBSTITUTE(E$1,"standard",""),"|Float","")&amp;"인게임누적곱배수",ChapterTable!$S:$T,2,0)^C439
    +VLOOKUP(SUBSTITUTE(SUBSTITUTE(E$1,"standard",""),"|Float","")&amp;"인게임누적합배수",ChapterTable!$S:$T,2,0)*C439)
  )
  )
  )
)</f>
        <v>11071.6875</v>
      </c>
      <c r="F439" s="1">
        <f ca="1">IF(AND($A439=0,$B439=1),
    VLOOKUP(1,ChapterTable!$1:$1048576,MATCH("최종"&amp;SUBSTITUTE(SUBSTITUTE(F$1,"standard",""),"|Float",""),ChapterTable!$1:$1,0),0)*ChapterTable!$Q$17,
  IF(AND($A439=0,$B439=0),
    F440,
  IF($B439=0,
    VLOOKUP($A439,ChapterTable!$1:$1048576,MATCH("최종"&amp;SUBSTITUTE(SUBSTITUTE(F$1,"standard",""),"|Float",""),ChapterTable!$1:$1,0),0),
  IF($B439=1,
    IF($L439=FALSE,
      VLOOKUP($A439,ChapterTable!$1:$1048576,MATCH("최종"&amp;SUBSTITUTE(SUBSTITUTE(F$1,"standard",""),"|Float",""),ChapterTable!$1:$1,0),0),
      VLOOKUP($A439-ChapterTable!$Q$11,ChapterTable!$1:$1048576,MATCH("최종"&amp;SUBSTITUTE(SUBSTITUTE(F$1,"standard",""),"|Float",""),ChapterTable!$1:$1,0),0)*ChapterTable!$Q$14
    ),
  OFFSET(F439,-$B439+IF($L439,1,0),0)*
    (VLOOKUP(SUBSTITUTE(SUBSTITUTE(F$1,"standard",""),"|Float","")&amp;"인게임누적곱배수",ChapterTable!$S:$T,2,0)^D439
    +VLOOKUP(SUBSTITUTE(SUBSTITUTE(F$1,"standard",""),"|Float","")&amp;"인게임누적합배수",ChapterTable!$S:$T,2,0)*D439)
  )
  )
  )
)</f>
        <v>4613.203125</v>
      </c>
      <c r="G439" t="s">
        <v>76</v>
      </c>
      <c r="J439" t="str">
        <f>IF(ISBLANK(I439),"",
IFERROR(VLOOKUP(I439,[1]StringTable!$1:$1048576,MATCH([1]StringTable!$B$1,[1]StringTable!$1:$1,0),0),
IFERROR(VLOOKUP(I439,[1]InApkStringTable!$1:$1048576,MATCH([1]InApkStringTable!$B$1,[1]InApkStringTable!$1:$1,0),0),
"스트링없음")))</f>
        <v/>
      </c>
      <c r="L439" t="b">
        <v>0</v>
      </c>
      <c r="M439" t="s">
        <v>24</v>
      </c>
      <c r="N439" t="str">
        <f>IF(ISBLANK(M439),"",IF(ISERROR(VLOOKUP(M439,MapTable!$A:$A,1,0)),"맵없음",""))</f>
        <v/>
      </c>
      <c r="O439">
        <f t="shared" si="25"/>
        <v>5</v>
      </c>
      <c r="Q439">
        <f t="shared" si="26"/>
        <v>5</v>
      </c>
      <c r="R439" t="b">
        <f t="shared" ca="1" si="27"/>
        <v>0</v>
      </c>
      <c r="T439" t="b">
        <f t="shared" ca="1" si="28"/>
        <v>0</v>
      </c>
      <c r="V439" t="str">
        <f>IF(ISBLANK(U439),"",IF(ISERROR(VLOOKUP(U439,MapTable!$A:$A,1,0)),"맵없음",""))</f>
        <v/>
      </c>
      <c r="X439" t="str">
        <f>IF(ISBLANK(W439),"",
IF(ISERROR(FIND(",",W439)),
  IF(ISERROR(VLOOKUP(W439,MapTable!$A:$A,1,0)),"맵없음",
  ""),
IF(ISERROR(FIND(",",W439,FIND(",",W439)+1)),
  IF(OR(ISERROR(VLOOKUP(LEFT(W439,FIND(",",W439)-1),MapTable!$A:$A,1,0)),ISERROR(VLOOKUP(TRIM(MID(W439,FIND(",",W439)+1,999)),MapTable!$A:$A,1,0))),"맵없음",
  ""),
IF(ISERROR(FIND(",",W439,FIND(",",W439,FIND(",",W439)+1)+1)),
  IF(OR(ISERROR(VLOOKUP(LEFT(W439,FIND(",",W439)-1),MapTable!$A:$A,1,0)),ISERROR(VLOOKUP(TRIM(MID(W439,FIND(",",W439)+1,FIND(",",W439,FIND(",",W439)+1)-FIND(",",W439)-1)),MapTable!$A:$A,1,0)),ISERROR(VLOOKUP(TRIM(MID(W439,FIND(",",W439,FIND(",",W439)+1)+1,999)),MapTable!$A:$A,1,0))),"맵없음",
  ""),
IF(ISERROR(FIND(",",W439,FIND(",",W439,FIND(",",W439,FIND(",",W439)+1)+1)+1)),
  IF(OR(ISERROR(VLOOKUP(LEFT(W439,FIND(",",W439)-1),MapTable!$A:$A,1,0)),ISERROR(VLOOKUP(TRIM(MID(W439,FIND(",",W439)+1,FIND(",",W439,FIND(",",W439)+1)-FIND(",",W439)-1)),MapTable!$A:$A,1,0)),ISERROR(VLOOKUP(TRIM(MID(W439,FIND(",",W439,FIND(",",W439)+1)+1,FIND(",",W439,FIND(",",W439,FIND(",",W439)+1)+1)-FIND(",",W439,FIND(",",W439)+1)-1)),MapTable!$A:$A,1,0)),ISERROR(VLOOKUP(TRIM(MID(W439,FIND(",",W439,FIND(",",W439,FIND(",",W439)+1)+1)+1,999)),MapTable!$A:$A,1,0))),"맵없음",
  ""),
)))))</f>
        <v/>
      </c>
      <c r="AC439" t="str">
        <f>IF(ISBLANK(AB439),"",IF(ISERROR(VLOOKUP(AB439,[3]DropTable!$A:$A,1,0)),"드랍없음",""))</f>
        <v/>
      </c>
      <c r="AE439" t="str">
        <f>IF(ISBLANK(AD439),"",IF(ISERROR(VLOOKUP(AD439,[3]DropTable!$A:$A,1,0)),"드랍없음",""))</f>
        <v/>
      </c>
      <c r="AG439">
        <v>9.8000000000000007</v>
      </c>
      <c r="AH439">
        <v>1</v>
      </c>
    </row>
    <row r="440" spans="1:34" x14ac:dyDescent="0.3">
      <c r="A440">
        <v>9</v>
      </c>
      <c r="B440">
        <v>43</v>
      </c>
      <c r="C440">
        <f>IF(OR($L440=TRUE,$A440=0,MOD($A440,ChapterTable!$S$20)&lt;&gt;0),
MAX(0,INT(($B440+ChapterTable!$Q$26+VLOOKUP(SUBSTITUTE(C$1,"성장단계","")&amp;"단계오프셋",ChapterTable!$S:$T,2,0))/ChapterTable!$Q$23)),
MAX(0,INT(($B440+ChapterTable!$S$26+VLOOKUP(SUBSTITUTE(C$1,"성장단계","")&amp;"보스단계오프셋",ChapterTable!$S:$T,2,0))/ChapterTable!$S$23)))</f>
        <v>4</v>
      </c>
      <c r="D440">
        <f>IF(OR($L440=TRUE,$A440=0,MOD($A440,ChapterTable!$S$20)&lt;&gt;0),
MAX(0,INT(($B440+ChapterTable!$Q$26+VLOOKUP(SUBSTITUTE(D$1,"성장단계","")&amp;"단계오프셋",ChapterTable!$S:$T,2,0))/ChapterTable!$Q$23)),
MAX(0,INT(($B440+ChapterTable!$S$26+VLOOKUP(SUBSTITUTE(D$1,"성장단계","")&amp;"보스단계오프셋",ChapterTable!$S:$T,2,0))/ChapterTable!$S$23)))</f>
        <v>4</v>
      </c>
      <c r="E440" s="1">
        <f ca="1">IF(AND($A440=0,$B440=1),
    VLOOKUP(1,ChapterTable!$1:$1048576,MATCH("최종"&amp;SUBSTITUTE(SUBSTITUTE(E$1,"standard",""),"|Float",""),ChapterTable!$1:$1,0),0)*ChapterTable!$Q$17,
  IF(AND($A440=0,$B440=0),
    E441,
  IF($B440=0,
    VLOOKUP($A440,ChapterTable!$1:$1048576,MATCH("최종"&amp;SUBSTITUTE(SUBSTITUTE(E$1,"standard",""),"|Float",""),ChapterTable!$1:$1,0),0),
  IF($B440=1,
    IF($L440=FALSE,
      VLOOKUP($A440,ChapterTable!$1:$1048576,MATCH("최종"&amp;SUBSTITUTE(SUBSTITUTE(E$1,"standard",""),"|Float",""),ChapterTable!$1:$1,0),0),
      VLOOKUP($A440-ChapterTable!$Q$11,ChapterTable!$1:$1048576,MATCH("최종"&amp;SUBSTITUTE(SUBSTITUTE(E$1,"standard",""),"|Float",""),ChapterTable!$1:$1,0),0)*ChapterTable!$Q$14
    ),
  OFFSET(E440,-$B440+IF($L440,1,0),0)*
    (VLOOKUP(SUBSTITUTE(SUBSTITUTE(E$1,"standard",""),"|Float","")&amp;"인게임누적곱배수",ChapterTable!$S:$T,2,0)^C440
    +VLOOKUP(SUBSTITUTE(SUBSTITUTE(E$1,"standard",""),"|Float","")&amp;"인게임누적합배수",ChapterTable!$S:$T,2,0)*C440)
  )
  )
  )
)</f>
        <v>11071.6875</v>
      </c>
      <c r="F440" s="1">
        <f ca="1">IF(AND($A440=0,$B440=1),
    VLOOKUP(1,ChapterTable!$1:$1048576,MATCH("최종"&amp;SUBSTITUTE(SUBSTITUTE(F$1,"standard",""),"|Float",""),ChapterTable!$1:$1,0),0)*ChapterTable!$Q$17,
  IF(AND($A440=0,$B440=0),
    F441,
  IF($B440=0,
    VLOOKUP($A440,ChapterTable!$1:$1048576,MATCH("최종"&amp;SUBSTITUTE(SUBSTITUTE(F$1,"standard",""),"|Float",""),ChapterTable!$1:$1,0),0),
  IF($B440=1,
    IF($L440=FALSE,
      VLOOKUP($A440,ChapterTable!$1:$1048576,MATCH("최종"&amp;SUBSTITUTE(SUBSTITUTE(F$1,"standard",""),"|Float",""),ChapterTable!$1:$1,0),0),
      VLOOKUP($A440-ChapterTable!$Q$11,ChapterTable!$1:$1048576,MATCH("최종"&amp;SUBSTITUTE(SUBSTITUTE(F$1,"standard",""),"|Float",""),ChapterTable!$1:$1,0),0)*ChapterTable!$Q$14
    ),
  OFFSET(F440,-$B440+IF($L440,1,0),0)*
    (VLOOKUP(SUBSTITUTE(SUBSTITUTE(F$1,"standard",""),"|Float","")&amp;"인게임누적곱배수",ChapterTable!$S:$T,2,0)^D440
    +VLOOKUP(SUBSTITUTE(SUBSTITUTE(F$1,"standard",""),"|Float","")&amp;"인게임누적합배수",ChapterTable!$S:$T,2,0)*D440)
  )
  )
  )
)</f>
        <v>4613.203125</v>
      </c>
      <c r="G440" t="s">
        <v>76</v>
      </c>
      <c r="J440" t="str">
        <f>IF(ISBLANK(I440),"",
IFERROR(VLOOKUP(I440,[1]StringTable!$1:$1048576,MATCH([1]StringTable!$B$1,[1]StringTable!$1:$1,0),0),
IFERROR(VLOOKUP(I440,[1]InApkStringTable!$1:$1048576,MATCH([1]InApkStringTable!$B$1,[1]InApkStringTable!$1:$1,0),0),
"스트링없음")))</f>
        <v/>
      </c>
      <c r="L440" t="b">
        <v>0</v>
      </c>
      <c r="M440" t="s">
        <v>24</v>
      </c>
      <c r="N440" t="str">
        <f>IF(ISBLANK(M440),"",IF(ISERROR(VLOOKUP(M440,MapTable!$A:$A,1,0)),"맵없음",""))</f>
        <v/>
      </c>
      <c r="O440">
        <f t="shared" si="25"/>
        <v>5</v>
      </c>
      <c r="Q440">
        <f t="shared" si="26"/>
        <v>5</v>
      </c>
      <c r="R440" t="b">
        <f t="shared" ca="1" si="27"/>
        <v>0</v>
      </c>
      <c r="T440" t="b">
        <f t="shared" ca="1" si="28"/>
        <v>0</v>
      </c>
      <c r="V440" t="str">
        <f>IF(ISBLANK(U440),"",IF(ISERROR(VLOOKUP(U440,MapTable!$A:$A,1,0)),"맵없음",""))</f>
        <v/>
      </c>
      <c r="X440" t="str">
        <f>IF(ISBLANK(W440),"",
IF(ISERROR(FIND(",",W440)),
  IF(ISERROR(VLOOKUP(W440,MapTable!$A:$A,1,0)),"맵없음",
  ""),
IF(ISERROR(FIND(",",W440,FIND(",",W440)+1)),
  IF(OR(ISERROR(VLOOKUP(LEFT(W440,FIND(",",W440)-1),MapTable!$A:$A,1,0)),ISERROR(VLOOKUP(TRIM(MID(W440,FIND(",",W440)+1,999)),MapTable!$A:$A,1,0))),"맵없음",
  ""),
IF(ISERROR(FIND(",",W440,FIND(",",W440,FIND(",",W440)+1)+1)),
  IF(OR(ISERROR(VLOOKUP(LEFT(W440,FIND(",",W440)-1),MapTable!$A:$A,1,0)),ISERROR(VLOOKUP(TRIM(MID(W440,FIND(",",W440)+1,FIND(",",W440,FIND(",",W440)+1)-FIND(",",W440)-1)),MapTable!$A:$A,1,0)),ISERROR(VLOOKUP(TRIM(MID(W440,FIND(",",W440,FIND(",",W440)+1)+1,999)),MapTable!$A:$A,1,0))),"맵없음",
  ""),
IF(ISERROR(FIND(",",W440,FIND(",",W440,FIND(",",W440,FIND(",",W440)+1)+1)+1)),
  IF(OR(ISERROR(VLOOKUP(LEFT(W440,FIND(",",W440)-1),MapTable!$A:$A,1,0)),ISERROR(VLOOKUP(TRIM(MID(W440,FIND(",",W440)+1,FIND(",",W440,FIND(",",W440)+1)-FIND(",",W440)-1)),MapTable!$A:$A,1,0)),ISERROR(VLOOKUP(TRIM(MID(W440,FIND(",",W440,FIND(",",W440)+1)+1,FIND(",",W440,FIND(",",W440,FIND(",",W440)+1)+1)-FIND(",",W440,FIND(",",W440)+1)-1)),MapTable!$A:$A,1,0)),ISERROR(VLOOKUP(TRIM(MID(W440,FIND(",",W440,FIND(",",W440,FIND(",",W440)+1)+1)+1,999)),MapTable!$A:$A,1,0))),"맵없음",
  ""),
)))))</f>
        <v/>
      </c>
      <c r="AC440" t="str">
        <f>IF(ISBLANK(AB440),"",IF(ISERROR(VLOOKUP(AB440,[3]DropTable!$A:$A,1,0)),"드랍없음",""))</f>
        <v/>
      </c>
      <c r="AE440" t="str">
        <f>IF(ISBLANK(AD440),"",IF(ISERROR(VLOOKUP(AD440,[3]DropTable!$A:$A,1,0)),"드랍없음",""))</f>
        <v/>
      </c>
      <c r="AG440">
        <v>9.8000000000000007</v>
      </c>
      <c r="AH440">
        <v>1</v>
      </c>
    </row>
    <row r="441" spans="1:34" x14ac:dyDescent="0.3">
      <c r="A441">
        <v>9</v>
      </c>
      <c r="B441">
        <v>44</v>
      </c>
      <c r="C441">
        <f>IF(OR($L441=TRUE,$A441=0,MOD($A441,ChapterTable!$S$20)&lt;&gt;0),
MAX(0,INT(($B441+ChapterTable!$Q$26+VLOOKUP(SUBSTITUTE(C$1,"성장단계","")&amp;"단계오프셋",ChapterTable!$S:$T,2,0))/ChapterTable!$Q$23)),
MAX(0,INT(($B441+ChapterTable!$S$26+VLOOKUP(SUBSTITUTE(C$1,"성장단계","")&amp;"보스단계오프셋",ChapterTable!$S:$T,2,0))/ChapterTable!$S$23)))</f>
        <v>4</v>
      </c>
      <c r="D441">
        <f>IF(OR($L441=TRUE,$A441=0,MOD($A441,ChapterTable!$S$20)&lt;&gt;0),
MAX(0,INT(($B441+ChapterTable!$Q$26+VLOOKUP(SUBSTITUTE(D$1,"성장단계","")&amp;"단계오프셋",ChapterTable!$S:$T,2,0))/ChapterTable!$Q$23)),
MAX(0,INT(($B441+ChapterTable!$S$26+VLOOKUP(SUBSTITUTE(D$1,"성장단계","")&amp;"보스단계오프셋",ChapterTable!$S:$T,2,0))/ChapterTable!$S$23)))</f>
        <v>4</v>
      </c>
      <c r="E441" s="1">
        <f ca="1">IF(AND($A441=0,$B441=1),
    VLOOKUP(1,ChapterTable!$1:$1048576,MATCH("최종"&amp;SUBSTITUTE(SUBSTITUTE(E$1,"standard",""),"|Float",""),ChapterTable!$1:$1,0),0)*ChapterTable!$Q$17,
  IF(AND($A441=0,$B441=0),
    E442,
  IF($B441=0,
    VLOOKUP($A441,ChapterTable!$1:$1048576,MATCH("최종"&amp;SUBSTITUTE(SUBSTITUTE(E$1,"standard",""),"|Float",""),ChapterTable!$1:$1,0),0),
  IF($B441=1,
    IF($L441=FALSE,
      VLOOKUP($A441,ChapterTable!$1:$1048576,MATCH("최종"&amp;SUBSTITUTE(SUBSTITUTE(E$1,"standard",""),"|Float",""),ChapterTable!$1:$1,0),0),
      VLOOKUP($A441-ChapterTable!$Q$11,ChapterTable!$1:$1048576,MATCH("최종"&amp;SUBSTITUTE(SUBSTITUTE(E$1,"standard",""),"|Float",""),ChapterTable!$1:$1,0),0)*ChapterTable!$Q$14
    ),
  OFFSET(E441,-$B441+IF($L441,1,0),0)*
    (VLOOKUP(SUBSTITUTE(SUBSTITUTE(E$1,"standard",""),"|Float","")&amp;"인게임누적곱배수",ChapterTable!$S:$T,2,0)^C441
    +VLOOKUP(SUBSTITUTE(SUBSTITUTE(E$1,"standard",""),"|Float","")&amp;"인게임누적합배수",ChapterTable!$S:$T,2,0)*C441)
  )
  )
  )
)</f>
        <v>11071.6875</v>
      </c>
      <c r="F441" s="1">
        <f ca="1">IF(AND($A441=0,$B441=1),
    VLOOKUP(1,ChapterTable!$1:$1048576,MATCH("최종"&amp;SUBSTITUTE(SUBSTITUTE(F$1,"standard",""),"|Float",""),ChapterTable!$1:$1,0),0)*ChapterTable!$Q$17,
  IF(AND($A441=0,$B441=0),
    F442,
  IF($B441=0,
    VLOOKUP($A441,ChapterTable!$1:$1048576,MATCH("최종"&amp;SUBSTITUTE(SUBSTITUTE(F$1,"standard",""),"|Float",""),ChapterTable!$1:$1,0),0),
  IF($B441=1,
    IF($L441=FALSE,
      VLOOKUP($A441,ChapterTable!$1:$1048576,MATCH("최종"&amp;SUBSTITUTE(SUBSTITUTE(F$1,"standard",""),"|Float",""),ChapterTable!$1:$1,0),0),
      VLOOKUP($A441-ChapterTable!$Q$11,ChapterTable!$1:$1048576,MATCH("최종"&amp;SUBSTITUTE(SUBSTITUTE(F$1,"standard",""),"|Float",""),ChapterTable!$1:$1,0),0)*ChapterTable!$Q$14
    ),
  OFFSET(F441,-$B441+IF($L441,1,0),0)*
    (VLOOKUP(SUBSTITUTE(SUBSTITUTE(F$1,"standard",""),"|Float","")&amp;"인게임누적곱배수",ChapterTable!$S:$T,2,0)^D441
    +VLOOKUP(SUBSTITUTE(SUBSTITUTE(F$1,"standard",""),"|Float","")&amp;"인게임누적합배수",ChapterTable!$S:$T,2,0)*D441)
  )
  )
  )
)</f>
        <v>4613.203125</v>
      </c>
      <c r="G441" t="s">
        <v>76</v>
      </c>
      <c r="J441" t="str">
        <f>IF(ISBLANK(I441),"",
IFERROR(VLOOKUP(I441,[1]StringTable!$1:$1048576,MATCH([1]StringTable!$B$1,[1]StringTable!$1:$1,0),0),
IFERROR(VLOOKUP(I441,[1]InApkStringTable!$1:$1048576,MATCH([1]InApkStringTable!$B$1,[1]InApkStringTable!$1:$1,0),0),
"스트링없음")))</f>
        <v/>
      </c>
      <c r="L441" t="b">
        <v>0</v>
      </c>
      <c r="M441" t="s">
        <v>24</v>
      </c>
      <c r="N441" t="str">
        <f>IF(ISBLANK(M441),"",IF(ISERROR(VLOOKUP(M441,MapTable!$A:$A,1,0)),"맵없음",""))</f>
        <v/>
      </c>
      <c r="O441">
        <f t="shared" si="25"/>
        <v>5</v>
      </c>
      <c r="Q441">
        <f t="shared" si="26"/>
        <v>5</v>
      </c>
      <c r="R441" t="b">
        <f t="shared" ca="1" si="27"/>
        <v>0</v>
      </c>
      <c r="T441" t="b">
        <f t="shared" ca="1" si="28"/>
        <v>0</v>
      </c>
      <c r="V441" t="str">
        <f>IF(ISBLANK(U441),"",IF(ISERROR(VLOOKUP(U441,MapTable!$A:$A,1,0)),"맵없음",""))</f>
        <v/>
      </c>
      <c r="X441" t="str">
        <f>IF(ISBLANK(W441),"",
IF(ISERROR(FIND(",",W441)),
  IF(ISERROR(VLOOKUP(W441,MapTable!$A:$A,1,0)),"맵없음",
  ""),
IF(ISERROR(FIND(",",W441,FIND(",",W441)+1)),
  IF(OR(ISERROR(VLOOKUP(LEFT(W441,FIND(",",W441)-1),MapTable!$A:$A,1,0)),ISERROR(VLOOKUP(TRIM(MID(W441,FIND(",",W441)+1,999)),MapTable!$A:$A,1,0))),"맵없음",
  ""),
IF(ISERROR(FIND(",",W441,FIND(",",W441,FIND(",",W441)+1)+1)),
  IF(OR(ISERROR(VLOOKUP(LEFT(W441,FIND(",",W441)-1),MapTable!$A:$A,1,0)),ISERROR(VLOOKUP(TRIM(MID(W441,FIND(",",W441)+1,FIND(",",W441,FIND(",",W441)+1)-FIND(",",W441)-1)),MapTable!$A:$A,1,0)),ISERROR(VLOOKUP(TRIM(MID(W441,FIND(",",W441,FIND(",",W441)+1)+1,999)),MapTable!$A:$A,1,0))),"맵없음",
  ""),
IF(ISERROR(FIND(",",W441,FIND(",",W441,FIND(",",W441,FIND(",",W441)+1)+1)+1)),
  IF(OR(ISERROR(VLOOKUP(LEFT(W441,FIND(",",W441)-1),MapTable!$A:$A,1,0)),ISERROR(VLOOKUP(TRIM(MID(W441,FIND(",",W441)+1,FIND(",",W441,FIND(",",W441)+1)-FIND(",",W441)-1)),MapTable!$A:$A,1,0)),ISERROR(VLOOKUP(TRIM(MID(W441,FIND(",",W441,FIND(",",W441)+1)+1,FIND(",",W441,FIND(",",W441,FIND(",",W441)+1)+1)-FIND(",",W441,FIND(",",W441)+1)-1)),MapTable!$A:$A,1,0)),ISERROR(VLOOKUP(TRIM(MID(W441,FIND(",",W441,FIND(",",W441,FIND(",",W441)+1)+1)+1,999)),MapTable!$A:$A,1,0))),"맵없음",
  ""),
)))))</f>
        <v/>
      </c>
      <c r="AC441" t="str">
        <f>IF(ISBLANK(AB441),"",IF(ISERROR(VLOOKUP(AB441,[3]DropTable!$A:$A,1,0)),"드랍없음",""))</f>
        <v/>
      </c>
      <c r="AE441" t="str">
        <f>IF(ISBLANK(AD441),"",IF(ISERROR(VLOOKUP(AD441,[3]DropTable!$A:$A,1,0)),"드랍없음",""))</f>
        <v/>
      </c>
      <c r="AG441">
        <v>9.8000000000000007</v>
      </c>
      <c r="AH441">
        <v>1</v>
      </c>
    </row>
    <row r="442" spans="1:34" x14ac:dyDescent="0.3">
      <c r="A442">
        <v>9</v>
      </c>
      <c r="B442">
        <v>45</v>
      </c>
      <c r="C442">
        <f>IF(OR($L442=TRUE,$A442=0,MOD($A442,ChapterTable!$S$20)&lt;&gt;0),
MAX(0,INT(($B442+ChapterTable!$Q$26+VLOOKUP(SUBSTITUTE(C$1,"성장단계","")&amp;"단계오프셋",ChapterTable!$S:$T,2,0))/ChapterTable!$Q$23)),
MAX(0,INT(($B442+ChapterTable!$S$26+VLOOKUP(SUBSTITUTE(C$1,"성장단계","")&amp;"보스단계오프셋",ChapterTable!$S:$T,2,0))/ChapterTable!$S$23)))</f>
        <v>4</v>
      </c>
      <c r="D442">
        <f>IF(OR($L442=TRUE,$A442=0,MOD($A442,ChapterTable!$S$20)&lt;&gt;0),
MAX(0,INT(($B442+ChapterTable!$Q$26+VLOOKUP(SUBSTITUTE(D$1,"성장단계","")&amp;"단계오프셋",ChapterTable!$S:$T,2,0))/ChapterTable!$Q$23)),
MAX(0,INT(($B442+ChapterTable!$S$26+VLOOKUP(SUBSTITUTE(D$1,"성장단계","")&amp;"보스단계오프셋",ChapterTable!$S:$T,2,0))/ChapterTable!$S$23)))</f>
        <v>4</v>
      </c>
      <c r="E442" s="1">
        <f ca="1">IF(AND($A442=0,$B442=1),
    VLOOKUP(1,ChapterTable!$1:$1048576,MATCH("최종"&amp;SUBSTITUTE(SUBSTITUTE(E$1,"standard",""),"|Float",""),ChapterTable!$1:$1,0),0)*ChapterTable!$Q$17,
  IF(AND($A442=0,$B442=0),
    E443,
  IF($B442=0,
    VLOOKUP($A442,ChapterTable!$1:$1048576,MATCH("최종"&amp;SUBSTITUTE(SUBSTITUTE(E$1,"standard",""),"|Float",""),ChapterTable!$1:$1,0),0),
  IF($B442=1,
    IF($L442=FALSE,
      VLOOKUP($A442,ChapterTable!$1:$1048576,MATCH("최종"&amp;SUBSTITUTE(SUBSTITUTE(E$1,"standard",""),"|Float",""),ChapterTable!$1:$1,0),0),
      VLOOKUP($A442-ChapterTable!$Q$11,ChapterTable!$1:$1048576,MATCH("최종"&amp;SUBSTITUTE(SUBSTITUTE(E$1,"standard",""),"|Float",""),ChapterTable!$1:$1,0),0)*ChapterTable!$Q$14
    ),
  OFFSET(E442,-$B442+IF($L442,1,0),0)*
    (VLOOKUP(SUBSTITUTE(SUBSTITUTE(E$1,"standard",""),"|Float","")&amp;"인게임누적곱배수",ChapterTable!$S:$T,2,0)^C442
    +VLOOKUP(SUBSTITUTE(SUBSTITUTE(E$1,"standard",""),"|Float","")&amp;"인게임누적합배수",ChapterTable!$S:$T,2,0)*C442)
  )
  )
  )
)</f>
        <v>11071.6875</v>
      </c>
      <c r="F442" s="1">
        <f ca="1">IF(AND($A442=0,$B442=1),
    VLOOKUP(1,ChapterTable!$1:$1048576,MATCH("최종"&amp;SUBSTITUTE(SUBSTITUTE(F$1,"standard",""),"|Float",""),ChapterTable!$1:$1,0),0)*ChapterTable!$Q$17,
  IF(AND($A442=0,$B442=0),
    F443,
  IF($B442=0,
    VLOOKUP($A442,ChapterTable!$1:$1048576,MATCH("최종"&amp;SUBSTITUTE(SUBSTITUTE(F$1,"standard",""),"|Float",""),ChapterTable!$1:$1,0),0),
  IF($B442=1,
    IF($L442=FALSE,
      VLOOKUP($A442,ChapterTable!$1:$1048576,MATCH("최종"&amp;SUBSTITUTE(SUBSTITUTE(F$1,"standard",""),"|Float",""),ChapterTable!$1:$1,0),0),
      VLOOKUP($A442-ChapterTable!$Q$11,ChapterTable!$1:$1048576,MATCH("최종"&amp;SUBSTITUTE(SUBSTITUTE(F$1,"standard",""),"|Float",""),ChapterTable!$1:$1,0),0)*ChapterTable!$Q$14
    ),
  OFFSET(F442,-$B442+IF($L442,1,0),0)*
    (VLOOKUP(SUBSTITUTE(SUBSTITUTE(F$1,"standard",""),"|Float","")&amp;"인게임누적곱배수",ChapterTable!$S:$T,2,0)^D442
    +VLOOKUP(SUBSTITUTE(SUBSTITUTE(F$1,"standard",""),"|Float","")&amp;"인게임누적합배수",ChapterTable!$S:$T,2,0)*D442)
  )
  )
  )
)</f>
        <v>4613.203125</v>
      </c>
      <c r="G442" t="s">
        <v>76</v>
      </c>
      <c r="J442" t="str">
        <f>IF(ISBLANK(I442),"",
IFERROR(VLOOKUP(I442,[1]StringTable!$1:$1048576,MATCH([1]StringTable!$B$1,[1]StringTable!$1:$1,0),0),
IFERROR(VLOOKUP(I442,[1]InApkStringTable!$1:$1048576,MATCH([1]InApkStringTable!$B$1,[1]InApkStringTable!$1:$1,0),0),
"스트링없음")))</f>
        <v/>
      </c>
      <c r="L442" t="b">
        <v>0</v>
      </c>
      <c r="M442" t="s">
        <v>24</v>
      </c>
      <c r="N442" t="str">
        <f>IF(ISBLANK(M442),"",IF(ISERROR(VLOOKUP(M442,MapTable!$A:$A,1,0)),"맵없음",""))</f>
        <v/>
      </c>
      <c r="O442">
        <f t="shared" si="25"/>
        <v>11</v>
      </c>
      <c r="Q442">
        <f t="shared" si="26"/>
        <v>11</v>
      </c>
      <c r="R442" t="b">
        <f t="shared" ca="1" si="27"/>
        <v>0</v>
      </c>
      <c r="T442" t="b">
        <f t="shared" ca="1" si="28"/>
        <v>0</v>
      </c>
      <c r="V442" t="str">
        <f>IF(ISBLANK(U442),"",IF(ISERROR(VLOOKUP(U442,MapTable!$A:$A,1,0)),"맵없음",""))</f>
        <v/>
      </c>
      <c r="X442" t="str">
        <f>IF(ISBLANK(W442),"",
IF(ISERROR(FIND(",",W442)),
  IF(ISERROR(VLOOKUP(W442,MapTable!$A:$A,1,0)),"맵없음",
  ""),
IF(ISERROR(FIND(",",W442,FIND(",",W442)+1)),
  IF(OR(ISERROR(VLOOKUP(LEFT(W442,FIND(",",W442)-1),MapTable!$A:$A,1,0)),ISERROR(VLOOKUP(TRIM(MID(W442,FIND(",",W442)+1,999)),MapTable!$A:$A,1,0))),"맵없음",
  ""),
IF(ISERROR(FIND(",",W442,FIND(",",W442,FIND(",",W442)+1)+1)),
  IF(OR(ISERROR(VLOOKUP(LEFT(W442,FIND(",",W442)-1),MapTable!$A:$A,1,0)),ISERROR(VLOOKUP(TRIM(MID(W442,FIND(",",W442)+1,FIND(",",W442,FIND(",",W442)+1)-FIND(",",W442)-1)),MapTable!$A:$A,1,0)),ISERROR(VLOOKUP(TRIM(MID(W442,FIND(",",W442,FIND(",",W442)+1)+1,999)),MapTable!$A:$A,1,0))),"맵없음",
  ""),
IF(ISERROR(FIND(",",W442,FIND(",",W442,FIND(",",W442,FIND(",",W442)+1)+1)+1)),
  IF(OR(ISERROR(VLOOKUP(LEFT(W442,FIND(",",W442)-1),MapTable!$A:$A,1,0)),ISERROR(VLOOKUP(TRIM(MID(W442,FIND(",",W442)+1,FIND(",",W442,FIND(",",W442)+1)-FIND(",",W442)-1)),MapTable!$A:$A,1,0)),ISERROR(VLOOKUP(TRIM(MID(W442,FIND(",",W442,FIND(",",W442)+1)+1,FIND(",",W442,FIND(",",W442,FIND(",",W442)+1)+1)-FIND(",",W442,FIND(",",W442)+1)-1)),MapTable!$A:$A,1,0)),ISERROR(VLOOKUP(TRIM(MID(W442,FIND(",",W442,FIND(",",W442,FIND(",",W442)+1)+1)+1,999)),MapTable!$A:$A,1,0))),"맵없음",
  ""),
)))))</f>
        <v/>
      </c>
      <c r="AC442" t="str">
        <f>IF(ISBLANK(AB442),"",IF(ISERROR(VLOOKUP(AB442,[3]DropTable!$A:$A,1,0)),"드랍없음",""))</f>
        <v/>
      </c>
      <c r="AE442" t="str">
        <f>IF(ISBLANK(AD442),"",IF(ISERROR(VLOOKUP(AD442,[3]DropTable!$A:$A,1,0)),"드랍없음",""))</f>
        <v/>
      </c>
      <c r="AG442">
        <v>9.8000000000000007</v>
      </c>
      <c r="AH442">
        <v>1</v>
      </c>
    </row>
    <row r="443" spans="1:34" x14ac:dyDescent="0.3">
      <c r="A443">
        <v>9</v>
      </c>
      <c r="B443">
        <v>46</v>
      </c>
      <c r="C443">
        <f>IF(OR($L443=TRUE,$A443=0,MOD($A443,ChapterTable!$S$20)&lt;&gt;0),
MAX(0,INT(($B443+ChapterTable!$Q$26+VLOOKUP(SUBSTITUTE(C$1,"성장단계","")&amp;"단계오프셋",ChapterTable!$S:$T,2,0))/ChapterTable!$Q$23)),
MAX(0,INT(($B443+ChapterTable!$S$26+VLOOKUP(SUBSTITUTE(C$1,"성장단계","")&amp;"보스단계오프셋",ChapterTable!$S:$T,2,0))/ChapterTable!$S$23)))</f>
        <v>5</v>
      </c>
      <c r="D443">
        <f>IF(OR($L443=TRUE,$A443=0,MOD($A443,ChapterTable!$S$20)&lt;&gt;0),
MAX(0,INT(($B443+ChapterTable!$Q$26+VLOOKUP(SUBSTITUTE(D$1,"성장단계","")&amp;"단계오프셋",ChapterTable!$S:$T,2,0))/ChapterTable!$Q$23)),
MAX(0,INT(($B443+ChapterTable!$S$26+VLOOKUP(SUBSTITUTE(D$1,"성장단계","")&amp;"보스단계오프셋",ChapterTable!$S:$T,2,0))/ChapterTable!$S$23)))</f>
        <v>4</v>
      </c>
      <c r="E443" s="1">
        <f ca="1">IF(AND($A443=0,$B443=1),
    VLOOKUP(1,ChapterTable!$1:$1048576,MATCH("최종"&amp;SUBSTITUTE(SUBSTITUTE(E$1,"standard",""),"|Float",""),ChapterTable!$1:$1,0),0)*ChapterTable!$Q$17,
  IF(AND($A443=0,$B443=0),
    E444,
  IF($B443=0,
    VLOOKUP($A443,ChapterTable!$1:$1048576,MATCH("최종"&amp;SUBSTITUTE(SUBSTITUTE(E$1,"standard",""),"|Float",""),ChapterTable!$1:$1,0),0),
  IF($B443=1,
    IF($L443=FALSE,
      VLOOKUP($A443,ChapterTable!$1:$1048576,MATCH("최종"&amp;SUBSTITUTE(SUBSTITUTE(E$1,"standard",""),"|Float",""),ChapterTable!$1:$1,0),0),
      VLOOKUP($A443-ChapterTable!$Q$11,ChapterTable!$1:$1048576,MATCH("최종"&amp;SUBSTITUTE(SUBSTITUTE(E$1,"standard",""),"|Float",""),ChapterTable!$1:$1,0),0)*ChapterTable!$Q$14
    ),
  OFFSET(E443,-$B443+IF($L443,1,0),0)*
    (VLOOKUP(SUBSTITUTE(SUBSTITUTE(E$1,"standard",""),"|Float","")&amp;"인게임누적곱배수",ChapterTable!$S:$T,2,0)^C443
    +VLOOKUP(SUBSTITUTE(SUBSTITUTE(E$1,"standard",""),"|Float","")&amp;"인게임누적합배수",ChapterTable!$S:$T,2,0)*C443)
  )
  )
  )
)</f>
        <v>12686.30859375</v>
      </c>
      <c r="F443" s="1">
        <f ca="1">IF(AND($A443=0,$B443=1),
    VLOOKUP(1,ChapterTable!$1:$1048576,MATCH("최종"&amp;SUBSTITUTE(SUBSTITUTE(F$1,"standard",""),"|Float",""),ChapterTable!$1:$1,0),0)*ChapterTable!$Q$17,
  IF(AND($A443=0,$B443=0),
    F444,
  IF($B443=0,
    VLOOKUP($A443,ChapterTable!$1:$1048576,MATCH("최종"&amp;SUBSTITUTE(SUBSTITUTE(F$1,"standard",""),"|Float",""),ChapterTable!$1:$1,0),0),
  IF($B443=1,
    IF($L443=FALSE,
      VLOOKUP($A443,ChapterTable!$1:$1048576,MATCH("최종"&amp;SUBSTITUTE(SUBSTITUTE(F$1,"standard",""),"|Float",""),ChapterTable!$1:$1,0),0),
      VLOOKUP($A443-ChapterTable!$Q$11,ChapterTable!$1:$1048576,MATCH("최종"&amp;SUBSTITUTE(SUBSTITUTE(F$1,"standard",""),"|Float",""),ChapterTable!$1:$1,0),0)*ChapterTable!$Q$14
    ),
  OFFSET(F443,-$B443+IF($L443,1,0),0)*
    (VLOOKUP(SUBSTITUTE(SUBSTITUTE(F$1,"standard",""),"|Float","")&amp;"인게임누적곱배수",ChapterTable!$S:$T,2,0)^D443
    +VLOOKUP(SUBSTITUTE(SUBSTITUTE(F$1,"standard",""),"|Float","")&amp;"인게임누적합배수",ChapterTable!$S:$T,2,0)*D443)
  )
  )
  )
)</f>
        <v>4613.203125</v>
      </c>
      <c r="G443" t="s">
        <v>76</v>
      </c>
      <c r="J443" t="str">
        <f>IF(ISBLANK(I443),"",
IFERROR(VLOOKUP(I443,[1]StringTable!$1:$1048576,MATCH([1]StringTable!$B$1,[1]StringTable!$1:$1,0),0),
IFERROR(VLOOKUP(I443,[1]InApkStringTable!$1:$1048576,MATCH([1]InApkStringTable!$B$1,[1]InApkStringTable!$1:$1,0),0),
"스트링없음")))</f>
        <v/>
      </c>
      <c r="L443" t="b">
        <v>0</v>
      </c>
      <c r="M443" t="s">
        <v>24</v>
      </c>
      <c r="N443" t="str">
        <f>IF(ISBLANK(M443),"",IF(ISERROR(VLOOKUP(M443,MapTable!$A:$A,1,0)),"맵없음",""))</f>
        <v/>
      </c>
      <c r="O443">
        <f t="shared" si="25"/>
        <v>5</v>
      </c>
      <c r="Q443">
        <f t="shared" si="26"/>
        <v>5</v>
      </c>
      <c r="R443" t="b">
        <f t="shared" ca="1" si="27"/>
        <v>0</v>
      </c>
      <c r="T443" t="b">
        <f t="shared" ca="1" si="28"/>
        <v>0</v>
      </c>
      <c r="V443" t="str">
        <f>IF(ISBLANK(U443),"",IF(ISERROR(VLOOKUP(U443,MapTable!$A:$A,1,0)),"맵없음",""))</f>
        <v/>
      </c>
      <c r="X443" t="str">
        <f>IF(ISBLANK(W443),"",
IF(ISERROR(FIND(",",W443)),
  IF(ISERROR(VLOOKUP(W443,MapTable!$A:$A,1,0)),"맵없음",
  ""),
IF(ISERROR(FIND(",",W443,FIND(",",W443)+1)),
  IF(OR(ISERROR(VLOOKUP(LEFT(W443,FIND(",",W443)-1),MapTable!$A:$A,1,0)),ISERROR(VLOOKUP(TRIM(MID(W443,FIND(",",W443)+1,999)),MapTable!$A:$A,1,0))),"맵없음",
  ""),
IF(ISERROR(FIND(",",W443,FIND(",",W443,FIND(",",W443)+1)+1)),
  IF(OR(ISERROR(VLOOKUP(LEFT(W443,FIND(",",W443)-1),MapTable!$A:$A,1,0)),ISERROR(VLOOKUP(TRIM(MID(W443,FIND(",",W443)+1,FIND(",",W443,FIND(",",W443)+1)-FIND(",",W443)-1)),MapTable!$A:$A,1,0)),ISERROR(VLOOKUP(TRIM(MID(W443,FIND(",",W443,FIND(",",W443)+1)+1,999)),MapTable!$A:$A,1,0))),"맵없음",
  ""),
IF(ISERROR(FIND(",",W443,FIND(",",W443,FIND(",",W443,FIND(",",W443)+1)+1)+1)),
  IF(OR(ISERROR(VLOOKUP(LEFT(W443,FIND(",",W443)-1),MapTable!$A:$A,1,0)),ISERROR(VLOOKUP(TRIM(MID(W443,FIND(",",W443)+1,FIND(",",W443,FIND(",",W443)+1)-FIND(",",W443)-1)),MapTable!$A:$A,1,0)),ISERROR(VLOOKUP(TRIM(MID(W443,FIND(",",W443,FIND(",",W443)+1)+1,FIND(",",W443,FIND(",",W443,FIND(",",W443)+1)+1)-FIND(",",W443,FIND(",",W443)+1)-1)),MapTable!$A:$A,1,0)),ISERROR(VLOOKUP(TRIM(MID(W443,FIND(",",W443,FIND(",",W443,FIND(",",W443)+1)+1)+1,999)),MapTable!$A:$A,1,0))),"맵없음",
  ""),
)))))</f>
        <v/>
      </c>
      <c r="AC443" t="str">
        <f>IF(ISBLANK(AB443),"",IF(ISERROR(VLOOKUP(AB443,[3]DropTable!$A:$A,1,0)),"드랍없음",""))</f>
        <v/>
      </c>
      <c r="AE443" t="str">
        <f>IF(ISBLANK(AD443),"",IF(ISERROR(VLOOKUP(AD443,[3]DropTable!$A:$A,1,0)),"드랍없음",""))</f>
        <v/>
      </c>
      <c r="AG443">
        <v>9.8000000000000007</v>
      </c>
      <c r="AH443">
        <v>1</v>
      </c>
    </row>
    <row r="444" spans="1:34" x14ac:dyDescent="0.3">
      <c r="A444">
        <v>9</v>
      </c>
      <c r="B444">
        <v>47</v>
      </c>
      <c r="C444">
        <f>IF(OR($L444=TRUE,$A444=0,MOD($A444,ChapterTable!$S$20)&lt;&gt;0),
MAX(0,INT(($B444+ChapterTable!$Q$26+VLOOKUP(SUBSTITUTE(C$1,"성장단계","")&amp;"단계오프셋",ChapterTable!$S:$T,2,0))/ChapterTable!$Q$23)),
MAX(0,INT(($B444+ChapterTable!$S$26+VLOOKUP(SUBSTITUTE(C$1,"성장단계","")&amp;"보스단계오프셋",ChapterTable!$S:$T,2,0))/ChapterTable!$S$23)))</f>
        <v>5</v>
      </c>
      <c r="D444">
        <f>IF(OR($L444=TRUE,$A444=0,MOD($A444,ChapterTable!$S$20)&lt;&gt;0),
MAX(0,INT(($B444+ChapterTable!$Q$26+VLOOKUP(SUBSTITUTE(D$1,"성장단계","")&amp;"단계오프셋",ChapterTable!$S:$T,2,0))/ChapterTable!$Q$23)),
MAX(0,INT(($B444+ChapterTable!$S$26+VLOOKUP(SUBSTITUTE(D$1,"성장단계","")&amp;"보스단계오프셋",ChapterTable!$S:$T,2,0))/ChapterTable!$S$23)))</f>
        <v>4</v>
      </c>
      <c r="E444" s="1">
        <f ca="1">IF(AND($A444=0,$B444=1),
    VLOOKUP(1,ChapterTable!$1:$1048576,MATCH("최종"&amp;SUBSTITUTE(SUBSTITUTE(E$1,"standard",""),"|Float",""),ChapterTable!$1:$1,0),0)*ChapterTable!$Q$17,
  IF(AND($A444=0,$B444=0),
    E445,
  IF($B444=0,
    VLOOKUP($A444,ChapterTable!$1:$1048576,MATCH("최종"&amp;SUBSTITUTE(SUBSTITUTE(E$1,"standard",""),"|Float",""),ChapterTable!$1:$1,0),0),
  IF($B444=1,
    IF($L444=FALSE,
      VLOOKUP($A444,ChapterTable!$1:$1048576,MATCH("최종"&amp;SUBSTITUTE(SUBSTITUTE(E$1,"standard",""),"|Float",""),ChapterTable!$1:$1,0),0),
      VLOOKUP($A444-ChapterTable!$Q$11,ChapterTable!$1:$1048576,MATCH("최종"&amp;SUBSTITUTE(SUBSTITUTE(E$1,"standard",""),"|Float",""),ChapterTable!$1:$1,0),0)*ChapterTable!$Q$14
    ),
  OFFSET(E444,-$B444+IF($L444,1,0),0)*
    (VLOOKUP(SUBSTITUTE(SUBSTITUTE(E$1,"standard",""),"|Float","")&amp;"인게임누적곱배수",ChapterTable!$S:$T,2,0)^C444
    +VLOOKUP(SUBSTITUTE(SUBSTITUTE(E$1,"standard",""),"|Float","")&amp;"인게임누적합배수",ChapterTable!$S:$T,2,0)*C444)
  )
  )
  )
)</f>
        <v>12686.30859375</v>
      </c>
      <c r="F444" s="1">
        <f ca="1">IF(AND($A444=0,$B444=1),
    VLOOKUP(1,ChapterTable!$1:$1048576,MATCH("최종"&amp;SUBSTITUTE(SUBSTITUTE(F$1,"standard",""),"|Float",""),ChapterTable!$1:$1,0),0)*ChapterTable!$Q$17,
  IF(AND($A444=0,$B444=0),
    F445,
  IF($B444=0,
    VLOOKUP($A444,ChapterTable!$1:$1048576,MATCH("최종"&amp;SUBSTITUTE(SUBSTITUTE(F$1,"standard",""),"|Float",""),ChapterTable!$1:$1,0),0),
  IF($B444=1,
    IF($L444=FALSE,
      VLOOKUP($A444,ChapterTable!$1:$1048576,MATCH("최종"&amp;SUBSTITUTE(SUBSTITUTE(F$1,"standard",""),"|Float",""),ChapterTable!$1:$1,0),0),
      VLOOKUP($A444-ChapterTable!$Q$11,ChapterTable!$1:$1048576,MATCH("최종"&amp;SUBSTITUTE(SUBSTITUTE(F$1,"standard",""),"|Float",""),ChapterTable!$1:$1,0),0)*ChapterTable!$Q$14
    ),
  OFFSET(F444,-$B444+IF($L444,1,0),0)*
    (VLOOKUP(SUBSTITUTE(SUBSTITUTE(F$1,"standard",""),"|Float","")&amp;"인게임누적곱배수",ChapterTable!$S:$T,2,0)^D444
    +VLOOKUP(SUBSTITUTE(SUBSTITUTE(F$1,"standard",""),"|Float","")&amp;"인게임누적합배수",ChapterTable!$S:$T,2,0)*D444)
  )
  )
  )
)</f>
        <v>4613.203125</v>
      </c>
      <c r="G444" t="s">
        <v>76</v>
      </c>
      <c r="J444" t="str">
        <f>IF(ISBLANK(I444),"",
IFERROR(VLOOKUP(I444,[1]StringTable!$1:$1048576,MATCH([1]StringTable!$B$1,[1]StringTable!$1:$1,0),0),
IFERROR(VLOOKUP(I444,[1]InApkStringTable!$1:$1048576,MATCH([1]InApkStringTable!$B$1,[1]InApkStringTable!$1:$1,0),0),
"스트링없음")))</f>
        <v/>
      </c>
      <c r="L444" t="b">
        <v>0</v>
      </c>
      <c r="M444" t="s">
        <v>24</v>
      </c>
      <c r="N444" t="str">
        <f>IF(ISBLANK(M444),"",IF(ISERROR(VLOOKUP(M444,MapTable!$A:$A,1,0)),"맵없음",""))</f>
        <v/>
      </c>
      <c r="O444">
        <f t="shared" si="25"/>
        <v>5</v>
      </c>
      <c r="Q444">
        <f t="shared" si="26"/>
        <v>5</v>
      </c>
      <c r="R444" t="b">
        <f t="shared" ca="1" si="27"/>
        <v>0</v>
      </c>
      <c r="T444" t="b">
        <f t="shared" ca="1" si="28"/>
        <v>0</v>
      </c>
      <c r="V444" t="str">
        <f>IF(ISBLANK(U444),"",IF(ISERROR(VLOOKUP(U444,MapTable!$A:$A,1,0)),"맵없음",""))</f>
        <v/>
      </c>
      <c r="X444" t="str">
        <f>IF(ISBLANK(W444),"",
IF(ISERROR(FIND(",",W444)),
  IF(ISERROR(VLOOKUP(W444,MapTable!$A:$A,1,0)),"맵없음",
  ""),
IF(ISERROR(FIND(",",W444,FIND(",",W444)+1)),
  IF(OR(ISERROR(VLOOKUP(LEFT(W444,FIND(",",W444)-1),MapTable!$A:$A,1,0)),ISERROR(VLOOKUP(TRIM(MID(W444,FIND(",",W444)+1,999)),MapTable!$A:$A,1,0))),"맵없음",
  ""),
IF(ISERROR(FIND(",",W444,FIND(",",W444,FIND(",",W444)+1)+1)),
  IF(OR(ISERROR(VLOOKUP(LEFT(W444,FIND(",",W444)-1),MapTable!$A:$A,1,0)),ISERROR(VLOOKUP(TRIM(MID(W444,FIND(",",W444)+1,FIND(",",W444,FIND(",",W444)+1)-FIND(",",W444)-1)),MapTable!$A:$A,1,0)),ISERROR(VLOOKUP(TRIM(MID(W444,FIND(",",W444,FIND(",",W444)+1)+1,999)),MapTable!$A:$A,1,0))),"맵없음",
  ""),
IF(ISERROR(FIND(",",W444,FIND(",",W444,FIND(",",W444,FIND(",",W444)+1)+1)+1)),
  IF(OR(ISERROR(VLOOKUP(LEFT(W444,FIND(",",W444)-1),MapTable!$A:$A,1,0)),ISERROR(VLOOKUP(TRIM(MID(W444,FIND(",",W444)+1,FIND(",",W444,FIND(",",W444)+1)-FIND(",",W444)-1)),MapTable!$A:$A,1,0)),ISERROR(VLOOKUP(TRIM(MID(W444,FIND(",",W444,FIND(",",W444)+1)+1,FIND(",",W444,FIND(",",W444,FIND(",",W444)+1)+1)-FIND(",",W444,FIND(",",W444)+1)-1)),MapTable!$A:$A,1,0)),ISERROR(VLOOKUP(TRIM(MID(W444,FIND(",",W444,FIND(",",W444,FIND(",",W444)+1)+1)+1,999)),MapTable!$A:$A,1,0))),"맵없음",
  ""),
)))))</f>
        <v/>
      </c>
      <c r="AC444" t="str">
        <f>IF(ISBLANK(AB444),"",IF(ISERROR(VLOOKUP(AB444,[3]DropTable!$A:$A,1,0)),"드랍없음",""))</f>
        <v/>
      </c>
      <c r="AE444" t="str">
        <f>IF(ISBLANK(AD444),"",IF(ISERROR(VLOOKUP(AD444,[3]DropTable!$A:$A,1,0)),"드랍없음",""))</f>
        <v/>
      </c>
      <c r="AG444">
        <v>9.8000000000000007</v>
      </c>
      <c r="AH444">
        <v>1</v>
      </c>
    </row>
    <row r="445" spans="1:34" x14ac:dyDescent="0.3">
      <c r="A445">
        <v>9</v>
      </c>
      <c r="B445">
        <v>48</v>
      </c>
      <c r="C445">
        <f>IF(OR($L445=TRUE,$A445=0,MOD($A445,ChapterTable!$S$20)&lt;&gt;0),
MAX(0,INT(($B445+ChapterTable!$Q$26+VLOOKUP(SUBSTITUTE(C$1,"성장단계","")&amp;"단계오프셋",ChapterTable!$S:$T,2,0))/ChapterTable!$Q$23)),
MAX(0,INT(($B445+ChapterTable!$S$26+VLOOKUP(SUBSTITUTE(C$1,"성장단계","")&amp;"보스단계오프셋",ChapterTable!$S:$T,2,0))/ChapterTable!$S$23)))</f>
        <v>5</v>
      </c>
      <c r="D445">
        <f>IF(OR($L445=TRUE,$A445=0,MOD($A445,ChapterTable!$S$20)&lt;&gt;0),
MAX(0,INT(($B445+ChapterTable!$Q$26+VLOOKUP(SUBSTITUTE(D$1,"성장단계","")&amp;"단계오프셋",ChapterTable!$S:$T,2,0))/ChapterTable!$Q$23)),
MAX(0,INT(($B445+ChapterTable!$S$26+VLOOKUP(SUBSTITUTE(D$1,"성장단계","")&amp;"보스단계오프셋",ChapterTable!$S:$T,2,0))/ChapterTable!$S$23)))</f>
        <v>4</v>
      </c>
      <c r="E445" s="1">
        <f ca="1">IF(AND($A445=0,$B445=1),
    VLOOKUP(1,ChapterTable!$1:$1048576,MATCH("최종"&amp;SUBSTITUTE(SUBSTITUTE(E$1,"standard",""),"|Float",""),ChapterTable!$1:$1,0),0)*ChapterTable!$Q$17,
  IF(AND($A445=0,$B445=0),
    E446,
  IF($B445=0,
    VLOOKUP($A445,ChapterTable!$1:$1048576,MATCH("최종"&amp;SUBSTITUTE(SUBSTITUTE(E$1,"standard",""),"|Float",""),ChapterTable!$1:$1,0),0),
  IF($B445=1,
    IF($L445=FALSE,
      VLOOKUP($A445,ChapterTable!$1:$1048576,MATCH("최종"&amp;SUBSTITUTE(SUBSTITUTE(E$1,"standard",""),"|Float",""),ChapterTable!$1:$1,0),0),
      VLOOKUP($A445-ChapterTable!$Q$11,ChapterTable!$1:$1048576,MATCH("최종"&amp;SUBSTITUTE(SUBSTITUTE(E$1,"standard",""),"|Float",""),ChapterTable!$1:$1,0),0)*ChapterTable!$Q$14
    ),
  OFFSET(E445,-$B445+IF($L445,1,0),0)*
    (VLOOKUP(SUBSTITUTE(SUBSTITUTE(E$1,"standard",""),"|Float","")&amp;"인게임누적곱배수",ChapterTable!$S:$T,2,0)^C445
    +VLOOKUP(SUBSTITUTE(SUBSTITUTE(E$1,"standard",""),"|Float","")&amp;"인게임누적합배수",ChapterTable!$S:$T,2,0)*C445)
  )
  )
  )
)</f>
        <v>12686.30859375</v>
      </c>
      <c r="F445" s="1">
        <f ca="1">IF(AND($A445=0,$B445=1),
    VLOOKUP(1,ChapterTable!$1:$1048576,MATCH("최종"&amp;SUBSTITUTE(SUBSTITUTE(F$1,"standard",""),"|Float",""),ChapterTable!$1:$1,0),0)*ChapterTable!$Q$17,
  IF(AND($A445=0,$B445=0),
    F446,
  IF($B445=0,
    VLOOKUP($A445,ChapterTable!$1:$1048576,MATCH("최종"&amp;SUBSTITUTE(SUBSTITUTE(F$1,"standard",""),"|Float",""),ChapterTable!$1:$1,0),0),
  IF($B445=1,
    IF($L445=FALSE,
      VLOOKUP($A445,ChapterTable!$1:$1048576,MATCH("최종"&amp;SUBSTITUTE(SUBSTITUTE(F$1,"standard",""),"|Float",""),ChapterTable!$1:$1,0),0),
      VLOOKUP($A445-ChapterTable!$Q$11,ChapterTable!$1:$1048576,MATCH("최종"&amp;SUBSTITUTE(SUBSTITUTE(F$1,"standard",""),"|Float",""),ChapterTable!$1:$1,0),0)*ChapterTable!$Q$14
    ),
  OFFSET(F445,-$B445+IF($L445,1,0),0)*
    (VLOOKUP(SUBSTITUTE(SUBSTITUTE(F$1,"standard",""),"|Float","")&amp;"인게임누적곱배수",ChapterTable!$S:$T,2,0)^D445
    +VLOOKUP(SUBSTITUTE(SUBSTITUTE(F$1,"standard",""),"|Float","")&amp;"인게임누적합배수",ChapterTable!$S:$T,2,0)*D445)
  )
  )
  )
)</f>
        <v>4613.203125</v>
      </c>
      <c r="G445" t="s">
        <v>76</v>
      </c>
      <c r="J445" t="str">
        <f>IF(ISBLANK(I445),"",
IFERROR(VLOOKUP(I445,[1]StringTable!$1:$1048576,MATCH([1]StringTable!$B$1,[1]StringTable!$1:$1,0),0),
IFERROR(VLOOKUP(I445,[1]InApkStringTable!$1:$1048576,MATCH([1]InApkStringTable!$B$1,[1]InApkStringTable!$1:$1,0),0),
"스트링없음")))</f>
        <v/>
      </c>
      <c r="L445" t="b">
        <v>0</v>
      </c>
      <c r="M445" t="s">
        <v>24</v>
      </c>
      <c r="N445" t="str">
        <f>IF(ISBLANK(M445),"",IF(ISERROR(VLOOKUP(M445,MapTable!$A:$A,1,0)),"맵없음",""))</f>
        <v/>
      </c>
      <c r="O445">
        <f t="shared" si="25"/>
        <v>5</v>
      </c>
      <c r="Q445">
        <f t="shared" si="26"/>
        <v>5</v>
      </c>
      <c r="R445" t="b">
        <f t="shared" ca="1" si="27"/>
        <v>0</v>
      </c>
      <c r="T445" t="b">
        <f t="shared" ca="1" si="28"/>
        <v>0</v>
      </c>
      <c r="V445" t="str">
        <f>IF(ISBLANK(U445),"",IF(ISERROR(VLOOKUP(U445,MapTable!$A:$A,1,0)),"맵없음",""))</f>
        <v/>
      </c>
      <c r="X445" t="str">
        <f>IF(ISBLANK(W445),"",
IF(ISERROR(FIND(",",W445)),
  IF(ISERROR(VLOOKUP(W445,MapTable!$A:$A,1,0)),"맵없음",
  ""),
IF(ISERROR(FIND(",",W445,FIND(",",W445)+1)),
  IF(OR(ISERROR(VLOOKUP(LEFT(W445,FIND(",",W445)-1),MapTable!$A:$A,1,0)),ISERROR(VLOOKUP(TRIM(MID(W445,FIND(",",W445)+1,999)),MapTable!$A:$A,1,0))),"맵없음",
  ""),
IF(ISERROR(FIND(",",W445,FIND(",",W445,FIND(",",W445)+1)+1)),
  IF(OR(ISERROR(VLOOKUP(LEFT(W445,FIND(",",W445)-1),MapTable!$A:$A,1,0)),ISERROR(VLOOKUP(TRIM(MID(W445,FIND(",",W445)+1,FIND(",",W445,FIND(",",W445)+1)-FIND(",",W445)-1)),MapTable!$A:$A,1,0)),ISERROR(VLOOKUP(TRIM(MID(W445,FIND(",",W445,FIND(",",W445)+1)+1,999)),MapTable!$A:$A,1,0))),"맵없음",
  ""),
IF(ISERROR(FIND(",",W445,FIND(",",W445,FIND(",",W445,FIND(",",W445)+1)+1)+1)),
  IF(OR(ISERROR(VLOOKUP(LEFT(W445,FIND(",",W445)-1),MapTable!$A:$A,1,0)),ISERROR(VLOOKUP(TRIM(MID(W445,FIND(",",W445)+1,FIND(",",W445,FIND(",",W445)+1)-FIND(",",W445)-1)),MapTable!$A:$A,1,0)),ISERROR(VLOOKUP(TRIM(MID(W445,FIND(",",W445,FIND(",",W445)+1)+1,FIND(",",W445,FIND(",",W445,FIND(",",W445)+1)+1)-FIND(",",W445,FIND(",",W445)+1)-1)),MapTable!$A:$A,1,0)),ISERROR(VLOOKUP(TRIM(MID(W445,FIND(",",W445,FIND(",",W445,FIND(",",W445)+1)+1)+1,999)),MapTable!$A:$A,1,0))),"맵없음",
  ""),
)))))</f>
        <v/>
      </c>
      <c r="AC445" t="str">
        <f>IF(ISBLANK(AB445),"",IF(ISERROR(VLOOKUP(AB445,[3]DropTable!$A:$A,1,0)),"드랍없음",""))</f>
        <v/>
      </c>
      <c r="AE445" t="str">
        <f>IF(ISBLANK(AD445),"",IF(ISERROR(VLOOKUP(AD445,[3]DropTable!$A:$A,1,0)),"드랍없음",""))</f>
        <v/>
      </c>
      <c r="AG445">
        <v>9.8000000000000007</v>
      </c>
      <c r="AH445">
        <v>1</v>
      </c>
    </row>
    <row r="446" spans="1:34" x14ac:dyDescent="0.3">
      <c r="A446">
        <v>9</v>
      </c>
      <c r="B446">
        <v>49</v>
      </c>
      <c r="C446">
        <f>IF(OR($L446=TRUE,$A446=0,MOD($A446,ChapterTable!$S$20)&lt;&gt;0),
MAX(0,INT(($B446+ChapterTable!$Q$26+VLOOKUP(SUBSTITUTE(C$1,"성장단계","")&amp;"단계오프셋",ChapterTable!$S:$T,2,0))/ChapterTable!$Q$23)),
MAX(0,INT(($B446+ChapterTable!$S$26+VLOOKUP(SUBSTITUTE(C$1,"성장단계","")&amp;"보스단계오프셋",ChapterTable!$S:$T,2,0))/ChapterTable!$S$23)))</f>
        <v>5</v>
      </c>
      <c r="D446">
        <f>IF(OR($L446=TRUE,$A446=0,MOD($A446,ChapterTable!$S$20)&lt;&gt;0),
MAX(0,INT(($B446+ChapterTable!$Q$26+VLOOKUP(SUBSTITUTE(D$1,"성장단계","")&amp;"단계오프셋",ChapterTable!$S:$T,2,0))/ChapterTable!$Q$23)),
MAX(0,INT(($B446+ChapterTable!$S$26+VLOOKUP(SUBSTITUTE(D$1,"성장단계","")&amp;"보스단계오프셋",ChapterTable!$S:$T,2,0))/ChapterTable!$S$23)))</f>
        <v>4</v>
      </c>
      <c r="E446" s="1">
        <f ca="1">IF(AND($A446=0,$B446=1),
    VLOOKUP(1,ChapterTable!$1:$1048576,MATCH("최종"&amp;SUBSTITUTE(SUBSTITUTE(E$1,"standard",""),"|Float",""),ChapterTable!$1:$1,0),0)*ChapterTable!$Q$17,
  IF(AND($A446=0,$B446=0),
    E447,
  IF($B446=0,
    VLOOKUP($A446,ChapterTable!$1:$1048576,MATCH("최종"&amp;SUBSTITUTE(SUBSTITUTE(E$1,"standard",""),"|Float",""),ChapterTable!$1:$1,0),0),
  IF($B446=1,
    IF($L446=FALSE,
      VLOOKUP($A446,ChapterTable!$1:$1048576,MATCH("최종"&amp;SUBSTITUTE(SUBSTITUTE(E$1,"standard",""),"|Float",""),ChapterTable!$1:$1,0),0),
      VLOOKUP($A446-ChapterTable!$Q$11,ChapterTable!$1:$1048576,MATCH("최종"&amp;SUBSTITUTE(SUBSTITUTE(E$1,"standard",""),"|Float",""),ChapterTable!$1:$1,0),0)*ChapterTable!$Q$14
    ),
  OFFSET(E446,-$B446+IF($L446,1,0),0)*
    (VLOOKUP(SUBSTITUTE(SUBSTITUTE(E$1,"standard",""),"|Float","")&amp;"인게임누적곱배수",ChapterTable!$S:$T,2,0)^C446
    +VLOOKUP(SUBSTITUTE(SUBSTITUTE(E$1,"standard",""),"|Float","")&amp;"인게임누적합배수",ChapterTable!$S:$T,2,0)*C446)
  )
  )
  )
)</f>
        <v>12686.30859375</v>
      </c>
      <c r="F446" s="1">
        <f ca="1">IF(AND($A446=0,$B446=1),
    VLOOKUP(1,ChapterTable!$1:$1048576,MATCH("최종"&amp;SUBSTITUTE(SUBSTITUTE(F$1,"standard",""),"|Float",""),ChapterTable!$1:$1,0),0)*ChapterTable!$Q$17,
  IF(AND($A446=0,$B446=0),
    F447,
  IF($B446=0,
    VLOOKUP($A446,ChapterTable!$1:$1048576,MATCH("최종"&amp;SUBSTITUTE(SUBSTITUTE(F$1,"standard",""),"|Float",""),ChapterTable!$1:$1,0),0),
  IF($B446=1,
    IF($L446=FALSE,
      VLOOKUP($A446,ChapterTable!$1:$1048576,MATCH("최종"&amp;SUBSTITUTE(SUBSTITUTE(F$1,"standard",""),"|Float",""),ChapterTable!$1:$1,0),0),
      VLOOKUP($A446-ChapterTable!$Q$11,ChapterTable!$1:$1048576,MATCH("최종"&amp;SUBSTITUTE(SUBSTITUTE(F$1,"standard",""),"|Float",""),ChapterTable!$1:$1,0),0)*ChapterTable!$Q$14
    ),
  OFFSET(F446,-$B446+IF($L446,1,0),0)*
    (VLOOKUP(SUBSTITUTE(SUBSTITUTE(F$1,"standard",""),"|Float","")&amp;"인게임누적곱배수",ChapterTable!$S:$T,2,0)^D446
    +VLOOKUP(SUBSTITUTE(SUBSTITUTE(F$1,"standard",""),"|Float","")&amp;"인게임누적합배수",ChapterTable!$S:$T,2,0)*D446)
  )
  )
  )
)</f>
        <v>4613.203125</v>
      </c>
      <c r="G446" t="s">
        <v>76</v>
      </c>
      <c r="J446" t="str">
        <f>IF(ISBLANK(I446),"",
IFERROR(VLOOKUP(I446,[1]StringTable!$1:$1048576,MATCH([1]StringTable!$B$1,[1]StringTable!$1:$1,0),0),
IFERROR(VLOOKUP(I446,[1]InApkStringTable!$1:$1048576,MATCH([1]InApkStringTable!$B$1,[1]InApkStringTable!$1:$1,0),0),
"스트링없음")))</f>
        <v/>
      </c>
      <c r="L446" t="b">
        <v>0</v>
      </c>
      <c r="M446" t="s">
        <v>24</v>
      </c>
      <c r="N446" t="str">
        <f>IF(ISBLANK(M446),"",IF(ISERROR(VLOOKUP(M446,MapTable!$A:$A,1,0)),"맵없음",""))</f>
        <v/>
      </c>
      <c r="O446">
        <f t="shared" si="25"/>
        <v>95</v>
      </c>
      <c r="Q446">
        <f t="shared" si="26"/>
        <v>95</v>
      </c>
      <c r="R446" t="b">
        <f t="shared" ca="1" si="27"/>
        <v>1</v>
      </c>
      <c r="T446" t="b">
        <f t="shared" ca="1" si="28"/>
        <v>1</v>
      </c>
      <c r="V446" t="str">
        <f>IF(ISBLANK(U446),"",IF(ISERROR(VLOOKUP(U446,MapTable!$A:$A,1,0)),"맵없음",""))</f>
        <v/>
      </c>
      <c r="X446" t="str">
        <f>IF(ISBLANK(W446),"",
IF(ISERROR(FIND(",",W446)),
  IF(ISERROR(VLOOKUP(W446,MapTable!$A:$A,1,0)),"맵없음",
  ""),
IF(ISERROR(FIND(",",W446,FIND(",",W446)+1)),
  IF(OR(ISERROR(VLOOKUP(LEFT(W446,FIND(",",W446)-1),MapTable!$A:$A,1,0)),ISERROR(VLOOKUP(TRIM(MID(W446,FIND(",",W446)+1,999)),MapTable!$A:$A,1,0))),"맵없음",
  ""),
IF(ISERROR(FIND(",",W446,FIND(",",W446,FIND(",",W446)+1)+1)),
  IF(OR(ISERROR(VLOOKUP(LEFT(W446,FIND(",",W446)-1),MapTable!$A:$A,1,0)),ISERROR(VLOOKUP(TRIM(MID(W446,FIND(",",W446)+1,FIND(",",W446,FIND(",",W446)+1)-FIND(",",W446)-1)),MapTable!$A:$A,1,0)),ISERROR(VLOOKUP(TRIM(MID(W446,FIND(",",W446,FIND(",",W446)+1)+1,999)),MapTable!$A:$A,1,0))),"맵없음",
  ""),
IF(ISERROR(FIND(",",W446,FIND(",",W446,FIND(",",W446,FIND(",",W446)+1)+1)+1)),
  IF(OR(ISERROR(VLOOKUP(LEFT(W446,FIND(",",W446)-1),MapTable!$A:$A,1,0)),ISERROR(VLOOKUP(TRIM(MID(W446,FIND(",",W446)+1,FIND(",",W446,FIND(",",W446)+1)-FIND(",",W446)-1)),MapTable!$A:$A,1,0)),ISERROR(VLOOKUP(TRIM(MID(W446,FIND(",",W446,FIND(",",W446)+1)+1,FIND(",",W446,FIND(",",W446,FIND(",",W446)+1)+1)-FIND(",",W446,FIND(",",W446)+1)-1)),MapTable!$A:$A,1,0)),ISERROR(VLOOKUP(TRIM(MID(W446,FIND(",",W446,FIND(",",W446,FIND(",",W446)+1)+1)+1,999)),MapTable!$A:$A,1,0))),"맵없음",
  ""),
)))))</f>
        <v/>
      </c>
      <c r="AC446" t="str">
        <f>IF(ISBLANK(AB446),"",IF(ISERROR(VLOOKUP(AB446,[3]DropTable!$A:$A,1,0)),"드랍없음",""))</f>
        <v/>
      </c>
      <c r="AE446" t="str">
        <f>IF(ISBLANK(AD446),"",IF(ISERROR(VLOOKUP(AD446,[3]DropTable!$A:$A,1,0)),"드랍없음",""))</f>
        <v/>
      </c>
      <c r="AG446">
        <v>9.8000000000000007</v>
      </c>
      <c r="AH446">
        <v>1</v>
      </c>
    </row>
    <row r="447" spans="1:34" x14ac:dyDescent="0.3">
      <c r="A447">
        <v>9</v>
      </c>
      <c r="B447">
        <v>50</v>
      </c>
      <c r="C447">
        <f>IF(OR($L447=TRUE,$A447=0,MOD($A447,ChapterTable!$S$20)&lt;&gt;0),
MAX(0,INT(($B447+ChapterTable!$Q$26+VLOOKUP(SUBSTITUTE(C$1,"성장단계","")&amp;"단계오프셋",ChapterTable!$S:$T,2,0))/ChapterTable!$Q$23)),
MAX(0,INT(($B447+ChapterTable!$S$26+VLOOKUP(SUBSTITUTE(C$1,"성장단계","")&amp;"보스단계오프셋",ChapterTable!$S:$T,2,0))/ChapterTable!$S$23)))</f>
        <v>5</v>
      </c>
      <c r="D447">
        <f>IF(OR($L447=TRUE,$A447=0,MOD($A447,ChapterTable!$S$20)&lt;&gt;0),
MAX(0,INT(($B447+ChapterTable!$Q$26+VLOOKUP(SUBSTITUTE(D$1,"성장단계","")&amp;"단계오프셋",ChapterTable!$S:$T,2,0))/ChapterTable!$Q$23)),
MAX(0,INT(($B447+ChapterTable!$S$26+VLOOKUP(SUBSTITUTE(D$1,"성장단계","")&amp;"보스단계오프셋",ChapterTable!$S:$T,2,0))/ChapterTable!$S$23)))</f>
        <v>4</v>
      </c>
      <c r="E447" s="1">
        <f ca="1">IF(AND($A447=0,$B447=1),
    VLOOKUP(1,ChapterTable!$1:$1048576,MATCH("최종"&amp;SUBSTITUTE(SUBSTITUTE(E$1,"standard",""),"|Float",""),ChapterTable!$1:$1,0),0)*ChapterTable!$Q$17,
  IF(AND($A447=0,$B447=0),
    E448,
  IF($B447=0,
    VLOOKUP($A447,ChapterTable!$1:$1048576,MATCH("최종"&amp;SUBSTITUTE(SUBSTITUTE(E$1,"standard",""),"|Float",""),ChapterTable!$1:$1,0),0),
  IF($B447=1,
    IF($L447=FALSE,
      VLOOKUP($A447,ChapterTable!$1:$1048576,MATCH("최종"&amp;SUBSTITUTE(SUBSTITUTE(E$1,"standard",""),"|Float",""),ChapterTable!$1:$1,0),0),
      VLOOKUP($A447-ChapterTable!$Q$11,ChapterTable!$1:$1048576,MATCH("최종"&amp;SUBSTITUTE(SUBSTITUTE(E$1,"standard",""),"|Float",""),ChapterTable!$1:$1,0),0)*ChapterTable!$Q$14
    ),
  OFFSET(E447,-$B447+IF($L447,1,0),0)*
    (VLOOKUP(SUBSTITUTE(SUBSTITUTE(E$1,"standard",""),"|Float","")&amp;"인게임누적곱배수",ChapterTable!$S:$T,2,0)^C447
    +VLOOKUP(SUBSTITUTE(SUBSTITUTE(E$1,"standard",""),"|Float","")&amp;"인게임누적합배수",ChapterTable!$S:$T,2,0)*C447)
  )
  )
  )
)</f>
        <v>12686.30859375</v>
      </c>
      <c r="F447" s="1">
        <f ca="1">IF(AND($A447=0,$B447=1),
    VLOOKUP(1,ChapterTable!$1:$1048576,MATCH("최종"&amp;SUBSTITUTE(SUBSTITUTE(F$1,"standard",""),"|Float",""),ChapterTable!$1:$1,0),0)*ChapterTable!$Q$17,
  IF(AND($A447=0,$B447=0),
    F448,
  IF($B447=0,
    VLOOKUP($A447,ChapterTable!$1:$1048576,MATCH("최종"&amp;SUBSTITUTE(SUBSTITUTE(F$1,"standard",""),"|Float",""),ChapterTable!$1:$1,0),0),
  IF($B447=1,
    IF($L447=FALSE,
      VLOOKUP($A447,ChapterTable!$1:$1048576,MATCH("최종"&amp;SUBSTITUTE(SUBSTITUTE(F$1,"standard",""),"|Float",""),ChapterTable!$1:$1,0),0),
      VLOOKUP($A447-ChapterTable!$Q$11,ChapterTable!$1:$1048576,MATCH("최종"&amp;SUBSTITUTE(SUBSTITUTE(F$1,"standard",""),"|Float",""),ChapterTable!$1:$1,0),0)*ChapterTable!$Q$14
    ),
  OFFSET(F447,-$B447+IF($L447,1,0),0)*
    (VLOOKUP(SUBSTITUTE(SUBSTITUTE(F$1,"standard",""),"|Float","")&amp;"인게임누적곱배수",ChapterTable!$S:$T,2,0)^D447
    +VLOOKUP(SUBSTITUTE(SUBSTITUTE(F$1,"standard",""),"|Float","")&amp;"인게임누적합배수",ChapterTable!$S:$T,2,0)*D447)
  )
  )
  )
)</f>
        <v>4613.203125</v>
      </c>
      <c r="G447" t="s">
        <v>76</v>
      </c>
      <c r="J447" t="str">
        <f>IF(ISBLANK(I447),"",
IFERROR(VLOOKUP(I447,[1]StringTable!$1:$1048576,MATCH([1]StringTable!$B$1,[1]StringTable!$1:$1,0),0),
IFERROR(VLOOKUP(I447,[1]InApkStringTable!$1:$1048576,MATCH([1]InApkStringTable!$B$1,[1]InApkStringTable!$1:$1,0),0),
"스트링없음")))</f>
        <v/>
      </c>
      <c r="L447" t="b">
        <v>0</v>
      </c>
      <c r="M447" t="s">
        <v>24</v>
      </c>
      <c r="N447" t="str">
        <f>IF(ISBLANK(M447),"",IF(ISERROR(VLOOKUP(M447,MapTable!$A:$A,1,0)),"맵없음",""))</f>
        <v/>
      </c>
      <c r="O447">
        <f t="shared" si="25"/>
        <v>21</v>
      </c>
      <c r="Q447">
        <f t="shared" si="26"/>
        <v>21</v>
      </c>
      <c r="R447" t="b">
        <f t="shared" ca="1" si="27"/>
        <v>0</v>
      </c>
      <c r="T447" t="b">
        <f t="shared" ca="1" si="28"/>
        <v>0</v>
      </c>
      <c r="V447" t="str">
        <f>IF(ISBLANK(U447),"",IF(ISERROR(VLOOKUP(U447,MapTable!$A:$A,1,0)),"맵없음",""))</f>
        <v/>
      </c>
      <c r="X447" t="str">
        <f>IF(ISBLANK(W447),"",
IF(ISERROR(FIND(",",W447)),
  IF(ISERROR(VLOOKUP(W447,MapTable!$A:$A,1,0)),"맵없음",
  ""),
IF(ISERROR(FIND(",",W447,FIND(",",W447)+1)),
  IF(OR(ISERROR(VLOOKUP(LEFT(W447,FIND(",",W447)-1),MapTable!$A:$A,1,0)),ISERROR(VLOOKUP(TRIM(MID(W447,FIND(",",W447)+1,999)),MapTable!$A:$A,1,0))),"맵없음",
  ""),
IF(ISERROR(FIND(",",W447,FIND(",",W447,FIND(",",W447)+1)+1)),
  IF(OR(ISERROR(VLOOKUP(LEFT(W447,FIND(",",W447)-1),MapTable!$A:$A,1,0)),ISERROR(VLOOKUP(TRIM(MID(W447,FIND(",",W447)+1,FIND(",",W447,FIND(",",W447)+1)-FIND(",",W447)-1)),MapTable!$A:$A,1,0)),ISERROR(VLOOKUP(TRIM(MID(W447,FIND(",",W447,FIND(",",W447)+1)+1,999)),MapTable!$A:$A,1,0))),"맵없음",
  ""),
IF(ISERROR(FIND(",",W447,FIND(",",W447,FIND(",",W447,FIND(",",W447)+1)+1)+1)),
  IF(OR(ISERROR(VLOOKUP(LEFT(W447,FIND(",",W447)-1),MapTable!$A:$A,1,0)),ISERROR(VLOOKUP(TRIM(MID(W447,FIND(",",W447)+1,FIND(",",W447,FIND(",",W447)+1)-FIND(",",W447)-1)),MapTable!$A:$A,1,0)),ISERROR(VLOOKUP(TRIM(MID(W447,FIND(",",W447,FIND(",",W447)+1)+1,FIND(",",W447,FIND(",",W447,FIND(",",W447)+1)+1)-FIND(",",W447,FIND(",",W447)+1)-1)),MapTable!$A:$A,1,0)),ISERROR(VLOOKUP(TRIM(MID(W447,FIND(",",W447,FIND(",",W447,FIND(",",W447)+1)+1)+1,999)),MapTable!$A:$A,1,0))),"맵없음",
  ""),
)))))</f>
        <v/>
      </c>
      <c r="AC447" t="str">
        <f>IF(ISBLANK(AB447),"",IF(ISERROR(VLOOKUP(AB447,[3]DropTable!$A:$A,1,0)),"드랍없음",""))</f>
        <v/>
      </c>
      <c r="AE447" t="str">
        <f>IF(ISBLANK(AD447),"",IF(ISERROR(VLOOKUP(AD447,[3]DropTable!$A:$A,1,0)),"드랍없음",""))</f>
        <v/>
      </c>
      <c r="AG447">
        <v>9.8000000000000007</v>
      </c>
      <c r="AH447">
        <v>1</v>
      </c>
    </row>
    <row r="448" spans="1:34" x14ac:dyDescent="0.3">
      <c r="A448">
        <v>10</v>
      </c>
      <c r="B448">
        <v>0</v>
      </c>
      <c r="C448">
        <f>IF(OR($L448=TRUE,$A448=0,MOD($A448,ChapterTable!$S$20)&lt;&gt;0),
MAX(0,INT(($B448+ChapterTable!$Q$26+VLOOKUP(SUBSTITUTE(C$1,"성장단계","")&amp;"단계오프셋",ChapterTable!$S:$T,2,0))/ChapterTable!$Q$23)),
MAX(0,INT(($B448+ChapterTable!$S$26+VLOOKUP(SUBSTITUTE(C$1,"성장단계","")&amp;"보스단계오프셋",ChapterTable!$S:$T,2,0))/ChapterTable!$S$23)))</f>
        <v>0</v>
      </c>
      <c r="D448">
        <f>IF(OR($L448=TRUE,$A448=0,MOD($A448,ChapterTable!$S$20)&lt;&gt;0),
MAX(0,INT(($B448+ChapterTable!$Q$26+VLOOKUP(SUBSTITUTE(D$1,"성장단계","")&amp;"단계오프셋",ChapterTable!$S:$T,2,0))/ChapterTable!$Q$23)),
MAX(0,INT(($B448+ChapterTable!$S$26+VLOOKUP(SUBSTITUTE(D$1,"성장단계","")&amp;"보스단계오프셋",ChapterTable!$S:$T,2,0))/ChapterTable!$S$23)))</f>
        <v>0</v>
      </c>
      <c r="E448" s="1">
        <f ca="1">IF(AND($A448=0,$B448=1),
    VLOOKUP(1,ChapterTable!$1:$1048576,MATCH("최종"&amp;SUBSTITUTE(SUBSTITUTE(E$1,"standard",""),"|Float",""),ChapterTable!$1:$1,0),0)*ChapterTable!$Q$17,
  IF(AND($A448=0,$B448=0),
    E449,
  IF($B448=0,
    VLOOKUP($A448,ChapterTable!$1:$1048576,MATCH("최종"&amp;SUBSTITUTE(SUBSTITUTE(E$1,"standard",""),"|Float",""),ChapterTable!$1:$1,0),0),
  IF($B448=1,
    IF($L448=FALSE,
      VLOOKUP($A448,ChapterTable!$1:$1048576,MATCH("최종"&amp;SUBSTITUTE(SUBSTITUTE(E$1,"standard",""),"|Float",""),ChapterTable!$1:$1,0),0),
      VLOOKUP($A448-ChapterTable!$Q$11,ChapterTable!$1:$1048576,MATCH("최종"&amp;SUBSTITUTE(SUBSTITUTE(E$1,"standard",""),"|Float",""),ChapterTable!$1:$1,0),0)*ChapterTable!$Q$14
    ),
  OFFSET(E448,-$B448+IF($L448,1,0),0)*
    (VLOOKUP(SUBSTITUTE(SUBSTITUTE(E$1,"standard",""),"|Float","")&amp;"인게임누적곱배수",ChapterTable!$S:$T,2,0)^C448
    +VLOOKUP(SUBSTITUTE(SUBSTITUTE(E$1,"standard",""),"|Float","")&amp;"인게임누적합배수",ChapterTable!$S:$T,2,0)*C448)
  )
  )
  )
)</f>
        <v>6919.8046875</v>
      </c>
      <c r="F448" s="1">
        <f ca="1">IF(AND($A448=0,$B448=1),
    VLOOKUP(1,ChapterTable!$1:$1048576,MATCH("최종"&amp;SUBSTITUTE(SUBSTITUTE(F$1,"standard",""),"|Float",""),ChapterTable!$1:$1,0),0)*ChapterTable!$Q$17,
  IF(AND($A448=0,$B448=0),
    F449,
  IF($B448=0,
    VLOOKUP($A448,ChapterTable!$1:$1048576,MATCH("최종"&amp;SUBSTITUTE(SUBSTITUTE(F$1,"standard",""),"|Float",""),ChapterTable!$1:$1,0),0),
  IF($B448=1,
    IF($L448=FALSE,
      VLOOKUP($A448,ChapterTable!$1:$1048576,MATCH("최종"&amp;SUBSTITUTE(SUBSTITUTE(F$1,"standard",""),"|Float",""),ChapterTable!$1:$1,0),0),
      VLOOKUP($A448-ChapterTable!$Q$11,ChapterTable!$1:$1048576,MATCH("최종"&amp;SUBSTITUTE(SUBSTITUTE(F$1,"standard",""),"|Float",""),ChapterTable!$1:$1,0),0)*ChapterTable!$Q$14
    ),
  OFFSET(F448,-$B448+IF($L448,1,0),0)*
    (VLOOKUP(SUBSTITUTE(SUBSTITUTE(F$1,"standard",""),"|Float","")&amp;"인게임누적곱배수",ChapterTable!$S:$T,2,0)^D448
    +VLOOKUP(SUBSTITUTE(SUBSTITUTE(F$1,"standard",""),"|Float","")&amp;"인게임누적합배수",ChapterTable!$S:$T,2,0)*D448)
  )
  )
  )
)</f>
        <v>3844.3359375</v>
      </c>
      <c r="G448" t="s">
        <v>76</v>
      </c>
      <c r="J448" t="str">
        <f>IF(ISBLANK(I448),"",
IFERROR(VLOOKUP(I448,[1]StringTable!$1:$1048576,MATCH([1]StringTable!$B$1,[1]StringTable!$1:$1,0),0),
IFERROR(VLOOKUP(I448,[1]InApkStringTable!$1:$1048576,MATCH([1]InApkStringTable!$B$1,[1]InApkStringTable!$1:$1,0),0),
"스트링없음")))</f>
        <v/>
      </c>
      <c r="L448" t="b">
        <v>0</v>
      </c>
      <c r="M448" t="s">
        <v>24</v>
      </c>
      <c r="N448" t="str">
        <f>IF(ISBLANK(M448),"",IF(ISERROR(VLOOKUP(M448,MapTable!$A:$A,1,0)),"맵없음",""))</f>
        <v/>
      </c>
      <c r="O448">
        <f t="shared" si="25"/>
        <v>0</v>
      </c>
      <c r="Q448">
        <f t="shared" si="26"/>
        <v>0</v>
      </c>
      <c r="R448" t="b">
        <f t="shared" ca="1" si="27"/>
        <v>0</v>
      </c>
      <c r="T448" t="b">
        <f t="shared" ca="1" si="28"/>
        <v>0</v>
      </c>
      <c r="V448" t="str">
        <f>IF(ISBLANK(U448),"",IF(ISERROR(VLOOKUP(U448,MapTable!$A:$A,1,0)),"맵없음",""))</f>
        <v/>
      </c>
      <c r="X448" t="str">
        <f>IF(ISBLANK(W448),"",
IF(ISERROR(FIND(",",W448)),
  IF(ISERROR(VLOOKUP(W448,MapTable!$A:$A,1,0)),"맵없음",
  ""),
IF(ISERROR(FIND(",",W448,FIND(",",W448)+1)),
  IF(OR(ISERROR(VLOOKUP(LEFT(W448,FIND(",",W448)-1),MapTable!$A:$A,1,0)),ISERROR(VLOOKUP(TRIM(MID(W448,FIND(",",W448)+1,999)),MapTable!$A:$A,1,0))),"맵없음",
  ""),
IF(ISERROR(FIND(",",W448,FIND(",",W448,FIND(",",W448)+1)+1)),
  IF(OR(ISERROR(VLOOKUP(LEFT(W448,FIND(",",W448)-1),MapTable!$A:$A,1,0)),ISERROR(VLOOKUP(TRIM(MID(W448,FIND(",",W448)+1,FIND(",",W448,FIND(",",W448)+1)-FIND(",",W448)-1)),MapTable!$A:$A,1,0)),ISERROR(VLOOKUP(TRIM(MID(W448,FIND(",",W448,FIND(",",W448)+1)+1,999)),MapTable!$A:$A,1,0))),"맵없음",
  ""),
IF(ISERROR(FIND(",",W448,FIND(",",W448,FIND(",",W448,FIND(",",W448)+1)+1)+1)),
  IF(OR(ISERROR(VLOOKUP(LEFT(W448,FIND(",",W448)-1),MapTable!$A:$A,1,0)),ISERROR(VLOOKUP(TRIM(MID(W448,FIND(",",W448)+1,FIND(",",W448,FIND(",",W448)+1)-FIND(",",W448)-1)),MapTable!$A:$A,1,0)),ISERROR(VLOOKUP(TRIM(MID(W448,FIND(",",W448,FIND(",",W448)+1)+1,FIND(",",W448,FIND(",",W448,FIND(",",W448)+1)+1)-FIND(",",W448,FIND(",",W448)+1)-1)),MapTable!$A:$A,1,0)),ISERROR(VLOOKUP(TRIM(MID(W448,FIND(",",W448,FIND(",",W448,FIND(",",W448)+1)+1)+1,999)),MapTable!$A:$A,1,0))),"맵없음",
  ""),
)))))</f>
        <v/>
      </c>
      <c r="AC448" t="str">
        <f>IF(ISBLANK(AB448),"",IF(ISERROR(VLOOKUP(AB448,[3]DropTable!$A:$A,1,0)),"드랍없음",""))</f>
        <v/>
      </c>
      <c r="AE448" t="str">
        <f>IF(ISBLANK(AD448),"",IF(ISERROR(VLOOKUP(AD448,[3]DropTable!$A:$A,1,0)),"드랍없음",""))</f>
        <v/>
      </c>
      <c r="AG448">
        <v>9.8000000000000007</v>
      </c>
      <c r="AH448">
        <v>1</v>
      </c>
    </row>
    <row r="449" spans="1:34" x14ac:dyDescent="0.3">
      <c r="A449">
        <v>10</v>
      </c>
      <c r="B449">
        <v>1</v>
      </c>
      <c r="C449">
        <f>IF(OR($L449=TRUE,$A449=0,MOD($A449,ChapterTable!$S$20)&lt;&gt;0),
MAX(0,INT(($B449+ChapterTable!$Q$26+VLOOKUP(SUBSTITUTE(C$1,"성장단계","")&amp;"단계오프셋",ChapterTable!$S:$T,2,0))/ChapterTable!$Q$23)),
MAX(0,INT(($B449+ChapterTable!$S$26+VLOOKUP(SUBSTITUTE(C$1,"성장단계","")&amp;"보스단계오프셋",ChapterTable!$S:$T,2,0))/ChapterTable!$S$23)))</f>
        <v>0</v>
      </c>
      <c r="D449">
        <f>IF(OR($L449=TRUE,$A449=0,MOD($A449,ChapterTable!$S$20)&lt;&gt;0),
MAX(0,INT(($B449+ChapterTable!$Q$26+VLOOKUP(SUBSTITUTE(D$1,"성장단계","")&amp;"단계오프셋",ChapterTable!$S:$T,2,0))/ChapterTable!$Q$23)),
MAX(0,INT(($B449+ChapterTable!$S$26+VLOOKUP(SUBSTITUTE(D$1,"성장단계","")&amp;"보스단계오프셋",ChapterTable!$S:$T,2,0))/ChapterTable!$S$23)))</f>
        <v>0</v>
      </c>
      <c r="E449" s="1">
        <f ca="1">IF(AND($A449=0,$B449=1),
    VLOOKUP(1,ChapterTable!$1:$1048576,MATCH("최종"&amp;SUBSTITUTE(SUBSTITUTE(E$1,"standard",""),"|Float",""),ChapterTable!$1:$1,0),0)*ChapterTable!$Q$17,
  IF(AND($A449=0,$B449=0),
    E450,
  IF($B449=0,
    VLOOKUP($A449,ChapterTable!$1:$1048576,MATCH("최종"&amp;SUBSTITUTE(SUBSTITUTE(E$1,"standard",""),"|Float",""),ChapterTable!$1:$1,0),0),
  IF($B449=1,
    IF($L449=FALSE,
      VLOOKUP($A449,ChapterTable!$1:$1048576,MATCH("최종"&amp;SUBSTITUTE(SUBSTITUTE(E$1,"standard",""),"|Float",""),ChapterTable!$1:$1,0),0),
      VLOOKUP($A449-ChapterTable!$Q$11,ChapterTable!$1:$1048576,MATCH("최종"&amp;SUBSTITUTE(SUBSTITUTE(E$1,"standard",""),"|Float",""),ChapterTable!$1:$1,0),0)*ChapterTable!$Q$14
    ),
  OFFSET(E449,-$B449+IF($L449,1,0),0)*
    (VLOOKUP(SUBSTITUTE(SUBSTITUTE(E$1,"standard",""),"|Float","")&amp;"인게임누적곱배수",ChapterTable!$S:$T,2,0)^C449
    +VLOOKUP(SUBSTITUTE(SUBSTITUTE(E$1,"standard",""),"|Float","")&amp;"인게임누적합배수",ChapterTable!$S:$T,2,0)*C449)
  )
  )
  )
)</f>
        <v>6919.8046875</v>
      </c>
      <c r="F449" s="1">
        <f ca="1">IF(AND($A449=0,$B449=1),
    VLOOKUP(1,ChapterTable!$1:$1048576,MATCH("최종"&amp;SUBSTITUTE(SUBSTITUTE(F$1,"standard",""),"|Float",""),ChapterTable!$1:$1,0),0)*ChapterTable!$Q$17,
  IF(AND($A449=0,$B449=0),
    F450,
  IF($B449=0,
    VLOOKUP($A449,ChapterTable!$1:$1048576,MATCH("최종"&amp;SUBSTITUTE(SUBSTITUTE(F$1,"standard",""),"|Float",""),ChapterTable!$1:$1,0),0),
  IF($B449=1,
    IF($L449=FALSE,
      VLOOKUP($A449,ChapterTable!$1:$1048576,MATCH("최종"&amp;SUBSTITUTE(SUBSTITUTE(F$1,"standard",""),"|Float",""),ChapterTable!$1:$1,0),0),
      VLOOKUP($A449-ChapterTable!$Q$11,ChapterTable!$1:$1048576,MATCH("최종"&amp;SUBSTITUTE(SUBSTITUTE(F$1,"standard",""),"|Float",""),ChapterTable!$1:$1,0),0)*ChapterTable!$Q$14
    ),
  OFFSET(F449,-$B449+IF($L449,1,0),0)*
    (VLOOKUP(SUBSTITUTE(SUBSTITUTE(F$1,"standard",""),"|Float","")&amp;"인게임누적곱배수",ChapterTable!$S:$T,2,0)^D449
    +VLOOKUP(SUBSTITUTE(SUBSTITUTE(F$1,"standard",""),"|Float","")&amp;"인게임누적합배수",ChapterTable!$S:$T,2,0)*D449)
  )
  )
  )
)</f>
        <v>3844.3359375</v>
      </c>
      <c r="G449" t="s">
        <v>76</v>
      </c>
      <c r="H449" t="s">
        <v>258</v>
      </c>
      <c r="I449" t="s">
        <v>164</v>
      </c>
      <c r="J449" t="str">
        <f>IF(ISBLANK(I449),"",
IFERROR(VLOOKUP(I449,[1]StringTable!$1:$1048576,MATCH([1]StringTable!$B$1,[1]StringTable!$1:$1,0),0),
IFERROR(VLOOKUP(I449,[1]InApkStringTable!$1:$1048576,MATCH([1]InApkStringTable!$B$1,[1]InApkStringTable!$1:$1,0),0),
"스트링없음")))</f>
        <v>&lt;color=#FF0000&gt;{0}&lt;/color&gt;, &lt;color=#FF0000&gt;{1}&lt;/color&gt;, &lt;color=#FF0000&gt;{2}&lt;/color&gt;, &lt;color=#FF0000&gt;{3}&lt;/color&gt; 계열 중 &lt;color=#FF0000&gt;{4} 계열&lt;/color&gt; 캐릭터의 &lt;color=#FF0000&gt;대미지 피해 {5}배&lt;/color&gt;</v>
      </c>
      <c r="K449" t="s">
        <v>163</v>
      </c>
      <c r="L449" t="b">
        <v>0</v>
      </c>
      <c r="M449" t="s">
        <v>24</v>
      </c>
      <c r="N449" t="str">
        <f>IF(ISBLANK(M449),"",IF(ISERROR(VLOOKUP(M449,MapTable!$A:$A,1,0)),"맵없음",""))</f>
        <v/>
      </c>
      <c r="O449">
        <f t="shared" si="25"/>
        <v>1</v>
      </c>
      <c r="Q449">
        <f t="shared" si="26"/>
        <v>1</v>
      </c>
      <c r="R449" t="b">
        <f t="shared" ca="1" si="27"/>
        <v>0</v>
      </c>
      <c r="T449" t="b">
        <f t="shared" ca="1" si="28"/>
        <v>0</v>
      </c>
      <c r="V449" t="str">
        <f>IF(ISBLANK(U449),"",IF(ISERROR(VLOOKUP(U449,MapTable!$A:$A,1,0)),"맵없음",""))</f>
        <v/>
      </c>
      <c r="X449" t="str">
        <f>IF(ISBLANK(W449),"",
IF(ISERROR(FIND(",",W449)),
  IF(ISERROR(VLOOKUP(W449,MapTable!$A:$A,1,0)),"맵없음",
  ""),
IF(ISERROR(FIND(",",W449,FIND(",",W449)+1)),
  IF(OR(ISERROR(VLOOKUP(LEFT(W449,FIND(",",W449)-1),MapTable!$A:$A,1,0)),ISERROR(VLOOKUP(TRIM(MID(W449,FIND(",",W449)+1,999)),MapTable!$A:$A,1,0))),"맵없음",
  ""),
IF(ISERROR(FIND(",",W449,FIND(",",W449,FIND(",",W449)+1)+1)),
  IF(OR(ISERROR(VLOOKUP(LEFT(W449,FIND(",",W449)-1),MapTable!$A:$A,1,0)),ISERROR(VLOOKUP(TRIM(MID(W449,FIND(",",W449)+1,FIND(",",W449,FIND(",",W449)+1)-FIND(",",W449)-1)),MapTable!$A:$A,1,0)),ISERROR(VLOOKUP(TRIM(MID(W449,FIND(",",W449,FIND(",",W449)+1)+1,999)),MapTable!$A:$A,1,0))),"맵없음",
  ""),
IF(ISERROR(FIND(",",W449,FIND(",",W449,FIND(",",W449,FIND(",",W449)+1)+1)+1)),
  IF(OR(ISERROR(VLOOKUP(LEFT(W449,FIND(",",W449)-1),MapTable!$A:$A,1,0)),ISERROR(VLOOKUP(TRIM(MID(W449,FIND(",",W449)+1,FIND(",",W449,FIND(",",W449)+1)-FIND(",",W449)-1)),MapTable!$A:$A,1,0)),ISERROR(VLOOKUP(TRIM(MID(W449,FIND(",",W449,FIND(",",W449)+1)+1,FIND(",",W449,FIND(",",W449,FIND(",",W449)+1)+1)-FIND(",",W449,FIND(",",W449)+1)-1)),MapTable!$A:$A,1,0)),ISERROR(VLOOKUP(TRIM(MID(W449,FIND(",",W449,FIND(",",W449,FIND(",",W449)+1)+1)+1,999)),MapTable!$A:$A,1,0))),"맵없음",
  ""),
)))))</f>
        <v/>
      </c>
      <c r="AC449" t="str">
        <f>IF(ISBLANK(AB449),"",IF(ISERROR(VLOOKUP(AB449,[3]DropTable!$A:$A,1,0)),"드랍없음",""))</f>
        <v/>
      </c>
      <c r="AE449" t="str">
        <f>IF(ISBLANK(AD449),"",IF(ISERROR(VLOOKUP(AD449,[3]DropTable!$A:$A,1,0)),"드랍없음",""))</f>
        <v/>
      </c>
      <c r="AG449">
        <v>9.8000000000000007</v>
      </c>
      <c r="AH449">
        <v>1</v>
      </c>
    </row>
    <row r="450" spans="1:34" x14ac:dyDescent="0.3">
      <c r="A450">
        <v>10</v>
      </c>
      <c r="B450">
        <v>2</v>
      </c>
      <c r="C450">
        <f>IF(OR($L450=TRUE,$A450=0,MOD($A450,ChapterTable!$S$20)&lt;&gt;0),
MAX(0,INT(($B450+ChapterTable!$Q$26+VLOOKUP(SUBSTITUTE(C$1,"성장단계","")&amp;"단계오프셋",ChapterTable!$S:$T,2,0))/ChapterTable!$Q$23)),
MAX(0,INT(($B450+ChapterTable!$S$26+VLOOKUP(SUBSTITUTE(C$1,"성장단계","")&amp;"보스단계오프셋",ChapterTable!$S:$T,2,0))/ChapterTable!$S$23)))</f>
        <v>0</v>
      </c>
      <c r="D450">
        <f>IF(OR($L450=TRUE,$A450=0,MOD($A450,ChapterTable!$S$20)&lt;&gt;0),
MAX(0,INT(($B450+ChapterTable!$Q$26+VLOOKUP(SUBSTITUTE(D$1,"성장단계","")&amp;"단계오프셋",ChapterTable!$S:$T,2,0))/ChapterTable!$Q$23)),
MAX(0,INT(($B450+ChapterTable!$S$26+VLOOKUP(SUBSTITUTE(D$1,"성장단계","")&amp;"보스단계오프셋",ChapterTable!$S:$T,2,0))/ChapterTable!$S$23)))</f>
        <v>0</v>
      </c>
      <c r="E450" s="1">
        <f ca="1">IF(AND($A450=0,$B450=1),
    VLOOKUP(1,ChapterTable!$1:$1048576,MATCH("최종"&amp;SUBSTITUTE(SUBSTITUTE(E$1,"standard",""),"|Float",""),ChapterTable!$1:$1,0),0)*ChapterTable!$Q$17,
  IF(AND($A450=0,$B450=0),
    E451,
  IF($B450=0,
    VLOOKUP($A450,ChapterTable!$1:$1048576,MATCH("최종"&amp;SUBSTITUTE(SUBSTITUTE(E$1,"standard",""),"|Float",""),ChapterTable!$1:$1,0),0),
  IF($B450=1,
    IF($L450=FALSE,
      VLOOKUP($A450,ChapterTable!$1:$1048576,MATCH("최종"&amp;SUBSTITUTE(SUBSTITUTE(E$1,"standard",""),"|Float",""),ChapterTable!$1:$1,0),0),
      VLOOKUP($A450-ChapterTable!$Q$11,ChapterTable!$1:$1048576,MATCH("최종"&amp;SUBSTITUTE(SUBSTITUTE(E$1,"standard",""),"|Float",""),ChapterTable!$1:$1,0),0)*ChapterTable!$Q$14
    ),
  OFFSET(E450,-$B450+IF($L450,1,0),0)*
    (VLOOKUP(SUBSTITUTE(SUBSTITUTE(E$1,"standard",""),"|Float","")&amp;"인게임누적곱배수",ChapterTable!$S:$T,2,0)^C450
    +VLOOKUP(SUBSTITUTE(SUBSTITUTE(E$1,"standard",""),"|Float","")&amp;"인게임누적합배수",ChapterTable!$S:$T,2,0)*C450)
  )
  )
  )
)</f>
        <v>6919.8046875</v>
      </c>
      <c r="F450" s="1">
        <f ca="1">IF(AND($A450=0,$B450=1),
    VLOOKUP(1,ChapterTable!$1:$1048576,MATCH("최종"&amp;SUBSTITUTE(SUBSTITUTE(F$1,"standard",""),"|Float",""),ChapterTable!$1:$1,0),0)*ChapterTable!$Q$17,
  IF(AND($A450=0,$B450=0),
    F451,
  IF($B450=0,
    VLOOKUP($A450,ChapterTable!$1:$1048576,MATCH("최종"&amp;SUBSTITUTE(SUBSTITUTE(F$1,"standard",""),"|Float",""),ChapterTable!$1:$1,0),0),
  IF($B450=1,
    IF($L450=FALSE,
      VLOOKUP($A450,ChapterTable!$1:$1048576,MATCH("최종"&amp;SUBSTITUTE(SUBSTITUTE(F$1,"standard",""),"|Float",""),ChapterTable!$1:$1,0),0),
      VLOOKUP($A450-ChapterTable!$Q$11,ChapterTable!$1:$1048576,MATCH("최종"&amp;SUBSTITUTE(SUBSTITUTE(F$1,"standard",""),"|Float",""),ChapterTable!$1:$1,0),0)*ChapterTable!$Q$14
    ),
  OFFSET(F450,-$B450+IF($L450,1,0),0)*
    (VLOOKUP(SUBSTITUTE(SUBSTITUTE(F$1,"standard",""),"|Float","")&amp;"인게임누적곱배수",ChapterTable!$S:$T,2,0)^D450
    +VLOOKUP(SUBSTITUTE(SUBSTITUTE(F$1,"standard",""),"|Float","")&amp;"인게임누적합배수",ChapterTable!$S:$T,2,0)*D450)
  )
  )
  )
)</f>
        <v>3844.3359375</v>
      </c>
      <c r="G450" t="s">
        <v>76</v>
      </c>
      <c r="J450" t="str">
        <f>IF(ISBLANK(I450),"",
IFERROR(VLOOKUP(I450,[1]StringTable!$1:$1048576,MATCH([1]StringTable!$B$1,[1]StringTable!$1:$1,0),0),
IFERROR(VLOOKUP(I450,[1]InApkStringTable!$1:$1048576,MATCH([1]InApkStringTable!$B$1,[1]InApkStringTable!$1:$1,0),0),
"스트링없음")))</f>
        <v/>
      </c>
      <c r="L450" t="b">
        <v>0</v>
      </c>
      <c r="M450" t="s">
        <v>24</v>
      </c>
      <c r="N450" t="str">
        <f>IF(ISBLANK(M450),"",IF(ISERROR(VLOOKUP(M450,MapTable!$A:$A,1,0)),"맵없음",""))</f>
        <v/>
      </c>
      <c r="O450">
        <f t="shared" si="25"/>
        <v>1</v>
      </c>
      <c r="Q450">
        <f t="shared" si="26"/>
        <v>1</v>
      </c>
      <c r="R450" t="b">
        <f t="shared" ca="1" si="27"/>
        <v>0</v>
      </c>
      <c r="T450" t="b">
        <f t="shared" ca="1" si="28"/>
        <v>0</v>
      </c>
      <c r="V450" t="str">
        <f>IF(ISBLANK(U450),"",IF(ISERROR(VLOOKUP(U450,MapTable!$A:$A,1,0)),"맵없음",""))</f>
        <v/>
      </c>
      <c r="X450" t="str">
        <f>IF(ISBLANK(W450),"",
IF(ISERROR(FIND(",",W450)),
  IF(ISERROR(VLOOKUP(W450,MapTable!$A:$A,1,0)),"맵없음",
  ""),
IF(ISERROR(FIND(",",W450,FIND(",",W450)+1)),
  IF(OR(ISERROR(VLOOKUP(LEFT(W450,FIND(",",W450)-1),MapTable!$A:$A,1,0)),ISERROR(VLOOKUP(TRIM(MID(W450,FIND(",",W450)+1,999)),MapTable!$A:$A,1,0))),"맵없음",
  ""),
IF(ISERROR(FIND(",",W450,FIND(",",W450,FIND(",",W450)+1)+1)),
  IF(OR(ISERROR(VLOOKUP(LEFT(W450,FIND(",",W450)-1),MapTable!$A:$A,1,0)),ISERROR(VLOOKUP(TRIM(MID(W450,FIND(",",W450)+1,FIND(",",W450,FIND(",",W450)+1)-FIND(",",W450)-1)),MapTable!$A:$A,1,0)),ISERROR(VLOOKUP(TRIM(MID(W450,FIND(",",W450,FIND(",",W450)+1)+1,999)),MapTable!$A:$A,1,0))),"맵없음",
  ""),
IF(ISERROR(FIND(",",W450,FIND(",",W450,FIND(",",W450,FIND(",",W450)+1)+1)+1)),
  IF(OR(ISERROR(VLOOKUP(LEFT(W450,FIND(",",W450)-1),MapTable!$A:$A,1,0)),ISERROR(VLOOKUP(TRIM(MID(W450,FIND(",",W450)+1,FIND(",",W450,FIND(",",W450)+1)-FIND(",",W450)-1)),MapTable!$A:$A,1,0)),ISERROR(VLOOKUP(TRIM(MID(W450,FIND(",",W450,FIND(",",W450)+1)+1,FIND(",",W450,FIND(",",W450,FIND(",",W450)+1)+1)-FIND(",",W450,FIND(",",W450)+1)-1)),MapTable!$A:$A,1,0)),ISERROR(VLOOKUP(TRIM(MID(W450,FIND(",",W450,FIND(",",W450,FIND(",",W450)+1)+1)+1,999)),MapTable!$A:$A,1,0))),"맵없음",
  ""),
)))))</f>
        <v/>
      </c>
      <c r="AC450" t="str">
        <f>IF(ISBLANK(AB450),"",IF(ISERROR(VLOOKUP(AB450,[3]DropTable!$A:$A,1,0)),"드랍없음",""))</f>
        <v/>
      </c>
      <c r="AE450" t="str">
        <f>IF(ISBLANK(AD450),"",IF(ISERROR(VLOOKUP(AD450,[3]DropTable!$A:$A,1,0)),"드랍없음",""))</f>
        <v/>
      </c>
      <c r="AG450">
        <v>9.8000000000000007</v>
      </c>
      <c r="AH450">
        <v>1</v>
      </c>
    </row>
    <row r="451" spans="1:34" x14ac:dyDescent="0.3">
      <c r="A451">
        <v>10</v>
      </c>
      <c r="B451">
        <v>3</v>
      </c>
      <c r="C451">
        <f>IF(OR($L451=TRUE,$A451=0,MOD($A451,ChapterTable!$S$20)&lt;&gt;0),
MAX(0,INT(($B451+ChapterTable!$Q$26+VLOOKUP(SUBSTITUTE(C$1,"성장단계","")&amp;"단계오프셋",ChapterTable!$S:$T,2,0))/ChapterTable!$Q$23)),
MAX(0,INT(($B451+ChapterTable!$S$26+VLOOKUP(SUBSTITUTE(C$1,"성장단계","")&amp;"보스단계오프셋",ChapterTable!$S:$T,2,0))/ChapterTable!$S$23)))</f>
        <v>0</v>
      </c>
      <c r="D451">
        <f>IF(OR($L451=TRUE,$A451=0,MOD($A451,ChapterTable!$S$20)&lt;&gt;0),
MAX(0,INT(($B451+ChapterTable!$Q$26+VLOOKUP(SUBSTITUTE(D$1,"성장단계","")&amp;"단계오프셋",ChapterTable!$S:$T,2,0))/ChapterTable!$Q$23)),
MAX(0,INT(($B451+ChapterTable!$S$26+VLOOKUP(SUBSTITUTE(D$1,"성장단계","")&amp;"보스단계오프셋",ChapterTable!$S:$T,2,0))/ChapterTable!$S$23)))</f>
        <v>0</v>
      </c>
      <c r="E451" s="1">
        <f ca="1">IF(AND($A451=0,$B451=1),
    VLOOKUP(1,ChapterTable!$1:$1048576,MATCH("최종"&amp;SUBSTITUTE(SUBSTITUTE(E$1,"standard",""),"|Float",""),ChapterTable!$1:$1,0),0)*ChapterTable!$Q$17,
  IF(AND($A451=0,$B451=0),
    E452,
  IF($B451=0,
    VLOOKUP($A451,ChapterTable!$1:$1048576,MATCH("최종"&amp;SUBSTITUTE(SUBSTITUTE(E$1,"standard",""),"|Float",""),ChapterTable!$1:$1,0),0),
  IF($B451=1,
    IF($L451=FALSE,
      VLOOKUP($A451,ChapterTable!$1:$1048576,MATCH("최종"&amp;SUBSTITUTE(SUBSTITUTE(E$1,"standard",""),"|Float",""),ChapterTable!$1:$1,0),0),
      VLOOKUP($A451-ChapterTable!$Q$11,ChapterTable!$1:$1048576,MATCH("최종"&amp;SUBSTITUTE(SUBSTITUTE(E$1,"standard",""),"|Float",""),ChapterTable!$1:$1,0),0)*ChapterTable!$Q$14
    ),
  OFFSET(E451,-$B451+IF($L451,1,0),0)*
    (VLOOKUP(SUBSTITUTE(SUBSTITUTE(E$1,"standard",""),"|Float","")&amp;"인게임누적곱배수",ChapterTable!$S:$T,2,0)^C451
    +VLOOKUP(SUBSTITUTE(SUBSTITUTE(E$1,"standard",""),"|Float","")&amp;"인게임누적합배수",ChapterTable!$S:$T,2,0)*C451)
  )
  )
  )
)</f>
        <v>6919.8046875</v>
      </c>
      <c r="F451" s="1">
        <f ca="1">IF(AND($A451=0,$B451=1),
    VLOOKUP(1,ChapterTable!$1:$1048576,MATCH("최종"&amp;SUBSTITUTE(SUBSTITUTE(F$1,"standard",""),"|Float",""),ChapterTable!$1:$1,0),0)*ChapterTable!$Q$17,
  IF(AND($A451=0,$B451=0),
    F452,
  IF($B451=0,
    VLOOKUP($A451,ChapterTable!$1:$1048576,MATCH("최종"&amp;SUBSTITUTE(SUBSTITUTE(F$1,"standard",""),"|Float",""),ChapterTable!$1:$1,0),0),
  IF($B451=1,
    IF($L451=FALSE,
      VLOOKUP($A451,ChapterTable!$1:$1048576,MATCH("최종"&amp;SUBSTITUTE(SUBSTITUTE(F$1,"standard",""),"|Float",""),ChapterTable!$1:$1,0),0),
      VLOOKUP($A451-ChapterTable!$Q$11,ChapterTable!$1:$1048576,MATCH("최종"&amp;SUBSTITUTE(SUBSTITUTE(F$1,"standard",""),"|Float",""),ChapterTable!$1:$1,0),0)*ChapterTable!$Q$14
    ),
  OFFSET(F451,-$B451+IF($L451,1,0),0)*
    (VLOOKUP(SUBSTITUTE(SUBSTITUTE(F$1,"standard",""),"|Float","")&amp;"인게임누적곱배수",ChapterTable!$S:$T,2,0)^D451
    +VLOOKUP(SUBSTITUTE(SUBSTITUTE(F$1,"standard",""),"|Float","")&amp;"인게임누적합배수",ChapterTable!$S:$T,2,0)*D451)
  )
  )
  )
)</f>
        <v>3844.3359375</v>
      </c>
      <c r="G451" t="s">
        <v>76</v>
      </c>
      <c r="J451" t="str">
        <f>IF(ISBLANK(I451),"",
IFERROR(VLOOKUP(I451,[1]StringTable!$1:$1048576,MATCH([1]StringTable!$B$1,[1]StringTable!$1:$1,0),0),
IFERROR(VLOOKUP(I451,[1]InApkStringTable!$1:$1048576,MATCH([1]InApkStringTable!$B$1,[1]InApkStringTable!$1:$1,0),0),
"스트링없음")))</f>
        <v/>
      </c>
      <c r="L451" t="b">
        <v>0</v>
      </c>
      <c r="M451" t="s">
        <v>24</v>
      </c>
      <c r="N451" t="str">
        <f>IF(ISBLANK(M451),"",IF(ISERROR(VLOOKUP(M451,MapTable!$A:$A,1,0)),"맵없음",""))</f>
        <v/>
      </c>
      <c r="O451">
        <f t="shared" ref="O451:O514" si="29">IF(B451=0,0,
  IF(AND(L451=FALSE,A451&lt;&gt;0,MOD(A451,7)=0),21,
  IF(MOD(B451,10)=0,21,
  IF(MOD(B451,10)=5,11,
  IF(MOD(B451,10)=9,INT(B451/10)+91,
  INT(B451/10+1))))))</f>
        <v>1</v>
      </c>
      <c r="Q451">
        <f t="shared" ref="Q451:Q514" si="30">IF(ISBLANK(P451),O451,P451)</f>
        <v>1</v>
      </c>
      <c r="R451" t="b">
        <f t="shared" ref="R451:R514" ca="1" si="31">IF(OR(B451=0,OFFSET(B451,1,0)=0),FALSE,
IF(OFFSET(O451,1,0)=21,TRUE,FALSE))</f>
        <v>0</v>
      </c>
      <c r="T451" t="b">
        <f t="shared" ref="T451:T514" ca="1" si="32">IF(ISBLANK(S451),R451,S451)</f>
        <v>0</v>
      </c>
      <c r="V451" t="str">
        <f>IF(ISBLANK(U451),"",IF(ISERROR(VLOOKUP(U451,MapTable!$A:$A,1,0)),"맵없음",""))</f>
        <v/>
      </c>
      <c r="X451" t="str">
        <f>IF(ISBLANK(W451),"",
IF(ISERROR(FIND(",",W451)),
  IF(ISERROR(VLOOKUP(W451,MapTable!$A:$A,1,0)),"맵없음",
  ""),
IF(ISERROR(FIND(",",W451,FIND(",",W451)+1)),
  IF(OR(ISERROR(VLOOKUP(LEFT(W451,FIND(",",W451)-1),MapTable!$A:$A,1,0)),ISERROR(VLOOKUP(TRIM(MID(W451,FIND(",",W451)+1,999)),MapTable!$A:$A,1,0))),"맵없음",
  ""),
IF(ISERROR(FIND(",",W451,FIND(",",W451,FIND(",",W451)+1)+1)),
  IF(OR(ISERROR(VLOOKUP(LEFT(W451,FIND(",",W451)-1),MapTable!$A:$A,1,0)),ISERROR(VLOOKUP(TRIM(MID(W451,FIND(",",W451)+1,FIND(",",W451,FIND(",",W451)+1)-FIND(",",W451)-1)),MapTable!$A:$A,1,0)),ISERROR(VLOOKUP(TRIM(MID(W451,FIND(",",W451,FIND(",",W451)+1)+1,999)),MapTable!$A:$A,1,0))),"맵없음",
  ""),
IF(ISERROR(FIND(",",W451,FIND(",",W451,FIND(",",W451,FIND(",",W451)+1)+1)+1)),
  IF(OR(ISERROR(VLOOKUP(LEFT(W451,FIND(",",W451)-1),MapTable!$A:$A,1,0)),ISERROR(VLOOKUP(TRIM(MID(W451,FIND(",",W451)+1,FIND(",",W451,FIND(",",W451)+1)-FIND(",",W451)-1)),MapTable!$A:$A,1,0)),ISERROR(VLOOKUP(TRIM(MID(W451,FIND(",",W451,FIND(",",W451)+1)+1,FIND(",",W451,FIND(",",W451,FIND(",",W451)+1)+1)-FIND(",",W451,FIND(",",W451)+1)-1)),MapTable!$A:$A,1,0)),ISERROR(VLOOKUP(TRIM(MID(W451,FIND(",",W451,FIND(",",W451,FIND(",",W451)+1)+1)+1,999)),MapTable!$A:$A,1,0))),"맵없음",
  ""),
)))))</f>
        <v/>
      </c>
      <c r="AC451" t="str">
        <f>IF(ISBLANK(AB451),"",IF(ISERROR(VLOOKUP(AB451,[3]DropTable!$A:$A,1,0)),"드랍없음",""))</f>
        <v/>
      </c>
      <c r="AE451" t="str">
        <f>IF(ISBLANK(AD451),"",IF(ISERROR(VLOOKUP(AD451,[3]DropTable!$A:$A,1,0)),"드랍없음",""))</f>
        <v/>
      </c>
      <c r="AG451">
        <v>9.8000000000000007</v>
      </c>
      <c r="AH451">
        <v>1</v>
      </c>
    </row>
    <row r="452" spans="1:34" x14ac:dyDescent="0.3">
      <c r="A452">
        <v>10</v>
      </c>
      <c r="B452">
        <v>4</v>
      </c>
      <c r="C452">
        <f>IF(OR($L452=TRUE,$A452=0,MOD($A452,ChapterTable!$S$20)&lt;&gt;0),
MAX(0,INT(($B452+ChapterTable!$Q$26+VLOOKUP(SUBSTITUTE(C$1,"성장단계","")&amp;"단계오프셋",ChapterTable!$S:$T,2,0))/ChapterTable!$Q$23)),
MAX(0,INT(($B452+ChapterTable!$S$26+VLOOKUP(SUBSTITUTE(C$1,"성장단계","")&amp;"보스단계오프셋",ChapterTable!$S:$T,2,0))/ChapterTable!$S$23)))</f>
        <v>0</v>
      </c>
      <c r="D452">
        <f>IF(OR($L452=TRUE,$A452=0,MOD($A452,ChapterTable!$S$20)&lt;&gt;0),
MAX(0,INT(($B452+ChapterTable!$Q$26+VLOOKUP(SUBSTITUTE(D$1,"성장단계","")&amp;"단계오프셋",ChapterTable!$S:$T,2,0))/ChapterTable!$Q$23)),
MAX(0,INT(($B452+ChapterTable!$S$26+VLOOKUP(SUBSTITUTE(D$1,"성장단계","")&amp;"보스단계오프셋",ChapterTable!$S:$T,2,0))/ChapterTable!$S$23)))</f>
        <v>0</v>
      </c>
      <c r="E452" s="1">
        <f ca="1">IF(AND($A452=0,$B452=1),
    VLOOKUP(1,ChapterTable!$1:$1048576,MATCH("최종"&amp;SUBSTITUTE(SUBSTITUTE(E$1,"standard",""),"|Float",""),ChapterTable!$1:$1,0),0)*ChapterTable!$Q$17,
  IF(AND($A452=0,$B452=0),
    E453,
  IF($B452=0,
    VLOOKUP($A452,ChapterTable!$1:$1048576,MATCH("최종"&amp;SUBSTITUTE(SUBSTITUTE(E$1,"standard",""),"|Float",""),ChapterTable!$1:$1,0),0),
  IF($B452=1,
    IF($L452=FALSE,
      VLOOKUP($A452,ChapterTable!$1:$1048576,MATCH("최종"&amp;SUBSTITUTE(SUBSTITUTE(E$1,"standard",""),"|Float",""),ChapterTable!$1:$1,0),0),
      VLOOKUP($A452-ChapterTable!$Q$11,ChapterTable!$1:$1048576,MATCH("최종"&amp;SUBSTITUTE(SUBSTITUTE(E$1,"standard",""),"|Float",""),ChapterTable!$1:$1,0),0)*ChapterTable!$Q$14
    ),
  OFFSET(E452,-$B452+IF($L452,1,0),0)*
    (VLOOKUP(SUBSTITUTE(SUBSTITUTE(E$1,"standard",""),"|Float","")&amp;"인게임누적곱배수",ChapterTable!$S:$T,2,0)^C452
    +VLOOKUP(SUBSTITUTE(SUBSTITUTE(E$1,"standard",""),"|Float","")&amp;"인게임누적합배수",ChapterTable!$S:$T,2,0)*C452)
  )
  )
  )
)</f>
        <v>6919.8046875</v>
      </c>
      <c r="F452" s="1">
        <f ca="1">IF(AND($A452=0,$B452=1),
    VLOOKUP(1,ChapterTable!$1:$1048576,MATCH("최종"&amp;SUBSTITUTE(SUBSTITUTE(F$1,"standard",""),"|Float",""),ChapterTable!$1:$1,0),0)*ChapterTable!$Q$17,
  IF(AND($A452=0,$B452=0),
    F453,
  IF($B452=0,
    VLOOKUP($A452,ChapterTable!$1:$1048576,MATCH("최종"&amp;SUBSTITUTE(SUBSTITUTE(F$1,"standard",""),"|Float",""),ChapterTable!$1:$1,0),0),
  IF($B452=1,
    IF($L452=FALSE,
      VLOOKUP($A452,ChapterTable!$1:$1048576,MATCH("최종"&amp;SUBSTITUTE(SUBSTITUTE(F$1,"standard",""),"|Float",""),ChapterTable!$1:$1,0),0),
      VLOOKUP($A452-ChapterTable!$Q$11,ChapterTable!$1:$1048576,MATCH("최종"&amp;SUBSTITUTE(SUBSTITUTE(F$1,"standard",""),"|Float",""),ChapterTable!$1:$1,0),0)*ChapterTable!$Q$14
    ),
  OFFSET(F452,-$B452+IF($L452,1,0),0)*
    (VLOOKUP(SUBSTITUTE(SUBSTITUTE(F$1,"standard",""),"|Float","")&amp;"인게임누적곱배수",ChapterTable!$S:$T,2,0)^D452
    +VLOOKUP(SUBSTITUTE(SUBSTITUTE(F$1,"standard",""),"|Float","")&amp;"인게임누적합배수",ChapterTable!$S:$T,2,0)*D452)
  )
  )
  )
)</f>
        <v>3844.3359375</v>
      </c>
      <c r="G452" t="s">
        <v>76</v>
      </c>
      <c r="J452" t="str">
        <f>IF(ISBLANK(I452),"",
IFERROR(VLOOKUP(I452,[1]StringTable!$1:$1048576,MATCH([1]StringTable!$B$1,[1]StringTable!$1:$1,0),0),
IFERROR(VLOOKUP(I452,[1]InApkStringTable!$1:$1048576,MATCH([1]InApkStringTable!$B$1,[1]InApkStringTable!$1:$1,0),0),
"스트링없음")))</f>
        <v/>
      </c>
      <c r="L452" t="b">
        <v>0</v>
      </c>
      <c r="M452" t="s">
        <v>24</v>
      </c>
      <c r="N452" t="str">
        <f>IF(ISBLANK(M452),"",IF(ISERROR(VLOOKUP(M452,MapTable!$A:$A,1,0)),"맵없음",""))</f>
        <v/>
      </c>
      <c r="O452">
        <f t="shared" si="29"/>
        <v>1</v>
      </c>
      <c r="Q452">
        <f t="shared" si="30"/>
        <v>1</v>
      </c>
      <c r="R452" t="b">
        <f t="shared" ca="1" si="31"/>
        <v>0</v>
      </c>
      <c r="T452" t="b">
        <f t="shared" ca="1" si="32"/>
        <v>0</v>
      </c>
      <c r="V452" t="str">
        <f>IF(ISBLANK(U452),"",IF(ISERROR(VLOOKUP(U452,MapTable!$A:$A,1,0)),"맵없음",""))</f>
        <v/>
      </c>
      <c r="X452" t="str">
        <f>IF(ISBLANK(W452),"",
IF(ISERROR(FIND(",",W452)),
  IF(ISERROR(VLOOKUP(W452,MapTable!$A:$A,1,0)),"맵없음",
  ""),
IF(ISERROR(FIND(",",W452,FIND(",",W452)+1)),
  IF(OR(ISERROR(VLOOKUP(LEFT(W452,FIND(",",W452)-1),MapTable!$A:$A,1,0)),ISERROR(VLOOKUP(TRIM(MID(W452,FIND(",",W452)+1,999)),MapTable!$A:$A,1,0))),"맵없음",
  ""),
IF(ISERROR(FIND(",",W452,FIND(",",W452,FIND(",",W452)+1)+1)),
  IF(OR(ISERROR(VLOOKUP(LEFT(W452,FIND(",",W452)-1),MapTable!$A:$A,1,0)),ISERROR(VLOOKUP(TRIM(MID(W452,FIND(",",W452)+1,FIND(",",W452,FIND(",",W452)+1)-FIND(",",W452)-1)),MapTable!$A:$A,1,0)),ISERROR(VLOOKUP(TRIM(MID(W452,FIND(",",W452,FIND(",",W452)+1)+1,999)),MapTable!$A:$A,1,0))),"맵없음",
  ""),
IF(ISERROR(FIND(",",W452,FIND(",",W452,FIND(",",W452,FIND(",",W452)+1)+1)+1)),
  IF(OR(ISERROR(VLOOKUP(LEFT(W452,FIND(",",W452)-1),MapTable!$A:$A,1,0)),ISERROR(VLOOKUP(TRIM(MID(W452,FIND(",",W452)+1,FIND(",",W452,FIND(",",W452)+1)-FIND(",",W452)-1)),MapTable!$A:$A,1,0)),ISERROR(VLOOKUP(TRIM(MID(W452,FIND(",",W452,FIND(",",W452)+1)+1,FIND(",",W452,FIND(",",W452,FIND(",",W452)+1)+1)-FIND(",",W452,FIND(",",W452)+1)-1)),MapTable!$A:$A,1,0)),ISERROR(VLOOKUP(TRIM(MID(W452,FIND(",",W452,FIND(",",W452,FIND(",",W452)+1)+1)+1,999)),MapTable!$A:$A,1,0))),"맵없음",
  ""),
)))))</f>
        <v/>
      </c>
      <c r="AC452" t="str">
        <f>IF(ISBLANK(AB452),"",IF(ISERROR(VLOOKUP(AB452,[3]DropTable!$A:$A,1,0)),"드랍없음",""))</f>
        <v/>
      </c>
      <c r="AE452" t="str">
        <f>IF(ISBLANK(AD452),"",IF(ISERROR(VLOOKUP(AD452,[3]DropTable!$A:$A,1,0)),"드랍없음",""))</f>
        <v/>
      </c>
      <c r="AG452">
        <v>9.8000000000000007</v>
      </c>
      <c r="AH452">
        <v>1</v>
      </c>
    </row>
    <row r="453" spans="1:34" x14ac:dyDescent="0.3">
      <c r="A453">
        <v>10</v>
      </c>
      <c r="B453">
        <v>5</v>
      </c>
      <c r="C453">
        <f>IF(OR($L453=TRUE,$A453=0,MOD($A453,ChapterTable!$S$20)&lt;&gt;0),
MAX(0,INT(($B453+ChapterTable!$Q$26+VLOOKUP(SUBSTITUTE(C$1,"성장단계","")&amp;"단계오프셋",ChapterTable!$S:$T,2,0))/ChapterTable!$Q$23)),
MAX(0,INT(($B453+ChapterTable!$S$26+VLOOKUP(SUBSTITUTE(C$1,"성장단계","")&amp;"보스단계오프셋",ChapterTable!$S:$T,2,0))/ChapterTable!$S$23)))</f>
        <v>0</v>
      </c>
      <c r="D453">
        <f>IF(OR($L453=TRUE,$A453=0,MOD($A453,ChapterTable!$S$20)&lt;&gt;0),
MAX(0,INT(($B453+ChapterTable!$Q$26+VLOOKUP(SUBSTITUTE(D$1,"성장단계","")&amp;"단계오프셋",ChapterTable!$S:$T,2,0))/ChapterTable!$Q$23)),
MAX(0,INT(($B453+ChapterTable!$S$26+VLOOKUP(SUBSTITUTE(D$1,"성장단계","")&amp;"보스단계오프셋",ChapterTable!$S:$T,2,0))/ChapterTable!$S$23)))</f>
        <v>0</v>
      </c>
      <c r="E453" s="1">
        <f ca="1">IF(AND($A453=0,$B453=1),
    VLOOKUP(1,ChapterTable!$1:$1048576,MATCH("최종"&amp;SUBSTITUTE(SUBSTITUTE(E$1,"standard",""),"|Float",""),ChapterTable!$1:$1,0),0)*ChapterTable!$Q$17,
  IF(AND($A453=0,$B453=0),
    E454,
  IF($B453=0,
    VLOOKUP($A453,ChapterTable!$1:$1048576,MATCH("최종"&amp;SUBSTITUTE(SUBSTITUTE(E$1,"standard",""),"|Float",""),ChapterTable!$1:$1,0),0),
  IF($B453=1,
    IF($L453=FALSE,
      VLOOKUP($A453,ChapterTable!$1:$1048576,MATCH("최종"&amp;SUBSTITUTE(SUBSTITUTE(E$1,"standard",""),"|Float",""),ChapterTable!$1:$1,0),0),
      VLOOKUP($A453-ChapterTable!$Q$11,ChapterTable!$1:$1048576,MATCH("최종"&amp;SUBSTITUTE(SUBSTITUTE(E$1,"standard",""),"|Float",""),ChapterTable!$1:$1,0),0)*ChapterTable!$Q$14
    ),
  OFFSET(E453,-$B453+IF($L453,1,0),0)*
    (VLOOKUP(SUBSTITUTE(SUBSTITUTE(E$1,"standard",""),"|Float","")&amp;"인게임누적곱배수",ChapterTable!$S:$T,2,0)^C453
    +VLOOKUP(SUBSTITUTE(SUBSTITUTE(E$1,"standard",""),"|Float","")&amp;"인게임누적합배수",ChapterTable!$S:$T,2,0)*C453)
  )
  )
  )
)</f>
        <v>6919.8046875</v>
      </c>
      <c r="F453" s="1">
        <f ca="1">IF(AND($A453=0,$B453=1),
    VLOOKUP(1,ChapterTable!$1:$1048576,MATCH("최종"&amp;SUBSTITUTE(SUBSTITUTE(F$1,"standard",""),"|Float",""),ChapterTable!$1:$1,0),0)*ChapterTable!$Q$17,
  IF(AND($A453=0,$B453=0),
    F454,
  IF($B453=0,
    VLOOKUP($A453,ChapterTable!$1:$1048576,MATCH("최종"&amp;SUBSTITUTE(SUBSTITUTE(F$1,"standard",""),"|Float",""),ChapterTable!$1:$1,0),0),
  IF($B453=1,
    IF($L453=FALSE,
      VLOOKUP($A453,ChapterTable!$1:$1048576,MATCH("최종"&amp;SUBSTITUTE(SUBSTITUTE(F$1,"standard",""),"|Float",""),ChapterTable!$1:$1,0),0),
      VLOOKUP($A453-ChapterTable!$Q$11,ChapterTable!$1:$1048576,MATCH("최종"&amp;SUBSTITUTE(SUBSTITUTE(F$1,"standard",""),"|Float",""),ChapterTable!$1:$1,0),0)*ChapterTable!$Q$14
    ),
  OFFSET(F453,-$B453+IF($L453,1,0),0)*
    (VLOOKUP(SUBSTITUTE(SUBSTITUTE(F$1,"standard",""),"|Float","")&amp;"인게임누적곱배수",ChapterTable!$S:$T,2,0)^D453
    +VLOOKUP(SUBSTITUTE(SUBSTITUTE(F$1,"standard",""),"|Float","")&amp;"인게임누적합배수",ChapterTable!$S:$T,2,0)*D453)
  )
  )
  )
)</f>
        <v>3844.3359375</v>
      </c>
      <c r="G453" t="s">
        <v>76</v>
      </c>
      <c r="J453" t="str">
        <f>IF(ISBLANK(I453),"",
IFERROR(VLOOKUP(I453,[1]StringTable!$1:$1048576,MATCH([1]StringTable!$B$1,[1]StringTable!$1:$1,0),0),
IFERROR(VLOOKUP(I453,[1]InApkStringTable!$1:$1048576,MATCH([1]InApkStringTable!$B$1,[1]InApkStringTable!$1:$1,0),0),
"스트링없음")))</f>
        <v/>
      </c>
      <c r="L453" t="b">
        <v>0</v>
      </c>
      <c r="M453" t="s">
        <v>24</v>
      </c>
      <c r="N453" t="str">
        <f>IF(ISBLANK(M453),"",IF(ISERROR(VLOOKUP(M453,MapTable!$A:$A,1,0)),"맵없음",""))</f>
        <v/>
      </c>
      <c r="O453">
        <f t="shared" si="29"/>
        <v>11</v>
      </c>
      <c r="Q453">
        <f t="shared" si="30"/>
        <v>11</v>
      </c>
      <c r="R453" t="b">
        <f t="shared" ca="1" si="31"/>
        <v>0</v>
      </c>
      <c r="T453" t="b">
        <f t="shared" ca="1" si="32"/>
        <v>0</v>
      </c>
      <c r="V453" t="str">
        <f>IF(ISBLANK(U453),"",IF(ISERROR(VLOOKUP(U453,MapTable!$A:$A,1,0)),"맵없음",""))</f>
        <v/>
      </c>
      <c r="X453" t="str">
        <f>IF(ISBLANK(W453),"",
IF(ISERROR(FIND(",",W453)),
  IF(ISERROR(VLOOKUP(W453,MapTable!$A:$A,1,0)),"맵없음",
  ""),
IF(ISERROR(FIND(",",W453,FIND(",",W453)+1)),
  IF(OR(ISERROR(VLOOKUP(LEFT(W453,FIND(",",W453)-1),MapTable!$A:$A,1,0)),ISERROR(VLOOKUP(TRIM(MID(W453,FIND(",",W453)+1,999)),MapTable!$A:$A,1,0))),"맵없음",
  ""),
IF(ISERROR(FIND(",",W453,FIND(",",W453,FIND(",",W453)+1)+1)),
  IF(OR(ISERROR(VLOOKUP(LEFT(W453,FIND(",",W453)-1),MapTable!$A:$A,1,0)),ISERROR(VLOOKUP(TRIM(MID(W453,FIND(",",W453)+1,FIND(",",W453,FIND(",",W453)+1)-FIND(",",W453)-1)),MapTable!$A:$A,1,0)),ISERROR(VLOOKUP(TRIM(MID(W453,FIND(",",W453,FIND(",",W453)+1)+1,999)),MapTable!$A:$A,1,0))),"맵없음",
  ""),
IF(ISERROR(FIND(",",W453,FIND(",",W453,FIND(",",W453,FIND(",",W453)+1)+1)+1)),
  IF(OR(ISERROR(VLOOKUP(LEFT(W453,FIND(",",W453)-1),MapTable!$A:$A,1,0)),ISERROR(VLOOKUP(TRIM(MID(W453,FIND(",",W453)+1,FIND(",",W453,FIND(",",W453)+1)-FIND(",",W453)-1)),MapTable!$A:$A,1,0)),ISERROR(VLOOKUP(TRIM(MID(W453,FIND(",",W453,FIND(",",W453)+1)+1,FIND(",",W453,FIND(",",W453,FIND(",",W453)+1)+1)-FIND(",",W453,FIND(",",W453)+1)-1)),MapTable!$A:$A,1,0)),ISERROR(VLOOKUP(TRIM(MID(W453,FIND(",",W453,FIND(",",W453,FIND(",",W453)+1)+1)+1,999)),MapTable!$A:$A,1,0))),"맵없음",
  ""),
)))))</f>
        <v/>
      </c>
      <c r="AC453" t="str">
        <f>IF(ISBLANK(AB453),"",IF(ISERROR(VLOOKUP(AB453,[3]DropTable!$A:$A,1,0)),"드랍없음",""))</f>
        <v/>
      </c>
      <c r="AE453" t="str">
        <f>IF(ISBLANK(AD453),"",IF(ISERROR(VLOOKUP(AD453,[3]DropTable!$A:$A,1,0)),"드랍없음",""))</f>
        <v/>
      </c>
      <c r="AG453">
        <v>9.8000000000000007</v>
      </c>
      <c r="AH453">
        <v>1</v>
      </c>
    </row>
    <row r="454" spans="1:34" x14ac:dyDescent="0.3">
      <c r="A454">
        <v>10</v>
      </c>
      <c r="B454">
        <v>6</v>
      </c>
      <c r="C454">
        <f>IF(OR($L454=TRUE,$A454=0,MOD($A454,ChapterTable!$S$20)&lt;&gt;0),
MAX(0,INT(($B454+ChapterTable!$Q$26+VLOOKUP(SUBSTITUTE(C$1,"성장단계","")&amp;"단계오프셋",ChapterTable!$S:$T,2,0))/ChapterTable!$Q$23)),
MAX(0,INT(($B454+ChapterTable!$S$26+VLOOKUP(SUBSTITUTE(C$1,"성장단계","")&amp;"보스단계오프셋",ChapterTable!$S:$T,2,0))/ChapterTable!$S$23)))</f>
        <v>1</v>
      </c>
      <c r="D454">
        <f>IF(OR($L454=TRUE,$A454=0,MOD($A454,ChapterTable!$S$20)&lt;&gt;0),
MAX(0,INT(($B454+ChapterTable!$Q$26+VLOOKUP(SUBSTITUTE(D$1,"성장단계","")&amp;"단계오프셋",ChapterTable!$S:$T,2,0))/ChapterTable!$Q$23)),
MAX(0,INT(($B454+ChapterTable!$S$26+VLOOKUP(SUBSTITUTE(D$1,"성장단계","")&amp;"보스단계오프셋",ChapterTable!$S:$T,2,0))/ChapterTable!$S$23)))</f>
        <v>0</v>
      </c>
      <c r="E454" s="1">
        <f ca="1">IF(AND($A454=0,$B454=1),
    VLOOKUP(1,ChapterTable!$1:$1048576,MATCH("최종"&amp;SUBSTITUTE(SUBSTITUTE(E$1,"standard",""),"|Float",""),ChapterTable!$1:$1,0),0)*ChapterTable!$Q$17,
  IF(AND($A454=0,$B454=0),
    E455,
  IF($B454=0,
    VLOOKUP($A454,ChapterTable!$1:$1048576,MATCH("최종"&amp;SUBSTITUTE(SUBSTITUTE(E$1,"standard",""),"|Float",""),ChapterTable!$1:$1,0),0),
  IF($B454=1,
    IF($L454=FALSE,
      VLOOKUP($A454,ChapterTable!$1:$1048576,MATCH("최종"&amp;SUBSTITUTE(SUBSTITUTE(E$1,"standard",""),"|Float",""),ChapterTable!$1:$1,0),0),
      VLOOKUP($A454-ChapterTable!$Q$11,ChapterTable!$1:$1048576,MATCH("최종"&amp;SUBSTITUTE(SUBSTITUTE(E$1,"standard",""),"|Float",""),ChapterTable!$1:$1,0),0)*ChapterTable!$Q$14
    ),
  OFFSET(E454,-$B454+IF($L454,1,0),0)*
    (VLOOKUP(SUBSTITUTE(SUBSTITUTE(E$1,"standard",""),"|Float","")&amp;"인게임누적곱배수",ChapterTable!$S:$T,2,0)^C454
    +VLOOKUP(SUBSTITUTE(SUBSTITUTE(E$1,"standard",""),"|Float","")&amp;"인게임누적합배수",ChapterTable!$S:$T,2,0)*C454)
  )
  )
  )
)</f>
        <v>9341.736328125</v>
      </c>
      <c r="F454" s="1">
        <f ca="1">IF(AND($A454=0,$B454=1),
    VLOOKUP(1,ChapterTable!$1:$1048576,MATCH("최종"&amp;SUBSTITUTE(SUBSTITUTE(F$1,"standard",""),"|Float",""),ChapterTable!$1:$1,0),0)*ChapterTable!$Q$17,
  IF(AND($A454=0,$B454=0),
    F455,
  IF($B454=0,
    VLOOKUP($A454,ChapterTable!$1:$1048576,MATCH("최종"&amp;SUBSTITUTE(SUBSTITUTE(F$1,"standard",""),"|Float",""),ChapterTable!$1:$1,0),0),
  IF($B454=1,
    IF($L454=FALSE,
      VLOOKUP($A454,ChapterTable!$1:$1048576,MATCH("최종"&amp;SUBSTITUTE(SUBSTITUTE(F$1,"standard",""),"|Float",""),ChapterTable!$1:$1,0),0),
      VLOOKUP($A454-ChapterTable!$Q$11,ChapterTable!$1:$1048576,MATCH("최종"&amp;SUBSTITUTE(SUBSTITUTE(F$1,"standard",""),"|Float",""),ChapterTable!$1:$1,0),0)*ChapterTable!$Q$14
    ),
  OFFSET(F454,-$B454+IF($L454,1,0),0)*
    (VLOOKUP(SUBSTITUTE(SUBSTITUTE(F$1,"standard",""),"|Float","")&amp;"인게임누적곱배수",ChapterTable!$S:$T,2,0)^D454
    +VLOOKUP(SUBSTITUTE(SUBSTITUTE(F$1,"standard",""),"|Float","")&amp;"인게임누적합배수",ChapterTable!$S:$T,2,0)*D454)
  )
  )
  )
)</f>
        <v>3844.3359375</v>
      </c>
      <c r="G454" t="s">
        <v>76</v>
      </c>
      <c r="J454" t="str">
        <f>IF(ISBLANK(I454),"",
IFERROR(VLOOKUP(I454,[1]StringTable!$1:$1048576,MATCH([1]StringTable!$B$1,[1]StringTable!$1:$1,0),0),
IFERROR(VLOOKUP(I454,[1]InApkStringTable!$1:$1048576,MATCH([1]InApkStringTable!$B$1,[1]InApkStringTable!$1:$1,0),0),
"스트링없음")))</f>
        <v/>
      </c>
      <c r="L454" t="b">
        <v>0</v>
      </c>
      <c r="M454" t="s">
        <v>24</v>
      </c>
      <c r="N454" t="str">
        <f>IF(ISBLANK(M454),"",IF(ISERROR(VLOOKUP(M454,MapTable!$A:$A,1,0)),"맵없음",""))</f>
        <v/>
      </c>
      <c r="O454">
        <f t="shared" si="29"/>
        <v>1</v>
      </c>
      <c r="Q454">
        <f t="shared" si="30"/>
        <v>1</v>
      </c>
      <c r="R454" t="b">
        <f t="shared" ca="1" si="31"/>
        <v>0</v>
      </c>
      <c r="T454" t="b">
        <f t="shared" ca="1" si="32"/>
        <v>0</v>
      </c>
      <c r="V454" t="str">
        <f>IF(ISBLANK(U454),"",IF(ISERROR(VLOOKUP(U454,MapTable!$A:$A,1,0)),"맵없음",""))</f>
        <v/>
      </c>
      <c r="X454" t="str">
        <f>IF(ISBLANK(W454),"",
IF(ISERROR(FIND(",",W454)),
  IF(ISERROR(VLOOKUP(W454,MapTable!$A:$A,1,0)),"맵없음",
  ""),
IF(ISERROR(FIND(",",W454,FIND(",",W454)+1)),
  IF(OR(ISERROR(VLOOKUP(LEFT(W454,FIND(",",W454)-1),MapTable!$A:$A,1,0)),ISERROR(VLOOKUP(TRIM(MID(W454,FIND(",",W454)+1,999)),MapTable!$A:$A,1,0))),"맵없음",
  ""),
IF(ISERROR(FIND(",",W454,FIND(",",W454,FIND(",",W454)+1)+1)),
  IF(OR(ISERROR(VLOOKUP(LEFT(W454,FIND(",",W454)-1),MapTable!$A:$A,1,0)),ISERROR(VLOOKUP(TRIM(MID(W454,FIND(",",W454)+1,FIND(",",W454,FIND(",",W454)+1)-FIND(",",W454)-1)),MapTable!$A:$A,1,0)),ISERROR(VLOOKUP(TRIM(MID(W454,FIND(",",W454,FIND(",",W454)+1)+1,999)),MapTable!$A:$A,1,0))),"맵없음",
  ""),
IF(ISERROR(FIND(",",W454,FIND(",",W454,FIND(",",W454,FIND(",",W454)+1)+1)+1)),
  IF(OR(ISERROR(VLOOKUP(LEFT(W454,FIND(",",W454)-1),MapTable!$A:$A,1,0)),ISERROR(VLOOKUP(TRIM(MID(W454,FIND(",",W454)+1,FIND(",",W454,FIND(",",W454)+1)-FIND(",",W454)-1)),MapTable!$A:$A,1,0)),ISERROR(VLOOKUP(TRIM(MID(W454,FIND(",",W454,FIND(",",W454)+1)+1,FIND(",",W454,FIND(",",W454,FIND(",",W454)+1)+1)-FIND(",",W454,FIND(",",W454)+1)-1)),MapTable!$A:$A,1,0)),ISERROR(VLOOKUP(TRIM(MID(W454,FIND(",",W454,FIND(",",W454,FIND(",",W454)+1)+1)+1,999)),MapTable!$A:$A,1,0))),"맵없음",
  ""),
)))))</f>
        <v/>
      </c>
      <c r="AC454" t="str">
        <f>IF(ISBLANK(AB454),"",IF(ISERROR(VLOOKUP(AB454,[3]DropTable!$A:$A,1,0)),"드랍없음",""))</f>
        <v/>
      </c>
      <c r="AE454" t="str">
        <f>IF(ISBLANK(AD454),"",IF(ISERROR(VLOOKUP(AD454,[3]DropTable!$A:$A,1,0)),"드랍없음",""))</f>
        <v/>
      </c>
      <c r="AG454">
        <v>9.8000000000000007</v>
      </c>
      <c r="AH454">
        <v>1</v>
      </c>
    </row>
    <row r="455" spans="1:34" x14ac:dyDescent="0.3">
      <c r="A455">
        <v>10</v>
      </c>
      <c r="B455">
        <v>7</v>
      </c>
      <c r="C455">
        <f>IF(OR($L455=TRUE,$A455=0,MOD($A455,ChapterTable!$S$20)&lt;&gt;0),
MAX(0,INT(($B455+ChapterTable!$Q$26+VLOOKUP(SUBSTITUTE(C$1,"성장단계","")&amp;"단계오프셋",ChapterTable!$S:$T,2,0))/ChapterTable!$Q$23)),
MAX(0,INT(($B455+ChapterTable!$S$26+VLOOKUP(SUBSTITUTE(C$1,"성장단계","")&amp;"보스단계오프셋",ChapterTable!$S:$T,2,0))/ChapterTable!$S$23)))</f>
        <v>1</v>
      </c>
      <c r="D455">
        <f>IF(OR($L455=TRUE,$A455=0,MOD($A455,ChapterTable!$S$20)&lt;&gt;0),
MAX(0,INT(($B455+ChapterTable!$Q$26+VLOOKUP(SUBSTITUTE(D$1,"성장단계","")&amp;"단계오프셋",ChapterTable!$S:$T,2,0))/ChapterTable!$Q$23)),
MAX(0,INT(($B455+ChapterTable!$S$26+VLOOKUP(SUBSTITUTE(D$1,"성장단계","")&amp;"보스단계오프셋",ChapterTable!$S:$T,2,0))/ChapterTable!$S$23)))</f>
        <v>0</v>
      </c>
      <c r="E455" s="1">
        <f ca="1">IF(AND($A455=0,$B455=1),
    VLOOKUP(1,ChapterTable!$1:$1048576,MATCH("최종"&amp;SUBSTITUTE(SUBSTITUTE(E$1,"standard",""),"|Float",""),ChapterTable!$1:$1,0),0)*ChapterTable!$Q$17,
  IF(AND($A455=0,$B455=0),
    E456,
  IF($B455=0,
    VLOOKUP($A455,ChapterTable!$1:$1048576,MATCH("최종"&amp;SUBSTITUTE(SUBSTITUTE(E$1,"standard",""),"|Float",""),ChapterTable!$1:$1,0),0),
  IF($B455=1,
    IF($L455=FALSE,
      VLOOKUP($A455,ChapterTable!$1:$1048576,MATCH("최종"&amp;SUBSTITUTE(SUBSTITUTE(E$1,"standard",""),"|Float",""),ChapterTable!$1:$1,0),0),
      VLOOKUP($A455-ChapterTable!$Q$11,ChapterTable!$1:$1048576,MATCH("최종"&amp;SUBSTITUTE(SUBSTITUTE(E$1,"standard",""),"|Float",""),ChapterTable!$1:$1,0),0)*ChapterTable!$Q$14
    ),
  OFFSET(E455,-$B455+IF($L455,1,0),0)*
    (VLOOKUP(SUBSTITUTE(SUBSTITUTE(E$1,"standard",""),"|Float","")&amp;"인게임누적곱배수",ChapterTable!$S:$T,2,0)^C455
    +VLOOKUP(SUBSTITUTE(SUBSTITUTE(E$1,"standard",""),"|Float","")&amp;"인게임누적합배수",ChapterTable!$S:$T,2,0)*C455)
  )
  )
  )
)</f>
        <v>9341.736328125</v>
      </c>
      <c r="F455" s="1">
        <f ca="1">IF(AND($A455=0,$B455=1),
    VLOOKUP(1,ChapterTable!$1:$1048576,MATCH("최종"&amp;SUBSTITUTE(SUBSTITUTE(F$1,"standard",""),"|Float",""),ChapterTable!$1:$1,0),0)*ChapterTable!$Q$17,
  IF(AND($A455=0,$B455=0),
    F456,
  IF($B455=0,
    VLOOKUP($A455,ChapterTable!$1:$1048576,MATCH("최종"&amp;SUBSTITUTE(SUBSTITUTE(F$1,"standard",""),"|Float",""),ChapterTable!$1:$1,0),0),
  IF($B455=1,
    IF($L455=FALSE,
      VLOOKUP($A455,ChapterTable!$1:$1048576,MATCH("최종"&amp;SUBSTITUTE(SUBSTITUTE(F$1,"standard",""),"|Float",""),ChapterTable!$1:$1,0),0),
      VLOOKUP($A455-ChapterTable!$Q$11,ChapterTable!$1:$1048576,MATCH("최종"&amp;SUBSTITUTE(SUBSTITUTE(F$1,"standard",""),"|Float",""),ChapterTable!$1:$1,0),0)*ChapterTable!$Q$14
    ),
  OFFSET(F455,-$B455+IF($L455,1,0),0)*
    (VLOOKUP(SUBSTITUTE(SUBSTITUTE(F$1,"standard",""),"|Float","")&amp;"인게임누적곱배수",ChapterTable!$S:$T,2,0)^D455
    +VLOOKUP(SUBSTITUTE(SUBSTITUTE(F$1,"standard",""),"|Float","")&amp;"인게임누적합배수",ChapterTable!$S:$T,2,0)*D455)
  )
  )
  )
)</f>
        <v>3844.3359375</v>
      </c>
      <c r="G455" t="s">
        <v>76</v>
      </c>
      <c r="J455" t="str">
        <f>IF(ISBLANK(I455),"",
IFERROR(VLOOKUP(I455,[1]StringTable!$1:$1048576,MATCH([1]StringTable!$B$1,[1]StringTable!$1:$1,0),0),
IFERROR(VLOOKUP(I455,[1]InApkStringTable!$1:$1048576,MATCH([1]InApkStringTable!$B$1,[1]InApkStringTable!$1:$1,0),0),
"스트링없음")))</f>
        <v/>
      </c>
      <c r="L455" t="b">
        <v>0</v>
      </c>
      <c r="M455" t="s">
        <v>24</v>
      </c>
      <c r="N455" t="str">
        <f>IF(ISBLANK(M455),"",IF(ISERROR(VLOOKUP(M455,MapTable!$A:$A,1,0)),"맵없음",""))</f>
        <v/>
      </c>
      <c r="O455">
        <f t="shared" si="29"/>
        <v>1</v>
      </c>
      <c r="Q455">
        <f t="shared" si="30"/>
        <v>1</v>
      </c>
      <c r="R455" t="b">
        <f t="shared" ca="1" si="31"/>
        <v>0</v>
      </c>
      <c r="T455" t="b">
        <f t="shared" ca="1" si="32"/>
        <v>0</v>
      </c>
      <c r="V455" t="str">
        <f>IF(ISBLANK(U455),"",IF(ISERROR(VLOOKUP(U455,MapTable!$A:$A,1,0)),"맵없음",""))</f>
        <v/>
      </c>
      <c r="X455" t="str">
        <f>IF(ISBLANK(W455),"",
IF(ISERROR(FIND(",",W455)),
  IF(ISERROR(VLOOKUP(W455,MapTable!$A:$A,1,0)),"맵없음",
  ""),
IF(ISERROR(FIND(",",W455,FIND(",",W455)+1)),
  IF(OR(ISERROR(VLOOKUP(LEFT(W455,FIND(",",W455)-1),MapTable!$A:$A,1,0)),ISERROR(VLOOKUP(TRIM(MID(W455,FIND(",",W455)+1,999)),MapTable!$A:$A,1,0))),"맵없음",
  ""),
IF(ISERROR(FIND(",",W455,FIND(",",W455,FIND(",",W455)+1)+1)),
  IF(OR(ISERROR(VLOOKUP(LEFT(W455,FIND(",",W455)-1),MapTable!$A:$A,1,0)),ISERROR(VLOOKUP(TRIM(MID(W455,FIND(",",W455)+1,FIND(",",W455,FIND(",",W455)+1)-FIND(",",W455)-1)),MapTable!$A:$A,1,0)),ISERROR(VLOOKUP(TRIM(MID(W455,FIND(",",W455,FIND(",",W455)+1)+1,999)),MapTable!$A:$A,1,0))),"맵없음",
  ""),
IF(ISERROR(FIND(",",W455,FIND(",",W455,FIND(",",W455,FIND(",",W455)+1)+1)+1)),
  IF(OR(ISERROR(VLOOKUP(LEFT(W455,FIND(",",W455)-1),MapTable!$A:$A,1,0)),ISERROR(VLOOKUP(TRIM(MID(W455,FIND(",",W455)+1,FIND(",",W455,FIND(",",W455)+1)-FIND(",",W455)-1)),MapTable!$A:$A,1,0)),ISERROR(VLOOKUP(TRIM(MID(W455,FIND(",",W455,FIND(",",W455)+1)+1,FIND(",",W455,FIND(",",W455,FIND(",",W455)+1)+1)-FIND(",",W455,FIND(",",W455)+1)-1)),MapTable!$A:$A,1,0)),ISERROR(VLOOKUP(TRIM(MID(W455,FIND(",",W455,FIND(",",W455,FIND(",",W455)+1)+1)+1,999)),MapTable!$A:$A,1,0))),"맵없음",
  ""),
)))))</f>
        <v/>
      </c>
      <c r="AC455" t="str">
        <f>IF(ISBLANK(AB455),"",IF(ISERROR(VLOOKUP(AB455,[3]DropTable!$A:$A,1,0)),"드랍없음",""))</f>
        <v/>
      </c>
      <c r="AE455" t="str">
        <f>IF(ISBLANK(AD455),"",IF(ISERROR(VLOOKUP(AD455,[3]DropTable!$A:$A,1,0)),"드랍없음",""))</f>
        <v/>
      </c>
      <c r="AG455">
        <v>9.8000000000000007</v>
      </c>
      <c r="AH455">
        <v>1</v>
      </c>
    </row>
    <row r="456" spans="1:34" x14ac:dyDescent="0.3">
      <c r="A456">
        <v>10</v>
      </c>
      <c r="B456">
        <v>8</v>
      </c>
      <c r="C456">
        <f>IF(OR($L456=TRUE,$A456=0,MOD($A456,ChapterTable!$S$20)&lt;&gt;0),
MAX(0,INT(($B456+ChapterTable!$Q$26+VLOOKUP(SUBSTITUTE(C$1,"성장단계","")&amp;"단계오프셋",ChapterTable!$S:$T,2,0))/ChapterTable!$Q$23)),
MAX(0,INT(($B456+ChapterTable!$S$26+VLOOKUP(SUBSTITUTE(C$1,"성장단계","")&amp;"보스단계오프셋",ChapterTable!$S:$T,2,0))/ChapterTable!$S$23)))</f>
        <v>1</v>
      </c>
      <c r="D456">
        <f>IF(OR($L456=TRUE,$A456=0,MOD($A456,ChapterTable!$S$20)&lt;&gt;0),
MAX(0,INT(($B456+ChapterTable!$Q$26+VLOOKUP(SUBSTITUTE(D$1,"성장단계","")&amp;"단계오프셋",ChapterTable!$S:$T,2,0))/ChapterTable!$Q$23)),
MAX(0,INT(($B456+ChapterTable!$S$26+VLOOKUP(SUBSTITUTE(D$1,"성장단계","")&amp;"보스단계오프셋",ChapterTable!$S:$T,2,0))/ChapterTable!$S$23)))</f>
        <v>0</v>
      </c>
      <c r="E456" s="1">
        <f ca="1">IF(AND($A456=0,$B456=1),
    VLOOKUP(1,ChapterTable!$1:$1048576,MATCH("최종"&amp;SUBSTITUTE(SUBSTITUTE(E$1,"standard",""),"|Float",""),ChapterTable!$1:$1,0),0)*ChapterTable!$Q$17,
  IF(AND($A456=0,$B456=0),
    E457,
  IF($B456=0,
    VLOOKUP($A456,ChapterTable!$1:$1048576,MATCH("최종"&amp;SUBSTITUTE(SUBSTITUTE(E$1,"standard",""),"|Float",""),ChapterTable!$1:$1,0),0),
  IF($B456=1,
    IF($L456=FALSE,
      VLOOKUP($A456,ChapterTable!$1:$1048576,MATCH("최종"&amp;SUBSTITUTE(SUBSTITUTE(E$1,"standard",""),"|Float",""),ChapterTable!$1:$1,0),0),
      VLOOKUP($A456-ChapterTable!$Q$11,ChapterTable!$1:$1048576,MATCH("최종"&amp;SUBSTITUTE(SUBSTITUTE(E$1,"standard",""),"|Float",""),ChapterTable!$1:$1,0),0)*ChapterTable!$Q$14
    ),
  OFFSET(E456,-$B456+IF($L456,1,0),0)*
    (VLOOKUP(SUBSTITUTE(SUBSTITUTE(E$1,"standard",""),"|Float","")&amp;"인게임누적곱배수",ChapterTable!$S:$T,2,0)^C456
    +VLOOKUP(SUBSTITUTE(SUBSTITUTE(E$1,"standard",""),"|Float","")&amp;"인게임누적합배수",ChapterTable!$S:$T,2,0)*C456)
  )
  )
  )
)</f>
        <v>9341.736328125</v>
      </c>
      <c r="F456" s="1">
        <f ca="1">IF(AND($A456=0,$B456=1),
    VLOOKUP(1,ChapterTable!$1:$1048576,MATCH("최종"&amp;SUBSTITUTE(SUBSTITUTE(F$1,"standard",""),"|Float",""),ChapterTable!$1:$1,0),0)*ChapterTable!$Q$17,
  IF(AND($A456=0,$B456=0),
    F457,
  IF($B456=0,
    VLOOKUP($A456,ChapterTable!$1:$1048576,MATCH("최종"&amp;SUBSTITUTE(SUBSTITUTE(F$1,"standard",""),"|Float",""),ChapterTable!$1:$1,0),0),
  IF($B456=1,
    IF($L456=FALSE,
      VLOOKUP($A456,ChapterTable!$1:$1048576,MATCH("최종"&amp;SUBSTITUTE(SUBSTITUTE(F$1,"standard",""),"|Float",""),ChapterTable!$1:$1,0),0),
      VLOOKUP($A456-ChapterTable!$Q$11,ChapterTable!$1:$1048576,MATCH("최종"&amp;SUBSTITUTE(SUBSTITUTE(F$1,"standard",""),"|Float",""),ChapterTable!$1:$1,0),0)*ChapterTable!$Q$14
    ),
  OFFSET(F456,-$B456+IF($L456,1,0),0)*
    (VLOOKUP(SUBSTITUTE(SUBSTITUTE(F$1,"standard",""),"|Float","")&amp;"인게임누적곱배수",ChapterTable!$S:$T,2,0)^D456
    +VLOOKUP(SUBSTITUTE(SUBSTITUTE(F$1,"standard",""),"|Float","")&amp;"인게임누적합배수",ChapterTable!$S:$T,2,0)*D456)
  )
  )
  )
)</f>
        <v>3844.3359375</v>
      </c>
      <c r="G456" t="s">
        <v>76</v>
      </c>
      <c r="J456" t="str">
        <f>IF(ISBLANK(I456),"",
IFERROR(VLOOKUP(I456,[1]StringTable!$1:$1048576,MATCH([1]StringTable!$B$1,[1]StringTable!$1:$1,0),0),
IFERROR(VLOOKUP(I456,[1]InApkStringTable!$1:$1048576,MATCH([1]InApkStringTable!$B$1,[1]InApkStringTable!$1:$1,0),0),
"스트링없음")))</f>
        <v/>
      </c>
      <c r="L456" t="b">
        <v>0</v>
      </c>
      <c r="M456" t="s">
        <v>24</v>
      </c>
      <c r="N456" t="str">
        <f>IF(ISBLANK(M456),"",IF(ISERROR(VLOOKUP(M456,MapTable!$A:$A,1,0)),"맵없음",""))</f>
        <v/>
      </c>
      <c r="O456">
        <f t="shared" si="29"/>
        <v>1</v>
      </c>
      <c r="Q456">
        <f t="shared" si="30"/>
        <v>1</v>
      </c>
      <c r="R456" t="b">
        <f t="shared" ca="1" si="31"/>
        <v>0</v>
      </c>
      <c r="T456" t="b">
        <f t="shared" ca="1" si="32"/>
        <v>0</v>
      </c>
      <c r="V456" t="str">
        <f>IF(ISBLANK(U456),"",IF(ISERROR(VLOOKUP(U456,MapTable!$A:$A,1,0)),"맵없음",""))</f>
        <v/>
      </c>
      <c r="X456" t="str">
        <f>IF(ISBLANK(W456),"",
IF(ISERROR(FIND(",",W456)),
  IF(ISERROR(VLOOKUP(W456,MapTable!$A:$A,1,0)),"맵없음",
  ""),
IF(ISERROR(FIND(",",W456,FIND(",",W456)+1)),
  IF(OR(ISERROR(VLOOKUP(LEFT(W456,FIND(",",W456)-1),MapTable!$A:$A,1,0)),ISERROR(VLOOKUP(TRIM(MID(W456,FIND(",",W456)+1,999)),MapTable!$A:$A,1,0))),"맵없음",
  ""),
IF(ISERROR(FIND(",",W456,FIND(",",W456,FIND(",",W456)+1)+1)),
  IF(OR(ISERROR(VLOOKUP(LEFT(W456,FIND(",",W456)-1),MapTable!$A:$A,1,0)),ISERROR(VLOOKUP(TRIM(MID(W456,FIND(",",W456)+1,FIND(",",W456,FIND(",",W456)+1)-FIND(",",W456)-1)),MapTable!$A:$A,1,0)),ISERROR(VLOOKUP(TRIM(MID(W456,FIND(",",W456,FIND(",",W456)+1)+1,999)),MapTable!$A:$A,1,0))),"맵없음",
  ""),
IF(ISERROR(FIND(",",W456,FIND(",",W456,FIND(",",W456,FIND(",",W456)+1)+1)+1)),
  IF(OR(ISERROR(VLOOKUP(LEFT(W456,FIND(",",W456)-1),MapTable!$A:$A,1,0)),ISERROR(VLOOKUP(TRIM(MID(W456,FIND(",",W456)+1,FIND(",",W456,FIND(",",W456)+1)-FIND(",",W456)-1)),MapTable!$A:$A,1,0)),ISERROR(VLOOKUP(TRIM(MID(W456,FIND(",",W456,FIND(",",W456)+1)+1,FIND(",",W456,FIND(",",W456,FIND(",",W456)+1)+1)-FIND(",",W456,FIND(",",W456)+1)-1)),MapTable!$A:$A,1,0)),ISERROR(VLOOKUP(TRIM(MID(W456,FIND(",",W456,FIND(",",W456,FIND(",",W456)+1)+1)+1,999)),MapTable!$A:$A,1,0))),"맵없음",
  ""),
)))))</f>
        <v/>
      </c>
      <c r="AC456" t="str">
        <f>IF(ISBLANK(AB456),"",IF(ISERROR(VLOOKUP(AB456,[3]DropTable!$A:$A,1,0)),"드랍없음",""))</f>
        <v/>
      </c>
      <c r="AE456" t="str">
        <f>IF(ISBLANK(AD456),"",IF(ISERROR(VLOOKUP(AD456,[3]DropTable!$A:$A,1,0)),"드랍없음",""))</f>
        <v/>
      </c>
      <c r="AG456">
        <v>9.8000000000000007</v>
      </c>
      <c r="AH456">
        <v>1</v>
      </c>
    </row>
    <row r="457" spans="1:34" x14ac:dyDescent="0.3">
      <c r="A457">
        <v>10</v>
      </c>
      <c r="B457">
        <v>9</v>
      </c>
      <c r="C457">
        <f>IF(OR($L457=TRUE,$A457=0,MOD($A457,ChapterTable!$S$20)&lt;&gt;0),
MAX(0,INT(($B457+ChapterTable!$Q$26+VLOOKUP(SUBSTITUTE(C$1,"성장단계","")&amp;"단계오프셋",ChapterTable!$S:$T,2,0))/ChapterTable!$Q$23)),
MAX(0,INT(($B457+ChapterTable!$S$26+VLOOKUP(SUBSTITUTE(C$1,"성장단계","")&amp;"보스단계오프셋",ChapterTable!$S:$T,2,0))/ChapterTable!$S$23)))</f>
        <v>1</v>
      </c>
      <c r="D457">
        <f>IF(OR($L457=TRUE,$A457=0,MOD($A457,ChapterTable!$S$20)&lt;&gt;0),
MAX(0,INT(($B457+ChapterTable!$Q$26+VLOOKUP(SUBSTITUTE(D$1,"성장단계","")&amp;"단계오프셋",ChapterTable!$S:$T,2,0))/ChapterTable!$Q$23)),
MAX(0,INT(($B457+ChapterTable!$S$26+VLOOKUP(SUBSTITUTE(D$1,"성장단계","")&amp;"보스단계오프셋",ChapterTable!$S:$T,2,0))/ChapterTable!$S$23)))</f>
        <v>0</v>
      </c>
      <c r="E457" s="1">
        <f ca="1">IF(AND($A457=0,$B457=1),
    VLOOKUP(1,ChapterTable!$1:$1048576,MATCH("최종"&amp;SUBSTITUTE(SUBSTITUTE(E$1,"standard",""),"|Float",""),ChapterTable!$1:$1,0),0)*ChapterTable!$Q$17,
  IF(AND($A457=0,$B457=0),
    E458,
  IF($B457=0,
    VLOOKUP($A457,ChapterTable!$1:$1048576,MATCH("최종"&amp;SUBSTITUTE(SUBSTITUTE(E$1,"standard",""),"|Float",""),ChapterTable!$1:$1,0),0),
  IF($B457=1,
    IF($L457=FALSE,
      VLOOKUP($A457,ChapterTable!$1:$1048576,MATCH("최종"&amp;SUBSTITUTE(SUBSTITUTE(E$1,"standard",""),"|Float",""),ChapterTable!$1:$1,0),0),
      VLOOKUP($A457-ChapterTable!$Q$11,ChapterTable!$1:$1048576,MATCH("최종"&amp;SUBSTITUTE(SUBSTITUTE(E$1,"standard",""),"|Float",""),ChapterTable!$1:$1,0),0)*ChapterTable!$Q$14
    ),
  OFFSET(E457,-$B457+IF($L457,1,0),0)*
    (VLOOKUP(SUBSTITUTE(SUBSTITUTE(E$1,"standard",""),"|Float","")&amp;"인게임누적곱배수",ChapterTable!$S:$T,2,0)^C457
    +VLOOKUP(SUBSTITUTE(SUBSTITUTE(E$1,"standard",""),"|Float","")&amp;"인게임누적합배수",ChapterTable!$S:$T,2,0)*C457)
  )
  )
  )
)</f>
        <v>9341.736328125</v>
      </c>
      <c r="F457" s="1">
        <f ca="1">IF(AND($A457=0,$B457=1),
    VLOOKUP(1,ChapterTable!$1:$1048576,MATCH("최종"&amp;SUBSTITUTE(SUBSTITUTE(F$1,"standard",""),"|Float",""),ChapterTable!$1:$1,0),0)*ChapterTable!$Q$17,
  IF(AND($A457=0,$B457=0),
    F458,
  IF($B457=0,
    VLOOKUP($A457,ChapterTable!$1:$1048576,MATCH("최종"&amp;SUBSTITUTE(SUBSTITUTE(F$1,"standard",""),"|Float",""),ChapterTable!$1:$1,0),0),
  IF($B457=1,
    IF($L457=FALSE,
      VLOOKUP($A457,ChapterTable!$1:$1048576,MATCH("최종"&amp;SUBSTITUTE(SUBSTITUTE(F$1,"standard",""),"|Float",""),ChapterTable!$1:$1,0),0),
      VLOOKUP($A457-ChapterTable!$Q$11,ChapterTable!$1:$1048576,MATCH("최종"&amp;SUBSTITUTE(SUBSTITUTE(F$1,"standard",""),"|Float",""),ChapterTable!$1:$1,0),0)*ChapterTable!$Q$14
    ),
  OFFSET(F457,-$B457+IF($L457,1,0),0)*
    (VLOOKUP(SUBSTITUTE(SUBSTITUTE(F$1,"standard",""),"|Float","")&amp;"인게임누적곱배수",ChapterTable!$S:$T,2,0)^D457
    +VLOOKUP(SUBSTITUTE(SUBSTITUTE(F$1,"standard",""),"|Float","")&amp;"인게임누적합배수",ChapterTable!$S:$T,2,0)*D457)
  )
  )
  )
)</f>
        <v>3844.3359375</v>
      </c>
      <c r="G457" t="s">
        <v>76</v>
      </c>
      <c r="J457" t="str">
        <f>IF(ISBLANK(I457),"",
IFERROR(VLOOKUP(I457,[1]StringTable!$1:$1048576,MATCH([1]StringTable!$B$1,[1]StringTable!$1:$1,0),0),
IFERROR(VLOOKUP(I457,[1]InApkStringTable!$1:$1048576,MATCH([1]InApkStringTable!$B$1,[1]InApkStringTable!$1:$1,0),0),
"스트링없음")))</f>
        <v/>
      </c>
      <c r="L457" t="b">
        <v>0</v>
      </c>
      <c r="M457" t="s">
        <v>24</v>
      </c>
      <c r="N457" t="str">
        <f>IF(ISBLANK(M457),"",IF(ISERROR(VLOOKUP(M457,MapTable!$A:$A,1,0)),"맵없음",""))</f>
        <v/>
      </c>
      <c r="O457">
        <f t="shared" si="29"/>
        <v>91</v>
      </c>
      <c r="Q457">
        <f t="shared" si="30"/>
        <v>91</v>
      </c>
      <c r="R457" t="b">
        <f t="shared" ca="1" si="31"/>
        <v>1</v>
      </c>
      <c r="T457" t="b">
        <f t="shared" ca="1" si="32"/>
        <v>1</v>
      </c>
      <c r="V457" t="str">
        <f>IF(ISBLANK(U457),"",IF(ISERROR(VLOOKUP(U457,MapTable!$A:$A,1,0)),"맵없음",""))</f>
        <v/>
      </c>
      <c r="X457" t="str">
        <f>IF(ISBLANK(W457),"",
IF(ISERROR(FIND(",",W457)),
  IF(ISERROR(VLOOKUP(W457,MapTable!$A:$A,1,0)),"맵없음",
  ""),
IF(ISERROR(FIND(",",W457,FIND(",",W457)+1)),
  IF(OR(ISERROR(VLOOKUP(LEFT(W457,FIND(",",W457)-1),MapTable!$A:$A,1,0)),ISERROR(VLOOKUP(TRIM(MID(W457,FIND(",",W457)+1,999)),MapTable!$A:$A,1,0))),"맵없음",
  ""),
IF(ISERROR(FIND(",",W457,FIND(",",W457,FIND(",",W457)+1)+1)),
  IF(OR(ISERROR(VLOOKUP(LEFT(W457,FIND(",",W457)-1),MapTable!$A:$A,1,0)),ISERROR(VLOOKUP(TRIM(MID(W457,FIND(",",W457)+1,FIND(",",W457,FIND(",",W457)+1)-FIND(",",W457)-1)),MapTable!$A:$A,1,0)),ISERROR(VLOOKUP(TRIM(MID(W457,FIND(",",W457,FIND(",",W457)+1)+1,999)),MapTable!$A:$A,1,0))),"맵없음",
  ""),
IF(ISERROR(FIND(",",W457,FIND(",",W457,FIND(",",W457,FIND(",",W457)+1)+1)+1)),
  IF(OR(ISERROR(VLOOKUP(LEFT(W457,FIND(",",W457)-1),MapTable!$A:$A,1,0)),ISERROR(VLOOKUP(TRIM(MID(W457,FIND(",",W457)+1,FIND(",",W457,FIND(",",W457)+1)-FIND(",",W457)-1)),MapTable!$A:$A,1,0)),ISERROR(VLOOKUP(TRIM(MID(W457,FIND(",",W457,FIND(",",W457)+1)+1,FIND(",",W457,FIND(",",W457,FIND(",",W457)+1)+1)-FIND(",",W457,FIND(",",W457)+1)-1)),MapTable!$A:$A,1,0)),ISERROR(VLOOKUP(TRIM(MID(W457,FIND(",",W457,FIND(",",W457,FIND(",",W457)+1)+1)+1,999)),MapTable!$A:$A,1,0))),"맵없음",
  ""),
)))))</f>
        <v/>
      </c>
      <c r="AC457" t="str">
        <f>IF(ISBLANK(AB457),"",IF(ISERROR(VLOOKUP(AB457,[3]DropTable!$A:$A,1,0)),"드랍없음",""))</f>
        <v/>
      </c>
      <c r="AE457" t="str">
        <f>IF(ISBLANK(AD457),"",IF(ISERROR(VLOOKUP(AD457,[3]DropTable!$A:$A,1,0)),"드랍없음",""))</f>
        <v/>
      </c>
      <c r="AG457">
        <v>9.8000000000000007</v>
      </c>
      <c r="AH457">
        <v>1</v>
      </c>
    </row>
    <row r="458" spans="1:34" x14ac:dyDescent="0.3">
      <c r="A458">
        <v>10</v>
      </c>
      <c r="B458">
        <v>10</v>
      </c>
      <c r="C458">
        <f>IF(OR($L458=TRUE,$A458=0,MOD($A458,ChapterTable!$S$20)&lt;&gt;0),
MAX(0,INT(($B458+ChapterTable!$Q$26+VLOOKUP(SUBSTITUTE(C$1,"성장단계","")&amp;"단계오프셋",ChapterTable!$S:$T,2,0))/ChapterTable!$Q$23)),
MAX(0,INT(($B458+ChapterTable!$S$26+VLOOKUP(SUBSTITUTE(C$1,"성장단계","")&amp;"보스단계오프셋",ChapterTable!$S:$T,2,0))/ChapterTable!$S$23)))</f>
        <v>1</v>
      </c>
      <c r="D458">
        <f>IF(OR($L458=TRUE,$A458=0,MOD($A458,ChapterTable!$S$20)&lt;&gt;0),
MAX(0,INT(($B458+ChapterTable!$Q$26+VLOOKUP(SUBSTITUTE(D$1,"성장단계","")&amp;"단계오프셋",ChapterTable!$S:$T,2,0))/ChapterTable!$Q$23)),
MAX(0,INT(($B458+ChapterTable!$S$26+VLOOKUP(SUBSTITUTE(D$1,"성장단계","")&amp;"보스단계오프셋",ChapterTable!$S:$T,2,0))/ChapterTable!$S$23)))</f>
        <v>0</v>
      </c>
      <c r="E458" s="1">
        <f ca="1">IF(AND($A458=0,$B458=1),
    VLOOKUP(1,ChapterTable!$1:$1048576,MATCH("최종"&amp;SUBSTITUTE(SUBSTITUTE(E$1,"standard",""),"|Float",""),ChapterTable!$1:$1,0),0)*ChapterTable!$Q$17,
  IF(AND($A458=0,$B458=0),
    E459,
  IF($B458=0,
    VLOOKUP($A458,ChapterTable!$1:$1048576,MATCH("최종"&amp;SUBSTITUTE(SUBSTITUTE(E$1,"standard",""),"|Float",""),ChapterTable!$1:$1,0),0),
  IF($B458=1,
    IF($L458=FALSE,
      VLOOKUP($A458,ChapterTable!$1:$1048576,MATCH("최종"&amp;SUBSTITUTE(SUBSTITUTE(E$1,"standard",""),"|Float",""),ChapterTable!$1:$1,0),0),
      VLOOKUP($A458-ChapterTable!$Q$11,ChapterTable!$1:$1048576,MATCH("최종"&amp;SUBSTITUTE(SUBSTITUTE(E$1,"standard",""),"|Float",""),ChapterTable!$1:$1,0),0)*ChapterTable!$Q$14
    ),
  OFFSET(E458,-$B458+IF($L458,1,0),0)*
    (VLOOKUP(SUBSTITUTE(SUBSTITUTE(E$1,"standard",""),"|Float","")&amp;"인게임누적곱배수",ChapterTable!$S:$T,2,0)^C458
    +VLOOKUP(SUBSTITUTE(SUBSTITUTE(E$1,"standard",""),"|Float","")&amp;"인게임누적합배수",ChapterTable!$S:$T,2,0)*C458)
  )
  )
  )
)</f>
        <v>9341.736328125</v>
      </c>
      <c r="F458" s="1">
        <f ca="1">IF(AND($A458=0,$B458=1),
    VLOOKUP(1,ChapterTable!$1:$1048576,MATCH("최종"&amp;SUBSTITUTE(SUBSTITUTE(F$1,"standard",""),"|Float",""),ChapterTable!$1:$1,0),0)*ChapterTable!$Q$17,
  IF(AND($A458=0,$B458=0),
    F459,
  IF($B458=0,
    VLOOKUP($A458,ChapterTable!$1:$1048576,MATCH("최종"&amp;SUBSTITUTE(SUBSTITUTE(F$1,"standard",""),"|Float",""),ChapterTable!$1:$1,0),0),
  IF($B458=1,
    IF($L458=FALSE,
      VLOOKUP($A458,ChapterTable!$1:$1048576,MATCH("최종"&amp;SUBSTITUTE(SUBSTITUTE(F$1,"standard",""),"|Float",""),ChapterTable!$1:$1,0),0),
      VLOOKUP($A458-ChapterTable!$Q$11,ChapterTable!$1:$1048576,MATCH("최종"&amp;SUBSTITUTE(SUBSTITUTE(F$1,"standard",""),"|Float",""),ChapterTable!$1:$1,0),0)*ChapterTable!$Q$14
    ),
  OFFSET(F458,-$B458+IF($L458,1,0),0)*
    (VLOOKUP(SUBSTITUTE(SUBSTITUTE(F$1,"standard",""),"|Float","")&amp;"인게임누적곱배수",ChapterTable!$S:$T,2,0)^D458
    +VLOOKUP(SUBSTITUTE(SUBSTITUTE(F$1,"standard",""),"|Float","")&amp;"인게임누적합배수",ChapterTable!$S:$T,2,0)*D458)
  )
  )
  )
)</f>
        <v>3844.3359375</v>
      </c>
      <c r="G458" t="s">
        <v>76</v>
      </c>
      <c r="J458" t="str">
        <f>IF(ISBLANK(I458),"",
IFERROR(VLOOKUP(I458,[1]StringTable!$1:$1048576,MATCH([1]StringTable!$B$1,[1]StringTable!$1:$1,0),0),
IFERROR(VLOOKUP(I458,[1]InApkStringTable!$1:$1048576,MATCH([1]InApkStringTable!$B$1,[1]InApkStringTable!$1:$1,0),0),
"스트링없음")))</f>
        <v/>
      </c>
      <c r="L458" t="b">
        <v>0</v>
      </c>
      <c r="M458" t="s">
        <v>24</v>
      </c>
      <c r="N458" t="str">
        <f>IF(ISBLANK(M458),"",IF(ISERROR(VLOOKUP(M458,MapTable!$A:$A,1,0)),"맵없음",""))</f>
        <v/>
      </c>
      <c r="O458">
        <f t="shared" si="29"/>
        <v>21</v>
      </c>
      <c r="Q458">
        <f t="shared" si="30"/>
        <v>21</v>
      </c>
      <c r="R458" t="b">
        <f t="shared" ca="1" si="31"/>
        <v>0</v>
      </c>
      <c r="T458" t="b">
        <f t="shared" ca="1" si="32"/>
        <v>0</v>
      </c>
      <c r="V458" t="str">
        <f>IF(ISBLANK(U458),"",IF(ISERROR(VLOOKUP(U458,MapTable!$A:$A,1,0)),"맵없음",""))</f>
        <v/>
      </c>
      <c r="X458" t="str">
        <f>IF(ISBLANK(W458),"",
IF(ISERROR(FIND(",",W458)),
  IF(ISERROR(VLOOKUP(W458,MapTable!$A:$A,1,0)),"맵없음",
  ""),
IF(ISERROR(FIND(",",W458,FIND(",",W458)+1)),
  IF(OR(ISERROR(VLOOKUP(LEFT(W458,FIND(",",W458)-1),MapTable!$A:$A,1,0)),ISERROR(VLOOKUP(TRIM(MID(W458,FIND(",",W458)+1,999)),MapTable!$A:$A,1,0))),"맵없음",
  ""),
IF(ISERROR(FIND(",",W458,FIND(",",W458,FIND(",",W458)+1)+1)),
  IF(OR(ISERROR(VLOOKUP(LEFT(W458,FIND(",",W458)-1),MapTable!$A:$A,1,0)),ISERROR(VLOOKUP(TRIM(MID(W458,FIND(",",W458)+1,FIND(",",W458,FIND(",",W458)+1)-FIND(",",W458)-1)),MapTable!$A:$A,1,0)),ISERROR(VLOOKUP(TRIM(MID(W458,FIND(",",W458,FIND(",",W458)+1)+1,999)),MapTable!$A:$A,1,0))),"맵없음",
  ""),
IF(ISERROR(FIND(",",W458,FIND(",",W458,FIND(",",W458,FIND(",",W458)+1)+1)+1)),
  IF(OR(ISERROR(VLOOKUP(LEFT(W458,FIND(",",W458)-1),MapTable!$A:$A,1,0)),ISERROR(VLOOKUP(TRIM(MID(W458,FIND(",",W458)+1,FIND(",",W458,FIND(",",W458)+1)-FIND(",",W458)-1)),MapTable!$A:$A,1,0)),ISERROR(VLOOKUP(TRIM(MID(W458,FIND(",",W458,FIND(",",W458)+1)+1,FIND(",",W458,FIND(",",W458,FIND(",",W458)+1)+1)-FIND(",",W458,FIND(",",W458)+1)-1)),MapTable!$A:$A,1,0)),ISERROR(VLOOKUP(TRIM(MID(W458,FIND(",",W458,FIND(",",W458,FIND(",",W458)+1)+1)+1,999)),MapTable!$A:$A,1,0))),"맵없음",
  ""),
)))))</f>
        <v/>
      </c>
      <c r="AC458" t="str">
        <f>IF(ISBLANK(AB458),"",IF(ISERROR(VLOOKUP(AB458,[3]DropTable!$A:$A,1,0)),"드랍없음",""))</f>
        <v/>
      </c>
      <c r="AE458" t="str">
        <f>IF(ISBLANK(AD458),"",IF(ISERROR(VLOOKUP(AD458,[3]DropTable!$A:$A,1,0)),"드랍없음",""))</f>
        <v/>
      </c>
      <c r="AG458">
        <v>9.8000000000000007</v>
      </c>
      <c r="AH458">
        <v>1</v>
      </c>
    </row>
    <row r="459" spans="1:34" x14ac:dyDescent="0.3">
      <c r="A459">
        <v>10</v>
      </c>
      <c r="B459">
        <v>11</v>
      </c>
      <c r="C459">
        <f>IF(OR($L459=TRUE,$A459=0,MOD($A459,ChapterTable!$S$20)&lt;&gt;0),
MAX(0,INT(($B459+ChapterTable!$Q$26+VLOOKUP(SUBSTITUTE(C$1,"성장단계","")&amp;"단계오프셋",ChapterTable!$S:$T,2,0))/ChapterTable!$Q$23)),
MAX(0,INT(($B459+ChapterTable!$S$26+VLOOKUP(SUBSTITUTE(C$1,"성장단계","")&amp;"보스단계오프셋",ChapterTable!$S:$T,2,0))/ChapterTable!$S$23)))</f>
        <v>1</v>
      </c>
      <c r="D459">
        <f>IF(OR($L459=TRUE,$A459=0,MOD($A459,ChapterTable!$S$20)&lt;&gt;0),
MAX(0,INT(($B459+ChapterTable!$Q$26+VLOOKUP(SUBSTITUTE(D$1,"성장단계","")&amp;"단계오프셋",ChapterTable!$S:$T,2,0))/ChapterTable!$Q$23)),
MAX(0,INT(($B459+ChapterTable!$S$26+VLOOKUP(SUBSTITUTE(D$1,"성장단계","")&amp;"보스단계오프셋",ChapterTable!$S:$T,2,0))/ChapterTable!$S$23)))</f>
        <v>1</v>
      </c>
      <c r="E459" s="1">
        <f ca="1">IF(AND($A459=0,$B459=1),
    VLOOKUP(1,ChapterTable!$1:$1048576,MATCH("최종"&amp;SUBSTITUTE(SUBSTITUTE(E$1,"standard",""),"|Float",""),ChapterTable!$1:$1,0),0)*ChapterTable!$Q$17,
  IF(AND($A459=0,$B459=0),
    E460,
  IF($B459=0,
    VLOOKUP($A459,ChapterTable!$1:$1048576,MATCH("최종"&amp;SUBSTITUTE(SUBSTITUTE(E$1,"standard",""),"|Float",""),ChapterTable!$1:$1,0),0),
  IF($B459=1,
    IF($L459=FALSE,
      VLOOKUP($A459,ChapterTable!$1:$1048576,MATCH("최종"&amp;SUBSTITUTE(SUBSTITUTE(E$1,"standard",""),"|Float",""),ChapterTable!$1:$1,0),0),
      VLOOKUP($A459-ChapterTable!$Q$11,ChapterTable!$1:$1048576,MATCH("최종"&amp;SUBSTITUTE(SUBSTITUTE(E$1,"standard",""),"|Float",""),ChapterTable!$1:$1,0),0)*ChapterTable!$Q$14
    ),
  OFFSET(E459,-$B459+IF($L459,1,0),0)*
    (VLOOKUP(SUBSTITUTE(SUBSTITUTE(E$1,"standard",""),"|Float","")&amp;"인게임누적곱배수",ChapterTable!$S:$T,2,0)^C459
    +VLOOKUP(SUBSTITUTE(SUBSTITUTE(E$1,"standard",""),"|Float","")&amp;"인게임누적합배수",ChapterTable!$S:$T,2,0)*C459)
  )
  )
  )
)</f>
        <v>9341.736328125</v>
      </c>
      <c r="F459" s="1">
        <f ca="1">IF(AND($A459=0,$B459=1),
    VLOOKUP(1,ChapterTable!$1:$1048576,MATCH("최종"&amp;SUBSTITUTE(SUBSTITUTE(F$1,"standard",""),"|Float",""),ChapterTable!$1:$1,0),0)*ChapterTable!$Q$17,
  IF(AND($A459=0,$B459=0),
    F460,
  IF($B459=0,
    VLOOKUP($A459,ChapterTable!$1:$1048576,MATCH("최종"&amp;SUBSTITUTE(SUBSTITUTE(F$1,"standard",""),"|Float",""),ChapterTable!$1:$1,0),0),
  IF($B459=1,
    IF($L459=FALSE,
      VLOOKUP($A459,ChapterTable!$1:$1048576,MATCH("최종"&amp;SUBSTITUTE(SUBSTITUTE(F$1,"standard",""),"|Float",""),ChapterTable!$1:$1,0),0),
      VLOOKUP($A459-ChapterTable!$Q$11,ChapterTable!$1:$1048576,MATCH("최종"&amp;SUBSTITUTE(SUBSTITUTE(F$1,"standard",""),"|Float",""),ChapterTable!$1:$1,0),0)*ChapterTable!$Q$14
    ),
  OFFSET(F459,-$B459+IF($L459,1,0),0)*
    (VLOOKUP(SUBSTITUTE(SUBSTITUTE(F$1,"standard",""),"|Float","")&amp;"인게임누적곱배수",ChapterTable!$S:$T,2,0)^D459
    +VLOOKUP(SUBSTITUTE(SUBSTITUTE(F$1,"standard",""),"|Float","")&amp;"인게임누적합배수",ChapterTable!$S:$T,2,0)*D459)
  )
  )
  )
)</f>
        <v>4613.203125</v>
      </c>
      <c r="G459" t="s">
        <v>76</v>
      </c>
      <c r="J459" t="str">
        <f>IF(ISBLANK(I459),"",
IFERROR(VLOOKUP(I459,[1]StringTable!$1:$1048576,MATCH([1]StringTable!$B$1,[1]StringTable!$1:$1,0),0),
IFERROR(VLOOKUP(I459,[1]InApkStringTable!$1:$1048576,MATCH([1]InApkStringTable!$B$1,[1]InApkStringTable!$1:$1,0),0),
"스트링없음")))</f>
        <v/>
      </c>
      <c r="L459" t="b">
        <v>0</v>
      </c>
      <c r="M459" t="s">
        <v>24</v>
      </c>
      <c r="N459" t="str">
        <f>IF(ISBLANK(M459),"",IF(ISERROR(VLOOKUP(M459,MapTable!$A:$A,1,0)),"맵없음",""))</f>
        <v/>
      </c>
      <c r="O459">
        <f t="shared" si="29"/>
        <v>2</v>
      </c>
      <c r="Q459">
        <f t="shared" si="30"/>
        <v>2</v>
      </c>
      <c r="R459" t="b">
        <f t="shared" ca="1" si="31"/>
        <v>0</v>
      </c>
      <c r="T459" t="b">
        <f t="shared" ca="1" si="32"/>
        <v>0</v>
      </c>
      <c r="V459" t="str">
        <f>IF(ISBLANK(U459),"",IF(ISERROR(VLOOKUP(U459,MapTable!$A:$A,1,0)),"맵없음",""))</f>
        <v/>
      </c>
      <c r="X459" t="str">
        <f>IF(ISBLANK(W459),"",
IF(ISERROR(FIND(",",W459)),
  IF(ISERROR(VLOOKUP(W459,MapTable!$A:$A,1,0)),"맵없음",
  ""),
IF(ISERROR(FIND(",",W459,FIND(",",W459)+1)),
  IF(OR(ISERROR(VLOOKUP(LEFT(W459,FIND(",",W459)-1),MapTable!$A:$A,1,0)),ISERROR(VLOOKUP(TRIM(MID(W459,FIND(",",W459)+1,999)),MapTable!$A:$A,1,0))),"맵없음",
  ""),
IF(ISERROR(FIND(",",W459,FIND(",",W459,FIND(",",W459)+1)+1)),
  IF(OR(ISERROR(VLOOKUP(LEFT(W459,FIND(",",W459)-1),MapTable!$A:$A,1,0)),ISERROR(VLOOKUP(TRIM(MID(W459,FIND(",",W459)+1,FIND(",",W459,FIND(",",W459)+1)-FIND(",",W459)-1)),MapTable!$A:$A,1,0)),ISERROR(VLOOKUP(TRIM(MID(W459,FIND(",",W459,FIND(",",W459)+1)+1,999)),MapTable!$A:$A,1,0))),"맵없음",
  ""),
IF(ISERROR(FIND(",",W459,FIND(",",W459,FIND(",",W459,FIND(",",W459)+1)+1)+1)),
  IF(OR(ISERROR(VLOOKUP(LEFT(W459,FIND(",",W459)-1),MapTable!$A:$A,1,0)),ISERROR(VLOOKUP(TRIM(MID(W459,FIND(",",W459)+1,FIND(",",W459,FIND(",",W459)+1)-FIND(",",W459)-1)),MapTable!$A:$A,1,0)),ISERROR(VLOOKUP(TRIM(MID(W459,FIND(",",W459,FIND(",",W459)+1)+1,FIND(",",W459,FIND(",",W459,FIND(",",W459)+1)+1)-FIND(",",W459,FIND(",",W459)+1)-1)),MapTable!$A:$A,1,0)),ISERROR(VLOOKUP(TRIM(MID(W459,FIND(",",W459,FIND(",",W459,FIND(",",W459)+1)+1)+1,999)),MapTable!$A:$A,1,0))),"맵없음",
  ""),
)))))</f>
        <v/>
      </c>
      <c r="AC459" t="str">
        <f>IF(ISBLANK(AB459),"",IF(ISERROR(VLOOKUP(AB459,[3]DropTable!$A:$A,1,0)),"드랍없음",""))</f>
        <v/>
      </c>
      <c r="AE459" t="str">
        <f>IF(ISBLANK(AD459),"",IF(ISERROR(VLOOKUP(AD459,[3]DropTable!$A:$A,1,0)),"드랍없음",""))</f>
        <v/>
      </c>
      <c r="AG459">
        <v>9.8000000000000007</v>
      </c>
      <c r="AH459">
        <v>1</v>
      </c>
    </row>
    <row r="460" spans="1:34" x14ac:dyDescent="0.3">
      <c r="A460">
        <v>10</v>
      </c>
      <c r="B460">
        <v>12</v>
      </c>
      <c r="C460">
        <f>IF(OR($L460=TRUE,$A460=0,MOD($A460,ChapterTable!$S$20)&lt;&gt;0),
MAX(0,INT(($B460+ChapterTable!$Q$26+VLOOKUP(SUBSTITUTE(C$1,"성장단계","")&amp;"단계오프셋",ChapterTable!$S:$T,2,0))/ChapterTable!$Q$23)),
MAX(0,INT(($B460+ChapterTable!$S$26+VLOOKUP(SUBSTITUTE(C$1,"성장단계","")&amp;"보스단계오프셋",ChapterTable!$S:$T,2,0))/ChapterTable!$S$23)))</f>
        <v>1</v>
      </c>
      <c r="D460">
        <f>IF(OR($L460=TRUE,$A460=0,MOD($A460,ChapterTable!$S$20)&lt;&gt;0),
MAX(0,INT(($B460+ChapterTable!$Q$26+VLOOKUP(SUBSTITUTE(D$1,"성장단계","")&amp;"단계오프셋",ChapterTable!$S:$T,2,0))/ChapterTable!$Q$23)),
MAX(0,INT(($B460+ChapterTable!$S$26+VLOOKUP(SUBSTITUTE(D$1,"성장단계","")&amp;"보스단계오프셋",ChapterTable!$S:$T,2,0))/ChapterTable!$S$23)))</f>
        <v>1</v>
      </c>
      <c r="E460" s="1">
        <f ca="1">IF(AND($A460=0,$B460=1),
    VLOOKUP(1,ChapterTable!$1:$1048576,MATCH("최종"&amp;SUBSTITUTE(SUBSTITUTE(E$1,"standard",""),"|Float",""),ChapterTable!$1:$1,0),0)*ChapterTable!$Q$17,
  IF(AND($A460=0,$B460=0),
    E461,
  IF($B460=0,
    VLOOKUP($A460,ChapterTable!$1:$1048576,MATCH("최종"&amp;SUBSTITUTE(SUBSTITUTE(E$1,"standard",""),"|Float",""),ChapterTable!$1:$1,0),0),
  IF($B460=1,
    IF($L460=FALSE,
      VLOOKUP($A460,ChapterTable!$1:$1048576,MATCH("최종"&amp;SUBSTITUTE(SUBSTITUTE(E$1,"standard",""),"|Float",""),ChapterTable!$1:$1,0),0),
      VLOOKUP($A460-ChapterTable!$Q$11,ChapterTable!$1:$1048576,MATCH("최종"&amp;SUBSTITUTE(SUBSTITUTE(E$1,"standard",""),"|Float",""),ChapterTable!$1:$1,0),0)*ChapterTable!$Q$14
    ),
  OFFSET(E460,-$B460+IF($L460,1,0),0)*
    (VLOOKUP(SUBSTITUTE(SUBSTITUTE(E$1,"standard",""),"|Float","")&amp;"인게임누적곱배수",ChapterTable!$S:$T,2,0)^C460
    +VLOOKUP(SUBSTITUTE(SUBSTITUTE(E$1,"standard",""),"|Float","")&amp;"인게임누적합배수",ChapterTable!$S:$T,2,0)*C460)
  )
  )
  )
)</f>
        <v>9341.736328125</v>
      </c>
      <c r="F460" s="1">
        <f ca="1">IF(AND($A460=0,$B460=1),
    VLOOKUP(1,ChapterTable!$1:$1048576,MATCH("최종"&amp;SUBSTITUTE(SUBSTITUTE(F$1,"standard",""),"|Float",""),ChapterTable!$1:$1,0),0)*ChapterTable!$Q$17,
  IF(AND($A460=0,$B460=0),
    F461,
  IF($B460=0,
    VLOOKUP($A460,ChapterTable!$1:$1048576,MATCH("최종"&amp;SUBSTITUTE(SUBSTITUTE(F$1,"standard",""),"|Float",""),ChapterTable!$1:$1,0),0),
  IF($B460=1,
    IF($L460=FALSE,
      VLOOKUP($A460,ChapterTable!$1:$1048576,MATCH("최종"&amp;SUBSTITUTE(SUBSTITUTE(F$1,"standard",""),"|Float",""),ChapterTable!$1:$1,0),0),
      VLOOKUP($A460-ChapterTable!$Q$11,ChapterTable!$1:$1048576,MATCH("최종"&amp;SUBSTITUTE(SUBSTITUTE(F$1,"standard",""),"|Float",""),ChapterTable!$1:$1,0),0)*ChapterTable!$Q$14
    ),
  OFFSET(F460,-$B460+IF($L460,1,0),0)*
    (VLOOKUP(SUBSTITUTE(SUBSTITUTE(F$1,"standard",""),"|Float","")&amp;"인게임누적곱배수",ChapterTable!$S:$T,2,0)^D460
    +VLOOKUP(SUBSTITUTE(SUBSTITUTE(F$1,"standard",""),"|Float","")&amp;"인게임누적합배수",ChapterTable!$S:$T,2,0)*D460)
  )
  )
  )
)</f>
        <v>4613.203125</v>
      </c>
      <c r="G460" t="s">
        <v>76</v>
      </c>
      <c r="J460" t="str">
        <f>IF(ISBLANK(I460),"",
IFERROR(VLOOKUP(I460,[1]StringTable!$1:$1048576,MATCH([1]StringTable!$B$1,[1]StringTable!$1:$1,0),0),
IFERROR(VLOOKUP(I460,[1]InApkStringTable!$1:$1048576,MATCH([1]InApkStringTable!$B$1,[1]InApkStringTable!$1:$1,0),0),
"스트링없음")))</f>
        <v/>
      </c>
      <c r="L460" t="b">
        <v>0</v>
      </c>
      <c r="M460" t="s">
        <v>24</v>
      </c>
      <c r="N460" t="str">
        <f>IF(ISBLANK(M460),"",IF(ISERROR(VLOOKUP(M460,MapTable!$A:$A,1,0)),"맵없음",""))</f>
        <v/>
      </c>
      <c r="O460">
        <f t="shared" si="29"/>
        <v>2</v>
      </c>
      <c r="Q460">
        <f t="shared" si="30"/>
        <v>2</v>
      </c>
      <c r="R460" t="b">
        <f t="shared" ca="1" si="31"/>
        <v>0</v>
      </c>
      <c r="T460" t="b">
        <f t="shared" ca="1" si="32"/>
        <v>0</v>
      </c>
      <c r="V460" t="str">
        <f>IF(ISBLANK(U460),"",IF(ISERROR(VLOOKUP(U460,MapTable!$A:$A,1,0)),"맵없음",""))</f>
        <v/>
      </c>
      <c r="X460" t="str">
        <f>IF(ISBLANK(W460),"",
IF(ISERROR(FIND(",",W460)),
  IF(ISERROR(VLOOKUP(W460,MapTable!$A:$A,1,0)),"맵없음",
  ""),
IF(ISERROR(FIND(",",W460,FIND(",",W460)+1)),
  IF(OR(ISERROR(VLOOKUP(LEFT(W460,FIND(",",W460)-1),MapTable!$A:$A,1,0)),ISERROR(VLOOKUP(TRIM(MID(W460,FIND(",",W460)+1,999)),MapTable!$A:$A,1,0))),"맵없음",
  ""),
IF(ISERROR(FIND(",",W460,FIND(",",W460,FIND(",",W460)+1)+1)),
  IF(OR(ISERROR(VLOOKUP(LEFT(W460,FIND(",",W460)-1),MapTable!$A:$A,1,0)),ISERROR(VLOOKUP(TRIM(MID(W460,FIND(",",W460)+1,FIND(",",W460,FIND(",",W460)+1)-FIND(",",W460)-1)),MapTable!$A:$A,1,0)),ISERROR(VLOOKUP(TRIM(MID(W460,FIND(",",W460,FIND(",",W460)+1)+1,999)),MapTable!$A:$A,1,0))),"맵없음",
  ""),
IF(ISERROR(FIND(",",W460,FIND(",",W460,FIND(",",W460,FIND(",",W460)+1)+1)+1)),
  IF(OR(ISERROR(VLOOKUP(LEFT(W460,FIND(",",W460)-1),MapTable!$A:$A,1,0)),ISERROR(VLOOKUP(TRIM(MID(W460,FIND(",",W460)+1,FIND(",",W460,FIND(",",W460)+1)-FIND(",",W460)-1)),MapTable!$A:$A,1,0)),ISERROR(VLOOKUP(TRIM(MID(W460,FIND(",",W460,FIND(",",W460)+1)+1,FIND(",",W460,FIND(",",W460,FIND(",",W460)+1)+1)-FIND(",",W460,FIND(",",W460)+1)-1)),MapTable!$A:$A,1,0)),ISERROR(VLOOKUP(TRIM(MID(W460,FIND(",",W460,FIND(",",W460,FIND(",",W460)+1)+1)+1,999)),MapTable!$A:$A,1,0))),"맵없음",
  ""),
)))))</f>
        <v/>
      </c>
      <c r="AC460" t="str">
        <f>IF(ISBLANK(AB460),"",IF(ISERROR(VLOOKUP(AB460,[3]DropTable!$A:$A,1,0)),"드랍없음",""))</f>
        <v/>
      </c>
      <c r="AE460" t="str">
        <f>IF(ISBLANK(AD460),"",IF(ISERROR(VLOOKUP(AD460,[3]DropTable!$A:$A,1,0)),"드랍없음",""))</f>
        <v/>
      </c>
      <c r="AG460">
        <v>9.8000000000000007</v>
      </c>
      <c r="AH460">
        <v>1</v>
      </c>
    </row>
    <row r="461" spans="1:34" x14ac:dyDescent="0.3">
      <c r="A461">
        <v>10</v>
      </c>
      <c r="B461">
        <v>13</v>
      </c>
      <c r="C461">
        <f>IF(OR($L461=TRUE,$A461=0,MOD($A461,ChapterTable!$S$20)&lt;&gt;0),
MAX(0,INT(($B461+ChapterTable!$Q$26+VLOOKUP(SUBSTITUTE(C$1,"성장단계","")&amp;"단계오프셋",ChapterTable!$S:$T,2,0))/ChapterTable!$Q$23)),
MAX(0,INT(($B461+ChapterTable!$S$26+VLOOKUP(SUBSTITUTE(C$1,"성장단계","")&amp;"보스단계오프셋",ChapterTable!$S:$T,2,0))/ChapterTable!$S$23)))</f>
        <v>1</v>
      </c>
      <c r="D461">
        <f>IF(OR($L461=TRUE,$A461=0,MOD($A461,ChapterTable!$S$20)&lt;&gt;0),
MAX(0,INT(($B461+ChapterTable!$Q$26+VLOOKUP(SUBSTITUTE(D$1,"성장단계","")&amp;"단계오프셋",ChapterTable!$S:$T,2,0))/ChapterTable!$Q$23)),
MAX(0,INT(($B461+ChapterTable!$S$26+VLOOKUP(SUBSTITUTE(D$1,"성장단계","")&amp;"보스단계오프셋",ChapterTable!$S:$T,2,0))/ChapterTable!$S$23)))</f>
        <v>1</v>
      </c>
      <c r="E461" s="1">
        <f ca="1">IF(AND($A461=0,$B461=1),
    VLOOKUP(1,ChapterTable!$1:$1048576,MATCH("최종"&amp;SUBSTITUTE(SUBSTITUTE(E$1,"standard",""),"|Float",""),ChapterTable!$1:$1,0),0)*ChapterTable!$Q$17,
  IF(AND($A461=0,$B461=0),
    E462,
  IF($B461=0,
    VLOOKUP($A461,ChapterTable!$1:$1048576,MATCH("최종"&amp;SUBSTITUTE(SUBSTITUTE(E$1,"standard",""),"|Float",""),ChapterTable!$1:$1,0),0),
  IF($B461=1,
    IF($L461=FALSE,
      VLOOKUP($A461,ChapterTable!$1:$1048576,MATCH("최종"&amp;SUBSTITUTE(SUBSTITUTE(E$1,"standard",""),"|Float",""),ChapterTable!$1:$1,0),0),
      VLOOKUP($A461-ChapterTable!$Q$11,ChapterTable!$1:$1048576,MATCH("최종"&amp;SUBSTITUTE(SUBSTITUTE(E$1,"standard",""),"|Float",""),ChapterTable!$1:$1,0),0)*ChapterTable!$Q$14
    ),
  OFFSET(E461,-$B461+IF($L461,1,0),0)*
    (VLOOKUP(SUBSTITUTE(SUBSTITUTE(E$1,"standard",""),"|Float","")&amp;"인게임누적곱배수",ChapterTable!$S:$T,2,0)^C461
    +VLOOKUP(SUBSTITUTE(SUBSTITUTE(E$1,"standard",""),"|Float","")&amp;"인게임누적합배수",ChapterTable!$S:$T,2,0)*C461)
  )
  )
  )
)</f>
        <v>9341.736328125</v>
      </c>
      <c r="F461" s="1">
        <f ca="1">IF(AND($A461=0,$B461=1),
    VLOOKUP(1,ChapterTable!$1:$1048576,MATCH("최종"&amp;SUBSTITUTE(SUBSTITUTE(F$1,"standard",""),"|Float",""),ChapterTable!$1:$1,0),0)*ChapterTable!$Q$17,
  IF(AND($A461=0,$B461=0),
    F462,
  IF($B461=0,
    VLOOKUP($A461,ChapterTable!$1:$1048576,MATCH("최종"&amp;SUBSTITUTE(SUBSTITUTE(F$1,"standard",""),"|Float",""),ChapterTable!$1:$1,0),0),
  IF($B461=1,
    IF($L461=FALSE,
      VLOOKUP($A461,ChapterTable!$1:$1048576,MATCH("최종"&amp;SUBSTITUTE(SUBSTITUTE(F$1,"standard",""),"|Float",""),ChapterTable!$1:$1,0),0),
      VLOOKUP($A461-ChapterTable!$Q$11,ChapterTable!$1:$1048576,MATCH("최종"&amp;SUBSTITUTE(SUBSTITUTE(F$1,"standard",""),"|Float",""),ChapterTable!$1:$1,0),0)*ChapterTable!$Q$14
    ),
  OFFSET(F461,-$B461+IF($L461,1,0),0)*
    (VLOOKUP(SUBSTITUTE(SUBSTITUTE(F$1,"standard",""),"|Float","")&amp;"인게임누적곱배수",ChapterTable!$S:$T,2,0)^D461
    +VLOOKUP(SUBSTITUTE(SUBSTITUTE(F$1,"standard",""),"|Float","")&amp;"인게임누적합배수",ChapterTable!$S:$T,2,0)*D461)
  )
  )
  )
)</f>
        <v>4613.203125</v>
      </c>
      <c r="G461" t="s">
        <v>76</v>
      </c>
      <c r="J461" t="str">
        <f>IF(ISBLANK(I461),"",
IFERROR(VLOOKUP(I461,[1]StringTable!$1:$1048576,MATCH([1]StringTable!$B$1,[1]StringTable!$1:$1,0),0),
IFERROR(VLOOKUP(I461,[1]InApkStringTable!$1:$1048576,MATCH([1]InApkStringTable!$B$1,[1]InApkStringTable!$1:$1,0),0),
"스트링없음")))</f>
        <v/>
      </c>
      <c r="L461" t="b">
        <v>0</v>
      </c>
      <c r="M461" t="s">
        <v>24</v>
      </c>
      <c r="N461" t="str">
        <f>IF(ISBLANK(M461),"",IF(ISERROR(VLOOKUP(M461,MapTable!$A:$A,1,0)),"맵없음",""))</f>
        <v/>
      </c>
      <c r="O461">
        <f t="shared" si="29"/>
        <v>2</v>
      </c>
      <c r="Q461">
        <f t="shared" si="30"/>
        <v>2</v>
      </c>
      <c r="R461" t="b">
        <f t="shared" ca="1" si="31"/>
        <v>0</v>
      </c>
      <c r="T461" t="b">
        <f t="shared" ca="1" si="32"/>
        <v>0</v>
      </c>
      <c r="V461" t="str">
        <f>IF(ISBLANK(U461),"",IF(ISERROR(VLOOKUP(U461,MapTable!$A:$A,1,0)),"맵없음",""))</f>
        <v/>
      </c>
      <c r="X461" t="str">
        <f>IF(ISBLANK(W461),"",
IF(ISERROR(FIND(",",W461)),
  IF(ISERROR(VLOOKUP(W461,MapTable!$A:$A,1,0)),"맵없음",
  ""),
IF(ISERROR(FIND(",",W461,FIND(",",W461)+1)),
  IF(OR(ISERROR(VLOOKUP(LEFT(W461,FIND(",",W461)-1),MapTable!$A:$A,1,0)),ISERROR(VLOOKUP(TRIM(MID(W461,FIND(",",W461)+1,999)),MapTable!$A:$A,1,0))),"맵없음",
  ""),
IF(ISERROR(FIND(",",W461,FIND(",",W461,FIND(",",W461)+1)+1)),
  IF(OR(ISERROR(VLOOKUP(LEFT(W461,FIND(",",W461)-1),MapTable!$A:$A,1,0)),ISERROR(VLOOKUP(TRIM(MID(W461,FIND(",",W461)+1,FIND(",",W461,FIND(",",W461)+1)-FIND(",",W461)-1)),MapTable!$A:$A,1,0)),ISERROR(VLOOKUP(TRIM(MID(W461,FIND(",",W461,FIND(",",W461)+1)+1,999)),MapTable!$A:$A,1,0))),"맵없음",
  ""),
IF(ISERROR(FIND(",",W461,FIND(",",W461,FIND(",",W461,FIND(",",W461)+1)+1)+1)),
  IF(OR(ISERROR(VLOOKUP(LEFT(W461,FIND(",",W461)-1),MapTable!$A:$A,1,0)),ISERROR(VLOOKUP(TRIM(MID(W461,FIND(",",W461)+1,FIND(",",W461,FIND(",",W461)+1)-FIND(",",W461)-1)),MapTable!$A:$A,1,0)),ISERROR(VLOOKUP(TRIM(MID(W461,FIND(",",W461,FIND(",",W461)+1)+1,FIND(",",W461,FIND(",",W461,FIND(",",W461)+1)+1)-FIND(",",W461,FIND(",",W461)+1)-1)),MapTable!$A:$A,1,0)),ISERROR(VLOOKUP(TRIM(MID(W461,FIND(",",W461,FIND(",",W461,FIND(",",W461)+1)+1)+1,999)),MapTable!$A:$A,1,0))),"맵없음",
  ""),
)))))</f>
        <v/>
      </c>
      <c r="AC461" t="str">
        <f>IF(ISBLANK(AB461),"",IF(ISERROR(VLOOKUP(AB461,[3]DropTable!$A:$A,1,0)),"드랍없음",""))</f>
        <v/>
      </c>
      <c r="AE461" t="str">
        <f>IF(ISBLANK(AD461),"",IF(ISERROR(VLOOKUP(AD461,[3]DropTable!$A:$A,1,0)),"드랍없음",""))</f>
        <v/>
      </c>
      <c r="AG461">
        <v>9.8000000000000007</v>
      </c>
      <c r="AH461">
        <v>1</v>
      </c>
    </row>
    <row r="462" spans="1:34" x14ac:dyDescent="0.3">
      <c r="A462">
        <v>10</v>
      </c>
      <c r="B462">
        <v>14</v>
      </c>
      <c r="C462">
        <f>IF(OR($L462=TRUE,$A462=0,MOD($A462,ChapterTable!$S$20)&lt;&gt;0),
MAX(0,INT(($B462+ChapterTable!$Q$26+VLOOKUP(SUBSTITUTE(C$1,"성장단계","")&amp;"단계오프셋",ChapterTable!$S:$T,2,0))/ChapterTable!$Q$23)),
MAX(0,INT(($B462+ChapterTable!$S$26+VLOOKUP(SUBSTITUTE(C$1,"성장단계","")&amp;"보스단계오프셋",ChapterTable!$S:$T,2,0))/ChapterTable!$S$23)))</f>
        <v>1</v>
      </c>
      <c r="D462">
        <f>IF(OR($L462=TRUE,$A462=0,MOD($A462,ChapterTable!$S$20)&lt;&gt;0),
MAX(0,INT(($B462+ChapterTable!$Q$26+VLOOKUP(SUBSTITUTE(D$1,"성장단계","")&amp;"단계오프셋",ChapterTable!$S:$T,2,0))/ChapterTable!$Q$23)),
MAX(0,INT(($B462+ChapterTable!$S$26+VLOOKUP(SUBSTITUTE(D$1,"성장단계","")&amp;"보스단계오프셋",ChapterTable!$S:$T,2,0))/ChapterTable!$S$23)))</f>
        <v>1</v>
      </c>
      <c r="E462" s="1">
        <f ca="1">IF(AND($A462=0,$B462=1),
    VLOOKUP(1,ChapterTable!$1:$1048576,MATCH("최종"&amp;SUBSTITUTE(SUBSTITUTE(E$1,"standard",""),"|Float",""),ChapterTable!$1:$1,0),0)*ChapterTable!$Q$17,
  IF(AND($A462=0,$B462=0),
    E463,
  IF($B462=0,
    VLOOKUP($A462,ChapterTable!$1:$1048576,MATCH("최종"&amp;SUBSTITUTE(SUBSTITUTE(E$1,"standard",""),"|Float",""),ChapterTable!$1:$1,0),0),
  IF($B462=1,
    IF($L462=FALSE,
      VLOOKUP($A462,ChapterTable!$1:$1048576,MATCH("최종"&amp;SUBSTITUTE(SUBSTITUTE(E$1,"standard",""),"|Float",""),ChapterTable!$1:$1,0),0),
      VLOOKUP($A462-ChapterTable!$Q$11,ChapterTable!$1:$1048576,MATCH("최종"&amp;SUBSTITUTE(SUBSTITUTE(E$1,"standard",""),"|Float",""),ChapterTable!$1:$1,0),0)*ChapterTable!$Q$14
    ),
  OFFSET(E462,-$B462+IF($L462,1,0),0)*
    (VLOOKUP(SUBSTITUTE(SUBSTITUTE(E$1,"standard",""),"|Float","")&amp;"인게임누적곱배수",ChapterTable!$S:$T,2,0)^C462
    +VLOOKUP(SUBSTITUTE(SUBSTITUTE(E$1,"standard",""),"|Float","")&amp;"인게임누적합배수",ChapterTable!$S:$T,2,0)*C462)
  )
  )
  )
)</f>
        <v>9341.736328125</v>
      </c>
      <c r="F462" s="1">
        <f ca="1">IF(AND($A462=0,$B462=1),
    VLOOKUP(1,ChapterTable!$1:$1048576,MATCH("최종"&amp;SUBSTITUTE(SUBSTITUTE(F$1,"standard",""),"|Float",""),ChapterTable!$1:$1,0),0)*ChapterTable!$Q$17,
  IF(AND($A462=0,$B462=0),
    F463,
  IF($B462=0,
    VLOOKUP($A462,ChapterTable!$1:$1048576,MATCH("최종"&amp;SUBSTITUTE(SUBSTITUTE(F$1,"standard",""),"|Float",""),ChapterTable!$1:$1,0),0),
  IF($B462=1,
    IF($L462=FALSE,
      VLOOKUP($A462,ChapterTable!$1:$1048576,MATCH("최종"&amp;SUBSTITUTE(SUBSTITUTE(F$1,"standard",""),"|Float",""),ChapterTable!$1:$1,0),0),
      VLOOKUP($A462-ChapterTable!$Q$11,ChapterTable!$1:$1048576,MATCH("최종"&amp;SUBSTITUTE(SUBSTITUTE(F$1,"standard",""),"|Float",""),ChapterTable!$1:$1,0),0)*ChapterTable!$Q$14
    ),
  OFFSET(F462,-$B462+IF($L462,1,0),0)*
    (VLOOKUP(SUBSTITUTE(SUBSTITUTE(F$1,"standard",""),"|Float","")&amp;"인게임누적곱배수",ChapterTable!$S:$T,2,0)^D462
    +VLOOKUP(SUBSTITUTE(SUBSTITUTE(F$1,"standard",""),"|Float","")&amp;"인게임누적합배수",ChapterTable!$S:$T,2,0)*D462)
  )
  )
  )
)</f>
        <v>4613.203125</v>
      </c>
      <c r="G462" t="s">
        <v>76</v>
      </c>
      <c r="J462" t="str">
        <f>IF(ISBLANK(I462),"",
IFERROR(VLOOKUP(I462,[1]StringTable!$1:$1048576,MATCH([1]StringTable!$B$1,[1]StringTable!$1:$1,0),0),
IFERROR(VLOOKUP(I462,[1]InApkStringTable!$1:$1048576,MATCH([1]InApkStringTable!$B$1,[1]InApkStringTable!$1:$1,0),0),
"스트링없음")))</f>
        <v/>
      </c>
      <c r="L462" t="b">
        <v>0</v>
      </c>
      <c r="M462" t="s">
        <v>24</v>
      </c>
      <c r="N462" t="str">
        <f>IF(ISBLANK(M462),"",IF(ISERROR(VLOOKUP(M462,MapTable!$A:$A,1,0)),"맵없음",""))</f>
        <v/>
      </c>
      <c r="O462">
        <f t="shared" si="29"/>
        <v>2</v>
      </c>
      <c r="Q462">
        <f t="shared" si="30"/>
        <v>2</v>
      </c>
      <c r="R462" t="b">
        <f t="shared" ca="1" si="31"/>
        <v>0</v>
      </c>
      <c r="T462" t="b">
        <f t="shared" ca="1" si="32"/>
        <v>0</v>
      </c>
      <c r="V462" t="str">
        <f>IF(ISBLANK(U462),"",IF(ISERROR(VLOOKUP(U462,MapTable!$A:$A,1,0)),"맵없음",""))</f>
        <v/>
      </c>
      <c r="X462" t="str">
        <f>IF(ISBLANK(W462),"",
IF(ISERROR(FIND(",",W462)),
  IF(ISERROR(VLOOKUP(W462,MapTable!$A:$A,1,0)),"맵없음",
  ""),
IF(ISERROR(FIND(",",W462,FIND(",",W462)+1)),
  IF(OR(ISERROR(VLOOKUP(LEFT(W462,FIND(",",W462)-1),MapTable!$A:$A,1,0)),ISERROR(VLOOKUP(TRIM(MID(W462,FIND(",",W462)+1,999)),MapTable!$A:$A,1,0))),"맵없음",
  ""),
IF(ISERROR(FIND(",",W462,FIND(",",W462,FIND(",",W462)+1)+1)),
  IF(OR(ISERROR(VLOOKUP(LEFT(W462,FIND(",",W462)-1),MapTable!$A:$A,1,0)),ISERROR(VLOOKUP(TRIM(MID(W462,FIND(",",W462)+1,FIND(",",W462,FIND(",",W462)+1)-FIND(",",W462)-1)),MapTable!$A:$A,1,0)),ISERROR(VLOOKUP(TRIM(MID(W462,FIND(",",W462,FIND(",",W462)+1)+1,999)),MapTable!$A:$A,1,0))),"맵없음",
  ""),
IF(ISERROR(FIND(",",W462,FIND(",",W462,FIND(",",W462,FIND(",",W462)+1)+1)+1)),
  IF(OR(ISERROR(VLOOKUP(LEFT(W462,FIND(",",W462)-1),MapTable!$A:$A,1,0)),ISERROR(VLOOKUP(TRIM(MID(W462,FIND(",",W462)+1,FIND(",",W462,FIND(",",W462)+1)-FIND(",",W462)-1)),MapTable!$A:$A,1,0)),ISERROR(VLOOKUP(TRIM(MID(W462,FIND(",",W462,FIND(",",W462)+1)+1,FIND(",",W462,FIND(",",W462,FIND(",",W462)+1)+1)-FIND(",",W462,FIND(",",W462)+1)-1)),MapTable!$A:$A,1,0)),ISERROR(VLOOKUP(TRIM(MID(W462,FIND(",",W462,FIND(",",W462,FIND(",",W462)+1)+1)+1,999)),MapTable!$A:$A,1,0))),"맵없음",
  ""),
)))))</f>
        <v/>
      </c>
      <c r="AC462" t="str">
        <f>IF(ISBLANK(AB462),"",IF(ISERROR(VLOOKUP(AB462,[3]DropTable!$A:$A,1,0)),"드랍없음",""))</f>
        <v/>
      </c>
      <c r="AE462" t="str">
        <f>IF(ISBLANK(AD462),"",IF(ISERROR(VLOOKUP(AD462,[3]DropTable!$A:$A,1,0)),"드랍없음",""))</f>
        <v/>
      </c>
      <c r="AG462">
        <v>9.8000000000000007</v>
      </c>
      <c r="AH462">
        <v>1</v>
      </c>
    </row>
    <row r="463" spans="1:34" x14ac:dyDescent="0.3">
      <c r="A463">
        <v>10</v>
      </c>
      <c r="B463">
        <v>15</v>
      </c>
      <c r="C463">
        <f>IF(OR($L463=TRUE,$A463=0,MOD($A463,ChapterTable!$S$20)&lt;&gt;0),
MAX(0,INT(($B463+ChapterTable!$Q$26+VLOOKUP(SUBSTITUTE(C$1,"성장단계","")&amp;"단계오프셋",ChapterTable!$S:$T,2,0))/ChapterTable!$Q$23)),
MAX(0,INT(($B463+ChapterTable!$S$26+VLOOKUP(SUBSTITUTE(C$1,"성장단계","")&amp;"보스단계오프셋",ChapterTable!$S:$T,2,0))/ChapterTable!$S$23)))</f>
        <v>1</v>
      </c>
      <c r="D463">
        <f>IF(OR($L463=TRUE,$A463=0,MOD($A463,ChapterTable!$S$20)&lt;&gt;0),
MAX(0,INT(($B463+ChapterTable!$Q$26+VLOOKUP(SUBSTITUTE(D$1,"성장단계","")&amp;"단계오프셋",ChapterTable!$S:$T,2,0))/ChapterTable!$Q$23)),
MAX(0,INT(($B463+ChapterTable!$S$26+VLOOKUP(SUBSTITUTE(D$1,"성장단계","")&amp;"보스단계오프셋",ChapterTable!$S:$T,2,0))/ChapterTable!$S$23)))</f>
        <v>1</v>
      </c>
      <c r="E463" s="1">
        <f ca="1">IF(AND($A463=0,$B463=1),
    VLOOKUP(1,ChapterTable!$1:$1048576,MATCH("최종"&amp;SUBSTITUTE(SUBSTITUTE(E$1,"standard",""),"|Float",""),ChapterTable!$1:$1,0),0)*ChapterTable!$Q$17,
  IF(AND($A463=0,$B463=0),
    E464,
  IF($B463=0,
    VLOOKUP($A463,ChapterTable!$1:$1048576,MATCH("최종"&amp;SUBSTITUTE(SUBSTITUTE(E$1,"standard",""),"|Float",""),ChapterTable!$1:$1,0),0),
  IF($B463=1,
    IF($L463=FALSE,
      VLOOKUP($A463,ChapterTable!$1:$1048576,MATCH("최종"&amp;SUBSTITUTE(SUBSTITUTE(E$1,"standard",""),"|Float",""),ChapterTable!$1:$1,0),0),
      VLOOKUP($A463-ChapterTable!$Q$11,ChapterTable!$1:$1048576,MATCH("최종"&amp;SUBSTITUTE(SUBSTITUTE(E$1,"standard",""),"|Float",""),ChapterTable!$1:$1,0),0)*ChapterTable!$Q$14
    ),
  OFFSET(E463,-$B463+IF($L463,1,0),0)*
    (VLOOKUP(SUBSTITUTE(SUBSTITUTE(E$1,"standard",""),"|Float","")&amp;"인게임누적곱배수",ChapterTable!$S:$T,2,0)^C463
    +VLOOKUP(SUBSTITUTE(SUBSTITUTE(E$1,"standard",""),"|Float","")&amp;"인게임누적합배수",ChapterTable!$S:$T,2,0)*C463)
  )
  )
  )
)</f>
        <v>9341.736328125</v>
      </c>
      <c r="F463" s="1">
        <f ca="1">IF(AND($A463=0,$B463=1),
    VLOOKUP(1,ChapterTable!$1:$1048576,MATCH("최종"&amp;SUBSTITUTE(SUBSTITUTE(F$1,"standard",""),"|Float",""),ChapterTable!$1:$1,0),0)*ChapterTable!$Q$17,
  IF(AND($A463=0,$B463=0),
    F464,
  IF($B463=0,
    VLOOKUP($A463,ChapterTable!$1:$1048576,MATCH("최종"&amp;SUBSTITUTE(SUBSTITUTE(F$1,"standard",""),"|Float",""),ChapterTable!$1:$1,0),0),
  IF($B463=1,
    IF($L463=FALSE,
      VLOOKUP($A463,ChapterTable!$1:$1048576,MATCH("최종"&amp;SUBSTITUTE(SUBSTITUTE(F$1,"standard",""),"|Float",""),ChapterTable!$1:$1,0),0),
      VLOOKUP($A463-ChapterTable!$Q$11,ChapterTable!$1:$1048576,MATCH("최종"&amp;SUBSTITUTE(SUBSTITUTE(F$1,"standard",""),"|Float",""),ChapterTable!$1:$1,0),0)*ChapterTable!$Q$14
    ),
  OFFSET(F463,-$B463+IF($L463,1,0),0)*
    (VLOOKUP(SUBSTITUTE(SUBSTITUTE(F$1,"standard",""),"|Float","")&amp;"인게임누적곱배수",ChapterTable!$S:$T,2,0)^D463
    +VLOOKUP(SUBSTITUTE(SUBSTITUTE(F$1,"standard",""),"|Float","")&amp;"인게임누적합배수",ChapterTable!$S:$T,2,0)*D463)
  )
  )
  )
)</f>
        <v>4613.203125</v>
      </c>
      <c r="G463" t="s">
        <v>76</v>
      </c>
      <c r="J463" t="str">
        <f>IF(ISBLANK(I463),"",
IFERROR(VLOOKUP(I463,[1]StringTable!$1:$1048576,MATCH([1]StringTable!$B$1,[1]StringTable!$1:$1,0),0),
IFERROR(VLOOKUP(I463,[1]InApkStringTable!$1:$1048576,MATCH([1]InApkStringTable!$B$1,[1]InApkStringTable!$1:$1,0),0),
"스트링없음")))</f>
        <v/>
      </c>
      <c r="L463" t="b">
        <v>0</v>
      </c>
      <c r="M463" t="s">
        <v>24</v>
      </c>
      <c r="N463" t="str">
        <f>IF(ISBLANK(M463),"",IF(ISERROR(VLOOKUP(M463,MapTable!$A:$A,1,0)),"맵없음",""))</f>
        <v/>
      </c>
      <c r="O463">
        <f t="shared" si="29"/>
        <v>11</v>
      </c>
      <c r="Q463">
        <f t="shared" si="30"/>
        <v>11</v>
      </c>
      <c r="R463" t="b">
        <f t="shared" ca="1" si="31"/>
        <v>0</v>
      </c>
      <c r="T463" t="b">
        <f t="shared" ca="1" si="32"/>
        <v>0</v>
      </c>
      <c r="V463" t="str">
        <f>IF(ISBLANK(U463),"",IF(ISERROR(VLOOKUP(U463,MapTable!$A:$A,1,0)),"맵없음",""))</f>
        <v/>
      </c>
      <c r="X463" t="str">
        <f>IF(ISBLANK(W463),"",
IF(ISERROR(FIND(",",W463)),
  IF(ISERROR(VLOOKUP(W463,MapTable!$A:$A,1,0)),"맵없음",
  ""),
IF(ISERROR(FIND(",",W463,FIND(",",W463)+1)),
  IF(OR(ISERROR(VLOOKUP(LEFT(W463,FIND(",",W463)-1),MapTable!$A:$A,1,0)),ISERROR(VLOOKUP(TRIM(MID(W463,FIND(",",W463)+1,999)),MapTable!$A:$A,1,0))),"맵없음",
  ""),
IF(ISERROR(FIND(",",W463,FIND(",",W463,FIND(",",W463)+1)+1)),
  IF(OR(ISERROR(VLOOKUP(LEFT(W463,FIND(",",W463)-1),MapTable!$A:$A,1,0)),ISERROR(VLOOKUP(TRIM(MID(W463,FIND(",",W463)+1,FIND(",",W463,FIND(",",W463)+1)-FIND(",",W463)-1)),MapTable!$A:$A,1,0)),ISERROR(VLOOKUP(TRIM(MID(W463,FIND(",",W463,FIND(",",W463)+1)+1,999)),MapTable!$A:$A,1,0))),"맵없음",
  ""),
IF(ISERROR(FIND(",",W463,FIND(",",W463,FIND(",",W463,FIND(",",W463)+1)+1)+1)),
  IF(OR(ISERROR(VLOOKUP(LEFT(W463,FIND(",",W463)-1),MapTable!$A:$A,1,0)),ISERROR(VLOOKUP(TRIM(MID(W463,FIND(",",W463)+1,FIND(",",W463,FIND(",",W463)+1)-FIND(",",W463)-1)),MapTable!$A:$A,1,0)),ISERROR(VLOOKUP(TRIM(MID(W463,FIND(",",W463,FIND(",",W463)+1)+1,FIND(",",W463,FIND(",",W463,FIND(",",W463)+1)+1)-FIND(",",W463,FIND(",",W463)+1)-1)),MapTable!$A:$A,1,0)),ISERROR(VLOOKUP(TRIM(MID(W463,FIND(",",W463,FIND(",",W463,FIND(",",W463)+1)+1)+1,999)),MapTable!$A:$A,1,0))),"맵없음",
  ""),
)))))</f>
        <v/>
      </c>
      <c r="AC463" t="str">
        <f>IF(ISBLANK(AB463),"",IF(ISERROR(VLOOKUP(AB463,[3]DropTable!$A:$A,1,0)),"드랍없음",""))</f>
        <v/>
      </c>
      <c r="AE463" t="str">
        <f>IF(ISBLANK(AD463),"",IF(ISERROR(VLOOKUP(AD463,[3]DropTable!$A:$A,1,0)),"드랍없음",""))</f>
        <v/>
      </c>
      <c r="AG463">
        <v>9.8000000000000007</v>
      </c>
      <c r="AH463">
        <v>1</v>
      </c>
    </row>
    <row r="464" spans="1:34" x14ac:dyDescent="0.3">
      <c r="A464">
        <v>10</v>
      </c>
      <c r="B464">
        <v>16</v>
      </c>
      <c r="C464">
        <f>IF(OR($L464=TRUE,$A464=0,MOD($A464,ChapterTable!$S$20)&lt;&gt;0),
MAX(0,INT(($B464+ChapterTable!$Q$26+VLOOKUP(SUBSTITUTE(C$1,"성장단계","")&amp;"단계오프셋",ChapterTable!$S:$T,2,0))/ChapterTable!$Q$23)),
MAX(0,INT(($B464+ChapterTable!$S$26+VLOOKUP(SUBSTITUTE(C$1,"성장단계","")&amp;"보스단계오프셋",ChapterTable!$S:$T,2,0))/ChapterTable!$S$23)))</f>
        <v>2</v>
      </c>
      <c r="D464">
        <f>IF(OR($L464=TRUE,$A464=0,MOD($A464,ChapterTable!$S$20)&lt;&gt;0),
MAX(0,INT(($B464+ChapterTable!$Q$26+VLOOKUP(SUBSTITUTE(D$1,"성장단계","")&amp;"단계오프셋",ChapterTable!$S:$T,2,0))/ChapterTable!$Q$23)),
MAX(0,INT(($B464+ChapterTable!$S$26+VLOOKUP(SUBSTITUTE(D$1,"성장단계","")&amp;"보스단계오프셋",ChapterTable!$S:$T,2,0))/ChapterTable!$S$23)))</f>
        <v>1</v>
      </c>
      <c r="E464" s="1">
        <f ca="1">IF(AND($A464=0,$B464=1),
    VLOOKUP(1,ChapterTable!$1:$1048576,MATCH("최종"&amp;SUBSTITUTE(SUBSTITUTE(E$1,"standard",""),"|Float",""),ChapterTable!$1:$1,0),0)*ChapterTable!$Q$17,
  IF(AND($A464=0,$B464=0),
    E465,
  IF($B464=0,
    VLOOKUP($A464,ChapterTable!$1:$1048576,MATCH("최종"&amp;SUBSTITUTE(SUBSTITUTE(E$1,"standard",""),"|Float",""),ChapterTable!$1:$1,0),0),
  IF($B464=1,
    IF($L464=FALSE,
      VLOOKUP($A464,ChapterTable!$1:$1048576,MATCH("최종"&amp;SUBSTITUTE(SUBSTITUTE(E$1,"standard",""),"|Float",""),ChapterTable!$1:$1,0),0),
      VLOOKUP($A464-ChapterTable!$Q$11,ChapterTable!$1:$1048576,MATCH("최종"&amp;SUBSTITUTE(SUBSTITUTE(E$1,"standard",""),"|Float",""),ChapterTable!$1:$1,0),0)*ChapterTable!$Q$14
    ),
  OFFSET(E464,-$B464+IF($L464,1,0),0)*
    (VLOOKUP(SUBSTITUTE(SUBSTITUTE(E$1,"standard",""),"|Float","")&amp;"인게임누적곱배수",ChapterTable!$S:$T,2,0)^C464
    +VLOOKUP(SUBSTITUTE(SUBSTITUTE(E$1,"standard",""),"|Float","")&amp;"인게임누적합배수",ChapterTable!$S:$T,2,0)*C464)
  )
  )
  )
)</f>
        <v>11763.66796875</v>
      </c>
      <c r="F464" s="1">
        <f ca="1">IF(AND($A464=0,$B464=1),
    VLOOKUP(1,ChapterTable!$1:$1048576,MATCH("최종"&amp;SUBSTITUTE(SUBSTITUTE(F$1,"standard",""),"|Float",""),ChapterTable!$1:$1,0),0)*ChapterTable!$Q$17,
  IF(AND($A464=0,$B464=0),
    F465,
  IF($B464=0,
    VLOOKUP($A464,ChapterTable!$1:$1048576,MATCH("최종"&amp;SUBSTITUTE(SUBSTITUTE(F$1,"standard",""),"|Float",""),ChapterTable!$1:$1,0),0),
  IF($B464=1,
    IF($L464=FALSE,
      VLOOKUP($A464,ChapterTable!$1:$1048576,MATCH("최종"&amp;SUBSTITUTE(SUBSTITUTE(F$1,"standard",""),"|Float",""),ChapterTable!$1:$1,0),0),
      VLOOKUP($A464-ChapterTable!$Q$11,ChapterTable!$1:$1048576,MATCH("최종"&amp;SUBSTITUTE(SUBSTITUTE(F$1,"standard",""),"|Float",""),ChapterTable!$1:$1,0),0)*ChapterTable!$Q$14
    ),
  OFFSET(F464,-$B464+IF($L464,1,0),0)*
    (VLOOKUP(SUBSTITUTE(SUBSTITUTE(F$1,"standard",""),"|Float","")&amp;"인게임누적곱배수",ChapterTable!$S:$T,2,0)^D464
    +VLOOKUP(SUBSTITUTE(SUBSTITUTE(F$1,"standard",""),"|Float","")&amp;"인게임누적합배수",ChapterTable!$S:$T,2,0)*D464)
  )
  )
  )
)</f>
        <v>4613.203125</v>
      </c>
      <c r="G464" t="s">
        <v>76</v>
      </c>
      <c r="J464" t="str">
        <f>IF(ISBLANK(I464),"",
IFERROR(VLOOKUP(I464,[1]StringTable!$1:$1048576,MATCH([1]StringTable!$B$1,[1]StringTable!$1:$1,0),0),
IFERROR(VLOOKUP(I464,[1]InApkStringTable!$1:$1048576,MATCH([1]InApkStringTable!$B$1,[1]InApkStringTable!$1:$1,0),0),
"스트링없음")))</f>
        <v/>
      </c>
      <c r="L464" t="b">
        <v>0</v>
      </c>
      <c r="M464" t="s">
        <v>24</v>
      </c>
      <c r="N464" t="str">
        <f>IF(ISBLANK(M464),"",IF(ISERROR(VLOOKUP(M464,MapTable!$A:$A,1,0)),"맵없음",""))</f>
        <v/>
      </c>
      <c r="O464">
        <f t="shared" si="29"/>
        <v>2</v>
      </c>
      <c r="Q464">
        <f t="shared" si="30"/>
        <v>2</v>
      </c>
      <c r="R464" t="b">
        <f t="shared" ca="1" si="31"/>
        <v>0</v>
      </c>
      <c r="T464" t="b">
        <f t="shared" ca="1" si="32"/>
        <v>0</v>
      </c>
      <c r="V464" t="str">
        <f>IF(ISBLANK(U464),"",IF(ISERROR(VLOOKUP(U464,MapTable!$A:$A,1,0)),"맵없음",""))</f>
        <v/>
      </c>
      <c r="X464" t="str">
        <f>IF(ISBLANK(W464),"",
IF(ISERROR(FIND(",",W464)),
  IF(ISERROR(VLOOKUP(W464,MapTable!$A:$A,1,0)),"맵없음",
  ""),
IF(ISERROR(FIND(",",W464,FIND(",",W464)+1)),
  IF(OR(ISERROR(VLOOKUP(LEFT(W464,FIND(",",W464)-1),MapTable!$A:$A,1,0)),ISERROR(VLOOKUP(TRIM(MID(W464,FIND(",",W464)+1,999)),MapTable!$A:$A,1,0))),"맵없음",
  ""),
IF(ISERROR(FIND(",",W464,FIND(",",W464,FIND(",",W464)+1)+1)),
  IF(OR(ISERROR(VLOOKUP(LEFT(W464,FIND(",",W464)-1),MapTable!$A:$A,1,0)),ISERROR(VLOOKUP(TRIM(MID(W464,FIND(",",W464)+1,FIND(",",W464,FIND(",",W464)+1)-FIND(",",W464)-1)),MapTable!$A:$A,1,0)),ISERROR(VLOOKUP(TRIM(MID(W464,FIND(",",W464,FIND(",",W464)+1)+1,999)),MapTable!$A:$A,1,0))),"맵없음",
  ""),
IF(ISERROR(FIND(",",W464,FIND(",",W464,FIND(",",W464,FIND(",",W464)+1)+1)+1)),
  IF(OR(ISERROR(VLOOKUP(LEFT(W464,FIND(",",W464)-1),MapTable!$A:$A,1,0)),ISERROR(VLOOKUP(TRIM(MID(W464,FIND(",",W464)+1,FIND(",",W464,FIND(",",W464)+1)-FIND(",",W464)-1)),MapTable!$A:$A,1,0)),ISERROR(VLOOKUP(TRIM(MID(W464,FIND(",",W464,FIND(",",W464)+1)+1,FIND(",",W464,FIND(",",W464,FIND(",",W464)+1)+1)-FIND(",",W464,FIND(",",W464)+1)-1)),MapTable!$A:$A,1,0)),ISERROR(VLOOKUP(TRIM(MID(W464,FIND(",",W464,FIND(",",W464,FIND(",",W464)+1)+1)+1,999)),MapTable!$A:$A,1,0))),"맵없음",
  ""),
)))))</f>
        <v/>
      </c>
      <c r="AC464" t="str">
        <f>IF(ISBLANK(AB464),"",IF(ISERROR(VLOOKUP(AB464,[3]DropTable!$A:$A,1,0)),"드랍없음",""))</f>
        <v/>
      </c>
      <c r="AE464" t="str">
        <f>IF(ISBLANK(AD464),"",IF(ISERROR(VLOOKUP(AD464,[3]DropTable!$A:$A,1,0)),"드랍없음",""))</f>
        <v/>
      </c>
      <c r="AG464">
        <v>9.8000000000000007</v>
      </c>
      <c r="AH464">
        <v>1</v>
      </c>
    </row>
    <row r="465" spans="1:34" x14ac:dyDescent="0.3">
      <c r="A465">
        <v>10</v>
      </c>
      <c r="B465">
        <v>17</v>
      </c>
      <c r="C465">
        <f>IF(OR($L465=TRUE,$A465=0,MOD($A465,ChapterTable!$S$20)&lt;&gt;0),
MAX(0,INT(($B465+ChapterTable!$Q$26+VLOOKUP(SUBSTITUTE(C$1,"성장단계","")&amp;"단계오프셋",ChapterTable!$S:$T,2,0))/ChapterTable!$Q$23)),
MAX(0,INT(($B465+ChapterTable!$S$26+VLOOKUP(SUBSTITUTE(C$1,"성장단계","")&amp;"보스단계오프셋",ChapterTable!$S:$T,2,0))/ChapterTable!$S$23)))</f>
        <v>2</v>
      </c>
      <c r="D465">
        <f>IF(OR($L465=TRUE,$A465=0,MOD($A465,ChapterTable!$S$20)&lt;&gt;0),
MAX(0,INT(($B465+ChapterTable!$Q$26+VLOOKUP(SUBSTITUTE(D$1,"성장단계","")&amp;"단계오프셋",ChapterTable!$S:$T,2,0))/ChapterTable!$Q$23)),
MAX(0,INT(($B465+ChapterTable!$S$26+VLOOKUP(SUBSTITUTE(D$1,"성장단계","")&amp;"보스단계오프셋",ChapterTable!$S:$T,2,0))/ChapterTable!$S$23)))</f>
        <v>1</v>
      </c>
      <c r="E465" s="1">
        <f ca="1">IF(AND($A465=0,$B465=1),
    VLOOKUP(1,ChapterTable!$1:$1048576,MATCH("최종"&amp;SUBSTITUTE(SUBSTITUTE(E$1,"standard",""),"|Float",""),ChapterTable!$1:$1,0),0)*ChapterTable!$Q$17,
  IF(AND($A465=0,$B465=0),
    E466,
  IF($B465=0,
    VLOOKUP($A465,ChapterTable!$1:$1048576,MATCH("최종"&amp;SUBSTITUTE(SUBSTITUTE(E$1,"standard",""),"|Float",""),ChapterTable!$1:$1,0),0),
  IF($B465=1,
    IF($L465=FALSE,
      VLOOKUP($A465,ChapterTable!$1:$1048576,MATCH("최종"&amp;SUBSTITUTE(SUBSTITUTE(E$1,"standard",""),"|Float",""),ChapterTable!$1:$1,0),0),
      VLOOKUP($A465-ChapterTable!$Q$11,ChapterTable!$1:$1048576,MATCH("최종"&amp;SUBSTITUTE(SUBSTITUTE(E$1,"standard",""),"|Float",""),ChapterTable!$1:$1,0),0)*ChapterTable!$Q$14
    ),
  OFFSET(E465,-$B465+IF($L465,1,0),0)*
    (VLOOKUP(SUBSTITUTE(SUBSTITUTE(E$1,"standard",""),"|Float","")&amp;"인게임누적곱배수",ChapterTable!$S:$T,2,0)^C465
    +VLOOKUP(SUBSTITUTE(SUBSTITUTE(E$1,"standard",""),"|Float","")&amp;"인게임누적합배수",ChapterTable!$S:$T,2,0)*C465)
  )
  )
  )
)</f>
        <v>11763.66796875</v>
      </c>
      <c r="F465" s="1">
        <f ca="1">IF(AND($A465=0,$B465=1),
    VLOOKUP(1,ChapterTable!$1:$1048576,MATCH("최종"&amp;SUBSTITUTE(SUBSTITUTE(F$1,"standard",""),"|Float",""),ChapterTable!$1:$1,0),0)*ChapterTable!$Q$17,
  IF(AND($A465=0,$B465=0),
    F466,
  IF($B465=0,
    VLOOKUP($A465,ChapterTable!$1:$1048576,MATCH("최종"&amp;SUBSTITUTE(SUBSTITUTE(F$1,"standard",""),"|Float",""),ChapterTable!$1:$1,0),0),
  IF($B465=1,
    IF($L465=FALSE,
      VLOOKUP($A465,ChapterTable!$1:$1048576,MATCH("최종"&amp;SUBSTITUTE(SUBSTITUTE(F$1,"standard",""),"|Float",""),ChapterTable!$1:$1,0),0),
      VLOOKUP($A465-ChapterTable!$Q$11,ChapterTable!$1:$1048576,MATCH("최종"&amp;SUBSTITUTE(SUBSTITUTE(F$1,"standard",""),"|Float",""),ChapterTable!$1:$1,0),0)*ChapterTable!$Q$14
    ),
  OFFSET(F465,-$B465+IF($L465,1,0),0)*
    (VLOOKUP(SUBSTITUTE(SUBSTITUTE(F$1,"standard",""),"|Float","")&amp;"인게임누적곱배수",ChapterTable!$S:$T,2,0)^D465
    +VLOOKUP(SUBSTITUTE(SUBSTITUTE(F$1,"standard",""),"|Float","")&amp;"인게임누적합배수",ChapterTable!$S:$T,2,0)*D465)
  )
  )
  )
)</f>
        <v>4613.203125</v>
      </c>
      <c r="G465" t="s">
        <v>76</v>
      </c>
      <c r="J465" t="str">
        <f>IF(ISBLANK(I465),"",
IFERROR(VLOOKUP(I465,[1]StringTable!$1:$1048576,MATCH([1]StringTable!$B$1,[1]StringTable!$1:$1,0),0),
IFERROR(VLOOKUP(I465,[1]InApkStringTable!$1:$1048576,MATCH([1]InApkStringTable!$B$1,[1]InApkStringTable!$1:$1,0),0),
"스트링없음")))</f>
        <v/>
      </c>
      <c r="L465" t="b">
        <v>0</v>
      </c>
      <c r="M465" t="s">
        <v>24</v>
      </c>
      <c r="N465" t="str">
        <f>IF(ISBLANK(M465),"",IF(ISERROR(VLOOKUP(M465,MapTable!$A:$A,1,0)),"맵없음",""))</f>
        <v/>
      </c>
      <c r="O465">
        <f t="shared" si="29"/>
        <v>2</v>
      </c>
      <c r="Q465">
        <f t="shared" si="30"/>
        <v>2</v>
      </c>
      <c r="R465" t="b">
        <f t="shared" ca="1" si="31"/>
        <v>0</v>
      </c>
      <c r="T465" t="b">
        <f t="shared" ca="1" si="32"/>
        <v>0</v>
      </c>
      <c r="V465" t="str">
        <f>IF(ISBLANK(U465),"",IF(ISERROR(VLOOKUP(U465,MapTable!$A:$A,1,0)),"맵없음",""))</f>
        <v/>
      </c>
      <c r="X465" t="str">
        <f>IF(ISBLANK(W465),"",
IF(ISERROR(FIND(",",W465)),
  IF(ISERROR(VLOOKUP(W465,MapTable!$A:$A,1,0)),"맵없음",
  ""),
IF(ISERROR(FIND(",",W465,FIND(",",W465)+1)),
  IF(OR(ISERROR(VLOOKUP(LEFT(W465,FIND(",",W465)-1),MapTable!$A:$A,1,0)),ISERROR(VLOOKUP(TRIM(MID(W465,FIND(",",W465)+1,999)),MapTable!$A:$A,1,0))),"맵없음",
  ""),
IF(ISERROR(FIND(",",W465,FIND(",",W465,FIND(",",W465)+1)+1)),
  IF(OR(ISERROR(VLOOKUP(LEFT(W465,FIND(",",W465)-1),MapTable!$A:$A,1,0)),ISERROR(VLOOKUP(TRIM(MID(W465,FIND(",",W465)+1,FIND(",",W465,FIND(",",W465)+1)-FIND(",",W465)-1)),MapTable!$A:$A,1,0)),ISERROR(VLOOKUP(TRIM(MID(W465,FIND(",",W465,FIND(",",W465)+1)+1,999)),MapTable!$A:$A,1,0))),"맵없음",
  ""),
IF(ISERROR(FIND(",",W465,FIND(",",W465,FIND(",",W465,FIND(",",W465)+1)+1)+1)),
  IF(OR(ISERROR(VLOOKUP(LEFT(W465,FIND(",",W465)-1),MapTable!$A:$A,1,0)),ISERROR(VLOOKUP(TRIM(MID(W465,FIND(",",W465)+1,FIND(",",W465,FIND(",",W465)+1)-FIND(",",W465)-1)),MapTable!$A:$A,1,0)),ISERROR(VLOOKUP(TRIM(MID(W465,FIND(",",W465,FIND(",",W465)+1)+1,FIND(",",W465,FIND(",",W465,FIND(",",W465)+1)+1)-FIND(",",W465,FIND(",",W465)+1)-1)),MapTable!$A:$A,1,0)),ISERROR(VLOOKUP(TRIM(MID(W465,FIND(",",W465,FIND(",",W465,FIND(",",W465)+1)+1)+1,999)),MapTable!$A:$A,1,0))),"맵없음",
  ""),
)))))</f>
        <v/>
      </c>
      <c r="AC465" t="str">
        <f>IF(ISBLANK(AB465),"",IF(ISERROR(VLOOKUP(AB465,[3]DropTable!$A:$A,1,0)),"드랍없음",""))</f>
        <v/>
      </c>
      <c r="AE465" t="str">
        <f>IF(ISBLANK(AD465),"",IF(ISERROR(VLOOKUP(AD465,[3]DropTable!$A:$A,1,0)),"드랍없음",""))</f>
        <v/>
      </c>
      <c r="AG465">
        <v>9.8000000000000007</v>
      </c>
      <c r="AH465">
        <v>1</v>
      </c>
    </row>
    <row r="466" spans="1:34" x14ac:dyDescent="0.3">
      <c r="A466">
        <v>10</v>
      </c>
      <c r="B466">
        <v>18</v>
      </c>
      <c r="C466">
        <f>IF(OR($L466=TRUE,$A466=0,MOD($A466,ChapterTable!$S$20)&lt;&gt;0),
MAX(0,INT(($B466+ChapterTable!$Q$26+VLOOKUP(SUBSTITUTE(C$1,"성장단계","")&amp;"단계오프셋",ChapterTable!$S:$T,2,0))/ChapterTable!$Q$23)),
MAX(0,INT(($B466+ChapterTable!$S$26+VLOOKUP(SUBSTITUTE(C$1,"성장단계","")&amp;"보스단계오프셋",ChapterTable!$S:$T,2,0))/ChapterTable!$S$23)))</f>
        <v>2</v>
      </c>
      <c r="D466">
        <f>IF(OR($L466=TRUE,$A466=0,MOD($A466,ChapterTable!$S$20)&lt;&gt;0),
MAX(0,INT(($B466+ChapterTable!$Q$26+VLOOKUP(SUBSTITUTE(D$1,"성장단계","")&amp;"단계오프셋",ChapterTable!$S:$T,2,0))/ChapterTable!$Q$23)),
MAX(0,INT(($B466+ChapterTable!$S$26+VLOOKUP(SUBSTITUTE(D$1,"성장단계","")&amp;"보스단계오프셋",ChapterTable!$S:$T,2,0))/ChapterTable!$S$23)))</f>
        <v>1</v>
      </c>
      <c r="E466" s="1">
        <f ca="1">IF(AND($A466=0,$B466=1),
    VLOOKUP(1,ChapterTable!$1:$1048576,MATCH("최종"&amp;SUBSTITUTE(SUBSTITUTE(E$1,"standard",""),"|Float",""),ChapterTable!$1:$1,0),0)*ChapterTable!$Q$17,
  IF(AND($A466=0,$B466=0),
    E467,
  IF($B466=0,
    VLOOKUP($A466,ChapterTable!$1:$1048576,MATCH("최종"&amp;SUBSTITUTE(SUBSTITUTE(E$1,"standard",""),"|Float",""),ChapterTable!$1:$1,0),0),
  IF($B466=1,
    IF($L466=FALSE,
      VLOOKUP($A466,ChapterTable!$1:$1048576,MATCH("최종"&amp;SUBSTITUTE(SUBSTITUTE(E$1,"standard",""),"|Float",""),ChapterTable!$1:$1,0),0),
      VLOOKUP($A466-ChapterTable!$Q$11,ChapterTable!$1:$1048576,MATCH("최종"&amp;SUBSTITUTE(SUBSTITUTE(E$1,"standard",""),"|Float",""),ChapterTable!$1:$1,0),0)*ChapterTable!$Q$14
    ),
  OFFSET(E466,-$B466+IF($L466,1,0),0)*
    (VLOOKUP(SUBSTITUTE(SUBSTITUTE(E$1,"standard",""),"|Float","")&amp;"인게임누적곱배수",ChapterTable!$S:$T,2,0)^C466
    +VLOOKUP(SUBSTITUTE(SUBSTITUTE(E$1,"standard",""),"|Float","")&amp;"인게임누적합배수",ChapterTable!$S:$T,2,0)*C466)
  )
  )
  )
)</f>
        <v>11763.66796875</v>
      </c>
      <c r="F466" s="1">
        <f ca="1">IF(AND($A466=0,$B466=1),
    VLOOKUP(1,ChapterTable!$1:$1048576,MATCH("최종"&amp;SUBSTITUTE(SUBSTITUTE(F$1,"standard",""),"|Float",""),ChapterTable!$1:$1,0),0)*ChapterTable!$Q$17,
  IF(AND($A466=0,$B466=0),
    F467,
  IF($B466=0,
    VLOOKUP($A466,ChapterTable!$1:$1048576,MATCH("최종"&amp;SUBSTITUTE(SUBSTITUTE(F$1,"standard",""),"|Float",""),ChapterTable!$1:$1,0),0),
  IF($B466=1,
    IF($L466=FALSE,
      VLOOKUP($A466,ChapterTable!$1:$1048576,MATCH("최종"&amp;SUBSTITUTE(SUBSTITUTE(F$1,"standard",""),"|Float",""),ChapterTable!$1:$1,0),0),
      VLOOKUP($A466-ChapterTable!$Q$11,ChapterTable!$1:$1048576,MATCH("최종"&amp;SUBSTITUTE(SUBSTITUTE(F$1,"standard",""),"|Float",""),ChapterTable!$1:$1,0),0)*ChapterTable!$Q$14
    ),
  OFFSET(F466,-$B466+IF($L466,1,0),0)*
    (VLOOKUP(SUBSTITUTE(SUBSTITUTE(F$1,"standard",""),"|Float","")&amp;"인게임누적곱배수",ChapterTable!$S:$T,2,0)^D466
    +VLOOKUP(SUBSTITUTE(SUBSTITUTE(F$1,"standard",""),"|Float","")&amp;"인게임누적합배수",ChapterTable!$S:$T,2,0)*D466)
  )
  )
  )
)</f>
        <v>4613.203125</v>
      </c>
      <c r="G466" t="s">
        <v>76</v>
      </c>
      <c r="J466" t="str">
        <f>IF(ISBLANK(I466),"",
IFERROR(VLOOKUP(I466,[1]StringTable!$1:$1048576,MATCH([1]StringTable!$B$1,[1]StringTable!$1:$1,0),0),
IFERROR(VLOOKUP(I466,[1]InApkStringTable!$1:$1048576,MATCH([1]InApkStringTable!$B$1,[1]InApkStringTable!$1:$1,0),0),
"스트링없음")))</f>
        <v/>
      </c>
      <c r="L466" t="b">
        <v>0</v>
      </c>
      <c r="M466" t="s">
        <v>24</v>
      </c>
      <c r="N466" t="str">
        <f>IF(ISBLANK(M466),"",IF(ISERROR(VLOOKUP(M466,MapTable!$A:$A,1,0)),"맵없음",""))</f>
        <v/>
      </c>
      <c r="O466">
        <f t="shared" si="29"/>
        <v>2</v>
      </c>
      <c r="Q466">
        <f t="shared" si="30"/>
        <v>2</v>
      </c>
      <c r="R466" t="b">
        <f t="shared" ca="1" si="31"/>
        <v>0</v>
      </c>
      <c r="T466" t="b">
        <f t="shared" ca="1" si="32"/>
        <v>0</v>
      </c>
      <c r="V466" t="str">
        <f>IF(ISBLANK(U466),"",IF(ISERROR(VLOOKUP(U466,MapTable!$A:$A,1,0)),"맵없음",""))</f>
        <v/>
      </c>
      <c r="X466" t="str">
        <f>IF(ISBLANK(W466),"",
IF(ISERROR(FIND(",",W466)),
  IF(ISERROR(VLOOKUP(W466,MapTable!$A:$A,1,0)),"맵없음",
  ""),
IF(ISERROR(FIND(",",W466,FIND(",",W466)+1)),
  IF(OR(ISERROR(VLOOKUP(LEFT(W466,FIND(",",W466)-1),MapTable!$A:$A,1,0)),ISERROR(VLOOKUP(TRIM(MID(W466,FIND(",",W466)+1,999)),MapTable!$A:$A,1,0))),"맵없음",
  ""),
IF(ISERROR(FIND(",",W466,FIND(",",W466,FIND(",",W466)+1)+1)),
  IF(OR(ISERROR(VLOOKUP(LEFT(W466,FIND(",",W466)-1),MapTable!$A:$A,1,0)),ISERROR(VLOOKUP(TRIM(MID(W466,FIND(",",W466)+1,FIND(",",W466,FIND(",",W466)+1)-FIND(",",W466)-1)),MapTable!$A:$A,1,0)),ISERROR(VLOOKUP(TRIM(MID(W466,FIND(",",W466,FIND(",",W466)+1)+1,999)),MapTable!$A:$A,1,0))),"맵없음",
  ""),
IF(ISERROR(FIND(",",W466,FIND(",",W466,FIND(",",W466,FIND(",",W466)+1)+1)+1)),
  IF(OR(ISERROR(VLOOKUP(LEFT(W466,FIND(",",W466)-1),MapTable!$A:$A,1,0)),ISERROR(VLOOKUP(TRIM(MID(W466,FIND(",",W466)+1,FIND(",",W466,FIND(",",W466)+1)-FIND(",",W466)-1)),MapTable!$A:$A,1,0)),ISERROR(VLOOKUP(TRIM(MID(W466,FIND(",",W466,FIND(",",W466)+1)+1,FIND(",",W466,FIND(",",W466,FIND(",",W466)+1)+1)-FIND(",",W466,FIND(",",W466)+1)-1)),MapTable!$A:$A,1,0)),ISERROR(VLOOKUP(TRIM(MID(W466,FIND(",",W466,FIND(",",W466,FIND(",",W466)+1)+1)+1,999)),MapTable!$A:$A,1,0))),"맵없음",
  ""),
)))))</f>
        <v/>
      </c>
      <c r="AC466" t="str">
        <f>IF(ISBLANK(AB466),"",IF(ISERROR(VLOOKUP(AB466,[3]DropTable!$A:$A,1,0)),"드랍없음",""))</f>
        <v/>
      </c>
      <c r="AE466" t="str">
        <f>IF(ISBLANK(AD466),"",IF(ISERROR(VLOOKUP(AD466,[3]DropTable!$A:$A,1,0)),"드랍없음",""))</f>
        <v/>
      </c>
      <c r="AG466">
        <v>9.8000000000000007</v>
      </c>
      <c r="AH466">
        <v>1</v>
      </c>
    </row>
    <row r="467" spans="1:34" x14ac:dyDescent="0.3">
      <c r="A467">
        <v>10</v>
      </c>
      <c r="B467">
        <v>19</v>
      </c>
      <c r="C467">
        <f>IF(OR($L467=TRUE,$A467=0,MOD($A467,ChapterTable!$S$20)&lt;&gt;0),
MAX(0,INT(($B467+ChapterTable!$Q$26+VLOOKUP(SUBSTITUTE(C$1,"성장단계","")&amp;"단계오프셋",ChapterTable!$S:$T,2,0))/ChapterTable!$Q$23)),
MAX(0,INT(($B467+ChapterTable!$S$26+VLOOKUP(SUBSTITUTE(C$1,"성장단계","")&amp;"보스단계오프셋",ChapterTable!$S:$T,2,0))/ChapterTable!$S$23)))</f>
        <v>2</v>
      </c>
      <c r="D467">
        <f>IF(OR($L467=TRUE,$A467=0,MOD($A467,ChapterTable!$S$20)&lt;&gt;0),
MAX(0,INT(($B467+ChapterTable!$Q$26+VLOOKUP(SUBSTITUTE(D$1,"성장단계","")&amp;"단계오프셋",ChapterTable!$S:$T,2,0))/ChapterTable!$Q$23)),
MAX(0,INT(($B467+ChapterTable!$S$26+VLOOKUP(SUBSTITUTE(D$1,"성장단계","")&amp;"보스단계오프셋",ChapterTable!$S:$T,2,0))/ChapterTable!$S$23)))</f>
        <v>1</v>
      </c>
      <c r="E467" s="1">
        <f ca="1">IF(AND($A467=0,$B467=1),
    VLOOKUP(1,ChapterTable!$1:$1048576,MATCH("최종"&amp;SUBSTITUTE(SUBSTITUTE(E$1,"standard",""),"|Float",""),ChapterTable!$1:$1,0),0)*ChapterTable!$Q$17,
  IF(AND($A467=0,$B467=0),
    E468,
  IF($B467=0,
    VLOOKUP($A467,ChapterTable!$1:$1048576,MATCH("최종"&amp;SUBSTITUTE(SUBSTITUTE(E$1,"standard",""),"|Float",""),ChapterTable!$1:$1,0),0),
  IF($B467=1,
    IF($L467=FALSE,
      VLOOKUP($A467,ChapterTable!$1:$1048576,MATCH("최종"&amp;SUBSTITUTE(SUBSTITUTE(E$1,"standard",""),"|Float",""),ChapterTable!$1:$1,0),0),
      VLOOKUP($A467-ChapterTable!$Q$11,ChapterTable!$1:$1048576,MATCH("최종"&amp;SUBSTITUTE(SUBSTITUTE(E$1,"standard",""),"|Float",""),ChapterTable!$1:$1,0),0)*ChapterTable!$Q$14
    ),
  OFFSET(E467,-$B467+IF($L467,1,0),0)*
    (VLOOKUP(SUBSTITUTE(SUBSTITUTE(E$1,"standard",""),"|Float","")&amp;"인게임누적곱배수",ChapterTable!$S:$T,2,0)^C467
    +VLOOKUP(SUBSTITUTE(SUBSTITUTE(E$1,"standard",""),"|Float","")&amp;"인게임누적합배수",ChapterTable!$S:$T,2,0)*C467)
  )
  )
  )
)</f>
        <v>11763.66796875</v>
      </c>
      <c r="F467" s="1">
        <f ca="1">IF(AND($A467=0,$B467=1),
    VLOOKUP(1,ChapterTable!$1:$1048576,MATCH("최종"&amp;SUBSTITUTE(SUBSTITUTE(F$1,"standard",""),"|Float",""),ChapterTable!$1:$1,0),0)*ChapterTable!$Q$17,
  IF(AND($A467=0,$B467=0),
    F468,
  IF($B467=0,
    VLOOKUP($A467,ChapterTable!$1:$1048576,MATCH("최종"&amp;SUBSTITUTE(SUBSTITUTE(F$1,"standard",""),"|Float",""),ChapterTable!$1:$1,0),0),
  IF($B467=1,
    IF($L467=FALSE,
      VLOOKUP($A467,ChapterTable!$1:$1048576,MATCH("최종"&amp;SUBSTITUTE(SUBSTITUTE(F$1,"standard",""),"|Float",""),ChapterTable!$1:$1,0),0),
      VLOOKUP($A467-ChapterTable!$Q$11,ChapterTable!$1:$1048576,MATCH("최종"&amp;SUBSTITUTE(SUBSTITUTE(F$1,"standard",""),"|Float",""),ChapterTable!$1:$1,0),0)*ChapterTable!$Q$14
    ),
  OFFSET(F467,-$B467+IF($L467,1,0),0)*
    (VLOOKUP(SUBSTITUTE(SUBSTITUTE(F$1,"standard",""),"|Float","")&amp;"인게임누적곱배수",ChapterTable!$S:$T,2,0)^D467
    +VLOOKUP(SUBSTITUTE(SUBSTITUTE(F$1,"standard",""),"|Float","")&amp;"인게임누적합배수",ChapterTable!$S:$T,2,0)*D467)
  )
  )
  )
)</f>
        <v>4613.203125</v>
      </c>
      <c r="G467" t="s">
        <v>76</v>
      </c>
      <c r="J467" t="str">
        <f>IF(ISBLANK(I467),"",
IFERROR(VLOOKUP(I467,[1]StringTable!$1:$1048576,MATCH([1]StringTable!$B$1,[1]StringTable!$1:$1,0),0),
IFERROR(VLOOKUP(I467,[1]InApkStringTable!$1:$1048576,MATCH([1]InApkStringTable!$B$1,[1]InApkStringTable!$1:$1,0),0),
"스트링없음")))</f>
        <v/>
      </c>
      <c r="L467" t="b">
        <v>0</v>
      </c>
      <c r="M467" t="s">
        <v>24</v>
      </c>
      <c r="N467" t="str">
        <f>IF(ISBLANK(M467),"",IF(ISERROR(VLOOKUP(M467,MapTable!$A:$A,1,0)),"맵없음",""))</f>
        <v/>
      </c>
      <c r="O467">
        <f t="shared" si="29"/>
        <v>92</v>
      </c>
      <c r="Q467">
        <f t="shared" si="30"/>
        <v>92</v>
      </c>
      <c r="R467" t="b">
        <f t="shared" ca="1" si="31"/>
        <v>1</v>
      </c>
      <c r="T467" t="b">
        <f t="shared" ca="1" si="32"/>
        <v>1</v>
      </c>
      <c r="V467" t="str">
        <f>IF(ISBLANK(U467),"",IF(ISERROR(VLOOKUP(U467,MapTable!$A:$A,1,0)),"맵없음",""))</f>
        <v/>
      </c>
      <c r="X467" t="str">
        <f>IF(ISBLANK(W467),"",
IF(ISERROR(FIND(",",W467)),
  IF(ISERROR(VLOOKUP(W467,MapTable!$A:$A,1,0)),"맵없음",
  ""),
IF(ISERROR(FIND(",",W467,FIND(",",W467)+1)),
  IF(OR(ISERROR(VLOOKUP(LEFT(W467,FIND(",",W467)-1),MapTable!$A:$A,1,0)),ISERROR(VLOOKUP(TRIM(MID(W467,FIND(",",W467)+1,999)),MapTable!$A:$A,1,0))),"맵없음",
  ""),
IF(ISERROR(FIND(",",W467,FIND(",",W467,FIND(",",W467)+1)+1)),
  IF(OR(ISERROR(VLOOKUP(LEFT(W467,FIND(",",W467)-1),MapTable!$A:$A,1,0)),ISERROR(VLOOKUP(TRIM(MID(W467,FIND(",",W467)+1,FIND(",",W467,FIND(",",W467)+1)-FIND(",",W467)-1)),MapTable!$A:$A,1,0)),ISERROR(VLOOKUP(TRIM(MID(W467,FIND(",",W467,FIND(",",W467)+1)+1,999)),MapTable!$A:$A,1,0))),"맵없음",
  ""),
IF(ISERROR(FIND(",",W467,FIND(",",W467,FIND(",",W467,FIND(",",W467)+1)+1)+1)),
  IF(OR(ISERROR(VLOOKUP(LEFT(W467,FIND(",",W467)-1),MapTable!$A:$A,1,0)),ISERROR(VLOOKUP(TRIM(MID(W467,FIND(",",W467)+1,FIND(",",W467,FIND(",",W467)+1)-FIND(",",W467)-1)),MapTable!$A:$A,1,0)),ISERROR(VLOOKUP(TRIM(MID(W467,FIND(",",W467,FIND(",",W467)+1)+1,FIND(",",W467,FIND(",",W467,FIND(",",W467)+1)+1)-FIND(",",W467,FIND(",",W467)+1)-1)),MapTable!$A:$A,1,0)),ISERROR(VLOOKUP(TRIM(MID(W467,FIND(",",W467,FIND(",",W467,FIND(",",W467)+1)+1)+1,999)),MapTable!$A:$A,1,0))),"맵없음",
  ""),
)))))</f>
        <v/>
      </c>
      <c r="AC467" t="str">
        <f>IF(ISBLANK(AB467),"",IF(ISERROR(VLOOKUP(AB467,[3]DropTable!$A:$A,1,0)),"드랍없음",""))</f>
        <v/>
      </c>
      <c r="AE467" t="str">
        <f>IF(ISBLANK(AD467),"",IF(ISERROR(VLOOKUP(AD467,[3]DropTable!$A:$A,1,0)),"드랍없음",""))</f>
        <v/>
      </c>
      <c r="AG467">
        <v>9.8000000000000007</v>
      </c>
      <c r="AH467">
        <v>1</v>
      </c>
    </row>
    <row r="468" spans="1:34" x14ac:dyDescent="0.3">
      <c r="A468">
        <v>10</v>
      </c>
      <c r="B468">
        <v>20</v>
      </c>
      <c r="C468">
        <f>IF(OR($L468=TRUE,$A468=0,MOD($A468,ChapterTable!$S$20)&lt;&gt;0),
MAX(0,INT(($B468+ChapterTable!$Q$26+VLOOKUP(SUBSTITUTE(C$1,"성장단계","")&amp;"단계오프셋",ChapterTable!$S:$T,2,0))/ChapterTable!$Q$23)),
MAX(0,INT(($B468+ChapterTable!$S$26+VLOOKUP(SUBSTITUTE(C$1,"성장단계","")&amp;"보스단계오프셋",ChapterTable!$S:$T,2,0))/ChapterTable!$S$23)))</f>
        <v>2</v>
      </c>
      <c r="D468">
        <f>IF(OR($L468=TRUE,$A468=0,MOD($A468,ChapterTable!$S$20)&lt;&gt;0),
MAX(0,INT(($B468+ChapterTable!$Q$26+VLOOKUP(SUBSTITUTE(D$1,"성장단계","")&amp;"단계오프셋",ChapterTable!$S:$T,2,0))/ChapterTable!$Q$23)),
MAX(0,INT(($B468+ChapterTable!$S$26+VLOOKUP(SUBSTITUTE(D$1,"성장단계","")&amp;"보스단계오프셋",ChapterTable!$S:$T,2,0))/ChapterTable!$S$23)))</f>
        <v>1</v>
      </c>
      <c r="E468" s="1">
        <f ca="1">IF(AND($A468=0,$B468=1),
    VLOOKUP(1,ChapterTable!$1:$1048576,MATCH("최종"&amp;SUBSTITUTE(SUBSTITUTE(E$1,"standard",""),"|Float",""),ChapterTable!$1:$1,0),0)*ChapterTable!$Q$17,
  IF(AND($A468=0,$B468=0),
    E469,
  IF($B468=0,
    VLOOKUP($A468,ChapterTable!$1:$1048576,MATCH("최종"&amp;SUBSTITUTE(SUBSTITUTE(E$1,"standard",""),"|Float",""),ChapterTable!$1:$1,0),0),
  IF($B468=1,
    IF($L468=FALSE,
      VLOOKUP($A468,ChapterTable!$1:$1048576,MATCH("최종"&amp;SUBSTITUTE(SUBSTITUTE(E$1,"standard",""),"|Float",""),ChapterTable!$1:$1,0),0),
      VLOOKUP($A468-ChapterTable!$Q$11,ChapterTable!$1:$1048576,MATCH("최종"&amp;SUBSTITUTE(SUBSTITUTE(E$1,"standard",""),"|Float",""),ChapterTable!$1:$1,0),0)*ChapterTable!$Q$14
    ),
  OFFSET(E468,-$B468+IF($L468,1,0),0)*
    (VLOOKUP(SUBSTITUTE(SUBSTITUTE(E$1,"standard",""),"|Float","")&amp;"인게임누적곱배수",ChapterTable!$S:$T,2,0)^C468
    +VLOOKUP(SUBSTITUTE(SUBSTITUTE(E$1,"standard",""),"|Float","")&amp;"인게임누적합배수",ChapterTable!$S:$T,2,0)*C468)
  )
  )
  )
)</f>
        <v>11763.66796875</v>
      </c>
      <c r="F468" s="1">
        <f ca="1">IF(AND($A468=0,$B468=1),
    VLOOKUP(1,ChapterTable!$1:$1048576,MATCH("최종"&amp;SUBSTITUTE(SUBSTITUTE(F$1,"standard",""),"|Float",""),ChapterTable!$1:$1,0),0)*ChapterTable!$Q$17,
  IF(AND($A468=0,$B468=0),
    F469,
  IF($B468=0,
    VLOOKUP($A468,ChapterTable!$1:$1048576,MATCH("최종"&amp;SUBSTITUTE(SUBSTITUTE(F$1,"standard",""),"|Float",""),ChapterTable!$1:$1,0),0),
  IF($B468=1,
    IF($L468=FALSE,
      VLOOKUP($A468,ChapterTable!$1:$1048576,MATCH("최종"&amp;SUBSTITUTE(SUBSTITUTE(F$1,"standard",""),"|Float",""),ChapterTable!$1:$1,0),0),
      VLOOKUP($A468-ChapterTable!$Q$11,ChapterTable!$1:$1048576,MATCH("최종"&amp;SUBSTITUTE(SUBSTITUTE(F$1,"standard",""),"|Float",""),ChapterTable!$1:$1,0),0)*ChapterTable!$Q$14
    ),
  OFFSET(F468,-$B468+IF($L468,1,0),0)*
    (VLOOKUP(SUBSTITUTE(SUBSTITUTE(F$1,"standard",""),"|Float","")&amp;"인게임누적곱배수",ChapterTable!$S:$T,2,0)^D468
    +VLOOKUP(SUBSTITUTE(SUBSTITUTE(F$1,"standard",""),"|Float","")&amp;"인게임누적합배수",ChapterTable!$S:$T,2,0)*D468)
  )
  )
  )
)</f>
        <v>4613.203125</v>
      </c>
      <c r="G468" t="s">
        <v>76</v>
      </c>
      <c r="J468" t="str">
        <f>IF(ISBLANK(I468),"",
IFERROR(VLOOKUP(I468,[1]StringTable!$1:$1048576,MATCH([1]StringTable!$B$1,[1]StringTable!$1:$1,0),0),
IFERROR(VLOOKUP(I468,[1]InApkStringTable!$1:$1048576,MATCH([1]InApkStringTable!$B$1,[1]InApkStringTable!$1:$1,0),0),
"스트링없음")))</f>
        <v/>
      </c>
      <c r="L468" t="b">
        <v>0</v>
      </c>
      <c r="M468" t="s">
        <v>24</v>
      </c>
      <c r="N468" t="str">
        <f>IF(ISBLANK(M468),"",IF(ISERROR(VLOOKUP(M468,MapTable!$A:$A,1,0)),"맵없음",""))</f>
        <v/>
      </c>
      <c r="O468">
        <f t="shared" si="29"/>
        <v>21</v>
      </c>
      <c r="Q468">
        <f t="shared" si="30"/>
        <v>21</v>
      </c>
      <c r="R468" t="b">
        <f t="shared" ca="1" si="31"/>
        <v>0</v>
      </c>
      <c r="T468" t="b">
        <f t="shared" ca="1" si="32"/>
        <v>0</v>
      </c>
      <c r="V468" t="str">
        <f>IF(ISBLANK(U468),"",IF(ISERROR(VLOOKUP(U468,MapTable!$A:$A,1,0)),"맵없음",""))</f>
        <v/>
      </c>
      <c r="X468" t="str">
        <f>IF(ISBLANK(W468),"",
IF(ISERROR(FIND(",",W468)),
  IF(ISERROR(VLOOKUP(W468,MapTable!$A:$A,1,0)),"맵없음",
  ""),
IF(ISERROR(FIND(",",W468,FIND(",",W468)+1)),
  IF(OR(ISERROR(VLOOKUP(LEFT(W468,FIND(",",W468)-1),MapTable!$A:$A,1,0)),ISERROR(VLOOKUP(TRIM(MID(W468,FIND(",",W468)+1,999)),MapTable!$A:$A,1,0))),"맵없음",
  ""),
IF(ISERROR(FIND(",",W468,FIND(",",W468,FIND(",",W468)+1)+1)),
  IF(OR(ISERROR(VLOOKUP(LEFT(W468,FIND(",",W468)-1),MapTable!$A:$A,1,0)),ISERROR(VLOOKUP(TRIM(MID(W468,FIND(",",W468)+1,FIND(",",W468,FIND(",",W468)+1)-FIND(",",W468)-1)),MapTable!$A:$A,1,0)),ISERROR(VLOOKUP(TRIM(MID(W468,FIND(",",W468,FIND(",",W468)+1)+1,999)),MapTable!$A:$A,1,0))),"맵없음",
  ""),
IF(ISERROR(FIND(",",W468,FIND(",",W468,FIND(",",W468,FIND(",",W468)+1)+1)+1)),
  IF(OR(ISERROR(VLOOKUP(LEFT(W468,FIND(",",W468)-1),MapTable!$A:$A,1,0)),ISERROR(VLOOKUP(TRIM(MID(W468,FIND(",",W468)+1,FIND(",",W468,FIND(",",W468)+1)-FIND(",",W468)-1)),MapTable!$A:$A,1,0)),ISERROR(VLOOKUP(TRIM(MID(W468,FIND(",",W468,FIND(",",W468)+1)+1,FIND(",",W468,FIND(",",W468,FIND(",",W468)+1)+1)-FIND(",",W468,FIND(",",W468)+1)-1)),MapTable!$A:$A,1,0)),ISERROR(VLOOKUP(TRIM(MID(W468,FIND(",",W468,FIND(",",W468,FIND(",",W468)+1)+1)+1,999)),MapTable!$A:$A,1,0))),"맵없음",
  ""),
)))))</f>
        <v/>
      </c>
      <c r="AC468" t="str">
        <f>IF(ISBLANK(AB468),"",IF(ISERROR(VLOOKUP(AB468,[3]DropTable!$A:$A,1,0)),"드랍없음",""))</f>
        <v/>
      </c>
      <c r="AE468" t="str">
        <f>IF(ISBLANK(AD468),"",IF(ISERROR(VLOOKUP(AD468,[3]DropTable!$A:$A,1,0)),"드랍없음",""))</f>
        <v/>
      </c>
      <c r="AG468">
        <v>9.8000000000000007</v>
      </c>
      <c r="AH468">
        <v>1</v>
      </c>
    </row>
    <row r="469" spans="1:34" x14ac:dyDescent="0.3">
      <c r="A469">
        <v>10</v>
      </c>
      <c r="B469">
        <v>21</v>
      </c>
      <c r="C469">
        <f>IF(OR($L469=TRUE,$A469=0,MOD($A469,ChapterTable!$S$20)&lt;&gt;0),
MAX(0,INT(($B469+ChapterTable!$Q$26+VLOOKUP(SUBSTITUTE(C$1,"성장단계","")&amp;"단계오프셋",ChapterTable!$S:$T,2,0))/ChapterTable!$Q$23)),
MAX(0,INT(($B469+ChapterTable!$S$26+VLOOKUP(SUBSTITUTE(C$1,"성장단계","")&amp;"보스단계오프셋",ChapterTable!$S:$T,2,0))/ChapterTable!$S$23)))</f>
        <v>2</v>
      </c>
      <c r="D469">
        <f>IF(OR($L469=TRUE,$A469=0,MOD($A469,ChapterTable!$S$20)&lt;&gt;0),
MAX(0,INT(($B469+ChapterTable!$Q$26+VLOOKUP(SUBSTITUTE(D$1,"성장단계","")&amp;"단계오프셋",ChapterTable!$S:$T,2,0))/ChapterTable!$Q$23)),
MAX(0,INT(($B469+ChapterTable!$S$26+VLOOKUP(SUBSTITUTE(D$1,"성장단계","")&amp;"보스단계오프셋",ChapterTable!$S:$T,2,0))/ChapterTable!$S$23)))</f>
        <v>2</v>
      </c>
      <c r="E469" s="1">
        <f ca="1">IF(AND($A469=0,$B469=1),
    VLOOKUP(1,ChapterTable!$1:$1048576,MATCH("최종"&amp;SUBSTITUTE(SUBSTITUTE(E$1,"standard",""),"|Float",""),ChapterTable!$1:$1,0),0)*ChapterTable!$Q$17,
  IF(AND($A469=0,$B469=0),
    E470,
  IF($B469=0,
    VLOOKUP($A469,ChapterTable!$1:$1048576,MATCH("최종"&amp;SUBSTITUTE(SUBSTITUTE(E$1,"standard",""),"|Float",""),ChapterTable!$1:$1,0),0),
  IF($B469=1,
    IF($L469=FALSE,
      VLOOKUP($A469,ChapterTable!$1:$1048576,MATCH("최종"&amp;SUBSTITUTE(SUBSTITUTE(E$1,"standard",""),"|Float",""),ChapterTable!$1:$1,0),0),
      VLOOKUP($A469-ChapterTable!$Q$11,ChapterTable!$1:$1048576,MATCH("최종"&amp;SUBSTITUTE(SUBSTITUTE(E$1,"standard",""),"|Float",""),ChapterTable!$1:$1,0),0)*ChapterTable!$Q$14
    ),
  OFFSET(E469,-$B469+IF($L469,1,0),0)*
    (VLOOKUP(SUBSTITUTE(SUBSTITUTE(E$1,"standard",""),"|Float","")&amp;"인게임누적곱배수",ChapterTable!$S:$T,2,0)^C469
    +VLOOKUP(SUBSTITUTE(SUBSTITUTE(E$1,"standard",""),"|Float","")&amp;"인게임누적합배수",ChapterTable!$S:$T,2,0)*C469)
  )
  )
  )
)</f>
        <v>11763.66796875</v>
      </c>
      <c r="F469" s="1">
        <f ca="1">IF(AND($A469=0,$B469=1),
    VLOOKUP(1,ChapterTable!$1:$1048576,MATCH("최종"&amp;SUBSTITUTE(SUBSTITUTE(F$1,"standard",""),"|Float",""),ChapterTable!$1:$1,0),0)*ChapterTable!$Q$17,
  IF(AND($A469=0,$B469=0),
    F470,
  IF($B469=0,
    VLOOKUP($A469,ChapterTable!$1:$1048576,MATCH("최종"&amp;SUBSTITUTE(SUBSTITUTE(F$1,"standard",""),"|Float",""),ChapterTable!$1:$1,0),0),
  IF($B469=1,
    IF($L469=FALSE,
      VLOOKUP($A469,ChapterTable!$1:$1048576,MATCH("최종"&amp;SUBSTITUTE(SUBSTITUTE(F$1,"standard",""),"|Float",""),ChapterTable!$1:$1,0),0),
      VLOOKUP($A469-ChapterTable!$Q$11,ChapterTable!$1:$1048576,MATCH("최종"&amp;SUBSTITUTE(SUBSTITUTE(F$1,"standard",""),"|Float",""),ChapterTable!$1:$1,0),0)*ChapterTable!$Q$14
    ),
  OFFSET(F469,-$B469+IF($L469,1,0),0)*
    (VLOOKUP(SUBSTITUTE(SUBSTITUTE(F$1,"standard",""),"|Float","")&amp;"인게임누적곱배수",ChapterTable!$S:$T,2,0)^D469
    +VLOOKUP(SUBSTITUTE(SUBSTITUTE(F$1,"standard",""),"|Float","")&amp;"인게임누적합배수",ChapterTable!$S:$T,2,0)*D469)
  )
  )
  )
)</f>
        <v>5382.0703125</v>
      </c>
      <c r="G469" t="s">
        <v>76</v>
      </c>
      <c r="J469" t="str">
        <f>IF(ISBLANK(I469),"",
IFERROR(VLOOKUP(I469,[1]StringTable!$1:$1048576,MATCH([1]StringTable!$B$1,[1]StringTable!$1:$1,0),0),
IFERROR(VLOOKUP(I469,[1]InApkStringTable!$1:$1048576,MATCH([1]InApkStringTable!$B$1,[1]InApkStringTable!$1:$1,0),0),
"스트링없음")))</f>
        <v/>
      </c>
      <c r="L469" t="b">
        <v>0</v>
      </c>
      <c r="M469" t="s">
        <v>24</v>
      </c>
      <c r="N469" t="str">
        <f>IF(ISBLANK(M469),"",IF(ISERROR(VLOOKUP(M469,MapTable!$A:$A,1,0)),"맵없음",""))</f>
        <v/>
      </c>
      <c r="O469">
        <f t="shared" si="29"/>
        <v>3</v>
      </c>
      <c r="Q469">
        <f t="shared" si="30"/>
        <v>3</v>
      </c>
      <c r="R469" t="b">
        <f t="shared" ca="1" si="31"/>
        <v>0</v>
      </c>
      <c r="T469" t="b">
        <f t="shared" ca="1" si="32"/>
        <v>0</v>
      </c>
      <c r="V469" t="str">
        <f>IF(ISBLANK(U469),"",IF(ISERROR(VLOOKUP(U469,MapTable!$A:$A,1,0)),"맵없음",""))</f>
        <v/>
      </c>
      <c r="X469" t="str">
        <f>IF(ISBLANK(W469),"",
IF(ISERROR(FIND(",",W469)),
  IF(ISERROR(VLOOKUP(W469,MapTable!$A:$A,1,0)),"맵없음",
  ""),
IF(ISERROR(FIND(",",W469,FIND(",",W469)+1)),
  IF(OR(ISERROR(VLOOKUP(LEFT(W469,FIND(",",W469)-1),MapTable!$A:$A,1,0)),ISERROR(VLOOKUP(TRIM(MID(W469,FIND(",",W469)+1,999)),MapTable!$A:$A,1,0))),"맵없음",
  ""),
IF(ISERROR(FIND(",",W469,FIND(",",W469,FIND(",",W469)+1)+1)),
  IF(OR(ISERROR(VLOOKUP(LEFT(W469,FIND(",",W469)-1),MapTable!$A:$A,1,0)),ISERROR(VLOOKUP(TRIM(MID(W469,FIND(",",W469)+1,FIND(",",W469,FIND(",",W469)+1)-FIND(",",W469)-1)),MapTable!$A:$A,1,0)),ISERROR(VLOOKUP(TRIM(MID(W469,FIND(",",W469,FIND(",",W469)+1)+1,999)),MapTable!$A:$A,1,0))),"맵없음",
  ""),
IF(ISERROR(FIND(",",W469,FIND(",",W469,FIND(",",W469,FIND(",",W469)+1)+1)+1)),
  IF(OR(ISERROR(VLOOKUP(LEFT(W469,FIND(",",W469)-1),MapTable!$A:$A,1,0)),ISERROR(VLOOKUP(TRIM(MID(W469,FIND(",",W469)+1,FIND(",",W469,FIND(",",W469)+1)-FIND(",",W469)-1)),MapTable!$A:$A,1,0)),ISERROR(VLOOKUP(TRIM(MID(W469,FIND(",",W469,FIND(",",W469)+1)+1,FIND(",",W469,FIND(",",W469,FIND(",",W469)+1)+1)-FIND(",",W469,FIND(",",W469)+1)-1)),MapTable!$A:$A,1,0)),ISERROR(VLOOKUP(TRIM(MID(W469,FIND(",",W469,FIND(",",W469,FIND(",",W469)+1)+1)+1,999)),MapTable!$A:$A,1,0))),"맵없음",
  ""),
)))))</f>
        <v/>
      </c>
      <c r="AC469" t="str">
        <f>IF(ISBLANK(AB469),"",IF(ISERROR(VLOOKUP(AB469,[3]DropTable!$A:$A,1,0)),"드랍없음",""))</f>
        <v/>
      </c>
      <c r="AE469" t="str">
        <f>IF(ISBLANK(AD469),"",IF(ISERROR(VLOOKUP(AD469,[3]DropTable!$A:$A,1,0)),"드랍없음",""))</f>
        <v/>
      </c>
      <c r="AG469">
        <v>9.8000000000000007</v>
      </c>
      <c r="AH469">
        <v>1</v>
      </c>
    </row>
    <row r="470" spans="1:34" x14ac:dyDescent="0.3">
      <c r="A470">
        <v>10</v>
      </c>
      <c r="B470">
        <v>22</v>
      </c>
      <c r="C470">
        <f>IF(OR($L470=TRUE,$A470=0,MOD($A470,ChapterTable!$S$20)&lt;&gt;0),
MAX(0,INT(($B470+ChapterTable!$Q$26+VLOOKUP(SUBSTITUTE(C$1,"성장단계","")&amp;"단계오프셋",ChapterTable!$S:$T,2,0))/ChapterTable!$Q$23)),
MAX(0,INT(($B470+ChapterTable!$S$26+VLOOKUP(SUBSTITUTE(C$1,"성장단계","")&amp;"보스단계오프셋",ChapterTable!$S:$T,2,0))/ChapterTable!$S$23)))</f>
        <v>2</v>
      </c>
      <c r="D470">
        <f>IF(OR($L470=TRUE,$A470=0,MOD($A470,ChapterTable!$S$20)&lt;&gt;0),
MAX(0,INT(($B470+ChapterTable!$Q$26+VLOOKUP(SUBSTITUTE(D$1,"성장단계","")&amp;"단계오프셋",ChapterTable!$S:$T,2,0))/ChapterTable!$Q$23)),
MAX(0,INT(($B470+ChapterTable!$S$26+VLOOKUP(SUBSTITUTE(D$1,"성장단계","")&amp;"보스단계오프셋",ChapterTable!$S:$T,2,0))/ChapterTable!$S$23)))</f>
        <v>2</v>
      </c>
      <c r="E470" s="1">
        <f ca="1">IF(AND($A470=0,$B470=1),
    VLOOKUP(1,ChapterTable!$1:$1048576,MATCH("최종"&amp;SUBSTITUTE(SUBSTITUTE(E$1,"standard",""),"|Float",""),ChapterTable!$1:$1,0),0)*ChapterTable!$Q$17,
  IF(AND($A470=0,$B470=0),
    E471,
  IF($B470=0,
    VLOOKUP($A470,ChapterTable!$1:$1048576,MATCH("최종"&amp;SUBSTITUTE(SUBSTITUTE(E$1,"standard",""),"|Float",""),ChapterTable!$1:$1,0),0),
  IF($B470=1,
    IF($L470=FALSE,
      VLOOKUP($A470,ChapterTable!$1:$1048576,MATCH("최종"&amp;SUBSTITUTE(SUBSTITUTE(E$1,"standard",""),"|Float",""),ChapterTable!$1:$1,0),0),
      VLOOKUP($A470-ChapterTable!$Q$11,ChapterTable!$1:$1048576,MATCH("최종"&amp;SUBSTITUTE(SUBSTITUTE(E$1,"standard",""),"|Float",""),ChapterTable!$1:$1,0),0)*ChapterTable!$Q$14
    ),
  OFFSET(E470,-$B470+IF($L470,1,0),0)*
    (VLOOKUP(SUBSTITUTE(SUBSTITUTE(E$1,"standard",""),"|Float","")&amp;"인게임누적곱배수",ChapterTable!$S:$T,2,0)^C470
    +VLOOKUP(SUBSTITUTE(SUBSTITUTE(E$1,"standard",""),"|Float","")&amp;"인게임누적합배수",ChapterTable!$S:$T,2,0)*C470)
  )
  )
  )
)</f>
        <v>11763.66796875</v>
      </c>
      <c r="F470" s="1">
        <f ca="1">IF(AND($A470=0,$B470=1),
    VLOOKUP(1,ChapterTable!$1:$1048576,MATCH("최종"&amp;SUBSTITUTE(SUBSTITUTE(F$1,"standard",""),"|Float",""),ChapterTable!$1:$1,0),0)*ChapterTable!$Q$17,
  IF(AND($A470=0,$B470=0),
    F471,
  IF($B470=0,
    VLOOKUP($A470,ChapterTable!$1:$1048576,MATCH("최종"&amp;SUBSTITUTE(SUBSTITUTE(F$1,"standard",""),"|Float",""),ChapterTable!$1:$1,0),0),
  IF($B470=1,
    IF($L470=FALSE,
      VLOOKUP($A470,ChapterTable!$1:$1048576,MATCH("최종"&amp;SUBSTITUTE(SUBSTITUTE(F$1,"standard",""),"|Float",""),ChapterTable!$1:$1,0),0),
      VLOOKUP($A470-ChapterTable!$Q$11,ChapterTable!$1:$1048576,MATCH("최종"&amp;SUBSTITUTE(SUBSTITUTE(F$1,"standard",""),"|Float",""),ChapterTable!$1:$1,0),0)*ChapterTable!$Q$14
    ),
  OFFSET(F470,-$B470+IF($L470,1,0),0)*
    (VLOOKUP(SUBSTITUTE(SUBSTITUTE(F$1,"standard",""),"|Float","")&amp;"인게임누적곱배수",ChapterTable!$S:$T,2,0)^D470
    +VLOOKUP(SUBSTITUTE(SUBSTITUTE(F$1,"standard",""),"|Float","")&amp;"인게임누적합배수",ChapterTable!$S:$T,2,0)*D470)
  )
  )
  )
)</f>
        <v>5382.0703125</v>
      </c>
      <c r="G470" t="s">
        <v>76</v>
      </c>
      <c r="J470" t="str">
        <f>IF(ISBLANK(I470),"",
IFERROR(VLOOKUP(I470,[1]StringTable!$1:$1048576,MATCH([1]StringTable!$B$1,[1]StringTable!$1:$1,0),0),
IFERROR(VLOOKUP(I470,[1]InApkStringTable!$1:$1048576,MATCH([1]InApkStringTable!$B$1,[1]InApkStringTable!$1:$1,0),0),
"스트링없음")))</f>
        <v/>
      </c>
      <c r="L470" t="b">
        <v>0</v>
      </c>
      <c r="M470" t="s">
        <v>24</v>
      </c>
      <c r="N470" t="str">
        <f>IF(ISBLANK(M470),"",IF(ISERROR(VLOOKUP(M470,MapTable!$A:$A,1,0)),"맵없음",""))</f>
        <v/>
      </c>
      <c r="O470">
        <f t="shared" si="29"/>
        <v>3</v>
      </c>
      <c r="Q470">
        <f t="shared" si="30"/>
        <v>3</v>
      </c>
      <c r="R470" t="b">
        <f t="shared" ca="1" si="31"/>
        <v>0</v>
      </c>
      <c r="T470" t="b">
        <f t="shared" ca="1" si="32"/>
        <v>0</v>
      </c>
      <c r="V470" t="str">
        <f>IF(ISBLANK(U470),"",IF(ISERROR(VLOOKUP(U470,MapTable!$A:$A,1,0)),"맵없음",""))</f>
        <v/>
      </c>
      <c r="X470" t="str">
        <f>IF(ISBLANK(W470),"",
IF(ISERROR(FIND(",",W470)),
  IF(ISERROR(VLOOKUP(W470,MapTable!$A:$A,1,0)),"맵없음",
  ""),
IF(ISERROR(FIND(",",W470,FIND(",",W470)+1)),
  IF(OR(ISERROR(VLOOKUP(LEFT(W470,FIND(",",W470)-1),MapTable!$A:$A,1,0)),ISERROR(VLOOKUP(TRIM(MID(W470,FIND(",",W470)+1,999)),MapTable!$A:$A,1,0))),"맵없음",
  ""),
IF(ISERROR(FIND(",",W470,FIND(",",W470,FIND(",",W470)+1)+1)),
  IF(OR(ISERROR(VLOOKUP(LEFT(W470,FIND(",",W470)-1),MapTable!$A:$A,1,0)),ISERROR(VLOOKUP(TRIM(MID(W470,FIND(",",W470)+1,FIND(",",W470,FIND(",",W470)+1)-FIND(",",W470)-1)),MapTable!$A:$A,1,0)),ISERROR(VLOOKUP(TRIM(MID(W470,FIND(",",W470,FIND(",",W470)+1)+1,999)),MapTable!$A:$A,1,0))),"맵없음",
  ""),
IF(ISERROR(FIND(",",W470,FIND(",",W470,FIND(",",W470,FIND(",",W470)+1)+1)+1)),
  IF(OR(ISERROR(VLOOKUP(LEFT(W470,FIND(",",W470)-1),MapTable!$A:$A,1,0)),ISERROR(VLOOKUP(TRIM(MID(W470,FIND(",",W470)+1,FIND(",",W470,FIND(",",W470)+1)-FIND(",",W470)-1)),MapTable!$A:$A,1,0)),ISERROR(VLOOKUP(TRIM(MID(W470,FIND(",",W470,FIND(",",W470)+1)+1,FIND(",",W470,FIND(",",W470,FIND(",",W470)+1)+1)-FIND(",",W470,FIND(",",W470)+1)-1)),MapTable!$A:$A,1,0)),ISERROR(VLOOKUP(TRIM(MID(W470,FIND(",",W470,FIND(",",W470,FIND(",",W470)+1)+1)+1,999)),MapTable!$A:$A,1,0))),"맵없음",
  ""),
)))))</f>
        <v/>
      </c>
      <c r="AC470" t="str">
        <f>IF(ISBLANK(AB470),"",IF(ISERROR(VLOOKUP(AB470,[3]DropTable!$A:$A,1,0)),"드랍없음",""))</f>
        <v/>
      </c>
      <c r="AE470" t="str">
        <f>IF(ISBLANK(AD470),"",IF(ISERROR(VLOOKUP(AD470,[3]DropTable!$A:$A,1,0)),"드랍없음",""))</f>
        <v/>
      </c>
      <c r="AG470">
        <v>9.8000000000000007</v>
      </c>
      <c r="AH470">
        <v>1</v>
      </c>
    </row>
    <row r="471" spans="1:34" x14ac:dyDescent="0.3">
      <c r="A471">
        <v>10</v>
      </c>
      <c r="B471">
        <v>23</v>
      </c>
      <c r="C471">
        <f>IF(OR($L471=TRUE,$A471=0,MOD($A471,ChapterTable!$S$20)&lt;&gt;0),
MAX(0,INT(($B471+ChapterTable!$Q$26+VLOOKUP(SUBSTITUTE(C$1,"성장단계","")&amp;"단계오프셋",ChapterTable!$S:$T,2,0))/ChapterTable!$Q$23)),
MAX(0,INT(($B471+ChapterTable!$S$26+VLOOKUP(SUBSTITUTE(C$1,"성장단계","")&amp;"보스단계오프셋",ChapterTable!$S:$T,2,0))/ChapterTable!$S$23)))</f>
        <v>2</v>
      </c>
      <c r="D471">
        <f>IF(OR($L471=TRUE,$A471=0,MOD($A471,ChapterTable!$S$20)&lt;&gt;0),
MAX(0,INT(($B471+ChapterTable!$Q$26+VLOOKUP(SUBSTITUTE(D$1,"성장단계","")&amp;"단계오프셋",ChapterTable!$S:$T,2,0))/ChapterTable!$Q$23)),
MAX(0,INT(($B471+ChapterTable!$S$26+VLOOKUP(SUBSTITUTE(D$1,"성장단계","")&amp;"보스단계오프셋",ChapterTable!$S:$T,2,0))/ChapterTable!$S$23)))</f>
        <v>2</v>
      </c>
      <c r="E471" s="1">
        <f ca="1">IF(AND($A471=0,$B471=1),
    VLOOKUP(1,ChapterTable!$1:$1048576,MATCH("최종"&amp;SUBSTITUTE(SUBSTITUTE(E$1,"standard",""),"|Float",""),ChapterTable!$1:$1,0),0)*ChapterTable!$Q$17,
  IF(AND($A471=0,$B471=0),
    E472,
  IF($B471=0,
    VLOOKUP($A471,ChapterTable!$1:$1048576,MATCH("최종"&amp;SUBSTITUTE(SUBSTITUTE(E$1,"standard",""),"|Float",""),ChapterTable!$1:$1,0),0),
  IF($B471=1,
    IF($L471=FALSE,
      VLOOKUP($A471,ChapterTable!$1:$1048576,MATCH("최종"&amp;SUBSTITUTE(SUBSTITUTE(E$1,"standard",""),"|Float",""),ChapterTable!$1:$1,0),0),
      VLOOKUP($A471-ChapterTable!$Q$11,ChapterTable!$1:$1048576,MATCH("최종"&amp;SUBSTITUTE(SUBSTITUTE(E$1,"standard",""),"|Float",""),ChapterTable!$1:$1,0),0)*ChapterTable!$Q$14
    ),
  OFFSET(E471,-$B471+IF($L471,1,0),0)*
    (VLOOKUP(SUBSTITUTE(SUBSTITUTE(E$1,"standard",""),"|Float","")&amp;"인게임누적곱배수",ChapterTable!$S:$T,2,0)^C471
    +VLOOKUP(SUBSTITUTE(SUBSTITUTE(E$1,"standard",""),"|Float","")&amp;"인게임누적합배수",ChapterTable!$S:$T,2,0)*C471)
  )
  )
  )
)</f>
        <v>11763.66796875</v>
      </c>
      <c r="F471" s="1">
        <f ca="1">IF(AND($A471=0,$B471=1),
    VLOOKUP(1,ChapterTable!$1:$1048576,MATCH("최종"&amp;SUBSTITUTE(SUBSTITUTE(F$1,"standard",""),"|Float",""),ChapterTable!$1:$1,0),0)*ChapterTable!$Q$17,
  IF(AND($A471=0,$B471=0),
    F472,
  IF($B471=0,
    VLOOKUP($A471,ChapterTable!$1:$1048576,MATCH("최종"&amp;SUBSTITUTE(SUBSTITUTE(F$1,"standard",""),"|Float",""),ChapterTable!$1:$1,0),0),
  IF($B471=1,
    IF($L471=FALSE,
      VLOOKUP($A471,ChapterTable!$1:$1048576,MATCH("최종"&amp;SUBSTITUTE(SUBSTITUTE(F$1,"standard",""),"|Float",""),ChapterTable!$1:$1,0),0),
      VLOOKUP($A471-ChapterTable!$Q$11,ChapterTable!$1:$1048576,MATCH("최종"&amp;SUBSTITUTE(SUBSTITUTE(F$1,"standard",""),"|Float",""),ChapterTable!$1:$1,0),0)*ChapterTable!$Q$14
    ),
  OFFSET(F471,-$B471+IF($L471,1,0),0)*
    (VLOOKUP(SUBSTITUTE(SUBSTITUTE(F$1,"standard",""),"|Float","")&amp;"인게임누적곱배수",ChapterTable!$S:$T,2,0)^D471
    +VLOOKUP(SUBSTITUTE(SUBSTITUTE(F$1,"standard",""),"|Float","")&amp;"인게임누적합배수",ChapterTable!$S:$T,2,0)*D471)
  )
  )
  )
)</f>
        <v>5382.0703125</v>
      </c>
      <c r="G471" t="s">
        <v>76</v>
      </c>
      <c r="J471" t="str">
        <f>IF(ISBLANK(I471),"",
IFERROR(VLOOKUP(I471,[1]StringTable!$1:$1048576,MATCH([1]StringTable!$B$1,[1]StringTable!$1:$1,0),0),
IFERROR(VLOOKUP(I471,[1]InApkStringTable!$1:$1048576,MATCH([1]InApkStringTable!$B$1,[1]InApkStringTable!$1:$1,0),0),
"스트링없음")))</f>
        <v/>
      </c>
      <c r="L471" t="b">
        <v>0</v>
      </c>
      <c r="M471" t="s">
        <v>24</v>
      </c>
      <c r="N471" t="str">
        <f>IF(ISBLANK(M471),"",IF(ISERROR(VLOOKUP(M471,MapTable!$A:$A,1,0)),"맵없음",""))</f>
        <v/>
      </c>
      <c r="O471">
        <f t="shared" si="29"/>
        <v>3</v>
      </c>
      <c r="Q471">
        <f t="shared" si="30"/>
        <v>3</v>
      </c>
      <c r="R471" t="b">
        <f t="shared" ca="1" si="31"/>
        <v>0</v>
      </c>
      <c r="T471" t="b">
        <f t="shared" ca="1" si="32"/>
        <v>0</v>
      </c>
      <c r="V471" t="str">
        <f>IF(ISBLANK(U471),"",IF(ISERROR(VLOOKUP(U471,MapTable!$A:$A,1,0)),"맵없음",""))</f>
        <v/>
      </c>
      <c r="X471" t="str">
        <f>IF(ISBLANK(W471),"",
IF(ISERROR(FIND(",",W471)),
  IF(ISERROR(VLOOKUP(W471,MapTable!$A:$A,1,0)),"맵없음",
  ""),
IF(ISERROR(FIND(",",W471,FIND(",",W471)+1)),
  IF(OR(ISERROR(VLOOKUP(LEFT(W471,FIND(",",W471)-1),MapTable!$A:$A,1,0)),ISERROR(VLOOKUP(TRIM(MID(W471,FIND(",",W471)+1,999)),MapTable!$A:$A,1,0))),"맵없음",
  ""),
IF(ISERROR(FIND(",",W471,FIND(",",W471,FIND(",",W471)+1)+1)),
  IF(OR(ISERROR(VLOOKUP(LEFT(W471,FIND(",",W471)-1),MapTable!$A:$A,1,0)),ISERROR(VLOOKUP(TRIM(MID(W471,FIND(",",W471)+1,FIND(",",W471,FIND(",",W471)+1)-FIND(",",W471)-1)),MapTable!$A:$A,1,0)),ISERROR(VLOOKUP(TRIM(MID(W471,FIND(",",W471,FIND(",",W471)+1)+1,999)),MapTable!$A:$A,1,0))),"맵없음",
  ""),
IF(ISERROR(FIND(",",W471,FIND(",",W471,FIND(",",W471,FIND(",",W471)+1)+1)+1)),
  IF(OR(ISERROR(VLOOKUP(LEFT(W471,FIND(",",W471)-1),MapTable!$A:$A,1,0)),ISERROR(VLOOKUP(TRIM(MID(W471,FIND(",",W471)+1,FIND(",",W471,FIND(",",W471)+1)-FIND(",",W471)-1)),MapTable!$A:$A,1,0)),ISERROR(VLOOKUP(TRIM(MID(W471,FIND(",",W471,FIND(",",W471)+1)+1,FIND(",",W471,FIND(",",W471,FIND(",",W471)+1)+1)-FIND(",",W471,FIND(",",W471)+1)-1)),MapTable!$A:$A,1,0)),ISERROR(VLOOKUP(TRIM(MID(W471,FIND(",",W471,FIND(",",W471,FIND(",",W471)+1)+1)+1,999)),MapTable!$A:$A,1,0))),"맵없음",
  ""),
)))))</f>
        <v/>
      </c>
      <c r="AC471" t="str">
        <f>IF(ISBLANK(AB471),"",IF(ISERROR(VLOOKUP(AB471,[3]DropTable!$A:$A,1,0)),"드랍없음",""))</f>
        <v/>
      </c>
      <c r="AE471" t="str">
        <f>IF(ISBLANK(AD471),"",IF(ISERROR(VLOOKUP(AD471,[3]DropTable!$A:$A,1,0)),"드랍없음",""))</f>
        <v/>
      </c>
      <c r="AG471">
        <v>9.8000000000000007</v>
      </c>
      <c r="AH471">
        <v>1</v>
      </c>
    </row>
    <row r="472" spans="1:34" x14ac:dyDescent="0.3">
      <c r="A472">
        <v>10</v>
      </c>
      <c r="B472">
        <v>24</v>
      </c>
      <c r="C472">
        <f>IF(OR($L472=TRUE,$A472=0,MOD($A472,ChapterTable!$S$20)&lt;&gt;0),
MAX(0,INT(($B472+ChapterTable!$Q$26+VLOOKUP(SUBSTITUTE(C$1,"성장단계","")&amp;"단계오프셋",ChapterTable!$S:$T,2,0))/ChapterTable!$Q$23)),
MAX(0,INT(($B472+ChapterTable!$S$26+VLOOKUP(SUBSTITUTE(C$1,"성장단계","")&amp;"보스단계오프셋",ChapterTable!$S:$T,2,0))/ChapterTable!$S$23)))</f>
        <v>2</v>
      </c>
      <c r="D472">
        <f>IF(OR($L472=TRUE,$A472=0,MOD($A472,ChapterTable!$S$20)&lt;&gt;0),
MAX(0,INT(($B472+ChapterTable!$Q$26+VLOOKUP(SUBSTITUTE(D$1,"성장단계","")&amp;"단계오프셋",ChapterTable!$S:$T,2,0))/ChapterTable!$Q$23)),
MAX(0,INT(($B472+ChapterTable!$S$26+VLOOKUP(SUBSTITUTE(D$1,"성장단계","")&amp;"보스단계오프셋",ChapterTable!$S:$T,2,0))/ChapterTable!$S$23)))</f>
        <v>2</v>
      </c>
      <c r="E472" s="1">
        <f ca="1">IF(AND($A472=0,$B472=1),
    VLOOKUP(1,ChapterTable!$1:$1048576,MATCH("최종"&amp;SUBSTITUTE(SUBSTITUTE(E$1,"standard",""),"|Float",""),ChapterTable!$1:$1,0),0)*ChapterTable!$Q$17,
  IF(AND($A472=0,$B472=0),
    E473,
  IF($B472=0,
    VLOOKUP($A472,ChapterTable!$1:$1048576,MATCH("최종"&amp;SUBSTITUTE(SUBSTITUTE(E$1,"standard",""),"|Float",""),ChapterTable!$1:$1,0),0),
  IF($B472=1,
    IF($L472=FALSE,
      VLOOKUP($A472,ChapterTable!$1:$1048576,MATCH("최종"&amp;SUBSTITUTE(SUBSTITUTE(E$1,"standard",""),"|Float",""),ChapterTable!$1:$1,0),0),
      VLOOKUP($A472-ChapterTable!$Q$11,ChapterTable!$1:$1048576,MATCH("최종"&amp;SUBSTITUTE(SUBSTITUTE(E$1,"standard",""),"|Float",""),ChapterTable!$1:$1,0),0)*ChapterTable!$Q$14
    ),
  OFFSET(E472,-$B472+IF($L472,1,0),0)*
    (VLOOKUP(SUBSTITUTE(SUBSTITUTE(E$1,"standard",""),"|Float","")&amp;"인게임누적곱배수",ChapterTable!$S:$T,2,0)^C472
    +VLOOKUP(SUBSTITUTE(SUBSTITUTE(E$1,"standard",""),"|Float","")&amp;"인게임누적합배수",ChapterTable!$S:$T,2,0)*C472)
  )
  )
  )
)</f>
        <v>11763.66796875</v>
      </c>
      <c r="F472" s="1">
        <f ca="1">IF(AND($A472=0,$B472=1),
    VLOOKUP(1,ChapterTable!$1:$1048576,MATCH("최종"&amp;SUBSTITUTE(SUBSTITUTE(F$1,"standard",""),"|Float",""),ChapterTable!$1:$1,0),0)*ChapterTable!$Q$17,
  IF(AND($A472=0,$B472=0),
    F473,
  IF($B472=0,
    VLOOKUP($A472,ChapterTable!$1:$1048576,MATCH("최종"&amp;SUBSTITUTE(SUBSTITUTE(F$1,"standard",""),"|Float",""),ChapterTable!$1:$1,0),0),
  IF($B472=1,
    IF($L472=FALSE,
      VLOOKUP($A472,ChapterTable!$1:$1048576,MATCH("최종"&amp;SUBSTITUTE(SUBSTITUTE(F$1,"standard",""),"|Float",""),ChapterTable!$1:$1,0),0),
      VLOOKUP($A472-ChapterTable!$Q$11,ChapterTable!$1:$1048576,MATCH("최종"&amp;SUBSTITUTE(SUBSTITUTE(F$1,"standard",""),"|Float",""),ChapterTable!$1:$1,0),0)*ChapterTable!$Q$14
    ),
  OFFSET(F472,-$B472+IF($L472,1,0),0)*
    (VLOOKUP(SUBSTITUTE(SUBSTITUTE(F$1,"standard",""),"|Float","")&amp;"인게임누적곱배수",ChapterTable!$S:$T,2,0)^D472
    +VLOOKUP(SUBSTITUTE(SUBSTITUTE(F$1,"standard",""),"|Float","")&amp;"인게임누적합배수",ChapterTable!$S:$T,2,0)*D472)
  )
  )
  )
)</f>
        <v>5382.0703125</v>
      </c>
      <c r="G472" t="s">
        <v>76</v>
      </c>
      <c r="J472" t="str">
        <f>IF(ISBLANK(I472),"",
IFERROR(VLOOKUP(I472,[1]StringTable!$1:$1048576,MATCH([1]StringTable!$B$1,[1]StringTable!$1:$1,0),0),
IFERROR(VLOOKUP(I472,[1]InApkStringTable!$1:$1048576,MATCH([1]InApkStringTable!$B$1,[1]InApkStringTable!$1:$1,0),0),
"스트링없음")))</f>
        <v/>
      </c>
      <c r="L472" t="b">
        <v>0</v>
      </c>
      <c r="M472" t="s">
        <v>24</v>
      </c>
      <c r="N472" t="str">
        <f>IF(ISBLANK(M472),"",IF(ISERROR(VLOOKUP(M472,MapTable!$A:$A,1,0)),"맵없음",""))</f>
        <v/>
      </c>
      <c r="O472">
        <f t="shared" si="29"/>
        <v>3</v>
      </c>
      <c r="Q472">
        <f t="shared" si="30"/>
        <v>3</v>
      </c>
      <c r="R472" t="b">
        <f t="shared" ca="1" si="31"/>
        <v>0</v>
      </c>
      <c r="T472" t="b">
        <f t="shared" ca="1" si="32"/>
        <v>0</v>
      </c>
      <c r="V472" t="str">
        <f>IF(ISBLANK(U472),"",IF(ISERROR(VLOOKUP(U472,MapTable!$A:$A,1,0)),"맵없음",""))</f>
        <v/>
      </c>
      <c r="X472" t="str">
        <f>IF(ISBLANK(W472),"",
IF(ISERROR(FIND(",",W472)),
  IF(ISERROR(VLOOKUP(W472,MapTable!$A:$A,1,0)),"맵없음",
  ""),
IF(ISERROR(FIND(",",W472,FIND(",",W472)+1)),
  IF(OR(ISERROR(VLOOKUP(LEFT(W472,FIND(",",W472)-1),MapTable!$A:$A,1,0)),ISERROR(VLOOKUP(TRIM(MID(W472,FIND(",",W472)+1,999)),MapTable!$A:$A,1,0))),"맵없음",
  ""),
IF(ISERROR(FIND(",",W472,FIND(",",W472,FIND(",",W472)+1)+1)),
  IF(OR(ISERROR(VLOOKUP(LEFT(W472,FIND(",",W472)-1),MapTable!$A:$A,1,0)),ISERROR(VLOOKUP(TRIM(MID(W472,FIND(",",W472)+1,FIND(",",W472,FIND(",",W472)+1)-FIND(",",W472)-1)),MapTable!$A:$A,1,0)),ISERROR(VLOOKUP(TRIM(MID(W472,FIND(",",W472,FIND(",",W472)+1)+1,999)),MapTable!$A:$A,1,0))),"맵없음",
  ""),
IF(ISERROR(FIND(",",W472,FIND(",",W472,FIND(",",W472,FIND(",",W472)+1)+1)+1)),
  IF(OR(ISERROR(VLOOKUP(LEFT(W472,FIND(",",W472)-1),MapTable!$A:$A,1,0)),ISERROR(VLOOKUP(TRIM(MID(W472,FIND(",",W472)+1,FIND(",",W472,FIND(",",W472)+1)-FIND(",",W472)-1)),MapTable!$A:$A,1,0)),ISERROR(VLOOKUP(TRIM(MID(W472,FIND(",",W472,FIND(",",W472)+1)+1,FIND(",",W472,FIND(",",W472,FIND(",",W472)+1)+1)-FIND(",",W472,FIND(",",W472)+1)-1)),MapTable!$A:$A,1,0)),ISERROR(VLOOKUP(TRIM(MID(W472,FIND(",",W472,FIND(",",W472,FIND(",",W472)+1)+1)+1,999)),MapTable!$A:$A,1,0))),"맵없음",
  ""),
)))))</f>
        <v/>
      </c>
      <c r="AC472" t="str">
        <f>IF(ISBLANK(AB472),"",IF(ISERROR(VLOOKUP(AB472,[3]DropTable!$A:$A,1,0)),"드랍없음",""))</f>
        <v/>
      </c>
      <c r="AE472" t="str">
        <f>IF(ISBLANK(AD472),"",IF(ISERROR(VLOOKUP(AD472,[3]DropTable!$A:$A,1,0)),"드랍없음",""))</f>
        <v/>
      </c>
      <c r="AG472">
        <v>9.8000000000000007</v>
      </c>
      <c r="AH472">
        <v>1</v>
      </c>
    </row>
    <row r="473" spans="1:34" x14ac:dyDescent="0.3">
      <c r="A473">
        <v>10</v>
      </c>
      <c r="B473">
        <v>25</v>
      </c>
      <c r="C473">
        <f>IF(OR($L473=TRUE,$A473=0,MOD($A473,ChapterTable!$S$20)&lt;&gt;0),
MAX(0,INT(($B473+ChapterTable!$Q$26+VLOOKUP(SUBSTITUTE(C$1,"성장단계","")&amp;"단계오프셋",ChapterTable!$S:$T,2,0))/ChapterTable!$Q$23)),
MAX(0,INT(($B473+ChapterTable!$S$26+VLOOKUP(SUBSTITUTE(C$1,"성장단계","")&amp;"보스단계오프셋",ChapterTable!$S:$T,2,0))/ChapterTable!$S$23)))</f>
        <v>2</v>
      </c>
      <c r="D473">
        <f>IF(OR($L473=TRUE,$A473=0,MOD($A473,ChapterTable!$S$20)&lt;&gt;0),
MAX(0,INT(($B473+ChapterTable!$Q$26+VLOOKUP(SUBSTITUTE(D$1,"성장단계","")&amp;"단계오프셋",ChapterTable!$S:$T,2,0))/ChapterTable!$Q$23)),
MAX(0,INT(($B473+ChapterTable!$S$26+VLOOKUP(SUBSTITUTE(D$1,"성장단계","")&amp;"보스단계오프셋",ChapterTable!$S:$T,2,0))/ChapterTable!$S$23)))</f>
        <v>2</v>
      </c>
      <c r="E473" s="1">
        <f ca="1">IF(AND($A473=0,$B473=1),
    VLOOKUP(1,ChapterTable!$1:$1048576,MATCH("최종"&amp;SUBSTITUTE(SUBSTITUTE(E$1,"standard",""),"|Float",""),ChapterTable!$1:$1,0),0)*ChapterTable!$Q$17,
  IF(AND($A473=0,$B473=0),
    E474,
  IF($B473=0,
    VLOOKUP($A473,ChapterTable!$1:$1048576,MATCH("최종"&amp;SUBSTITUTE(SUBSTITUTE(E$1,"standard",""),"|Float",""),ChapterTable!$1:$1,0),0),
  IF($B473=1,
    IF($L473=FALSE,
      VLOOKUP($A473,ChapterTable!$1:$1048576,MATCH("최종"&amp;SUBSTITUTE(SUBSTITUTE(E$1,"standard",""),"|Float",""),ChapterTable!$1:$1,0),0),
      VLOOKUP($A473-ChapterTable!$Q$11,ChapterTable!$1:$1048576,MATCH("최종"&amp;SUBSTITUTE(SUBSTITUTE(E$1,"standard",""),"|Float",""),ChapterTable!$1:$1,0),0)*ChapterTable!$Q$14
    ),
  OFFSET(E473,-$B473+IF($L473,1,0),0)*
    (VLOOKUP(SUBSTITUTE(SUBSTITUTE(E$1,"standard",""),"|Float","")&amp;"인게임누적곱배수",ChapterTable!$S:$T,2,0)^C473
    +VLOOKUP(SUBSTITUTE(SUBSTITUTE(E$1,"standard",""),"|Float","")&amp;"인게임누적합배수",ChapterTable!$S:$T,2,0)*C473)
  )
  )
  )
)</f>
        <v>11763.66796875</v>
      </c>
      <c r="F473" s="1">
        <f ca="1">IF(AND($A473=0,$B473=1),
    VLOOKUP(1,ChapterTable!$1:$1048576,MATCH("최종"&amp;SUBSTITUTE(SUBSTITUTE(F$1,"standard",""),"|Float",""),ChapterTable!$1:$1,0),0)*ChapterTable!$Q$17,
  IF(AND($A473=0,$B473=0),
    F474,
  IF($B473=0,
    VLOOKUP($A473,ChapterTable!$1:$1048576,MATCH("최종"&amp;SUBSTITUTE(SUBSTITUTE(F$1,"standard",""),"|Float",""),ChapterTable!$1:$1,0),0),
  IF($B473=1,
    IF($L473=FALSE,
      VLOOKUP($A473,ChapterTable!$1:$1048576,MATCH("최종"&amp;SUBSTITUTE(SUBSTITUTE(F$1,"standard",""),"|Float",""),ChapterTable!$1:$1,0),0),
      VLOOKUP($A473-ChapterTable!$Q$11,ChapterTable!$1:$1048576,MATCH("최종"&amp;SUBSTITUTE(SUBSTITUTE(F$1,"standard",""),"|Float",""),ChapterTable!$1:$1,0),0)*ChapterTable!$Q$14
    ),
  OFFSET(F473,-$B473+IF($L473,1,0),0)*
    (VLOOKUP(SUBSTITUTE(SUBSTITUTE(F$1,"standard",""),"|Float","")&amp;"인게임누적곱배수",ChapterTable!$S:$T,2,0)^D473
    +VLOOKUP(SUBSTITUTE(SUBSTITUTE(F$1,"standard",""),"|Float","")&amp;"인게임누적합배수",ChapterTable!$S:$T,2,0)*D473)
  )
  )
  )
)</f>
        <v>5382.0703125</v>
      </c>
      <c r="G473" t="s">
        <v>76</v>
      </c>
      <c r="J473" t="str">
        <f>IF(ISBLANK(I473),"",
IFERROR(VLOOKUP(I473,[1]StringTable!$1:$1048576,MATCH([1]StringTable!$B$1,[1]StringTable!$1:$1,0),0),
IFERROR(VLOOKUP(I473,[1]InApkStringTable!$1:$1048576,MATCH([1]InApkStringTable!$B$1,[1]InApkStringTable!$1:$1,0),0),
"스트링없음")))</f>
        <v/>
      </c>
      <c r="L473" t="b">
        <v>0</v>
      </c>
      <c r="M473" t="s">
        <v>24</v>
      </c>
      <c r="N473" t="str">
        <f>IF(ISBLANK(M473),"",IF(ISERROR(VLOOKUP(M473,MapTable!$A:$A,1,0)),"맵없음",""))</f>
        <v/>
      </c>
      <c r="O473">
        <f t="shared" si="29"/>
        <v>11</v>
      </c>
      <c r="Q473">
        <f t="shared" si="30"/>
        <v>11</v>
      </c>
      <c r="R473" t="b">
        <f t="shared" ca="1" si="31"/>
        <v>0</v>
      </c>
      <c r="T473" t="b">
        <f t="shared" ca="1" si="32"/>
        <v>0</v>
      </c>
      <c r="V473" t="str">
        <f>IF(ISBLANK(U473),"",IF(ISERROR(VLOOKUP(U473,MapTable!$A:$A,1,0)),"맵없음",""))</f>
        <v/>
      </c>
      <c r="X473" t="str">
        <f>IF(ISBLANK(W473),"",
IF(ISERROR(FIND(",",W473)),
  IF(ISERROR(VLOOKUP(W473,MapTable!$A:$A,1,0)),"맵없음",
  ""),
IF(ISERROR(FIND(",",W473,FIND(",",W473)+1)),
  IF(OR(ISERROR(VLOOKUP(LEFT(W473,FIND(",",W473)-1),MapTable!$A:$A,1,0)),ISERROR(VLOOKUP(TRIM(MID(W473,FIND(",",W473)+1,999)),MapTable!$A:$A,1,0))),"맵없음",
  ""),
IF(ISERROR(FIND(",",W473,FIND(",",W473,FIND(",",W473)+1)+1)),
  IF(OR(ISERROR(VLOOKUP(LEFT(W473,FIND(",",W473)-1),MapTable!$A:$A,1,0)),ISERROR(VLOOKUP(TRIM(MID(W473,FIND(",",W473)+1,FIND(",",W473,FIND(",",W473)+1)-FIND(",",W473)-1)),MapTable!$A:$A,1,0)),ISERROR(VLOOKUP(TRIM(MID(W473,FIND(",",W473,FIND(",",W473)+1)+1,999)),MapTable!$A:$A,1,0))),"맵없음",
  ""),
IF(ISERROR(FIND(",",W473,FIND(",",W473,FIND(",",W473,FIND(",",W473)+1)+1)+1)),
  IF(OR(ISERROR(VLOOKUP(LEFT(W473,FIND(",",W473)-1),MapTable!$A:$A,1,0)),ISERROR(VLOOKUP(TRIM(MID(W473,FIND(",",W473)+1,FIND(",",W473,FIND(",",W473)+1)-FIND(",",W473)-1)),MapTable!$A:$A,1,0)),ISERROR(VLOOKUP(TRIM(MID(W473,FIND(",",W473,FIND(",",W473)+1)+1,FIND(",",W473,FIND(",",W473,FIND(",",W473)+1)+1)-FIND(",",W473,FIND(",",W473)+1)-1)),MapTable!$A:$A,1,0)),ISERROR(VLOOKUP(TRIM(MID(W473,FIND(",",W473,FIND(",",W473,FIND(",",W473)+1)+1)+1,999)),MapTable!$A:$A,1,0))),"맵없음",
  ""),
)))))</f>
        <v/>
      </c>
      <c r="AC473" t="str">
        <f>IF(ISBLANK(AB473),"",IF(ISERROR(VLOOKUP(AB473,[3]DropTable!$A:$A,1,0)),"드랍없음",""))</f>
        <v/>
      </c>
      <c r="AE473" t="str">
        <f>IF(ISBLANK(AD473),"",IF(ISERROR(VLOOKUP(AD473,[3]DropTable!$A:$A,1,0)),"드랍없음",""))</f>
        <v/>
      </c>
      <c r="AG473">
        <v>9.8000000000000007</v>
      </c>
      <c r="AH473">
        <v>1</v>
      </c>
    </row>
    <row r="474" spans="1:34" x14ac:dyDescent="0.3">
      <c r="A474">
        <v>10</v>
      </c>
      <c r="B474">
        <v>26</v>
      </c>
      <c r="C474">
        <f>IF(OR($L474=TRUE,$A474=0,MOD($A474,ChapterTable!$S$20)&lt;&gt;0),
MAX(0,INT(($B474+ChapterTable!$Q$26+VLOOKUP(SUBSTITUTE(C$1,"성장단계","")&amp;"단계오프셋",ChapterTable!$S:$T,2,0))/ChapterTable!$Q$23)),
MAX(0,INT(($B474+ChapterTable!$S$26+VLOOKUP(SUBSTITUTE(C$1,"성장단계","")&amp;"보스단계오프셋",ChapterTable!$S:$T,2,0))/ChapterTable!$S$23)))</f>
        <v>3</v>
      </c>
      <c r="D474">
        <f>IF(OR($L474=TRUE,$A474=0,MOD($A474,ChapterTable!$S$20)&lt;&gt;0),
MAX(0,INT(($B474+ChapterTable!$Q$26+VLOOKUP(SUBSTITUTE(D$1,"성장단계","")&amp;"단계오프셋",ChapterTable!$S:$T,2,0))/ChapterTable!$Q$23)),
MAX(0,INT(($B474+ChapterTable!$S$26+VLOOKUP(SUBSTITUTE(D$1,"성장단계","")&amp;"보스단계오프셋",ChapterTable!$S:$T,2,0))/ChapterTable!$S$23)))</f>
        <v>2</v>
      </c>
      <c r="E474" s="1">
        <f ca="1">IF(AND($A474=0,$B474=1),
    VLOOKUP(1,ChapterTable!$1:$1048576,MATCH("최종"&amp;SUBSTITUTE(SUBSTITUTE(E$1,"standard",""),"|Float",""),ChapterTable!$1:$1,0),0)*ChapterTable!$Q$17,
  IF(AND($A474=0,$B474=0),
    E475,
  IF($B474=0,
    VLOOKUP($A474,ChapterTable!$1:$1048576,MATCH("최종"&amp;SUBSTITUTE(SUBSTITUTE(E$1,"standard",""),"|Float",""),ChapterTable!$1:$1,0),0),
  IF($B474=1,
    IF($L474=FALSE,
      VLOOKUP($A474,ChapterTable!$1:$1048576,MATCH("최종"&amp;SUBSTITUTE(SUBSTITUTE(E$1,"standard",""),"|Float",""),ChapterTable!$1:$1,0),0),
      VLOOKUP($A474-ChapterTable!$Q$11,ChapterTable!$1:$1048576,MATCH("최종"&amp;SUBSTITUTE(SUBSTITUTE(E$1,"standard",""),"|Float",""),ChapterTable!$1:$1,0),0)*ChapterTable!$Q$14
    ),
  OFFSET(E474,-$B474+IF($L474,1,0),0)*
    (VLOOKUP(SUBSTITUTE(SUBSTITUTE(E$1,"standard",""),"|Float","")&amp;"인게임누적곱배수",ChapterTable!$S:$T,2,0)^C474
    +VLOOKUP(SUBSTITUTE(SUBSTITUTE(E$1,"standard",""),"|Float","")&amp;"인게임누적합배수",ChapterTable!$S:$T,2,0)*C474)
  )
  )
  )
)</f>
        <v>14185.599609374998</v>
      </c>
      <c r="F474" s="1">
        <f ca="1">IF(AND($A474=0,$B474=1),
    VLOOKUP(1,ChapterTable!$1:$1048576,MATCH("최종"&amp;SUBSTITUTE(SUBSTITUTE(F$1,"standard",""),"|Float",""),ChapterTable!$1:$1,0),0)*ChapterTable!$Q$17,
  IF(AND($A474=0,$B474=0),
    F475,
  IF($B474=0,
    VLOOKUP($A474,ChapterTable!$1:$1048576,MATCH("최종"&amp;SUBSTITUTE(SUBSTITUTE(F$1,"standard",""),"|Float",""),ChapterTable!$1:$1,0),0),
  IF($B474=1,
    IF($L474=FALSE,
      VLOOKUP($A474,ChapterTable!$1:$1048576,MATCH("최종"&amp;SUBSTITUTE(SUBSTITUTE(F$1,"standard",""),"|Float",""),ChapterTable!$1:$1,0),0),
      VLOOKUP($A474-ChapterTable!$Q$11,ChapterTable!$1:$1048576,MATCH("최종"&amp;SUBSTITUTE(SUBSTITUTE(F$1,"standard",""),"|Float",""),ChapterTable!$1:$1,0),0)*ChapterTable!$Q$14
    ),
  OFFSET(F474,-$B474+IF($L474,1,0),0)*
    (VLOOKUP(SUBSTITUTE(SUBSTITUTE(F$1,"standard",""),"|Float","")&amp;"인게임누적곱배수",ChapterTable!$S:$T,2,0)^D474
    +VLOOKUP(SUBSTITUTE(SUBSTITUTE(F$1,"standard",""),"|Float","")&amp;"인게임누적합배수",ChapterTable!$S:$T,2,0)*D474)
  )
  )
  )
)</f>
        <v>5382.0703125</v>
      </c>
      <c r="G474" t="s">
        <v>76</v>
      </c>
      <c r="J474" t="str">
        <f>IF(ISBLANK(I474),"",
IFERROR(VLOOKUP(I474,[1]StringTable!$1:$1048576,MATCH([1]StringTable!$B$1,[1]StringTable!$1:$1,0),0),
IFERROR(VLOOKUP(I474,[1]InApkStringTable!$1:$1048576,MATCH([1]InApkStringTable!$B$1,[1]InApkStringTable!$1:$1,0),0),
"스트링없음")))</f>
        <v/>
      </c>
      <c r="L474" t="b">
        <v>0</v>
      </c>
      <c r="M474" t="s">
        <v>24</v>
      </c>
      <c r="N474" t="str">
        <f>IF(ISBLANK(M474),"",IF(ISERROR(VLOOKUP(M474,MapTable!$A:$A,1,0)),"맵없음",""))</f>
        <v/>
      </c>
      <c r="O474">
        <f t="shared" si="29"/>
        <v>3</v>
      </c>
      <c r="Q474">
        <f t="shared" si="30"/>
        <v>3</v>
      </c>
      <c r="R474" t="b">
        <f t="shared" ca="1" si="31"/>
        <v>0</v>
      </c>
      <c r="T474" t="b">
        <f t="shared" ca="1" si="32"/>
        <v>0</v>
      </c>
      <c r="V474" t="str">
        <f>IF(ISBLANK(U474),"",IF(ISERROR(VLOOKUP(U474,MapTable!$A:$A,1,0)),"맵없음",""))</f>
        <v/>
      </c>
      <c r="X474" t="str">
        <f>IF(ISBLANK(W474),"",
IF(ISERROR(FIND(",",W474)),
  IF(ISERROR(VLOOKUP(W474,MapTable!$A:$A,1,0)),"맵없음",
  ""),
IF(ISERROR(FIND(",",W474,FIND(",",W474)+1)),
  IF(OR(ISERROR(VLOOKUP(LEFT(W474,FIND(",",W474)-1),MapTable!$A:$A,1,0)),ISERROR(VLOOKUP(TRIM(MID(W474,FIND(",",W474)+1,999)),MapTable!$A:$A,1,0))),"맵없음",
  ""),
IF(ISERROR(FIND(",",W474,FIND(",",W474,FIND(",",W474)+1)+1)),
  IF(OR(ISERROR(VLOOKUP(LEFT(W474,FIND(",",W474)-1),MapTable!$A:$A,1,0)),ISERROR(VLOOKUP(TRIM(MID(W474,FIND(",",W474)+1,FIND(",",W474,FIND(",",W474)+1)-FIND(",",W474)-1)),MapTable!$A:$A,1,0)),ISERROR(VLOOKUP(TRIM(MID(W474,FIND(",",W474,FIND(",",W474)+1)+1,999)),MapTable!$A:$A,1,0))),"맵없음",
  ""),
IF(ISERROR(FIND(",",W474,FIND(",",W474,FIND(",",W474,FIND(",",W474)+1)+1)+1)),
  IF(OR(ISERROR(VLOOKUP(LEFT(W474,FIND(",",W474)-1),MapTable!$A:$A,1,0)),ISERROR(VLOOKUP(TRIM(MID(W474,FIND(",",W474)+1,FIND(",",W474,FIND(",",W474)+1)-FIND(",",W474)-1)),MapTable!$A:$A,1,0)),ISERROR(VLOOKUP(TRIM(MID(W474,FIND(",",W474,FIND(",",W474)+1)+1,FIND(",",W474,FIND(",",W474,FIND(",",W474)+1)+1)-FIND(",",W474,FIND(",",W474)+1)-1)),MapTable!$A:$A,1,0)),ISERROR(VLOOKUP(TRIM(MID(W474,FIND(",",W474,FIND(",",W474,FIND(",",W474)+1)+1)+1,999)),MapTable!$A:$A,1,0))),"맵없음",
  ""),
)))))</f>
        <v/>
      </c>
      <c r="AC474" t="str">
        <f>IF(ISBLANK(AB474),"",IF(ISERROR(VLOOKUP(AB474,[3]DropTable!$A:$A,1,0)),"드랍없음",""))</f>
        <v/>
      </c>
      <c r="AE474" t="str">
        <f>IF(ISBLANK(AD474),"",IF(ISERROR(VLOOKUP(AD474,[3]DropTable!$A:$A,1,0)),"드랍없음",""))</f>
        <v/>
      </c>
      <c r="AG474">
        <v>9.8000000000000007</v>
      </c>
      <c r="AH474">
        <v>1</v>
      </c>
    </row>
    <row r="475" spans="1:34" x14ac:dyDescent="0.3">
      <c r="A475">
        <v>10</v>
      </c>
      <c r="B475">
        <v>27</v>
      </c>
      <c r="C475">
        <f>IF(OR($L475=TRUE,$A475=0,MOD($A475,ChapterTable!$S$20)&lt;&gt;0),
MAX(0,INT(($B475+ChapterTable!$Q$26+VLOOKUP(SUBSTITUTE(C$1,"성장단계","")&amp;"단계오프셋",ChapterTable!$S:$T,2,0))/ChapterTable!$Q$23)),
MAX(0,INT(($B475+ChapterTable!$S$26+VLOOKUP(SUBSTITUTE(C$1,"성장단계","")&amp;"보스단계오프셋",ChapterTable!$S:$T,2,0))/ChapterTable!$S$23)))</f>
        <v>3</v>
      </c>
      <c r="D475">
        <f>IF(OR($L475=TRUE,$A475=0,MOD($A475,ChapterTable!$S$20)&lt;&gt;0),
MAX(0,INT(($B475+ChapterTable!$Q$26+VLOOKUP(SUBSTITUTE(D$1,"성장단계","")&amp;"단계오프셋",ChapterTable!$S:$T,2,0))/ChapterTable!$Q$23)),
MAX(0,INT(($B475+ChapterTable!$S$26+VLOOKUP(SUBSTITUTE(D$1,"성장단계","")&amp;"보스단계오프셋",ChapterTable!$S:$T,2,0))/ChapterTable!$S$23)))</f>
        <v>2</v>
      </c>
      <c r="E475" s="1">
        <f ca="1">IF(AND($A475=0,$B475=1),
    VLOOKUP(1,ChapterTable!$1:$1048576,MATCH("최종"&amp;SUBSTITUTE(SUBSTITUTE(E$1,"standard",""),"|Float",""),ChapterTable!$1:$1,0),0)*ChapterTable!$Q$17,
  IF(AND($A475=0,$B475=0),
    E476,
  IF($B475=0,
    VLOOKUP($A475,ChapterTable!$1:$1048576,MATCH("최종"&amp;SUBSTITUTE(SUBSTITUTE(E$1,"standard",""),"|Float",""),ChapterTable!$1:$1,0),0),
  IF($B475=1,
    IF($L475=FALSE,
      VLOOKUP($A475,ChapterTable!$1:$1048576,MATCH("최종"&amp;SUBSTITUTE(SUBSTITUTE(E$1,"standard",""),"|Float",""),ChapterTable!$1:$1,0),0),
      VLOOKUP($A475-ChapterTable!$Q$11,ChapterTable!$1:$1048576,MATCH("최종"&amp;SUBSTITUTE(SUBSTITUTE(E$1,"standard",""),"|Float",""),ChapterTable!$1:$1,0),0)*ChapterTable!$Q$14
    ),
  OFFSET(E475,-$B475+IF($L475,1,0),0)*
    (VLOOKUP(SUBSTITUTE(SUBSTITUTE(E$1,"standard",""),"|Float","")&amp;"인게임누적곱배수",ChapterTable!$S:$T,2,0)^C475
    +VLOOKUP(SUBSTITUTE(SUBSTITUTE(E$1,"standard",""),"|Float","")&amp;"인게임누적합배수",ChapterTable!$S:$T,2,0)*C475)
  )
  )
  )
)</f>
        <v>14185.599609374998</v>
      </c>
      <c r="F475" s="1">
        <f ca="1">IF(AND($A475=0,$B475=1),
    VLOOKUP(1,ChapterTable!$1:$1048576,MATCH("최종"&amp;SUBSTITUTE(SUBSTITUTE(F$1,"standard",""),"|Float",""),ChapterTable!$1:$1,0),0)*ChapterTable!$Q$17,
  IF(AND($A475=0,$B475=0),
    F476,
  IF($B475=0,
    VLOOKUP($A475,ChapterTable!$1:$1048576,MATCH("최종"&amp;SUBSTITUTE(SUBSTITUTE(F$1,"standard",""),"|Float",""),ChapterTable!$1:$1,0),0),
  IF($B475=1,
    IF($L475=FALSE,
      VLOOKUP($A475,ChapterTable!$1:$1048576,MATCH("최종"&amp;SUBSTITUTE(SUBSTITUTE(F$1,"standard",""),"|Float",""),ChapterTable!$1:$1,0),0),
      VLOOKUP($A475-ChapterTable!$Q$11,ChapterTable!$1:$1048576,MATCH("최종"&amp;SUBSTITUTE(SUBSTITUTE(F$1,"standard",""),"|Float",""),ChapterTable!$1:$1,0),0)*ChapterTable!$Q$14
    ),
  OFFSET(F475,-$B475+IF($L475,1,0),0)*
    (VLOOKUP(SUBSTITUTE(SUBSTITUTE(F$1,"standard",""),"|Float","")&amp;"인게임누적곱배수",ChapterTable!$S:$T,2,0)^D475
    +VLOOKUP(SUBSTITUTE(SUBSTITUTE(F$1,"standard",""),"|Float","")&amp;"인게임누적합배수",ChapterTable!$S:$T,2,0)*D475)
  )
  )
  )
)</f>
        <v>5382.0703125</v>
      </c>
      <c r="G475" t="s">
        <v>76</v>
      </c>
      <c r="J475" t="str">
        <f>IF(ISBLANK(I475),"",
IFERROR(VLOOKUP(I475,[1]StringTable!$1:$1048576,MATCH([1]StringTable!$B$1,[1]StringTable!$1:$1,0),0),
IFERROR(VLOOKUP(I475,[1]InApkStringTable!$1:$1048576,MATCH([1]InApkStringTable!$B$1,[1]InApkStringTable!$1:$1,0),0),
"스트링없음")))</f>
        <v/>
      </c>
      <c r="L475" t="b">
        <v>0</v>
      </c>
      <c r="M475" t="s">
        <v>24</v>
      </c>
      <c r="N475" t="str">
        <f>IF(ISBLANK(M475),"",IF(ISERROR(VLOOKUP(M475,MapTable!$A:$A,1,0)),"맵없음",""))</f>
        <v/>
      </c>
      <c r="O475">
        <f t="shared" si="29"/>
        <v>3</v>
      </c>
      <c r="Q475">
        <f t="shared" si="30"/>
        <v>3</v>
      </c>
      <c r="R475" t="b">
        <f t="shared" ca="1" si="31"/>
        <v>0</v>
      </c>
      <c r="T475" t="b">
        <f t="shared" ca="1" si="32"/>
        <v>0</v>
      </c>
      <c r="V475" t="str">
        <f>IF(ISBLANK(U475),"",IF(ISERROR(VLOOKUP(U475,MapTable!$A:$A,1,0)),"맵없음",""))</f>
        <v/>
      </c>
      <c r="X475" t="str">
        <f>IF(ISBLANK(W475),"",
IF(ISERROR(FIND(",",W475)),
  IF(ISERROR(VLOOKUP(W475,MapTable!$A:$A,1,0)),"맵없음",
  ""),
IF(ISERROR(FIND(",",W475,FIND(",",W475)+1)),
  IF(OR(ISERROR(VLOOKUP(LEFT(W475,FIND(",",W475)-1),MapTable!$A:$A,1,0)),ISERROR(VLOOKUP(TRIM(MID(W475,FIND(",",W475)+1,999)),MapTable!$A:$A,1,0))),"맵없음",
  ""),
IF(ISERROR(FIND(",",W475,FIND(",",W475,FIND(",",W475)+1)+1)),
  IF(OR(ISERROR(VLOOKUP(LEFT(W475,FIND(",",W475)-1),MapTable!$A:$A,1,0)),ISERROR(VLOOKUP(TRIM(MID(W475,FIND(",",W475)+1,FIND(",",W475,FIND(",",W475)+1)-FIND(",",W475)-1)),MapTable!$A:$A,1,0)),ISERROR(VLOOKUP(TRIM(MID(W475,FIND(",",W475,FIND(",",W475)+1)+1,999)),MapTable!$A:$A,1,0))),"맵없음",
  ""),
IF(ISERROR(FIND(",",W475,FIND(",",W475,FIND(",",W475,FIND(",",W475)+1)+1)+1)),
  IF(OR(ISERROR(VLOOKUP(LEFT(W475,FIND(",",W475)-1),MapTable!$A:$A,1,0)),ISERROR(VLOOKUP(TRIM(MID(W475,FIND(",",W475)+1,FIND(",",W475,FIND(",",W475)+1)-FIND(",",W475)-1)),MapTable!$A:$A,1,0)),ISERROR(VLOOKUP(TRIM(MID(W475,FIND(",",W475,FIND(",",W475)+1)+1,FIND(",",W475,FIND(",",W475,FIND(",",W475)+1)+1)-FIND(",",W475,FIND(",",W475)+1)-1)),MapTable!$A:$A,1,0)),ISERROR(VLOOKUP(TRIM(MID(W475,FIND(",",W475,FIND(",",W475,FIND(",",W475)+1)+1)+1,999)),MapTable!$A:$A,1,0))),"맵없음",
  ""),
)))))</f>
        <v/>
      </c>
      <c r="AC475" t="str">
        <f>IF(ISBLANK(AB475),"",IF(ISERROR(VLOOKUP(AB475,[3]DropTable!$A:$A,1,0)),"드랍없음",""))</f>
        <v/>
      </c>
      <c r="AE475" t="str">
        <f>IF(ISBLANK(AD475),"",IF(ISERROR(VLOOKUP(AD475,[3]DropTable!$A:$A,1,0)),"드랍없음",""))</f>
        <v/>
      </c>
      <c r="AG475">
        <v>9.8000000000000007</v>
      </c>
      <c r="AH475">
        <v>1</v>
      </c>
    </row>
    <row r="476" spans="1:34" x14ac:dyDescent="0.3">
      <c r="A476">
        <v>10</v>
      </c>
      <c r="B476">
        <v>28</v>
      </c>
      <c r="C476">
        <f>IF(OR($L476=TRUE,$A476=0,MOD($A476,ChapterTable!$S$20)&lt;&gt;0),
MAX(0,INT(($B476+ChapterTable!$Q$26+VLOOKUP(SUBSTITUTE(C$1,"성장단계","")&amp;"단계오프셋",ChapterTable!$S:$T,2,0))/ChapterTable!$Q$23)),
MAX(0,INT(($B476+ChapterTable!$S$26+VLOOKUP(SUBSTITUTE(C$1,"성장단계","")&amp;"보스단계오프셋",ChapterTable!$S:$T,2,0))/ChapterTable!$S$23)))</f>
        <v>3</v>
      </c>
      <c r="D476">
        <f>IF(OR($L476=TRUE,$A476=0,MOD($A476,ChapterTable!$S$20)&lt;&gt;0),
MAX(0,INT(($B476+ChapterTable!$Q$26+VLOOKUP(SUBSTITUTE(D$1,"성장단계","")&amp;"단계오프셋",ChapterTable!$S:$T,2,0))/ChapterTable!$Q$23)),
MAX(0,INT(($B476+ChapterTable!$S$26+VLOOKUP(SUBSTITUTE(D$1,"성장단계","")&amp;"보스단계오프셋",ChapterTable!$S:$T,2,0))/ChapterTable!$S$23)))</f>
        <v>2</v>
      </c>
      <c r="E476" s="1">
        <f ca="1">IF(AND($A476=0,$B476=1),
    VLOOKUP(1,ChapterTable!$1:$1048576,MATCH("최종"&amp;SUBSTITUTE(SUBSTITUTE(E$1,"standard",""),"|Float",""),ChapterTable!$1:$1,0),0)*ChapterTable!$Q$17,
  IF(AND($A476=0,$B476=0),
    E477,
  IF($B476=0,
    VLOOKUP($A476,ChapterTable!$1:$1048576,MATCH("최종"&amp;SUBSTITUTE(SUBSTITUTE(E$1,"standard",""),"|Float",""),ChapterTable!$1:$1,0),0),
  IF($B476=1,
    IF($L476=FALSE,
      VLOOKUP($A476,ChapterTable!$1:$1048576,MATCH("최종"&amp;SUBSTITUTE(SUBSTITUTE(E$1,"standard",""),"|Float",""),ChapterTable!$1:$1,0),0),
      VLOOKUP($A476-ChapterTable!$Q$11,ChapterTable!$1:$1048576,MATCH("최종"&amp;SUBSTITUTE(SUBSTITUTE(E$1,"standard",""),"|Float",""),ChapterTable!$1:$1,0),0)*ChapterTable!$Q$14
    ),
  OFFSET(E476,-$B476+IF($L476,1,0),0)*
    (VLOOKUP(SUBSTITUTE(SUBSTITUTE(E$1,"standard",""),"|Float","")&amp;"인게임누적곱배수",ChapterTable!$S:$T,2,0)^C476
    +VLOOKUP(SUBSTITUTE(SUBSTITUTE(E$1,"standard",""),"|Float","")&amp;"인게임누적합배수",ChapterTable!$S:$T,2,0)*C476)
  )
  )
  )
)</f>
        <v>14185.599609374998</v>
      </c>
      <c r="F476" s="1">
        <f ca="1">IF(AND($A476=0,$B476=1),
    VLOOKUP(1,ChapterTable!$1:$1048576,MATCH("최종"&amp;SUBSTITUTE(SUBSTITUTE(F$1,"standard",""),"|Float",""),ChapterTable!$1:$1,0),0)*ChapterTable!$Q$17,
  IF(AND($A476=0,$B476=0),
    F477,
  IF($B476=0,
    VLOOKUP($A476,ChapterTable!$1:$1048576,MATCH("최종"&amp;SUBSTITUTE(SUBSTITUTE(F$1,"standard",""),"|Float",""),ChapterTable!$1:$1,0),0),
  IF($B476=1,
    IF($L476=FALSE,
      VLOOKUP($A476,ChapterTable!$1:$1048576,MATCH("최종"&amp;SUBSTITUTE(SUBSTITUTE(F$1,"standard",""),"|Float",""),ChapterTable!$1:$1,0),0),
      VLOOKUP($A476-ChapterTable!$Q$11,ChapterTable!$1:$1048576,MATCH("최종"&amp;SUBSTITUTE(SUBSTITUTE(F$1,"standard",""),"|Float",""),ChapterTable!$1:$1,0),0)*ChapterTable!$Q$14
    ),
  OFFSET(F476,-$B476+IF($L476,1,0),0)*
    (VLOOKUP(SUBSTITUTE(SUBSTITUTE(F$1,"standard",""),"|Float","")&amp;"인게임누적곱배수",ChapterTable!$S:$T,2,0)^D476
    +VLOOKUP(SUBSTITUTE(SUBSTITUTE(F$1,"standard",""),"|Float","")&amp;"인게임누적합배수",ChapterTable!$S:$T,2,0)*D476)
  )
  )
  )
)</f>
        <v>5382.0703125</v>
      </c>
      <c r="G476" t="s">
        <v>76</v>
      </c>
      <c r="J476" t="str">
        <f>IF(ISBLANK(I476),"",
IFERROR(VLOOKUP(I476,[1]StringTable!$1:$1048576,MATCH([1]StringTable!$B$1,[1]StringTable!$1:$1,0),0),
IFERROR(VLOOKUP(I476,[1]InApkStringTable!$1:$1048576,MATCH([1]InApkStringTable!$B$1,[1]InApkStringTable!$1:$1,0),0),
"스트링없음")))</f>
        <v/>
      </c>
      <c r="L476" t="b">
        <v>0</v>
      </c>
      <c r="M476" t="s">
        <v>24</v>
      </c>
      <c r="N476" t="str">
        <f>IF(ISBLANK(M476),"",IF(ISERROR(VLOOKUP(M476,MapTable!$A:$A,1,0)),"맵없음",""))</f>
        <v/>
      </c>
      <c r="O476">
        <f t="shared" si="29"/>
        <v>3</v>
      </c>
      <c r="Q476">
        <f t="shared" si="30"/>
        <v>3</v>
      </c>
      <c r="R476" t="b">
        <f t="shared" ca="1" si="31"/>
        <v>0</v>
      </c>
      <c r="T476" t="b">
        <f t="shared" ca="1" si="32"/>
        <v>0</v>
      </c>
      <c r="V476" t="str">
        <f>IF(ISBLANK(U476),"",IF(ISERROR(VLOOKUP(U476,MapTable!$A:$A,1,0)),"맵없음",""))</f>
        <v/>
      </c>
      <c r="X476" t="str">
        <f>IF(ISBLANK(W476),"",
IF(ISERROR(FIND(",",W476)),
  IF(ISERROR(VLOOKUP(W476,MapTable!$A:$A,1,0)),"맵없음",
  ""),
IF(ISERROR(FIND(",",W476,FIND(",",W476)+1)),
  IF(OR(ISERROR(VLOOKUP(LEFT(W476,FIND(",",W476)-1),MapTable!$A:$A,1,0)),ISERROR(VLOOKUP(TRIM(MID(W476,FIND(",",W476)+1,999)),MapTable!$A:$A,1,0))),"맵없음",
  ""),
IF(ISERROR(FIND(",",W476,FIND(",",W476,FIND(",",W476)+1)+1)),
  IF(OR(ISERROR(VLOOKUP(LEFT(W476,FIND(",",W476)-1),MapTable!$A:$A,1,0)),ISERROR(VLOOKUP(TRIM(MID(W476,FIND(",",W476)+1,FIND(",",W476,FIND(",",W476)+1)-FIND(",",W476)-1)),MapTable!$A:$A,1,0)),ISERROR(VLOOKUP(TRIM(MID(W476,FIND(",",W476,FIND(",",W476)+1)+1,999)),MapTable!$A:$A,1,0))),"맵없음",
  ""),
IF(ISERROR(FIND(",",W476,FIND(",",W476,FIND(",",W476,FIND(",",W476)+1)+1)+1)),
  IF(OR(ISERROR(VLOOKUP(LEFT(W476,FIND(",",W476)-1),MapTable!$A:$A,1,0)),ISERROR(VLOOKUP(TRIM(MID(W476,FIND(",",W476)+1,FIND(",",W476,FIND(",",W476)+1)-FIND(",",W476)-1)),MapTable!$A:$A,1,0)),ISERROR(VLOOKUP(TRIM(MID(W476,FIND(",",W476,FIND(",",W476)+1)+1,FIND(",",W476,FIND(",",W476,FIND(",",W476)+1)+1)-FIND(",",W476,FIND(",",W476)+1)-1)),MapTable!$A:$A,1,0)),ISERROR(VLOOKUP(TRIM(MID(W476,FIND(",",W476,FIND(",",W476,FIND(",",W476)+1)+1)+1,999)),MapTable!$A:$A,1,0))),"맵없음",
  ""),
)))))</f>
        <v/>
      </c>
      <c r="AC476" t="str">
        <f>IF(ISBLANK(AB476),"",IF(ISERROR(VLOOKUP(AB476,[3]DropTable!$A:$A,1,0)),"드랍없음",""))</f>
        <v/>
      </c>
      <c r="AE476" t="str">
        <f>IF(ISBLANK(AD476),"",IF(ISERROR(VLOOKUP(AD476,[3]DropTable!$A:$A,1,0)),"드랍없음",""))</f>
        <v/>
      </c>
      <c r="AG476">
        <v>9.8000000000000007</v>
      </c>
      <c r="AH476">
        <v>1</v>
      </c>
    </row>
    <row r="477" spans="1:34" x14ac:dyDescent="0.3">
      <c r="A477">
        <v>10</v>
      </c>
      <c r="B477">
        <v>29</v>
      </c>
      <c r="C477">
        <f>IF(OR($L477=TRUE,$A477=0,MOD($A477,ChapterTable!$S$20)&lt;&gt;0),
MAX(0,INT(($B477+ChapterTable!$Q$26+VLOOKUP(SUBSTITUTE(C$1,"성장단계","")&amp;"단계오프셋",ChapterTable!$S:$T,2,0))/ChapterTable!$Q$23)),
MAX(0,INT(($B477+ChapterTable!$S$26+VLOOKUP(SUBSTITUTE(C$1,"성장단계","")&amp;"보스단계오프셋",ChapterTable!$S:$T,2,0))/ChapterTable!$S$23)))</f>
        <v>3</v>
      </c>
      <c r="D477">
        <f>IF(OR($L477=TRUE,$A477=0,MOD($A477,ChapterTable!$S$20)&lt;&gt;0),
MAX(0,INT(($B477+ChapterTable!$Q$26+VLOOKUP(SUBSTITUTE(D$1,"성장단계","")&amp;"단계오프셋",ChapterTable!$S:$T,2,0))/ChapterTable!$Q$23)),
MAX(0,INT(($B477+ChapterTable!$S$26+VLOOKUP(SUBSTITUTE(D$1,"성장단계","")&amp;"보스단계오프셋",ChapterTable!$S:$T,2,0))/ChapterTable!$S$23)))</f>
        <v>2</v>
      </c>
      <c r="E477" s="1">
        <f ca="1">IF(AND($A477=0,$B477=1),
    VLOOKUP(1,ChapterTable!$1:$1048576,MATCH("최종"&amp;SUBSTITUTE(SUBSTITUTE(E$1,"standard",""),"|Float",""),ChapterTable!$1:$1,0),0)*ChapterTable!$Q$17,
  IF(AND($A477=0,$B477=0),
    E478,
  IF($B477=0,
    VLOOKUP($A477,ChapterTable!$1:$1048576,MATCH("최종"&amp;SUBSTITUTE(SUBSTITUTE(E$1,"standard",""),"|Float",""),ChapterTable!$1:$1,0),0),
  IF($B477=1,
    IF($L477=FALSE,
      VLOOKUP($A477,ChapterTable!$1:$1048576,MATCH("최종"&amp;SUBSTITUTE(SUBSTITUTE(E$1,"standard",""),"|Float",""),ChapterTable!$1:$1,0),0),
      VLOOKUP($A477-ChapterTable!$Q$11,ChapterTable!$1:$1048576,MATCH("최종"&amp;SUBSTITUTE(SUBSTITUTE(E$1,"standard",""),"|Float",""),ChapterTable!$1:$1,0),0)*ChapterTable!$Q$14
    ),
  OFFSET(E477,-$B477+IF($L477,1,0),0)*
    (VLOOKUP(SUBSTITUTE(SUBSTITUTE(E$1,"standard",""),"|Float","")&amp;"인게임누적곱배수",ChapterTable!$S:$T,2,0)^C477
    +VLOOKUP(SUBSTITUTE(SUBSTITUTE(E$1,"standard",""),"|Float","")&amp;"인게임누적합배수",ChapterTable!$S:$T,2,0)*C477)
  )
  )
  )
)</f>
        <v>14185.599609374998</v>
      </c>
      <c r="F477" s="1">
        <f ca="1">IF(AND($A477=0,$B477=1),
    VLOOKUP(1,ChapterTable!$1:$1048576,MATCH("최종"&amp;SUBSTITUTE(SUBSTITUTE(F$1,"standard",""),"|Float",""),ChapterTable!$1:$1,0),0)*ChapterTable!$Q$17,
  IF(AND($A477=0,$B477=0),
    F478,
  IF($B477=0,
    VLOOKUP($A477,ChapterTable!$1:$1048576,MATCH("최종"&amp;SUBSTITUTE(SUBSTITUTE(F$1,"standard",""),"|Float",""),ChapterTable!$1:$1,0),0),
  IF($B477=1,
    IF($L477=FALSE,
      VLOOKUP($A477,ChapterTable!$1:$1048576,MATCH("최종"&amp;SUBSTITUTE(SUBSTITUTE(F$1,"standard",""),"|Float",""),ChapterTable!$1:$1,0),0),
      VLOOKUP($A477-ChapterTable!$Q$11,ChapterTable!$1:$1048576,MATCH("최종"&amp;SUBSTITUTE(SUBSTITUTE(F$1,"standard",""),"|Float",""),ChapterTable!$1:$1,0),0)*ChapterTable!$Q$14
    ),
  OFFSET(F477,-$B477+IF($L477,1,0),0)*
    (VLOOKUP(SUBSTITUTE(SUBSTITUTE(F$1,"standard",""),"|Float","")&amp;"인게임누적곱배수",ChapterTable!$S:$T,2,0)^D477
    +VLOOKUP(SUBSTITUTE(SUBSTITUTE(F$1,"standard",""),"|Float","")&amp;"인게임누적합배수",ChapterTable!$S:$T,2,0)*D477)
  )
  )
  )
)</f>
        <v>5382.0703125</v>
      </c>
      <c r="G477" t="s">
        <v>76</v>
      </c>
      <c r="J477" t="str">
        <f>IF(ISBLANK(I477),"",
IFERROR(VLOOKUP(I477,[1]StringTable!$1:$1048576,MATCH([1]StringTable!$B$1,[1]StringTable!$1:$1,0),0),
IFERROR(VLOOKUP(I477,[1]InApkStringTable!$1:$1048576,MATCH([1]InApkStringTable!$B$1,[1]InApkStringTable!$1:$1,0),0),
"스트링없음")))</f>
        <v/>
      </c>
      <c r="L477" t="b">
        <v>0</v>
      </c>
      <c r="M477" t="s">
        <v>24</v>
      </c>
      <c r="N477" t="str">
        <f>IF(ISBLANK(M477),"",IF(ISERROR(VLOOKUP(M477,MapTable!$A:$A,1,0)),"맵없음",""))</f>
        <v/>
      </c>
      <c r="O477">
        <f t="shared" si="29"/>
        <v>93</v>
      </c>
      <c r="Q477">
        <f t="shared" si="30"/>
        <v>93</v>
      </c>
      <c r="R477" t="b">
        <f t="shared" ca="1" si="31"/>
        <v>1</v>
      </c>
      <c r="T477" t="b">
        <f t="shared" ca="1" si="32"/>
        <v>1</v>
      </c>
      <c r="V477" t="str">
        <f>IF(ISBLANK(U477),"",IF(ISERROR(VLOOKUP(U477,MapTable!$A:$A,1,0)),"맵없음",""))</f>
        <v/>
      </c>
      <c r="X477" t="str">
        <f>IF(ISBLANK(W477),"",
IF(ISERROR(FIND(",",W477)),
  IF(ISERROR(VLOOKUP(W477,MapTable!$A:$A,1,0)),"맵없음",
  ""),
IF(ISERROR(FIND(",",W477,FIND(",",W477)+1)),
  IF(OR(ISERROR(VLOOKUP(LEFT(W477,FIND(",",W477)-1),MapTable!$A:$A,1,0)),ISERROR(VLOOKUP(TRIM(MID(W477,FIND(",",W477)+1,999)),MapTable!$A:$A,1,0))),"맵없음",
  ""),
IF(ISERROR(FIND(",",W477,FIND(",",W477,FIND(",",W477)+1)+1)),
  IF(OR(ISERROR(VLOOKUP(LEFT(W477,FIND(",",W477)-1),MapTable!$A:$A,1,0)),ISERROR(VLOOKUP(TRIM(MID(W477,FIND(",",W477)+1,FIND(",",W477,FIND(",",W477)+1)-FIND(",",W477)-1)),MapTable!$A:$A,1,0)),ISERROR(VLOOKUP(TRIM(MID(W477,FIND(",",W477,FIND(",",W477)+1)+1,999)),MapTable!$A:$A,1,0))),"맵없음",
  ""),
IF(ISERROR(FIND(",",W477,FIND(",",W477,FIND(",",W477,FIND(",",W477)+1)+1)+1)),
  IF(OR(ISERROR(VLOOKUP(LEFT(W477,FIND(",",W477)-1),MapTable!$A:$A,1,0)),ISERROR(VLOOKUP(TRIM(MID(W477,FIND(",",W477)+1,FIND(",",W477,FIND(",",W477)+1)-FIND(",",W477)-1)),MapTable!$A:$A,1,0)),ISERROR(VLOOKUP(TRIM(MID(W477,FIND(",",W477,FIND(",",W477)+1)+1,FIND(",",W477,FIND(",",W477,FIND(",",W477)+1)+1)-FIND(",",W477,FIND(",",W477)+1)-1)),MapTable!$A:$A,1,0)),ISERROR(VLOOKUP(TRIM(MID(W477,FIND(",",W477,FIND(",",W477,FIND(",",W477)+1)+1)+1,999)),MapTable!$A:$A,1,0))),"맵없음",
  ""),
)))))</f>
        <v/>
      </c>
      <c r="AC477" t="str">
        <f>IF(ISBLANK(AB477),"",IF(ISERROR(VLOOKUP(AB477,[3]DropTable!$A:$A,1,0)),"드랍없음",""))</f>
        <v/>
      </c>
      <c r="AE477" t="str">
        <f>IF(ISBLANK(AD477),"",IF(ISERROR(VLOOKUP(AD477,[3]DropTable!$A:$A,1,0)),"드랍없음",""))</f>
        <v/>
      </c>
      <c r="AG477">
        <v>9.8000000000000007</v>
      </c>
      <c r="AH477">
        <v>1</v>
      </c>
    </row>
    <row r="478" spans="1:34" x14ac:dyDescent="0.3">
      <c r="A478">
        <v>10</v>
      </c>
      <c r="B478">
        <v>30</v>
      </c>
      <c r="C478">
        <f>IF(OR($L478=TRUE,$A478=0,MOD($A478,ChapterTable!$S$20)&lt;&gt;0),
MAX(0,INT(($B478+ChapterTable!$Q$26+VLOOKUP(SUBSTITUTE(C$1,"성장단계","")&amp;"단계오프셋",ChapterTable!$S:$T,2,0))/ChapterTable!$Q$23)),
MAX(0,INT(($B478+ChapterTable!$S$26+VLOOKUP(SUBSTITUTE(C$1,"성장단계","")&amp;"보스단계오프셋",ChapterTable!$S:$T,2,0))/ChapterTable!$S$23)))</f>
        <v>3</v>
      </c>
      <c r="D478">
        <f>IF(OR($L478=TRUE,$A478=0,MOD($A478,ChapterTable!$S$20)&lt;&gt;0),
MAX(0,INT(($B478+ChapterTable!$Q$26+VLOOKUP(SUBSTITUTE(D$1,"성장단계","")&amp;"단계오프셋",ChapterTable!$S:$T,2,0))/ChapterTable!$Q$23)),
MAX(0,INT(($B478+ChapterTable!$S$26+VLOOKUP(SUBSTITUTE(D$1,"성장단계","")&amp;"보스단계오프셋",ChapterTable!$S:$T,2,0))/ChapterTable!$S$23)))</f>
        <v>2</v>
      </c>
      <c r="E478" s="1">
        <f ca="1">IF(AND($A478=0,$B478=1),
    VLOOKUP(1,ChapterTable!$1:$1048576,MATCH("최종"&amp;SUBSTITUTE(SUBSTITUTE(E$1,"standard",""),"|Float",""),ChapterTable!$1:$1,0),0)*ChapterTable!$Q$17,
  IF(AND($A478=0,$B478=0),
    E479,
  IF($B478=0,
    VLOOKUP($A478,ChapterTable!$1:$1048576,MATCH("최종"&amp;SUBSTITUTE(SUBSTITUTE(E$1,"standard",""),"|Float",""),ChapterTable!$1:$1,0),0),
  IF($B478=1,
    IF($L478=FALSE,
      VLOOKUP($A478,ChapterTable!$1:$1048576,MATCH("최종"&amp;SUBSTITUTE(SUBSTITUTE(E$1,"standard",""),"|Float",""),ChapterTable!$1:$1,0),0),
      VLOOKUP($A478-ChapterTable!$Q$11,ChapterTable!$1:$1048576,MATCH("최종"&amp;SUBSTITUTE(SUBSTITUTE(E$1,"standard",""),"|Float",""),ChapterTable!$1:$1,0),0)*ChapterTable!$Q$14
    ),
  OFFSET(E478,-$B478+IF($L478,1,0),0)*
    (VLOOKUP(SUBSTITUTE(SUBSTITUTE(E$1,"standard",""),"|Float","")&amp;"인게임누적곱배수",ChapterTable!$S:$T,2,0)^C478
    +VLOOKUP(SUBSTITUTE(SUBSTITUTE(E$1,"standard",""),"|Float","")&amp;"인게임누적합배수",ChapterTable!$S:$T,2,0)*C478)
  )
  )
  )
)</f>
        <v>14185.599609374998</v>
      </c>
      <c r="F478" s="1">
        <f ca="1">IF(AND($A478=0,$B478=1),
    VLOOKUP(1,ChapterTable!$1:$1048576,MATCH("최종"&amp;SUBSTITUTE(SUBSTITUTE(F$1,"standard",""),"|Float",""),ChapterTable!$1:$1,0),0)*ChapterTable!$Q$17,
  IF(AND($A478=0,$B478=0),
    F479,
  IF($B478=0,
    VLOOKUP($A478,ChapterTable!$1:$1048576,MATCH("최종"&amp;SUBSTITUTE(SUBSTITUTE(F$1,"standard",""),"|Float",""),ChapterTable!$1:$1,0),0),
  IF($B478=1,
    IF($L478=FALSE,
      VLOOKUP($A478,ChapterTable!$1:$1048576,MATCH("최종"&amp;SUBSTITUTE(SUBSTITUTE(F$1,"standard",""),"|Float",""),ChapterTable!$1:$1,0),0),
      VLOOKUP($A478-ChapterTable!$Q$11,ChapterTable!$1:$1048576,MATCH("최종"&amp;SUBSTITUTE(SUBSTITUTE(F$1,"standard",""),"|Float",""),ChapterTable!$1:$1,0),0)*ChapterTable!$Q$14
    ),
  OFFSET(F478,-$B478+IF($L478,1,0),0)*
    (VLOOKUP(SUBSTITUTE(SUBSTITUTE(F$1,"standard",""),"|Float","")&amp;"인게임누적곱배수",ChapterTable!$S:$T,2,0)^D478
    +VLOOKUP(SUBSTITUTE(SUBSTITUTE(F$1,"standard",""),"|Float","")&amp;"인게임누적합배수",ChapterTable!$S:$T,2,0)*D478)
  )
  )
  )
)</f>
        <v>5382.0703125</v>
      </c>
      <c r="G478" t="s">
        <v>76</v>
      </c>
      <c r="J478" t="str">
        <f>IF(ISBLANK(I478),"",
IFERROR(VLOOKUP(I478,[1]StringTable!$1:$1048576,MATCH([1]StringTable!$B$1,[1]StringTable!$1:$1,0),0),
IFERROR(VLOOKUP(I478,[1]InApkStringTable!$1:$1048576,MATCH([1]InApkStringTable!$B$1,[1]InApkStringTable!$1:$1,0),0),
"스트링없음")))</f>
        <v/>
      </c>
      <c r="L478" t="b">
        <v>0</v>
      </c>
      <c r="M478" t="s">
        <v>24</v>
      </c>
      <c r="N478" t="str">
        <f>IF(ISBLANK(M478),"",IF(ISERROR(VLOOKUP(M478,MapTable!$A:$A,1,0)),"맵없음",""))</f>
        <v/>
      </c>
      <c r="O478">
        <f t="shared" si="29"/>
        <v>21</v>
      </c>
      <c r="Q478">
        <f t="shared" si="30"/>
        <v>21</v>
      </c>
      <c r="R478" t="b">
        <f t="shared" ca="1" si="31"/>
        <v>0</v>
      </c>
      <c r="T478" t="b">
        <f t="shared" ca="1" si="32"/>
        <v>0</v>
      </c>
      <c r="V478" t="str">
        <f>IF(ISBLANK(U478),"",IF(ISERROR(VLOOKUP(U478,MapTable!$A:$A,1,0)),"맵없음",""))</f>
        <v/>
      </c>
      <c r="X478" t="str">
        <f>IF(ISBLANK(W478),"",
IF(ISERROR(FIND(",",W478)),
  IF(ISERROR(VLOOKUP(W478,MapTable!$A:$A,1,0)),"맵없음",
  ""),
IF(ISERROR(FIND(",",W478,FIND(",",W478)+1)),
  IF(OR(ISERROR(VLOOKUP(LEFT(W478,FIND(",",W478)-1),MapTable!$A:$A,1,0)),ISERROR(VLOOKUP(TRIM(MID(W478,FIND(",",W478)+1,999)),MapTable!$A:$A,1,0))),"맵없음",
  ""),
IF(ISERROR(FIND(",",W478,FIND(",",W478,FIND(",",W478)+1)+1)),
  IF(OR(ISERROR(VLOOKUP(LEFT(W478,FIND(",",W478)-1),MapTable!$A:$A,1,0)),ISERROR(VLOOKUP(TRIM(MID(W478,FIND(",",W478)+1,FIND(",",W478,FIND(",",W478)+1)-FIND(",",W478)-1)),MapTable!$A:$A,1,0)),ISERROR(VLOOKUP(TRIM(MID(W478,FIND(",",W478,FIND(",",W478)+1)+1,999)),MapTable!$A:$A,1,0))),"맵없음",
  ""),
IF(ISERROR(FIND(",",W478,FIND(",",W478,FIND(",",W478,FIND(",",W478)+1)+1)+1)),
  IF(OR(ISERROR(VLOOKUP(LEFT(W478,FIND(",",W478)-1),MapTable!$A:$A,1,0)),ISERROR(VLOOKUP(TRIM(MID(W478,FIND(",",W478)+1,FIND(",",W478,FIND(",",W478)+1)-FIND(",",W478)-1)),MapTable!$A:$A,1,0)),ISERROR(VLOOKUP(TRIM(MID(W478,FIND(",",W478,FIND(",",W478)+1)+1,FIND(",",W478,FIND(",",W478,FIND(",",W478)+1)+1)-FIND(",",W478,FIND(",",W478)+1)-1)),MapTable!$A:$A,1,0)),ISERROR(VLOOKUP(TRIM(MID(W478,FIND(",",W478,FIND(",",W478,FIND(",",W478)+1)+1)+1,999)),MapTable!$A:$A,1,0))),"맵없음",
  ""),
)))))</f>
        <v/>
      </c>
      <c r="AC478" t="str">
        <f>IF(ISBLANK(AB478),"",IF(ISERROR(VLOOKUP(AB478,[3]DropTable!$A:$A,1,0)),"드랍없음",""))</f>
        <v/>
      </c>
      <c r="AE478" t="str">
        <f>IF(ISBLANK(AD478),"",IF(ISERROR(VLOOKUP(AD478,[3]DropTable!$A:$A,1,0)),"드랍없음",""))</f>
        <v/>
      </c>
      <c r="AG478">
        <v>9.8000000000000007</v>
      </c>
      <c r="AH478">
        <v>1</v>
      </c>
    </row>
    <row r="479" spans="1:34" x14ac:dyDescent="0.3">
      <c r="A479">
        <v>10</v>
      </c>
      <c r="B479">
        <v>31</v>
      </c>
      <c r="C479">
        <f>IF(OR($L479=TRUE,$A479=0,MOD($A479,ChapterTable!$S$20)&lt;&gt;0),
MAX(0,INT(($B479+ChapterTable!$Q$26+VLOOKUP(SUBSTITUTE(C$1,"성장단계","")&amp;"단계오프셋",ChapterTable!$S:$T,2,0))/ChapterTable!$Q$23)),
MAX(0,INT(($B479+ChapterTable!$S$26+VLOOKUP(SUBSTITUTE(C$1,"성장단계","")&amp;"보스단계오프셋",ChapterTable!$S:$T,2,0))/ChapterTable!$S$23)))</f>
        <v>3</v>
      </c>
      <c r="D479">
        <f>IF(OR($L479=TRUE,$A479=0,MOD($A479,ChapterTable!$S$20)&lt;&gt;0),
MAX(0,INT(($B479+ChapterTable!$Q$26+VLOOKUP(SUBSTITUTE(D$1,"성장단계","")&amp;"단계오프셋",ChapterTable!$S:$T,2,0))/ChapterTable!$Q$23)),
MAX(0,INT(($B479+ChapterTable!$S$26+VLOOKUP(SUBSTITUTE(D$1,"성장단계","")&amp;"보스단계오프셋",ChapterTable!$S:$T,2,0))/ChapterTable!$S$23)))</f>
        <v>3</v>
      </c>
      <c r="E479" s="1">
        <f ca="1">IF(AND($A479=0,$B479=1),
    VLOOKUP(1,ChapterTable!$1:$1048576,MATCH("최종"&amp;SUBSTITUTE(SUBSTITUTE(E$1,"standard",""),"|Float",""),ChapterTable!$1:$1,0),0)*ChapterTable!$Q$17,
  IF(AND($A479=0,$B479=0),
    E480,
  IF($B479=0,
    VLOOKUP($A479,ChapterTable!$1:$1048576,MATCH("최종"&amp;SUBSTITUTE(SUBSTITUTE(E$1,"standard",""),"|Float",""),ChapterTable!$1:$1,0),0),
  IF($B479=1,
    IF($L479=FALSE,
      VLOOKUP($A479,ChapterTable!$1:$1048576,MATCH("최종"&amp;SUBSTITUTE(SUBSTITUTE(E$1,"standard",""),"|Float",""),ChapterTable!$1:$1,0),0),
      VLOOKUP($A479-ChapterTable!$Q$11,ChapterTable!$1:$1048576,MATCH("최종"&amp;SUBSTITUTE(SUBSTITUTE(E$1,"standard",""),"|Float",""),ChapterTable!$1:$1,0),0)*ChapterTable!$Q$14
    ),
  OFFSET(E479,-$B479+IF($L479,1,0),0)*
    (VLOOKUP(SUBSTITUTE(SUBSTITUTE(E$1,"standard",""),"|Float","")&amp;"인게임누적곱배수",ChapterTable!$S:$T,2,0)^C479
    +VLOOKUP(SUBSTITUTE(SUBSTITUTE(E$1,"standard",""),"|Float","")&amp;"인게임누적합배수",ChapterTable!$S:$T,2,0)*C479)
  )
  )
  )
)</f>
        <v>14185.599609374998</v>
      </c>
      <c r="F479" s="1">
        <f ca="1">IF(AND($A479=0,$B479=1),
    VLOOKUP(1,ChapterTable!$1:$1048576,MATCH("최종"&amp;SUBSTITUTE(SUBSTITUTE(F$1,"standard",""),"|Float",""),ChapterTable!$1:$1,0),0)*ChapterTable!$Q$17,
  IF(AND($A479=0,$B479=0),
    F480,
  IF($B479=0,
    VLOOKUP($A479,ChapterTable!$1:$1048576,MATCH("최종"&amp;SUBSTITUTE(SUBSTITUTE(F$1,"standard",""),"|Float",""),ChapterTable!$1:$1,0),0),
  IF($B479=1,
    IF($L479=FALSE,
      VLOOKUP($A479,ChapterTable!$1:$1048576,MATCH("최종"&amp;SUBSTITUTE(SUBSTITUTE(F$1,"standard",""),"|Float",""),ChapterTable!$1:$1,0),0),
      VLOOKUP($A479-ChapterTable!$Q$11,ChapterTable!$1:$1048576,MATCH("최종"&amp;SUBSTITUTE(SUBSTITUTE(F$1,"standard",""),"|Float",""),ChapterTable!$1:$1,0),0)*ChapterTable!$Q$14
    ),
  OFFSET(F479,-$B479+IF($L479,1,0),0)*
    (VLOOKUP(SUBSTITUTE(SUBSTITUTE(F$1,"standard",""),"|Float","")&amp;"인게임누적곱배수",ChapterTable!$S:$T,2,0)^D479
    +VLOOKUP(SUBSTITUTE(SUBSTITUTE(F$1,"standard",""),"|Float","")&amp;"인게임누적합배수",ChapterTable!$S:$T,2,0)*D479)
  )
  )
  )
)</f>
        <v>6150.9375</v>
      </c>
      <c r="G479" t="s">
        <v>76</v>
      </c>
      <c r="J479" t="str">
        <f>IF(ISBLANK(I479),"",
IFERROR(VLOOKUP(I479,[1]StringTable!$1:$1048576,MATCH([1]StringTable!$B$1,[1]StringTable!$1:$1,0),0),
IFERROR(VLOOKUP(I479,[1]InApkStringTable!$1:$1048576,MATCH([1]InApkStringTable!$B$1,[1]InApkStringTable!$1:$1,0),0),
"스트링없음")))</f>
        <v/>
      </c>
      <c r="L479" t="b">
        <v>0</v>
      </c>
      <c r="M479" t="s">
        <v>54</v>
      </c>
      <c r="N479" t="str">
        <f>IF(ISBLANK(M479),"",IF(ISERROR(VLOOKUP(M479,MapTable!$A:$A,1,0)),"맵없음",""))</f>
        <v/>
      </c>
      <c r="O479">
        <f t="shared" si="29"/>
        <v>4</v>
      </c>
      <c r="Q479">
        <f t="shared" si="30"/>
        <v>4</v>
      </c>
      <c r="R479" t="b">
        <f t="shared" ca="1" si="31"/>
        <v>0</v>
      </c>
      <c r="T479" t="b">
        <f t="shared" ca="1" si="32"/>
        <v>0</v>
      </c>
      <c r="V479" t="str">
        <f>IF(ISBLANK(U479),"",IF(ISERROR(VLOOKUP(U479,MapTable!$A:$A,1,0)),"맵없음",""))</f>
        <v/>
      </c>
      <c r="X479" t="str">
        <f>IF(ISBLANK(W479),"",
IF(ISERROR(FIND(",",W479)),
  IF(ISERROR(VLOOKUP(W479,MapTable!$A:$A,1,0)),"맵없음",
  ""),
IF(ISERROR(FIND(",",W479,FIND(",",W479)+1)),
  IF(OR(ISERROR(VLOOKUP(LEFT(W479,FIND(",",W479)-1),MapTable!$A:$A,1,0)),ISERROR(VLOOKUP(TRIM(MID(W479,FIND(",",W479)+1,999)),MapTable!$A:$A,1,0))),"맵없음",
  ""),
IF(ISERROR(FIND(",",W479,FIND(",",W479,FIND(",",W479)+1)+1)),
  IF(OR(ISERROR(VLOOKUP(LEFT(W479,FIND(",",W479)-1),MapTable!$A:$A,1,0)),ISERROR(VLOOKUP(TRIM(MID(W479,FIND(",",W479)+1,FIND(",",W479,FIND(",",W479)+1)-FIND(",",W479)-1)),MapTable!$A:$A,1,0)),ISERROR(VLOOKUP(TRIM(MID(W479,FIND(",",W479,FIND(",",W479)+1)+1,999)),MapTable!$A:$A,1,0))),"맵없음",
  ""),
IF(ISERROR(FIND(",",W479,FIND(",",W479,FIND(",",W479,FIND(",",W479)+1)+1)+1)),
  IF(OR(ISERROR(VLOOKUP(LEFT(W479,FIND(",",W479)-1),MapTable!$A:$A,1,0)),ISERROR(VLOOKUP(TRIM(MID(W479,FIND(",",W479)+1,FIND(",",W479,FIND(",",W479)+1)-FIND(",",W479)-1)),MapTable!$A:$A,1,0)),ISERROR(VLOOKUP(TRIM(MID(W479,FIND(",",W479,FIND(",",W479)+1)+1,FIND(",",W479,FIND(",",W479,FIND(",",W479)+1)+1)-FIND(",",W479,FIND(",",W479)+1)-1)),MapTable!$A:$A,1,0)),ISERROR(VLOOKUP(TRIM(MID(W479,FIND(",",W479,FIND(",",W479,FIND(",",W479)+1)+1)+1,999)),MapTable!$A:$A,1,0))),"맵없음",
  ""),
)))))</f>
        <v/>
      </c>
      <c r="AC479" t="str">
        <f>IF(ISBLANK(AB479),"",IF(ISERROR(VLOOKUP(AB479,[3]DropTable!$A:$A,1,0)),"드랍없음",""))</f>
        <v/>
      </c>
      <c r="AE479" t="str">
        <f>IF(ISBLANK(AD479),"",IF(ISERROR(VLOOKUP(AD479,[3]DropTable!$A:$A,1,0)),"드랍없음",""))</f>
        <v/>
      </c>
      <c r="AG479">
        <v>9.8000000000000007</v>
      </c>
      <c r="AH479">
        <v>1</v>
      </c>
    </row>
    <row r="480" spans="1:34" x14ac:dyDescent="0.3">
      <c r="A480">
        <v>10</v>
      </c>
      <c r="B480">
        <v>32</v>
      </c>
      <c r="C480">
        <f>IF(OR($L480=TRUE,$A480=0,MOD($A480,ChapterTable!$S$20)&lt;&gt;0),
MAX(0,INT(($B480+ChapterTable!$Q$26+VLOOKUP(SUBSTITUTE(C$1,"성장단계","")&amp;"단계오프셋",ChapterTable!$S:$T,2,0))/ChapterTable!$Q$23)),
MAX(0,INT(($B480+ChapterTable!$S$26+VLOOKUP(SUBSTITUTE(C$1,"성장단계","")&amp;"보스단계오프셋",ChapterTable!$S:$T,2,0))/ChapterTable!$S$23)))</f>
        <v>3</v>
      </c>
      <c r="D480">
        <f>IF(OR($L480=TRUE,$A480=0,MOD($A480,ChapterTable!$S$20)&lt;&gt;0),
MAX(0,INT(($B480+ChapterTable!$Q$26+VLOOKUP(SUBSTITUTE(D$1,"성장단계","")&amp;"단계오프셋",ChapterTable!$S:$T,2,0))/ChapterTable!$Q$23)),
MAX(0,INT(($B480+ChapterTable!$S$26+VLOOKUP(SUBSTITUTE(D$1,"성장단계","")&amp;"보스단계오프셋",ChapterTable!$S:$T,2,0))/ChapterTable!$S$23)))</f>
        <v>3</v>
      </c>
      <c r="E480" s="1">
        <f ca="1">IF(AND($A480=0,$B480=1),
    VLOOKUP(1,ChapterTable!$1:$1048576,MATCH("최종"&amp;SUBSTITUTE(SUBSTITUTE(E$1,"standard",""),"|Float",""),ChapterTable!$1:$1,0),0)*ChapterTable!$Q$17,
  IF(AND($A480=0,$B480=0),
    E481,
  IF($B480=0,
    VLOOKUP($A480,ChapterTable!$1:$1048576,MATCH("최종"&amp;SUBSTITUTE(SUBSTITUTE(E$1,"standard",""),"|Float",""),ChapterTable!$1:$1,0),0),
  IF($B480=1,
    IF($L480=FALSE,
      VLOOKUP($A480,ChapterTable!$1:$1048576,MATCH("최종"&amp;SUBSTITUTE(SUBSTITUTE(E$1,"standard",""),"|Float",""),ChapterTable!$1:$1,0),0),
      VLOOKUP($A480-ChapterTable!$Q$11,ChapterTable!$1:$1048576,MATCH("최종"&amp;SUBSTITUTE(SUBSTITUTE(E$1,"standard",""),"|Float",""),ChapterTable!$1:$1,0),0)*ChapterTable!$Q$14
    ),
  OFFSET(E480,-$B480+IF($L480,1,0),0)*
    (VLOOKUP(SUBSTITUTE(SUBSTITUTE(E$1,"standard",""),"|Float","")&amp;"인게임누적곱배수",ChapterTable!$S:$T,2,0)^C480
    +VLOOKUP(SUBSTITUTE(SUBSTITUTE(E$1,"standard",""),"|Float","")&amp;"인게임누적합배수",ChapterTable!$S:$T,2,0)*C480)
  )
  )
  )
)</f>
        <v>14185.599609374998</v>
      </c>
      <c r="F480" s="1">
        <f ca="1">IF(AND($A480=0,$B480=1),
    VLOOKUP(1,ChapterTable!$1:$1048576,MATCH("최종"&amp;SUBSTITUTE(SUBSTITUTE(F$1,"standard",""),"|Float",""),ChapterTable!$1:$1,0),0)*ChapterTable!$Q$17,
  IF(AND($A480=0,$B480=0),
    F481,
  IF($B480=0,
    VLOOKUP($A480,ChapterTable!$1:$1048576,MATCH("최종"&amp;SUBSTITUTE(SUBSTITUTE(F$1,"standard",""),"|Float",""),ChapterTable!$1:$1,0),0),
  IF($B480=1,
    IF($L480=FALSE,
      VLOOKUP($A480,ChapterTable!$1:$1048576,MATCH("최종"&amp;SUBSTITUTE(SUBSTITUTE(F$1,"standard",""),"|Float",""),ChapterTable!$1:$1,0),0),
      VLOOKUP($A480-ChapterTable!$Q$11,ChapterTable!$1:$1048576,MATCH("최종"&amp;SUBSTITUTE(SUBSTITUTE(F$1,"standard",""),"|Float",""),ChapterTable!$1:$1,0),0)*ChapterTable!$Q$14
    ),
  OFFSET(F480,-$B480+IF($L480,1,0),0)*
    (VLOOKUP(SUBSTITUTE(SUBSTITUTE(F$1,"standard",""),"|Float","")&amp;"인게임누적곱배수",ChapterTable!$S:$T,2,0)^D480
    +VLOOKUP(SUBSTITUTE(SUBSTITUTE(F$1,"standard",""),"|Float","")&amp;"인게임누적합배수",ChapterTable!$S:$T,2,0)*D480)
  )
  )
  )
)</f>
        <v>6150.9375</v>
      </c>
      <c r="G480" t="s">
        <v>76</v>
      </c>
      <c r="J480" t="str">
        <f>IF(ISBLANK(I480),"",
IFERROR(VLOOKUP(I480,[1]StringTable!$1:$1048576,MATCH([1]StringTable!$B$1,[1]StringTable!$1:$1,0),0),
IFERROR(VLOOKUP(I480,[1]InApkStringTable!$1:$1048576,MATCH([1]InApkStringTable!$B$1,[1]InApkStringTable!$1:$1,0),0),
"스트링없음")))</f>
        <v/>
      </c>
      <c r="L480" t="b">
        <v>0</v>
      </c>
      <c r="M480" t="s">
        <v>24</v>
      </c>
      <c r="N480" t="str">
        <f>IF(ISBLANK(M480),"",IF(ISERROR(VLOOKUP(M480,MapTable!$A:$A,1,0)),"맵없음",""))</f>
        <v/>
      </c>
      <c r="O480">
        <f t="shared" si="29"/>
        <v>4</v>
      </c>
      <c r="Q480">
        <f t="shared" si="30"/>
        <v>4</v>
      </c>
      <c r="R480" t="b">
        <f t="shared" ca="1" si="31"/>
        <v>0</v>
      </c>
      <c r="T480" t="b">
        <f t="shared" ca="1" si="32"/>
        <v>0</v>
      </c>
      <c r="V480" t="str">
        <f>IF(ISBLANK(U480),"",IF(ISERROR(VLOOKUP(U480,MapTable!$A:$A,1,0)),"맵없음",""))</f>
        <v/>
      </c>
      <c r="X480" t="str">
        <f>IF(ISBLANK(W480),"",
IF(ISERROR(FIND(",",W480)),
  IF(ISERROR(VLOOKUP(W480,MapTable!$A:$A,1,0)),"맵없음",
  ""),
IF(ISERROR(FIND(",",W480,FIND(",",W480)+1)),
  IF(OR(ISERROR(VLOOKUP(LEFT(W480,FIND(",",W480)-1),MapTable!$A:$A,1,0)),ISERROR(VLOOKUP(TRIM(MID(W480,FIND(",",W480)+1,999)),MapTable!$A:$A,1,0))),"맵없음",
  ""),
IF(ISERROR(FIND(",",W480,FIND(",",W480,FIND(",",W480)+1)+1)),
  IF(OR(ISERROR(VLOOKUP(LEFT(W480,FIND(",",W480)-1),MapTable!$A:$A,1,0)),ISERROR(VLOOKUP(TRIM(MID(W480,FIND(",",W480)+1,FIND(",",W480,FIND(",",W480)+1)-FIND(",",W480)-1)),MapTable!$A:$A,1,0)),ISERROR(VLOOKUP(TRIM(MID(W480,FIND(",",W480,FIND(",",W480)+1)+1,999)),MapTable!$A:$A,1,0))),"맵없음",
  ""),
IF(ISERROR(FIND(",",W480,FIND(",",W480,FIND(",",W480,FIND(",",W480)+1)+1)+1)),
  IF(OR(ISERROR(VLOOKUP(LEFT(W480,FIND(",",W480)-1),MapTable!$A:$A,1,0)),ISERROR(VLOOKUP(TRIM(MID(W480,FIND(",",W480)+1,FIND(",",W480,FIND(",",W480)+1)-FIND(",",W480)-1)),MapTable!$A:$A,1,0)),ISERROR(VLOOKUP(TRIM(MID(W480,FIND(",",W480,FIND(",",W480)+1)+1,FIND(",",W480,FIND(",",W480,FIND(",",W480)+1)+1)-FIND(",",W480,FIND(",",W480)+1)-1)),MapTable!$A:$A,1,0)),ISERROR(VLOOKUP(TRIM(MID(W480,FIND(",",W480,FIND(",",W480,FIND(",",W480)+1)+1)+1,999)),MapTable!$A:$A,1,0))),"맵없음",
  ""),
)))))</f>
        <v/>
      </c>
      <c r="AC480" t="str">
        <f>IF(ISBLANK(AB480),"",IF(ISERROR(VLOOKUP(AB480,[3]DropTable!$A:$A,1,0)),"드랍없음",""))</f>
        <v/>
      </c>
      <c r="AE480" t="str">
        <f>IF(ISBLANK(AD480),"",IF(ISERROR(VLOOKUP(AD480,[3]DropTable!$A:$A,1,0)),"드랍없음",""))</f>
        <v/>
      </c>
      <c r="AG480">
        <v>9.8000000000000007</v>
      </c>
      <c r="AH480">
        <v>1</v>
      </c>
    </row>
    <row r="481" spans="1:34" x14ac:dyDescent="0.3">
      <c r="A481">
        <v>10</v>
      </c>
      <c r="B481">
        <v>33</v>
      </c>
      <c r="C481">
        <f>IF(OR($L481=TRUE,$A481=0,MOD($A481,ChapterTable!$S$20)&lt;&gt;0),
MAX(0,INT(($B481+ChapterTable!$Q$26+VLOOKUP(SUBSTITUTE(C$1,"성장단계","")&amp;"단계오프셋",ChapterTable!$S:$T,2,0))/ChapterTable!$Q$23)),
MAX(0,INT(($B481+ChapterTable!$S$26+VLOOKUP(SUBSTITUTE(C$1,"성장단계","")&amp;"보스단계오프셋",ChapterTable!$S:$T,2,0))/ChapterTable!$S$23)))</f>
        <v>3</v>
      </c>
      <c r="D481">
        <f>IF(OR($L481=TRUE,$A481=0,MOD($A481,ChapterTable!$S$20)&lt;&gt;0),
MAX(0,INT(($B481+ChapterTable!$Q$26+VLOOKUP(SUBSTITUTE(D$1,"성장단계","")&amp;"단계오프셋",ChapterTable!$S:$T,2,0))/ChapterTable!$Q$23)),
MAX(0,INT(($B481+ChapterTable!$S$26+VLOOKUP(SUBSTITUTE(D$1,"성장단계","")&amp;"보스단계오프셋",ChapterTable!$S:$T,2,0))/ChapterTable!$S$23)))</f>
        <v>3</v>
      </c>
      <c r="E481" s="1">
        <f ca="1">IF(AND($A481=0,$B481=1),
    VLOOKUP(1,ChapterTable!$1:$1048576,MATCH("최종"&amp;SUBSTITUTE(SUBSTITUTE(E$1,"standard",""),"|Float",""),ChapterTable!$1:$1,0),0)*ChapterTable!$Q$17,
  IF(AND($A481=0,$B481=0),
    E482,
  IF($B481=0,
    VLOOKUP($A481,ChapterTable!$1:$1048576,MATCH("최종"&amp;SUBSTITUTE(SUBSTITUTE(E$1,"standard",""),"|Float",""),ChapterTable!$1:$1,0),0),
  IF($B481=1,
    IF($L481=FALSE,
      VLOOKUP($A481,ChapterTable!$1:$1048576,MATCH("최종"&amp;SUBSTITUTE(SUBSTITUTE(E$1,"standard",""),"|Float",""),ChapterTable!$1:$1,0),0),
      VLOOKUP($A481-ChapterTable!$Q$11,ChapterTable!$1:$1048576,MATCH("최종"&amp;SUBSTITUTE(SUBSTITUTE(E$1,"standard",""),"|Float",""),ChapterTable!$1:$1,0),0)*ChapterTable!$Q$14
    ),
  OFFSET(E481,-$B481+IF($L481,1,0),0)*
    (VLOOKUP(SUBSTITUTE(SUBSTITUTE(E$1,"standard",""),"|Float","")&amp;"인게임누적곱배수",ChapterTable!$S:$T,2,0)^C481
    +VLOOKUP(SUBSTITUTE(SUBSTITUTE(E$1,"standard",""),"|Float","")&amp;"인게임누적합배수",ChapterTable!$S:$T,2,0)*C481)
  )
  )
  )
)</f>
        <v>14185.599609374998</v>
      </c>
      <c r="F481" s="1">
        <f ca="1">IF(AND($A481=0,$B481=1),
    VLOOKUP(1,ChapterTable!$1:$1048576,MATCH("최종"&amp;SUBSTITUTE(SUBSTITUTE(F$1,"standard",""),"|Float",""),ChapterTable!$1:$1,0),0)*ChapterTable!$Q$17,
  IF(AND($A481=0,$B481=0),
    F482,
  IF($B481=0,
    VLOOKUP($A481,ChapterTable!$1:$1048576,MATCH("최종"&amp;SUBSTITUTE(SUBSTITUTE(F$1,"standard",""),"|Float",""),ChapterTable!$1:$1,0),0),
  IF($B481=1,
    IF($L481=FALSE,
      VLOOKUP($A481,ChapterTable!$1:$1048576,MATCH("최종"&amp;SUBSTITUTE(SUBSTITUTE(F$1,"standard",""),"|Float",""),ChapterTable!$1:$1,0),0),
      VLOOKUP($A481-ChapterTable!$Q$11,ChapterTable!$1:$1048576,MATCH("최종"&amp;SUBSTITUTE(SUBSTITUTE(F$1,"standard",""),"|Float",""),ChapterTable!$1:$1,0),0)*ChapterTable!$Q$14
    ),
  OFFSET(F481,-$B481+IF($L481,1,0),0)*
    (VLOOKUP(SUBSTITUTE(SUBSTITUTE(F$1,"standard",""),"|Float","")&amp;"인게임누적곱배수",ChapterTable!$S:$T,2,0)^D481
    +VLOOKUP(SUBSTITUTE(SUBSTITUTE(F$1,"standard",""),"|Float","")&amp;"인게임누적합배수",ChapterTable!$S:$T,2,0)*D481)
  )
  )
  )
)</f>
        <v>6150.9375</v>
      </c>
      <c r="G481" t="s">
        <v>76</v>
      </c>
      <c r="J481" t="str">
        <f>IF(ISBLANK(I481),"",
IFERROR(VLOOKUP(I481,[1]StringTable!$1:$1048576,MATCH([1]StringTable!$B$1,[1]StringTable!$1:$1,0),0),
IFERROR(VLOOKUP(I481,[1]InApkStringTable!$1:$1048576,MATCH([1]InApkStringTable!$B$1,[1]InApkStringTable!$1:$1,0),0),
"스트링없음")))</f>
        <v/>
      </c>
      <c r="L481" t="b">
        <v>0</v>
      </c>
      <c r="M481" t="s">
        <v>24</v>
      </c>
      <c r="N481" t="str">
        <f>IF(ISBLANK(M481),"",IF(ISERROR(VLOOKUP(M481,MapTable!$A:$A,1,0)),"맵없음",""))</f>
        <v/>
      </c>
      <c r="O481">
        <f t="shared" si="29"/>
        <v>4</v>
      </c>
      <c r="Q481">
        <f t="shared" si="30"/>
        <v>4</v>
      </c>
      <c r="R481" t="b">
        <f t="shared" ca="1" si="31"/>
        <v>0</v>
      </c>
      <c r="T481" t="b">
        <f t="shared" ca="1" si="32"/>
        <v>0</v>
      </c>
      <c r="V481" t="str">
        <f>IF(ISBLANK(U481),"",IF(ISERROR(VLOOKUP(U481,MapTable!$A:$A,1,0)),"맵없음",""))</f>
        <v/>
      </c>
      <c r="X481" t="str">
        <f>IF(ISBLANK(W481),"",
IF(ISERROR(FIND(",",W481)),
  IF(ISERROR(VLOOKUP(W481,MapTable!$A:$A,1,0)),"맵없음",
  ""),
IF(ISERROR(FIND(",",W481,FIND(",",W481)+1)),
  IF(OR(ISERROR(VLOOKUP(LEFT(W481,FIND(",",W481)-1),MapTable!$A:$A,1,0)),ISERROR(VLOOKUP(TRIM(MID(W481,FIND(",",W481)+1,999)),MapTable!$A:$A,1,0))),"맵없음",
  ""),
IF(ISERROR(FIND(",",W481,FIND(",",W481,FIND(",",W481)+1)+1)),
  IF(OR(ISERROR(VLOOKUP(LEFT(W481,FIND(",",W481)-1),MapTable!$A:$A,1,0)),ISERROR(VLOOKUP(TRIM(MID(W481,FIND(",",W481)+1,FIND(",",W481,FIND(",",W481)+1)-FIND(",",W481)-1)),MapTable!$A:$A,1,0)),ISERROR(VLOOKUP(TRIM(MID(W481,FIND(",",W481,FIND(",",W481)+1)+1,999)),MapTable!$A:$A,1,0))),"맵없음",
  ""),
IF(ISERROR(FIND(",",W481,FIND(",",W481,FIND(",",W481,FIND(",",W481)+1)+1)+1)),
  IF(OR(ISERROR(VLOOKUP(LEFT(W481,FIND(",",W481)-1),MapTable!$A:$A,1,0)),ISERROR(VLOOKUP(TRIM(MID(W481,FIND(",",W481)+1,FIND(",",W481,FIND(",",W481)+1)-FIND(",",W481)-1)),MapTable!$A:$A,1,0)),ISERROR(VLOOKUP(TRIM(MID(W481,FIND(",",W481,FIND(",",W481)+1)+1,FIND(",",W481,FIND(",",W481,FIND(",",W481)+1)+1)-FIND(",",W481,FIND(",",W481)+1)-1)),MapTable!$A:$A,1,0)),ISERROR(VLOOKUP(TRIM(MID(W481,FIND(",",W481,FIND(",",W481,FIND(",",W481)+1)+1)+1,999)),MapTable!$A:$A,1,0))),"맵없음",
  ""),
)))))</f>
        <v/>
      </c>
      <c r="AC481" t="str">
        <f>IF(ISBLANK(AB481),"",IF(ISERROR(VLOOKUP(AB481,[3]DropTable!$A:$A,1,0)),"드랍없음",""))</f>
        <v/>
      </c>
      <c r="AE481" t="str">
        <f>IF(ISBLANK(AD481),"",IF(ISERROR(VLOOKUP(AD481,[3]DropTable!$A:$A,1,0)),"드랍없음",""))</f>
        <v/>
      </c>
      <c r="AG481">
        <v>9.8000000000000007</v>
      </c>
      <c r="AH481">
        <v>1</v>
      </c>
    </row>
    <row r="482" spans="1:34" x14ac:dyDescent="0.3">
      <c r="A482">
        <v>10</v>
      </c>
      <c r="B482">
        <v>34</v>
      </c>
      <c r="C482">
        <f>IF(OR($L482=TRUE,$A482=0,MOD($A482,ChapterTable!$S$20)&lt;&gt;0),
MAX(0,INT(($B482+ChapterTable!$Q$26+VLOOKUP(SUBSTITUTE(C$1,"성장단계","")&amp;"단계오프셋",ChapterTable!$S:$T,2,0))/ChapterTable!$Q$23)),
MAX(0,INT(($B482+ChapterTable!$S$26+VLOOKUP(SUBSTITUTE(C$1,"성장단계","")&amp;"보스단계오프셋",ChapterTable!$S:$T,2,0))/ChapterTable!$S$23)))</f>
        <v>3</v>
      </c>
      <c r="D482">
        <f>IF(OR($L482=TRUE,$A482=0,MOD($A482,ChapterTable!$S$20)&lt;&gt;0),
MAX(0,INT(($B482+ChapterTable!$Q$26+VLOOKUP(SUBSTITUTE(D$1,"성장단계","")&amp;"단계오프셋",ChapterTable!$S:$T,2,0))/ChapterTable!$Q$23)),
MAX(0,INT(($B482+ChapterTable!$S$26+VLOOKUP(SUBSTITUTE(D$1,"성장단계","")&amp;"보스단계오프셋",ChapterTable!$S:$T,2,0))/ChapterTable!$S$23)))</f>
        <v>3</v>
      </c>
      <c r="E482" s="1">
        <f ca="1">IF(AND($A482=0,$B482=1),
    VLOOKUP(1,ChapterTable!$1:$1048576,MATCH("최종"&amp;SUBSTITUTE(SUBSTITUTE(E$1,"standard",""),"|Float",""),ChapterTable!$1:$1,0),0)*ChapterTable!$Q$17,
  IF(AND($A482=0,$B482=0),
    E483,
  IF($B482=0,
    VLOOKUP($A482,ChapterTable!$1:$1048576,MATCH("최종"&amp;SUBSTITUTE(SUBSTITUTE(E$1,"standard",""),"|Float",""),ChapterTable!$1:$1,0),0),
  IF($B482=1,
    IF($L482=FALSE,
      VLOOKUP($A482,ChapterTable!$1:$1048576,MATCH("최종"&amp;SUBSTITUTE(SUBSTITUTE(E$1,"standard",""),"|Float",""),ChapterTable!$1:$1,0),0),
      VLOOKUP($A482-ChapterTable!$Q$11,ChapterTable!$1:$1048576,MATCH("최종"&amp;SUBSTITUTE(SUBSTITUTE(E$1,"standard",""),"|Float",""),ChapterTable!$1:$1,0),0)*ChapterTable!$Q$14
    ),
  OFFSET(E482,-$B482+IF($L482,1,0),0)*
    (VLOOKUP(SUBSTITUTE(SUBSTITUTE(E$1,"standard",""),"|Float","")&amp;"인게임누적곱배수",ChapterTable!$S:$T,2,0)^C482
    +VLOOKUP(SUBSTITUTE(SUBSTITUTE(E$1,"standard",""),"|Float","")&amp;"인게임누적합배수",ChapterTable!$S:$T,2,0)*C482)
  )
  )
  )
)</f>
        <v>14185.599609374998</v>
      </c>
      <c r="F482" s="1">
        <f ca="1">IF(AND($A482=0,$B482=1),
    VLOOKUP(1,ChapterTable!$1:$1048576,MATCH("최종"&amp;SUBSTITUTE(SUBSTITUTE(F$1,"standard",""),"|Float",""),ChapterTable!$1:$1,0),0)*ChapterTable!$Q$17,
  IF(AND($A482=0,$B482=0),
    F483,
  IF($B482=0,
    VLOOKUP($A482,ChapterTable!$1:$1048576,MATCH("최종"&amp;SUBSTITUTE(SUBSTITUTE(F$1,"standard",""),"|Float",""),ChapterTable!$1:$1,0),0),
  IF($B482=1,
    IF($L482=FALSE,
      VLOOKUP($A482,ChapterTable!$1:$1048576,MATCH("최종"&amp;SUBSTITUTE(SUBSTITUTE(F$1,"standard",""),"|Float",""),ChapterTable!$1:$1,0),0),
      VLOOKUP($A482-ChapterTable!$Q$11,ChapterTable!$1:$1048576,MATCH("최종"&amp;SUBSTITUTE(SUBSTITUTE(F$1,"standard",""),"|Float",""),ChapterTable!$1:$1,0),0)*ChapterTable!$Q$14
    ),
  OFFSET(F482,-$B482+IF($L482,1,0),0)*
    (VLOOKUP(SUBSTITUTE(SUBSTITUTE(F$1,"standard",""),"|Float","")&amp;"인게임누적곱배수",ChapterTable!$S:$T,2,0)^D482
    +VLOOKUP(SUBSTITUTE(SUBSTITUTE(F$1,"standard",""),"|Float","")&amp;"인게임누적합배수",ChapterTable!$S:$T,2,0)*D482)
  )
  )
  )
)</f>
        <v>6150.9375</v>
      </c>
      <c r="G482" t="s">
        <v>76</v>
      </c>
      <c r="J482" t="str">
        <f>IF(ISBLANK(I482),"",
IFERROR(VLOOKUP(I482,[1]StringTable!$1:$1048576,MATCH([1]StringTable!$B$1,[1]StringTable!$1:$1,0),0),
IFERROR(VLOOKUP(I482,[1]InApkStringTable!$1:$1048576,MATCH([1]InApkStringTable!$B$1,[1]InApkStringTable!$1:$1,0),0),
"스트링없음")))</f>
        <v/>
      </c>
      <c r="L482" t="b">
        <v>0</v>
      </c>
      <c r="M482" t="s">
        <v>24</v>
      </c>
      <c r="N482" t="str">
        <f>IF(ISBLANK(M482),"",IF(ISERROR(VLOOKUP(M482,MapTable!$A:$A,1,0)),"맵없음",""))</f>
        <v/>
      </c>
      <c r="O482">
        <f t="shared" si="29"/>
        <v>4</v>
      </c>
      <c r="Q482">
        <f t="shared" si="30"/>
        <v>4</v>
      </c>
      <c r="R482" t="b">
        <f t="shared" ca="1" si="31"/>
        <v>0</v>
      </c>
      <c r="T482" t="b">
        <f t="shared" ca="1" si="32"/>
        <v>0</v>
      </c>
      <c r="V482" t="str">
        <f>IF(ISBLANK(U482),"",IF(ISERROR(VLOOKUP(U482,MapTable!$A:$A,1,0)),"맵없음",""))</f>
        <v/>
      </c>
      <c r="X482" t="str">
        <f>IF(ISBLANK(W482),"",
IF(ISERROR(FIND(",",W482)),
  IF(ISERROR(VLOOKUP(W482,MapTable!$A:$A,1,0)),"맵없음",
  ""),
IF(ISERROR(FIND(",",W482,FIND(",",W482)+1)),
  IF(OR(ISERROR(VLOOKUP(LEFT(W482,FIND(",",W482)-1),MapTable!$A:$A,1,0)),ISERROR(VLOOKUP(TRIM(MID(W482,FIND(",",W482)+1,999)),MapTable!$A:$A,1,0))),"맵없음",
  ""),
IF(ISERROR(FIND(",",W482,FIND(",",W482,FIND(",",W482)+1)+1)),
  IF(OR(ISERROR(VLOOKUP(LEFT(W482,FIND(",",W482)-1),MapTable!$A:$A,1,0)),ISERROR(VLOOKUP(TRIM(MID(W482,FIND(",",W482)+1,FIND(",",W482,FIND(",",W482)+1)-FIND(",",W482)-1)),MapTable!$A:$A,1,0)),ISERROR(VLOOKUP(TRIM(MID(W482,FIND(",",W482,FIND(",",W482)+1)+1,999)),MapTable!$A:$A,1,0))),"맵없음",
  ""),
IF(ISERROR(FIND(",",W482,FIND(",",W482,FIND(",",W482,FIND(",",W482)+1)+1)+1)),
  IF(OR(ISERROR(VLOOKUP(LEFT(W482,FIND(",",W482)-1),MapTable!$A:$A,1,0)),ISERROR(VLOOKUP(TRIM(MID(W482,FIND(",",W482)+1,FIND(",",W482,FIND(",",W482)+1)-FIND(",",W482)-1)),MapTable!$A:$A,1,0)),ISERROR(VLOOKUP(TRIM(MID(W482,FIND(",",W482,FIND(",",W482)+1)+1,FIND(",",W482,FIND(",",W482,FIND(",",W482)+1)+1)-FIND(",",W482,FIND(",",W482)+1)-1)),MapTable!$A:$A,1,0)),ISERROR(VLOOKUP(TRIM(MID(W482,FIND(",",W482,FIND(",",W482,FIND(",",W482)+1)+1)+1,999)),MapTable!$A:$A,1,0))),"맵없음",
  ""),
)))))</f>
        <v/>
      </c>
      <c r="AC482" t="str">
        <f>IF(ISBLANK(AB482),"",IF(ISERROR(VLOOKUP(AB482,[3]DropTable!$A:$A,1,0)),"드랍없음",""))</f>
        <v/>
      </c>
      <c r="AE482" t="str">
        <f>IF(ISBLANK(AD482),"",IF(ISERROR(VLOOKUP(AD482,[3]DropTable!$A:$A,1,0)),"드랍없음",""))</f>
        <v/>
      </c>
      <c r="AG482">
        <v>9.8000000000000007</v>
      </c>
      <c r="AH482">
        <v>1</v>
      </c>
    </row>
    <row r="483" spans="1:34" x14ac:dyDescent="0.3">
      <c r="A483">
        <v>10</v>
      </c>
      <c r="B483">
        <v>35</v>
      </c>
      <c r="C483">
        <f>IF(OR($L483=TRUE,$A483=0,MOD($A483,ChapterTable!$S$20)&lt;&gt;0),
MAX(0,INT(($B483+ChapterTable!$Q$26+VLOOKUP(SUBSTITUTE(C$1,"성장단계","")&amp;"단계오프셋",ChapterTable!$S:$T,2,0))/ChapterTable!$Q$23)),
MAX(0,INT(($B483+ChapterTable!$S$26+VLOOKUP(SUBSTITUTE(C$1,"성장단계","")&amp;"보스단계오프셋",ChapterTable!$S:$T,2,0))/ChapterTable!$S$23)))</f>
        <v>3</v>
      </c>
      <c r="D483">
        <f>IF(OR($L483=TRUE,$A483=0,MOD($A483,ChapterTable!$S$20)&lt;&gt;0),
MAX(0,INT(($B483+ChapterTable!$Q$26+VLOOKUP(SUBSTITUTE(D$1,"성장단계","")&amp;"단계오프셋",ChapterTable!$S:$T,2,0))/ChapterTable!$Q$23)),
MAX(0,INT(($B483+ChapterTable!$S$26+VLOOKUP(SUBSTITUTE(D$1,"성장단계","")&amp;"보스단계오프셋",ChapterTable!$S:$T,2,0))/ChapterTable!$S$23)))</f>
        <v>3</v>
      </c>
      <c r="E483" s="1">
        <f ca="1">IF(AND($A483=0,$B483=1),
    VLOOKUP(1,ChapterTable!$1:$1048576,MATCH("최종"&amp;SUBSTITUTE(SUBSTITUTE(E$1,"standard",""),"|Float",""),ChapterTable!$1:$1,0),0)*ChapterTable!$Q$17,
  IF(AND($A483=0,$B483=0),
    E484,
  IF($B483=0,
    VLOOKUP($A483,ChapterTable!$1:$1048576,MATCH("최종"&amp;SUBSTITUTE(SUBSTITUTE(E$1,"standard",""),"|Float",""),ChapterTable!$1:$1,0),0),
  IF($B483=1,
    IF($L483=FALSE,
      VLOOKUP($A483,ChapterTable!$1:$1048576,MATCH("최종"&amp;SUBSTITUTE(SUBSTITUTE(E$1,"standard",""),"|Float",""),ChapterTable!$1:$1,0),0),
      VLOOKUP($A483-ChapterTable!$Q$11,ChapterTable!$1:$1048576,MATCH("최종"&amp;SUBSTITUTE(SUBSTITUTE(E$1,"standard",""),"|Float",""),ChapterTable!$1:$1,0),0)*ChapterTable!$Q$14
    ),
  OFFSET(E483,-$B483+IF($L483,1,0),0)*
    (VLOOKUP(SUBSTITUTE(SUBSTITUTE(E$1,"standard",""),"|Float","")&amp;"인게임누적곱배수",ChapterTable!$S:$T,2,0)^C483
    +VLOOKUP(SUBSTITUTE(SUBSTITUTE(E$1,"standard",""),"|Float","")&amp;"인게임누적합배수",ChapterTable!$S:$T,2,0)*C483)
  )
  )
  )
)</f>
        <v>14185.599609374998</v>
      </c>
      <c r="F483" s="1">
        <f ca="1">IF(AND($A483=0,$B483=1),
    VLOOKUP(1,ChapterTable!$1:$1048576,MATCH("최종"&amp;SUBSTITUTE(SUBSTITUTE(F$1,"standard",""),"|Float",""),ChapterTable!$1:$1,0),0)*ChapterTable!$Q$17,
  IF(AND($A483=0,$B483=0),
    F484,
  IF($B483=0,
    VLOOKUP($A483,ChapterTable!$1:$1048576,MATCH("최종"&amp;SUBSTITUTE(SUBSTITUTE(F$1,"standard",""),"|Float",""),ChapterTable!$1:$1,0),0),
  IF($B483=1,
    IF($L483=FALSE,
      VLOOKUP($A483,ChapterTable!$1:$1048576,MATCH("최종"&amp;SUBSTITUTE(SUBSTITUTE(F$1,"standard",""),"|Float",""),ChapterTable!$1:$1,0),0),
      VLOOKUP($A483-ChapterTable!$Q$11,ChapterTable!$1:$1048576,MATCH("최종"&amp;SUBSTITUTE(SUBSTITUTE(F$1,"standard",""),"|Float",""),ChapterTable!$1:$1,0),0)*ChapterTable!$Q$14
    ),
  OFFSET(F483,-$B483+IF($L483,1,0),0)*
    (VLOOKUP(SUBSTITUTE(SUBSTITUTE(F$1,"standard",""),"|Float","")&amp;"인게임누적곱배수",ChapterTable!$S:$T,2,0)^D483
    +VLOOKUP(SUBSTITUTE(SUBSTITUTE(F$1,"standard",""),"|Float","")&amp;"인게임누적합배수",ChapterTable!$S:$T,2,0)*D483)
  )
  )
  )
)</f>
        <v>6150.9375</v>
      </c>
      <c r="G483" t="s">
        <v>76</v>
      </c>
      <c r="J483" t="str">
        <f>IF(ISBLANK(I483),"",
IFERROR(VLOOKUP(I483,[1]StringTable!$1:$1048576,MATCH([1]StringTable!$B$1,[1]StringTable!$1:$1,0),0),
IFERROR(VLOOKUP(I483,[1]InApkStringTable!$1:$1048576,MATCH([1]InApkStringTable!$B$1,[1]InApkStringTable!$1:$1,0),0),
"스트링없음")))</f>
        <v/>
      </c>
      <c r="L483" t="b">
        <v>0</v>
      </c>
      <c r="M483" t="s">
        <v>24</v>
      </c>
      <c r="N483" t="str">
        <f>IF(ISBLANK(M483),"",IF(ISERROR(VLOOKUP(M483,MapTable!$A:$A,1,0)),"맵없음",""))</f>
        <v/>
      </c>
      <c r="O483">
        <f t="shared" si="29"/>
        <v>11</v>
      </c>
      <c r="Q483">
        <f t="shared" si="30"/>
        <v>11</v>
      </c>
      <c r="R483" t="b">
        <f t="shared" ca="1" si="31"/>
        <v>0</v>
      </c>
      <c r="T483" t="b">
        <f t="shared" ca="1" si="32"/>
        <v>0</v>
      </c>
      <c r="V483" t="str">
        <f>IF(ISBLANK(U483),"",IF(ISERROR(VLOOKUP(U483,MapTable!$A:$A,1,0)),"맵없음",""))</f>
        <v/>
      </c>
      <c r="X483" t="str">
        <f>IF(ISBLANK(W483),"",
IF(ISERROR(FIND(",",W483)),
  IF(ISERROR(VLOOKUP(W483,MapTable!$A:$A,1,0)),"맵없음",
  ""),
IF(ISERROR(FIND(",",W483,FIND(",",W483)+1)),
  IF(OR(ISERROR(VLOOKUP(LEFT(W483,FIND(",",W483)-1),MapTable!$A:$A,1,0)),ISERROR(VLOOKUP(TRIM(MID(W483,FIND(",",W483)+1,999)),MapTable!$A:$A,1,0))),"맵없음",
  ""),
IF(ISERROR(FIND(",",W483,FIND(",",W483,FIND(",",W483)+1)+1)),
  IF(OR(ISERROR(VLOOKUP(LEFT(W483,FIND(",",W483)-1),MapTable!$A:$A,1,0)),ISERROR(VLOOKUP(TRIM(MID(W483,FIND(",",W483)+1,FIND(",",W483,FIND(",",W483)+1)-FIND(",",W483)-1)),MapTable!$A:$A,1,0)),ISERROR(VLOOKUP(TRIM(MID(W483,FIND(",",W483,FIND(",",W483)+1)+1,999)),MapTable!$A:$A,1,0))),"맵없음",
  ""),
IF(ISERROR(FIND(",",W483,FIND(",",W483,FIND(",",W483,FIND(",",W483)+1)+1)+1)),
  IF(OR(ISERROR(VLOOKUP(LEFT(W483,FIND(",",W483)-1),MapTable!$A:$A,1,0)),ISERROR(VLOOKUP(TRIM(MID(W483,FIND(",",W483)+1,FIND(",",W483,FIND(",",W483)+1)-FIND(",",W483)-1)),MapTable!$A:$A,1,0)),ISERROR(VLOOKUP(TRIM(MID(W483,FIND(",",W483,FIND(",",W483)+1)+1,FIND(",",W483,FIND(",",W483,FIND(",",W483)+1)+1)-FIND(",",W483,FIND(",",W483)+1)-1)),MapTable!$A:$A,1,0)),ISERROR(VLOOKUP(TRIM(MID(W483,FIND(",",W483,FIND(",",W483,FIND(",",W483)+1)+1)+1,999)),MapTable!$A:$A,1,0))),"맵없음",
  ""),
)))))</f>
        <v/>
      </c>
      <c r="AC483" t="str">
        <f>IF(ISBLANK(AB483),"",IF(ISERROR(VLOOKUP(AB483,[3]DropTable!$A:$A,1,0)),"드랍없음",""))</f>
        <v/>
      </c>
      <c r="AE483" t="str">
        <f>IF(ISBLANK(AD483),"",IF(ISERROR(VLOOKUP(AD483,[3]DropTable!$A:$A,1,0)),"드랍없음",""))</f>
        <v/>
      </c>
      <c r="AG483">
        <v>9.8000000000000007</v>
      </c>
      <c r="AH483">
        <v>1</v>
      </c>
    </row>
    <row r="484" spans="1:34" x14ac:dyDescent="0.3">
      <c r="A484">
        <v>10</v>
      </c>
      <c r="B484">
        <v>36</v>
      </c>
      <c r="C484">
        <f>IF(OR($L484=TRUE,$A484=0,MOD($A484,ChapterTable!$S$20)&lt;&gt;0),
MAX(0,INT(($B484+ChapterTable!$Q$26+VLOOKUP(SUBSTITUTE(C$1,"성장단계","")&amp;"단계오프셋",ChapterTable!$S:$T,2,0))/ChapterTable!$Q$23)),
MAX(0,INT(($B484+ChapterTable!$S$26+VLOOKUP(SUBSTITUTE(C$1,"성장단계","")&amp;"보스단계오프셋",ChapterTable!$S:$T,2,0))/ChapterTable!$S$23)))</f>
        <v>4</v>
      </c>
      <c r="D484">
        <f>IF(OR($L484=TRUE,$A484=0,MOD($A484,ChapterTable!$S$20)&lt;&gt;0),
MAX(0,INT(($B484+ChapterTable!$Q$26+VLOOKUP(SUBSTITUTE(D$1,"성장단계","")&amp;"단계오프셋",ChapterTable!$S:$T,2,0))/ChapterTable!$Q$23)),
MAX(0,INT(($B484+ChapterTable!$S$26+VLOOKUP(SUBSTITUTE(D$1,"성장단계","")&amp;"보스단계오프셋",ChapterTable!$S:$T,2,0))/ChapterTable!$S$23)))</f>
        <v>3</v>
      </c>
      <c r="E484" s="1">
        <f ca="1">IF(AND($A484=0,$B484=1),
    VLOOKUP(1,ChapterTable!$1:$1048576,MATCH("최종"&amp;SUBSTITUTE(SUBSTITUTE(E$1,"standard",""),"|Float",""),ChapterTable!$1:$1,0),0)*ChapterTable!$Q$17,
  IF(AND($A484=0,$B484=0),
    E485,
  IF($B484=0,
    VLOOKUP($A484,ChapterTable!$1:$1048576,MATCH("최종"&amp;SUBSTITUTE(SUBSTITUTE(E$1,"standard",""),"|Float",""),ChapterTable!$1:$1,0),0),
  IF($B484=1,
    IF($L484=FALSE,
      VLOOKUP($A484,ChapterTable!$1:$1048576,MATCH("최종"&amp;SUBSTITUTE(SUBSTITUTE(E$1,"standard",""),"|Float",""),ChapterTable!$1:$1,0),0),
      VLOOKUP($A484-ChapterTable!$Q$11,ChapterTable!$1:$1048576,MATCH("최종"&amp;SUBSTITUTE(SUBSTITUTE(E$1,"standard",""),"|Float",""),ChapterTable!$1:$1,0),0)*ChapterTable!$Q$14
    ),
  OFFSET(E484,-$B484+IF($L484,1,0),0)*
    (VLOOKUP(SUBSTITUTE(SUBSTITUTE(E$1,"standard",""),"|Float","")&amp;"인게임누적곱배수",ChapterTable!$S:$T,2,0)^C484
    +VLOOKUP(SUBSTITUTE(SUBSTITUTE(E$1,"standard",""),"|Float","")&amp;"인게임누적합배수",ChapterTable!$S:$T,2,0)*C484)
  )
  )
  )
)</f>
        <v>16607.53125</v>
      </c>
      <c r="F484" s="1">
        <f ca="1">IF(AND($A484=0,$B484=1),
    VLOOKUP(1,ChapterTable!$1:$1048576,MATCH("최종"&amp;SUBSTITUTE(SUBSTITUTE(F$1,"standard",""),"|Float",""),ChapterTable!$1:$1,0),0)*ChapterTable!$Q$17,
  IF(AND($A484=0,$B484=0),
    F485,
  IF($B484=0,
    VLOOKUP($A484,ChapterTable!$1:$1048576,MATCH("최종"&amp;SUBSTITUTE(SUBSTITUTE(F$1,"standard",""),"|Float",""),ChapterTable!$1:$1,0),0),
  IF($B484=1,
    IF($L484=FALSE,
      VLOOKUP($A484,ChapterTable!$1:$1048576,MATCH("최종"&amp;SUBSTITUTE(SUBSTITUTE(F$1,"standard",""),"|Float",""),ChapterTable!$1:$1,0),0),
      VLOOKUP($A484-ChapterTable!$Q$11,ChapterTable!$1:$1048576,MATCH("최종"&amp;SUBSTITUTE(SUBSTITUTE(F$1,"standard",""),"|Float",""),ChapterTable!$1:$1,0),0)*ChapterTable!$Q$14
    ),
  OFFSET(F484,-$B484+IF($L484,1,0),0)*
    (VLOOKUP(SUBSTITUTE(SUBSTITUTE(F$1,"standard",""),"|Float","")&amp;"인게임누적곱배수",ChapterTable!$S:$T,2,0)^D484
    +VLOOKUP(SUBSTITUTE(SUBSTITUTE(F$1,"standard",""),"|Float","")&amp;"인게임누적합배수",ChapterTable!$S:$T,2,0)*D484)
  )
  )
  )
)</f>
        <v>6150.9375</v>
      </c>
      <c r="G484" t="s">
        <v>76</v>
      </c>
      <c r="J484" t="str">
        <f>IF(ISBLANK(I484),"",
IFERROR(VLOOKUP(I484,[1]StringTable!$1:$1048576,MATCH([1]StringTable!$B$1,[1]StringTable!$1:$1,0),0),
IFERROR(VLOOKUP(I484,[1]InApkStringTable!$1:$1048576,MATCH([1]InApkStringTable!$B$1,[1]InApkStringTable!$1:$1,0),0),
"스트링없음")))</f>
        <v/>
      </c>
      <c r="L484" t="b">
        <v>0</v>
      </c>
      <c r="M484" t="s">
        <v>24</v>
      </c>
      <c r="N484" t="str">
        <f>IF(ISBLANK(M484),"",IF(ISERROR(VLOOKUP(M484,MapTable!$A:$A,1,0)),"맵없음",""))</f>
        <v/>
      </c>
      <c r="O484">
        <f t="shared" si="29"/>
        <v>4</v>
      </c>
      <c r="Q484">
        <f t="shared" si="30"/>
        <v>4</v>
      </c>
      <c r="R484" t="b">
        <f t="shared" ca="1" si="31"/>
        <v>0</v>
      </c>
      <c r="T484" t="b">
        <f t="shared" ca="1" si="32"/>
        <v>0</v>
      </c>
      <c r="V484" t="str">
        <f>IF(ISBLANK(U484),"",IF(ISERROR(VLOOKUP(U484,MapTable!$A:$A,1,0)),"맵없음",""))</f>
        <v/>
      </c>
      <c r="X484" t="str">
        <f>IF(ISBLANK(W484),"",
IF(ISERROR(FIND(",",W484)),
  IF(ISERROR(VLOOKUP(W484,MapTable!$A:$A,1,0)),"맵없음",
  ""),
IF(ISERROR(FIND(",",W484,FIND(",",W484)+1)),
  IF(OR(ISERROR(VLOOKUP(LEFT(W484,FIND(",",W484)-1),MapTable!$A:$A,1,0)),ISERROR(VLOOKUP(TRIM(MID(W484,FIND(",",W484)+1,999)),MapTable!$A:$A,1,0))),"맵없음",
  ""),
IF(ISERROR(FIND(",",W484,FIND(",",W484,FIND(",",W484)+1)+1)),
  IF(OR(ISERROR(VLOOKUP(LEFT(W484,FIND(",",W484)-1),MapTable!$A:$A,1,0)),ISERROR(VLOOKUP(TRIM(MID(W484,FIND(",",W484)+1,FIND(",",W484,FIND(",",W484)+1)-FIND(",",W484)-1)),MapTable!$A:$A,1,0)),ISERROR(VLOOKUP(TRIM(MID(W484,FIND(",",W484,FIND(",",W484)+1)+1,999)),MapTable!$A:$A,1,0))),"맵없음",
  ""),
IF(ISERROR(FIND(",",W484,FIND(",",W484,FIND(",",W484,FIND(",",W484)+1)+1)+1)),
  IF(OR(ISERROR(VLOOKUP(LEFT(W484,FIND(",",W484)-1),MapTable!$A:$A,1,0)),ISERROR(VLOOKUP(TRIM(MID(W484,FIND(",",W484)+1,FIND(",",W484,FIND(",",W484)+1)-FIND(",",W484)-1)),MapTable!$A:$A,1,0)),ISERROR(VLOOKUP(TRIM(MID(W484,FIND(",",W484,FIND(",",W484)+1)+1,FIND(",",W484,FIND(",",W484,FIND(",",W484)+1)+1)-FIND(",",W484,FIND(",",W484)+1)-1)),MapTable!$A:$A,1,0)),ISERROR(VLOOKUP(TRIM(MID(W484,FIND(",",W484,FIND(",",W484,FIND(",",W484)+1)+1)+1,999)),MapTable!$A:$A,1,0))),"맵없음",
  ""),
)))))</f>
        <v/>
      </c>
      <c r="AC484" t="str">
        <f>IF(ISBLANK(AB484),"",IF(ISERROR(VLOOKUP(AB484,[3]DropTable!$A:$A,1,0)),"드랍없음",""))</f>
        <v/>
      </c>
      <c r="AE484" t="str">
        <f>IF(ISBLANK(AD484),"",IF(ISERROR(VLOOKUP(AD484,[3]DropTable!$A:$A,1,0)),"드랍없음",""))</f>
        <v/>
      </c>
      <c r="AG484">
        <v>9.8000000000000007</v>
      </c>
      <c r="AH484">
        <v>1</v>
      </c>
    </row>
    <row r="485" spans="1:34" x14ac:dyDescent="0.3">
      <c r="A485">
        <v>10</v>
      </c>
      <c r="B485">
        <v>37</v>
      </c>
      <c r="C485">
        <f>IF(OR($L485=TRUE,$A485=0,MOD($A485,ChapterTable!$S$20)&lt;&gt;0),
MAX(0,INT(($B485+ChapterTable!$Q$26+VLOOKUP(SUBSTITUTE(C$1,"성장단계","")&amp;"단계오프셋",ChapterTable!$S:$T,2,0))/ChapterTable!$Q$23)),
MAX(0,INT(($B485+ChapterTable!$S$26+VLOOKUP(SUBSTITUTE(C$1,"성장단계","")&amp;"보스단계오프셋",ChapterTable!$S:$T,2,0))/ChapterTable!$S$23)))</f>
        <v>4</v>
      </c>
      <c r="D485">
        <f>IF(OR($L485=TRUE,$A485=0,MOD($A485,ChapterTable!$S$20)&lt;&gt;0),
MAX(0,INT(($B485+ChapterTable!$Q$26+VLOOKUP(SUBSTITUTE(D$1,"성장단계","")&amp;"단계오프셋",ChapterTable!$S:$T,2,0))/ChapterTable!$Q$23)),
MAX(0,INT(($B485+ChapterTable!$S$26+VLOOKUP(SUBSTITUTE(D$1,"성장단계","")&amp;"보스단계오프셋",ChapterTable!$S:$T,2,0))/ChapterTable!$S$23)))</f>
        <v>3</v>
      </c>
      <c r="E485" s="1">
        <f ca="1">IF(AND($A485=0,$B485=1),
    VLOOKUP(1,ChapterTable!$1:$1048576,MATCH("최종"&amp;SUBSTITUTE(SUBSTITUTE(E$1,"standard",""),"|Float",""),ChapterTable!$1:$1,0),0)*ChapterTable!$Q$17,
  IF(AND($A485=0,$B485=0),
    E486,
  IF($B485=0,
    VLOOKUP($A485,ChapterTable!$1:$1048576,MATCH("최종"&amp;SUBSTITUTE(SUBSTITUTE(E$1,"standard",""),"|Float",""),ChapterTable!$1:$1,0),0),
  IF($B485=1,
    IF($L485=FALSE,
      VLOOKUP($A485,ChapterTable!$1:$1048576,MATCH("최종"&amp;SUBSTITUTE(SUBSTITUTE(E$1,"standard",""),"|Float",""),ChapterTable!$1:$1,0),0),
      VLOOKUP($A485-ChapterTable!$Q$11,ChapterTable!$1:$1048576,MATCH("최종"&amp;SUBSTITUTE(SUBSTITUTE(E$1,"standard",""),"|Float",""),ChapterTable!$1:$1,0),0)*ChapterTable!$Q$14
    ),
  OFFSET(E485,-$B485+IF($L485,1,0),0)*
    (VLOOKUP(SUBSTITUTE(SUBSTITUTE(E$1,"standard",""),"|Float","")&amp;"인게임누적곱배수",ChapterTable!$S:$T,2,0)^C485
    +VLOOKUP(SUBSTITUTE(SUBSTITUTE(E$1,"standard",""),"|Float","")&amp;"인게임누적합배수",ChapterTable!$S:$T,2,0)*C485)
  )
  )
  )
)</f>
        <v>16607.53125</v>
      </c>
      <c r="F485" s="1">
        <f ca="1">IF(AND($A485=0,$B485=1),
    VLOOKUP(1,ChapterTable!$1:$1048576,MATCH("최종"&amp;SUBSTITUTE(SUBSTITUTE(F$1,"standard",""),"|Float",""),ChapterTable!$1:$1,0),0)*ChapterTable!$Q$17,
  IF(AND($A485=0,$B485=0),
    F486,
  IF($B485=0,
    VLOOKUP($A485,ChapterTable!$1:$1048576,MATCH("최종"&amp;SUBSTITUTE(SUBSTITUTE(F$1,"standard",""),"|Float",""),ChapterTable!$1:$1,0),0),
  IF($B485=1,
    IF($L485=FALSE,
      VLOOKUP($A485,ChapterTable!$1:$1048576,MATCH("최종"&amp;SUBSTITUTE(SUBSTITUTE(F$1,"standard",""),"|Float",""),ChapterTable!$1:$1,0),0),
      VLOOKUP($A485-ChapterTable!$Q$11,ChapterTable!$1:$1048576,MATCH("최종"&amp;SUBSTITUTE(SUBSTITUTE(F$1,"standard",""),"|Float",""),ChapterTable!$1:$1,0),0)*ChapterTable!$Q$14
    ),
  OFFSET(F485,-$B485+IF($L485,1,0),0)*
    (VLOOKUP(SUBSTITUTE(SUBSTITUTE(F$1,"standard",""),"|Float","")&amp;"인게임누적곱배수",ChapterTable!$S:$T,2,0)^D485
    +VLOOKUP(SUBSTITUTE(SUBSTITUTE(F$1,"standard",""),"|Float","")&amp;"인게임누적합배수",ChapterTable!$S:$T,2,0)*D485)
  )
  )
  )
)</f>
        <v>6150.9375</v>
      </c>
      <c r="G485" t="s">
        <v>76</v>
      </c>
      <c r="J485" t="str">
        <f>IF(ISBLANK(I485),"",
IFERROR(VLOOKUP(I485,[1]StringTable!$1:$1048576,MATCH([1]StringTable!$B$1,[1]StringTable!$1:$1,0),0),
IFERROR(VLOOKUP(I485,[1]InApkStringTable!$1:$1048576,MATCH([1]InApkStringTable!$B$1,[1]InApkStringTable!$1:$1,0),0),
"스트링없음")))</f>
        <v/>
      </c>
      <c r="L485" t="b">
        <v>0</v>
      </c>
      <c r="M485" t="s">
        <v>24</v>
      </c>
      <c r="N485" t="str">
        <f>IF(ISBLANK(M485),"",IF(ISERROR(VLOOKUP(M485,MapTable!$A:$A,1,0)),"맵없음",""))</f>
        <v/>
      </c>
      <c r="O485">
        <f t="shared" si="29"/>
        <v>4</v>
      </c>
      <c r="Q485">
        <f t="shared" si="30"/>
        <v>4</v>
      </c>
      <c r="R485" t="b">
        <f t="shared" ca="1" si="31"/>
        <v>0</v>
      </c>
      <c r="T485" t="b">
        <f t="shared" ca="1" si="32"/>
        <v>0</v>
      </c>
      <c r="V485" t="str">
        <f>IF(ISBLANK(U485),"",IF(ISERROR(VLOOKUP(U485,MapTable!$A:$A,1,0)),"맵없음",""))</f>
        <v/>
      </c>
      <c r="X485" t="str">
        <f>IF(ISBLANK(W485),"",
IF(ISERROR(FIND(",",W485)),
  IF(ISERROR(VLOOKUP(W485,MapTable!$A:$A,1,0)),"맵없음",
  ""),
IF(ISERROR(FIND(",",W485,FIND(",",W485)+1)),
  IF(OR(ISERROR(VLOOKUP(LEFT(W485,FIND(",",W485)-1),MapTable!$A:$A,1,0)),ISERROR(VLOOKUP(TRIM(MID(W485,FIND(",",W485)+1,999)),MapTable!$A:$A,1,0))),"맵없음",
  ""),
IF(ISERROR(FIND(",",W485,FIND(",",W485,FIND(",",W485)+1)+1)),
  IF(OR(ISERROR(VLOOKUP(LEFT(W485,FIND(",",W485)-1),MapTable!$A:$A,1,0)),ISERROR(VLOOKUP(TRIM(MID(W485,FIND(",",W485)+1,FIND(",",W485,FIND(",",W485)+1)-FIND(",",W485)-1)),MapTable!$A:$A,1,0)),ISERROR(VLOOKUP(TRIM(MID(W485,FIND(",",W485,FIND(",",W485)+1)+1,999)),MapTable!$A:$A,1,0))),"맵없음",
  ""),
IF(ISERROR(FIND(",",W485,FIND(",",W485,FIND(",",W485,FIND(",",W485)+1)+1)+1)),
  IF(OR(ISERROR(VLOOKUP(LEFT(W485,FIND(",",W485)-1),MapTable!$A:$A,1,0)),ISERROR(VLOOKUP(TRIM(MID(W485,FIND(",",W485)+1,FIND(",",W485,FIND(",",W485)+1)-FIND(",",W485)-1)),MapTable!$A:$A,1,0)),ISERROR(VLOOKUP(TRIM(MID(W485,FIND(",",W485,FIND(",",W485)+1)+1,FIND(",",W485,FIND(",",W485,FIND(",",W485)+1)+1)-FIND(",",W485,FIND(",",W485)+1)-1)),MapTable!$A:$A,1,0)),ISERROR(VLOOKUP(TRIM(MID(W485,FIND(",",W485,FIND(",",W485,FIND(",",W485)+1)+1)+1,999)),MapTable!$A:$A,1,0))),"맵없음",
  ""),
)))))</f>
        <v/>
      </c>
      <c r="AC485" t="str">
        <f>IF(ISBLANK(AB485),"",IF(ISERROR(VLOOKUP(AB485,[3]DropTable!$A:$A,1,0)),"드랍없음",""))</f>
        <v/>
      </c>
      <c r="AE485" t="str">
        <f>IF(ISBLANK(AD485),"",IF(ISERROR(VLOOKUP(AD485,[3]DropTable!$A:$A,1,0)),"드랍없음",""))</f>
        <v/>
      </c>
      <c r="AG485">
        <v>9.8000000000000007</v>
      </c>
      <c r="AH485">
        <v>1</v>
      </c>
    </row>
    <row r="486" spans="1:34" x14ac:dyDescent="0.3">
      <c r="A486">
        <v>10</v>
      </c>
      <c r="B486">
        <v>38</v>
      </c>
      <c r="C486">
        <f>IF(OR($L486=TRUE,$A486=0,MOD($A486,ChapterTable!$S$20)&lt;&gt;0),
MAX(0,INT(($B486+ChapterTable!$Q$26+VLOOKUP(SUBSTITUTE(C$1,"성장단계","")&amp;"단계오프셋",ChapterTable!$S:$T,2,0))/ChapterTable!$Q$23)),
MAX(0,INT(($B486+ChapterTable!$S$26+VLOOKUP(SUBSTITUTE(C$1,"성장단계","")&amp;"보스단계오프셋",ChapterTable!$S:$T,2,0))/ChapterTable!$S$23)))</f>
        <v>4</v>
      </c>
      <c r="D486">
        <f>IF(OR($L486=TRUE,$A486=0,MOD($A486,ChapterTable!$S$20)&lt;&gt;0),
MAX(0,INT(($B486+ChapterTable!$Q$26+VLOOKUP(SUBSTITUTE(D$1,"성장단계","")&amp;"단계오프셋",ChapterTable!$S:$T,2,0))/ChapterTable!$Q$23)),
MAX(0,INT(($B486+ChapterTable!$S$26+VLOOKUP(SUBSTITUTE(D$1,"성장단계","")&amp;"보스단계오프셋",ChapterTable!$S:$T,2,0))/ChapterTable!$S$23)))</f>
        <v>3</v>
      </c>
      <c r="E486" s="1">
        <f ca="1">IF(AND($A486=0,$B486=1),
    VLOOKUP(1,ChapterTable!$1:$1048576,MATCH("최종"&amp;SUBSTITUTE(SUBSTITUTE(E$1,"standard",""),"|Float",""),ChapterTable!$1:$1,0),0)*ChapterTable!$Q$17,
  IF(AND($A486=0,$B486=0),
    E487,
  IF($B486=0,
    VLOOKUP($A486,ChapterTable!$1:$1048576,MATCH("최종"&amp;SUBSTITUTE(SUBSTITUTE(E$1,"standard",""),"|Float",""),ChapterTable!$1:$1,0),0),
  IF($B486=1,
    IF($L486=FALSE,
      VLOOKUP($A486,ChapterTable!$1:$1048576,MATCH("최종"&amp;SUBSTITUTE(SUBSTITUTE(E$1,"standard",""),"|Float",""),ChapterTable!$1:$1,0),0),
      VLOOKUP($A486-ChapterTable!$Q$11,ChapterTable!$1:$1048576,MATCH("최종"&amp;SUBSTITUTE(SUBSTITUTE(E$1,"standard",""),"|Float",""),ChapterTable!$1:$1,0),0)*ChapterTable!$Q$14
    ),
  OFFSET(E486,-$B486+IF($L486,1,0),0)*
    (VLOOKUP(SUBSTITUTE(SUBSTITUTE(E$1,"standard",""),"|Float","")&amp;"인게임누적곱배수",ChapterTable!$S:$T,2,0)^C486
    +VLOOKUP(SUBSTITUTE(SUBSTITUTE(E$1,"standard",""),"|Float","")&amp;"인게임누적합배수",ChapterTable!$S:$T,2,0)*C486)
  )
  )
  )
)</f>
        <v>16607.53125</v>
      </c>
      <c r="F486" s="1">
        <f ca="1">IF(AND($A486=0,$B486=1),
    VLOOKUP(1,ChapterTable!$1:$1048576,MATCH("최종"&amp;SUBSTITUTE(SUBSTITUTE(F$1,"standard",""),"|Float",""),ChapterTable!$1:$1,0),0)*ChapterTable!$Q$17,
  IF(AND($A486=0,$B486=0),
    F487,
  IF($B486=0,
    VLOOKUP($A486,ChapterTable!$1:$1048576,MATCH("최종"&amp;SUBSTITUTE(SUBSTITUTE(F$1,"standard",""),"|Float",""),ChapterTable!$1:$1,0),0),
  IF($B486=1,
    IF($L486=FALSE,
      VLOOKUP($A486,ChapterTable!$1:$1048576,MATCH("최종"&amp;SUBSTITUTE(SUBSTITUTE(F$1,"standard",""),"|Float",""),ChapterTable!$1:$1,0),0),
      VLOOKUP($A486-ChapterTable!$Q$11,ChapterTable!$1:$1048576,MATCH("최종"&amp;SUBSTITUTE(SUBSTITUTE(F$1,"standard",""),"|Float",""),ChapterTable!$1:$1,0),0)*ChapterTable!$Q$14
    ),
  OFFSET(F486,-$B486+IF($L486,1,0),0)*
    (VLOOKUP(SUBSTITUTE(SUBSTITUTE(F$1,"standard",""),"|Float","")&amp;"인게임누적곱배수",ChapterTable!$S:$T,2,0)^D486
    +VLOOKUP(SUBSTITUTE(SUBSTITUTE(F$1,"standard",""),"|Float","")&amp;"인게임누적합배수",ChapterTable!$S:$T,2,0)*D486)
  )
  )
  )
)</f>
        <v>6150.9375</v>
      </c>
      <c r="G486" t="s">
        <v>76</v>
      </c>
      <c r="J486" t="str">
        <f>IF(ISBLANK(I486),"",
IFERROR(VLOOKUP(I486,[1]StringTable!$1:$1048576,MATCH([1]StringTable!$B$1,[1]StringTable!$1:$1,0),0),
IFERROR(VLOOKUP(I486,[1]InApkStringTable!$1:$1048576,MATCH([1]InApkStringTable!$B$1,[1]InApkStringTable!$1:$1,0),0),
"스트링없음")))</f>
        <v/>
      </c>
      <c r="L486" t="b">
        <v>0</v>
      </c>
      <c r="M486" t="s">
        <v>24</v>
      </c>
      <c r="N486" t="str">
        <f>IF(ISBLANK(M486),"",IF(ISERROR(VLOOKUP(M486,MapTable!$A:$A,1,0)),"맵없음",""))</f>
        <v/>
      </c>
      <c r="O486">
        <f t="shared" si="29"/>
        <v>4</v>
      </c>
      <c r="Q486">
        <f t="shared" si="30"/>
        <v>4</v>
      </c>
      <c r="R486" t="b">
        <f t="shared" ca="1" si="31"/>
        <v>0</v>
      </c>
      <c r="T486" t="b">
        <f t="shared" ca="1" si="32"/>
        <v>0</v>
      </c>
      <c r="V486" t="str">
        <f>IF(ISBLANK(U486),"",IF(ISERROR(VLOOKUP(U486,MapTable!$A:$A,1,0)),"맵없음",""))</f>
        <v/>
      </c>
      <c r="X486" t="str">
        <f>IF(ISBLANK(W486),"",
IF(ISERROR(FIND(",",W486)),
  IF(ISERROR(VLOOKUP(W486,MapTable!$A:$A,1,0)),"맵없음",
  ""),
IF(ISERROR(FIND(",",W486,FIND(",",W486)+1)),
  IF(OR(ISERROR(VLOOKUP(LEFT(W486,FIND(",",W486)-1),MapTable!$A:$A,1,0)),ISERROR(VLOOKUP(TRIM(MID(W486,FIND(",",W486)+1,999)),MapTable!$A:$A,1,0))),"맵없음",
  ""),
IF(ISERROR(FIND(",",W486,FIND(",",W486,FIND(",",W486)+1)+1)),
  IF(OR(ISERROR(VLOOKUP(LEFT(W486,FIND(",",W486)-1),MapTable!$A:$A,1,0)),ISERROR(VLOOKUP(TRIM(MID(W486,FIND(",",W486)+1,FIND(",",W486,FIND(",",W486)+1)-FIND(",",W486)-1)),MapTable!$A:$A,1,0)),ISERROR(VLOOKUP(TRIM(MID(W486,FIND(",",W486,FIND(",",W486)+1)+1,999)),MapTable!$A:$A,1,0))),"맵없음",
  ""),
IF(ISERROR(FIND(",",W486,FIND(",",W486,FIND(",",W486,FIND(",",W486)+1)+1)+1)),
  IF(OR(ISERROR(VLOOKUP(LEFT(W486,FIND(",",W486)-1),MapTable!$A:$A,1,0)),ISERROR(VLOOKUP(TRIM(MID(W486,FIND(",",W486)+1,FIND(",",W486,FIND(",",W486)+1)-FIND(",",W486)-1)),MapTable!$A:$A,1,0)),ISERROR(VLOOKUP(TRIM(MID(W486,FIND(",",W486,FIND(",",W486)+1)+1,FIND(",",W486,FIND(",",W486,FIND(",",W486)+1)+1)-FIND(",",W486,FIND(",",W486)+1)-1)),MapTable!$A:$A,1,0)),ISERROR(VLOOKUP(TRIM(MID(W486,FIND(",",W486,FIND(",",W486,FIND(",",W486)+1)+1)+1,999)),MapTable!$A:$A,1,0))),"맵없음",
  ""),
)))))</f>
        <v/>
      </c>
      <c r="AC486" t="str">
        <f>IF(ISBLANK(AB486),"",IF(ISERROR(VLOOKUP(AB486,[3]DropTable!$A:$A,1,0)),"드랍없음",""))</f>
        <v/>
      </c>
      <c r="AE486" t="str">
        <f>IF(ISBLANK(AD486),"",IF(ISERROR(VLOOKUP(AD486,[3]DropTable!$A:$A,1,0)),"드랍없음",""))</f>
        <v/>
      </c>
      <c r="AG486">
        <v>9.8000000000000007</v>
      </c>
      <c r="AH486">
        <v>1</v>
      </c>
    </row>
    <row r="487" spans="1:34" x14ac:dyDescent="0.3">
      <c r="A487">
        <v>10</v>
      </c>
      <c r="B487">
        <v>39</v>
      </c>
      <c r="C487">
        <f>IF(OR($L487=TRUE,$A487=0,MOD($A487,ChapterTable!$S$20)&lt;&gt;0),
MAX(0,INT(($B487+ChapterTable!$Q$26+VLOOKUP(SUBSTITUTE(C$1,"성장단계","")&amp;"단계오프셋",ChapterTable!$S:$T,2,0))/ChapterTable!$Q$23)),
MAX(0,INT(($B487+ChapterTable!$S$26+VLOOKUP(SUBSTITUTE(C$1,"성장단계","")&amp;"보스단계오프셋",ChapterTable!$S:$T,2,0))/ChapterTable!$S$23)))</f>
        <v>4</v>
      </c>
      <c r="D487">
        <f>IF(OR($L487=TRUE,$A487=0,MOD($A487,ChapterTable!$S$20)&lt;&gt;0),
MAX(0,INT(($B487+ChapterTable!$Q$26+VLOOKUP(SUBSTITUTE(D$1,"성장단계","")&amp;"단계오프셋",ChapterTable!$S:$T,2,0))/ChapterTable!$Q$23)),
MAX(0,INT(($B487+ChapterTable!$S$26+VLOOKUP(SUBSTITUTE(D$1,"성장단계","")&amp;"보스단계오프셋",ChapterTable!$S:$T,2,0))/ChapterTable!$S$23)))</f>
        <v>3</v>
      </c>
      <c r="E487" s="1">
        <f ca="1">IF(AND($A487=0,$B487=1),
    VLOOKUP(1,ChapterTable!$1:$1048576,MATCH("최종"&amp;SUBSTITUTE(SUBSTITUTE(E$1,"standard",""),"|Float",""),ChapterTable!$1:$1,0),0)*ChapterTable!$Q$17,
  IF(AND($A487=0,$B487=0),
    E488,
  IF($B487=0,
    VLOOKUP($A487,ChapterTable!$1:$1048576,MATCH("최종"&amp;SUBSTITUTE(SUBSTITUTE(E$1,"standard",""),"|Float",""),ChapterTable!$1:$1,0),0),
  IF($B487=1,
    IF($L487=FALSE,
      VLOOKUP($A487,ChapterTable!$1:$1048576,MATCH("최종"&amp;SUBSTITUTE(SUBSTITUTE(E$1,"standard",""),"|Float",""),ChapterTable!$1:$1,0),0),
      VLOOKUP($A487-ChapterTable!$Q$11,ChapterTable!$1:$1048576,MATCH("최종"&amp;SUBSTITUTE(SUBSTITUTE(E$1,"standard",""),"|Float",""),ChapterTable!$1:$1,0),0)*ChapterTable!$Q$14
    ),
  OFFSET(E487,-$B487+IF($L487,1,0),0)*
    (VLOOKUP(SUBSTITUTE(SUBSTITUTE(E$1,"standard",""),"|Float","")&amp;"인게임누적곱배수",ChapterTable!$S:$T,2,0)^C487
    +VLOOKUP(SUBSTITUTE(SUBSTITUTE(E$1,"standard",""),"|Float","")&amp;"인게임누적합배수",ChapterTable!$S:$T,2,0)*C487)
  )
  )
  )
)</f>
        <v>16607.53125</v>
      </c>
      <c r="F487" s="1">
        <f ca="1">IF(AND($A487=0,$B487=1),
    VLOOKUP(1,ChapterTable!$1:$1048576,MATCH("최종"&amp;SUBSTITUTE(SUBSTITUTE(F$1,"standard",""),"|Float",""),ChapterTable!$1:$1,0),0)*ChapterTable!$Q$17,
  IF(AND($A487=0,$B487=0),
    F488,
  IF($B487=0,
    VLOOKUP($A487,ChapterTable!$1:$1048576,MATCH("최종"&amp;SUBSTITUTE(SUBSTITUTE(F$1,"standard",""),"|Float",""),ChapterTable!$1:$1,0),0),
  IF($B487=1,
    IF($L487=FALSE,
      VLOOKUP($A487,ChapterTable!$1:$1048576,MATCH("최종"&amp;SUBSTITUTE(SUBSTITUTE(F$1,"standard",""),"|Float",""),ChapterTable!$1:$1,0),0),
      VLOOKUP($A487-ChapterTable!$Q$11,ChapterTable!$1:$1048576,MATCH("최종"&amp;SUBSTITUTE(SUBSTITUTE(F$1,"standard",""),"|Float",""),ChapterTable!$1:$1,0),0)*ChapterTable!$Q$14
    ),
  OFFSET(F487,-$B487+IF($L487,1,0),0)*
    (VLOOKUP(SUBSTITUTE(SUBSTITUTE(F$1,"standard",""),"|Float","")&amp;"인게임누적곱배수",ChapterTable!$S:$T,2,0)^D487
    +VLOOKUP(SUBSTITUTE(SUBSTITUTE(F$1,"standard",""),"|Float","")&amp;"인게임누적합배수",ChapterTable!$S:$T,2,0)*D487)
  )
  )
  )
)</f>
        <v>6150.9375</v>
      </c>
      <c r="G487" t="s">
        <v>76</v>
      </c>
      <c r="J487" t="str">
        <f>IF(ISBLANK(I487),"",
IFERROR(VLOOKUP(I487,[1]StringTable!$1:$1048576,MATCH([1]StringTable!$B$1,[1]StringTable!$1:$1,0),0),
IFERROR(VLOOKUP(I487,[1]InApkStringTable!$1:$1048576,MATCH([1]InApkStringTable!$B$1,[1]InApkStringTable!$1:$1,0),0),
"스트링없음")))</f>
        <v/>
      </c>
      <c r="L487" t="b">
        <v>0</v>
      </c>
      <c r="M487" t="s">
        <v>24</v>
      </c>
      <c r="N487" t="str">
        <f>IF(ISBLANK(M487),"",IF(ISERROR(VLOOKUP(M487,MapTable!$A:$A,1,0)),"맵없음",""))</f>
        <v/>
      </c>
      <c r="O487">
        <f t="shared" si="29"/>
        <v>94</v>
      </c>
      <c r="Q487">
        <f t="shared" si="30"/>
        <v>94</v>
      </c>
      <c r="R487" t="b">
        <f t="shared" ca="1" si="31"/>
        <v>1</v>
      </c>
      <c r="T487" t="b">
        <f t="shared" ca="1" si="32"/>
        <v>1</v>
      </c>
      <c r="V487" t="str">
        <f>IF(ISBLANK(U487),"",IF(ISERROR(VLOOKUP(U487,MapTable!$A:$A,1,0)),"맵없음",""))</f>
        <v/>
      </c>
      <c r="X487" t="str">
        <f>IF(ISBLANK(W487),"",
IF(ISERROR(FIND(",",W487)),
  IF(ISERROR(VLOOKUP(W487,MapTable!$A:$A,1,0)),"맵없음",
  ""),
IF(ISERROR(FIND(",",W487,FIND(",",W487)+1)),
  IF(OR(ISERROR(VLOOKUP(LEFT(W487,FIND(",",W487)-1),MapTable!$A:$A,1,0)),ISERROR(VLOOKUP(TRIM(MID(W487,FIND(",",W487)+1,999)),MapTable!$A:$A,1,0))),"맵없음",
  ""),
IF(ISERROR(FIND(",",W487,FIND(",",W487,FIND(",",W487)+1)+1)),
  IF(OR(ISERROR(VLOOKUP(LEFT(W487,FIND(",",W487)-1),MapTable!$A:$A,1,0)),ISERROR(VLOOKUP(TRIM(MID(W487,FIND(",",W487)+1,FIND(",",W487,FIND(",",W487)+1)-FIND(",",W487)-1)),MapTable!$A:$A,1,0)),ISERROR(VLOOKUP(TRIM(MID(W487,FIND(",",W487,FIND(",",W487)+1)+1,999)),MapTable!$A:$A,1,0))),"맵없음",
  ""),
IF(ISERROR(FIND(",",W487,FIND(",",W487,FIND(",",W487,FIND(",",W487)+1)+1)+1)),
  IF(OR(ISERROR(VLOOKUP(LEFT(W487,FIND(",",W487)-1),MapTable!$A:$A,1,0)),ISERROR(VLOOKUP(TRIM(MID(W487,FIND(",",W487)+1,FIND(",",W487,FIND(",",W487)+1)-FIND(",",W487)-1)),MapTable!$A:$A,1,0)),ISERROR(VLOOKUP(TRIM(MID(W487,FIND(",",W487,FIND(",",W487)+1)+1,FIND(",",W487,FIND(",",W487,FIND(",",W487)+1)+1)-FIND(",",W487,FIND(",",W487)+1)-1)),MapTable!$A:$A,1,0)),ISERROR(VLOOKUP(TRIM(MID(W487,FIND(",",W487,FIND(",",W487,FIND(",",W487)+1)+1)+1,999)),MapTable!$A:$A,1,0))),"맵없음",
  ""),
)))))</f>
        <v/>
      </c>
      <c r="AC487" t="str">
        <f>IF(ISBLANK(AB487),"",IF(ISERROR(VLOOKUP(AB487,[3]DropTable!$A:$A,1,0)),"드랍없음",""))</f>
        <v/>
      </c>
      <c r="AE487" t="str">
        <f>IF(ISBLANK(AD487),"",IF(ISERROR(VLOOKUP(AD487,[3]DropTable!$A:$A,1,0)),"드랍없음",""))</f>
        <v/>
      </c>
      <c r="AG487">
        <v>9.8000000000000007</v>
      </c>
      <c r="AH487">
        <v>1</v>
      </c>
    </row>
    <row r="488" spans="1:34" x14ac:dyDescent="0.3">
      <c r="A488">
        <v>10</v>
      </c>
      <c r="B488">
        <v>40</v>
      </c>
      <c r="C488">
        <f>IF(OR($L488=TRUE,$A488=0,MOD($A488,ChapterTable!$S$20)&lt;&gt;0),
MAX(0,INT(($B488+ChapterTable!$Q$26+VLOOKUP(SUBSTITUTE(C$1,"성장단계","")&amp;"단계오프셋",ChapterTable!$S:$T,2,0))/ChapterTable!$Q$23)),
MAX(0,INT(($B488+ChapterTable!$S$26+VLOOKUP(SUBSTITUTE(C$1,"성장단계","")&amp;"보스단계오프셋",ChapterTable!$S:$T,2,0))/ChapterTable!$S$23)))</f>
        <v>4</v>
      </c>
      <c r="D488">
        <f>IF(OR($L488=TRUE,$A488=0,MOD($A488,ChapterTable!$S$20)&lt;&gt;0),
MAX(0,INT(($B488+ChapterTable!$Q$26+VLOOKUP(SUBSTITUTE(D$1,"성장단계","")&amp;"단계오프셋",ChapterTable!$S:$T,2,0))/ChapterTable!$Q$23)),
MAX(0,INT(($B488+ChapterTable!$S$26+VLOOKUP(SUBSTITUTE(D$1,"성장단계","")&amp;"보스단계오프셋",ChapterTable!$S:$T,2,0))/ChapterTable!$S$23)))</f>
        <v>3</v>
      </c>
      <c r="E488" s="1">
        <f ca="1">IF(AND($A488=0,$B488=1),
    VLOOKUP(1,ChapterTable!$1:$1048576,MATCH("최종"&amp;SUBSTITUTE(SUBSTITUTE(E$1,"standard",""),"|Float",""),ChapterTable!$1:$1,0),0)*ChapterTable!$Q$17,
  IF(AND($A488=0,$B488=0),
    E489,
  IF($B488=0,
    VLOOKUP($A488,ChapterTable!$1:$1048576,MATCH("최종"&amp;SUBSTITUTE(SUBSTITUTE(E$1,"standard",""),"|Float",""),ChapterTable!$1:$1,0),0),
  IF($B488=1,
    IF($L488=FALSE,
      VLOOKUP($A488,ChapterTable!$1:$1048576,MATCH("최종"&amp;SUBSTITUTE(SUBSTITUTE(E$1,"standard",""),"|Float",""),ChapterTable!$1:$1,0),0),
      VLOOKUP($A488-ChapterTable!$Q$11,ChapterTable!$1:$1048576,MATCH("최종"&amp;SUBSTITUTE(SUBSTITUTE(E$1,"standard",""),"|Float",""),ChapterTable!$1:$1,0),0)*ChapterTable!$Q$14
    ),
  OFFSET(E488,-$B488+IF($L488,1,0),0)*
    (VLOOKUP(SUBSTITUTE(SUBSTITUTE(E$1,"standard",""),"|Float","")&amp;"인게임누적곱배수",ChapterTable!$S:$T,2,0)^C488
    +VLOOKUP(SUBSTITUTE(SUBSTITUTE(E$1,"standard",""),"|Float","")&amp;"인게임누적합배수",ChapterTable!$S:$T,2,0)*C488)
  )
  )
  )
)</f>
        <v>16607.53125</v>
      </c>
      <c r="F488" s="1">
        <f ca="1">IF(AND($A488=0,$B488=1),
    VLOOKUP(1,ChapterTable!$1:$1048576,MATCH("최종"&amp;SUBSTITUTE(SUBSTITUTE(F$1,"standard",""),"|Float",""),ChapterTable!$1:$1,0),0)*ChapterTable!$Q$17,
  IF(AND($A488=0,$B488=0),
    F489,
  IF($B488=0,
    VLOOKUP($A488,ChapterTable!$1:$1048576,MATCH("최종"&amp;SUBSTITUTE(SUBSTITUTE(F$1,"standard",""),"|Float",""),ChapterTable!$1:$1,0),0),
  IF($B488=1,
    IF($L488=FALSE,
      VLOOKUP($A488,ChapterTable!$1:$1048576,MATCH("최종"&amp;SUBSTITUTE(SUBSTITUTE(F$1,"standard",""),"|Float",""),ChapterTable!$1:$1,0),0),
      VLOOKUP($A488-ChapterTable!$Q$11,ChapterTable!$1:$1048576,MATCH("최종"&amp;SUBSTITUTE(SUBSTITUTE(F$1,"standard",""),"|Float",""),ChapterTable!$1:$1,0),0)*ChapterTable!$Q$14
    ),
  OFFSET(F488,-$B488+IF($L488,1,0),0)*
    (VLOOKUP(SUBSTITUTE(SUBSTITUTE(F$1,"standard",""),"|Float","")&amp;"인게임누적곱배수",ChapterTable!$S:$T,2,0)^D488
    +VLOOKUP(SUBSTITUTE(SUBSTITUTE(F$1,"standard",""),"|Float","")&amp;"인게임누적합배수",ChapterTable!$S:$T,2,0)*D488)
  )
  )
  )
)</f>
        <v>6150.9375</v>
      </c>
      <c r="G488" t="s">
        <v>76</v>
      </c>
      <c r="J488" t="str">
        <f>IF(ISBLANK(I488),"",
IFERROR(VLOOKUP(I488,[1]StringTable!$1:$1048576,MATCH([1]StringTable!$B$1,[1]StringTable!$1:$1,0),0),
IFERROR(VLOOKUP(I488,[1]InApkStringTable!$1:$1048576,MATCH([1]InApkStringTable!$B$1,[1]InApkStringTable!$1:$1,0),0),
"스트링없음")))</f>
        <v/>
      </c>
      <c r="L488" t="b">
        <v>0</v>
      </c>
      <c r="M488" t="s">
        <v>24</v>
      </c>
      <c r="N488" t="str">
        <f>IF(ISBLANK(M488),"",IF(ISERROR(VLOOKUP(M488,MapTable!$A:$A,1,0)),"맵없음",""))</f>
        <v/>
      </c>
      <c r="O488">
        <f t="shared" si="29"/>
        <v>21</v>
      </c>
      <c r="Q488">
        <f t="shared" si="30"/>
        <v>21</v>
      </c>
      <c r="R488" t="b">
        <f t="shared" ca="1" si="31"/>
        <v>0</v>
      </c>
      <c r="T488" t="b">
        <f t="shared" ca="1" si="32"/>
        <v>0</v>
      </c>
      <c r="V488" t="str">
        <f>IF(ISBLANK(U488),"",IF(ISERROR(VLOOKUP(U488,MapTable!$A:$A,1,0)),"맵없음",""))</f>
        <v/>
      </c>
      <c r="X488" t="str">
        <f>IF(ISBLANK(W488),"",
IF(ISERROR(FIND(",",W488)),
  IF(ISERROR(VLOOKUP(W488,MapTable!$A:$A,1,0)),"맵없음",
  ""),
IF(ISERROR(FIND(",",W488,FIND(",",W488)+1)),
  IF(OR(ISERROR(VLOOKUP(LEFT(W488,FIND(",",W488)-1),MapTable!$A:$A,1,0)),ISERROR(VLOOKUP(TRIM(MID(W488,FIND(",",W488)+1,999)),MapTable!$A:$A,1,0))),"맵없음",
  ""),
IF(ISERROR(FIND(",",W488,FIND(",",W488,FIND(",",W488)+1)+1)),
  IF(OR(ISERROR(VLOOKUP(LEFT(W488,FIND(",",W488)-1),MapTable!$A:$A,1,0)),ISERROR(VLOOKUP(TRIM(MID(W488,FIND(",",W488)+1,FIND(",",W488,FIND(",",W488)+1)-FIND(",",W488)-1)),MapTable!$A:$A,1,0)),ISERROR(VLOOKUP(TRIM(MID(W488,FIND(",",W488,FIND(",",W488)+1)+1,999)),MapTable!$A:$A,1,0))),"맵없음",
  ""),
IF(ISERROR(FIND(",",W488,FIND(",",W488,FIND(",",W488,FIND(",",W488)+1)+1)+1)),
  IF(OR(ISERROR(VLOOKUP(LEFT(W488,FIND(",",W488)-1),MapTable!$A:$A,1,0)),ISERROR(VLOOKUP(TRIM(MID(W488,FIND(",",W488)+1,FIND(",",W488,FIND(",",W488)+1)-FIND(",",W488)-1)),MapTable!$A:$A,1,0)),ISERROR(VLOOKUP(TRIM(MID(W488,FIND(",",W488,FIND(",",W488)+1)+1,FIND(",",W488,FIND(",",W488,FIND(",",W488)+1)+1)-FIND(",",W488,FIND(",",W488)+1)-1)),MapTable!$A:$A,1,0)),ISERROR(VLOOKUP(TRIM(MID(W488,FIND(",",W488,FIND(",",W488,FIND(",",W488)+1)+1)+1,999)),MapTable!$A:$A,1,0))),"맵없음",
  ""),
)))))</f>
        <v/>
      </c>
      <c r="AC488" t="str">
        <f>IF(ISBLANK(AB488),"",IF(ISERROR(VLOOKUP(AB488,[3]DropTable!$A:$A,1,0)),"드랍없음",""))</f>
        <v/>
      </c>
      <c r="AE488" t="str">
        <f>IF(ISBLANK(AD488),"",IF(ISERROR(VLOOKUP(AD488,[3]DropTable!$A:$A,1,0)),"드랍없음",""))</f>
        <v/>
      </c>
      <c r="AG488">
        <v>9.8000000000000007</v>
      </c>
      <c r="AH488">
        <v>1</v>
      </c>
    </row>
    <row r="489" spans="1:34" x14ac:dyDescent="0.3">
      <c r="A489">
        <v>10</v>
      </c>
      <c r="B489">
        <v>41</v>
      </c>
      <c r="C489">
        <f>IF(OR($L489=TRUE,$A489=0,MOD($A489,ChapterTable!$S$20)&lt;&gt;0),
MAX(0,INT(($B489+ChapterTable!$Q$26+VLOOKUP(SUBSTITUTE(C$1,"성장단계","")&amp;"단계오프셋",ChapterTable!$S:$T,2,0))/ChapterTable!$Q$23)),
MAX(0,INT(($B489+ChapterTable!$S$26+VLOOKUP(SUBSTITUTE(C$1,"성장단계","")&amp;"보스단계오프셋",ChapterTable!$S:$T,2,0))/ChapterTable!$S$23)))</f>
        <v>4</v>
      </c>
      <c r="D489">
        <f>IF(OR($L489=TRUE,$A489=0,MOD($A489,ChapterTable!$S$20)&lt;&gt;0),
MAX(0,INT(($B489+ChapterTable!$Q$26+VLOOKUP(SUBSTITUTE(D$1,"성장단계","")&amp;"단계오프셋",ChapterTable!$S:$T,2,0))/ChapterTable!$Q$23)),
MAX(0,INT(($B489+ChapterTable!$S$26+VLOOKUP(SUBSTITUTE(D$1,"성장단계","")&amp;"보스단계오프셋",ChapterTable!$S:$T,2,0))/ChapterTable!$S$23)))</f>
        <v>4</v>
      </c>
      <c r="E489" s="1">
        <f ca="1">IF(AND($A489=0,$B489=1),
    VLOOKUP(1,ChapterTable!$1:$1048576,MATCH("최종"&amp;SUBSTITUTE(SUBSTITUTE(E$1,"standard",""),"|Float",""),ChapterTable!$1:$1,0),0)*ChapterTable!$Q$17,
  IF(AND($A489=0,$B489=0),
    E490,
  IF($B489=0,
    VLOOKUP($A489,ChapterTable!$1:$1048576,MATCH("최종"&amp;SUBSTITUTE(SUBSTITUTE(E$1,"standard",""),"|Float",""),ChapterTable!$1:$1,0),0),
  IF($B489=1,
    IF($L489=FALSE,
      VLOOKUP($A489,ChapterTable!$1:$1048576,MATCH("최종"&amp;SUBSTITUTE(SUBSTITUTE(E$1,"standard",""),"|Float",""),ChapterTable!$1:$1,0),0),
      VLOOKUP($A489-ChapterTable!$Q$11,ChapterTable!$1:$1048576,MATCH("최종"&amp;SUBSTITUTE(SUBSTITUTE(E$1,"standard",""),"|Float",""),ChapterTable!$1:$1,0),0)*ChapterTable!$Q$14
    ),
  OFFSET(E489,-$B489+IF($L489,1,0),0)*
    (VLOOKUP(SUBSTITUTE(SUBSTITUTE(E$1,"standard",""),"|Float","")&amp;"인게임누적곱배수",ChapterTable!$S:$T,2,0)^C489
    +VLOOKUP(SUBSTITUTE(SUBSTITUTE(E$1,"standard",""),"|Float","")&amp;"인게임누적합배수",ChapterTable!$S:$T,2,0)*C489)
  )
  )
  )
)</f>
        <v>16607.53125</v>
      </c>
      <c r="F489" s="1">
        <f ca="1">IF(AND($A489=0,$B489=1),
    VLOOKUP(1,ChapterTable!$1:$1048576,MATCH("최종"&amp;SUBSTITUTE(SUBSTITUTE(F$1,"standard",""),"|Float",""),ChapterTable!$1:$1,0),0)*ChapterTable!$Q$17,
  IF(AND($A489=0,$B489=0),
    F490,
  IF($B489=0,
    VLOOKUP($A489,ChapterTable!$1:$1048576,MATCH("최종"&amp;SUBSTITUTE(SUBSTITUTE(F$1,"standard",""),"|Float",""),ChapterTable!$1:$1,0),0),
  IF($B489=1,
    IF($L489=FALSE,
      VLOOKUP($A489,ChapterTable!$1:$1048576,MATCH("최종"&amp;SUBSTITUTE(SUBSTITUTE(F$1,"standard",""),"|Float",""),ChapterTable!$1:$1,0),0),
      VLOOKUP($A489-ChapterTable!$Q$11,ChapterTable!$1:$1048576,MATCH("최종"&amp;SUBSTITUTE(SUBSTITUTE(F$1,"standard",""),"|Float",""),ChapterTable!$1:$1,0),0)*ChapterTable!$Q$14
    ),
  OFFSET(F489,-$B489+IF($L489,1,0),0)*
    (VLOOKUP(SUBSTITUTE(SUBSTITUTE(F$1,"standard",""),"|Float","")&amp;"인게임누적곱배수",ChapterTable!$S:$T,2,0)^D489
    +VLOOKUP(SUBSTITUTE(SUBSTITUTE(F$1,"standard",""),"|Float","")&amp;"인게임누적합배수",ChapterTable!$S:$T,2,0)*D489)
  )
  )
  )
)</f>
        <v>6919.8046875</v>
      </c>
      <c r="G489" t="s">
        <v>76</v>
      </c>
      <c r="J489" t="str">
        <f>IF(ISBLANK(I489),"",
IFERROR(VLOOKUP(I489,[1]StringTable!$1:$1048576,MATCH([1]StringTable!$B$1,[1]StringTable!$1:$1,0),0),
IFERROR(VLOOKUP(I489,[1]InApkStringTable!$1:$1048576,MATCH([1]InApkStringTable!$B$1,[1]InApkStringTable!$1:$1,0),0),
"스트링없음")))</f>
        <v/>
      </c>
      <c r="L489" t="b">
        <v>0</v>
      </c>
      <c r="M489" t="s">
        <v>24</v>
      </c>
      <c r="N489" t="str">
        <f>IF(ISBLANK(M489),"",IF(ISERROR(VLOOKUP(M489,MapTable!$A:$A,1,0)),"맵없음",""))</f>
        <v/>
      </c>
      <c r="O489">
        <f t="shared" si="29"/>
        <v>5</v>
      </c>
      <c r="Q489">
        <f t="shared" si="30"/>
        <v>5</v>
      </c>
      <c r="R489" t="b">
        <f t="shared" ca="1" si="31"/>
        <v>0</v>
      </c>
      <c r="T489" t="b">
        <f t="shared" ca="1" si="32"/>
        <v>0</v>
      </c>
      <c r="V489" t="str">
        <f>IF(ISBLANK(U489),"",IF(ISERROR(VLOOKUP(U489,MapTable!$A:$A,1,0)),"맵없음",""))</f>
        <v/>
      </c>
      <c r="X489" t="str">
        <f>IF(ISBLANK(W489),"",
IF(ISERROR(FIND(",",W489)),
  IF(ISERROR(VLOOKUP(W489,MapTable!$A:$A,1,0)),"맵없음",
  ""),
IF(ISERROR(FIND(",",W489,FIND(",",W489)+1)),
  IF(OR(ISERROR(VLOOKUP(LEFT(W489,FIND(",",W489)-1),MapTable!$A:$A,1,0)),ISERROR(VLOOKUP(TRIM(MID(W489,FIND(",",W489)+1,999)),MapTable!$A:$A,1,0))),"맵없음",
  ""),
IF(ISERROR(FIND(",",W489,FIND(",",W489,FIND(",",W489)+1)+1)),
  IF(OR(ISERROR(VLOOKUP(LEFT(W489,FIND(",",W489)-1),MapTable!$A:$A,1,0)),ISERROR(VLOOKUP(TRIM(MID(W489,FIND(",",W489)+1,FIND(",",W489,FIND(",",W489)+1)-FIND(",",W489)-1)),MapTable!$A:$A,1,0)),ISERROR(VLOOKUP(TRIM(MID(W489,FIND(",",W489,FIND(",",W489)+1)+1,999)),MapTable!$A:$A,1,0))),"맵없음",
  ""),
IF(ISERROR(FIND(",",W489,FIND(",",W489,FIND(",",W489,FIND(",",W489)+1)+1)+1)),
  IF(OR(ISERROR(VLOOKUP(LEFT(W489,FIND(",",W489)-1),MapTable!$A:$A,1,0)),ISERROR(VLOOKUP(TRIM(MID(W489,FIND(",",W489)+1,FIND(",",W489,FIND(",",W489)+1)-FIND(",",W489)-1)),MapTable!$A:$A,1,0)),ISERROR(VLOOKUP(TRIM(MID(W489,FIND(",",W489,FIND(",",W489)+1)+1,FIND(",",W489,FIND(",",W489,FIND(",",W489)+1)+1)-FIND(",",W489,FIND(",",W489)+1)-1)),MapTable!$A:$A,1,0)),ISERROR(VLOOKUP(TRIM(MID(W489,FIND(",",W489,FIND(",",W489,FIND(",",W489)+1)+1)+1,999)),MapTable!$A:$A,1,0))),"맵없음",
  ""),
)))))</f>
        <v/>
      </c>
      <c r="AC489" t="str">
        <f>IF(ISBLANK(AB489),"",IF(ISERROR(VLOOKUP(AB489,[3]DropTable!$A:$A,1,0)),"드랍없음",""))</f>
        <v/>
      </c>
      <c r="AE489" t="str">
        <f>IF(ISBLANK(AD489),"",IF(ISERROR(VLOOKUP(AD489,[3]DropTable!$A:$A,1,0)),"드랍없음",""))</f>
        <v/>
      </c>
      <c r="AG489">
        <v>9.8000000000000007</v>
      </c>
      <c r="AH489">
        <v>1</v>
      </c>
    </row>
    <row r="490" spans="1:34" x14ac:dyDescent="0.3">
      <c r="A490">
        <v>10</v>
      </c>
      <c r="B490">
        <v>42</v>
      </c>
      <c r="C490">
        <f>IF(OR($L490=TRUE,$A490=0,MOD($A490,ChapterTable!$S$20)&lt;&gt;0),
MAX(0,INT(($B490+ChapterTable!$Q$26+VLOOKUP(SUBSTITUTE(C$1,"성장단계","")&amp;"단계오프셋",ChapterTable!$S:$T,2,0))/ChapterTable!$Q$23)),
MAX(0,INT(($B490+ChapterTable!$S$26+VLOOKUP(SUBSTITUTE(C$1,"성장단계","")&amp;"보스단계오프셋",ChapterTable!$S:$T,2,0))/ChapterTable!$S$23)))</f>
        <v>4</v>
      </c>
      <c r="D490">
        <f>IF(OR($L490=TRUE,$A490=0,MOD($A490,ChapterTable!$S$20)&lt;&gt;0),
MAX(0,INT(($B490+ChapterTable!$Q$26+VLOOKUP(SUBSTITUTE(D$1,"성장단계","")&amp;"단계오프셋",ChapterTable!$S:$T,2,0))/ChapterTable!$Q$23)),
MAX(0,INT(($B490+ChapterTable!$S$26+VLOOKUP(SUBSTITUTE(D$1,"성장단계","")&amp;"보스단계오프셋",ChapterTable!$S:$T,2,0))/ChapterTable!$S$23)))</f>
        <v>4</v>
      </c>
      <c r="E490" s="1">
        <f ca="1">IF(AND($A490=0,$B490=1),
    VLOOKUP(1,ChapterTable!$1:$1048576,MATCH("최종"&amp;SUBSTITUTE(SUBSTITUTE(E$1,"standard",""),"|Float",""),ChapterTable!$1:$1,0),0)*ChapterTable!$Q$17,
  IF(AND($A490=0,$B490=0),
    E491,
  IF($B490=0,
    VLOOKUP($A490,ChapterTable!$1:$1048576,MATCH("최종"&amp;SUBSTITUTE(SUBSTITUTE(E$1,"standard",""),"|Float",""),ChapterTable!$1:$1,0),0),
  IF($B490=1,
    IF($L490=FALSE,
      VLOOKUP($A490,ChapterTable!$1:$1048576,MATCH("최종"&amp;SUBSTITUTE(SUBSTITUTE(E$1,"standard",""),"|Float",""),ChapterTable!$1:$1,0),0),
      VLOOKUP($A490-ChapterTable!$Q$11,ChapterTable!$1:$1048576,MATCH("최종"&amp;SUBSTITUTE(SUBSTITUTE(E$1,"standard",""),"|Float",""),ChapterTable!$1:$1,0),0)*ChapterTable!$Q$14
    ),
  OFFSET(E490,-$B490+IF($L490,1,0),0)*
    (VLOOKUP(SUBSTITUTE(SUBSTITUTE(E$1,"standard",""),"|Float","")&amp;"인게임누적곱배수",ChapterTable!$S:$T,2,0)^C490
    +VLOOKUP(SUBSTITUTE(SUBSTITUTE(E$1,"standard",""),"|Float","")&amp;"인게임누적합배수",ChapterTable!$S:$T,2,0)*C490)
  )
  )
  )
)</f>
        <v>16607.53125</v>
      </c>
      <c r="F490" s="1">
        <f ca="1">IF(AND($A490=0,$B490=1),
    VLOOKUP(1,ChapterTable!$1:$1048576,MATCH("최종"&amp;SUBSTITUTE(SUBSTITUTE(F$1,"standard",""),"|Float",""),ChapterTable!$1:$1,0),0)*ChapterTable!$Q$17,
  IF(AND($A490=0,$B490=0),
    F491,
  IF($B490=0,
    VLOOKUP($A490,ChapterTable!$1:$1048576,MATCH("최종"&amp;SUBSTITUTE(SUBSTITUTE(F$1,"standard",""),"|Float",""),ChapterTable!$1:$1,0),0),
  IF($B490=1,
    IF($L490=FALSE,
      VLOOKUP($A490,ChapterTable!$1:$1048576,MATCH("최종"&amp;SUBSTITUTE(SUBSTITUTE(F$1,"standard",""),"|Float",""),ChapterTable!$1:$1,0),0),
      VLOOKUP($A490-ChapterTable!$Q$11,ChapterTable!$1:$1048576,MATCH("최종"&amp;SUBSTITUTE(SUBSTITUTE(F$1,"standard",""),"|Float",""),ChapterTable!$1:$1,0),0)*ChapterTable!$Q$14
    ),
  OFFSET(F490,-$B490+IF($L490,1,0),0)*
    (VLOOKUP(SUBSTITUTE(SUBSTITUTE(F$1,"standard",""),"|Float","")&amp;"인게임누적곱배수",ChapterTable!$S:$T,2,0)^D490
    +VLOOKUP(SUBSTITUTE(SUBSTITUTE(F$1,"standard",""),"|Float","")&amp;"인게임누적합배수",ChapterTable!$S:$T,2,0)*D490)
  )
  )
  )
)</f>
        <v>6919.8046875</v>
      </c>
      <c r="G490" t="s">
        <v>76</v>
      </c>
      <c r="J490" t="str">
        <f>IF(ISBLANK(I490),"",
IFERROR(VLOOKUP(I490,[1]StringTable!$1:$1048576,MATCH([1]StringTable!$B$1,[1]StringTable!$1:$1,0),0),
IFERROR(VLOOKUP(I490,[1]InApkStringTable!$1:$1048576,MATCH([1]InApkStringTable!$B$1,[1]InApkStringTable!$1:$1,0),0),
"스트링없음")))</f>
        <v/>
      </c>
      <c r="L490" t="b">
        <v>0</v>
      </c>
      <c r="M490" t="s">
        <v>24</v>
      </c>
      <c r="N490" t="str">
        <f>IF(ISBLANK(M490),"",IF(ISERROR(VLOOKUP(M490,MapTable!$A:$A,1,0)),"맵없음",""))</f>
        <v/>
      </c>
      <c r="O490">
        <f t="shared" si="29"/>
        <v>5</v>
      </c>
      <c r="Q490">
        <f t="shared" si="30"/>
        <v>5</v>
      </c>
      <c r="R490" t="b">
        <f t="shared" ca="1" si="31"/>
        <v>0</v>
      </c>
      <c r="T490" t="b">
        <f t="shared" ca="1" si="32"/>
        <v>0</v>
      </c>
      <c r="V490" t="str">
        <f>IF(ISBLANK(U490),"",IF(ISERROR(VLOOKUP(U490,MapTable!$A:$A,1,0)),"맵없음",""))</f>
        <v/>
      </c>
      <c r="X490" t="str">
        <f>IF(ISBLANK(W490),"",
IF(ISERROR(FIND(",",W490)),
  IF(ISERROR(VLOOKUP(W490,MapTable!$A:$A,1,0)),"맵없음",
  ""),
IF(ISERROR(FIND(",",W490,FIND(",",W490)+1)),
  IF(OR(ISERROR(VLOOKUP(LEFT(W490,FIND(",",W490)-1),MapTable!$A:$A,1,0)),ISERROR(VLOOKUP(TRIM(MID(W490,FIND(",",W490)+1,999)),MapTable!$A:$A,1,0))),"맵없음",
  ""),
IF(ISERROR(FIND(",",W490,FIND(",",W490,FIND(",",W490)+1)+1)),
  IF(OR(ISERROR(VLOOKUP(LEFT(W490,FIND(",",W490)-1),MapTable!$A:$A,1,0)),ISERROR(VLOOKUP(TRIM(MID(W490,FIND(",",W490)+1,FIND(",",W490,FIND(",",W490)+1)-FIND(",",W490)-1)),MapTable!$A:$A,1,0)),ISERROR(VLOOKUP(TRIM(MID(W490,FIND(",",W490,FIND(",",W490)+1)+1,999)),MapTable!$A:$A,1,0))),"맵없음",
  ""),
IF(ISERROR(FIND(",",W490,FIND(",",W490,FIND(",",W490,FIND(",",W490)+1)+1)+1)),
  IF(OR(ISERROR(VLOOKUP(LEFT(W490,FIND(",",W490)-1),MapTable!$A:$A,1,0)),ISERROR(VLOOKUP(TRIM(MID(W490,FIND(",",W490)+1,FIND(",",W490,FIND(",",W490)+1)-FIND(",",W490)-1)),MapTable!$A:$A,1,0)),ISERROR(VLOOKUP(TRIM(MID(W490,FIND(",",W490,FIND(",",W490)+1)+1,FIND(",",W490,FIND(",",W490,FIND(",",W490)+1)+1)-FIND(",",W490,FIND(",",W490)+1)-1)),MapTable!$A:$A,1,0)),ISERROR(VLOOKUP(TRIM(MID(W490,FIND(",",W490,FIND(",",W490,FIND(",",W490)+1)+1)+1,999)),MapTable!$A:$A,1,0))),"맵없음",
  ""),
)))))</f>
        <v/>
      </c>
      <c r="AC490" t="str">
        <f>IF(ISBLANK(AB490),"",IF(ISERROR(VLOOKUP(AB490,[3]DropTable!$A:$A,1,0)),"드랍없음",""))</f>
        <v/>
      </c>
      <c r="AE490" t="str">
        <f>IF(ISBLANK(AD490),"",IF(ISERROR(VLOOKUP(AD490,[3]DropTable!$A:$A,1,0)),"드랍없음",""))</f>
        <v/>
      </c>
      <c r="AG490">
        <v>9.8000000000000007</v>
      </c>
      <c r="AH490">
        <v>1</v>
      </c>
    </row>
    <row r="491" spans="1:34" x14ac:dyDescent="0.3">
      <c r="A491">
        <v>10</v>
      </c>
      <c r="B491">
        <v>43</v>
      </c>
      <c r="C491">
        <f>IF(OR($L491=TRUE,$A491=0,MOD($A491,ChapterTable!$S$20)&lt;&gt;0),
MAX(0,INT(($B491+ChapterTable!$Q$26+VLOOKUP(SUBSTITUTE(C$1,"성장단계","")&amp;"단계오프셋",ChapterTable!$S:$T,2,0))/ChapterTable!$Q$23)),
MAX(0,INT(($B491+ChapterTable!$S$26+VLOOKUP(SUBSTITUTE(C$1,"성장단계","")&amp;"보스단계오프셋",ChapterTable!$S:$T,2,0))/ChapterTable!$S$23)))</f>
        <v>4</v>
      </c>
      <c r="D491">
        <f>IF(OR($L491=TRUE,$A491=0,MOD($A491,ChapterTable!$S$20)&lt;&gt;0),
MAX(0,INT(($B491+ChapterTable!$Q$26+VLOOKUP(SUBSTITUTE(D$1,"성장단계","")&amp;"단계오프셋",ChapterTable!$S:$T,2,0))/ChapterTable!$Q$23)),
MAX(0,INT(($B491+ChapterTable!$S$26+VLOOKUP(SUBSTITUTE(D$1,"성장단계","")&amp;"보스단계오프셋",ChapterTable!$S:$T,2,0))/ChapterTable!$S$23)))</f>
        <v>4</v>
      </c>
      <c r="E491" s="1">
        <f ca="1">IF(AND($A491=0,$B491=1),
    VLOOKUP(1,ChapterTable!$1:$1048576,MATCH("최종"&amp;SUBSTITUTE(SUBSTITUTE(E$1,"standard",""),"|Float",""),ChapterTable!$1:$1,0),0)*ChapterTable!$Q$17,
  IF(AND($A491=0,$B491=0),
    E492,
  IF($B491=0,
    VLOOKUP($A491,ChapterTable!$1:$1048576,MATCH("최종"&amp;SUBSTITUTE(SUBSTITUTE(E$1,"standard",""),"|Float",""),ChapterTable!$1:$1,0),0),
  IF($B491=1,
    IF($L491=FALSE,
      VLOOKUP($A491,ChapterTable!$1:$1048576,MATCH("최종"&amp;SUBSTITUTE(SUBSTITUTE(E$1,"standard",""),"|Float",""),ChapterTable!$1:$1,0),0),
      VLOOKUP($A491-ChapterTable!$Q$11,ChapterTable!$1:$1048576,MATCH("최종"&amp;SUBSTITUTE(SUBSTITUTE(E$1,"standard",""),"|Float",""),ChapterTable!$1:$1,0),0)*ChapterTable!$Q$14
    ),
  OFFSET(E491,-$B491+IF($L491,1,0),0)*
    (VLOOKUP(SUBSTITUTE(SUBSTITUTE(E$1,"standard",""),"|Float","")&amp;"인게임누적곱배수",ChapterTable!$S:$T,2,0)^C491
    +VLOOKUP(SUBSTITUTE(SUBSTITUTE(E$1,"standard",""),"|Float","")&amp;"인게임누적합배수",ChapterTable!$S:$T,2,0)*C491)
  )
  )
  )
)</f>
        <v>16607.53125</v>
      </c>
      <c r="F491" s="1">
        <f ca="1">IF(AND($A491=0,$B491=1),
    VLOOKUP(1,ChapterTable!$1:$1048576,MATCH("최종"&amp;SUBSTITUTE(SUBSTITUTE(F$1,"standard",""),"|Float",""),ChapterTable!$1:$1,0),0)*ChapterTable!$Q$17,
  IF(AND($A491=0,$B491=0),
    F492,
  IF($B491=0,
    VLOOKUP($A491,ChapterTable!$1:$1048576,MATCH("최종"&amp;SUBSTITUTE(SUBSTITUTE(F$1,"standard",""),"|Float",""),ChapterTable!$1:$1,0),0),
  IF($B491=1,
    IF($L491=FALSE,
      VLOOKUP($A491,ChapterTable!$1:$1048576,MATCH("최종"&amp;SUBSTITUTE(SUBSTITUTE(F$1,"standard",""),"|Float",""),ChapterTable!$1:$1,0),0),
      VLOOKUP($A491-ChapterTable!$Q$11,ChapterTable!$1:$1048576,MATCH("최종"&amp;SUBSTITUTE(SUBSTITUTE(F$1,"standard",""),"|Float",""),ChapterTable!$1:$1,0),0)*ChapterTable!$Q$14
    ),
  OFFSET(F491,-$B491+IF($L491,1,0),0)*
    (VLOOKUP(SUBSTITUTE(SUBSTITUTE(F$1,"standard",""),"|Float","")&amp;"인게임누적곱배수",ChapterTable!$S:$T,2,0)^D491
    +VLOOKUP(SUBSTITUTE(SUBSTITUTE(F$1,"standard",""),"|Float","")&amp;"인게임누적합배수",ChapterTable!$S:$T,2,0)*D491)
  )
  )
  )
)</f>
        <v>6919.8046875</v>
      </c>
      <c r="G491" t="s">
        <v>76</v>
      </c>
      <c r="J491" t="str">
        <f>IF(ISBLANK(I491),"",
IFERROR(VLOOKUP(I491,[1]StringTable!$1:$1048576,MATCH([1]StringTable!$B$1,[1]StringTable!$1:$1,0),0),
IFERROR(VLOOKUP(I491,[1]InApkStringTable!$1:$1048576,MATCH([1]InApkStringTable!$B$1,[1]InApkStringTable!$1:$1,0),0),
"스트링없음")))</f>
        <v/>
      </c>
      <c r="L491" t="b">
        <v>0</v>
      </c>
      <c r="M491" t="s">
        <v>24</v>
      </c>
      <c r="N491" t="str">
        <f>IF(ISBLANK(M491),"",IF(ISERROR(VLOOKUP(M491,MapTable!$A:$A,1,0)),"맵없음",""))</f>
        <v/>
      </c>
      <c r="O491">
        <f t="shared" si="29"/>
        <v>5</v>
      </c>
      <c r="Q491">
        <f t="shared" si="30"/>
        <v>5</v>
      </c>
      <c r="R491" t="b">
        <f t="shared" ca="1" si="31"/>
        <v>0</v>
      </c>
      <c r="T491" t="b">
        <f t="shared" ca="1" si="32"/>
        <v>0</v>
      </c>
      <c r="V491" t="str">
        <f>IF(ISBLANK(U491),"",IF(ISERROR(VLOOKUP(U491,MapTable!$A:$A,1,0)),"맵없음",""))</f>
        <v/>
      </c>
      <c r="X491" t="str">
        <f>IF(ISBLANK(W491),"",
IF(ISERROR(FIND(",",W491)),
  IF(ISERROR(VLOOKUP(W491,MapTable!$A:$A,1,0)),"맵없음",
  ""),
IF(ISERROR(FIND(",",W491,FIND(",",W491)+1)),
  IF(OR(ISERROR(VLOOKUP(LEFT(W491,FIND(",",W491)-1),MapTable!$A:$A,1,0)),ISERROR(VLOOKUP(TRIM(MID(W491,FIND(",",W491)+1,999)),MapTable!$A:$A,1,0))),"맵없음",
  ""),
IF(ISERROR(FIND(",",W491,FIND(",",W491,FIND(",",W491)+1)+1)),
  IF(OR(ISERROR(VLOOKUP(LEFT(W491,FIND(",",W491)-1),MapTable!$A:$A,1,0)),ISERROR(VLOOKUP(TRIM(MID(W491,FIND(",",W491)+1,FIND(",",W491,FIND(",",W491)+1)-FIND(",",W491)-1)),MapTable!$A:$A,1,0)),ISERROR(VLOOKUP(TRIM(MID(W491,FIND(",",W491,FIND(",",W491)+1)+1,999)),MapTable!$A:$A,1,0))),"맵없음",
  ""),
IF(ISERROR(FIND(",",W491,FIND(",",W491,FIND(",",W491,FIND(",",W491)+1)+1)+1)),
  IF(OR(ISERROR(VLOOKUP(LEFT(W491,FIND(",",W491)-1),MapTable!$A:$A,1,0)),ISERROR(VLOOKUP(TRIM(MID(W491,FIND(",",W491)+1,FIND(",",W491,FIND(",",W491)+1)-FIND(",",W491)-1)),MapTable!$A:$A,1,0)),ISERROR(VLOOKUP(TRIM(MID(W491,FIND(",",W491,FIND(",",W491)+1)+1,FIND(",",W491,FIND(",",W491,FIND(",",W491)+1)+1)-FIND(",",W491,FIND(",",W491)+1)-1)),MapTable!$A:$A,1,0)),ISERROR(VLOOKUP(TRIM(MID(W491,FIND(",",W491,FIND(",",W491,FIND(",",W491)+1)+1)+1,999)),MapTable!$A:$A,1,0))),"맵없음",
  ""),
)))))</f>
        <v/>
      </c>
      <c r="AC491" t="str">
        <f>IF(ISBLANK(AB491),"",IF(ISERROR(VLOOKUP(AB491,[3]DropTable!$A:$A,1,0)),"드랍없음",""))</f>
        <v/>
      </c>
      <c r="AE491" t="str">
        <f>IF(ISBLANK(AD491),"",IF(ISERROR(VLOOKUP(AD491,[3]DropTable!$A:$A,1,0)),"드랍없음",""))</f>
        <v/>
      </c>
      <c r="AG491">
        <v>9.8000000000000007</v>
      </c>
      <c r="AH491">
        <v>1</v>
      </c>
    </row>
    <row r="492" spans="1:34" x14ac:dyDescent="0.3">
      <c r="A492">
        <v>10</v>
      </c>
      <c r="B492">
        <v>44</v>
      </c>
      <c r="C492">
        <f>IF(OR($L492=TRUE,$A492=0,MOD($A492,ChapterTable!$S$20)&lt;&gt;0),
MAX(0,INT(($B492+ChapterTable!$Q$26+VLOOKUP(SUBSTITUTE(C$1,"성장단계","")&amp;"단계오프셋",ChapterTable!$S:$T,2,0))/ChapterTable!$Q$23)),
MAX(0,INT(($B492+ChapterTable!$S$26+VLOOKUP(SUBSTITUTE(C$1,"성장단계","")&amp;"보스단계오프셋",ChapterTable!$S:$T,2,0))/ChapterTable!$S$23)))</f>
        <v>4</v>
      </c>
      <c r="D492">
        <f>IF(OR($L492=TRUE,$A492=0,MOD($A492,ChapterTable!$S$20)&lt;&gt;0),
MAX(0,INT(($B492+ChapterTable!$Q$26+VLOOKUP(SUBSTITUTE(D$1,"성장단계","")&amp;"단계오프셋",ChapterTable!$S:$T,2,0))/ChapterTable!$Q$23)),
MAX(0,INT(($B492+ChapterTable!$S$26+VLOOKUP(SUBSTITUTE(D$1,"성장단계","")&amp;"보스단계오프셋",ChapterTable!$S:$T,2,0))/ChapterTable!$S$23)))</f>
        <v>4</v>
      </c>
      <c r="E492" s="1">
        <f ca="1">IF(AND($A492=0,$B492=1),
    VLOOKUP(1,ChapterTable!$1:$1048576,MATCH("최종"&amp;SUBSTITUTE(SUBSTITUTE(E$1,"standard",""),"|Float",""),ChapterTable!$1:$1,0),0)*ChapterTable!$Q$17,
  IF(AND($A492=0,$B492=0),
    E493,
  IF($B492=0,
    VLOOKUP($A492,ChapterTable!$1:$1048576,MATCH("최종"&amp;SUBSTITUTE(SUBSTITUTE(E$1,"standard",""),"|Float",""),ChapterTable!$1:$1,0),0),
  IF($B492=1,
    IF($L492=FALSE,
      VLOOKUP($A492,ChapterTable!$1:$1048576,MATCH("최종"&amp;SUBSTITUTE(SUBSTITUTE(E$1,"standard",""),"|Float",""),ChapterTable!$1:$1,0),0),
      VLOOKUP($A492-ChapterTable!$Q$11,ChapterTable!$1:$1048576,MATCH("최종"&amp;SUBSTITUTE(SUBSTITUTE(E$1,"standard",""),"|Float",""),ChapterTable!$1:$1,0),0)*ChapterTable!$Q$14
    ),
  OFFSET(E492,-$B492+IF($L492,1,0),0)*
    (VLOOKUP(SUBSTITUTE(SUBSTITUTE(E$1,"standard",""),"|Float","")&amp;"인게임누적곱배수",ChapterTable!$S:$T,2,0)^C492
    +VLOOKUP(SUBSTITUTE(SUBSTITUTE(E$1,"standard",""),"|Float","")&amp;"인게임누적합배수",ChapterTable!$S:$T,2,0)*C492)
  )
  )
  )
)</f>
        <v>16607.53125</v>
      </c>
      <c r="F492" s="1">
        <f ca="1">IF(AND($A492=0,$B492=1),
    VLOOKUP(1,ChapterTable!$1:$1048576,MATCH("최종"&amp;SUBSTITUTE(SUBSTITUTE(F$1,"standard",""),"|Float",""),ChapterTable!$1:$1,0),0)*ChapterTable!$Q$17,
  IF(AND($A492=0,$B492=0),
    F493,
  IF($B492=0,
    VLOOKUP($A492,ChapterTable!$1:$1048576,MATCH("최종"&amp;SUBSTITUTE(SUBSTITUTE(F$1,"standard",""),"|Float",""),ChapterTable!$1:$1,0),0),
  IF($B492=1,
    IF($L492=FALSE,
      VLOOKUP($A492,ChapterTable!$1:$1048576,MATCH("최종"&amp;SUBSTITUTE(SUBSTITUTE(F$1,"standard",""),"|Float",""),ChapterTable!$1:$1,0),0),
      VLOOKUP($A492-ChapterTable!$Q$11,ChapterTable!$1:$1048576,MATCH("최종"&amp;SUBSTITUTE(SUBSTITUTE(F$1,"standard",""),"|Float",""),ChapterTable!$1:$1,0),0)*ChapterTable!$Q$14
    ),
  OFFSET(F492,-$B492+IF($L492,1,0),0)*
    (VLOOKUP(SUBSTITUTE(SUBSTITUTE(F$1,"standard",""),"|Float","")&amp;"인게임누적곱배수",ChapterTable!$S:$T,2,0)^D492
    +VLOOKUP(SUBSTITUTE(SUBSTITUTE(F$1,"standard",""),"|Float","")&amp;"인게임누적합배수",ChapterTable!$S:$T,2,0)*D492)
  )
  )
  )
)</f>
        <v>6919.8046875</v>
      </c>
      <c r="G492" t="s">
        <v>76</v>
      </c>
      <c r="J492" t="str">
        <f>IF(ISBLANK(I492),"",
IFERROR(VLOOKUP(I492,[1]StringTable!$1:$1048576,MATCH([1]StringTable!$B$1,[1]StringTable!$1:$1,0),0),
IFERROR(VLOOKUP(I492,[1]InApkStringTable!$1:$1048576,MATCH([1]InApkStringTable!$B$1,[1]InApkStringTable!$1:$1,0),0),
"스트링없음")))</f>
        <v/>
      </c>
      <c r="L492" t="b">
        <v>0</v>
      </c>
      <c r="M492" t="s">
        <v>24</v>
      </c>
      <c r="N492" t="str">
        <f>IF(ISBLANK(M492),"",IF(ISERROR(VLOOKUP(M492,MapTable!$A:$A,1,0)),"맵없음",""))</f>
        <v/>
      </c>
      <c r="O492">
        <f t="shared" si="29"/>
        <v>5</v>
      </c>
      <c r="Q492">
        <f t="shared" si="30"/>
        <v>5</v>
      </c>
      <c r="R492" t="b">
        <f t="shared" ca="1" si="31"/>
        <v>0</v>
      </c>
      <c r="T492" t="b">
        <f t="shared" ca="1" si="32"/>
        <v>0</v>
      </c>
      <c r="V492" t="str">
        <f>IF(ISBLANK(U492),"",IF(ISERROR(VLOOKUP(U492,MapTable!$A:$A,1,0)),"맵없음",""))</f>
        <v/>
      </c>
      <c r="X492" t="str">
        <f>IF(ISBLANK(W492),"",
IF(ISERROR(FIND(",",W492)),
  IF(ISERROR(VLOOKUP(W492,MapTable!$A:$A,1,0)),"맵없음",
  ""),
IF(ISERROR(FIND(",",W492,FIND(",",W492)+1)),
  IF(OR(ISERROR(VLOOKUP(LEFT(W492,FIND(",",W492)-1),MapTable!$A:$A,1,0)),ISERROR(VLOOKUP(TRIM(MID(W492,FIND(",",W492)+1,999)),MapTable!$A:$A,1,0))),"맵없음",
  ""),
IF(ISERROR(FIND(",",W492,FIND(",",W492,FIND(",",W492)+1)+1)),
  IF(OR(ISERROR(VLOOKUP(LEFT(W492,FIND(",",W492)-1),MapTable!$A:$A,1,0)),ISERROR(VLOOKUP(TRIM(MID(W492,FIND(",",W492)+1,FIND(",",W492,FIND(",",W492)+1)-FIND(",",W492)-1)),MapTable!$A:$A,1,0)),ISERROR(VLOOKUP(TRIM(MID(W492,FIND(",",W492,FIND(",",W492)+1)+1,999)),MapTable!$A:$A,1,0))),"맵없음",
  ""),
IF(ISERROR(FIND(",",W492,FIND(",",W492,FIND(",",W492,FIND(",",W492)+1)+1)+1)),
  IF(OR(ISERROR(VLOOKUP(LEFT(W492,FIND(",",W492)-1),MapTable!$A:$A,1,0)),ISERROR(VLOOKUP(TRIM(MID(W492,FIND(",",W492)+1,FIND(",",W492,FIND(",",W492)+1)-FIND(",",W492)-1)),MapTable!$A:$A,1,0)),ISERROR(VLOOKUP(TRIM(MID(W492,FIND(",",W492,FIND(",",W492)+1)+1,FIND(",",W492,FIND(",",W492,FIND(",",W492)+1)+1)-FIND(",",W492,FIND(",",W492)+1)-1)),MapTable!$A:$A,1,0)),ISERROR(VLOOKUP(TRIM(MID(W492,FIND(",",W492,FIND(",",W492,FIND(",",W492)+1)+1)+1,999)),MapTable!$A:$A,1,0))),"맵없음",
  ""),
)))))</f>
        <v/>
      </c>
      <c r="AC492" t="str">
        <f>IF(ISBLANK(AB492),"",IF(ISERROR(VLOOKUP(AB492,[3]DropTable!$A:$A,1,0)),"드랍없음",""))</f>
        <v/>
      </c>
      <c r="AE492" t="str">
        <f>IF(ISBLANK(AD492),"",IF(ISERROR(VLOOKUP(AD492,[3]DropTable!$A:$A,1,0)),"드랍없음",""))</f>
        <v/>
      </c>
      <c r="AG492">
        <v>9.8000000000000007</v>
      </c>
      <c r="AH492">
        <v>1</v>
      </c>
    </row>
    <row r="493" spans="1:34" x14ac:dyDescent="0.3">
      <c r="A493">
        <v>10</v>
      </c>
      <c r="B493">
        <v>45</v>
      </c>
      <c r="C493">
        <f>IF(OR($L493=TRUE,$A493=0,MOD($A493,ChapterTable!$S$20)&lt;&gt;0),
MAX(0,INT(($B493+ChapterTable!$Q$26+VLOOKUP(SUBSTITUTE(C$1,"성장단계","")&amp;"단계오프셋",ChapterTable!$S:$T,2,0))/ChapterTable!$Q$23)),
MAX(0,INT(($B493+ChapterTable!$S$26+VLOOKUP(SUBSTITUTE(C$1,"성장단계","")&amp;"보스단계오프셋",ChapterTable!$S:$T,2,0))/ChapterTable!$S$23)))</f>
        <v>4</v>
      </c>
      <c r="D493">
        <f>IF(OR($L493=TRUE,$A493=0,MOD($A493,ChapterTable!$S$20)&lt;&gt;0),
MAX(0,INT(($B493+ChapterTable!$Q$26+VLOOKUP(SUBSTITUTE(D$1,"성장단계","")&amp;"단계오프셋",ChapterTable!$S:$T,2,0))/ChapterTable!$Q$23)),
MAX(0,INT(($B493+ChapterTable!$S$26+VLOOKUP(SUBSTITUTE(D$1,"성장단계","")&amp;"보스단계오프셋",ChapterTable!$S:$T,2,0))/ChapterTable!$S$23)))</f>
        <v>4</v>
      </c>
      <c r="E493" s="1">
        <f ca="1">IF(AND($A493=0,$B493=1),
    VLOOKUP(1,ChapterTable!$1:$1048576,MATCH("최종"&amp;SUBSTITUTE(SUBSTITUTE(E$1,"standard",""),"|Float",""),ChapterTable!$1:$1,0),0)*ChapterTable!$Q$17,
  IF(AND($A493=0,$B493=0),
    E494,
  IF($B493=0,
    VLOOKUP($A493,ChapterTable!$1:$1048576,MATCH("최종"&amp;SUBSTITUTE(SUBSTITUTE(E$1,"standard",""),"|Float",""),ChapterTable!$1:$1,0),0),
  IF($B493=1,
    IF($L493=FALSE,
      VLOOKUP($A493,ChapterTable!$1:$1048576,MATCH("최종"&amp;SUBSTITUTE(SUBSTITUTE(E$1,"standard",""),"|Float",""),ChapterTable!$1:$1,0),0),
      VLOOKUP($A493-ChapterTable!$Q$11,ChapterTable!$1:$1048576,MATCH("최종"&amp;SUBSTITUTE(SUBSTITUTE(E$1,"standard",""),"|Float",""),ChapterTable!$1:$1,0),0)*ChapterTable!$Q$14
    ),
  OFFSET(E493,-$B493+IF($L493,1,0),0)*
    (VLOOKUP(SUBSTITUTE(SUBSTITUTE(E$1,"standard",""),"|Float","")&amp;"인게임누적곱배수",ChapterTable!$S:$T,2,0)^C493
    +VLOOKUP(SUBSTITUTE(SUBSTITUTE(E$1,"standard",""),"|Float","")&amp;"인게임누적합배수",ChapterTable!$S:$T,2,0)*C493)
  )
  )
  )
)</f>
        <v>16607.53125</v>
      </c>
      <c r="F493" s="1">
        <f ca="1">IF(AND($A493=0,$B493=1),
    VLOOKUP(1,ChapterTable!$1:$1048576,MATCH("최종"&amp;SUBSTITUTE(SUBSTITUTE(F$1,"standard",""),"|Float",""),ChapterTable!$1:$1,0),0)*ChapterTable!$Q$17,
  IF(AND($A493=0,$B493=0),
    F494,
  IF($B493=0,
    VLOOKUP($A493,ChapterTable!$1:$1048576,MATCH("최종"&amp;SUBSTITUTE(SUBSTITUTE(F$1,"standard",""),"|Float",""),ChapterTable!$1:$1,0),0),
  IF($B493=1,
    IF($L493=FALSE,
      VLOOKUP($A493,ChapterTable!$1:$1048576,MATCH("최종"&amp;SUBSTITUTE(SUBSTITUTE(F$1,"standard",""),"|Float",""),ChapterTable!$1:$1,0),0),
      VLOOKUP($A493-ChapterTable!$Q$11,ChapterTable!$1:$1048576,MATCH("최종"&amp;SUBSTITUTE(SUBSTITUTE(F$1,"standard",""),"|Float",""),ChapterTable!$1:$1,0),0)*ChapterTable!$Q$14
    ),
  OFFSET(F493,-$B493+IF($L493,1,0),0)*
    (VLOOKUP(SUBSTITUTE(SUBSTITUTE(F$1,"standard",""),"|Float","")&amp;"인게임누적곱배수",ChapterTable!$S:$T,2,0)^D493
    +VLOOKUP(SUBSTITUTE(SUBSTITUTE(F$1,"standard",""),"|Float","")&amp;"인게임누적합배수",ChapterTable!$S:$T,2,0)*D493)
  )
  )
  )
)</f>
        <v>6919.8046875</v>
      </c>
      <c r="G493" t="s">
        <v>76</v>
      </c>
      <c r="J493" t="str">
        <f>IF(ISBLANK(I493),"",
IFERROR(VLOOKUP(I493,[1]StringTable!$1:$1048576,MATCH([1]StringTable!$B$1,[1]StringTable!$1:$1,0),0),
IFERROR(VLOOKUP(I493,[1]InApkStringTable!$1:$1048576,MATCH([1]InApkStringTable!$B$1,[1]InApkStringTable!$1:$1,0),0),
"스트링없음")))</f>
        <v/>
      </c>
      <c r="L493" t="b">
        <v>0</v>
      </c>
      <c r="M493" t="s">
        <v>24</v>
      </c>
      <c r="N493" t="str">
        <f>IF(ISBLANK(M493),"",IF(ISERROR(VLOOKUP(M493,MapTable!$A:$A,1,0)),"맵없음",""))</f>
        <v/>
      </c>
      <c r="O493">
        <f t="shared" si="29"/>
        <v>11</v>
      </c>
      <c r="Q493">
        <f t="shared" si="30"/>
        <v>11</v>
      </c>
      <c r="R493" t="b">
        <f t="shared" ca="1" si="31"/>
        <v>0</v>
      </c>
      <c r="T493" t="b">
        <f t="shared" ca="1" si="32"/>
        <v>0</v>
      </c>
      <c r="V493" t="str">
        <f>IF(ISBLANK(U493),"",IF(ISERROR(VLOOKUP(U493,MapTable!$A:$A,1,0)),"맵없음",""))</f>
        <v/>
      </c>
      <c r="X493" t="str">
        <f>IF(ISBLANK(W493),"",
IF(ISERROR(FIND(",",W493)),
  IF(ISERROR(VLOOKUP(W493,MapTable!$A:$A,1,0)),"맵없음",
  ""),
IF(ISERROR(FIND(",",W493,FIND(",",W493)+1)),
  IF(OR(ISERROR(VLOOKUP(LEFT(W493,FIND(",",W493)-1),MapTable!$A:$A,1,0)),ISERROR(VLOOKUP(TRIM(MID(W493,FIND(",",W493)+1,999)),MapTable!$A:$A,1,0))),"맵없음",
  ""),
IF(ISERROR(FIND(",",W493,FIND(",",W493,FIND(",",W493)+1)+1)),
  IF(OR(ISERROR(VLOOKUP(LEFT(W493,FIND(",",W493)-1),MapTable!$A:$A,1,0)),ISERROR(VLOOKUP(TRIM(MID(W493,FIND(",",W493)+1,FIND(",",W493,FIND(",",W493)+1)-FIND(",",W493)-1)),MapTable!$A:$A,1,0)),ISERROR(VLOOKUP(TRIM(MID(W493,FIND(",",W493,FIND(",",W493)+1)+1,999)),MapTable!$A:$A,1,0))),"맵없음",
  ""),
IF(ISERROR(FIND(",",W493,FIND(",",W493,FIND(",",W493,FIND(",",W493)+1)+1)+1)),
  IF(OR(ISERROR(VLOOKUP(LEFT(W493,FIND(",",W493)-1),MapTable!$A:$A,1,0)),ISERROR(VLOOKUP(TRIM(MID(W493,FIND(",",W493)+1,FIND(",",W493,FIND(",",W493)+1)-FIND(",",W493)-1)),MapTable!$A:$A,1,0)),ISERROR(VLOOKUP(TRIM(MID(W493,FIND(",",W493,FIND(",",W493)+1)+1,FIND(",",W493,FIND(",",W493,FIND(",",W493)+1)+1)-FIND(",",W493,FIND(",",W493)+1)-1)),MapTable!$A:$A,1,0)),ISERROR(VLOOKUP(TRIM(MID(W493,FIND(",",W493,FIND(",",W493,FIND(",",W493)+1)+1)+1,999)),MapTable!$A:$A,1,0))),"맵없음",
  ""),
)))))</f>
        <v/>
      </c>
      <c r="AC493" t="str">
        <f>IF(ISBLANK(AB493),"",IF(ISERROR(VLOOKUP(AB493,[3]DropTable!$A:$A,1,0)),"드랍없음",""))</f>
        <v/>
      </c>
      <c r="AE493" t="str">
        <f>IF(ISBLANK(AD493),"",IF(ISERROR(VLOOKUP(AD493,[3]DropTable!$A:$A,1,0)),"드랍없음",""))</f>
        <v/>
      </c>
      <c r="AG493">
        <v>9.8000000000000007</v>
      </c>
      <c r="AH493">
        <v>1</v>
      </c>
    </row>
    <row r="494" spans="1:34" x14ac:dyDescent="0.3">
      <c r="A494">
        <v>10</v>
      </c>
      <c r="B494">
        <v>46</v>
      </c>
      <c r="C494">
        <f>IF(OR($L494=TRUE,$A494=0,MOD($A494,ChapterTable!$S$20)&lt;&gt;0),
MAX(0,INT(($B494+ChapterTable!$Q$26+VLOOKUP(SUBSTITUTE(C$1,"성장단계","")&amp;"단계오프셋",ChapterTable!$S:$T,2,0))/ChapterTable!$Q$23)),
MAX(0,INT(($B494+ChapterTable!$S$26+VLOOKUP(SUBSTITUTE(C$1,"성장단계","")&amp;"보스단계오프셋",ChapterTable!$S:$T,2,0))/ChapterTable!$S$23)))</f>
        <v>5</v>
      </c>
      <c r="D494">
        <f>IF(OR($L494=TRUE,$A494=0,MOD($A494,ChapterTable!$S$20)&lt;&gt;0),
MAX(0,INT(($B494+ChapterTable!$Q$26+VLOOKUP(SUBSTITUTE(D$1,"성장단계","")&amp;"단계오프셋",ChapterTable!$S:$T,2,0))/ChapterTable!$Q$23)),
MAX(0,INT(($B494+ChapterTable!$S$26+VLOOKUP(SUBSTITUTE(D$1,"성장단계","")&amp;"보스단계오프셋",ChapterTable!$S:$T,2,0))/ChapterTable!$S$23)))</f>
        <v>4</v>
      </c>
      <c r="E494" s="1">
        <f ca="1">IF(AND($A494=0,$B494=1),
    VLOOKUP(1,ChapterTable!$1:$1048576,MATCH("최종"&amp;SUBSTITUTE(SUBSTITUTE(E$1,"standard",""),"|Float",""),ChapterTable!$1:$1,0),0)*ChapterTable!$Q$17,
  IF(AND($A494=0,$B494=0),
    E495,
  IF($B494=0,
    VLOOKUP($A494,ChapterTable!$1:$1048576,MATCH("최종"&amp;SUBSTITUTE(SUBSTITUTE(E$1,"standard",""),"|Float",""),ChapterTable!$1:$1,0),0),
  IF($B494=1,
    IF($L494=FALSE,
      VLOOKUP($A494,ChapterTable!$1:$1048576,MATCH("최종"&amp;SUBSTITUTE(SUBSTITUTE(E$1,"standard",""),"|Float",""),ChapterTable!$1:$1,0),0),
      VLOOKUP($A494-ChapterTable!$Q$11,ChapterTable!$1:$1048576,MATCH("최종"&amp;SUBSTITUTE(SUBSTITUTE(E$1,"standard",""),"|Float",""),ChapterTable!$1:$1,0),0)*ChapterTable!$Q$14
    ),
  OFFSET(E494,-$B494+IF($L494,1,0),0)*
    (VLOOKUP(SUBSTITUTE(SUBSTITUTE(E$1,"standard",""),"|Float","")&amp;"인게임누적곱배수",ChapterTable!$S:$T,2,0)^C494
    +VLOOKUP(SUBSTITUTE(SUBSTITUTE(E$1,"standard",""),"|Float","")&amp;"인게임누적합배수",ChapterTable!$S:$T,2,0)*C494)
  )
  )
  )
)</f>
        <v>19029.462890625</v>
      </c>
      <c r="F494" s="1">
        <f ca="1">IF(AND($A494=0,$B494=1),
    VLOOKUP(1,ChapterTable!$1:$1048576,MATCH("최종"&amp;SUBSTITUTE(SUBSTITUTE(F$1,"standard",""),"|Float",""),ChapterTable!$1:$1,0),0)*ChapterTable!$Q$17,
  IF(AND($A494=0,$B494=0),
    F495,
  IF($B494=0,
    VLOOKUP($A494,ChapterTable!$1:$1048576,MATCH("최종"&amp;SUBSTITUTE(SUBSTITUTE(F$1,"standard",""),"|Float",""),ChapterTable!$1:$1,0),0),
  IF($B494=1,
    IF($L494=FALSE,
      VLOOKUP($A494,ChapterTable!$1:$1048576,MATCH("최종"&amp;SUBSTITUTE(SUBSTITUTE(F$1,"standard",""),"|Float",""),ChapterTable!$1:$1,0),0),
      VLOOKUP($A494-ChapterTable!$Q$11,ChapterTable!$1:$1048576,MATCH("최종"&amp;SUBSTITUTE(SUBSTITUTE(F$1,"standard",""),"|Float",""),ChapterTable!$1:$1,0),0)*ChapterTable!$Q$14
    ),
  OFFSET(F494,-$B494+IF($L494,1,0),0)*
    (VLOOKUP(SUBSTITUTE(SUBSTITUTE(F$1,"standard",""),"|Float","")&amp;"인게임누적곱배수",ChapterTable!$S:$T,2,0)^D494
    +VLOOKUP(SUBSTITUTE(SUBSTITUTE(F$1,"standard",""),"|Float","")&amp;"인게임누적합배수",ChapterTable!$S:$T,2,0)*D494)
  )
  )
  )
)</f>
        <v>6919.8046875</v>
      </c>
      <c r="G494" t="s">
        <v>76</v>
      </c>
      <c r="J494" t="str">
        <f>IF(ISBLANK(I494),"",
IFERROR(VLOOKUP(I494,[1]StringTable!$1:$1048576,MATCH([1]StringTable!$B$1,[1]StringTable!$1:$1,0),0),
IFERROR(VLOOKUP(I494,[1]InApkStringTable!$1:$1048576,MATCH([1]InApkStringTable!$B$1,[1]InApkStringTable!$1:$1,0),0),
"스트링없음")))</f>
        <v/>
      </c>
      <c r="L494" t="b">
        <v>0</v>
      </c>
      <c r="M494" t="s">
        <v>24</v>
      </c>
      <c r="N494" t="str">
        <f>IF(ISBLANK(M494),"",IF(ISERROR(VLOOKUP(M494,MapTable!$A:$A,1,0)),"맵없음",""))</f>
        <v/>
      </c>
      <c r="O494">
        <f t="shared" si="29"/>
        <v>5</v>
      </c>
      <c r="Q494">
        <f t="shared" si="30"/>
        <v>5</v>
      </c>
      <c r="R494" t="b">
        <f t="shared" ca="1" si="31"/>
        <v>0</v>
      </c>
      <c r="T494" t="b">
        <f t="shared" ca="1" si="32"/>
        <v>0</v>
      </c>
      <c r="V494" t="str">
        <f>IF(ISBLANK(U494),"",IF(ISERROR(VLOOKUP(U494,MapTable!$A:$A,1,0)),"맵없음",""))</f>
        <v/>
      </c>
      <c r="X494" t="str">
        <f>IF(ISBLANK(W494),"",
IF(ISERROR(FIND(",",W494)),
  IF(ISERROR(VLOOKUP(W494,MapTable!$A:$A,1,0)),"맵없음",
  ""),
IF(ISERROR(FIND(",",W494,FIND(",",W494)+1)),
  IF(OR(ISERROR(VLOOKUP(LEFT(W494,FIND(",",W494)-1),MapTable!$A:$A,1,0)),ISERROR(VLOOKUP(TRIM(MID(W494,FIND(",",W494)+1,999)),MapTable!$A:$A,1,0))),"맵없음",
  ""),
IF(ISERROR(FIND(",",W494,FIND(",",W494,FIND(",",W494)+1)+1)),
  IF(OR(ISERROR(VLOOKUP(LEFT(W494,FIND(",",W494)-1),MapTable!$A:$A,1,0)),ISERROR(VLOOKUP(TRIM(MID(W494,FIND(",",W494)+1,FIND(",",W494,FIND(",",W494)+1)-FIND(",",W494)-1)),MapTable!$A:$A,1,0)),ISERROR(VLOOKUP(TRIM(MID(W494,FIND(",",W494,FIND(",",W494)+1)+1,999)),MapTable!$A:$A,1,0))),"맵없음",
  ""),
IF(ISERROR(FIND(",",W494,FIND(",",W494,FIND(",",W494,FIND(",",W494)+1)+1)+1)),
  IF(OR(ISERROR(VLOOKUP(LEFT(W494,FIND(",",W494)-1),MapTable!$A:$A,1,0)),ISERROR(VLOOKUP(TRIM(MID(W494,FIND(",",W494)+1,FIND(",",W494,FIND(",",W494)+1)-FIND(",",W494)-1)),MapTable!$A:$A,1,0)),ISERROR(VLOOKUP(TRIM(MID(W494,FIND(",",W494,FIND(",",W494)+1)+1,FIND(",",W494,FIND(",",W494,FIND(",",W494)+1)+1)-FIND(",",W494,FIND(",",W494)+1)-1)),MapTable!$A:$A,1,0)),ISERROR(VLOOKUP(TRIM(MID(W494,FIND(",",W494,FIND(",",W494,FIND(",",W494)+1)+1)+1,999)),MapTable!$A:$A,1,0))),"맵없음",
  ""),
)))))</f>
        <v/>
      </c>
      <c r="AC494" t="str">
        <f>IF(ISBLANK(AB494),"",IF(ISERROR(VLOOKUP(AB494,[3]DropTable!$A:$A,1,0)),"드랍없음",""))</f>
        <v/>
      </c>
      <c r="AE494" t="str">
        <f>IF(ISBLANK(AD494),"",IF(ISERROR(VLOOKUP(AD494,[3]DropTable!$A:$A,1,0)),"드랍없음",""))</f>
        <v/>
      </c>
      <c r="AG494">
        <v>9.8000000000000007</v>
      </c>
      <c r="AH494">
        <v>1</v>
      </c>
    </row>
    <row r="495" spans="1:34" x14ac:dyDescent="0.3">
      <c r="A495">
        <v>10</v>
      </c>
      <c r="B495">
        <v>47</v>
      </c>
      <c r="C495">
        <f>IF(OR($L495=TRUE,$A495=0,MOD($A495,ChapterTable!$S$20)&lt;&gt;0),
MAX(0,INT(($B495+ChapterTable!$Q$26+VLOOKUP(SUBSTITUTE(C$1,"성장단계","")&amp;"단계오프셋",ChapterTable!$S:$T,2,0))/ChapterTable!$Q$23)),
MAX(0,INT(($B495+ChapterTable!$S$26+VLOOKUP(SUBSTITUTE(C$1,"성장단계","")&amp;"보스단계오프셋",ChapterTable!$S:$T,2,0))/ChapterTable!$S$23)))</f>
        <v>5</v>
      </c>
      <c r="D495">
        <f>IF(OR($L495=TRUE,$A495=0,MOD($A495,ChapterTable!$S$20)&lt;&gt;0),
MAX(0,INT(($B495+ChapterTable!$Q$26+VLOOKUP(SUBSTITUTE(D$1,"성장단계","")&amp;"단계오프셋",ChapterTable!$S:$T,2,0))/ChapterTable!$Q$23)),
MAX(0,INT(($B495+ChapterTable!$S$26+VLOOKUP(SUBSTITUTE(D$1,"성장단계","")&amp;"보스단계오프셋",ChapterTable!$S:$T,2,0))/ChapterTable!$S$23)))</f>
        <v>4</v>
      </c>
      <c r="E495" s="1">
        <f ca="1">IF(AND($A495=0,$B495=1),
    VLOOKUP(1,ChapterTable!$1:$1048576,MATCH("최종"&amp;SUBSTITUTE(SUBSTITUTE(E$1,"standard",""),"|Float",""),ChapterTable!$1:$1,0),0)*ChapterTable!$Q$17,
  IF(AND($A495=0,$B495=0),
    E496,
  IF($B495=0,
    VLOOKUP($A495,ChapterTable!$1:$1048576,MATCH("최종"&amp;SUBSTITUTE(SUBSTITUTE(E$1,"standard",""),"|Float",""),ChapterTable!$1:$1,0),0),
  IF($B495=1,
    IF($L495=FALSE,
      VLOOKUP($A495,ChapterTable!$1:$1048576,MATCH("최종"&amp;SUBSTITUTE(SUBSTITUTE(E$1,"standard",""),"|Float",""),ChapterTable!$1:$1,0),0),
      VLOOKUP($A495-ChapterTable!$Q$11,ChapterTable!$1:$1048576,MATCH("최종"&amp;SUBSTITUTE(SUBSTITUTE(E$1,"standard",""),"|Float",""),ChapterTable!$1:$1,0),0)*ChapterTable!$Q$14
    ),
  OFFSET(E495,-$B495+IF($L495,1,0),0)*
    (VLOOKUP(SUBSTITUTE(SUBSTITUTE(E$1,"standard",""),"|Float","")&amp;"인게임누적곱배수",ChapterTable!$S:$T,2,0)^C495
    +VLOOKUP(SUBSTITUTE(SUBSTITUTE(E$1,"standard",""),"|Float","")&amp;"인게임누적합배수",ChapterTable!$S:$T,2,0)*C495)
  )
  )
  )
)</f>
        <v>19029.462890625</v>
      </c>
      <c r="F495" s="1">
        <f ca="1">IF(AND($A495=0,$B495=1),
    VLOOKUP(1,ChapterTable!$1:$1048576,MATCH("최종"&amp;SUBSTITUTE(SUBSTITUTE(F$1,"standard",""),"|Float",""),ChapterTable!$1:$1,0),0)*ChapterTable!$Q$17,
  IF(AND($A495=0,$B495=0),
    F496,
  IF($B495=0,
    VLOOKUP($A495,ChapterTable!$1:$1048576,MATCH("최종"&amp;SUBSTITUTE(SUBSTITUTE(F$1,"standard",""),"|Float",""),ChapterTable!$1:$1,0),0),
  IF($B495=1,
    IF($L495=FALSE,
      VLOOKUP($A495,ChapterTable!$1:$1048576,MATCH("최종"&amp;SUBSTITUTE(SUBSTITUTE(F$1,"standard",""),"|Float",""),ChapterTable!$1:$1,0),0),
      VLOOKUP($A495-ChapterTable!$Q$11,ChapterTable!$1:$1048576,MATCH("최종"&amp;SUBSTITUTE(SUBSTITUTE(F$1,"standard",""),"|Float",""),ChapterTable!$1:$1,0),0)*ChapterTable!$Q$14
    ),
  OFFSET(F495,-$B495+IF($L495,1,0),0)*
    (VLOOKUP(SUBSTITUTE(SUBSTITUTE(F$1,"standard",""),"|Float","")&amp;"인게임누적곱배수",ChapterTable!$S:$T,2,0)^D495
    +VLOOKUP(SUBSTITUTE(SUBSTITUTE(F$1,"standard",""),"|Float","")&amp;"인게임누적합배수",ChapterTable!$S:$T,2,0)*D495)
  )
  )
  )
)</f>
        <v>6919.8046875</v>
      </c>
      <c r="G495" t="s">
        <v>76</v>
      </c>
      <c r="J495" t="str">
        <f>IF(ISBLANK(I495),"",
IFERROR(VLOOKUP(I495,[1]StringTable!$1:$1048576,MATCH([1]StringTable!$B$1,[1]StringTable!$1:$1,0),0),
IFERROR(VLOOKUP(I495,[1]InApkStringTable!$1:$1048576,MATCH([1]InApkStringTable!$B$1,[1]InApkStringTable!$1:$1,0),0),
"스트링없음")))</f>
        <v/>
      </c>
      <c r="L495" t="b">
        <v>0</v>
      </c>
      <c r="M495" t="s">
        <v>24</v>
      </c>
      <c r="N495" t="str">
        <f>IF(ISBLANK(M495),"",IF(ISERROR(VLOOKUP(M495,MapTable!$A:$A,1,0)),"맵없음",""))</f>
        <v/>
      </c>
      <c r="O495">
        <f t="shared" si="29"/>
        <v>5</v>
      </c>
      <c r="Q495">
        <f t="shared" si="30"/>
        <v>5</v>
      </c>
      <c r="R495" t="b">
        <f t="shared" ca="1" si="31"/>
        <v>0</v>
      </c>
      <c r="T495" t="b">
        <f t="shared" ca="1" si="32"/>
        <v>0</v>
      </c>
      <c r="V495" t="str">
        <f>IF(ISBLANK(U495),"",IF(ISERROR(VLOOKUP(U495,MapTable!$A:$A,1,0)),"맵없음",""))</f>
        <v/>
      </c>
      <c r="X495" t="str">
        <f>IF(ISBLANK(W495),"",
IF(ISERROR(FIND(",",W495)),
  IF(ISERROR(VLOOKUP(W495,MapTable!$A:$A,1,0)),"맵없음",
  ""),
IF(ISERROR(FIND(",",W495,FIND(",",W495)+1)),
  IF(OR(ISERROR(VLOOKUP(LEFT(W495,FIND(",",W495)-1),MapTable!$A:$A,1,0)),ISERROR(VLOOKUP(TRIM(MID(W495,FIND(",",W495)+1,999)),MapTable!$A:$A,1,0))),"맵없음",
  ""),
IF(ISERROR(FIND(",",W495,FIND(",",W495,FIND(",",W495)+1)+1)),
  IF(OR(ISERROR(VLOOKUP(LEFT(W495,FIND(",",W495)-1),MapTable!$A:$A,1,0)),ISERROR(VLOOKUP(TRIM(MID(W495,FIND(",",W495)+1,FIND(",",W495,FIND(",",W495)+1)-FIND(",",W495)-1)),MapTable!$A:$A,1,0)),ISERROR(VLOOKUP(TRIM(MID(W495,FIND(",",W495,FIND(",",W495)+1)+1,999)),MapTable!$A:$A,1,0))),"맵없음",
  ""),
IF(ISERROR(FIND(",",W495,FIND(",",W495,FIND(",",W495,FIND(",",W495)+1)+1)+1)),
  IF(OR(ISERROR(VLOOKUP(LEFT(W495,FIND(",",W495)-1),MapTable!$A:$A,1,0)),ISERROR(VLOOKUP(TRIM(MID(W495,FIND(",",W495)+1,FIND(",",W495,FIND(",",W495)+1)-FIND(",",W495)-1)),MapTable!$A:$A,1,0)),ISERROR(VLOOKUP(TRIM(MID(W495,FIND(",",W495,FIND(",",W495)+1)+1,FIND(",",W495,FIND(",",W495,FIND(",",W495)+1)+1)-FIND(",",W495,FIND(",",W495)+1)-1)),MapTable!$A:$A,1,0)),ISERROR(VLOOKUP(TRIM(MID(W495,FIND(",",W495,FIND(",",W495,FIND(",",W495)+1)+1)+1,999)),MapTable!$A:$A,1,0))),"맵없음",
  ""),
)))))</f>
        <v/>
      </c>
      <c r="AC495" t="str">
        <f>IF(ISBLANK(AB495),"",IF(ISERROR(VLOOKUP(AB495,[3]DropTable!$A:$A,1,0)),"드랍없음",""))</f>
        <v/>
      </c>
      <c r="AE495" t="str">
        <f>IF(ISBLANK(AD495),"",IF(ISERROR(VLOOKUP(AD495,[3]DropTable!$A:$A,1,0)),"드랍없음",""))</f>
        <v/>
      </c>
      <c r="AG495">
        <v>9.8000000000000007</v>
      </c>
      <c r="AH495">
        <v>1</v>
      </c>
    </row>
    <row r="496" spans="1:34" x14ac:dyDescent="0.3">
      <c r="A496">
        <v>10</v>
      </c>
      <c r="B496">
        <v>48</v>
      </c>
      <c r="C496">
        <f>IF(OR($L496=TRUE,$A496=0,MOD($A496,ChapterTable!$S$20)&lt;&gt;0),
MAX(0,INT(($B496+ChapterTable!$Q$26+VLOOKUP(SUBSTITUTE(C$1,"성장단계","")&amp;"단계오프셋",ChapterTable!$S:$T,2,0))/ChapterTable!$Q$23)),
MAX(0,INT(($B496+ChapterTable!$S$26+VLOOKUP(SUBSTITUTE(C$1,"성장단계","")&amp;"보스단계오프셋",ChapterTable!$S:$T,2,0))/ChapterTable!$S$23)))</f>
        <v>5</v>
      </c>
      <c r="D496">
        <f>IF(OR($L496=TRUE,$A496=0,MOD($A496,ChapterTable!$S$20)&lt;&gt;0),
MAX(0,INT(($B496+ChapterTable!$Q$26+VLOOKUP(SUBSTITUTE(D$1,"성장단계","")&amp;"단계오프셋",ChapterTable!$S:$T,2,0))/ChapterTable!$Q$23)),
MAX(0,INT(($B496+ChapterTable!$S$26+VLOOKUP(SUBSTITUTE(D$1,"성장단계","")&amp;"보스단계오프셋",ChapterTable!$S:$T,2,0))/ChapterTable!$S$23)))</f>
        <v>4</v>
      </c>
      <c r="E496" s="1">
        <f ca="1">IF(AND($A496=0,$B496=1),
    VLOOKUP(1,ChapterTable!$1:$1048576,MATCH("최종"&amp;SUBSTITUTE(SUBSTITUTE(E$1,"standard",""),"|Float",""),ChapterTable!$1:$1,0),0)*ChapterTable!$Q$17,
  IF(AND($A496=0,$B496=0),
    E497,
  IF($B496=0,
    VLOOKUP($A496,ChapterTable!$1:$1048576,MATCH("최종"&amp;SUBSTITUTE(SUBSTITUTE(E$1,"standard",""),"|Float",""),ChapterTable!$1:$1,0),0),
  IF($B496=1,
    IF($L496=FALSE,
      VLOOKUP($A496,ChapterTable!$1:$1048576,MATCH("최종"&amp;SUBSTITUTE(SUBSTITUTE(E$1,"standard",""),"|Float",""),ChapterTable!$1:$1,0),0),
      VLOOKUP($A496-ChapterTable!$Q$11,ChapterTable!$1:$1048576,MATCH("최종"&amp;SUBSTITUTE(SUBSTITUTE(E$1,"standard",""),"|Float",""),ChapterTable!$1:$1,0),0)*ChapterTable!$Q$14
    ),
  OFFSET(E496,-$B496+IF($L496,1,0),0)*
    (VLOOKUP(SUBSTITUTE(SUBSTITUTE(E$1,"standard",""),"|Float","")&amp;"인게임누적곱배수",ChapterTable!$S:$T,2,0)^C496
    +VLOOKUP(SUBSTITUTE(SUBSTITUTE(E$1,"standard",""),"|Float","")&amp;"인게임누적합배수",ChapterTable!$S:$T,2,0)*C496)
  )
  )
  )
)</f>
        <v>19029.462890625</v>
      </c>
      <c r="F496" s="1">
        <f ca="1">IF(AND($A496=0,$B496=1),
    VLOOKUP(1,ChapterTable!$1:$1048576,MATCH("최종"&amp;SUBSTITUTE(SUBSTITUTE(F$1,"standard",""),"|Float",""),ChapterTable!$1:$1,0),0)*ChapterTable!$Q$17,
  IF(AND($A496=0,$B496=0),
    F497,
  IF($B496=0,
    VLOOKUP($A496,ChapterTable!$1:$1048576,MATCH("최종"&amp;SUBSTITUTE(SUBSTITUTE(F$1,"standard",""),"|Float",""),ChapterTable!$1:$1,0),0),
  IF($B496=1,
    IF($L496=FALSE,
      VLOOKUP($A496,ChapterTable!$1:$1048576,MATCH("최종"&amp;SUBSTITUTE(SUBSTITUTE(F$1,"standard",""),"|Float",""),ChapterTable!$1:$1,0),0),
      VLOOKUP($A496-ChapterTable!$Q$11,ChapterTable!$1:$1048576,MATCH("최종"&amp;SUBSTITUTE(SUBSTITUTE(F$1,"standard",""),"|Float",""),ChapterTable!$1:$1,0),0)*ChapterTable!$Q$14
    ),
  OFFSET(F496,-$B496+IF($L496,1,0),0)*
    (VLOOKUP(SUBSTITUTE(SUBSTITUTE(F$1,"standard",""),"|Float","")&amp;"인게임누적곱배수",ChapterTable!$S:$T,2,0)^D496
    +VLOOKUP(SUBSTITUTE(SUBSTITUTE(F$1,"standard",""),"|Float","")&amp;"인게임누적합배수",ChapterTable!$S:$T,2,0)*D496)
  )
  )
  )
)</f>
        <v>6919.8046875</v>
      </c>
      <c r="G496" t="s">
        <v>76</v>
      </c>
      <c r="J496" t="str">
        <f>IF(ISBLANK(I496),"",
IFERROR(VLOOKUP(I496,[1]StringTable!$1:$1048576,MATCH([1]StringTable!$B$1,[1]StringTable!$1:$1,0),0),
IFERROR(VLOOKUP(I496,[1]InApkStringTable!$1:$1048576,MATCH([1]InApkStringTable!$B$1,[1]InApkStringTable!$1:$1,0),0),
"스트링없음")))</f>
        <v/>
      </c>
      <c r="L496" t="b">
        <v>0</v>
      </c>
      <c r="M496" t="s">
        <v>24</v>
      </c>
      <c r="N496" t="str">
        <f>IF(ISBLANK(M496),"",IF(ISERROR(VLOOKUP(M496,MapTable!$A:$A,1,0)),"맵없음",""))</f>
        <v/>
      </c>
      <c r="O496">
        <f t="shared" si="29"/>
        <v>5</v>
      </c>
      <c r="Q496">
        <f t="shared" si="30"/>
        <v>5</v>
      </c>
      <c r="R496" t="b">
        <f t="shared" ca="1" si="31"/>
        <v>0</v>
      </c>
      <c r="T496" t="b">
        <f t="shared" ca="1" si="32"/>
        <v>0</v>
      </c>
      <c r="V496" t="str">
        <f>IF(ISBLANK(U496),"",IF(ISERROR(VLOOKUP(U496,MapTable!$A:$A,1,0)),"맵없음",""))</f>
        <v/>
      </c>
      <c r="X496" t="str">
        <f>IF(ISBLANK(W496),"",
IF(ISERROR(FIND(",",W496)),
  IF(ISERROR(VLOOKUP(W496,MapTable!$A:$A,1,0)),"맵없음",
  ""),
IF(ISERROR(FIND(",",W496,FIND(",",W496)+1)),
  IF(OR(ISERROR(VLOOKUP(LEFT(W496,FIND(",",W496)-1),MapTable!$A:$A,1,0)),ISERROR(VLOOKUP(TRIM(MID(W496,FIND(",",W496)+1,999)),MapTable!$A:$A,1,0))),"맵없음",
  ""),
IF(ISERROR(FIND(",",W496,FIND(",",W496,FIND(",",W496)+1)+1)),
  IF(OR(ISERROR(VLOOKUP(LEFT(W496,FIND(",",W496)-1),MapTable!$A:$A,1,0)),ISERROR(VLOOKUP(TRIM(MID(W496,FIND(",",W496)+1,FIND(",",W496,FIND(",",W496)+1)-FIND(",",W496)-1)),MapTable!$A:$A,1,0)),ISERROR(VLOOKUP(TRIM(MID(W496,FIND(",",W496,FIND(",",W496)+1)+1,999)),MapTable!$A:$A,1,0))),"맵없음",
  ""),
IF(ISERROR(FIND(",",W496,FIND(",",W496,FIND(",",W496,FIND(",",W496)+1)+1)+1)),
  IF(OR(ISERROR(VLOOKUP(LEFT(W496,FIND(",",W496)-1),MapTable!$A:$A,1,0)),ISERROR(VLOOKUP(TRIM(MID(W496,FIND(",",W496)+1,FIND(",",W496,FIND(",",W496)+1)-FIND(",",W496)-1)),MapTable!$A:$A,1,0)),ISERROR(VLOOKUP(TRIM(MID(W496,FIND(",",W496,FIND(",",W496)+1)+1,FIND(",",W496,FIND(",",W496,FIND(",",W496)+1)+1)-FIND(",",W496,FIND(",",W496)+1)-1)),MapTable!$A:$A,1,0)),ISERROR(VLOOKUP(TRIM(MID(W496,FIND(",",W496,FIND(",",W496,FIND(",",W496)+1)+1)+1,999)),MapTable!$A:$A,1,0))),"맵없음",
  ""),
)))))</f>
        <v/>
      </c>
      <c r="AC496" t="str">
        <f>IF(ISBLANK(AB496),"",IF(ISERROR(VLOOKUP(AB496,[3]DropTable!$A:$A,1,0)),"드랍없음",""))</f>
        <v/>
      </c>
      <c r="AE496" t="str">
        <f>IF(ISBLANK(AD496),"",IF(ISERROR(VLOOKUP(AD496,[3]DropTable!$A:$A,1,0)),"드랍없음",""))</f>
        <v/>
      </c>
      <c r="AG496">
        <v>9.8000000000000007</v>
      </c>
      <c r="AH496">
        <v>1</v>
      </c>
    </row>
    <row r="497" spans="1:34" x14ac:dyDescent="0.3">
      <c r="A497">
        <v>10</v>
      </c>
      <c r="B497">
        <v>49</v>
      </c>
      <c r="C497">
        <f>IF(OR($L497=TRUE,$A497=0,MOD($A497,ChapterTable!$S$20)&lt;&gt;0),
MAX(0,INT(($B497+ChapterTable!$Q$26+VLOOKUP(SUBSTITUTE(C$1,"성장단계","")&amp;"단계오프셋",ChapterTable!$S:$T,2,0))/ChapterTable!$Q$23)),
MAX(0,INT(($B497+ChapterTable!$S$26+VLOOKUP(SUBSTITUTE(C$1,"성장단계","")&amp;"보스단계오프셋",ChapterTable!$S:$T,2,0))/ChapterTable!$S$23)))</f>
        <v>5</v>
      </c>
      <c r="D497">
        <f>IF(OR($L497=TRUE,$A497=0,MOD($A497,ChapterTable!$S$20)&lt;&gt;0),
MAX(0,INT(($B497+ChapterTable!$Q$26+VLOOKUP(SUBSTITUTE(D$1,"성장단계","")&amp;"단계오프셋",ChapterTable!$S:$T,2,0))/ChapterTable!$Q$23)),
MAX(0,INT(($B497+ChapterTable!$S$26+VLOOKUP(SUBSTITUTE(D$1,"성장단계","")&amp;"보스단계오프셋",ChapterTable!$S:$T,2,0))/ChapterTable!$S$23)))</f>
        <v>4</v>
      </c>
      <c r="E497" s="1">
        <f ca="1">IF(AND($A497=0,$B497=1),
    VLOOKUP(1,ChapterTable!$1:$1048576,MATCH("최종"&amp;SUBSTITUTE(SUBSTITUTE(E$1,"standard",""),"|Float",""),ChapterTable!$1:$1,0),0)*ChapterTable!$Q$17,
  IF(AND($A497=0,$B497=0),
    E498,
  IF($B497=0,
    VLOOKUP($A497,ChapterTable!$1:$1048576,MATCH("최종"&amp;SUBSTITUTE(SUBSTITUTE(E$1,"standard",""),"|Float",""),ChapterTable!$1:$1,0),0),
  IF($B497=1,
    IF($L497=FALSE,
      VLOOKUP($A497,ChapterTable!$1:$1048576,MATCH("최종"&amp;SUBSTITUTE(SUBSTITUTE(E$1,"standard",""),"|Float",""),ChapterTable!$1:$1,0),0),
      VLOOKUP($A497-ChapterTable!$Q$11,ChapterTable!$1:$1048576,MATCH("최종"&amp;SUBSTITUTE(SUBSTITUTE(E$1,"standard",""),"|Float",""),ChapterTable!$1:$1,0),0)*ChapterTable!$Q$14
    ),
  OFFSET(E497,-$B497+IF($L497,1,0),0)*
    (VLOOKUP(SUBSTITUTE(SUBSTITUTE(E$1,"standard",""),"|Float","")&amp;"인게임누적곱배수",ChapterTable!$S:$T,2,0)^C497
    +VLOOKUP(SUBSTITUTE(SUBSTITUTE(E$1,"standard",""),"|Float","")&amp;"인게임누적합배수",ChapterTable!$S:$T,2,0)*C497)
  )
  )
  )
)</f>
        <v>19029.462890625</v>
      </c>
      <c r="F497" s="1">
        <f ca="1">IF(AND($A497=0,$B497=1),
    VLOOKUP(1,ChapterTable!$1:$1048576,MATCH("최종"&amp;SUBSTITUTE(SUBSTITUTE(F$1,"standard",""),"|Float",""),ChapterTable!$1:$1,0),0)*ChapterTable!$Q$17,
  IF(AND($A497=0,$B497=0),
    F498,
  IF($B497=0,
    VLOOKUP($A497,ChapterTable!$1:$1048576,MATCH("최종"&amp;SUBSTITUTE(SUBSTITUTE(F$1,"standard",""),"|Float",""),ChapterTable!$1:$1,0),0),
  IF($B497=1,
    IF($L497=FALSE,
      VLOOKUP($A497,ChapterTable!$1:$1048576,MATCH("최종"&amp;SUBSTITUTE(SUBSTITUTE(F$1,"standard",""),"|Float",""),ChapterTable!$1:$1,0),0),
      VLOOKUP($A497-ChapterTable!$Q$11,ChapterTable!$1:$1048576,MATCH("최종"&amp;SUBSTITUTE(SUBSTITUTE(F$1,"standard",""),"|Float",""),ChapterTable!$1:$1,0),0)*ChapterTable!$Q$14
    ),
  OFFSET(F497,-$B497+IF($L497,1,0),0)*
    (VLOOKUP(SUBSTITUTE(SUBSTITUTE(F$1,"standard",""),"|Float","")&amp;"인게임누적곱배수",ChapterTable!$S:$T,2,0)^D497
    +VLOOKUP(SUBSTITUTE(SUBSTITUTE(F$1,"standard",""),"|Float","")&amp;"인게임누적합배수",ChapterTable!$S:$T,2,0)*D497)
  )
  )
  )
)</f>
        <v>6919.8046875</v>
      </c>
      <c r="G497" t="s">
        <v>76</v>
      </c>
      <c r="J497" t="str">
        <f>IF(ISBLANK(I497),"",
IFERROR(VLOOKUP(I497,[1]StringTable!$1:$1048576,MATCH([1]StringTable!$B$1,[1]StringTable!$1:$1,0),0),
IFERROR(VLOOKUP(I497,[1]InApkStringTable!$1:$1048576,MATCH([1]InApkStringTable!$B$1,[1]InApkStringTable!$1:$1,0),0),
"스트링없음")))</f>
        <v/>
      </c>
      <c r="L497" t="b">
        <v>0</v>
      </c>
      <c r="M497" t="s">
        <v>24</v>
      </c>
      <c r="N497" t="str">
        <f>IF(ISBLANK(M497),"",IF(ISERROR(VLOOKUP(M497,MapTable!$A:$A,1,0)),"맵없음",""))</f>
        <v/>
      </c>
      <c r="O497">
        <f t="shared" si="29"/>
        <v>95</v>
      </c>
      <c r="Q497">
        <f t="shared" si="30"/>
        <v>95</v>
      </c>
      <c r="R497" t="b">
        <f t="shared" ca="1" si="31"/>
        <v>1</v>
      </c>
      <c r="T497" t="b">
        <f t="shared" ca="1" si="32"/>
        <v>1</v>
      </c>
      <c r="V497" t="str">
        <f>IF(ISBLANK(U497),"",IF(ISERROR(VLOOKUP(U497,MapTable!$A:$A,1,0)),"맵없음",""))</f>
        <v/>
      </c>
      <c r="X497" t="str">
        <f>IF(ISBLANK(W497),"",
IF(ISERROR(FIND(",",W497)),
  IF(ISERROR(VLOOKUP(W497,MapTable!$A:$A,1,0)),"맵없음",
  ""),
IF(ISERROR(FIND(",",W497,FIND(",",W497)+1)),
  IF(OR(ISERROR(VLOOKUP(LEFT(W497,FIND(",",W497)-1),MapTable!$A:$A,1,0)),ISERROR(VLOOKUP(TRIM(MID(W497,FIND(",",W497)+1,999)),MapTable!$A:$A,1,0))),"맵없음",
  ""),
IF(ISERROR(FIND(",",W497,FIND(",",W497,FIND(",",W497)+1)+1)),
  IF(OR(ISERROR(VLOOKUP(LEFT(W497,FIND(",",W497)-1),MapTable!$A:$A,1,0)),ISERROR(VLOOKUP(TRIM(MID(W497,FIND(",",W497)+1,FIND(",",W497,FIND(",",W497)+1)-FIND(",",W497)-1)),MapTable!$A:$A,1,0)),ISERROR(VLOOKUP(TRIM(MID(W497,FIND(",",W497,FIND(",",W497)+1)+1,999)),MapTable!$A:$A,1,0))),"맵없음",
  ""),
IF(ISERROR(FIND(",",W497,FIND(",",W497,FIND(",",W497,FIND(",",W497)+1)+1)+1)),
  IF(OR(ISERROR(VLOOKUP(LEFT(W497,FIND(",",W497)-1),MapTable!$A:$A,1,0)),ISERROR(VLOOKUP(TRIM(MID(W497,FIND(",",W497)+1,FIND(",",W497,FIND(",",W497)+1)-FIND(",",W497)-1)),MapTable!$A:$A,1,0)),ISERROR(VLOOKUP(TRIM(MID(W497,FIND(",",W497,FIND(",",W497)+1)+1,FIND(",",W497,FIND(",",W497,FIND(",",W497)+1)+1)-FIND(",",W497,FIND(",",W497)+1)-1)),MapTable!$A:$A,1,0)),ISERROR(VLOOKUP(TRIM(MID(W497,FIND(",",W497,FIND(",",W497,FIND(",",W497)+1)+1)+1,999)),MapTable!$A:$A,1,0))),"맵없음",
  ""),
)))))</f>
        <v/>
      </c>
      <c r="AC497" t="str">
        <f>IF(ISBLANK(AB497),"",IF(ISERROR(VLOOKUP(AB497,[3]DropTable!$A:$A,1,0)),"드랍없음",""))</f>
        <v/>
      </c>
      <c r="AE497" t="str">
        <f>IF(ISBLANK(AD497),"",IF(ISERROR(VLOOKUP(AD497,[3]DropTable!$A:$A,1,0)),"드랍없음",""))</f>
        <v/>
      </c>
      <c r="AG497">
        <v>9.8000000000000007</v>
      </c>
      <c r="AH497">
        <v>1</v>
      </c>
    </row>
    <row r="498" spans="1:34" x14ac:dyDescent="0.3">
      <c r="A498">
        <v>10</v>
      </c>
      <c r="B498">
        <v>50</v>
      </c>
      <c r="C498">
        <f>IF(OR($L498=TRUE,$A498=0,MOD($A498,ChapterTable!$S$20)&lt;&gt;0),
MAX(0,INT(($B498+ChapterTable!$Q$26+VLOOKUP(SUBSTITUTE(C$1,"성장단계","")&amp;"단계오프셋",ChapterTable!$S:$T,2,0))/ChapterTable!$Q$23)),
MAX(0,INT(($B498+ChapterTable!$S$26+VLOOKUP(SUBSTITUTE(C$1,"성장단계","")&amp;"보스단계오프셋",ChapterTable!$S:$T,2,0))/ChapterTable!$S$23)))</f>
        <v>5</v>
      </c>
      <c r="D498">
        <f>IF(OR($L498=TRUE,$A498=0,MOD($A498,ChapterTable!$S$20)&lt;&gt;0),
MAX(0,INT(($B498+ChapterTable!$Q$26+VLOOKUP(SUBSTITUTE(D$1,"성장단계","")&amp;"단계오프셋",ChapterTable!$S:$T,2,0))/ChapterTable!$Q$23)),
MAX(0,INT(($B498+ChapterTable!$S$26+VLOOKUP(SUBSTITUTE(D$1,"성장단계","")&amp;"보스단계오프셋",ChapterTable!$S:$T,2,0))/ChapterTable!$S$23)))</f>
        <v>4</v>
      </c>
      <c r="E498" s="1">
        <f ca="1">IF(AND($A498=0,$B498=1),
    VLOOKUP(1,ChapterTable!$1:$1048576,MATCH("최종"&amp;SUBSTITUTE(SUBSTITUTE(E$1,"standard",""),"|Float",""),ChapterTable!$1:$1,0),0)*ChapterTable!$Q$17,
  IF(AND($A498=0,$B498=0),
    E499,
  IF($B498=0,
    VLOOKUP($A498,ChapterTable!$1:$1048576,MATCH("최종"&amp;SUBSTITUTE(SUBSTITUTE(E$1,"standard",""),"|Float",""),ChapterTable!$1:$1,0),0),
  IF($B498=1,
    IF($L498=FALSE,
      VLOOKUP($A498,ChapterTable!$1:$1048576,MATCH("최종"&amp;SUBSTITUTE(SUBSTITUTE(E$1,"standard",""),"|Float",""),ChapterTable!$1:$1,0),0),
      VLOOKUP($A498-ChapterTable!$Q$11,ChapterTable!$1:$1048576,MATCH("최종"&amp;SUBSTITUTE(SUBSTITUTE(E$1,"standard",""),"|Float",""),ChapterTable!$1:$1,0),0)*ChapterTable!$Q$14
    ),
  OFFSET(E498,-$B498+IF($L498,1,0),0)*
    (VLOOKUP(SUBSTITUTE(SUBSTITUTE(E$1,"standard",""),"|Float","")&amp;"인게임누적곱배수",ChapterTable!$S:$T,2,0)^C498
    +VLOOKUP(SUBSTITUTE(SUBSTITUTE(E$1,"standard",""),"|Float","")&amp;"인게임누적합배수",ChapterTable!$S:$T,2,0)*C498)
  )
  )
  )
)</f>
        <v>19029.462890625</v>
      </c>
      <c r="F498" s="1">
        <f ca="1">IF(AND($A498=0,$B498=1),
    VLOOKUP(1,ChapterTable!$1:$1048576,MATCH("최종"&amp;SUBSTITUTE(SUBSTITUTE(F$1,"standard",""),"|Float",""),ChapterTable!$1:$1,0),0)*ChapterTable!$Q$17,
  IF(AND($A498=0,$B498=0),
    F499,
  IF($B498=0,
    VLOOKUP($A498,ChapterTable!$1:$1048576,MATCH("최종"&amp;SUBSTITUTE(SUBSTITUTE(F$1,"standard",""),"|Float",""),ChapterTable!$1:$1,0),0),
  IF($B498=1,
    IF($L498=FALSE,
      VLOOKUP($A498,ChapterTable!$1:$1048576,MATCH("최종"&amp;SUBSTITUTE(SUBSTITUTE(F$1,"standard",""),"|Float",""),ChapterTable!$1:$1,0),0),
      VLOOKUP($A498-ChapterTable!$Q$11,ChapterTable!$1:$1048576,MATCH("최종"&amp;SUBSTITUTE(SUBSTITUTE(F$1,"standard",""),"|Float",""),ChapterTable!$1:$1,0),0)*ChapterTable!$Q$14
    ),
  OFFSET(F498,-$B498+IF($L498,1,0),0)*
    (VLOOKUP(SUBSTITUTE(SUBSTITUTE(F$1,"standard",""),"|Float","")&amp;"인게임누적곱배수",ChapterTable!$S:$T,2,0)^D498
    +VLOOKUP(SUBSTITUTE(SUBSTITUTE(F$1,"standard",""),"|Float","")&amp;"인게임누적합배수",ChapterTable!$S:$T,2,0)*D498)
  )
  )
  )
)</f>
        <v>6919.8046875</v>
      </c>
      <c r="G498" t="s">
        <v>76</v>
      </c>
      <c r="J498" t="str">
        <f>IF(ISBLANK(I498),"",
IFERROR(VLOOKUP(I498,[1]StringTable!$1:$1048576,MATCH([1]StringTable!$B$1,[1]StringTable!$1:$1,0),0),
IFERROR(VLOOKUP(I498,[1]InApkStringTable!$1:$1048576,MATCH([1]InApkStringTable!$B$1,[1]InApkStringTable!$1:$1,0),0),
"스트링없음")))</f>
        <v/>
      </c>
      <c r="L498" t="b">
        <v>0</v>
      </c>
      <c r="M498" t="s">
        <v>24</v>
      </c>
      <c r="N498" t="str">
        <f>IF(ISBLANK(M498),"",IF(ISERROR(VLOOKUP(M498,MapTable!$A:$A,1,0)),"맵없음",""))</f>
        <v/>
      </c>
      <c r="O498">
        <f t="shared" si="29"/>
        <v>21</v>
      </c>
      <c r="Q498">
        <f t="shared" si="30"/>
        <v>21</v>
      </c>
      <c r="R498" t="b">
        <f t="shared" ca="1" si="31"/>
        <v>0</v>
      </c>
      <c r="T498" t="b">
        <f t="shared" ca="1" si="32"/>
        <v>0</v>
      </c>
      <c r="V498" t="str">
        <f>IF(ISBLANK(U498),"",IF(ISERROR(VLOOKUP(U498,MapTable!$A:$A,1,0)),"맵없음",""))</f>
        <v/>
      </c>
      <c r="X498" t="str">
        <f>IF(ISBLANK(W498),"",
IF(ISERROR(FIND(",",W498)),
  IF(ISERROR(VLOOKUP(W498,MapTable!$A:$A,1,0)),"맵없음",
  ""),
IF(ISERROR(FIND(",",W498,FIND(",",W498)+1)),
  IF(OR(ISERROR(VLOOKUP(LEFT(W498,FIND(",",W498)-1),MapTable!$A:$A,1,0)),ISERROR(VLOOKUP(TRIM(MID(W498,FIND(",",W498)+1,999)),MapTable!$A:$A,1,0))),"맵없음",
  ""),
IF(ISERROR(FIND(",",W498,FIND(",",W498,FIND(",",W498)+1)+1)),
  IF(OR(ISERROR(VLOOKUP(LEFT(W498,FIND(",",W498)-1),MapTable!$A:$A,1,0)),ISERROR(VLOOKUP(TRIM(MID(W498,FIND(",",W498)+1,FIND(",",W498,FIND(",",W498)+1)-FIND(",",W498)-1)),MapTable!$A:$A,1,0)),ISERROR(VLOOKUP(TRIM(MID(W498,FIND(",",W498,FIND(",",W498)+1)+1,999)),MapTable!$A:$A,1,0))),"맵없음",
  ""),
IF(ISERROR(FIND(",",W498,FIND(",",W498,FIND(",",W498,FIND(",",W498)+1)+1)+1)),
  IF(OR(ISERROR(VLOOKUP(LEFT(W498,FIND(",",W498)-1),MapTable!$A:$A,1,0)),ISERROR(VLOOKUP(TRIM(MID(W498,FIND(",",W498)+1,FIND(",",W498,FIND(",",W498)+1)-FIND(",",W498)-1)),MapTable!$A:$A,1,0)),ISERROR(VLOOKUP(TRIM(MID(W498,FIND(",",W498,FIND(",",W498)+1)+1,FIND(",",W498,FIND(",",W498,FIND(",",W498)+1)+1)-FIND(",",W498,FIND(",",W498)+1)-1)),MapTable!$A:$A,1,0)),ISERROR(VLOOKUP(TRIM(MID(W498,FIND(",",W498,FIND(",",W498,FIND(",",W498)+1)+1)+1,999)),MapTable!$A:$A,1,0))),"맵없음",
  ""),
)))))</f>
        <v/>
      </c>
      <c r="AC498" t="str">
        <f>IF(ISBLANK(AB498),"",IF(ISERROR(VLOOKUP(AB498,[3]DropTable!$A:$A,1,0)),"드랍없음",""))</f>
        <v/>
      </c>
      <c r="AE498" t="str">
        <f>IF(ISBLANK(AD498),"",IF(ISERROR(VLOOKUP(AD498,[3]DropTable!$A:$A,1,0)),"드랍없음",""))</f>
        <v/>
      </c>
      <c r="AG498">
        <v>9.8000000000000007</v>
      </c>
      <c r="AH498">
        <v>1</v>
      </c>
    </row>
    <row r="499" spans="1:34" x14ac:dyDescent="0.3">
      <c r="A499">
        <v>11</v>
      </c>
      <c r="B499">
        <v>0</v>
      </c>
      <c r="C499">
        <f>IF(OR($L499=TRUE,$A499=0,MOD($A499,ChapterTable!$S$20)&lt;&gt;0),
MAX(0,INT(($B499+ChapterTable!$Q$26+VLOOKUP(SUBSTITUTE(C$1,"성장단계","")&amp;"단계오프셋",ChapterTable!$S:$T,2,0))/ChapterTable!$Q$23)),
MAX(0,INT(($B499+ChapterTable!$S$26+VLOOKUP(SUBSTITUTE(C$1,"성장단계","")&amp;"보스단계오프셋",ChapterTable!$S:$T,2,0))/ChapterTable!$S$23)))</f>
        <v>0</v>
      </c>
      <c r="D499">
        <f>IF(OR($L499=TRUE,$A499=0,MOD($A499,ChapterTable!$S$20)&lt;&gt;0),
MAX(0,INT(($B499+ChapterTable!$Q$26+VLOOKUP(SUBSTITUTE(D$1,"성장단계","")&amp;"단계오프셋",ChapterTable!$S:$T,2,0))/ChapterTable!$Q$23)),
MAX(0,INT(($B499+ChapterTable!$S$26+VLOOKUP(SUBSTITUTE(D$1,"성장단계","")&amp;"보스단계오프셋",ChapterTable!$S:$T,2,0))/ChapterTable!$S$23)))</f>
        <v>0</v>
      </c>
      <c r="E499" s="1">
        <f ca="1">IF(AND($A499=0,$B499=1),
    VLOOKUP(1,ChapterTable!$1:$1048576,MATCH("최종"&amp;SUBSTITUTE(SUBSTITUTE(E$1,"standard",""),"|Float",""),ChapterTable!$1:$1,0),0)*ChapterTable!$Q$17,
  IF(AND($A499=0,$B499=0),
    E500,
  IF($B499=0,
    VLOOKUP($A499,ChapterTable!$1:$1048576,MATCH("최종"&amp;SUBSTITUTE(SUBSTITUTE(E$1,"standard",""),"|Float",""),ChapterTable!$1:$1,0),0),
  IF($B499=1,
    IF($L499=FALSE,
      VLOOKUP($A499,ChapterTable!$1:$1048576,MATCH("최종"&amp;SUBSTITUTE(SUBSTITUTE(E$1,"standard",""),"|Float",""),ChapterTable!$1:$1,0),0),
      VLOOKUP($A499-ChapterTable!$Q$11,ChapterTable!$1:$1048576,MATCH("최종"&amp;SUBSTITUTE(SUBSTITUTE(E$1,"standard",""),"|Float",""),ChapterTable!$1:$1,0),0)*ChapterTable!$Q$14
    ),
  OFFSET(E499,-$B499+IF($L499,1,0),0)*
    (VLOOKUP(SUBSTITUTE(SUBSTITUTE(E$1,"standard",""),"|Float","")&amp;"인게임누적곱배수",ChapterTable!$S:$T,2,0)^C499
    +VLOOKUP(SUBSTITUTE(SUBSTITUTE(E$1,"standard",""),"|Float","")&amp;"인게임누적합배수",ChapterTable!$S:$T,2,0)*C499)
  )
  )
  )
)</f>
        <v>10379.70703125</v>
      </c>
      <c r="F499" s="1">
        <f ca="1">IF(AND($A499=0,$B499=1),
    VLOOKUP(1,ChapterTable!$1:$1048576,MATCH("최종"&amp;SUBSTITUTE(SUBSTITUTE(F$1,"standard",""),"|Float",""),ChapterTable!$1:$1,0),0)*ChapterTable!$Q$17,
  IF(AND($A499=0,$B499=0),
    F500,
  IF($B499=0,
    VLOOKUP($A499,ChapterTable!$1:$1048576,MATCH("최종"&amp;SUBSTITUTE(SUBSTITUTE(F$1,"standard",""),"|Float",""),ChapterTable!$1:$1,0),0),
  IF($B499=1,
    IF($L499=FALSE,
      VLOOKUP($A499,ChapterTable!$1:$1048576,MATCH("최종"&amp;SUBSTITUTE(SUBSTITUTE(F$1,"standard",""),"|Float",""),ChapterTable!$1:$1,0),0),
      VLOOKUP($A499-ChapterTable!$Q$11,ChapterTable!$1:$1048576,MATCH("최종"&amp;SUBSTITUTE(SUBSTITUTE(F$1,"standard",""),"|Float",""),ChapterTable!$1:$1,0),0)*ChapterTable!$Q$14
    ),
  OFFSET(F499,-$B499+IF($L499,1,0),0)*
    (VLOOKUP(SUBSTITUTE(SUBSTITUTE(F$1,"standard",""),"|Float","")&amp;"인게임누적곱배수",ChapterTable!$S:$T,2,0)^D499
    +VLOOKUP(SUBSTITUTE(SUBSTITUTE(F$1,"standard",""),"|Float","")&amp;"인게임누적합배수",ChapterTable!$S:$T,2,0)*D499)
  )
  )
  )
)</f>
        <v>5766.50390625</v>
      </c>
      <c r="G499" t="s">
        <v>76</v>
      </c>
      <c r="J499" t="str">
        <f>IF(ISBLANK(I499),"",
IFERROR(VLOOKUP(I499,[1]StringTable!$1:$1048576,MATCH([1]StringTable!$B$1,[1]StringTable!$1:$1,0),0),
IFERROR(VLOOKUP(I499,[1]InApkStringTable!$1:$1048576,MATCH([1]InApkStringTable!$B$1,[1]InApkStringTable!$1:$1,0),0),
"스트링없음")))</f>
        <v/>
      </c>
      <c r="L499" t="b">
        <v>0</v>
      </c>
      <c r="M499" t="s">
        <v>24</v>
      </c>
      <c r="N499" t="str">
        <f>IF(ISBLANK(M499),"",IF(ISERROR(VLOOKUP(M499,MapTable!$A:$A,1,0)),"맵없음",""))</f>
        <v/>
      </c>
      <c r="O499">
        <f t="shared" si="29"/>
        <v>0</v>
      </c>
      <c r="Q499">
        <f t="shared" si="30"/>
        <v>0</v>
      </c>
      <c r="R499" t="b">
        <f t="shared" ca="1" si="31"/>
        <v>0</v>
      </c>
      <c r="T499" t="b">
        <f t="shared" ca="1" si="32"/>
        <v>0</v>
      </c>
      <c r="V499" t="str">
        <f>IF(ISBLANK(U499),"",IF(ISERROR(VLOOKUP(U499,MapTable!$A:$A,1,0)),"맵없음",""))</f>
        <v/>
      </c>
      <c r="X499" t="str">
        <f>IF(ISBLANK(W499),"",
IF(ISERROR(FIND(",",W499)),
  IF(ISERROR(VLOOKUP(W499,MapTable!$A:$A,1,0)),"맵없음",
  ""),
IF(ISERROR(FIND(",",W499,FIND(",",W499)+1)),
  IF(OR(ISERROR(VLOOKUP(LEFT(W499,FIND(",",W499)-1),MapTable!$A:$A,1,0)),ISERROR(VLOOKUP(TRIM(MID(W499,FIND(",",W499)+1,999)),MapTable!$A:$A,1,0))),"맵없음",
  ""),
IF(ISERROR(FIND(",",W499,FIND(",",W499,FIND(",",W499)+1)+1)),
  IF(OR(ISERROR(VLOOKUP(LEFT(W499,FIND(",",W499)-1),MapTable!$A:$A,1,0)),ISERROR(VLOOKUP(TRIM(MID(W499,FIND(",",W499)+1,FIND(",",W499,FIND(",",W499)+1)-FIND(",",W499)-1)),MapTable!$A:$A,1,0)),ISERROR(VLOOKUP(TRIM(MID(W499,FIND(",",W499,FIND(",",W499)+1)+1,999)),MapTable!$A:$A,1,0))),"맵없음",
  ""),
IF(ISERROR(FIND(",",W499,FIND(",",W499,FIND(",",W499,FIND(",",W499)+1)+1)+1)),
  IF(OR(ISERROR(VLOOKUP(LEFT(W499,FIND(",",W499)-1),MapTable!$A:$A,1,0)),ISERROR(VLOOKUP(TRIM(MID(W499,FIND(",",W499)+1,FIND(",",W499,FIND(",",W499)+1)-FIND(",",W499)-1)),MapTable!$A:$A,1,0)),ISERROR(VLOOKUP(TRIM(MID(W499,FIND(",",W499,FIND(",",W499)+1)+1,FIND(",",W499,FIND(",",W499,FIND(",",W499)+1)+1)-FIND(",",W499,FIND(",",W499)+1)-1)),MapTable!$A:$A,1,0)),ISERROR(VLOOKUP(TRIM(MID(W499,FIND(",",W499,FIND(",",W499,FIND(",",W499)+1)+1)+1,999)),MapTable!$A:$A,1,0))),"맵없음",
  ""),
)))))</f>
        <v/>
      </c>
      <c r="AC499" t="str">
        <f>IF(ISBLANK(AB499),"",IF(ISERROR(VLOOKUP(AB499,[3]DropTable!$A:$A,1,0)),"드랍없음",""))</f>
        <v/>
      </c>
      <c r="AE499" t="str">
        <f>IF(ISBLANK(AD499),"",IF(ISERROR(VLOOKUP(AD499,[3]DropTable!$A:$A,1,0)),"드랍없음",""))</f>
        <v/>
      </c>
      <c r="AG499">
        <v>9.8000000000000007</v>
      </c>
      <c r="AH499">
        <v>1</v>
      </c>
    </row>
    <row r="500" spans="1:34" x14ac:dyDescent="0.3">
      <c r="A500">
        <v>11</v>
      </c>
      <c r="B500">
        <v>1</v>
      </c>
      <c r="C500">
        <f>IF(OR($L500=TRUE,$A500=0,MOD($A500,ChapterTable!$S$20)&lt;&gt;0),
MAX(0,INT(($B500+ChapterTable!$Q$26+VLOOKUP(SUBSTITUTE(C$1,"성장단계","")&amp;"단계오프셋",ChapterTable!$S:$T,2,0))/ChapterTable!$Q$23)),
MAX(0,INT(($B500+ChapterTable!$S$26+VLOOKUP(SUBSTITUTE(C$1,"성장단계","")&amp;"보스단계오프셋",ChapterTable!$S:$T,2,0))/ChapterTable!$S$23)))</f>
        <v>0</v>
      </c>
      <c r="D500">
        <f>IF(OR($L500=TRUE,$A500=0,MOD($A500,ChapterTable!$S$20)&lt;&gt;0),
MAX(0,INT(($B500+ChapterTable!$Q$26+VLOOKUP(SUBSTITUTE(D$1,"성장단계","")&amp;"단계오프셋",ChapterTable!$S:$T,2,0))/ChapterTable!$Q$23)),
MAX(0,INT(($B500+ChapterTable!$S$26+VLOOKUP(SUBSTITUTE(D$1,"성장단계","")&amp;"보스단계오프셋",ChapterTable!$S:$T,2,0))/ChapterTable!$S$23)))</f>
        <v>0</v>
      </c>
      <c r="E500" s="1">
        <f ca="1">IF(AND($A500=0,$B500=1),
    VLOOKUP(1,ChapterTable!$1:$1048576,MATCH("최종"&amp;SUBSTITUTE(SUBSTITUTE(E$1,"standard",""),"|Float",""),ChapterTable!$1:$1,0),0)*ChapterTable!$Q$17,
  IF(AND($A500=0,$B500=0),
    E501,
  IF($B500=0,
    VLOOKUP($A500,ChapterTable!$1:$1048576,MATCH("최종"&amp;SUBSTITUTE(SUBSTITUTE(E$1,"standard",""),"|Float",""),ChapterTable!$1:$1,0),0),
  IF($B500=1,
    IF($L500=FALSE,
      VLOOKUP($A500,ChapterTable!$1:$1048576,MATCH("최종"&amp;SUBSTITUTE(SUBSTITUTE(E$1,"standard",""),"|Float",""),ChapterTable!$1:$1,0),0),
      VLOOKUP($A500-ChapterTable!$Q$11,ChapterTable!$1:$1048576,MATCH("최종"&amp;SUBSTITUTE(SUBSTITUTE(E$1,"standard",""),"|Float",""),ChapterTable!$1:$1,0),0)*ChapterTable!$Q$14
    ),
  OFFSET(E500,-$B500+IF($L500,1,0),0)*
    (VLOOKUP(SUBSTITUTE(SUBSTITUTE(E$1,"standard",""),"|Float","")&amp;"인게임누적곱배수",ChapterTable!$S:$T,2,0)^C500
    +VLOOKUP(SUBSTITUTE(SUBSTITUTE(E$1,"standard",""),"|Float","")&amp;"인게임누적합배수",ChapterTable!$S:$T,2,0)*C500)
  )
  )
  )
)</f>
        <v>10379.70703125</v>
      </c>
      <c r="F500" s="1">
        <f ca="1">IF(AND($A500=0,$B500=1),
    VLOOKUP(1,ChapterTable!$1:$1048576,MATCH("최종"&amp;SUBSTITUTE(SUBSTITUTE(F$1,"standard",""),"|Float",""),ChapterTable!$1:$1,0),0)*ChapterTable!$Q$17,
  IF(AND($A500=0,$B500=0),
    F501,
  IF($B500=0,
    VLOOKUP($A500,ChapterTable!$1:$1048576,MATCH("최종"&amp;SUBSTITUTE(SUBSTITUTE(F$1,"standard",""),"|Float",""),ChapterTable!$1:$1,0),0),
  IF($B500=1,
    IF($L500=FALSE,
      VLOOKUP($A500,ChapterTable!$1:$1048576,MATCH("최종"&amp;SUBSTITUTE(SUBSTITUTE(F$1,"standard",""),"|Float",""),ChapterTable!$1:$1,0),0),
      VLOOKUP($A500-ChapterTable!$Q$11,ChapterTable!$1:$1048576,MATCH("최종"&amp;SUBSTITUTE(SUBSTITUTE(F$1,"standard",""),"|Float",""),ChapterTable!$1:$1,0),0)*ChapterTable!$Q$14
    ),
  OFFSET(F500,-$B500+IF($L500,1,0),0)*
    (VLOOKUP(SUBSTITUTE(SUBSTITUTE(F$1,"standard",""),"|Float","")&amp;"인게임누적곱배수",ChapterTable!$S:$T,2,0)^D500
    +VLOOKUP(SUBSTITUTE(SUBSTITUTE(F$1,"standard",""),"|Float","")&amp;"인게임누적합배수",ChapterTable!$S:$T,2,0)*D500)
  )
  )
  )
)</f>
        <v>5766.50390625</v>
      </c>
      <c r="G500" t="s">
        <v>76</v>
      </c>
      <c r="J500" t="str">
        <f>IF(ISBLANK(I500),"",
IFERROR(VLOOKUP(I500,[1]StringTable!$1:$1048576,MATCH([1]StringTable!$B$1,[1]StringTable!$1:$1,0),0),
IFERROR(VLOOKUP(I500,[1]InApkStringTable!$1:$1048576,MATCH([1]InApkStringTable!$B$1,[1]InApkStringTable!$1:$1,0),0),
"스트링없음")))</f>
        <v/>
      </c>
      <c r="L500" t="b">
        <v>0</v>
      </c>
      <c r="M500" t="s">
        <v>24</v>
      </c>
      <c r="N500" t="str">
        <f>IF(ISBLANK(M500),"",IF(ISERROR(VLOOKUP(M500,MapTable!$A:$A,1,0)),"맵없음",""))</f>
        <v/>
      </c>
      <c r="O500">
        <f t="shared" si="29"/>
        <v>1</v>
      </c>
      <c r="Q500">
        <f t="shared" si="30"/>
        <v>1</v>
      </c>
      <c r="R500" t="b">
        <f t="shared" ca="1" si="31"/>
        <v>0</v>
      </c>
      <c r="T500" t="b">
        <f t="shared" ca="1" si="32"/>
        <v>0</v>
      </c>
      <c r="V500" t="str">
        <f>IF(ISBLANK(U500),"",IF(ISERROR(VLOOKUP(U500,MapTable!$A:$A,1,0)),"맵없음",""))</f>
        <v/>
      </c>
      <c r="X500" t="str">
        <f>IF(ISBLANK(W500),"",
IF(ISERROR(FIND(",",W500)),
  IF(ISERROR(VLOOKUP(W500,MapTable!$A:$A,1,0)),"맵없음",
  ""),
IF(ISERROR(FIND(",",W500,FIND(",",W500)+1)),
  IF(OR(ISERROR(VLOOKUP(LEFT(W500,FIND(",",W500)-1),MapTable!$A:$A,1,0)),ISERROR(VLOOKUP(TRIM(MID(W500,FIND(",",W500)+1,999)),MapTable!$A:$A,1,0))),"맵없음",
  ""),
IF(ISERROR(FIND(",",W500,FIND(",",W500,FIND(",",W500)+1)+1)),
  IF(OR(ISERROR(VLOOKUP(LEFT(W500,FIND(",",W500)-1),MapTable!$A:$A,1,0)),ISERROR(VLOOKUP(TRIM(MID(W500,FIND(",",W500)+1,FIND(",",W500,FIND(",",W500)+1)-FIND(",",W500)-1)),MapTable!$A:$A,1,0)),ISERROR(VLOOKUP(TRIM(MID(W500,FIND(",",W500,FIND(",",W500)+1)+1,999)),MapTable!$A:$A,1,0))),"맵없음",
  ""),
IF(ISERROR(FIND(",",W500,FIND(",",W500,FIND(",",W500,FIND(",",W500)+1)+1)+1)),
  IF(OR(ISERROR(VLOOKUP(LEFT(W500,FIND(",",W500)-1),MapTable!$A:$A,1,0)),ISERROR(VLOOKUP(TRIM(MID(W500,FIND(",",W500)+1,FIND(",",W500,FIND(",",W500)+1)-FIND(",",W500)-1)),MapTable!$A:$A,1,0)),ISERROR(VLOOKUP(TRIM(MID(W500,FIND(",",W500,FIND(",",W500)+1)+1,FIND(",",W500,FIND(",",W500,FIND(",",W500)+1)+1)-FIND(",",W500,FIND(",",W500)+1)-1)),MapTable!$A:$A,1,0)),ISERROR(VLOOKUP(TRIM(MID(W500,FIND(",",W500,FIND(",",W500,FIND(",",W500)+1)+1)+1,999)),MapTable!$A:$A,1,0))),"맵없음",
  ""),
)))))</f>
        <v/>
      </c>
      <c r="AC500" t="str">
        <f>IF(ISBLANK(AB500),"",IF(ISERROR(VLOOKUP(AB500,[3]DropTable!$A:$A,1,0)),"드랍없음",""))</f>
        <v/>
      </c>
      <c r="AE500" t="str">
        <f>IF(ISBLANK(AD500),"",IF(ISERROR(VLOOKUP(AD500,[3]DropTable!$A:$A,1,0)),"드랍없음",""))</f>
        <v/>
      </c>
      <c r="AG500">
        <v>9.8000000000000007</v>
      </c>
      <c r="AH500">
        <v>1</v>
      </c>
    </row>
    <row r="501" spans="1:34" x14ac:dyDescent="0.3">
      <c r="A501">
        <v>11</v>
      </c>
      <c r="B501">
        <v>2</v>
      </c>
      <c r="C501">
        <f>IF(OR($L501=TRUE,$A501=0,MOD($A501,ChapterTable!$S$20)&lt;&gt;0),
MAX(0,INT(($B501+ChapterTable!$Q$26+VLOOKUP(SUBSTITUTE(C$1,"성장단계","")&amp;"단계오프셋",ChapterTable!$S:$T,2,0))/ChapterTable!$Q$23)),
MAX(0,INT(($B501+ChapterTable!$S$26+VLOOKUP(SUBSTITUTE(C$1,"성장단계","")&amp;"보스단계오프셋",ChapterTable!$S:$T,2,0))/ChapterTable!$S$23)))</f>
        <v>0</v>
      </c>
      <c r="D501">
        <f>IF(OR($L501=TRUE,$A501=0,MOD($A501,ChapterTable!$S$20)&lt;&gt;0),
MAX(0,INT(($B501+ChapterTable!$Q$26+VLOOKUP(SUBSTITUTE(D$1,"성장단계","")&amp;"단계오프셋",ChapterTable!$S:$T,2,0))/ChapterTable!$Q$23)),
MAX(0,INT(($B501+ChapterTable!$S$26+VLOOKUP(SUBSTITUTE(D$1,"성장단계","")&amp;"보스단계오프셋",ChapterTable!$S:$T,2,0))/ChapterTable!$S$23)))</f>
        <v>0</v>
      </c>
      <c r="E501" s="1">
        <f ca="1">IF(AND($A501=0,$B501=1),
    VLOOKUP(1,ChapterTable!$1:$1048576,MATCH("최종"&amp;SUBSTITUTE(SUBSTITUTE(E$1,"standard",""),"|Float",""),ChapterTable!$1:$1,0),0)*ChapterTable!$Q$17,
  IF(AND($A501=0,$B501=0),
    E502,
  IF($B501=0,
    VLOOKUP($A501,ChapterTable!$1:$1048576,MATCH("최종"&amp;SUBSTITUTE(SUBSTITUTE(E$1,"standard",""),"|Float",""),ChapterTable!$1:$1,0),0),
  IF($B501=1,
    IF($L501=FALSE,
      VLOOKUP($A501,ChapterTable!$1:$1048576,MATCH("최종"&amp;SUBSTITUTE(SUBSTITUTE(E$1,"standard",""),"|Float",""),ChapterTable!$1:$1,0),0),
      VLOOKUP($A501-ChapterTable!$Q$11,ChapterTable!$1:$1048576,MATCH("최종"&amp;SUBSTITUTE(SUBSTITUTE(E$1,"standard",""),"|Float",""),ChapterTable!$1:$1,0),0)*ChapterTable!$Q$14
    ),
  OFFSET(E501,-$B501+IF($L501,1,0),0)*
    (VLOOKUP(SUBSTITUTE(SUBSTITUTE(E$1,"standard",""),"|Float","")&amp;"인게임누적곱배수",ChapterTable!$S:$T,2,0)^C501
    +VLOOKUP(SUBSTITUTE(SUBSTITUTE(E$1,"standard",""),"|Float","")&amp;"인게임누적합배수",ChapterTable!$S:$T,2,0)*C501)
  )
  )
  )
)</f>
        <v>10379.70703125</v>
      </c>
      <c r="F501" s="1">
        <f ca="1">IF(AND($A501=0,$B501=1),
    VLOOKUP(1,ChapterTable!$1:$1048576,MATCH("최종"&amp;SUBSTITUTE(SUBSTITUTE(F$1,"standard",""),"|Float",""),ChapterTable!$1:$1,0),0)*ChapterTable!$Q$17,
  IF(AND($A501=0,$B501=0),
    F502,
  IF($B501=0,
    VLOOKUP($A501,ChapterTable!$1:$1048576,MATCH("최종"&amp;SUBSTITUTE(SUBSTITUTE(F$1,"standard",""),"|Float",""),ChapterTable!$1:$1,0),0),
  IF($B501=1,
    IF($L501=FALSE,
      VLOOKUP($A501,ChapterTable!$1:$1048576,MATCH("최종"&amp;SUBSTITUTE(SUBSTITUTE(F$1,"standard",""),"|Float",""),ChapterTable!$1:$1,0),0),
      VLOOKUP($A501-ChapterTable!$Q$11,ChapterTable!$1:$1048576,MATCH("최종"&amp;SUBSTITUTE(SUBSTITUTE(F$1,"standard",""),"|Float",""),ChapterTable!$1:$1,0),0)*ChapterTable!$Q$14
    ),
  OFFSET(F501,-$B501+IF($L501,1,0),0)*
    (VLOOKUP(SUBSTITUTE(SUBSTITUTE(F$1,"standard",""),"|Float","")&amp;"인게임누적곱배수",ChapterTable!$S:$T,2,0)^D501
    +VLOOKUP(SUBSTITUTE(SUBSTITUTE(F$1,"standard",""),"|Float","")&amp;"인게임누적합배수",ChapterTable!$S:$T,2,0)*D501)
  )
  )
  )
)</f>
        <v>5766.50390625</v>
      </c>
      <c r="G501" t="s">
        <v>76</v>
      </c>
      <c r="J501" t="str">
        <f>IF(ISBLANK(I501),"",
IFERROR(VLOOKUP(I501,[1]StringTable!$1:$1048576,MATCH([1]StringTable!$B$1,[1]StringTable!$1:$1,0),0),
IFERROR(VLOOKUP(I501,[1]InApkStringTable!$1:$1048576,MATCH([1]InApkStringTable!$B$1,[1]InApkStringTable!$1:$1,0),0),
"스트링없음")))</f>
        <v/>
      </c>
      <c r="L501" t="b">
        <v>0</v>
      </c>
      <c r="M501" t="s">
        <v>24</v>
      </c>
      <c r="N501" t="str">
        <f>IF(ISBLANK(M501),"",IF(ISERROR(VLOOKUP(M501,MapTable!$A:$A,1,0)),"맵없음",""))</f>
        <v/>
      </c>
      <c r="O501">
        <f t="shared" si="29"/>
        <v>1</v>
      </c>
      <c r="Q501">
        <f t="shared" si="30"/>
        <v>1</v>
      </c>
      <c r="R501" t="b">
        <f t="shared" ca="1" si="31"/>
        <v>0</v>
      </c>
      <c r="T501" t="b">
        <f t="shared" ca="1" si="32"/>
        <v>0</v>
      </c>
      <c r="V501" t="str">
        <f>IF(ISBLANK(U501),"",IF(ISERROR(VLOOKUP(U501,MapTable!$A:$A,1,0)),"맵없음",""))</f>
        <v/>
      </c>
      <c r="X501" t="str">
        <f>IF(ISBLANK(W501),"",
IF(ISERROR(FIND(",",W501)),
  IF(ISERROR(VLOOKUP(W501,MapTable!$A:$A,1,0)),"맵없음",
  ""),
IF(ISERROR(FIND(",",W501,FIND(",",W501)+1)),
  IF(OR(ISERROR(VLOOKUP(LEFT(W501,FIND(",",W501)-1),MapTable!$A:$A,1,0)),ISERROR(VLOOKUP(TRIM(MID(W501,FIND(",",W501)+1,999)),MapTable!$A:$A,1,0))),"맵없음",
  ""),
IF(ISERROR(FIND(",",W501,FIND(",",W501,FIND(",",W501)+1)+1)),
  IF(OR(ISERROR(VLOOKUP(LEFT(W501,FIND(",",W501)-1),MapTable!$A:$A,1,0)),ISERROR(VLOOKUP(TRIM(MID(W501,FIND(",",W501)+1,FIND(",",W501,FIND(",",W501)+1)-FIND(",",W501)-1)),MapTable!$A:$A,1,0)),ISERROR(VLOOKUP(TRIM(MID(W501,FIND(",",W501,FIND(",",W501)+1)+1,999)),MapTable!$A:$A,1,0))),"맵없음",
  ""),
IF(ISERROR(FIND(",",W501,FIND(",",W501,FIND(",",W501,FIND(",",W501)+1)+1)+1)),
  IF(OR(ISERROR(VLOOKUP(LEFT(W501,FIND(",",W501)-1),MapTable!$A:$A,1,0)),ISERROR(VLOOKUP(TRIM(MID(W501,FIND(",",W501)+1,FIND(",",W501,FIND(",",W501)+1)-FIND(",",W501)-1)),MapTable!$A:$A,1,0)),ISERROR(VLOOKUP(TRIM(MID(W501,FIND(",",W501,FIND(",",W501)+1)+1,FIND(",",W501,FIND(",",W501,FIND(",",W501)+1)+1)-FIND(",",W501,FIND(",",W501)+1)-1)),MapTable!$A:$A,1,0)),ISERROR(VLOOKUP(TRIM(MID(W501,FIND(",",W501,FIND(",",W501,FIND(",",W501)+1)+1)+1,999)),MapTable!$A:$A,1,0))),"맵없음",
  ""),
)))))</f>
        <v/>
      </c>
      <c r="AC501" t="str">
        <f>IF(ISBLANK(AB501),"",IF(ISERROR(VLOOKUP(AB501,[3]DropTable!$A:$A,1,0)),"드랍없음",""))</f>
        <v/>
      </c>
      <c r="AE501" t="str">
        <f>IF(ISBLANK(AD501),"",IF(ISERROR(VLOOKUP(AD501,[3]DropTable!$A:$A,1,0)),"드랍없음",""))</f>
        <v/>
      </c>
      <c r="AG501">
        <v>9.8000000000000007</v>
      </c>
      <c r="AH501">
        <v>1</v>
      </c>
    </row>
    <row r="502" spans="1:34" x14ac:dyDescent="0.3">
      <c r="A502">
        <v>11</v>
      </c>
      <c r="B502">
        <v>3</v>
      </c>
      <c r="C502">
        <f>IF(OR($L502=TRUE,$A502=0,MOD($A502,ChapterTable!$S$20)&lt;&gt;0),
MAX(0,INT(($B502+ChapterTable!$Q$26+VLOOKUP(SUBSTITUTE(C$1,"성장단계","")&amp;"단계오프셋",ChapterTable!$S:$T,2,0))/ChapterTable!$Q$23)),
MAX(0,INT(($B502+ChapterTable!$S$26+VLOOKUP(SUBSTITUTE(C$1,"성장단계","")&amp;"보스단계오프셋",ChapterTable!$S:$T,2,0))/ChapterTable!$S$23)))</f>
        <v>0</v>
      </c>
      <c r="D502">
        <f>IF(OR($L502=TRUE,$A502=0,MOD($A502,ChapterTable!$S$20)&lt;&gt;0),
MAX(0,INT(($B502+ChapterTable!$Q$26+VLOOKUP(SUBSTITUTE(D$1,"성장단계","")&amp;"단계오프셋",ChapterTable!$S:$T,2,0))/ChapterTable!$Q$23)),
MAX(0,INT(($B502+ChapterTable!$S$26+VLOOKUP(SUBSTITUTE(D$1,"성장단계","")&amp;"보스단계오프셋",ChapterTable!$S:$T,2,0))/ChapterTable!$S$23)))</f>
        <v>0</v>
      </c>
      <c r="E502" s="1">
        <f ca="1">IF(AND($A502=0,$B502=1),
    VLOOKUP(1,ChapterTable!$1:$1048576,MATCH("최종"&amp;SUBSTITUTE(SUBSTITUTE(E$1,"standard",""),"|Float",""),ChapterTable!$1:$1,0),0)*ChapterTable!$Q$17,
  IF(AND($A502=0,$B502=0),
    E503,
  IF($B502=0,
    VLOOKUP($A502,ChapterTable!$1:$1048576,MATCH("최종"&amp;SUBSTITUTE(SUBSTITUTE(E$1,"standard",""),"|Float",""),ChapterTable!$1:$1,0),0),
  IF($B502=1,
    IF($L502=FALSE,
      VLOOKUP($A502,ChapterTable!$1:$1048576,MATCH("최종"&amp;SUBSTITUTE(SUBSTITUTE(E$1,"standard",""),"|Float",""),ChapterTable!$1:$1,0),0),
      VLOOKUP($A502-ChapterTable!$Q$11,ChapterTable!$1:$1048576,MATCH("최종"&amp;SUBSTITUTE(SUBSTITUTE(E$1,"standard",""),"|Float",""),ChapterTable!$1:$1,0),0)*ChapterTable!$Q$14
    ),
  OFFSET(E502,-$B502+IF($L502,1,0),0)*
    (VLOOKUP(SUBSTITUTE(SUBSTITUTE(E$1,"standard",""),"|Float","")&amp;"인게임누적곱배수",ChapterTable!$S:$T,2,0)^C502
    +VLOOKUP(SUBSTITUTE(SUBSTITUTE(E$1,"standard",""),"|Float","")&amp;"인게임누적합배수",ChapterTable!$S:$T,2,0)*C502)
  )
  )
  )
)</f>
        <v>10379.70703125</v>
      </c>
      <c r="F502" s="1">
        <f ca="1">IF(AND($A502=0,$B502=1),
    VLOOKUP(1,ChapterTable!$1:$1048576,MATCH("최종"&amp;SUBSTITUTE(SUBSTITUTE(F$1,"standard",""),"|Float",""),ChapterTable!$1:$1,0),0)*ChapterTable!$Q$17,
  IF(AND($A502=0,$B502=0),
    F503,
  IF($B502=0,
    VLOOKUP($A502,ChapterTable!$1:$1048576,MATCH("최종"&amp;SUBSTITUTE(SUBSTITUTE(F$1,"standard",""),"|Float",""),ChapterTable!$1:$1,0),0),
  IF($B502=1,
    IF($L502=FALSE,
      VLOOKUP($A502,ChapterTable!$1:$1048576,MATCH("최종"&amp;SUBSTITUTE(SUBSTITUTE(F$1,"standard",""),"|Float",""),ChapterTable!$1:$1,0),0),
      VLOOKUP($A502-ChapterTable!$Q$11,ChapterTable!$1:$1048576,MATCH("최종"&amp;SUBSTITUTE(SUBSTITUTE(F$1,"standard",""),"|Float",""),ChapterTable!$1:$1,0),0)*ChapterTable!$Q$14
    ),
  OFFSET(F502,-$B502+IF($L502,1,0),0)*
    (VLOOKUP(SUBSTITUTE(SUBSTITUTE(F$1,"standard",""),"|Float","")&amp;"인게임누적곱배수",ChapterTable!$S:$T,2,0)^D502
    +VLOOKUP(SUBSTITUTE(SUBSTITUTE(F$1,"standard",""),"|Float","")&amp;"인게임누적합배수",ChapterTable!$S:$T,2,0)*D502)
  )
  )
  )
)</f>
        <v>5766.50390625</v>
      </c>
      <c r="G502" t="s">
        <v>76</v>
      </c>
      <c r="J502" t="str">
        <f>IF(ISBLANK(I502),"",
IFERROR(VLOOKUP(I502,[1]StringTable!$1:$1048576,MATCH([1]StringTable!$B$1,[1]StringTable!$1:$1,0),0),
IFERROR(VLOOKUP(I502,[1]InApkStringTable!$1:$1048576,MATCH([1]InApkStringTable!$B$1,[1]InApkStringTable!$1:$1,0),0),
"스트링없음")))</f>
        <v/>
      </c>
      <c r="L502" t="b">
        <v>0</v>
      </c>
      <c r="M502" t="s">
        <v>24</v>
      </c>
      <c r="N502" t="str">
        <f>IF(ISBLANK(M502),"",IF(ISERROR(VLOOKUP(M502,MapTable!$A:$A,1,0)),"맵없음",""))</f>
        <v/>
      </c>
      <c r="O502">
        <f t="shared" si="29"/>
        <v>1</v>
      </c>
      <c r="Q502">
        <f t="shared" si="30"/>
        <v>1</v>
      </c>
      <c r="R502" t="b">
        <f t="shared" ca="1" si="31"/>
        <v>0</v>
      </c>
      <c r="T502" t="b">
        <f t="shared" ca="1" si="32"/>
        <v>0</v>
      </c>
      <c r="V502" t="str">
        <f>IF(ISBLANK(U502),"",IF(ISERROR(VLOOKUP(U502,MapTable!$A:$A,1,0)),"맵없음",""))</f>
        <v/>
      </c>
      <c r="X502" t="str">
        <f>IF(ISBLANK(W502),"",
IF(ISERROR(FIND(",",W502)),
  IF(ISERROR(VLOOKUP(W502,MapTable!$A:$A,1,0)),"맵없음",
  ""),
IF(ISERROR(FIND(",",W502,FIND(",",W502)+1)),
  IF(OR(ISERROR(VLOOKUP(LEFT(W502,FIND(",",W502)-1),MapTable!$A:$A,1,0)),ISERROR(VLOOKUP(TRIM(MID(W502,FIND(",",W502)+1,999)),MapTable!$A:$A,1,0))),"맵없음",
  ""),
IF(ISERROR(FIND(",",W502,FIND(",",W502,FIND(",",W502)+1)+1)),
  IF(OR(ISERROR(VLOOKUP(LEFT(W502,FIND(",",W502)-1),MapTable!$A:$A,1,0)),ISERROR(VLOOKUP(TRIM(MID(W502,FIND(",",W502)+1,FIND(",",W502,FIND(",",W502)+1)-FIND(",",W502)-1)),MapTable!$A:$A,1,0)),ISERROR(VLOOKUP(TRIM(MID(W502,FIND(",",W502,FIND(",",W502)+1)+1,999)),MapTable!$A:$A,1,0))),"맵없음",
  ""),
IF(ISERROR(FIND(",",W502,FIND(",",W502,FIND(",",W502,FIND(",",W502)+1)+1)+1)),
  IF(OR(ISERROR(VLOOKUP(LEFT(W502,FIND(",",W502)-1),MapTable!$A:$A,1,0)),ISERROR(VLOOKUP(TRIM(MID(W502,FIND(",",W502)+1,FIND(",",W502,FIND(",",W502)+1)-FIND(",",W502)-1)),MapTable!$A:$A,1,0)),ISERROR(VLOOKUP(TRIM(MID(W502,FIND(",",W502,FIND(",",W502)+1)+1,FIND(",",W502,FIND(",",W502,FIND(",",W502)+1)+1)-FIND(",",W502,FIND(",",W502)+1)-1)),MapTable!$A:$A,1,0)),ISERROR(VLOOKUP(TRIM(MID(W502,FIND(",",W502,FIND(",",W502,FIND(",",W502)+1)+1)+1,999)),MapTable!$A:$A,1,0))),"맵없음",
  ""),
)))))</f>
        <v/>
      </c>
      <c r="AC502" t="str">
        <f>IF(ISBLANK(AB502),"",IF(ISERROR(VLOOKUP(AB502,[3]DropTable!$A:$A,1,0)),"드랍없음",""))</f>
        <v/>
      </c>
      <c r="AE502" t="str">
        <f>IF(ISBLANK(AD502),"",IF(ISERROR(VLOOKUP(AD502,[3]DropTable!$A:$A,1,0)),"드랍없음",""))</f>
        <v/>
      </c>
      <c r="AG502">
        <v>9.8000000000000007</v>
      </c>
      <c r="AH502">
        <v>1</v>
      </c>
    </row>
    <row r="503" spans="1:34" x14ac:dyDescent="0.3">
      <c r="A503">
        <v>11</v>
      </c>
      <c r="B503">
        <v>4</v>
      </c>
      <c r="C503">
        <f>IF(OR($L503=TRUE,$A503=0,MOD($A503,ChapterTable!$S$20)&lt;&gt;0),
MAX(0,INT(($B503+ChapterTable!$Q$26+VLOOKUP(SUBSTITUTE(C$1,"성장단계","")&amp;"단계오프셋",ChapterTable!$S:$T,2,0))/ChapterTable!$Q$23)),
MAX(0,INT(($B503+ChapterTable!$S$26+VLOOKUP(SUBSTITUTE(C$1,"성장단계","")&amp;"보스단계오프셋",ChapterTable!$S:$T,2,0))/ChapterTable!$S$23)))</f>
        <v>0</v>
      </c>
      <c r="D503">
        <f>IF(OR($L503=TRUE,$A503=0,MOD($A503,ChapterTable!$S$20)&lt;&gt;0),
MAX(0,INT(($B503+ChapterTable!$Q$26+VLOOKUP(SUBSTITUTE(D$1,"성장단계","")&amp;"단계오프셋",ChapterTable!$S:$T,2,0))/ChapterTable!$Q$23)),
MAX(0,INT(($B503+ChapterTable!$S$26+VLOOKUP(SUBSTITUTE(D$1,"성장단계","")&amp;"보스단계오프셋",ChapterTable!$S:$T,2,0))/ChapterTable!$S$23)))</f>
        <v>0</v>
      </c>
      <c r="E503" s="1">
        <f ca="1">IF(AND($A503=0,$B503=1),
    VLOOKUP(1,ChapterTable!$1:$1048576,MATCH("최종"&amp;SUBSTITUTE(SUBSTITUTE(E$1,"standard",""),"|Float",""),ChapterTable!$1:$1,0),0)*ChapterTable!$Q$17,
  IF(AND($A503=0,$B503=0),
    E504,
  IF($B503=0,
    VLOOKUP($A503,ChapterTable!$1:$1048576,MATCH("최종"&amp;SUBSTITUTE(SUBSTITUTE(E$1,"standard",""),"|Float",""),ChapterTable!$1:$1,0),0),
  IF($B503=1,
    IF($L503=FALSE,
      VLOOKUP($A503,ChapterTable!$1:$1048576,MATCH("최종"&amp;SUBSTITUTE(SUBSTITUTE(E$1,"standard",""),"|Float",""),ChapterTable!$1:$1,0),0),
      VLOOKUP($A503-ChapterTable!$Q$11,ChapterTable!$1:$1048576,MATCH("최종"&amp;SUBSTITUTE(SUBSTITUTE(E$1,"standard",""),"|Float",""),ChapterTable!$1:$1,0),0)*ChapterTable!$Q$14
    ),
  OFFSET(E503,-$B503+IF($L503,1,0),0)*
    (VLOOKUP(SUBSTITUTE(SUBSTITUTE(E$1,"standard",""),"|Float","")&amp;"인게임누적곱배수",ChapterTable!$S:$T,2,0)^C503
    +VLOOKUP(SUBSTITUTE(SUBSTITUTE(E$1,"standard",""),"|Float","")&amp;"인게임누적합배수",ChapterTable!$S:$T,2,0)*C503)
  )
  )
  )
)</f>
        <v>10379.70703125</v>
      </c>
      <c r="F503" s="1">
        <f ca="1">IF(AND($A503=0,$B503=1),
    VLOOKUP(1,ChapterTable!$1:$1048576,MATCH("최종"&amp;SUBSTITUTE(SUBSTITUTE(F$1,"standard",""),"|Float",""),ChapterTable!$1:$1,0),0)*ChapterTable!$Q$17,
  IF(AND($A503=0,$B503=0),
    F504,
  IF($B503=0,
    VLOOKUP($A503,ChapterTable!$1:$1048576,MATCH("최종"&amp;SUBSTITUTE(SUBSTITUTE(F$1,"standard",""),"|Float",""),ChapterTable!$1:$1,0),0),
  IF($B503=1,
    IF($L503=FALSE,
      VLOOKUP($A503,ChapterTable!$1:$1048576,MATCH("최종"&amp;SUBSTITUTE(SUBSTITUTE(F$1,"standard",""),"|Float",""),ChapterTable!$1:$1,0),0),
      VLOOKUP($A503-ChapterTable!$Q$11,ChapterTable!$1:$1048576,MATCH("최종"&amp;SUBSTITUTE(SUBSTITUTE(F$1,"standard",""),"|Float",""),ChapterTable!$1:$1,0),0)*ChapterTable!$Q$14
    ),
  OFFSET(F503,-$B503+IF($L503,1,0),0)*
    (VLOOKUP(SUBSTITUTE(SUBSTITUTE(F$1,"standard",""),"|Float","")&amp;"인게임누적곱배수",ChapterTable!$S:$T,2,0)^D503
    +VLOOKUP(SUBSTITUTE(SUBSTITUTE(F$1,"standard",""),"|Float","")&amp;"인게임누적합배수",ChapterTable!$S:$T,2,0)*D503)
  )
  )
  )
)</f>
        <v>5766.50390625</v>
      </c>
      <c r="G503" t="s">
        <v>76</v>
      </c>
      <c r="J503" t="str">
        <f>IF(ISBLANK(I503),"",
IFERROR(VLOOKUP(I503,[1]StringTable!$1:$1048576,MATCH([1]StringTable!$B$1,[1]StringTable!$1:$1,0),0),
IFERROR(VLOOKUP(I503,[1]InApkStringTable!$1:$1048576,MATCH([1]InApkStringTable!$B$1,[1]InApkStringTable!$1:$1,0),0),
"스트링없음")))</f>
        <v/>
      </c>
      <c r="L503" t="b">
        <v>0</v>
      </c>
      <c r="M503" t="s">
        <v>24</v>
      </c>
      <c r="N503" t="str">
        <f>IF(ISBLANK(M503),"",IF(ISERROR(VLOOKUP(M503,MapTable!$A:$A,1,0)),"맵없음",""))</f>
        <v/>
      </c>
      <c r="O503">
        <f t="shared" si="29"/>
        <v>1</v>
      </c>
      <c r="Q503">
        <f t="shared" si="30"/>
        <v>1</v>
      </c>
      <c r="R503" t="b">
        <f t="shared" ca="1" si="31"/>
        <v>0</v>
      </c>
      <c r="T503" t="b">
        <f t="shared" ca="1" si="32"/>
        <v>0</v>
      </c>
      <c r="V503" t="str">
        <f>IF(ISBLANK(U503),"",IF(ISERROR(VLOOKUP(U503,MapTable!$A:$A,1,0)),"맵없음",""))</f>
        <v/>
      </c>
      <c r="X503" t="str">
        <f>IF(ISBLANK(W503),"",
IF(ISERROR(FIND(",",W503)),
  IF(ISERROR(VLOOKUP(W503,MapTable!$A:$A,1,0)),"맵없음",
  ""),
IF(ISERROR(FIND(",",W503,FIND(",",W503)+1)),
  IF(OR(ISERROR(VLOOKUP(LEFT(W503,FIND(",",W503)-1),MapTable!$A:$A,1,0)),ISERROR(VLOOKUP(TRIM(MID(W503,FIND(",",W503)+1,999)),MapTable!$A:$A,1,0))),"맵없음",
  ""),
IF(ISERROR(FIND(",",W503,FIND(",",W503,FIND(",",W503)+1)+1)),
  IF(OR(ISERROR(VLOOKUP(LEFT(W503,FIND(",",W503)-1),MapTable!$A:$A,1,0)),ISERROR(VLOOKUP(TRIM(MID(W503,FIND(",",W503)+1,FIND(",",W503,FIND(",",W503)+1)-FIND(",",W503)-1)),MapTable!$A:$A,1,0)),ISERROR(VLOOKUP(TRIM(MID(W503,FIND(",",W503,FIND(",",W503)+1)+1,999)),MapTable!$A:$A,1,0))),"맵없음",
  ""),
IF(ISERROR(FIND(",",W503,FIND(",",W503,FIND(",",W503,FIND(",",W503)+1)+1)+1)),
  IF(OR(ISERROR(VLOOKUP(LEFT(W503,FIND(",",W503)-1),MapTable!$A:$A,1,0)),ISERROR(VLOOKUP(TRIM(MID(W503,FIND(",",W503)+1,FIND(",",W503,FIND(",",W503)+1)-FIND(",",W503)-1)),MapTable!$A:$A,1,0)),ISERROR(VLOOKUP(TRIM(MID(W503,FIND(",",W503,FIND(",",W503)+1)+1,FIND(",",W503,FIND(",",W503,FIND(",",W503)+1)+1)-FIND(",",W503,FIND(",",W503)+1)-1)),MapTable!$A:$A,1,0)),ISERROR(VLOOKUP(TRIM(MID(W503,FIND(",",W503,FIND(",",W503,FIND(",",W503)+1)+1)+1,999)),MapTable!$A:$A,1,0))),"맵없음",
  ""),
)))))</f>
        <v/>
      </c>
      <c r="AC503" t="str">
        <f>IF(ISBLANK(AB503),"",IF(ISERROR(VLOOKUP(AB503,[3]DropTable!$A:$A,1,0)),"드랍없음",""))</f>
        <v/>
      </c>
      <c r="AE503" t="str">
        <f>IF(ISBLANK(AD503),"",IF(ISERROR(VLOOKUP(AD503,[3]DropTable!$A:$A,1,0)),"드랍없음",""))</f>
        <v/>
      </c>
      <c r="AG503">
        <v>9.8000000000000007</v>
      </c>
      <c r="AH503">
        <v>1</v>
      </c>
    </row>
    <row r="504" spans="1:34" x14ac:dyDescent="0.3">
      <c r="A504">
        <v>11</v>
      </c>
      <c r="B504">
        <v>5</v>
      </c>
      <c r="C504">
        <f>IF(OR($L504=TRUE,$A504=0,MOD($A504,ChapterTable!$S$20)&lt;&gt;0),
MAX(0,INT(($B504+ChapterTable!$Q$26+VLOOKUP(SUBSTITUTE(C$1,"성장단계","")&amp;"단계오프셋",ChapterTable!$S:$T,2,0))/ChapterTable!$Q$23)),
MAX(0,INT(($B504+ChapterTable!$S$26+VLOOKUP(SUBSTITUTE(C$1,"성장단계","")&amp;"보스단계오프셋",ChapterTable!$S:$T,2,0))/ChapterTable!$S$23)))</f>
        <v>0</v>
      </c>
      <c r="D504">
        <f>IF(OR($L504=TRUE,$A504=0,MOD($A504,ChapterTable!$S$20)&lt;&gt;0),
MAX(0,INT(($B504+ChapterTable!$Q$26+VLOOKUP(SUBSTITUTE(D$1,"성장단계","")&amp;"단계오프셋",ChapterTable!$S:$T,2,0))/ChapterTable!$Q$23)),
MAX(0,INT(($B504+ChapterTable!$S$26+VLOOKUP(SUBSTITUTE(D$1,"성장단계","")&amp;"보스단계오프셋",ChapterTable!$S:$T,2,0))/ChapterTable!$S$23)))</f>
        <v>0</v>
      </c>
      <c r="E504" s="1">
        <f ca="1">IF(AND($A504=0,$B504=1),
    VLOOKUP(1,ChapterTable!$1:$1048576,MATCH("최종"&amp;SUBSTITUTE(SUBSTITUTE(E$1,"standard",""),"|Float",""),ChapterTable!$1:$1,0),0)*ChapterTable!$Q$17,
  IF(AND($A504=0,$B504=0),
    E505,
  IF($B504=0,
    VLOOKUP($A504,ChapterTable!$1:$1048576,MATCH("최종"&amp;SUBSTITUTE(SUBSTITUTE(E$1,"standard",""),"|Float",""),ChapterTable!$1:$1,0),0),
  IF($B504=1,
    IF($L504=FALSE,
      VLOOKUP($A504,ChapterTable!$1:$1048576,MATCH("최종"&amp;SUBSTITUTE(SUBSTITUTE(E$1,"standard",""),"|Float",""),ChapterTable!$1:$1,0),0),
      VLOOKUP($A504-ChapterTable!$Q$11,ChapterTable!$1:$1048576,MATCH("최종"&amp;SUBSTITUTE(SUBSTITUTE(E$1,"standard",""),"|Float",""),ChapterTable!$1:$1,0),0)*ChapterTable!$Q$14
    ),
  OFFSET(E504,-$B504+IF($L504,1,0),0)*
    (VLOOKUP(SUBSTITUTE(SUBSTITUTE(E$1,"standard",""),"|Float","")&amp;"인게임누적곱배수",ChapterTable!$S:$T,2,0)^C504
    +VLOOKUP(SUBSTITUTE(SUBSTITUTE(E$1,"standard",""),"|Float","")&amp;"인게임누적합배수",ChapterTable!$S:$T,2,0)*C504)
  )
  )
  )
)</f>
        <v>10379.70703125</v>
      </c>
      <c r="F504" s="1">
        <f ca="1">IF(AND($A504=0,$B504=1),
    VLOOKUP(1,ChapterTable!$1:$1048576,MATCH("최종"&amp;SUBSTITUTE(SUBSTITUTE(F$1,"standard",""),"|Float",""),ChapterTable!$1:$1,0),0)*ChapterTable!$Q$17,
  IF(AND($A504=0,$B504=0),
    F505,
  IF($B504=0,
    VLOOKUP($A504,ChapterTable!$1:$1048576,MATCH("최종"&amp;SUBSTITUTE(SUBSTITUTE(F$1,"standard",""),"|Float",""),ChapterTable!$1:$1,0),0),
  IF($B504=1,
    IF($L504=FALSE,
      VLOOKUP($A504,ChapterTable!$1:$1048576,MATCH("최종"&amp;SUBSTITUTE(SUBSTITUTE(F$1,"standard",""),"|Float",""),ChapterTable!$1:$1,0),0),
      VLOOKUP($A504-ChapterTable!$Q$11,ChapterTable!$1:$1048576,MATCH("최종"&amp;SUBSTITUTE(SUBSTITUTE(F$1,"standard",""),"|Float",""),ChapterTable!$1:$1,0),0)*ChapterTable!$Q$14
    ),
  OFFSET(F504,-$B504+IF($L504,1,0),0)*
    (VLOOKUP(SUBSTITUTE(SUBSTITUTE(F$1,"standard",""),"|Float","")&amp;"인게임누적곱배수",ChapterTable!$S:$T,2,0)^D504
    +VLOOKUP(SUBSTITUTE(SUBSTITUTE(F$1,"standard",""),"|Float","")&amp;"인게임누적합배수",ChapterTable!$S:$T,2,0)*D504)
  )
  )
  )
)</f>
        <v>5766.50390625</v>
      </c>
      <c r="G504" t="s">
        <v>76</v>
      </c>
      <c r="J504" t="str">
        <f>IF(ISBLANK(I504),"",
IFERROR(VLOOKUP(I504,[1]StringTable!$1:$1048576,MATCH([1]StringTable!$B$1,[1]StringTable!$1:$1,0),0),
IFERROR(VLOOKUP(I504,[1]InApkStringTable!$1:$1048576,MATCH([1]InApkStringTable!$B$1,[1]InApkStringTable!$1:$1,0),0),
"스트링없음")))</f>
        <v/>
      </c>
      <c r="L504" t="b">
        <v>0</v>
      </c>
      <c r="M504" t="s">
        <v>24</v>
      </c>
      <c r="N504" t="str">
        <f>IF(ISBLANK(M504),"",IF(ISERROR(VLOOKUP(M504,MapTable!$A:$A,1,0)),"맵없음",""))</f>
        <v/>
      </c>
      <c r="O504">
        <f t="shared" si="29"/>
        <v>11</v>
      </c>
      <c r="Q504">
        <f t="shared" si="30"/>
        <v>11</v>
      </c>
      <c r="R504" t="b">
        <f t="shared" ca="1" si="31"/>
        <v>0</v>
      </c>
      <c r="T504" t="b">
        <f t="shared" ca="1" si="32"/>
        <v>0</v>
      </c>
      <c r="V504" t="str">
        <f>IF(ISBLANK(U504),"",IF(ISERROR(VLOOKUP(U504,MapTable!$A:$A,1,0)),"맵없음",""))</f>
        <v/>
      </c>
      <c r="X504" t="str">
        <f>IF(ISBLANK(W504),"",
IF(ISERROR(FIND(",",W504)),
  IF(ISERROR(VLOOKUP(W504,MapTable!$A:$A,1,0)),"맵없음",
  ""),
IF(ISERROR(FIND(",",W504,FIND(",",W504)+1)),
  IF(OR(ISERROR(VLOOKUP(LEFT(W504,FIND(",",W504)-1),MapTable!$A:$A,1,0)),ISERROR(VLOOKUP(TRIM(MID(W504,FIND(",",W504)+1,999)),MapTable!$A:$A,1,0))),"맵없음",
  ""),
IF(ISERROR(FIND(",",W504,FIND(",",W504,FIND(",",W504)+1)+1)),
  IF(OR(ISERROR(VLOOKUP(LEFT(W504,FIND(",",W504)-1),MapTable!$A:$A,1,0)),ISERROR(VLOOKUP(TRIM(MID(W504,FIND(",",W504)+1,FIND(",",W504,FIND(",",W504)+1)-FIND(",",W504)-1)),MapTable!$A:$A,1,0)),ISERROR(VLOOKUP(TRIM(MID(W504,FIND(",",W504,FIND(",",W504)+1)+1,999)),MapTable!$A:$A,1,0))),"맵없음",
  ""),
IF(ISERROR(FIND(",",W504,FIND(",",W504,FIND(",",W504,FIND(",",W504)+1)+1)+1)),
  IF(OR(ISERROR(VLOOKUP(LEFT(W504,FIND(",",W504)-1),MapTable!$A:$A,1,0)),ISERROR(VLOOKUP(TRIM(MID(W504,FIND(",",W504)+1,FIND(",",W504,FIND(",",W504)+1)-FIND(",",W504)-1)),MapTable!$A:$A,1,0)),ISERROR(VLOOKUP(TRIM(MID(W504,FIND(",",W504,FIND(",",W504)+1)+1,FIND(",",W504,FIND(",",W504,FIND(",",W504)+1)+1)-FIND(",",W504,FIND(",",W504)+1)-1)),MapTable!$A:$A,1,0)),ISERROR(VLOOKUP(TRIM(MID(W504,FIND(",",W504,FIND(",",W504,FIND(",",W504)+1)+1)+1,999)),MapTable!$A:$A,1,0))),"맵없음",
  ""),
)))))</f>
        <v/>
      </c>
      <c r="AC504" t="str">
        <f>IF(ISBLANK(AB504),"",IF(ISERROR(VLOOKUP(AB504,[3]DropTable!$A:$A,1,0)),"드랍없음",""))</f>
        <v/>
      </c>
      <c r="AE504" t="str">
        <f>IF(ISBLANK(AD504),"",IF(ISERROR(VLOOKUP(AD504,[3]DropTable!$A:$A,1,0)),"드랍없음",""))</f>
        <v/>
      </c>
      <c r="AG504">
        <v>9.8000000000000007</v>
      </c>
      <c r="AH504">
        <v>1</v>
      </c>
    </row>
    <row r="505" spans="1:34" x14ac:dyDescent="0.3">
      <c r="A505">
        <v>11</v>
      </c>
      <c r="B505">
        <v>6</v>
      </c>
      <c r="C505">
        <f>IF(OR($L505=TRUE,$A505=0,MOD($A505,ChapterTable!$S$20)&lt;&gt;0),
MAX(0,INT(($B505+ChapterTable!$Q$26+VLOOKUP(SUBSTITUTE(C$1,"성장단계","")&amp;"단계오프셋",ChapterTable!$S:$T,2,0))/ChapterTable!$Q$23)),
MAX(0,INT(($B505+ChapterTable!$S$26+VLOOKUP(SUBSTITUTE(C$1,"성장단계","")&amp;"보스단계오프셋",ChapterTable!$S:$T,2,0))/ChapterTable!$S$23)))</f>
        <v>1</v>
      </c>
      <c r="D505">
        <f>IF(OR($L505=TRUE,$A505=0,MOD($A505,ChapterTable!$S$20)&lt;&gt;0),
MAX(0,INT(($B505+ChapterTable!$Q$26+VLOOKUP(SUBSTITUTE(D$1,"성장단계","")&amp;"단계오프셋",ChapterTable!$S:$T,2,0))/ChapterTable!$Q$23)),
MAX(0,INT(($B505+ChapterTable!$S$26+VLOOKUP(SUBSTITUTE(D$1,"성장단계","")&amp;"보스단계오프셋",ChapterTable!$S:$T,2,0))/ChapterTable!$S$23)))</f>
        <v>0</v>
      </c>
      <c r="E505" s="1">
        <f ca="1">IF(AND($A505=0,$B505=1),
    VLOOKUP(1,ChapterTable!$1:$1048576,MATCH("최종"&amp;SUBSTITUTE(SUBSTITUTE(E$1,"standard",""),"|Float",""),ChapterTable!$1:$1,0),0)*ChapterTable!$Q$17,
  IF(AND($A505=0,$B505=0),
    E506,
  IF($B505=0,
    VLOOKUP($A505,ChapterTable!$1:$1048576,MATCH("최종"&amp;SUBSTITUTE(SUBSTITUTE(E$1,"standard",""),"|Float",""),ChapterTable!$1:$1,0),0),
  IF($B505=1,
    IF($L505=FALSE,
      VLOOKUP($A505,ChapterTable!$1:$1048576,MATCH("최종"&amp;SUBSTITUTE(SUBSTITUTE(E$1,"standard",""),"|Float",""),ChapterTable!$1:$1,0),0),
      VLOOKUP($A505-ChapterTable!$Q$11,ChapterTable!$1:$1048576,MATCH("최종"&amp;SUBSTITUTE(SUBSTITUTE(E$1,"standard",""),"|Float",""),ChapterTable!$1:$1,0),0)*ChapterTable!$Q$14
    ),
  OFFSET(E505,-$B505+IF($L505,1,0),0)*
    (VLOOKUP(SUBSTITUTE(SUBSTITUTE(E$1,"standard",""),"|Float","")&amp;"인게임누적곱배수",ChapterTable!$S:$T,2,0)^C505
    +VLOOKUP(SUBSTITUTE(SUBSTITUTE(E$1,"standard",""),"|Float","")&amp;"인게임누적합배수",ChapterTable!$S:$T,2,0)*C505)
  )
  )
  )
)</f>
        <v>14012.604492187502</v>
      </c>
      <c r="F505" s="1">
        <f ca="1">IF(AND($A505=0,$B505=1),
    VLOOKUP(1,ChapterTable!$1:$1048576,MATCH("최종"&amp;SUBSTITUTE(SUBSTITUTE(F$1,"standard",""),"|Float",""),ChapterTable!$1:$1,0),0)*ChapterTable!$Q$17,
  IF(AND($A505=0,$B505=0),
    F506,
  IF($B505=0,
    VLOOKUP($A505,ChapterTable!$1:$1048576,MATCH("최종"&amp;SUBSTITUTE(SUBSTITUTE(F$1,"standard",""),"|Float",""),ChapterTable!$1:$1,0),0),
  IF($B505=1,
    IF($L505=FALSE,
      VLOOKUP($A505,ChapterTable!$1:$1048576,MATCH("최종"&amp;SUBSTITUTE(SUBSTITUTE(F$1,"standard",""),"|Float",""),ChapterTable!$1:$1,0),0),
      VLOOKUP($A505-ChapterTable!$Q$11,ChapterTable!$1:$1048576,MATCH("최종"&amp;SUBSTITUTE(SUBSTITUTE(F$1,"standard",""),"|Float",""),ChapterTable!$1:$1,0),0)*ChapterTable!$Q$14
    ),
  OFFSET(F505,-$B505+IF($L505,1,0),0)*
    (VLOOKUP(SUBSTITUTE(SUBSTITUTE(F$1,"standard",""),"|Float","")&amp;"인게임누적곱배수",ChapterTable!$S:$T,2,0)^D505
    +VLOOKUP(SUBSTITUTE(SUBSTITUTE(F$1,"standard",""),"|Float","")&amp;"인게임누적합배수",ChapterTable!$S:$T,2,0)*D505)
  )
  )
  )
)</f>
        <v>5766.50390625</v>
      </c>
      <c r="G505" t="s">
        <v>76</v>
      </c>
      <c r="J505" t="str">
        <f>IF(ISBLANK(I505),"",
IFERROR(VLOOKUP(I505,[1]StringTable!$1:$1048576,MATCH([1]StringTable!$B$1,[1]StringTable!$1:$1,0),0),
IFERROR(VLOOKUP(I505,[1]InApkStringTable!$1:$1048576,MATCH([1]InApkStringTable!$B$1,[1]InApkStringTable!$1:$1,0),0),
"스트링없음")))</f>
        <v/>
      </c>
      <c r="L505" t="b">
        <v>0</v>
      </c>
      <c r="M505" t="s">
        <v>24</v>
      </c>
      <c r="N505" t="str">
        <f>IF(ISBLANK(M505),"",IF(ISERROR(VLOOKUP(M505,MapTable!$A:$A,1,0)),"맵없음",""))</f>
        <v/>
      </c>
      <c r="O505">
        <f t="shared" si="29"/>
        <v>1</v>
      </c>
      <c r="Q505">
        <f t="shared" si="30"/>
        <v>1</v>
      </c>
      <c r="R505" t="b">
        <f t="shared" ca="1" si="31"/>
        <v>0</v>
      </c>
      <c r="T505" t="b">
        <f t="shared" ca="1" si="32"/>
        <v>0</v>
      </c>
      <c r="V505" t="str">
        <f>IF(ISBLANK(U505),"",IF(ISERROR(VLOOKUP(U505,MapTable!$A:$A,1,0)),"맵없음",""))</f>
        <v/>
      </c>
      <c r="X505" t="str">
        <f>IF(ISBLANK(W505),"",
IF(ISERROR(FIND(",",W505)),
  IF(ISERROR(VLOOKUP(W505,MapTable!$A:$A,1,0)),"맵없음",
  ""),
IF(ISERROR(FIND(",",W505,FIND(",",W505)+1)),
  IF(OR(ISERROR(VLOOKUP(LEFT(W505,FIND(",",W505)-1),MapTable!$A:$A,1,0)),ISERROR(VLOOKUP(TRIM(MID(W505,FIND(",",W505)+1,999)),MapTable!$A:$A,1,0))),"맵없음",
  ""),
IF(ISERROR(FIND(",",W505,FIND(",",W505,FIND(",",W505)+1)+1)),
  IF(OR(ISERROR(VLOOKUP(LEFT(W505,FIND(",",W505)-1),MapTable!$A:$A,1,0)),ISERROR(VLOOKUP(TRIM(MID(W505,FIND(",",W505)+1,FIND(",",W505,FIND(",",W505)+1)-FIND(",",W505)-1)),MapTable!$A:$A,1,0)),ISERROR(VLOOKUP(TRIM(MID(W505,FIND(",",W505,FIND(",",W505)+1)+1,999)),MapTable!$A:$A,1,0))),"맵없음",
  ""),
IF(ISERROR(FIND(",",W505,FIND(",",W505,FIND(",",W505,FIND(",",W505)+1)+1)+1)),
  IF(OR(ISERROR(VLOOKUP(LEFT(W505,FIND(",",W505)-1),MapTable!$A:$A,1,0)),ISERROR(VLOOKUP(TRIM(MID(W505,FIND(",",W505)+1,FIND(",",W505,FIND(",",W505)+1)-FIND(",",W505)-1)),MapTable!$A:$A,1,0)),ISERROR(VLOOKUP(TRIM(MID(W505,FIND(",",W505,FIND(",",W505)+1)+1,FIND(",",W505,FIND(",",W505,FIND(",",W505)+1)+1)-FIND(",",W505,FIND(",",W505)+1)-1)),MapTable!$A:$A,1,0)),ISERROR(VLOOKUP(TRIM(MID(W505,FIND(",",W505,FIND(",",W505,FIND(",",W505)+1)+1)+1,999)),MapTable!$A:$A,1,0))),"맵없음",
  ""),
)))))</f>
        <v/>
      </c>
      <c r="AC505" t="str">
        <f>IF(ISBLANK(AB505),"",IF(ISERROR(VLOOKUP(AB505,[3]DropTable!$A:$A,1,0)),"드랍없음",""))</f>
        <v/>
      </c>
      <c r="AE505" t="str">
        <f>IF(ISBLANK(AD505),"",IF(ISERROR(VLOOKUP(AD505,[3]DropTable!$A:$A,1,0)),"드랍없음",""))</f>
        <v/>
      </c>
      <c r="AG505">
        <v>9.8000000000000007</v>
      </c>
      <c r="AH505">
        <v>1</v>
      </c>
    </row>
    <row r="506" spans="1:34" x14ac:dyDescent="0.3">
      <c r="A506">
        <v>11</v>
      </c>
      <c r="B506">
        <v>7</v>
      </c>
      <c r="C506">
        <f>IF(OR($L506=TRUE,$A506=0,MOD($A506,ChapterTable!$S$20)&lt;&gt;0),
MAX(0,INT(($B506+ChapterTable!$Q$26+VLOOKUP(SUBSTITUTE(C$1,"성장단계","")&amp;"단계오프셋",ChapterTable!$S:$T,2,0))/ChapterTable!$Q$23)),
MAX(0,INT(($B506+ChapterTable!$S$26+VLOOKUP(SUBSTITUTE(C$1,"성장단계","")&amp;"보스단계오프셋",ChapterTable!$S:$T,2,0))/ChapterTable!$S$23)))</f>
        <v>1</v>
      </c>
      <c r="D506">
        <f>IF(OR($L506=TRUE,$A506=0,MOD($A506,ChapterTable!$S$20)&lt;&gt;0),
MAX(0,INT(($B506+ChapterTable!$Q$26+VLOOKUP(SUBSTITUTE(D$1,"성장단계","")&amp;"단계오프셋",ChapterTable!$S:$T,2,0))/ChapterTable!$Q$23)),
MAX(0,INT(($B506+ChapterTable!$S$26+VLOOKUP(SUBSTITUTE(D$1,"성장단계","")&amp;"보스단계오프셋",ChapterTable!$S:$T,2,0))/ChapterTable!$S$23)))</f>
        <v>0</v>
      </c>
      <c r="E506" s="1">
        <f ca="1">IF(AND($A506=0,$B506=1),
    VLOOKUP(1,ChapterTable!$1:$1048576,MATCH("최종"&amp;SUBSTITUTE(SUBSTITUTE(E$1,"standard",""),"|Float",""),ChapterTable!$1:$1,0),0)*ChapterTable!$Q$17,
  IF(AND($A506=0,$B506=0),
    E507,
  IF($B506=0,
    VLOOKUP($A506,ChapterTable!$1:$1048576,MATCH("최종"&amp;SUBSTITUTE(SUBSTITUTE(E$1,"standard",""),"|Float",""),ChapterTable!$1:$1,0),0),
  IF($B506=1,
    IF($L506=FALSE,
      VLOOKUP($A506,ChapterTable!$1:$1048576,MATCH("최종"&amp;SUBSTITUTE(SUBSTITUTE(E$1,"standard",""),"|Float",""),ChapterTable!$1:$1,0),0),
      VLOOKUP($A506-ChapterTable!$Q$11,ChapterTable!$1:$1048576,MATCH("최종"&amp;SUBSTITUTE(SUBSTITUTE(E$1,"standard",""),"|Float",""),ChapterTable!$1:$1,0),0)*ChapterTable!$Q$14
    ),
  OFFSET(E506,-$B506+IF($L506,1,0),0)*
    (VLOOKUP(SUBSTITUTE(SUBSTITUTE(E$1,"standard",""),"|Float","")&amp;"인게임누적곱배수",ChapterTable!$S:$T,2,0)^C506
    +VLOOKUP(SUBSTITUTE(SUBSTITUTE(E$1,"standard",""),"|Float","")&amp;"인게임누적합배수",ChapterTable!$S:$T,2,0)*C506)
  )
  )
  )
)</f>
        <v>14012.604492187502</v>
      </c>
      <c r="F506" s="1">
        <f ca="1">IF(AND($A506=0,$B506=1),
    VLOOKUP(1,ChapterTable!$1:$1048576,MATCH("최종"&amp;SUBSTITUTE(SUBSTITUTE(F$1,"standard",""),"|Float",""),ChapterTable!$1:$1,0),0)*ChapterTable!$Q$17,
  IF(AND($A506=0,$B506=0),
    F507,
  IF($B506=0,
    VLOOKUP($A506,ChapterTable!$1:$1048576,MATCH("최종"&amp;SUBSTITUTE(SUBSTITUTE(F$1,"standard",""),"|Float",""),ChapterTable!$1:$1,0),0),
  IF($B506=1,
    IF($L506=FALSE,
      VLOOKUP($A506,ChapterTable!$1:$1048576,MATCH("최종"&amp;SUBSTITUTE(SUBSTITUTE(F$1,"standard",""),"|Float",""),ChapterTable!$1:$1,0),0),
      VLOOKUP($A506-ChapterTable!$Q$11,ChapterTable!$1:$1048576,MATCH("최종"&amp;SUBSTITUTE(SUBSTITUTE(F$1,"standard",""),"|Float",""),ChapterTable!$1:$1,0),0)*ChapterTable!$Q$14
    ),
  OFFSET(F506,-$B506+IF($L506,1,0),0)*
    (VLOOKUP(SUBSTITUTE(SUBSTITUTE(F$1,"standard",""),"|Float","")&amp;"인게임누적곱배수",ChapterTable!$S:$T,2,0)^D506
    +VLOOKUP(SUBSTITUTE(SUBSTITUTE(F$1,"standard",""),"|Float","")&amp;"인게임누적합배수",ChapterTable!$S:$T,2,0)*D506)
  )
  )
  )
)</f>
        <v>5766.50390625</v>
      </c>
      <c r="G506" t="s">
        <v>76</v>
      </c>
      <c r="J506" t="str">
        <f>IF(ISBLANK(I506),"",
IFERROR(VLOOKUP(I506,[1]StringTable!$1:$1048576,MATCH([1]StringTable!$B$1,[1]StringTable!$1:$1,0),0),
IFERROR(VLOOKUP(I506,[1]InApkStringTable!$1:$1048576,MATCH([1]InApkStringTable!$B$1,[1]InApkStringTable!$1:$1,0),0),
"스트링없음")))</f>
        <v/>
      </c>
      <c r="L506" t="b">
        <v>0</v>
      </c>
      <c r="M506" t="s">
        <v>24</v>
      </c>
      <c r="N506" t="str">
        <f>IF(ISBLANK(M506),"",IF(ISERROR(VLOOKUP(M506,MapTable!$A:$A,1,0)),"맵없음",""))</f>
        <v/>
      </c>
      <c r="O506">
        <f t="shared" si="29"/>
        <v>1</v>
      </c>
      <c r="Q506">
        <f t="shared" si="30"/>
        <v>1</v>
      </c>
      <c r="R506" t="b">
        <f t="shared" ca="1" si="31"/>
        <v>0</v>
      </c>
      <c r="T506" t="b">
        <f t="shared" ca="1" si="32"/>
        <v>0</v>
      </c>
      <c r="V506" t="str">
        <f>IF(ISBLANK(U506),"",IF(ISERROR(VLOOKUP(U506,MapTable!$A:$A,1,0)),"맵없음",""))</f>
        <v/>
      </c>
      <c r="X506" t="str">
        <f>IF(ISBLANK(W506),"",
IF(ISERROR(FIND(",",W506)),
  IF(ISERROR(VLOOKUP(W506,MapTable!$A:$A,1,0)),"맵없음",
  ""),
IF(ISERROR(FIND(",",W506,FIND(",",W506)+1)),
  IF(OR(ISERROR(VLOOKUP(LEFT(W506,FIND(",",W506)-1),MapTable!$A:$A,1,0)),ISERROR(VLOOKUP(TRIM(MID(W506,FIND(",",W506)+1,999)),MapTable!$A:$A,1,0))),"맵없음",
  ""),
IF(ISERROR(FIND(",",W506,FIND(",",W506,FIND(",",W506)+1)+1)),
  IF(OR(ISERROR(VLOOKUP(LEFT(W506,FIND(",",W506)-1),MapTable!$A:$A,1,0)),ISERROR(VLOOKUP(TRIM(MID(W506,FIND(",",W506)+1,FIND(",",W506,FIND(",",W506)+1)-FIND(",",W506)-1)),MapTable!$A:$A,1,0)),ISERROR(VLOOKUP(TRIM(MID(W506,FIND(",",W506,FIND(",",W506)+1)+1,999)),MapTable!$A:$A,1,0))),"맵없음",
  ""),
IF(ISERROR(FIND(",",W506,FIND(",",W506,FIND(",",W506,FIND(",",W506)+1)+1)+1)),
  IF(OR(ISERROR(VLOOKUP(LEFT(W506,FIND(",",W506)-1),MapTable!$A:$A,1,0)),ISERROR(VLOOKUP(TRIM(MID(W506,FIND(",",W506)+1,FIND(",",W506,FIND(",",W506)+1)-FIND(",",W506)-1)),MapTable!$A:$A,1,0)),ISERROR(VLOOKUP(TRIM(MID(W506,FIND(",",W506,FIND(",",W506)+1)+1,FIND(",",W506,FIND(",",W506,FIND(",",W506)+1)+1)-FIND(",",W506,FIND(",",W506)+1)-1)),MapTable!$A:$A,1,0)),ISERROR(VLOOKUP(TRIM(MID(W506,FIND(",",W506,FIND(",",W506,FIND(",",W506)+1)+1)+1,999)),MapTable!$A:$A,1,0))),"맵없음",
  ""),
)))))</f>
        <v/>
      </c>
      <c r="AC506" t="str">
        <f>IF(ISBLANK(AB506),"",IF(ISERROR(VLOOKUP(AB506,[3]DropTable!$A:$A,1,0)),"드랍없음",""))</f>
        <v/>
      </c>
      <c r="AE506" t="str">
        <f>IF(ISBLANK(AD506),"",IF(ISERROR(VLOOKUP(AD506,[3]DropTable!$A:$A,1,0)),"드랍없음",""))</f>
        <v/>
      </c>
      <c r="AG506">
        <v>9.8000000000000007</v>
      </c>
      <c r="AH506">
        <v>1</v>
      </c>
    </row>
    <row r="507" spans="1:34" x14ac:dyDescent="0.3">
      <c r="A507">
        <v>11</v>
      </c>
      <c r="B507">
        <v>8</v>
      </c>
      <c r="C507">
        <f>IF(OR($L507=TRUE,$A507=0,MOD($A507,ChapterTable!$S$20)&lt;&gt;0),
MAX(0,INT(($B507+ChapterTable!$Q$26+VLOOKUP(SUBSTITUTE(C$1,"성장단계","")&amp;"단계오프셋",ChapterTable!$S:$T,2,0))/ChapterTable!$Q$23)),
MAX(0,INT(($B507+ChapterTable!$S$26+VLOOKUP(SUBSTITUTE(C$1,"성장단계","")&amp;"보스단계오프셋",ChapterTable!$S:$T,2,0))/ChapterTable!$S$23)))</f>
        <v>1</v>
      </c>
      <c r="D507">
        <f>IF(OR($L507=TRUE,$A507=0,MOD($A507,ChapterTable!$S$20)&lt;&gt;0),
MAX(0,INT(($B507+ChapterTable!$Q$26+VLOOKUP(SUBSTITUTE(D$1,"성장단계","")&amp;"단계오프셋",ChapterTable!$S:$T,2,0))/ChapterTable!$Q$23)),
MAX(0,INT(($B507+ChapterTable!$S$26+VLOOKUP(SUBSTITUTE(D$1,"성장단계","")&amp;"보스단계오프셋",ChapterTable!$S:$T,2,0))/ChapterTable!$S$23)))</f>
        <v>0</v>
      </c>
      <c r="E507" s="1">
        <f ca="1">IF(AND($A507=0,$B507=1),
    VLOOKUP(1,ChapterTable!$1:$1048576,MATCH("최종"&amp;SUBSTITUTE(SUBSTITUTE(E$1,"standard",""),"|Float",""),ChapterTable!$1:$1,0),0)*ChapterTable!$Q$17,
  IF(AND($A507=0,$B507=0),
    E508,
  IF($B507=0,
    VLOOKUP($A507,ChapterTable!$1:$1048576,MATCH("최종"&amp;SUBSTITUTE(SUBSTITUTE(E$1,"standard",""),"|Float",""),ChapterTable!$1:$1,0),0),
  IF($B507=1,
    IF($L507=FALSE,
      VLOOKUP($A507,ChapterTable!$1:$1048576,MATCH("최종"&amp;SUBSTITUTE(SUBSTITUTE(E$1,"standard",""),"|Float",""),ChapterTable!$1:$1,0),0),
      VLOOKUP($A507-ChapterTable!$Q$11,ChapterTable!$1:$1048576,MATCH("최종"&amp;SUBSTITUTE(SUBSTITUTE(E$1,"standard",""),"|Float",""),ChapterTable!$1:$1,0),0)*ChapterTable!$Q$14
    ),
  OFFSET(E507,-$B507+IF($L507,1,0),0)*
    (VLOOKUP(SUBSTITUTE(SUBSTITUTE(E$1,"standard",""),"|Float","")&amp;"인게임누적곱배수",ChapterTable!$S:$T,2,0)^C507
    +VLOOKUP(SUBSTITUTE(SUBSTITUTE(E$1,"standard",""),"|Float","")&amp;"인게임누적합배수",ChapterTable!$S:$T,2,0)*C507)
  )
  )
  )
)</f>
        <v>14012.604492187502</v>
      </c>
      <c r="F507" s="1">
        <f ca="1">IF(AND($A507=0,$B507=1),
    VLOOKUP(1,ChapterTable!$1:$1048576,MATCH("최종"&amp;SUBSTITUTE(SUBSTITUTE(F$1,"standard",""),"|Float",""),ChapterTable!$1:$1,0),0)*ChapterTable!$Q$17,
  IF(AND($A507=0,$B507=0),
    F508,
  IF($B507=0,
    VLOOKUP($A507,ChapterTable!$1:$1048576,MATCH("최종"&amp;SUBSTITUTE(SUBSTITUTE(F$1,"standard",""),"|Float",""),ChapterTable!$1:$1,0),0),
  IF($B507=1,
    IF($L507=FALSE,
      VLOOKUP($A507,ChapterTable!$1:$1048576,MATCH("최종"&amp;SUBSTITUTE(SUBSTITUTE(F$1,"standard",""),"|Float",""),ChapterTable!$1:$1,0),0),
      VLOOKUP($A507-ChapterTable!$Q$11,ChapterTable!$1:$1048576,MATCH("최종"&amp;SUBSTITUTE(SUBSTITUTE(F$1,"standard",""),"|Float",""),ChapterTable!$1:$1,0),0)*ChapterTable!$Q$14
    ),
  OFFSET(F507,-$B507+IF($L507,1,0),0)*
    (VLOOKUP(SUBSTITUTE(SUBSTITUTE(F$1,"standard",""),"|Float","")&amp;"인게임누적곱배수",ChapterTable!$S:$T,2,0)^D507
    +VLOOKUP(SUBSTITUTE(SUBSTITUTE(F$1,"standard",""),"|Float","")&amp;"인게임누적합배수",ChapterTable!$S:$T,2,0)*D507)
  )
  )
  )
)</f>
        <v>5766.50390625</v>
      </c>
      <c r="G507" t="s">
        <v>76</v>
      </c>
      <c r="J507" t="str">
        <f>IF(ISBLANK(I507),"",
IFERROR(VLOOKUP(I507,[1]StringTable!$1:$1048576,MATCH([1]StringTable!$B$1,[1]StringTable!$1:$1,0),0),
IFERROR(VLOOKUP(I507,[1]InApkStringTable!$1:$1048576,MATCH([1]InApkStringTable!$B$1,[1]InApkStringTable!$1:$1,0),0),
"스트링없음")))</f>
        <v/>
      </c>
      <c r="L507" t="b">
        <v>0</v>
      </c>
      <c r="M507" t="s">
        <v>24</v>
      </c>
      <c r="N507" t="str">
        <f>IF(ISBLANK(M507),"",IF(ISERROR(VLOOKUP(M507,MapTable!$A:$A,1,0)),"맵없음",""))</f>
        <v/>
      </c>
      <c r="O507">
        <f t="shared" si="29"/>
        <v>1</v>
      </c>
      <c r="Q507">
        <f t="shared" si="30"/>
        <v>1</v>
      </c>
      <c r="R507" t="b">
        <f t="shared" ca="1" si="31"/>
        <v>0</v>
      </c>
      <c r="T507" t="b">
        <f t="shared" ca="1" si="32"/>
        <v>0</v>
      </c>
      <c r="V507" t="str">
        <f>IF(ISBLANK(U507),"",IF(ISERROR(VLOOKUP(U507,MapTable!$A:$A,1,0)),"맵없음",""))</f>
        <v/>
      </c>
      <c r="X507" t="str">
        <f>IF(ISBLANK(W507),"",
IF(ISERROR(FIND(",",W507)),
  IF(ISERROR(VLOOKUP(W507,MapTable!$A:$A,1,0)),"맵없음",
  ""),
IF(ISERROR(FIND(",",W507,FIND(",",W507)+1)),
  IF(OR(ISERROR(VLOOKUP(LEFT(W507,FIND(",",W507)-1),MapTable!$A:$A,1,0)),ISERROR(VLOOKUP(TRIM(MID(W507,FIND(",",W507)+1,999)),MapTable!$A:$A,1,0))),"맵없음",
  ""),
IF(ISERROR(FIND(",",W507,FIND(",",W507,FIND(",",W507)+1)+1)),
  IF(OR(ISERROR(VLOOKUP(LEFT(W507,FIND(",",W507)-1),MapTable!$A:$A,1,0)),ISERROR(VLOOKUP(TRIM(MID(W507,FIND(",",W507)+1,FIND(",",W507,FIND(",",W507)+1)-FIND(",",W507)-1)),MapTable!$A:$A,1,0)),ISERROR(VLOOKUP(TRIM(MID(W507,FIND(",",W507,FIND(",",W507)+1)+1,999)),MapTable!$A:$A,1,0))),"맵없음",
  ""),
IF(ISERROR(FIND(",",W507,FIND(",",W507,FIND(",",W507,FIND(",",W507)+1)+1)+1)),
  IF(OR(ISERROR(VLOOKUP(LEFT(W507,FIND(",",W507)-1),MapTable!$A:$A,1,0)),ISERROR(VLOOKUP(TRIM(MID(W507,FIND(",",W507)+1,FIND(",",W507,FIND(",",W507)+1)-FIND(",",W507)-1)),MapTable!$A:$A,1,0)),ISERROR(VLOOKUP(TRIM(MID(W507,FIND(",",W507,FIND(",",W507)+1)+1,FIND(",",W507,FIND(",",W507,FIND(",",W507)+1)+1)-FIND(",",W507,FIND(",",W507)+1)-1)),MapTable!$A:$A,1,0)),ISERROR(VLOOKUP(TRIM(MID(W507,FIND(",",W507,FIND(",",W507,FIND(",",W507)+1)+1)+1,999)),MapTable!$A:$A,1,0))),"맵없음",
  ""),
)))))</f>
        <v/>
      </c>
      <c r="AC507" t="str">
        <f>IF(ISBLANK(AB507),"",IF(ISERROR(VLOOKUP(AB507,[3]DropTable!$A:$A,1,0)),"드랍없음",""))</f>
        <v/>
      </c>
      <c r="AE507" t="str">
        <f>IF(ISBLANK(AD507),"",IF(ISERROR(VLOOKUP(AD507,[3]DropTable!$A:$A,1,0)),"드랍없음",""))</f>
        <v/>
      </c>
      <c r="AG507">
        <v>9.8000000000000007</v>
      </c>
      <c r="AH507">
        <v>1</v>
      </c>
    </row>
    <row r="508" spans="1:34" x14ac:dyDescent="0.3">
      <c r="A508">
        <v>11</v>
      </c>
      <c r="B508">
        <v>9</v>
      </c>
      <c r="C508">
        <f>IF(OR($L508=TRUE,$A508=0,MOD($A508,ChapterTable!$S$20)&lt;&gt;0),
MAX(0,INT(($B508+ChapterTable!$Q$26+VLOOKUP(SUBSTITUTE(C$1,"성장단계","")&amp;"단계오프셋",ChapterTable!$S:$T,2,0))/ChapterTable!$Q$23)),
MAX(0,INT(($B508+ChapterTable!$S$26+VLOOKUP(SUBSTITUTE(C$1,"성장단계","")&amp;"보스단계오프셋",ChapterTable!$S:$T,2,0))/ChapterTable!$S$23)))</f>
        <v>1</v>
      </c>
      <c r="D508">
        <f>IF(OR($L508=TRUE,$A508=0,MOD($A508,ChapterTable!$S$20)&lt;&gt;0),
MAX(0,INT(($B508+ChapterTable!$Q$26+VLOOKUP(SUBSTITUTE(D$1,"성장단계","")&amp;"단계오프셋",ChapterTable!$S:$T,2,0))/ChapterTable!$Q$23)),
MAX(0,INT(($B508+ChapterTable!$S$26+VLOOKUP(SUBSTITUTE(D$1,"성장단계","")&amp;"보스단계오프셋",ChapterTable!$S:$T,2,0))/ChapterTable!$S$23)))</f>
        <v>0</v>
      </c>
      <c r="E508" s="1">
        <f ca="1">IF(AND($A508=0,$B508=1),
    VLOOKUP(1,ChapterTable!$1:$1048576,MATCH("최종"&amp;SUBSTITUTE(SUBSTITUTE(E$1,"standard",""),"|Float",""),ChapterTable!$1:$1,0),0)*ChapterTable!$Q$17,
  IF(AND($A508=0,$B508=0),
    E509,
  IF($B508=0,
    VLOOKUP($A508,ChapterTable!$1:$1048576,MATCH("최종"&amp;SUBSTITUTE(SUBSTITUTE(E$1,"standard",""),"|Float",""),ChapterTable!$1:$1,0),0),
  IF($B508=1,
    IF($L508=FALSE,
      VLOOKUP($A508,ChapterTable!$1:$1048576,MATCH("최종"&amp;SUBSTITUTE(SUBSTITUTE(E$1,"standard",""),"|Float",""),ChapterTable!$1:$1,0),0),
      VLOOKUP($A508-ChapterTable!$Q$11,ChapterTable!$1:$1048576,MATCH("최종"&amp;SUBSTITUTE(SUBSTITUTE(E$1,"standard",""),"|Float",""),ChapterTable!$1:$1,0),0)*ChapterTable!$Q$14
    ),
  OFFSET(E508,-$B508+IF($L508,1,0),0)*
    (VLOOKUP(SUBSTITUTE(SUBSTITUTE(E$1,"standard",""),"|Float","")&amp;"인게임누적곱배수",ChapterTable!$S:$T,2,0)^C508
    +VLOOKUP(SUBSTITUTE(SUBSTITUTE(E$1,"standard",""),"|Float","")&amp;"인게임누적합배수",ChapterTable!$S:$T,2,0)*C508)
  )
  )
  )
)</f>
        <v>14012.604492187502</v>
      </c>
      <c r="F508" s="1">
        <f ca="1">IF(AND($A508=0,$B508=1),
    VLOOKUP(1,ChapterTable!$1:$1048576,MATCH("최종"&amp;SUBSTITUTE(SUBSTITUTE(F$1,"standard",""),"|Float",""),ChapterTable!$1:$1,0),0)*ChapterTable!$Q$17,
  IF(AND($A508=0,$B508=0),
    F509,
  IF($B508=0,
    VLOOKUP($A508,ChapterTable!$1:$1048576,MATCH("최종"&amp;SUBSTITUTE(SUBSTITUTE(F$1,"standard",""),"|Float",""),ChapterTable!$1:$1,0),0),
  IF($B508=1,
    IF($L508=FALSE,
      VLOOKUP($A508,ChapterTable!$1:$1048576,MATCH("최종"&amp;SUBSTITUTE(SUBSTITUTE(F$1,"standard",""),"|Float",""),ChapterTable!$1:$1,0),0),
      VLOOKUP($A508-ChapterTable!$Q$11,ChapterTable!$1:$1048576,MATCH("최종"&amp;SUBSTITUTE(SUBSTITUTE(F$1,"standard",""),"|Float",""),ChapterTable!$1:$1,0),0)*ChapterTable!$Q$14
    ),
  OFFSET(F508,-$B508+IF($L508,1,0),0)*
    (VLOOKUP(SUBSTITUTE(SUBSTITUTE(F$1,"standard",""),"|Float","")&amp;"인게임누적곱배수",ChapterTable!$S:$T,2,0)^D508
    +VLOOKUP(SUBSTITUTE(SUBSTITUTE(F$1,"standard",""),"|Float","")&amp;"인게임누적합배수",ChapterTable!$S:$T,2,0)*D508)
  )
  )
  )
)</f>
        <v>5766.50390625</v>
      </c>
      <c r="G508" t="s">
        <v>76</v>
      </c>
      <c r="J508" t="str">
        <f>IF(ISBLANK(I508),"",
IFERROR(VLOOKUP(I508,[1]StringTable!$1:$1048576,MATCH([1]StringTable!$B$1,[1]StringTable!$1:$1,0),0),
IFERROR(VLOOKUP(I508,[1]InApkStringTable!$1:$1048576,MATCH([1]InApkStringTable!$B$1,[1]InApkStringTable!$1:$1,0),0),
"스트링없음")))</f>
        <v/>
      </c>
      <c r="L508" t="b">
        <v>0</v>
      </c>
      <c r="M508" t="s">
        <v>24</v>
      </c>
      <c r="N508" t="str">
        <f>IF(ISBLANK(M508),"",IF(ISERROR(VLOOKUP(M508,MapTable!$A:$A,1,0)),"맵없음",""))</f>
        <v/>
      </c>
      <c r="O508">
        <f t="shared" si="29"/>
        <v>91</v>
      </c>
      <c r="Q508">
        <f t="shared" si="30"/>
        <v>91</v>
      </c>
      <c r="R508" t="b">
        <f t="shared" ca="1" si="31"/>
        <v>1</v>
      </c>
      <c r="T508" t="b">
        <f t="shared" ca="1" si="32"/>
        <v>1</v>
      </c>
      <c r="V508" t="str">
        <f>IF(ISBLANK(U508),"",IF(ISERROR(VLOOKUP(U508,MapTable!$A:$A,1,0)),"맵없음",""))</f>
        <v/>
      </c>
      <c r="X508" t="str">
        <f>IF(ISBLANK(W508),"",
IF(ISERROR(FIND(",",W508)),
  IF(ISERROR(VLOOKUP(W508,MapTable!$A:$A,1,0)),"맵없음",
  ""),
IF(ISERROR(FIND(",",W508,FIND(",",W508)+1)),
  IF(OR(ISERROR(VLOOKUP(LEFT(W508,FIND(",",W508)-1),MapTable!$A:$A,1,0)),ISERROR(VLOOKUP(TRIM(MID(W508,FIND(",",W508)+1,999)),MapTable!$A:$A,1,0))),"맵없음",
  ""),
IF(ISERROR(FIND(",",W508,FIND(",",W508,FIND(",",W508)+1)+1)),
  IF(OR(ISERROR(VLOOKUP(LEFT(W508,FIND(",",W508)-1),MapTable!$A:$A,1,0)),ISERROR(VLOOKUP(TRIM(MID(W508,FIND(",",W508)+1,FIND(",",W508,FIND(",",W508)+1)-FIND(",",W508)-1)),MapTable!$A:$A,1,0)),ISERROR(VLOOKUP(TRIM(MID(W508,FIND(",",W508,FIND(",",W508)+1)+1,999)),MapTable!$A:$A,1,0))),"맵없음",
  ""),
IF(ISERROR(FIND(",",W508,FIND(",",W508,FIND(",",W508,FIND(",",W508)+1)+1)+1)),
  IF(OR(ISERROR(VLOOKUP(LEFT(W508,FIND(",",W508)-1),MapTable!$A:$A,1,0)),ISERROR(VLOOKUP(TRIM(MID(W508,FIND(",",W508)+1,FIND(",",W508,FIND(",",W508)+1)-FIND(",",W508)-1)),MapTable!$A:$A,1,0)),ISERROR(VLOOKUP(TRIM(MID(W508,FIND(",",W508,FIND(",",W508)+1)+1,FIND(",",W508,FIND(",",W508,FIND(",",W508)+1)+1)-FIND(",",W508,FIND(",",W508)+1)-1)),MapTable!$A:$A,1,0)),ISERROR(VLOOKUP(TRIM(MID(W508,FIND(",",W508,FIND(",",W508,FIND(",",W508)+1)+1)+1,999)),MapTable!$A:$A,1,0))),"맵없음",
  ""),
)))))</f>
        <v/>
      </c>
      <c r="AC508" t="str">
        <f>IF(ISBLANK(AB508),"",IF(ISERROR(VLOOKUP(AB508,[3]DropTable!$A:$A,1,0)),"드랍없음",""))</f>
        <v/>
      </c>
      <c r="AE508" t="str">
        <f>IF(ISBLANK(AD508),"",IF(ISERROR(VLOOKUP(AD508,[3]DropTable!$A:$A,1,0)),"드랍없음",""))</f>
        <v/>
      </c>
      <c r="AG508">
        <v>9.8000000000000007</v>
      </c>
      <c r="AH508">
        <v>1</v>
      </c>
    </row>
    <row r="509" spans="1:34" x14ac:dyDescent="0.3">
      <c r="A509">
        <v>11</v>
      </c>
      <c r="B509">
        <v>10</v>
      </c>
      <c r="C509">
        <f>IF(OR($L509=TRUE,$A509=0,MOD($A509,ChapterTable!$S$20)&lt;&gt;0),
MAX(0,INT(($B509+ChapterTable!$Q$26+VLOOKUP(SUBSTITUTE(C$1,"성장단계","")&amp;"단계오프셋",ChapterTable!$S:$T,2,0))/ChapterTable!$Q$23)),
MAX(0,INT(($B509+ChapterTable!$S$26+VLOOKUP(SUBSTITUTE(C$1,"성장단계","")&amp;"보스단계오프셋",ChapterTable!$S:$T,2,0))/ChapterTable!$S$23)))</f>
        <v>1</v>
      </c>
      <c r="D509">
        <f>IF(OR($L509=TRUE,$A509=0,MOD($A509,ChapterTable!$S$20)&lt;&gt;0),
MAX(0,INT(($B509+ChapterTable!$Q$26+VLOOKUP(SUBSTITUTE(D$1,"성장단계","")&amp;"단계오프셋",ChapterTable!$S:$T,2,0))/ChapterTable!$Q$23)),
MAX(0,INT(($B509+ChapterTable!$S$26+VLOOKUP(SUBSTITUTE(D$1,"성장단계","")&amp;"보스단계오프셋",ChapterTable!$S:$T,2,0))/ChapterTable!$S$23)))</f>
        <v>0</v>
      </c>
      <c r="E509" s="1">
        <f ca="1">IF(AND($A509=0,$B509=1),
    VLOOKUP(1,ChapterTable!$1:$1048576,MATCH("최종"&amp;SUBSTITUTE(SUBSTITUTE(E$1,"standard",""),"|Float",""),ChapterTable!$1:$1,0),0)*ChapterTable!$Q$17,
  IF(AND($A509=0,$B509=0),
    E510,
  IF($B509=0,
    VLOOKUP($A509,ChapterTable!$1:$1048576,MATCH("최종"&amp;SUBSTITUTE(SUBSTITUTE(E$1,"standard",""),"|Float",""),ChapterTable!$1:$1,0),0),
  IF($B509=1,
    IF($L509=FALSE,
      VLOOKUP($A509,ChapterTable!$1:$1048576,MATCH("최종"&amp;SUBSTITUTE(SUBSTITUTE(E$1,"standard",""),"|Float",""),ChapterTable!$1:$1,0),0),
      VLOOKUP($A509-ChapterTable!$Q$11,ChapterTable!$1:$1048576,MATCH("최종"&amp;SUBSTITUTE(SUBSTITUTE(E$1,"standard",""),"|Float",""),ChapterTable!$1:$1,0),0)*ChapterTable!$Q$14
    ),
  OFFSET(E509,-$B509+IF($L509,1,0),0)*
    (VLOOKUP(SUBSTITUTE(SUBSTITUTE(E$1,"standard",""),"|Float","")&amp;"인게임누적곱배수",ChapterTable!$S:$T,2,0)^C509
    +VLOOKUP(SUBSTITUTE(SUBSTITUTE(E$1,"standard",""),"|Float","")&amp;"인게임누적합배수",ChapterTable!$S:$T,2,0)*C509)
  )
  )
  )
)</f>
        <v>14012.604492187502</v>
      </c>
      <c r="F509" s="1">
        <f ca="1">IF(AND($A509=0,$B509=1),
    VLOOKUP(1,ChapterTable!$1:$1048576,MATCH("최종"&amp;SUBSTITUTE(SUBSTITUTE(F$1,"standard",""),"|Float",""),ChapterTable!$1:$1,0),0)*ChapterTable!$Q$17,
  IF(AND($A509=0,$B509=0),
    F510,
  IF($B509=0,
    VLOOKUP($A509,ChapterTable!$1:$1048576,MATCH("최종"&amp;SUBSTITUTE(SUBSTITUTE(F$1,"standard",""),"|Float",""),ChapterTable!$1:$1,0),0),
  IF($B509=1,
    IF($L509=FALSE,
      VLOOKUP($A509,ChapterTable!$1:$1048576,MATCH("최종"&amp;SUBSTITUTE(SUBSTITUTE(F$1,"standard",""),"|Float",""),ChapterTable!$1:$1,0),0),
      VLOOKUP($A509-ChapterTable!$Q$11,ChapterTable!$1:$1048576,MATCH("최종"&amp;SUBSTITUTE(SUBSTITUTE(F$1,"standard",""),"|Float",""),ChapterTable!$1:$1,0),0)*ChapterTable!$Q$14
    ),
  OFFSET(F509,-$B509+IF($L509,1,0),0)*
    (VLOOKUP(SUBSTITUTE(SUBSTITUTE(F$1,"standard",""),"|Float","")&amp;"인게임누적곱배수",ChapterTable!$S:$T,2,0)^D509
    +VLOOKUP(SUBSTITUTE(SUBSTITUTE(F$1,"standard",""),"|Float","")&amp;"인게임누적합배수",ChapterTable!$S:$T,2,0)*D509)
  )
  )
  )
)</f>
        <v>5766.50390625</v>
      </c>
      <c r="G509" t="s">
        <v>76</v>
      </c>
      <c r="J509" t="str">
        <f>IF(ISBLANK(I509),"",
IFERROR(VLOOKUP(I509,[1]StringTable!$1:$1048576,MATCH([1]StringTable!$B$1,[1]StringTable!$1:$1,0),0),
IFERROR(VLOOKUP(I509,[1]InApkStringTable!$1:$1048576,MATCH([1]InApkStringTable!$B$1,[1]InApkStringTable!$1:$1,0),0),
"스트링없음")))</f>
        <v/>
      </c>
      <c r="L509" t="b">
        <v>0</v>
      </c>
      <c r="M509" t="s">
        <v>24</v>
      </c>
      <c r="N509" t="str">
        <f>IF(ISBLANK(M509),"",IF(ISERROR(VLOOKUP(M509,MapTable!$A:$A,1,0)),"맵없음",""))</f>
        <v/>
      </c>
      <c r="O509">
        <f t="shared" si="29"/>
        <v>21</v>
      </c>
      <c r="Q509">
        <f t="shared" si="30"/>
        <v>21</v>
      </c>
      <c r="R509" t="b">
        <f t="shared" ca="1" si="31"/>
        <v>0</v>
      </c>
      <c r="T509" t="b">
        <f t="shared" ca="1" si="32"/>
        <v>0</v>
      </c>
      <c r="V509" t="str">
        <f>IF(ISBLANK(U509),"",IF(ISERROR(VLOOKUP(U509,MapTable!$A:$A,1,0)),"맵없음",""))</f>
        <v/>
      </c>
      <c r="X509" t="str">
        <f>IF(ISBLANK(W509),"",
IF(ISERROR(FIND(",",W509)),
  IF(ISERROR(VLOOKUP(W509,MapTable!$A:$A,1,0)),"맵없음",
  ""),
IF(ISERROR(FIND(",",W509,FIND(",",W509)+1)),
  IF(OR(ISERROR(VLOOKUP(LEFT(W509,FIND(",",W509)-1),MapTable!$A:$A,1,0)),ISERROR(VLOOKUP(TRIM(MID(W509,FIND(",",W509)+1,999)),MapTable!$A:$A,1,0))),"맵없음",
  ""),
IF(ISERROR(FIND(",",W509,FIND(",",W509,FIND(",",W509)+1)+1)),
  IF(OR(ISERROR(VLOOKUP(LEFT(W509,FIND(",",W509)-1),MapTable!$A:$A,1,0)),ISERROR(VLOOKUP(TRIM(MID(W509,FIND(",",W509)+1,FIND(",",W509,FIND(",",W509)+1)-FIND(",",W509)-1)),MapTable!$A:$A,1,0)),ISERROR(VLOOKUP(TRIM(MID(W509,FIND(",",W509,FIND(",",W509)+1)+1,999)),MapTable!$A:$A,1,0))),"맵없음",
  ""),
IF(ISERROR(FIND(",",W509,FIND(",",W509,FIND(",",W509,FIND(",",W509)+1)+1)+1)),
  IF(OR(ISERROR(VLOOKUP(LEFT(W509,FIND(",",W509)-1),MapTable!$A:$A,1,0)),ISERROR(VLOOKUP(TRIM(MID(W509,FIND(",",W509)+1,FIND(",",W509,FIND(",",W509)+1)-FIND(",",W509)-1)),MapTable!$A:$A,1,0)),ISERROR(VLOOKUP(TRIM(MID(W509,FIND(",",W509,FIND(",",W509)+1)+1,FIND(",",W509,FIND(",",W509,FIND(",",W509)+1)+1)-FIND(",",W509,FIND(",",W509)+1)-1)),MapTable!$A:$A,1,0)),ISERROR(VLOOKUP(TRIM(MID(W509,FIND(",",W509,FIND(",",W509,FIND(",",W509)+1)+1)+1,999)),MapTable!$A:$A,1,0))),"맵없음",
  ""),
)))))</f>
        <v/>
      </c>
      <c r="AC509" t="str">
        <f>IF(ISBLANK(AB509),"",IF(ISERROR(VLOOKUP(AB509,[3]DropTable!$A:$A,1,0)),"드랍없음",""))</f>
        <v/>
      </c>
      <c r="AE509" t="str">
        <f>IF(ISBLANK(AD509),"",IF(ISERROR(VLOOKUP(AD509,[3]DropTable!$A:$A,1,0)),"드랍없음",""))</f>
        <v/>
      </c>
      <c r="AG509">
        <v>9.8000000000000007</v>
      </c>
      <c r="AH509">
        <v>1</v>
      </c>
    </row>
    <row r="510" spans="1:34" x14ac:dyDescent="0.3">
      <c r="A510">
        <v>11</v>
      </c>
      <c r="B510">
        <v>11</v>
      </c>
      <c r="C510">
        <f>IF(OR($L510=TRUE,$A510=0,MOD($A510,ChapterTable!$S$20)&lt;&gt;0),
MAX(0,INT(($B510+ChapterTable!$Q$26+VLOOKUP(SUBSTITUTE(C$1,"성장단계","")&amp;"단계오프셋",ChapterTable!$S:$T,2,0))/ChapterTable!$Q$23)),
MAX(0,INT(($B510+ChapterTable!$S$26+VLOOKUP(SUBSTITUTE(C$1,"성장단계","")&amp;"보스단계오프셋",ChapterTable!$S:$T,2,0))/ChapterTable!$S$23)))</f>
        <v>1</v>
      </c>
      <c r="D510">
        <f>IF(OR($L510=TRUE,$A510=0,MOD($A510,ChapterTable!$S$20)&lt;&gt;0),
MAX(0,INT(($B510+ChapterTable!$Q$26+VLOOKUP(SUBSTITUTE(D$1,"성장단계","")&amp;"단계오프셋",ChapterTable!$S:$T,2,0))/ChapterTable!$Q$23)),
MAX(0,INT(($B510+ChapterTable!$S$26+VLOOKUP(SUBSTITUTE(D$1,"성장단계","")&amp;"보스단계오프셋",ChapterTable!$S:$T,2,0))/ChapterTable!$S$23)))</f>
        <v>1</v>
      </c>
      <c r="E510" s="1">
        <f ca="1">IF(AND($A510=0,$B510=1),
    VLOOKUP(1,ChapterTable!$1:$1048576,MATCH("최종"&amp;SUBSTITUTE(SUBSTITUTE(E$1,"standard",""),"|Float",""),ChapterTable!$1:$1,0),0)*ChapterTable!$Q$17,
  IF(AND($A510=0,$B510=0),
    E511,
  IF($B510=0,
    VLOOKUP($A510,ChapterTable!$1:$1048576,MATCH("최종"&amp;SUBSTITUTE(SUBSTITUTE(E$1,"standard",""),"|Float",""),ChapterTable!$1:$1,0),0),
  IF($B510=1,
    IF($L510=FALSE,
      VLOOKUP($A510,ChapterTable!$1:$1048576,MATCH("최종"&amp;SUBSTITUTE(SUBSTITUTE(E$1,"standard",""),"|Float",""),ChapterTable!$1:$1,0),0),
      VLOOKUP($A510-ChapterTable!$Q$11,ChapterTable!$1:$1048576,MATCH("최종"&amp;SUBSTITUTE(SUBSTITUTE(E$1,"standard",""),"|Float",""),ChapterTable!$1:$1,0),0)*ChapterTable!$Q$14
    ),
  OFFSET(E510,-$B510+IF($L510,1,0),0)*
    (VLOOKUP(SUBSTITUTE(SUBSTITUTE(E$1,"standard",""),"|Float","")&amp;"인게임누적곱배수",ChapterTable!$S:$T,2,0)^C510
    +VLOOKUP(SUBSTITUTE(SUBSTITUTE(E$1,"standard",""),"|Float","")&amp;"인게임누적합배수",ChapterTable!$S:$T,2,0)*C510)
  )
  )
  )
)</f>
        <v>14012.604492187502</v>
      </c>
      <c r="F510" s="1">
        <f ca="1">IF(AND($A510=0,$B510=1),
    VLOOKUP(1,ChapterTable!$1:$1048576,MATCH("최종"&amp;SUBSTITUTE(SUBSTITUTE(F$1,"standard",""),"|Float",""),ChapterTable!$1:$1,0),0)*ChapterTable!$Q$17,
  IF(AND($A510=0,$B510=0),
    F511,
  IF($B510=0,
    VLOOKUP($A510,ChapterTable!$1:$1048576,MATCH("최종"&amp;SUBSTITUTE(SUBSTITUTE(F$1,"standard",""),"|Float",""),ChapterTable!$1:$1,0),0),
  IF($B510=1,
    IF($L510=FALSE,
      VLOOKUP($A510,ChapterTable!$1:$1048576,MATCH("최종"&amp;SUBSTITUTE(SUBSTITUTE(F$1,"standard",""),"|Float",""),ChapterTable!$1:$1,0),0),
      VLOOKUP($A510-ChapterTable!$Q$11,ChapterTable!$1:$1048576,MATCH("최종"&amp;SUBSTITUTE(SUBSTITUTE(F$1,"standard",""),"|Float",""),ChapterTable!$1:$1,0),0)*ChapterTable!$Q$14
    ),
  OFFSET(F510,-$B510+IF($L510,1,0),0)*
    (VLOOKUP(SUBSTITUTE(SUBSTITUTE(F$1,"standard",""),"|Float","")&amp;"인게임누적곱배수",ChapterTable!$S:$T,2,0)^D510
    +VLOOKUP(SUBSTITUTE(SUBSTITUTE(F$1,"standard",""),"|Float","")&amp;"인게임누적합배수",ChapterTable!$S:$T,2,0)*D510)
  )
  )
  )
)</f>
        <v>6919.8046875</v>
      </c>
      <c r="G510" t="s">
        <v>76</v>
      </c>
      <c r="J510" t="str">
        <f>IF(ISBLANK(I510),"",
IFERROR(VLOOKUP(I510,[1]StringTable!$1:$1048576,MATCH([1]StringTable!$B$1,[1]StringTable!$1:$1,0),0),
IFERROR(VLOOKUP(I510,[1]InApkStringTable!$1:$1048576,MATCH([1]InApkStringTable!$B$1,[1]InApkStringTable!$1:$1,0),0),
"스트링없음")))</f>
        <v/>
      </c>
      <c r="L510" t="b">
        <v>0</v>
      </c>
      <c r="M510" t="s">
        <v>24</v>
      </c>
      <c r="N510" t="str">
        <f>IF(ISBLANK(M510),"",IF(ISERROR(VLOOKUP(M510,MapTable!$A:$A,1,0)),"맵없음",""))</f>
        <v/>
      </c>
      <c r="O510">
        <f t="shared" si="29"/>
        <v>2</v>
      </c>
      <c r="Q510">
        <f t="shared" si="30"/>
        <v>2</v>
      </c>
      <c r="R510" t="b">
        <f t="shared" ca="1" si="31"/>
        <v>0</v>
      </c>
      <c r="T510" t="b">
        <f t="shared" ca="1" si="32"/>
        <v>0</v>
      </c>
      <c r="V510" t="str">
        <f>IF(ISBLANK(U510),"",IF(ISERROR(VLOOKUP(U510,MapTable!$A:$A,1,0)),"맵없음",""))</f>
        <v/>
      </c>
      <c r="X510" t="str">
        <f>IF(ISBLANK(W510),"",
IF(ISERROR(FIND(",",W510)),
  IF(ISERROR(VLOOKUP(W510,MapTable!$A:$A,1,0)),"맵없음",
  ""),
IF(ISERROR(FIND(",",W510,FIND(",",W510)+1)),
  IF(OR(ISERROR(VLOOKUP(LEFT(W510,FIND(",",W510)-1),MapTable!$A:$A,1,0)),ISERROR(VLOOKUP(TRIM(MID(W510,FIND(",",W510)+1,999)),MapTable!$A:$A,1,0))),"맵없음",
  ""),
IF(ISERROR(FIND(",",W510,FIND(",",W510,FIND(",",W510)+1)+1)),
  IF(OR(ISERROR(VLOOKUP(LEFT(W510,FIND(",",W510)-1),MapTable!$A:$A,1,0)),ISERROR(VLOOKUP(TRIM(MID(W510,FIND(",",W510)+1,FIND(",",W510,FIND(",",W510)+1)-FIND(",",W510)-1)),MapTable!$A:$A,1,0)),ISERROR(VLOOKUP(TRIM(MID(W510,FIND(",",W510,FIND(",",W510)+1)+1,999)),MapTable!$A:$A,1,0))),"맵없음",
  ""),
IF(ISERROR(FIND(",",W510,FIND(",",W510,FIND(",",W510,FIND(",",W510)+1)+1)+1)),
  IF(OR(ISERROR(VLOOKUP(LEFT(W510,FIND(",",W510)-1),MapTable!$A:$A,1,0)),ISERROR(VLOOKUP(TRIM(MID(W510,FIND(",",W510)+1,FIND(",",W510,FIND(",",W510)+1)-FIND(",",W510)-1)),MapTable!$A:$A,1,0)),ISERROR(VLOOKUP(TRIM(MID(W510,FIND(",",W510,FIND(",",W510)+1)+1,FIND(",",W510,FIND(",",W510,FIND(",",W510)+1)+1)-FIND(",",W510,FIND(",",W510)+1)-1)),MapTable!$A:$A,1,0)),ISERROR(VLOOKUP(TRIM(MID(W510,FIND(",",W510,FIND(",",W510,FIND(",",W510)+1)+1)+1,999)),MapTable!$A:$A,1,0))),"맵없음",
  ""),
)))))</f>
        <v/>
      </c>
      <c r="AC510" t="str">
        <f>IF(ISBLANK(AB510),"",IF(ISERROR(VLOOKUP(AB510,[3]DropTable!$A:$A,1,0)),"드랍없음",""))</f>
        <v/>
      </c>
      <c r="AE510" t="str">
        <f>IF(ISBLANK(AD510),"",IF(ISERROR(VLOOKUP(AD510,[3]DropTable!$A:$A,1,0)),"드랍없음",""))</f>
        <v/>
      </c>
      <c r="AG510">
        <v>9.8000000000000007</v>
      </c>
      <c r="AH510">
        <v>1</v>
      </c>
    </row>
    <row r="511" spans="1:34" x14ac:dyDescent="0.3">
      <c r="A511">
        <v>11</v>
      </c>
      <c r="B511">
        <v>12</v>
      </c>
      <c r="C511">
        <f>IF(OR($L511=TRUE,$A511=0,MOD($A511,ChapterTable!$S$20)&lt;&gt;0),
MAX(0,INT(($B511+ChapterTable!$Q$26+VLOOKUP(SUBSTITUTE(C$1,"성장단계","")&amp;"단계오프셋",ChapterTable!$S:$T,2,0))/ChapterTable!$Q$23)),
MAX(0,INT(($B511+ChapterTable!$S$26+VLOOKUP(SUBSTITUTE(C$1,"성장단계","")&amp;"보스단계오프셋",ChapterTable!$S:$T,2,0))/ChapterTable!$S$23)))</f>
        <v>1</v>
      </c>
      <c r="D511">
        <f>IF(OR($L511=TRUE,$A511=0,MOD($A511,ChapterTable!$S$20)&lt;&gt;0),
MAX(0,INT(($B511+ChapterTable!$Q$26+VLOOKUP(SUBSTITUTE(D$1,"성장단계","")&amp;"단계오프셋",ChapterTable!$S:$T,2,0))/ChapterTable!$Q$23)),
MAX(0,INT(($B511+ChapterTable!$S$26+VLOOKUP(SUBSTITUTE(D$1,"성장단계","")&amp;"보스단계오프셋",ChapterTable!$S:$T,2,0))/ChapterTable!$S$23)))</f>
        <v>1</v>
      </c>
      <c r="E511" s="1">
        <f ca="1">IF(AND($A511=0,$B511=1),
    VLOOKUP(1,ChapterTable!$1:$1048576,MATCH("최종"&amp;SUBSTITUTE(SUBSTITUTE(E$1,"standard",""),"|Float",""),ChapterTable!$1:$1,0),0)*ChapterTable!$Q$17,
  IF(AND($A511=0,$B511=0),
    E512,
  IF($B511=0,
    VLOOKUP($A511,ChapterTable!$1:$1048576,MATCH("최종"&amp;SUBSTITUTE(SUBSTITUTE(E$1,"standard",""),"|Float",""),ChapterTable!$1:$1,0),0),
  IF($B511=1,
    IF($L511=FALSE,
      VLOOKUP($A511,ChapterTable!$1:$1048576,MATCH("최종"&amp;SUBSTITUTE(SUBSTITUTE(E$1,"standard",""),"|Float",""),ChapterTable!$1:$1,0),0),
      VLOOKUP($A511-ChapterTable!$Q$11,ChapterTable!$1:$1048576,MATCH("최종"&amp;SUBSTITUTE(SUBSTITUTE(E$1,"standard",""),"|Float",""),ChapterTable!$1:$1,0),0)*ChapterTable!$Q$14
    ),
  OFFSET(E511,-$B511+IF($L511,1,0),0)*
    (VLOOKUP(SUBSTITUTE(SUBSTITUTE(E$1,"standard",""),"|Float","")&amp;"인게임누적곱배수",ChapterTable!$S:$T,2,0)^C511
    +VLOOKUP(SUBSTITUTE(SUBSTITUTE(E$1,"standard",""),"|Float","")&amp;"인게임누적합배수",ChapterTable!$S:$T,2,0)*C511)
  )
  )
  )
)</f>
        <v>14012.604492187502</v>
      </c>
      <c r="F511" s="1">
        <f ca="1">IF(AND($A511=0,$B511=1),
    VLOOKUP(1,ChapterTable!$1:$1048576,MATCH("최종"&amp;SUBSTITUTE(SUBSTITUTE(F$1,"standard",""),"|Float",""),ChapterTable!$1:$1,0),0)*ChapterTable!$Q$17,
  IF(AND($A511=0,$B511=0),
    F512,
  IF($B511=0,
    VLOOKUP($A511,ChapterTable!$1:$1048576,MATCH("최종"&amp;SUBSTITUTE(SUBSTITUTE(F$1,"standard",""),"|Float",""),ChapterTable!$1:$1,0),0),
  IF($B511=1,
    IF($L511=FALSE,
      VLOOKUP($A511,ChapterTable!$1:$1048576,MATCH("최종"&amp;SUBSTITUTE(SUBSTITUTE(F$1,"standard",""),"|Float",""),ChapterTable!$1:$1,0),0),
      VLOOKUP($A511-ChapterTable!$Q$11,ChapterTable!$1:$1048576,MATCH("최종"&amp;SUBSTITUTE(SUBSTITUTE(F$1,"standard",""),"|Float",""),ChapterTable!$1:$1,0),0)*ChapterTable!$Q$14
    ),
  OFFSET(F511,-$B511+IF($L511,1,0),0)*
    (VLOOKUP(SUBSTITUTE(SUBSTITUTE(F$1,"standard",""),"|Float","")&amp;"인게임누적곱배수",ChapterTable!$S:$T,2,0)^D511
    +VLOOKUP(SUBSTITUTE(SUBSTITUTE(F$1,"standard",""),"|Float","")&amp;"인게임누적합배수",ChapterTable!$S:$T,2,0)*D511)
  )
  )
  )
)</f>
        <v>6919.8046875</v>
      </c>
      <c r="G511" t="s">
        <v>76</v>
      </c>
      <c r="J511" t="str">
        <f>IF(ISBLANK(I511),"",
IFERROR(VLOOKUP(I511,[1]StringTable!$1:$1048576,MATCH([1]StringTable!$B$1,[1]StringTable!$1:$1,0),0),
IFERROR(VLOOKUP(I511,[1]InApkStringTable!$1:$1048576,MATCH([1]InApkStringTable!$B$1,[1]InApkStringTable!$1:$1,0),0),
"스트링없음")))</f>
        <v/>
      </c>
      <c r="L511" t="b">
        <v>0</v>
      </c>
      <c r="M511" t="s">
        <v>24</v>
      </c>
      <c r="N511" t="str">
        <f>IF(ISBLANK(M511),"",IF(ISERROR(VLOOKUP(M511,MapTable!$A:$A,1,0)),"맵없음",""))</f>
        <v/>
      </c>
      <c r="O511">
        <f t="shared" si="29"/>
        <v>2</v>
      </c>
      <c r="Q511">
        <f t="shared" si="30"/>
        <v>2</v>
      </c>
      <c r="R511" t="b">
        <f t="shared" ca="1" si="31"/>
        <v>0</v>
      </c>
      <c r="T511" t="b">
        <f t="shared" ca="1" si="32"/>
        <v>0</v>
      </c>
      <c r="V511" t="str">
        <f>IF(ISBLANK(U511),"",IF(ISERROR(VLOOKUP(U511,MapTable!$A:$A,1,0)),"맵없음",""))</f>
        <v/>
      </c>
      <c r="X511" t="str">
        <f>IF(ISBLANK(W511),"",
IF(ISERROR(FIND(",",W511)),
  IF(ISERROR(VLOOKUP(W511,MapTable!$A:$A,1,0)),"맵없음",
  ""),
IF(ISERROR(FIND(",",W511,FIND(",",W511)+1)),
  IF(OR(ISERROR(VLOOKUP(LEFT(W511,FIND(",",W511)-1),MapTable!$A:$A,1,0)),ISERROR(VLOOKUP(TRIM(MID(W511,FIND(",",W511)+1,999)),MapTable!$A:$A,1,0))),"맵없음",
  ""),
IF(ISERROR(FIND(",",W511,FIND(",",W511,FIND(",",W511)+1)+1)),
  IF(OR(ISERROR(VLOOKUP(LEFT(W511,FIND(",",W511)-1),MapTable!$A:$A,1,0)),ISERROR(VLOOKUP(TRIM(MID(W511,FIND(",",W511)+1,FIND(",",W511,FIND(",",W511)+1)-FIND(",",W511)-1)),MapTable!$A:$A,1,0)),ISERROR(VLOOKUP(TRIM(MID(W511,FIND(",",W511,FIND(",",W511)+1)+1,999)),MapTable!$A:$A,1,0))),"맵없음",
  ""),
IF(ISERROR(FIND(",",W511,FIND(",",W511,FIND(",",W511,FIND(",",W511)+1)+1)+1)),
  IF(OR(ISERROR(VLOOKUP(LEFT(W511,FIND(",",W511)-1),MapTable!$A:$A,1,0)),ISERROR(VLOOKUP(TRIM(MID(W511,FIND(",",W511)+1,FIND(",",W511,FIND(",",W511)+1)-FIND(",",W511)-1)),MapTable!$A:$A,1,0)),ISERROR(VLOOKUP(TRIM(MID(W511,FIND(",",W511,FIND(",",W511)+1)+1,FIND(",",W511,FIND(",",W511,FIND(",",W511)+1)+1)-FIND(",",W511,FIND(",",W511)+1)-1)),MapTable!$A:$A,1,0)),ISERROR(VLOOKUP(TRIM(MID(W511,FIND(",",W511,FIND(",",W511,FIND(",",W511)+1)+1)+1,999)),MapTable!$A:$A,1,0))),"맵없음",
  ""),
)))))</f>
        <v/>
      </c>
      <c r="AC511" t="str">
        <f>IF(ISBLANK(AB511),"",IF(ISERROR(VLOOKUP(AB511,[3]DropTable!$A:$A,1,0)),"드랍없음",""))</f>
        <v/>
      </c>
      <c r="AE511" t="str">
        <f>IF(ISBLANK(AD511),"",IF(ISERROR(VLOOKUP(AD511,[3]DropTable!$A:$A,1,0)),"드랍없음",""))</f>
        <v/>
      </c>
      <c r="AG511">
        <v>9.8000000000000007</v>
      </c>
      <c r="AH511">
        <v>1</v>
      </c>
    </row>
    <row r="512" spans="1:34" x14ac:dyDescent="0.3">
      <c r="A512">
        <v>11</v>
      </c>
      <c r="B512">
        <v>13</v>
      </c>
      <c r="C512">
        <f>IF(OR($L512=TRUE,$A512=0,MOD($A512,ChapterTable!$S$20)&lt;&gt;0),
MAX(0,INT(($B512+ChapterTable!$Q$26+VLOOKUP(SUBSTITUTE(C$1,"성장단계","")&amp;"단계오프셋",ChapterTable!$S:$T,2,0))/ChapterTable!$Q$23)),
MAX(0,INT(($B512+ChapterTable!$S$26+VLOOKUP(SUBSTITUTE(C$1,"성장단계","")&amp;"보스단계오프셋",ChapterTable!$S:$T,2,0))/ChapterTable!$S$23)))</f>
        <v>1</v>
      </c>
      <c r="D512">
        <f>IF(OR($L512=TRUE,$A512=0,MOD($A512,ChapterTable!$S$20)&lt;&gt;0),
MAX(0,INT(($B512+ChapterTable!$Q$26+VLOOKUP(SUBSTITUTE(D$1,"성장단계","")&amp;"단계오프셋",ChapterTable!$S:$T,2,0))/ChapterTable!$Q$23)),
MAX(0,INT(($B512+ChapterTable!$S$26+VLOOKUP(SUBSTITUTE(D$1,"성장단계","")&amp;"보스단계오프셋",ChapterTable!$S:$T,2,0))/ChapterTable!$S$23)))</f>
        <v>1</v>
      </c>
      <c r="E512" s="1">
        <f ca="1">IF(AND($A512=0,$B512=1),
    VLOOKUP(1,ChapterTable!$1:$1048576,MATCH("최종"&amp;SUBSTITUTE(SUBSTITUTE(E$1,"standard",""),"|Float",""),ChapterTable!$1:$1,0),0)*ChapterTable!$Q$17,
  IF(AND($A512=0,$B512=0),
    E513,
  IF($B512=0,
    VLOOKUP($A512,ChapterTable!$1:$1048576,MATCH("최종"&amp;SUBSTITUTE(SUBSTITUTE(E$1,"standard",""),"|Float",""),ChapterTable!$1:$1,0),0),
  IF($B512=1,
    IF($L512=FALSE,
      VLOOKUP($A512,ChapterTable!$1:$1048576,MATCH("최종"&amp;SUBSTITUTE(SUBSTITUTE(E$1,"standard",""),"|Float",""),ChapterTable!$1:$1,0),0),
      VLOOKUP($A512-ChapterTable!$Q$11,ChapterTable!$1:$1048576,MATCH("최종"&amp;SUBSTITUTE(SUBSTITUTE(E$1,"standard",""),"|Float",""),ChapterTable!$1:$1,0),0)*ChapterTable!$Q$14
    ),
  OFFSET(E512,-$B512+IF($L512,1,0),0)*
    (VLOOKUP(SUBSTITUTE(SUBSTITUTE(E$1,"standard",""),"|Float","")&amp;"인게임누적곱배수",ChapterTable!$S:$T,2,0)^C512
    +VLOOKUP(SUBSTITUTE(SUBSTITUTE(E$1,"standard",""),"|Float","")&amp;"인게임누적합배수",ChapterTable!$S:$T,2,0)*C512)
  )
  )
  )
)</f>
        <v>14012.604492187502</v>
      </c>
      <c r="F512" s="1">
        <f ca="1">IF(AND($A512=0,$B512=1),
    VLOOKUP(1,ChapterTable!$1:$1048576,MATCH("최종"&amp;SUBSTITUTE(SUBSTITUTE(F$1,"standard",""),"|Float",""),ChapterTable!$1:$1,0),0)*ChapterTable!$Q$17,
  IF(AND($A512=0,$B512=0),
    F513,
  IF($B512=0,
    VLOOKUP($A512,ChapterTable!$1:$1048576,MATCH("최종"&amp;SUBSTITUTE(SUBSTITUTE(F$1,"standard",""),"|Float",""),ChapterTable!$1:$1,0),0),
  IF($B512=1,
    IF($L512=FALSE,
      VLOOKUP($A512,ChapterTable!$1:$1048576,MATCH("최종"&amp;SUBSTITUTE(SUBSTITUTE(F$1,"standard",""),"|Float",""),ChapterTable!$1:$1,0),0),
      VLOOKUP($A512-ChapterTable!$Q$11,ChapterTable!$1:$1048576,MATCH("최종"&amp;SUBSTITUTE(SUBSTITUTE(F$1,"standard",""),"|Float",""),ChapterTable!$1:$1,0),0)*ChapterTable!$Q$14
    ),
  OFFSET(F512,-$B512+IF($L512,1,0),0)*
    (VLOOKUP(SUBSTITUTE(SUBSTITUTE(F$1,"standard",""),"|Float","")&amp;"인게임누적곱배수",ChapterTable!$S:$T,2,0)^D512
    +VLOOKUP(SUBSTITUTE(SUBSTITUTE(F$1,"standard",""),"|Float","")&amp;"인게임누적합배수",ChapterTable!$S:$T,2,0)*D512)
  )
  )
  )
)</f>
        <v>6919.8046875</v>
      </c>
      <c r="G512" t="s">
        <v>76</v>
      </c>
      <c r="J512" t="str">
        <f>IF(ISBLANK(I512),"",
IFERROR(VLOOKUP(I512,[1]StringTable!$1:$1048576,MATCH([1]StringTable!$B$1,[1]StringTable!$1:$1,0),0),
IFERROR(VLOOKUP(I512,[1]InApkStringTable!$1:$1048576,MATCH([1]InApkStringTable!$B$1,[1]InApkStringTable!$1:$1,0),0),
"스트링없음")))</f>
        <v/>
      </c>
      <c r="L512" t="b">
        <v>0</v>
      </c>
      <c r="M512" t="s">
        <v>24</v>
      </c>
      <c r="N512" t="str">
        <f>IF(ISBLANK(M512),"",IF(ISERROR(VLOOKUP(M512,MapTable!$A:$A,1,0)),"맵없음",""))</f>
        <v/>
      </c>
      <c r="O512">
        <f t="shared" si="29"/>
        <v>2</v>
      </c>
      <c r="Q512">
        <f t="shared" si="30"/>
        <v>2</v>
      </c>
      <c r="R512" t="b">
        <f t="shared" ca="1" si="31"/>
        <v>0</v>
      </c>
      <c r="T512" t="b">
        <f t="shared" ca="1" si="32"/>
        <v>0</v>
      </c>
      <c r="V512" t="str">
        <f>IF(ISBLANK(U512),"",IF(ISERROR(VLOOKUP(U512,MapTable!$A:$A,1,0)),"맵없음",""))</f>
        <v/>
      </c>
      <c r="X512" t="str">
        <f>IF(ISBLANK(W512),"",
IF(ISERROR(FIND(",",W512)),
  IF(ISERROR(VLOOKUP(W512,MapTable!$A:$A,1,0)),"맵없음",
  ""),
IF(ISERROR(FIND(",",W512,FIND(",",W512)+1)),
  IF(OR(ISERROR(VLOOKUP(LEFT(W512,FIND(",",W512)-1),MapTable!$A:$A,1,0)),ISERROR(VLOOKUP(TRIM(MID(W512,FIND(",",W512)+1,999)),MapTable!$A:$A,1,0))),"맵없음",
  ""),
IF(ISERROR(FIND(",",W512,FIND(",",W512,FIND(",",W512)+1)+1)),
  IF(OR(ISERROR(VLOOKUP(LEFT(W512,FIND(",",W512)-1),MapTable!$A:$A,1,0)),ISERROR(VLOOKUP(TRIM(MID(W512,FIND(",",W512)+1,FIND(",",W512,FIND(",",W512)+1)-FIND(",",W512)-1)),MapTable!$A:$A,1,0)),ISERROR(VLOOKUP(TRIM(MID(W512,FIND(",",W512,FIND(",",W512)+1)+1,999)),MapTable!$A:$A,1,0))),"맵없음",
  ""),
IF(ISERROR(FIND(",",W512,FIND(",",W512,FIND(",",W512,FIND(",",W512)+1)+1)+1)),
  IF(OR(ISERROR(VLOOKUP(LEFT(W512,FIND(",",W512)-1),MapTable!$A:$A,1,0)),ISERROR(VLOOKUP(TRIM(MID(W512,FIND(",",W512)+1,FIND(",",W512,FIND(",",W512)+1)-FIND(",",W512)-1)),MapTable!$A:$A,1,0)),ISERROR(VLOOKUP(TRIM(MID(W512,FIND(",",W512,FIND(",",W512)+1)+1,FIND(",",W512,FIND(",",W512,FIND(",",W512)+1)+1)-FIND(",",W512,FIND(",",W512)+1)-1)),MapTable!$A:$A,1,0)),ISERROR(VLOOKUP(TRIM(MID(W512,FIND(",",W512,FIND(",",W512,FIND(",",W512)+1)+1)+1,999)),MapTable!$A:$A,1,0))),"맵없음",
  ""),
)))))</f>
        <v/>
      </c>
      <c r="AC512" t="str">
        <f>IF(ISBLANK(AB512),"",IF(ISERROR(VLOOKUP(AB512,[3]DropTable!$A:$A,1,0)),"드랍없음",""))</f>
        <v/>
      </c>
      <c r="AE512" t="str">
        <f>IF(ISBLANK(AD512),"",IF(ISERROR(VLOOKUP(AD512,[3]DropTable!$A:$A,1,0)),"드랍없음",""))</f>
        <v/>
      </c>
      <c r="AG512">
        <v>9.8000000000000007</v>
      </c>
      <c r="AH512">
        <v>1</v>
      </c>
    </row>
    <row r="513" spans="1:34" x14ac:dyDescent="0.3">
      <c r="A513">
        <v>11</v>
      </c>
      <c r="B513">
        <v>14</v>
      </c>
      <c r="C513">
        <f>IF(OR($L513=TRUE,$A513=0,MOD($A513,ChapterTable!$S$20)&lt;&gt;0),
MAX(0,INT(($B513+ChapterTable!$Q$26+VLOOKUP(SUBSTITUTE(C$1,"성장단계","")&amp;"단계오프셋",ChapterTable!$S:$T,2,0))/ChapterTable!$Q$23)),
MAX(0,INT(($B513+ChapterTable!$S$26+VLOOKUP(SUBSTITUTE(C$1,"성장단계","")&amp;"보스단계오프셋",ChapterTable!$S:$T,2,0))/ChapterTable!$S$23)))</f>
        <v>1</v>
      </c>
      <c r="D513">
        <f>IF(OR($L513=TRUE,$A513=0,MOD($A513,ChapterTable!$S$20)&lt;&gt;0),
MAX(0,INT(($B513+ChapterTable!$Q$26+VLOOKUP(SUBSTITUTE(D$1,"성장단계","")&amp;"단계오프셋",ChapterTable!$S:$T,2,0))/ChapterTable!$Q$23)),
MAX(0,INT(($B513+ChapterTable!$S$26+VLOOKUP(SUBSTITUTE(D$1,"성장단계","")&amp;"보스단계오프셋",ChapterTable!$S:$T,2,0))/ChapterTable!$S$23)))</f>
        <v>1</v>
      </c>
      <c r="E513" s="1">
        <f ca="1">IF(AND($A513=0,$B513=1),
    VLOOKUP(1,ChapterTable!$1:$1048576,MATCH("최종"&amp;SUBSTITUTE(SUBSTITUTE(E$1,"standard",""),"|Float",""),ChapterTable!$1:$1,0),0)*ChapterTable!$Q$17,
  IF(AND($A513=0,$B513=0),
    E514,
  IF($B513=0,
    VLOOKUP($A513,ChapterTable!$1:$1048576,MATCH("최종"&amp;SUBSTITUTE(SUBSTITUTE(E$1,"standard",""),"|Float",""),ChapterTable!$1:$1,0),0),
  IF($B513=1,
    IF($L513=FALSE,
      VLOOKUP($A513,ChapterTable!$1:$1048576,MATCH("최종"&amp;SUBSTITUTE(SUBSTITUTE(E$1,"standard",""),"|Float",""),ChapterTable!$1:$1,0),0),
      VLOOKUP($A513-ChapterTable!$Q$11,ChapterTable!$1:$1048576,MATCH("최종"&amp;SUBSTITUTE(SUBSTITUTE(E$1,"standard",""),"|Float",""),ChapterTable!$1:$1,0),0)*ChapterTable!$Q$14
    ),
  OFFSET(E513,-$B513+IF($L513,1,0),0)*
    (VLOOKUP(SUBSTITUTE(SUBSTITUTE(E$1,"standard",""),"|Float","")&amp;"인게임누적곱배수",ChapterTable!$S:$T,2,0)^C513
    +VLOOKUP(SUBSTITUTE(SUBSTITUTE(E$1,"standard",""),"|Float","")&amp;"인게임누적합배수",ChapterTable!$S:$T,2,0)*C513)
  )
  )
  )
)</f>
        <v>14012.604492187502</v>
      </c>
      <c r="F513" s="1">
        <f ca="1">IF(AND($A513=0,$B513=1),
    VLOOKUP(1,ChapterTable!$1:$1048576,MATCH("최종"&amp;SUBSTITUTE(SUBSTITUTE(F$1,"standard",""),"|Float",""),ChapterTable!$1:$1,0),0)*ChapterTable!$Q$17,
  IF(AND($A513=0,$B513=0),
    F514,
  IF($B513=0,
    VLOOKUP($A513,ChapterTable!$1:$1048576,MATCH("최종"&amp;SUBSTITUTE(SUBSTITUTE(F$1,"standard",""),"|Float",""),ChapterTable!$1:$1,0),0),
  IF($B513=1,
    IF($L513=FALSE,
      VLOOKUP($A513,ChapterTable!$1:$1048576,MATCH("최종"&amp;SUBSTITUTE(SUBSTITUTE(F$1,"standard",""),"|Float",""),ChapterTable!$1:$1,0),0),
      VLOOKUP($A513-ChapterTable!$Q$11,ChapterTable!$1:$1048576,MATCH("최종"&amp;SUBSTITUTE(SUBSTITUTE(F$1,"standard",""),"|Float",""),ChapterTable!$1:$1,0),0)*ChapterTable!$Q$14
    ),
  OFFSET(F513,-$B513+IF($L513,1,0),0)*
    (VLOOKUP(SUBSTITUTE(SUBSTITUTE(F$1,"standard",""),"|Float","")&amp;"인게임누적곱배수",ChapterTable!$S:$T,2,0)^D513
    +VLOOKUP(SUBSTITUTE(SUBSTITUTE(F$1,"standard",""),"|Float","")&amp;"인게임누적합배수",ChapterTable!$S:$T,2,0)*D513)
  )
  )
  )
)</f>
        <v>6919.8046875</v>
      </c>
      <c r="G513" t="s">
        <v>76</v>
      </c>
      <c r="J513" t="str">
        <f>IF(ISBLANK(I513),"",
IFERROR(VLOOKUP(I513,[1]StringTable!$1:$1048576,MATCH([1]StringTable!$B$1,[1]StringTable!$1:$1,0),0),
IFERROR(VLOOKUP(I513,[1]InApkStringTable!$1:$1048576,MATCH([1]InApkStringTable!$B$1,[1]InApkStringTable!$1:$1,0),0),
"스트링없음")))</f>
        <v/>
      </c>
      <c r="L513" t="b">
        <v>0</v>
      </c>
      <c r="M513" t="s">
        <v>24</v>
      </c>
      <c r="N513" t="str">
        <f>IF(ISBLANK(M513),"",IF(ISERROR(VLOOKUP(M513,MapTable!$A:$A,1,0)),"맵없음",""))</f>
        <v/>
      </c>
      <c r="O513">
        <f t="shared" si="29"/>
        <v>2</v>
      </c>
      <c r="Q513">
        <f t="shared" si="30"/>
        <v>2</v>
      </c>
      <c r="R513" t="b">
        <f t="shared" ca="1" si="31"/>
        <v>0</v>
      </c>
      <c r="T513" t="b">
        <f t="shared" ca="1" si="32"/>
        <v>0</v>
      </c>
      <c r="V513" t="str">
        <f>IF(ISBLANK(U513),"",IF(ISERROR(VLOOKUP(U513,MapTable!$A:$A,1,0)),"맵없음",""))</f>
        <v/>
      </c>
      <c r="X513" t="str">
        <f>IF(ISBLANK(W513),"",
IF(ISERROR(FIND(",",W513)),
  IF(ISERROR(VLOOKUP(W513,MapTable!$A:$A,1,0)),"맵없음",
  ""),
IF(ISERROR(FIND(",",W513,FIND(",",W513)+1)),
  IF(OR(ISERROR(VLOOKUP(LEFT(W513,FIND(",",W513)-1),MapTable!$A:$A,1,0)),ISERROR(VLOOKUP(TRIM(MID(W513,FIND(",",W513)+1,999)),MapTable!$A:$A,1,0))),"맵없음",
  ""),
IF(ISERROR(FIND(",",W513,FIND(",",W513,FIND(",",W513)+1)+1)),
  IF(OR(ISERROR(VLOOKUP(LEFT(W513,FIND(",",W513)-1),MapTable!$A:$A,1,0)),ISERROR(VLOOKUP(TRIM(MID(W513,FIND(",",W513)+1,FIND(",",W513,FIND(",",W513)+1)-FIND(",",W513)-1)),MapTable!$A:$A,1,0)),ISERROR(VLOOKUP(TRIM(MID(W513,FIND(",",W513,FIND(",",W513)+1)+1,999)),MapTable!$A:$A,1,0))),"맵없음",
  ""),
IF(ISERROR(FIND(",",W513,FIND(",",W513,FIND(",",W513,FIND(",",W513)+1)+1)+1)),
  IF(OR(ISERROR(VLOOKUP(LEFT(W513,FIND(",",W513)-1),MapTable!$A:$A,1,0)),ISERROR(VLOOKUP(TRIM(MID(W513,FIND(",",W513)+1,FIND(",",W513,FIND(",",W513)+1)-FIND(",",W513)-1)),MapTable!$A:$A,1,0)),ISERROR(VLOOKUP(TRIM(MID(W513,FIND(",",W513,FIND(",",W513)+1)+1,FIND(",",W513,FIND(",",W513,FIND(",",W513)+1)+1)-FIND(",",W513,FIND(",",W513)+1)-1)),MapTable!$A:$A,1,0)),ISERROR(VLOOKUP(TRIM(MID(W513,FIND(",",W513,FIND(",",W513,FIND(",",W513)+1)+1)+1,999)),MapTable!$A:$A,1,0))),"맵없음",
  ""),
)))))</f>
        <v/>
      </c>
      <c r="AC513" t="str">
        <f>IF(ISBLANK(AB513),"",IF(ISERROR(VLOOKUP(AB513,[3]DropTable!$A:$A,1,0)),"드랍없음",""))</f>
        <v/>
      </c>
      <c r="AE513" t="str">
        <f>IF(ISBLANK(AD513),"",IF(ISERROR(VLOOKUP(AD513,[3]DropTable!$A:$A,1,0)),"드랍없음",""))</f>
        <v/>
      </c>
      <c r="AG513">
        <v>9.8000000000000007</v>
      </c>
      <c r="AH513">
        <v>1</v>
      </c>
    </row>
    <row r="514" spans="1:34" x14ac:dyDescent="0.3">
      <c r="A514">
        <v>11</v>
      </c>
      <c r="B514">
        <v>15</v>
      </c>
      <c r="C514">
        <f>IF(OR($L514=TRUE,$A514=0,MOD($A514,ChapterTable!$S$20)&lt;&gt;0),
MAX(0,INT(($B514+ChapterTable!$Q$26+VLOOKUP(SUBSTITUTE(C$1,"성장단계","")&amp;"단계오프셋",ChapterTable!$S:$T,2,0))/ChapterTable!$Q$23)),
MAX(0,INT(($B514+ChapterTable!$S$26+VLOOKUP(SUBSTITUTE(C$1,"성장단계","")&amp;"보스단계오프셋",ChapterTable!$S:$T,2,0))/ChapterTable!$S$23)))</f>
        <v>1</v>
      </c>
      <c r="D514">
        <f>IF(OR($L514=TRUE,$A514=0,MOD($A514,ChapterTable!$S$20)&lt;&gt;0),
MAX(0,INT(($B514+ChapterTable!$Q$26+VLOOKUP(SUBSTITUTE(D$1,"성장단계","")&amp;"단계오프셋",ChapterTable!$S:$T,2,0))/ChapterTable!$Q$23)),
MAX(0,INT(($B514+ChapterTable!$S$26+VLOOKUP(SUBSTITUTE(D$1,"성장단계","")&amp;"보스단계오프셋",ChapterTable!$S:$T,2,0))/ChapterTable!$S$23)))</f>
        <v>1</v>
      </c>
      <c r="E514" s="1">
        <f ca="1">IF(AND($A514=0,$B514=1),
    VLOOKUP(1,ChapterTable!$1:$1048576,MATCH("최종"&amp;SUBSTITUTE(SUBSTITUTE(E$1,"standard",""),"|Float",""),ChapterTable!$1:$1,0),0)*ChapterTable!$Q$17,
  IF(AND($A514=0,$B514=0),
    E515,
  IF($B514=0,
    VLOOKUP($A514,ChapterTable!$1:$1048576,MATCH("최종"&amp;SUBSTITUTE(SUBSTITUTE(E$1,"standard",""),"|Float",""),ChapterTable!$1:$1,0),0),
  IF($B514=1,
    IF($L514=FALSE,
      VLOOKUP($A514,ChapterTable!$1:$1048576,MATCH("최종"&amp;SUBSTITUTE(SUBSTITUTE(E$1,"standard",""),"|Float",""),ChapterTable!$1:$1,0),0),
      VLOOKUP($A514-ChapterTable!$Q$11,ChapterTable!$1:$1048576,MATCH("최종"&amp;SUBSTITUTE(SUBSTITUTE(E$1,"standard",""),"|Float",""),ChapterTable!$1:$1,0),0)*ChapterTable!$Q$14
    ),
  OFFSET(E514,-$B514+IF($L514,1,0),0)*
    (VLOOKUP(SUBSTITUTE(SUBSTITUTE(E$1,"standard",""),"|Float","")&amp;"인게임누적곱배수",ChapterTable!$S:$T,2,0)^C514
    +VLOOKUP(SUBSTITUTE(SUBSTITUTE(E$1,"standard",""),"|Float","")&amp;"인게임누적합배수",ChapterTable!$S:$T,2,0)*C514)
  )
  )
  )
)</f>
        <v>14012.604492187502</v>
      </c>
      <c r="F514" s="1">
        <f ca="1">IF(AND($A514=0,$B514=1),
    VLOOKUP(1,ChapterTable!$1:$1048576,MATCH("최종"&amp;SUBSTITUTE(SUBSTITUTE(F$1,"standard",""),"|Float",""),ChapterTable!$1:$1,0),0)*ChapterTable!$Q$17,
  IF(AND($A514=0,$B514=0),
    F515,
  IF($B514=0,
    VLOOKUP($A514,ChapterTable!$1:$1048576,MATCH("최종"&amp;SUBSTITUTE(SUBSTITUTE(F$1,"standard",""),"|Float",""),ChapterTable!$1:$1,0),0),
  IF($B514=1,
    IF($L514=FALSE,
      VLOOKUP($A514,ChapterTable!$1:$1048576,MATCH("최종"&amp;SUBSTITUTE(SUBSTITUTE(F$1,"standard",""),"|Float",""),ChapterTable!$1:$1,0),0),
      VLOOKUP($A514-ChapterTable!$Q$11,ChapterTable!$1:$1048576,MATCH("최종"&amp;SUBSTITUTE(SUBSTITUTE(F$1,"standard",""),"|Float",""),ChapterTable!$1:$1,0),0)*ChapterTable!$Q$14
    ),
  OFFSET(F514,-$B514+IF($L514,1,0),0)*
    (VLOOKUP(SUBSTITUTE(SUBSTITUTE(F$1,"standard",""),"|Float","")&amp;"인게임누적곱배수",ChapterTable!$S:$T,2,0)^D514
    +VLOOKUP(SUBSTITUTE(SUBSTITUTE(F$1,"standard",""),"|Float","")&amp;"인게임누적합배수",ChapterTable!$S:$T,2,0)*D514)
  )
  )
  )
)</f>
        <v>6919.8046875</v>
      </c>
      <c r="G514" t="s">
        <v>76</v>
      </c>
      <c r="J514" t="str">
        <f>IF(ISBLANK(I514),"",
IFERROR(VLOOKUP(I514,[1]StringTable!$1:$1048576,MATCH([1]StringTable!$B$1,[1]StringTable!$1:$1,0),0),
IFERROR(VLOOKUP(I514,[1]InApkStringTable!$1:$1048576,MATCH([1]InApkStringTable!$B$1,[1]InApkStringTable!$1:$1,0),0),
"스트링없음")))</f>
        <v/>
      </c>
      <c r="L514" t="b">
        <v>0</v>
      </c>
      <c r="M514" t="s">
        <v>24</v>
      </c>
      <c r="N514" t="str">
        <f>IF(ISBLANK(M514),"",IF(ISERROR(VLOOKUP(M514,MapTable!$A:$A,1,0)),"맵없음",""))</f>
        <v/>
      </c>
      <c r="O514">
        <f t="shared" si="29"/>
        <v>11</v>
      </c>
      <c r="Q514">
        <f t="shared" si="30"/>
        <v>11</v>
      </c>
      <c r="R514" t="b">
        <f t="shared" ca="1" si="31"/>
        <v>0</v>
      </c>
      <c r="T514" t="b">
        <f t="shared" ca="1" si="32"/>
        <v>0</v>
      </c>
      <c r="V514" t="str">
        <f>IF(ISBLANK(U514),"",IF(ISERROR(VLOOKUP(U514,MapTable!$A:$A,1,0)),"맵없음",""))</f>
        <v/>
      </c>
      <c r="X514" t="str">
        <f>IF(ISBLANK(W514),"",
IF(ISERROR(FIND(",",W514)),
  IF(ISERROR(VLOOKUP(W514,MapTable!$A:$A,1,0)),"맵없음",
  ""),
IF(ISERROR(FIND(",",W514,FIND(",",W514)+1)),
  IF(OR(ISERROR(VLOOKUP(LEFT(W514,FIND(",",W514)-1),MapTable!$A:$A,1,0)),ISERROR(VLOOKUP(TRIM(MID(W514,FIND(",",W514)+1,999)),MapTable!$A:$A,1,0))),"맵없음",
  ""),
IF(ISERROR(FIND(",",W514,FIND(",",W514,FIND(",",W514)+1)+1)),
  IF(OR(ISERROR(VLOOKUP(LEFT(W514,FIND(",",W514)-1),MapTable!$A:$A,1,0)),ISERROR(VLOOKUP(TRIM(MID(W514,FIND(",",W514)+1,FIND(",",W514,FIND(",",W514)+1)-FIND(",",W514)-1)),MapTable!$A:$A,1,0)),ISERROR(VLOOKUP(TRIM(MID(W514,FIND(",",W514,FIND(",",W514)+1)+1,999)),MapTable!$A:$A,1,0))),"맵없음",
  ""),
IF(ISERROR(FIND(",",W514,FIND(",",W514,FIND(",",W514,FIND(",",W514)+1)+1)+1)),
  IF(OR(ISERROR(VLOOKUP(LEFT(W514,FIND(",",W514)-1),MapTable!$A:$A,1,0)),ISERROR(VLOOKUP(TRIM(MID(W514,FIND(",",W514)+1,FIND(",",W514,FIND(",",W514)+1)-FIND(",",W514)-1)),MapTable!$A:$A,1,0)),ISERROR(VLOOKUP(TRIM(MID(W514,FIND(",",W514,FIND(",",W514)+1)+1,FIND(",",W514,FIND(",",W514,FIND(",",W514)+1)+1)-FIND(",",W514,FIND(",",W514)+1)-1)),MapTable!$A:$A,1,0)),ISERROR(VLOOKUP(TRIM(MID(W514,FIND(",",W514,FIND(",",W514,FIND(",",W514)+1)+1)+1,999)),MapTable!$A:$A,1,0))),"맵없음",
  ""),
)))))</f>
        <v/>
      </c>
      <c r="AC514" t="str">
        <f>IF(ISBLANK(AB514),"",IF(ISERROR(VLOOKUP(AB514,[3]DropTable!$A:$A,1,0)),"드랍없음",""))</f>
        <v/>
      </c>
      <c r="AE514" t="str">
        <f>IF(ISBLANK(AD514),"",IF(ISERROR(VLOOKUP(AD514,[3]DropTable!$A:$A,1,0)),"드랍없음",""))</f>
        <v/>
      </c>
      <c r="AG514">
        <v>9.8000000000000007</v>
      </c>
      <c r="AH514">
        <v>1</v>
      </c>
    </row>
    <row r="515" spans="1:34" x14ac:dyDescent="0.3">
      <c r="A515">
        <v>11</v>
      </c>
      <c r="B515">
        <v>16</v>
      </c>
      <c r="C515">
        <f>IF(OR($L515=TRUE,$A515=0,MOD($A515,ChapterTable!$S$20)&lt;&gt;0),
MAX(0,INT(($B515+ChapterTable!$Q$26+VLOOKUP(SUBSTITUTE(C$1,"성장단계","")&amp;"단계오프셋",ChapterTable!$S:$T,2,0))/ChapterTable!$Q$23)),
MAX(0,INT(($B515+ChapterTable!$S$26+VLOOKUP(SUBSTITUTE(C$1,"성장단계","")&amp;"보스단계오프셋",ChapterTable!$S:$T,2,0))/ChapterTable!$S$23)))</f>
        <v>2</v>
      </c>
      <c r="D515">
        <f>IF(OR($L515=TRUE,$A515=0,MOD($A515,ChapterTable!$S$20)&lt;&gt;0),
MAX(0,INT(($B515+ChapterTable!$Q$26+VLOOKUP(SUBSTITUTE(D$1,"성장단계","")&amp;"단계오프셋",ChapterTable!$S:$T,2,0))/ChapterTable!$Q$23)),
MAX(0,INT(($B515+ChapterTable!$S$26+VLOOKUP(SUBSTITUTE(D$1,"성장단계","")&amp;"보스단계오프셋",ChapterTable!$S:$T,2,0))/ChapterTable!$S$23)))</f>
        <v>1</v>
      </c>
      <c r="E515" s="1">
        <f ca="1">IF(AND($A515=0,$B515=1),
    VLOOKUP(1,ChapterTable!$1:$1048576,MATCH("최종"&amp;SUBSTITUTE(SUBSTITUTE(E$1,"standard",""),"|Float",""),ChapterTable!$1:$1,0),0)*ChapterTable!$Q$17,
  IF(AND($A515=0,$B515=0),
    E516,
  IF($B515=0,
    VLOOKUP($A515,ChapterTable!$1:$1048576,MATCH("최종"&amp;SUBSTITUTE(SUBSTITUTE(E$1,"standard",""),"|Float",""),ChapterTable!$1:$1,0),0),
  IF($B515=1,
    IF($L515=FALSE,
      VLOOKUP($A515,ChapterTable!$1:$1048576,MATCH("최종"&amp;SUBSTITUTE(SUBSTITUTE(E$1,"standard",""),"|Float",""),ChapterTable!$1:$1,0),0),
      VLOOKUP($A515-ChapterTable!$Q$11,ChapterTable!$1:$1048576,MATCH("최종"&amp;SUBSTITUTE(SUBSTITUTE(E$1,"standard",""),"|Float",""),ChapterTable!$1:$1,0),0)*ChapterTable!$Q$14
    ),
  OFFSET(E515,-$B515+IF($L515,1,0),0)*
    (VLOOKUP(SUBSTITUTE(SUBSTITUTE(E$1,"standard",""),"|Float","")&amp;"인게임누적곱배수",ChapterTable!$S:$T,2,0)^C515
    +VLOOKUP(SUBSTITUTE(SUBSTITUTE(E$1,"standard",""),"|Float","")&amp;"인게임누적합배수",ChapterTable!$S:$T,2,0)*C515)
  )
  )
  )
)</f>
        <v>17645.501953125</v>
      </c>
      <c r="F515" s="1">
        <f ca="1">IF(AND($A515=0,$B515=1),
    VLOOKUP(1,ChapterTable!$1:$1048576,MATCH("최종"&amp;SUBSTITUTE(SUBSTITUTE(F$1,"standard",""),"|Float",""),ChapterTable!$1:$1,0),0)*ChapterTable!$Q$17,
  IF(AND($A515=0,$B515=0),
    F516,
  IF($B515=0,
    VLOOKUP($A515,ChapterTable!$1:$1048576,MATCH("최종"&amp;SUBSTITUTE(SUBSTITUTE(F$1,"standard",""),"|Float",""),ChapterTable!$1:$1,0),0),
  IF($B515=1,
    IF($L515=FALSE,
      VLOOKUP($A515,ChapterTable!$1:$1048576,MATCH("최종"&amp;SUBSTITUTE(SUBSTITUTE(F$1,"standard",""),"|Float",""),ChapterTable!$1:$1,0),0),
      VLOOKUP($A515-ChapterTable!$Q$11,ChapterTable!$1:$1048576,MATCH("최종"&amp;SUBSTITUTE(SUBSTITUTE(F$1,"standard",""),"|Float",""),ChapterTable!$1:$1,0),0)*ChapterTable!$Q$14
    ),
  OFFSET(F515,-$B515+IF($L515,1,0),0)*
    (VLOOKUP(SUBSTITUTE(SUBSTITUTE(F$1,"standard",""),"|Float","")&amp;"인게임누적곱배수",ChapterTable!$S:$T,2,0)^D515
    +VLOOKUP(SUBSTITUTE(SUBSTITUTE(F$1,"standard",""),"|Float","")&amp;"인게임누적합배수",ChapterTable!$S:$T,2,0)*D515)
  )
  )
  )
)</f>
        <v>6919.8046875</v>
      </c>
      <c r="G515" t="s">
        <v>76</v>
      </c>
      <c r="J515" t="str">
        <f>IF(ISBLANK(I515),"",
IFERROR(VLOOKUP(I515,[1]StringTable!$1:$1048576,MATCH([1]StringTable!$B$1,[1]StringTable!$1:$1,0),0),
IFERROR(VLOOKUP(I515,[1]InApkStringTable!$1:$1048576,MATCH([1]InApkStringTable!$B$1,[1]InApkStringTable!$1:$1,0),0),
"스트링없음")))</f>
        <v/>
      </c>
      <c r="L515" t="b">
        <v>0</v>
      </c>
      <c r="M515" t="s">
        <v>24</v>
      </c>
      <c r="N515" t="str">
        <f>IF(ISBLANK(M515),"",IF(ISERROR(VLOOKUP(M515,MapTable!$A:$A,1,0)),"맵없음",""))</f>
        <v/>
      </c>
      <c r="O515">
        <f t="shared" ref="O515:O578" si="33">IF(B515=0,0,
  IF(AND(L515=FALSE,A515&lt;&gt;0,MOD(A515,7)=0),21,
  IF(MOD(B515,10)=0,21,
  IF(MOD(B515,10)=5,11,
  IF(MOD(B515,10)=9,INT(B515/10)+91,
  INT(B515/10+1))))))</f>
        <v>2</v>
      </c>
      <c r="Q515">
        <f t="shared" ref="Q515:Q578" si="34">IF(ISBLANK(P515),O515,P515)</f>
        <v>2</v>
      </c>
      <c r="R515" t="b">
        <f t="shared" ref="R515:R578" ca="1" si="35">IF(OR(B515=0,OFFSET(B515,1,0)=0),FALSE,
IF(OFFSET(O515,1,0)=21,TRUE,FALSE))</f>
        <v>0</v>
      </c>
      <c r="T515" t="b">
        <f t="shared" ref="T515:T578" ca="1" si="36">IF(ISBLANK(S515),R515,S515)</f>
        <v>0</v>
      </c>
      <c r="V515" t="str">
        <f>IF(ISBLANK(U515),"",IF(ISERROR(VLOOKUP(U515,MapTable!$A:$A,1,0)),"맵없음",""))</f>
        <v/>
      </c>
      <c r="X515" t="str">
        <f>IF(ISBLANK(W515),"",
IF(ISERROR(FIND(",",W515)),
  IF(ISERROR(VLOOKUP(W515,MapTable!$A:$A,1,0)),"맵없음",
  ""),
IF(ISERROR(FIND(",",W515,FIND(",",W515)+1)),
  IF(OR(ISERROR(VLOOKUP(LEFT(W515,FIND(",",W515)-1),MapTable!$A:$A,1,0)),ISERROR(VLOOKUP(TRIM(MID(W515,FIND(",",W515)+1,999)),MapTable!$A:$A,1,0))),"맵없음",
  ""),
IF(ISERROR(FIND(",",W515,FIND(",",W515,FIND(",",W515)+1)+1)),
  IF(OR(ISERROR(VLOOKUP(LEFT(W515,FIND(",",W515)-1),MapTable!$A:$A,1,0)),ISERROR(VLOOKUP(TRIM(MID(W515,FIND(",",W515)+1,FIND(",",W515,FIND(",",W515)+1)-FIND(",",W515)-1)),MapTable!$A:$A,1,0)),ISERROR(VLOOKUP(TRIM(MID(W515,FIND(",",W515,FIND(",",W515)+1)+1,999)),MapTable!$A:$A,1,0))),"맵없음",
  ""),
IF(ISERROR(FIND(",",W515,FIND(",",W515,FIND(",",W515,FIND(",",W515)+1)+1)+1)),
  IF(OR(ISERROR(VLOOKUP(LEFT(W515,FIND(",",W515)-1),MapTable!$A:$A,1,0)),ISERROR(VLOOKUP(TRIM(MID(W515,FIND(",",W515)+1,FIND(",",W515,FIND(",",W515)+1)-FIND(",",W515)-1)),MapTable!$A:$A,1,0)),ISERROR(VLOOKUP(TRIM(MID(W515,FIND(",",W515,FIND(",",W515)+1)+1,FIND(",",W515,FIND(",",W515,FIND(",",W515)+1)+1)-FIND(",",W515,FIND(",",W515)+1)-1)),MapTable!$A:$A,1,0)),ISERROR(VLOOKUP(TRIM(MID(W515,FIND(",",W515,FIND(",",W515,FIND(",",W515)+1)+1)+1,999)),MapTable!$A:$A,1,0))),"맵없음",
  ""),
)))))</f>
        <v/>
      </c>
      <c r="AC515" t="str">
        <f>IF(ISBLANK(AB515),"",IF(ISERROR(VLOOKUP(AB515,[3]DropTable!$A:$A,1,0)),"드랍없음",""))</f>
        <v/>
      </c>
      <c r="AE515" t="str">
        <f>IF(ISBLANK(AD515),"",IF(ISERROR(VLOOKUP(AD515,[3]DropTable!$A:$A,1,0)),"드랍없음",""))</f>
        <v/>
      </c>
      <c r="AG515">
        <v>9.8000000000000007</v>
      </c>
      <c r="AH515">
        <v>1</v>
      </c>
    </row>
    <row r="516" spans="1:34" x14ac:dyDescent="0.3">
      <c r="A516">
        <v>11</v>
      </c>
      <c r="B516">
        <v>17</v>
      </c>
      <c r="C516">
        <f>IF(OR($L516=TRUE,$A516=0,MOD($A516,ChapterTable!$S$20)&lt;&gt;0),
MAX(0,INT(($B516+ChapterTable!$Q$26+VLOOKUP(SUBSTITUTE(C$1,"성장단계","")&amp;"단계오프셋",ChapterTable!$S:$T,2,0))/ChapterTable!$Q$23)),
MAX(0,INT(($B516+ChapterTable!$S$26+VLOOKUP(SUBSTITUTE(C$1,"성장단계","")&amp;"보스단계오프셋",ChapterTable!$S:$T,2,0))/ChapterTable!$S$23)))</f>
        <v>2</v>
      </c>
      <c r="D516">
        <f>IF(OR($L516=TRUE,$A516=0,MOD($A516,ChapterTable!$S$20)&lt;&gt;0),
MAX(0,INT(($B516+ChapterTable!$Q$26+VLOOKUP(SUBSTITUTE(D$1,"성장단계","")&amp;"단계오프셋",ChapterTable!$S:$T,2,0))/ChapterTable!$Q$23)),
MAX(0,INT(($B516+ChapterTable!$S$26+VLOOKUP(SUBSTITUTE(D$1,"성장단계","")&amp;"보스단계오프셋",ChapterTable!$S:$T,2,0))/ChapterTable!$S$23)))</f>
        <v>1</v>
      </c>
      <c r="E516" s="1">
        <f ca="1">IF(AND($A516=0,$B516=1),
    VLOOKUP(1,ChapterTable!$1:$1048576,MATCH("최종"&amp;SUBSTITUTE(SUBSTITUTE(E$1,"standard",""),"|Float",""),ChapterTable!$1:$1,0),0)*ChapterTable!$Q$17,
  IF(AND($A516=0,$B516=0),
    E517,
  IF($B516=0,
    VLOOKUP($A516,ChapterTable!$1:$1048576,MATCH("최종"&amp;SUBSTITUTE(SUBSTITUTE(E$1,"standard",""),"|Float",""),ChapterTable!$1:$1,0),0),
  IF($B516=1,
    IF($L516=FALSE,
      VLOOKUP($A516,ChapterTable!$1:$1048576,MATCH("최종"&amp;SUBSTITUTE(SUBSTITUTE(E$1,"standard",""),"|Float",""),ChapterTable!$1:$1,0),0),
      VLOOKUP($A516-ChapterTable!$Q$11,ChapterTable!$1:$1048576,MATCH("최종"&amp;SUBSTITUTE(SUBSTITUTE(E$1,"standard",""),"|Float",""),ChapterTable!$1:$1,0),0)*ChapterTable!$Q$14
    ),
  OFFSET(E516,-$B516+IF($L516,1,0),0)*
    (VLOOKUP(SUBSTITUTE(SUBSTITUTE(E$1,"standard",""),"|Float","")&amp;"인게임누적곱배수",ChapterTable!$S:$T,2,0)^C516
    +VLOOKUP(SUBSTITUTE(SUBSTITUTE(E$1,"standard",""),"|Float","")&amp;"인게임누적합배수",ChapterTable!$S:$T,2,0)*C516)
  )
  )
  )
)</f>
        <v>17645.501953125</v>
      </c>
      <c r="F516" s="1">
        <f ca="1">IF(AND($A516=0,$B516=1),
    VLOOKUP(1,ChapterTable!$1:$1048576,MATCH("최종"&amp;SUBSTITUTE(SUBSTITUTE(F$1,"standard",""),"|Float",""),ChapterTable!$1:$1,0),0)*ChapterTable!$Q$17,
  IF(AND($A516=0,$B516=0),
    F517,
  IF($B516=0,
    VLOOKUP($A516,ChapterTable!$1:$1048576,MATCH("최종"&amp;SUBSTITUTE(SUBSTITUTE(F$1,"standard",""),"|Float",""),ChapterTable!$1:$1,0),0),
  IF($B516=1,
    IF($L516=FALSE,
      VLOOKUP($A516,ChapterTable!$1:$1048576,MATCH("최종"&amp;SUBSTITUTE(SUBSTITUTE(F$1,"standard",""),"|Float",""),ChapterTable!$1:$1,0),0),
      VLOOKUP($A516-ChapterTable!$Q$11,ChapterTable!$1:$1048576,MATCH("최종"&amp;SUBSTITUTE(SUBSTITUTE(F$1,"standard",""),"|Float",""),ChapterTable!$1:$1,0),0)*ChapterTable!$Q$14
    ),
  OFFSET(F516,-$B516+IF($L516,1,0),0)*
    (VLOOKUP(SUBSTITUTE(SUBSTITUTE(F$1,"standard",""),"|Float","")&amp;"인게임누적곱배수",ChapterTable!$S:$T,2,0)^D516
    +VLOOKUP(SUBSTITUTE(SUBSTITUTE(F$1,"standard",""),"|Float","")&amp;"인게임누적합배수",ChapterTable!$S:$T,2,0)*D516)
  )
  )
  )
)</f>
        <v>6919.8046875</v>
      </c>
      <c r="G516" t="s">
        <v>76</v>
      </c>
      <c r="J516" t="str">
        <f>IF(ISBLANK(I516),"",
IFERROR(VLOOKUP(I516,[1]StringTable!$1:$1048576,MATCH([1]StringTable!$B$1,[1]StringTable!$1:$1,0),0),
IFERROR(VLOOKUP(I516,[1]InApkStringTable!$1:$1048576,MATCH([1]InApkStringTable!$B$1,[1]InApkStringTable!$1:$1,0),0),
"스트링없음")))</f>
        <v/>
      </c>
      <c r="L516" t="b">
        <v>0</v>
      </c>
      <c r="M516" t="s">
        <v>24</v>
      </c>
      <c r="N516" t="str">
        <f>IF(ISBLANK(M516),"",IF(ISERROR(VLOOKUP(M516,MapTable!$A:$A,1,0)),"맵없음",""))</f>
        <v/>
      </c>
      <c r="O516">
        <f t="shared" si="33"/>
        <v>2</v>
      </c>
      <c r="Q516">
        <f t="shared" si="34"/>
        <v>2</v>
      </c>
      <c r="R516" t="b">
        <f t="shared" ca="1" si="35"/>
        <v>0</v>
      </c>
      <c r="T516" t="b">
        <f t="shared" ca="1" si="36"/>
        <v>0</v>
      </c>
      <c r="V516" t="str">
        <f>IF(ISBLANK(U516),"",IF(ISERROR(VLOOKUP(U516,MapTable!$A:$A,1,0)),"맵없음",""))</f>
        <v/>
      </c>
      <c r="X516" t="str">
        <f>IF(ISBLANK(W516),"",
IF(ISERROR(FIND(",",W516)),
  IF(ISERROR(VLOOKUP(W516,MapTable!$A:$A,1,0)),"맵없음",
  ""),
IF(ISERROR(FIND(",",W516,FIND(",",W516)+1)),
  IF(OR(ISERROR(VLOOKUP(LEFT(W516,FIND(",",W516)-1),MapTable!$A:$A,1,0)),ISERROR(VLOOKUP(TRIM(MID(W516,FIND(",",W516)+1,999)),MapTable!$A:$A,1,0))),"맵없음",
  ""),
IF(ISERROR(FIND(",",W516,FIND(",",W516,FIND(",",W516)+1)+1)),
  IF(OR(ISERROR(VLOOKUP(LEFT(W516,FIND(",",W516)-1),MapTable!$A:$A,1,0)),ISERROR(VLOOKUP(TRIM(MID(W516,FIND(",",W516)+1,FIND(",",W516,FIND(",",W516)+1)-FIND(",",W516)-1)),MapTable!$A:$A,1,0)),ISERROR(VLOOKUP(TRIM(MID(W516,FIND(",",W516,FIND(",",W516)+1)+1,999)),MapTable!$A:$A,1,0))),"맵없음",
  ""),
IF(ISERROR(FIND(",",W516,FIND(",",W516,FIND(",",W516,FIND(",",W516)+1)+1)+1)),
  IF(OR(ISERROR(VLOOKUP(LEFT(W516,FIND(",",W516)-1),MapTable!$A:$A,1,0)),ISERROR(VLOOKUP(TRIM(MID(W516,FIND(",",W516)+1,FIND(",",W516,FIND(",",W516)+1)-FIND(",",W516)-1)),MapTable!$A:$A,1,0)),ISERROR(VLOOKUP(TRIM(MID(W516,FIND(",",W516,FIND(",",W516)+1)+1,FIND(",",W516,FIND(",",W516,FIND(",",W516)+1)+1)-FIND(",",W516,FIND(",",W516)+1)-1)),MapTable!$A:$A,1,0)),ISERROR(VLOOKUP(TRIM(MID(W516,FIND(",",W516,FIND(",",W516,FIND(",",W516)+1)+1)+1,999)),MapTable!$A:$A,1,0))),"맵없음",
  ""),
)))))</f>
        <v/>
      </c>
      <c r="AC516" t="str">
        <f>IF(ISBLANK(AB516),"",IF(ISERROR(VLOOKUP(AB516,[3]DropTable!$A:$A,1,0)),"드랍없음",""))</f>
        <v/>
      </c>
      <c r="AE516" t="str">
        <f>IF(ISBLANK(AD516),"",IF(ISERROR(VLOOKUP(AD516,[3]DropTable!$A:$A,1,0)),"드랍없음",""))</f>
        <v/>
      </c>
      <c r="AG516">
        <v>9.8000000000000007</v>
      </c>
      <c r="AH516">
        <v>1</v>
      </c>
    </row>
    <row r="517" spans="1:34" x14ac:dyDescent="0.3">
      <c r="A517">
        <v>11</v>
      </c>
      <c r="B517">
        <v>18</v>
      </c>
      <c r="C517">
        <f>IF(OR($L517=TRUE,$A517=0,MOD($A517,ChapterTable!$S$20)&lt;&gt;0),
MAX(0,INT(($B517+ChapterTable!$Q$26+VLOOKUP(SUBSTITUTE(C$1,"성장단계","")&amp;"단계오프셋",ChapterTable!$S:$T,2,0))/ChapterTable!$Q$23)),
MAX(0,INT(($B517+ChapterTable!$S$26+VLOOKUP(SUBSTITUTE(C$1,"성장단계","")&amp;"보스단계오프셋",ChapterTable!$S:$T,2,0))/ChapterTable!$S$23)))</f>
        <v>2</v>
      </c>
      <c r="D517">
        <f>IF(OR($L517=TRUE,$A517=0,MOD($A517,ChapterTable!$S$20)&lt;&gt;0),
MAX(0,INT(($B517+ChapterTable!$Q$26+VLOOKUP(SUBSTITUTE(D$1,"성장단계","")&amp;"단계오프셋",ChapterTable!$S:$T,2,0))/ChapterTable!$Q$23)),
MAX(0,INT(($B517+ChapterTable!$S$26+VLOOKUP(SUBSTITUTE(D$1,"성장단계","")&amp;"보스단계오프셋",ChapterTable!$S:$T,2,0))/ChapterTable!$S$23)))</f>
        <v>1</v>
      </c>
      <c r="E517" s="1">
        <f ca="1">IF(AND($A517=0,$B517=1),
    VLOOKUP(1,ChapterTable!$1:$1048576,MATCH("최종"&amp;SUBSTITUTE(SUBSTITUTE(E$1,"standard",""),"|Float",""),ChapterTable!$1:$1,0),0)*ChapterTable!$Q$17,
  IF(AND($A517=0,$B517=0),
    E518,
  IF($B517=0,
    VLOOKUP($A517,ChapterTable!$1:$1048576,MATCH("최종"&amp;SUBSTITUTE(SUBSTITUTE(E$1,"standard",""),"|Float",""),ChapterTable!$1:$1,0),0),
  IF($B517=1,
    IF($L517=FALSE,
      VLOOKUP($A517,ChapterTable!$1:$1048576,MATCH("최종"&amp;SUBSTITUTE(SUBSTITUTE(E$1,"standard",""),"|Float",""),ChapterTable!$1:$1,0),0),
      VLOOKUP($A517-ChapterTable!$Q$11,ChapterTable!$1:$1048576,MATCH("최종"&amp;SUBSTITUTE(SUBSTITUTE(E$1,"standard",""),"|Float",""),ChapterTable!$1:$1,0),0)*ChapterTable!$Q$14
    ),
  OFFSET(E517,-$B517+IF($L517,1,0),0)*
    (VLOOKUP(SUBSTITUTE(SUBSTITUTE(E$1,"standard",""),"|Float","")&amp;"인게임누적곱배수",ChapterTable!$S:$T,2,0)^C517
    +VLOOKUP(SUBSTITUTE(SUBSTITUTE(E$1,"standard",""),"|Float","")&amp;"인게임누적합배수",ChapterTable!$S:$T,2,0)*C517)
  )
  )
  )
)</f>
        <v>17645.501953125</v>
      </c>
      <c r="F517" s="1">
        <f ca="1">IF(AND($A517=0,$B517=1),
    VLOOKUP(1,ChapterTable!$1:$1048576,MATCH("최종"&amp;SUBSTITUTE(SUBSTITUTE(F$1,"standard",""),"|Float",""),ChapterTable!$1:$1,0),0)*ChapterTable!$Q$17,
  IF(AND($A517=0,$B517=0),
    F518,
  IF($B517=0,
    VLOOKUP($A517,ChapterTable!$1:$1048576,MATCH("최종"&amp;SUBSTITUTE(SUBSTITUTE(F$1,"standard",""),"|Float",""),ChapterTable!$1:$1,0),0),
  IF($B517=1,
    IF($L517=FALSE,
      VLOOKUP($A517,ChapterTable!$1:$1048576,MATCH("최종"&amp;SUBSTITUTE(SUBSTITUTE(F$1,"standard",""),"|Float",""),ChapterTable!$1:$1,0),0),
      VLOOKUP($A517-ChapterTable!$Q$11,ChapterTable!$1:$1048576,MATCH("최종"&amp;SUBSTITUTE(SUBSTITUTE(F$1,"standard",""),"|Float",""),ChapterTable!$1:$1,0),0)*ChapterTable!$Q$14
    ),
  OFFSET(F517,-$B517+IF($L517,1,0),0)*
    (VLOOKUP(SUBSTITUTE(SUBSTITUTE(F$1,"standard",""),"|Float","")&amp;"인게임누적곱배수",ChapterTable!$S:$T,2,0)^D517
    +VLOOKUP(SUBSTITUTE(SUBSTITUTE(F$1,"standard",""),"|Float","")&amp;"인게임누적합배수",ChapterTable!$S:$T,2,0)*D517)
  )
  )
  )
)</f>
        <v>6919.8046875</v>
      </c>
      <c r="G517" t="s">
        <v>76</v>
      </c>
      <c r="J517" t="str">
        <f>IF(ISBLANK(I517),"",
IFERROR(VLOOKUP(I517,[1]StringTable!$1:$1048576,MATCH([1]StringTable!$B$1,[1]StringTable!$1:$1,0),0),
IFERROR(VLOOKUP(I517,[1]InApkStringTable!$1:$1048576,MATCH([1]InApkStringTable!$B$1,[1]InApkStringTable!$1:$1,0),0),
"스트링없음")))</f>
        <v/>
      </c>
      <c r="L517" t="b">
        <v>0</v>
      </c>
      <c r="M517" t="s">
        <v>24</v>
      </c>
      <c r="N517" t="str">
        <f>IF(ISBLANK(M517),"",IF(ISERROR(VLOOKUP(M517,MapTable!$A:$A,1,0)),"맵없음",""))</f>
        <v/>
      </c>
      <c r="O517">
        <f t="shared" si="33"/>
        <v>2</v>
      </c>
      <c r="Q517">
        <f t="shared" si="34"/>
        <v>2</v>
      </c>
      <c r="R517" t="b">
        <f t="shared" ca="1" si="35"/>
        <v>0</v>
      </c>
      <c r="T517" t="b">
        <f t="shared" ca="1" si="36"/>
        <v>0</v>
      </c>
      <c r="V517" t="str">
        <f>IF(ISBLANK(U517),"",IF(ISERROR(VLOOKUP(U517,MapTable!$A:$A,1,0)),"맵없음",""))</f>
        <v/>
      </c>
      <c r="X517" t="str">
        <f>IF(ISBLANK(W517),"",
IF(ISERROR(FIND(",",W517)),
  IF(ISERROR(VLOOKUP(W517,MapTable!$A:$A,1,0)),"맵없음",
  ""),
IF(ISERROR(FIND(",",W517,FIND(",",W517)+1)),
  IF(OR(ISERROR(VLOOKUP(LEFT(W517,FIND(",",W517)-1),MapTable!$A:$A,1,0)),ISERROR(VLOOKUP(TRIM(MID(W517,FIND(",",W517)+1,999)),MapTable!$A:$A,1,0))),"맵없음",
  ""),
IF(ISERROR(FIND(",",W517,FIND(",",W517,FIND(",",W517)+1)+1)),
  IF(OR(ISERROR(VLOOKUP(LEFT(W517,FIND(",",W517)-1),MapTable!$A:$A,1,0)),ISERROR(VLOOKUP(TRIM(MID(W517,FIND(",",W517)+1,FIND(",",W517,FIND(",",W517)+1)-FIND(",",W517)-1)),MapTable!$A:$A,1,0)),ISERROR(VLOOKUP(TRIM(MID(W517,FIND(",",W517,FIND(",",W517)+1)+1,999)),MapTable!$A:$A,1,0))),"맵없음",
  ""),
IF(ISERROR(FIND(",",W517,FIND(",",W517,FIND(",",W517,FIND(",",W517)+1)+1)+1)),
  IF(OR(ISERROR(VLOOKUP(LEFT(W517,FIND(",",W517)-1),MapTable!$A:$A,1,0)),ISERROR(VLOOKUP(TRIM(MID(W517,FIND(",",W517)+1,FIND(",",W517,FIND(",",W517)+1)-FIND(",",W517)-1)),MapTable!$A:$A,1,0)),ISERROR(VLOOKUP(TRIM(MID(W517,FIND(",",W517,FIND(",",W517)+1)+1,FIND(",",W517,FIND(",",W517,FIND(",",W517)+1)+1)-FIND(",",W517,FIND(",",W517)+1)-1)),MapTable!$A:$A,1,0)),ISERROR(VLOOKUP(TRIM(MID(W517,FIND(",",W517,FIND(",",W517,FIND(",",W517)+1)+1)+1,999)),MapTable!$A:$A,1,0))),"맵없음",
  ""),
)))))</f>
        <v/>
      </c>
      <c r="AC517" t="str">
        <f>IF(ISBLANK(AB517),"",IF(ISERROR(VLOOKUP(AB517,[3]DropTable!$A:$A,1,0)),"드랍없음",""))</f>
        <v/>
      </c>
      <c r="AE517" t="str">
        <f>IF(ISBLANK(AD517),"",IF(ISERROR(VLOOKUP(AD517,[3]DropTable!$A:$A,1,0)),"드랍없음",""))</f>
        <v/>
      </c>
      <c r="AG517">
        <v>9.8000000000000007</v>
      </c>
      <c r="AH517">
        <v>1</v>
      </c>
    </row>
    <row r="518" spans="1:34" x14ac:dyDescent="0.3">
      <c r="A518">
        <v>11</v>
      </c>
      <c r="B518">
        <v>19</v>
      </c>
      <c r="C518">
        <f>IF(OR($L518=TRUE,$A518=0,MOD($A518,ChapterTable!$S$20)&lt;&gt;0),
MAX(0,INT(($B518+ChapterTable!$Q$26+VLOOKUP(SUBSTITUTE(C$1,"성장단계","")&amp;"단계오프셋",ChapterTable!$S:$T,2,0))/ChapterTable!$Q$23)),
MAX(0,INT(($B518+ChapterTable!$S$26+VLOOKUP(SUBSTITUTE(C$1,"성장단계","")&amp;"보스단계오프셋",ChapterTable!$S:$T,2,0))/ChapterTable!$S$23)))</f>
        <v>2</v>
      </c>
      <c r="D518">
        <f>IF(OR($L518=TRUE,$A518=0,MOD($A518,ChapterTable!$S$20)&lt;&gt;0),
MAX(0,INT(($B518+ChapterTable!$Q$26+VLOOKUP(SUBSTITUTE(D$1,"성장단계","")&amp;"단계오프셋",ChapterTable!$S:$T,2,0))/ChapterTable!$Q$23)),
MAX(0,INT(($B518+ChapterTable!$S$26+VLOOKUP(SUBSTITUTE(D$1,"성장단계","")&amp;"보스단계오프셋",ChapterTable!$S:$T,2,0))/ChapterTable!$S$23)))</f>
        <v>1</v>
      </c>
      <c r="E518" s="1">
        <f ca="1">IF(AND($A518=0,$B518=1),
    VLOOKUP(1,ChapterTable!$1:$1048576,MATCH("최종"&amp;SUBSTITUTE(SUBSTITUTE(E$1,"standard",""),"|Float",""),ChapterTable!$1:$1,0),0)*ChapterTable!$Q$17,
  IF(AND($A518=0,$B518=0),
    E519,
  IF($B518=0,
    VLOOKUP($A518,ChapterTable!$1:$1048576,MATCH("최종"&amp;SUBSTITUTE(SUBSTITUTE(E$1,"standard",""),"|Float",""),ChapterTable!$1:$1,0),0),
  IF($B518=1,
    IF($L518=FALSE,
      VLOOKUP($A518,ChapterTable!$1:$1048576,MATCH("최종"&amp;SUBSTITUTE(SUBSTITUTE(E$1,"standard",""),"|Float",""),ChapterTable!$1:$1,0),0),
      VLOOKUP($A518-ChapterTable!$Q$11,ChapterTable!$1:$1048576,MATCH("최종"&amp;SUBSTITUTE(SUBSTITUTE(E$1,"standard",""),"|Float",""),ChapterTable!$1:$1,0),0)*ChapterTable!$Q$14
    ),
  OFFSET(E518,-$B518+IF($L518,1,0),0)*
    (VLOOKUP(SUBSTITUTE(SUBSTITUTE(E$1,"standard",""),"|Float","")&amp;"인게임누적곱배수",ChapterTable!$S:$T,2,0)^C518
    +VLOOKUP(SUBSTITUTE(SUBSTITUTE(E$1,"standard",""),"|Float","")&amp;"인게임누적합배수",ChapterTable!$S:$T,2,0)*C518)
  )
  )
  )
)</f>
        <v>17645.501953125</v>
      </c>
      <c r="F518" s="1">
        <f ca="1">IF(AND($A518=0,$B518=1),
    VLOOKUP(1,ChapterTable!$1:$1048576,MATCH("최종"&amp;SUBSTITUTE(SUBSTITUTE(F$1,"standard",""),"|Float",""),ChapterTable!$1:$1,0),0)*ChapterTable!$Q$17,
  IF(AND($A518=0,$B518=0),
    F519,
  IF($B518=0,
    VLOOKUP($A518,ChapterTable!$1:$1048576,MATCH("최종"&amp;SUBSTITUTE(SUBSTITUTE(F$1,"standard",""),"|Float",""),ChapterTable!$1:$1,0),0),
  IF($B518=1,
    IF($L518=FALSE,
      VLOOKUP($A518,ChapterTable!$1:$1048576,MATCH("최종"&amp;SUBSTITUTE(SUBSTITUTE(F$1,"standard",""),"|Float",""),ChapterTable!$1:$1,0),0),
      VLOOKUP($A518-ChapterTable!$Q$11,ChapterTable!$1:$1048576,MATCH("최종"&amp;SUBSTITUTE(SUBSTITUTE(F$1,"standard",""),"|Float",""),ChapterTable!$1:$1,0),0)*ChapterTable!$Q$14
    ),
  OFFSET(F518,-$B518+IF($L518,1,0),0)*
    (VLOOKUP(SUBSTITUTE(SUBSTITUTE(F$1,"standard",""),"|Float","")&amp;"인게임누적곱배수",ChapterTable!$S:$T,2,0)^D518
    +VLOOKUP(SUBSTITUTE(SUBSTITUTE(F$1,"standard",""),"|Float","")&amp;"인게임누적합배수",ChapterTable!$S:$T,2,0)*D518)
  )
  )
  )
)</f>
        <v>6919.8046875</v>
      </c>
      <c r="G518" t="s">
        <v>76</v>
      </c>
      <c r="J518" t="str">
        <f>IF(ISBLANK(I518),"",
IFERROR(VLOOKUP(I518,[1]StringTable!$1:$1048576,MATCH([1]StringTable!$B$1,[1]StringTable!$1:$1,0),0),
IFERROR(VLOOKUP(I518,[1]InApkStringTable!$1:$1048576,MATCH([1]InApkStringTable!$B$1,[1]InApkStringTable!$1:$1,0),0),
"스트링없음")))</f>
        <v/>
      </c>
      <c r="L518" t="b">
        <v>0</v>
      </c>
      <c r="M518" t="s">
        <v>24</v>
      </c>
      <c r="N518" t="str">
        <f>IF(ISBLANK(M518),"",IF(ISERROR(VLOOKUP(M518,MapTable!$A:$A,1,0)),"맵없음",""))</f>
        <v/>
      </c>
      <c r="O518">
        <f t="shared" si="33"/>
        <v>92</v>
      </c>
      <c r="Q518">
        <f t="shared" si="34"/>
        <v>92</v>
      </c>
      <c r="R518" t="b">
        <f t="shared" ca="1" si="35"/>
        <v>1</v>
      </c>
      <c r="T518" t="b">
        <f t="shared" ca="1" si="36"/>
        <v>1</v>
      </c>
      <c r="V518" t="str">
        <f>IF(ISBLANK(U518),"",IF(ISERROR(VLOOKUP(U518,MapTable!$A:$A,1,0)),"맵없음",""))</f>
        <v/>
      </c>
      <c r="X518" t="str">
        <f>IF(ISBLANK(W518),"",
IF(ISERROR(FIND(",",W518)),
  IF(ISERROR(VLOOKUP(W518,MapTable!$A:$A,1,0)),"맵없음",
  ""),
IF(ISERROR(FIND(",",W518,FIND(",",W518)+1)),
  IF(OR(ISERROR(VLOOKUP(LEFT(W518,FIND(",",W518)-1),MapTable!$A:$A,1,0)),ISERROR(VLOOKUP(TRIM(MID(W518,FIND(",",W518)+1,999)),MapTable!$A:$A,1,0))),"맵없음",
  ""),
IF(ISERROR(FIND(",",W518,FIND(",",W518,FIND(",",W518)+1)+1)),
  IF(OR(ISERROR(VLOOKUP(LEFT(W518,FIND(",",W518)-1),MapTable!$A:$A,1,0)),ISERROR(VLOOKUP(TRIM(MID(W518,FIND(",",W518)+1,FIND(",",W518,FIND(",",W518)+1)-FIND(",",W518)-1)),MapTable!$A:$A,1,0)),ISERROR(VLOOKUP(TRIM(MID(W518,FIND(",",W518,FIND(",",W518)+1)+1,999)),MapTable!$A:$A,1,0))),"맵없음",
  ""),
IF(ISERROR(FIND(",",W518,FIND(",",W518,FIND(",",W518,FIND(",",W518)+1)+1)+1)),
  IF(OR(ISERROR(VLOOKUP(LEFT(W518,FIND(",",W518)-1),MapTable!$A:$A,1,0)),ISERROR(VLOOKUP(TRIM(MID(W518,FIND(",",W518)+1,FIND(",",W518,FIND(",",W518)+1)-FIND(",",W518)-1)),MapTable!$A:$A,1,0)),ISERROR(VLOOKUP(TRIM(MID(W518,FIND(",",W518,FIND(",",W518)+1)+1,FIND(",",W518,FIND(",",W518,FIND(",",W518)+1)+1)-FIND(",",W518,FIND(",",W518)+1)-1)),MapTable!$A:$A,1,0)),ISERROR(VLOOKUP(TRIM(MID(W518,FIND(",",W518,FIND(",",W518,FIND(",",W518)+1)+1)+1,999)),MapTable!$A:$A,1,0))),"맵없음",
  ""),
)))))</f>
        <v/>
      </c>
      <c r="AC518" t="str">
        <f>IF(ISBLANK(AB518),"",IF(ISERROR(VLOOKUP(AB518,[3]DropTable!$A:$A,1,0)),"드랍없음",""))</f>
        <v/>
      </c>
      <c r="AE518" t="str">
        <f>IF(ISBLANK(AD518),"",IF(ISERROR(VLOOKUP(AD518,[3]DropTable!$A:$A,1,0)),"드랍없음",""))</f>
        <v/>
      </c>
      <c r="AG518">
        <v>9.8000000000000007</v>
      </c>
      <c r="AH518">
        <v>1</v>
      </c>
    </row>
    <row r="519" spans="1:34" x14ac:dyDescent="0.3">
      <c r="A519">
        <v>11</v>
      </c>
      <c r="B519">
        <v>20</v>
      </c>
      <c r="C519">
        <f>IF(OR($L519=TRUE,$A519=0,MOD($A519,ChapterTable!$S$20)&lt;&gt;0),
MAX(0,INT(($B519+ChapterTable!$Q$26+VLOOKUP(SUBSTITUTE(C$1,"성장단계","")&amp;"단계오프셋",ChapterTable!$S:$T,2,0))/ChapterTable!$Q$23)),
MAX(0,INT(($B519+ChapterTable!$S$26+VLOOKUP(SUBSTITUTE(C$1,"성장단계","")&amp;"보스단계오프셋",ChapterTable!$S:$T,2,0))/ChapterTable!$S$23)))</f>
        <v>2</v>
      </c>
      <c r="D519">
        <f>IF(OR($L519=TRUE,$A519=0,MOD($A519,ChapterTable!$S$20)&lt;&gt;0),
MAX(0,INT(($B519+ChapterTable!$Q$26+VLOOKUP(SUBSTITUTE(D$1,"성장단계","")&amp;"단계오프셋",ChapterTable!$S:$T,2,0))/ChapterTable!$Q$23)),
MAX(0,INT(($B519+ChapterTable!$S$26+VLOOKUP(SUBSTITUTE(D$1,"성장단계","")&amp;"보스단계오프셋",ChapterTable!$S:$T,2,0))/ChapterTable!$S$23)))</f>
        <v>1</v>
      </c>
      <c r="E519" s="1">
        <f ca="1">IF(AND($A519=0,$B519=1),
    VLOOKUP(1,ChapterTable!$1:$1048576,MATCH("최종"&amp;SUBSTITUTE(SUBSTITUTE(E$1,"standard",""),"|Float",""),ChapterTable!$1:$1,0),0)*ChapterTable!$Q$17,
  IF(AND($A519=0,$B519=0),
    E520,
  IF($B519=0,
    VLOOKUP($A519,ChapterTable!$1:$1048576,MATCH("최종"&amp;SUBSTITUTE(SUBSTITUTE(E$1,"standard",""),"|Float",""),ChapterTable!$1:$1,0),0),
  IF($B519=1,
    IF($L519=FALSE,
      VLOOKUP($A519,ChapterTable!$1:$1048576,MATCH("최종"&amp;SUBSTITUTE(SUBSTITUTE(E$1,"standard",""),"|Float",""),ChapterTable!$1:$1,0),0),
      VLOOKUP($A519-ChapterTable!$Q$11,ChapterTable!$1:$1048576,MATCH("최종"&amp;SUBSTITUTE(SUBSTITUTE(E$1,"standard",""),"|Float",""),ChapterTable!$1:$1,0),0)*ChapterTable!$Q$14
    ),
  OFFSET(E519,-$B519+IF($L519,1,0),0)*
    (VLOOKUP(SUBSTITUTE(SUBSTITUTE(E$1,"standard",""),"|Float","")&amp;"인게임누적곱배수",ChapterTable!$S:$T,2,0)^C519
    +VLOOKUP(SUBSTITUTE(SUBSTITUTE(E$1,"standard",""),"|Float","")&amp;"인게임누적합배수",ChapterTable!$S:$T,2,0)*C519)
  )
  )
  )
)</f>
        <v>17645.501953125</v>
      </c>
      <c r="F519" s="1">
        <f ca="1">IF(AND($A519=0,$B519=1),
    VLOOKUP(1,ChapterTable!$1:$1048576,MATCH("최종"&amp;SUBSTITUTE(SUBSTITUTE(F$1,"standard",""),"|Float",""),ChapterTable!$1:$1,0),0)*ChapterTable!$Q$17,
  IF(AND($A519=0,$B519=0),
    F520,
  IF($B519=0,
    VLOOKUP($A519,ChapterTable!$1:$1048576,MATCH("최종"&amp;SUBSTITUTE(SUBSTITUTE(F$1,"standard",""),"|Float",""),ChapterTable!$1:$1,0),0),
  IF($B519=1,
    IF($L519=FALSE,
      VLOOKUP($A519,ChapterTable!$1:$1048576,MATCH("최종"&amp;SUBSTITUTE(SUBSTITUTE(F$1,"standard",""),"|Float",""),ChapterTable!$1:$1,0),0),
      VLOOKUP($A519-ChapterTable!$Q$11,ChapterTable!$1:$1048576,MATCH("최종"&amp;SUBSTITUTE(SUBSTITUTE(F$1,"standard",""),"|Float",""),ChapterTable!$1:$1,0),0)*ChapterTable!$Q$14
    ),
  OFFSET(F519,-$B519+IF($L519,1,0),0)*
    (VLOOKUP(SUBSTITUTE(SUBSTITUTE(F$1,"standard",""),"|Float","")&amp;"인게임누적곱배수",ChapterTable!$S:$T,2,0)^D519
    +VLOOKUP(SUBSTITUTE(SUBSTITUTE(F$1,"standard",""),"|Float","")&amp;"인게임누적합배수",ChapterTable!$S:$T,2,0)*D519)
  )
  )
  )
)</f>
        <v>6919.8046875</v>
      </c>
      <c r="G519" t="s">
        <v>76</v>
      </c>
      <c r="J519" t="str">
        <f>IF(ISBLANK(I519),"",
IFERROR(VLOOKUP(I519,[1]StringTable!$1:$1048576,MATCH([1]StringTable!$B$1,[1]StringTable!$1:$1,0),0),
IFERROR(VLOOKUP(I519,[1]InApkStringTable!$1:$1048576,MATCH([1]InApkStringTable!$B$1,[1]InApkStringTable!$1:$1,0),0),
"스트링없음")))</f>
        <v/>
      </c>
      <c r="L519" t="b">
        <v>0</v>
      </c>
      <c r="M519" t="s">
        <v>24</v>
      </c>
      <c r="N519" t="str">
        <f>IF(ISBLANK(M519),"",IF(ISERROR(VLOOKUP(M519,MapTable!$A:$A,1,0)),"맵없음",""))</f>
        <v/>
      </c>
      <c r="O519">
        <f t="shared" si="33"/>
        <v>21</v>
      </c>
      <c r="Q519">
        <f t="shared" si="34"/>
        <v>21</v>
      </c>
      <c r="R519" t="b">
        <f t="shared" ca="1" si="35"/>
        <v>0</v>
      </c>
      <c r="T519" t="b">
        <f t="shared" ca="1" si="36"/>
        <v>0</v>
      </c>
      <c r="V519" t="str">
        <f>IF(ISBLANK(U519),"",IF(ISERROR(VLOOKUP(U519,MapTable!$A:$A,1,0)),"맵없음",""))</f>
        <v/>
      </c>
      <c r="X519" t="str">
        <f>IF(ISBLANK(W519),"",
IF(ISERROR(FIND(",",W519)),
  IF(ISERROR(VLOOKUP(W519,MapTable!$A:$A,1,0)),"맵없음",
  ""),
IF(ISERROR(FIND(",",W519,FIND(",",W519)+1)),
  IF(OR(ISERROR(VLOOKUP(LEFT(W519,FIND(",",W519)-1),MapTable!$A:$A,1,0)),ISERROR(VLOOKUP(TRIM(MID(W519,FIND(",",W519)+1,999)),MapTable!$A:$A,1,0))),"맵없음",
  ""),
IF(ISERROR(FIND(",",W519,FIND(",",W519,FIND(",",W519)+1)+1)),
  IF(OR(ISERROR(VLOOKUP(LEFT(W519,FIND(",",W519)-1),MapTable!$A:$A,1,0)),ISERROR(VLOOKUP(TRIM(MID(W519,FIND(",",W519)+1,FIND(",",W519,FIND(",",W519)+1)-FIND(",",W519)-1)),MapTable!$A:$A,1,0)),ISERROR(VLOOKUP(TRIM(MID(W519,FIND(",",W519,FIND(",",W519)+1)+1,999)),MapTable!$A:$A,1,0))),"맵없음",
  ""),
IF(ISERROR(FIND(",",W519,FIND(",",W519,FIND(",",W519,FIND(",",W519)+1)+1)+1)),
  IF(OR(ISERROR(VLOOKUP(LEFT(W519,FIND(",",W519)-1),MapTable!$A:$A,1,0)),ISERROR(VLOOKUP(TRIM(MID(W519,FIND(",",W519)+1,FIND(",",W519,FIND(",",W519)+1)-FIND(",",W519)-1)),MapTable!$A:$A,1,0)),ISERROR(VLOOKUP(TRIM(MID(W519,FIND(",",W519,FIND(",",W519)+1)+1,FIND(",",W519,FIND(",",W519,FIND(",",W519)+1)+1)-FIND(",",W519,FIND(",",W519)+1)-1)),MapTable!$A:$A,1,0)),ISERROR(VLOOKUP(TRIM(MID(W519,FIND(",",W519,FIND(",",W519,FIND(",",W519)+1)+1)+1,999)),MapTable!$A:$A,1,0))),"맵없음",
  ""),
)))))</f>
        <v/>
      </c>
      <c r="AC519" t="str">
        <f>IF(ISBLANK(AB519),"",IF(ISERROR(VLOOKUP(AB519,[3]DropTable!$A:$A,1,0)),"드랍없음",""))</f>
        <v/>
      </c>
      <c r="AE519" t="str">
        <f>IF(ISBLANK(AD519),"",IF(ISERROR(VLOOKUP(AD519,[3]DropTable!$A:$A,1,0)),"드랍없음",""))</f>
        <v/>
      </c>
      <c r="AG519">
        <v>9.8000000000000007</v>
      </c>
      <c r="AH519">
        <v>1</v>
      </c>
    </row>
    <row r="520" spans="1:34" x14ac:dyDescent="0.3">
      <c r="A520">
        <v>11</v>
      </c>
      <c r="B520">
        <v>21</v>
      </c>
      <c r="C520">
        <f>IF(OR($L520=TRUE,$A520=0,MOD($A520,ChapterTable!$S$20)&lt;&gt;0),
MAX(0,INT(($B520+ChapterTable!$Q$26+VLOOKUP(SUBSTITUTE(C$1,"성장단계","")&amp;"단계오프셋",ChapterTable!$S:$T,2,0))/ChapterTable!$Q$23)),
MAX(0,INT(($B520+ChapterTable!$S$26+VLOOKUP(SUBSTITUTE(C$1,"성장단계","")&amp;"보스단계오프셋",ChapterTable!$S:$T,2,0))/ChapterTable!$S$23)))</f>
        <v>2</v>
      </c>
      <c r="D520">
        <f>IF(OR($L520=TRUE,$A520=0,MOD($A520,ChapterTable!$S$20)&lt;&gt;0),
MAX(0,INT(($B520+ChapterTable!$Q$26+VLOOKUP(SUBSTITUTE(D$1,"성장단계","")&amp;"단계오프셋",ChapterTable!$S:$T,2,0))/ChapterTable!$Q$23)),
MAX(0,INT(($B520+ChapterTable!$S$26+VLOOKUP(SUBSTITUTE(D$1,"성장단계","")&amp;"보스단계오프셋",ChapterTable!$S:$T,2,0))/ChapterTable!$S$23)))</f>
        <v>2</v>
      </c>
      <c r="E520" s="1">
        <f ca="1">IF(AND($A520=0,$B520=1),
    VLOOKUP(1,ChapterTable!$1:$1048576,MATCH("최종"&amp;SUBSTITUTE(SUBSTITUTE(E$1,"standard",""),"|Float",""),ChapterTable!$1:$1,0),0)*ChapterTable!$Q$17,
  IF(AND($A520=0,$B520=0),
    E521,
  IF($B520=0,
    VLOOKUP($A520,ChapterTable!$1:$1048576,MATCH("최종"&amp;SUBSTITUTE(SUBSTITUTE(E$1,"standard",""),"|Float",""),ChapterTable!$1:$1,0),0),
  IF($B520=1,
    IF($L520=FALSE,
      VLOOKUP($A520,ChapterTable!$1:$1048576,MATCH("최종"&amp;SUBSTITUTE(SUBSTITUTE(E$1,"standard",""),"|Float",""),ChapterTable!$1:$1,0),0),
      VLOOKUP($A520-ChapterTable!$Q$11,ChapterTable!$1:$1048576,MATCH("최종"&amp;SUBSTITUTE(SUBSTITUTE(E$1,"standard",""),"|Float",""),ChapterTable!$1:$1,0),0)*ChapterTable!$Q$14
    ),
  OFFSET(E520,-$B520+IF($L520,1,0),0)*
    (VLOOKUP(SUBSTITUTE(SUBSTITUTE(E$1,"standard",""),"|Float","")&amp;"인게임누적곱배수",ChapterTable!$S:$T,2,0)^C520
    +VLOOKUP(SUBSTITUTE(SUBSTITUTE(E$1,"standard",""),"|Float","")&amp;"인게임누적합배수",ChapterTable!$S:$T,2,0)*C520)
  )
  )
  )
)</f>
        <v>17645.501953125</v>
      </c>
      <c r="F520" s="1">
        <f ca="1">IF(AND($A520=0,$B520=1),
    VLOOKUP(1,ChapterTable!$1:$1048576,MATCH("최종"&amp;SUBSTITUTE(SUBSTITUTE(F$1,"standard",""),"|Float",""),ChapterTable!$1:$1,0),0)*ChapterTable!$Q$17,
  IF(AND($A520=0,$B520=0),
    F521,
  IF($B520=0,
    VLOOKUP($A520,ChapterTable!$1:$1048576,MATCH("최종"&amp;SUBSTITUTE(SUBSTITUTE(F$1,"standard",""),"|Float",""),ChapterTable!$1:$1,0),0),
  IF($B520=1,
    IF($L520=FALSE,
      VLOOKUP($A520,ChapterTable!$1:$1048576,MATCH("최종"&amp;SUBSTITUTE(SUBSTITUTE(F$1,"standard",""),"|Float",""),ChapterTable!$1:$1,0),0),
      VLOOKUP($A520-ChapterTable!$Q$11,ChapterTable!$1:$1048576,MATCH("최종"&amp;SUBSTITUTE(SUBSTITUTE(F$1,"standard",""),"|Float",""),ChapterTable!$1:$1,0),0)*ChapterTable!$Q$14
    ),
  OFFSET(F520,-$B520+IF($L520,1,0),0)*
    (VLOOKUP(SUBSTITUTE(SUBSTITUTE(F$1,"standard",""),"|Float","")&amp;"인게임누적곱배수",ChapterTable!$S:$T,2,0)^D520
    +VLOOKUP(SUBSTITUTE(SUBSTITUTE(F$1,"standard",""),"|Float","")&amp;"인게임누적합배수",ChapterTable!$S:$T,2,0)*D520)
  )
  )
  )
)</f>
        <v>8073.1054687499991</v>
      </c>
      <c r="G520" t="s">
        <v>76</v>
      </c>
      <c r="J520" t="str">
        <f>IF(ISBLANK(I520),"",
IFERROR(VLOOKUP(I520,[1]StringTable!$1:$1048576,MATCH([1]StringTable!$B$1,[1]StringTable!$1:$1,0),0),
IFERROR(VLOOKUP(I520,[1]InApkStringTable!$1:$1048576,MATCH([1]InApkStringTable!$B$1,[1]InApkStringTable!$1:$1,0),0),
"스트링없음")))</f>
        <v/>
      </c>
      <c r="L520" t="b">
        <v>0</v>
      </c>
      <c r="M520" t="s">
        <v>54</v>
      </c>
      <c r="N520" t="str">
        <f>IF(ISBLANK(M520),"",IF(ISERROR(VLOOKUP(M520,MapTable!$A:$A,1,0)),"맵없음",""))</f>
        <v/>
      </c>
      <c r="O520">
        <f t="shared" si="33"/>
        <v>3</v>
      </c>
      <c r="Q520">
        <f t="shared" si="34"/>
        <v>3</v>
      </c>
      <c r="R520" t="b">
        <f t="shared" ca="1" si="35"/>
        <v>0</v>
      </c>
      <c r="T520" t="b">
        <f t="shared" ca="1" si="36"/>
        <v>0</v>
      </c>
      <c r="V520" t="str">
        <f>IF(ISBLANK(U520),"",IF(ISERROR(VLOOKUP(U520,MapTable!$A:$A,1,0)),"맵없음",""))</f>
        <v/>
      </c>
      <c r="X520" t="str">
        <f>IF(ISBLANK(W520),"",
IF(ISERROR(FIND(",",W520)),
  IF(ISERROR(VLOOKUP(W520,MapTable!$A:$A,1,0)),"맵없음",
  ""),
IF(ISERROR(FIND(",",W520,FIND(",",W520)+1)),
  IF(OR(ISERROR(VLOOKUP(LEFT(W520,FIND(",",W520)-1),MapTable!$A:$A,1,0)),ISERROR(VLOOKUP(TRIM(MID(W520,FIND(",",W520)+1,999)),MapTable!$A:$A,1,0))),"맵없음",
  ""),
IF(ISERROR(FIND(",",W520,FIND(",",W520,FIND(",",W520)+1)+1)),
  IF(OR(ISERROR(VLOOKUP(LEFT(W520,FIND(",",W520)-1),MapTable!$A:$A,1,0)),ISERROR(VLOOKUP(TRIM(MID(W520,FIND(",",W520)+1,FIND(",",W520,FIND(",",W520)+1)-FIND(",",W520)-1)),MapTable!$A:$A,1,0)),ISERROR(VLOOKUP(TRIM(MID(W520,FIND(",",W520,FIND(",",W520)+1)+1,999)),MapTable!$A:$A,1,0))),"맵없음",
  ""),
IF(ISERROR(FIND(",",W520,FIND(",",W520,FIND(",",W520,FIND(",",W520)+1)+1)+1)),
  IF(OR(ISERROR(VLOOKUP(LEFT(W520,FIND(",",W520)-1),MapTable!$A:$A,1,0)),ISERROR(VLOOKUP(TRIM(MID(W520,FIND(",",W520)+1,FIND(",",W520,FIND(",",W520)+1)-FIND(",",W520)-1)),MapTable!$A:$A,1,0)),ISERROR(VLOOKUP(TRIM(MID(W520,FIND(",",W520,FIND(",",W520)+1)+1,FIND(",",W520,FIND(",",W520,FIND(",",W520)+1)+1)-FIND(",",W520,FIND(",",W520)+1)-1)),MapTable!$A:$A,1,0)),ISERROR(VLOOKUP(TRIM(MID(W520,FIND(",",W520,FIND(",",W520,FIND(",",W520)+1)+1)+1,999)),MapTable!$A:$A,1,0))),"맵없음",
  ""),
)))))</f>
        <v/>
      </c>
      <c r="AC520" t="str">
        <f>IF(ISBLANK(AB520),"",IF(ISERROR(VLOOKUP(AB520,[3]DropTable!$A:$A,1,0)),"드랍없음",""))</f>
        <v/>
      </c>
      <c r="AE520" t="str">
        <f>IF(ISBLANK(AD520),"",IF(ISERROR(VLOOKUP(AD520,[3]DropTable!$A:$A,1,0)),"드랍없음",""))</f>
        <v/>
      </c>
      <c r="AG520">
        <v>9.8000000000000007</v>
      </c>
      <c r="AH520">
        <v>1</v>
      </c>
    </row>
    <row r="521" spans="1:34" x14ac:dyDescent="0.3">
      <c r="A521">
        <v>11</v>
      </c>
      <c r="B521">
        <v>22</v>
      </c>
      <c r="C521">
        <f>IF(OR($L521=TRUE,$A521=0,MOD($A521,ChapterTable!$S$20)&lt;&gt;0),
MAX(0,INT(($B521+ChapterTable!$Q$26+VLOOKUP(SUBSTITUTE(C$1,"성장단계","")&amp;"단계오프셋",ChapterTable!$S:$T,2,0))/ChapterTable!$Q$23)),
MAX(0,INT(($B521+ChapterTable!$S$26+VLOOKUP(SUBSTITUTE(C$1,"성장단계","")&amp;"보스단계오프셋",ChapterTable!$S:$T,2,0))/ChapterTable!$S$23)))</f>
        <v>2</v>
      </c>
      <c r="D521">
        <f>IF(OR($L521=TRUE,$A521=0,MOD($A521,ChapterTable!$S$20)&lt;&gt;0),
MAX(0,INT(($B521+ChapterTable!$Q$26+VLOOKUP(SUBSTITUTE(D$1,"성장단계","")&amp;"단계오프셋",ChapterTable!$S:$T,2,0))/ChapterTable!$Q$23)),
MAX(0,INT(($B521+ChapterTable!$S$26+VLOOKUP(SUBSTITUTE(D$1,"성장단계","")&amp;"보스단계오프셋",ChapterTable!$S:$T,2,0))/ChapterTable!$S$23)))</f>
        <v>2</v>
      </c>
      <c r="E521" s="1">
        <f ca="1">IF(AND($A521=0,$B521=1),
    VLOOKUP(1,ChapterTable!$1:$1048576,MATCH("최종"&amp;SUBSTITUTE(SUBSTITUTE(E$1,"standard",""),"|Float",""),ChapterTable!$1:$1,0),0)*ChapterTable!$Q$17,
  IF(AND($A521=0,$B521=0),
    E522,
  IF($B521=0,
    VLOOKUP($A521,ChapterTable!$1:$1048576,MATCH("최종"&amp;SUBSTITUTE(SUBSTITUTE(E$1,"standard",""),"|Float",""),ChapterTable!$1:$1,0),0),
  IF($B521=1,
    IF($L521=FALSE,
      VLOOKUP($A521,ChapterTable!$1:$1048576,MATCH("최종"&amp;SUBSTITUTE(SUBSTITUTE(E$1,"standard",""),"|Float",""),ChapterTable!$1:$1,0),0),
      VLOOKUP($A521-ChapterTable!$Q$11,ChapterTable!$1:$1048576,MATCH("최종"&amp;SUBSTITUTE(SUBSTITUTE(E$1,"standard",""),"|Float",""),ChapterTable!$1:$1,0),0)*ChapterTable!$Q$14
    ),
  OFFSET(E521,-$B521+IF($L521,1,0),0)*
    (VLOOKUP(SUBSTITUTE(SUBSTITUTE(E$1,"standard",""),"|Float","")&amp;"인게임누적곱배수",ChapterTable!$S:$T,2,0)^C521
    +VLOOKUP(SUBSTITUTE(SUBSTITUTE(E$1,"standard",""),"|Float","")&amp;"인게임누적합배수",ChapterTable!$S:$T,2,0)*C521)
  )
  )
  )
)</f>
        <v>17645.501953125</v>
      </c>
      <c r="F521" s="1">
        <f ca="1">IF(AND($A521=0,$B521=1),
    VLOOKUP(1,ChapterTable!$1:$1048576,MATCH("최종"&amp;SUBSTITUTE(SUBSTITUTE(F$1,"standard",""),"|Float",""),ChapterTable!$1:$1,0),0)*ChapterTable!$Q$17,
  IF(AND($A521=0,$B521=0),
    F522,
  IF($B521=0,
    VLOOKUP($A521,ChapterTable!$1:$1048576,MATCH("최종"&amp;SUBSTITUTE(SUBSTITUTE(F$1,"standard",""),"|Float",""),ChapterTable!$1:$1,0),0),
  IF($B521=1,
    IF($L521=FALSE,
      VLOOKUP($A521,ChapterTable!$1:$1048576,MATCH("최종"&amp;SUBSTITUTE(SUBSTITUTE(F$1,"standard",""),"|Float",""),ChapterTable!$1:$1,0),0),
      VLOOKUP($A521-ChapterTable!$Q$11,ChapterTable!$1:$1048576,MATCH("최종"&amp;SUBSTITUTE(SUBSTITUTE(F$1,"standard",""),"|Float",""),ChapterTable!$1:$1,0),0)*ChapterTable!$Q$14
    ),
  OFFSET(F521,-$B521+IF($L521,1,0),0)*
    (VLOOKUP(SUBSTITUTE(SUBSTITUTE(F$1,"standard",""),"|Float","")&amp;"인게임누적곱배수",ChapterTable!$S:$T,2,0)^D521
    +VLOOKUP(SUBSTITUTE(SUBSTITUTE(F$1,"standard",""),"|Float","")&amp;"인게임누적합배수",ChapterTable!$S:$T,2,0)*D521)
  )
  )
  )
)</f>
        <v>8073.1054687499991</v>
      </c>
      <c r="G521" t="s">
        <v>76</v>
      </c>
      <c r="J521" t="str">
        <f>IF(ISBLANK(I521),"",
IFERROR(VLOOKUP(I521,[1]StringTable!$1:$1048576,MATCH([1]StringTable!$B$1,[1]StringTable!$1:$1,0),0),
IFERROR(VLOOKUP(I521,[1]InApkStringTable!$1:$1048576,MATCH([1]InApkStringTable!$B$1,[1]InApkStringTable!$1:$1,0),0),
"스트링없음")))</f>
        <v/>
      </c>
      <c r="L521" t="b">
        <v>0</v>
      </c>
      <c r="M521" t="s">
        <v>24</v>
      </c>
      <c r="N521" t="str">
        <f>IF(ISBLANK(M521),"",IF(ISERROR(VLOOKUP(M521,MapTable!$A:$A,1,0)),"맵없음",""))</f>
        <v/>
      </c>
      <c r="O521">
        <f t="shared" si="33"/>
        <v>3</v>
      </c>
      <c r="Q521">
        <f t="shared" si="34"/>
        <v>3</v>
      </c>
      <c r="R521" t="b">
        <f t="shared" ca="1" si="35"/>
        <v>0</v>
      </c>
      <c r="T521" t="b">
        <f t="shared" ca="1" si="36"/>
        <v>0</v>
      </c>
      <c r="V521" t="str">
        <f>IF(ISBLANK(U521),"",IF(ISERROR(VLOOKUP(U521,MapTable!$A:$A,1,0)),"맵없음",""))</f>
        <v/>
      </c>
      <c r="X521" t="str">
        <f>IF(ISBLANK(W521),"",
IF(ISERROR(FIND(",",W521)),
  IF(ISERROR(VLOOKUP(W521,MapTable!$A:$A,1,0)),"맵없음",
  ""),
IF(ISERROR(FIND(",",W521,FIND(",",W521)+1)),
  IF(OR(ISERROR(VLOOKUP(LEFT(W521,FIND(",",W521)-1),MapTable!$A:$A,1,0)),ISERROR(VLOOKUP(TRIM(MID(W521,FIND(",",W521)+1,999)),MapTable!$A:$A,1,0))),"맵없음",
  ""),
IF(ISERROR(FIND(",",W521,FIND(",",W521,FIND(",",W521)+1)+1)),
  IF(OR(ISERROR(VLOOKUP(LEFT(W521,FIND(",",W521)-1),MapTable!$A:$A,1,0)),ISERROR(VLOOKUP(TRIM(MID(W521,FIND(",",W521)+1,FIND(",",W521,FIND(",",W521)+1)-FIND(",",W521)-1)),MapTable!$A:$A,1,0)),ISERROR(VLOOKUP(TRIM(MID(W521,FIND(",",W521,FIND(",",W521)+1)+1,999)),MapTable!$A:$A,1,0))),"맵없음",
  ""),
IF(ISERROR(FIND(",",W521,FIND(",",W521,FIND(",",W521,FIND(",",W521)+1)+1)+1)),
  IF(OR(ISERROR(VLOOKUP(LEFT(W521,FIND(",",W521)-1),MapTable!$A:$A,1,0)),ISERROR(VLOOKUP(TRIM(MID(W521,FIND(",",W521)+1,FIND(",",W521,FIND(",",W521)+1)-FIND(",",W521)-1)),MapTable!$A:$A,1,0)),ISERROR(VLOOKUP(TRIM(MID(W521,FIND(",",W521,FIND(",",W521)+1)+1,FIND(",",W521,FIND(",",W521,FIND(",",W521)+1)+1)-FIND(",",W521,FIND(",",W521)+1)-1)),MapTable!$A:$A,1,0)),ISERROR(VLOOKUP(TRIM(MID(W521,FIND(",",W521,FIND(",",W521,FIND(",",W521)+1)+1)+1,999)),MapTable!$A:$A,1,0))),"맵없음",
  ""),
)))))</f>
        <v/>
      </c>
      <c r="AC521" t="str">
        <f>IF(ISBLANK(AB521),"",IF(ISERROR(VLOOKUP(AB521,[3]DropTable!$A:$A,1,0)),"드랍없음",""))</f>
        <v/>
      </c>
      <c r="AE521" t="str">
        <f>IF(ISBLANK(AD521),"",IF(ISERROR(VLOOKUP(AD521,[3]DropTable!$A:$A,1,0)),"드랍없음",""))</f>
        <v/>
      </c>
      <c r="AG521">
        <v>9.8000000000000007</v>
      </c>
      <c r="AH521">
        <v>1</v>
      </c>
    </row>
    <row r="522" spans="1:34" x14ac:dyDescent="0.3">
      <c r="A522">
        <v>11</v>
      </c>
      <c r="B522">
        <v>23</v>
      </c>
      <c r="C522">
        <f>IF(OR($L522=TRUE,$A522=0,MOD($A522,ChapterTable!$S$20)&lt;&gt;0),
MAX(0,INT(($B522+ChapterTable!$Q$26+VLOOKUP(SUBSTITUTE(C$1,"성장단계","")&amp;"단계오프셋",ChapterTable!$S:$T,2,0))/ChapterTable!$Q$23)),
MAX(0,INT(($B522+ChapterTable!$S$26+VLOOKUP(SUBSTITUTE(C$1,"성장단계","")&amp;"보스단계오프셋",ChapterTable!$S:$T,2,0))/ChapterTable!$S$23)))</f>
        <v>2</v>
      </c>
      <c r="D522">
        <f>IF(OR($L522=TRUE,$A522=0,MOD($A522,ChapterTable!$S$20)&lt;&gt;0),
MAX(0,INT(($B522+ChapterTable!$Q$26+VLOOKUP(SUBSTITUTE(D$1,"성장단계","")&amp;"단계오프셋",ChapterTable!$S:$T,2,0))/ChapterTable!$Q$23)),
MAX(0,INT(($B522+ChapterTable!$S$26+VLOOKUP(SUBSTITUTE(D$1,"성장단계","")&amp;"보스단계오프셋",ChapterTable!$S:$T,2,0))/ChapterTable!$S$23)))</f>
        <v>2</v>
      </c>
      <c r="E522" s="1">
        <f ca="1">IF(AND($A522=0,$B522=1),
    VLOOKUP(1,ChapterTable!$1:$1048576,MATCH("최종"&amp;SUBSTITUTE(SUBSTITUTE(E$1,"standard",""),"|Float",""),ChapterTable!$1:$1,0),0)*ChapterTable!$Q$17,
  IF(AND($A522=0,$B522=0),
    E523,
  IF($B522=0,
    VLOOKUP($A522,ChapterTable!$1:$1048576,MATCH("최종"&amp;SUBSTITUTE(SUBSTITUTE(E$1,"standard",""),"|Float",""),ChapterTable!$1:$1,0),0),
  IF($B522=1,
    IF($L522=FALSE,
      VLOOKUP($A522,ChapterTable!$1:$1048576,MATCH("최종"&amp;SUBSTITUTE(SUBSTITUTE(E$1,"standard",""),"|Float",""),ChapterTable!$1:$1,0),0),
      VLOOKUP($A522-ChapterTable!$Q$11,ChapterTable!$1:$1048576,MATCH("최종"&amp;SUBSTITUTE(SUBSTITUTE(E$1,"standard",""),"|Float",""),ChapterTable!$1:$1,0),0)*ChapterTable!$Q$14
    ),
  OFFSET(E522,-$B522+IF($L522,1,0),0)*
    (VLOOKUP(SUBSTITUTE(SUBSTITUTE(E$1,"standard",""),"|Float","")&amp;"인게임누적곱배수",ChapterTable!$S:$T,2,0)^C522
    +VLOOKUP(SUBSTITUTE(SUBSTITUTE(E$1,"standard",""),"|Float","")&amp;"인게임누적합배수",ChapterTable!$S:$T,2,0)*C522)
  )
  )
  )
)</f>
        <v>17645.501953125</v>
      </c>
      <c r="F522" s="1">
        <f ca="1">IF(AND($A522=0,$B522=1),
    VLOOKUP(1,ChapterTable!$1:$1048576,MATCH("최종"&amp;SUBSTITUTE(SUBSTITUTE(F$1,"standard",""),"|Float",""),ChapterTable!$1:$1,0),0)*ChapterTable!$Q$17,
  IF(AND($A522=0,$B522=0),
    F523,
  IF($B522=0,
    VLOOKUP($A522,ChapterTable!$1:$1048576,MATCH("최종"&amp;SUBSTITUTE(SUBSTITUTE(F$1,"standard",""),"|Float",""),ChapterTable!$1:$1,0),0),
  IF($B522=1,
    IF($L522=FALSE,
      VLOOKUP($A522,ChapterTable!$1:$1048576,MATCH("최종"&amp;SUBSTITUTE(SUBSTITUTE(F$1,"standard",""),"|Float",""),ChapterTable!$1:$1,0),0),
      VLOOKUP($A522-ChapterTable!$Q$11,ChapterTable!$1:$1048576,MATCH("최종"&amp;SUBSTITUTE(SUBSTITUTE(F$1,"standard",""),"|Float",""),ChapterTable!$1:$1,0),0)*ChapterTable!$Q$14
    ),
  OFFSET(F522,-$B522+IF($L522,1,0),0)*
    (VLOOKUP(SUBSTITUTE(SUBSTITUTE(F$1,"standard",""),"|Float","")&amp;"인게임누적곱배수",ChapterTable!$S:$T,2,0)^D522
    +VLOOKUP(SUBSTITUTE(SUBSTITUTE(F$1,"standard",""),"|Float","")&amp;"인게임누적합배수",ChapterTable!$S:$T,2,0)*D522)
  )
  )
  )
)</f>
        <v>8073.1054687499991</v>
      </c>
      <c r="G522" t="s">
        <v>76</v>
      </c>
      <c r="J522" t="str">
        <f>IF(ISBLANK(I522),"",
IFERROR(VLOOKUP(I522,[1]StringTable!$1:$1048576,MATCH([1]StringTable!$B$1,[1]StringTable!$1:$1,0),0),
IFERROR(VLOOKUP(I522,[1]InApkStringTable!$1:$1048576,MATCH([1]InApkStringTable!$B$1,[1]InApkStringTable!$1:$1,0),0),
"스트링없음")))</f>
        <v/>
      </c>
      <c r="L522" t="b">
        <v>0</v>
      </c>
      <c r="M522" t="s">
        <v>24</v>
      </c>
      <c r="N522" t="str">
        <f>IF(ISBLANK(M522),"",IF(ISERROR(VLOOKUP(M522,MapTable!$A:$A,1,0)),"맵없음",""))</f>
        <v/>
      </c>
      <c r="O522">
        <f t="shared" si="33"/>
        <v>3</v>
      </c>
      <c r="Q522">
        <f t="shared" si="34"/>
        <v>3</v>
      </c>
      <c r="R522" t="b">
        <f t="shared" ca="1" si="35"/>
        <v>0</v>
      </c>
      <c r="T522" t="b">
        <f t="shared" ca="1" si="36"/>
        <v>0</v>
      </c>
      <c r="V522" t="str">
        <f>IF(ISBLANK(U522),"",IF(ISERROR(VLOOKUP(U522,MapTable!$A:$A,1,0)),"맵없음",""))</f>
        <v/>
      </c>
      <c r="X522" t="str">
        <f>IF(ISBLANK(W522),"",
IF(ISERROR(FIND(",",W522)),
  IF(ISERROR(VLOOKUP(W522,MapTable!$A:$A,1,0)),"맵없음",
  ""),
IF(ISERROR(FIND(",",W522,FIND(",",W522)+1)),
  IF(OR(ISERROR(VLOOKUP(LEFT(W522,FIND(",",W522)-1),MapTable!$A:$A,1,0)),ISERROR(VLOOKUP(TRIM(MID(W522,FIND(",",W522)+1,999)),MapTable!$A:$A,1,0))),"맵없음",
  ""),
IF(ISERROR(FIND(",",W522,FIND(",",W522,FIND(",",W522)+1)+1)),
  IF(OR(ISERROR(VLOOKUP(LEFT(W522,FIND(",",W522)-1),MapTable!$A:$A,1,0)),ISERROR(VLOOKUP(TRIM(MID(W522,FIND(",",W522)+1,FIND(",",W522,FIND(",",W522)+1)-FIND(",",W522)-1)),MapTable!$A:$A,1,0)),ISERROR(VLOOKUP(TRIM(MID(W522,FIND(",",W522,FIND(",",W522)+1)+1,999)),MapTable!$A:$A,1,0))),"맵없음",
  ""),
IF(ISERROR(FIND(",",W522,FIND(",",W522,FIND(",",W522,FIND(",",W522)+1)+1)+1)),
  IF(OR(ISERROR(VLOOKUP(LEFT(W522,FIND(",",W522)-1),MapTable!$A:$A,1,0)),ISERROR(VLOOKUP(TRIM(MID(W522,FIND(",",W522)+1,FIND(",",W522,FIND(",",W522)+1)-FIND(",",W522)-1)),MapTable!$A:$A,1,0)),ISERROR(VLOOKUP(TRIM(MID(W522,FIND(",",W522,FIND(",",W522)+1)+1,FIND(",",W522,FIND(",",W522,FIND(",",W522)+1)+1)-FIND(",",W522,FIND(",",W522)+1)-1)),MapTable!$A:$A,1,0)),ISERROR(VLOOKUP(TRIM(MID(W522,FIND(",",W522,FIND(",",W522,FIND(",",W522)+1)+1)+1,999)),MapTable!$A:$A,1,0))),"맵없음",
  ""),
)))))</f>
        <v/>
      </c>
      <c r="AC522" t="str">
        <f>IF(ISBLANK(AB522),"",IF(ISERROR(VLOOKUP(AB522,[3]DropTable!$A:$A,1,0)),"드랍없음",""))</f>
        <v/>
      </c>
      <c r="AE522" t="str">
        <f>IF(ISBLANK(AD522),"",IF(ISERROR(VLOOKUP(AD522,[3]DropTable!$A:$A,1,0)),"드랍없음",""))</f>
        <v/>
      </c>
      <c r="AG522">
        <v>9.8000000000000007</v>
      </c>
      <c r="AH522">
        <v>1</v>
      </c>
    </row>
    <row r="523" spans="1:34" x14ac:dyDescent="0.3">
      <c r="A523">
        <v>11</v>
      </c>
      <c r="B523">
        <v>24</v>
      </c>
      <c r="C523">
        <f>IF(OR($L523=TRUE,$A523=0,MOD($A523,ChapterTable!$S$20)&lt;&gt;0),
MAX(0,INT(($B523+ChapterTable!$Q$26+VLOOKUP(SUBSTITUTE(C$1,"성장단계","")&amp;"단계오프셋",ChapterTable!$S:$T,2,0))/ChapterTable!$Q$23)),
MAX(0,INT(($B523+ChapterTable!$S$26+VLOOKUP(SUBSTITUTE(C$1,"성장단계","")&amp;"보스단계오프셋",ChapterTable!$S:$T,2,0))/ChapterTable!$S$23)))</f>
        <v>2</v>
      </c>
      <c r="D523">
        <f>IF(OR($L523=TRUE,$A523=0,MOD($A523,ChapterTable!$S$20)&lt;&gt;0),
MAX(0,INT(($B523+ChapterTable!$Q$26+VLOOKUP(SUBSTITUTE(D$1,"성장단계","")&amp;"단계오프셋",ChapterTable!$S:$T,2,0))/ChapterTable!$Q$23)),
MAX(0,INT(($B523+ChapterTable!$S$26+VLOOKUP(SUBSTITUTE(D$1,"성장단계","")&amp;"보스단계오프셋",ChapterTable!$S:$T,2,0))/ChapterTable!$S$23)))</f>
        <v>2</v>
      </c>
      <c r="E523" s="1">
        <f ca="1">IF(AND($A523=0,$B523=1),
    VLOOKUP(1,ChapterTable!$1:$1048576,MATCH("최종"&amp;SUBSTITUTE(SUBSTITUTE(E$1,"standard",""),"|Float",""),ChapterTable!$1:$1,0),0)*ChapterTable!$Q$17,
  IF(AND($A523=0,$B523=0),
    E524,
  IF($B523=0,
    VLOOKUP($A523,ChapterTable!$1:$1048576,MATCH("최종"&amp;SUBSTITUTE(SUBSTITUTE(E$1,"standard",""),"|Float",""),ChapterTable!$1:$1,0),0),
  IF($B523=1,
    IF($L523=FALSE,
      VLOOKUP($A523,ChapterTable!$1:$1048576,MATCH("최종"&amp;SUBSTITUTE(SUBSTITUTE(E$1,"standard",""),"|Float",""),ChapterTable!$1:$1,0),0),
      VLOOKUP($A523-ChapterTable!$Q$11,ChapterTable!$1:$1048576,MATCH("최종"&amp;SUBSTITUTE(SUBSTITUTE(E$1,"standard",""),"|Float",""),ChapterTable!$1:$1,0),0)*ChapterTable!$Q$14
    ),
  OFFSET(E523,-$B523+IF($L523,1,0),0)*
    (VLOOKUP(SUBSTITUTE(SUBSTITUTE(E$1,"standard",""),"|Float","")&amp;"인게임누적곱배수",ChapterTable!$S:$T,2,0)^C523
    +VLOOKUP(SUBSTITUTE(SUBSTITUTE(E$1,"standard",""),"|Float","")&amp;"인게임누적합배수",ChapterTable!$S:$T,2,0)*C523)
  )
  )
  )
)</f>
        <v>17645.501953125</v>
      </c>
      <c r="F523" s="1">
        <f ca="1">IF(AND($A523=0,$B523=1),
    VLOOKUP(1,ChapterTable!$1:$1048576,MATCH("최종"&amp;SUBSTITUTE(SUBSTITUTE(F$1,"standard",""),"|Float",""),ChapterTable!$1:$1,0),0)*ChapterTable!$Q$17,
  IF(AND($A523=0,$B523=0),
    F524,
  IF($B523=0,
    VLOOKUP($A523,ChapterTable!$1:$1048576,MATCH("최종"&amp;SUBSTITUTE(SUBSTITUTE(F$1,"standard",""),"|Float",""),ChapterTable!$1:$1,0),0),
  IF($B523=1,
    IF($L523=FALSE,
      VLOOKUP($A523,ChapterTable!$1:$1048576,MATCH("최종"&amp;SUBSTITUTE(SUBSTITUTE(F$1,"standard",""),"|Float",""),ChapterTable!$1:$1,0),0),
      VLOOKUP($A523-ChapterTable!$Q$11,ChapterTable!$1:$1048576,MATCH("최종"&amp;SUBSTITUTE(SUBSTITUTE(F$1,"standard",""),"|Float",""),ChapterTable!$1:$1,0),0)*ChapterTable!$Q$14
    ),
  OFFSET(F523,-$B523+IF($L523,1,0),0)*
    (VLOOKUP(SUBSTITUTE(SUBSTITUTE(F$1,"standard",""),"|Float","")&amp;"인게임누적곱배수",ChapterTable!$S:$T,2,0)^D523
    +VLOOKUP(SUBSTITUTE(SUBSTITUTE(F$1,"standard",""),"|Float","")&amp;"인게임누적합배수",ChapterTable!$S:$T,2,0)*D523)
  )
  )
  )
)</f>
        <v>8073.1054687499991</v>
      </c>
      <c r="G523" t="s">
        <v>76</v>
      </c>
      <c r="J523" t="str">
        <f>IF(ISBLANK(I523),"",
IFERROR(VLOOKUP(I523,[1]StringTable!$1:$1048576,MATCH([1]StringTable!$B$1,[1]StringTable!$1:$1,0),0),
IFERROR(VLOOKUP(I523,[1]InApkStringTable!$1:$1048576,MATCH([1]InApkStringTable!$B$1,[1]InApkStringTable!$1:$1,0),0),
"스트링없음")))</f>
        <v/>
      </c>
      <c r="L523" t="b">
        <v>0</v>
      </c>
      <c r="M523" t="s">
        <v>24</v>
      </c>
      <c r="N523" t="str">
        <f>IF(ISBLANK(M523),"",IF(ISERROR(VLOOKUP(M523,MapTable!$A:$A,1,0)),"맵없음",""))</f>
        <v/>
      </c>
      <c r="O523">
        <f t="shared" si="33"/>
        <v>3</v>
      </c>
      <c r="Q523">
        <f t="shared" si="34"/>
        <v>3</v>
      </c>
      <c r="R523" t="b">
        <f t="shared" ca="1" si="35"/>
        <v>0</v>
      </c>
      <c r="T523" t="b">
        <f t="shared" ca="1" si="36"/>
        <v>0</v>
      </c>
      <c r="V523" t="str">
        <f>IF(ISBLANK(U523),"",IF(ISERROR(VLOOKUP(U523,MapTable!$A:$A,1,0)),"맵없음",""))</f>
        <v/>
      </c>
      <c r="X523" t="str">
        <f>IF(ISBLANK(W523),"",
IF(ISERROR(FIND(",",W523)),
  IF(ISERROR(VLOOKUP(W523,MapTable!$A:$A,1,0)),"맵없음",
  ""),
IF(ISERROR(FIND(",",W523,FIND(",",W523)+1)),
  IF(OR(ISERROR(VLOOKUP(LEFT(W523,FIND(",",W523)-1),MapTable!$A:$A,1,0)),ISERROR(VLOOKUP(TRIM(MID(W523,FIND(",",W523)+1,999)),MapTable!$A:$A,1,0))),"맵없음",
  ""),
IF(ISERROR(FIND(",",W523,FIND(",",W523,FIND(",",W523)+1)+1)),
  IF(OR(ISERROR(VLOOKUP(LEFT(W523,FIND(",",W523)-1),MapTable!$A:$A,1,0)),ISERROR(VLOOKUP(TRIM(MID(W523,FIND(",",W523)+1,FIND(",",W523,FIND(",",W523)+1)-FIND(",",W523)-1)),MapTable!$A:$A,1,0)),ISERROR(VLOOKUP(TRIM(MID(W523,FIND(",",W523,FIND(",",W523)+1)+1,999)),MapTable!$A:$A,1,0))),"맵없음",
  ""),
IF(ISERROR(FIND(",",W523,FIND(",",W523,FIND(",",W523,FIND(",",W523)+1)+1)+1)),
  IF(OR(ISERROR(VLOOKUP(LEFT(W523,FIND(",",W523)-1),MapTable!$A:$A,1,0)),ISERROR(VLOOKUP(TRIM(MID(W523,FIND(",",W523)+1,FIND(",",W523,FIND(",",W523)+1)-FIND(",",W523)-1)),MapTable!$A:$A,1,0)),ISERROR(VLOOKUP(TRIM(MID(W523,FIND(",",W523,FIND(",",W523)+1)+1,FIND(",",W523,FIND(",",W523,FIND(",",W523)+1)+1)-FIND(",",W523,FIND(",",W523)+1)-1)),MapTable!$A:$A,1,0)),ISERROR(VLOOKUP(TRIM(MID(W523,FIND(",",W523,FIND(",",W523,FIND(",",W523)+1)+1)+1,999)),MapTable!$A:$A,1,0))),"맵없음",
  ""),
)))))</f>
        <v/>
      </c>
      <c r="AC523" t="str">
        <f>IF(ISBLANK(AB523),"",IF(ISERROR(VLOOKUP(AB523,[3]DropTable!$A:$A,1,0)),"드랍없음",""))</f>
        <v/>
      </c>
      <c r="AE523" t="str">
        <f>IF(ISBLANK(AD523),"",IF(ISERROR(VLOOKUP(AD523,[3]DropTable!$A:$A,1,0)),"드랍없음",""))</f>
        <v/>
      </c>
      <c r="AG523">
        <v>9.8000000000000007</v>
      </c>
      <c r="AH523">
        <v>1</v>
      </c>
    </row>
    <row r="524" spans="1:34" x14ac:dyDescent="0.3">
      <c r="A524">
        <v>11</v>
      </c>
      <c r="B524">
        <v>25</v>
      </c>
      <c r="C524">
        <f>IF(OR($L524=TRUE,$A524=0,MOD($A524,ChapterTable!$S$20)&lt;&gt;0),
MAX(0,INT(($B524+ChapterTable!$Q$26+VLOOKUP(SUBSTITUTE(C$1,"성장단계","")&amp;"단계오프셋",ChapterTable!$S:$T,2,0))/ChapterTable!$Q$23)),
MAX(0,INT(($B524+ChapterTable!$S$26+VLOOKUP(SUBSTITUTE(C$1,"성장단계","")&amp;"보스단계오프셋",ChapterTable!$S:$T,2,0))/ChapterTable!$S$23)))</f>
        <v>2</v>
      </c>
      <c r="D524">
        <f>IF(OR($L524=TRUE,$A524=0,MOD($A524,ChapterTable!$S$20)&lt;&gt;0),
MAX(0,INT(($B524+ChapterTable!$Q$26+VLOOKUP(SUBSTITUTE(D$1,"성장단계","")&amp;"단계오프셋",ChapterTable!$S:$T,2,0))/ChapterTable!$Q$23)),
MAX(0,INT(($B524+ChapterTable!$S$26+VLOOKUP(SUBSTITUTE(D$1,"성장단계","")&amp;"보스단계오프셋",ChapterTable!$S:$T,2,0))/ChapterTable!$S$23)))</f>
        <v>2</v>
      </c>
      <c r="E524" s="1">
        <f ca="1">IF(AND($A524=0,$B524=1),
    VLOOKUP(1,ChapterTable!$1:$1048576,MATCH("최종"&amp;SUBSTITUTE(SUBSTITUTE(E$1,"standard",""),"|Float",""),ChapterTable!$1:$1,0),0)*ChapterTable!$Q$17,
  IF(AND($A524=0,$B524=0),
    E525,
  IF($B524=0,
    VLOOKUP($A524,ChapterTable!$1:$1048576,MATCH("최종"&amp;SUBSTITUTE(SUBSTITUTE(E$1,"standard",""),"|Float",""),ChapterTable!$1:$1,0),0),
  IF($B524=1,
    IF($L524=FALSE,
      VLOOKUP($A524,ChapterTable!$1:$1048576,MATCH("최종"&amp;SUBSTITUTE(SUBSTITUTE(E$1,"standard",""),"|Float",""),ChapterTable!$1:$1,0),0),
      VLOOKUP($A524-ChapterTable!$Q$11,ChapterTable!$1:$1048576,MATCH("최종"&amp;SUBSTITUTE(SUBSTITUTE(E$1,"standard",""),"|Float",""),ChapterTable!$1:$1,0),0)*ChapterTable!$Q$14
    ),
  OFFSET(E524,-$B524+IF($L524,1,0),0)*
    (VLOOKUP(SUBSTITUTE(SUBSTITUTE(E$1,"standard",""),"|Float","")&amp;"인게임누적곱배수",ChapterTable!$S:$T,2,0)^C524
    +VLOOKUP(SUBSTITUTE(SUBSTITUTE(E$1,"standard",""),"|Float","")&amp;"인게임누적합배수",ChapterTable!$S:$T,2,0)*C524)
  )
  )
  )
)</f>
        <v>17645.501953125</v>
      </c>
      <c r="F524" s="1">
        <f ca="1">IF(AND($A524=0,$B524=1),
    VLOOKUP(1,ChapterTable!$1:$1048576,MATCH("최종"&amp;SUBSTITUTE(SUBSTITUTE(F$1,"standard",""),"|Float",""),ChapterTable!$1:$1,0),0)*ChapterTable!$Q$17,
  IF(AND($A524=0,$B524=0),
    F525,
  IF($B524=0,
    VLOOKUP($A524,ChapterTable!$1:$1048576,MATCH("최종"&amp;SUBSTITUTE(SUBSTITUTE(F$1,"standard",""),"|Float",""),ChapterTable!$1:$1,0),0),
  IF($B524=1,
    IF($L524=FALSE,
      VLOOKUP($A524,ChapterTable!$1:$1048576,MATCH("최종"&amp;SUBSTITUTE(SUBSTITUTE(F$1,"standard",""),"|Float",""),ChapterTable!$1:$1,0),0),
      VLOOKUP($A524-ChapterTable!$Q$11,ChapterTable!$1:$1048576,MATCH("최종"&amp;SUBSTITUTE(SUBSTITUTE(F$1,"standard",""),"|Float",""),ChapterTable!$1:$1,0),0)*ChapterTable!$Q$14
    ),
  OFFSET(F524,-$B524+IF($L524,1,0),0)*
    (VLOOKUP(SUBSTITUTE(SUBSTITUTE(F$1,"standard",""),"|Float","")&amp;"인게임누적곱배수",ChapterTable!$S:$T,2,0)^D524
    +VLOOKUP(SUBSTITUTE(SUBSTITUTE(F$1,"standard",""),"|Float","")&amp;"인게임누적합배수",ChapterTable!$S:$T,2,0)*D524)
  )
  )
  )
)</f>
        <v>8073.1054687499991</v>
      </c>
      <c r="G524" t="s">
        <v>76</v>
      </c>
      <c r="J524" t="str">
        <f>IF(ISBLANK(I524),"",
IFERROR(VLOOKUP(I524,[1]StringTable!$1:$1048576,MATCH([1]StringTable!$B$1,[1]StringTable!$1:$1,0),0),
IFERROR(VLOOKUP(I524,[1]InApkStringTable!$1:$1048576,MATCH([1]InApkStringTable!$B$1,[1]InApkStringTable!$1:$1,0),0),
"스트링없음")))</f>
        <v/>
      </c>
      <c r="L524" t="b">
        <v>0</v>
      </c>
      <c r="M524" t="s">
        <v>24</v>
      </c>
      <c r="N524" t="str">
        <f>IF(ISBLANK(M524),"",IF(ISERROR(VLOOKUP(M524,MapTable!$A:$A,1,0)),"맵없음",""))</f>
        <v/>
      </c>
      <c r="O524">
        <f t="shared" si="33"/>
        <v>11</v>
      </c>
      <c r="Q524">
        <f t="shared" si="34"/>
        <v>11</v>
      </c>
      <c r="R524" t="b">
        <f t="shared" ca="1" si="35"/>
        <v>0</v>
      </c>
      <c r="T524" t="b">
        <f t="shared" ca="1" si="36"/>
        <v>0</v>
      </c>
      <c r="V524" t="str">
        <f>IF(ISBLANK(U524),"",IF(ISERROR(VLOOKUP(U524,MapTable!$A:$A,1,0)),"맵없음",""))</f>
        <v/>
      </c>
      <c r="X524" t="str">
        <f>IF(ISBLANK(W524),"",
IF(ISERROR(FIND(",",W524)),
  IF(ISERROR(VLOOKUP(W524,MapTable!$A:$A,1,0)),"맵없음",
  ""),
IF(ISERROR(FIND(",",W524,FIND(",",W524)+1)),
  IF(OR(ISERROR(VLOOKUP(LEFT(W524,FIND(",",W524)-1),MapTable!$A:$A,1,0)),ISERROR(VLOOKUP(TRIM(MID(W524,FIND(",",W524)+1,999)),MapTable!$A:$A,1,0))),"맵없음",
  ""),
IF(ISERROR(FIND(",",W524,FIND(",",W524,FIND(",",W524)+1)+1)),
  IF(OR(ISERROR(VLOOKUP(LEFT(W524,FIND(",",W524)-1),MapTable!$A:$A,1,0)),ISERROR(VLOOKUP(TRIM(MID(W524,FIND(",",W524)+1,FIND(",",W524,FIND(",",W524)+1)-FIND(",",W524)-1)),MapTable!$A:$A,1,0)),ISERROR(VLOOKUP(TRIM(MID(W524,FIND(",",W524,FIND(",",W524)+1)+1,999)),MapTable!$A:$A,1,0))),"맵없음",
  ""),
IF(ISERROR(FIND(",",W524,FIND(",",W524,FIND(",",W524,FIND(",",W524)+1)+1)+1)),
  IF(OR(ISERROR(VLOOKUP(LEFT(W524,FIND(",",W524)-1),MapTable!$A:$A,1,0)),ISERROR(VLOOKUP(TRIM(MID(W524,FIND(",",W524)+1,FIND(",",W524,FIND(",",W524)+1)-FIND(",",W524)-1)),MapTable!$A:$A,1,0)),ISERROR(VLOOKUP(TRIM(MID(W524,FIND(",",W524,FIND(",",W524)+1)+1,FIND(",",W524,FIND(",",W524,FIND(",",W524)+1)+1)-FIND(",",W524,FIND(",",W524)+1)-1)),MapTable!$A:$A,1,0)),ISERROR(VLOOKUP(TRIM(MID(W524,FIND(",",W524,FIND(",",W524,FIND(",",W524)+1)+1)+1,999)),MapTable!$A:$A,1,0))),"맵없음",
  ""),
)))))</f>
        <v/>
      </c>
      <c r="AC524" t="str">
        <f>IF(ISBLANK(AB524),"",IF(ISERROR(VLOOKUP(AB524,[3]DropTable!$A:$A,1,0)),"드랍없음",""))</f>
        <v/>
      </c>
      <c r="AE524" t="str">
        <f>IF(ISBLANK(AD524),"",IF(ISERROR(VLOOKUP(AD524,[3]DropTable!$A:$A,1,0)),"드랍없음",""))</f>
        <v/>
      </c>
      <c r="AG524">
        <v>9.8000000000000007</v>
      </c>
      <c r="AH524">
        <v>1</v>
      </c>
    </row>
    <row r="525" spans="1:34" x14ac:dyDescent="0.3">
      <c r="A525">
        <v>11</v>
      </c>
      <c r="B525">
        <v>26</v>
      </c>
      <c r="C525">
        <f>IF(OR($L525=TRUE,$A525=0,MOD($A525,ChapterTable!$S$20)&lt;&gt;0),
MAX(0,INT(($B525+ChapterTable!$Q$26+VLOOKUP(SUBSTITUTE(C$1,"성장단계","")&amp;"단계오프셋",ChapterTable!$S:$T,2,0))/ChapterTable!$Q$23)),
MAX(0,INT(($B525+ChapterTable!$S$26+VLOOKUP(SUBSTITUTE(C$1,"성장단계","")&amp;"보스단계오프셋",ChapterTable!$S:$T,2,0))/ChapterTable!$S$23)))</f>
        <v>3</v>
      </c>
      <c r="D525">
        <f>IF(OR($L525=TRUE,$A525=0,MOD($A525,ChapterTable!$S$20)&lt;&gt;0),
MAX(0,INT(($B525+ChapterTable!$Q$26+VLOOKUP(SUBSTITUTE(D$1,"성장단계","")&amp;"단계오프셋",ChapterTable!$S:$T,2,0))/ChapterTable!$Q$23)),
MAX(0,INT(($B525+ChapterTable!$S$26+VLOOKUP(SUBSTITUTE(D$1,"성장단계","")&amp;"보스단계오프셋",ChapterTable!$S:$T,2,0))/ChapterTable!$S$23)))</f>
        <v>2</v>
      </c>
      <c r="E525" s="1">
        <f ca="1">IF(AND($A525=0,$B525=1),
    VLOOKUP(1,ChapterTable!$1:$1048576,MATCH("최종"&amp;SUBSTITUTE(SUBSTITUTE(E$1,"standard",""),"|Float",""),ChapterTable!$1:$1,0),0)*ChapterTable!$Q$17,
  IF(AND($A525=0,$B525=0),
    E526,
  IF($B525=0,
    VLOOKUP($A525,ChapterTable!$1:$1048576,MATCH("최종"&amp;SUBSTITUTE(SUBSTITUTE(E$1,"standard",""),"|Float",""),ChapterTable!$1:$1,0),0),
  IF($B525=1,
    IF($L525=FALSE,
      VLOOKUP($A525,ChapterTable!$1:$1048576,MATCH("최종"&amp;SUBSTITUTE(SUBSTITUTE(E$1,"standard",""),"|Float",""),ChapterTable!$1:$1,0),0),
      VLOOKUP($A525-ChapterTable!$Q$11,ChapterTable!$1:$1048576,MATCH("최종"&amp;SUBSTITUTE(SUBSTITUTE(E$1,"standard",""),"|Float",""),ChapterTable!$1:$1,0),0)*ChapterTable!$Q$14
    ),
  OFFSET(E525,-$B525+IF($L525,1,0),0)*
    (VLOOKUP(SUBSTITUTE(SUBSTITUTE(E$1,"standard",""),"|Float","")&amp;"인게임누적곱배수",ChapterTable!$S:$T,2,0)^C525
    +VLOOKUP(SUBSTITUTE(SUBSTITUTE(E$1,"standard",""),"|Float","")&amp;"인게임누적합배수",ChapterTable!$S:$T,2,0)*C525)
  )
  )
  )
)</f>
        <v>21278.399414062496</v>
      </c>
      <c r="F525" s="1">
        <f ca="1">IF(AND($A525=0,$B525=1),
    VLOOKUP(1,ChapterTable!$1:$1048576,MATCH("최종"&amp;SUBSTITUTE(SUBSTITUTE(F$1,"standard",""),"|Float",""),ChapterTable!$1:$1,0),0)*ChapterTable!$Q$17,
  IF(AND($A525=0,$B525=0),
    F526,
  IF($B525=0,
    VLOOKUP($A525,ChapterTable!$1:$1048576,MATCH("최종"&amp;SUBSTITUTE(SUBSTITUTE(F$1,"standard",""),"|Float",""),ChapterTable!$1:$1,0),0),
  IF($B525=1,
    IF($L525=FALSE,
      VLOOKUP($A525,ChapterTable!$1:$1048576,MATCH("최종"&amp;SUBSTITUTE(SUBSTITUTE(F$1,"standard",""),"|Float",""),ChapterTable!$1:$1,0),0),
      VLOOKUP($A525-ChapterTable!$Q$11,ChapterTable!$1:$1048576,MATCH("최종"&amp;SUBSTITUTE(SUBSTITUTE(F$1,"standard",""),"|Float",""),ChapterTable!$1:$1,0),0)*ChapterTable!$Q$14
    ),
  OFFSET(F525,-$B525+IF($L525,1,0),0)*
    (VLOOKUP(SUBSTITUTE(SUBSTITUTE(F$1,"standard",""),"|Float","")&amp;"인게임누적곱배수",ChapterTable!$S:$T,2,0)^D525
    +VLOOKUP(SUBSTITUTE(SUBSTITUTE(F$1,"standard",""),"|Float","")&amp;"인게임누적합배수",ChapterTable!$S:$T,2,0)*D525)
  )
  )
  )
)</f>
        <v>8073.1054687499991</v>
      </c>
      <c r="G525" t="s">
        <v>76</v>
      </c>
      <c r="J525" t="str">
        <f>IF(ISBLANK(I525),"",
IFERROR(VLOOKUP(I525,[1]StringTable!$1:$1048576,MATCH([1]StringTable!$B$1,[1]StringTable!$1:$1,0),0),
IFERROR(VLOOKUP(I525,[1]InApkStringTable!$1:$1048576,MATCH([1]InApkStringTable!$B$1,[1]InApkStringTable!$1:$1,0),0),
"스트링없음")))</f>
        <v/>
      </c>
      <c r="L525" t="b">
        <v>0</v>
      </c>
      <c r="M525" t="s">
        <v>24</v>
      </c>
      <c r="N525" t="str">
        <f>IF(ISBLANK(M525),"",IF(ISERROR(VLOOKUP(M525,MapTable!$A:$A,1,0)),"맵없음",""))</f>
        <v/>
      </c>
      <c r="O525">
        <f t="shared" si="33"/>
        <v>3</v>
      </c>
      <c r="Q525">
        <f t="shared" si="34"/>
        <v>3</v>
      </c>
      <c r="R525" t="b">
        <f t="shared" ca="1" si="35"/>
        <v>0</v>
      </c>
      <c r="T525" t="b">
        <f t="shared" ca="1" si="36"/>
        <v>0</v>
      </c>
      <c r="V525" t="str">
        <f>IF(ISBLANK(U525),"",IF(ISERROR(VLOOKUP(U525,MapTable!$A:$A,1,0)),"맵없음",""))</f>
        <v/>
      </c>
      <c r="X525" t="str">
        <f>IF(ISBLANK(W525),"",
IF(ISERROR(FIND(",",W525)),
  IF(ISERROR(VLOOKUP(W525,MapTable!$A:$A,1,0)),"맵없음",
  ""),
IF(ISERROR(FIND(",",W525,FIND(",",W525)+1)),
  IF(OR(ISERROR(VLOOKUP(LEFT(W525,FIND(",",W525)-1),MapTable!$A:$A,1,0)),ISERROR(VLOOKUP(TRIM(MID(W525,FIND(",",W525)+1,999)),MapTable!$A:$A,1,0))),"맵없음",
  ""),
IF(ISERROR(FIND(",",W525,FIND(",",W525,FIND(",",W525)+1)+1)),
  IF(OR(ISERROR(VLOOKUP(LEFT(W525,FIND(",",W525)-1),MapTable!$A:$A,1,0)),ISERROR(VLOOKUP(TRIM(MID(W525,FIND(",",W525)+1,FIND(",",W525,FIND(",",W525)+1)-FIND(",",W525)-1)),MapTable!$A:$A,1,0)),ISERROR(VLOOKUP(TRIM(MID(W525,FIND(",",W525,FIND(",",W525)+1)+1,999)),MapTable!$A:$A,1,0))),"맵없음",
  ""),
IF(ISERROR(FIND(",",W525,FIND(",",W525,FIND(",",W525,FIND(",",W525)+1)+1)+1)),
  IF(OR(ISERROR(VLOOKUP(LEFT(W525,FIND(",",W525)-1),MapTable!$A:$A,1,0)),ISERROR(VLOOKUP(TRIM(MID(W525,FIND(",",W525)+1,FIND(",",W525,FIND(",",W525)+1)-FIND(",",W525)-1)),MapTable!$A:$A,1,0)),ISERROR(VLOOKUP(TRIM(MID(W525,FIND(",",W525,FIND(",",W525)+1)+1,FIND(",",W525,FIND(",",W525,FIND(",",W525)+1)+1)-FIND(",",W525,FIND(",",W525)+1)-1)),MapTable!$A:$A,1,0)),ISERROR(VLOOKUP(TRIM(MID(W525,FIND(",",W525,FIND(",",W525,FIND(",",W525)+1)+1)+1,999)),MapTable!$A:$A,1,0))),"맵없음",
  ""),
)))))</f>
        <v/>
      </c>
      <c r="AC525" t="str">
        <f>IF(ISBLANK(AB525),"",IF(ISERROR(VLOOKUP(AB525,[3]DropTable!$A:$A,1,0)),"드랍없음",""))</f>
        <v/>
      </c>
      <c r="AE525" t="str">
        <f>IF(ISBLANK(AD525),"",IF(ISERROR(VLOOKUP(AD525,[3]DropTable!$A:$A,1,0)),"드랍없음",""))</f>
        <v/>
      </c>
      <c r="AG525">
        <v>9.8000000000000007</v>
      </c>
      <c r="AH525">
        <v>1</v>
      </c>
    </row>
    <row r="526" spans="1:34" x14ac:dyDescent="0.3">
      <c r="A526">
        <v>11</v>
      </c>
      <c r="B526">
        <v>27</v>
      </c>
      <c r="C526">
        <f>IF(OR($L526=TRUE,$A526=0,MOD($A526,ChapterTable!$S$20)&lt;&gt;0),
MAX(0,INT(($B526+ChapterTable!$Q$26+VLOOKUP(SUBSTITUTE(C$1,"성장단계","")&amp;"단계오프셋",ChapterTable!$S:$T,2,0))/ChapterTable!$Q$23)),
MAX(0,INT(($B526+ChapterTable!$S$26+VLOOKUP(SUBSTITUTE(C$1,"성장단계","")&amp;"보스단계오프셋",ChapterTable!$S:$T,2,0))/ChapterTable!$S$23)))</f>
        <v>3</v>
      </c>
      <c r="D526">
        <f>IF(OR($L526=TRUE,$A526=0,MOD($A526,ChapterTable!$S$20)&lt;&gt;0),
MAX(0,INT(($B526+ChapterTable!$Q$26+VLOOKUP(SUBSTITUTE(D$1,"성장단계","")&amp;"단계오프셋",ChapterTable!$S:$T,2,0))/ChapterTable!$Q$23)),
MAX(0,INT(($B526+ChapterTable!$S$26+VLOOKUP(SUBSTITUTE(D$1,"성장단계","")&amp;"보스단계오프셋",ChapterTable!$S:$T,2,0))/ChapterTable!$S$23)))</f>
        <v>2</v>
      </c>
      <c r="E526" s="1">
        <f ca="1">IF(AND($A526=0,$B526=1),
    VLOOKUP(1,ChapterTable!$1:$1048576,MATCH("최종"&amp;SUBSTITUTE(SUBSTITUTE(E$1,"standard",""),"|Float",""),ChapterTable!$1:$1,0),0)*ChapterTable!$Q$17,
  IF(AND($A526=0,$B526=0),
    E527,
  IF($B526=0,
    VLOOKUP($A526,ChapterTable!$1:$1048576,MATCH("최종"&amp;SUBSTITUTE(SUBSTITUTE(E$1,"standard",""),"|Float",""),ChapterTable!$1:$1,0),0),
  IF($B526=1,
    IF($L526=FALSE,
      VLOOKUP($A526,ChapterTable!$1:$1048576,MATCH("최종"&amp;SUBSTITUTE(SUBSTITUTE(E$1,"standard",""),"|Float",""),ChapterTable!$1:$1,0),0),
      VLOOKUP($A526-ChapterTable!$Q$11,ChapterTable!$1:$1048576,MATCH("최종"&amp;SUBSTITUTE(SUBSTITUTE(E$1,"standard",""),"|Float",""),ChapterTable!$1:$1,0),0)*ChapterTable!$Q$14
    ),
  OFFSET(E526,-$B526+IF($L526,1,0),0)*
    (VLOOKUP(SUBSTITUTE(SUBSTITUTE(E$1,"standard",""),"|Float","")&amp;"인게임누적곱배수",ChapterTable!$S:$T,2,0)^C526
    +VLOOKUP(SUBSTITUTE(SUBSTITUTE(E$1,"standard",""),"|Float","")&amp;"인게임누적합배수",ChapterTable!$S:$T,2,0)*C526)
  )
  )
  )
)</f>
        <v>21278.399414062496</v>
      </c>
      <c r="F526" s="1">
        <f ca="1">IF(AND($A526=0,$B526=1),
    VLOOKUP(1,ChapterTable!$1:$1048576,MATCH("최종"&amp;SUBSTITUTE(SUBSTITUTE(F$1,"standard",""),"|Float",""),ChapterTable!$1:$1,0),0)*ChapterTable!$Q$17,
  IF(AND($A526=0,$B526=0),
    F527,
  IF($B526=0,
    VLOOKUP($A526,ChapterTable!$1:$1048576,MATCH("최종"&amp;SUBSTITUTE(SUBSTITUTE(F$1,"standard",""),"|Float",""),ChapterTable!$1:$1,0),0),
  IF($B526=1,
    IF($L526=FALSE,
      VLOOKUP($A526,ChapterTable!$1:$1048576,MATCH("최종"&amp;SUBSTITUTE(SUBSTITUTE(F$1,"standard",""),"|Float",""),ChapterTable!$1:$1,0),0),
      VLOOKUP($A526-ChapterTable!$Q$11,ChapterTable!$1:$1048576,MATCH("최종"&amp;SUBSTITUTE(SUBSTITUTE(F$1,"standard",""),"|Float",""),ChapterTable!$1:$1,0),0)*ChapterTable!$Q$14
    ),
  OFFSET(F526,-$B526+IF($L526,1,0),0)*
    (VLOOKUP(SUBSTITUTE(SUBSTITUTE(F$1,"standard",""),"|Float","")&amp;"인게임누적곱배수",ChapterTable!$S:$T,2,0)^D526
    +VLOOKUP(SUBSTITUTE(SUBSTITUTE(F$1,"standard",""),"|Float","")&amp;"인게임누적합배수",ChapterTable!$S:$T,2,0)*D526)
  )
  )
  )
)</f>
        <v>8073.1054687499991</v>
      </c>
      <c r="G526" t="s">
        <v>76</v>
      </c>
      <c r="J526" t="str">
        <f>IF(ISBLANK(I526),"",
IFERROR(VLOOKUP(I526,[1]StringTable!$1:$1048576,MATCH([1]StringTable!$B$1,[1]StringTable!$1:$1,0),0),
IFERROR(VLOOKUP(I526,[1]InApkStringTable!$1:$1048576,MATCH([1]InApkStringTable!$B$1,[1]InApkStringTable!$1:$1,0),0),
"스트링없음")))</f>
        <v/>
      </c>
      <c r="L526" t="b">
        <v>0</v>
      </c>
      <c r="M526" t="s">
        <v>24</v>
      </c>
      <c r="N526" t="str">
        <f>IF(ISBLANK(M526),"",IF(ISERROR(VLOOKUP(M526,MapTable!$A:$A,1,0)),"맵없음",""))</f>
        <v/>
      </c>
      <c r="O526">
        <f t="shared" si="33"/>
        <v>3</v>
      </c>
      <c r="Q526">
        <f t="shared" si="34"/>
        <v>3</v>
      </c>
      <c r="R526" t="b">
        <f t="shared" ca="1" si="35"/>
        <v>0</v>
      </c>
      <c r="T526" t="b">
        <f t="shared" ca="1" si="36"/>
        <v>0</v>
      </c>
      <c r="V526" t="str">
        <f>IF(ISBLANK(U526),"",IF(ISERROR(VLOOKUP(U526,MapTable!$A:$A,1,0)),"맵없음",""))</f>
        <v/>
      </c>
      <c r="X526" t="str">
        <f>IF(ISBLANK(W526),"",
IF(ISERROR(FIND(",",W526)),
  IF(ISERROR(VLOOKUP(W526,MapTable!$A:$A,1,0)),"맵없음",
  ""),
IF(ISERROR(FIND(",",W526,FIND(",",W526)+1)),
  IF(OR(ISERROR(VLOOKUP(LEFT(W526,FIND(",",W526)-1),MapTable!$A:$A,1,0)),ISERROR(VLOOKUP(TRIM(MID(W526,FIND(",",W526)+1,999)),MapTable!$A:$A,1,0))),"맵없음",
  ""),
IF(ISERROR(FIND(",",W526,FIND(",",W526,FIND(",",W526)+1)+1)),
  IF(OR(ISERROR(VLOOKUP(LEFT(W526,FIND(",",W526)-1),MapTable!$A:$A,1,0)),ISERROR(VLOOKUP(TRIM(MID(W526,FIND(",",W526)+1,FIND(",",W526,FIND(",",W526)+1)-FIND(",",W526)-1)),MapTable!$A:$A,1,0)),ISERROR(VLOOKUP(TRIM(MID(W526,FIND(",",W526,FIND(",",W526)+1)+1,999)),MapTable!$A:$A,1,0))),"맵없음",
  ""),
IF(ISERROR(FIND(",",W526,FIND(",",W526,FIND(",",W526,FIND(",",W526)+1)+1)+1)),
  IF(OR(ISERROR(VLOOKUP(LEFT(W526,FIND(",",W526)-1),MapTable!$A:$A,1,0)),ISERROR(VLOOKUP(TRIM(MID(W526,FIND(",",W526)+1,FIND(",",W526,FIND(",",W526)+1)-FIND(",",W526)-1)),MapTable!$A:$A,1,0)),ISERROR(VLOOKUP(TRIM(MID(W526,FIND(",",W526,FIND(",",W526)+1)+1,FIND(",",W526,FIND(",",W526,FIND(",",W526)+1)+1)-FIND(",",W526,FIND(",",W526)+1)-1)),MapTable!$A:$A,1,0)),ISERROR(VLOOKUP(TRIM(MID(W526,FIND(",",W526,FIND(",",W526,FIND(",",W526)+1)+1)+1,999)),MapTable!$A:$A,1,0))),"맵없음",
  ""),
)))))</f>
        <v/>
      </c>
      <c r="AC526" t="str">
        <f>IF(ISBLANK(AB526),"",IF(ISERROR(VLOOKUP(AB526,[3]DropTable!$A:$A,1,0)),"드랍없음",""))</f>
        <v/>
      </c>
      <c r="AE526" t="str">
        <f>IF(ISBLANK(AD526),"",IF(ISERROR(VLOOKUP(AD526,[3]DropTable!$A:$A,1,0)),"드랍없음",""))</f>
        <v/>
      </c>
      <c r="AG526">
        <v>9.8000000000000007</v>
      </c>
      <c r="AH526">
        <v>1</v>
      </c>
    </row>
    <row r="527" spans="1:34" x14ac:dyDescent="0.3">
      <c r="A527">
        <v>11</v>
      </c>
      <c r="B527">
        <v>28</v>
      </c>
      <c r="C527">
        <f>IF(OR($L527=TRUE,$A527=0,MOD($A527,ChapterTable!$S$20)&lt;&gt;0),
MAX(0,INT(($B527+ChapterTable!$Q$26+VLOOKUP(SUBSTITUTE(C$1,"성장단계","")&amp;"단계오프셋",ChapterTable!$S:$T,2,0))/ChapterTable!$Q$23)),
MAX(0,INT(($B527+ChapterTable!$S$26+VLOOKUP(SUBSTITUTE(C$1,"성장단계","")&amp;"보스단계오프셋",ChapterTable!$S:$T,2,0))/ChapterTable!$S$23)))</f>
        <v>3</v>
      </c>
      <c r="D527">
        <f>IF(OR($L527=TRUE,$A527=0,MOD($A527,ChapterTable!$S$20)&lt;&gt;0),
MAX(0,INT(($B527+ChapterTable!$Q$26+VLOOKUP(SUBSTITUTE(D$1,"성장단계","")&amp;"단계오프셋",ChapterTable!$S:$T,2,0))/ChapterTable!$Q$23)),
MAX(0,INT(($B527+ChapterTable!$S$26+VLOOKUP(SUBSTITUTE(D$1,"성장단계","")&amp;"보스단계오프셋",ChapterTable!$S:$T,2,0))/ChapterTable!$S$23)))</f>
        <v>2</v>
      </c>
      <c r="E527" s="1">
        <f ca="1">IF(AND($A527=0,$B527=1),
    VLOOKUP(1,ChapterTable!$1:$1048576,MATCH("최종"&amp;SUBSTITUTE(SUBSTITUTE(E$1,"standard",""),"|Float",""),ChapterTable!$1:$1,0),0)*ChapterTable!$Q$17,
  IF(AND($A527=0,$B527=0),
    E528,
  IF($B527=0,
    VLOOKUP($A527,ChapterTable!$1:$1048576,MATCH("최종"&amp;SUBSTITUTE(SUBSTITUTE(E$1,"standard",""),"|Float",""),ChapterTable!$1:$1,0),0),
  IF($B527=1,
    IF($L527=FALSE,
      VLOOKUP($A527,ChapterTable!$1:$1048576,MATCH("최종"&amp;SUBSTITUTE(SUBSTITUTE(E$1,"standard",""),"|Float",""),ChapterTable!$1:$1,0),0),
      VLOOKUP($A527-ChapterTable!$Q$11,ChapterTable!$1:$1048576,MATCH("최종"&amp;SUBSTITUTE(SUBSTITUTE(E$1,"standard",""),"|Float",""),ChapterTable!$1:$1,0),0)*ChapterTable!$Q$14
    ),
  OFFSET(E527,-$B527+IF($L527,1,0),0)*
    (VLOOKUP(SUBSTITUTE(SUBSTITUTE(E$1,"standard",""),"|Float","")&amp;"인게임누적곱배수",ChapterTable!$S:$T,2,0)^C527
    +VLOOKUP(SUBSTITUTE(SUBSTITUTE(E$1,"standard",""),"|Float","")&amp;"인게임누적합배수",ChapterTable!$S:$T,2,0)*C527)
  )
  )
  )
)</f>
        <v>21278.399414062496</v>
      </c>
      <c r="F527" s="1">
        <f ca="1">IF(AND($A527=0,$B527=1),
    VLOOKUP(1,ChapterTable!$1:$1048576,MATCH("최종"&amp;SUBSTITUTE(SUBSTITUTE(F$1,"standard",""),"|Float",""),ChapterTable!$1:$1,0),0)*ChapterTable!$Q$17,
  IF(AND($A527=0,$B527=0),
    F528,
  IF($B527=0,
    VLOOKUP($A527,ChapterTable!$1:$1048576,MATCH("최종"&amp;SUBSTITUTE(SUBSTITUTE(F$1,"standard",""),"|Float",""),ChapterTable!$1:$1,0),0),
  IF($B527=1,
    IF($L527=FALSE,
      VLOOKUP($A527,ChapterTable!$1:$1048576,MATCH("최종"&amp;SUBSTITUTE(SUBSTITUTE(F$1,"standard",""),"|Float",""),ChapterTable!$1:$1,0),0),
      VLOOKUP($A527-ChapterTable!$Q$11,ChapterTable!$1:$1048576,MATCH("최종"&amp;SUBSTITUTE(SUBSTITUTE(F$1,"standard",""),"|Float",""),ChapterTable!$1:$1,0),0)*ChapterTable!$Q$14
    ),
  OFFSET(F527,-$B527+IF($L527,1,0),0)*
    (VLOOKUP(SUBSTITUTE(SUBSTITUTE(F$1,"standard",""),"|Float","")&amp;"인게임누적곱배수",ChapterTable!$S:$T,2,0)^D527
    +VLOOKUP(SUBSTITUTE(SUBSTITUTE(F$1,"standard",""),"|Float","")&amp;"인게임누적합배수",ChapterTable!$S:$T,2,0)*D527)
  )
  )
  )
)</f>
        <v>8073.1054687499991</v>
      </c>
      <c r="G527" t="s">
        <v>76</v>
      </c>
      <c r="J527" t="str">
        <f>IF(ISBLANK(I527),"",
IFERROR(VLOOKUP(I527,[1]StringTable!$1:$1048576,MATCH([1]StringTable!$B$1,[1]StringTable!$1:$1,0),0),
IFERROR(VLOOKUP(I527,[1]InApkStringTable!$1:$1048576,MATCH([1]InApkStringTable!$B$1,[1]InApkStringTable!$1:$1,0),0),
"스트링없음")))</f>
        <v/>
      </c>
      <c r="L527" t="b">
        <v>0</v>
      </c>
      <c r="M527" t="s">
        <v>24</v>
      </c>
      <c r="N527" t="str">
        <f>IF(ISBLANK(M527),"",IF(ISERROR(VLOOKUP(M527,MapTable!$A:$A,1,0)),"맵없음",""))</f>
        <v/>
      </c>
      <c r="O527">
        <f t="shared" si="33"/>
        <v>3</v>
      </c>
      <c r="Q527">
        <f t="shared" si="34"/>
        <v>3</v>
      </c>
      <c r="R527" t="b">
        <f t="shared" ca="1" si="35"/>
        <v>0</v>
      </c>
      <c r="T527" t="b">
        <f t="shared" ca="1" si="36"/>
        <v>0</v>
      </c>
      <c r="V527" t="str">
        <f>IF(ISBLANK(U527),"",IF(ISERROR(VLOOKUP(U527,MapTable!$A:$A,1,0)),"맵없음",""))</f>
        <v/>
      </c>
      <c r="X527" t="str">
        <f>IF(ISBLANK(W527),"",
IF(ISERROR(FIND(",",W527)),
  IF(ISERROR(VLOOKUP(W527,MapTable!$A:$A,1,0)),"맵없음",
  ""),
IF(ISERROR(FIND(",",W527,FIND(",",W527)+1)),
  IF(OR(ISERROR(VLOOKUP(LEFT(W527,FIND(",",W527)-1),MapTable!$A:$A,1,0)),ISERROR(VLOOKUP(TRIM(MID(W527,FIND(",",W527)+1,999)),MapTable!$A:$A,1,0))),"맵없음",
  ""),
IF(ISERROR(FIND(",",W527,FIND(",",W527,FIND(",",W527)+1)+1)),
  IF(OR(ISERROR(VLOOKUP(LEFT(W527,FIND(",",W527)-1),MapTable!$A:$A,1,0)),ISERROR(VLOOKUP(TRIM(MID(W527,FIND(",",W527)+1,FIND(",",W527,FIND(",",W527)+1)-FIND(",",W527)-1)),MapTable!$A:$A,1,0)),ISERROR(VLOOKUP(TRIM(MID(W527,FIND(",",W527,FIND(",",W527)+1)+1,999)),MapTable!$A:$A,1,0))),"맵없음",
  ""),
IF(ISERROR(FIND(",",W527,FIND(",",W527,FIND(",",W527,FIND(",",W527)+1)+1)+1)),
  IF(OR(ISERROR(VLOOKUP(LEFT(W527,FIND(",",W527)-1),MapTable!$A:$A,1,0)),ISERROR(VLOOKUP(TRIM(MID(W527,FIND(",",W527)+1,FIND(",",W527,FIND(",",W527)+1)-FIND(",",W527)-1)),MapTable!$A:$A,1,0)),ISERROR(VLOOKUP(TRIM(MID(W527,FIND(",",W527,FIND(",",W527)+1)+1,FIND(",",W527,FIND(",",W527,FIND(",",W527)+1)+1)-FIND(",",W527,FIND(",",W527)+1)-1)),MapTable!$A:$A,1,0)),ISERROR(VLOOKUP(TRIM(MID(W527,FIND(",",W527,FIND(",",W527,FIND(",",W527)+1)+1)+1,999)),MapTable!$A:$A,1,0))),"맵없음",
  ""),
)))))</f>
        <v/>
      </c>
      <c r="AC527" t="str">
        <f>IF(ISBLANK(AB527),"",IF(ISERROR(VLOOKUP(AB527,[3]DropTable!$A:$A,1,0)),"드랍없음",""))</f>
        <v/>
      </c>
      <c r="AE527" t="str">
        <f>IF(ISBLANK(AD527),"",IF(ISERROR(VLOOKUP(AD527,[3]DropTable!$A:$A,1,0)),"드랍없음",""))</f>
        <v/>
      </c>
      <c r="AG527">
        <v>9.8000000000000007</v>
      </c>
      <c r="AH527">
        <v>1</v>
      </c>
    </row>
    <row r="528" spans="1:34" x14ac:dyDescent="0.3">
      <c r="A528">
        <v>11</v>
      </c>
      <c r="B528">
        <v>29</v>
      </c>
      <c r="C528">
        <f>IF(OR($L528=TRUE,$A528=0,MOD($A528,ChapterTable!$S$20)&lt;&gt;0),
MAX(0,INT(($B528+ChapterTable!$Q$26+VLOOKUP(SUBSTITUTE(C$1,"성장단계","")&amp;"단계오프셋",ChapterTable!$S:$T,2,0))/ChapterTable!$Q$23)),
MAX(0,INT(($B528+ChapterTable!$S$26+VLOOKUP(SUBSTITUTE(C$1,"성장단계","")&amp;"보스단계오프셋",ChapterTable!$S:$T,2,0))/ChapterTable!$S$23)))</f>
        <v>3</v>
      </c>
      <c r="D528">
        <f>IF(OR($L528=TRUE,$A528=0,MOD($A528,ChapterTable!$S$20)&lt;&gt;0),
MAX(0,INT(($B528+ChapterTable!$Q$26+VLOOKUP(SUBSTITUTE(D$1,"성장단계","")&amp;"단계오프셋",ChapterTable!$S:$T,2,0))/ChapterTable!$Q$23)),
MAX(0,INT(($B528+ChapterTable!$S$26+VLOOKUP(SUBSTITUTE(D$1,"성장단계","")&amp;"보스단계오프셋",ChapterTable!$S:$T,2,0))/ChapterTable!$S$23)))</f>
        <v>2</v>
      </c>
      <c r="E528" s="1">
        <f ca="1">IF(AND($A528=0,$B528=1),
    VLOOKUP(1,ChapterTable!$1:$1048576,MATCH("최종"&amp;SUBSTITUTE(SUBSTITUTE(E$1,"standard",""),"|Float",""),ChapterTable!$1:$1,0),0)*ChapterTable!$Q$17,
  IF(AND($A528=0,$B528=0),
    E529,
  IF($B528=0,
    VLOOKUP($A528,ChapterTable!$1:$1048576,MATCH("최종"&amp;SUBSTITUTE(SUBSTITUTE(E$1,"standard",""),"|Float",""),ChapterTable!$1:$1,0),0),
  IF($B528=1,
    IF($L528=FALSE,
      VLOOKUP($A528,ChapterTable!$1:$1048576,MATCH("최종"&amp;SUBSTITUTE(SUBSTITUTE(E$1,"standard",""),"|Float",""),ChapterTable!$1:$1,0),0),
      VLOOKUP($A528-ChapterTable!$Q$11,ChapterTable!$1:$1048576,MATCH("최종"&amp;SUBSTITUTE(SUBSTITUTE(E$1,"standard",""),"|Float",""),ChapterTable!$1:$1,0),0)*ChapterTable!$Q$14
    ),
  OFFSET(E528,-$B528+IF($L528,1,0),0)*
    (VLOOKUP(SUBSTITUTE(SUBSTITUTE(E$1,"standard",""),"|Float","")&amp;"인게임누적곱배수",ChapterTable!$S:$T,2,0)^C528
    +VLOOKUP(SUBSTITUTE(SUBSTITUTE(E$1,"standard",""),"|Float","")&amp;"인게임누적합배수",ChapterTable!$S:$T,2,0)*C528)
  )
  )
  )
)</f>
        <v>21278.399414062496</v>
      </c>
      <c r="F528" s="1">
        <f ca="1">IF(AND($A528=0,$B528=1),
    VLOOKUP(1,ChapterTable!$1:$1048576,MATCH("최종"&amp;SUBSTITUTE(SUBSTITUTE(F$1,"standard",""),"|Float",""),ChapterTable!$1:$1,0),0)*ChapterTable!$Q$17,
  IF(AND($A528=0,$B528=0),
    F529,
  IF($B528=0,
    VLOOKUP($A528,ChapterTable!$1:$1048576,MATCH("최종"&amp;SUBSTITUTE(SUBSTITUTE(F$1,"standard",""),"|Float",""),ChapterTable!$1:$1,0),0),
  IF($B528=1,
    IF($L528=FALSE,
      VLOOKUP($A528,ChapterTable!$1:$1048576,MATCH("최종"&amp;SUBSTITUTE(SUBSTITUTE(F$1,"standard",""),"|Float",""),ChapterTable!$1:$1,0),0),
      VLOOKUP($A528-ChapterTable!$Q$11,ChapterTable!$1:$1048576,MATCH("최종"&amp;SUBSTITUTE(SUBSTITUTE(F$1,"standard",""),"|Float",""),ChapterTable!$1:$1,0),0)*ChapterTable!$Q$14
    ),
  OFFSET(F528,-$B528+IF($L528,1,0),0)*
    (VLOOKUP(SUBSTITUTE(SUBSTITUTE(F$1,"standard",""),"|Float","")&amp;"인게임누적곱배수",ChapterTable!$S:$T,2,0)^D528
    +VLOOKUP(SUBSTITUTE(SUBSTITUTE(F$1,"standard",""),"|Float","")&amp;"인게임누적합배수",ChapterTable!$S:$T,2,0)*D528)
  )
  )
  )
)</f>
        <v>8073.1054687499991</v>
      </c>
      <c r="G528" t="s">
        <v>76</v>
      </c>
      <c r="J528" t="str">
        <f>IF(ISBLANK(I528),"",
IFERROR(VLOOKUP(I528,[1]StringTable!$1:$1048576,MATCH([1]StringTable!$B$1,[1]StringTable!$1:$1,0),0),
IFERROR(VLOOKUP(I528,[1]InApkStringTable!$1:$1048576,MATCH([1]InApkStringTable!$B$1,[1]InApkStringTable!$1:$1,0),0),
"스트링없음")))</f>
        <v/>
      </c>
      <c r="L528" t="b">
        <v>0</v>
      </c>
      <c r="M528" t="s">
        <v>24</v>
      </c>
      <c r="N528" t="str">
        <f>IF(ISBLANK(M528),"",IF(ISERROR(VLOOKUP(M528,MapTable!$A:$A,1,0)),"맵없음",""))</f>
        <v/>
      </c>
      <c r="O528">
        <f t="shared" si="33"/>
        <v>93</v>
      </c>
      <c r="Q528">
        <f t="shared" si="34"/>
        <v>93</v>
      </c>
      <c r="R528" t="b">
        <f t="shared" ca="1" si="35"/>
        <v>1</v>
      </c>
      <c r="T528" t="b">
        <f t="shared" ca="1" si="36"/>
        <v>1</v>
      </c>
      <c r="V528" t="str">
        <f>IF(ISBLANK(U528),"",IF(ISERROR(VLOOKUP(U528,MapTable!$A:$A,1,0)),"맵없음",""))</f>
        <v/>
      </c>
      <c r="X528" t="str">
        <f>IF(ISBLANK(W528),"",
IF(ISERROR(FIND(",",W528)),
  IF(ISERROR(VLOOKUP(W528,MapTable!$A:$A,1,0)),"맵없음",
  ""),
IF(ISERROR(FIND(",",W528,FIND(",",W528)+1)),
  IF(OR(ISERROR(VLOOKUP(LEFT(W528,FIND(",",W528)-1),MapTable!$A:$A,1,0)),ISERROR(VLOOKUP(TRIM(MID(W528,FIND(",",W528)+1,999)),MapTable!$A:$A,1,0))),"맵없음",
  ""),
IF(ISERROR(FIND(",",W528,FIND(",",W528,FIND(",",W528)+1)+1)),
  IF(OR(ISERROR(VLOOKUP(LEFT(W528,FIND(",",W528)-1),MapTable!$A:$A,1,0)),ISERROR(VLOOKUP(TRIM(MID(W528,FIND(",",W528)+1,FIND(",",W528,FIND(",",W528)+1)-FIND(",",W528)-1)),MapTable!$A:$A,1,0)),ISERROR(VLOOKUP(TRIM(MID(W528,FIND(",",W528,FIND(",",W528)+1)+1,999)),MapTable!$A:$A,1,0))),"맵없음",
  ""),
IF(ISERROR(FIND(",",W528,FIND(",",W528,FIND(",",W528,FIND(",",W528)+1)+1)+1)),
  IF(OR(ISERROR(VLOOKUP(LEFT(W528,FIND(",",W528)-1),MapTable!$A:$A,1,0)),ISERROR(VLOOKUP(TRIM(MID(W528,FIND(",",W528)+1,FIND(",",W528,FIND(",",W528)+1)-FIND(",",W528)-1)),MapTable!$A:$A,1,0)),ISERROR(VLOOKUP(TRIM(MID(W528,FIND(",",W528,FIND(",",W528)+1)+1,FIND(",",W528,FIND(",",W528,FIND(",",W528)+1)+1)-FIND(",",W528,FIND(",",W528)+1)-1)),MapTable!$A:$A,1,0)),ISERROR(VLOOKUP(TRIM(MID(W528,FIND(",",W528,FIND(",",W528,FIND(",",W528)+1)+1)+1,999)),MapTable!$A:$A,1,0))),"맵없음",
  ""),
)))))</f>
        <v/>
      </c>
      <c r="AC528" t="str">
        <f>IF(ISBLANK(AB528),"",IF(ISERROR(VLOOKUP(AB528,[3]DropTable!$A:$A,1,0)),"드랍없음",""))</f>
        <v/>
      </c>
      <c r="AE528" t="str">
        <f>IF(ISBLANK(AD528),"",IF(ISERROR(VLOOKUP(AD528,[3]DropTable!$A:$A,1,0)),"드랍없음",""))</f>
        <v/>
      </c>
      <c r="AG528">
        <v>9.8000000000000007</v>
      </c>
      <c r="AH528">
        <v>1</v>
      </c>
    </row>
    <row r="529" spans="1:34" x14ac:dyDescent="0.3">
      <c r="A529">
        <v>11</v>
      </c>
      <c r="B529">
        <v>30</v>
      </c>
      <c r="C529">
        <f>IF(OR($L529=TRUE,$A529=0,MOD($A529,ChapterTable!$S$20)&lt;&gt;0),
MAX(0,INT(($B529+ChapterTable!$Q$26+VLOOKUP(SUBSTITUTE(C$1,"성장단계","")&amp;"단계오프셋",ChapterTable!$S:$T,2,0))/ChapterTable!$Q$23)),
MAX(0,INT(($B529+ChapterTable!$S$26+VLOOKUP(SUBSTITUTE(C$1,"성장단계","")&amp;"보스단계오프셋",ChapterTable!$S:$T,2,0))/ChapterTable!$S$23)))</f>
        <v>3</v>
      </c>
      <c r="D529">
        <f>IF(OR($L529=TRUE,$A529=0,MOD($A529,ChapterTable!$S$20)&lt;&gt;0),
MAX(0,INT(($B529+ChapterTable!$Q$26+VLOOKUP(SUBSTITUTE(D$1,"성장단계","")&amp;"단계오프셋",ChapterTable!$S:$T,2,0))/ChapterTable!$Q$23)),
MAX(0,INT(($B529+ChapterTable!$S$26+VLOOKUP(SUBSTITUTE(D$1,"성장단계","")&amp;"보스단계오프셋",ChapterTable!$S:$T,2,0))/ChapterTable!$S$23)))</f>
        <v>2</v>
      </c>
      <c r="E529" s="1">
        <f ca="1">IF(AND($A529=0,$B529=1),
    VLOOKUP(1,ChapterTable!$1:$1048576,MATCH("최종"&amp;SUBSTITUTE(SUBSTITUTE(E$1,"standard",""),"|Float",""),ChapterTable!$1:$1,0),0)*ChapterTable!$Q$17,
  IF(AND($A529=0,$B529=0),
    E530,
  IF($B529=0,
    VLOOKUP($A529,ChapterTable!$1:$1048576,MATCH("최종"&amp;SUBSTITUTE(SUBSTITUTE(E$1,"standard",""),"|Float",""),ChapterTable!$1:$1,0),0),
  IF($B529=1,
    IF($L529=FALSE,
      VLOOKUP($A529,ChapterTable!$1:$1048576,MATCH("최종"&amp;SUBSTITUTE(SUBSTITUTE(E$1,"standard",""),"|Float",""),ChapterTable!$1:$1,0),0),
      VLOOKUP($A529-ChapterTable!$Q$11,ChapterTable!$1:$1048576,MATCH("최종"&amp;SUBSTITUTE(SUBSTITUTE(E$1,"standard",""),"|Float",""),ChapterTable!$1:$1,0),0)*ChapterTable!$Q$14
    ),
  OFFSET(E529,-$B529+IF($L529,1,0),0)*
    (VLOOKUP(SUBSTITUTE(SUBSTITUTE(E$1,"standard",""),"|Float","")&amp;"인게임누적곱배수",ChapterTable!$S:$T,2,0)^C529
    +VLOOKUP(SUBSTITUTE(SUBSTITUTE(E$1,"standard",""),"|Float","")&amp;"인게임누적합배수",ChapterTable!$S:$T,2,0)*C529)
  )
  )
  )
)</f>
        <v>21278.399414062496</v>
      </c>
      <c r="F529" s="1">
        <f ca="1">IF(AND($A529=0,$B529=1),
    VLOOKUP(1,ChapterTable!$1:$1048576,MATCH("최종"&amp;SUBSTITUTE(SUBSTITUTE(F$1,"standard",""),"|Float",""),ChapterTable!$1:$1,0),0)*ChapterTable!$Q$17,
  IF(AND($A529=0,$B529=0),
    F530,
  IF($B529=0,
    VLOOKUP($A529,ChapterTable!$1:$1048576,MATCH("최종"&amp;SUBSTITUTE(SUBSTITUTE(F$1,"standard",""),"|Float",""),ChapterTable!$1:$1,0),0),
  IF($B529=1,
    IF($L529=FALSE,
      VLOOKUP($A529,ChapterTable!$1:$1048576,MATCH("최종"&amp;SUBSTITUTE(SUBSTITUTE(F$1,"standard",""),"|Float",""),ChapterTable!$1:$1,0),0),
      VLOOKUP($A529-ChapterTable!$Q$11,ChapterTable!$1:$1048576,MATCH("최종"&amp;SUBSTITUTE(SUBSTITUTE(F$1,"standard",""),"|Float",""),ChapterTable!$1:$1,0),0)*ChapterTable!$Q$14
    ),
  OFFSET(F529,-$B529+IF($L529,1,0),0)*
    (VLOOKUP(SUBSTITUTE(SUBSTITUTE(F$1,"standard",""),"|Float","")&amp;"인게임누적곱배수",ChapterTable!$S:$T,2,0)^D529
    +VLOOKUP(SUBSTITUTE(SUBSTITUTE(F$1,"standard",""),"|Float","")&amp;"인게임누적합배수",ChapterTable!$S:$T,2,0)*D529)
  )
  )
  )
)</f>
        <v>8073.1054687499991</v>
      </c>
      <c r="G529" t="s">
        <v>76</v>
      </c>
      <c r="J529" t="str">
        <f>IF(ISBLANK(I529),"",
IFERROR(VLOOKUP(I529,[1]StringTable!$1:$1048576,MATCH([1]StringTable!$B$1,[1]StringTable!$1:$1,0),0),
IFERROR(VLOOKUP(I529,[1]InApkStringTable!$1:$1048576,MATCH([1]InApkStringTable!$B$1,[1]InApkStringTable!$1:$1,0),0),
"스트링없음")))</f>
        <v/>
      </c>
      <c r="L529" t="b">
        <v>0</v>
      </c>
      <c r="M529" t="s">
        <v>24</v>
      </c>
      <c r="N529" t="str">
        <f>IF(ISBLANK(M529),"",IF(ISERROR(VLOOKUP(M529,MapTable!$A:$A,1,0)),"맵없음",""))</f>
        <v/>
      </c>
      <c r="O529">
        <f t="shared" si="33"/>
        <v>21</v>
      </c>
      <c r="Q529">
        <f t="shared" si="34"/>
        <v>21</v>
      </c>
      <c r="R529" t="b">
        <f t="shared" ca="1" si="35"/>
        <v>0</v>
      </c>
      <c r="T529" t="b">
        <f t="shared" ca="1" si="36"/>
        <v>0</v>
      </c>
      <c r="V529" t="str">
        <f>IF(ISBLANK(U529),"",IF(ISERROR(VLOOKUP(U529,MapTable!$A:$A,1,0)),"맵없음",""))</f>
        <v/>
      </c>
      <c r="X529" t="str">
        <f>IF(ISBLANK(W529),"",
IF(ISERROR(FIND(",",W529)),
  IF(ISERROR(VLOOKUP(W529,MapTable!$A:$A,1,0)),"맵없음",
  ""),
IF(ISERROR(FIND(",",W529,FIND(",",W529)+1)),
  IF(OR(ISERROR(VLOOKUP(LEFT(W529,FIND(",",W529)-1),MapTable!$A:$A,1,0)),ISERROR(VLOOKUP(TRIM(MID(W529,FIND(",",W529)+1,999)),MapTable!$A:$A,1,0))),"맵없음",
  ""),
IF(ISERROR(FIND(",",W529,FIND(",",W529,FIND(",",W529)+1)+1)),
  IF(OR(ISERROR(VLOOKUP(LEFT(W529,FIND(",",W529)-1),MapTable!$A:$A,1,0)),ISERROR(VLOOKUP(TRIM(MID(W529,FIND(",",W529)+1,FIND(",",W529,FIND(",",W529)+1)-FIND(",",W529)-1)),MapTable!$A:$A,1,0)),ISERROR(VLOOKUP(TRIM(MID(W529,FIND(",",W529,FIND(",",W529)+1)+1,999)),MapTable!$A:$A,1,0))),"맵없음",
  ""),
IF(ISERROR(FIND(",",W529,FIND(",",W529,FIND(",",W529,FIND(",",W529)+1)+1)+1)),
  IF(OR(ISERROR(VLOOKUP(LEFT(W529,FIND(",",W529)-1),MapTable!$A:$A,1,0)),ISERROR(VLOOKUP(TRIM(MID(W529,FIND(",",W529)+1,FIND(",",W529,FIND(",",W529)+1)-FIND(",",W529)-1)),MapTable!$A:$A,1,0)),ISERROR(VLOOKUP(TRIM(MID(W529,FIND(",",W529,FIND(",",W529)+1)+1,FIND(",",W529,FIND(",",W529,FIND(",",W529)+1)+1)-FIND(",",W529,FIND(",",W529)+1)-1)),MapTable!$A:$A,1,0)),ISERROR(VLOOKUP(TRIM(MID(W529,FIND(",",W529,FIND(",",W529,FIND(",",W529)+1)+1)+1,999)),MapTable!$A:$A,1,0))),"맵없음",
  ""),
)))))</f>
        <v/>
      </c>
      <c r="AC529" t="str">
        <f>IF(ISBLANK(AB529),"",IF(ISERROR(VLOOKUP(AB529,[3]DropTable!$A:$A,1,0)),"드랍없음",""))</f>
        <v/>
      </c>
      <c r="AE529" t="str">
        <f>IF(ISBLANK(AD529),"",IF(ISERROR(VLOOKUP(AD529,[3]DropTable!$A:$A,1,0)),"드랍없음",""))</f>
        <v/>
      </c>
      <c r="AG529">
        <v>9.8000000000000007</v>
      </c>
      <c r="AH529">
        <v>1</v>
      </c>
    </row>
    <row r="530" spans="1:34" x14ac:dyDescent="0.3">
      <c r="A530">
        <v>11</v>
      </c>
      <c r="B530">
        <v>31</v>
      </c>
      <c r="C530">
        <f>IF(OR($L530=TRUE,$A530=0,MOD($A530,ChapterTable!$S$20)&lt;&gt;0),
MAX(0,INT(($B530+ChapterTable!$Q$26+VLOOKUP(SUBSTITUTE(C$1,"성장단계","")&amp;"단계오프셋",ChapterTable!$S:$T,2,0))/ChapterTable!$Q$23)),
MAX(0,INT(($B530+ChapterTable!$S$26+VLOOKUP(SUBSTITUTE(C$1,"성장단계","")&amp;"보스단계오프셋",ChapterTable!$S:$T,2,0))/ChapterTable!$S$23)))</f>
        <v>3</v>
      </c>
      <c r="D530">
        <f>IF(OR($L530=TRUE,$A530=0,MOD($A530,ChapterTable!$S$20)&lt;&gt;0),
MAX(0,INT(($B530+ChapterTable!$Q$26+VLOOKUP(SUBSTITUTE(D$1,"성장단계","")&amp;"단계오프셋",ChapterTable!$S:$T,2,0))/ChapterTable!$Q$23)),
MAX(0,INT(($B530+ChapterTable!$S$26+VLOOKUP(SUBSTITUTE(D$1,"성장단계","")&amp;"보스단계오프셋",ChapterTable!$S:$T,2,0))/ChapterTable!$S$23)))</f>
        <v>3</v>
      </c>
      <c r="E530" s="1">
        <f ca="1">IF(AND($A530=0,$B530=1),
    VLOOKUP(1,ChapterTable!$1:$1048576,MATCH("최종"&amp;SUBSTITUTE(SUBSTITUTE(E$1,"standard",""),"|Float",""),ChapterTable!$1:$1,0),0)*ChapterTable!$Q$17,
  IF(AND($A530=0,$B530=0),
    E531,
  IF($B530=0,
    VLOOKUP($A530,ChapterTable!$1:$1048576,MATCH("최종"&amp;SUBSTITUTE(SUBSTITUTE(E$1,"standard",""),"|Float",""),ChapterTable!$1:$1,0),0),
  IF($B530=1,
    IF($L530=FALSE,
      VLOOKUP($A530,ChapterTable!$1:$1048576,MATCH("최종"&amp;SUBSTITUTE(SUBSTITUTE(E$1,"standard",""),"|Float",""),ChapterTable!$1:$1,0),0),
      VLOOKUP($A530-ChapterTable!$Q$11,ChapterTable!$1:$1048576,MATCH("최종"&amp;SUBSTITUTE(SUBSTITUTE(E$1,"standard",""),"|Float",""),ChapterTable!$1:$1,0),0)*ChapterTable!$Q$14
    ),
  OFFSET(E530,-$B530+IF($L530,1,0),0)*
    (VLOOKUP(SUBSTITUTE(SUBSTITUTE(E$1,"standard",""),"|Float","")&amp;"인게임누적곱배수",ChapterTable!$S:$T,2,0)^C530
    +VLOOKUP(SUBSTITUTE(SUBSTITUTE(E$1,"standard",""),"|Float","")&amp;"인게임누적합배수",ChapterTable!$S:$T,2,0)*C530)
  )
  )
  )
)</f>
        <v>21278.399414062496</v>
      </c>
      <c r="F530" s="1">
        <f ca="1">IF(AND($A530=0,$B530=1),
    VLOOKUP(1,ChapterTable!$1:$1048576,MATCH("최종"&amp;SUBSTITUTE(SUBSTITUTE(F$1,"standard",""),"|Float",""),ChapterTable!$1:$1,0),0)*ChapterTable!$Q$17,
  IF(AND($A530=0,$B530=0),
    F531,
  IF($B530=0,
    VLOOKUP($A530,ChapterTable!$1:$1048576,MATCH("최종"&amp;SUBSTITUTE(SUBSTITUTE(F$1,"standard",""),"|Float",""),ChapterTable!$1:$1,0),0),
  IF($B530=1,
    IF($L530=FALSE,
      VLOOKUP($A530,ChapterTable!$1:$1048576,MATCH("최종"&amp;SUBSTITUTE(SUBSTITUTE(F$1,"standard",""),"|Float",""),ChapterTable!$1:$1,0),0),
      VLOOKUP($A530-ChapterTable!$Q$11,ChapterTable!$1:$1048576,MATCH("최종"&amp;SUBSTITUTE(SUBSTITUTE(F$1,"standard",""),"|Float",""),ChapterTable!$1:$1,0),0)*ChapterTable!$Q$14
    ),
  OFFSET(F530,-$B530+IF($L530,1,0),0)*
    (VLOOKUP(SUBSTITUTE(SUBSTITUTE(F$1,"standard",""),"|Float","")&amp;"인게임누적곱배수",ChapterTable!$S:$T,2,0)^D530
    +VLOOKUP(SUBSTITUTE(SUBSTITUTE(F$1,"standard",""),"|Float","")&amp;"인게임누적합배수",ChapterTable!$S:$T,2,0)*D530)
  )
  )
  )
)</f>
        <v>9226.40625</v>
      </c>
      <c r="G530" t="s">
        <v>76</v>
      </c>
      <c r="J530" t="str">
        <f>IF(ISBLANK(I530),"",
IFERROR(VLOOKUP(I530,[1]StringTable!$1:$1048576,MATCH([1]StringTable!$B$1,[1]StringTable!$1:$1,0),0),
IFERROR(VLOOKUP(I530,[1]InApkStringTable!$1:$1048576,MATCH([1]InApkStringTable!$B$1,[1]InApkStringTable!$1:$1,0),0),
"스트링없음")))</f>
        <v/>
      </c>
      <c r="L530" t="b">
        <v>0</v>
      </c>
      <c r="M530" t="s">
        <v>24</v>
      </c>
      <c r="N530" t="str">
        <f>IF(ISBLANK(M530),"",IF(ISERROR(VLOOKUP(M530,MapTable!$A:$A,1,0)),"맵없음",""))</f>
        <v/>
      </c>
      <c r="O530">
        <f t="shared" si="33"/>
        <v>4</v>
      </c>
      <c r="Q530">
        <f t="shared" si="34"/>
        <v>4</v>
      </c>
      <c r="R530" t="b">
        <f t="shared" ca="1" si="35"/>
        <v>0</v>
      </c>
      <c r="T530" t="b">
        <f t="shared" ca="1" si="36"/>
        <v>0</v>
      </c>
      <c r="V530" t="str">
        <f>IF(ISBLANK(U530),"",IF(ISERROR(VLOOKUP(U530,MapTable!$A:$A,1,0)),"맵없음",""))</f>
        <v/>
      </c>
      <c r="X530" t="str">
        <f>IF(ISBLANK(W530),"",
IF(ISERROR(FIND(",",W530)),
  IF(ISERROR(VLOOKUP(W530,MapTable!$A:$A,1,0)),"맵없음",
  ""),
IF(ISERROR(FIND(",",W530,FIND(",",W530)+1)),
  IF(OR(ISERROR(VLOOKUP(LEFT(W530,FIND(",",W530)-1),MapTable!$A:$A,1,0)),ISERROR(VLOOKUP(TRIM(MID(W530,FIND(",",W530)+1,999)),MapTable!$A:$A,1,0))),"맵없음",
  ""),
IF(ISERROR(FIND(",",W530,FIND(",",W530,FIND(",",W530)+1)+1)),
  IF(OR(ISERROR(VLOOKUP(LEFT(W530,FIND(",",W530)-1),MapTable!$A:$A,1,0)),ISERROR(VLOOKUP(TRIM(MID(W530,FIND(",",W530)+1,FIND(",",W530,FIND(",",W530)+1)-FIND(",",W530)-1)),MapTable!$A:$A,1,0)),ISERROR(VLOOKUP(TRIM(MID(W530,FIND(",",W530,FIND(",",W530)+1)+1,999)),MapTable!$A:$A,1,0))),"맵없음",
  ""),
IF(ISERROR(FIND(",",W530,FIND(",",W530,FIND(",",W530,FIND(",",W530)+1)+1)+1)),
  IF(OR(ISERROR(VLOOKUP(LEFT(W530,FIND(",",W530)-1),MapTable!$A:$A,1,0)),ISERROR(VLOOKUP(TRIM(MID(W530,FIND(",",W530)+1,FIND(",",W530,FIND(",",W530)+1)-FIND(",",W530)-1)),MapTable!$A:$A,1,0)),ISERROR(VLOOKUP(TRIM(MID(W530,FIND(",",W530,FIND(",",W530)+1)+1,FIND(",",W530,FIND(",",W530,FIND(",",W530)+1)+1)-FIND(",",W530,FIND(",",W530)+1)-1)),MapTable!$A:$A,1,0)),ISERROR(VLOOKUP(TRIM(MID(W530,FIND(",",W530,FIND(",",W530,FIND(",",W530)+1)+1)+1,999)),MapTable!$A:$A,1,0))),"맵없음",
  ""),
)))))</f>
        <v/>
      </c>
      <c r="AC530" t="str">
        <f>IF(ISBLANK(AB530),"",IF(ISERROR(VLOOKUP(AB530,[3]DropTable!$A:$A,1,0)),"드랍없음",""))</f>
        <v/>
      </c>
      <c r="AE530" t="str">
        <f>IF(ISBLANK(AD530),"",IF(ISERROR(VLOOKUP(AD530,[3]DropTable!$A:$A,1,0)),"드랍없음",""))</f>
        <v/>
      </c>
      <c r="AG530">
        <v>9.8000000000000007</v>
      </c>
      <c r="AH530">
        <v>1</v>
      </c>
    </row>
    <row r="531" spans="1:34" x14ac:dyDescent="0.3">
      <c r="A531">
        <v>11</v>
      </c>
      <c r="B531">
        <v>32</v>
      </c>
      <c r="C531">
        <f>IF(OR($L531=TRUE,$A531=0,MOD($A531,ChapterTable!$S$20)&lt;&gt;0),
MAX(0,INT(($B531+ChapterTable!$Q$26+VLOOKUP(SUBSTITUTE(C$1,"성장단계","")&amp;"단계오프셋",ChapterTable!$S:$T,2,0))/ChapterTable!$Q$23)),
MAX(0,INT(($B531+ChapterTable!$S$26+VLOOKUP(SUBSTITUTE(C$1,"성장단계","")&amp;"보스단계오프셋",ChapterTable!$S:$T,2,0))/ChapterTable!$S$23)))</f>
        <v>3</v>
      </c>
      <c r="D531">
        <f>IF(OR($L531=TRUE,$A531=0,MOD($A531,ChapterTable!$S$20)&lt;&gt;0),
MAX(0,INT(($B531+ChapterTable!$Q$26+VLOOKUP(SUBSTITUTE(D$1,"성장단계","")&amp;"단계오프셋",ChapterTable!$S:$T,2,0))/ChapterTable!$Q$23)),
MAX(0,INT(($B531+ChapterTable!$S$26+VLOOKUP(SUBSTITUTE(D$1,"성장단계","")&amp;"보스단계오프셋",ChapterTable!$S:$T,2,0))/ChapterTable!$S$23)))</f>
        <v>3</v>
      </c>
      <c r="E531" s="1">
        <f ca="1">IF(AND($A531=0,$B531=1),
    VLOOKUP(1,ChapterTable!$1:$1048576,MATCH("최종"&amp;SUBSTITUTE(SUBSTITUTE(E$1,"standard",""),"|Float",""),ChapterTable!$1:$1,0),0)*ChapterTable!$Q$17,
  IF(AND($A531=0,$B531=0),
    E532,
  IF($B531=0,
    VLOOKUP($A531,ChapterTable!$1:$1048576,MATCH("최종"&amp;SUBSTITUTE(SUBSTITUTE(E$1,"standard",""),"|Float",""),ChapterTable!$1:$1,0),0),
  IF($B531=1,
    IF($L531=FALSE,
      VLOOKUP($A531,ChapterTable!$1:$1048576,MATCH("최종"&amp;SUBSTITUTE(SUBSTITUTE(E$1,"standard",""),"|Float",""),ChapterTable!$1:$1,0),0),
      VLOOKUP($A531-ChapterTable!$Q$11,ChapterTable!$1:$1048576,MATCH("최종"&amp;SUBSTITUTE(SUBSTITUTE(E$1,"standard",""),"|Float",""),ChapterTable!$1:$1,0),0)*ChapterTable!$Q$14
    ),
  OFFSET(E531,-$B531+IF($L531,1,0),0)*
    (VLOOKUP(SUBSTITUTE(SUBSTITUTE(E$1,"standard",""),"|Float","")&amp;"인게임누적곱배수",ChapterTable!$S:$T,2,0)^C531
    +VLOOKUP(SUBSTITUTE(SUBSTITUTE(E$1,"standard",""),"|Float","")&amp;"인게임누적합배수",ChapterTable!$S:$T,2,0)*C531)
  )
  )
  )
)</f>
        <v>21278.399414062496</v>
      </c>
      <c r="F531" s="1">
        <f ca="1">IF(AND($A531=0,$B531=1),
    VLOOKUP(1,ChapterTable!$1:$1048576,MATCH("최종"&amp;SUBSTITUTE(SUBSTITUTE(F$1,"standard",""),"|Float",""),ChapterTable!$1:$1,0),0)*ChapterTable!$Q$17,
  IF(AND($A531=0,$B531=0),
    F532,
  IF($B531=0,
    VLOOKUP($A531,ChapterTable!$1:$1048576,MATCH("최종"&amp;SUBSTITUTE(SUBSTITUTE(F$1,"standard",""),"|Float",""),ChapterTable!$1:$1,0),0),
  IF($B531=1,
    IF($L531=FALSE,
      VLOOKUP($A531,ChapterTable!$1:$1048576,MATCH("최종"&amp;SUBSTITUTE(SUBSTITUTE(F$1,"standard",""),"|Float",""),ChapterTable!$1:$1,0),0),
      VLOOKUP($A531-ChapterTable!$Q$11,ChapterTable!$1:$1048576,MATCH("최종"&amp;SUBSTITUTE(SUBSTITUTE(F$1,"standard",""),"|Float",""),ChapterTable!$1:$1,0),0)*ChapterTable!$Q$14
    ),
  OFFSET(F531,-$B531+IF($L531,1,0),0)*
    (VLOOKUP(SUBSTITUTE(SUBSTITUTE(F$1,"standard",""),"|Float","")&amp;"인게임누적곱배수",ChapterTable!$S:$T,2,0)^D531
    +VLOOKUP(SUBSTITUTE(SUBSTITUTE(F$1,"standard",""),"|Float","")&amp;"인게임누적합배수",ChapterTable!$S:$T,2,0)*D531)
  )
  )
  )
)</f>
        <v>9226.40625</v>
      </c>
      <c r="G531" t="s">
        <v>76</v>
      </c>
      <c r="J531" t="str">
        <f>IF(ISBLANK(I531),"",
IFERROR(VLOOKUP(I531,[1]StringTable!$1:$1048576,MATCH([1]StringTable!$B$1,[1]StringTable!$1:$1,0),0),
IFERROR(VLOOKUP(I531,[1]InApkStringTable!$1:$1048576,MATCH([1]InApkStringTable!$B$1,[1]InApkStringTable!$1:$1,0),0),
"스트링없음")))</f>
        <v/>
      </c>
      <c r="L531" t="b">
        <v>0</v>
      </c>
      <c r="M531" t="s">
        <v>24</v>
      </c>
      <c r="N531" t="str">
        <f>IF(ISBLANK(M531),"",IF(ISERROR(VLOOKUP(M531,MapTable!$A:$A,1,0)),"맵없음",""))</f>
        <v/>
      </c>
      <c r="O531">
        <f t="shared" si="33"/>
        <v>4</v>
      </c>
      <c r="Q531">
        <f t="shared" si="34"/>
        <v>4</v>
      </c>
      <c r="R531" t="b">
        <f t="shared" ca="1" si="35"/>
        <v>0</v>
      </c>
      <c r="T531" t="b">
        <f t="shared" ca="1" si="36"/>
        <v>0</v>
      </c>
      <c r="V531" t="str">
        <f>IF(ISBLANK(U531),"",IF(ISERROR(VLOOKUP(U531,MapTable!$A:$A,1,0)),"맵없음",""))</f>
        <v/>
      </c>
      <c r="X531" t="str">
        <f>IF(ISBLANK(W531),"",
IF(ISERROR(FIND(",",W531)),
  IF(ISERROR(VLOOKUP(W531,MapTable!$A:$A,1,0)),"맵없음",
  ""),
IF(ISERROR(FIND(",",W531,FIND(",",W531)+1)),
  IF(OR(ISERROR(VLOOKUP(LEFT(W531,FIND(",",W531)-1),MapTable!$A:$A,1,0)),ISERROR(VLOOKUP(TRIM(MID(W531,FIND(",",W531)+1,999)),MapTable!$A:$A,1,0))),"맵없음",
  ""),
IF(ISERROR(FIND(",",W531,FIND(",",W531,FIND(",",W531)+1)+1)),
  IF(OR(ISERROR(VLOOKUP(LEFT(W531,FIND(",",W531)-1),MapTable!$A:$A,1,0)),ISERROR(VLOOKUP(TRIM(MID(W531,FIND(",",W531)+1,FIND(",",W531,FIND(",",W531)+1)-FIND(",",W531)-1)),MapTable!$A:$A,1,0)),ISERROR(VLOOKUP(TRIM(MID(W531,FIND(",",W531,FIND(",",W531)+1)+1,999)),MapTable!$A:$A,1,0))),"맵없음",
  ""),
IF(ISERROR(FIND(",",W531,FIND(",",W531,FIND(",",W531,FIND(",",W531)+1)+1)+1)),
  IF(OR(ISERROR(VLOOKUP(LEFT(W531,FIND(",",W531)-1),MapTable!$A:$A,1,0)),ISERROR(VLOOKUP(TRIM(MID(W531,FIND(",",W531)+1,FIND(",",W531,FIND(",",W531)+1)-FIND(",",W531)-1)),MapTable!$A:$A,1,0)),ISERROR(VLOOKUP(TRIM(MID(W531,FIND(",",W531,FIND(",",W531)+1)+1,FIND(",",W531,FIND(",",W531,FIND(",",W531)+1)+1)-FIND(",",W531,FIND(",",W531)+1)-1)),MapTable!$A:$A,1,0)),ISERROR(VLOOKUP(TRIM(MID(W531,FIND(",",W531,FIND(",",W531,FIND(",",W531)+1)+1)+1,999)),MapTable!$A:$A,1,0))),"맵없음",
  ""),
)))))</f>
        <v/>
      </c>
      <c r="AC531" t="str">
        <f>IF(ISBLANK(AB531),"",IF(ISERROR(VLOOKUP(AB531,[3]DropTable!$A:$A,1,0)),"드랍없음",""))</f>
        <v/>
      </c>
      <c r="AE531" t="str">
        <f>IF(ISBLANK(AD531),"",IF(ISERROR(VLOOKUP(AD531,[3]DropTable!$A:$A,1,0)),"드랍없음",""))</f>
        <v/>
      </c>
      <c r="AG531">
        <v>9.8000000000000007</v>
      </c>
      <c r="AH531">
        <v>1</v>
      </c>
    </row>
    <row r="532" spans="1:34" x14ac:dyDescent="0.3">
      <c r="A532">
        <v>11</v>
      </c>
      <c r="B532">
        <v>33</v>
      </c>
      <c r="C532">
        <f>IF(OR($L532=TRUE,$A532=0,MOD($A532,ChapterTable!$S$20)&lt;&gt;0),
MAX(0,INT(($B532+ChapterTable!$Q$26+VLOOKUP(SUBSTITUTE(C$1,"성장단계","")&amp;"단계오프셋",ChapterTable!$S:$T,2,0))/ChapterTable!$Q$23)),
MAX(0,INT(($B532+ChapterTable!$S$26+VLOOKUP(SUBSTITUTE(C$1,"성장단계","")&amp;"보스단계오프셋",ChapterTable!$S:$T,2,0))/ChapterTable!$S$23)))</f>
        <v>3</v>
      </c>
      <c r="D532">
        <f>IF(OR($L532=TRUE,$A532=0,MOD($A532,ChapterTable!$S$20)&lt;&gt;0),
MAX(0,INT(($B532+ChapterTable!$Q$26+VLOOKUP(SUBSTITUTE(D$1,"성장단계","")&amp;"단계오프셋",ChapterTable!$S:$T,2,0))/ChapterTable!$Q$23)),
MAX(0,INT(($B532+ChapterTable!$S$26+VLOOKUP(SUBSTITUTE(D$1,"성장단계","")&amp;"보스단계오프셋",ChapterTable!$S:$T,2,0))/ChapterTable!$S$23)))</f>
        <v>3</v>
      </c>
      <c r="E532" s="1">
        <f ca="1">IF(AND($A532=0,$B532=1),
    VLOOKUP(1,ChapterTable!$1:$1048576,MATCH("최종"&amp;SUBSTITUTE(SUBSTITUTE(E$1,"standard",""),"|Float",""),ChapterTable!$1:$1,0),0)*ChapterTable!$Q$17,
  IF(AND($A532=0,$B532=0),
    E533,
  IF($B532=0,
    VLOOKUP($A532,ChapterTable!$1:$1048576,MATCH("최종"&amp;SUBSTITUTE(SUBSTITUTE(E$1,"standard",""),"|Float",""),ChapterTable!$1:$1,0),0),
  IF($B532=1,
    IF($L532=FALSE,
      VLOOKUP($A532,ChapterTable!$1:$1048576,MATCH("최종"&amp;SUBSTITUTE(SUBSTITUTE(E$1,"standard",""),"|Float",""),ChapterTable!$1:$1,0),0),
      VLOOKUP($A532-ChapterTable!$Q$11,ChapterTable!$1:$1048576,MATCH("최종"&amp;SUBSTITUTE(SUBSTITUTE(E$1,"standard",""),"|Float",""),ChapterTable!$1:$1,0),0)*ChapterTable!$Q$14
    ),
  OFFSET(E532,-$B532+IF($L532,1,0),0)*
    (VLOOKUP(SUBSTITUTE(SUBSTITUTE(E$1,"standard",""),"|Float","")&amp;"인게임누적곱배수",ChapterTable!$S:$T,2,0)^C532
    +VLOOKUP(SUBSTITUTE(SUBSTITUTE(E$1,"standard",""),"|Float","")&amp;"인게임누적합배수",ChapterTable!$S:$T,2,0)*C532)
  )
  )
  )
)</f>
        <v>21278.399414062496</v>
      </c>
      <c r="F532" s="1">
        <f ca="1">IF(AND($A532=0,$B532=1),
    VLOOKUP(1,ChapterTable!$1:$1048576,MATCH("최종"&amp;SUBSTITUTE(SUBSTITUTE(F$1,"standard",""),"|Float",""),ChapterTable!$1:$1,0),0)*ChapterTable!$Q$17,
  IF(AND($A532=0,$B532=0),
    F533,
  IF($B532=0,
    VLOOKUP($A532,ChapterTable!$1:$1048576,MATCH("최종"&amp;SUBSTITUTE(SUBSTITUTE(F$1,"standard",""),"|Float",""),ChapterTable!$1:$1,0),0),
  IF($B532=1,
    IF($L532=FALSE,
      VLOOKUP($A532,ChapterTable!$1:$1048576,MATCH("최종"&amp;SUBSTITUTE(SUBSTITUTE(F$1,"standard",""),"|Float",""),ChapterTable!$1:$1,0),0),
      VLOOKUP($A532-ChapterTable!$Q$11,ChapterTable!$1:$1048576,MATCH("최종"&amp;SUBSTITUTE(SUBSTITUTE(F$1,"standard",""),"|Float",""),ChapterTable!$1:$1,0),0)*ChapterTable!$Q$14
    ),
  OFFSET(F532,-$B532+IF($L532,1,0),0)*
    (VLOOKUP(SUBSTITUTE(SUBSTITUTE(F$1,"standard",""),"|Float","")&amp;"인게임누적곱배수",ChapterTable!$S:$T,2,0)^D532
    +VLOOKUP(SUBSTITUTE(SUBSTITUTE(F$1,"standard",""),"|Float","")&amp;"인게임누적합배수",ChapterTable!$S:$T,2,0)*D532)
  )
  )
  )
)</f>
        <v>9226.40625</v>
      </c>
      <c r="G532" t="s">
        <v>76</v>
      </c>
      <c r="J532" t="str">
        <f>IF(ISBLANK(I532),"",
IFERROR(VLOOKUP(I532,[1]StringTable!$1:$1048576,MATCH([1]StringTable!$B$1,[1]StringTable!$1:$1,0),0),
IFERROR(VLOOKUP(I532,[1]InApkStringTable!$1:$1048576,MATCH([1]InApkStringTable!$B$1,[1]InApkStringTable!$1:$1,0),0),
"스트링없음")))</f>
        <v/>
      </c>
      <c r="L532" t="b">
        <v>0</v>
      </c>
      <c r="M532" t="s">
        <v>24</v>
      </c>
      <c r="N532" t="str">
        <f>IF(ISBLANK(M532),"",IF(ISERROR(VLOOKUP(M532,MapTable!$A:$A,1,0)),"맵없음",""))</f>
        <v/>
      </c>
      <c r="O532">
        <f t="shared" si="33"/>
        <v>4</v>
      </c>
      <c r="Q532">
        <f t="shared" si="34"/>
        <v>4</v>
      </c>
      <c r="R532" t="b">
        <f t="shared" ca="1" si="35"/>
        <v>0</v>
      </c>
      <c r="T532" t="b">
        <f t="shared" ca="1" si="36"/>
        <v>0</v>
      </c>
      <c r="V532" t="str">
        <f>IF(ISBLANK(U532),"",IF(ISERROR(VLOOKUP(U532,MapTable!$A:$A,1,0)),"맵없음",""))</f>
        <v/>
      </c>
      <c r="X532" t="str">
        <f>IF(ISBLANK(W532),"",
IF(ISERROR(FIND(",",W532)),
  IF(ISERROR(VLOOKUP(W532,MapTable!$A:$A,1,0)),"맵없음",
  ""),
IF(ISERROR(FIND(",",W532,FIND(",",W532)+1)),
  IF(OR(ISERROR(VLOOKUP(LEFT(W532,FIND(",",W532)-1),MapTable!$A:$A,1,0)),ISERROR(VLOOKUP(TRIM(MID(W532,FIND(",",W532)+1,999)),MapTable!$A:$A,1,0))),"맵없음",
  ""),
IF(ISERROR(FIND(",",W532,FIND(",",W532,FIND(",",W532)+1)+1)),
  IF(OR(ISERROR(VLOOKUP(LEFT(W532,FIND(",",W532)-1),MapTable!$A:$A,1,0)),ISERROR(VLOOKUP(TRIM(MID(W532,FIND(",",W532)+1,FIND(",",W532,FIND(",",W532)+1)-FIND(",",W532)-1)),MapTable!$A:$A,1,0)),ISERROR(VLOOKUP(TRIM(MID(W532,FIND(",",W532,FIND(",",W532)+1)+1,999)),MapTable!$A:$A,1,0))),"맵없음",
  ""),
IF(ISERROR(FIND(",",W532,FIND(",",W532,FIND(",",W532,FIND(",",W532)+1)+1)+1)),
  IF(OR(ISERROR(VLOOKUP(LEFT(W532,FIND(",",W532)-1),MapTable!$A:$A,1,0)),ISERROR(VLOOKUP(TRIM(MID(W532,FIND(",",W532)+1,FIND(",",W532,FIND(",",W532)+1)-FIND(",",W532)-1)),MapTable!$A:$A,1,0)),ISERROR(VLOOKUP(TRIM(MID(W532,FIND(",",W532,FIND(",",W532)+1)+1,FIND(",",W532,FIND(",",W532,FIND(",",W532)+1)+1)-FIND(",",W532,FIND(",",W532)+1)-1)),MapTable!$A:$A,1,0)),ISERROR(VLOOKUP(TRIM(MID(W532,FIND(",",W532,FIND(",",W532,FIND(",",W532)+1)+1)+1,999)),MapTable!$A:$A,1,0))),"맵없음",
  ""),
)))))</f>
        <v/>
      </c>
      <c r="AC532" t="str">
        <f>IF(ISBLANK(AB532),"",IF(ISERROR(VLOOKUP(AB532,[3]DropTable!$A:$A,1,0)),"드랍없음",""))</f>
        <v/>
      </c>
      <c r="AE532" t="str">
        <f>IF(ISBLANK(AD532),"",IF(ISERROR(VLOOKUP(AD532,[3]DropTable!$A:$A,1,0)),"드랍없음",""))</f>
        <v/>
      </c>
      <c r="AG532">
        <v>9.8000000000000007</v>
      </c>
      <c r="AH532">
        <v>1</v>
      </c>
    </row>
    <row r="533" spans="1:34" x14ac:dyDescent="0.3">
      <c r="A533">
        <v>11</v>
      </c>
      <c r="B533">
        <v>34</v>
      </c>
      <c r="C533">
        <f>IF(OR($L533=TRUE,$A533=0,MOD($A533,ChapterTable!$S$20)&lt;&gt;0),
MAX(0,INT(($B533+ChapterTable!$Q$26+VLOOKUP(SUBSTITUTE(C$1,"성장단계","")&amp;"단계오프셋",ChapterTable!$S:$T,2,0))/ChapterTable!$Q$23)),
MAX(0,INT(($B533+ChapterTable!$S$26+VLOOKUP(SUBSTITUTE(C$1,"성장단계","")&amp;"보스단계오프셋",ChapterTable!$S:$T,2,0))/ChapterTable!$S$23)))</f>
        <v>3</v>
      </c>
      <c r="D533">
        <f>IF(OR($L533=TRUE,$A533=0,MOD($A533,ChapterTable!$S$20)&lt;&gt;0),
MAX(0,INT(($B533+ChapterTable!$Q$26+VLOOKUP(SUBSTITUTE(D$1,"성장단계","")&amp;"단계오프셋",ChapterTable!$S:$T,2,0))/ChapterTable!$Q$23)),
MAX(0,INT(($B533+ChapterTable!$S$26+VLOOKUP(SUBSTITUTE(D$1,"성장단계","")&amp;"보스단계오프셋",ChapterTable!$S:$T,2,0))/ChapterTable!$S$23)))</f>
        <v>3</v>
      </c>
      <c r="E533" s="1">
        <f ca="1">IF(AND($A533=0,$B533=1),
    VLOOKUP(1,ChapterTable!$1:$1048576,MATCH("최종"&amp;SUBSTITUTE(SUBSTITUTE(E$1,"standard",""),"|Float",""),ChapterTable!$1:$1,0),0)*ChapterTable!$Q$17,
  IF(AND($A533=0,$B533=0),
    E534,
  IF($B533=0,
    VLOOKUP($A533,ChapterTable!$1:$1048576,MATCH("최종"&amp;SUBSTITUTE(SUBSTITUTE(E$1,"standard",""),"|Float",""),ChapterTable!$1:$1,0),0),
  IF($B533=1,
    IF($L533=FALSE,
      VLOOKUP($A533,ChapterTable!$1:$1048576,MATCH("최종"&amp;SUBSTITUTE(SUBSTITUTE(E$1,"standard",""),"|Float",""),ChapterTable!$1:$1,0),0),
      VLOOKUP($A533-ChapterTable!$Q$11,ChapterTable!$1:$1048576,MATCH("최종"&amp;SUBSTITUTE(SUBSTITUTE(E$1,"standard",""),"|Float",""),ChapterTable!$1:$1,0),0)*ChapterTable!$Q$14
    ),
  OFFSET(E533,-$B533+IF($L533,1,0),0)*
    (VLOOKUP(SUBSTITUTE(SUBSTITUTE(E$1,"standard",""),"|Float","")&amp;"인게임누적곱배수",ChapterTable!$S:$T,2,0)^C533
    +VLOOKUP(SUBSTITUTE(SUBSTITUTE(E$1,"standard",""),"|Float","")&amp;"인게임누적합배수",ChapterTable!$S:$T,2,0)*C533)
  )
  )
  )
)</f>
        <v>21278.399414062496</v>
      </c>
      <c r="F533" s="1">
        <f ca="1">IF(AND($A533=0,$B533=1),
    VLOOKUP(1,ChapterTable!$1:$1048576,MATCH("최종"&amp;SUBSTITUTE(SUBSTITUTE(F$1,"standard",""),"|Float",""),ChapterTable!$1:$1,0),0)*ChapterTable!$Q$17,
  IF(AND($A533=0,$B533=0),
    F534,
  IF($B533=0,
    VLOOKUP($A533,ChapterTable!$1:$1048576,MATCH("최종"&amp;SUBSTITUTE(SUBSTITUTE(F$1,"standard",""),"|Float",""),ChapterTable!$1:$1,0),0),
  IF($B533=1,
    IF($L533=FALSE,
      VLOOKUP($A533,ChapterTable!$1:$1048576,MATCH("최종"&amp;SUBSTITUTE(SUBSTITUTE(F$1,"standard",""),"|Float",""),ChapterTable!$1:$1,0),0),
      VLOOKUP($A533-ChapterTable!$Q$11,ChapterTable!$1:$1048576,MATCH("최종"&amp;SUBSTITUTE(SUBSTITUTE(F$1,"standard",""),"|Float",""),ChapterTable!$1:$1,0),0)*ChapterTable!$Q$14
    ),
  OFFSET(F533,-$B533+IF($L533,1,0),0)*
    (VLOOKUP(SUBSTITUTE(SUBSTITUTE(F$1,"standard",""),"|Float","")&amp;"인게임누적곱배수",ChapterTable!$S:$T,2,0)^D533
    +VLOOKUP(SUBSTITUTE(SUBSTITUTE(F$1,"standard",""),"|Float","")&amp;"인게임누적합배수",ChapterTable!$S:$T,2,0)*D533)
  )
  )
  )
)</f>
        <v>9226.40625</v>
      </c>
      <c r="G533" t="s">
        <v>76</v>
      </c>
      <c r="J533" t="str">
        <f>IF(ISBLANK(I533),"",
IFERROR(VLOOKUP(I533,[1]StringTable!$1:$1048576,MATCH([1]StringTable!$B$1,[1]StringTable!$1:$1,0),0),
IFERROR(VLOOKUP(I533,[1]InApkStringTable!$1:$1048576,MATCH([1]InApkStringTable!$B$1,[1]InApkStringTable!$1:$1,0),0),
"스트링없음")))</f>
        <v/>
      </c>
      <c r="L533" t="b">
        <v>0</v>
      </c>
      <c r="M533" t="s">
        <v>24</v>
      </c>
      <c r="N533" t="str">
        <f>IF(ISBLANK(M533),"",IF(ISERROR(VLOOKUP(M533,MapTable!$A:$A,1,0)),"맵없음",""))</f>
        <v/>
      </c>
      <c r="O533">
        <f t="shared" si="33"/>
        <v>4</v>
      </c>
      <c r="Q533">
        <f t="shared" si="34"/>
        <v>4</v>
      </c>
      <c r="R533" t="b">
        <f t="shared" ca="1" si="35"/>
        <v>0</v>
      </c>
      <c r="T533" t="b">
        <f t="shared" ca="1" si="36"/>
        <v>0</v>
      </c>
      <c r="V533" t="str">
        <f>IF(ISBLANK(U533),"",IF(ISERROR(VLOOKUP(U533,MapTable!$A:$A,1,0)),"맵없음",""))</f>
        <v/>
      </c>
      <c r="X533" t="str">
        <f>IF(ISBLANK(W533),"",
IF(ISERROR(FIND(",",W533)),
  IF(ISERROR(VLOOKUP(W533,MapTable!$A:$A,1,0)),"맵없음",
  ""),
IF(ISERROR(FIND(",",W533,FIND(",",W533)+1)),
  IF(OR(ISERROR(VLOOKUP(LEFT(W533,FIND(",",W533)-1),MapTable!$A:$A,1,0)),ISERROR(VLOOKUP(TRIM(MID(W533,FIND(",",W533)+1,999)),MapTable!$A:$A,1,0))),"맵없음",
  ""),
IF(ISERROR(FIND(",",W533,FIND(",",W533,FIND(",",W533)+1)+1)),
  IF(OR(ISERROR(VLOOKUP(LEFT(W533,FIND(",",W533)-1),MapTable!$A:$A,1,0)),ISERROR(VLOOKUP(TRIM(MID(W533,FIND(",",W533)+1,FIND(",",W533,FIND(",",W533)+1)-FIND(",",W533)-1)),MapTable!$A:$A,1,0)),ISERROR(VLOOKUP(TRIM(MID(W533,FIND(",",W533,FIND(",",W533)+1)+1,999)),MapTable!$A:$A,1,0))),"맵없음",
  ""),
IF(ISERROR(FIND(",",W533,FIND(",",W533,FIND(",",W533,FIND(",",W533)+1)+1)+1)),
  IF(OR(ISERROR(VLOOKUP(LEFT(W533,FIND(",",W533)-1),MapTable!$A:$A,1,0)),ISERROR(VLOOKUP(TRIM(MID(W533,FIND(",",W533)+1,FIND(",",W533,FIND(",",W533)+1)-FIND(",",W533)-1)),MapTable!$A:$A,1,0)),ISERROR(VLOOKUP(TRIM(MID(W533,FIND(",",W533,FIND(",",W533)+1)+1,FIND(",",W533,FIND(",",W533,FIND(",",W533)+1)+1)-FIND(",",W533,FIND(",",W533)+1)-1)),MapTable!$A:$A,1,0)),ISERROR(VLOOKUP(TRIM(MID(W533,FIND(",",W533,FIND(",",W533,FIND(",",W533)+1)+1)+1,999)),MapTable!$A:$A,1,0))),"맵없음",
  ""),
)))))</f>
        <v/>
      </c>
      <c r="AC533" t="str">
        <f>IF(ISBLANK(AB533),"",IF(ISERROR(VLOOKUP(AB533,[3]DropTable!$A:$A,1,0)),"드랍없음",""))</f>
        <v/>
      </c>
      <c r="AE533" t="str">
        <f>IF(ISBLANK(AD533),"",IF(ISERROR(VLOOKUP(AD533,[3]DropTable!$A:$A,1,0)),"드랍없음",""))</f>
        <v/>
      </c>
      <c r="AG533">
        <v>9.8000000000000007</v>
      </c>
      <c r="AH533">
        <v>1</v>
      </c>
    </row>
    <row r="534" spans="1:34" x14ac:dyDescent="0.3">
      <c r="A534">
        <v>11</v>
      </c>
      <c r="B534">
        <v>35</v>
      </c>
      <c r="C534">
        <f>IF(OR($L534=TRUE,$A534=0,MOD($A534,ChapterTable!$S$20)&lt;&gt;0),
MAX(0,INT(($B534+ChapterTable!$Q$26+VLOOKUP(SUBSTITUTE(C$1,"성장단계","")&amp;"단계오프셋",ChapterTable!$S:$T,2,0))/ChapterTable!$Q$23)),
MAX(0,INT(($B534+ChapterTable!$S$26+VLOOKUP(SUBSTITUTE(C$1,"성장단계","")&amp;"보스단계오프셋",ChapterTable!$S:$T,2,0))/ChapterTable!$S$23)))</f>
        <v>3</v>
      </c>
      <c r="D534">
        <f>IF(OR($L534=TRUE,$A534=0,MOD($A534,ChapterTable!$S$20)&lt;&gt;0),
MAX(0,INT(($B534+ChapterTable!$Q$26+VLOOKUP(SUBSTITUTE(D$1,"성장단계","")&amp;"단계오프셋",ChapterTable!$S:$T,2,0))/ChapterTable!$Q$23)),
MAX(0,INT(($B534+ChapterTable!$S$26+VLOOKUP(SUBSTITUTE(D$1,"성장단계","")&amp;"보스단계오프셋",ChapterTable!$S:$T,2,0))/ChapterTable!$S$23)))</f>
        <v>3</v>
      </c>
      <c r="E534" s="1">
        <f ca="1">IF(AND($A534=0,$B534=1),
    VLOOKUP(1,ChapterTable!$1:$1048576,MATCH("최종"&amp;SUBSTITUTE(SUBSTITUTE(E$1,"standard",""),"|Float",""),ChapterTable!$1:$1,0),0)*ChapterTable!$Q$17,
  IF(AND($A534=0,$B534=0),
    E535,
  IF($B534=0,
    VLOOKUP($A534,ChapterTable!$1:$1048576,MATCH("최종"&amp;SUBSTITUTE(SUBSTITUTE(E$1,"standard",""),"|Float",""),ChapterTable!$1:$1,0),0),
  IF($B534=1,
    IF($L534=FALSE,
      VLOOKUP($A534,ChapterTable!$1:$1048576,MATCH("최종"&amp;SUBSTITUTE(SUBSTITUTE(E$1,"standard",""),"|Float",""),ChapterTable!$1:$1,0),0),
      VLOOKUP($A534-ChapterTable!$Q$11,ChapterTable!$1:$1048576,MATCH("최종"&amp;SUBSTITUTE(SUBSTITUTE(E$1,"standard",""),"|Float",""),ChapterTable!$1:$1,0),0)*ChapterTable!$Q$14
    ),
  OFFSET(E534,-$B534+IF($L534,1,0),0)*
    (VLOOKUP(SUBSTITUTE(SUBSTITUTE(E$1,"standard",""),"|Float","")&amp;"인게임누적곱배수",ChapterTable!$S:$T,2,0)^C534
    +VLOOKUP(SUBSTITUTE(SUBSTITUTE(E$1,"standard",""),"|Float","")&amp;"인게임누적합배수",ChapterTable!$S:$T,2,0)*C534)
  )
  )
  )
)</f>
        <v>21278.399414062496</v>
      </c>
      <c r="F534" s="1">
        <f ca="1">IF(AND($A534=0,$B534=1),
    VLOOKUP(1,ChapterTable!$1:$1048576,MATCH("최종"&amp;SUBSTITUTE(SUBSTITUTE(F$1,"standard",""),"|Float",""),ChapterTable!$1:$1,0),0)*ChapterTable!$Q$17,
  IF(AND($A534=0,$B534=0),
    F535,
  IF($B534=0,
    VLOOKUP($A534,ChapterTable!$1:$1048576,MATCH("최종"&amp;SUBSTITUTE(SUBSTITUTE(F$1,"standard",""),"|Float",""),ChapterTable!$1:$1,0),0),
  IF($B534=1,
    IF($L534=FALSE,
      VLOOKUP($A534,ChapterTable!$1:$1048576,MATCH("최종"&amp;SUBSTITUTE(SUBSTITUTE(F$1,"standard",""),"|Float",""),ChapterTable!$1:$1,0),0),
      VLOOKUP($A534-ChapterTable!$Q$11,ChapterTable!$1:$1048576,MATCH("최종"&amp;SUBSTITUTE(SUBSTITUTE(F$1,"standard",""),"|Float",""),ChapterTable!$1:$1,0),0)*ChapterTable!$Q$14
    ),
  OFFSET(F534,-$B534+IF($L534,1,0),0)*
    (VLOOKUP(SUBSTITUTE(SUBSTITUTE(F$1,"standard",""),"|Float","")&amp;"인게임누적곱배수",ChapterTable!$S:$T,2,0)^D534
    +VLOOKUP(SUBSTITUTE(SUBSTITUTE(F$1,"standard",""),"|Float","")&amp;"인게임누적합배수",ChapterTable!$S:$T,2,0)*D534)
  )
  )
  )
)</f>
        <v>9226.40625</v>
      </c>
      <c r="G534" t="s">
        <v>76</v>
      </c>
      <c r="J534" t="str">
        <f>IF(ISBLANK(I534),"",
IFERROR(VLOOKUP(I534,[1]StringTable!$1:$1048576,MATCH([1]StringTable!$B$1,[1]StringTable!$1:$1,0),0),
IFERROR(VLOOKUP(I534,[1]InApkStringTable!$1:$1048576,MATCH([1]InApkStringTable!$B$1,[1]InApkStringTable!$1:$1,0),0),
"스트링없음")))</f>
        <v/>
      </c>
      <c r="L534" t="b">
        <v>0</v>
      </c>
      <c r="M534" t="s">
        <v>24</v>
      </c>
      <c r="N534" t="str">
        <f>IF(ISBLANK(M534),"",IF(ISERROR(VLOOKUP(M534,MapTable!$A:$A,1,0)),"맵없음",""))</f>
        <v/>
      </c>
      <c r="O534">
        <f t="shared" si="33"/>
        <v>11</v>
      </c>
      <c r="Q534">
        <f t="shared" si="34"/>
        <v>11</v>
      </c>
      <c r="R534" t="b">
        <f t="shared" ca="1" si="35"/>
        <v>0</v>
      </c>
      <c r="T534" t="b">
        <f t="shared" ca="1" si="36"/>
        <v>0</v>
      </c>
      <c r="V534" t="str">
        <f>IF(ISBLANK(U534),"",IF(ISERROR(VLOOKUP(U534,MapTable!$A:$A,1,0)),"맵없음",""))</f>
        <v/>
      </c>
      <c r="X534" t="str">
        <f>IF(ISBLANK(W534),"",
IF(ISERROR(FIND(",",W534)),
  IF(ISERROR(VLOOKUP(W534,MapTable!$A:$A,1,0)),"맵없음",
  ""),
IF(ISERROR(FIND(",",W534,FIND(",",W534)+1)),
  IF(OR(ISERROR(VLOOKUP(LEFT(W534,FIND(",",W534)-1),MapTable!$A:$A,1,0)),ISERROR(VLOOKUP(TRIM(MID(W534,FIND(",",W534)+1,999)),MapTable!$A:$A,1,0))),"맵없음",
  ""),
IF(ISERROR(FIND(",",W534,FIND(",",W534,FIND(",",W534)+1)+1)),
  IF(OR(ISERROR(VLOOKUP(LEFT(W534,FIND(",",W534)-1),MapTable!$A:$A,1,0)),ISERROR(VLOOKUP(TRIM(MID(W534,FIND(",",W534)+1,FIND(",",W534,FIND(",",W534)+1)-FIND(",",W534)-1)),MapTable!$A:$A,1,0)),ISERROR(VLOOKUP(TRIM(MID(W534,FIND(",",W534,FIND(",",W534)+1)+1,999)),MapTable!$A:$A,1,0))),"맵없음",
  ""),
IF(ISERROR(FIND(",",W534,FIND(",",W534,FIND(",",W534,FIND(",",W534)+1)+1)+1)),
  IF(OR(ISERROR(VLOOKUP(LEFT(W534,FIND(",",W534)-1),MapTable!$A:$A,1,0)),ISERROR(VLOOKUP(TRIM(MID(W534,FIND(",",W534)+1,FIND(",",W534,FIND(",",W534)+1)-FIND(",",W534)-1)),MapTable!$A:$A,1,0)),ISERROR(VLOOKUP(TRIM(MID(W534,FIND(",",W534,FIND(",",W534)+1)+1,FIND(",",W534,FIND(",",W534,FIND(",",W534)+1)+1)-FIND(",",W534,FIND(",",W534)+1)-1)),MapTable!$A:$A,1,0)),ISERROR(VLOOKUP(TRIM(MID(W534,FIND(",",W534,FIND(",",W534,FIND(",",W534)+1)+1)+1,999)),MapTable!$A:$A,1,0))),"맵없음",
  ""),
)))))</f>
        <v/>
      </c>
      <c r="AC534" t="str">
        <f>IF(ISBLANK(AB534),"",IF(ISERROR(VLOOKUP(AB534,[3]DropTable!$A:$A,1,0)),"드랍없음",""))</f>
        <v/>
      </c>
      <c r="AE534" t="str">
        <f>IF(ISBLANK(AD534),"",IF(ISERROR(VLOOKUP(AD534,[3]DropTable!$A:$A,1,0)),"드랍없음",""))</f>
        <v/>
      </c>
      <c r="AG534">
        <v>9.8000000000000007</v>
      </c>
      <c r="AH534">
        <v>1</v>
      </c>
    </row>
    <row r="535" spans="1:34" x14ac:dyDescent="0.3">
      <c r="A535">
        <v>11</v>
      </c>
      <c r="B535">
        <v>36</v>
      </c>
      <c r="C535">
        <f>IF(OR($L535=TRUE,$A535=0,MOD($A535,ChapterTable!$S$20)&lt;&gt;0),
MAX(0,INT(($B535+ChapterTable!$Q$26+VLOOKUP(SUBSTITUTE(C$1,"성장단계","")&amp;"단계오프셋",ChapterTable!$S:$T,2,0))/ChapterTable!$Q$23)),
MAX(0,INT(($B535+ChapterTable!$S$26+VLOOKUP(SUBSTITUTE(C$1,"성장단계","")&amp;"보스단계오프셋",ChapterTable!$S:$T,2,0))/ChapterTable!$S$23)))</f>
        <v>4</v>
      </c>
      <c r="D535">
        <f>IF(OR($L535=TRUE,$A535=0,MOD($A535,ChapterTable!$S$20)&lt;&gt;0),
MAX(0,INT(($B535+ChapterTable!$Q$26+VLOOKUP(SUBSTITUTE(D$1,"성장단계","")&amp;"단계오프셋",ChapterTable!$S:$T,2,0))/ChapterTable!$Q$23)),
MAX(0,INT(($B535+ChapterTable!$S$26+VLOOKUP(SUBSTITUTE(D$1,"성장단계","")&amp;"보스단계오프셋",ChapterTable!$S:$T,2,0))/ChapterTable!$S$23)))</f>
        <v>3</v>
      </c>
      <c r="E535" s="1">
        <f ca="1">IF(AND($A535=0,$B535=1),
    VLOOKUP(1,ChapterTable!$1:$1048576,MATCH("최종"&amp;SUBSTITUTE(SUBSTITUTE(E$1,"standard",""),"|Float",""),ChapterTable!$1:$1,0),0)*ChapterTable!$Q$17,
  IF(AND($A535=0,$B535=0),
    E536,
  IF($B535=0,
    VLOOKUP($A535,ChapterTable!$1:$1048576,MATCH("최종"&amp;SUBSTITUTE(SUBSTITUTE(E$1,"standard",""),"|Float",""),ChapterTable!$1:$1,0),0),
  IF($B535=1,
    IF($L535=FALSE,
      VLOOKUP($A535,ChapterTable!$1:$1048576,MATCH("최종"&amp;SUBSTITUTE(SUBSTITUTE(E$1,"standard",""),"|Float",""),ChapterTable!$1:$1,0),0),
      VLOOKUP($A535-ChapterTable!$Q$11,ChapterTable!$1:$1048576,MATCH("최종"&amp;SUBSTITUTE(SUBSTITUTE(E$1,"standard",""),"|Float",""),ChapterTable!$1:$1,0),0)*ChapterTable!$Q$14
    ),
  OFFSET(E535,-$B535+IF($L535,1,0),0)*
    (VLOOKUP(SUBSTITUTE(SUBSTITUTE(E$1,"standard",""),"|Float","")&amp;"인게임누적곱배수",ChapterTable!$S:$T,2,0)^C535
    +VLOOKUP(SUBSTITUTE(SUBSTITUTE(E$1,"standard",""),"|Float","")&amp;"인게임누적합배수",ChapterTable!$S:$T,2,0)*C535)
  )
  )
  )
)</f>
        <v>24911.296875</v>
      </c>
      <c r="F535" s="1">
        <f ca="1">IF(AND($A535=0,$B535=1),
    VLOOKUP(1,ChapterTable!$1:$1048576,MATCH("최종"&amp;SUBSTITUTE(SUBSTITUTE(F$1,"standard",""),"|Float",""),ChapterTable!$1:$1,0),0)*ChapterTable!$Q$17,
  IF(AND($A535=0,$B535=0),
    F536,
  IF($B535=0,
    VLOOKUP($A535,ChapterTable!$1:$1048576,MATCH("최종"&amp;SUBSTITUTE(SUBSTITUTE(F$1,"standard",""),"|Float",""),ChapterTable!$1:$1,0),0),
  IF($B535=1,
    IF($L535=FALSE,
      VLOOKUP($A535,ChapterTable!$1:$1048576,MATCH("최종"&amp;SUBSTITUTE(SUBSTITUTE(F$1,"standard",""),"|Float",""),ChapterTable!$1:$1,0),0),
      VLOOKUP($A535-ChapterTable!$Q$11,ChapterTable!$1:$1048576,MATCH("최종"&amp;SUBSTITUTE(SUBSTITUTE(F$1,"standard",""),"|Float",""),ChapterTable!$1:$1,0),0)*ChapterTable!$Q$14
    ),
  OFFSET(F535,-$B535+IF($L535,1,0),0)*
    (VLOOKUP(SUBSTITUTE(SUBSTITUTE(F$1,"standard",""),"|Float","")&amp;"인게임누적곱배수",ChapterTable!$S:$T,2,0)^D535
    +VLOOKUP(SUBSTITUTE(SUBSTITUTE(F$1,"standard",""),"|Float","")&amp;"인게임누적합배수",ChapterTable!$S:$T,2,0)*D535)
  )
  )
  )
)</f>
        <v>9226.40625</v>
      </c>
      <c r="G535" t="s">
        <v>76</v>
      </c>
      <c r="J535" t="str">
        <f>IF(ISBLANK(I535),"",
IFERROR(VLOOKUP(I535,[1]StringTable!$1:$1048576,MATCH([1]StringTable!$B$1,[1]StringTable!$1:$1,0),0),
IFERROR(VLOOKUP(I535,[1]InApkStringTable!$1:$1048576,MATCH([1]InApkStringTable!$B$1,[1]InApkStringTable!$1:$1,0),0),
"스트링없음")))</f>
        <v/>
      </c>
      <c r="L535" t="b">
        <v>0</v>
      </c>
      <c r="M535" t="s">
        <v>24</v>
      </c>
      <c r="N535" t="str">
        <f>IF(ISBLANK(M535),"",IF(ISERROR(VLOOKUP(M535,MapTable!$A:$A,1,0)),"맵없음",""))</f>
        <v/>
      </c>
      <c r="O535">
        <f t="shared" si="33"/>
        <v>4</v>
      </c>
      <c r="Q535">
        <f t="shared" si="34"/>
        <v>4</v>
      </c>
      <c r="R535" t="b">
        <f t="shared" ca="1" si="35"/>
        <v>0</v>
      </c>
      <c r="T535" t="b">
        <f t="shared" ca="1" si="36"/>
        <v>0</v>
      </c>
      <c r="V535" t="str">
        <f>IF(ISBLANK(U535),"",IF(ISERROR(VLOOKUP(U535,MapTable!$A:$A,1,0)),"맵없음",""))</f>
        <v/>
      </c>
      <c r="X535" t="str">
        <f>IF(ISBLANK(W535),"",
IF(ISERROR(FIND(",",W535)),
  IF(ISERROR(VLOOKUP(W535,MapTable!$A:$A,1,0)),"맵없음",
  ""),
IF(ISERROR(FIND(",",W535,FIND(",",W535)+1)),
  IF(OR(ISERROR(VLOOKUP(LEFT(W535,FIND(",",W535)-1),MapTable!$A:$A,1,0)),ISERROR(VLOOKUP(TRIM(MID(W535,FIND(",",W535)+1,999)),MapTable!$A:$A,1,0))),"맵없음",
  ""),
IF(ISERROR(FIND(",",W535,FIND(",",W535,FIND(",",W535)+1)+1)),
  IF(OR(ISERROR(VLOOKUP(LEFT(W535,FIND(",",W535)-1),MapTable!$A:$A,1,0)),ISERROR(VLOOKUP(TRIM(MID(W535,FIND(",",W535)+1,FIND(",",W535,FIND(",",W535)+1)-FIND(",",W535)-1)),MapTable!$A:$A,1,0)),ISERROR(VLOOKUP(TRIM(MID(W535,FIND(",",W535,FIND(",",W535)+1)+1,999)),MapTable!$A:$A,1,0))),"맵없음",
  ""),
IF(ISERROR(FIND(",",W535,FIND(",",W535,FIND(",",W535,FIND(",",W535)+1)+1)+1)),
  IF(OR(ISERROR(VLOOKUP(LEFT(W535,FIND(",",W535)-1),MapTable!$A:$A,1,0)),ISERROR(VLOOKUP(TRIM(MID(W535,FIND(",",W535)+1,FIND(",",W535,FIND(",",W535)+1)-FIND(",",W535)-1)),MapTable!$A:$A,1,0)),ISERROR(VLOOKUP(TRIM(MID(W535,FIND(",",W535,FIND(",",W535)+1)+1,FIND(",",W535,FIND(",",W535,FIND(",",W535)+1)+1)-FIND(",",W535,FIND(",",W535)+1)-1)),MapTable!$A:$A,1,0)),ISERROR(VLOOKUP(TRIM(MID(W535,FIND(",",W535,FIND(",",W535,FIND(",",W535)+1)+1)+1,999)),MapTable!$A:$A,1,0))),"맵없음",
  ""),
)))))</f>
        <v/>
      </c>
      <c r="AC535" t="str">
        <f>IF(ISBLANK(AB535),"",IF(ISERROR(VLOOKUP(AB535,[3]DropTable!$A:$A,1,0)),"드랍없음",""))</f>
        <v/>
      </c>
      <c r="AE535" t="str">
        <f>IF(ISBLANK(AD535),"",IF(ISERROR(VLOOKUP(AD535,[3]DropTable!$A:$A,1,0)),"드랍없음",""))</f>
        <v/>
      </c>
      <c r="AG535">
        <v>9.8000000000000007</v>
      </c>
      <c r="AH535">
        <v>1</v>
      </c>
    </row>
    <row r="536" spans="1:34" x14ac:dyDescent="0.3">
      <c r="A536">
        <v>11</v>
      </c>
      <c r="B536">
        <v>37</v>
      </c>
      <c r="C536">
        <f>IF(OR($L536=TRUE,$A536=0,MOD($A536,ChapterTable!$S$20)&lt;&gt;0),
MAX(0,INT(($B536+ChapterTable!$Q$26+VLOOKUP(SUBSTITUTE(C$1,"성장단계","")&amp;"단계오프셋",ChapterTable!$S:$T,2,0))/ChapterTable!$Q$23)),
MAX(0,INT(($B536+ChapterTable!$S$26+VLOOKUP(SUBSTITUTE(C$1,"성장단계","")&amp;"보스단계오프셋",ChapterTable!$S:$T,2,0))/ChapterTable!$S$23)))</f>
        <v>4</v>
      </c>
      <c r="D536">
        <f>IF(OR($L536=TRUE,$A536=0,MOD($A536,ChapterTable!$S$20)&lt;&gt;0),
MAX(0,INT(($B536+ChapterTable!$Q$26+VLOOKUP(SUBSTITUTE(D$1,"성장단계","")&amp;"단계오프셋",ChapterTable!$S:$T,2,0))/ChapterTable!$Q$23)),
MAX(0,INT(($B536+ChapterTable!$S$26+VLOOKUP(SUBSTITUTE(D$1,"성장단계","")&amp;"보스단계오프셋",ChapterTable!$S:$T,2,0))/ChapterTable!$S$23)))</f>
        <v>3</v>
      </c>
      <c r="E536" s="1">
        <f ca="1">IF(AND($A536=0,$B536=1),
    VLOOKUP(1,ChapterTable!$1:$1048576,MATCH("최종"&amp;SUBSTITUTE(SUBSTITUTE(E$1,"standard",""),"|Float",""),ChapterTable!$1:$1,0),0)*ChapterTable!$Q$17,
  IF(AND($A536=0,$B536=0),
    E537,
  IF($B536=0,
    VLOOKUP($A536,ChapterTable!$1:$1048576,MATCH("최종"&amp;SUBSTITUTE(SUBSTITUTE(E$1,"standard",""),"|Float",""),ChapterTable!$1:$1,0),0),
  IF($B536=1,
    IF($L536=FALSE,
      VLOOKUP($A536,ChapterTable!$1:$1048576,MATCH("최종"&amp;SUBSTITUTE(SUBSTITUTE(E$1,"standard",""),"|Float",""),ChapterTable!$1:$1,0),0),
      VLOOKUP($A536-ChapterTable!$Q$11,ChapterTable!$1:$1048576,MATCH("최종"&amp;SUBSTITUTE(SUBSTITUTE(E$1,"standard",""),"|Float",""),ChapterTable!$1:$1,0),0)*ChapterTable!$Q$14
    ),
  OFFSET(E536,-$B536+IF($L536,1,0),0)*
    (VLOOKUP(SUBSTITUTE(SUBSTITUTE(E$1,"standard",""),"|Float","")&amp;"인게임누적곱배수",ChapterTable!$S:$T,2,0)^C536
    +VLOOKUP(SUBSTITUTE(SUBSTITUTE(E$1,"standard",""),"|Float","")&amp;"인게임누적합배수",ChapterTable!$S:$T,2,0)*C536)
  )
  )
  )
)</f>
        <v>24911.296875</v>
      </c>
      <c r="F536" s="1">
        <f ca="1">IF(AND($A536=0,$B536=1),
    VLOOKUP(1,ChapterTable!$1:$1048576,MATCH("최종"&amp;SUBSTITUTE(SUBSTITUTE(F$1,"standard",""),"|Float",""),ChapterTable!$1:$1,0),0)*ChapterTable!$Q$17,
  IF(AND($A536=0,$B536=0),
    F537,
  IF($B536=0,
    VLOOKUP($A536,ChapterTable!$1:$1048576,MATCH("최종"&amp;SUBSTITUTE(SUBSTITUTE(F$1,"standard",""),"|Float",""),ChapterTable!$1:$1,0),0),
  IF($B536=1,
    IF($L536=FALSE,
      VLOOKUP($A536,ChapterTable!$1:$1048576,MATCH("최종"&amp;SUBSTITUTE(SUBSTITUTE(F$1,"standard",""),"|Float",""),ChapterTable!$1:$1,0),0),
      VLOOKUP($A536-ChapterTable!$Q$11,ChapterTable!$1:$1048576,MATCH("최종"&amp;SUBSTITUTE(SUBSTITUTE(F$1,"standard",""),"|Float",""),ChapterTable!$1:$1,0),0)*ChapterTable!$Q$14
    ),
  OFFSET(F536,-$B536+IF($L536,1,0),0)*
    (VLOOKUP(SUBSTITUTE(SUBSTITUTE(F$1,"standard",""),"|Float","")&amp;"인게임누적곱배수",ChapterTable!$S:$T,2,0)^D536
    +VLOOKUP(SUBSTITUTE(SUBSTITUTE(F$1,"standard",""),"|Float","")&amp;"인게임누적합배수",ChapterTable!$S:$T,2,0)*D536)
  )
  )
  )
)</f>
        <v>9226.40625</v>
      </c>
      <c r="G536" t="s">
        <v>76</v>
      </c>
      <c r="J536" t="str">
        <f>IF(ISBLANK(I536),"",
IFERROR(VLOOKUP(I536,[1]StringTable!$1:$1048576,MATCH([1]StringTable!$B$1,[1]StringTable!$1:$1,0),0),
IFERROR(VLOOKUP(I536,[1]InApkStringTable!$1:$1048576,MATCH([1]InApkStringTable!$B$1,[1]InApkStringTable!$1:$1,0),0),
"스트링없음")))</f>
        <v/>
      </c>
      <c r="L536" t="b">
        <v>0</v>
      </c>
      <c r="M536" t="s">
        <v>24</v>
      </c>
      <c r="N536" t="str">
        <f>IF(ISBLANK(M536),"",IF(ISERROR(VLOOKUP(M536,MapTable!$A:$A,1,0)),"맵없음",""))</f>
        <v/>
      </c>
      <c r="O536">
        <f t="shared" si="33"/>
        <v>4</v>
      </c>
      <c r="Q536">
        <f t="shared" si="34"/>
        <v>4</v>
      </c>
      <c r="R536" t="b">
        <f t="shared" ca="1" si="35"/>
        <v>0</v>
      </c>
      <c r="T536" t="b">
        <f t="shared" ca="1" si="36"/>
        <v>0</v>
      </c>
      <c r="V536" t="str">
        <f>IF(ISBLANK(U536),"",IF(ISERROR(VLOOKUP(U536,MapTable!$A:$A,1,0)),"맵없음",""))</f>
        <v/>
      </c>
      <c r="X536" t="str">
        <f>IF(ISBLANK(W536),"",
IF(ISERROR(FIND(",",W536)),
  IF(ISERROR(VLOOKUP(W536,MapTable!$A:$A,1,0)),"맵없음",
  ""),
IF(ISERROR(FIND(",",W536,FIND(",",W536)+1)),
  IF(OR(ISERROR(VLOOKUP(LEFT(W536,FIND(",",W536)-1),MapTable!$A:$A,1,0)),ISERROR(VLOOKUP(TRIM(MID(W536,FIND(",",W536)+1,999)),MapTable!$A:$A,1,0))),"맵없음",
  ""),
IF(ISERROR(FIND(",",W536,FIND(",",W536,FIND(",",W536)+1)+1)),
  IF(OR(ISERROR(VLOOKUP(LEFT(W536,FIND(",",W536)-1),MapTable!$A:$A,1,0)),ISERROR(VLOOKUP(TRIM(MID(W536,FIND(",",W536)+1,FIND(",",W536,FIND(",",W536)+1)-FIND(",",W536)-1)),MapTable!$A:$A,1,0)),ISERROR(VLOOKUP(TRIM(MID(W536,FIND(",",W536,FIND(",",W536)+1)+1,999)),MapTable!$A:$A,1,0))),"맵없음",
  ""),
IF(ISERROR(FIND(",",W536,FIND(",",W536,FIND(",",W536,FIND(",",W536)+1)+1)+1)),
  IF(OR(ISERROR(VLOOKUP(LEFT(W536,FIND(",",W536)-1),MapTable!$A:$A,1,0)),ISERROR(VLOOKUP(TRIM(MID(W536,FIND(",",W536)+1,FIND(",",W536,FIND(",",W536)+1)-FIND(",",W536)-1)),MapTable!$A:$A,1,0)),ISERROR(VLOOKUP(TRIM(MID(W536,FIND(",",W536,FIND(",",W536)+1)+1,FIND(",",W536,FIND(",",W536,FIND(",",W536)+1)+1)-FIND(",",W536,FIND(",",W536)+1)-1)),MapTable!$A:$A,1,0)),ISERROR(VLOOKUP(TRIM(MID(W536,FIND(",",W536,FIND(",",W536,FIND(",",W536)+1)+1)+1,999)),MapTable!$A:$A,1,0))),"맵없음",
  ""),
)))))</f>
        <v/>
      </c>
      <c r="AC536" t="str">
        <f>IF(ISBLANK(AB536),"",IF(ISERROR(VLOOKUP(AB536,[3]DropTable!$A:$A,1,0)),"드랍없음",""))</f>
        <v/>
      </c>
      <c r="AE536" t="str">
        <f>IF(ISBLANK(AD536),"",IF(ISERROR(VLOOKUP(AD536,[3]DropTable!$A:$A,1,0)),"드랍없음",""))</f>
        <v/>
      </c>
      <c r="AG536">
        <v>9.8000000000000007</v>
      </c>
      <c r="AH536">
        <v>1</v>
      </c>
    </row>
    <row r="537" spans="1:34" x14ac:dyDescent="0.3">
      <c r="A537">
        <v>11</v>
      </c>
      <c r="B537">
        <v>38</v>
      </c>
      <c r="C537">
        <f>IF(OR($L537=TRUE,$A537=0,MOD($A537,ChapterTable!$S$20)&lt;&gt;0),
MAX(0,INT(($B537+ChapterTable!$Q$26+VLOOKUP(SUBSTITUTE(C$1,"성장단계","")&amp;"단계오프셋",ChapterTable!$S:$T,2,0))/ChapterTable!$Q$23)),
MAX(0,INT(($B537+ChapterTable!$S$26+VLOOKUP(SUBSTITUTE(C$1,"성장단계","")&amp;"보스단계오프셋",ChapterTable!$S:$T,2,0))/ChapterTable!$S$23)))</f>
        <v>4</v>
      </c>
      <c r="D537">
        <f>IF(OR($L537=TRUE,$A537=0,MOD($A537,ChapterTable!$S$20)&lt;&gt;0),
MAX(0,INT(($B537+ChapterTable!$Q$26+VLOOKUP(SUBSTITUTE(D$1,"성장단계","")&amp;"단계오프셋",ChapterTable!$S:$T,2,0))/ChapterTable!$Q$23)),
MAX(0,INT(($B537+ChapterTable!$S$26+VLOOKUP(SUBSTITUTE(D$1,"성장단계","")&amp;"보스단계오프셋",ChapterTable!$S:$T,2,0))/ChapterTable!$S$23)))</f>
        <v>3</v>
      </c>
      <c r="E537" s="1">
        <f ca="1">IF(AND($A537=0,$B537=1),
    VLOOKUP(1,ChapterTable!$1:$1048576,MATCH("최종"&amp;SUBSTITUTE(SUBSTITUTE(E$1,"standard",""),"|Float",""),ChapterTable!$1:$1,0),0)*ChapterTable!$Q$17,
  IF(AND($A537=0,$B537=0),
    E538,
  IF($B537=0,
    VLOOKUP($A537,ChapterTable!$1:$1048576,MATCH("최종"&amp;SUBSTITUTE(SUBSTITUTE(E$1,"standard",""),"|Float",""),ChapterTable!$1:$1,0),0),
  IF($B537=1,
    IF($L537=FALSE,
      VLOOKUP($A537,ChapterTable!$1:$1048576,MATCH("최종"&amp;SUBSTITUTE(SUBSTITUTE(E$1,"standard",""),"|Float",""),ChapterTable!$1:$1,0),0),
      VLOOKUP($A537-ChapterTable!$Q$11,ChapterTable!$1:$1048576,MATCH("최종"&amp;SUBSTITUTE(SUBSTITUTE(E$1,"standard",""),"|Float",""),ChapterTable!$1:$1,0),0)*ChapterTable!$Q$14
    ),
  OFFSET(E537,-$B537+IF($L537,1,0),0)*
    (VLOOKUP(SUBSTITUTE(SUBSTITUTE(E$1,"standard",""),"|Float","")&amp;"인게임누적곱배수",ChapterTable!$S:$T,2,0)^C537
    +VLOOKUP(SUBSTITUTE(SUBSTITUTE(E$1,"standard",""),"|Float","")&amp;"인게임누적합배수",ChapterTable!$S:$T,2,0)*C537)
  )
  )
  )
)</f>
        <v>24911.296875</v>
      </c>
      <c r="F537" s="1">
        <f ca="1">IF(AND($A537=0,$B537=1),
    VLOOKUP(1,ChapterTable!$1:$1048576,MATCH("최종"&amp;SUBSTITUTE(SUBSTITUTE(F$1,"standard",""),"|Float",""),ChapterTable!$1:$1,0),0)*ChapterTable!$Q$17,
  IF(AND($A537=0,$B537=0),
    F538,
  IF($B537=0,
    VLOOKUP($A537,ChapterTable!$1:$1048576,MATCH("최종"&amp;SUBSTITUTE(SUBSTITUTE(F$1,"standard",""),"|Float",""),ChapterTable!$1:$1,0),0),
  IF($B537=1,
    IF($L537=FALSE,
      VLOOKUP($A537,ChapterTable!$1:$1048576,MATCH("최종"&amp;SUBSTITUTE(SUBSTITUTE(F$1,"standard",""),"|Float",""),ChapterTable!$1:$1,0),0),
      VLOOKUP($A537-ChapterTable!$Q$11,ChapterTable!$1:$1048576,MATCH("최종"&amp;SUBSTITUTE(SUBSTITUTE(F$1,"standard",""),"|Float",""),ChapterTable!$1:$1,0),0)*ChapterTable!$Q$14
    ),
  OFFSET(F537,-$B537+IF($L537,1,0),0)*
    (VLOOKUP(SUBSTITUTE(SUBSTITUTE(F$1,"standard",""),"|Float","")&amp;"인게임누적곱배수",ChapterTable!$S:$T,2,0)^D537
    +VLOOKUP(SUBSTITUTE(SUBSTITUTE(F$1,"standard",""),"|Float","")&amp;"인게임누적합배수",ChapterTable!$S:$T,2,0)*D537)
  )
  )
  )
)</f>
        <v>9226.40625</v>
      </c>
      <c r="G537" t="s">
        <v>76</v>
      </c>
      <c r="J537" t="str">
        <f>IF(ISBLANK(I537),"",
IFERROR(VLOOKUP(I537,[1]StringTable!$1:$1048576,MATCH([1]StringTable!$B$1,[1]StringTable!$1:$1,0),0),
IFERROR(VLOOKUP(I537,[1]InApkStringTable!$1:$1048576,MATCH([1]InApkStringTable!$B$1,[1]InApkStringTable!$1:$1,0),0),
"스트링없음")))</f>
        <v/>
      </c>
      <c r="L537" t="b">
        <v>0</v>
      </c>
      <c r="M537" t="s">
        <v>24</v>
      </c>
      <c r="N537" t="str">
        <f>IF(ISBLANK(M537),"",IF(ISERROR(VLOOKUP(M537,MapTable!$A:$A,1,0)),"맵없음",""))</f>
        <v/>
      </c>
      <c r="O537">
        <f t="shared" si="33"/>
        <v>4</v>
      </c>
      <c r="Q537">
        <f t="shared" si="34"/>
        <v>4</v>
      </c>
      <c r="R537" t="b">
        <f t="shared" ca="1" si="35"/>
        <v>0</v>
      </c>
      <c r="T537" t="b">
        <f t="shared" ca="1" si="36"/>
        <v>0</v>
      </c>
      <c r="V537" t="str">
        <f>IF(ISBLANK(U537),"",IF(ISERROR(VLOOKUP(U537,MapTable!$A:$A,1,0)),"맵없음",""))</f>
        <v/>
      </c>
      <c r="X537" t="str">
        <f>IF(ISBLANK(W537),"",
IF(ISERROR(FIND(",",W537)),
  IF(ISERROR(VLOOKUP(W537,MapTable!$A:$A,1,0)),"맵없음",
  ""),
IF(ISERROR(FIND(",",W537,FIND(",",W537)+1)),
  IF(OR(ISERROR(VLOOKUP(LEFT(W537,FIND(",",W537)-1),MapTable!$A:$A,1,0)),ISERROR(VLOOKUP(TRIM(MID(W537,FIND(",",W537)+1,999)),MapTable!$A:$A,1,0))),"맵없음",
  ""),
IF(ISERROR(FIND(",",W537,FIND(",",W537,FIND(",",W537)+1)+1)),
  IF(OR(ISERROR(VLOOKUP(LEFT(W537,FIND(",",W537)-1),MapTable!$A:$A,1,0)),ISERROR(VLOOKUP(TRIM(MID(W537,FIND(",",W537)+1,FIND(",",W537,FIND(",",W537)+1)-FIND(",",W537)-1)),MapTable!$A:$A,1,0)),ISERROR(VLOOKUP(TRIM(MID(W537,FIND(",",W537,FIND(",",W537)+1)+1,999)),MapTable!$A:$A,1,0))),"맵없음",
  ""),
IF(ISERROR(FIND(",",W537,FIND(",",W537,FIND(",",W537,FIND(",",W537)+1)+1)+1)),
  IF(OR(ISERROR(VLOOKUP(LEFT(W537,FIND(",",W537)-1),MapTable!$A:$A,1,0)),ISERROR(VLOOKUP(TRIM(MID(W537,FIND(",",W537)+1,FIND(",",W537,FIND(",",W537)+1)-FIND(",",W537)-1)),MapTable!$A:$A,1,0)),ISERROR(VLOOKUP(TRIM(MID(W537,FIND(",",W537,FIND(",",W537)+1)+1,FIND(",",W537,FIND(",",W537,FIND(",",W537)+1)+1)-FIND(",",W537,FIND(",",W537)+1)-1)),MapTable!$A:$A,1,0)),ISERROR(VLOOKUP(TRIM(MID(W537,FIND(",",W537,FIND(",",W537,FIND(",",W537)+1)+1)+1,999)),MapTable!$A:$A,1,0))),"맵없음",
  ""),
)))))</f>
        <v/>
      </c>
      <c r="AC537" t="str">
        <f>IF(ISBLANK(AB537),"",IF(ISERROR(VLOOKUP(AB537,[3]DropTable!$A:$A,1,0)),"드랍없음",""))</f>
        <v/>
      </c>
      <c r="AE537" t="str">
        <f>IF(ISBLANK(AD537),"",IF(ISERROR(VLOOKUP(AD537,[3]DropTable!$A:$A,1,0)),"드랍없음",""))</f>
        <v/>
      </c>
      <c r="AG537">
        <v>9.8000000000000007</v>
      </c>
      <c r="AH537">
        <v>1</v>
      </c>
    </row>
    <row r="538" spans="1:34" x14ac:dyDescent="0.3">
      <c r="A538">
        <v>11</v>
      </c>
      <c r="B538">
        <v>39</v>
      </c>
      <c r="C538">
        <f>IF(OR($L538=TRUE,$A538=0,MOD($A538,ChapterTable!$S$20)&lt;&gt;0),
MAX(0,INT(($B538+ChapterTable!$Q$26+VLOOKUP(SUBSTITUTE(C$1,"성장단계","")&amp;"단계오프셋",ChapterTable!$S:$T,2,0))/ChapterTable!$Q$23)),
MAX(0,INT(($B538+ChapterTable!$S$26+VLOOKUP(SUBSTITUTE(C$1,"성장단계","")&amp;"보스단계오프셋",ChapterTable!$S:$T,2,0))/ChapterTable!$S$23)))</f>
        <v>4</v>
      </c>
      <c r="D538">
        <f>IF(OR($L538=TRUE,$A538=0,MOD($A538,ChapterTable!$S$20)&lt;&gt;0),
MAX(0,INT(($B538+ChapterTable!$Q$26+VLOOKUP(SUBSTITUTE(D$1,"성장단계","")&amp;"단계오프셋",ChapterTable!$S:$T,2,0))/ChapterTable!$Q$23)),
MAX(0,INT(($B538+ChapterTable!$S$26+VLOOKUP(SUBSTITUTE(D$1,"성장단계","")&amp;"보스단계오프셋",ChapterTable!$S:$T,2,0))/ChapterTable!$S$23)))</f>
        <v>3</v>
      </c>
      <c r="E538" s="1">
        <f ca="1">IF(AND($A538=0,$B538=1),
    VLOOKUP(1,ChapterTable!$1:$1048576,MATCH("최종"&amp;SUBSTITUTE(SUBSTITUTE(E$1,"standard",""),"|Float",""),ChapterTable!$1:$1,0),0)*ChapterTable!$Q$17,
  IF(AND($A538=0,$B538=0),
    E539,
  IF($B538=0,
    VLOOKUP($A538,ChapterTable!$1:$1048576,MATCH("최종"&amp;SUBSTITUTE(SUBSTITUTE(E$1,"standard",""),"|Float",""),ChapterTable!$1:$1,0),0),
  IF($B538=1,
    IF($L538=FALSE,
      VLOOKUP($A538,ChapterTable!$1:$1048576,MATCH("최종"&amp;SUBSTITUTE(SUBSTITUTE(E$1,"standard",""),"|Float",""),ChapterTable!$1:$1,0),0),
      VLOOKUP($A538-ChapterTable!$Q$11,ChapterTable!$1:$1048576,MATCH("최종"&amp;SUBSTITUTE(SUBSTITUTE(E$1,"standard",""),"|Float",""),ChapterTable!$1:$1,0),0)*ChapterTable!$Q$14
    ),
  OFFSET(E538,-$B538+IF($L538,1,0),0)*
    (VLOOKUP(SUBSTITUTE(SUBSTITUTE(E$1,"standard",""),"|Float","")&amp;"인게임누적곱배수",ChapterTable!$S:$T,2,0)^C538
    +VLOOKUP(SUBSTITUTE(SUBSTITUTE(E$1,"standard",""),"|Float","")&amp;"인게임누적합배수",ChapterTable!$S:$T,2,0)*C538)
  )
  )
  )
)</f>
        <v>24911.296875</v>
      </c>
      <c r="F538" s="1">
        <f ca="1">IF(AND($A538=0,$B538=1),
    VLOOKUP(1,ChapterTable!$1:$1048576,MATCH("최종"&amp;SUBSTITUTE(SUBSTITUTE(F$1,"standard",""),"|Float",""),ChapterTable!$1:$1,0),0)*ChapterTable!$Q$17,
  IF(AND($A538=0,$B538=0),
    F539,
  IF($B538=0,
    VLOOKUP($A538,ChapterTable!$1:$1048576,MATCH("최종"&amp;SUBSTITUTE(SUBSTITUTE(F$1,"standard",""),"|Float",""),ChapterTable!$1:$1,0),0),
  IF($B538=1,
    IF($L538=FALSE,
      VLOOKUP($A538,ChapterTable!$1:$1048576,MATCH("최종"&amp;SUBSTITUTE(SUBSTITUTE(F$1,"standard",""),"|Float",""),ChapterTable!$1:$1,0),0),
      VLOOKUP($A538-ChapterTable!$Q$11,ChapterTable!$1:$1048576,MATCH("최종"&amp;SUBSTITUTE(SUBSTITUTE(F$1,"standard",""),"|Float",""),ChapterTable!$1:$1,0),0)*ChapterTable!$Q$14
    ),
  OFFSET(F538,-$B538+IF($L538,1,0),0)*
    (VLOOKUP(SUBSTITUTE(SUBSTITUTE(F$1,"standard",""),"|Float","")&amp;"인게임누적곱배수",ChapterTable!$S:$T,2,0)^D538
    +VLOOKUP(SUBSTITUTE(SUBSTITUTE(F$1,"standard",""),"|Float","")&amp;"인게임누적합배수",ChapterTable!$S:$T,2,0)*D538)
  )
  )
  )
)</f>
        <v>9226.40625</v>
      </c>
      <c r="G538" t="s">
        <v>76</v>
      </c>
      <c r="J538" t="str">
        <f>IF(ISBLANK(I538),"",
IFERROR(VLOOKUP(I538,[1]StringTable!$1:$1048576,MATCH([1]StringTable!$B$1,[1]StringTable!$1:$1,0),0),
IFERROR(VLOOKUP(I538,[1]InApkStringTable!$1:$1048576,MATCH([1]InApkStringTable!$B$1,[1]InApkStringTable!$1:$1,0),0),
"스트링없음")))</f>
        <v/>
      </c>
      <c r="L538" t="b">
        <v>0</v>
      </c>
      <c r="M538" t="s">
        <v>24</v>
      </c>
      <c r="N538" t="str">
        <f>IF(ISBLANK(M538),"",IF(ISERROR(VLOOKUP(M538,MapTable!$A:$A,1,0)),"맵없음",""))</f>
        <v/>
      </c>
      <c r="O538">
        <f t="shared" si="33"/>
        <v>94</v>
      </c>
      <c r="Q538">
        <f t="shared" si="34"/>
        <v>94</v>
      </c>
      <c r="R538" t="b">
        <f t="shared" ca="1" si="35"/>
        <v>1</v>
      </c>
      <c r="T538" t="b">
        <f t="shared" ca="1" si="36"/>
        <v>1</v>
      </c>
      <c r="V538" t="str">
        <f>IF(ISBLANK(U538),"",IF(ISERROR(VLOOKUP(U538,MapTable!$A:$A,1,0)),"맵없음",""))</f>
        <v/>
      </c>
      <c r="X538" t="str">
        <f>IF(ISBLANK(W538),"",
IF(ISERROR(FIND(",",W538)),
  IF(ISERROR(VLOOKUP(W538,MapTable!$A:$A,1,0)),"맵없음",
  ""),
IF(ISERROR(FIND(",",W538,FIND(",",W538)+1)),
  IF(OR(ISERROR(VLOOKUP(LEFT(W538,FIND(",",W538)-1),MapTable!$A:$A,1,0)),ISERROR(VLOOKUP(TRIM(MID(W538,FIND(",",W538)+1,999)),MapTable!$A:$A,1,0))),"맵없음",
  ""),
IF(ISERROR(FIND(",",W538,FIND(",",W538,FIND(",",W538)+1)+1)),
  IF(OR(ISERROR(VLOOKUP(LEFT(W538,FIND(",",W538)-1),MapTable!$A:$A,1,0)),ISERROR(VLOOKUP(TRIM(MID(W538,FIND(",",W538)+1,FIND(",",W538,FIND(",",W538)+1)-FIND(",",W538)-1)),MapTable!$A:$A,1,0)),ISERROR(VLOOKUP(TRIM(MID(W538,FIND(",",W538,FIND(",",W538)+1)+1,999)),MapTable!$A:$A,1,0))),"맵없음",
  ""),
IF(ISERROR(FIND(",",W538,FIND(",",W538,FIND(",",W538,FIND(",",W538)+1)+1)+1)),
  IF(OR(ISERROR(VLOOKUP(LEFT(W538,FIND(",",W538)-1),MapTable!$A:$A,1,0)),ISERROR(VLOOKUP(TRIM(MID(W538,FIND(",",W538)+1,FIND(",",W538,FIND(",",W538)+1)-FIND(",",W538)-1)),MapTable!$A:$A,1,0)),ISERROR(VLOOKUP(TRIM(MID(W538,FIND(",",W538,FIND(",",W538)+1)+1,FIND(",",W538,FIND(",",W538,FIND(",",W538)+1)+1)-FIND(",",W538,FIND(",",W538)+1)-1)),MapTable!$A:$A,1,0)),ISERROR(VLOOKUP(TRIM(MID(W538,FIND(",",W538,FIND(",",W538,FIND(",",W538)+1)+1)+1,999)),MapTable!$A:$A,1,0))),"맵없음",
  ""),
)))))</f>
        <v/>
      </c>
      <c r="AC538" t="str">
        <f>IF(ISBLANK(AB538),"",IF(ISERROR(VLOOKUP(AB538,[3]DropTable!$A:$A,1,0)),"드랍없음",""))</f>
        <v/>
      </c>
      <c r="AE538" t="str">
        <f>IF(ISBLANK(AD538),"",IF(ISERROR(VLOOKUP(AD538,[3]DropTable!$A:$A,1,0)),"드랍없음",""))</f>
        <v/>
      </c>
      <c r="AG538">
        <v>9.8000000000000007</v>
      </c>
      <c r="AH538">
        <v>1</v>
      </c>
    </row>
    <row r="539" spans="1:34" x14ac:dyDescent="0.3">
      <c r="A539">
        <v>11</v>
      </c>
      <c r="B539">
        <v>40</v>
      </c>
      <c r="C539">
        <f>IF(OR($L539=TRUE,$A539=0,MOD($A539,ChapterTable!$S$20)&lt;&gt;0),
MAX(0,INT(($B539+ChapterTable!$Q$26+VLOOKUP(SUBSTITUTE(C$1,"성장단계","")&amp;"단계오프셋",ChapterTable!$S:$T,2,0))/ChapterTable!$Q$23)),
MAX(0,INT(($B539+ChapterTable!$S$26+VLOOKUP(SUBSTITUTE(C$1,"성장단계","")&amp;"보스단계오프셋",ChapterTable!$S:$T,2,0))/ChapterTable!$S$23)))</f>
        <v>4</v>
      </c>
      <c r="D539">
        <f>IF(OR($L539=TRUE,$A539=0,MOD($A539,ChapterTable!$S$20)&lt;&gt;0),
MAX(0,INT(($B539+ChapterTable!$Q$26+VLOOKUP(SUBSTITUTE(D$1,"성장단계","")&amp;"단계오프셋",ChapterTable!$S:$T,2,0))/ChapterTable!$Q$23)),
MAX(0,INT(($B539+ChapterTable!$S$26+VLOOKUP(SUBSTITUTE(D$1,"성장단계","")&amp;"보스단계오프셋",ChapterTable!$S:$T,2,0))/ChapterTable!$S$23)))</f>
        <v>3</v>
      </c>
      <c r="E539" s="1">
        <f ca="1">IF(AND($A539=0,$B539=1),
    VLOOKUP(1,ChapterTable!$1:$1048576,MATCH("최종"&amp;SUBSTITUTE(SUBSTITUTE(E$1,"standard",""),"|Float",""),ChapterTable!$1:$1,0),0)*ChapterTable!$Q$17,
  IF(AND($A539=0,$B539=0),
    E540,
  IF($B539=0,
    VLOOKUP($A539,ChapterTable!$1:$1048576,MATCH("최종"&amp;SUBSTITUTE(SUBSTITUTE(E$1,"standard",""),"|Float",""),ChapterTable!$1:$1,0),0),
  IF($B539=1,
    IF($L539=FALSE,
      VLOOKUP($A539,ChapterTable!$1:$1048576,MATCH("최종"&amp;SUBSTITUTE(SUBSTITUTE(E$1,"standard",""),"|Float",""),ChapterTable!$1:$1,0),0),
      VLOOKUP($A539-ChapterTable!$Q$11,ChapterTable!$1:$1048576,MATCH("최종"&amp;SUBSTITUTE(SUBSTITUTE(E$1,"standard",""),"|Float",""),ChapterTable!$1:$1,0),0)*ChapterTable!$Q$14
    ),
  OFFSET(E539,-$B539+IF($L539,1,0),0)*
    (VLOOKUP(SUBSTITUTE(SUBSTITUTE(E$1,"standard",""),"|Float","")&amp;"인게임누적곱배수",ChapterTable!$S:$T,2,0)^C539
    +VLOOKUP(SUBSTITUTE(SUBSTITUTE(E$1,"standard",""),"|Float","")&amp;"인게임누적합배수",ChapterTable!$S:$T,2,0)*C539)
  )
  )
  )
)</f>
        <v>24911.296875</v>
      </c>
      <c r="F539" s="1">
        <f ca="1">IF(AND($A539=0,$B539=1),
    VLOOKUP(1,ChapterTable!$1:$1048576,MATCH("최종"&amp;SUBSTITUTE(SUBSTITUTE(F$1,"standard",""),"|Float",""),ChapterTable!$1:$1,0),0)*ChapterTable!$Q$17,
  IF(AND($A539=0,$B539=0),
    F540,
  IF($B539=0,
    VLOOKUP($A539,ChapterTable!$1:$1048576,MATCH("최종"&amp;SUBSTITUTE(SUBSTITUTE(F$1,"standard",""),"|Float",""),ChapterTable!$1:$1,0),0),
  IF($B539=1,
    IF($L539=FALSE,
      VLOOKUP($A539,ChapterTable!$1:$1048576,MATCH("최종"&amp;SUBSTITUTE(SUBSTITUTE(F$1,"standard",""),"|Float",""),ChapterTable!$1:$1,0),0),
      VLOOKUP($A539-ChapterTable!$Q$11,ChapterTable!$1:$1048576,MATCH("최종"&amp;SUBSTITUTE(SUBSTITUTE(F$1,"standard",""),"|Float",""),ChapterTable!$1:$1,0),0)*ChapterTable!$Q$14
    ),
  OFFSET(F539,-$B539+IF($L539,1,0),0)*
    (VLOOKUP(SUBSTITUTE(SUBSTITUTE(F$1,"standard",""),"|Float","")&amp;"인게임누적곱배수",ChapterTable!$S:$T,2,0)^D539
    +VLOOKUP(SUBSTITUTE(SUBSTITUTE(F$1,"standard",""),"|Float","")&amp;"인게임누적합배수",ChapterTable!$S:$T,2,0)*D539)
  )
  )
  )
)</f>
        <v>9226.40625</v>
      </c>
      <c r="G539" t="s">
        <v>76</v>
      </c>
      <c r="J539" t="str">
        <f>IF(ISBLANK(I539),"",
IFERROR(VLOOKUP(I539,[1]StringTable!$1:$1048576,MATCH([1]StringTable!$B$1,[1]StringTable!$1:$1,0),0),
IFERROR(VLOOKUP(I539,[1]InApkStringTable!$1:$1048576,MATCH([1]InApkStringTable!$B$1,[1]InApkStringTable!$1:$1,0),0),
"스트링없음")))</f>
        <v/>
      </c>
      <c r="L539" t="b">
        <v>0</v>
      </c>
      <c r="M539" t="s">
        <v>24</v>
      </c>
      <c r="N539" t="str">
        <f>IF(ISBLANK(M539),"",IF(ISERROR(VLOOKUP(M539,MapTable!$A:$A,1,0)),"맵없음",""))</f>
        <v/>
      </c>
      <c r="O539">
        <f t="shared" si="33"/>
        <v>21</v>
      </c>
      <c r="Q539">
        <f t="shared" si="34"/>
        <v>21</v>
      </c>
      <c r="R539" t="b">
        <f t="shared" ca="1" si="35"/>
        <v>0</v>
      </c>
      <c r="T539" t="b">
        <f t="shared" ca="1" si="36"/>
        <v>0</v>
      </c>
      <c r="V539" t="str">
        <f>IF(ISBLANK(U539),"",IF(ISERROR(VLOOKUP(U539,MapTable!$A:$A,1,0)),"맵없음",""))</f>
        <v/>
      </c>
      <c r="X539" t="str">
        <f>IF(ISBLANK(W539),"",
IF(ISERROR(FIND(",",W539)),
  IF(ISERROR(VLOOKUP(W539,MapTable!$A:$A,1,0)),"맵없음",
  ""),
IF(ISERROR(FIND(",",W539,FIND(",",W539)+1)),
  IF(OR(ISERROR(VLOOKUP(LEFT(W539,FIND(",",W539)-1),MapTable!$A:$A,1,0)),ISERROR(VLOOKUP(TRIM(MID(W539,FIND(",",W539)+1,999)),MapTable!$A:$A,1,0))),"맵없음",
  ""),
IF(ISERROR(FIND(",",W539,FIND(",",W539,FIND(",",W539)+1)+1)),
  IF(OR(ISERROR(VLOOKUP(LEFT(W539,FIND(",",W539)-1),MapTable!$A:$A,1,0)),ISERROR(VLOOKUP(TRIM(MID(W539,FIND(",",W539)+1,FIND(",",W539,FIND(",",W539)+1)-FIND(",",W539)-1)),MapTable!$A:$A,1,0)),ISERROR(VLOOKUP(TRIM(MID(W539,FIND(",",W539,FIND(",",W539)+1)+1,999)),MapTable!$A:$A,1,0))),"맵없음",
  ""),
IF(ISERROR(FIND(",",W539,FIND(",",W539,FIND(",",W539,FIND(",",W539)+1)+1)+1)),
  IF(OR(ISERROR(VLOOKUP(LEFT(W539,FIND(",",W539)-1),MapTable!$A:$A,1,0)),ISERROR(VLOOKUP(TRIM(MID(W539,FIND(",",W539)+1,FIND(",",W539,FIND(",",W539)+1)-FIND(",",W539)-1)),MapTable!$A:$A,1,0)),ISERROR(VLOOKUP(TRIM(MID(W539,FIND(",",W539,FIND(",",W539)+1)+1,FIND(",",W539,FIND(",",W539,FIND(",",W539)+1)+1)-FIND(",",W539,FIND(",",W539)+1)-1)),MapTable!$A:$A,1,0)),ISERROR(VLOOKUP(TRIM(MID(W539,FIND(",",W539,FIND(",",W539,FIND(",",W539)+1)+1)+1,999)),MapTable!$A:$A,1,0))),"맵없음",
  ""),
)))))</f>
        <v/>
      </c>
      <c r="AC539" t="str">
        <f>IF(ISBLANK(AB539),"",IF(ISERROR(VLOOKUP(AB539,[3]DropTable!$A:$A,1,0)),"드랍없음",""))</f>
        <v/>
      </c>
      <c r="AE539" t="str">
        <f>IF(ISBLANK(AD539),"",IF(ISERROR(VLOOKUP(AD539,[3]DropTable!$A:$A,1,0)),"드랍없음",""))</f>
        <v/>
      </c>
      <c r="AG539">
        <v>9.8000000000000007</v>
      </c>
      <c r="AH539">
        <v>1</v>
      </c>
    </row>
    <row r="540" spans="1:34" x14ac:dyDescent="0.3">
      <c r="A540">
        <v>11</v>
      </c>
      <c r="B540">
        <v>41</v>
      </c>
      <c r="C540">
        <f>IF(OR($L540=TRUE,$A540=0,MOD($A540,ChapterTable!$S$20)&lt;&gt;0),
MAX(0,INT(($B540+ChapterTable!$Q$26+VLOOKUP(SUBSTITUTE(C$1,"성장단계","")&amp;"단계오프셋",ChapterTable!$S:$T,2,0))/ChapterTable!$Q$23)),
MAX(0,INT(($B540+ChapterTable!$S$26+VLOOKUP(SUBSTITUTE(C$1,"성장단계","")&amp;"보스단계오프셋",ChapterTable!$S:$T,2,0))/ChapterTable!$S$23)))</f>
        <v>4</v>
      </c>
      <c r="D540">
        <f>IF(OR($L540=TRUE,$A540=0,MOD($A540,ChapterTable!$S$20)&lt;&gt;0),
MAX(0,INT(($B540+ChapterTable!$Q$26+VLOOKUP(SUBSTITUTE(D$1,"성장단계","")&amp;"단계오프셋",ChapterTable!$S:$T,2,0))/ChapterTable!$Q$23)),
MAX(0,INT(($B540+ChapterTable!$S$26+VLOOKUP(SUBSTITUTE(D$1,"성장단계","")&amp;"보스단계오프셋",ChapterTable!$S:$T,2,0))/ChapterTable!$S$23)))</f>
        <v>4</v>
      </c>
      <c r="E540" s="1">
        <f ca="1">IF(AND($A540=0,$B540=1),
    VLOOKUP(1,ChapterTable!$1:$1048576,MATCH("최종"&amp;SUBSTITUTE(SUBSTITUTE(E$1,"standard",""),"|Float",""),ChapterTable!$1:$1,0),0)*ChapterTable!$Q$17,
  IF(AND($A540=0,$B540=0),
    E541,
  IF($B540=0,
    VLOOKUP($A540,ChapterTable!$1:$1048576,MATCH("최종"&amp;SUBSTITUTE(SUBSTITUTE(E$1,"standard",""),"|Float",""),ChapterTable!$1:$1,0),0),
  IF($B540=1,
    IF($L540=FALSE,
      VLOOKUP($A540,ChapterTable!$1:$1048576,MATCH("최종"&amp;SUBSTITUTE(SUBSTITUTE(E$1,"standard",""),"|Float",""),ChapterTable!$1:$1,0),0),
      VLOOKUP($A540-ChapterTable!$Q$11,ChapterTable!$1:$1048576,MATCH("최종"&amp;SUBSTITUTE(SUBSTITUTE(E$1,"standard",""),"|Float",""),ChapterTable!$1:$1,0),0)*ChapterTable!$Q$14
    ),
  OFFSET(E540,-$B540+IF($L540,1,0),0)*
    (VLOOKUP(SUBSTITUTE(SUBSTITUTE(E$1,"standard",""),"|Float","")&amp;"인게임누적곱배수",ChapterTable!$S:$T,2,0)^C540
    +VLOOKUP(SUBSTITUTE(SUBSTITUTE(E$1,"standard",""),"|Float","")&amp;"인게임누적합배수",ChapterTable!$S:$T,2,0)*C540)
  )
  )
  )
)</f>
        <v>24911.296875</v>
      </c>
      <c r="F540" s="1">
        <f ca="1">IF(AND($A540=0,$B540=1),
    VLOOKUP(1,ChapterTable!$1:$1048576,MATCH("최종"&amp;SUBSTITUTE(SUBSTITUTE(F$1,"standard",""),"|Float",""),ChapterTable!$1:$1,0),0)*ChapterTable!$Q$17,
  IF(AND($A540=0,$B540=0),
    F541,
  IF($B540=0,
    VLOOKUP($A540,ChapterTable!$1:$1048576,MATCH("최종"&amp;SUBSTITUTE(SUBSTITUTE(F$1,"standard",""),"|Float",""),ChapterTable!$1:$1,0),0),
  IF($B540=1,
    IF($L540=FALSE,
      VLOOKUP($A540,ChapterTable!$1:$1048576,MATCH("최종"&amp;SUBSTITUTE(SUBSTITUTE(F$1,"standard",""),"|Float",""),ChapterTable!$1:$1,0),0),
      VLOOKUP($A540-ChapterTable!$Q$11,ChapterTable!$1:$1048576,MATCH("최종"&amp;SUBSTITUTE(SUBSTITUTE(F$1,"standard",""),"|Float",""),ChapterTable!$1:$1,0),0)*ChapterTable!$Q$14
    ),
  OFFSET(F540,-$B540+IF($L540,1,0),0)*
    (VLOOKUP(SUBSTITUTE(SUBSTITUTE(F$1,"standard",""),"|Float","")&amp;"인게임누적곱배수",ChapterTable!$S:$T,2,0)^D540
    +VLOOKUP(SUBSTITUTE(SUBSTITUTE(F$1,"standard",""),"|Float","")&amp;"인게임누적합배수",ChapterTable!$S:$T,2,0)*D540)
  )
  )
  )
)</f>
        <v>10379.70703125</v>
      </c>
      <c r="G540" t="s">
        <v>76</v>
      </c>
      <c r="J540" t="str">
        <f>IF(ISBLANK(I540),"",
IFERROR(VLOOKUP(I540,[1]StringTable!$1:$1048576,MATCH([1]StringTable!$B$1,[1]StringTable!$1:$1,0),0),
IFERROR(VLOOKUP(I540,[1]InApkStringTable!$1:$1048576,MATCH([1]InApkStringTable!$B$1,[1]InApkStringTable!$1:$1,0),0),
"스트링없음")))</f>
        <v/>
      </c>
      <c r="L540" t="b">
        <v>0</v>
      </c>
      <c r="M540" t="s">
        <v>24</v>
      </c>
      <c r="N540" t="str">
        <f>IF(ISBLANK(M540),"",IF(ISERROR(VLOOKUP(M540,MapTable!$A:$A,1,0)),"맵없음",""))</f>
        <v/>
      </c>
      <c r="O540">
        <f t="shared" si="33"/>
        <v>5</v>
      </c>
      <c r="Q540">
        <f t="shared" si="34"/>
        <v>5</v>
      </c>
      <c r="R540" t="b">
        <f t="shared" ca="1" si="35"/>
        <v>0</v>
      </c>
      <c r="T540" t="b">
        <f t="shared" ca="1" si="36"/>
        <v>0</v>
      </c>
      <c r="V540" t="str">
        <f>IF(ISBLANK(U540),"",IF(ISERROR(VLOOKUP(U540,MapTable!$A:$A,1,0)),"맵없음",""))</f>
        <v/>
      </c>
      <c r="X540" t="str">
        <f>IF(ISBLANK(W540),"",
IF(ISERROR(FIND(",",W540)),
  IF(ISERROR(VLOOKUP(W540,MapTable!$A:$A,1,0)),"맵없음",
  ""),
IF(ISERROR(FIND(",",W540,FIND(",",W540)+1)),
  IF(OR(ISERROR(VLOOKUP(LEFT(W540,FIND(",",W540)-1),MapTable!$A:$A,1,0)),ISERROR(VLOOKUP(TRIM(MID(W540,FIND(",",W540)+1,999)),MapTable!$A:$A,1,0))),"맵없음",
  ""),
IF(ISERROR(FIND(",",W540,FIND(",",W540,FIND(",",W540)+1)+1)),
  IF(OR(ISERROR(VLOOKUP(LEFT(W540,FIND(",",W540)-1),MapTable!$A:$A,1,0)),ISERROR(VLOOKUP(TRIM(MID(W540,FIND(",",W540)+1,FIND(",",W540,FIND(",",W540)+1)-FIND(",",W540)-1)),MapTable!$A:$A,1,0)),ISERROR(VLOOKUP(TRIM(MID(W540,FIND(",",W540,FIND(",",W540)+1)+1,999)),MapTable!$A:$A,1,0))),"맵없음",
  ""),
IF(ISERROR(FIND(",",W540,FIND(",",W540,FIND(",",W540,FIND(",",W540)+1)+1)+1)),
  IF(OR(ISERROR(VLOOKUP(LEFT(W540,FIND(",",W540)-1),MapTable!$A:$A,1,0)),ISERROR(VLOOKUP(TRIM(MID(W540,FIND(",",W540)+1,FIND(",",W540,FIND(",",W540)+1)-FIND(",",W540)-1)),MapTable!$A:$A,1,0)),ISERROR(VLOOKUP(TRIM(MID(W540,FIND(",",W540,FIND(",",W540)+1)+1,FIND(",",W540,FIND(",",W540,FIND(",",W540)+1)+1)-FIND(",",W540,FIND(",",W540)+1)-1)),MapTable!$A:$A,1,0)),ISERROR(VLOOKUP(TRIM(MID(W540,FIND(",",W540,FIND(",",W540,FIND(",",W540)+1)+1)+1,999)),MapTable!$A:$A,1,0))),"맵없음",
  ""),
)))))</f>
        <v/>
      </c>
      <c r="AC540" t="str">
        <f>IF(ISBLANK(AB540),"",IF(ISERROR(VLOOKUP(AB540,[3]DropTable!$A:$A,1,0)),"드랍없음",""))</f>
        <v/>
      </c>
      <c r="AE540" t="str">
        <f>IF(ISBLANK(AD540),"",IF(ISERROR(VLOOKUP(AD540,[3]DropTable!$A:$A,1,0)),"드랍없음",""))</f>
        <v/>
      </c>
      <c r="AG540">
        <v>9.8000000000000007</v>
      </c>
      <c r="AH540">
        <v>1</v>
      </c>
    </row>
    <row r="541" spans="1:34" x14ac:dyDescent="0.3">
      <c r="A541">
        <v>11</v>
      </c>
      <c r="B541">
        <v>42</v>
      </c>
      <c r="C541">
        <f>IF(OR($L541=TRUE,$A541=0,MOD($A541,ChapterTable!$S$20)&lt;&gt;0),
MAX(0,INT(($B541+ChapterTable!$Q$26+VLOOKUP(SUBSTITUTE(C$1,"성장단계","")&amp;"단계오프셋",ChapterTable!$S:$T,2,0))/ChapterTable!$Q$23)),
MAX(0,INT(($B541+ChapterTable!$S$26+VLOOKUP(SUBSTITUTE(C$1,"성장단계","")&amp;"보스단계오프셋",ChapterTable!$S:$T,2,0))/ChapterTable!$S$23)))</f>
        <v>4</v>
      </c>
      <c r="D541">
        <f>IF(OR($L541=TRUE,$A541=0,MOD($A541,ChapterTable!$S$20)&lt;&gt;0),
MAX(0,INT(($B541+ChapterTable!$Q$26+VLOOKUP(SUBSTITUTE(D$1,"성장단계","")&amp;"단계오프셋",ChapterTable!$S:$T,2,0))/ChapterTable!$Q$23)),
MAX(0,INT(($B541+ChapterTable!$S$26+VLOOKUP(SUBSTITUTE(D$1,"성장단계","")&amp;"보스단계오프셋",ChapterTable!$S:$T,2,0))/ChapterTable!$S$23)))</f>
        <v>4</v>
      </c>
      <c r="E541" s="1">
        <f ca="1">IF(AND($A541=0,$B541=1),
    VLOOKUP(1,ChapterTable!$1:$1048576,MATCH("최종"&amp;SUBSTITUTE(SUBSTITUTE(E$1,"standard",""),"|Float",""),ChapterTable!$1:$1,0),0)*ChapterTable!$Q$17,
  IF(AND($A541=0,$B541=0),
    E542,
  IF($B541=0,
    VLOOKUP($A541,ChapterTable!$1:$1048576,MATCH("최종"&amp;SUBSTITUTE(SUBSTITUTE(E$1,"standard",""),"|Float",""),ChapterTable!$1:$1,0),0),
  IF($B541=1,
    IF($L541=FALSE,
      VLOOKUP($A541,ChapterTable!$1:$1048576,MATCH("최종"&amp;SUBSTITUTE(SUBSTITUTE(E$1,"standard",""),"|Float",""),ChapterTable!$1:$1,0),0),
      VLOOKUP($A541-ChapterTable!$Q$11,ChapterTable!$1:$1048576,MATCH("최종"&amp;SUBSTITUTE(SUBSTITUTE(E$1,"standard",""),"|Float",""),ChapterTable!$1:$1,0),0)*ChapterTable!$Q$14
    ),
  OFFSET(E541,-$B541+IF($L541,1,0),0)*
    (VLOOKUP(SUBSTITUTE(SUBSTITUTE(E$1,"standard",""),"|Float","")&amp;"인게임누적곱배수",ChapterTable!$S:$T,2,0)^C541
    +VLOOKUP(SUBSTITUTE(SUBSTITUTE(E$1,"standard",""),"|Float","")&amp;"인게임누적합배수",ChapterTable!$S:$T,2,0)*C541)
  )
  )
  )
)</f>
        <v>24911.296875</v>
      </c>
      <c r="F541" s="1">
        <f ca="1">IF(AND($A541=0,$B541=1),
    VLOOKUP(1,ChapterTable!$1:$1048576,MATCH("최종"&amp;SUBSTITUTE(SUBSTITUTE(F$1,"standard",""),"|Float",""),ChapterTable!$1:$1,0),0)*ChapterTable!$Q$17,
  IF(AND($A541=0,$B541=0),
    F542,
  IF($B541=0,
    VLOOKUP($A541,ChapterTable!$1:$1048576,MATCH("최종"&amp;SUBSTITUTE(SUBSTITUTE(F$1,"standard",""),"|Float",""),ChapterTable!$1:$1,0),0),
  IF($B541=1,
    IF($L541=FALSE,
      VLOOKUP($A541,ChapterTable!$1:$1048576,MATCH("최종"&amp;SUBSTITUTE(SUBSTITUTE(F$1,"standard",""),"|Float",""),ChapterTable!$1:$1,0),0),
      VLOOKUP($A541-ChapterTable!$Q$11,ChapterTable!$1:$1048576,MATCH("최종"&amp;SUBSTITUTE(SUBSTITUTE(F$1,"standard",""),"|Float",""),ChapterTable!$1:$1,0),0)*ChapterTable!$Q$14
    ),
  OFFSET(F541,-$B541+IF($L541,1,0),0)*
    (VLOOKUP(SUBSTITUTE(SUBSTITUTE(F$1,"standard",""),"|Float","")&amp;"인게임누적곱배수",ChapterTable!$S:$T,2,0)^D541
    +VLOOKUP(SUBSTITUTE(SUBSTITUTE(F$1,"standard",""),"|Float","")&amp;"인게임누적합배수",ChapterTable!$S:$T,2,0)*D541)
  )
  )
  )
)</f>
        <v>10379.70703125</v>
      </c>
      <c r="G541" t="s">
        <v>76</v>
      </c>
      <c r="J541" t="str">
        <f>IF(ISBLANK(I541),"",
IFERROR(VLOOKUP(I541,[1]StringTable!$1:$1048576,MATCH([1]StringTable!$B$1,[1]StringTable!$1:$1,0),0),
IFERROR(VLOOKUP(I541,[1]InApkStringTable!$1:$1048576,MATCH([1]InApkStringTable!$B$1,[1]InApkStringTable!$1:$1,0),0),
"스트링없음")))</f>
        <v/>
      </c>
      <c r="L541" t="b">
        <v>0</v>
      </c>
      <c r="M541" t="s">
        <v>24</v>
      </c>
      <c r="N541" t="str">
        <f>IF(ISBLANK(M541),"",IF(ISERROR(VLOOKUP(M541,MapTable!$A:$A,1,0)),"맵없음",""))</f>
        <v/>
      </c>
      <c r="O541">
        <f t="shared" si="33"/>
        <v>5</v>
      </c>
      <c r="Q541">
        <f t="shared" si="34"/>
        <v>5</v>
      </c>
      <c r="R541" t="b">
        <f t="shared" ca="1" si="35"/>
        <v>0</v>
      </c>
      <c r="T541" t="b">
        <f t="shared" ca="1" si="36"/>
        <v>0</v>
      </c>
      <c r="V541" t="str">
        <f>IF(ISBLANK(U541),"",IF(ISERROR(VLOOKUP(U541,MapTable!$A:$A,1,0)),"맵없음",""))</f>
        <v/>
      </c>
      <c r="X541" t="str">
        <f>IF(ISBLANK(W541),"",
IF(ISERROR(FIND(",",W541)),
  IF(ISERROR(VLOOKUP(W541,MapTable!$A:$A,1,0)),"맵없음",
  ""),
IF(ISERROR(FIND(",",W541,FIND(",",W541)+1)),
  IF(OR(ISERROR(VLOOKUP(LEFT(W541,FIND(",",W541)-1),MapTable!$A:$A,1,0)),ISERROR(VLOOKUP(TRIM(MID(W541,FIND(",",W541)+1,999)),MapTable!$A:$A,1,0))),"맵없음",
  ""),
IF(ISERROR(FIND(",",W541,FIND(",",W541,FIND(",",W541)+1)+1)),
  IF(OR(ISERROR(VLOOKUP(LEFT(W541,FIND(",",W541)-1),MapTable!$A:$A,1,0)),ISERROR(VLOOKUP(TRIM(MID(W541,FIND(",",W541)+1,FIND(",",W541,FIND(",",W541)+1)-FIND(",",W541)-1)),MapTable!$A:$A,1,0)),ISERROR(VLOOKUP(TRIM(MID(W541,FIND(",",W541,FIND(",",W541)+1)+1,999)),MapTable!$A:$A,1,0))),"맵없음",
  ""),
IF(ISERROR(FIND(",",W541,FIND(",",W541,FIND(",",W541,FIND(",",W541)+1)+1)+1)),
  IF(OR(ISERROR(VLOOKUP(LEFT(W541,FIND(",",W541)-1),MapTable!$A:$A,1,0)),ISERROR(VLOOKUP(TRIM(MID(W541,FIND(",",W541)+1,FIND(",",W541,FIND(",",W541)+1)-FIND(",",W541)-1)),MapTable!$A:$A,1,0)),ISERROR(VLOOKUP(TRIM(MID(W541,FIND(",",W541,FIND(",",W541)+1)+1,FIND(",",W541,FIND(",",W541,FIND(",",W541)+1)+1)-FIND(",",W541,FIND(",",W541)+1)-1)),MapTable!$A:$A,1,0)),ISERROR(VLOOKUP(TRIM(MID(W541,FIND(",",W541,FIND(",",W541,FIND(",",W541)+1)+1)+1,999)),MapTable!$A:$A,1,0))),"맵없음",
  ""),
)))))</f>
        <v/>
      </c>
      <c r="AC541" t="str">
        <f>IF(ISBLANK(AB541),"",IF(ISERROR(VLOOKUP(AB541,[3]DropTable!$A:$A,1,0)),"드랍없음",""))</f>
        <v/>
      </c>
      <c r="AE541" t="str">
        <f>IF(ISBLANK(AD541),"",IF(ISERROR(VLOOKUP(AD541,[3]DropTable!$A:$A,1,0)),"드랍없음",""))</f>
        <v/>
      </c>
      <c r="AG541">
        <v>9.8000000000000007</v>
      </c>
      <c r="AH541">
        <v>1</v>
      </c>
    </row>
    <row r="542" spans="1:34" x14ac:dyDescent="0.3">
      <c r="A542">
        <v>11</v>
      </c>
      <c r="B542">
        <v>43</v>
      </c>
      <c r="C542">
        <f>IF(OR($L542=TRUE,$A542=0,MOD($A542,ChapterTable!$S$20)&lt;&gt;0),
MAX(0,INT(($B542+ChapterTable!$Q$26+VLOOKUP(SUBSTITUTE(C$1,"성장단계","")&amp;"단계오프셋",ChapterTable!$S:$T,2,0))/ChapterTable!$Q$23)),
MAX(0,INT(($B542+ChapterTable!$S$26+VLOOKUP(SUBSTITUTE(C$1,"성장단계","")&amp;"보스단계오프셋",ChapterTable!$S:$T,2,0))/ChapterTable!$S$23)))</f>
        <v>4</v>
      </c>
      <c r="D542">
        <f>IF(OR($L542=TRUE,$A542=0,MOD($A542,ChapterTable!$S$20)&lt;&gt;0),
MAX(0,INT(($B542+ChapterTable!$Q$26+VLOOKUP(SUBSTITUTE(D$1,"성장단계","")&amp;"단계오프셋",ChapterTable!$S:$T,2,0))/ChapterTable!$Q$23)),
MAX(0,INT(($B542+ChapterTable!$S$26+VLOOKUP(SUBSTITUTE(D$1,"성장단계","")&amp;"보스단계오프셋",ChapterTable!$S:$T,2,0))/ChapterTable!$S$23)))</f>
        <v>4</v>
      </c>
      <c r="E542" s="1">
        <f ca="1">IF(AND($A542=0,$B542=1),
    VLOOKUP(1,ChapterTable!$1:$1048576,MATCH("최종"&amp;SUBSTITUTE(SUBSTITUTE(E$1,"standard",""),"|Float",""),ChapterTable!$1:$1,0),0)*ChapterTable!$Q$17,
  IF(AND($A542=0,$B542=0),
    E543,
  IF($B542=0,
    VLOOKUP($A542,ChapterTable!$1:$1048576,MATCH("최종"&amp;SUBSTITUTE(SUBSTITUTE(E$1,"standard",""),"|Float",""),ChapterTable!$1:$1,0),0),
  IF($B542=1,
    IF($L542=FALSE,
      VLOOKUP($A542,ChapterTable!$1:$1048576,MATCH("최종"&amp;SUBSTITUTE(SUBSTITUTE(E$1,"standard",""),"|Float",""),ChapterTable!$1:$1,0),0),
      VLOOKUP($A542-ChapterTable!$Q$11,ChapterTable!$1:$1048576,MATCH("최종"&amp;SUBSTITUTE(SUBSTITUTE(E$1,"standard",""),"|Float",""),ChapterTable!$1:$1,0),0)*ChapterTable!$Q$14
    ),
  OFFSET(E542,-$B542+IF($L542,1,0),0)*
    (VLOOKUP(SUBSTITUTE(SUBSTITUTE(E$1,"standard",""),"|Float","")&amp;"인게임누적곱배수",ChapterTable!$S:$T,2,0)^C542
    +VLOOKUP(SUBSTITUTE(SUBSTITUTE(E$1,"standard",""),"|Float","")&amp;"인게임누적합배수",ChapterTable!$S:$T,2,0)*C542)
  )
  )
  )
)</f>
        <v>24911.296875</v>
      </c>
      <c r="F542" s="1">
        <f ca="1">IF(AND($A542=0,$B542=1),
    VLOOKUP(1,ChapterTable!$1:$1048576,MATCH("최종"&amp;SUBSTITUTE(SUBSTITUTE(F$1,"standard",""),"|Float",""),ChapterTable!$1:$1,0),0)*ChapterTable!$Q$17,
  IF(AND($A542=0,$B542=0),
    F543,
  IF($B542=0,
    VLOOKUP($A542,ChapterTable!$1:$1048576,MATCH("최종"&amp;SUBSTITUTE(SUBSTITUTE(F$1,"standard",""),"|Float",""),ChapterTable!$1:$1,0),0),
  IF($B542=1,
    IF($L542=FALSE,
      VLOOKUP($A542,ChapterTable!$1:$1048576,MATCH("최종"&amp;SUBSTITUTE(SUBSTITUTE(F$1,"standard",""),"|Float",""),ChapterTable!$1:$1,0),0),
      VLOOKUP($A542-ChapterTable!$Q$11,ChapterTable!$1:$1048576,MATCH("최종"&amp;SUBSTITUTE(SUBSTITUTE(F$1,"standard",""),"|Float",""),ChapterTable!$1:$1,0),0)*ChapterTable!$Q$14
    ),
  OFFSET(F542,-$B542+IF($L542,1,0),0)*
    (VLOOKUP(SUBSTITUTE(SUBSTITUTE(F$1,"standard",""),"|Float","")&amp;"인게임누적곱배수",ChapterTable!$S:$T,2,0)^D542
    +VLOOKUP(SUBSTITUTE(SUBSTITUTE(F$1,"standard",""),"|Float","")&amp;"인게임누적합배수",ChapterTable!$S:$T,2,0)*D542)
  )
  )
  )
)</f>
        <v>10379.70703125</v>
      </c>
      <c r="G542" t="s">
        <v>76</v>
      </c>
      <c r="J542" t="str">
        <f>IF(ISBLANK(I542),"",
IFERROR(VLOOKUP(I542,[1]StringTable!$1:$1048576,MATCH([1]StringTable!$B$1,[1]StringTable!$1:$1,0),0),
IFERROR(VLOOKUP(I542,[1]InApkStringTable!$1:$1048576,MATCH([1]InApkStringTable!$B$1,[1]InApkStringTable!$1:$1,0),0),
"스트링없음")))</f>
        <v/>
      </c>
      <c r="L542" t="b">
        <v>0</v>
      </c>
      <c r="M542" t="s">
        <v>24</v>
      </c>
      <c r="N542" t="str">
        <f>IF(ISBLANK(M542),"",IF(ISERROR(VLOOKUP(M542,MapTable!$A:$A,1,0)),"맵없음",""))</f>
        <v/>
      </c>
      <c r="O542">
        <f t="shared" si="33"/>
        <v>5</v>
      </c>
      <c r="Q542">
        <f t="shared" si="34"/>
        <v>5</v>
      </c>
      <c r="R542" t="b">
        <f t="shared" ca="1" si="35"/>
        <v>0</v>
      </c>
      <c r="T542" t="b">
        <f t="shared" ca="1" si="36"/>
        <v>0</v>
      </c>
      <c r="V542" t="str">
        <f>IF(ISBLANK(U542),"",IF(ISERROR(VLOOKUP(U542,MapTable!$A:$A,1,0)),"맵없음",""))</f>
        <v/>
      </c>
      <c r="X542" t="str">
        <f>IF(ISBLANK(W542),"",
IF(ISERROR(FIND(",",W542)),
  IF(ISERROR(VLOOKUP(W542,MapTable!$A:$A,1,0)),"맵없음",
  ""),
IF(ISERROR(FIND(",",W542,FIND(",",W542)+1)),
  IF(OR(ISERROR(VLOOKUP(LEFT(W542,FIND(",",W542)-1),MapTable!$A:$A,1,0)),ISERROR(VLOOKUP(TRIM(MID(W542,FIND(",",W542)+1,999)),MapTable!$A:$A,1,0))),"맵없음",
  ""),
IF(ISERROR(FIND(",",W542,FIND(",",W542,FIND(",",W542)+1)+1)),
  IF(OR(ISERROR(VLOOKUP(LEFT(W542,FIND(",",W542)-1),MapTable!$A:$A,1,0)),ISERROR(VLOOKUP(TRIM(MID(W542,FIND(",",W542)+1,FIND(",",W542,FIND(",",W542)+1)-FIND(",",W542)-1)),MapTable!$A:$A,1,0)),ISERROR(VLOOKUP(TRIM(MID(W542,FIND(",",W542,FIND(",",W542)+1)+1,999)),MapTable!$A:$A,1,0))),"맵없음",
  ""),
IF(ISERROR(FIND(",",W542,FIND(",",W542,FIND(",",W542,FIND(",",W542)+1)+1)+1)),
  IF(OR(ISERROR(VLOOKUP(LEFT(W542,FIND(",",W542)-1),MapTable!$A:$A,1,0)),ISERROR(VLOOKUP(TRIM(MID(W542,FIND(",",W542)+1,FIND(",",W542,FIND(",",W542)+1)-FIND(",",W542)-1)),MapTable!$A:$A,1,0)),ISERROR(VLOOKUP(TRIM(MID(W542,FIND(",",W542,FIND(",",W542)+1)+1,FIND(",",W542,FIND(",",W542,FIND(",",W542)+1)+1)-FIND(",",W542,FIND(",",W542)+1)-1)),MapTable!$A:$A,1,0)),ISERROR(VLOOKUP(TRIM(MID(W542,FIND(",",W542,FIND(",",W542,FIND(",",W542)+1)+1)+1,999)),MapTable!$A:$A,1,0))),"맵없음",
  ""),
)))))</f>
        <v/>
      </c>
      <c r="AC542" t="str">
        <f>IF(ISBLANK(AB542),"",IF(ISERROR(VLOOKUP(AB542,[3]DropTable!$A:$A,1,0)),"드랍없음",""))</f>
        <v/>
      </c>
      <c r="AE542" t="str">
        <f>IF(ISBLANK(AD542),"",IF(ISERROR(VLOOKUP(AD542,[3]DropTable!$A:$A,1,0)),"드랍없음",""))</f>
        <v/>
      </c>
      <c r="AG542">
        <v>9.8000000000000007</v>
      </c>
      <c r="AH542">
        <v>1</v>
      </c>
    </row>
    <row r="543" spans="1:34" x14ac:dyDescent="0.3">
      <c r="A543">
        <v>11</v>
      </c>
      <c r="B543">
        <v>44</v>
      </c>
      <c r="C543">
        <f>IF(OR($L543=TRUE,$A543=0,MOD($A543,ChapterTable!$S$20)&lt;&gt;0),
MAX(0,INT(($B543+ChapterTable!$Q$26+VLOOKUP(SUBSTITUTE(C$1,"성장단계","")&amp;"단계오프셋",ChapterTable!$S:$T,2,0))/ChapterTable!$Q$23)),
MAX(0,INT(($B543+ChapterTable!$S$26+VLOOKUP(SUBSTITUTE(C$1,"성장단계","")&amp;"보스단계오프셋",ChapterTable!$S:$T,2,0))/ChapterTable!$S$23)))</f>
        <v>4</v>
      </c>
      <c r="D543">
        <f>IF(OR($L543=TRUE,$A543=0,MOD($A543,ChapterTable!$S$20)&lt;&gt;0),
MAX(0,INT(($B543+ChapterTable!$Q$26+VLOOKUP(SUBSTITUTE(D$1,"성장단계","")&amp;"단계오프셋",ChapterTable!$S:$T,2,0))/ChapterTable!$Q$23)),
MAX(0,INT(($B543+ChapterTable!$S$26+VLOOKUP(SUBSTITUTE(D$1,"성장단계","")&amp;"보스단계오프셋",ChapterTable!$S:$T,2,0))/ChapterTable!$S$23)))</f>
        <v>4</v>
      </c>
      <c r="E543" s="1">
        <f ca="1">IF(AND($A543=0,$B543=1),
    VLOOKUP(1,ChapterTable!$1:$1048576,MATCH("최종"&amp;SUBSTITUTE(SUBSTITUTE(E$1,"standard",""),"|Float",""),ChapterTable!$1:$1,0),0)*ChapterTable!$Q$17,
  IF(AND($A543=0,$B543=0),
    E544,
  IF($B543=0,
    VLOOKUP($A543,ChapterTable!$1:$1048576,MATCH("최종"&amp;SUBSTITUTE(SUBSTITUTE(E$1,"standard",""),"|Float",""),ChapterTable!$1:$1,0),0),
  IF($B543=1,
    IF($L543=FALSE,
      VLOOKUP($A543,ChapterTable!$1:$1048576,MATCH("최종"&amp;SUBSTITUTE(SUBSTITUTE(E$1,"standard",""),"|Float",""),ChapterTable!$1:$1,0),0),
      VLOOKUP($A543-ChapterTable!$Q$11,ChapterTable!$1:$1048576,MATCH("최종"&amp;SUBSTITUTE(SUBSTITUTE(E$1,"standard",""),"|Float",""),ChapterTable!$1:$1,0),0)*ChapterTable!$Q$14
    ),
  OFFSET(E543,-$B543+IF($L543,1,0),0)*
    (VLOOKUP(SUBSTITUTE(SUBSTITUTE(E$1,"standard",""),"|Float","")&amp;"인게임누적곱배수",ChapterTable!$S:$T,2,0)^C543
    +VLOOKUP(SUBSTITUTE(SUBSTITUTE(E$1,"standard",""),"|Float","")&amp;"인게임누적합배수",ChapterTable!$S:$T,2,0)*C543)
  )
  )
  )
)</f>
        <v>24911.296875</v>
      </c>
      <c r="F543" s="1">
        <f ca="1">IF(AND($A543=0,$B543=1),
    VLOOKUP(1,ChapterTable!$1:$1048576,MATCH("최종"&amp;SUBSTITUTE(SUBSTITUTE(F$1,"standard",""),"|Float",""),ChapterTable!$1:$1,0),0)*ChapterTable!$Q$17,
  IF(AND($A543=0,$B543=0),
    F544,
  IF($B543=0,
    VLOOKUP($A543,ChapterTable!$1:$1048576,MATCH("최종"&amp;SUBSTITUTE(SUBSTITUTE(F$1,"standard",""),"|Float",""),ChapterTable!$1:$1,0),0),
  IF($B543=1,
    IF($L543=FALSE,
      VLOOKUP($A543,ChapterTable!$1:$1048576,MATCH("최종"&amp;SUBSTITUTE(SUBSTITUTE(F$1,"standard",""),"|Float",""),ChapterTable!$1:$1,0),0),
      VLOOKUP($A543-ChapterTable!$Q$11,ChapterTable!$1:$1048576,MATCH("최종"&amp;SUBSTITUTE(SUBSTITUTE(F$1,"standard",""),"|Float",""),ChapterTable!$1:$1,0),0)*ChapterTable!$Q$14
    ),
  OFFSET(F543,-$B543+IF($L543,1,0),0)*
    (VLOOKUP(SUBSTITUTE(SUBSTITUTE(F$1,"standard",""),"|Float","")&amp;"인게임누적곱배수",ChapterTable!$S:$T,2,0)^D543
    +VLOOKUP(SUBSTITUTE(SUBSTITUTE(F$1,"standard",""),"|Float","")&amp;"인게임누적합배수",ChapterTable!$S:$T,2,0)*D543)
  )
  )
  )
)</f>
        <v>10379.70703125</v>
      </c>
      <c r="G543" t="s">
        <v>76</v>
      </c>
      <c r="J543" t="str">
        <f>IF(ISBLANK(I543),"",
IFERROR(VLOOKUP(I543,[1]StringTable!$1:$1048576,MATCH([1]StringTable!$B$1,[1]StringTable!$1:$1,0),0),
IFERROR(VLOOKUP(I543,[1]InApkStringTable!$1:$1048576,MATCH([1]InApkStringTable!$B$1,[1]InApkStringTable!$1:$1,0),0),
"스트링없음")))</f>
        <v/>
      </c>
      <c r="L543" t="b">
        <v>0</v>
      </c>
      <c r="M543" t="s">
        <v>24</v>
      </c>
      <c r="N543" t="str">
        <f>IF(ISBLANK(M543),"",IF(ISERROR(VLOOKUP(M543,MapTable!$A:$A,1,0)),"맵없음",""))</f>
        <v/>
      </c>
      <c r="O543">
        <f t="shared" si="33"/>
        <v>5</v>
      </c>
      <c r="Q543">
        <f t="shared" si="34"/>
        <v>5</v>
      </c>
      <c r="R543" t="b">
        <f t="shared" ca="1" si="35"/>
        <v>0</v>
      </c>
      <c r="T543" t="b">
        <f t="shared" ca="1" si="36"/>
        <v>0</v>
      </c>
      <c r="V543" t="str">
        <f>IF(ISBLANK(U543),"",IF(ISERROR(VLOOKUP(U543,MapTable!$A:$A,1,0)),"맵없음",""))</f>
        <v/>
      </c>
      <c r="X543" t="str">
        <f>IF(ISBLANK(W543),"",
IF(ISERROR(FIND(",",W543)),
  IF(ISERROR(VLOOKUP(W543,MapTable!$A:$A,1,0)),"맵없음",
  ""),
IF(ISERROR(FIND(",",W543,FIND(",",W543)+1)),
  IF(OR(ISERROR(VLOOKUP(LEFT(W543,FIND(",",W543)-1),MapTable!$A:$A,1,0)),ISERROR(VLOOKUP(TRIM(MID(W543,FIND(",",W543)+1,999)),MapTable!$A:$A,1,0))),"맵없음",
  ""),
IF(ISERROR(FIND(",",W543,FIND(",",W543,FIND(",",W543)+1)+1)),
  IF(OR(ISERROR(VLOOKUP(LEFT(W543,FIND(",",W543)-1),MapTable!$A:$A,1,0)),ISERROR(VLOOKUP(TRIM(MID(W543,FIND(",",W543)+1,FIND(",",W543,FIND(",",W543)+1)-FIND(",",W543)-1)),MapTable!$A:$A,1,0)),ISERROR(VLOOKUP(TRIM(MID(W543,FIND(",",W543,FIND(",",W543)+1)+1,999)),MapTable!$A:$A,1,0))),"맵없음",
  ""),
IF(ISERROR(FIND(",",W543,FIND(",",W543,FIND(",",W543,FIND(",",W543)+1)+1)+1)),
  IF(OR(ISERROR(VLOOKUP(LEFT(W543,FIND(",",W543)-1),MapTable!$A:$A,1,0)),ISERROR(VLOOKUP(TRIM(MID(W543,FIND(",",W543)+1,FIND(",",W543,FIND(",",W543)+1)-FIND(",",W543)-1)),MapTable!$A:$A,1,0)),ISERROR(VLOOKUP(TRIM(MID(W543,FIND(",",W543,FIND(",",W543)+1)+1,FIND(",",W543,FIND(",",W543,FIND(",",W543)+1)+1)-FIND(",",W543,FIND(",",W543)+1)-1)),MapTable!$A:$A,1,0)),ISERROR(VLOOKUP(TRIM(MID(W543,FIND(",",W543,FIND(",",W543,FIND(",",W543)+1)+1)+1,999)),MapTable!$A:$A,1,0))),"맵없음",
  ""),
)))))</f>
        <v/>
      </c>
      <c r="AC543" t="str">
        <f>IF(ISBLANK(AB543),"",IF(ISERROR(VLOOKUP(AB543,[3]DropTable!$A:$A,1,0)),"드랍없음",""))</f>
        <v/>
      </c>
      <c r="AE543" t="str">
        <f>IF(ISBLANK(AD543),"",IF(ISERROR(VLOOKUP(AD543,[3]DropTable!$A:$A,1,0)),"드랍없음",""))</f>
        <v/>
      </c>
      <c r="AG543">
        <v>9.8000000000000007</v>
      </c>
      <c r="AH543">
        <v>1</v>
      </c>
    </row>
    <row r="544" spans="1:34" x14ac:dyDescent="0.3">
      <c r="A544">
        <v>11</v>
      </c>
      <c r="B544">
        <v>45</v>
      </c>
      <c r="C544">
        <f>IF(OR($L544=TRUE,$A544=0,MOD($A544,ChapterTable!$S$20)&lt;&gt;0),
MAX(0,INT(($B544+ChapterTable!$Q$26+VLOOKUP(SUBSTITUTE(C$1,"성장단계","")&amp;"단계오프셋",ChapterTable!$S:$T,2,0))/ChapterTable!$Q$23)),
MAX(0,INT(($B544+ChapterTable!$S$26+VLOOKUP(SUBSTITUTE(C$1,"성장단계","")&amp;"보스단계오프셋",ChapterTable!$S:$T,2,0))/ChapterTable!$S$23)))</f>
        <v>4</v>
      </c>
      <c r="D544">
        <f>IF(OR($L544=TRUE,$A544=0,MOD($A544,ChapterTable!$S$20)&lt;&gt;0),
MAX(0,INT(($B544+ChapterTable!$Q$26+VLOOKUP(SUBSTITUTE(D$1,"성장단계","")&amp;"단계오프셋",ChapterTable!$S:$T,2,0))/ChapterTable!$Q$23)),
MAX(0,INT(($B544+ChapterTable!$S$26+VLOOKUP(SUBSTITUTE(D$1,"성장단계","")&amp;"보스단계오프셋",ChapterTable!$S:$T,2,0))/ChapterTable!$S$23)))</f>
        <v>4</v>
      </c>
      <c r="E544" s="1">
        <f ca="1">IF(AND($A544=0,$B544=1),
    VLOOKUP(1,ChapterTable!$1:$1048576,MATCH("최종"&amp;SUBSTITUTE(SUBSTITUTE(E$1,"standard",""),"|Float",""),ChapterTable!$1:$1,0),0)*ChapterTable!$Q$17,
  IF(AND($A544=0,$B544=0),
    E545,
  IF($B544=0,
    VLOOKUP($A544,ChapterTable!$1:$1048576,MATCH("최종"&amp;SUBSTITUTE(SUBSTITUTE(E$1,"standard",""),"|Float",""),ChapterTable!$1:$1,0),0),
  IF($B544=1,
    IF($L544=FALSE,
      VLOOKUP($A544,ChapterTable!$1:$1048576,MATCH("최종"&amp;SUBSTITUTE(SUBSTITUTE(E$1,"standard",""),"|Float",""),ChapterTable!$1:$1,0),0),
      VLOOKUP($A544-ChapterTable!$Q$11,ChapterTable!$1:$1048576,MATCH("최종"&amp;SUBSTITUTE(SUBSTITUTE(E$1,"standard",""),"|Float",""),ChapterTable!$1:$1,0),0)*ChapterTable!$Q$14
    ),
  OFFSET(E544,-$B544+IF($L544,1,0),0)*
    (VLOOKUP(SUBSTITUTE(SUBSTITUTE(E$1,"standard",""),"|Float","")&amp;"인게임누적곱배수",ChapterTable!$S:$T,2,0)^C544
    +VLOOKUP(SUBSTITUTE(SUBSTITUTE(E$1,"standard",""),"|Float","")&amp;"인게임누적합배수",ChapterTable!$S:$T,2,0)*C544)
  )
  )
  )
)</f>
        <v>24911.296875</v>
      </c>
      <c r="F544" s="1">
        <f ca="1">IF(AND($A544=0,$B544=1),
    VLOOKUP(1,ChapterTable!$1:$1048576,MATCH("최종"&amp;SUBSTITUTE(SUBSTITUTE(F$1,"standard",""),"|Float",""),ChapterTable!$1:$1,0),0)*ChapterTable!$Q$17,
  IF(AND($A544=0,$B544=0),
    F545,
  IF($B544=0,
    VLOOKUP($A544,ChapterTable!$1:$1048576,MATCH("최종"&amp;SUBSTITUTE(SUBSTITUTE(F$1,"standard",""),"|Float",""),ChapterTable!$1:$1,0),0),
  IF($B544=1,
    IF($L544=FALSE,
      VLOOKUP($A544,ChapterTable!$1:$1048576,MATCH("최종"&amp;SUBSTITUTE(SUBSTITUTE(F$1,"standard",""),"|Float",""),ChapterTable!$1:$1,0),0),
      VLOOKUP($A544-ChapterTable!$Q$11,ChapterTable!$1:$1048576,MATCH("최종"&amp;SUBSTITUTE(SUBSTITUTE(F$1,"standard",""),"|Float",""),ChapterTable!$1:$1,0),0)*ChapterTable!$Q$14
    ),
  OFFSET(F544,-$B544+IF($L544,1,0),0)*
    (VLOOKUP(SUBSTITUTE(SUBSTITUTE(F$1,"standard",""),"|Float","")&amp;"인게임누적곱배수",ChapterTable!$S:$T,2,0)^D544
    +VLOOKUP(SUBSTITUTE(SUBSTITUTE(F$1,"standard",""),"|Float","")&amp;"인게임누적합배수",ChapterTable!$S:$T,2,0)*D544)
  )
  )
  )
)</f>
        <v>10379.70703125</v>
      </c>
      <c r="G544" t="s">
        <v>76</v>
      </c>
      <c r="J544" t="str">
        <f>IF(ISBLANK(I544),"",
IFERROR(VLOOKUP(I544,[1]StringTable!$1:$1048576,MATCH([1]StringTable!$B$1,[1]StringTable!$1:$1,0),0),
IFERROR(VLOOKUP(I544,[1]InApkStringTable!$1:$1048576,MATCH([1]InApkStringTable!$B$1,[1]InApkStringTable!$1:$1,0),0),
"스트링없음")))</f>
        <v/>
      </c>
      <c r="L544" t="b">
        <v>0</v>
      </c>
      <c r="M544" t="s">
        <v>24</v>
      </c>
      <c r="N544" t="str">
        <f>IF(ISBLANK(M544),"",IF(ISERROR(VLOOKUP(M544,MapTable!$A:$A,1,0)),"맵없음",""))</f>
        <v/>
      </c>
      <c r="O544">
        <f t="shared" si="33"/>
        <v>11</v>
      </c>
      <c r="Q544">
        <f t="shared" si="34"/>
        <v>11</v>
      </c>
      <c r="R544" t="b">
        <f t="shared" ca="1" si="35"/>
        <v>0</v>
      </c>
      <c r="T544" t="b">
        <f t="shared" ca="1" si="36"/>
        <v>0</v>
      </c>
      <c r="V544" t="str">
        <f>IF(ISBLANK(U544),"",IF(ISERROR(VLOOKUP(U544,MapTable!$A:$A,1,0)),"맵없음",""))</f>
        <v/>
      </c>
      <c r="X544" t="str">
        <f>IF(ISBLANK(W544),"",
IF(ISERROR(FIND(",",W544)),
  IF(ISERROR(VLOOKUP(W544,MapTable!$A:$A,1,0)),"맵없음",
  ""),
IF(ISERROR(FIND(",",W544,FIND(",",W544)+1)),
  IF(OR(ISERROR(VLOOKUP(LEFT(W544,FIND(",",W544)-1),MapTable!$A:$A,1,0)),ISERROR(VLOOKUP(TRIM(MID(W544,FIND(",",W544)+1,999)),MapTable!$A:$A,1,0))),"맵없음",
  ""),
IF(ISERROR(FIND(",",W544,FIND(",",W544,FIND(",",W544)+1)+1)),
  IF(OR(ISERROR(VLOOKUP(LEFT(W544,FIND(",",W544)-1),MapTable!$A:$A,1,0)),ISERROR(VLOOKUP(TRIM(MID(W544,FIND(",",W544)+1,FIND(",",W544,FIND(",",W544)+1)-FIND(",",W544)-1)),MapTable!$A:$A,1,0)),ISERROR(VLOOKUP(TRIM(MID(W544,FIND(",",W544,FIND(",",W544)+1)+1,999)),MapTable!$A:$A,1,0))),"맵없음",
  ""),
IF(ISERROR(FIND(",",W544,FIND(",",W544,FIND(",",W544,FIND(",",W544)+1)+1)+1)),
  IF(OR(ISERROR(VLOOKUP(LEFT(W544,FIND(",",W544)-1),MapTable!$A:$A,1,0)),ISERROR(VLOOKUP(TRIM(MID(W544,FIND(",",W544)+1,FIND(",",W544,FIND(",",W544)+1)-FIND(",",W544)-1)),MapTable!$A:$A,1,0)),ISERROR(VLOOKUP(TRIM(MID(W544,FIND(",",W544,FIND(",",W544)+1)+1,FIND(",",W544,FIND(",",W544,FIND(",",W544)+1)+1)-FIND(",",W544,FIND(",",W544)+1)-1)),MapTable!$A:$A,1,0)),ISERROR(VLOOKUP(TRIM(MID(W544,FIND(",",W544,FIND(",",W544,FIND(",",W544)+1)+1)+1,999)),MapTable!$A:$A,1,0))),"맵없음",
  ""),
)))))</f>
        <v/>
      </c>
      <c r="AC544" t="str">
        <f>IF(ISBLANK(AB544),"",IF(ISERROR(VLOOKUP(AB544,[3]DropTable!$A:$A,1,0)),"드랍없음",""))</f>
        <v/>
      </c>
      <c r="AE544" t="str">
        <f>IF(ISBLANK(AD544),"",IF(ISERROR(VLOOKUP(AD544,[3]DropTable!$A:$A,1,0)),"드랍없음",""))</f>
        <v/>
      </c>
      <c r="AG544">
        <v>9.8000000000000007</v>
      </c>
      <c r="AH544">
        <v>1</v>
      </c>
    </row>
    <row r="545" spans="1:34" x14ac:dyDescent="0.3">
      <c r="A545">
        <v>11</v>
      </c>
      <c r="B545">
        <v>46</v>
      </c>
      <c r="C545">
        <f>IF(OR($L545=TRUE,$A545=0,MOD($A545,ChapterTable!$S$20)&lt;&gt;0),
MAX(0,INT(($B545+ChapterTable!$Q$26+VLOOKUP(SUBSTITUTE(C$1,"성장단계","")&amp;"단계오프셋",ChapterTable!$S:$T,2,0))/ChapterTable!$Q$23)),
MAX(0,INT(($B545+ChapterTable!$S$26+VLOOKUP(SUBSTITUTE(C$1,"성장단계","")&amp;"보스단계오프셋",ChapterTable!$S:$T,2,0))/ChapterTable!$S$23)))</f>
        <v>5</v>
      </c>
      <c r="D545">
        <f>IF(OR($L545=TRUE,$A545=0,MOD($A545,ChapterTable!$S$20)&lt;&gt;0),
MAX(0,INT(($B545+ChapterTable!$Q$26+VLOOKUP(SUBSTITUTE(D$1,"성장단계","")&amp;"단계오프셋",ChapterTable!$S:$T,2,0))/ChapterTable!$Q$23)),
MAX(0,INT(($B545+ChapterTable!$S$26+VLOOKUP(SUBSTITUTE(D$1,"성장단계","")&amp;"보스단계오프셋",ChapterTable!$S:$T,2,0))/ChapterTable!$S$23)))</f>
        <v>4</v>
      </c>
      <c r="E545" s="1">
        <f ca="1">IF(AND($A545=0,$B545=1),
    VLOOKUP(1,ChapterTable!$1:$1048576,MATCH("최종"&amp;SUBSTITUTE(SUBSTITUTE(E$1,"standard",""),"|Float",""),ChapterTable!$1:$1,0),0)*ChapterTable!$Q$17,
  IF(AND($A545=0,$B545=0),
    E546,
  IF($B545=0,
    VLOOKUP($A545,ChapterTable!$1:$1048576,MATCH("최종"&amp;SUBSTITUTE(SUBSTITUTE(E$1,"standard",""),"|Float",""),ChapterTable!$1:$1,0),0),
  IF($B545=1,
    IF($L545=FALSE,
      VLOOKUP($A545,ChapterTable!$1:$1048576,MATCH("최종"&amp;SUBSTITUTE(SUBSTITUTE(E$1,"standard",""),"|Float",""),ChapterTable!$1:$1,0),0),
      VLOOKUP($A545-ChapterTable!$Q$11,ChapterTable!$1:$1048576,MATCH("최종"&amp;SUBSTITUTE(SUBSTITUTE(E$1,"standard",""),"|Float",""),ChapterTable!$1:$1,0),0)*ChapterTable!$Q$14
    ),
  OFFSET(E545,-$B545+IF($L545,1,0),0)*
    (VLOOKUP(SUBSTITUTE(SUBSTITUTE(E$1,"standard",""),"|Float","")&amp;"인게임누적곱배수",ChapterTable!$S:$T,2,0)^C545
    +VLOOKUP(SUBSTITUTE(SUBSTITUTE(E$1,"standard",""),"|Float","")&amp;"인게임누적합배수",ChapterTable!$S:$T,2,0)*C545)
  )
  )
  )
)</f>
        <v>28544.1943359375</v>
      </c>
      <c r="F545" s="1">
        <f ca="1">IF(AND($A545=0,$B545=1),
    VLOOKUP(1,ChapterTable!$1:$1048576,MATCH("최종"&amp;SUBSTITUTE(SUBSTITUTE(F$1,"standard",""),"|Float",""),ChapterTable!$1:$1,0),0)*ChapterTable!$Q$17,
  IF(AND($A545=0,$B545=0),
    F546,
  IF($B545=0,
    VLOOKUP($A545,ChapterTable!$1:$1048576,MATCH("최종"&amp;SUBSTITUTE(SUBSTITUTE(F$1,"standard",""),"|Float",""),ChapterTable!$1:$1,0),0),
  IF($B545=1,
    IF($L545=FALSE,
      VLOOKUP($A545,ChapterTable!$1:$1048576,MATCH("최종"&amp;SUBSTITUTE(SUBSTITUTE(F$1,"standard",""),"|Float",""),ChapterTable!$1:$1,0),0),
      VLOOKUP($A545-ChapterTable!$Q$11,ChapterTable!$1:$1048576,MATCH("최종"&amp;SUBSTITUTE(SUBSTITUTE(F$1,"standard",""),"|Float",""),ChapterTable!$1:$1,0),0)*ChapterTable!$Q$14
    ),
  OFFSET(F545,-$B545+IF($L545,1,0),0)*
    (VLOOKUP(SUBSTITUTE(SUBSTITUTE(F$1,"standard",""),"|Float","")&amp;"인게임누적곱배수",ChapterTable!$S:$T,2,0)^D545
    +VLOOKUP(SUBSTITUTE(SUBSTITUTE(F$1,"standard",""),"|Float","")&amp;"인게임누적합배수",ChapterTable!$S:$T,2,0)*D545)
  )
  )
  )
)</f>
        <v>10379.70703125</v>
      </c>
      <c r="G545" t="s">
        <v>76</v>
      </c>
      <c r="J545" t="str">
        <f>IF(ISBLANK(I545),"",
IFERROR(VLOOKUP(I545,[1]StringTable!$1:$1048576,MATCH([1]StringTable!$B$1,[1]StringTable!$1:$1,0),0),
IFERROR(VLOOKUP(I545,[1]InApkStringTable!$1:$1048576,MATCH([1]InApkStringTable!$B$1,[1]InApkStringTable!$1:$1,0),0),
"스트링없음")))</f>
        <v/>
      </c>
      <c r="L545" t="b">
        <v>0</v>
      </c>
      <c r="M545" t="s">
        <v>24</v>
      </c>
      <c r="N545" t="str">
        <f>IF(ISBLANK(M545),"",IF(ISERROR(VLOOKUP(M545,MapTable!$A:$A,1,0)),"맵없음",""))</f>
        <v/>
      </c>
      <c r="O545">
        <f t="shared" si="33"/>
        <v>5</v>
      </c>
      <c r="Q545">
        <f t="shared" si="34"/>
        <v>5</v>
      </c>
      <c r="R545" t="b">
        <f t="shared" ca="1" si="35"/>
        <v>0</v>
      </c>
      <c r="T545" t="b">
        <f t="shared" ca="1" si="36"/>
        <v>0</v>
      </c>
      <c r="V545" t="str">
        <f>IF(ISBLANK(U545),"",IF(ISERROR(VLOOKUP(U545,MapTable!$A:$A,1,0)),"맵없음",""))</f>
        <v/>
      </c>
      <c r="X545" t="str">
        <f>IF(ISBLANK(W545),"",
IF(ISERROR(FIND(",",W545)),
  IF(ISERROR(VLOOKUP(W545,MapTable!$A:$A,1,0)),"맵없음",
  ""),
IF(ISERROR(FIND(",",W545,FIND(",",W545)+1)),
  IF(OR(ISERROR(VLOOKUP(LEFT(W545,FIND(",",W545)-1),MapTable!$A:$A,1,0)),ISERROR(VLOOKUP(TRIM(MID(W545,FIND(",",W545)+1,999)),MapTable!$A:$A,1,0))),"맵없음",
  ""),
IF(ISERROR(FIND(",",W545,FIND(",",W545,FIND(",",W545)+1)+1)),
  IF(OR(ISERROR(VLOOKUP(LEFT(W545,FIND(",",W545)-1),MapTable!$A:$A,1,0)),ISERROR(VLOOKUP(TRIM(MID(W545,FIND(",",W545)+1,FIND(",",W545,FIND(",",W545)+1)-FIND(",",W545)-1)),MapTable!$A:$A,1,0)),ISERROR(VLOOKUP(TRIM(MID(W545,FIND(",",W545,FIND(",",W545)+1)+1,999)),MapTable!$A:$A,1,0))),"맵없음",
  ""),
IF(ISERROR(FIND(",",W545,FIND(",",W545,FIND(",",W545,FIND(",",W545)+1)+1)+1)),
  IF(OR(ISERROR(VLOOKUP(LEFT(W545,FIND(",",W545)-1),MapTable!$A:$A,1,0)),ISERROR(VLOOKUP(TRIM(MID(W545,FIND(",",W545)+1,FIND(",",W545,FIND(",",W545)+1)-FIND(",",W545)-1)),MapTable!$A:$A,1,0)),ISERROR(VLOOKUP(TRIM(MID(W545,FIND(",",W545,FIND(",",W545)+1)+1,FIND(",",W545,FIND(",",W545,FIND(",",W545)+1)+1)-FIND(",",W545,FIND(",",W545)+1)-1)),MapTable!$A:$A,1,0)),ISERROR(VLOOKUP(TRIM(MID(W545,FIND(",",W545,FIND(",",W545,FIND(",",W545)+1)+1)+1,999)),MapTable!$A:$A,1,0))),"맵없음",
  ""),
)))))</f>
        <v/>
      </c>
      <c r="AC545" t="str">
        <f>IF(ISBLANK(AB545),"",IF(ISERROR(VLOOKUP(AB545,[3]DropTable!$A:$A,1,0)),"드랍없음",""))</f>
        <v/>
      </c>
      <c r="AE545" t="str">
        <f>IF(ISBLANK(AD545),"",IF(ISERROR(VLOOKUP(AD545,[3]DropTable!$A:$A,1,0)),"드랍없음",""))</f>
        <v/>
      </c>
      <c r="AG545">
        <v>9.8000000000000007</v>
      </c>
      <c r="AH545">
        <v>1</v>
      </c>
    </row>
    <row r="546" spans="1:34" x14ac:dyDescent="0.3">
      <c r="A546">
        <v>11</v>
      </c>
      <c r="B546">
        <v>47</v>
      </c>
      <c r="C546">
        <f>IF(OR($L546=TRUE,$A546=0,MOD($A546,ChapterTable!$S$20)&lt;&gt;0),
MAX(0,INT(($B546+ChapterTable!$Q$26+VLOOKUP(SUBSTITUTE(C$1,"성장단계","")&amp;"단계오프셋",ChapterTable!$S:$T,2,0))/ChapterTable!$Q$23)),
MAX(0,INT(($B546+ChapterTable!$S$26+VLOOKUP(SUBSTITUTE(C$1,"성장단계","")&amp;"보스단계오프셋",ChapterTable!$S:$T,2,0))/ChapterTable!$S$23)))</f>
        <v>5</v>
      </c>
      <c r="D546">
        <f>IF(OR($L546=TRUE,$A546=0,MOD($A546,ChapterTable!$S$20)&lt;&gt;0),
MAX(0,INT(($B546+ChapterTable!$Q$26+VLOOKUP(SUBSTITUTE(D$1,"성장단계","")&amp;"단계오프셋",ChapterTable!$S:$T,2,0))/ChapterTable!$Q$23)),
MAX(0,INT(($B546+ChapterTable!$S$26+VLOOKUP(SUBSTITUTE(D$1,"성장단계","")&amp;"보스단계오프셋",ChapterTable!$S:$T,2,0))/ChapterTable!$S$23)))</f>
        <v>4</v>
      </c>
      <c r="E546" s="1">
        <f ca="1">IF(AND($A546=0,$B546=1),
    VLOOKUP(1,ChapterTable!$1:$1048576,MATCH("최종"&amp;SUBSTITUTE(SUBSTITUTE(E$1,"standard",""),"|Float",""),ChapterTable!$1:$1,0),0)*ChapterTable!$Q$17,
  IF(AND($A546=0,$B546=0),
    E547,
  IF($B546=0,
    VLOOKUP($A546,ChapterTable!$1:$1048576,MATCH("최종"&amp;SUBSTITUTE(SUBSTITUTE(E$1,"standard",""),"|Float",""),ChapterTable!$1:$1,0),0),
  IF($B546=1,
    IF($L546=FALSE,
      VLOOKUP($A546,ChapterTable!$1:$1048576,MATCH("최종"&amp;SUBSTITUTE(SUBSTITUTE(E$1,"standard",""),"|Float",""),ChapterTable!$1:$1,0),0),
      VLOOKUP($A546-ChapterTable!$Q$11,ChapterTable!$1:$1048576,MATCH("최종"&amp;SUBSTITUTE(SUBSTITUTE(E$1,"standard",""),"|Float",""),ChapterTable!$1:$1,0),0)*ChapterTable!$Q$14
    ),
  OFFSET(E546,-$B546+IF($L546,1,0),0)*
    (VLOOKUP(SUBSTITUTE(SUBSTITUTE(E$1,"standard",""),"|Float","")&amp;"인게임누적곱배수",ChapterTable!$S:$T,2,0)^C546
    +VLOOKUP(SUBSTITUTE(SUBSTITUTE(E$1,"standard",""),"|Float","")&amp;"인게임누적합배수",ChapterTable!$S:$T,2,0)*C546)
  )
  )
  )
)</f>
        <v>28544.1943359375</v>
      </c>
      <c r="F546" s="1">
        <f ca="1">IF(AND($A546=0,$B546=1),
    VLOOKUP(1,ChapterTable!$1:$1048576,MATCH("최종"&amp;SUBSTITUTE(SUBSTITUTE(F$1,"standard",""),"|Float",""),ChapterTable!$1:$1,0),0)*ChapterTable!$Q$17,
  IF(AND($A546=0,$B546=0),
    F547,
  IF($B546=0,
    VLOOKUP($A546,ChapterTable!$1:$1048576,MATCH("최종"&amp;SUBSTITUTE(SUBSTITUTE(F$1,"standard",""),"|Float",""),ChapterTable!$1:$1,0),0),
  IF($B546=1,
    IF($L546=FALSE,
      VLOOKUP($A546,ChapterTable!$1:$1048576,MATCH("최종"&amp;SUBSTITUTE(SUBSTITUTE(F$1,"standard",""),"|Float",""),ChapterTable!$1:$1,0),0),
      VLOOKUP($A546-ChapterTable!$Q$11,ChapterTable!$1:$1048576,MATCH("최종"&amp;SUBSTITUTE(SUBSTITUTE(F$1,"standard",""),"|Float",""),ChapterTable!$1:$1,0),0)*ChapterTable!$Q$14
    ),
  OFFSET(F546,-$B546+IF($L546,1,0),0)*
    (VLOOKUP(SUBSTITUTE(SUBSTITUTE(F$1,"standard",""),"|Float","")&amp;"인게임누적곱배수",ChapterTable!$S:$T,2,0)^D546
    +VLOOKUP(SUBSTITUTE(SUBSTITUTE(F$1,"standard",""),"|Float","")&amp;"인게임누적합배수",ChapterTable!$S:$T,2,0)*D546)
  )
  )
  )
)</f>
        <v>10379.70703125</v>
      </c>
      <c r="G546" t="s">
        <v>76</v>
      </c>
      <c r="J546" t="str">
        <f>IF(ISBLANK(I546),"",
IFERROR(VLOOKUP(I546,[1]StringTable!$1:$1048576,MATCH([1]StringTable!$B$1,[1]StringTable!$1:$1,0),0),
IFERROR(VLOOKUP(I546,[1]InApkStringTable!$1:$1048576,MATCH([1]InApkStringTable!$B$1,[1]InApkStringTable!$1:$1,0),0),
"스트링없음")))</f>
        <v/>
      </c>
      <c r="L546" t="b">
        <v>0</v>
      </c>
      <c r="M546" t="s">
        <v>24</v>
      </c>
      <c r="N546" t="str">
        <f>IF(ISBLANK(M546),"",IF(ISERROR(VLOOKUP(M546,MapTable!$A:$A,1,0)),"맵없음",""))</f>
        <v/>
      </c>
      <c r="O546">
        <f t="shared" si="33"/>
        <v>5</v>
      </c>
      <c r="Q546">
        <f t="shared" si="34"/>
        <v>5</v>
      </c>
      <c r="R546" t="b">
        <f t="shared" ca="1" si="35"/>
        <v>0</v>
      </c>
      <c r="T546" t="b">
        <f t="shared" ca="1" si="36"/>
        <v>0</v>
      </c>
      <c r="V546" t="str">
        <f>IF(ISBLANK(U546),"",IF(ISERROR(VLOOKUP(U546,MapTable!$A:$A,1,0)),"맵없음",""))</f>
        <v/>
      </c>
      <c r="X546" t="str">
        <f>IF(ISBLANK(W546),"",
IF(ISERROR(FIND(",",W546)),
  IF(ISERROR(VLOOKUP(W546,MapTable!$A:$A,1,0)),"맵없음",
  ""),
IF(ISERROR(FIND(",",W546,FIND(",",W546)+1)),
  IF(OR(ISERROR(VLOOKUP(LEFT(W546,FIND(",",W546)-1),MapTable!$A:$A,1,0)),ISERROR(VLOOKUP(TRIM(MID(W546,FIND(",",W546)+1,999)),MapTable!$A:$A,1,0))),"맵없음",
  ""),
IF(ISERROR(FIND(",",W546,FIND(",",W546,FIND(",",W546)+1)+1)),
  IF(OR(ISERROR(VLOOKUP(LEFT(W546,FIND(",",W546)-1),MapTable!$A:$A,1,0)),ISERROR(VLOOKUP(TRIM(MID(W546,FIND(",",W546)+1,FIND(",",W546,FIND(",",W546)+1)-FIND(",",W546)-1)),MapTable!$A:$A,1,0)),ISERROR(VLOOKUP(TRIM(MID(W546,FIND(",",W546,FIND(",",W546)+1)+1,999)),MapTable!$A:$A,1,0))),"맵없음",
  ""),
IF(ISERROR(FIND(",",W546,FIND(",",W546,FIND(",",W546,FIND(",",W546)+1)+1)+1)),
  IF(OR(ISERROR(VLOOKUP(LEFT(W546,FIND(",",W546)-1),MapTable!$A:$A,1,0)),ISERROR(VLOOKUP(TRIM(MID(W546,FIND(",",W546)+1,FIND(",",W546,FIND(",",W546)+1)-FIND(",",W546)-1)),MapTable!$A:$A,1,0)),ISERROR(VLOOKUP(TRIM(MID(W546,FIND(",",W546,FIND(",",W546)+1)+1,FIND(",",W546,FIND(",",W546,FIND(",",W546)+1)+1)-FIND(",",W546,FIND(",",W546)+1)-1)),MapTable!$A:$A,1,0)),ISERROR(VLOOKUP(TRIM(MID(W546,FIND(",",W546,FIND(",",W546,FIND(",",W546)+1)+1)+1,999)),MapTable!$A:$A,1,0))),"맵없음",
  ""),
)))))</f>
        <v/>
      </c>
      <c r="AC546" t="str">
        <f>IF(ISBLANK(AB546),"",IF(ISERROR(VLOOKUP(AB546,[3]DropTable!$A:$A,1,0)),"드랍없음",""))</f>
        <v/>
      </c>
      <c r="AE546" t="str">
        <f>IF(ISBLANK(AD546),"",IF(ISERROR(VLOOKUP(AD546,[3]DropTable!$A:$A,1,0)),"드랍없음",""))</f>
        <v/>
      </c>
      <c r="AG546">
        <v>9.8000000000000007</v>
      </c>
      <c r="AH546">
        <v>1</v>
      </c>
    </row>
    <row r="547" spans="1:34" x14ac:dyDescent="0.3">
      <c r="A547">
        <v>11</v>
      </c>
      <c r="B547">
        <v>48</v>
      </c>
      <c r="C547">
        <f>IF(OR($L547=TRUE,$A547=0,MOD($A547,ChapterTable!$S$20)&lt;&gt;0),
MAX(0,INT(($B547+ChapterTable!$Q$26+VLOOKUP(SUBSTITUTE(C$1,"성장단계","")&amp;"단계오프셋",ChapterTable!$S:$T,2,0))/ChapterTable!$Q$23)),
MAX(0,INT(($B547+ChapterTable!$S$26+VLOOKUP(SUBSTITUTE(C$1,"성장단계","")&amp;"보스단계오프셋",ChapterTable!$S:$T,2,0))/ChapterTable!$S$23)))</f>
        <v>5</v>
      </c>
      <c r="D547">
        <f>IF(OR($L547=TRUE,$A547=0,MOD($A547,ChapterTable!$S$20)&lt;&gt;0),
MAX(0,INT(($B547+ChapterTable!$Q$26+VLOOKUP(SUBSTITUTE(D$1,"성장단계","")&amp;"단계오프셋",ChapterTable!$S:$T,2,0))/ChapterTable!$Q$23)),
MAX(0,INT(($B547+ChapterTable!$S$26+VLOOKUP(SUBSTITUTE(D$1,"성장단계","")&amp;"보스단계오프셋",ChapterTable!$S:$T,2,0))/ChapterTable!$S$23)))</f>
        <v>4</v>
      </c>
      <c r="E547" s="1">
        <f ca="1">IF(AND($A547=0,$B547=1),
    VLOOKUP(1,ChapterTable!$1:$1048576,MATCH("최종"&amp;SUBSTITUTE(SUBSTITUTE(E$1,"standard",""),"|Float",""),ChapterTable!$1:$1,0),0)*ChapterTable!$Q$17,
  IF(AND($A547=0,$B547=0),
    E548,
  IF($B547=0,
    VLOOKUP($A547,ChapterTable!$1:$1048576,MATCH("최종"&amp;SUBSTITUTE(SUBSTITUTE(E$1,"standard",""),"|Float",""),ChapterTable!$1:$1,0),0),
  IF($B547=1,
    IF($L547=FALSE,
      VLOOKUP($A547,ChapterTable!$1:$1048576,MATCH("최종"&amp;SUBSTITUTE(SUBSTITUTE(E$1,"standard",""),"|Float",""),ChapterTable!$1:$1,0),0),
      VLOOKUP($A547-ChapterTable!$Q$11,ChapterTable!$1:$1048576,MATCH("최종"&amp;SUBSTITUTE(SUBSTITUTE(E$1,"standard",""),"|Float",""),ChapterTable!$1:$1,0),0)*ChapterTable!$Q$14
    ),
  OFFSET(E547,-$B547+IF($L547,1,0),0)*
    (VLOOKUP(SUBSTITUTE(SUBSTITUTE(E$1,"standard",""),"|Float","")&amp;"인게임누적곱배수",ChapterTable!$S:$T,2,0)^C547
    +VLOOKUP(SUBSTITUTE(SUBSTITUTE(E$1,"standard",""),"|Float","")&amp;"인게임누적합배수",ChapterTable!$S:$T,2,0)*C547)
  )
  )
  )
)</f>
        <v>28544.1943359375</v>
      </c>
      <c r="F547" s="1">
        <f ca="1">IF(AND($A547=0,$B547=1),
    VLOOKUP(1,ChapterTable!$1:$1048576,MATCH("최종"&amp;SUBSTITUTE(SUBSTITUTE(F$1,"standard",""),"|Float",""),ChapterTable!$1:$1,0),0)*ChapterTable!$Q$17,
  IF(AND($A547=0,$B547=0),
    F548,
  IF($B547=0,
    VLOOKUP($A547,ChapterTable!$1:$1048576,MATCH("최종"&amp;SUBSTITUTE(SUBSTITUTE(F$1,"standard",""),"|Float",""),ChapterTable!$1:$1,0),0),
  IF($B547=1,
    IF($L547=FALSE,
      VLOOKUP($A547,ChapterTable!$1:$1048576,MATCH("최종"&amp;SUBSTITUTE(SUBSTITUTE(F$1,"standard",""),"|Float",""),ChapterTable!$1:$1,0),0),
      VLOOKUP($A547-ChapterTable!$Q$11,ChapterTable!$1:$1048576,MATCH("최종"&amp;SUBSTITUTE(SUBSTITUTE(F$1,"standard",""),"|Float",""),ChapterTable!$1:$1,0),0)*ChapterTable!$Q$14
    ),
  OFFSET(F547,-$B547+IF($L547,1,0),0)*
    (VLOOKUP(SUBSTITUTE(SUBSTITUTE(F$1,"standard",""),"|Float","")&amp;"인게임누적곱배수",ChapterTable!$S:$T,2,0)^D547
    +VLOOKUP(SUBSTITUTE(SUBSTITUTE(F$1,"standard",""),"|Float","")&amp;"인게임누적합배수",ChapterTable!$S:$T,2,0)*D547)
  )
  )
  )
)</f>
        <v>10379.70703125</v>
      </c>
      <c r="G547" t="s">
        <v>76</v>
      </c>
      <c r="J547" t="str">
        <f>IF(ISBLANK(I547),"",
IFERROR(VLOOKUP(I547,[1]StringTable!$1:$1048576,MATCH([1]StringTable!$B$1,[1]StringTable!$1:$1,0),0),
IFERROR(VLOOKUP(I547,[1]InApkStringTable!$1:$1048576,MATCH([1]InApkStringTable!$B$1,[1]InApkStringTable!$1:$1,0),0),
"스트링없음")))</f>
        <v/>
      </c>
      <c r="L547" t="b">
        <v>0</v>
      </c>
      <c r="M547" t="s">
        <v>24</v>
      </c>
      <c r="N547" t="str">
        <f>IF(ISBLANK(M547),"",IF(ISERROR(VLOOKUP(M547,MapTable!$A:$A,1,0)),"맵없음",""))</f>
        <v/>
      </c>
      <c r="O547">
        <f t="shared" si="33"/>
        <v>5</v>
      </c>
      <c r="Q547">
        <f t="shared" si="34"/>
        <v>5</v>
      </c>
      <c r="R547" t="b">
        <f t="shared" ca="1" si="35"/>
        <v>0</v>
      </c>
      <c r="T547" t="b">
        <f t="shared" ca="1" si="36"/>
        <v>0</v>
      </c>
      <c r="V547" t="str">
        <f>IF(ISBLANK(U547),"",IF(ISERROR(VLOOKUP(U547,MapTable!$A:$A,1,0)),"맵없음",""))</f>
        <v/>
      </c>
      <c r="X547" t="str">
        <f>IF(ISBLANK(W547),"",
IF(ISERROR(FIND(",",W547)),
  IF(ISERROR(VLOOKUP(W547,MapTable!$A:$A,1,0)),"맵없음",
  ""),
IF(ISERROR(FIND(",",W547,FIND(",",W547)+1)),
  IF(OR(ISERROR(VLOOKUP(LEFT(W547,FIND(",",W547)-1),MapTable!$A:$A,1,0)),ISERROR(VLOOKUP(TRIM(MID(W547,FIND(",",W547)+1,999)),MapTable!$A:$A,1,0))),"맵없음",
  ""),
IF(ISERROR(FIND(",",W547,FIND(",",W547,FIND(",",W547)+1)+1)),
  IF(OR(ISERROR(VLOOKUP(LEFT(W547,FIND(",",W547)-1),MapTable!$A:$A,1,0)),ISERROR(VLOOKUP(TRIM(MID(W547,FIND(",",W547)+1,FIND(",",W547,FIND(",",W547)+1)-FIND(",",W547)-1)),MapTable!$A:$A,1,0)),ISERROR(VLOOKUP(TRIM(MID(W547,FIND(",",W547,FIND(",",W547)+1)+1,999)),MapTable!$A:$A,1,0))),"맵없음",
  ""),
IF(ISERROR(FIND(",",W547,FIND(",",W547,FIND(",",W547,FIND(",",W547)+1)+1)+1)),
  IF(OR(ISERROR(VLOOKUP(LEFT(W547,FIND(",",W547)-1),MapTable!$A:$A,1,0)),ISERROR(VLOOKUP(TRIM(MID(W547,FIND(",",W547)+1,FIND(",",W547,FIND(",",W547)+1)-FIND(",",W547)-1)),MapTable!$A:$A,1,0)),ISERROR(VLOOKUP(TRIM(MID(W547,FIND(",",W547,FIND(",",W547)+1)+1,FIND(",",W547,FIND(",",W547,FIND(",",W547)+1)+1)-FIND(",",W547,FIND(",",W547)+1)-1)),MapTable!$A:$A,1,0)),ISERROR(VLOOKUP(TRIM(MID(W547,FIND(",",W547,FIND(",",W547,FIND(",",W547)+1)+1)+1,999)),MapTable!$A:$A,1,0))),"맵없음",
  ""),
)))))</f>
        <v/>
      </c>
      <c r="AC547" t="str">
        <f>IF(ISBLANK(AB547),"",IF(ISERROR(VLOOKUP(AB547,[3]DropTable!$A:$A,1,0)),"드랍없음",""))</f>
        <v/>
      </c>
      <c r="AE547" t="str">
        <f>IF(ISBLANK(AD547),"",IF(ISERROR(VLOOKUP(AD547,[3]DropTable!$A:$A,1,0)),"드랍없음",""))</f>
        <v/>
      </c>
      <c r="AG547">
        <v>9.8000000000000007</v>
      </c>
      <c r="AH547">
        <v>1</v>
      </c>
    </row>
    <row r="548" spans="1:34" x14ac:dyDescent="0.3">
      <c r="A548">
        <v>11</v>
      </c>
      <c r="B548">
        <v>49</v>
      </c>
      <c r="C548">
        <f>IF(OR($L548=TRUE,$A548=0,MOD($A548,ChapterTable!$S$20)&lt;&gt;0),
MAX(0,INT(($B548+ChapterTable!$Q$26+VLOOKUP(SUBSTITUTE(C$1,"성장단계","")&amp;"단계오프셋",ChapterTable!$S:$T,2,0))/ChapterTable!$Q$23)),
MAX(0,INT(($B548+ChapterTable!$S$26+VLOOKUP(SUBSTITUTE(C$1,"성장단계","")&amp;"보스단계오프셋",ChapterTable!$S:$T,2,0))/ChapterTable!$S$23)))</f>
        <v>5</v>
      </c>
      <c r="D548">
        <f>IF(OR($L548=TRUE,$A548=0,MOD($A548,ChapterTable!$S$20)&lt;&gt;0),
MAX(0,INT(($B548+ChapterTable!$Q$26+VLOOKUP(SUBSTITUTE(D$1,"성장단계","")&amp;"단계오프셋",ChapterTable!$S:$T,2,0))/ChapterTable!$Q$23)),
MAX(0,INT(($B548+ChapterTable!$S$26+VLOOKUP(SUBSTITUTE(D$1,"성장단계","")&amp;"보스단계오프셋",ChapterTable!$S:$T,2,0))/ChapterTable!$S$23)))</f>
        <v>4</v>
      </c>
      <c r="E548" s="1">
        <f ca="1">IF(AND($A548=0,$B548=1),
    VLOOKUP(1,ChapterTable!$1:$1048576,MATCH("최종"&amp;SUBSTITUTE(SUBSTITUTE(E$1,"standard",""),"|Float",""),ChapterTable!$1:$1,0),0)*ChapterTable!$Q$17,
  IF(AND($A548=0,$B548=0),
    E549,
  IF($B548=0,
    VLOOKUP($A548,ChapterTable!$1:$1048576,MATCH("최종"&amp;SUBSTITUTE(SUBSTITUTE(E$1,"standard",""),"|Float",""),ChapterTable!$1:$1,0),0),
  IF($B548=1,
    IF($L548=FALSE,
      VLOOKUP($A548,ChapterTable!$1:$1048576,MATCH("최종"&amp;SUBSTITUTE(SUBSTITUTE(E$1,"standard",""),"|Float",""),ChapterTable!$1:$1,0),0),
      VLOOKUP($A548-ChapterTable!$Q$11,ChapterTable!$1:$1048576,MATCH("최종"&amp;SUBSTITUTE(SUBSTITUTE(E$1,"standard",""),"|Float",""),ChapterTable!$1:$1,0),0)*ChapterTable!$Q$14
    ),
  OFFSET(E548,-$B548+IF($L548,1,0),0)*
    (VLOOKUP(SUBSTITUTE(SUBSTITUTE(E$1,"standard",""),"|Float","")&amp;"인게임누적곱배수",ChapterTable!$S:$T,2,0)^C548
    +VLOOKUP(SUBSTITUTE(SUBSTITUTE(E$1,"standard",""),"|Float","")&amp;"인게임누적합배수",ChapterTable!$S:$T,2,0)*C548)
  )
  )
  )
)</f>
        <v>28544.1943359375</v>
      </c>
      <c r="F548" s="1">
        <f ca="1">IF(AND($A548=0,$B548=1),
    VLOOKUP(1,ChapterTable!$1:$1048576,MATCH("최종"&amp;SUBSTITUTE(SUBSTITUTE(F$1,"standard",""),"|Float",""),ChapterTable!$1:$1,0),0)*ChapterTable!$Q$17,
  IF(AND($A548=0,$B548=0),
    F549,
  IF($B548=0,
    VLOOKUP($A548,ChapterTable!$1:$1048576,MATCH("최종"&amp;SUBSTITUTE(SUBSTITUTE(F$1,"standard",""),"|Float",""),ChapterTable!$1:$1,0),0),
  IF($B548=1,
    IF($L548=FALSE,
      VLOOKUP($A548,ChapterTable!$1:$1048576,MATCH("최종"&amp;SUBSTITUTE(SUBSTITUTE(F$1,"standard",""),"|Float",""),ChapterTable!$1:$1,0),0),
      VLOOKUP($A548-ChapterTable!$Q$11,ChapterTable!$1:$1048576,MATCH("최종"&amp;SUBSTITUTE(SUBSTITUTE(F$1,"standard",""),"|Float",""),ChapterTable!$1:$1,0),0)*ChapterTable!$Q$14
    ),
  OFFSET(F548,-$B548+IF($L548,1,0),0)*
    (VLOOKUP(SUBSTITUTE(SUBSTITUTE(F$1,"standard",""),"|Float","")&amp;"인게임누적곱배수",ChapterTable!$S:$T,2,0)^D548
    +VLOOKUP(SUBSTITUTE(SUBSTITUTE(F$1,"standard",""),"|Float","")&amp;"인게임누적합배수",ChapterTable!$S:$T,2,0)*D548)
  )
  )
  )
)</f>
        <v>10379.70703125</v>
      </c>
      <c r="G548" t="s">
        <v>76</v>
      </c>
      <c r="J548" t="str">
        <f>IF(ISBLANK(I548),"",
IFERROR(VLOOKUP(I548,[1]StringTable!$1:$1048576,MATCH([1]StringTable!$B$1,[1]StringTable!$1:$1,0),0),
IFERROR(VLOOKUP(I548,[1]InApkStringTable!$1:$1048576,MATCH([1]InApkStringTable!$B$1,[1]InApkStringTable!$1:$1,0),0),
"스트링없음")))</f>
        <v/>
      </c>
      <c r="L548" t="b">
        <v>0</v>
      </c>
      <c r="M548" t="s">
        <v>24</v>
      </c>
      <c r="N548" t="str">
        <f>IF(ISBLANK(M548),"",IF(ISERROR(VLOOKUP(M548,MapTable!$A:$A,1,0)),"맵없음",""))</f>
        <v/>
      </c>
      <c r="O548">
        <f t="shared" si="33"/>
        <v>95</v>
      </c>
      <c r="Q548">
        <f t="shared" si="34"/>
        <v>95</v>
      </c>
      <c r="R548" t="b">
        <f t="shared" ca="1" si="35"/>
        <v>1</v>
      </c>
      <c r="T548" t="b">
        <f t="shared" ca="1" si="36"/>
        <v>1</v>
      </c>
      <c r="V548" t="str">
        <f>IF(ISBLANK(U548),"",IF(ISERROR(VLOOKUP(U548,MapTable!$A:$A,1,0)),"맵없음",""))</f>
        <v/>
      </c>
      <c r="X548" t="str">
        <f>IF(ISBLANK(W548),"",
IF(ISERROR(FIND(",",W548)),
  IF(ISERROR(VLOOKUP(W548,MapTable!$A:$A,1,0)),"맵없음",
  ""),
IF(ISERROR(FIND(",",W548,FIND(",",W548)+1)),
  IF(OR(ISERROR(VLOOKUP(LEFT(W548,FIND(",",W548)-1),MapTable!$A:$A,1,0)),ISERROR(VLOOKUP(TRIM(MID(W548,FIND(",",W548)+1,999)),MapTable!$A:$A,1,0))),"맵없음",
  ""),
IF(ISERROR(FIND(",",W548,FIND(",",W548,FIND(",",W548)+1)+1)),
  IF(OR(ISERROR(VLOOKUP(LEFT(W548,FIND(",",W548)-1),MapTable!$A:$A,1,0)),ISERROR(VLOOKUP(TRIM(MID(W548,FIND(",",W548)+1,FIND(",",W548,FIND(",",W548)+1)-FIND(",",W548)-1)),MapTable!$A:$A,1,0)),ISERROR(VLOOKUP(TRIM(MID(W548,FIND(",",W548,FIND(",",W548)+1)+1,999)),MapTable!$A:$A,1,0))),"맵없음",
  ""),
IF(ISERROR(FIND(",",W548,FIND(",",W548,FIND(",",W548,FIND(",",W548)+1)+1)+1)),
  IF(OR(ISERROR(VLOOKUP(LEFT(W548,FIND(",",W548)-1),MapTable!$A:$A,1,0)),ISERROR(VLOOKUP(TRIM(MID(W548,FIND(",",W548)+1,FIND(",",W548,FIND(",",W548)+1)-FIND(",",W548)-1)),MapTable!$A:$A,1,0)),ISERROR(VLOOKUP(TRIM(MID(W548,FIND(",",W548,FIND(",",W548)+1)+1,FIND(",",W548,FIND(",",W548,FIND(",",W548)+1)+1)-FIND(",",W548,FIND(",",W548)+1)-1)),MapTable!$A:$A,1,0)),ISERROR(VLOOKUP(TRIM(MID(W548,FIND(",",W548,FIND(",",W548,FIND(",",W548)+1)+1)+1,999)),MapTable!$A:$A,1,0))),"맵없음",
  ""),
)))))</f>
        <v/>
      </c>
      <c r="AC548" t="str">
        <f>IF(ISBLANK(AB548),"",IF(ISERROR(VLOOKUP(AB548,[3]DropTable!$A:$A,1,0)),"드랍없음",""))</f>
        <v/>
      </c>
      <c r="AE548" t="str">
        <f>IF(ISBLANK(AD548),"",IF(ISERROR(VLOOKUP(AD548,[3]DropTable!$A:$A,1,0)),"드랍없음",""))</f>
        <v/>
      </c>
      <c r="AG548">
        <v>9.8000000000000007</v>
      </c>
      <c r="AH548">
        <v>1</v>
      </c>
    </row>
    <row r="549" spans="1:34" x14ac:dyDescent="0.3">
      <c r="A549">
        <v>11</v>
      </c>
      <c r="B549">
        <v>50</v>
      </c>
      <c r="C549">
        <f>IF(OR($L549=TRUE,$A549=0,MOD($A549,ChapterTable!$S$20)&lt;&gt;0),
MAX(0,INT(($B549+ChapterTable!$Q$26+VLOOKUP(SUBSTITUTE(C$1,"성장단계","")&amp;"단계오프셋",ChapterTable!$S:$T,2,0))/ChapterTable!$Q$23)),
MAX(0,INT(($B549+ChapterTable!$S$26+VLOOKUP(SUBSTITUTE(C$1,"성장단계","")&amp;"보스단계오프셋",ChapterTable!$S:$T,2,0))/ChapterTable!$S$23)))</f>
        <v>5</v>
      </c>
      <c r="D549">
        <f>IF(OR($L549=TRUE,$A549=0,MOD($A549,ChapterTable!$S$20)&lt;&gt;0),
MAX(0,INT(($B549+ChapterTable!$Q$26+VLOOKUP(SUBSTITUTE(D$1,"성장단계","")&amp;"단계오프셋",ChapterTable!$S:$T,2,0))/ChapterTable!$Q$23)),
MAX(0,INT(($B549+ChapterTable!$S$26+VLOOKUP(SUBSTITUTE(D$1,"성장단계","")&amp;"보스단계오프셋",ChapterTable!$S:$T,2,0))/ChapterTable!$S$23)))</f>
        <v>4</v>
      </c>
      <c r="E549" s="1">
        <f ca="1">IF(AND($A549=0,$B549=1),
    VLOOKUP(1,ChapterTable!$1:$1048576,MATCH("최종"&amp;SUBSTITUTE(SUBSTITUTE(E$1,"standard",""),"|Float",""),ChapterTable!$1:$1,0),0)*ChapterTable!$Q$17,
  IF(AND($A549=0,$B549=0),
    E550,
  IF($B549=0,
    VLOOKUP($A549,ChapterTable!$1:$1048576,MATCH("최종"&amp;SUBSTITUTE(SUBSTITUTE(E$1,"standard",""),"|Float",""),ChapterTable!$1:$1,0),0),
  IF($B549=1,
    IF($L549=FALSE,
      VLOOKUP($A549,ChapterTable!$1:$1048576,MATCH("최종"&amp;SUBSTITUTE(SUBSTITUTE(E$1,"standard",""),"|Float",""),ChapterTable!$1:$1,0),0),
      VLOOKUP($A549-ChapterTable!$Q$11,ChapterTable!$1:$1048576,MATCH("최종"&amp;SUBSTITUTE(SUBSTITUTE(E$1,"standard",""),"|Float",""),ChapterTable!$1:$1,0),0)*ChapterTable!$Q$14
    ),
  OFFSET(E549,-$B549+IF($L549,1,0),0)*
    (VLOOKUP(SUBSTITUTE(SUBSTITUTE(E$1,"standard",""),"|Float","")&amp;"인게임누적곱배수",ChapterTable!$S:$T,2,0)^C549
    +VLOOKUP(SUBSTITUTE(SUBSTITUTE(E$1,"standard",""),"|Float","")&amp;"인게임누적합배수",ChapterTable!$S:$T,2,0)*C549)
  )
  )
  )
)</f>
        <v>28544.1943359375</v>
      </c>
      <c r="F549" s="1">
        <f ca="1">IF(AND($A549=0,$B549=1),
    VLOOKUP(1,ChapterTable!$1:$1048576,MATCH("최종"&amp;SUBSTITUTE(SUBSTITUTE(F$1,"standard",""),"|Float",""),ChapterTable!$1:$1,0),0)*ChapterTable!$Q$17,
  IF(AND($A549=0,$B549=0),
    F550,
  IF($B549=0,
    VLOOKUP($A549,ChapterTable!$1:$1048576,MATCH("최종"&amp;SUBSTITUTE(SUBSTITUTE(F$1,"standard",""),"|Float",""),ChapterTable!$1:$1,0),0),
  IF($B549=1,
    IF($L549=FALSE,
      VLOOKUP($A549,ChapterTable!$1:$1048576,MATCH("최종"&amp;SUBSTITUTE(SUBSTITUTE(F$1,"standard",""),"|Float",""),ChapterTable!$1:$1,0),0),
      VLOOKUP($A549-ChapterTable!$Q$11,ChapterTable!$1:$1048576,MATCH("최종"&amp;SUBSTITUTE(SUBSTITUTE(F$1,"standard",""),"|Float",""),ChapterTable!$1:$1,0),0)*ChapterTable!$Q$14
    ),
  OFFSET(F549,-$B549+IF($L549,1,0),0)*
    (VLOOKUP(SUBSTITUTE(SUBSTITUTE(F$1,"standard",""),"|Float","")&amp;"인게임누적곱배수",ChapterTable!$S:$T,2,0)^D549
    +VLOOKUP(SUBSTITUTE(SUBSTITUTE(F$1,"standard",""),"|Float","")&amp;"인게임누적합배수",ChapterTable!$S:$T,2,0)*D549)
  )
  )
  )
)</f>
        <v>10379.70703125</v>
      </c>
      <c r="G549" t="s">
        <v>76</v>
      </c>
      <c r="J549" t="str">
        <f>IF(ISBLANK(I549),"",
IFERROR(VLOOKUP(I549,[1]StringTable!$1:$1048576,MATCH([1]StringTable!$B$1,[1]StringTable!$1:$1,0),0),
IFERROR(VLOOKUP(I549,[1]InApkStringTable!$1:$1048576,MATCH([1]InApkStringTable!$B$1,[1]InApkStringTable!$1:$1,0),0),
"스트링없음")))</f>
        <v/>
      </c>
      <c r="L549" t="b">
        <v>0</v>
      </c>
      <c r="M549" t="s">
        <v>24</v>
      </c>
      <c r="N549" t="str">
        <f>IF(ISBLANK(M549),"",IF(ISERROR(VLOOKUP(M549,MapTable!$A:$A,1,0)),"맵없음",""))</f>
        <v/>
      </c>
      <c r="O549">
        <f t="shared" si="33"/>
        <v>21</v>
      </c>
      <c r="Q549">
        <f t="shared" si="34"/>
        <v>21</v>
      </c>
      <c r="R549" t="b">
        <f t="shared" ca="1" si="35"/>
        <v>0</v>
      </c>
      <c r="T549" t="b">
        <f t="shared" ca="1" si="36"/>
        <v>0</v>
      </c>
      <c r="V549" t="str">
        <f>IF(ISBLANK(U549),"",IF(ISERROR(VLOOKUP(U549,MapTable!$A:$A,1,0)),"맵없음",""))</f>
        <v/>
      </c>
      <c r="X549" t="str">
        <f>IF(ISBLANK(W549),"",
IF(ISERROR(FIND(",",W549)),
  IF(ISERROR(VLOOKUP(W549,MapTable!$A:$A,1,0)),"맵없음",
  ""),
IF(ISERROR(FIND(",",W549,FIND(",",W549)+1)),
  IF(OR(ISERROR(VLOOKUP(LEFT(W549,FIND(",",W549)-1),MapTable!$A:$A,1,0)),ISERROR(VLOOKUP(TRIM(MID(W549,FIND(",",W549)+1,999)),MapTable!$A:$A,1,0))),"맵없음",
  ""),
IF(ISERROR(FIND(",",W549,FIND(",",W549,FIND(",",W549)+1)+1)),
  IF(OR(ISERROR(VLOOKUP(LEFT(W549,FIND(",",W549)-1),MapTable!$A:$A,1,0)),ISERROR(VLOOKUP(TRIM(MID(W549,FIND(",",W549)+1,FIND(",",W549,FIND(",",W549)+1)-FIND(",",W549)-1)),MapTable!$A:$A,1,0)),ISERROR(VLOOKUP(TRIM(MID(W549,FIND(",",W549,FIND(",",W549)+1)+1,999)),MapTable!$A:$A,1,0))),"맵없음",
  ""),
IF(ISERROR(FIND(",",W549,FIND(",",W549,FIND(",",W549,FIND(",",W549)+1)+1)+1)),
  IF(OR(ISERROR(VLOOKUP(LEFT(W549,FIND(",",W549)-1),MapTable!$A:$A,1,0)),ISERROR(VLOOKUP(TRIM(MID(W549,FIND(",",W549)+1,FIND(",",W549,FIND(",",W549)+1)-FIND(",",W549)-1)),MapTable!$A:$A,1,0)),ISERROR(VLOOKUP(TRIM(MID(W549,FIND(",",W549,FIND(",",W549)+1)+1,FIND(",",W549,FIND(",",W549,FIND(",",W549)+1)+1)-FIND(",",W549,FIND(",",W549)+1)-1)),MapTable!$A:$A,1,0)),ISERROR(VLOOKUP(TRIM(MID(W549,FIND(",",W549,FIND(",",W549,FIND(",",W549)+1)+1)+1,999)),MapTable!$A:$A,1,0))),"맵없음",
  ""),
)))))</f>
        <v/>
      </c>
      <c r="AC549" t="str">
        <f>IF(ISBLANK(AB549),"",IF(ISERROR(VLOOKUP(AB549,[3]DropTable!$A:$A,1,0)),"드랍없음",""))</f>
        <v/>
      </c>
      <c r="AE549" t="str">
        <f>IF(ISBLANK(AD549),"",IF(ISERROR(VLOOKUP(AD549,[3]DropTable!$A:$A,1,0)),"드랍없음",""))</f>
        <v/>
      </c>
      <c r="AG549">
        <v>9.8000000000000007</v>
      </c>
      <c r="AH549">
        <v>1</v>
      </c>
    </row>
    <row r="550" spans="1:34" x14ac:dyDescent="0.3">
      <c r="A550">
        <v>12</v>
      </c>
      <c r="B550">
        <v>0</v>
      </c>
      <c r="C550">
        <f>IF(OR($L550=TRUE,$A550=0,MOD($A550,ChapterTable!$S$20)&lt;&gt;0),
MAX(0,INT(($B550+ChapterTable!$Q$26+VLOOKUP(SUBSTITUTE(C$1,"성장단계","")&amp;"단계오프셋",ChapterTable!$S:$T,2,0))/ChapterTable!$Q$23)),
MAX(0,INT(($B550+ChapterTable!$S$26+VLOOKUP(SUBSTITUTE(C$1,"성장단계","")&amp;"보스단계오프셋",ChapterTable!$S:$T,2,0))/ChapterTable!$S$23)))</f>
        <v>0</v>
      </c>
      <c r="D550">
        <f>IF(OR($L550=TRUE,$A550=0,MOD($A550,ChapterTable!$S$20)&lt;&gt;0),
MAX(0,INT(($B550+ChapterTable!$Q$26+VLOOKUP(SUBSTITUTE(D$1,"성장단계","")&amp;"단계오프셋",ChapterTable!$S:$T,2,0))/ChapterTable!$Q$23)),
MAX(0,INT(($B550+ChapterTable!$S$26+VLOOKUP(SUBSTITUTE(D$1,"성장단계","")&amp;"보스단계오프셋",ChapterTable!$S:$T,2,0))/ChapterTable!$S$23)))</f>
        <v>0</v>
      </c>
      <c r="E550" s="1">
        <f ca="1">IF(AND($A550=0,$B550=1),
    VLOOKUP(1,ChapterTable!$1:$1048576,MATCH("최종"&amp;SUBSTITUTE(SUBSTITUTE(E$1,"standard",""),"|Float",""),ChapterTable!$1:$1,0),0)*ChapterTable!$Q$17,
  IF(AND($A550=0,$B550=0),
    E551,
  IF($B550=0,
    VLOOKUP($A550,ChapterTable!$1:$1048576,MATCH("최종"&amp;SUBSTITUTE(SUBSTITUTE(E$1,"standard",""),"|Float",""),ChapterTable!$1:$1,0),0),
  IF($B550=1,
    IF($L550=FALSE,
      VLOOKUP($A550,ChapterTable!$1:$1048576,MATCH("최종"&amp;SUBSTITUTE(SUBSTITUTE(E$1,"standard",""),"|Float",""),ChapterTable!$1:$1,0),0),
      VLOOKUP($A550-ChapterTable!$Q$11,ChapterTable!$1:$1048576,MATCH("최종"&amp;SUBSTITUTE(SUBSTITUTE(E$1,"standard",""),"|Float",""),ChapterTable!$1:$1,0),0)*ChapterTable!$Q$14
    ),
  OFFSET(E550,-$B550+IF($L550,1,0),0)*
    (VLOOKUP(SUBSTITUTE(SUBSTITUTE(E$1,"standard",""),"|Float","")&amp;"인게임누적곱배수",ChapterTable!$S:$T,2,0)^C550
    +VLOOKUP(SUBSTITUTE(SUBSTITUTE(E$1,"standard",""),"|Float","")&amp;"인게임누적합배수",ChapterTable!$S:$T,2,0)*C550)
  )
  )
  )
)</f>
        <v>15569.560546875</v>
      </c>
      <c r="F550" s="1">
        <f ca="1">IF(AND($A550=0,$B550=1),
    VLOOKUP(1,ChapterTable!$1:$1048576,MATCH("최종"&amp;SUBSTITUTE(SUBSTITUTE(F$1,"standard",""),"|Float",""),ChapterTable!$1:$1,0),0)*ChapterTable!$Q$17,
  IF(AND($A550=0,$B550=0),
    F551,
  IF($B550=0,
    VLOOKUP($A550,ChapterTable!$1:$1048576,MATCH("최종"&amp;SUBSTITUTE(SUBSTITUTE(F$1,"standard",""),"|Float",""),ChapterTable!$1:$1,0),0),
  IF($B550=1,
    IF($L550=FALSE,
      VLOOKUP($A550,ChapterTable!$1:$1048576,MATCH("최종"&amp;SUBSTITUTE(SUBSTITUTE(F$1,"standard",""),"|Float",""),ChapterTable!$1:$1,0),0),
      VLOOKUP($A550-ChapterTable!$Q$11,ChapterTable!$1:$1048576,MATCH("최종"&amp;SUBSTITUTE(SUBSTITUTE(F$1,"standard",""),"|Float",""),ChapterTable!$1:$1,0),0)*ChapterTable!$Q$14
    ),
  OFFSET(F550,-$B550+IF($L550,1,0),0)*
    (VLOOKUP(SUBSTITUTE(SUBSTITUTE(F$1,"standard",""),"|Float","")&amp;"인게임누적곱배수",ChapterTable!$S:$T,2,0)^D550
    +VLOOKUP(SUBSTITUTE(SUBSTITUTE(F$1,"standard",""),"|Float","")&amp;"인게임누적합배수",ChapterTable!$S:$T,2,0)*D550)
  )
  )
  )
)</f>
        <v>8649.755859375</v>
      </c>
      <c r="G550" t="s">
        <v>76</v>
      </c>
      <c r="J550" t="str">
        <f>IF(ISBLANK(I550),"",
IFERROR(VLOOKUP(I550,[1]StringTable!$1:$1048576,MATCH([1]StringTable!$B$1,[1]StringTable!$1:$1,0),0),
IFERROR(VLOOKUP(I550,[1]InApkStringTable!$1:$1048576,MATCH([1]InApkStringTable!$B$1,[1]InApkStringTable!$1:$1,0),0),
"스트링없음")))</f>
        <v/>
      </c>
      <c r="L550" t="b">
        <v>0</v>
      </c>
      <c r="M550" t="s">
        <v>24</v>
      </c>
      <c r="N550" t="str">
        <f>IF(ISBLANK(M550),"",IF(ISERROR(VLOOKUP(M550,MapTable!$A:$A,1,0)),"맵없음",""))</f>
        <v/>
      </c>
      <c r="O550">
        <f t="shared" si="33"/>
        <v>0</v>
      </c>
      <c r="Q550">
        <f t="shared" si="34"/>
        <v>0</v>
      </c>
      <c r="R550" t="b">
        <f t="shared" ca="1" si="35"/>
        <v>0</v>
      </c>
      <c r="T550" t="b">
        <f t="shared" ca="1" si="36"/>
        <v>0</v>
      </c>
      <c r="V550" t="str">
        <f>IF(ISBLANK(U550),"",IF(ISERROR(VLOOKUP(U550,MapTable!$A:$A,1,0)),"맵없음",""))</f>
        <v/>
      </c>
      <c r="X550" t="str">
        <f>IF(ISBLANK(W550),"",
IF(ISERROR(FIND(",",W550)),
  IF(ISERROR(VLOOKUP(W550,MapTable!$A:$A,1,0)),"맵없음",
  ""),
IF(ISERROR(FIND(",",W550,FIND(",",W550)+1)),
  IF(OR(ISERROR(VLOOKUP(LEFT(W550,FIND(",",W550)-1),MapTable!$A:$A,1,0)),ISERROR(VLOOKUP(TRIM(MID(W550,FIND(",",W550)+1,999)),MapTable!$A:$A,1,0))),"맵없음",
  ""),
IF(ISERROR(FIND(",",W550,FIND(",",W550,FIND(",",W550)+1)+1)),
  IF(OR(ISERROR(VLOOKUP(LEFT(W550,FIND(",",W550)-1),MapTable!$A:$A,1,0)),ISERROR(VLOOKUP(TRIM(MID(W550,FIND(",",W550)+1,FIND(",",W550,FIND(",",W550)+1)-FIND(",",W550)-1)),MapTable!$A:$A,1,0)),ISERROR(VLOOKUP(TRIM(MID(W550,FIND(",",W550,FIND(",",W550)+1)+1,999)),MapTable!$A:$A,1,0))),"맵없음",
  ""),
IF(ISERROR(FIND(",",W550,FIND(",",W550,FIND(",",W550,FIND(",",W550)+1)+1)+1)),
  IF(OR(ISERROR(VLOOKUP(LEFT(W550,FIND(",",W550)-1),MapTable!$A:$A,1,0)),ISERROR(VLOOKUP(TRIM(MID(W550,FIND(",",W550)+1,FIND(",",W550,FIND(",",W550)+1)-FIND(",",W550)-1)),MapTable!$A:$A,1,0)),ISERROR(VLOOKUP(TRIM(MID(W550,FIND(",",W550,FIND(",",W550)+1)+1,FIND(",",W550,FIND(",",W550,FIND(",",W550)+1)+1)-FIND(",",W550,FIND(",",W550)+1)-1)),MapTable!$A:$A,1,0)),ISERROR(VLOOKUP(TRIM(MID(W550,FIND(",",W550,FIND(",",W550,FIND(",",W550)+1)+1)+1,999)),MapTable!$A:$A,1,0))),"맵없음",
  ""),
)))))</f>
        <v/>
      </c>
      <c r="AC550" t="str">
        <f>IF(ISBLANK(AB550),"",IF(ISERROR(VLOOKUP(AB550,[3]DropTable!$A:$A,1,0)),"드랍없음",""))</f>
        <v/>
      </c>
      <c r="AE550" t="str">
        <f>IF(ISBLANK(AD550),"",IF(ISERROR(VLOOKUP(AD550,[3]DropTable!$A:$A,1,0)),"드랍없음",""))</f>
        <v/>
      </c>
      <c r="AG550">
        <v>9.8000000000000007</v>
      </c>
      <c r="AH550">
        <v>1</v>
      </c>
    </row>
    <row r="551" spans="1:34" x14ac:dyDescent="0.3">
      <c r="A551">
        <v>12</v>
      </c>
      <c r="B551">
        <v>1</v>
      </c>
      <c r="C551">
        <f>IF(OR($L551=TRUE,$A551=0,MOD($A551,ChapterTable!$S$20)&lt;&gt;0),
MAX(0,INT(($B551+ChapterTable!$Q$26+VLOOKUP(SUBSTITUTE(C$1,"성장단계","")&amp;"단계오프셋",ChapterTable!$S:$T,2,0))/ChapterTable!$Q$23)),
MAX(0,INT(($B551+ChapterTable!$S$26+VLOOKUP(SUBSTITUTE(C$1,"성장단계","")&amp;"보스단계오프셋",ChapterTable!$S:$T,2,0))/ChapterTable!$S$23)))</f>
        <v>0</v>
      </c>
      <c r="D551">
        <f>IF(OR($L551=TRUE,$A551=0,MOD($A551,ChapterTable!$S$20)&lt;&gt;0),
MAX(0,INT(($B551+ChapterTable!$Q$26+VLOOKUP(SUBSTITUTE(D$1,"성장단계","")&amp;"단계오프셋",ChapterTable!$S:$T,2,0))/ChapterTable!$Q$23)),
MAX(0,INT(($B551+ChapterTable!$S$26+VLOOKUP(SUBSTITUTE(D$1,"성장단계","")&amp;"보스단계오프셋",ChapterTable!$S:$T,2,0))/ChapterTable!$S$23)))</f>
        <v>0</v>
      </c>
      <c r="E551" s="1">
        <f ca="1">IF(AND($A551=0,$B551=1),
    VLOOKUP(1,ChapterTable!$1:$1048576,MATCH("최종"&amp;SUBSTITUTE(SUBSTITUTE(E$1,"standard",""),"|Float",""),ChapterTable!$1:$1,0),0)*ChapterTable!$Q$17,
  IF(AND($A551=0,$B551=0),
    E552,
  IF($B551=0,
    VLOOKUP($A551,ChapterTable!$1:$1048576,MATCH("최종"&amp;SUBSTITUTE(SUBSTITUTE(E$1,"standard",""),"|Float",""),ChapterTable!$1:$1,0),0),
  IF($B551=1,
    IF($L551=FALSE,
      VLOOKUP($A551,ChapterTable!$1:$1048576,MATCH("최종"&amp;SUBSTITUTE(SUBSTITUTE(E$1,"standard",""),"|Float",""),ChapterTable!$1:$1,0),0),
      VLOOKUP($A551-ChapterTable!$Q$11,ChapterTable!$1:$1048576,MATCH("최종"&amp;SUBSTITUTE(SUBSTITUTE(E$1,"standard",""),"|Float",""),ChapterTable!$1:$1,0),0)*ChapterTable!$Q$14
    ),
  OFFSET(E551,-$B551+IF($L551,1,0),0)*
    (VLOOKUP(SUBSTITUTE(SUBSTITUTE(E$1,"standard",""),"|Float","")&amp;"인게임누적곱배수",ChapterTable!$S:$T,2,0)^C551
    +VLOOKUP(SUBSTITUTE(SUBSTITUTE(E$1,"standard",""),"|Float","")&amp;"인게임누적합배수",ChapterTable!$S:$T,2,0)*C551)
  )
  )
  )
)</f>
        <v>15569.560546875</v>
      </c>
      <c r="F551" s="1">
        <f ca="1">IF(AND($A551=0,$B551=1),
    VLOOKUP(1,ChapterTable!$1:$1048576,MATCH("최종"&amp;SUBSTITUTE(SUBSTITUTE(F$1,"standard",""),"|Float",""),ChapterTable!$1:$1,0),0)*ChapterTable!$Q$17,
  IF(AND($A551=0,$B551=0),
    F552,
  IF($B551=0,
    VLOOKUP($A551,ChapterTable!$1:$1048576,MATCH("최종"&amp;SUBSTITUTE(SUBSTITUTE(F$1,"standard",""),"|Float",""),ChapterTable!$1:$1,0),0),
  IF($B551=1,
    IF($L551=FALSE,
      VLOOKUP($A551,ChapterTable!$1:$1048576,MATCH("최종"&amp;SUBSTITUTE(SUBSTITUTE(F$1,"standard",""),"|Float",""),ChapterTable!$1:$1,0),0),
      VLOOKUP($A551-ChapterTable!$Q$11,ChapterTable!$1:$1048576,MATCH("최종"&amp;SUBSTITUTE(SUBSTITUTE(F$1,"standard",""),"|Float",""),ChapterTable!$1:$1,0),0)*ChapterTable!$Q$14
    ),
  OFFSET(F551,-$B551+IF($L551,1,0),0)*
    (VLOOKUP(SUBSTITUTE(SUBSTITUTE(F$1,"standard",""),"|Float","")&amp;"인게임누적곱배수",ChapterTable!$S:$T,2,0)^D551
    +VLOOKUP(SUBSTITUTE(SUBSTITUTE(F$1,"standard",""),"|Float","")&amp;"인게임누적합배수",ChapterTable!$S:$T,2,0)*D551)
  )
  )
  )
)</f>
        <v>8649.755859375</v>
      </c>
      <c r="G551" t="s">
        <v>76</v>
      </c>
      <c r="J551" t="str">
        <f>IF(ISBLANK(I551),"",
IFERROR(VLOOKUP(I551,[1]StringTable!$1:$1048576,MATCH([1]StringTable!$B$1,[1]StringTable!$1:$1,0),0),
IFERROR(VLOOKUP(I551,[1]InApkStringTable!$1:$1048576,MATCH([1]InApkStringTable!$B$1,[1]InApkStringTable!$1:$1,0),0),
"스트링없음")))</f>
        <v/>
      </c>
      <c r="L551" t="b">
        <v>0</v>
      </c>
      <c r="M551" t="s">
        <v>24</v>
      </c>
      <c r="N551" t="str">
        <f>IF(ISBLANK(M551),"",IF(ISERROR(VLOOKUP(M551,MapTable!$A:$A,1,0)),"맵없음",""))</f>
        <v/>
      </c>
      <c r="O551">
        <f t="shared" si="33"/>
        <v>1</v>
      </c>
      <c r="Q551">
        <f t="shared" si="34"/>
        <v>1</v>
      </c>
      <c r="R551" t="b">
        <f t="shared" ca="1" si="35"/>
        <v>0</v>
      </c>
      <c r="T551" t="b">
        <f t="shared" ca="1" si="36"/>
        <v>0</v>
      </c>
      <c r="V551" t="str">
        <f>IF(ISBLANK(U551),"",IF(ISERROR(VLOOKUP(U551,MapTable!$A:$A,1,0)),"맵없음",""))</f>
        <v/>
      </c>
      <c r="X551" t="str">
        <f>IF(ISBLANK(W551),"",
IF(ISERROR(FIND(",",W551)),
  IF(ISERROR(VLOOKUP(W551,MapTable!$A:$A,1,0)),"맵없음",
  ""),
IF(ISERROR(FIND(",",W551,FIND(",",W551)+1)),
  IF(OR(ISERROR(VLOOKUP(LEFT(W551,FIND(",",W551)-1),MapTable!$A:$A,1,0)),ISERROR(VLOOKUP(TRIM(MID(W551,FIND(",",W551)+1,999)),MapTable!$A:$A,1,0))),"맵없음",
  ""),
IF(ISERROR(FIND(",",W551,FIND(",",W551,FIND(",",W551)+1)+1)),
  IF(OR(ISERROR(VLOOKUP(LEFT(W551,FIND(",",W551)-1),MapTable!$A:$A,1,0)),ISERROR(VLOOKUP(TRIM(MID(W551,FIND(",",W551)+1,FIND(",",W551,FIND(",",W551)+1)-FIND(",",W551)-1)),MapTable!$A:$A,1,0)),ISERROR(VLOOKUP(TRIM(MID(W551,FIND(",",W551,FIND(",",W551)+1)+1,999)),MapTable!$A:$A,1,0))),"맵없음",
  ""),
IF(ISERROR(FIND(",",W551,FIND(",",W551,FIND(",",W551,FIND(",",W551)+1)+1)+1)),
  IF(OR(ISERROR(VLOOKUP(LEFT(W551,FIND(",",W551)-1),MapTable!$A:$A,1,0)),ISERROR(VLOOKUP(TRIM(MID(W551,FIND(",",W551)+1,FIND(",",W551,FIND(",",W551)+1)-FIND(",",W551)-1)),MapTable!$A:$A,1,0)),ISERROR(VLOOKUP(TRIM(MID(W551,FIND(",",W551,FIND(",",W551)+1)+1,FIND(",",W551,FIND(",",W551,FIND(",",W551)+1)+1)-FIND(",",W551,FIND(",",W551)+1)-1)),MapTable!$A:$A,1,0)),ISERROR(VLOOKUP(TRIM(MID(W551,FIND(",",W551,FIND(",",W551,FIND(",",W551)+1)+1)+1,999)),MapTable!$A:$A,1,0))),"맵없음",
  ""),
)))))</f>
        <v/>
      </c>
      <c r="AC551" t="str">
        <f>IF(ISBLANK(AB551),"",IF(ISERROR(VLOOKUP(AB551,[3]DropTable!$A:$A,1,0)),"드랍없음",""))</f>
        <v/>
      </c>
      <c r="AE551" t="str">
        <f>IF(ISBLANK(AD551),"",IF(ISERROR(VLOOKUP(AD551,[3]DropTable!$A:$A,1,0)),"드랍없음",""))</f>
        <v/>
      </c>
      <c r="AG551">
        <v>9.8000000000000007</v>
      </c>
      <c r="AH551">
        <v>1</v>
      </c>
    </row>
    <row r="552" spans="1:34" x14ac:dyDescent="0.3">
      <c r="A552">
        <v>12</v>
      </c>
      <c r="B552">
        <v>2</v>
      </c>
      <c r="C552">
        <f>IF(OR($L552=TRUE,$A552=0,MOD($A552,ChapterTable!$S$20)&lt;&gt;0),
MAX(0,INT(($B552+ChapterTable!$Q$26+VLOOKUP(SUBSTITUTE(C$1,"성장단계","")&amp;"단계오프셋",ChapterTable!$S:$T,2,0))/ChapterTable!$Q$23)),
MAX(0,INT(($B552+ChapterTable!$S$26+VLOOKUP(SUBSTITUTE(C$1,"성장단계","")&amp;"보스단계오프셋",ChapterTable!$S:$T,2,0))/ChapterTable!$S$23)))</f>
        <v>0</v>
      </c>
      <c r="D552">
        <f>IF(OR($L552=TRUE,$A552=0,MOD($A552,ChapterTable!$S$20)&lt;&gt;0),
MAX(0,INT(($B552+ChapterTable!$Q$26+VLOOKUP(SUBSTITUTE(D$1,"성장단계","")&amp;"단계오프셋",ChapterTable!$S:$T,2,0))/ChapterTable!$Q$23)),
MAX(0,INT(($B552+ChapterTable!$S$26+VLOOKUP(SUBSTITUTE(D$1,"성장단계","")&amp;"보스단계오프셋",ChapterTable!$S:$T,2,0))/ChapterTable!$S$23)))</f>
        <v>0</v>
      </c>
      <c r="E552" s="1">
        <f ca="1">IF(AND($A552=0,$B552=1),
    VLOOKUP(1,ChapterTable!$1:$1048576,MATCH("최종"&amp;SUBSTITUTE(SUBSTITUTE(E$1,"standard",""),"|Float",""),ChapterTable!$1:$1,0),0)*ChapterTable!$Q$17,
  IF(AND($A552=0,$B552=0),
    E553,
  IF($B552=0,
    VLOOKUP($A552,ChapterTable!$1:$1048576,MATCH("최종"&amp;SUBSTITUTE(SUBSTITUTE(E$1,"standard",""),"|Float",""),ChapterTable!$1:$1,0),0),
  IF($B552=1,
    IF($L552=FALSE,
      VLOOKUP($A552,ChapterTable!$1:$1048576,MATCH("최종"&amp;SUBSTITUTE(SUBSTITUTE(E$1,"standard",""),"|Float",""),ChapterTable!$1:$1,0),0),
      VLOOKUP($A552-ChapterTable!$Q$11,ChapterTable!$1:$1048576,MATCH("최종"&amp;SUBSTITUTE(SUBSTITUTE(E$1,"standard",""),"|Float",""),ChapterTable!$1:$1,0),0)*ChapterTable!$Q$14
    ),
  OFFSET(E552,-$B552+IF($L552,1,0),0)*
    (VLOOKUP(SUBSTITUTE(SUBSTITUTE(E$1,"standard",""),"|Float","")&amp;"인게임누적곱배수",ChapterTable!$S:$T,2,0)^C552
    +VLOOKUP(SUBSTITUTE(SUBSTITUTE(E$1,"standard",""),"|Float","")&amp;"인게임누적합배수",ChapterTable!$S:$T,2,0)*C552)
  )
  )
  )
)</f>
        <v>15569.560546875</v>
      </c>
      <c r="F552" s="1">
        <f ca="1">IF(AND($A552=0,$B552=1),
    VLOOKUP(1,ChapterTable!$1:$1048576,MATCH("최종"&amp;SUBSTITUTE(SUBSTITUTE(F$1,"standard",""),"|Float",""),ChapterTable!$1:$1,0),0)*ChapterTable!$Q$17,
  IF(AND($A552=0,$B552=0),
    F553,
  IF($B552=0,
    VLOOKUP($A552,ChapterTable!$1:$1048576,MATCH("최종"&amp;SUBSTITUTE(SUBSTITUTE(F$1,"standard",""),"|Float",""),ChapterTable!$1:$1,0),0),
  IF($B552=1,
    IF($L552=FALSE,
      VLOOKUP($A552,ChapterTable!$1:$1048576,MATCH("최종"&amp;SUBSTITUTE(SUBSTITUTE(F$1,"standard",""),"|Float",""),ChapterTable!$1:$1,0),0),
      VLOOKUP($A552-ChapterTable!$Q$11,ChapterTable!$1:$1048576,MATCH("최종"&amp;SUBSTITUTE(SUBSTITUTE(F$1,"standard",""),"|Float",""),ChapterTable!$1:$1,0),0)*ChapterTable!$Q$14
    ),
  OFFSET(F552,-$B552+IF($L552,1,0),0)*
    (VLOOKUP(SUBSTITUTE(SUBSTITUTE(F$1,"standard",""),"|Float","")&amp;"인게임누적곱배수",ChapterTable!$S:$T,2,0)^D552
    +VLOOKUP(SUBSTITUTE(SUBSTITUTE(F$1,"standard",""),"|Float","")&amp;"인게임누적합배수",ChapterTable!$S:$T,2,0)*D552)
  )
  )
  )
)</f>
        <v>8649.755859375</v>
      </c>
      <c r="G552" t="s">
        <v>76</v>
      </c>
      <c r="J552" t="str">
        <f>IF(ISBLANK(I552),"",
IFERROR(VLOOKUP(I552,[1]StringTable!$1:$1048576,MATCH([1]StringTable!$B$1,[1]StringTable!$1:$1,0),0),
IFERROR(VLOOKUP(I552,[1]InApkStringTable!$1:$1048576,MATCH([1]InApkStringTable!$B$1,[1]InApkStringTable!$1:$1,0),0),
"스트링없음")))</f>
        <v/>
      </c>
      <c r="L552" t="b">
        <v>0</v>
      </c>
      <c r="M552" t="s">
        <v>24</v>
      </c>
      <c r="N552" t="str">
        <f>IF(ISBLANK(M552),"",IF(ISERROR(VLOOKUP(M552,MapTable!$A:$A,1,0)),"맵없음",""))</f>
        <v/>
      </c>
      <c r="O552">
        <f t="shared" si="33"/>
        <v>1</v>
      </c>
      <c r="Q552">
        <f t="shared" si="34"/>
        <v>1</v>
      </c>
      <c r="R552" t="b">
        <f t="shared" ca="1" si="35"/>
        <v>0</v>
      </c>
      <c r="T552" t="b">
        <f t="shared" ca="1" si="36"/>
        <v>0</v>
      </c>
      <c r="V552" t="str">
        <f>IF(ISBLANK(U552),"",IF(ISERROR(VLOOKUP(U552,MapTable!$A:$A,1,0)),"맵없음",""))</f>
        <v/>
      </c>
      <c r="X552" t="str">
        <f>IF(ISBLANK(W552),"",
IF(ISERROR(FIND(",",W552)),
  IF(ISERROR(VLOOKUP(W552,MapTable!$A:$A,1,0)),"맵없음",
  ""),
IF(ISERROR(FIND(",",W552,FIND(",",W552)+1)),
  IF(OR(ISERROR(VLOOKUP(LEFT(W552,FIND(",",W552)-1),MapTable!$A:$A,1,0)),ISERROR(VLOOKUP(TRIM(MID(W552,FIND(",",W552)+1,999)),MapTable!$A:$A,1,0))),"맵없음",
  ""),
IF(ISERROR(FIND(",",W552,FIND(",",W552,FIND(",",W552)+1)+1)),
  IF(OR(ISERROR(VLOOKUP(LEFT(W552,FIND(",",W552)-1),MapTable!$A:$A,1,0)),ISERROR(VLOOKUP(TRIM(MID(W552,FIND(",",W552)+1,FIND(",",W552,FIND(",",W552)+1)-FIND(",",W552)-1)),MapTable!$A:$A,1,0)),ISERROR(VLOOKUP(TRIM(MID(W552,FIND(",",W552,FIND(",",W552)+1)+1,999)),MapTable!$A:$A,1,0))),"맵없음",
  ""),
IF(ISERROR(FIND(",",W552,FIND(",",W552,FIND(",",W552,FIND(",",W552)+1)+1)+1)),
  IF(OR(ISERROR(VLOOKUP(LEFT(W552,FIND(",",W552)-1),MapTable!$A:$A,1,0)),ISERROR(VLOOKUP(TRIM(MID(W552,FIND(",",W552)+1,FIND(",",W552,FIND(",",W552)+1)-FIND(",",W552)-1)),MapTable!$A:$A,1,0)),ISERROR(VLOOKUP(TRIM(MID(W552,FIND(",",W552,FIND(",",W552)+1)+1,FIND(",",W552,FIND(",",W552,FIND(",",W552)+1)+1)-FIND(",",W552,FIND(",",W552)+1)-1)),MapTable!$A:$A,1,0)),ISERROR(VLOOKUP(TRIM(MID(W552,FIND(",",W552,FIND(",",W552,FIND(",",W552)+1)+1)+1,999)),MapTable!$A:$A,1,0))),"맵없음",
  ""),
)))))</f>
        <v/>
      </c>
      <c r="AC552" t="str">
        <f>IF(ISBLANK(AB552),"",IF(ISERROR(VLOOKUP(AB552,[3]DropTable!$A:$A,1,0)),"드랍없음",""))</f>
        <v/>
      </c>
      <c r="AE552" t="str">
        <f>IF(ISBLANK(AD552),"",IF(ISERROR(VLOOKUP(AD552,[3]DropTable!$A:$A,1,0)),"드랍없음",""))</f>
        <v/>
      </c>
      <c r="AG552">
        <v>9.8000000000000007</v>
      </c>
      <c r="AH552">
        <v>1</v>
      </c>
    </row>
    <row r="553" spans="1:34" x14ac:dyDescent="0.3">
      <c r="A553">
        <v>12</v>
      </c>
      <c r="B553">
        <v>3</v>
      </c>
      <c r="C553">
        <f>IF(OR($L553=TRUE,$A553=0,MOD($A553,ChapterTable!$S$20)&lt;&gt;0),
MAX(0,INT(($B553+ChapterTable!$Q$26+VLOOKUP(SUBSTITUTE(C$1,"성장단계","")&amp;"단계오프셋",ChapterTable!$S:$T,2,0))/ChapterTable!$Q$23)),
MAX(0,INT(($B553+ChapterTable!$S$26+VLOOKUP(SUBSTITUTE(C$1,"성장단계","")&amp;"보스단계오프셋",ChapterTable!$S:$T,2,0))/ChapterTable!$S$23)))</f>
        <v>0</v>
      </c>
      <c r="D553">
        <f>IF(OR($L553=TRUE,$A553=0,MOD($A553,ChapterTable!$S$20)&lt;&gt;0),
MAX(0,INT(($B553+ChapterTable!$Q$26+VLOOKUP(SUBSTITUTE(D$1,"성장단계","")&amp;"단계오프셋",ChapterTable!$S:$T,2,0))/ChapterTable!$Q$23)),
MAX(0,INT(($B553+ChapterTable!$S$26+VLOOKUP(SUBSTITUTE(D$1,"성장단계","")&amp;"보스단계오프셋",ChapterTable!$S:$T,2,0))/ChapterTable!$S$23)))</f>
        <v>0</v>
      </c>
      <c r="E553" s="1">
        <f ca="1">IF(AND($A553=0,$B553=1),
    VLOOKUP(1,ChapterTable!$1:$1048576,MATCH("최종"&amp;SUBSTITUTE(SUBSTITUTE(E$1,"standard",""),"|Float",""),ChapterTable!$1:$1,0),0)*ChapterTable!$Q$17,
  IF(AND($A553=0,$B553=0),
    E554,
  IF($B553=0,
    VLOOKUP($A553,ChapterTable!$1:$1048576,MATCH("최종"&amp;SUBSTITUTE(SUBSTITUTE(E$1,"standard",""),"|Float",""),ChapterTable!$1:$1,0),0),
  IF($B553=1,
    IF($L553=FALSE,
      VLOOKUP($A553,ChapterTable!$1:$1048576,MATCH("최종"&amp;SUBSTITUTE(SUBSTITUTE(E$1,"standard",""),"|Float",""),ChapterTable!$1:$1,0),0),
      VLOOKUP($A553-ChapterTable!$Q$11,ChapterTable!$1:$1048576,MATCH("최종"&amp;SUBSTITUTE(SUBSTITUTE(E$1,"standard",""),"|Float",""),ChapterTable!$1:$1,0),0)*ChapterTable!$Q$14
    ),
  OFFSET(E553,-$B553+IF($L553,1,0),0)*
    (VLOOKUP(SUBSTITUTE(SUBSTITUTE(E$1,"standard",""),"|Float","")&amp;"인게임누적곱배수",ChapterTable!$S:$T,2,0)^C553
    +VLOOKUP(SUBSTITUTE(SUBSTITUTE(E$1,"standard",""),"|Float","")&amp;"인게임누적합배수",ChapterTable!$S:$T,2,0)*C553)
  )
  )
  )
)</f>
        <v>15569.560546875</v>
      </c>
      <c r="F553" s="1">
        <f ca="1">IF(AND($A553=0,$B553=1),
    VLOOKUP(1,ChapterTable!$1:$1048576,MATCH("최종"&amp;SUBSTITUTE(SUBSTITUTE(F$1,"standard",""),"|Float",""),ChapterTable!$1:$1,0),0)*ChapterTable!$Q$17,
  IF(AND($A553=0,$B553=0),
    F554,
  IF($B553=0,
    VLOOKUP($A553,ChapterTable!$1:$1048576,MATCH("최종"&amp;SUBSTITUTE(SUBSTITUTE(F$1,"standard",""),"|Float",""),ChapterTable!$1:$1,0),0),
  IF($B553=1,
    IF($L553=FALSE,
      VLOOKUP($A553,ChapterTable!$1:$1048576,MATCH("최종"&amp;SUBSTITUTE(SUBSTITUTE(F$1,"standard",""),"|Float",""),ChapterTable!$1:$1,0),0),
      VLOOKUP($A553-ChapterTable!$Q$11,ChapterTable!$1:$1048576,MATCH("최종"&amp;SUBSTITUTE(SUBSTITUTE(F$1,"standard",""),"|Float",""),ChapterTable!$1:$1,0),0)*ChapterTable!$Q$14
    ),
  OFFSET(F553,-$B553+IF($L553,1,0),0)*
    (VLOOKUP(SUBSTITUTE(SUBSTITUTE(F$1,"standard",""),"|Float","")&amp;"인게임누적곱배수",ChapterTable!$S:$T,2,0)^D553
    +VLOOKUP(SUBSTITUTE(SUBSTITUTE(F$1,"standard",""),"|Float","")&amp;"인게임누적합배수",ChapterTable!$S:$T,2,0)*D553)
  )
  )
  )
)</f>
        <v>8649.755859375</v>
      </c>
      <c r="G553" t="s">
        <v>76</v>
      </c>
      <c r="J553" t="str">
        <f>IF(ISBLANK(I553),"",
IFERROR(VLOOKUP(I553,[1]StringTable!$1:$1048576,MATCH([1]StringTable!$B$1,[1]StringTable!$1:$1,0),0),
IFERROR(VLOOKUP(I553,[1]InApkStringTable!$1:$1048576,MATCH([1]InApkStringTable!$B$1,[1]InApkStringTable!$1:$1,0),0),
"스트링없음")))</f>
        <v/>
      </c>
      <c r="L553" t="b">
        <v>0</v>
      </c>
      <c r="M553" t="s">
        <v>24</v>
      </c>
      <c r="N553" t="str">
        <f>IF(ISBLANK(M553),"",IF(ISERROR(VLOOKUP(M553,MapTable!$A:$A,1,0)),"맵없음",""))</f>
        <v/>
      </c>
      <c r="O553">
        <f t="shared" si="33"/>
        <v>1</v>
      </c>
      <c r="Q553">
        <f t="shared" si="34"/>
        <v>1</v>
      </c>
      <c r="R553" t="b">
        <f t="shared" ca="1" si="35"/>
        <v>0</v>
      </c>
      <c r="T553" t="b">
        <f t="shared" ca="1" si="36"/>
        <v>0</v>
      </c>
      <c r="V553" t="str">
        <f>IF(ISBLANK(U553),"",IF(ISERROR(VLOOKUP(U553,MapTable!$A:$A,1,0)),"맵없음",""))</f>
        <v/>
      </c>
      <c r="X553" t="str">
        <f>IF(ISBLANK(W553),"",
IF(ISERROR(FIND(",",W553)),
  IF(ISERROR(VLOOKUP(W553,MapTable!$A:$A,1,0)),"맵없음",
  ""),
IF(ISERROR(FIND(",",W553,FIND(",",W553)+1)),
  IF(OR(ISERROR(VLOOKUP(LEFT(W553,FIND(",",W553)-1),MapTable!$A:$A,1,0)),ISERROR(VLOOKUP(TRIM(MID(W553,FIND(",",W553)+1,999)),MapTable!$A:$A,1,0))),"맵없음",
  ""),
IF(ISERROR(FIND(",",W553,FIND(",",W553,FIND(",",W553)+1)+1)),
  IF(OR(ISERROR(VLOOKUP(LEFT(W553,FIND(",",W553)-1),MapTable!$A:$A,1,0)),ISERROR(VLOOKUP(TRIM(MID(W553,FIND(",",W553)+1,FIND(",",W553,FIND(",",W553)+1)-FIND(",",W553)-1)),MapTable!$A:$A,1,0)),ISERROR(VLOOKUP(TRIM(MID(W553,FIND(",",W553,FIND(",",W553)+1)+1,999)),MapTable!$A:$A,1,0))),"맵없음",
  ""),
IF(ISERROR(FIND(",",W553,FIND(",",W553,FIND(",",W553,FIND(",",W553)+1)+1)+1)),
  IF(OR(ISERROR(VLOOKUP(LEFT(W553,FIND(",",W553)-1),MapTable!$A:$A,1,0)),ISERROR(VLOOKUP(TRIM(MID(W553,FIND(",",W553)+1,FIND(",",W553,FIND(",",W553)+1)-FIND(",",W553)-1)),MapTable!$A:$A,1,0)),ISERROR(VLOOKUP(TRIM(MID(W553,FIND(",",W553,FIND(",",W553)+1)+1,FIND(",",W553,FIND(",",W553,FIND(",",W553)+1)+1)-FIND(",",W553,FIND(",",W553)+1)-1)),MapTable!$A:$A,1,0)),ISERROR(VLOOKUP(TRIM(MID(W553,FIND(",",W553,FIND(",",W553,FIND(",",W553)+1)+1)+1,999)),MapTable!$A:$A,1,0))),"맵없음",
  ""),
)))))</f>
        <v/>
      </c>
      <c r="AC553" t="str">
        <f>IF(ISBLANK(AB553),"",IF(ISERROR(VLOOKUP(AB553,[3]DropTable!$A:$A,1,0)),"드랍없음",""))</f>
        <v/>
      </c>
      <c r="AE553" t="str">
        <f>IF(ISBLANK(AD553),"",IF(ISERROR(VLOOKUP(AD553,[3]DropTable!$A:$A,1,0)),"드랍없음",""))</f>
        <v/>
      </c>
      <c r="AG553">
        <v>9.8000000000000007</v>
      </c>
      <c r="AH553">
        <v>1</v>
      </c>
    </row>
    <row r="554" spans="1:34" x14ac:dyDescent="0.3">
      <c r="A554">
        <v>12</v>
      </c>
      <c r="B554">
        <v>4</v>
      </c>
      <c r="C554">
        <f>IF(OR($L554=TRUE,$A554=0,MOD($A554,ChapterTable!$S$20)&lt;&gt;0),
MAX(0,INT(($B554+ChapterTable!$Q$26+VLOOKUP(SUBSTITUTE(C$1,"성장단계","")&amp;"단계오프셋",ChapterTable!$S:$T,2,0))/ChapterTable!$Q$23)),
MAX(0,INT(($B554+ChapterTable!$S$26+VLOOKUP(SUBSTITUTE(C$1,"성장단계","")&amp;"보스단계오프셋",ChapterTable!$S:$T,2,0))/ChapterTable!$S$23)))</f>
        <v>0</v>
      </c>
      <c r="D554">
        <f>IF(OR($L554=TRUE,$A554=0,MOD($A554,ChapterTable!$S$20)&lt;&gt;0),
MAX(0,INT(($B554+ChapterTable!$Q$26+VLOOKUP(SUBSTITUTE(D$1,"성장단계","")&amp;"단계오프셋",ChapterTable!$S:$T,2,0))/ChapterTable!$Q$23)),
MAX(0,INT(($B554+ChapterTable!$S$26+VLOOKUP(SUBSTITUTE(D$1,"성장단계","")&amp;"보스단계오프셋",ChapterTable!$S:$T,2,0))/ChapterTable!$S$23)))</f>
        <v>0</v>
      </c>
      <c r="E554" s="1">
        <f ca="1">IF(AND($A554=0,$B554=1),
    VLOOKUP(1,ChapterTable!$1:$1048576,MATCH("최종"&amp;SUBSTITUTE(SUBSTITUTE(E$1,"standard",""),"|Float",""),ChapterTable!$1:$1,0),0)*ChapterTable!$Q$17,
  IF(AND($A554=0,$B554=0),
    E555,
  IF($B554=0,
    VLOOKUP($A554,ChapterTable!$1:$1048576,MATCH("최종"&amp;SUBSTITUTE(SUBSTITUTE(E$1,"standard",""),"|Float",""),ChapterTable!$1:$1,0),0),
  IF($B554=1,
    IF($L554=FALSE,
      VLOOKUP($A554,ChapterTable!$1:$1048576,MATCH("최종"&amp;SUBSTITUTE(SUBSTITUTE(E$1,"standard",""),"|Float",""),ChapterTable!$1:$1,0),0),
      VLOOKUP($A554-ChapterTable!$Q$11,ChapterTable!$1:$1048576,MATCH("최종"&amp;SUBSTITUTE(SUBSTITUTE(E$1,"standard",""),"|Float",""),ChapterTable!$1:$1,0),0)*ChapterTable!$Q$14
    ),
  OFFSET(E554,-$B554+IF($L554,1,0),0)*
    (VLOOKUP(SUBSTITUTE(SUBSTITUTE(E$1,"standard",""),"|Float","")&amp;"인게임누적곱배수",ChapterTable!$S:$T,2,0)^C554
    +VLOOKUP(SUBSTITUTE(SUBSTITUTE(E$1,"standard",""),"|Float","")&amp;"인게임누적합배수",ChapterTable!$S:$T,2,0)*C554)
  )
  )
  )
)</f>
        <v>15569.560546875</v>
      </c>
      <c r="F554" s="1">
        <f ca="1">IF(AND($A554=0,$B554=1),
    VLOOKUP(1,ChapterTable!$1:$1048576,MATCH("최종"&amp;SUBSTITUTE(SUBSTITUTE(F$1,"standard",""),"|Float",""),ChapterTable!$1:$1,0),0)*ChapterTable!$Q$17,
  IF(AND($A554=0,$B554=0),
    F555,
  IF($B554=0,
    VLOOKUP($A554,ChapterTable!$1:$1048576,MATCH("최종"&amp;SUBSTITUTE(SUBSTITUTE(F$1,"standard",""),"|Float",""),ChapterTable!$1:$1,0),0),
  IF($B554=1,
    IF($L554=FALSE,
      VLOOKUP($A554,ChapterTable!$1:$1048576,MATCH("최종"&amp;SUBSTITUTE(SUBSTITUTE(F$1,"standard",""),"|Float",""),ChapterTable!$1:$1,0),0),
      VLOOKUP($A554-ChapterTable!$Q$11,ChapterTable!$1:$1048576,MATCH("최종"&amp;SUBSTITUTE(SUBSTITUTE(F$1,"standard",""),"|Float",""),ChapterTable!$1:$1,0),0)*ChapterTable!$Q$14
    ),
  OFFSET(F554,-$B554+IF($L554,1,0),0)*
    (VLOOKUP(SUBSTITUTE(SUBSTITUTE(F$1,"standard",""),"|Float","")&amp;"인게임누적곱배수",ChapterTable!$S:$T,2,0)^D554
    +VLOOKUP(SUBSTITUTE(SUBSTITUTE(F$1,"standard",""),"|Float","")&amp;"인게임누적합배수",ChapterTable!$S:$T,2,0)*D554)
  )
  )
  )
)</f>
        <v>8649.755859375</v>
      </c>
      <c r="G554" t="s">
        <v>76</v>
      </c>
      <c r="J554" t="str">
        <f>IF(ISBLANK(I554),"",
IFERROR(VLOOKUP(I554,[1]StringTable!$1:$1048576,MATCH([1]StringTable!$B$1,[1]StringTable!$1:$1,0),0),
IFERROR(VLOOKUP(I554,[1]InApkStringTable!$1:$1048576,MATCH([1]InApkStringTable!$B$1,[1]InApkStringTable!$1:$1,0),0),
"스트링없음")))</f>
        <v/>
      </c>
      <c r="L554" t="b">
        <v>0</v>
      </c>
      <c r="M554" t="s">
        <v>24</v>
      </c>
      <c r="N554" t="str">
        <f>IF(ISBLANK(M554),"",IF(ISERROR(VLOOKUP(M554,MapTable!$A:$A,1,0)),"맵없음",""))</f>
        <v/>
      </c>
      <c r="O554">
        <f t="shared" si="33"/>
        <v>1</v>
      </c>
      <c r="Q554">
        <f t="shared" si="34"/>
        <v>1</v>
      </c>
      <c r="R554" t="b">
        <f t="shared" ca="1" si="35"/>
        <v>0</v>
      </c>
      <c r="T554" t="b">
        <f t="shared" ca="1" si="36"/>
        <v>0</v>
      </c>
      <c r="V554" t="str">
        <f>IF(ISBLANK(U554),"",IF(ISERROR(VLOOKUP(U554,MapTable!$A:$A,1,0)),"맵없음",""))</f>
        <v/>
      </c>
      <c r="X554" t="str">
        <f>IF(ISBLANK(W554),"",
IF(ISERROR(FIND(",",W554)),
  IF(ISERROR(VLOOKUP(W554,MapTable!$A:$A,1,0)),"맵없음",
  ""),
IF(ISERROR(FIND(",",W554,FIND(",",W554)+1)),
  IF(OR(ISERROR(VLOOKUP(LEFT(W554,FIND(",",W554)-1),MapTable!$A:$A,1,0)),ISERROR(VLOOKUP(TRIM(MID(W554,FIND(",",W554)+1,999)),MapTable!$A:$A,1,0))),"맵없음",
  ""),
IF(ISERROR(FIND(",",W554,FIND(",",W554,FIND(",",W554)+1)+1)),
  IF(OR(ISERROR(VLOOKUP(LEFT(W554,FIND(",",W554)-1),MapTable!$A:$A,1,0)),ISERROR(VLOOKUP(TRIM(MID(W554,FIND(",",W554)+1,FIND(",",W554,FIND(",",W554)+1)-FIND(",",W554)-1)),MapTable!$A:$A,1,0)),ISERROR(VLOOKUP(TRIM(MID(W554,FIND(",",W554,FIND(",",W554)+1)+1,999)),MapTable!$A:$A,1,0))),"맵없음",
  ""),
IF(ISERROR(FIND(",",W554,FIND(",",W554,FIND(",",W554,FIND(",",W554)+1)+1)+1)),
  IF(OR(ISERROR(VLOOKUP(LEFT(W554,FIND(",",W554)-1),MapTable!$A:$A,1,0)),ISERROR(VLOOKUP(TRIM(MID(W554,FIND(",",W554)+1,FIND(",",W554,FIND(",",W554)+1)-FIND(",",W554)-1)),MapTable!$A:$A,1,0)),ISERROR(VLOOKUP(TRIM(MID(W554,FIND(",",W554,FIND(",",W554)+1)+1,FIND(",",W554,FIND(",",W554,FIND(",",W554)+1)+1)-FIND(",",W554,FIND(",",W554)+1)-1)),MapTable!$A:$A,1,0)),ISERROR(VLOOKUP(TRIM(MID(W554,FIND(",",W554,FIND(",",W554,FIND(",",W554)+1)+1)+1,999)),MapTable!$A:$A,1,0))),"맵없음",
  ""),
)))))</f>
        <v/>
      </c>
      <c r="AC554" t="str">
        <f>IF(ISBLANK(AB554),"",IF(ISERROR(VLOOKUP(AB554,[3]DropTable!$A:$A,1,0)),"드랍없음",""))</f>
        <v/>
      </c>
      <c r="AE554" t="str">
        <f>IF(ISBLANK(AD554),"",IF(ISERROR(VLOOKUP(AD554,[3]DropTable!$A:$A,1,0)),"드랍없음",""))</f>
        <v/>
      </c>
      <c r="AG554">
        <v>9.8000000000000007</v>
      </c>
      <c r="AH554">
        <v>1</v>
      </c>
    </row>
    <row r="555" spans="1:34" x14ac:dyDescent="0.3">
      <c r="A555">
        <v>12</v>
      </c>
      <c r="B555">
        <v>5</v>
      </c>
      <c r="C555">
        <f>IF(OR($L555=TRUE,$A555=0,MOD($A555,ChapterTable!$S$20)&lt;&gt;0),
MAX(0,INT(($B555+ChapterTable!$Q$26+VLOOKUP(SUBSTITUTE(C$1,"성장단계","")&amp;"단계오프셋",ChapterTable!$S:$T,2,0))/ChapterTable!$Q$23)),
MAX(0,INT(($B555+ChapterTable!$S$26+VLOOKUP(SUBSTITUTE(C$1,"성장단계","")&amp;"보스단계오프셋",ChapterTable!$S:$T,2,0))/ChapterTable!$S$23)))</f>
        <v>0</v>
      </c>
      <c r="D555">
        <f>IF(OR($L555=TRUE,$A555=0,MOD($A555,ChapterTable!$S$20)&lt;&gt;0),
MAX(0,INT(($B555+ChapterTable!$Q$26+VLOOKUP(SUBSTITUTE(D$1,"성장단계","")&amp;"단계오프셋",ChapterTable!$S:$T,2,0))/ChapterTable!$Q$23)),
MAX(0,INT(($B555+ChapterTable!$S$26+VLOOKUP(SUBSTITUTE(D$1,"성장단계","")&amp;"보스단계오프셋",ChapterTable!$S:$T,2,0))/ChapterTable!$S$23)))</f>
        <v>0</v>
      </c>
      <c r="E555" s="1">
        <f ca="1">IF(AND($A555=0,$B555=1),
    VLOOKUP(1,ChapterTable!$1:$1048576,MATCH("최종"&amp;SUBSTITUTE(SUBSTITUTE(E$1,"standard",""),"|Float",""),ChapterTable!$1:$1,0),0)*ChapterTable!$Q$17,
  IF(AND($A555=0,$B555=0),
    E556,
  IF($B555=0,
    VLOOKUP($A555,ChapterTable!$1:$1048576,MATCH("최종"&amp;SUBSTITUTE(SUBSTITUTE(E$1,"standard",""),"|Float",""),ChapterTable!$1:$1,0),0),
  IF($B555=1,
    IF($L555=FALSE,
      VLOOKUP($A555,ChapterTable!$1:$1048576,MATCH("최종"&amp;SUBSTITUTE(SUBSTITUTE(E$1,"standard",""),"|Float",""),ChapterTable!$1:$1,0),0),
      VLOOKUP($A555-ChapterTable!$Q$11,ChapterTable!$1:$1048576,MATCH("최종"&amp;SUBSTITUTE(SUBSTITUTE(E$1,"standard",""),"|Float",""),ChapterTable!$1:$1,0),0)*ChapterTable!$Q$14
    ),
  OFFSET(E555,-$B555+IF($L555,1,0),0)*
    (VLOOKUP(SUBSTITUTE(SUBSTITUTE(E$1,"standard",""),"|Float","")&amp;"인게임누적곱배수",ChapterTable!$S:$T,2,0)^C555
    +VLOOKUP(SUBSTITUTE(SUBSTITUTE(E$1,"standard",""),"|Float","")&amp;"인게임누적합배수",ChapterTable!$S:$T,2,0)*C555)
  )
  )
  )
)</f>
        <v>15569.560546875</v>
      </c>
      <c r="F555" s="1">
        <f ca="1">IF(AND($A555=0,$B555=1),
    VLOOKUP(1,ChapterTable!$1:$1048576,MATCH("최종"&amp;SUBSTITUTE(SUBSTITUTE(F$1,"standard",""),"|Float",""),ChapterTable!$1:$1,0),0)*ChapterTable!$Q$17,
  IF(AND($A555=0,$B555=0),
    F556,
  IF($B555=0,
    VLOOKUP($A555,ChapterTable!$1:$1048576,MATCH("최종"&amp;SUBSTITUTE(SUBSTITUTE(F$1,"standard",""),"|Float",""),ChapterTable!$1:$1,0),0),
  IF($B555=1,
    IF($L555=FALSE,
      VLOOKUP($A555,ChapterTable!$1:$1048576,MATCH("최종"&amp;SUBSTITUTE(SUBSTITUTE(F$1,"standard",""),"|Float",""),ChapterTable!$1:$1,0),0),
      VLOOKUP($A555-ChapterTable!$Q$11,ChapterTable!$1:$1048576,MATCH("최종"&amp;SUBSTITUTE(SUBSTITUTE(F$1,"standard",""),"|Float",""),ChapterTable!$1:$1,0),0)*ChapterTable!$Q$14
    ),
  OFFSET(F555,-$B555+IF($L555,1,0),0)*
    (VLOOKUP(SUBSTITUTE(SUBSTITUTE(F$1,"standard",""),"|Float","")&amp;"인게임누적곱배수",ChapterTable!$S:$T,2,0)^D555
    +VLOOKUP(SUBSTITUTE(SUBSTITUTE(F$1,"standard",""),"|Float","")&amp;"인게임누적합배수",ChapterTable!$S:$T,2,0)*D555)
  )
  )
  )
)</f>
        <v>8649.755859375</v>
      </c>
      <c r="G555" t="s">
        <v>76</v>
      </c>
      <c r="J555" t="str">
        <f>IF(ISBLANK(I555),"",
IFERROR(VLOOKUP(I555,[1]StringTable!$1:$1048576,MATCH([1]StringTable!$B$1,[1]StringTable!$1:$1,0),0),
IFERROR(VLOOKUP(I555,[1]InApkStringTable!$1:$1048576,MATCH([1]InApkStringTable!$B$1,[1]InApkStringTable!$1:$1,0),0),
"스트링없음")))</f>
        <v/>
      </c>
      <c r="L555" t="b">
        <v>0</v>
      </c>
      <c r="M555" t="s">
        <v>24</v>
      </c>
      <c r="N555" t="str">
        <f>IF(ISBLANK(M555),"",IF(ISERROR(VLOOKUP(M555,MapTable!$A:$A,1,0)),"맵없음",""))</f>
        <v/>
      </c>
      <c r="O555">
        <f t="shared" si="33"/>
        <v>11</v>
      </c>
      <c r="Q555">
        <f t="shared" si="34"/>
        <v>11</v>
      </c>
      <c r="R555" t="b">
        <f t="shared" ca="1" si="35"/>
        <v>0</v>
      </c>
      <c r="T555" t="b">
        <f t="shared" ca="1" si="36"/>
        <v>0</v>
      </c>
      <c r="V555" t="str">
        <f>IF(ISBLANK(U555),"",IF(ISERROR(VLOOKUP(U555,MapTable!$A:$A,1,0)),"맵없음",""))</f>
        <v/>
      </c>
      <c r="X555" t="str">
        <f>IF(ISBLANK(W555),"",
IF(ISERROR(FIND(",",W555)),
  IF(ISERROR(VLOOKUP(W555,MapTable!$A:$A,1,0)),"맵없음",
  ""),
IF(ISERROR(FIND(",",W555,FIND(",",W555)+1)),
  IF(OR(ISERROR(VLOOKUP(LEFT(W555,FIND(",",W555)-1),MapTable!$A:$A,1,0)),ISERROR(VLOOKUP(TRIM(MID(W555,FIND(",",W555)+1,999)),MapTable!$A:$A,1,0))),"맵없음",
  ""),
IF(ISERROR(FIND(",",W555,FIND(",",W555,FIND(",",W555)+1)+1)),
  IF(OR(ISERROR(VLOOKUP(LEFT(W555,FIND(",",W555)-1),MapTable!$A:$A,1,0)),ISERROR(VLOOKUP(TRIM(MID(W555,FIND(",",W555)+1,FIND(",",W555,FIND(",",W555)+1)-FIND(",",W555)-1)),MapTable!$A:$A,1,0)),ISERROR(VLOOKUP(TRIM(MID(W555,FIND(",",W555,FIND(",",W555)+1)+1,999)),MapTable!$A:$A,1,0))),"맵없음",
  ""),
IF(ISERROR(FIND(",",W555,FIND(",",W555,FIND(",",W555,FIND(",",W555)+1)+1)+1)),
  IF(OR(ISERROR(VLOOKUP(LEFT(W555,FIND(",",W555)-1),MapTable!$A:$A,1,0)),ISERROR(VLOOKUP(TRIM(MID(W555,FIND(",",W555)+1,FIND(",",W555,FIND(",",W555)+1)-FIND(",",W555)-1)),MapTable!$A:$A,1,0)),ISERROR(VLOOKUP(TRIM(MID(W555,FIND(",",W555,FIND(",",W555)+1)+1,FIND(",",W555,FIND(",",W555,FIND(",",W555)+1)+1)-FIND(",",W555,FIND(",",W555)+1)-1)),MapTable!$A:$A,1,0)),ISERROR(VLOOKUP(TRIM(MID(W555,FIND(",",W555,FIND(",",W555,FIND(",",W555)+1)+1)+1,999)),MapTable!$A:$A,1,0))),"맵없음",
  ""),
)))))</f>
        <v/>
      </c>
      <c r="AC555" t="str">
        <f>IF(ISBLANK(AB555),"",IF(ISERROR(VLOOKUP(AB555,[3]DropTable!$A:$A,1,0)),"드랍없음",""))</f>
        <v/>
      </c>
      <c r="AE555" t="str">
        <f>IF(ISBLANK(AD555),"",IF(ISERROR(VLOOKUP(AD555,[3]DropTable!$A:$A,1,0)),"드랍없음",""))</f>
        <v/>
      </c>
      <c r="AG555">
        <v>9.8000000000000007</v>
      </c>
      <c r="AH555">
        <v>1</v>
      </c>
    </row>
    <row r="556" spans="1:34" x14ac:dyDescent="0.3">
      <c r="A556">
        <v>12</v>
      </c>
      <c r="B556">
        <v>6</v>
      </c>
      <c r="C556">
        <f>IF(OR($L556=TRUE,$A556=0,MOD($A556,ChapterTable!$S$20)&lt;&gt;0),
MAX(0,INT(($B556+ChapterTable!$Q$26+VLOOKUP(SUBSTITUTE(C$1,"성장단계","")&amp;"단계오프셋",ChapterTable!$S:$T,2,0))/ChapterTable!$Q$23)),
MAX(0,INT(($B556+ChapterTable!$S$26+VLOOKUP(SUBSTITUTE(C$1,"성장단계","")&amp;"보스단계오프셋",ChapterTable!$S:$T,2,0))/ChapterTable!$S$23)))</f>
        <v>1</v>
      </c>
      <c r="D556">
        <f>IF(OR($L556=TRUE,$A556=0,MOD($A556,ChapterTable!$S$20)&lt;&gt;0),
MAX(0,INT(($B556+ChapterTable!$Q$26+VLOOKUP(SUBSTITUTE(D$1,"성장단계","")&amp;"단계오프셋",ChapterTable!$S:$T,2,0))/ChapterTable!$Q$23)),
MAX(0,INT(($B556+ChapterTable!$S$26+VLOOKUP(SUBSTITUTE(D$1,"성장단계","")&amp;"보스단계오프셋",ChapterTable!$S:$T,2,0))/ChapterTable!$S$23)))</f>
        <v>0</v>
      </c>
      <c r="E556" s="1">
        <f ca="1">IF(AND($A556=0,$B556=1),
    VLOOKUP(1,ChapterTable!$1:$1048576,MATCH("최종"&amp;SUBSTITUTE(SUBSTITUTE(E$1,"standard",""),"|Float",""),ChapterTable!$1:$1,0),0)*ChapterTable!$Q$17,
  IF(AND($A556=0,$B556=0),
    E557,
  IF($B556=0,
    VLOOKUP($A556,ChapterTable!$1:$1048576,MATCH("최종"&amp;SUBSTITUTE(SUBSTITUTE(E$1,"standard",""),"|Float",""),ChapterTable!$1:$1,0),0),
  IF($B556=1,
    IF($L556=FALSE,
      VLOOKUP($A556,ChapterTable!$1:$1048576,MATCH("최종"&amp;SUBSTITUTE(SUBSTITUTE(E$1,"standard",""),"|Float",""),ChapterTable!$1:$1,0),0),
      VLOOKUP($A556-ChapterTable!$Q$11,ChapterTable!$1:$1048576,MATCH("최종"&amp;SUBSTITUTE(SUBSTITUTE(E$1,"standard",""),"|Float",""),ChapterTable!$1:$1,0),0)*ChapterTable!$Q$14
    ),
  OFFSET(E556,-$B556+IF($L556,1,0),0)*
    (VLOOKUP(SUBSTITUTE(SUBSTITUTE(E$1,"standard",""),"|Float","")&amp;"인게임누적곱배수",ChapterTable!$S:$T,2,0)^C556
    +VLOOKUP(SUBSTITUTE(SUBSTITUTE(E$1,"standard",""),"|Float","")&amp;"인게임누적합배수",ChapterTable!$S:$T,2,0)*C556)
  )
  )
  )
)</f>
        <v>21018.90673828125</v>
      </c>
      <c r="F556" s="1">
        <f ca="1">IF(AND($A556=0,$B556=1),
    VLOOKUP(1,ChapterTable!$1:$1048576,MATCH("최종"&amp;SUBSTITUTE(SUBSTITUTE(F$1,"standard",""),"|Float",""),ChapterTable!$1:$1,0),0)*ChapterTable!$Q$17,
  IF(AND($A556=0,$B556=0),
    F557,
  IF($B556=0,
    VLOOKUP($A556,ChapterTable!$1:$1048576,MATCH("최종"&amp;SUBSTITUTE(SUBSTITUTE(F$1,"standard",""),"|Float",""),ChapterTable!$1:$1,0),0),
  IF($B556=1,
    IF($L556=FALSE,
      VLOOKUP($A556,ChapterTable!$1:$1048576,MATCH("최종"&amp;SUBSTITUTE(SUBSTITUTE(F$1,"standard",""),"|Float",""),ChapterTable!$1:$1,0),0),
      VLOOKUP($A556-ChapterTable!$Q$11,ChapterTable!$1:$1048576,MATCH("최종"&amp;SUBSTITUTE(SUBSTITUTE(F$1,"standard",""),"|Float",""),ChapterTable!$1:$1,0),0)*ChapterTable!$Q$14
    ),
  OFFSET(F556,-$B556+IF($L556,1,0),0)*
    (VLOOKUP(SUBSTITUTE(SUBSTITUTE(F$1,"standard",""),"|Float","")&amp;"인게임누적곱배수",ChapterTable!$S:$T,2,0)^D556
    +VLOOKUP(SUBSTITUTE(SUBSTITUTE(F$1,"standard",""),"|Float","")&amp;"인게임누적합배수",ChapterTable!$S:$T,2,0)*D556)
  )
  )
  )
)</f>
        <v>8649.755859375</v>
      </c>
      <c r="G556" t="s">
        <v>76</v>
      </c>
      <c r="J556" t="str">
        <f>IF(ISBLANK(I556),"",
IFERROR(VLOOKUP(I556,[1]StringTable!$1:$1048576,MATCH([1]StringTable!$B$1,[1]StringTable!$1:$1,0),0),
IFERROR(VLOOKUP(I556,[1]InApkStringTable!$1:$1048576,MATCH([1]InApkStringTable!$B$1,[1]InApkStringTable!$1:$1,0),0),
"스트링없음")))</f>
        <v/>
      </c>
      <c r="L556" t="b">
        <v>0</v>
      </c>
      <c r="M556" t="s">
        <v>24</v>
      </c>
      <c r="N556" t="str">
        <f>IF(ISBLANK(M556),"",IF(ISERROR(VLOOKUP(M556,MapTable!$A:$A,1,0)),"맵없음",""))</f>
        <v/>
      </c>
      <c r="O556">
        <f t="shared" si="33"/>
        <v>1</v>
      </c>
      <c r="Q556">
        <f t="shared" si="34"/>
        <v>1</v>
      </c>
      <c r="R556" t="b">
        <f t="shared" ca="1" si="35"/>
        <v>0</v>
      </c>
      <c r="T556" t="b">
        <f t="shared" ca="1" si="36"/>
        <v>0</v>
      </c>
      <c r="V556" t="str">
        <f>IF(ISBLANK(U556),"",IF(ISERROR(VLOOKUP(U556,MapTable!$A:$A,1,0)),"맵없음",""))</f>
        <v/>
      </c>
      <c r="X556" t="str">
        <f>IF(ISBLANK(W556),"",
IF(ISERROR(FIND(",",W556)),
  IF(ISERROR(VLOOKUP(W556,MapTable!$A:$A,1,0)),"맵없음",
  ""),
IF(ISERROR(FIND(",",W556,FIND(",",W556)+1)),
  IF(OR(ISERROR(VLOOKUP(LEFT(W556,FIND(",",W556)-1),MapTable!$A:$A,1,0)),ISERROR(VLOOKUP(TRIM(MID(W556,FIND(",",W556)+1,999)),MapTable!$A:$A,1,0))),"맵없음",
  ""),
IF(ISERROR(FIND(",",W556,FIND(",",W556,FIND(",",W556)+1)+1)),
  IF(OR(ISERROR(VLOOKUP(LEFT(W556,FIND(",",W556)-1),MapTable!$A:$A,1,0)),ISERROR(VLOOKUP(TRIM(MID(W556,FIND(",",W556)+1,FIND(",",W556,FIND(",",W556)+1)-FIND(",",W556)-1)),MapTable!$A:$A,1,0)),ISERROR(VLOOKUP(TRIM(MID(W556,FIND(",",W556,FIND(",",W556)+1)+1,999)),MapTable!$A:$A,1,0))),"맵없음",
  ""),
IF(ISERROR(FIND(",",W556,FIND(",",W556,FIND(",",W556,FIND(",",W556)+1)+1)+1)),
  IF(OR(ISERROR(VLOOKUP(LEFT(W556,FIND(",",W556)-1),MapTable!$A:$A,1,0)),ISERROR(VLOOKUP(TRIM(MID(W556,FIND(",",W556)+1,FIND(",",W556,FIND(",",W556)+1)-FIND(",",W556)-1)),MapTable!$A:$A,1,0)),ISERROR(VLOOKUP(TRIM(MID(W556,FIND(",",W556,FIND(",",W556)+1)+1,FIND(",",W556,FIND(",",W556,FIND(",",W556)+1)+1)-FIND(",",W556,FIND(",",W556)+1)-1)),MapTable!$A:$A,1,0)),ISERROR(VLOOKUP(TRIM(MID(W556,FIND(",",W556,FIND(",",W556,FIND(",",W556)+1)+1)+1,999)),MapTable!$A:$A,1,0))),"맵없음",
  ""),
)))))</f>
        <v/>
      </c>
      <c r="AC556" t="str">
        <f>IF(ISBLANK(AB556),"",IF(ISERROR(VLOOKUP(AB556,[3]DropTable!$A:$A,1,0)),"드랍없음",""))</f>
        <v/>
      </c>
      <c r="AE556" t="str">
        <f>IF(ISBLANK(AD556),"",IF(ISERROR(VLOOKUP(AD556,[3]DropTable!$A:$A,1,0)),"드랍없음",""))</f>
        <v/>
      </c>
      <c r="AG556">
        <v>9.8000000000000007</v>
      </c>
      <c r="AH556">
        <v>1</v>
      </c>
    </row>
    <row r="557" spans="1:34" x14ac:dyDescent="0.3">
      <c r="A557">
        <v>12</v>
      </c>
      <c r="B557">
        <v>7</v>
      </c>
      <c r="C557">
        <f>IF(OR($L557=TRUE,$A557=0,MOD($A557,ChapterTable!$S$20)&lt;&gt;0),
MAX(0,INT(($B557+ChapterTable!$Q$26+VLOOKUP(SUBSTITUTE(C$1,"성장단계","")&amp;"단계오프셋",ChapterTable!$S:$T,2,0))/ChapterTable!$Q$23)),
MAX(0,INT(($B557+ChapterTable!$S$26+VLOOKUP(SUBSTITUTE(C$1,"성장단계","")&amp;"보스단계오프셋",ChapterTable!$S:$T,2,0))/ChapterTable!$S$23)))</f>
        <v>1</v>
      </c>
      <c r="D557">
        <f>IF(OR($L557=TRUE,$A557=0,MOD($A557,ChapterTable!$S$20)&lt;&gt;0),
MAX(0,INT(($B557+ChapterTable!$Q$26+VLOOKUP(SUBSTITUTE(D$1,"성장단계","")&amp;"단계오프셋",ChapterTable!$S:$T,2,0))/ChapterTable!$Q$23)),
MAX(0,INT(($B557+ChapterTable!$S$26+VLOOKUP(SUBSTITUTE(D$1,"성장단계","")&amp;"보스단계오프셋",ChapterTable!$S:$T,2,0))/ChapterTable!$S$23)))</f>
        <v>0</v>
      </c>
      <c r="E557" s="1">
        <f ca="1">IF(AND($A557=0,$B557=1),
    VLOOKUP(1,ChapterTable!$1:$1048576,MATCH("최종"&amp;SUBSTITUTE(SUBSTITUTE(E$1,"standard",""),"|Float",""),ChapterTable!$1:$1,0),0)*ChapterTable!$Q$17,
  IF(AND($A557=0,$B557=0),
    E558,
  IF($B557=0,
    VLOOKUP($A557,ChapterTable!$1:$1048576,MATCH("최종"&amp;SUBSTITUTE(SUBSTITUTE(E$1,"standard",""),"|Float",""),ChapterTable!$1:$1,0),0),
  IF($B557=1,
    IF($L557=FALSE,
      VLOOKUP($A557,ChapterTable!$1:$1048576,MATCH("최종"&amp;SUBSTITUTE(SUBSTITUTE(E$1,"standard",""),"|Float",""),ChapterTable!$1:$1,0),0),
      VLOOKUP($A557-ChapterTable!$Q$11,ChapterTable!$1:$1048576,MATCH("최종"&amp;SUBSTITUTE(SUBSTITUTE(E$1,"standard",""),"|Float",""),ChapterTable!$1:$1,0),0)*ChapterTable!$Q$14
    ),
  OFFSET(E557,-$B557+IF($L557,1,0),0)*
    (VLOOKUP(SUBSTITUTE(SUBSTITUTE(E$1,"standard",""),"|Float","")&amp;"인게임누적곱배수",ChapterTable!$S:$T,2,0)^C557
    +VLOOKUP(SUBSTITUTE(SUBSTITUTE(E$1,"standard",""),"|Float","")&amp;"인게임누적합배수",ChapterTable!$S:$T,2,0)*C557)
  )
  )
  )
)</f>
        <v>21018.90673828125</v>
      </c>
      <c r="F557" s="1">
        <f ca="1">IF(AND($A557=0,$B557=1),
    VLOOKUP(1,ChapterTable!$1:$1048576,MATCH("최종"&amp;SUBSTITUTE(SUBSTITUTE(F$1,"standard",""),"|Float",""),ChapterTable!$1:$1,0),0)*ChapterTable!$Q$17,
  IF(AND($A557=0,$B557=0),
    F558,
  IF($B557=0,
    VLOOKUP($A557,ChapterTable!$1:$1048576,MATCH("최종"&amp;SUBSTITUTE(SUBSTITUTE(F$1,"standard",""),"|Float",""),ChapterTable!$1:$1,0),0),
  IF($B557=1,
    IF($L557=FALSE,
      VLOOKUP($A557,ChapterTable!$1:$1048576,MATCH("최종"&amp;SUBSTITUTE(SUBSTITUTE(F$1,"standard",""),"|Float",""),ChapterTable!$1:$1,0),0),
      VLOOKUP($A557-ChapterTable!$Q$11,ChapterTable!$1:$1048576,MATCH("최종"&amp;SUBSTITUTE(SUBSTITUTE(F$1,"standard",""),"|Float",""),ChapterTable!$1:$1,0),0)*ChapterTable!$Q$14
    ),
  OFFSET(F557,-$B557+IF($L557,1,0),0)*
    (VLOOKUP(SUBSTITUTE(SUBSTITUTE(F$1,"standard",""),"|Float","")&amp;"인게임누적곱배수",ChapterTable!$S:$T,2,0)^D557
    +VLOOKUP(SUBSTITUTE(SUBSTITUTE(F$1,"standard",""),"|Float","")&amp;"인게임누적합배수",ChapterTable!$S:$T,2,0)*D557)
  )
  )
  )
)</f>
        <v>8649.755859375</v>
      </c>
      <c r="G557" t="s">
        <v>76</v>
      </c>
      <c r="J557" t="str">
        <f>IF(ISBLANK(I557),"",
IFERROR(VLOOKUP(I557,[1]StringTable!$1:$1048576,MATCH([1]StringTable!$B$1,[1]StringTable!$1:$1,0),0),
IFERROR(VLOOKUP(I557,[1]InApkStringTable!$1:$1048576,MATCH([1]InApkStringTable!$B$1,[1]InApkStringTable!$1:$1,0),0),
"스트링없음")))</f>
        <v/>
      </c>
      <c r="L557" t="b">
        <v>0</v>
      </c>
      <c r="M557" t="s">
        <v>24</v>
      </c>
      <c r="N557" t="str">
        <f>IF(ISBLANK(M557),"",IF(ISERROR(VLOOKUP(M557,MapTable!$A:$A,1,0)),"맵없음",""))</f>
        <v/>
      </c>
      <c r="O557">
        <f t="shared" si="33"/>
        <v>1</v>
      </c>
      <c r="Q557">
        <f t="shared" si="34"/>
        <v>1</v>
      </c>
      <c r="R557" t="b">
        <f t="shared" ca="1" si="35"/>
        <v>0</v>
      </c>
      <c r="T557" t="b">
        <f t="shared" ca="1" si="36"/>
        <v>0</v>
      </c>
      <c r="V557" t="str">
        <f>IF(ISBLANK(U557),"",IF(ISERROR(VLOOKUP(U557,MapTable!$A:$A,1,0)),"맵없음",""))</f>
        <v/>
      </c>
      <c r="X557" t="str">
        <f>IF(ISBLANK(W557),"",
IF(ISERROR(FIND(",",W557)),
  IF(ISERROR(VLOOKUP(W557,MapTable!$A:$A,1,0)),"맵없음",
  ""),
IF(ISERROR(FIND(",",W557,FIND(",",W557)+1)),
  IF(OR(ISERROR(VLOOKUP(LEFT(W557,FIND(",",W557)-1),MapTable!$A:$A,1,0)),ISERROR(VLOOKUP(TRIM(MID(W557,FIND(",",W557)+1,999)),MapTable!$A:$A,1,0))),"맵없음",
  ""),
IF(ISERROR(FIND(",",W557,FIND(",",W557,FIND(",",W557)+1)+1)),
  IF(OR(ISERROR(VLOOKUP(LEFT(W557,FIND(",",W557)-1),MapTable!$A:$A,1,0)),ISERROR(VLOOKUP(TRIM(MID(W557,FIND(",",W557)+1,FIND(",",W557,FIND(",",W557)+1)-FIND(",",W557)-1)),MapTable!$A:$A,1,0)),ISERROR(VLOOKUP(TRIM(MID(W557,FIND(",",W557,FIND(",",W557)+1)+1,999)),MapTable!$A:$A,1,0))),"맵없음",
  ""),
IF(ISERROR(FIND(",",W557,FIND(",",W557,FIND(",",W557,FIND(",",W557)+1)+1)+1)),
  IF(OR(ISERROR(VLOOKUP(LEFT(W557,FIND(",",W557)-1),MapTable!$A:$A,1,0)),ISERROR(VLOOKUP(TRIM(MID(W557,FIND(",",W557)+1,FIND(",",W557,FIND(",",W557)+1)-FIND(",",W557)-1)),MapTable!$A:$A,1,0)),ISERROR(VLOOKUP(TRIM(MID(W557,FIND(",",W557,FIND(",",W557)+1)+1,FIND(",",W557,FIND(",",W557,FIND(",",W557)+1)+1)-FIND(",",W557,FIND(",",W557)+1)-1)),MapTable!$A:$A,1,0)),ISERROR(VLOOKUP(TRIM(MID(W557,FIND(",",W557,FIND(",",W557,FIND(",",W557)+1)+1)+1,999)),MapTable!$A:$A,1,0))),"맵없음",
  ""),
)))))</f>
        <v/>
      </c>
      <c r="AC557" t="str">
        <f>IF(ISBLANK(AB557),"",IF(ISERROR(VLOOKUP(AB557,[3]DropTable!$A:$A,1,0)),"드랍없음",""))</f>
        <v/>
      </c>
      <c r="AE557" t="str">
        <f>IF(ISBLANK(AD557),"",IF(ISERROR(VLOOKUP(AD557,[3]DropTable!$A:$A,1,0)),"드랍없음",""))</f>
        <v/>
      </c>
      <c r="AG557">
        <v>9.8000000000000007</v>
      </c>
      <c r="AH557">
        <v>1</v>
      </c>
    </row>
    <row r="558" spans="1:34" x14ac:dyDescent="0.3">
      <c r="A558">
        <v>12</v>
      </c>
      <c r="B558">
        <v>8</v>
      </c>
      <c r="C558">
        <f>IF(OR($L558=TRUE,$A558=0,MOD($A558,ChapterTable!$S$20)&lt;&gt;0),
MAX(0,INT(($B558+ChapterTable!$Q$26+VLOOKUP(SUBSTITUTE(C$1,"성장단계","")&amp;"단계오프셋",ChapterTable!$S:$T,2,0))/ChapterTable!$Q$23)),
MAX(0,INT(($B558+ChapterTable!$S$26+VLOOKUP(SUBSTITUTE(C$1,"성장단계","")&amp;"보스단계오프셋",ChapterTable!$S:$T,2,0))/ChapterTable!$S$23)))</f>
        <v>1</v>
      </c>
      <c r="D558">
        <f>IF(OR($L558=TRUE,$A558=0,MOD($A558,ChapterTable!$S$20)&lt;&gt;0),
MAX(0,INT(($B558+ChapterTable!$Q$26+VLOOKUP(SUBSTITUTE(D$1,"성장단계","")&amp;"단계오프셋",ChapterTable!$S:$T,2,0))/ChapterTable!$Q$23)),
MAX(0,INT(($B558+ChapterTable!$S$26+VLOOKUP(SUBSTITUTE(D$1,"성장단계","")&amp;"보스단계오프셋",ChapterTable!$S:$T,2,0))/ChapterTable!$S$23)))</f>
        <v>0</v>
      </c>
      <c r="E558" s="1">
        <f ca="1">IF(AND($A558=0,$B558=1),
    VLOOKUP(1,ChapterTable!$1:$1048576,MATCH("최종"&amp;SUBSTITUTE(SUBSTITUTE(E$1,"standard",""),"|Float",""),ChapterTable!$1:$1,0),0)*ChapterTable!$Q$17,
  IF(AND($A558=0,$B558=0),
    E559,
  IF($B558=0,
    VLOOKUP($A558,ChapterTable!$1:$1048576,MATCH("최종"&amp;SUBSTITUTE(SUBSTITUTE(E$1,"standard",""),"|Float",""),ChapterTable!$1:$1,0),0),
  IF($B558=1,
    IF($L558=FALSE,
      VLOOKUP($A558,ChapterTable!$1:$1048576,MATCH("최종"&amp;SUBSTITUTE(SUBSTITUTE(E$1,"standard",""),"|Float",""),ChapterTable!$1:$1,0),0),
      VLOOKUP($A558-ChapterTable!$Q$11,ChapterTable!$1:$1048576,MATCH("최종"&amp;SUBSTITUTE(SUBSTITUTE(E$1,"standard",""),"|Float",""),ChapterTable!$1:$1,0),0)*ChapterTable!$Q$14
    ),
  OFFSET(E558,-$B558+IF($L558,1,0),0)*
    (VLOOKUP(SUBSTITUTE(SUBSTITUTE(E$1,"standard",""),"|Float","")&amp;"인게임누적곱배수",ChapterTable!$S:$T,2,0)^C558
    +VLOOKUP(SUBSTITUTE(SUBSTITUTE(E$1,"standard",""),"|Float","")&amp;"인게임누적합배수",ChapterTable!$S:$T,2,0)*C558)
  )
  )
  )
)</f>
        <v>21018.90673828125</v>
      </c>
      <c r="F558" s="1">
        <f ca="1">IF(AND($A558=0,$B558=1),
    VLOOKUP(1,ChapterTable!$1:$1048576,MATCH("최종"&amp;SUBSTITUTE(SUBSTITUTE(F$1,"standard",""),"|Float",""),ChapterTable!$1:$1,0),0)*ChapterTable!$Q$17,
  IF(AND($A558=0,$B558=0),
    F559,
  IF($B558=0,
    VLOOKUP($A558,ChapterTable!$1:$1048576,MATCH("최종"&amp;SUBSTITUTE(SUBSTITUTE(F$1,"standard",""),"|Float",""),ChapterTable!$1:$1,0),0),
  IF($B558=1,
    IF($L558=FALSE,
      VLOOKUP($A558,ChapterTable!$1:$1048576,MATCH("최종"&amp;SUBSTITUTE(SUBSTITUTE(F$1,"standard",""),"|Float",""),ChapterTable!$1:$1,0),0),
      VLOOKUP($A558-ChapterTable!$Q$11,ChapterTable!$1:$1048576,MATCH("최종"&amp;SUBSTITUTE(SUBSTITUTE(F$1,"standard",""),"|Float",""),ChapterTable!$1:$1,0),0)*ChapterTable!$Q$14
    ),
  OFFSET(F558,-$B558+IF($L558,1,0),0)*
    (VLOOKUP(SUBSTITUTE(SUBSTITUTE(F$1,"standard",""),"|Float","")&amp;"인게임누적곱배수",ChapterTable!$S:$T,2,0)^D558
    +VLOOKUP(SUBSTITUTE(SUBSTITUTE(F$1,"standard",""),"|Float","")&amp;"인게임누적합배수",ChapterTable!$S:$T,2,0)*D558)
  )
  )
  )
)</f>
        <v>8649.755859375</v>
      </c>
      <c r="G558" t="s">
        <v>76</v>
      </c>
      <c r="J558" t="str">
        <f>IF(ISBLANK(I558),"",
IFERROR(VLOOKUP(I558,[1]StringTable!$1:$1048576,MATCH([1]StringTable!$B$1,[1]StringTable!$1:$1,0),0),
IFERROR(VLOOKUP(I558,[1]InApkStringTable!$1:$1048576,MATCH([1]InApkStringTable!$B$1,[1]InApkStringTable!$1:$1,0),0),
"스트링없음")))</f>
        <v/>
      </c>
      <c r="L558" t="b">
        <v>0</v>
      </c>
      <c r="M558" t="s">
        <v>24</v>
      </c>
      <c r="N558" t="str">
        <f>IF(ISBLANK(M558),"",IF(ISERROR(VLOOKUP(M558,MapTable!$A:$A,1,0)),"맵없음",""))</f>
        <v/>
      </c>
      <c r="O558">
        <f t="shared" si="33"/>
        <v>1</v>
      </c>
      <c r="Q558">
        <f t="shared" si="34"/>
        <v>1</v>
      </c>
      <c r="R558" t="b">
        <f t="shared" ca="1" si="35"/>
        <v>0</v>
      </c>
      <c r="T558" t="b">
        <f t="shared" ca="1" si="36"/>
        <v>0</v>
      </c>
      <c r="V558" t="str">
        <f>IF(ISBLANK(U558),"",IF(ISERROR(VLOOKUP(U558,MapTable!$A:$A,1,0)),"맵없음",""))</f>
        <v/>
      </c>
      <c r="X558" t="str">
        <f>IF(ISBLANK(W558),"",
IF(ISERROR(FIND(",",W558)),
  IF(ISERROR(VLOOKUP(W558,MapTable!$A:$A,1,0)),"맵없음",
  ""),
IF(ISERROR(FIND(",",W558,FIND(",",W558)+1)),
  IF(OR(ISERROR(VLOOKUP(LEFT(W558,FIND(",",W558)-1),MapTable!$A:$A,1,0)),ISERROR(VLOOKUP(TRIM(MID(W558,FIND(",",W558)+1,999)),MapTable!$A:$A,1,0))),"맵없음",
  ""),
IF(ISERROR(FIND(",",W558,FIND(",",W558,FIND(",",W558)+1)+1)),
  IF(OR(ISERROR(VLOOKUP(LEFT(W558,FIND(",",W558)-1),MapTable!$A:$A,1,0)),ISERROR(VLOOKUP(TRIM(MID(W558,FIND(",",W558)+1,FIND(",",W558,FIND(",",W558)+1)-FIND(",",W558)-1)),MapTable!$A:$A,1,0)),ISERROR(VLOOKUP(TRIM(MID(W558,FIND(",",W558,FIND(",",W558)+1)+1,999)),MapTable!$A:$A,1,0))),"맵없음",
  ""),
IF(ISERROR(FIND(",",W558,FIND(",",W558,FIND(",",W558,FIND(",",W558)+1)+1)+1)),
  IF(OR(ISERROR(VLOOKUP(LEFT(W558,FIND(",",W558)-1),MapTable!$A:$A,1,0)),ISERROR(VLOOKUP(TRIM(MID(W558,FIND(",",W558)+1,FIND(",",W558,FIND(",",W558)+1)-FIND(",",W558)-1)),MapTable!$A:$A,1,0)),ISERROR(VLOOKUP(TRIM(MID(W558,FIND(",",W558,FIND(",",W558)+1)+1,FIND(",",W558,FIND(",",W558,FIND(",",W558)+1)+1)-FIND(",",W558,FIND(",",W558)+1)-1)),MapTable!$A:$A,1,0)),ISERROR(VLOOKUP(TRIM(MID(W558,FIND(",",W558,FIND(",",W558,FIND(",",W558)+1)+1)+1,999)),MapTable!$A:$A,1,0))),"맵없음",
  ""),
)))))</f>
        <v/>
      </c>
      <c r="AC558" t="str">
        <f>IF(ISBLANK(AB558),"",IF(ISERROR(VLOOKUP(AB558,[3]DropTable!$A:$A,1,0)),"드랍없음",""))</f>
        <v/>
      </c>
      <c r="AE558" t="str">
        <f>IF(ISBLANK(AD558),"",IF(ISERROR(VLOOKUP(AD558,[3]DropTable!$A:$A,1,0)),"드랍없음",""))</f>
        <v/>
      </c>
      <c r="AG558">
        <v>9.8000000000000007</v>
      </c>
      <c r="AH558">
        <v>1</v>
      </c>
    </row>
    <row r="559" spans="1:34" x14ac:dyDescent="0.3">
      <c r="A559">
        <v>12</v>
      </c>
      <c r="B559">
        <v>9</v>
      </c>
      <c r="C559">
        <f>IF(OR($L559=TRUE,$A559=0,MOD($A559,ChapterTable!$S$20)&lt;&gt;0),
MAX(0,INT(($B559+ChapterTable!$Q$26+VLOOKUP(SUBSTITUTE(C$1,"성장단계","")&amp;"단계오프셋",ChapterTable!$S:$T,2,0))/ChapterTable!$Q$23)),
MAX(0,INT(($B559+ChapterTable!$S$26+VLOOKUP(SUBSTITUTE(C$1,"성장단계","")&amp;"보스단계오프셋",ChapterTable!$S:$T,2,0))/ChapterTable!$S$23)))</f>
        <v>1</v>
      </c>
      <c r="D559">
        <f>IF(OR($L559=TRUE,$A559=0,MOD($A559,ChapterTable!$S$20)&lt;&gt;0),
MAX(0,INT(($B559+ChapterTable!$Q$26+VLOOKUP(SUBSTITUTE(D$1,"성장단계","")&amp;"단계오프셋",ChapterTable!$S:$T,2,0))/ChapterTable!$Q$23)),
MAX(0,INT(($B559+ChapterTable!$S$26+VLOOKUP(SUBSTITUTE(D$1,"성장단계","")&amp;"보스단계오프셋",ChapterTable!$S:$T,2,0))/ChapterTable!$S$23)))</f>
        <v>0</v>
      </c>
      <c r="E559" s="1">
        <f ca="1">IF(AND($A559=0,$B559=1),
    VLOOKUP(1,ChapterTable!$1:$1048576,MATCH("최종"&amp;SUBSTITUTE(SUBSTITUTE(E$1,"standard",""),"|Float",""),ChapterTable!$1:$1,0),0)*ChapterTable!$Q$17,
  IF(AND($A559=0,$B559=0),
    E560,
  IF($B559=0,
    VLOOKUP($A559,ChapterTable!$1:$1048576,MATCH("최종"&amp;SUBSTITUTE(SUBSTITUTE(E$1,"standard",""),"|Float",""),ChapterTable!$1:$1,0),0),
  IF($B559=1,
    IF($L559=FALSE,
      VLOOKUP($A559,ChapterTable!$1:$1048576,MATCH("최종"&amp;SUBSTITUTE(SUBSTITUTE(E$1,"standard",""),"|Float",""),ChapterTable!$1:$1,0),0),
      VLOOKUP($A559-ChapterTable!$Q$11,ChapterTable!$1:$1048576,MATCH("최종"&amp;SUBSTITUTE(SUBSTITUTE(E$1,"standard",""),"|Float",""),ChapterTable!$1:$1,0),0)*ChapterTable!$Q$14
    ),
  OFFSET(E559,-$B559+IF($L559,1,0),0)*
    (VLOOKUP(SUBSTITUTE(SUBSTITUTE(E$1,"standard",""),"|Float","")&amp;"인게임누적곱배수",ChapterTable!$S:$T,2,0)^C559
    +VLOOKUP(SUBSTITUTE(SUBSTITUTE(E$1,"standard",""),"|Float","")&amp;"인게임누적합배수",ChapterTable!$S:$T,2,0)*C559)
  )
  )
  )
)</f>
        <v>21018.90673828125</v>
      </c>
      <c r="F559" s="1">
        <f ca="1">IF(AND($A559=0,$B559=1),
    VLOOKUP(1,ChapterTable!$1:$1048576,MATCH("최종"&amp;SUBSTITUTE(SUBSTITUTE(F$1,"standard",""),"|Float",""),ChapterTable!$1:$1,0),0)*ChapterTable!$Q$17,
  IF(AND($A559=0,$B559=0),
    F560,
  IF($B559=0,
    VLOOKUP($A559,ChapterTable!$1:$1048576,MATCH("최종"&amp;SUBSTITUTE(SUBSTITUTE(F$1,"standard",""),"|Float",""),ChapterTable!$1:$1,0),0),
  IF($B559=1,
    IF($L559=FALSE,
      VLOOKUP($A559,ChapterTable!$1:$1048576,MATCH("최종"&amp;SUBSTITUTE(SUBSTITUTE(F$1,"standard",""),"|Float",""),ChapterTable!$1:$1,0),0),
      VLOOKUP($A559-ChapterTable!$Q$11,ChapterTable!$1:$1048576,MATCH("최종"&amp;SUBSTITUTE(SUBSTITUTE(F$1,"standard",""),"|Float",""),ChapterTable!$1:$1,0),0)*ChapterTable!$Q$14
    ),
  OFFSET(F559,-$B559+IF($L559,1,0),0)*
    (VLOOKUP(SUBSTITUTE(SUBSTITUTE(F$1,"standard",""),"|Float","")&amp;"인게임누적곱배수",ChapterTable!$S:$T,2,0)^D559
    +VLOOKUP(SUBSTITUTE(SUBSTITUTE(F$1,"standard",""),"|Float","")&amp;"인게임누적합배수",ChapterTable!$S:$T,2,0)*D559)
  )
  )
  )
)</f>
        <v>8649.755859375</v>
      </c>
      <c r="G559" t="s">
        <v>76</v>
      </c>
      <c r="J559" t="str">
        <f>IF(ISBLANK(I559),"",
IFERROR(VLOOKUP(I559,[1]StringTable!$1:$1048576,MATCH([1]StringTable!$B$1,[1]StringTable!$1:$1,0),0),
IFERROR(VLOOKUP(I559,[1]InApkStringTable!$1:$1048576,MATCH([1]InApkStringTable!$B$1,[1]InApkStringTable!$1:$1,0),0),
"스트링없음")))</f>
        <v/>
      </c>
      <c r="L559" t="b">
        <v>0</v>
      </c>
      <c r="M559" t="s">
        <v>24</v>
      </c>
      <c r="N559" t="str">
        <f>IF(ISBLANK(M559),"",IF(ISERROR(VLOOKUP(M559,MapTable!$A:$A,1,0)),"맵없음",""))</f>
        <v/>
      </c>
      <c r="O559">
        <f t="shared" si="33"/>
        <v>91</v>
      </c>
      <c r="Q559">
        <f t="shared" si="34"/>
        <v>91</v>
      </c>
      <c r="R559" t="b">
        <f t="shared" ca="1" si="35"/>
        <v>1</v>
      </c>
      <c r="T559" t="b">
        <f t="shared" ca="1" si="36"/>
        <v>1</v>
      </c>
      <c r="V559" t="str">
        <f>IF(ISBLANK(U559),"",IF(ISERROR(VLOOKUP(U559,MapTable!$A:$A,1,0)),"맵없음",""))</f>
        <v/>
      </c>
      <c r="X559" t="str">
        <f>IF(ISBLANK(W559),"",
IF(ISERROR(FIND(",",W559)),
  IF(ISERROR(VLOOKUP(W559,MapTable!$A:$A,1,0)),"맵없음",
  ""),
IF(ISERROR(FIND(",",W559,FIND(",",W559)+1)),
  IF(OR(ISERROR(VLOOKUP(LEFT(W559,FIND(",",W559)-1),MapTable!$A:$A,1,0)),ISERROR(VLOOKUP(TRIM(MID(W559,FIND(",",W559)+1,999)),MapTable!$A:$A,1,0))),"맵없음",
  ""),
IF(ISERROR(FIND(",",W559,FIND(",",W559,FIND(",",W559)+1)+1)),
  IF(OR(ISERROR(VLOOKUP(LEFT(W559,FIND(",",W559)-1),MapTable!$A:$A,1,0)),ISERROR(VLOOKUP(TRIM(MID(W559,FIND(",",W559)+1,FIND(",",W559,FIND(",",W559)+1)-FIND(",",W559)-1)),MapTable!$A:$A,1,0)),ISERROR(VLOOKUP(TRIM(MID(W559,FIND(",",W559,FIND(",",W559)+1)+1,999)),MapTable!$A:$A,1,0))),"맵없음",
  ""),
IF(ISERROR(FIND(",",W559,FIND(",",W559,FIND(",",W559,FIND(",",W559)+1)+1)+1)),
  IF(OR(ISERROR(VLOOKUP(LEFT(W559,FIND(",",W559)-1),MapTable!$A:$A,1,0)),ISERROR(VLOOKUP(TRIM(MID(W559,FIND(",",W559)+1,FIND(",",W559,FIND(",",W559)+1)-FIND(",",W559)-1)),MapTable!$A:$A,1,0)),ISERROR(VLOOKUP(TRIM(MID(W559,FIND(",",W559,FIND(",",W559)+1)+1,FIND(",",W559,FIND(",",W559,FIND(",",W559)+1)+1)-FIND(",",W559,FIND(",",W559)+1)-1)),MapTable!$A:$A,1,0)),ISERROR(VLOOKUP(TRIM(MID(W559,FIND(",",W559,FIND(",",W559,FIND(",",W559)+1)+1)+1,999)),MapTable!$A:$A,1,0))),"맵없음",
  ""),
)))))</f>
        <v/>
      </c>
      <c r="AC559" t="str">
        <f>IF(ISBLANK(AB559),"",IF(ISERROR(VLOOKUP(AB559,[3]DropTable!$A:$A,1,0)),"드랍없음",""))</f>
        <v/>
      </c>
      <c r="AE559" t="str">
        <f>IF(ISBLANK(AD559),"",IF(ISERROR(VLOOKUP(AD559,[3]DropTable!$A:$A,1,0)),"드랍없음",""))</f>
        <v/>
      </c>
      <c r="AG559">
        <v>9.8000000000000007</v>
      </c>
      <c r="AH559">
        <v>1</v>
      </c>
    </row>
    <row r="560" spans="1:34" x14ac:dyDescent="0.3">
      <c r="A560">
        <v>12</v>
      </c>
      <c r="B560">
        <v>10</v>
      </c>
      <c r="C560">
        <f>IF(OR($L560=TRUE,$A560=0,MOD($A560,ChapterTable!$S$20)&lt;&gt;0),
MAX(0,INT(($B560+ChapterTable!$Q$26+VLOOKUP(SUBSTITUTE(C$1,"성장단계","")&amp;"단계오프셋",ChapterTable!$S:$T,2,0))/ChapterTable!$Q$23)),
MAX(0,INT(($B560+ChapterTable!$S$26+VLOOKUP(SUBSTITUTE(C$1,"성장단계","")&amp;"보스단계오프셋",ChapterTable!$S:$T,2,0))/ChapterTable!$S$23)))</f>
        <v>1</v>
      </c>
      <c r="D560">
        <f>IF(OR($L560=TRUE,$A560=0,MOD($A560,ChapterTable!$S$20)&lt;&gt;0),
MAX(0,INT(($B560+ChapterTable!$Q$26+VLOOKUP(SUBSTITUTE(D$1,"성장단계","")&amp;"단계오프셋",ChapterTable!$S:$T,2,0))/ChapterTable!$Q$23)),
MAX(0,INT(($B560+ChapterTable!$S$26+VLOOKUP(SUBSTITUTE(D$1,"성장단계","")&amp;"보스단계오프셋",ChapterTable!$S:$T,2,0))/ChapterTable!$S$23)))</f>
        <v>0</v>
      </c>
      <c r="E560" s="1">
        <f ca="1">IF(AND($A560=0,$B560=1),
    VLOOKUP(1,ChapterTable!$1:$1048576,MATCH("최종"&amp;SUBSTITUTE(SUBSTITUTE(E$1,"standard",""),"|Float",""),ChapterTable!$1:$1,0),0)*ChapterTable!$Q$17,
  IF(AND($A560=0,$B560=0),
    E561,
  IF($B560=0,
    VLOOKUP($A560,ChapterTable!$1:$1048576,MATCH("최종"&amp;SUBSTITUTE(SUBSTITUTE(E$1,"standard",""),"|Float",""),ChapterTable!$1:$1,0),0),
  IF($B560=1,
    IF($L560=FALSE,
      VLOOKUP($A560,ChapterTable!$1:$1048576,MATCH("최종"&amp;SUBSTITUTE(SUBSTITUTE(E$1,"standard",""),"|Float",""),ChapterTable!$1:$1,0),0),
      VLOOKUP($A560-ChapterTable!$Q$11,ChapterTable!$1:$1048576,MATCH("최종"&amp;SUBSTITUTE(SUBSTITUTE(E$1,"standard",""),"|Float",""),ChapterTable!$1:$1,0),0)*ChapterTable!$Q$14
    ),
  OFFSET(E560,-$B560+IF($L560,1,0),0)*
    (VLOOKUP(SUBSTITUTE(SUBSTITUTE(E$1,"standard",""),"|Float","")&amp;"인게임누적곱배수",ChapterTable!$S:$T,2,0)^C560
    +VLOOKUP(SUBSTITUTE(SUBSTITUTE(E$1,"standard",""),"|Float","")&amp;"인게임누적합배수",ChapterTable!$S:$T,2,0)*C560)
  )
  )
  )
)</f>
        <v>21018.90673828125</v>
      </c>
      <c r="F560" s="1">
        <f ca="1">IF(AND($A560=0,$B560=1),
    VLOOKUP(1,ChapterTable!$1:$1048576,MATCH("최종"&amp;SUBSTITUTE(SUBSTITUTE(F$1,"standard",""),"|Float",""),ChapterTable!$1:$1,0),0)*ChapterTable!$Q$17,
  IF(AND($A560=0,$B560=0),
    F561,
  IF($B560=0,
    VLOOKUP($A560,ChapterTable!$1:$1048576,MATCH("최종"&amp;SUBSTITUTE(SUBSTITUTE(F$1,"standard",""),"|Float",""),ChapterTable!$1:$1,0),0),
  IF($B560=1,
    IF($L560=FALSE,
      VLOOKUP($A560,ChapterTable!$1:$1048576,MATCH("최종"&amp;SUBSTITUTE(SUBSTITUTE(F$1,"standard",""),"|Float",""),ChapterTable!$1:$1,0),0),
      VLOOKUP($A560-ChapterTable!$Q$11,ChapterTable!$1:$1048576,MATCH("최종"&amp;SUBSTITUTE(SUBSTITUTE(F$1,"standard",""),"|Float",""),ChapterTable!$1:$1,0),0)*ChapterTable!$Q$14
    ),
  OFFSET(F560,-$B560+IF($L560,1,0),0)*
    (VLOOKUP(SUBSTITUTE(SUBSTITUTE(F$1,"standard",""),"|Float","")&amp;"인게임누적곱배수",ChapterTable!$S:$T,2,0)^D560
    +VLOOKUP(SUBSTITUTE(SUBSTITUTE(F$1,"standard",""),"|Float","")&amp;"인게임누적합배수",ChapterTable!$S:$T,2,0)*D560)
  )
  )
  )
)</f>
        <v>8649.755859375</v>
      </c>
      <c r="G560" t="s">
        <v>76</v>
      </c>
      <c r="J560" t="str">
        <f>IF(ISBLANK(I560),"",
IFERROR(VLOOKUP(I560,[1]StringTable!$1:$1048576,MATCH([1]StringTable!$B$1,[1]StringTable!$1:$1,0),0),
IFERROR(VLOOKUP(I560,[1]InApkStringTable!$1:$1048576,MATCH([1]InApkStringTable!$B$1,[1]InApkStringTable!$1:$1,0),0),
"스트링없음")))</f>
        <v/>
      </c>
      <c r="L560" t="b">
        <v>0</v>
      </c>
      <c r="M560" t="s">
        <v>24</v>
      </c>
      <c r="N560" t="str">
        <f>IF(ISBLANK(M560),"",IF(ISERROR(VLOOKUP(M560,MapTable!$A:$A,1,0)),"맵없음",""))</f>
        <v/>
      </c>
      <c r="O560">
        <f t="shared" si="33"/>
        <v>21</v>
      </c>
      <c r="Q560">
        <f t="shared" si="34"/>
        <v>21</v>
      </c>
      <c r="R560" t="b">
        <f t="shared" ca="1" si="35"/>
        <v>0</v>
      </c>
      <c r="T560" t="b">
        <f t="shared" ca="1" si="36"/>
        <v>0</v>
      </c>
      <c r="V560" t="str">
        <f>IF(ISBLANK(U560),"",IF(ISERROR(VLOOKUP(U560,MapTable!$A:$A,1,0)),"맵없음",""))</f>
        <v/>
      </c>
      <c r="X560" t="str">
        <f>IF(ISBLANK(W560),"",
IF(ISERROR(FIND(",",W560)),
  IF(ISERROR(VLOOKUP(W560,MapTable!$A:$A,1,0)),"맵없음",
  ""),
IF(ISERROR(FIND(",",W560,FIND(",",W560)+1)),
  IF(OR(ISERROR(VLOOKUP(LEFT(W560,FIND(",",W560)-1),MapTable!$A:$A,1,0)),ISERROR(VLOOKUP(TRIM(MID(W560,FIND(",",W560)+1,999)),MapTable!$A:$A,1,0))),"맵없음",
  ""),
IF(ISERROR(FIND(",",W560,FIND(",",W560,FIND(",",W560)+1)+1)),
  IF(OR(ISERROR(VLOOKUP(LEFT(W560,FIND(",",W560)-1),MapTable!$A:$A,1,0)),ISERROR(VLOOKUP(TRIM(MID(W560,FIND(",",W560)+1,FIND(",",W560,FIND(",",W560)+1)-FIND(",",W560)-1)),MapTable!$A:$A,1,0)),ISERROR(VLOOKUP(TRIM(MID(W560,FIND(",",W560,FIND(",",W560)+1)+1,999)),MapTable!$A:$A,1,0))),"맵없음",
  ""),
IF(ISERROR(FIND(",",W560,FIND(",",W560,FIND(",",W560,FIND(",",W560)+1)+1)+1)),
  IF(OR(ISERROR(VLOOKUP(LEFT(W560,FIND(",",W560)-1),MapTable!$A:$A,1,0)),ISERROR(VLOOKUP(TRIM(MID(W560,FIND(",",W560)+1,FIND(",",W560,FIND(",",W560)+1)-FIND(",",W560)-1)),MapTable!$A:$A,1,0)),ISERROR(VLOOKUP(TRIM(MID(W560,FIND(",",W560,FIND(",",W560)+1)+1,FIND(",",W560,FIND(",",W560,FIND(",",W560)+1)+1)-FIND(",",W560,FIND(",",W560)+1)-1)),MapTable!$A:$A,1,0)),ISERROR(VLOOKUP(TRIM(MID(W560,FIND(",",W560,FIND(",",W560,FIND(",",W560)+1)+1)+1,999)),MapTable!$A:$A,1,0))),"맵없음",
  ""),
)))))</f>
        <v/>
      </c>
      <c r="AC560" t="str">
        <f>IF(ISBLANK(AB560),"",IF(ISERROR(VLOOKUP(AB560,[3]DropTable!$A:$A,1,0)),"드랍없음",""))</f>
        <v/>
      </c>
      <c r="AE560" t="str">
        <f>IF(ISBLANK(AD560),"",IF(ISERROR(VLOOKUP(AD560,[3]DropTable!$A:$A,1,0)),"드랍없음",""))</f>
        <v/>
      </c>
      <c r="AG560">
        <v>9.8000000000000007</v>
      </c>
      <c r="AH560">
        <v>1</v>
      </c>
    </row>
    <row r="561" spans="1:34" x14ac:dyDescent="0.3">
      <c r="A561">
        <v>12</v>
      </c>
      <c r="B561">
        <v>11</v>
      </c>
      <c r="C561">
        <f>IF(OR($L561=TRUE,$A561=0,MOD($A561,ChapterTable!$S$20)&lt;&gt;0),
MAX(0,INT(($B561+ChapterTable!$Q$26+VLOOKUP(SUBSTITUTE(C$1,"성장단계","")&amp;"단계오프셋",ChapterTable!$S:$T,2,0))/ChapterTable!$Q$23)),
MAX(0,INT(($B561+ChapterTable!$S$26+VLOOKUP(SUBSTITUTE(C$1,"성장단계","")&amp;"보스단계오프셋",ChapterTable!$S:$T,2,0))/ChapterTable!$S$23)))</f>
        <v>1</v>
      </c>
      <c r="D561">
        <f>IF(OR($L561=TRUE,$A561=0,MOD($A561,ChapterTable!$S$20)&lt;&gt;0),
MAX(0,INT(($B561+ChapterTable!$Q$26+VLOOKUP(SUBSTITUTE(D$1,"성장단계","")&amp;"단계오프셋",ChapterTable!$S:$T,2,0))/ChapterTable!$Q$23)),
MAX(0,INT(($B561+ChapterTable!$S$26+VLOOKUP(SUBSTITUTE(D$1,"성장단계","")&amp;"보스단계오프셋",ChapterTable!$S:$T,2,0))/ChapterTable!$S$23)))</f>
        <v>1</v>
      </c>
      <c r="E561" s="1">
        <f ca="1">IF(AND($A561=0,$B561=1),
    VLOOKUP(1,ChapterTable!$1:$1048576,MATCH("최종"&amp;SUBSTITUTE(SUBSTITUTE(E$1,"standard",""),"|Float",""),ChapterTable!$1:$1,0),0)*ChapterTable!$Q$17,
  IF(AND($A561=0,$B561=0),
    E562,
  IF($B561=0,
    VLOOKUP($A561,ChapterTable!$1:$1048576,MATCH("최종"&amp;SUBSTITUTE(SUBSTITUTE(E$1,"standard",""),"|Float",""),ChapterTable!$1:$1,0),0),
  IF($B561=1,
    IF($L561=FALSE,
      VLOOKUP($A561,ChapterTable!$1:$1048576,MATCH("최종"&amp;SUBSTITUTE(SUBSTITUTE(E$1,"standard",""),"|Float",""),ChapterTable!$1:$1,0),0),
      VLOOKUP($A561-ChapterTable!$Q$11,ChapterTable!$1:$1048576,MATCH("최종"&amp;SUBSTITUTE(SUBSTITUTE(E$1,"standard",""),"|Float",""),ChapterTable!$1:$1,0),0)*ChapterTable!$Q$14
    ),
  OFFSET(E561,-$B561+IF($L561,1,0),0)*
    (VLOOKUP(SUBSTITUTE(SUBSTITUTE(E$1,"standard",""),"|Float","")&amp;"인게임누적곱배수",ChapterTable!$S:$T,2,0)^C561
    +VLOOKUP(SUBSTITUTE(SUBSTITUTE(E$1,"standard",""),"|Float","")&amp;"인게임누적합배수",ChapterTable!$S:$T,2,0)*C561)
  )
  )
  )
)</f>
        <v>21018.90673828125</v>
      </c>
      <c r="F561" s="1">
        <f ca="1">IF(AND($A561=0,$B561=1),
    VLOOKUP(1,ChapterTable!$1:$1048576,MATCH("최종"&amp;SUBSTITUTE(SUBSTITUTE(F$1,"standard",""),"|Float",""),ChapterTable!$1:$1,0),0)*ChapterTable!$Q$17,
  IF(AND($A561=0,$B561=0),
    F562,
  IF($B561=0,
    VLOOKUP($A561,ChapterTable!$1:$1048576,MATCH("최종"&amp;SUBSTITUTE(SUBSTITUTE(F$1,"standard",""),"|Float",""),ChapterTable!$1:$1,0),0),
  IF($B561=1,
    IF($L561=FALSE,
      VLOOKUP($A561,ChapterTable!$1:$1048576,MATCH("최종"&amp;SUBSTITUTE(SUBSTITUTE(F$1,"standard",""),"|Float",""),ChapterTable!$1:$1,0),0),
      VLOOKUP($A561-ChapterTable!$Q$11,ChapterTable!$1:$1048576,MATCH("최종"&amp;SUBSTITUTE(SUBSTITUTE(F$1,"standard",""),"|Float",""),ChapterTable!$1:$1,0),0)*ChapterTable!$Q$14
    ),
  OFFSET(F561,-$B561+IF($L561,1,0),0)*
    (VLOOKUP(SUBSTITUTE(SUBSTITUTE(F$1,"standard",""),"|Float","")&amp;"인게임누적곱배수",ChapterTable!$S:$T,2,0)^D561
    +VLOOKUP(SUBSTITUTE(SUBSTITUTE(F$1,"standard",""),"|Float","")&amp;"인게임누적합배수",ChapterTable!$S:$T,2,0)*D561)
  )
  )
  )
)</f>
        <v>10379.70703125</v>
      </c>
      <c r="G561" t="s">
        <v>76</v>
      </c>
      <c r="J561" t="str">
        <f>IF(ISBLANK(I561),"",
IFERROR(VLOOKUP(I561,[1]StringTable!$1:$1048576,MATCH([1]StringTable!$B$1,[1]StringTable!$1:$1,0),0),
IFERROR(VLOOKUP(I561,[1]InApkStringTable!$1:$1048576,MATCH([1]InApkStringTable!$B$1,[1]InApkStringTable!$1:$1,0),0),
"스트링없음")))</f>
        <v/>
      </c>
      <c r="L561" t="b">
        <v>0</v>
      </c>
      <c r="M561" t="s">
        <v>24</v>
      </c>
      <c r="N561" t="str">
        <f>IF(ISBLANK(M561),"",IF(ISERROR(VLOOKUP(M561,MapTable!$A:$A,1,0)),"맵없음",""))</f>
        <v/>
      </c>
      <c r="O561">
        <f t="shared" si="33"/>
        <v>2</v>
      </c>
      <c r="Q561">
        <f t="shared" si="34"/>
        <v>2</v>
      </c>
      <c r="R561" t="b">
        <f t="shared" ca="1" si="35"/>
        <v>0</v>
      </c>
      <c r="T561" t="b">
        <f t="shared" ca="1" si="36"/>
        <v>0</v>
      </c>
      <c r="V561" t="str">
        <f>IF(ISBLANK(U561),"",IF(ISERROR(VLOOKUP(U561,MapTable!$A:$A,1,0)),"맵없음",""))</f>
        <v/>
      </c>
      <c r="X561" t="str">
        <f>IF(ISBLANK(W561),"",
IF(ISERROR(FIND(",",W561)),
  IF(ISERROR(VLOOKUP(W561,MapTable!$A:$A,1,0)),"맵없음",
  ""),
IF(ISERROR(FIND(",",W561,FIND(",",W561)+1)),
  IF(OR(ISERROR(VLOOKUP(LEFT(W561,FIND(",",W561)-1),MapTable!$A:$A,1,0)),ISERROR(VLOOKUP(TRIM(MID(W561,FIND(",",W561)+1,999)),MapTable!$A:$A,1,0))),"맵없음",
  ""),
IF(ISERROR(FIND(",",W561,FIND(",",W561,FIND(",",W561)+1)+1)),
  IF(OR(ISERROR(VLOOKUP(LEFT(W561,FIND(",",W561)-1),MapTable!$A:$A,1,0)),ISERROR(VLOOKUP(TRIM(MID(W561,FIND(",",W561)+1,FIND(",",W561,FIND(",",W561)+1)-FIND(",",W561)-1)),MapTable!$A:$A,1,0)),ISERROR(VLOOKUP(TRIM(MID(W561,FIND(",",W561,FIND(",",W561)+1)+1,999)),MapTable!$A:$A,1,0))),"맵없음",
  ""),
IF(ISERROR(FIND(",",W561,FIND(",",W561,FIND(",",W561,FIND(",",W561)+1)+1)+1)),
  IF(OR(ISERROR(VLOOKUP(LEFT(W561,FIND(",",W561)-1),MapTable!$A:$A,1,0)),ISERROR(VLOOKUP(TRIM(MID(W561,FIND(",",W561)+1,FIND(",",W561,FIND(",",W561)+1)-FIND(",",W561)-1)),MapTable!$A:$A,1,0)),ISERROR(VLOOKUP(TRIM(MID(W561,FIND(",",W561,FIND(",",W561)+1)+1,FIND(",",W561,FIND(",",W561,FIND(",",W561)+1)+1)-FIND(",",W561,FIND(",",W561)+1)-1)),MapTable!$A:$A,1,0)),ISERROR(VLOOKUP(TRIM(MID(W561,FIND(",",W561,FIND(",",W561,FIND(",",W561)+1)+1)+1,999)),MapTable!$A:$A,1,0))),"맵없음",
  ""),
)))))</f>
        <v/>
      </c>
      <c r="AC561" t="str">
        <f>IF(ISBLANK(AB561),"",IF(ISERROR(VLOOKUP(AB561,[3]DropTable!$A:$A,1,0)),"드랍없음",""))</f>
        <v/>
      </c>
      <c r="AE561" t="str">
        <f>IF(ISBLANK(AD561),"",IF(ISERROR(VLOOKUP(AD561,[3]DropTable!$A:$A,1,0)),"드랍없음",""))</f>
        <v/>
      </c>
      <c r="AG561">
        <v>9.8000000000000007</v>
      </c>
      <c r="AH561">
        <v>1</v>
      </c>
    </row>
    <row r="562" spans="1:34" x14ac:dyDescent="0.3">
      <c r="A562">
        <v>12</v>
      </c>
      <c r="B562">
        <v>12</v>
      </c>
      <c r="C562">
        <f>IF(OR($L562=TRUE,$A562=0,MOD($A562,ChapterTable!$S$20)&lt;&gt;0),
MAX(0,INT(($B562+ChapterTable!$Q$26+VLOOKUP(SUBSTITUTE(C$1,"성장단계","")&amp;"단계오프셋",ChapterTable!$S:$T,2,0))/ChapterTable!$Q$23)),
MAX(0,INT(($B562+ChapterTable!$S$26+VLOOKUP(SUBSTITUTE(C$1,"성장단계","")&amp;"보스단계오프셋",ChapterTable!$S:$T,2,0))/ChapterTable!$S$23)))</f>
        <v>1</v>
      </c>
      <c r="D562">
        <f>IF(OR($L562=TRUE,$A562=0,MOD($A562,ChapterTable!$S$20)&lt;&gt;0),
MAX(0,INT(($B562+ChapterTable!$Q$26+VLOOKUP(SUBSTITUTE(D$1,"성장단계","")&amp;"단계오프셋",ChapterTable!$S:$T,2,0))/ChapterTable!$Q$23)),
MAX(0,INT(($B562+ChapterTable!$S$26+VLOOKUP(SUBSTITUTE(D$1,"성장단계","")&amp;"보스단계오프셋",ChapterTable!$S:$T,2,0))/ChapterTable!$S$23)))</f>
        <v>1</v>
      </c>
      <c r="E562" s="1">
        <f ca="1">IF(AND($A562=0,$B562=1),
    VLOOKUP(1,ChapterTable!$1:$1048576,MATCH("최종"&amp;SUBSTITUTE(SUBSTITUTE(E$1,"standard",""),"|Float",""),ChapterTable!$1:$1,0),0)*ChapterTable!$Q$17,
  IF(AND($A562=0,$B562=0),
    E563,
  IF($B562=0,
    VLOOKUP($A562,ChapterTable!$1:$1048576,MATCH("최종"&amp;SUBSTITUTE(SUBSTITUTE(E$1,"standard",""),"|Float",""),ChapterTable!$1:$1,0),0),
  IF($B562=1,
    IF($L562=FALSE,
      VLOOKUP($A562,ChapterTable!$1:$1048576,MATCH("최종"&amp;SUBSTITUTE(SUBSTITUTE(E$1,"standard",""),"|Float",""),ChapterTable!$1:$1,0),0),
      VLOOKUP($A562-ChapterTable!$Q$11,ChapterTable!$1:$1048576,MATCH("최종"&amp;SUBSTITUTE(SUBSTITUTE(E$1,"standard",""),"|Float",""),ChapterTable!$1:$1,0),0)*ChapterTable!$Q$14
    ),
  OFFSET(E562,-$B562+IF($L562,1,0),0)*
    (VLOOKUP(SUBSTITUTE(SUBSTITUTE(E$1,"standard",""),"|Float","")&amp;"인게임누적곱배수",ChapterTable!$S:$T,2,0)^C562
    +VLOOKUP(SUBSTITUTE(SUBSTITUTE(E$1,"standard",""),"|Float","")&amp;"인게임누적합배수",ChapterTable!$S:$T,2,0)*C562)
  )
  )
  )
)</f>
        <v>21018.90673828125</v>
      </c>
      <c r="F562" s="1">
        <f ca="1">IF(AND($A562=0,$B562=1),
    VLOOKUP(1,ChapterTable!$1:$1048576,MATCH("최종"&amp;SUBSTITUTE(SUBSTITUTE(F$1,"standard",""),"|Float",""),ChapterTable!$1:$1,0),0)*ChapterTable!$Q$17,
  IF(AND($A562=0,$B562=0),
    F563,
  IF($B562=0,
    VLOOKUP($A562,ChapterTable!$1:$1048576,MATCH("최종"&amp;SUBSTITUTE(SUBSTITUTE(F$1,"standard",""),"|Float",""),ChapterTable!$1:$1,0),0),
  IF($B562=1,
    IF($L562=FALSE,
      VLOOKUP($A562,ChapterTable!$1:$1048576,MATCH("최종"&amp;SUBSTITUTE(SUBSTITUTE(F$1,"standard",""),"|Float",""),ChapterTable!$1:$1,0),0),
      VLOOKUP($A562-ChapterTable!$Q$11,ChapterTable!$1:$1048576,MATCH("최종"&amp;SUBSTITUTE(SUBSTITUTE(F$1,"standard",""),"|Float",""),ChapterTable!$1:$1,0),0)*ChapterTable!$Q$14
    ),
  OFFSET(F562,-$B562+IF($L562,1,0),0)*
    (VLOOKUP(SUBSTITUTE(SUBSTITUTE(F$1,"standard",""),"|Float","")&amp;"인게임누적곱배수",ChapterTable!$S:$T,2,0)^D562
    +VLOOKUP(SUBSTITUTE(SUBSTITUTE(F$1,"standard",""),"|Float","")&amp;"인게임누적합배수",ChapterTable!$S:$T,2,0)*D562)
  )
  )
  )
)</f>
        <v>10379.70703125</v>
      </c>
      <c r="G562" t="s">
        <v>76</v>
      </c>
      <c r="J562" t="str">
        <f>IF(ISBLANK(I562),"",
IFERROR(VLOOKUP(I562,[1]StringTable!$1:$1048576,MATCH([1]StringTable!$B$1,[1]StringTable!$1:$1,0),0),
IFERROR(VLOOKUP(I562,[1]InApkStringTable!$1:$1048576,MATCH([1]InApkStringTable!$B$1,[1]InApkStringTable!$1:$1,0),0),
"스트링없음")))</f>
        <v/>
      </c>
      <c r="L562" t="b">
        <v>0</v>
      </c>
      <c r="M562" t="s">
        <v>24</v>
      </c>
      <c r="N562" t="str">
        <f>IF(ISBLANK(M562),"",IF(ISERROR(VLOOKUP(M562,MapTable!$A:$A,1,0)),"맵없음",""))</f>
        <v/>
      </c>
      <c r="O562">
        <f t="shared" si="33"/>
        <v>2</v>
      </c>
      <c r="Q562">
        <f t="shared" si="34"/>
        <v>2</v>
      </c>
      <c r="R562" t="b">
        <f t="shared" ca="1" si="35"/>
        <v>0</v>
      </c>
      <c r="T562" t="b">
        <f t="shared" ca="1" si="36"/>
        <v>0</v>
      </c>
      <c r="V562" t="str">
        <f>IF(ISBLANK(U562),"",IF(ISERROR(VLOOKUP(U562,MapTable!$A:$A,1,0)),"맵없음",""))</f>
        <v/>
      </c>
      <c r="X562" t="str">
        <f>IF(ISBLANK(W562),"",
IF(ISERROR(FIND(",",W562)),
  IF(ISERROR(VLOOKUP(W562,MapTable!$A:$A,1,0)),"맵없음",
  ""),
IF(ISERROR(FIND(",",W562,FIND(",",W562)+1)),
  IF(OR(ISERROR(VLOOKUP(LEFT(W562,FIND(",",W562)-1),MapTable!$A:$A,1,0)),ISERROR(VLOOKUP(TRIM(MID(W562,FIND(",",W562)+1,999)),MapTable!$A:$A,1,0))),"맵없음",
  ""),
IF(ISERROR(FIND(",",W562,FIND(",",W562,FIND(",",W562)+1)+1)),
  IF(OR(ISERROR(VLOOKUP(LEFT(W562,FIND(",",W562)-1),MapTable!$A:$A,1,0)),ISERROR(VLOOKUP(TRIM(MID(W562,FIND(",",W562)+1,FIND(",",W562,FIND(",",W562)+1)-FIND(",",W562)-1)),MapTable!$A:$A,1,0)),ISERROR(VLOOKUP(TRIM(MID(W562,FIND(",",W562,FIND(",",W562)+1)+1,999)),MapTable!$A:$A,1,0))),"맵없음",
  ""),
IF(ISERROR(FIND(",",W562,FIND(",",W562,FIND(",",W562,FIND(",",W562)+1)+1)+1)),
  IF(OR(ISERROR(VLOOKUP(LEFT(W562,FIND(",",W562)-1),MapTable!$A:$A,1,0)),ISERROR(VLOOKUP(TRIM(MID(W562,FIND(",",W562)+1,FIND(",",W562,FIND(",",W562)+1)-FIND(",",W562)-1)),MapTable!$A:$A,1,0)),ISERROR(VLOOKUP(TRIM(MID(W562,FIND(",",W562,FIND(",",W562)+1)+1,FIND(",",W562,FIND(",",W562,FIND(",",W562)+1)+1)-FIND(",",W562,FIND(",",W562)+1)-1)),MapTable!$A:$A,1,0)),ISERROR(VLOOKUP(TRIM(MID(W562,FIND(",",W562,FIND(",",W562,FIND(",",W562)+1)+1)+1,999)),MapTable!$A:$A,1,0))),"맵없음",
  ""),
)))))</f>
        <v/>
      </c>
      <c r="AC562" t="str">
        <f>IF(ISBLANK(AB562),"",IF(ISERROR(VLOOKUP(AB562,[3]DropTable!$A:$A,1,0)),"드랍없음",""))</f>
        <v/>
      </c>
      <c r="AE562" t="str">
        <f>IF(ISBLANK(AD562),"",IF(ISERROR(VLOOKUP(AD562,[3]DropTable!$A:$A,1,0)),"드랍없음",""))</f>
        <v/>
      </c>
      <c r="AG562">
        <v>9.8000000000000007</v>
      </c>
      <c r="AH562">
        <v>1</v>
      </c>
    </row>
    <row r="563" spans="1:34" x14ac:dyDescent="0.3">
      <c r="A563">
        <v>12</v>
      </c>
      <c r="B563">
        <v>13</v>
      </c>
      <c r="C563">
        <f>IF(OR($L563=TRUE,$A563=0,MOD($A563,ChapterTable!$S$20)&lt;&gt;0),
MAX(0,INT(($B563+ChapterTable!$Q$26+VLOOKUP(SUBSTITUTE(C$1,"성장단계","")&amp;"단계오프셋",ChapterTable!$S:$T,2,0))/ChapterTable!$Q$23)),
MAX(0,INT(($B563+ChapterTable!$S$26+VLOOKUP(SUBSTITUTE(C$1,"성장단계","")&amp;"보스단계오프셋",ChapterTable!$S:$T,2,0))/ChapterTable!$S$23)))</f>
        <v>1</v>
      </c>
      <c r="D563">
        <f>IF(OR($L563=TRUE,$A563=0,MOD($A563,ChapterTable!$S$20)&lt;&gt;0),
MAX(0,INT(($B563+ChapterTable!$Q$26+VLOOKUP(SUBSTITUTE(D$1,"성장단계","")&amp;"단계오프셋",ChapterTable!$S:$T,2,0))/ChapterTable!$Q$23)),
MAX(0,INT(($B563+ChapterTable!$S$26+VLOOKUP(SUBSTITUTE(D$1,"성장단계","")&amp;"보스단계오프셋",ChapterTable!$S:$T,2,0))/ChapterTable!$S$23)))</f>
        <v>1</v>
      </c>
      <c r="E563" s="1">
        <f ca="1">IF(AND($A563=0,$B563=1),
    VLOOKUP(1,ChapterTable!$1:$1048576,MATCH("최종"&amp;SUBSTITUTE(SUBSTITUTE(E$1,"standard",""),"|Float",""),ChapterTable!$1:$1,0),0)*ChapterTable!$Q$17,
  IF(AND($A563=0,$B563=0),
    E564,
  IF($B563=0,
    VLOOKUP($A563,ChapterTable!$1:$1048576,MATCH("최종"&amp;SUBSTITUTE(SUBSTITUTE(E$1,"standard",""),"|Float",""),ChapterTable!$1:$1,0),0),
  IF($B563=1,
    IF($L563=FALSE,
      VLOOKUP($A563,ChapterTable!$1:$1048576,MATCH("최종"&amp;SUBSTITUTE(SUBSTITUTE(E$1,"standard",""),"|Float",""),ChapterTable!$1:$1,0),0),
      VLOOKUP($A563-ChapterTable!$Q$11,ChapterTable!$1:$1048576,MATCH("최종"&amp;SUBSTITUTE(SUBSTITUTE(E$1,"standard",""),"|Float",""),ChapterTable!$1:$1,0),0)*ChapterTable!$Q$14
    ),
  OFFSET(E563,-$B563+IF($L563,1,0),0)*
    (VLOOKUP(SUBSTITUTE(SUBSTITUTE(E$1,"standard",""),"|Float","")&amp;"인게임누적곱배수",ChapterTable!$S:$T,2,0)^C563
    +VLOOKUP(SUBSTITUTE(SUBSTITUTE(E$1,"standard",""),"|Float","")&amp;"인게임누적합배수",ChapterTable!$S:$T,2,0)*C563)
  )
  )
  )
)</f>
        <v>21018.90673828125</v>
      </c>
      <c r="F563" s="1">
        <f ca="1">IF(AND($A563=0,$B563=1),
    VLOOKUP(1,ChapterTable!$1:$1048576,MATCH("최종"&amp;SUBSTITUTE(SUBSTITUTE(F$1,"standard",""),"|Float",""),ChapterTable!$1:$1,0),0)*ChapterTable!$Q$17,
  IF(AND($A563=0,$B563=0),
    F564,
  IF($B563=0,
    VLOOKUP($A563,ChapterTable!$1:$1048576,MATCH("최종"&amp;SUBSTITUTE(SUBSTITUTE(F$1,"standard",""),"|Float",""),ChapterTable!$1:$1,0),0),
  IF($B563=1,
    IF($L563=FALSE,
      VLOOKUP($A563,ChapterTable!$1:$1048576,MATCH("최종"&amp;SUBSTITUTE(SUBSTITUTE(F$1,"standard",""),"|Float",""),ChapterTable!$1:$1,0),0),
      VLOOKUP($A563-ChapterTable!$Q$11,ChapterTable!$1:$1048576,MATCH("최종"&amp;SUBSTITUTE(SUBSTITUTE(F$1,"standard",""),"|Float",""),ChapterTable!$1:$1,0),0)*ChapterTable!$Q$14
    ),
  OFFSET(F563,-$B563+IF($L563,1,0),0)*
    (VLOOKUP(SUBSTITUTE(SUBSTITUTE(F$1,"standard",""),"|Float","")&amp;"인게임누적곱배수",ChapterTable!$S:$T,2,0)^D563
    +VLOOKUP(SUBSTITUTE(SUBSTITUTE(F$1,"standard",""),"|Float","")&amp;"인게임누적합배수",ChapterTable!$S:$T,2,0)*D563)
  )
  )
  )
)</f>
        <v>10379.70703125</v>
      </c>
      <c r="G563" t="s">
        <v>76</v>
      </c>
      <c r="J563" t="str">
        <f>IF(ISBLANK(I563),"",
IFERROR(VLOOKUP(I563,[1]StringTable!$1:$1048576,MATCH([1]StringTable!$B$1,[1]StringTable!$1:$1,0),0),
IFERROR(VLOOKUP(I563,[1]InApkStringTable!$1:$1048576,MATCH([1]InApkStringTable!$B$1,[1]InApkStringTable!$1:$1,0),0),
"스트링없음")))</f>
        <v/>
      </c>
      <c r="L563" t="b">
        <v>0</v>
      </c>
      <c r="M563" t="s">
        <v>24</v>
      </c>
      <c r="N563" t="str">
        <f>IF(ISBLANK(M563),"",IF(ISERROR(VLOOKUP(M563,MapTable!$A:$A,1,0)),"맵없음",""))</f>
        <v/>
      </c>
      <c r="O563">
        <f t="shared" si="33"/>
        <v>2</v>
      </c>
      <c r="Q563">
        <f t="shared" si="34"/>
        <v>2</v>
      </c>
      <c r="R563" t="b">
        <f t="shared" ca="1" si="35"/>
        <v>0</v>
      </c>
      <c r="T563" t="b">
        <f t="shared" ca="1" si="36"/>
        <v>0</v>
      </c>
      <c r="V563" t="str">
        <f>IF(ISBLANK(U563),"",IF(ISERROR(VLOOKUP(U563,MapTable!$A:$A,1,0)),"맵없음",""))</f>
        <v/>
      </c>
      <c r="X563" t="str">
        <f>IF(ISBLANK(W563),"",
IF(ISERROR(FIND(",",W563)),
  IF(ISERROR(VLOOKUP(W563,MapTable!$A:$A,1,0)),"맵없음",
  ""),
IF(ISERROR(FIND(",",W563,FIND(",",W563)+1)),
  IF(OR(ISERROR(VLOOKUP(LEFT(W563,FIND(",",W563)-1),MapTable!$A:$A,1,0)),ISERROR(VLOOKUP(TRIM(MID(W563,FIND(",",W563)+1,999)),MapTable!$A:$A,1,0))),"맵없음",
  ""),
IF(ISERROR(FIND(",",W563,FIND(",",W563,FIND(",",W563)+1)+1)),
  IF(OR(ISERROR(VLOOKUP(LEFT(W563,FIND(",",W563)-1),MapTable!$A:$A,1,0)),ISERROR(VLOOKUP(TRIM(MID(W563,FIND(",",W563)+1,FIND(",",W563,FIND(",",W563)+1)-FIND(",",W563)-1)),MapTable!$A:$A,1,0)),ISERROR(VLOOKUP(TRIM(MID(W563,FIND(",",W563,FIND(",",W563)+1)+1,999)),MapTable!$A:$A,1,0))),"맵없음",
  ""),
IF(ISERROR(FIND(",",W563,FIND(",",W563,FIND(",",W563,FIND(",",W563)+1)+1)+1)),
  IF(OR(ISERROR(VLOOKUP(LEFT(W563,FIND(",",W563)-1),MapTable!$A:$A,1,0)),ISERROR(VLOOKUP(TRIM(MID(W563,FIND(",",W563)+1,FIND(",",W563,FIND(",",W563)+1)-FIND(",",W563)-1)),MapTable!$A:$A,1,0)),ISERROR(VLOOKUP(TRIM(MID(W563,FIND(",",W563,FIND(",",W563)+1)+1,FIND(",",W563,FIND(",",W563,FIND(",",W563)+1)+1)-FIND(",",W563,FIND(",",W563)+1)-1)),MapTable!$A:$A,1,0)),ISERROR(VLOOKUP(TRIM(MID(W563,FIND(",",W563,FIND(",",W563,FIND(",",W563)+1)+1)+1,999)),MapTable!$A:$A,1,0))),"맵없음",
  ""),
)))))</f>
        <v/>
      </c>
      <c r="AC563" t="str">
        <f>IF(ISBLANK(AB563),"",IF(ISERROR(VLOOKUP(AB563,[3]DropTable!$A:$A,1,0)),"드랍없음",""))</f>
        <v/>
      </c>
      <c r="AE563" t="str">
        <f>IF(ISBLANK(AD563),"",IF(ISERROR(VLOOKUP(AD563,[3]DropTable!$A:$A,1,0)),"드랍없음",""))</f>
        <v/>
      </c>
      <c r="AG563">
        <v>9.8000000000000007</v>
      </c>
      <c r="AH563">
        <v>1</v>
      </c>
    </row>
    <row r="564" spans="1:34" x14ac:dyDescent="0.3">
      <c r="A564">
        <v>12</v>
      </c>
      <c r="B564">
        <v>14</v>
      </c>
      <c r="C564">
        <f>IF(OR($L564=TRUE,$A564=0,MOD($A564,ChapterTable!$S$20)&lt;&gt;0),
MAX(0,INT(($B564+ChapterTable!$Q$26+VLOOKUP(SUBSTITUTE(C$1,"성장단계","")&amp;"단계오프셋",ChapterTable!$S:$T,2,0))/ChapterTable!$Q$23)),
MAX(0,INT(($B564+ChapterTable!$S$26+VLOOKUP(SUBSTITUTE(C$1,"성장단계","")&amp;"보스단계오프셋",ChapterTable!$S:$T,2,0))/ChapterTable!$S$23)))</f>
        <v>1</v>
      </c>
      <c r="D564">
        <f>IF(OR($L564=TRUE,$A564=0,MOD($A564,ChapterTable!$S$20)&lt;&gt;0),
MAX(0,INT(($B564+ChapterTable!$Q$26+VLOOKUP(SUBSTITUTE(D$1,"성장단계","")&amp;"단계오프셋",ChapterTable!$S:$T,2,0))/ChapterTable!$Q$23)),
MAX(0,INT(($B564+ChapterTable!$S$26+VLOOKUP(SUBSTITUTE(D$1,"성장단계","")&amp;"보스단계오프셋",ChapterTable!$S:$T,2,0))/ChapterTable!$S$23)))</f>
        <v>1</v>
      </c>
      <c r="E564" s="1">
        <f ca="1">IF(AND($A564=0,$B564=1),
    VLOOKUP(1,ChapterTable!$1:$1048576,MATCH("최종"&amp;SUBSTITUTE(SUBSTITUTE(E$1,"standard",""),"|Float",""),ChapterTable!$1:$1,0),0)*ChapterTable!$Q$17,
  IF(AND($A564=0,$B564=0),
    E565,
  IF($B564=0,
    VLOOKUP($A564,ChapterTable!$1:$1048576,MATCH("최종"&amp;SUBSTITUTE(SUBSTITUTE(E$1,"standard",""),"|Float",""),ChapterTable!$1:$1,0),0),
  IF($B564=1,
    IF($L564=FALSE,
      VLOOKUP($A564,ChapterTable!$1:$1048576,MATCH("최종"&amp;SUBSTITUTE(SUBSTITUTE(E$1,"standard",""),"|Float",""),ChapterTable!$1:$1,0),0),
      VLOOKUP($A564-ChapterTable!$Q$11,ChapterTable!$1:$1048576,MATCH("최종"&amp;SUBSTITUTE(SUBSTITUTE(E$1,"standard",""),"|Float",""),ChapterTable!$1:$1,0),0)*ChapterTable!$Q$14
    ),
  OFFSET(E564,-$B564+IF($L564,1,0),0)*
    (VLOOKUP(SUBSTITUTE(SUBSTITUTE(E$1,"standard",""),"|Float","")&amp;"인게임누적곱배수",ChapterTable!$S:$T,2,0)^C564
    +VLOOKUP(SUBSTITUTE(SUBSTITUTE(E$1,"standard",""),"|Float","")&amp;"인게임누적합배수",ChapterTable!$S:$T,2,0)*C564)
  )
  )
  )
)</f>
        <v>21018.90673828125</v>
      </c>
      <c r="F564" s="1">
        <f ca="1">IF(AND($A564=0,$B564=1),
    VLOOKUP(1,ChapterTable!$1:$1048576,MATCH("최종"&amp;SUBSTITUTE(SUBSTITUTE(F$1,"standard",""),"|Float",""),ChapterTable!$1:$1,0),0)*ChapterTable!$Q$17,
  IF(AND($A564=0,$B564=0),
    F565,
  IF($B564=0,
    VLOOKUP($A564,ChapterTable!$1:$1048576,MATCH("최종"&amp;SUBSTITUTE(SUBSTITUTE(F$1,"standard",""),"|Float",""),ChapterTable!$1:$1,0),0),
  IF($B564=1,
    IF($L564=FALSE,
      VLOOKUP($A564,ChapterTable!$1:$1048576,MATCH("최종"&amp;SUBSTITUTE(SUBSTITUTE(F$1,"standard",""),"|Float",""),ChapterTable!$1:$1,0),0),
      VLOOKUP($A564-ChapterTable!$Q$11,ChapterTable!$1:$1048576,MATCH("최종"&amp;SUBSTITUTE(SUBSTITUTE(F$1,"standard",""),"|Float",""),ChapterTable!$1:$1,0),0)*ChapterTable!$Q$14
    ),
  OFFSET(F564,-$B564+IF($L564,1,0),0)*
    (VLOOKUP(SUBSTITUTE(SUBSTITUTE(F$1,"standard",""),"|Float","")&amp;"인게임누적곱배수",ChapterTable!$S:$T,2,0)^D564
    +VLOOKUP(SUBSTITUTE(SUBSTITUTE(F$1,"standard",""),"|Float","")&amp;"인게임누적합배수",ChapterTable!$S:$T,2,0)*D564)
  )
  )
  )
)</f>
        <v>10379.70703125</v>
      </c>
      <c r="G564" t="s">
        <v>76</v>
      </c>
      <c r="J564" t="str">
        <f>IF(ISBLANK(I564),"",
IFERROR(VLOOKUP(I564,[1]StringTable!$1:$1048576,MATCH([1]StringTable!$B$1,[1]StringTable!$1:$1,0),0),
IFERROR(VLOOKUP(I564,[1]InApkStringTable!$1:$1048576,MATCH([1]InApkStringTable!$B$1,[1]InApkStringTable!$1:$1,0),0),
"스트링없음")))</f>
        <v/>
      </c>
      <c r="L564" t="b">
        <v>0</v>
      </c>
      <c r="M564" t="s">
        <v>24</v>
      </c>
      <c r="N564" t="str">
        <f>IF(ISBLANK(M564),"",IF(ISERROR(VLOOKUP(M564,MapTable!$A:$A,1,0)),"맵없음",""))</f>
        <v/>
      </c>
      <c r="O564">
        <f t="shared" si="33"/>
        <v>2</v>
      </c>
      <c r="Q564">
        <f t="shared" si="34"/>
        <v>2</v>
      </c>
      <c r="R564" t="b">
        <f t="shared" ca="1" si="35"/>
        <v>0</v>
      </c>
      <c r="T564" t="b">
        <f t="shared" ca="1" si="36"/>
        <v>0</v>
      </c>
      <c r="V564" t="str">
        <f>IF(ISBLANK(U564),"",IF(ISERROR(VLOOKUP(U564,MapTable!$A:$A,1,0)),"맵없음",""))</f>
        <v/>
      </c>
      <c r="X564" t="str">
        <f>IF(ISBLANK(W564),"",
IF(ISERROR(FIND(",",W564)),
  IF(ISERROR(VLOOKUP(W564,MapTable!$A:$A,1,0)),"맵없음",
  ""),
IF(ISERROR(FIND(",",W564,FIND(",",W564)+1)),
  IF(OR(ISERROR(VLOOKUP(LEFT(W564,FIND(",",W564)-1),MapTable!$A:$A,1,0)),ISERROR(VLOOKUP(TRIM(MID(W564,FIND(",",W564)+1,999)),MapTable!$A:$A,1,0))),"맵없음",
  ""),
IF(ISERROR(FIND(",",W564,FIND(",",W564,FIND(",",W564)+1)+1)),
  IF(OR(ISERROR(VLOOKUP(LEFT(W564,FIND(",",W564)-1),MapTable!$A:$A,1,0)),ISERROR(VLOOKUP(TRIM(MID(W564,FIND(",",W564)+1,FIND(",",W564,FIND(",",W564)+1)-FIND(",",W564)-1)),MapTable!$A:$A,1,0)),ISERROR(VLOOKUP(TRIM(MID(W564,FIND(",",W564,FIND(",",W564)+1)+1,999)),MapTable!$A:$A,1,0))),"맵없음",
  ""),
IF(ISERROR(FIND(",",W564,FIND(",",W564,FIND(",",W564,FIND(",",W564)+1)+1)+1)),
  IF(OR(ISERROR(VLOOKUP(LEFT(W564,FIND(",",W564)-1),MapTable!$A:$A,1,0)),ISERROR(VLOOKUP(TRIM(MID(W564,FIND(",",W564)+1,FIND(",",W564,FIND(",",W564)+1)-FIND(",",W564)-1)),MapTable!$A:$A,1,0)),ISERROR(VLOOKUP(TRIM(MID(W564,FIND(",",W564,FIND(",",W564)+1)+1,FIND(",",W564,FIND(",",W564,FIND(",",W564)+1)+1)-FIND(",",W564,FIND(",",W564)+1)-1)),MapTable!$A:$A,1,0)),ISERROR(VLOOKUP(TRIM(MID(W564,FIND(",",W564,FIND(",",W564,FIND(",",W564)+1)+1)+1,999)),MapTable!$A:$A,1,0))),"맵없음",
  ""),
)))))</f>
        <v/>
      </c>
      <c r="AC564" t="str">
        <f>IF(ISBLANK(AB564),"",IF(ISERROR(VLOOKUP(AB564,[3]DropTable!$A:$A,1,0)),"드랍없음",""))</f>
        <v/>
      </c>
      <c r="AE564" t="str">
        <f>IF(ISBLANK(AD564),"",IF(ISERROR(VLOOKUP(AD564,[3]DropTable!$A:$A,1,0)),"드랍없음",""))</f>
        <v/>
      </c>
      <c r="AG564">
        <v>9.8000000000000007</v>
      </c>
      <c r="AH564">
        <v>1</v>
      </c>
    </row>
    <row r="565" spans="1:34" x14ac:dyDescent="0.3">
      <c r="A565">
        <v>12</v>
      </c>
      <c r="B565">
        <v>15</v>
      </c>
      <c r="C565">
        <f>IF(OR($L565=TRUE,$A565=0,MOD($A565,ChapterTable!$S$20)&lt;&gt;0),
MAX(0,INT(($B565+ChapterTable!$Q$26+VLOOKUP(SUBSTITUTE(C$1,"성장단계","")&amp;"단계오프셋",ChapterTable!$S:$T,2,0))/ChapterTable!$Q$23)),
MAX(0,INT(($B565+ChapterTable!$S$26+VLOOKUP(SUBSTITUTE(C$1,"성장단계","")&amp;"보스단계오프셋",ChapterTable!$S:$T,2,0))/ChapterTable!$S$23)))</f>
        <v>1</v>
      </c>
      <c r="D565">
        <f>IF(OR($L565=TRUE,$A565=0,MOD($A565,ChapterTable!$S$20)&lt;&gt;0),
MAX(0,INT(($B565+ChapterTable!$Q$26+VLOOKUP(SUBSTITUTE(D$1,"성장단계","")&amp;"단계오프셋",ChapterTable!$S:$T,2,0))/ChapterTable!$Q$23)),
MAX(0,INT(($B565+ChapterTable!$S$26+VLOOKUP(SUBSTITUTE(D$1,"성장단계","")&amp;"보스단계오프셋",ChapterTable!$S:$T,2,0))/ChapterTable!$S$23)))</f>
        <v>1</v>
      </c>
      <c r="E565" s="1">
        <f ca="1">IF(AND($A565=0,$B565=1),
    VLOOKUP(1,ChapterTable!$1:$1048576,MATCH("최종"&amp;SUBSTITUTE(SUBSTITUTE(E$1,"standard",""),"|Float",""),ChapterTable!$1:$1,0),0)*ChapterTable!$Q$17,
  IF(AND($A565=0,$B565=0),
    E566,
  IF($B565=0,
    VLOOKUP($A565,ChapterTable!$1:$1048576,MATCH("최종"&amp;SUBSTITUTE(SUBSTITUTE(E$1,"standard",""),"|Float",""),ChapterTable!$1:$1,0),0),
  IF($B565=1,
    IF($L565=FALSE,
      VLOOKUP($A565,ChapterTable!$1:$1048576,MATCH("최종"&amp;SUBSTITUTE(SUBSTITUTE(E$1,"standard",""),"|Float",""),ChapterTable!$1:$1,0),0),
      VLOOKUP($A565-ChapterTable!$Q$11,ChapterTable!$1:$1048576,MATCH("최종"&amp;SUBSTITUTE(SUBSTITUTE(E$1,"standard",""),"|Float",""),ChapterTable!$1:$1,0),0)*ChapterTable!$Q$14
    ),
  OFFSET(E565,-$B565+IF($L565,1,0),0)*
    (VLOOKUP(SUBSTITUTE(SUBSTITUTE(E$1,"standard",""),"|Float","")&amp;"인게임누적곱배수",ChapterTable!$S:$T,2,0)^C565
    +VLOOKUP(SUBSTITUTE(SUBSTITUTE(E$1,"standard",""),"|Float","")&amp;"인게임누적합배수",ChapterTable!$S:$T,2,0)*C565)
  )
  )
  )
)</f>
        <v>21018.90673828125</v>
      </c>
      <c r="F565" s="1">
        <f ca="1">IF(AND($A565=0,$B565=1),
    VLOOKUP(1,ChapterTable!$1:$1048576,MATCH("최종"&amp;SUBSTITUTE(SUBSTITUTE(F$1,"standard",""),"|Float",""),ChapterTable!$1:$1,0),0)*ChapterTable!$Q$17,
  IF(AND($A565=0,$B565=0),
    F566,
  IF($B565=0,
    VLOOKUP($A565,ChapterTable!$1:$1048576,MATCH("최종"&amp;SUBSTITUTE(SUBSTITUTE(F$1,"standard",""),"|Float",""),ChapterTable!$1:$1,0),0),
  IF($B565=1,
    IF($L565=FALSE,
      VLOOKUP($A565,ChapterTable!$1:$1048576,MATCH("최종"&amp;SUBSTITUTE(SUBSTITUTE(F$1,"standard",""),"|Float",""),ChapterTable!$1:$1,0),0),
      VLOOKUP($A565-ChapterTable!$Q$11,ChapterTable!$1:$1048576,MATCH("최종"&amp;SUBSTITUTE(SUBSTITUTE(F$1,"standard",""),"|Float",""),ChapterTable!$1:$1,0),0)*ChapterTable!$Q$14
    ),
  OFFSET(F565,-$B565+IF($L565,1,0),0)*
    (VLOOKUP(SUBSTITUTE(SUBSTITUTE(F$1,"standard",""),"|Float","")&amp;"인게임누적곱배수",ChapterTable!$S:$T,2,0)^D565
    +VLOOKUP(SUBSTITUTE(SUBSTITUTE(F$1,"standard",""),"|Float","")&amp;"인게임누적합배수",ChapterTable!$S:$T,2,0)*D565)
  )
  )
  )
)</f>
        <v>10379.70703125</v>
      </c>
      <c r="G565" t="s">
        <v>76</v>
      </c>
      <c r="J565" t="str">
        <f>IF(ISBLANK(I565),"",
IFERROR(VLOOKUP(I565,[1]StringTable!$1:$1048576,MATCH([1]StringTable!$B$1,[1]StringTable!$1:$1,0),0),
IFERROR(VLOOKUP(I565,[1]InApkStringTable!$1:$1048576,MATCH([1]InApkStringTable!$B$1,[1]InApkStringTable!$1:$1,0),0),
"스트링없음")))</f>
        <v/>
      </c>
      <c r="L565" t="b">
        <v>0</v>
      </c>
      <c r="M565" t="s">
        <v>24</v>
      </c>
      <c r="N565" t="str">
        <f>IF(ISBLANK(M565),"",IF(ISERROR(VLOOKUP(M565,MapTable!$A:$A,1,0)),"맵없음",""))</f>
        <v/>
      </c>
      <c r="O565">
        <f t="shared" si="33"/>
        <v>11</v>
      </c>
      <c r="Q565">
        <f t="shared" si="34"/>
        <v>11</v>
      </c>
      <c r="R565" t="b">
        <f t="shared" ca="1" si="35"/>
        <v>0</v>
      </c>
      <c r="T565" t="b">
        <f t="shared" ca="1" si="36"/>
        <v>0</v>
      </c>
      <c r="V565" t="str">
        <f>IF(ISBLANK(U565),"",IF(ISERROR(VLOOKUP(U565,MapTable!$A:$A,1,0)),"맵없음",""))</f>
        <v/>
      </c>
      <c r="X565" t="str">
        <f>IF(ISBLANK(W565),"",
IF(ISERROR(FIND(",",W565)),
  IF(ISERROR(VLOOKUP(W565,MapTable!$A:$A,1,0)),"맵없음",
  ""),
IF(ISERROR(FIND(",",W565,FIND(",",W565)+1)),
  IF(OR(ISERROR(VLOOKUP(LEFT(W565,FIND(",",W565)-1),MapTable!$A:$A,1,0)),ISERROR(VLOOKUP(TRIM(MID(W565,FIND(",",W565)+1,999)),MapTable!$A:$A,1,0))),"맵없음",
  ""),
IF(ISERROR(FIND(",",W565,FIND(",",W565,FIND(",",W565)+1)+1)),
  IF(OR(ISERROR(VLOOKUP(LEFT(W565,FIND(",",W565)-1),MapTable!$A:$A,1,0)),ISERROR(VLOOKUP(TRIM(MID(W565,FIND(",",W565)+1,FIND(",",W565,FIND(",",W565)+1)-FIND(",",W565)-1)),MapTable!$A:$A,1,0)),ISERROR(VLOOKUP(TRIM(MID(W565,FIND(",",W565,FIND(",",W565)+1)+1,999)),MapTable!$A:$A,1,0))),"맵없음",
  ""),
IF(ISERROR(FIND(",",W565,FIND(",",W565,FIND(",",W565,FIND(",",W565)+1)+1)+1)),
  IF(OR(ISERROR(VLOOKUP(LEFT(W565,FIND(",",W565)-1),MapTable!$A:$A,1,0)),ISERROR(VLOOKUP(TRIM(MID(W565,FIND(",",W565)+1,FIND(",",W565,FIND(",",W565)+1)-FIND(",",W565)-1)),MapTable!$A:$A,1,0)),ISERROR(VLOOKUP(TRIM(MID(W565,FIND(",",W565,FIND(",",W565)+1)+1,FIND(",",W565,FIND(",",W565,FIND(",",W565)+1)+1)-FIND(",",W565,FIND(",",W565)+1)-1)),MapTable!$A:$A,1,0)),ISERROR(VLOOKUP(TRIM(MID(W565,FIND(",",W565,FIND(",",W565,FIND(",",W565)+1)+1)+1,999)),MapTable!$A:$A,1,0))),"맵없음",
  ""),
)))))</f>
        <v/>
      </c>
      <c r="AC565" t="str">
        <f>IF(ISBLANK(AB565),"",IF(ISERROR(VLOOKUP(AB565,[3]DropTable!$A:$A,1,0)),"드랍없음",""))</f>
        <v/>
      </c>
      <c r="AE565" t="str">
        <f>IF(ISBLANK(AD565),"",IF(ISERROR(VLOOKUP(AD565,[3]DropTable!$A:$A,1,0)),"드랍없음",""))</f>
        <v/>
      </c>
      <c r="AG565">
        <v>9.8000000000000007</v>
      </c>
      <c r="AH565">
        <v>1</v>
      </c>
    </row>
    <row r="566" spans="1:34" x14ac:dyDescent="0.3">
      <c r="A566">
        <v>12</v>
      </c>
      <c r="B566">
        <v>16</v>
      </c>
      <c r="C566">
        <f>IF(OR($L566=TRUE,$A566=0,MOD($A566,ChapterTable!$S$20)&lt;&gt;0),
MAX(0,INT(($B566+ChapterTable!$Q$26+VLOOKUP(SUBSTITUTE(C$1,"성장단계","")&amp;"단계오프셋",ChapterTable!$S:$T,2,0))/ChapterTable!$Q$23)),
MAX(0,INT(($B566+ChapterTable!$S$26+VLOOKUP(SUBSTITUTE(C$1,"성장단계","")&amp;"보스단계오프셋",ChapterTable!$S:$T,2,0))/ChapterTable!$S$23)))</f>
        <v>2</v>
      </c>
      <c r="D566">
        <f>IF(OR($L566=TRUE,$A566=0,MOD($A566,ChapterTable!$S$20)&lt;&gt;0),
MAX(0,INT(($B566+ChapterTable!$Q$26+VLOOKUP(SUBSTITUTE(D$1,"성장단계","")&amp;"단계오프셋",ChapterTable!$S:$T,2,0))/ChapterTable!$Q$23)),
MAX(0,INT(($B566+ChapterTable!$S$26+VLOOKUP(SUBSTITUTE(D$1,"성장단계","")&amp;"보스단계오프셋",ChapterTable!$S:$T,2,0))/ChapterTable!$S$23)))</f>
        <v>1</v>
      </c>
      <c r="E566" s="1">
        <f ca="1">IF(AND($A566=0,$B566=1),
    VLOOKUP(1,ChapterTable!$1:$1048576,MATCH("최종"&amp;SUBSTITUTE(SUBSTITUTE(E$1,"standard",""),"|Float",""),ChapterTable!$1:$1,0),0)*ChapterTable!$Q$17,
  IF(AND($A566=0,$B566=0),
    E567,
  IF($B566=0,
    VLOOKUP($A566,ChapterTable!$1:$1048576,MATCH("최종"&amp;SUBSTITUTE(SUBSTITUTE(E$1,"standard",""),"|Float",""),ChapterTable!$1:$1,0),0),
  IF($B566=1,
    IF($L566=FALSE,
      VLOOKUP($A566,ChapterTable!$1:$1048576,MATCH("최종"&amp;SUBSTITUTE(SUBSTITUTE(E$1,"standard",""),"|Float",""),ChapterTable!$1:$1,0),0),
      VLOOKUP($A566-ChapterTable!$Q$11,ChapterTable!$1:$1048576,MATCH("최종"&amp;SUBSTITUTE(SUBSTITUTE(E$1,"standard",""),"|Float",""),ChapterTable!$1:$1,0),0)*ChapterTable!$Q$14
    ),
  OFFSET(E566,-$B566+IF($L566,1,0),0)*
    (VLOOKUP(SUBSTITUTE(SUBSTITUTE(E$1,"standard",""),"|Float","")&amp;"인게임누적곱배수",ChapterTable!$S:$T,2,0)^C566
    +VLOOKUP(SUBSTITUTE(SUBSTITUTE(E$1,"standard",""),"|Float","")&amp;"인게임누적합배수",ChapterTable!$S:$T,2,0)*C566)
  )
  )
  )
)</f>
        <v>26468.2529296875</v>
      </c>
      <c r="F566" s="1">
        <f ca="1">IF(AND($A566=0,$B566=1),
    VLOOKUP(1,ChapterTable!$1:$1048576,MATCH("최종"&amp;SUBSTITUTE(SUBSTITUTE(F$1,"standard",""),"|Float",""),ChapterTable!$1:$1,0),0)*ChapterTable!$Q$17,
  IF(AND($A566=0,$B566=0),
    F567,
  IF($B566=0,
    VLOOKUP($A566,ChapterTable!$1:$1048576,MATCH("최종"&amp;SUBSTITUTE(SUBSTITUTE(F$1,"standard",""),"|Float",""),ChapterTable!$1:$1,0),0),
  IF($B566=1,
    IF($L566=FALSE,
      VLOOKUP($A566,ChapterTable!$1:$1048576,MATCH("최종"&amp;SUBSTITUTE(SUBSTITUTE(F$1,"standard",""),"|Float",""),ChapterTable!$1:$1,0),0),
      VLOOKUP($A566-ChapterTable!$Q$11,ChapterTable!$1:$1048576,MATCH("최종"&amp;SUBSTITUTE(SUBSTITUTE(F$1,"standard",""),"|Float",""),ChapterTable!$1:$1,0),0)*ChapterTable!$Q$14
    ),
  OFFSET(F566,-$B566+IF($L566,1,0),0)*
    (VLOOKUP(SUBSTITUTE(SUBSTITUTE(F$1,"standard",""),"|Float","")&amp;"인게임누적곱배수",ChapterTable!$S:$T,2,0)^D566
    +VLOOKUP(SUBSTITUTE(SUBSTITUTE(F$1,"standard",""),"|Float","")&amp;"인게임누적합배수",ChapterTable!$S:$T,2,0)*D566)
  )
  )
  )
)</f>
        <v>10379.70703125</v>
      </c>
      <c r="G566" t="s">
        <v>76</v>
      </c>
      <c r="J566" t="str">
        <f>IF(ISBLANK(I566),"",
IFERROR(VLOOKUP(I566,[1]StringTable!$1:$1048576,MATCH([1]StringTable!$B$1,[1]StringTable!$1:$1,0),0),
IFERROR(VLOOKUP(I566,[1]InApkStringTable!$1:$1048576,MATCH([1]InApkStringTable!$B$1,[1]InApkStringTable!$1:$1,0),0),
"스트링없음")))</f>
        <v/>
      </c>
      <c r="L566" t="b">
        <v>0</v>
      </c>
      <c r="M566" t="s">
        <v>24</v>
      </c>
      <c r="N566" t="str">
        <f>IF(ISBLANK(M566),"",IF(ISERROR(VLOOKUP(M566,MapTable!$A:$A,1,0)),"맵없음",""))</f>
        <v/>
      </c>
      <c r="O566">
        <f t="shared" si="33"/>
        <v>2</v>
      </c>
      <c r="Q566">
        <f t="shared" si="34"/>
        <v>2</v>
      </c>
      <c r="R566" t="b">
        <f t="shared" ca="1" si="35"/>
        <v>0</v>
      </c>
      <c r="T566" t="b">
        <f t="shared" ca="1" si="36"/>
        <v>0</v>
      </c>
      <c r="V566" t="str">
        <f>IF(ISBLANK(U566),"",IF(ISERROR(VLOOKUP(U566,MapTable!$A:$A,1,0)),"맵없음",""))</f>
        <v/>
      </c>
      <c r="X566" t="str">
        <f>IF(ISBLANK(W566),"",
IF(ISERROR(FIND(",",W566)),
  IF(ISERROR(VLOOKUP(W566,MapTable!$A:$A,1,0)),"맵없음",
  ""),
IF(ISERROR(FIND(",",W566,FIND(",",W566)+1)),
  IF(OR(ISERROR(VLOOKUP(LEFT(W566,FIND(",",W566)-1),MapTable!$A:$A,1,0)),ISERROR(VLOOKUP(TRIM(MID(W566,FIND(",",W566)+1,999)),MapTable!$A:$A,1,0))),"맵없음",
  ""),
IF(ISERROR(FIND(",",W566,FIND(",",W566,FIND(",",W566)+1)+1)),
  IF(OR(ISERROR(VLOOKUP(LEFT(W566,FIND(",",W566)-1),MapTable!$A:$A,1,0)),ISERROR(VLOOKUP(TRIM(MID(W566,FIND(",",W566)+1,FIND(",",W566,FIND(",",W566)+1)-FIND(",",W566)-1)),MapTable!$A:$A,1,0)),ISERROR(VLOOKUP(TRIM(MID(W566,FIND(",",W566,FIND(",",W566)+1)+1,999)),MapTable!$A:$A,1,0))),"맵없음",
  ""),
IF(ISERROR(FIND(",",W566,FIND(",",W566,FIND(",",W566,FIND(",",W566)+1)+1)+1)),
  IF(OR(ISERROR(VLOOKUP(LEFT(W566,FIND(",",W566)-1),MapTable!$A:$A,1,0)),ISERROR(VLOOKUP(TRIM(MID(W566,FIND(",",W566)+1,FIND(",",W566,FIND(",",W566)+1)-FIND(",",W566)-1)),MapTable!$A:$A,1,0)),ISERROR(VLOOKUP(TRIM(MID(W566,FIND(",",W566,FIND(",",W566)+1)+1,FIND(",",W566,FIND(",",W566,FIND(",",W566)+1)+1)-FIND(",",W566,FIND(",",W566)+1)-1)),MapTable!$A:$A,1,0)),ISERROR(VLOOKUP(TRIM(MID(W566,FIND(",",W566,FIND(",",W566,FIND(",",W566)+1)+1)+1,999)),MapTable!$A:$A,1,0))),"맵없음",
  ""),
)))))</f>
        <v/>
      </c>
      <c r="AC566" t="str">
        <f>IF(ISBLANK(AB566),"",IF(ISERROR(VLOOKUP(AB566,[3]DropTable!$A:$A,1,0)),"드랍없음",""))</f>
        <v/>
      </c>
      <c r="AE566" t="str">
        <f>IF(ISBLANK(AD566),"",IF(ISERROR(VLOOKUP(AD566,[3]DropTable!$A:$A,1,0)),"드랍없음",""))</f>
        <v/>
      </c>
      <c r="AG566">
        <v>9.8000000000000007</v>
      </c>
      <c r="AH566">
        <v>1</v>
      </c>
    </row>
    <row r="567" spans="1:34" x14ac:dyDescent="0.3">
      <c r="A567">
        <v>12</v>
      </c>
      <c r="B567">
        <v>17</v>
      </c>
      <c r="C567">
        <f>IF(OR($L567=TRUE,$A567=0,MOD($A567,ChapterTable!$S$20)&lt;&gt;0),
MAX(0,INT(($B567+ChapterTable!$Q$26+VLOOKUP(SUBSTITUTE(C$1,"성장단계","")&amp;"단계오프셋",ChapterTable!$S:$T,2,0))/ChapterTable!$Q$23)),
MAX(0,INT(($B567+ChapterTable!$S$26+VLOOKUP(SUBSTITUTE(C$1,"성장단계","")&amp;"보스단계오프셋",ChapterTable!$S:$T,2,0))/ChapterTable!$S$23)))</f>
        <v>2</v>
      </c>
      <c r="D567">
        <f>IF(OR($L567=TRUE,$A567=0,MOD($A567,ChapterTable!$S$20)&lt;&gt;0),
MAX(0,INT(($B567+ChapterTable!$Q$26+VLOOKUP(SUBSTITUTE(D$1,"성장단계","")&amp;"단계오프셋",ChapterTable!$S:$T,2,0))/ChapterTable!$Q$23)),
MAX(0,INT(($B567+ChapterTable!$S$26+VLOOKUP(SUBSTITUTE(D$1,"성장단계","")&amp;"보스단계오프셋",ChapterTable!$S:$T,2,0))/ChapterTable!$S$23)))</f>
        <v>1</v>
      </c>
      <c r="E567" s="1">
        <f ca="1">IF(AND($A567=0,$B567=1),
    VLOOKUP(1,ChapterTable!$1:$1048576,MATCH("최종"&amp;SUBSTITUTE(SUBSTITUTE(E$1,"standard",""),"|Float",""),ChapterTable!$1:$1,0),0)*ChapterTable!$Q$17,
  IF(AND($A567=0,$B567=0),
    E568,
  IF($B567=0,
    VLOOKUP($A567,ChapterTable!$1:$1048576,MATCH("최종"&amp;SUBSTITUTE(SUBSTITUTE(E$1,"standard",""),"|Float",""),ChapterTable!$1:$1,0),0),
  IF($B567=1,
    IF($L567=FALSE,
      VLOOKUP($A567,ChapterTable!$1:$1048576,MATCH("최종"&amp;SUBSTITUTE(SUBSTITUTE(E$1,"standard",""),"|Float",""),ChapterTable!$1:$1,0),0),
      VLOOKUP($A567-ChapterTable!$Q$11,ChapterTable!$1:$1048576,MATCH("최종"&amp;SUBSTITUTE(SUBSTITUTE(E$1,"standard",""),"|Float",""),ChapterTable!$1:$1,0),0)*ChapterTable!$Q$14
    ),
  OFFSET(E567,-$B567+IF($L567,1,0),0)*
    (VLOOKUP(SUBSTITUTE(SUBSTITUTE(E$1,"standard",""),"|Float","")&amp;"인게임누적곱배수",ChapterTable!$S:$T,2,0)^C567
    +VLOOKUP(SUBSTITUTE(SUBSTITUTE(E$1,"standard",""),"|Float","")&amp;"인게임누적합배수",ChapterTable!$S:$T,2,0)*C567)
  )
  )
  )
)</f>
        <v>26468.2529296875</v>
      </c>
      <c r="F567" s="1">
        <f ca="1">IF(AND($A567=0,$B567=1),
    VLOOKUP(1,ChapterTable!$1:$1048576,MATCH("최종"&amp;SUBSTITUTE(SUBSTITUTE(F$1,"standard",""),"|Float",""),ChapterTable!$1:$1,0),0)*ChapterTable!$Q$17,
  IF(AND($A567=0,$B567=0),
    F568,
  IF($B567=0,
    VLOOKUP($A567,ChapterTable!$1:$1048576,MATCH("최종"&amp;SUBSTITUTE(SUBSTITUTE(F$1,"standard",""),"|Float",""),ChapterTable!$1:$1,0),0),
  IF($B567=1,
    IF($L567=FALSE,
      VLOOKUP($A567,ChapterTable!$1:$1048576,MATCH("최종"&amp;SUBSTITUTE(SUBSTITUTE(F$1,"standard",""),"|Float",""),ChapterTable!$1:$1,0),0),
      VLOOKUP($A567-ChapterTable!$Q$11,ChapterTable!$1:$1048576,MATCH("최종"&amp;SUBSTITUTE(SUBSTITUTE(F$1,"standard",""),"|Float",""),ChapterTable!$1:$1,0),0)*ChapterTable!$Q$14
    ),
  OFFSET(F567,-$B567+IF($L567,1,0),0)*
    (VLOOKUP(SUBSTITUTE(SUBSTITUTE(F$1,"standard",""),"|Float","")&amp;"인게임누적곱배수",ChapterTable!$S:$T,2,0)^D567
    +VLOOKUP(SUBSTITUTE(SUBSTITUTE(F$1,"standard",""),"|Float","")&amp;"인게임누적합배수",ChapterTable!$S:$T,2,0)*D567)
  )
  )
  )
)</f>
        <v>10379.70703125</v>
      </c>
      <c r="G567" t="s">
        <v>76</v>
      </c>
      <c r="J567" t="str">
        <f>IF(ISBLANK(I567),"",
IFERROR(VLOOKUP(I567,[1]StringTable!$1:$1048576,MATCH([1]StringTable!$B$1,[1]StringTable!$1:$1,0),0),
IFERROR(VLOOKUP(I567,[1]InApkStringTable!$1:$1048576,MATCH([1]InApkStringTable!$B$1,[1]InApkStringTable!$1:$1,0),0),
"스트링없음")))</f>
        <v/>
      </c>
      <c r="L567" t="b">
        <v>0</v>
      </c>
      <c r="M567" t="s">
        <v>24</v>
      </c>
      <c r="N567" t="str">
        <f>IF(ISBLANK(M567),"",IF(ISERROR(VLOOKUP(M567,MapTable!$A:$A,1,0)),"맵없음",""))</f>
        <v/>
      </c>
      <c r="O567">
        <f t="shared" si="33"/>
        <v>2</v>
      </c>
      <c r="Q567">
        <f t="shared" si="34"/>
        <v>2</v>
      </c>
      <c r="R567" t="b">
        <f t="shared" ca="1" si="35"/>
        <v>0</v>
      </c>
      <c r="T567" t="b">
        <f t="shared" ca="1" si="36"/>
        <v>0</v>
      </c>
      <c r="V567" t="str">
        <f>IF(ISBLANK(U567),"",IF(ISERROR(VLOOKUP(U567,MapTable!$A:$A,1,0)),"맵없음",""))</f>
        <v/>
      </c>
      <c r="X567" t="str">
        <f>IF(ISBLANK(W567),"",
IF(ISERROR(FIND(",",W567)),
  IF(ISERROR(VLOOKUP(W567,MapTable!$A:$A,1,0)),"맵없음",
  ""),
IF(ISERROR(FIND(",",W567,FIND(",",W567)+1)),
  IF(OR(ISERROR(VLOOKUP(LEFT(W567,FIND(",",W567)-1),MapTable!$A:$A,1,0)),ISERROR(VLOOKUP(TRIM(MID(W567,FIND(",",W567)+1,999)),MapTable!$A:$A,1,0))),"맵없음",
  ""),
IF(ISERROR(FIND(",",W567,FIND(",",W567,FIND(",",W567)+1)+1)),
  IF(OR(ISERROR(VLOOKUP(LEFT(W567,FIND(",",W567)-1),MapTable!$A:$A,1,0)),ISERROR(VLOOKUP(TRIM(MID(W567,FIND(",",W567)+1,FIND(",",W567,FIND(",",W567)+1)-FIND(",",W567)-1)),MapTable!$A:$A,1,0)),ISERROR(VLOOKUP(TRIM(MID(W567,FIND(",",W567,FIND(",",W567)+1)+1,999)),MapTable!$A:$A,1,0))),"맵없음",
  ""),
IF(ISERROR(FIND(",",W567,FIND(",",W567,FIND(",",W567,FIND(",",W567)+1)+1)+1)),
  IF(OR(ISERROR(VLOOKUP(LEFT(W567,FIND(",",W567)-1),MapTable!$A:$A,1,0)),ISERROR(VLOOKUP(TRIM(MID(W567,FIND(",",W567)+1,FIND(",",W567,FIND(",",W567)+1)-FIND(",",W567)-1)),MapTable!$A:$A,1,0)),ISERROR(VLOOKUP(TRIM(MID(W567,FIND(",",W567,FIND(",",W567)+1)+1,FIND(",",W567,FIND(",",W567,FIND(",",W567)+1)+1)-FIND(",",W567,FIND(",",W567)+1)-1)),MapTable!$A:$A,1,0)),ISERROR(VLOOKUP(TRIM(MID(W567,FIND(",",W567,FIND(",",W567,FIND(",",W567)+1)+1)+1,999)),MapTable!$A:$A,1,0))),"맵없음",
  ""),
)))))</f>
        <v/>
      </c>
      <c r="AC567" t="str">
        <f>IF(ISBLANK(AB567),"",IF(ISERROR(VLOOKUP(AB567,[3]DropTable!$A:$A,1,0)),"드랍없음",""))</f>
        <v/>
      </c>
      <c r="AE567" t="str">
        <f>IF(ISBLANK(AD567),"",IF(ISERROR(VLOOKUP(AD567,[3]DropTable!$A:$A,1,0)),"드랍없음",""))</f>
        <v/>
      </c>
      <c r="AG567">
        <v>9.8000000000000007</v>
      </c>
      <c r="AH567">
        <v>1</v>
      </c>
    </row>
    <row r="568" spans="1:34" x14ac:dyDescent="0.3">
      <c r="A568">
        <v>12</v>
      </c>
      <c r="B568">
        <v>18</v>
      </c>
      <c r="C568">
        <f>IF(OR($L568=TRUE,$A568=0,MOD($A568,ChapterTable!$S$20)&lt;&gt;0),
MAX(0,INT(($B568+ChapterTable!$Q$26+VLOOKUP(SUBSTITUTE(C$1,"성장단계","")&amp;"단계오프셋",ChapterTable!$S:$T,2,0))/ChapterTable!$Q$23)),
MAX(0,INT(($B568+ChapterTable!$S$26+VLOOKUP(SUBSTITUTE(C$1,"성장단계","")&amp;"보스단계오프셋",ChapterTable!$S:$T,2,0))/ChapterTable!$S$23)))</f>
        <v>2</v>
      </c>
      <c r="D568">
        <f>IF(OR($L568=TRUE,$A568=0,MOD($A568,ChapterTable!$S$20)&lt;&gt;0),
MAX(0,INT(($B568+ChapterTable!$Q$26+VLOOKUP(SUBSTITUTE(D$1,"성장단계","")&amp;"단계오프셋",ChapterTable!$S:$T,2,0))/ChapterTable!$Q$23)),
MAX(0,INT(($B568+ChapterTable!$S$26+VLOOKUP(SUBSTITUTE(D$1,"성장단계","")&amp;"보스단계오프셋",ChapterTable!$S:$T,2,0))/ChapterTable!$S$23)))</f>
        <v>1</v>
      </c>
      <c r="E568" s="1">
        <f ca="1">IF(AND($A568=0,$B568=1),
    VLOOKUP(1,ChapterTable!$1:$1048576,MATCH("최종"&amp;SUBSTITUTE(SUBSTITUTE(E$1,"standard",""),"|Float",""),ChapterTable!$1:$1,0),0)*ChapterTable!$Q$17,
  IF(AND($A568=0,$B568=0),
    E569,
  IF($B568=0,
    VLOOKUP($A568,ChapterTable!$1:$1048576,MATCH("최종"&amp;SUBSTITUTE(SUBSTITUTE(E$1,"standard",""),"|Float",""),ChapterTable!$1:$1,0),0),
  IF($B568=1,
    IF($L568=FALSE,
      VLOOKUP($A568,ChapterTable!$1:$1048576,MATCH("최종"&amp;SUBSTITUTE(SUBSTITUTE(E$1,"standard",""),"|Float",""),ChapterTable!$1:$1,0),0),
      VLOOKUP($A568-ChapterTable!$Q$11,ChapterTable!$1:$1048576,MATCH("최종"&amp;SUBSTITUTE(SUBSTITUTE(E$1,"standard",""),"|Float",""),ChapterTable!$1:$1,0),0)*ChapterTable!$Q$14
    ),
  OFFSET(E568,-$B568+IF($L568,1,0),0)*
    (VLOOKUP(SUBSTITUTE(SUBSTITUTE(E$1,"standard",""),"|Float","")&amp;"인게임누적곱배수",ChapterTable!$S:$T,2,0)^C568
    +VLOOKUP(SUBSTITUTE(SUBSTITUTE(E$1,"standard",""),"|Float","")&amp;"인게임누적합배수",ChapterTable!$S:$T,2,0)*C568)
  )
  )
  )
)</f>
        <v>26468.2529296875</v>
      </c>
      <c r="F568" s="1">
        <f ca="1">IF(AND($A568=0,$B568=1),
    VLOOKUP(1,ChapterTable!$1:$1048576,MATCH("최종"&amp;SUBSTITUTE(SUBSTITUTE(F$1,"standard",""),"|Float",""),ChapterTable!$1:$1,0),0)*ChapterTable!$Q$17,
  IF(AND($A568=0,$B568=0),
    F569,
  IF($B568=0,
    VLOOKUP($A568,ChapterTable!$1:$1048576,MATCH("최종"&amp;SUBSTITUTE(SUBSTITUTE(F$1,"standard",""),"|Float",""),ChapterTable!$1:$1,0),0),
  IF($B568=1,
    IF($L568=FALSE,
      VLOOKUP($A568,ChapterTable!$1:$1048576,MATCH("최종"&amp;SUBSTITUTE(SUBSTITUTE(F$1,"standard",""),"|Float",""),ChapterTable!$1:$1,0),0),
      VLOOKUP($A568-ChapterTable!$Q$11,ChapterTable!$1:$1048576,MATCH("최종"&amp;SUBSTITUTE(SUBSTITUTE(F$1,"standard",""),"|Float",""),ChapterTable!$1:$1,0),0)*ChapterTable!$Q$14
    ),
  OFFSET(F568,-$B568+IF($L568,1,0),0)*
    (VLOOKUP(SUBSTITUTE(SUBSTITUTE(F$1,"standard",""),"|Float","")&amp;"인게임누적곱배수",ChapterTable!$S:$T,2,0)^D568
    +VLOOKUP(SUBSTITUTE(SUBSTITUTE(F$1,"standard",""),"|Float","")&amp;"인게임누적합배수",ChapterTable!$S:$T,2,0)*D568)
  )
  )
  )
)</f>
        <v>10379.70703125</v>
      </c>
      <c r="G568" t="s">
        <v>76</v>
      </c>
      <c r="J568" t="str">
        <f>IF(ISBLANK(I568),"",
IFERROR(VLOOKUP(I568,[1]StringTable!$1:$1048576,MATCH([1]StringTable!$B$1,[1]StringTable!$1:$1,0),0),
IFERROR(VLOOKUP(I568,[1]InApkStringTable!$1:$1048576,MATCH([1]InApkStringTable!$B$1,[1]InApkStringTable!$1:$1,0),0),
"스트링없음")))</f>
        <v/>
      </c>
      <c r="L568" t="b">
        <v>0</v>
      </c>
      <c r="M568" t="s">
        <v>24</v>
      </c>
      <c r="N568" t="str">
        <f>IF(ISBLANK(M568),"",IF(ISERROR(VLOOKUP(M568,MapTable!$A:$A,1,0)),"맵없음",""))</f>
        <v/>
      </c>
      <c r="O568">
        <f t="shared" si="33"/>
        <v>2</v>
      </c>
      <c r="Q568">
        <f t="shared" si="34"/>
        <v>2</v>
      </c>
      <c r="R568" t="b">
        <f t="shared" ca="1" si="35"/>
        <v>0</v>
      </c>
      <c r="T568" t="b">
        <f t="shared" ca="1" si="36"/>
        <v>0</v>
      </c>
      <c r="V568" t="str">
        <f>IF(ISBLANK(U568),"",IF(ISERROR(VLOOKUP(U568,MapTable!$A:$A,1,0)),"맵없음",""))</f>
        <v/>
      </c>
      <c r="X568" t="str">
        <f>IF(ISBLANK(W568),"",
IF(ISERROR(FIND(",",W568)),
  IF(ISERROR(VLOOKUP(W568,MapTable!$A:$A,1,0)),"맵없음",
  ""),
IF(ISERROR(FIND(",",W568,FIND(",",W568)+1)),
  IF(OR(ISERROR(VLOOKUP(LEFT(W568,FIND(",",W568)-1),MapTable!$A:$A,1,0)),ISERROR(VLOOKUP(TRIM(MID(W568,FIND(",",W568)+1,999)),MapTable!$A:$A,1,0))),"맵없음",
  ""),
IF(ISERROR(FIND(",",W568,FIND(",",W568,FIND(",",W568)+1)+1)),
  IF(OR(ISERROR(VLOOKUP(LEFT(W568,FIND(",",W568)-1),MapTable!$A:$A,1,0)),ISERROR(VLOOKUP(TRIM(MID(W568,FIND(",",W568)+1,FIND(",",W568,FIND(",",W568)+1)-FIND(",",W568)-1)),MapTable!$A:$A,1,0)),ISERROR(VLOOKUP(TRIM(MID(W568,FIND(",",W568,FIND(",",W568)+1)+1,999)),MapTable!$A:$A,1,0))),"맵없음",
  ""),
IF(ISERROR(FIND(",",W568,FIND(",",W568,FIND(",",W568,FIND(",",W568)+1)+1)+1)),
  IF(OR(ISERROR(VLOOKUP(LEFT(W568,FIND(",",W568)-1),MapTable!$A:$A,1,0)),ISERROR(VLOOKUP(TRIM(MID(W568,FIND(",",W568)+1,FIND(",",W568,FIND(",",W568)+1)-FIND(",",W568)-1)),MapTable!$A:$A,1,0)),ISERROR(VLOOKUP(TRIM(MID(W568,FIND(",",W568,FIND(",",W568)+1)+1,FIND(",",W568,FIND(",",W568,FIND(",",W568)+1)+1)-FIND(",",W568,FIND(",",W568)+1)-1)),MapTable!$A:$A,1,0)),ISERROR(VLOOKUP(TRIM(MID(W568,FIND(",",W568,FIND(",",W568,FIND(",",W568)+1)+1)+1,999)),MapTable!$A:$A,1,0))),"맵없음",
  ""),
)))))</f>
        <v/>
      </c>
      <c r="AC568" t="str">
        <f>IF(ISBLANK(AB568),"",IF(ISERROR(VLOOKUP(AB568,[3]DropTable!$A:$A,1,0)),"드랍없음",""))</f>
        <v/>
      </c>
      <c r="AE568" t="str">
        <f>IF(ISBLANK(AD568),"",IF(ISERROR(VLOOKUP(AD568,[3]DropTable!$A:$A,1,0)),"드랍없음",""))</f>
        <v/>
      </c>
      <c r="AG568">
        <v>9.8000000000000007</v>
      </c>
      <c r="AH568">
        <v>1</v>
      </c>
    </row>
    <row r="569" spans="1:34" x14ac:dyDescent="0.3">
      <c r="A569">
        <v>12</v>
      </c>
      <c r="B569">
        <v>19</v>
      </c>
      <c r="C569">
        <f>IF(OR($L569=TRUE,$A569=0,MOD($A569,ChapterTable!$S$20)&lt;&gt;0),
MAX(0,INT(($B569+ChapterTable!$Q$26+VLOOKUP(SUBSTITUTE(C$1,"성장단계","")&amp;"단계오프셋",ChapterTable!$S:$T,2,0))/ChapterTable!$Q$23)),
MAX(0,INT(($B569+ChapterTable!$S$26+VLOOKUP(SUBSTITUTE(C$1,"성장단계","")&amp;"보스단계오프셋",ChapterTable!$S:$T,2,0))/ChapterTable!$S$23)))</f>
        <v>2</v>
      </c>
      <c r="D569">
        <f>IF(OR($L569=TRUE,$A569=0,MOD($A569,ChapterTable!$S$20)&lt;&gt;0),
MAX(0,INT(($B569+ChapterTable!$Q$26+VLOOKUP(SUBSTITUTE(D$1,"성장단계","")&amp;"단계오프셋",ChapterTable!$S:$T,2,0))/ChapterTable!$Q$23)),
MAX(0,INT(($B569+ChapterTable!$S$26+VLOOKUP(SUBSTITUTE(D$1,"성장단계","")&amp;"보스단계오프셋",ChapterTable!$S:$T,2,0))/ChapterTable!$S$23)))</f>
        <v>1</v>
      </c>
      <c r="E569" s="1">
        <f ca="1">IF(AND($A569=0,$B569=1),
    VLOOKUP(1,ChapterTable!$1:$1048576,MATCH("최종"&amp;SUBSTITUTE(SUBSTITUTE(E$1,"standard",""),"|Float",""),ChapterTable!$1:$1,0),0)*ChapterTable!$Q$17,
  IF(AND($A569=0,$B569=0),
    E570,
  IF($B569=0,
    VLOOKUP($A569,ChapterTable!$1:$1048576,MATCH("최종"&amp;SUBSTITUTE(SUBSTITUTE(E$1,"standard",""),"|Float",""),ChapterTable!$1:$1,0),0),
  IF($B569=1,
    IF($L569=FALSE,
      VLOOKUP($A569,ChapterTable!$1:$1048576,MATCH("최종"&amp;SUBSTITUTE(SUBSTITUTE(E$1,"standard",""),"|Float",""),ChapterTable!$1:$1,0),0),
      VLOOKUP($A569-ChapterTable!$Q$11,ChapterTable!$1:$1048576,MATCH("최종"&amp;SUBSTITUTE(SUBSTITUTE(E$1,"standard",""),"|Float",""),ChapterTable!$1:$1,0),0)*ChapterTable!$Q$14
    ),
  OFFSET(E569,-$B569+IF($L569,1,0),0)*
    (VLOOKUP(SUBSTITUTE(SUBSTITUTE(E$1,"standard",""),"|Float","")&amp;"인게임누적곱배수",ChapterTable!$S:$T,2,0)^C569
    +VLOOKUP(SUBSTITUTE(SUBSTITUTE(E$1,"standard",""),"|Float","")&amp;"인게임누적합배수",ChapterTable!$S:$T,2,0)*C569)
  )
  )
  )
)</f>
        <v>26468.2529296875</v>
      </c>
      <c r="F569" s="1">
        <f ca="1">IF(AND($A569=0,$B569=1),
    VLOOKUP(1,ChapterTable!$1:$1048576,MATCH("최종"&amp;SUBSTITUTE(SUBSTITUTE(F$1,"standard",""),"|Float",""),ChapterTable!$1:$1,0),0)*ChapterTable!$Q$17,
  IF(AND($A569=0,$B569=0),
    F570,
  IF($B569=0,
    VLOOKUP($A569,ChapterTable!$1:$1048576,MATCH("최종"&amp;SUBSTITUTE(SUBSTITUTE(F$1,"standard",""),"|Float",""),ChapterTable!$1:$1,0),0),
  IF($B569=1,
    IF($L569=FALSE,
      VLOOKUP($A569,ChapterTable!$1:$1048576,MATCH("최종"&amp;SUBSTITUTE(SUBSTITUTE(F$1,"standard",""),"|Float",""),ChapterTable!$1:$1,0),0),
      VLOOKUP($A569-ChapterTable!$Q$11,ChapterTable!$1:$1048576,MATCH("최종"&amp;SUBSTITUTE(SUBSTITUTE(F$1,"standard",""),"|Float",""),ChapterTable!$1:$1,0),0)*ChapterTable!$Q$14
    ),
  OFFSET(F569,-$B569+IF($L569,1,0),0)*
    (VLOOKUP(SUBSTITUTE(SUBSTITUTE(F$1,"standard",""),"|Float","")&amp;"인게임누적곱배수",ChapterTable!$S:$T,2,0)^D569
    +VLOOKUP(SUBSTITUTE(SUBSTITUTE(F$1,"standard",""),"|Float","")&amp;"인게임누적합배수",ChapterTable!$S:$T,2,0)*D569)
  )
  )
  )
)</f>
        <v>10379.70703125</v>
      </c>
      <c r="G569" t="s">
        <v>76</v>
      </c>
      <c r="J569" t="str">
        <f>IF(ISBLANK(I569),"",
IFERROR(VLOOKUP(I569,[1]StringTable!$1:$1048576,MATCH([1]StringTable!$B$1,[1]StringTable!$1:$1,0),0),
IFERROR(VLOOKUP(I569,[1]InApkStringTable!$1:$1048576,MATCH([1]InApkStringTable!$B$1,[1]InApkStringTable!$1:$1,0),0),
"스트링없음")))</f>
        <v/>
      </c>
      <c r="L569" t="b">
        <v>0</v>
      </c>
      <c r="M569" t="s">
        <v>24</v>
      </c>
      <c r="N569" t="str">
        <f>IF(ISBLANK(M569),"",IF(ISERROR(VLOOKUP(M569,MapTable!$A:$A,1,0)),"맵없음",""))</f>
        <v/>
      </c>
      <c r="O569">
        <f t="shared" si="33"/>
        <v>92</v>
      </c>
      <c r="Q569">
        <f t="shared" si="34"/>
        <v>92</v>
      </c>
      <c r="R569" t="b">
        <f t="shared" ca="1" si="35"/>
        <v>1</v>
      </c>
      <c r="T569" t="b">
        <f t="shared" ca="1" si="36"/>
        <v>1</v>
      </c>
      <c r="V569" t="str">
        <f>IF(ISBLANK(U569),"",IF(ISERROR(VLOOKUP(U569,MapTable!$A:$A,1,0)),"맵없음",""))</f>
        <v/>
      </c>
      <c r="X569" t="str">
        <f>IF(ISBLANK(W569),"",
IF(ISERROR(FIND(",",W569)),
  IF(ISERROR(VLOOKUP(W569,MapTable!$A:$A,1,0)),"맵없음",
  ""),
IF(ISERROR(FIND(",",W569,FIND(",",W569)+1)),
  IF(OR(ISERROR(VLOOKUP(LEFT(W569,FIND(",",W569)-1),MapTable!$A:$A,1,0)),ISERROR(VLOOKUP(TRIM(MID(W569,FIND(",",W569)+1,999)),MapTable!$A:$A,1,0))),"맵없음",
  ""),
IF(ISERROR(FIND(",",W569,FIND(",",W569,FIND(",",W569)+1)+1)),
  IF(OR(ISERROR(VLOOKUP(LEFT(W569,FIND(",",W569)-1),MapTable!$A:$A,1,0)),ISERROR(VLOOKUP(TRIM(MID(W569,FIND(",",W569)+1,FIND(",",W569,FIND(",",W569)+1)-FIND(",",W569)-1)),MapTable!$A:$A,1,0)),ISERROR(VLOOKUP(TRIM(MID(W569,FIND(",",W569,FIND(",",W569)+1)+1,999)),MapTable!$A:$A,1,0))),"맵없음",
  ""),
IF(ISERROR(FIND(",",W569,FIND(",",W569,FIND(",",W569,FIND(",",W569)+1)+1)+1)),
  IF(OR(ISERROR(VLOOKUP(LEFT(W569,FIND(",",W569)-1),MapTable!$A:$A,1,0)),ISERROR(VLOOKUP(TRIM(MID(W569,FIND(",",W569)+1,FIND(",",W569,FIND(",",W569)+1)-FIND(",",W569)-1)),MapTable!$A:$A,1,0)),ISERROR(VLOOKUP(TRIM(MID(W569,FIND(",",W569,FIND(",",W569)+1)+1,FIND(",",W569,FIND(",",W569,FIND(",",W569)+1)+1)-FIND(",",W569,FIND(",",W569)+1)-1)),MapTable!$A:$A,1,0)),ISERROR(VLOOKUP(TRIM(MID(W569,FIND(",",W569,FIND(",",W569,FIND(",",W569)+1)+1)+1,999)),MapTable!$A:$A,1,0))),"맵없음",
  ""),
)))))</f>
        <v/>
      </c>
      <c r="AC569" t="str">
        <f>IF(ISBLANK(AB569),"",IF(ISERROR(VLOOKUP(AB569,[3]DropTable!$A:$A,1,0)),"드랍없음",""))</f>
        <v/>
      </c>
      <c r="AE569" t="str">
        <f>IF(ISBLANK(AD569),"",IF(ISERROR(VLOOKUP(AD569,[3]DropTable!$A:$A,1,0)),"드랍없음",""))</f>
        <v/>
      </c>
      <c r="AG569">
        <v>9.8000000000000007</v>
      </c>
      <c r="AH569">
        <v>1</v>
      </c>
    </row>
    <row r="570" spans="1:34" x14ac:dyDescent="0.3">
      <c r="A570">
        <v>12</v>
      </c>
      <c r="B570">
        <v>20</v>
      </c>
      <c r="C570">
        <f>IF(OR($L570=TRUE,$A570=0,MOD($A570,ChapterTable!$S$20)&lt;&gt;0),
MAX(0,INT(($B570+ChapterTable!$Q$26+VLOOKUP(SUBSTITUTE(C$1,"성장단계","")&amp;"단계오프셋",ChapterTable!$S:$T,2,0))/ChapterTable!$Q$23)),
MAX(0,INT(($B570+ChapterTable!$S$26+VLOOKUP(SUBSTITUTE(C$1,"성장단계","")&amp;"보스단계오프셋",ChapterTable!$S:$T,2,0))/ChapterTable!$S$23)))</f>
        <v>2</v>
      </c>
      <c r="D570">
        <f>IF(OR($L570=TRUE,$A570=0,MOD($A570,ChapterTable!$S$20)&lt;&gt;0),
MAX(0,INT(($B570+ChapterTable!$Q$26+VLOOKUP(SUBSTITUTE(D$1,"성장단계","")&amp;"단계오프셋",ChapterTable!$S:$T,2,0))/ChapterTable!$Q$23)),
MAX(0,INT(($B570+ChapterTable!$S$26+VLOOKUP(SUBSTITUTE(D$1,"성장단계","")&amp;"보스단계오프셋",ChapterTable!$S:$T,2,0))/ChapterTable!$S$23)))</f>
        <v>1</v>
      </c>
      <c r="E570" s="1">
        <f ca="1">IF(AND($A570=0,$B570=1),
    VLOOKUP(1,ChapterTable!$1:$1048576,MATCH("최종"&amp;SUBSTITUTE(SUBSTITUTE(E$1,"standard",""),"|Float",""),ChapterTable!$1:$1,0),0)*ChapterTable!$Q$17,
  IF(AND($A570=0,$B570=0),
    E571,
  IF($B570=0,
    VLOOKUP($A570,ChapterTable!$1:$1048576,MATCH("최종"&amp;SUBSTITUTE(SUBSTITUTE(E$1,"standard",""),"|Float",""),ChapterTable!$1:$1,0),0),
  IF($B570=1,
    IF($L570=FALSE,
      VLOOKUP($A570,ChapterTable!$1:$1048576,MATCH("최종"&amp;SUBSTITUTE(SUBSTITUTE(E$1,"standard",""),"|Float",""),ChapterTable!$1:$1,0),0),
      VLOOKUP($A570-ChapterTable!$Q$11,ChapterTable!$1:$1048576,MATCH("최종"&amp;SUBSTITUTE(SUBSTITUTE(E$1,"standard",""),"|Float",""),ChapterTable!$1:$1,0),0)*ChapterTable!$Q$14
    ),
  OFFSET(E570,-$B570+IF($L570,1,0),0)*
    (VLOOKUP(SUBSTITUTE(SUBSTITUTE(E$1,"standard",""),"|Float","")&amp;"인게임누적곱배수",ChapterTable!$S:$T,2,0)^C570
    +VLOOKUP(SUBSTITUTE(SUBSTITUTE(E$1,"standard",""),"|Float","")&amp;"인게임누적합배수",ChapterTable!$S:$T,2,0)*C570)
  )
  )
  )
)</f>
        <v>26468.2529296875</v>
      </c>
      <c r="F570" s="1">
        <f ca="1">IF(AND($A570=0,$B570=1),
    VLOOKUP(1,ChapterTable!$1:$1048576,MATCH("최종"&amp;SUBSTITUTE(SUBSTITUTE(F$1,"standard",""),"|Float",""),ChapterTable!$1:$1,0),0)*ChapterTable!$Q$17,
  IF(AND($A570=0,$B570=0),
    F571,
  IF($B570=0,
    VLOOKUP($A570,ChapterTable!$1:$1048576,MATCH("최종"&amp;SUBSTITUTE(SUBSTITUTE(F$1,"standard",""),"|Float",""),ChapterTable!$1:$1,0),0),
  IF($B570=1,
    IF($L570=FALSE,
      VLOOKUP($A570,ChapterTable!$1:$1048576,MATCH("최종"&amp;SUBSTITUTE(SUBSTITUTE(F$1,"standard",""),"|Float",""),ChapterTable!$1:$1,0),0),
      VLOOKUP($A570-ChapterTable!$Q$11,ChapterTable!$1:$1048576,MATCH("최종"&amp;SUBSTITUTE(SUBSTITUTE(F$1,"standard",""),"|Float",""),ChapterTable!$1:$1,0),0)*ChapterTable!$Q$14
    ),
  OFFSET(F570,-$B570+IF($L570,1,0),0)*
    (VLOOKUP(SUBSTITUTE(SUBSTITUTE(F$1,"standard",""),"|Float","")&amp;"인게임누적곱배수",ChapterTable!$S:$T,2,0)^D570
    +VLOOKUP(SUBSTITUTE(SUBSTITUTE(F$1,"standard",""),"|Float","")&amp;"인게임누적합배수",ChapterTable!$S:$T,2,0)*D570)
  )
  )
  )
)</f>
        <v>10379.70703125</v>
      </c>
      <c r="G570" t="s">
        <v>76</v>
      </c>
      <c r="J570" t="str">
        <f>IF(ISBLANK(I570),"",
IFERROR(VLOOKUP(I570,[1]StringTable!$1:$1048576,MATCH([1]StringTable!$B$1,[1]StringTable!$1:$1,0),0),
IFERROR(VLOOKUP(I570,[1]InApkStringTable!$1:$1048576,MATCH([1]InApkStringTable!$B$1,[1]InApkStringTable!$1:$1,0),0),
"스트링없음")))</f>
        <v/>
      </c>
      <c r="L570" t="b">
        <v>0</v>
      </c>
      <c r="M570" t="s">
        <v>24</v>
      </c>
      <c r="N570" t="str">
        <f>IF(ISBLANK(M570),"",IF(ISERROR(VLOOKUP(M570,MapTable!$A:$A,1,0)),"맵없음",""))</f>
        <v/>
      </c>
      <c r="O570">
        <f t="shared" si="33"/>
        <v>21</v>
      </c>
      <c r="Q570">
        <f t="shared" si="34"/>
        <v>21</v>
      </c>
      <c r="R570" t="b">
        <f t="shared" ca="1" si="35"/>
        <v>0</v>
      </c>
      <c r="T570" t="b">
        <f t="shared" ca="1" si="36"/>
        <v>0</v>
      </c>
      <c r="V570" t="str">
        <f>IF(ISBLANK(U570),"",IF(ISERROR(VLOOKUP(U570,MapTable!$A:$A,1,0)),"맵없음",""))</f>
        <v/>
      </c>
      <c r="X570" t="str">
        <f>IF(ISBLANK(W570),"",
IF(ISERROR(FIND(",",W570)),
  IF(ISERROR(VLOOKUP(W570,MapTable!$A:$A,1,0)),"맵없음",
  ""),
IF(ISERROR(FIND(",",W570,FIND(",",W570)+1)),
  IF(OR(ISERROR(VLOOKUP(LEFT(W570,FIND(",",W570)-1),MapTable!$A:$A,1,0)),ISERROR(VLOOKUP(TRIM(MID(W570,FIND(",",W570)+1,999)),MapTable!$A:$A,1,0))),"맵없음",
  ""),
IF(ISERROR(FIND(",",W570,FIND(",",W570,FIND(",",W570)+1)+1)),
  IF(OR(ISERROR(VLOOKUP(LEFT(W570,FIND(",",W570)-1),MapTable!$A:$A,1,0)),ISERROR(VLOOKUP(TRIM(MID(W570,FIND(",",W570)+1,FIND(",",W570,FIND(",",W570)+1)-FIND(",",W570)-1)),MapTable!$A:$A,1,0)),ISERROR(VLOOKUP(TRIM(MID(W570,FIND(",",W570,FIND(",",W570)+1)+1,999)),MapTable!$A:$A,1,0))),"맵없음",
  ""),
IF(ISERROR(FIND(",",W570,FIND(",",W570,FIND(",",W570,FIND(",",W570)+1)+1)+1)),
  IF(OR(ISERROR(VLOOKUP(LEFT(W570,FIND(",",W570)-1),MapTable!$A:$A,1,0)),ISERROR(VLOOKUP(TRIM(MID(W570,FIND(",",W570)+1,FIND(",",W570,FIND(",",W570)+1)-FIND(",",W570)-1)),MapTable!$A:$A,1,0)),ISERROR(VLOOKUP(TRIM(MID(W570,FIND(",",W570,FIND(",",W570)+1)+1,FIND(",",W570,FIND(",",W570,FIND(",",W570)+1)+1)-FIND(",",W570,FIND(",",W570)+1)-1)),MapTable!$A:$A,1,0)),ISERROR(VLOOKUP(TRIM(MID(W570,FIND(",",W570,FIND(",",W570,FIND(",",W570)+1)+1)+1,999)),MapTable!$A:$A,1,0))),"맵없음",
  ""),
)))))</f>
        <v/>
      </c>
      <c r="AC570" t="str">
        <f>IF(ISBLANK(AB570),"",IF(ISERROR(VLOOKUP(AB570,[3]DropTable!$A:$A,1,0)),"드랍없음",""))</f>
        <v/>
      </c>
      <c r="AE570" t="str">
        <f>IF(ISBLANK(AD570),"",IF(ISERROR(VLOOKUP(AD570,[3]DropTable!$A:$A,1,0)),"드랍없음",""))</f>
        <v/>
      </c>
      <c r="AG570">
        <v>9.8000000000000007</v>
      </c>
      <c r="AH570">
        <v>1</v>
      </c>
    </row>
    <row r="571" spans="1:34" x14ac:dyDescent="0.3">
      <c r="A571">
        <v>12</v>
      </c>
      <c r="B571">
        <v>21</v>
      </c>
      <c r="C571">
        <f>IF(OR($L571=TRUE,$A571=0,MOD($A571,ChapterTable!$S$20)&lt;&gt;0),
MAX(0,INT(($B571+ChapterTable!$Q$26+VLOOKUP(SUBSTITUTE(C$1,"성장단계","")&amp;"단계오프셋",ChapterTable!$S:$T,2,0))/ChapterTable!$Q$23)),
MAX(0,INT(($B571+ChapterTable!$S$26+VLOOKUP(SUBSTITUTE(C$1,"성장단계","")&amp;"보스단계오프셋",ChapterTable!$S:$T,2,0))/ChapterTable!$S$23)))</f>
        <v>2</v>
      </c>
      <c r="D571">
        <f>IF(OR($L571=TRUE,$A571=0,MOD($A571,ChapterTable!$S$20)&lt;&gt;0),
MAX(0,INT(($B571+ChapterTable!$Q$26+VLOOKUP(SUBSTITUTE(D$1,"성장단계","")&amp;"단계오프셋",ChapterTable!$S:$T,2,0))/ChapterTable!$Q$23)),
MAX(0,INT(($B571+ChapterTable!$S$26+VLOOKUP(SUBSTITUTE(D$1,"성장단계","")&amp;"보스단계오프셋",ChapterTable!$S:$T,2,0))/ChapterTable!$S$23)))</f>
        <v>2</v>
      </c>
      <c r="E571" s="1">
        <f ca="1">IF(AND($A571=0,$B571=1),
    VLOOKUP(1,ChapterTable!$1:$1048576,MATCH("최종"&amp;SUBSTITUTE(SUBSTITUTE(E$1,"standard",""),"|Float",""),ChapterTable!$1:$1,0),0)*ChapterTable!$Q$17,
  IF(AND($A571=0,$B571=0),
    E572,
  IF($B571=0,
    VLOOKUP($A571,ChapterTable!$1:$1048576,MATCH("최종"&amp;SUBSTITUTE(SUBSTITUTE(E$1,"standard",""),"|Float",""),ChapterTable!$1:$1,0),0),
  IF($B571=1,
    IF($L571=FALSE,
      VLOOKUP($A571,ChapterTable!$1:$1048576,MATCH("최종"&amp;SUBSTITUTE(SUBSTITUTE(E$1,"standard",""),"|Float",""),ChapterTable!$1:$1,0),0),
      VLOOKUP($A571-ChapterTable!$Q$11,ChapterTable!$1:$1048576,MATCH("최종"&amp;SUBSTITUTE(SUBSTITUTE(E$1,"standard",""),"|Float",""),ChapterTable!$1:$1,0),0)*ChapterTable!$Q$14
    ),
  OFFSET(E571,-$B571+IF($L571,1,0),0)*
    (VLOOKUP(SUBSTITUTE(SUBSTITUTE(E$1,"standard",""),"|Float","")&amp;"인게임누적곱배수",ChapterTable!$S:$T,2,0)^C571
    +VLOOKUP(SUBSTITUTE(SUBSTITUTE(E$1,"standard",""),"|Float","")&amp;"인게임누적합배수",ChapterTable!$S:$T,2,0)*C571)
  )
  )
  )
)</f>
        <v>26468.2529296875</v>
      </c>
      <c r="F571" s="1">
        <f ca="1">IF(AND($A571=0,$B571=1),
    VLOOKUP(1,ChapterTable!$1:$1048576,MATCH("최종"&amp;SUBSTITUTE(SUBSTITUTE(F$1,"standard",""),"|Float",""),ChapterTable!$1:$1,0),0)*ChapterTable!$Q$17,
  IF(AND($A571=0,$B571=0),
    F572,
  IF($B571=0,
    VLOOKUP($A571,ChapterTable!$1:$1048576,MATCH("최종"&amp;SUBSTITUTE(SUBSTITUTE(F$1,"standard",""),"|Float",""),ChapterTable!$1:$1,0),0),
  IF($B571=1,
    IF($L571=FALSE,
      VLOOKUP($A571,ChapterTable!$1:$1048576,MATCH("최종"&amp;SUBSTITUTE(SUBSTITUTE(F$1,"standard",""),"|Float",""),ChapterTable!$1:$1,0),0),
      VLOOKUP($A571-ChapterTable!$Q$11,ChapterTable!$1:$1048576,MATCH("최종"&amp;SUBSTITUTE(SUBSTITUTE(F$1,"standard",""),"|Float",""),ChapterTable!$1:$1,0),0)*ChapterTable!$Q$14
    ),
  OFFSET(F571,-$B571+IF($L571,1,0),0)*
    (VLOOKUP(SUBSTITUTE(SUBSTITUTE(F$1,"standard",""),"|Float","")&amp;"인게임누적곱배수",ChapterTable!$S:$T,2,0)^D571
    +VLOOKUP(SUBSTITUTE(SUBSTITUTE(F$1,"standard",""),"|Float","")&amp;"인게임누적합배수",ChapterTable!$S:$T,2,0)*D571)
  )
  )
  )
)</f>
        <v>12109.658203125</v>
      </c>
      <c r="G571" t="s">
        <v>76</v>
      </c>
      <c r="J571" t="str">
        <f>IF(ISBLANK(I571),"",
IFERROR(VLOOKUP(I571,[1]StringTable!$1:$1048576,MATCH([1]StringTable!$B$1,[1]StringTable!$1:$1,0),0),
IFERROR(VLOOKUP(I571,[1]InApkStringTable!$1:$1048576,MATCH([1]InApkStringTable!$B$1,[1]InApkStringTable!$1:$1,0),0),
"스트링없음")))</f>
        <v/>
      </c>
      <c r="L571" t="b">
        <v>0</v>
      </c>
      <c r="M571" t="s">
        <v>54</v>
      </c>
      <c r="N571" t="str">
        <f>IF(ISBLANK(M571),"",IF(ISERROR(VLOOKUP(M571,MapTable!$A:$A,1,0)),"맵없음",""))</f>
        <v/>
      </c>
      <c r="O571">
        <f t="shared" si="33"/>
        <v>3</v>
      </c>
      <c r="Q571">
        <f t="shared" si="34"/>
        <v>3</v>
      </c>
      <c r="R571" t="b">
        <f t="shared" ca="1" si="35"/>
        <v>0</v>
      </c>
      <c r="T571" t="b">
        <f t="shared" ca="1" si="36"/>
        <v>0</v>
      </c>
      <c r="V571" t="str">
        <f>IF(ISBLANK(U571),"",IF(ISERROR(VLOOKUP(U571,MapTable!$A:$A,1,0)),"맵없음",""))</f>
        <v/>
      </c>
      <c r="X571" t="str">
        <f>IF(ISBLANK(W571),"",
IF(ISERROR(FIND(",",W571)),
  IF(ISERROR(VLOOKUP(W571,MapTable!$A:$A,1,0)),"맵없음",
  ""),
IF(ISERROR(FIND(",",W571,FIND(",",W571)+1)),
  IF(OR(ISERROR(VLOOKUP(LEFT(W571,FIND(",",W571)-1),MapTable!$A:$A,1,0)),ISERROR(VLOOKUP(TRIM(MID(W571,FIND(",",W571)+1,999)),MapTable!$A:$A,1,0))),"맵없음",
  ""),
IF(ISERROR(FIND(",",W571,FIND(",",W571,FIND(",",W571)+1)+1)),
  IF(OR(ISERROR(VLOOKUP(LEFT(W571,FIND(",",W571)-1),MapTable!$A:$A,1,0)),ISERROR(VLOOKUP(TRIM(MID(W571,FIND(",",W571)+1,FIND(",",W571,FIND(",",W571)+1)-FIND(",",W571)-1)),MapTable!$A:$A,1,0)),ISERROR(VLOOKUP(TRIM(MID(W571,FIND(",",W571,FIND(",",W571)+1)+1,999)),MapTable!$A:$A,1,0))),"맵없음",
  ""),
IF(ISERROR(FIND(",",W571,FIND(",",W571,FIND(",",W571,FIND(",",W571)+1)+1)+1)),
  IF(OR(ISERROR(VLOOKUP(LEFT(W571,FIND(",",W571)-1),MapTable!$A:$A,1,0)),ISERROR(VLOOKUP(TRIM(MID(W571,FIND(",",W571)+1,FIND(",",W571,FIND(",",W571)+1)-FIND(",",W571)-1)),MapTable!$A:$A,1,0)),ISERROR(VLOOKUP(TRIM(MID(W571,FIND(",",W571,FIND(",",W571)+1)+1,FIND(",",W571,FIND(",",W571,FIND(",",W571)+1)+1)-FIND(",",W571,FIND(",",W571)+1)-1)),MapTable!$A:$A,1,0)),ISERROR(VLOOKUP(TRIM(MID(W571,FIND(",",W571,FIND(",",W571,FIND(",",W571)+1)+1)+1,999)),MapTable!$A:$A,1,0))),"맵없음",
  ""),
)))))</f>
        <v/>
      </c>
      <c r="AC571" t="str">
        <f>IF(ISBLANK(AB571),"",IF(ISERROR(VLOOKUP(AB571,[3]DropTable!$A:$A,1,0)),"드랍없음",""))</f>
        <v/>
      </c>
      <c r="AE571" t="str">
        <f>IF(ISBLANK(AD571),"",IF(ISERROR(VLOOKUP(AD571,[3]DropTable!$A:$A,1,0)),"드랍없음",""))</f>
        <v/>
      </c>
      <c r="AG571">
        <v>9.8000000000000007</v>
      </c>
      <c r="AH571">
        <v>1</v>
      </c>
    </row>
    <row r="572" spans="1:34" x14ac:dyDescent="0.3">
      <c r="A572">
        <v>12</v>
      </c>
      <c r="B572">
        <v>22</v>
      </c>
      <c r="C572">
        <f>IF(OR($L572=TRUE,$A572=0,MOD($A572,ChapterTable!$S$20)&lt;&gt;0),
MAX(0,INT(($B572+ChapterTable!$Q$26+VLOOKUP(SUBSTITUTE(C$1,"성장단계","")&amp;"단계오프셋",ChapterTable!$S:$T,2,0))/ChapterTable!$Q$23)),
MAX(0,INT(($B572+ChapterTable!$S$26+VLOOKUP(SUBSTITUTE(C$1,"성장단계","")&amp;"보스단계오프셋",ChapterTable!$S:$T,2,0))/ChapterTable!$S$23)))</f>
        <v>2</v>
      </c>
      <c r="D572">
        <f>IF(OR($L572=TRUE,$A572=0,MOD($A572,ChapterTable!$S$20)&lt;&gt;0),
MAX(0,INT(($B572+ChapterTable!$Q$26+VLOOKUP(SUBSTITUTE(D$1,"성장단계","")&amp;"단계오프셋",ChapterTable!$S:$T,2,0))/ChapterTable!$Q$23)),
MAX(0,INT(($B572+ChapterTable!$S$26+VLOOKUP(SUBSTITUTE(D$1,"성장단계","")&amp;"보스단계오프셋",ChapterTable!$S:$T,2,0))/ChapterTable!$S$23)))</f>
        <v>2</v>
      </c>
      <c r="E572" s="1">
        <f ca="1">IF(AND($A572=0,$B572=1),
    VLOOKUP(1,ChapterTable!$1:$1048576,MATCH("최종"&amp;SUBSTITUTE(SUBSTITUTE(E$1,"standard",""),"|Float",""),ChapterTable!$1:$1,0),0)*ChapterTable!$Q$17,
  IF(AND($A572=0,$B572=0),
    E573,
  IF($B572=0,
    VLOOKUP($A572,ChapterTable!$1:$1048576,MATCH("최종"&amp;SUBSTITUTE(SUBSTITUTE(E$1,"standard",""),"|Float",""),ChapterTable!$1:$1,0),0),
  IF($B572=1,
    IF($L572=FALSE,
      VLOOKUP($A572,ChapterTable!$1:$1048576,MATCH("최종"&amp;SUBSTITUTE(SUBSTITUTE(E$1,"standard",""),"|Float",""),ChapterTable!$1:$1,0),0),
      VLOOKUP($A572-ChapterTable!$Q$11,ChapterTable!$1:$1048576,MATCH("최종"&amp;SUBSTITUTE(SUBSTITUTE(E$1,"standard",""),"|Float",""),ChapterTable!$1:$1,0),0)*ChapterTable!$Q$14
    ),
  OFFSET(E572,-$B572+IF($L572,1,0),0)*
    (VLOOKUP(SUBSTITUTE(SUBSTITUTE(E$1,"standard",""),"|Float","")&amp;"인게임누적곱배수",ChapterTable!$S:$T,2,0)^C572
    +VLOOKUP(SUBSTITUTE(SUBSTITUTE(E$1,"standard",""),"|Float","")&amp;"인게임누적합배수",ChapterTable!$S:$T,2,0)*C572)
  )
  )
  )
)</f>
        <v>26468.2529296875</v>
      </c>
      <c r="F572" s="1">
        <f ca="1">IF(AND($A572=0,$B572=1),
    VLOOKUP(1,ChapterTable!$1:$1048576,MATCH("최종"&amp;SUBSTITUTE(SUBSTITUTE(F$1,"standard",""),"|Float",""),ChapterTable!$1:$1,0),0)*ChapterTable!$Q$17,
  IF(AND($A572=0,$B572=0),
    F573,
  IF($B572=0,
    VLOOKUP($A572,ChapterTable!$1:$1048576,MATCH("최종"&amp;SUBSTITUTE(SUBSTITUTE(F$1,"standard",""),"|Float",""),ChapterTable!$1:$1,0),0),
  IF($B572=1,
    IF($L572=FALSE,
      VLOOKUP($A572,ChapterTable!$1:$1048576,MATCH("최종"&amp;SUBSTITUTE(SUBSTITUTE(F$1,"standard",""),"|Float",""),ChapterTable!$1:$1,0),0),
      VLOOKUP($A572-ChapterTable!$Q$11,ChapterTable!$1:$1048576,MATCH("최종"&amp;SUBSTITUTE(SUBSTITUTE(F$1,"standard",""),"|Float",""),ChapterTable!$1:$1,0),0)*ChapterTable!$Q$14
    ),
  OFFSET(F572,-$B572+IF($L572,1,0),0)*
    (VLOOKUP(SUBSTITUTE(SUBSTITUTE(F$1,"standard",""),"|Float","")&amp;"인게임누적곱배수",ChapterTable!$S:$T,2,0)^D572
    +VLOOKUP(SUBSTITUTE(SUBSTITUTE(F$1,"standard",""),"|Float","")&amp;"인게임누적합배수",ChapterTable!$S:$T,2,0)*D572)
  )
  )
  )
)</f>
        <v>12109.658203125</v>
      </c>
      <c r="G572" t="s">
        <v>76</v>
      </c>
      <c r="J572" t="str">
        <f>IF(ISBLANK(I572),"",
IFERROR(VLOOKUP(I572,[1]StringTable!$1:$1048576,MATCH([1]StringTable!$B$1,[1]StringTable!$1:$1,0),0),
IFERROR(VLOOKUP(I572,[1]InApkStringTable!$1:$1048576,MATCH([1]InApkStringTable!$B$1,[1]InApkStringTable!$1:$1,0),0),
"스트링없음")))</f>
        <v/>
      </c>
      <c r="L572" t="b">
        <v>0</v>
      </c>
      <c r="M572" t="s">
        <v>24</v>
      </c>
      <c r="N572" t="str">
        <f>IF(ISBLANK(M572),"",IF(ISERROR(VLOOKUP(M572,MapTable!$A:$A,1,0)),"맵없음",""))</f>
        <v/>
      </c>
      <c r="O572">
        <f t="shared" si="33"/>
        <v>3</v>
      </c>
      <c r="Q572">
        <f t="shared" si="34"/>
        <v>3</v>
      </c>
      <c r="R572" t="b">
        <f t="shared" ca="1" si="35"/>
        <v>0</v>
      </c>
      <c r="T572" t="b">
        <f t="shared" ca="1" si="36"/>
        <v>0</v>
      </c>
      <c r="V572" t="str">
        <f>IF(ISBLANK(U572),"",IF(ISERROR(VLOOKUP(U572,MapTable!$A:$A,1,0)),"맵없음",""))</f>
        <v/>
      </c>
      <c r="X572" t="str">
        <f>IF(ISBLANK(W572),"",
IF(ISERROR(FIND(",",W572)),
  IF(ISERROR(VLOOKUP(W572,MapTable!$A:$A,1,0)),"맵없음",
  ""),
IF(ISERROR(FIND(",",W572,FIND(",",W572)+1)),
  IF(OR(ISERROR(VLOOKUP(LEFT(W572,FIND(",",W572)-1),MapTable!$A:$A,1,0)),ISERROR(VLOOKUP(TRIM(MID(W572,FIND(",",W572)+1,999)),MapTable!$A:$A,1,0))),"맵없음",
  ""),
IF(ISERROR(FIND(",",W572,FIND(",",W572,FIND(",",W572)+1)+1)),
  IF(OR(ISERROR(VLOOKUP(LEFT(W572,FIND(",",W572)-1),MapTable!$A:$A,1,0)),ISERROR(VLOOKUP(TRIM(MID(W572,FIND(",",W572)+1,FIND(",",W572,FIND(",",W572)+1)-FIND(",",W572)-1)),MapTable!$A:$A,1,0)),ISERROR(VLOOKUP(TRIM(MID(W572,FIND(",",W572,FIND(",",W572)+1)+1,999)),MapTable!$A:$A,1,0))),"맵없음",
  ""),
IF(ISERROR(FIND(",",W572,FIND(",",W572,FIND(",",W572,FIND(",",W572)+1)+1)+1)),
  IF(OR(ISERROR(VLOOKUP(LEFT(W572,FIND(",",W572)-1),MapTable!$A:$A,1,0)),ISERROR(VLOOKUP(TRIM(MID(W572,FIND(",",W572)+1,FIND(",",W572,FIND(",",W572)+1)-FIND(",",W572)-1)),MapTable!$A:$A,1,0)),ISERROR(VLOOKUP(TRIM(MID(W572,FIND(",",W572,FIND(",",W572)+1)+1,FIND(",",W572,FIND(",",W572,FIND(",",W572)+1)+1)-FIND(",",W572,FIND(",",W572)+1)-1)),MapTable!$A:$A,1,0)),ISERROR(VLOOKUP(TRIM(MID(W572,FIND(",",W572,FIND(",",W572,FIND(",",W572)+1)+1)+1,999)),MapTable!$A:$A,1,0))),"맵없음",
  ""),
)))))</f>
        <v/>
      </c>
      <c r="AC572" t="str">
        <f>IF(ISBLANK(AB572),"",IF(ISERROR(VLOOKUP(AB572,[3]DropTable!$A:$A,1,0)),"드랍없음",""))</f>
        <v/>
      </c>
      <c r="AE572" t="str">
        <f>IF(ISBLANK(AD572),"",IF(ISERROR(VLOOKUP(AD572,[3]DropTable!$A:$A,1,0)),"드랍없음",""))</f>
        <v/>
      </c>
      <c r="AG572">
        <v>9.8000000000000007</v>
      </c>
      <c r="AH572">
        <v>1</v>
      </c>
    </row>
    <row r="573" spans="1:34" x14ac:dyDescent="0.3">
      <c r="A573">
        <v>12</v>
      </c>
      <c r="B573">
        <v>23</v>
      </c>
      <c r="C573">
        <f>IF(OR($L573=TRUE,$A573=0,MOD($A573,ChapterTable!$S$20)&lt;&gt;0),
MAX(0,INT(($B573+ChapterTable!$Q$26+VLOOKUP(SUBSTITUTE(C$1,"성장단계","")&amp;"단계오프셋",ChapterTable!$S:$T,2,0))/ChapterTable!$Q$23)),
MAX(0,INT(($B573+ChapterTable!$S$26+VLOOKUP(SUBSTITUTE(C$1,"성장단계","")&amp;"보스단계오프셋",ChapterTable!$S:$T,2,0))/ChapterTable!$S$23)))</f>
        <v>2</v>
      </c>
      <c r="D573">
        <f>IF(OR($L573=TRUE,$A573=0,MOD($A573,ChapterTable!$S$20)&lt;&gt;0),
MAX(0,INT(($B573+ChapterTable!$Q$26+VLOOKUP(SUBSTITUTE(D$1,"성장단계","")&amp;"단계오프셋",ChapterTable!$S:$T,2,0))/ChapterTable!$Q$23)),
MAX(0,INT(($B573+ChapterTable!$S$26+VLOOKUP(SUBSTITUTE(D$1,"성장단계","")&amp;"보스단계오프셋",ChapterTable!$S:$T,2,0))/ChapterTable!$S$23)))</f>
        <v>2</v>
      </c>
      <c r="E573" s="1">
        <f ca="1">IF(AND($A573=0,$B573=1),
    VLOOKUP(1,ChapterTable!$1:$1048576,MATCH("최종"&amp;SUBSTITUTE(SUBSTITUTE(E$1,"standard",""),"|Float",""),ChapterTable!$1:$1,0),0)*ChapterTable!$Q$17,
  IF(AND($A573=0,$B573=0),
    E574,
  IF($B573=0,
    VLOOKUP($A573,ChapterTable!$1:$1048576,MATCH("최종"&amp;SUBSTITUTE(SUBSTITUTE(E$1,"standard",""),"|Float",""),ChapterTable!$1:$1,0),0),
  IF($B573=1,
    IF($L573=FALSE,
      VLOOKUP($A573,ChapterTable!$1:$1048576,MATCH("최종"&amp;SUBSTITUTE(SUBSTITUTE(E$1,"standard",""),"|Float",""),ChapterTable!$1:$1,0),0),
      VLOOKUP($A573-ChapterTable!$Q$11,ChapterTable!$1:$1048576,MATCH("최종"&amp;SUBSTITUTE(SUBSTITUTE(E$1,"standard",""),"|Float",""),ChapterTable!$1:$1,0),0)*ChapterTable!$Q$14
    ),
  OFFSET(E573,-$B573+IF($L573,1,0),0)*
    (VLOOKUP(SUBSTITUTE(SUBSTITUTE(E$1,"standard",""),"|Float","")&amp;"인게임누적곱배수",ChapterTable!$S:$T,2,0)^C573
    +VLOOKUP(SUBSTITUTE(SUBSTITUTE(E$1,"standard",""),"|Float","")&amp;"인게임누적합배수",ChapterTable!$S:$T,2,0)*C573)
  )
  )
  )
)</f>
        <v>26468.2529296875</v>
      </c>
      <c r="F573" s="1">
        <f ca="1">IF(AND($A573=0,$B573=1),
    VLOOKUP(1,ChapterTable!$1:$1048576,MATCH("최종"&amp;SUBSTITUTE(SUBSTITUTE(F$1,"standard",""),"|Float",""),ChapterTable!$1:$1,0),0)*ChapterTable!$Q$17,
  IF(AND($A573=0,$B573=0),
    F574,
  IF($B573=0,
    VLOOKUP($A573,ChapterTable!$1:$1048576,MATCH("최종"&amp;SUBSTITUTE(SUBSTITUTE(F$1,"standard",""),"|Float",""),ChapterTable!$1:$1,0),0),
  IF($B573=1,
    IF($L573=FALSE,
      VLOOKUP($A573,ChapterTable!$1:$1048576,MATCH("최종"&amp;SUBSTITUTE(SUBSTITUTE(F$1,"standard",""),"|Float",""),ChapterTable!$1:$1,0),0),
      VLOOKUP($A573-ChapterTable!$Q$11,ChapterTable!$1:$1048576,MATCH("최종"&amp;SUBSTITUTE(SUBSTITUTE(F$1,"standard",""),"|Float",""),ChapterTable!$1:$1,0),0)*ChapterTable!$Q$14
    ),
  OFFSET(F573,-$B573+IF($L573,1,0),0)*
    (VLOOKUP(SUBSTITUTE(SUBSTITUTE(F$1,"standard",""),"|Float","")&amp;"인게임누적곱배수",ChapterTable!$S:$T,2,0)^D573
    +VLOOKUP(SUBSTITUTE(SUBSTITUTE(F$1,"standard",""),"|Float","")&amp;"인게임누적합배수",ChapterTable!$S:$T,2,0)*D573)
  )
  )
  )
)</f>
        <v>12109.658203125</v>
      </c>
      <c r="G573" t="s">
        <v>76</v>
      </c>
      <c r="J573" t="str">
        <f>IF(ISBLANK(I573),"",
IFERROR(VLOOKUP(I573,[1]StringTable!$1:$1048576,MATCH([1]StringTable!$B$1,[1]StringTable!$1:$1,0),0),
IFERROR(VLOOKUP(I573,[1]InApkStringTable!$1:$1048576,MATCH([1]InApkStringTable!$B$1,[1]InApkStringTable!$1:$1,0),0),
"스트링없음")))</f>
        <v/>
      </c>
      <c r="L573" t="b">
        <v>0</v>
      </c>
      <c r="M573" t="s">
        <v>24</v>
      </c>
      <c r="N573" t="str">
        <f>IF(ISBLANK(M573),"",IF(ISERROR(VLOOKUP(M573,MapTable!$A:$A,1,0)),"맵없음",""))</f>
        <v/>
      </c>
      <c r="O573">
        <f t="shared" si="33"/>
        <v>3</v>
      </c>
      <c r="Q573">
        <f t="shared" si="34"/>
        <v>3</v>
      </c>
      <c r="R573" t="b">
        <f t="shared" ca="1" si="35"/>
        <v>0</v>
      </c>
      <c r="T573" t="b">
        <f t="shared" ca="1" si="36"/>
        <v>0</v>
      </c>
      <c r="V573" t="str">
        <f>IF(ISBLANK(U573),"",IF(ISERROR(VLOOKUP(U573,MapTable!$A:$A,1,0)),"맵없음",""))</f>
        <v/>
      </c>
      <c r="X573" t="str">
        <f>IF(ISBLANK(W573),"",
IF(ISERROR(FIND(",",W573)),
  IF(ISERROR(VLOOKUP(W573,MapTable!$A:$A,1,0)),"맵없음",
  ""),
IF(ISERROR(FIND(",",W573,FIND(",",W573)+1)),
  IF(OR(ISERROR(VLOOKUP(LEFT(W573,FIND(",",W573)-1),MapTable!$A:$A,1,0)),ISERROR(VLOOKUP(TRIM(MID(W573,FIND(",",W573)+1,999)),MapTable!$A:$A,1,0))),"맵없음",
  ""),
IF(ISERROR(FIND(",",W573,FIND(",",W573,FIND(",",W573)+1)+1)),
  IF(OR(ISERROR(VLOOKUP(LEFT(W573,FIND(",",W573)-1),MapTable!$A:$A,1,0)),ISERROR(VLOOKUP(TRIM(MID(W573,FIND(",",W573)+1,FIND(",",W573,FIND(",",W573)+1)-FIND(",",W573)-1)),MapTable!$A:$A,1,0)),ISERROR(VLOOKUP(TRIM(MID(W573,FIND(",",W573,FIND(",",W573)+1)+1,999)),MapTable!$A:$A,1,0))),"맵없음",
  ""),
IF(ISERROR(FIND(",",W573,FIND(",",W573,FIND(",",W573,FIND(",",W573)+1)+1)+1)),
  IF(OR(ISERROR(VLOOKUP(LEFT(W573,FIND(",",W573)-1),MapTable!$A:$A,1,0)),ISERROR(VLOOKUP(TRIM(MID(W573,FIND(",",W573)+1,FIND(",",W573,FIND(",",W573)+1)-FIND(",",W573)-1)),MapTable!$A:$A,1,0)),ISERROR(VLOOKUP(TRIM(MID(W573,FIND(",",W573,FIND(",",W573)+1)+1,FIND(",",W573,FIND(",",W573,FIND(",",W573)+1)+1)-FIND(",",W573,FIND(",",W573)+1)-1)),MapTable!$A:$A,1,0)),ISERROR(VLOOKUP(TRIM(MID(W573,FIND(",",W573,FIND(",",W573,FIND(",",W573)+1)+1)+1,999)),MapTable!$A:$A,1,0))),"맵없음",
  ""),
)))))</f>
        <v/>
      </c>
      <c r="AC573" t="str">
        <f>IF(ISBLANK(AB573),"",IF(ISERROR(VLOOKUP(AB573,[3]DropTable!$A:$A,1,0)),"드랍없음",""))</f>
        <v/>
      </c>
      <c r="AE573" t="str">
        <f>IF(ISBLANK(AD573),"",IF(ISERROR(VLOOKUP(AD573,[3]DropTable!$A:$A,1,0)),"드랍없음",""))</f>
        <v/>
      </c>
      <c r="AG573">
        <v>9.8000000000000007</v>
      </c>
      <c r="AH573">
        <v>1</v>
      </c>
    </row>
    <row r="574" spans="1:34" x14ac:dyDescent="0.3">
      <c r="A574">
        <v>12</v>
      </c>
      <c r="B574">
        <v>24</v>
      </c>
      <c r="C574">
        <f>IF(OR($L574=TRUE,$A574=0,MOD($A574,ChapterTable!$S$20)&lt;&gt;0),
MAX(0,INT(($B574+ChapterTable!$Q$26+VLOOKUP(SUBSTITUTE(C$1,"성장단계","")&amp;"단계오프셋",ChapterTable!$S:$T,2,0))/ChapterTable!$Q$23)),
MAX(0,INT(($B574+ChapterTable!$S$26+VLOOKUP(SUBSTITUTE(C$1,"성장단계","")&amp;"보스단계오프셋",ChapterTable!$S:$T,2,0))/ChapterTable!$S$23)))</f>
        <v>2</v>
      </c>
      <c r="D574">
        <f>IF(OR($L574=TRUE,$A574=0,MOD($A574,ChapterTable!$S$20)&lt;&gt;0),
MAX(0,INT(($B574+ChapterTable!$Q$26+VLOOKUP(SUBSTITUTE(D$1,"성장단계","")&amp;"단계오프셋",ChapterTable!$S:$T,2,0))/ChapterTable!$Q$23)),
MAX(0,INT(($B574+ChapterTable!$S$26+VLOOKUP(SUBSTITUTE(D$1,"성장단계","")&amp;"보스단계오프셋",ChapterTable!$S:$T,2,0))/ChapterTable!$S$23)))</f>
        <v>2</v>
      </c>
      <c r="E574" s="1">
        <f ca="1">IF(AND($A574=0,$B574=1),
    VLOOKUP(1,ChapterTable!$1:$1048576,MATCH("최종"&amp;SUBSTITUTE(SUBSTITUTE(E$1,"standard",""),"|Float",""),ChapterTable!$1:$1,0),0)*ChapterTable!$Q$17,
  IF(AND($A574=0,$B574=0),
    E575,
  IF($B574=0,
    VLOOKUP($A574,ChapterTable!$1:$1048576,MATCH("최종"&amp;SUBSTITUTE(SUBSTITUTE(E$1,"standard",""),"|Float",""),ChapterTable!$1:$1,0),0),
  IF($B574=1,
    IF($L574=FALSE,
      VLOOKUP($A574,ChapterTable!$1:$1048576,MATCH("최종"&amp;SUBSTITUTE(SUBSTITUTE(E$1,"standard",""),"|Float",""),ChapterTable!$1:$1,0),0),
      VLOOKUP($A574-ChapterTable!$Q$11,ChapterTable!$1:$1048576,MATCH("최종"&amp;SUBSTITUTE(SUBSTITUTE(E$1,"standard",""),"|Float",""),ChapterTable!$1:$1,0),0)*ChapterTable!$Q$14
    ),
  OFFSET(E574,-$B574+IF($L574,1,0),0)*
    (VLOOKUP(SUBSTITUTE(SUBSTITUTE(E$1,"standard",""),"|Float","")&amp;"인게임누적곱배수",ChapterTable!$S:$T,2,0)^C574
    +VLOOKUP(SUBSTITUTE(SUBSTITUTE(E$1,"standard",""),"|Float","")&amp;"인게임누적합배수",ChapterTable!$S:$T,2,0)*C574)
  )
  )
  )
)</f>
        <v>26468.2529296875</v>
      </c>
      <c r="F574" s="1">
        <f ca="1">IF(AND($A574=0,$B574=1),
    VLOOKUP(1,ChapterTable!$1:$1048576,MATCH("최종"&amp;SUBSTITUTE(SUBSTITUTE(F$1,"standard",""),"|Float",""),ChapterTable!$1:$1,0),0)*ChapterTable!$Q$17,
  IF(AND($A574=0,$B574=0),
    F575,
  IF($B574=0,
    VLOOKUP($A574,ChapterTable!$1:$1048576,MATCH("최종"&amp;SUBSTITUTE(SUBSTITUTE(F$1,"standard",""),"|Float",""),ChapterTable!$1:$1,0),0),
  IF($B574=1,
    IF($L574=FALSE,
      VLOOKUP($A574,ChapterTable!$1:$1048576,MATCH("최종"&amp;SUBSTITUTE(SUBSTITUTE(F$1,"standard",""),"|Float",""),ChapterTable!$1:$1,0),0),
      VLOOKUP($A574-ChapterTable!$Q$11,ChapterTable!$1:$1048576,MATCH("최종"&amp;SUBSTITUTE(SUBSTITUTE(F$1,"standard",""),"|Float",""),ChapterTable!$1:$1,0),0)*ChapterTable!$Q$14
    ),
  OFFSET(F574,-$B574+IF($L574,1,0),0)*
    (VLOOKUP(SUBSTITUTE(SUBSTITUTE(F$1,"standard",""),"|Float","")&amp;"인게임누적곱배수",ChapterTable!$S:$T,2,0)^D574
    +VLOOKUP(SUBSTITUTE(SUBSTITUTE(F$1,"standard",""),"|Float","")&amp;"인게임누적합배수",ChapterTable!$S:$T,2,0)*D574)
  )
  )
  )
)</f>
        <v>12109.658203125</v>
      </c>
      <c r="G574" t="s">
        <v>76</v>
      </c>
      <c r="J574" t="str">
        <f>IF(ISBLANK(I574),"",
IFERROR(VLOOKUP(I574,[1]StringTable!$1:$1048576,MATCH([1]StringTable!$B$1,[1]StringTable!$1:$1,0),0),
IFERROR(VLOOKUP(I574,[1]InApkStringTable!$1:$1048576,MATCH([1]InApkStringTable!$B$1,[1]InApkStringTable!$1:$1,0),0),
"스트링없음")))</f>
        <v/>
      </c>
      <c r="L574" t="b">
        <v>0</v>
      </c>
      <c r="M574" t="s">
        <v>24</v>
      </c>
      <c r="N574" t="str">
        <f>IF(ISBLANK(M574),"",IF(ISERROR(VLOOKUP(M574,MapTable!$A:$A,1,0)),"맵없음",""))</f>
        <v/>
      </c>
      <c r="O574">
        <f t="shared" si="33"/>
        <v>3</v>
      </c>
      <c r="Q574">
        <f t="shared" si="34"/>
        <v>3</v>
      </c>
      <c r="R574" t="b">
        <f t="shared" ca="1" si="35"/>
        <v>0</v>
      </c>
      <c r="T574" t="b">
        <f t="shared" ca="1" si="36"/>
        <v>0</v>
      </c>
      <c r="V574" t="str">
        <f>IF(ISBLANK(U574),"",IF(ISERROR(VLOOKUP(U574,MapTable!$A:$A,1,0)),"맵없음",""))</f>
        <v/>
      </c>
      <c r="X574" t="str">
        <f>IF(ISBLANK(W574),"",
IF(ISERROR(FIND(",",W574)),
  IF(ISERROR(VLOOKUP(W574,MapTable!$A:$A,1,0)),"맵없음",
  ""),
IF(ISERROR(FIND(",",W574,FIND(",",W574)+1)),
  IF(OR(ISERROR(VLOOKUP(LEFT(W574,FIND(",",W574)-1),MapTable!$A:$A,1,0)),ISERROR(VLOOKUP(TRIM(MID(W574,FIND(",",W574)+1,999)),MapTable!$A:$A,1,0))),"맵없음",
  ""),
IF(ISERROR(FIND(",",W574,FIND(",",W574,FIND(",",W574)+1)+1)),
  IF(OR(ISERROR(VLOOKUP(LEFT(W574,FIND(",",W574)-1),MapTable!$A:$A,1,0)),ISERROR(VLOOKUP(TRIM(MID(W574,FIND(",",W574)+1,FIND(",",W574,FIND(",",W574)+1)-FIND(",",W574)-1)),MapTable!$A:$A,1,0)),ISERROR(VLOOKUP(TRIM(MID(W574,FIND(",",W574,FIND(",",W574)+1)+1,999)),MapTable!$A:$A,1,0))),"맵없음",
  ""),
IF(ISERROR(FIND(",",W574,FIND(",",W574,FIND(",",W574,FIND(",",W574)+1)+1)+1)),
  IF(OR(ISERROR(VLOOKUP(LEFT(W574,FIND(",",W574)-1),MapTable!$A:$A,1,0)),ISERROR(VLOOKUP(TRIM(MID(W574,FIND(",",W574)+1,FIND(",",W574,FIND(",",W574)+1)-FIND(",",W574)-1)),MapTable!$A:$A,1,0)),ISERROR(VLOOKUP(TRIM(MID(W574,FIND(",",W574,FIND(",",W574)+1)+1,FIND(",",W574,FIND(",",W574,FIND(",",W574)+1)+1)-FIND(",",W574,FIND(",",W574)+1)-1)),MapTable!$A:$A,1,0)),ISERROR(VLOOKUP(TRIM(MID(W574,FIND(",",W574,FIND(",",W574,FIND(",",W574)+1)+1)+1,999)),MapTable!$A:$A,1,0))),"맵없음",
  ""),
)))))</f>
        <v/>
      </c>
      <c r="AC574" t="str">
        <f>IF(ISBLANK(AB574),"",IF(ISERROR(VLOOKUP(AB574,[3]DropTable!$A:$A,1,0)),"드랍없음",""))</f>
        <v/>
      </c>
      <c r="AE574" t="str">
        <f>IF(ISBLANK(AD574),"",IF(ISERROR(VLOOKUP(AD574,[3]DropTable!$A:$A,1,0)),"드랍없음",""))</f>
        <v/>
      </c>
      <c r="AG574">
        <v>9.8000000000000007</v>
      </c>
      <c r="AH574">
        <v>1</v>
      </c>
    </row>
    <row r="575" spans="1:34" x14ac:dyDescent="0.3">
      <c r="A575">
        <v>12</v>
      </c>
      <c r="B575">
        <v>25</v>
      </c>
      <c r="C575">
        <f>IF(OR($L575=TRUE,$A575=0,MOD($A575,ChapterTable!$S$20)&lt;&gt;0),
MAX(0,INT(($B575+ChapterTable!$Q$26+VLOOKUP(SUBSTITUTE(C$1,"성장단계","")&amp;"단계오프셋",ChapterTable!$S:$T,2,0))/ChapterTable!$Q$23)),
MAX(0,INT(($B575+ChapterTable!$S$26+VLOOKUP(SUBSTITUTE(C$1,"성장단계","")&amp;"보스단계오프셋",ChapterTable!$S:$T,2,0))/ChapterTable!$S$23)))</f>
        <v>2</v>
      </c>
      <c r="D575">
        <f>IF(OR($L575=TRUE,$A575=0,MOD($A575,ChapterTable!$S$20)&lt;&gt;0),
MAX(0,INT(($B575+ChapterTable!$Q$26+VLOOKUP(SUBSTITUTE(D$1,"성장단계","")&amp;"단계오프셋",ChapterTable!$S:$T,2,0))/ChapterTable!$Q$23)),
MAX(0,INT(($B575+ChapterTable!$S$26+VLOOKUP(SUBSTITUTE(D$1,"성장단계","")&amp;"보스단계오프셋",ChapterTable!$S:$T,2,0))/ChapterTable!$S$23)))</f>
        <v>2</v>
      </c>
      <c r="E575" s="1">
        <f ca="1">IF(AND($A575=0,$B575=1),
    VLOOKUP(1,ChapterTable!$1:$1048576,MATCH("최종"&amp;SUBSTITUTE(SUBSTITUTE(E$1,"standard",""),"|Float",""),ChapterTable!$1:$1,0),0)*ChapterTable!$Q$17,
  IF(AND($A575=0,$B575=0),
    E576,
  IF($B575=0,
    VLOOKUP($A575,ChapterTable!$1:$1048576,MATCH("최종"&amp;SUBSTITUTE(SUBSTITUTE(E$1,"standard",""),"|Float",""),ChapterTable!$1:$1,0),0),
  IF($B575=1,
    IF($L575=FALSE,
      VLOOKUP($A575,ChapterTable!$1:$1048576,MATCH("최종"&amp;SUBSTITUTE(SUBSTITUTE(E$1,"standard",""),"|Float",""),ChapterTable!$1:$1,0),0),
      VLOOKUP($A575-ChapterTable!$Q$11,ChapterTable!$1:$1048576,MATCH("최종"&amp;SUBSTITUTE(SUBSTITUTE(E$1,"standard",""),"|Float",""),ChapterTable!$1:$1,0),0)*ChapterTable!$Q$14
    ),
  OFFSET(E575,-$B575+IF($L575,1,0),0)*
    (VLOOKUP(SUBSTITUTE(SUBSTITUTE(E$1,"standard",""),"|Float","")&amp;"인게임누적곱배수",ChapterTable!$S:$T,2,0)^C575
    +VLOOKUP(SUBSTITUTE(SUBSTITUTE(E$1,"standard",""),"|Float","")&amp;"인게임누적합배수",ChapterTable!$S:$T,2,0)*C575)
  )
  )
  )
)</f>
        <v>26468.2529296875</v>
      </c>
      <c r="F575" s="1">
        <f ca="1">IF(AND($A575=0,$B575=1),
    VLOOKUP(1,ChapterTable!$1:$1048576,MATCH("최종"&amp;SUBSTITUTE(SUBSTITUTE(F$1,"standard",""),"|Float",""),ChapterTable!$1:$1,0),0)*ChapterTable!$Q$17,
  IF(AND($A575=0,$B575=0),
    F576,
  IF($B575=0,
    VLOOKUP($A575,ChapterTable!$1:$1048576,MATCH("최종"&amp;SUBSTITUTE(SUBSTITUTE(F$1,"standard",""),"|Float",""),ChapterTable!$1:$1,0),0),
  IF($B575=1,
    IF($L575=FALSE,
      VLOOKUP($A575,ChapterTable!$1:$1048576,MATCH("최종"&amp;SUBSTITUTE(SUBSTITUTE(F$1,"standard",""),"|Float",""),ChapterTable!$1:$1,0),0),
      VLOOKUP($A575-ChapterTable!$Q$11,ChapterTable!$1:$1048576,MATCH("최종"&amp;SUBSTITUTE(SUBSTITUTE(F$1,"standard",""),"|Float",""),ChapterTable!$1:$1,0),0)*ChapterTable!$Q$14
    ),
  OFFSET(F575,-$B575+IF($L575,1,0),0)*
    (VLOOKUP(SUBSTITUTE(SUBSTITUTE(F$1,"standard",""),"|Float","")&amp;"인게임누적곱배수",ChapterTable!$S:$T,2,0)^D575
    +VLOOKUP(SUBSTITUTE(SUBSTITUTE(F$1,"standard",""),"|Float","")&amp;"인게임누적합배수",ChapterTable!$S:$T,2,0)*D575)
  )
  )
  )
)</f>
        <v>12109.658203125</v>
      </c>
      <c r="G575" t="s">
        <v>76</v>
      </c>
      <c r="J575" t="str">
        <f>IF(ISBLANK(I575),"",
IFERROR(VLOOKUP(I575,[1]StringTable!$1:$1048576,MATCH([1]StringTable!$B$1,[1]StringTable!$1:$1,0),0),
IFERROR(VLOOKUP(I575,[1]InApkStringTable!$1:$1048576,MATCH([1]InApkStringTable!$B$1,[1]InApkStringTable!$1:$1,0),0),
"스트링없음")))</f>
        <v/>
      </c>
      <c r="L575" t="b">
        <v>0</v>
      </c>
      <c r="M575" t="s">
        <v>24</v>
      </c>
      <c r="N575" t="str">
        <f>IF(ISBLANK(M575),"",IF(ISERROR(VLOOKUP(M575,MapTable!$A:$A,1,0)),"맵없음",""))</f>
        <v/>
      </c>
      <c r="O575">
        <f t="shared" si="33"/>
        <v>11</v>
      </c>
      <c r="Q575">
        <f t="shared" si="34"/>
        <v>11</v>
      </c>
      <c r="R575" t="b">
        <f t="shared" ca="1" si="35"/>
        <v>0</v>
      </c>
      <c r="T575" t="b">
        <f t="shared" ca="1" si="36"/>
        <v>0</v>
      </c>
      <c r="V575" t="str">
        <f>IF(ISBLANK(U575),"",IF(ISERROR(VLOOKUP(U575,MapTable!$A:$A,1,0)),"맵없음",""))</f>
        <v/>
      </c>
      <c r="X575" t="str">
        <f>IF(ISBLANK(W575),"",
IF(ISERROR(FIND(",",W575)),
  IF(ISERROR(VLOOKUP(W575,MapTable!$A:$A,1,0)),"맵없음",
  ""),
IF(ISERROR(FIND(",",W575,FIND(",",W575)+1)),
  IF(OR(ISERROR(VLOOKUP(LEFT(W575,FIND(",",W575)-1),MapTable!$A:$A,1,0)),ISERROR(VLOOKUP(TRIM(MID(W575,FIND(",",W575)+1,999)),MapTable!$A:$A,1,0))),"맵없음",
  ""),
IF(ISERROR(FIND(",",W575,FIND(",",W575,FIND(",",W575)+1)+1)),
  IF(OR(ISERROR(VLOOKUP(LEFT(W575,FIND(",",W575)-1),MapTable!$A:$A,1,0)),ISERROR(VLOOKUP(TRIM(MID(W575,FIND(",",W575)+1,FIND(",",W575,FIND(",",W575)+1)-FIND(",",W575)-1)),MapTable!$A:$A,1,0)),ISERROR(VLOOKUP(TRIM(MID(W575,FIND(",",W575,FIND(",",W575)+1)+1,999)),MapTable!$A:$A,1,0))),"맵없음",
  ""),
IF(ISERROR(FIND(",",W575,FIND(",",W575,FIND(",",W575,FIND(",",W575)+1)+1)+1)),
  IF(OR(ISERROR(VLOOKUP(LEFT(W575,FIND(",",W575)-1),MapTable!$A:$A,1,0)),ISERROR(VLOOKUP(TRIM(MID(W575,FIND(",",W575)+1,FIND(",",W575,FIND(",",W575)+1)-FIND(",",W575)-1)),MapTable!$A:$A,1,0)),ISERROR(VLOOKUP(TRIM(MID(W575,FIND(",",W575,FIND(",",W575)+1)+1,FIND(",",W575,FIND(",",W575,FIND(",",W575)+1)+1)-FIND(",",W575,FIND(",",W575)+1)-1)),MapTable!$A:$A,1,0)),ISERROR(VLOOKUP(TRIM(MID(W575,FIND(",",W575,FIND(",",W575,FIND(",",W575)+1)+1)+1,999)),MapTable!$A:$A,1,0))),"맵없음",
  ""),
)))))</f>
        <v/>
      </c>
      <c r="AC575" t="str">
        <f>IF(ISBLANK(AB575),"",IF(ISERROR(VLOOKUP(AB575,[3]DropTable!$A:$A,1,0)),"드랍없음",""))</f>
        <v/>
      </c>
      <c r="AE575" t="str">
        <f>IF(ISBLANK(AD575),"",IF(ISERROR(VLOOKUP(AD575,[3]DropTable!$A:$A,1,0)),"드랍없음",""))</f>
        <v/>
      </c>
      <c r="AG575">
        <v>9.8000000000000007</v>
      </c>
      <c r="AH575">
        <v>1</v>
      </c>
    </row>
    <row r="576" spans="1:34" x14ac:dyDescent="0.3">
      <c r="A576">
        <v>12</v>
      </c>
      <c r="B576">
        <v>26</v>
      </c>
      <c r="C576">
        <f>IF(OR($L576=TRUE,$A576=0,MOD($A576,ChapterTable!$S$20)&lt;&gt;0),
MAX(0,INT(($B576+ChapterTable!$Q$26+VLOOKUP(SUBSTITUTE(C$1,"성장단계","")&amp;"단계오프셋",ChapterTable!$S:$T,2,0))/ChapterTable!$Q$23)),
MAX(0,INT(($B576+ChapterTable!$S$26+VLOOKUP(SUBSTITUTE(C$1,"성장단계","")&amp;"보스단계오프셋",ChapterTable!$S:$T,2,0))/ChapterTable!$S$23)))</f>
        <v>3</v>
      </c>
      <c r="D576">
        <f>IF(OR($L576=TRUE,$A576=0,MOD($A576,ChapterTable!$S$20)&lt;&gt;0),
MAX(0,INT(($B576+ChapterTable!$Q$26+VLOOKUP(SUBSTITUTE(D$1,"성장단계","")&amp;"단계오프셋",ChapterTable!$S:$T,2,0))/ChapterTable!$Q$23)),
MAX(0,INT(($B576+ChapterTable!$S$26+VLOOKUP(SUBSTITUTE(D$1,"성장단계","")&amp;"보스단계오프셋",ChapterTable!$S:$T,2,0))/ChapterTable!$S$23)))</f>
        <v>2</v>
      </c>
      <c r="E576" s="1">
        <f ca="1">IF(AND($A576=0,$B576=1),
    VLOOKUP(1,ChapterTable!$1:$1048576,MATCH("최종"&amp;SUBSTITUTE(SUBSTITUTE(E$1,"standard",""),"|Float",""),ChapterTable!$1:$1,0),0)*ChapterTable!$Q$17,
  IF(AND($A576=0,$B576=0),
    E577,
  IF($B576=0,
    VLOOKUP($A576,ChapterTable!$1:$1048576,MATCH("최종"&amp;SUBSTITUTE(SUBSTITUTE(E$1,"standard",""),"|Float",""),ChapterTable!$1:$1,0),0),
  IF($B576=1,
    IF($L576=FALSE,
      VLOOKUP($A576,ChapterTable!$1:$1048576,MATCH("최종"&amp;SUBSTITUTE(SUBSTITUTE(E$1,"standard",""),"|Float",""),ChapterTable!$1:$1,0),0),
      VLOOKUP($A576-ChapterTable!$Q$11,ChapterTable!$1:$1048576,MATCH("최종"&amp;SUBSTITUTE(SUBSTITUTE(E$1,"standard",""),"|Float",""),ChapterTable!$1:$1,0),0)*ChapterTable!$Q$14
    ),
  OFFSET(E576,-$B576+IF($L576,1,0),0)*
    (VLOOKUP(SUBSTITUTE(SUBSTITUTE(E$1,"standard",""),"|Float","")&amp;"인게임누적곱배수",ChapterTable!$S:$T,2,0)^C576
    +VLOOKUP(SUBSTITUTE(SUBSTITUTE(E$1,"standard",""),"|Float","")&amp;"인게임누적합배수",ChapterTable!$S:$T,2,0)*C576)
  )
  )
  )
)</f>
        <v>31917.599121093746</v>
      </c>
      <c r="F576" s="1">
        <f ca="1">IF(AND($A576=0,$B576=1),
    VLOOKUP(1,ChapterTable!$1:$1048576,MATCH("최종"&amp;SUBSTITUTE(SUBSTITUTE(F$1,"standard",""),"|Float",""),ChapterTable!$1:$1,0),0)*ChapterTable!$Q$17,
  IF(AND($A576=0,$B576=0),
    F577,
  IF($B576=0,
    VLOOKUP($A576,ChapterTable!$1:$1048576,MATCH("최종"&amp;SUBSTITUTE(SUBSTITUTE(F$1,"standard",""),"|Float",""),ChapterTable!$1:$1,0),0),
  IF($B576=1,
    IF($L576=FALSE,
      VLOOKUP($A576,ChapterTable!$1:$1048576,MATCH("최종"&amp;SUBSTITUTE(SUBSTITUTE(F$1,"standard",""),"|Float",""),ChapterTable!$1:$1,0),0),
      VLOOKUP($A576-ChapterTable!$Q$11,ChapterTable!$1:$1048576,MATCH("최종"&amp;SUBSTITUTE(SUBSTITUTE(F$1,"standard",""),"|Float",""),ChapterTable!$1:$1,0),0)*ChapterTable!$Q$14
    ),
  OFFSET(F576,-$B576+IF($L576,1,0),0)*
    (VLOOKUP(SUBSTITUTE(SUBSTITUTE(F$1,"standard",""),"|Float","")&amp;"인게임누적곱배수",ChapterTable!$S:$T,2,0)^D576
    +VLOOKUP(SUBSTITUTE(SUBSTITUTE(F$1,"standard",""),"|Float","")&amp;"인게임누적합배수",ChapterTable!$S:$T,2,0)*D576)
  )
  )
  )
)</f>
        <v>12109.658203125</v>
      </c>
      <c r="G576" t="s">
        <v>76</v>
      </c>
      <c r="J576" t="str">
        <f>IF(ISBLANK(I576),"",
IFERROR(VLOOKUP(I576,[1]StringTable!$1:$1048576,MATCH([1]StringTable!$B$1,[1]StringTable!$1:$1,0),0),
IFERROR(VLOOKUP(I576,[1]InApkStringTable!$1:$1048576,MATCH([1]InApkStringTable!$B$1,[1]InApkStringTable!$1:$1,0),0),
"스트링없음")))</f>
        <v/>
      </c>
      <c r="L576" t="b">
        <v>0</v>
      </c>
      <c r="M576" t="s">
        <v>24</v>
      </c>
      <c r="N576" t="str">
        <f>IF(ISBLANK(M576),"",IF(ISERROR(VLOOKUP(M576,MapTable!$A:$A,1,0)),"맵없음",""))</f>
        <v/>
      </c>
      <c r="O576">
        <f t="shared" si="33"/>
        <v>3</v>
      </c>
      <c r="Q576">
        <f t="shared" si="34"/>
        <v>3</v>
      </c>
      <c r="R576" t="b">
        <f t="shared" ca="1" si="35"/>
        <v>0</v>
      </c>
      <c r="T576" t="b">
        <f t="shared" ca="1" si="36"/>
        <v>0</v>
      </c>
      <c r="V576" t="str">
        <f>IF(ISBLANK(U576),"",IF(ISERROR(VLOOKUP(U576,MapTable!$A:$A,1,0)),"맵없음",""))</f>
        <v/>
      </c>
      <c r="X576" t="str">
        <f>IF(ISBLANK(W576),"",
IF(ISERROR(FIND(",",W576)),
  IF(ISERROR(VLOOKUP(W576,MapTable!$A:$A,1,0)),"맵없음",
  ""),
IF(ISERROR(FIND(",",W576,FIND(",",W576)+1)),
  IF(OR(ISERROR(VLOOKUP(LEFT(W576,FIND(",",W576)-1),MapTable!$A:$A,1,0)),ISERROR(VLOOKUP(TRIM(MID(W576,FIND(",",W576)+1,999)),MapTable!$A:$A,1,0))),"맵없음",
  ""),
IF(ISERROR(FIND(",",W576,FIND(",",W576,FIND(",",W576)+1)+1)),
  IF(OR(ISERROR(VLOOKUP(LEFT(W576,FIND(",",W576)-1),MapTable!$A:$A,1,0)),ISERROR(VLOOKUP(TRIM(MID(W576,FIND(",",W576)+1,FIND(",",W576,FIND(",",W576)+1)-FIND(",",W576)-1)),MapTable!$A:$A,1,0)),ISERROR(VLOOKUP(TRIM(MID(W576,FIND(",",W576,FIND(",",W576)+1)+1,999)),MapTable!$A:$A,1,0))),"맵없음",
  ""),
IF(ISERROR(FIND(",",W576,FIND(",",W576,FIND(",",W576,FIND(",",W576)+1)+1)+1)),
  IF(OR(ISERROR(VLOOKUP(LEFT(W576,FIND(",",W576)-1),MapTable!$A:$A,1,0)),ISERROR(VLOOKUP(TRIM(MID(W576,FIND(",",W576)+1,FIND(",",W576,FIND(",",W576)+1)-FIND(",",W576)-1)),MapTable!$A:$A,1,0)),ISERROR(VLOOKUP(TRIM(MID(W576,FIND(",",W576,FIND(",",W576)+1)+1,FIND(",",W576,FIND(",",W576,FIND(",",W576)+1)+1)-FIND(",",W576,FIND(",",W576)+1)-1)),MapTable!$A:$A,1,0)),ISERROR(VLOOKUP(TRIM(MID(W576,FIND(",",W576,FIND(",",W576,FIND(",",W576)+1)+1)+1,999)),MapTable!$A:$A,1,0))),"맵없음",
  ""),
)))))</f>
        <v/>
      </c>
      <c r="AC576" t="str">
        <f>IF(ISBLANK(AB576),"",IF(ISERROR(VLOOKUP(AB576,[3]DropTable!$A:$A,1,0)),"드랍없음",""))</f>
        <v/>
      </c>
      <c r="AE576" t="str">
        <f>IF(ISBLANK(AD576),"",IF(ISERROR(VLOOKUP(AD576,[3]DropTable!$A:$A,1,0)),"드랍없음",""))</f>
        <v/>
      </c>
      <c r="AG576">
        <v>9.8000000000000007</v>
      </c>
      <c r="AH576">
        <v>1</v>
      </c>
    </row>
    <row r="577" spans="1:34" x14ac:dyDescent="0.3">
      <c r="A577">
        <v>12</v>
      </c>
      <c r="B577">
        <v>27</v>
      </c>
      <c r="C577">
        <f>IF(OR($L577=TRUE,$A577=0,MOD($A577,ChapterTable!$S$20)&lt;&gt;0),
MAX(0,INT(($B577+ChapterTable!$Q$26+VLOOKUP(SUBSTITUTE(C$1,"성장단계","")&amp;"단계오프셋",ChapterTable!$S:$T,2,0))/ChapterTable!$Q$23)),
MAX(0,INT(($B577+ChapterTable!$S$26+VLOOKUP(SUBSTITUTE(C$1,"성장단계","")&amp;"보스단계오프셋",ChapterTable!$S:$T,2,0))/ChapterTable!$S$23)))</f>
        <v>3</v>
      </c>
      <c r="D577">
        <f>IF(OR($L577=TRUE,$A577=0,MOD($A577,ChapterTable!$S$20)&lt;&gt;0),
MAX(0,INT(($B577+ChapterTable!$Q$26+VLOOKUP(SUBSTITUTE(D$1,"성장단계","")&amp;"단계오프셋",ChapterTable!$S:$T,2,0))/ChapterTable!$Q$23)),
MAX(0,INT(($B577+ChapterTable!$S$26+VLOOKUP(SUBSTITUTE(D$1,"성장단계","")&amp;"보스단계오프셋",ChapterTable!$S:$T,2,0))/ChapterTable!$S$23)))</f>
        <v>2</v>
      </c>
      <c r="E577" s="1">
        <f ca="1">IF(AND($A577=0,$B577=1),
    VLOOKUP(1,ChapterTable!$1:$1048576,MATCH("최종"&amp;SUBSTITUTE(SUBSTITUTE(E$1,"standard",""),"|Float",""),ChapterTable!$1:$1,0),0)*ChapterTable!$Q$17,
  IF(AND($A577=0,$B577=0),
    E578,
  IF($B577=0,
    VLOOKUP($A577,ChapterTable!$1:$1048576,MATCH("최종"&amp;SUBSTITUTE(SUBSTITUTE(E$1,"standard",""),"|Float",""),ChapterTable!$1:$1,0),0),
  IF($B577=1,
    IF($L577=FALSE,
      VLOOKUP($A577,ChapterTable!$1:$1048576,MATCH("최종"&amp;SUBSTITUTE(SUBSTITUTE(E$1,"standard",""),"|Float",""),ChapterTable!$1:$1,0),0),
      VLOOKUP($A577-ChapterTable!$Q$11,ChapterTable!$1:$1048576,MATCH("최종"&amp;SUBSTITUTE(SUBSTITUTE(E$1,"standard",""),"|Float",""),ChapterTable!$1:$1,0),0)*ChapterTable!$Q$14
    ),
  OFFSET(E577,-$B577+IF($L577,1,0),0)*
    (VLOOKUP(SUBSTITUTE(SUBSTITUTE(E$1,"standard",""),"|Float","")&amp;"인게임누적곱배수",ChapterTable!$S:$T,2,0)^C577
    +VLOOKUP(SUBSTITUTE(SUBSTITUTE(E$1,"standard",""),"|Float","")&amp;"인게임누적합배수",ChapterTable!$S:$T,2,0)*C577)
  )
  )
  )
)</f>
        <v>31917.599121093746</v>
      </c>
      <c r="F577" s="1">
        <f ca="1">IF(AND($A577=0,$B577=1),
    VLOOKUP(1,ChapterTable!$1:$1048576,MATCH("최종"&amp;SUBSTITUTE(SUBSTITUTE(F$1,"standard",""),"|Float",""),ChapterTable!$1:$1,0),0)*ChapterTable!$Q$17,
  IF(AND($A577=0,$B577=0),
    F578,
  IF($B577=0,
    VLOOKUP($A577,ChapterTable!$1:$1048576,MATCH("최종"&amp;SUBSTITUTE(SUBSTITUTE(F$1,"standard",""),"|Float",""),ChapterTable!$1:$1,0),0),
  IF($B577=1,
    IF($L577=FALSE,
      VLOOKUP($A577,ChapterTable!$1:$1048576,MATCH("최종"&amp;SUBSTITUTE(SUBSTITUTE(F$1,"standard",""),"|Float",""),ChapterTable!$1:$1,0),0),
      VLOOKUP($A577-ChapterTable!$Q$11,ChapterTable!$1:$1048576,MATCH("최종"&amp;SUBSTITUTE(SUBSTITUTE(F$1,"standard",""),"|Float",""),ChapterTable!$1:$1,0),0)*ChapterTable!$Q$14
    ),
  OFFSET(F577,-$B577+IF($L577,1,0),0)*
    (VLOOKUP(SUBSTITUTE(SUBSTITUTE(F$1,"standard",""),"|Float","")&amp;"인게임누적곱배수",ChapterTable!$S:$T,2,0)^D577
    +VLOOKUP(SUBSTITUTE(SUBSTITUTE(F$1,"standard",""),"|Float","")&amp;"인게임누적합배수",ChapterTable!$S:$T,2,0)*D577)
  )
  )
  )
)</f>
        <v>12109.658203125</v>
      </c>
      <c r="G577" t="s">
        <v>76</v>
      </c>
      <c r="J577" t="str">
        <f>IF(ISBLANK(I577),"",
IFERROR(VLOOKUP(I577,[1]StringTable!$1:$1048576,MATCH([1]StringTable!$B$1,[1]StringTable!$1:$1,0),0),
IFERROR(VLOOKUP(I577,[1]InApkStringTable!$1:$1048576,MATCH([1]InApkStringTable!$B$1,[1]InApkStringTable!$1:$1,0),0),
"스트링없음")))</f>
        <v/>
      </c>
      <c r="L577" t="b">
        <v>0</v>
      </c>
      <c r="M577" t="s">
        <v>24</v>
      </c>
      <c r="N577" t="str">
        <f>IF(ISBLANK(M577),"",IF(ISERROR(VLOOKUP(M577,MapTable!$A:$A,1,0)),"맵없음",""))</f>
        <v/>
      </c>
      <c r="O577">
        <f t="shared" si="33"/>
        <v>3</v>
      </c>
      <c r="Q577">
        <f t="shared" si="34"/>
        <v>3</v>
      </c>
      <c r="R577" t="b">
        <f t="shared" ca="1" si="35"/>
        <v>0</v>
      </c>
      <c r="T577" t="b">
        <f t="shared" ca="1" si="36"/>
        <v>0</v>
      </c>
      <c r="V577" t="str">
        <f>IF(ISBLANK(U577),"",IF(ISERROR(VLOOKUP(U577,MapTable!$A:$A,1,0)),"맵없음",""))</f>
        <v/>
      </c>
      <c r="X577" t="str">
        <f>IF(ISBLANK(W577),"",
IF(ISERROR(FIND(",",W577)),
  IF(ISERROR(VLOOKUP(W577,MapTable!$A:$A,1,0)),"맵없음",
  ""),
IF(ISERROR(FIND(",",W577,FIND(",",W577)+1)),
  IF(OR(ISERROR(VLOOKUP(LEFT(W577,FIND(",",W577)-1),MapTable!$A:$A,1,0)),ISERROR(VLOOKUP(TRIM(MID(W577,FIND(",",W577)+1,999)),MapTable!$A:$A,1,0))),"맵없음",
  ""),
IF(ISERROR(FIND(",",W577,FIND(",",W577,FIND(",",W577)+1)+1)),
  IF(OR(ISERROR(VLOOKUP(LEFT(W577,FIND(",",W577)-1),MapTable!$A:$A,1,0)),ISERROR(VLOOKUP(TRIM(MID(W577,FIND(",",W577)+1,FIND(",",W577,FIND(",",W577)+1)-FIND(",",W577)-1)),MapTable!$A:$A,1,0)),ISERROR(VLOOKUP(TRIM(MID(W577,FIND(",",W577,FIND(",",W577)+1)+1,999)),MapTable!$A:$A,1,0))),"맵없음",
  ""),
IF(ISERROR(FIND(",",W577,FIND(",",W577,FIND(",",W577,FIND(",",W577)+1)+1)+1)),
  IF(OR(ISERROR(VLOOKUP(LEFT(W577,FIND(",",W577)-1),MapTable!$A:$A,1,0)),ISERROR(VLOOKUP(TRIM(MID(W577,FIND(",",W577)+1,FIND(",",W577,FIND(",",W577)+1)-FIND(",",W577)-1)),MapTable!$A:$A,1,0)),ISERROR(VLOOKUP(TRIM(MID(W577,FIND(",",W577,FIND(",",W577)+1)+1,FIND(",",W577,FIND(",",W577,FIND(",",W577)+1)+1)-FIND(",",W577,FIND(",",W577)+1)-1)),MapTable!$A:$A,1,0)),ISERROR(VLOOKUP(TRIM(MID(W577,FIND(",",W577,FIND(",",W577,FIND(",",W577)+1)+1)+1,999)),MapTable!$A:$A,1,0))),"맵없음",
  ""),
)))))</f>
        <v/>
      </c>
      <c r="AC577" t="str">
        <f>IF(ISBLANK(AB577),"",IF(ISERROR(VLOOKUP(AB577,[3]DropTable!$A:$A,1,0)),"드랍없음",""))</f>
        <v/>
      </c>
      <c r="AE577" t="str">
        <f>IF(ISBLANK(AD577),"",IF(ISERROR(VLOOKUP(AD577,[3]DropTable!$A:$A,1,0)),"드랍없음",""))</f>
        <v/>
      </c>
      <c r="AG577">
        <v>9.8000000000000007</v>
      </c>
      <c r="AH577">
        <v>1</v>
      </c>
    </row>
    <row r="578" spans="1:34" x14ac:dyDescent="0.3">
      <c r="A578">
        <v>12</v>
      </c>
      <c r="B578">
        <v>28</v>
      </c>
      <c r="C578">
        <f>IF(OR($L578=TRUE,$A578=0,MOD($A578,ChapterTable!$S$20)&lt;&gt;0),
MAX(0,INT(($B578+ChapterTable!$Q$26+VLOOKUP(SUBSTITUTE(C$1,"성장단계","")&amp;"단계오프셋",ChapterTable!$S:$T,2,0))/ChapterTable!$Q$23)),
MAX(0,INT(($B578+ChapterTable!$S$26+VLOOKUP(SUBSTITUTE(C$1,"성장단계","")&amp;"보스단계오프셋",ChapterTable!$S:$T,2,0))/ChapterTable!$S$23)))</f>
        <v>3</v>
      </c>
      <c r="D578">
        <f>IF(OR($L578=TRUE,$A578=0,MOD($A578,ChapterTable!$S$20)&lt;&gt;0),
MAX(0,INT(($B578+ChapterTable!$Q$26+VLOOKUP(SUBSTITUTE(D$1,"성장단계","")&amp;"단계오프셋",ChapterTable!$S:$T,2,0))/ChapterTable!$Q$23)),
MAX(0,INT(($B578+ChapterTable!$S$26+VLOOKUP(SUBSTITUTE(D$1,"성장단계","")&amp;"보스단계오프셋",ChapterTable!$S:$T,2,0))/ChapterTable!$S$23)))</f>
        <v>2</v>
      </c>
      <c r="E578" s="1">
        <f ca="1">IF(AND($A578=0,$B578=1),
    VLOOKUP(1,ChapterTable!$1:$1048576,MATCH("최종"&amp;SUBSTITUTE(SUBSTITUTE(E$1,"standard",""),"|Float",""),ChapterTable!$1:$1,0),0)*ChapterTable!$Q$17,
  IF(AND($A578=0,$B578=0),
    E579,
  IF($B578=0,
    VLOOKUP($A578,ChapterTable!$1:$1048576,MATCH("최종"&amp;SUBSTITUTE(SUBSTITUTE(E$1,"standard",""),"|Float",""),ChapterTable!$1:$1,0),0),
  IF($B578=1,
    IF($L578=FALSE,
      VLOOKUP($A578,ChapterTable!$1:$1048576,MATCH("최종"&amp;SUBSTITUTE(SUBSTITUTE(E$1,"standard",""),"|Float",""),ChapterTable!$1:$1,0),0),
      VLOOKUP($A578-ChapterTable!$Q$11,ChapterTable!$1:$1048576,MATCH("최종"&amp;SUBSTITUTE(SUBSTITUTE(E$1,"standard",""),"|Float",""),ChapterTable!$1:$1,0),0)*ChapterTable!$Q$14
    ),
  OFFSET(E578,-$B578+IF($L578,1,0),0)*
    (VLOOKUP(SUBSTITUTE(SUBSTITUTE(E$1,"standard",""),"|Float","")&amp;"인게임누적곱배수",ChapterTable!$S:$T,2,0)^C578
    +VLOOKUP(SUBSTITUTE(SUBSTITUTE(E$1,"standard",""),"|Float","")&amp;"인게임누적합배수",ChapterTable!$S:$T,2,0)*C578)
  )
  )
  )
)</f>
        <v>31917.599121093746</v>
      </c>
      <c r="F578" s="1">
        <f ca="1">IF(AND($A578=0,$B578=1),
    VLOOKUP(1,ChapterTable!$1:$1048576,MATCH("최종"&amp;SUBSTITUTE(SUBSTITUTE(F$1,"standard",""),"|Float",""),ChapterTable!$1:$1,0),0)*ChapterTable!$Q$17,
  IF(AND($A578=0,$B578=0),
    F579,
  IF($B578=0,
    VLOOKUP($A578,ChapterTable!$1:$1048576,MATCH("최종"&amp;SUBSTITUTE(SUBSTITUTE(F$1,"standard",""),"|Float",""),ChapterTable!$1:$1,0),0),
  IF($B578=1,
    IF($L578=FALSE,
      VLOOKUP($A578,ChapterTable!$1:$1048576,MATCH("최종"&amp;SUBSTITUTE(SUBSTITUTE(F$1,"standard",""),"|Float",""),ChapterTable!$1:$1,0),0),
      VLOOKUP($A578-ChapterTable!$Q$11,ChapterTable!$1:$1048576,MATCH("최종"&amp;SUBSTITUTE(SUBSTITUTE(F$1,"standard",""),"|Float",""),ChapterTable!$1:$1,0),0)*ChapterTable!$Q$14
    ),
  OFFSET(F578,-$B578+IF($L578,1,0),0)*
    (VLOOKUP(SUBSTITUTE(SUBSTITUTE(F$1,"standard",""),"|Float","")&amp;"인게임누적곱배수",ChapterTable!$S:$T,2,0)^D578
    +VLOOKUP(SUBSTITUTE(SUBSTITUTE(F$1,"standard",""),"|Float","")&amp;"인게임누적합배수",ChapterTable!$S:$T,2,0)*D578)
  )
  )
  )
)</f>
        <v>12109.658203125</v>
      </c>
      <c r="G578" t="s">
        <v>76</v>
      </c>
      <c r="J578" t="str">
        <f>IF(ISBLANK(I578),"",
IFERROR(VLOOKUP(I578,[1]StringTable!$1:$1048576,MATCH([1]StringTable!$B$1,[1]StringTable!$1:$1,0),0),
IFERROR(VLOOKUP(I578,[1]InApkStringTable!$1:$1048576,MATCH([1]InApkStringTable!$B$1,[1]InApkStringTable!$1:$1,0),0),
"스트링없음")))</f>
        <v/>
      </c>
      <c r="L578" t="b">
        <v>0</v>
      </c>
      <c r="M578" t="s">
        <v>24</v>
      </c>
      <c r="N578" t="str">
        <f>IF(ISBLANK(M578),"",IF(ISERROR(VLOOKUP(M578,MapTable!$A:$A,1,0)),"맵없음",""))</f>
        <v/>
      </c>
      <c r="O578">
        <f t="shared" si="33"/>
        <v>3</v>
      </c>
      <c r="Q578">
        <f t="shared" si="34"/>
        <v>3</v>
      </c>
      <c r="R578" t="b">
        <f t="shared" ca="1" si="35"/>
        <v>0</v>
      </c>
      <c r="T578" t="b">
        <f t="shared" ca="1" si="36"/>
        <v>0</v>
      </c>
      <c r="V578" t="str">
        <f>IF(ISBLANK(U578),"",IF(ISERROR(VLOOKUP(U578,MapTable!$A:$A,1,0)),"맵없음",""))</f>
        <v/>
      </c>
      <c r="X578" t="str">
        <f>IF(ISBLANK(W578),"",
IF(ISERROR(FIND(",",W578)),
  IF(ISERROR(VLOOKUP(W578,MapTable!$A:$A,1,0)),"맵없음",
  ""),
IF(ISERROR(FIND(",",W578,FIND(",",W578)+1)),
  IF(OR(ISERROR(VLOOKUP(LEFT(W578,FIND(",",W578)-1),MapTable!$A:$A,1,0)),ISERROR(VLOOKUP(TRIM(MID(W578,FIND(",",W578)+1,999)),MapTable!$A:$A,1,0))),"맵없음",
  ""),
IF(ISERROR(FIND(",",W578,FIND(",",W578,FIND(",",W578)+1)+1)),
  IF(OR(ISERROR(VLOOKUP(LEFT(W578,FIND(",",W578)-1),MapTable!$A:$A,1,0)),ISERROR(VLOOKUP(TRIM(MID(W578,FIND(",",W578)+1,FIND(",",W578,FIND(",",W578)+1)-FIND(",",W578)-1)),MapTable!$A:$A,1,0)),ISERROR(VLOOKUP(TRIM(MID(W578,FIND(",",W578,FIND(",",W578)+1)+1,999)),MapTable!$A:$A,1,0))),"맵없음",
  ""),
IF(ISERROR(FIND(",",W578,FIND(",",W578,FIND(",",W578,FIND(",",W578)+1)+1)+1)),
  IF(OR(ISERROR(VLOOKUP(LEFT(W578,FIND(",",W578)-1),MapTable!$A:$A,1,0)),ISERROR(VLOOKUP(TRIM(MID(W578,FIND(",",W578)+1,FIND(",",W578,FIND(",",W578)+1)-FIND(",",W578)-1)),MapTable!$A:$A,1,0)),ISERROR(VLOOKUP(TRIM(MID(W578,FIND(",",W578,FIND(",",W578)+1)+1,FIND(",",W578,FIND(",",W578,FIND(",",W578)+1)+1)-FIND(",",W578,FIND(",",W578)+1)-1)),MapTable!$A:$A,1,0)),ISERROR(VLOOKUP(TRIM(MID(W578,FIND(",",W578,FIND(",",W578,FIND(",",W578)+1)+1)+1,999)),MapTable!$A:$A,1,0))),"맵없음",
  ""),
)))))</f>
        <v/>
      </c>
      <c r="AC578" t="str">
        <f>IF(ISBLANK(AB578),"",IF(ISERROR(VLOOKUP(AB578,[3]DropTable!$A:$A,1,0)),"드랍없음",""))</f>
        <v/>
      </c>
      <c r="AE578" t="str">
        <f>IF(ISBLANK(AD578),"",IF(ISERROR(VLOOKUP(AD578,[3]DropTable!$A:$A,1,0)),"드랍없음",""))</f>
        <v/>
      </c>
      <c r="AG578">
        <v>9.8000000000000007</v>
      </c>
      <c r="AH578">
        <v>1</v>
      </c>
    </row>
    <row r="579" spans="1:34" x14ac:dyDescent="0.3">
      <c r="A579">
        <v>12</v>
      </c>
      <c r="B579">
        <v>29</v>
      </c>
      <c r="C579">
        <f>IF(OR($L579=TRUE,$A579=0,MOD($A579,ChapterTable!$S$20)&lt;&gt;0),
MAX(0,INT(($B579+ChapterTable!$Q$26+VLOOKUP(SUBSTITUTE(C$1,"성장단계","")&amp;"단계오프셋",ChapterTable!$S:$T,2,0))/ChapterTable!$Q$23)),
MAX(0,INT(($B579+ChapterTable!$S$26+VLOOKUP(SUBSTITUTE(C$1,"성장단계","")&amp;"보스단계오프셋",ChapterTable!$S:$T,2,0))/ChapterTable!$S$23)))</f>
        <v>3</v>
      </c>
      <c r="D579">
        <f>IF(OR($L579=TRUE,$A579=0,MOD($A579,ChapterTable!$S$20)&lt;&gt;0),
MAX(0,INT(($B579+ChapterTable!$Q$26+VLOOKUP(SUBSTITUTE(D$1,"성장단계","")&amp;"단계오프셋",ChapterTable!$S:$T,2,0))/ChapterTable!$Q$23)),
MAX(0,INT(($B579+ChapterTable!$S$26+VLOOKUP(SUBSTITUTE(D$1,"성장단계","")&amp;"보스단계오프셋",ChapterTable!$S:$T,2,0))/ChapterTable!$S$23)))</f>
        <v>2</v>
      </c>
      <c r="E579" s="1">
        <f ca="1">IF(AND($A579=0,$B579=1),
    VLOOKUP(1,ChapterTable!$1:$1048576,MATCH("최종"&amp;SUBSTITUTE(SUBSTITUTE(E$1,"standard",""),"|Float",""),ChapterTable!$1:$1,0),0)*ChapterTable!$Q$17,
  IF(AND($A579=0,$B579=0),
    E580,
  IF($B579=0,
    VLOOKUP($A579,ChapterTable!$1:$1048576,MATCH("최종"&amp;SUBSTITUTE(SUBSTITUTE(E$1,"standard",""),"|Float",""),ChapterTable!$1:$1,0),0),
  IF($B579=1,
    IF($L579=FALSE,
      VLOOKUP($A579,ChapterTable!$1:$1048576,MATCH("최종"&amp;SUBSTITUTE(SUBSTITUTE(E$1,"standard",""),"|Float",""),ChapterTable!$1:$1,0),0),
      VLOOKUP($A579-ChapterTable!$Q$11,ChapterTable!$1:$1048576,MATCH("최종"&amp;SUBSTITUTE(SUBSTITUTE(E$1,"standard",""),"|Float",""),ChapterTable!$1:$1,0),0)*ChapterTable!$Q$14
    ),
  OFFSET(E579,-$B579+IF($L579,1,0),0)*
    (VLOOKUP(SUBSTITUTE(SUBSTITUTE(E$1,"standard",""),"|Float","")&amp;"인게임누적곱배수",ChapterTable!$S:$T,2,0)^C579
    +VLOOKUP(SUBSTITUTE(SUBSTITUTE(E$1,"standard",""),"|Float","")&amp;"인게임누적합배수",ChapterTable!$S:$T,2,0)*C579)
  )
  )
  )
)</f>
        <v>31917.599121093746</v>
      </c>
      <c r="F579" s="1">
        <f ca="1">IF(AND($A579=0,$B579=1),
    VLOOKUP(1,ChapterTable!$1:$1048576,MATCH("최종"&amp;SUBSTITUTE(SUBSTITUTE(F$1,"standard",""),"|Float",""),ChapterTable!$1:$1,0),0)*ChapterTable!$Q$17,
  IF(AND($A579=0,$B579=0),
    F580,
  IF($B579=0,
    VLOOKUP($A579,ChapterTable!$1:$1048576,MATCH("최종"&amp;SUBSTITUTE(SUBSTITUTE(F$1,"standard",""),"|Float",""),ChapterTable!$1:$1,0),0),
  IF($B579=1,
    IF($L579=FALSE,
      VLOOKUP($A579,ChapterTable!$1:$1048576,MATCH("최종"&amp;SUBSTITUTE(SUBSTITUTE(F$1,"standard",""),"|Float",""),ChapterTable!$1:$1,0),0),
      VLOOKUP($A579-ChapterTable!$Q$11,ChapterTable!$1:$1048576,MATCH("최종"&amp;SUBSTITUTE(SUBSTITUTE(F$1,"standard",""),"|Float",""),ChapterTable!$1:$1,0),0)*ChapterTable!$Q$14
    ),
  OFFSET(F579,-$B579+IF($L579,1,0),0)*
    (VLOOKUP(SUBSTITUTE(SUBSTITUTE(F$1,"standard",""),"|Float","")&amp;"인게임누적곱배수",ChapterTable!$S:$T,2,0)^D579
    +VLOOKUP(SUBSTITUTE(SUBSTITUTE(F$1,"standard",""),"|Float","")&amp;"인게임누적합배수",ChapterTable!$S:$T,2,0)*D579)
  )
  )
  )
)</f>
        <v>12109.658203125</v>
      </c>
      <c r="G579" t="s">
        <v>76</v>
      </c>
      <c r="J579" t="str">
        <f>IF(ISBLANK(I579),"",
IFERROR(VLOOKUP(I579,[1]StringTable!$1:$1048576,MATCH([1]StringTable!$B$1,[1]StringTable!$1:$1,0),0),
IFERROR(VLOOKUP(I579,[1]InApkStringTable!$1:$1048576,MATCH([1]InApkStringTable!$B$1,[1]InApkStringTable!$1:$1,0),0),
"스트링없음")))</f>
        <v/>
      </c>
      <c r="L579" t="b">
        <v>0</v>
      </c>
      <c r="M579" t="s">
        <v>24</v>
      </c>
      <c r="N579" t="str">
        <f>IF(ISBLANK(M579),"",IF(ISERROR(VLOOKUP(M579,MapTable!$A:$A,1,0)),"맵없음",""))</f>
        <v/>
      </c>
      <c r="O579">
        <f t="shared" ref="O579:O642" si="37">IF(B579=0,0,
  IF(AND(L579=FALSE,A579&lt;&gt;0,MOD(A579,7)=0),21,
  IF(MOD(B579,10)=0,21,
  IF(MOD(B579,10)=5,11,
  IF(MOD(B579,10)=9,INT(B579/10)+91,
  INT(B579/10+1))))))</f>
        <v>93</v>
      </c>
      <c r="Q579">
        <f t="shared" ref="Q579:Q642" si="38">IF(ISBLANK(P579),O579,P579)</f>
        <v>93</v>
      </c>
      <c r="R579" t="b">
        <f t="shared" ref="R579:R642" ca="1" si="39">IF(OR(B579=0,OFFSET(B579,1,0)=0),FALSE,
IF(OFFSET(O579,1,0)=21,TRUE,FALSE))</f>
        <v>1</v>
      </c>
      <c r="T579" t="b">
        <f t="shared" ref="T579:T642" ca="1" si="40">IF(ISBLANK(S579),R579,S579)</f>
        <v>1</v>
      </c>
      <c r="V579" t="str">
        <f>IF(ISBLANK(U579),"",IF(ISERROR(VLOOKUP(U579,MapTable!$A:$A,1,0)),"맵없음",""))</f>
        <v/>
      </c>
      <c r="X579" t="str">
        <f>IF(ISBLANK(W579),"",
IF(ISERROR(FIND(",",W579)),
  IF(ISERROR(VLOOKUP(W579,MapTable!$A:$A,1,0)),"맵없음",
  ""),
IF(ISERROR(FIND(",",W579,FIND(",",W579)+1)),
  IF(OR(ISERROR(VLOOKUP(LEFT(W579,FIND(",",W579)-1),MapTable!$A:$A,1,0)),ISERROR(VLOOKUP(TRIM(MID(W579,FIND(",",W579)+1,999)),MapTable!$A:$A,1,0))),"맵없음",
  ""),
IF(ISERROR(FIND(",",W579,FIND(",",W579,FIND(",",W579)+1)+1)),
  IF(OR(ISERROR(VLOOKUP(LEFT(W579,FIND(",",W579)-1),MapTable!$A:$A,1,0)),ISERROR(VLOOKUP(TRIM(MID(W579,FIND(",",W579)+1,FIND(",",W579,FIND(",",W579)+1)-FIND(",",W579)-1)),MapTable!$A:$A,1,0)),ISERROR(VLOOKUP(TRIM(MID(W579,FIND(",",W579,FIND(",",W579)+1)+1,999)),MapTable!$A:$A,1,0))),"맵없음",
  ""),
IF(ISERROR(FIND(",",W579,FIND(",",W579,FIND(",",W579,FIND(",",W579)+1)+1)+1)),
  IF(OR(ISERROR(VLOOKUP(LEFT(W579,FIND(",",W579)-1),MapTable!$A:$A,1,0)),ISERROR(VLOOKUP(TRIM(MID(W579,FIND(",",W579)+1,FIND(",",W579,FIND(",",W579)+1)-FIND(",",W579)-1)),MapTable!$A:$A,1,0)),ISERROR(VLOOKUP(TRIM(MID(W579,FIND(",",W579,FIND(",",W579)+1)+1,FIND(",",W579,FIND(",",W579,FIND(",",W579)+1)+1)-FIND(",",W579,FIND(",",W579)+1)-1)),MapTable!$A:$A,1,0)),ISERROR(VLOOKUP(TRIM(MID(W579,FIND(",",W579,FIND(",",W579,FIND(",",W579)+1)+1)+1,999)),MapTable!$A:$A,1,0))),"맵없음",
  ""),
)))))</f>
        <v/>
      </c>
      <c r="AC579" t="str">
        <f>IF(ISBLANK(AB579),"",IF(ISERROR(VLOOKUP(AB579,[3]DropTable!$A:$A,1,0)),"드랍없음",""))</f>
        <v/>
      </c>
      <c r="AE579" t="str">
        <f>IF(ISBLANK(AD579),"",IF(ISERROR(VLOOKUP(AD579,[3]DropTable!$A:$A,1,0)),"드랍없음",""))</f>
        <v/>
      </c>
      <c r="AG579">
        <v>9.8000000000000007</v>
      </c>
      <c r="AH579">
        <v>1</v>
      </c>
    </row>
    <row r="580" spans="1:34" x14ac:dyDescent="0.3">
      <c r="A580">
        <v>12</v>
      </c>
      <c r="B580">
        <v>30</v>
      </c>
      <c r="C580">
        <f>IF(OR($L580=TRUE,$A580=0,MOD($A580,ChapterTable!$S$20)&lt;&gt;0),
MAX(0,INT(($B580+ChapterTable!$Q$26+VLOOKUP(SUBSTITUTE(C$1,"성장단계","")&amp;"단계오프셋",ChapterTable!$S:$T,2,0))/ChapterTable!$Q$23)),
MAX(0,INT(($B580+ChapterTable!$S$26+VLOOKUP(SUBSTITUTE(C$1,"성장단계","")&amp;"보스단계오프셋",ChapterTable!$S:$T,2,0))/ChapterTable!$S$23)))</f>
        <v>3</v>
      </c>
      <c r="D580">
        <f>IF(OR($L580=TRUE,$A580=0,MOD($A580,ChapterTable!$S$20)&lt;&gt;0),
MAX(0,INT(($B580+ChapterTable!$Q$26+VLOOKUP(SUBSTITUTE(D$1,"성장단계","")&amp;"단계오프셋",ChapterTable!$S:$T,2,0))/ChapterTable!$Q$23)),
MAX(0,INT(($B580+ChapterTable!$S$26+VLOOKUP(SUBSTITUTE(D$1,"성장단계","")&amp;"보스단계오프셋",ChapterTable!$S:$T,2,0))/ChapterTable!$S$23)))</f>
        <v>2</v>
      </c>
      <c r="E580" s="1">
        <f ca="1">IF(AND($A580=0,$B580=1),
    VLOOKUP(1,ChapterTable!$1:$1048576,MATCH("최종"&amp;SUBSTITUTE(SUBSTITUTE(E$1,"standard",""),"|Float",""),ChapterTable!$1:$1,0),0)*ChapterTable!$Q$17,
  IF(AND($A580=0,$B580=0),
    E581,
  IF($B580=0,
    VLOOKUP($A580,ChapterTable!$1:$1048576,MATCH("최종"&amp;SUBSTITUTE(SUBSTITUTE(E$1,"standard",""),"|Float",""),ChapterTable!$1:$1,0),0),
  IF($B580=1,
    IF($L580=FALSE,
      VLOOKUP($A580,ChapterTable!$1:$1048576,MATCH("최종"&amp;SUBSTITUTE(SUBSTITUTE(E$1,"standard",""),"|Float",""),ChapterTable!$1:$1,0),0),
      VLOOKUP($A580-ChapterTable!$Q$11,ChapterTable!$1:$1048576,MATCH("최종"&amp;SUBSTITUTE(SUBSTITUTE(E$1,"standard",""),"|Float",""),ChapterTable!$1:$1,0),0)*ChapterTable!$Q$14
    ),
  OFFSET(E580,-$B580+IF($L580,1,0),0)*
    (VLOOKUP(SUBSTITUTE(SUBSTITUTE(E$1,"standard",""),"|Float","")&amp;"인게임누적곱배수",ChapterTable!$S:$T,2,0)^C580
    +VLOOKUP(SUBSTITUTE(SUBSTITUTE(E$1,"standard",""),"|Float","")&amp;"인게임누적합배수",ChapterTable!$S:$T,2,0)*C580)
  )
  )
  )
)</f>
        <v>31917.599121093746</v>
      </c>
      <c r="F580" s="1">
        <f ca="1">IF(AND($A580=0,$B580=1),
    VLOOKUP(1,ChapterTable!$1:$1048576,MATCH("최종"&amp;SUBSTITUTE(SUBSTITUTE(F$1,"standard",""),"|Float",""),ChapterTable!$1:$1,0),0)*ChapterTable!$Q$17,
  IF(AND($A580=0,$B580=0),
    F581,
  IF($B580=0,
    VLOOKUP($A580,ChapterTable!$1:$1048576,MATCH("최종"&amp;SUBSTITUTE(SUBSTITUTE(F$1,"standard",""),"|Float",""),ChapterTable!$1:$1,0),0),
  IF($B580=1,
    IF($L580=FALSE,
      VLOOKUP($A580,ChapterTable!$1:$1048576,MATCH("최종"&amp;SUBSTITUTE(SUBSTITUTE(F$1,"standard",""),"|Float",""),ChapterTable!$1:$1,0),0),
      VLOOKUP($A580-ChapterTable!$Q$11,ChapterTable!$1:$1048576,MATCH("최종"&amp;SUBSTITUTE(SUBSTITUTE(F$1,"standard",""),"|Float",""),ChapterTable!$1:$1,0),0)*ChapterTable!$Q$14
    ),
  OFFSET(F580,-$B580+IF($L580,1,0),0)*
    (VLOOKUP(SUBSTITUTE(SUBSTITUTE(F$1,"standard",""),"|Float","")&amp;"인게임누적곱배수",ChapterTable!$S:$T,2,0)^D580
    +VLOOKUP(SUBSTITUTE(SUBSTITUTE(F$1,"standard",""),"|Float","")&amp;"인게임누적합배수",ChapterTable!$S:$T,2,0)*D580)
  )
  )
  )
)</f>
        <v>12109.658203125</v>
      </c>
      <c r="G580" t="s">
        <v>76</v>
      </c>
      <c r="J580" t="str">
        <f>IF(ISBLANK(I580),"",
IFERROR(VLOOKUP(I580,[1]StringTable!$1:$1048576,MATCH([1]StringTable!$B$1,[1]StringTable!$1:$1,0),0),
IFERROR(VLOOKUP(I580,[1]InApkStringTable!$1:$1048576,MATCH([1]InApkStringTable!$B$1,[1]InApkStringTable!$1:$1,0),0),
"스트링없음")))</f>
        <v/>
      </c>
      <c r="L580" t="b">
        <v>0</v>
      </c>
      <c r="M580" t="s">
        <v>24</v>
      </c>
      <c r="N580" t="str">
        <f>IF(ISBLANK(M580),"",IF(ISERROR(VLOOKUP(M580,MapTable!$A:$A,1,0)),"맵없음",""))</f>
        <v/>
      </c>
      <c r="O580">
        <f t="shared" si="37"/>
        <v>21</v>
      </c>
      <c r="Q580">
        <f t="shared" si="38"/>
        <v>21</v>
      </c>
      <c r="R580" t="b">
        <f t="shared" ca="1" si="39"/>
        <v>0</v>
      </c>
      <c r="T580" t="b">
        <f t="shared" ca="1" si="40"/>
        <v>0</v>
      </c>
      <c r="V580" t="str">
        <f>IF(ISBLANK(U580),"",IF(ISERROR(VLOOKUP(U580,MapTable!$A:$A,1,0)),"맵없음",""))</f>
        <v/>
      </c>
      <c r="X580" t="str">
        <f>IF(ISBLANK(W580),"",
IF(ISERROR(FIND(",",W580)),
  IF(ISERROR(VLOOKUP(W580,MapTable!$A:$A,1,0)),"맵없음",
  ""),
IF(ISERROR(FIND(",",W580,FIND(",",W580)+1)),
  IF(OR(ISERROR(VLOOKUP(LEFT(W580,FIND(",",W580)-1),MapTable!$A:$A,1,0)),ISERROR(VLOOKUP(TRIM(MID(W580,FIND(",",W580)+1,999)),MapTable!$A:$A,1,0))),"맵없음",
  ""),
IF(ISERROR(FIND(",",W580,FIND(",",W580,FIND(",",W580)+1)+1)),
  IF(OR(ISERROR(VLOOKUP(LEFT(W580,FIND(",",W580)-1),MapTable!$A:$A,1,0)),ISERROR(VLOOKUP(TRIM(MID(W580,FIND(",",W580)+1,FIND(",",W580,FIND(",",W580)+1)-FIND(",",W580)-1)),MapTable!$A:$A,1,0)),ISERROR(VLOOKUP(TRIM(MID(W580,FIND(",",W580,FIND(",",W580)+1)+1,999)),MapTable!$A:$A,1,0))),"맵없음",
  ""),
IF(ISERROR(FIND(",",W580,FIND(",",W580,FIND(",",W580,FIND(",",W580)+1)+1)+1)),
  IF(OR(ISERROR(VLOOKUP(LEFT(W580,FIND(",",W580)-1),MapTable!$A:$A,1,0)),ISERROR(VLOOKUP(TRIM(MID(W580,FIND(",",W580)+1,FIND(",",W580,FIND(",",W580)+1)-FIND(",",W580)-1)),MapTable!$A:$A,1,0)),ISERROR(VLOOKUP(TRIM(MID(W580,FIND(",",W580,FIND(",",W580)+1)+1,FIND(",",W580,FIND(",",W580,FIND(",",W580)+1)+1)-FIND(",",W580,FIND(",",W580)+1)-1)),MapTable!$A:$A,1,0)),ISERROR(VLOOKUP(TRIM(MID(W580,FIND(",",W580,FIND(",",W580,FIND(",",W580)+1)+1)+1,999)),MapTable!$A:$A,1,0))),"맵없음",
  ""),
)))))</f>
        <v/>
      </c>
      <c r="AC580" t="str">
        <f>IF(ISBLANK(AB580),"",IF(ISERROR(VLOOKUP(AB580,[3]DropTable!$A:$A,1,0)),"드랍없음",""))</f>
        <v/>
      </c>
      <c r="AE580" t="str">
        <f>IF(ISBLANK(AD580),"",IF(ISERROR(VLOOKUP(AD580,[3]DropTable!$A:$A,1,0)),"드랍없음",""))</f>
        <v/>
      </c>
      <c r="AG580">
        <v>9.8000000000000007</v>
      </c>
      <c r="AH580">
        <v>1</v>
      </c>
    </row>
    <row r="581" spans="1:34" x14ac:dyDescent="0.3">
      <c r="A581">
        <v>12</v>
      </c>
      <c r="B581">
        <v>31</v>
      </c>
      <c r="C581">
        <f>IF(OR($L581=TRUE,$A581=0,MOD($A581,ChapterTable!$S$20)&lt;&gt;0),
MAX(0,INT(($B581+ChapterTable!$Q$26+VLOOKUP(SUBSTITUTE(C$1,"성장단계","")&amp;"단계오프셋",ChapterTable!$S:$T,2,0))/ChapterTable!$Q$23)),
MAX(0,INT(($B581+ChapterTable!$S$26+VLOOKUP(SUBSTITUTE(C$1,"성장단계","")&amp;"보스단계오프셋",ChapterTable!$S:$T,2,0))/ChapterTable!$S$23)))</f>
        <v>3</v>
      </c>
      <c r="D581">
        <f>IF(OR($L581=TRUE,$A581=0,MOD($A581,ChapterTable!$S$20)&lt;&gt;0),
MAX(0,INT(($B581+ChapterTable!$Q$26+VLOOKUP(SUBSTITUTE(D$1,"성장단계","")&amp;"단계오프셋",ChapterTable!$S:$T,2,0))/ChapterTable!$Q$23)),
MAX(0,INT(($B581+ChapterTable!$S$26+VLOOKUP(SUBSTITUTE(D$1,"성장단계","")&amp;"보스단계오프셋",ChapterTable!$S:$T,2,0))/ChapterTable!$S$23)))</f>
        <v>3</v>
      </c>
      <c r="E581" s="1">
        <f ca="1">IF(AND($A581=0,$B581=1),
    VLOOKUP(1,ChapterTable!$1:$1048576,MATCH("최종"&amp;SUBSTITUTE(SUBSTITUTE(E$1,"standard",""),"|Float",""),ChapterTable!$1:$1,0),0)*ChapterTable!$Q$17,
  IF(AND($A581=0,$B581=0),
    E582,
  IF($B581=0,
    VLOOKUP($A581,ChapterTable!$1:$1048576,MATCH("최종"&amp;SUBSTITUTE(SUBSTITUTE(E$1,"standard",""),"|Float",""),ChapterTable!$1:$1,0),0),
  IF($B581=1,
    IF($L581=FALSE,
      VLOOKUP($A581,ChapterTable!$1:$1048576,MATCH("최종"&amp;SUBSTITUTE(SUBSTITUTE(E$1,"standard",""),"|Float",""),ChapterTable!$1:$1,0),0),
      VLOOKUP($A581-ChapterTable!$Q$11,ChapterTable!$1:$1048576,MATCH("최종"&amp;SUBSTITUTE(SUBSTITUTE(E$1,"standard",""),"|Float",""),ChapterTable!$1:$1,0),0)*ChapterTable!$Q$14
    ),
  OFFSET(E581,-$B581+IF($L581,1,0),0)*
    (VLOOKUP(SUBSTITUTE(SUBSTITUTE(E$1,"standard",""),"|Float","")&amp;"인게임누적곱배수",ChapterTable!$S:$T,2,0)^C581
    +VLOOKUP(SUBSTITUTE(SUBSTITUTE(E$1,"standard",""),"|Float","")&amp;"인게임누적합배수",ChapterTable!$S:$T,2,0)*C581)
  )
  )
  )
)</f>
        <v>31917.599121093746</v>
      </c>
      <c r="F581" s="1">
        <f ca="1">IF(AND($A581=0,$B581=1),
    VLOOKUP(1,ChapterTable!$1:$1048576,MATCH("최종"&amp;SUBSTITUTE(SUBSTITUTE(F$1,"standard",""),"|Float",""),ChapterTable!$1:$1,0),0)*ChapterTable!$Q$17,
  IF(AND($A581=0,$B581=0),
    F582,
  IF($B581=0,
    VLOOKUP($A581,ChapterTable!$1:$1048576,MATCH("최종"&amp;SUBSTITUTE(SUBSTITUTE(F$1,"standard",""),"|Float",""),ChapterTable!$1:$1,0),0),
  IF($B581=1,
    IF($L581=FALSE,
      VLOOKUP($A581,ChapterTable!$1:$1048576,MATCH("최종"&amp;SUBSTITUTE(SUBSTITUTE(F$1,"standard",""),"|Float",""),ChapterTable!$1:$1,0),0),
      VLOOKUP($A581-ChapterTable!$Q$11,ChapterTable!$1:$1048576,MATCH("최종"&amp;SUBSTITUTE(SUBSTITUTE(F$1,"standard",""),"|Float",""),ChapterTable!$1:$1,0),0)*ChapterTable!$Q$14
    ),
  OFFSET(F581,-$B581+IF($L581,1,0),0)*
    (VLOOKUP(SUBSTITUTE(SUBSTITUTE(F$1,"standard",""),"|Float","")&amp;"인게임누적곱배수",ChapterTable!$S:$T,2,0)^D581
    +VLOOKUP(SUBSTITUTE(SUBSTITUTE(F$1,"standard",""),"|Float","")&amp;"인게임누적합배수",ChapterTable!$S:$T,2,0)*D581)
  )
  )
  )
)</f>
        <v>13839.609375</v>
      </c>
      <c r="G581" t="s">
        <v>76</v>
      </c>
      <c r="J581" t="str">
        <f>IF(ISBLANK(I581),"",
IFERROR(VLOOKUP(I581,[1]StringTable!$1:$1048576,MATCH([1]StringTable!$B$1,[1]StringTable!$1:$1,0),0),
IFERROR(VLOOKUP(I581,[1]InApkStringTable!$1:$1048576,MATCH([1]InApkStringTable!$B$1,[1]InApkStringTable!$1:$1,0),0),
"스트링없음")))</f>
        <v/>
      </c>
      <c r="L581" t="b">
        <v>0</v>
      </c>
      <c r="M581" t="s">
        <v>24</v>
      </c>
      <c r="N581" t="str">
        <f>IF(ISBLANK(M581),"",IF(ISERROR(VLOOKUP(M581,MapTable!$A:$A,1,0)),"맵없음",""))</f>
        <v/>
      </c>
      <c r="O581">
        <f t="shared" si="37"/>
        <v>4</v>
      </c>
      <c r="Q581">
        <f t="shared" si="38"/>
        <v>4</v>
      </c>
      <c r="R581" t="b">
        <f t="shared" ca="1" si="39"/>
        <v>0</v>
      </c>
      <c r="T581" t="b">
        <f t="shared" ca="1" si="40"/>
        <v>0</v>
      </c>
      <c r="V581" t="str">
        <f>IF(ISBLANK(U581),"",IF(ISERROR(VLOOKUP(U581,MapTable!$A:$A,1,0)),"맵없음",""))</f>
        <v/>
      </c>
      <c r="X581" t="str">
        <f>IF(ISBLANK(W581),"",
IF(ISERROR(FIND(",",W581)),
  IF(ISERROR(VLOOKUP(W581,MapTable!$A:$A,1,0)),"맵없음",
  ""),
IF(ISERROR(FIND(",",W581,FIND(",",W581)+1)),
  IF(OR(ISERROR(VLOOKUP(LEFT(W581,FIND(",",W581)-1),MapTable!$A:$A,1,0)),ISERROR(VLOOKUP(TRIM(MID(W581,FIND(",",W581)+1,999)),MapTable!$A:$A,1,0))),"맵없음",
  ""),
IF(ISERROR(FIND(",",W581,FIND(",",W581,FIND(",",W581)+1)+1)),
  IF(OR(ISERROR(VLOOKUP(LEFT(W581,FIND(",",W581)-1),MapTable!$A:$A,1,0)),ISERROR(VLOOKUP(TRIM(MID(W581,FIND(",",W581)+1,FIND(",",W581,FIND(",",W581)+1)-FIND(",",W581)-1)),MapTable!$A:$A,1,0)),ISERROR(VLOOKUP(TRIM(MID(W581,FIND(",",W581,FIND(",",W581)+1)+1,999)),MapTable!$A:$A,1,0))),"맵없음",
  ""),
IF(ISERROR(FIND(",",W581,FIND(",",W581,FIND(",",W581,FIND(",",W581)+1)+1)+1)),
  IF(OR(ISERROR(VLOOKUP(LEFT(W581,FIND(",",W581)-1),MapTable!$A:$A,1,0)),ISERROR(VLOOKUP(TRIM(MID(W581,FIND(",",W581)+1,FIND(",",W581,FIND(",",W581)+1)-FIND(",",W581)-1)),MapTable!$A:$A,1,0)),ISERROR(VLOOKUP(TRIM(MID(W581,FIND(",",W581,FIND(",",W581)+1)+1,FIND(",",W581,FIND(",",W581,FIND(",",W581)+1)+1)-FIND(",",W581,FIND(",",W581)+1)-1)),MapTable!$A:$A,1,0)),ISERROR(VLOOKUP(TRIM(MID(W581,FIND(",",W581,FIND(",",W581,FIND(",",W581)+1)+1)+1,999)),MapTable!$A:$A,1,0))),"맵없음",
  ""),
)))))</f>
        <v/>
      </c>
      <c r="AC581" t="str">
        <f>IF(ISBLANK(AB581),"",IF(ISERROR(VLOOKUP(AB581,[3]DropTable!$A:$A,1,0)),"드랍없음",""))</f>
        <v/>
      </c>
      <c r="AE581" t="str">
        <f>IF(ISBLANK(AD581),"",IF(ISERROR(VLOOKUP(AD581,[3]DropTable!$A:$A,1,0)),"드랍없음",""))</f>
        <v/>
      </c>
      <c r="AG581">
        <v>9.8000000000000007</v>
      </c>
      <c r="AH581">
        <v>1</v>
      </c>
    </row>
    <row r="582" spans="1:34" x14ac:dyDescent="0.3">
      <c r="A582">
        <v>12</v>
      </c>
      <c r="B582">
        <v>32</v>
      </c>
      <c r="C582">
        <f>IF(OR($L582=TRUE,$A582=0,MOD($A582,ChapterTable!$S$20)&lt;&gt;0),
MAX(0,INT(($B582+ChapterTable!$Q$26+VLOOKUP(SUBSTITUTE(C$1,"성장단계","")&amp;"단계오프셋",ChapterTable!$S:$T,2,0))/ChapterTable!$Q$23)),
MAX(0,INT(($B582+ChapterTable!$S$26+VLOOKUP(SUBSTITUTE(C$1,"성장단계","")&amp;"보스단계오프셋",ChapterTable!$S:$T,2,0))/ChapterTable!$S$23)))</f>
        <v>3</v>
      </c>
      <c r="D582">
        <f>IF(OR($L582=TRUE,$A582=0,MOD($A582,ChapterTable!$S$20)&lt;&gt;0),
MAX(0,INT(($B582+ChapterTable!$Q$26+VLOOKUP(SUBSTITUTE(D$1,"성장단계","")&amp;"단계오프셋",ChapterTable!$S:$T,2,0))/ChapterTable!$Q$23)),
MAX(0,INT(($B582+ChapterTable!$S$26+VLOOKUP(SUBSTITUTE(D$1,"성장단계","")&amp;"보스단계오프셋",ChapterTable!$S:$T,2,0))/ChapterTable!$S$23)))</f>
        <v>3</v>
      </c>
      <c r="E582" s="1">
        <f ca="1">IF(AND($A582=0,$B582=1),
    VLOOKUP(1,ChapterTable!$1:$1048576,MATCH("최종"&amp;SUBSTITUTE(SUBSTITUTE(E$1,"standard",""),"|Float",""),ChapterTable!$1:$1,0),0)*ChapterTable!$Q$17,
  IF(AND($A582=0,$B582=0),
    E583,
  IF($B582=0,
    VLOOKUP($A582,ChapterTable!$1:$1048576,MATCH("최종"&amp;SUBSTITUTE(SUBSTITUTE(E$1,"standard",""),"|Float",""),ChapterTable!$1:$1,0),0),
  IF($B582=1,
    IF($L582=FALSE,
      VLOOKUP($A582,ChapterTable!$1:$1048576,MATCH("최종"&amp;SUBSTITUTE(SUBSTITUTE(E$1,"standard",""),"|Float",""),ChapterTable!$1:$1,0),0),
      VLOOKUP($A582-ChapterTable!$Q$11,ChapterTable!$1:$1048576,MATCH("최종"&amp;SUBSTITUTE(SUBSTITUTE(E$1,"standard",""),"|Float",""),ChapterTable!$1:$1,0),0)*ChapterTable!$Q$14
    ),
  OFFSET(E582,-$B582+IF($L582,1,0),0)*
    (VLOOKUP(SUBSTITUTE(SUBSTITUTE(E$1,"standard",""),"|Float","")&amp;"인게임누적곱배수",ChapterTable!$S:$T,2,0)^C582
    +VLOOKUP(SUBSTITUTE(SUBSTITUTE(E$1,"standard",""),"|Float","")&amp;"인게임누적합배수",ChapterTable!$S:$T,2,0)*C582)
  )
  )
  )
)</f>
        <v>31917.599121093746</v>
      </c>
      <c r="F582" s="1">
        <f ca="1">IF(AND($A582=0,$B582=1),
    VLOOKUP(1,ChapterTable!$1:$1048576,MATCH("최종"&amp;SUBSTITUTE(SUBSTITUTE(F$1,"standard",""),"|Float",""),ChapterTable!$1:$1,0),0)*ChapterTable!$Q$17,
  IF(AND($A582=0,$B582=0),
    F583,
  IF($B582=0,
    VLOOKUP($A582,ChapterTable!$1:$1048576,MATCH("최종"&amp;SUBSTITUTE(SUBSTITUTE(F$1,"standard",""),"|Float",""),ChapterTable!$1:$1,0),0),
  IF($B582=1,
    IF($L582=FALSE,
      VLOOKUP($A582,ChapterTable!$1:$1048576,MATCH("최종"&amp;SUBSTITUTE(SUBSTITUTE(F$1,"standard",""),"|Float",""),ChapterTable!$1:$1,0),0),
      VLOOKUP($A582-ChapterTable!$Q$11,ChapterTable!$1:$1048576,MATCH("최종"&amp;SUBSTITUTE(SUBSTITUTE(F$1,"standard",""),"|Float",""),ChapterTable!$1:$1,0),0)*ChapterTable!$Q$14
    ),
  OFFSET(F582,-$B582+IF($L582,1,0),0)*
    (VLOOKUP(SUBSTITUTE(SUBSTITUTE(F$1,"standard",""),"|Float","")&amp;"인게임누적곱배수",ChapterTable!$S:$T,2,0)^D582
    +VLOOKUP(SUBSTITUTE(SUBSTITUTE(F$1,"standard",""),"|Float","")&amp;"인게임누적합배수",ChapterTable!$S:$T,2,0)*D582)
  )
  )
  )
)</f>
        <v>13839.609375</v>
      </c>
      <c r="G582" t="s">
        <v>76</v>
      </c>
      <c r="J582" t="str">
        <f>IF(ISBLANK(I582),"",
IFERROR(VLOOKUP(I582,[1]StringTable!$1:$1048576,MATCH([1]StringTable!$B$1,[1]StringTable!$1:$1,0),0),
IFERROR(VLOOKUP(I582,[1]InApkStringTable!$1:$1048576,MATCH([1]InApkStringTable!$B$1,[1]InApkStringTable!$1:$1,0),0),
"스트링없음")))</f>
        <v/>
      </c>
      <c r="L582" t="b">
        <v>0</v>
      </c>
      <c r="M582" t="s">
        <v>24</v>
      </c>
      <c r="N582" t="str">
        <f>IF(ISBLANK(M582),"",IF(ISERROR(VLOOKUP(M582,MapTable!$A:$A,1,0)),"맵없음",""))</f>
        <v/>
      </c>
      <c r="O582">
        <f t="shared" si="37"/>
        <v>4</v>
      </c>
      <c r="Q582">
        <f t="shared" si="38"/>
        <v>4</v>
      </c>
      <c r="R582" t="b">
        <f t="shared" ca="1" si="39"/>
        <v>0</v>
      </c>
      <c r="T582" t="b">
        <f t="shared" ca="1" si="40"/>
        <v>0</v>
      </c>
      <c r="V582" t="str">
        <f>IF(ISBLANK(U582),"",IF(ISERROR(VLOOKUP(U582,MapTable!$A:$A,1,0)),"맵없음",""))</f>
        <v/>
      </c>
      <c r="X582" t="str">
        <f>IF(ISBLANK(W582),"",
IF(ISERROR(FIND(",",W582)),
  IF(ISERROR(VLOOKUP(W582,MapTable!$A:$A,1,0)),"맵없음",
  ""),
IF(ISERROR(FIND(",",W582,FIND(",",W582)+1)),
  IF(OR(ISERROR(VLOOKUP(LEFT(W582,FIND(",",W582)-1),MapTable!$A:$A,1,0)),ISERROR(VLOOKUP(TRIM(MID(W582,FIND(",",W582)+1,999)),MapTable!$A:$A,1,0))),"맵없음",
  ""),
IF(ISERROR(FIND(",",W582,FIND(",",W582,FIND(",",W582)+1)+1)),
  IF(OR(ISERROR(VLOOKUP(LEFT(W582,FIND(",",W582)-1),MapTable!$A:$A,1,0)),ISERROR(VLOOKUP(TRIM(MID(W582,FIND(",",W582)+1,FIND(",",W582,FIND(",",W582)+1)-FIND(",",W582)-1)),MapTable!$A:$A,1,0)),ISERROR(VLOOKUP(TRIM(MID(W582,FIND(",",W582,FIND(",",W582)+1)+1,999)),MapTable!$A:$A,1,0))),"맵없음",
  ""),
IF(ISERROR(FIND(",",W582,FIND(",",W582,FIND(",",W582,FIND(",",W582)+1)+1)+1)),
  IF(OR(ISERROR(VLOOKUP(LEFT(W582,FIND(",",W582)-1),MapTable!$A:$A,1,0)),ISERROR(VLOOKUP(TRIM(MID(W582,FIND(",",W582)+1,FIND(",",W582,FIND(",",W582)+1)-FIND(",",W582)-1)),MapTable!$A:$A,1,0)),ISERROR(VLOOKUP(TRIM(MID(W582,FIND(",",W582,FIND(",",W582)+1)+1,FIND(",",W582,FIND(",",W582,FIND(",",W582)+1)+1)-FIND(",",W582,FIND(",",W582)+1)-1)),MapTable!$A:$A,1,0)),ISERROR(VLOOKUP(TRIM(MID(W582,FIND(",",W582,FIND(",",W582,FIND(",",W582)+1)+1)+1,999)),MapTable!$A:$A,1,0))),"맵없음",
  ""),
)))))</f>
        <v/>
      </c>
      <c r="AC582" t="str">
        <f>IF(ISBLANK(AB582),"",IF(ISERROR(VLOOKUP(AB582,[3]DropTable!$A:$A,1,0)),"드랍없음",""))</f>
        <v/>
      </c>
      <c r="AE582" t="str">
        <f>IF(ISBLANK(AD582),"",IF(ISERROR(VLOOKUP(AD582,[3]DropTable!$A:$A,1,0)),"드랍없음",""))</f>
        <v/>
      </c>
      <c r="AG582">
        <v>9.8000000000000007</v>
      </c>
      <c r="AH582">
        <v>1</v>
      </c>
    </row>
    <row r="583" spans="1:34" x14ac:dyDescent="0.3">
      <c r="A583">
        <v>12</v>
      </c>
      <c r="B583">
        <v>33</v>
      </c>
      <c r="C583">
        <f>IF(OR($L583=TRUE,$A583=0,MOD($A583,ChapterTable!$S$20)&lt;&gt;0),
MAX(0,INT(($B583+ChapterTable!$Q$26+VLOOKUP(SUBSTITUTE(C$1,"성장단계","")&amp;"단계오프셋",ChapterTable!$S:$T,2,0))/ChapterTable!$Q$23)),
MAX(0,INT(($B583+ChapterTable!$S$26+VLOOKUP(SUBSTITUTE(C$1,"성장단계","")&amp;"보스단계오프셋",ChapterTable!$S:$T,2,0))/ChapterTable!$S$23)))</f>
        <v>3</v>
      </c>
      <c r="D583">
        <f>IF(OR($L583=TRUE,$A583=0,MOD($A583,ChapterTable!$S$20)&lt;&gt;0),
MAX(0,INT(($B583+ChapterTable!$Q$26+VLOOKUP(SUBSTITUTE(D$1,"성장단계","")&amp;"단계오프셋",ChapterTable!$S:$T,2,0))/ChapterTable!$Q$23)),
MAX(0,INT(($B583+ChapterTable!$S$26+VLOOKUP(SUBSTITUTE(D$1,"성장단계","")&amp;"보스단계오프셋",ChapterTable!$S:$T,2,0))/ChapterTable!$S$23)))</f>
        <v>3</v>
      </c>
      <c r="E583" s="1">
        <f ca="1">IF(AND($A583=0,$B583=1),
    VLOOKUP(1,ChapterTable!$1:$1048576,MATCH("최종"&amp;SUBSTITUTE(SUBSTITUTE(E$1,"standard",""),"|Float",""),ChapterTable!$1:$1,0),0)*ChapterTable!$Q$17,
  IF(AND($A583=0,$B583=0),
    E584,
  IF($B583=0,
    VLOOKUP($A583,ChapterTable!$1:$1048576,MATCH("최종"&amp;SUBSTITUTE(SUBSTITUTE(E$1,"standard",""),"|Float",""),ChapterTable!$1:$1,0),0),
  IF($B583=1,
    IF($L583=FALSE,
      VLOOKUP($A583,ChapterTable!$1:$1048576,MATCH("최종"&amp;SUBSTITUTE(SUBSTITUTE(E$1,"standard",""),"|Float",""),ChapterTable!$1:$1,0),0),
      VLOOKUP($A583-ChapterTable!$Q$11,ChapterTable!$1:$1048576,MATCH("최종"&amp;SUBSTITUTE(SUBSTITUTE(E$1,"standard",""),"|Float",""),ChapterTable!$1:$1,0),0)*ChapterTable!$Q$14
    ),
  OFFSET(E583,-$B583+IF($L583,1,0),0)*
    (VLOOKUP(SUBSTITUTE(SUBSTITUTE(E$1,"standard",""),"|Float","")&amp;"인게임누적곱배수",ChapterTable!$S:$T,2,0)^C583
    +VLOOKUP(SUBSTITUTE(SUBSTITUTE(E$1,"standard",""),"|Float","")&amp;"인게임누적합배수",ChapterTable!$S:$T,2,0)*C583)
  )
  )
  )
)</f>
        <v>31917.599121093746</v>
      </c>
      <c r="F583" s="1">
        <f ca="1">IF(AND($A583=0,$B583=1),
    VLOOKUP(1,ChapterTable!$1:$1048576,MATCH("최종"&amp;SUBSTITUTE(SUBSTITUTE(F$1,"standard",""),"|Float",""),ChapterTable!$1:$1,0),0)*ChapterTable!$Q$17,
  IF(AND($A583=0,$B583=0),
    F584,
  IF($B583=0,
    VLOOKUP($A583,ChapterTable!$1:$1048576,MATCH("최종"&amp;SUBSTITUTE(SUBSTITUTE(F$1,"standard",""),"|Float",""),ChapterTable!$1:$1,0),0),
  IF($B583=1,
    IF($L583=FALSE,
      VLOOKUP($A583,ChapterTable!$1:$1048576,MATCH("최종"&amp;SUBSTITUTE(SUBSTITUTE(F$1,"standard",""),"|Float",""),ChapterTable!$1:$1,0),0),
      VLOOKUP($A583-ChapterTable!$Q$11,ChapterTable!$1:$1048576,MATCH("최종"&amp;SUBSTITUTE(SUBSTITUTE(F$1,"standard",""),"|Float",""),ChapterTable!$1:$1,0),0)*ChapterTable!$Q$14
    ),
  OFFSET(F583,-$B583+IF($L583,1,0),0)*
    (VLOOKUP(SUBSTITUTE(SUBSTITUTE(F$1,"standard",""),"|Float","")&amp;"인게임누적곱배수",ChapterTable!$S:$T,2,0)^D583
    +VLOOKUP(SUBSTITUTE(SUBSTITUTE(F$1,"standard",""),"|Float","")&amp;"인게임누적합배수",ChapterTable!$S:$T,2,0)*D583)
  )
  )
  )
)</f>
        <v>13839.609375</v>
      </c>
      <c r="G583" t="s">
        <v>76</v>
      </c>
      <c r="J583" t="str">
        <f>IF(ISBLANK(I583),"",
IFERROR(VLOOKUP(I583,[1]StringTable!$1:$1048576,MATCH([1]StringTable!$B$1,[1]StringTable!$1:$1,0),0),
IFERROR(VLOOKUP(I583,[1]InApkStringTable!$1:$1048576,MATCH([1]InApkStringTable!$B$1,[1]InApkStringTable!$1:$1,0),0),
"스트링없음")))</f>
        <v/>
      </c>
      <c r="L583" t="b">
        <v>0</v>
      </c>
      <c r="M583" t="s">
        <v>24</v>
      </c>
      <c r="N583" t="str">
        <f>IF(ISBLANK(M583),"",IF(ISERROR(VLOOKUP(M583,MapTable!$A:$A,1,0)),"맵없음",""))</f>
        <v/>
      </c>
      <c r="O583">
        <f t="shared" si="37"/>
        <v>4</v>
      </c>
      <c r="Q583">
        <f t="shared" si="38"/>
        <v>4</v>
      </c>
      <c r="R583" t="b">
        <f t="shared" ca="1" si="39"/>
        <v>0</v>
      </c>
      <c r="T583" t="b">
        <f t="shared" ca="1" si="40"/>
        <v>0</v>
      </c>
      <c r="V583" t="str">
        <f>IF(ISBLANK(U583),"",IF(ISERROR(VLOOKUP(U583,MapTable!$A:$A,1,0)),"맵없음",""))</f>
        <v/>
      </c>
      <c r="X583" t="str">
        <f>IF(ISBLANK(W583),"",
IF(ISERROR(FIND(",",W583)),
  IF(ISERROR(VLOOKUP(W583,MapTable!$A:$A,1,0)),"맵없음",
  ""),
IF(ISERROR(FIND(",",W583,FIND(",",W583)+1)),
  IF(OR(ISERROR(VLOOKUP(LEFT(W583,FIND(",",W583)-1),MapTable!$A:$A,1,0)),ISERROR(VLOOKUP(TRIM(MID(W583,FIND(",",W583)+1,999)),MapTable!$A:$A,1,0))),"맵없음",
  ""),
IF(ISERROR(FIND(",",W583,FIND(",",W583,FIND(",",W583)+1)+1)),
  IF(OR(ISERROR(VLOOKUP(LEFT(W583,FIND(",",W583)-1),MapTable!$A:$A,1,0)),ISERROR(VLOOKUP(TRIM(MID(W583,FIND(",",W583)+1,FIND(",",W583,FIND(",",W583)+1)-FIND(",",W583)-1)),MapTable!$A:$A,1,0)),ISERROR(VLOOKUP(TRIM(MID(W583,FIND(",",W583,FIND(",",W583)+1)+1,999)),MapTable!$A:$A,1,0))),"맵없음",
  ""),
IF(ISERROR(FIND(",",W583,FIND(",",W583,FIND(",",W583,FIND(",",W583)+1)+1)+1)),
  IF(OR(ISERROR(VLOOKUP(LEFT(W583,FIND(",",W583)-1),MapTable!$A:$A,1,0)),ISERROR(VLOOKUP(TRIM(MID(W583,FIND(",",W583)+1,FIND(",",W583,FIND(",",W583)+1)-FIND(",",W583)-1)),MapTable!$A:$A,1,0)),ISERROR(VLOOKUP(TRIM(MID(W583,FIND(",",W583,FIND(",",W583)+1)+1,FIND(",",W583,FIND(",",W583,FIND(",",W583)+1)+1)-FIND(",",W583,FIND(",",W583)+1)-1)),MapTable!$A:$A,1,0)),ISERROR(VLOOKUP(TRIM(MID(W583,FIND(",",W583,FIND(",",W583,FIND(",",W583)+1)+1)+1,999)),MapTable!$A:$A,1,0))),"맵없음",
  ""),
)))))</f>
        <v/>
      </c>
      <c r="AC583" t="str">
        <f>IF(ISBLANK(AB583),"",IF(ISERROR(VLOOKUP(AB583,[3]DropTable!$A:$A,1,0)),"드랍없음",""))</f>
        <v/>
      </c>
      <c r="AE583" t="str">
        <f>IF(ISBLANK(AD583),"",IF(ISERROR(VLOOKUP(AD583,[3]DropTable!$A:$A,1,0)),"드랍없음",""))</f>
        <v/>
      </c>
      <c r="AG583">
        <v>9.8000000000000007</v>
      </c>
      <c r="AH583">
        <v>1</v>
      </c>
    </row>
    <row r="584" spans="1:34" x14ac:dyDescent="0.3">
      <c r="A584">
        <v>12</v>
      </c>
      <c r="B584">
        <v>34</v>
      </c>
      <c r="C584">
        <f>IF(OR($L584=TRUE,$A584=0,MOD($A584,ChapterTable!$S$20)&lt;&gt;0),
MAX(0,INT(($B584+ChapterTable!$Q$26+VLOOKUP(SUBSTITUTE(C$1,"성장단계","")&amp;"단계오프셋",ChapterTable!$S:$T,2,0))/ChapterTable!$Q$23)),
MAX(0,INT(($B584+ChapterTable!$S$26+VLOOKUP(SUBSTITUTE(C$1,"성장단계","")&amp;"보스단계오프셋",ChapterTable!$S:$T,2,0))/ChapterTable!$S$23)))</f>
        <v>3</v>
      </c>
      <c r="D584">
        <f>IF(OR($L584=TRUE,$A584=0,MOD($A584,ChapterTable!$S$20)&lt;&gt;0),
MAX(0,INT(($B584+ChapterTable!$Q$26+VLOOKUP(SUBSTITUTE(D$1,"성장단계","")&amp;"단계오프셋",ChapterTable!$S:$T,2,0))/ChapterTable!$Q$23)),
MAX(0,INT(($B584+ChapterTable!$S$26+VLOOKUP(SUBSTITUTE(D$1,"성장단계","")&amp;"보스단계오프셋",ChapterTable!$S:$T,2,0))/ChapterTable!$S$23)))</f>
        <v>3</v>
      </c>
      <c r="E584" s="1">
        <f ca="1">IF(AND($A584=0,$B584=1),
    VLOOKUP(1,ChapterTable!$1:$1048576,MATCH("최종"&amp;SUBSTITUTE(SUBSTITUTE(E$1,"standard",""),"|Float",""),ChapterTable!$1:$1,0),0)*ChapterTable!$Q$17,
  IF(AND($A584=0,$B584=0),
    E585,
  IF($B584=0,
    VLOOKUP($A584,ChapterTable!$1:$1048576,MATCH("최종"&amp;SUBSTITUTE(SUBSTITUTE(E$1,"standard",""),"|Float",""),ChapterTable!$1:$1,0),0),
  IF($B584=1,
    IF($L584=FALSE,
      VLOOKUP($A584,ChapterTable!$1:$1048576,MATCH("최종"&amp;SUBSTITUTE(SUBSTITUTE(E$1,"standard",""),"|Float",""),ChapterTable!$1:$1,0),0),
      VLOOKUP($A584-ChapterTable!$Q$11,ChapterTable!$1:$1048576,MATCH("최종"&amp;SUBSTITUTE(SUBSTITUTE(E$1,"standard",""),"|Float",""),ChapterTable!$1:$1,0),0)*ChapterTable!$Q$14
    ),
  OFFSET(E584,-$B584+IF($L584,1,0),0)*
    (VLOOKUP(SUBSTITUTE(SUBSTITUTE(E$1,"standard",""),"|Float","")&amp;"인게임누적곱배수",ChapterTable!$S:$T,2,0)^C584
    +VLOOKUP(SUBSTITUTE(SUBSTITUTE(E$1,"standard",""),"|Float","")&amp;"인게임누적합배수",ChapterTable!$S:$T,2,0)*C584)
  )
  )
  )
)</f>
        <v>31917.599121093746</v>
      </c>
      <c r="F584" s="1">
        <f ca="1">IF(AND($A584=0,$B584=1),
    VLOOKUP(1,ChapterTable!$1:$1048576,MATCH("최종"&amp;SUBSTITUTE(SUBSTITUTE(F$1,"standard",""),"|Float",""),ChapterTable!$1:$1,0),0)*ChapterTable!$Q$17,
  IF(AND($A584=0,$B584=0),
    F585,
  IF($B584=0,
    VLOOKUP($A584,ChapterTable!$1:$1048576,MATCH("최종"&amp;SUBSTITUTE(SUBSTITUTE(F$1,"standard",""),"|Float",""),ChapterTable!$1:$1,0),0),
  IF($B584=1,
    IF($L584=FALSE,
      VLOOKUP($A584,ChapterTable!$1:$1048576,MATCH("최종"&amp;SUBSTITUTE(SUBSTITUTE(F$1,"standard",""),"|Float",""),ChapterTable!$1:$1,0),0),
      VLOOKUP($A584-ChapterTable!$Q$11,ChapterTable!$1:$1048576,MATCH("최종"&amp;SUBSTITUTE(SUBSTITUTE(F$1,"standard",""),"|Float",""),ChapterTable!$1:$1,0),0)*ChapterTable!$Q$14
    ),
  OFFSET(F584,-$B584+IF($L584,1,0),0)*
    (VLOOKUP(SUBSTITUTE(SUBSTITUTE(F$1,"standard",""),"|Float","")&amp;"인게임누적곱배수",ChapterTable!$S:$T,2,0)^D584
    +VLOOKUP(SUBSTITUTE(SUBSTITUTE(F$1,"standard",""),"|Float","")&amp;"인게임누적합배수",ChapterTable!$S:$T,2,0)*D584)
  )
  )
  )
)</f>
        <v>13839.609375</v>
      </c>
      <c r="G584" t="s">
        <v>76</v>
      </c>
      <c r="J584" t="str">
        <f>IF(ISBLANK(I584),"",
IFERROR(VLOOKUP(I584,[1]StringTable!$1:$1048576,MATCH([1]StringTable!$B$1,[1]StringTable!$1:$1,0),0),
IFERROR(VLOOKUP(I584,[1]InApkStringTable!$1:$1048576,MATCH([1]InApkStringTable!$B$1,[1]InApkStringTable!$1:$1,0),0),
"스트링없음")))</f>
        <v/>
      </c>
      <c r="L584" t="b">
        <v>0</v>
      </c>
      <c r="M584" t="s">
        <v>24</v>
      </c>
      <c r="N584" t="str">
        <f>IF(ISBLANK(M584),"",IF(ISERROR(VLOOKUP(M584,MapTable!$A:$A,1,0)),"맵없음",""))</f>
        <v/>
      </c>
      <c r="O584">
        <f t="shared" si="37"/>
        <v>4</v>
      </c>
      <c r="Q584">
        <f t="shared" si="38"/>
        <v>4</v>
      </c>
      <c r="R584" t="b">
        <f t="shared" ca="1" si="39"/>
        <v>0</v>
      </c>
      <c r="T584" t="b">
        <f t="shared" ca="1" si="40"/>
        <v>0</v>
      </c>
      <c r="V584" t="str">
        <f>IF(ISBLANK(U584),"",IF(ISERROR(VLOOKUP(U584,MapTable!$A:$A,1,0)),"맵없음",""))</f>
        <v/>
      </c>
      <c r="X584" t="str">
        <f>IF(ISBLANK(W584),"",
IF(ISERROR(FIND(",",W584)),
  IF(ISERROR(VLOOKUP(W584,MapTable!$A:$A,1,0)),"맵없음",
  ""),
IF(ISERROR(FIND(",",W584,FIND(",",W584)+1)),
  IF(OR(ISERROR(VLOOKUP(LEFT(W584,FIND(",",W584)-1),MapTable!$A:$A,1,0)),ISERROR(VLOOKUP(TRIM(MID(W584,FIND(",",W584)+1,999)),MapTable!$A:$A,1,0))),"맵없음",
  ""),
IF(ISERROR(FIND(",",W584,FIND(",",W584,FIND(",",W584)+1)+1)),
  IF(OR(ISERROR(VLOOKUP(LEFT(W584,FIND(",",W584)-1),MapTable!$A:$A,1,0)),ISERROR(VLOOKUP(TRIM(MID(W584,FIND(",",W584)+1,FIND(",",W584,FIND(",",W584)+1)-FIND(",",W584)-1)),MapTable!$A:$A,1,0)),ISERROR(VLOOKUP(TRIM(MID(W584,FIND(",",W584,FIND(",",W584)+1)+1,999)),MapTable!$A:$A,1,0))),"맵없음",
  ""),
IF(ISERROR(FIND(",",W584,FIND(",",W584,FIND(",",W584,FIND(",",W584)+1)+1)+1)),
  IF(OR(ISERROR(VLOOKUP(LEFT(W584,FIND(",",W584)-1),MapTable!$A:$A,1,0)),ISERROR(VLOOKUP(TRIM(MID(W584,FIND(",",W584)+1,FIND(",",W584,FIND(",",W584)+1)-FIND(",",W584)-1)),MapTable!$A:$A,1,0)),ISERROR(VLOOKUP(TRIM(MID(W584,FIND(",",W584,FIND(",",W584)+1)+1,FIND(",",W584,FIND(",",W584,FIND(",",W584)+1)+1)-FIND(",",W584,FIND(",",W584)+1)-1)),MapTable!$A:$A,1,0)),ISERROR(VLOOKUP(TRIM(MID(W584,FIND(",",W584,FIND(",",W584,FIND(",",W584)+1)+1)+1,999)),MapTable!$A:$A,1,0))),"맵없음",
  ""),
)))))</f>
        <v/>
      </c>
      <c r="AC584" t="str">
        <f>IF(ISBLANK(AB584),"",IF(ISERROR(VLOOKUP(AB584,[3]DropTable!$A:$A,1,0)),"드랍없음",""))</f>
        <v/>
      </c>
      <c r="AE584" t="str">
        <f>IF(ISBLANK(AD584),"",IF(ISERROR(VLOOKUP(AD584,[3]DropTable!$A:$A,1,0)),"드랍없음",""))</f>
        <v/>
      </c>
      <c r="AG584">
        <v>9.8000000000000007</v>
      </c>
      <c r="AH584">
        <v>1</v>
      </c>
    </row>
    <row r="585" spans="1:34" x14ac:dyDescent="0.3">
      <c r="A585">
        <v>12</v>
      </c>
      <c r="B585">
        <v>35</v>
      </c>
      <c r="C585">
        <f>IF(OR($L585=TRUE,$A585=0,MOD($A585,ChapterTable!$S$20)&lt;&gt;0),
MAX(0,INT(($B585+ChapterTable!$Q$26+VLOOKUP(SUBSTITUTE(C$1,"성장단계","")&amp;"단계오프셋",ChapterTable!$S:$T,2,0))/ChapterTable!$Q$23)),
MAX(0,INT(($B585+ChapterTable!$S$26+VLOOKUP(SUBSTITUTE(C$1,"성장단계","")&amp;"보스단계오프셋",ChapterTable!$S:$T,2,0))/ChapterTable!$S$23)))</f>
        <v>3</v>
      </c>
      <c r="D585">
        <f>IF(OR($L585=TRUE,$A585=0,MOD($A585,ChapterTable!$S$20)&lt;&gt;0),
MAX(0,INT(($B585+ChapterTable!$Q$26+VLOOKUP(SUBSTITUTE(D$1,"성장단계","")&amp;"단계오프셋",ChapterTable!$S:$T,2,0))/ChapterTable!$Q$23)),
MAX(0,INT(($B585+ChapterTable!$S$26+VLOOKUP(SUBSTITUTE(D$1,"성장단계","")&amp;"보스단계오프셋",ChapterTable!$S:$T,2,0))/ChapterTable!$S$23)))</f>
        <v>3</v>
      </c>
      <c r="E585" s="1">
        <f ca="1">IF(AND($A585=0,$B585=1),
    VLOOKUP(1,ChapterTable!$1:$1048576,MATCH("최종"&amp;SUBSTITUTE(SUBSTITUTE(E$1,"standard",""),"|Float",""),ChapterTable!$1:$1,0),0)*ChapterTable!$Q$17,
  IF(AND($A585=0,$B585=0),
    E586,
  IF($B585=0,
    VLOOKUP($A585,ChapterTable!$1:$1048576,MATCH("최종"&amp;SUBSTITUTE(SUBSTITUTE(E$1,"standard",""),"|Float",""),ChapterTable!$1:$1,0),0),
  IF($B585=1,
    IF($L585=FALSE,
      VLOOKUP($A585,ChapterTable!$1:$1048576,MATCH("최종"&amp;SUBSTITUTE(SUBSTITUTE(E$1,"standard",""),"|Float",""),ChapterTable!$1:$1,0),0),
      VLOOKUP($A585-ChapterTable!$Q$11,ChapterTable!$1:$1048576,MATCH("최종"&amp;SUBSTITUTE(SUBSTITUTE(E$1,"standard",""),"|Float",""),ChapterTable!$1:$1,0),0)*ChapterTable!$Q$14
    ),
  OFFSET(E585,-$B585+IF($L585,1,0),0)*
    (VLOOKUP(SUBSTITUTE(SUBSTITUTE(E$1,"standard",""),"|Float","")&amp;"인게임누적곱배수",ChapterTable!$S:$T,2,0)^C585
    +VLOOKUP(SUBSTITUTE(SUBSTITUTE(E$1,"standard",""),"|Float","")&amp;"인게임누적합배수",ChapterTable!$S:$T,2,0)*C585)
  )
  )
  )
)</f>
        <v>31917.599121093746</v>
      </c>
      <c r="F585" s="1">
        <f ca="1">IF(AND($A585=0,$B585=1),
    VLOOKUP(1,ChapterTable!$1:$1048576,MATCH("최종"&amp;SUBSTITUTE(SUBSTITUTE(F$1,"standard",""),"|Float",""),ChapterTable!$1:$1,0),0)*ChapterTable!$Q$17,
  IF(AND($A585=0,$B585=0),
    F586,
  IF($B585=0,
    VLOOKUP($A585,ChapterTable!$1:$1048576,MATCH("최종"&amp;SUBSTITUTE(SUBSTITUTE(F$1,"standard",""),"|Float",""),ChapterTable!$1:$1,0),0),
  IF($B585=1,
    IF($L585=FALSE,
      VLOOKUP($A585,ChapterTable!$1:$1048576,MATCH("최종"&amp;SUBSTITUTE(SUBSTITUTE(F$1,"standard",""),"|Float",""),ChapterTable!$1:$1,0),0),
      VLOOKUP($A585-ChapterTable!$Q$11,ChapterTable!$1:$1048576,MATCH("최종"&amp;SUBSTITUTE(SUBSTITUTE(F$1,"standard",""),"|Float",""),ChapterTable!$1:$1,0),0)*ChapterTable!$Q$14
    ),
  OFFSET(F585,-$B585+IF($L585,1,0),0)*
    (VLOOKUP(SUBSTITUTE(SUBSTITUTE(F$1,"standard",""),"|Float","")&amp;"인게임누적곱배수",ChapterTable!$S:$T,2,0)^D585
    +VLOOKUP(SUBSTITUTE(SUBSTITUTE(F$1,"standard",""),"|Float","")&amp;"인게임누적합배수",ChapterTable!$S:$T,2,0)*D585)
  )
  )
  )
)</f>
        <v>13839.609375</v>
      </c>
      <c r="G585" t="s">
        <v>76</v>
      </c>
      <c r="J585" t="str">
        <f>IF(ISBLANK(I585),"",
IFERROR(VLOOKUP(I585,[1]StringTable!$1:$1048576,MATCH([1]StringTable!$B$1,[1]StringTable!$1:$1,0),0),
IFERROR(VLOOKUP(I585,[1]InApkStringTable!$1:$1048576,MATCH([1]InApkStringTable!$B$1,[1]InApkStringTable!$1:$1,0),0),
"스트링없음")))</f>
        <v/>
      </c>
      <c r="L585" t="b">
        <v>0</v>
      </c>
      <c r="M585" t="s">
        <v>24</v>
      </c>
      <c r="N585" t="str">
        <f>IF(ISBLANK(M585),"",IF(ISERROR(VLOOKUP(M585,MapTable!$A:$A,1,0)),"맵없음",""))</f>
        <v/>
      </c>
      <c r="O585">
        <f t="shared" si="37"/>
        <v>11</v>
      </c>
      <c r="Q585">
        <f t="shared" si="38"/>
        <v>11</v>
      </c>
      <c r="R585" t="b">
        <f t="shared" ca="1" si="39"/>
        <v>0</v>
      </c>
      <c r="T585" t="b">
        <f t="shared" ca="1" si="40"/>
        <v>0</v>
      </c>
      <c r="V585" t="str">
        <f>IF(ISBLANK(U585),"",IF(ISERROR(VLOOKUP(U585,MapTable!$A:$A,1,0)),"맵없음",""))</f>
        <v/>
      </c>
      <c r="X585" t="str">
        <f>IF(ISBLANK(W585),"",
IF(ISERROR(FIND(",",W585)),
  IF(ISERROR(VLOOKUP(W585,MapTable!$A:$A,1,0)),"맵없음",
  ""),
IF(ISERROR(FIND(",",W585,FIND(",",W585)+1)),
  IF(OR(ISERROR(VLOOKUP(LEFT(W585,FIND(",",W585)-1),MapTable!$A:$A,1,0)),ISERROR(VLOOKUP(TRIM(MID(W585,FIND(",",W585)+1,999)),MapTable!$A:$A,1,0))),"맵없음",
  ""),
IF(ISERROR(FIND(",",W585,FIND(",",W585,FIND(",",W585)+1)+1)),
  IF(OR(ISERROR(VLOOKUP(LEFT(W585,FIND(",",W585)-1),MapTable!$A:$A,1,0)),ISERROR(VLOOKUP(TRIM(MID(W585,FIND(",",W585)+1,FIND(",",W585,FIND(",",W585)+1)-FIND(",",W585)-1)),MapTable!$A:$A,1,0)),ISERROR(VLOOKUP(TRIM(MID(W585,FIND(",",W585,FIND(",",W585)+1)+1,999)),MapTable!$A:$A,1,0))),"맵없음",
  ""),
IF(ISERROR(FIND(",",W585,FIND(",",W585,FIND(",",W585,FIND(",",W585)+1)+1)+1)),
  IF(OR(ISERROR(VLOOKUP(LEFT(W585,FIND(",",W585)-1),MapTable!$A:$A,1,0)),ISERROR(VLOOKUP(TRIM(MID(W585,FIND(",",W585)+1,FIND(",",W585,FIND(",",W585)+1)-FIND(",",W585)-1)),MapTable!$A:$A,1,0)),ISERROR(VLOOKUP(TRIM(MID(W585,FIND(",",W585,FIND(",",W585)+1)+1,FIND(",",W585,FIND(",",W585,FIND(",",W585)+1)+1)-FIND(",",W585,FIND(",",W585)+1)-1)),MapTable!$A:$A,1,0)),ISERROR(VLOOKUP(TRIM(MID(W585,FIND(",",W585,FIND(",",W585,FIND(",",W585)+1)+1)+1,999)),MapTable!$A:$A,1,0))),"맵없음",
  ""),
)))))</f>
        <v/>
      </c>
      <c r="AC585" t="str">
        <f>IF(ISBLANK(AB585),"",IF(ISERROR(VLOOKUP(AB585,[3]DropTable!$A:$A,1,0)),"드랍없음",""))</f>
        <v/>
      </c>
      <c r="AE585" t="str">
        <f>IF(ISBLANK(AD585),"",IF(ISERROR(VLOOKUP(AD585,[3]DropTable!$A:$A,1,0)),"드랍없음",""))</f>
        <v/>
      </c>
      <c r="AG585">
        <v>9.8000000000000007</v>
      </c>
      <c r="AH585">
        <v>1</v>
      </c>
    </row>
    <row r="586" spans="1:34" x14ac:dyDescent="0.3">
      <c r="A586">
        <v>12</v>
      </c>
      <c r="B586">
        <v>36</v>
      </c>
      <c r="C586">
        <f>IF(OR($L586=TRUE,$A586=0,MOD($A586,ChapterTable!$S$20)&lt;&gt;0),
MAX(0,INT(($B586+ChapterTable!$Q$26+VLOOKUP(SUBSTITUTE(C$1,"성장단계","")&amp;"단계오프셋",ChapterTable!$S:$T,2,0))/ChapterTable!$Q$23)),
MAX(0,INT(($B586+ChapterTable!$S$26+VLOOKUP(SUBSTITUTE(C$1,"성장단계","")&amp;"보스단계오프셋",ChapterTable!$S:$T,2,0))/ChapterTable!$S$23)))</f>
        <v>4</v>
      </c>
      <c r="D586">
        <f>IF(OR($L586=TRUE,$A586=0,MOD($A586,ChapterTable!$S$20)&lt;&gt;0),
MAX(0,INT(($B586+ChapterTable!$Q$26+VLOOKUP(SUBSTITUTE(D$1,"성장단계","")&amp;"단계오프셋",ChapterTable!$S:$T,2,0))/ChapterTable!$Q$23)),
MAX(0,INT(($B586+ChapterTable!$S$26+VLOOKUP(SUBSTITUTE(D$1,"성장단계","")&amp;"보스단계오프셋",ChapterTable!$S:$T,2,0))/ChapterTable!$S$23)))</f>
        <v>3</v>
      </c>
      <c r="E586" s="1">
        <f ca="1">IF(AND($A586=0,$B586=1),
    VLOOKUP(1,ChapterTable!$1:$1048576,MATCH("최종"&amp;SUBSTITUTE(SUBSTITUTE(E$1,"standard",""),"|Float",""),ChapterTable!$1:$1,0),0)*ChapterTable!$Q$17,
  IF(AND($A586=0,$B586=0),
    E587,
  IF($B586=0,
    VLOOKUP($A586,ChapterTable!$1:$1048576,MATCH("최종"&amp;SUBSTITUTE(SUBSTITUTE(E$1,"standard",""),"|Float",""),ChapterTable!$1:$1,0),0),
  IF($B586=1,
    IF($L586=FALSE,
      VLOOKUP($A586,ChapterTable!$1:$1048576,MATCH("최종"&amp;SUBSTITUTE(SUBSTITUTE(E$1,"standard",""),"|Float",""),ChapterTable!$1:$1,0),0),
      VLOOKUP($A586-ChapterTable!$Q$11,ChapterTable!$1:$1048576,MATCH("최종"&amp;SUBSTITUTE(SUBSTITUTE(E$1,"standard",""),"|Float",""),ChapterTable!$1:$1,0),0)*ChapterTable!$Q$14
    ),
  OFFSET(E586,-$B586+IF($L586,1,0),0)*
    (VLOOKUP(SUBSTITUTE(SUBSTITUTE(E$1,"standard",""),"|Float","")&amp;"인게임누적곱배수",ChapterTable!$S:$T,2,0)^C586
    +VLOOKUP(SUBSTITUTE(SUBSTITUTE(E$1,"standard",""),"|Float","")&amp;"인게임누적합배수",ChapterTable!$S:$T,2,0)*C586)
  )
  )
  )
)</f>
        <v>37366.9453125</v>
      </c>
      <c r="F586" s="1">
        <f ca="1">IF(AND($A586=0,$B586=1),
    VLOOKUP(1,ChapterTable!$1:$1048576,MATCH("최종"&amp;SUBSTITUTE(SUBSTITUTE(F$1,"standard",""),"|Float",""),ChapterTable!$1:$1,0),0)*ChapterTable!$Q$17,
  IF(AND($A586=0,$B586=0),
    F587,
  IF($B586=0,
    VLOOKUP($A586,ChapterTable!$1:$1048576,MATCH("최종"&amp;SUBSTITUTE(SUBSTITUTE(F$1,"standard",""),"|Float",""),ChapterTable!$1:$1,0),0),
  IF($B586=1,
    IF($L586=FALSE,
      VLOOKUP($A586,ChapterTable!$1:$1048576,MATCH("최종"&amp;SUBSTITUTE(SUBSTITUTE(F$1,"standard",""),"|Float",""),ChapterTable!$1:$1,0),0),
      VLOOKUP($A586-ChapterTable!$Q$11,ChapterTable!$1:$1048576,MATCH("최종"&amp;SUBSTITUTE(SUBSTITUTE(F$1,"standard",""),"|Float",""),ChapterTable!$1:$1,0),0)*ChapterTable!$Q$14
    ),
  OFFSET(F586,-$B586+IF($L586,1,0),0)*
    (VLOOKUP(SUBSTITUTE(SUBSTITUTE(F$1,"standard",""),"|Float","")&amp;"인게임누적곱배수",ChapterTable!$S:$T,2,0)^D586
    +VLOOKUP(SUBSTITUTE(SUBSTITUTE(F$1,"standard",""),"|Float","")&amp;"인게임누적합배수",ChapterTable!$S:$T,2,0)*D586)
  )
  )
  )
)</f>
        <v>13839.609375</v>
      </c>
      <c r="G586" t="s">
        <v>76</v>
      </c>
      <c r="J586" t="str">
        <f>IF(ISBLANK(I586),"",
IFERROR(VLOOKUP(I586,[1]StringTable!$1:$1048576,MATCH([1]StringTable!$B$1,[1]StringTable!$1:$1,0),0),
IFERROR(VLOOKUP(I586,[1]InApkStringTable!$1:$1048576,MATCH([1]InApkStringTable!$B$1,[1]InApkStringTable!$1:$1,0),0),
"스트링없음")))</f>
        <v/>
      </c>
      <c r="L586" t="b">
        <v>0</v>
      </c>
      <c r="M586" t="s">
        <v>24</v>
      </c>
      <c r="N586" t="str">
        <f>IF(ISBLANK(M586),"",IF(ISERROR(VLOOKUP(M586,MapTable!$A:$A,1,0)),"맵없음",""))</f>
        <v/>
      </c>
      <c r="O586">
        <f t="shared" si="37"/>
        <v>4</v>
      </c>
      <c r="Q586">
        <f t="shared" si="38"/>
        <v>4</v>
      </c>
      <c r="R586" t="b">
        <f t="shared" ca="1" si="39"/>
        <v>0</v>
      </c>
      <c r="T586" t="b">
        <f t="shared" ca="1" si="40"/>
        <v>0</v>
      </c>
      <c r="V586" t="str">
        <f>IF(ISBLANK(U586),"",IF(ISERROR(VLOOKUP(U586,MapTable!$A:$A,1,0)),"맵없음",""))</f>
        <v/>
      </c>
      <c r="X586" t="str">
        <f>IF(ISBLANK(W586),"",
IF(ISERROR(FIND(",",W586)),
  IF(ISERROR(VLOOKUP(W586,MapTable!$A:$A,1,0)),"맵없음",
  ""),
IF(ISERROR(FIND(",",W586,FIND(",",W586)+1)),
  IF(OR(ISERROR(VLOOKUP(LEFT(W586,FIND(",",W586)-1),MapTable!$A:$A,1,0)),ISERROR(VLOOKUP(TRIM(MID(W586,FIND(",",W586)+1,999)),MapTable!$A:$A,1,0))),"맵없음",
  ""),
IF(ISERROR(FIND(",",W586,FIND(",",W586,FIND(",",W586)+1)+1)),
  IF(OR(ISERROR(VLOOKUP(LEFT(W586,FIND(",",W586)-1),MapTable!$A:$A,1,0)),ISERROR(VLOOKUP(TRIM(MID(W586,FIND(",",W586)+1,FIND(",",W586,FIND(",",W586)+1)-FIND(",",W586)-1)),MapTable!$A:$A,1,0)),ISERROR(VLOOKUP(TRIM(MID(W586,FIND(",",W586,FIND(",",W586)+1)+1,999)),MapTable!$A:$A,1,0))),"맵없음",
  ""),
IF(ISERROR(FIND(",",W586,FIND(",",W586,FIND(",",W586,FIND(",",W586)+1)+1)+1)),
  IF(OR(ISERROR(VLOOKUP(LEFT(W586,FIND(",",W586)-1),MapTable!$A:$A,1,0)),ISERROR(VLOOKUP(TRIM(MID(W586,FIND(",",W586)+1,FIND(",",W586,FIND(",",W586)+1)-FIND(",",W586)-1)),MapTable!$A:$A,1,0)),ISERROR(VLOOKUP(TRIM(MID(W586,FIND(",",W586,FIND(",",W586)+1)+1,FIND(",",W586,FIND(",",W586,FIND(",",W586)+1)+1)-FIND(",",W586,FIND(",",W586)+1)-1)),MapTable!$A:$A,1,0)),ISERROR(VLOOKUP(TRIM(MID(W586,FIND(",",W586,FIND(",",W586,FIND(",",W586)+1)+1)+1,999)),MapTable!$A:$A,1,0))),"맵없음",
  ""),
)))))</f>
        <v/>
      </c>
      <c r="AC586" t="str">
        <f>IF(ISBLANK(AB586),"",IF(ISERROR(VLOOKUP(AB586,[3]DropTable!$A:$A,1,0)),"드랍없음",""))</f>
        <v/>
      </c>
      <c r="AE586" t="str">
        <f>IF(ISBLANK(AD586),"",IF(ISERROR(VLOOKUP(AD586,[3]DropTable!$A:$A,1,0)),"드랍없음",""))</f>
        <v/>
      </c>
      <c r="AG586">
        <v>9.8000000000000007</v>
      </c>
      <c r="AH586">
        <v>1</v>
      </c>
    </row>
    <row r="587" spans="1:34" x14ac:dyDescent="0.3">
      <c r="A587">
        <v>12</v>
      </c>
      <c r="B587">
        <v>37</v>
      </c>
      <c r="C587">
        <f>IF(OR($L587=TRUE,$A587=0,MOD($A587,ChapterTable!$S$20)&lt;&gt;0),
MAX(0,INT(($B587+ChapterTable!$Q$26+VLOOKUP(SUBSTITUTE(C$1,"성장단계","")&amp;"단계오프셋",ChapterTable!$S:$T,2,0))/ChapterTable!$Q$23)),
MAX(0,INT(($B587+ChapterTable!$S$26+VLOOKUP(SUBSTITUTE(C$1,"성장단계","")&amp;"보스단계오프셋",ChapterTable!$S:$T,2,0))/ChapterTable!$S$23)))</f>
        <v>4</v>
      </c>
      <c r="D587">
        <f>IF(OR($L587=TRUE,$A587=0,MOD($A587,ChapterTable!$S$20)&lt;&gt;0),
MAX(0,INT(($B587+ChapterTable!$Q$26+VLOOKUP(SUBSTITUTE(D$1,"성장단계","")&amp;"단계오프셋",ChapterTable!$S:$T,2,0))/ChapterTable!$Q$23)),
MAX(0,INT(($B587+ChapterTable!$S$26+VLOOKUP(SUBSTITUTE(D$1,"성장단계","")&amp;"보스단계오프셋",ChapterTable!$S:$T,2,0))/ChapterTable!$S$23)))</f>
        <v>3</v>
      </c>
      <c r="E587" s="1">
        <f ca="1">IF(AND($A587=0,$B587=1),
    VLOOKUP(1,ChapterTable!$1:$1048576,MATCH("최종"&amp;SUBSTITUTE(SUBSTITUTE(E$1,"standard",""),"|Float",""),ChapterTable!$1:$1,0),0)*ChapterTable!$Q$17,
  IF(AND($A587=0,$B587=0),
    E588,
  IF($B587=0,
    VLOOKUP($A587,ChapterTable!$1:$1048576,MATCH("최종"&amp;SUBSTITUTE(SUBSTITUTE(E$1,"standard",""),"|Float",""),ChapterTable!$1:$1,0),0),
  IF($B587=1,
    IF($L587=FALSE,
      VLOOKUP($A587,ChapterTable!$1:$1048576,MATCH("최종"&amp;SUBSTITUTE(SUBSTITUTE(E$1,"standard",""),"|Float",""),ChapterTable!$1:$1,0),0),
      VLOOKUP($A587-ChapterTable!$Q$11,ChapterTable!$1:$1048576,MATCH("최종"&amp;SUBSTITUTE(SUBSTITUTE(E$1,"standard",""),"|Float",""),ChapterTable!$1:$1,0),0)*ChapterTable!$Q$14
    ),
  OFFSET(E587,-$B587+IF($L587,1,0),0)*
    (VLOOKUP(SUBSTITUTE(SUBSTITUTE(E$1,"standard",""),"|Float","")&amp;"인게임누적곱배수",ChapterTable!$S:$T,2,0)^C587
    +VLOOKUP(SUBSTITUTE(SUBSTITUTE(E$1,"standard",""),"|Float","")&amp;"인게임누적합배수",ChapterTable!$S:$T,2,0)*C587)
  )
  )
  )
)</f>
        <v>37366.9453125</v>
      </c>
      <c r="F587" s="1">
        <f ca="1">IF(AND($A587=0,$B587=1),
    VLOOKUP(1,ChapterTable!$1:$1048576,MATCH("최종"&amp;SUBSTITUTE(SUBSTITUTE(F$1,"standard",""),"|Float",""),ChapterTable!$1:$1,0),0)*ChapterTable!$Q$17,
  IF(AND($A587=0,$B587=0),
    F588,
  IF($B587=0,
    VLOOKUP($A587,ChapterTable!$1:$1048576,MATCH("최종"&amp;SUBSTITUTE(SUBSTITUTE(F$1,"standard",""),"|Float",""),ChapterTable!$1:$1,0),0),
  IF($B587=1,
    IF($L587=FALSE,
      VLOOKUP($A587,ChapterTable!$1:$1048576,MATCH("최종"&amp;SUBSTITUTE(SUBSTITUTE(F$1,"standard",""),"|Float",""),ChapterTable!$1:$1,0),0),
      VLOOKUP($A587-ChapterTable!$Q$11,ChapterTable!$1:$1048576,MATCH("최종"&amp;SUBSTITUTE(SUBSTITUTE(F$1,"standard",""),"|Float",""),ChapterTable!$1:$1,0),0)*ChapterTable!$Q$14
    ),
  OFFSET(F587,-$B587+IF($L587,1,0),0)*
    (VLOOKUP(SUBSTITUTE(SUBSTITUTE(F$1,"standard",""),"|Float","")&amp;"인게임누적곱배수",ChapterTable!$S:$T,2,0)^D587
    +VLOOKUP(SUBSTITUTE(SUBSTITUTE(F$1,"standard",""),"|Float","")&amp;"인게임누적합배수",ChapterTable!$S:$T,2,0)*D587)
  )
  )
  )
)</f>
        <v>13839.609375</v>
      </c>
      <c r="G587" t="s">
        <v>76</v>
      </c>
      <c r="J587" t="str">
        <f>IF(ISBLANK(I587),"",
IFERROR(VLOOKUP(I587,[1]StringTable!$1:$1048576,MATCH([1]StringTable!$B$1,[1]StringTable!$1:$1,0),0),
IFERROR(VLOOKUP(I587,[1]InApkStringTable!$1:$1048576,MATCH([1]InApkStringTable!$B$1,[1]InApkStringTable!$1:$1,0),0),
"스트링없음")))</f>
        <v/>
      </c>
      <c r="L587" t="b">
        <v>0</v>
      </c>
      <c r="M587" t="s">
        <v>24</v>
      </c>
      <c r="N587" t="str">
        <f>IF(ISBLANK(M587),"",IF(ISERROR(VLOOKUP(M587,MapTable!$A:$A,1,0)),"맵없음",""))</f>
        <v/>
      </c>
      <c r="O587">
        <f t="shared" si="37"/>
        <v>4</v>
      </c>
      <c r="Q587">
        <f t="shared" si="38"/>
        <v>4</v>
      </c>
      <c r="R587" t="b">
        <f t="shared" ca="1" si="39"/>
        <v>0</v>
      </c>
      <c r="T587" t="b">
        <f t="shared" ca="1" si="40"/>
        <v>0</v>
      </c>
      <c r="V587" t="str">
        <f>IF(ISBLANK(U587),"",IF(ISERROR(VLOOKUP(U587,MapTable!$A:$A,1,0)),"맵없음",""))</f>
        <v/>
      </c>
      <c r="X587" t="str">
        <f>IF(ISBLANK(W587),"",
IF(ISERROR(FIND(",",W587)),
  IF(ISERROR(VLOOKUP(W587,MapTable!$A:$A,1,0)),"맵없음",
  ""),
IF(ISERROR(FIND(",",W587,FIND(",",W587)+1)),
  IF(OR(ISERROR(VLOOKUP(LEFT(W587,FIND(",",W587)-1),MapTable!$A:$A,1,0)),ISERROR(VLOOKUP(TRIM(MID(W587,FIND(",",W587)+1,999)),MapTable!$A:$A,1,0))),"맵없음",
  ""),
IF(ISERROR(FIND(",",W587,FIND(",",W587,FIND(",",W587)+1)+1)),
  IF(OR(ISERROR(VLOOKUP(LEFT(W587,FIND(",",W587)-1),MapTable!$A:$A,1,0)),ISERROR(VLOOKUP(TRIM(MID(W587,FIND(",",W587)+1,FIND(",",W587,FIND(",",W587)+1)-FIND(",",W587)-1)),MapTable!$A:$A,1,0)),ISERROR(VLOOKUP(TRIM(MID(W587,FIND(",",W587,FIND(",",W587)+1)+1,999)),MapTable!$A:$A,1,0))),"맵없음",
  ""),
IF(ISERROR(FIND(",",W587,FIND(",",W587,FIND(",",W587,FIND(",",W587)+1)+1)+1)),
  IF(OR(ISERROR(VLOOKUP(LEFT(W587,FIND(",",W587)-1),MapTable!$A:$A,1,0)),ISERROR(VLOOKUP(TRIM(MID(W587,FIND(",",W587)+1,FIND(",",W587,FIND(",",W587)+1)-FIND(",",W587)-1)),MapTable!$A:$A,1,0)),ISERROR(VLOOKUP(TRIM(MID(W587,FIND(",",W587,FIND(",",W587)+1)+1,FIND(",",W587,FIND(",",W587,FIND(",",W587)+1)+1)-FIND(",",W587,FIND(",",W587)+1)-1)),MapTable!$A:$A,1,0)),ISERROR(VLOOKUP(TRIM(MID(W587,FIND(",",W587,FIND(",",W587,FIND(",",W587)+1)+1)+1,999)),MapTable!$A:$A,1,0))),"맵없음",
  ""),
)))))</f>
        <v/>
      </c>
      <c r="AC587" t="str">
        <f>IF(ISBLANK(AB587),"",IF(ISERROR(VLOOKUP(AB587,[3]DropTable!$A:$A,1,0)),"드랍없음",""))</f>
        <v/>
      </c>
      <c r="AE587" t="str">
        <f>IF(ISBLANK(AD587),"",IF(ISERROR(VLOOKUP(AD587,[3]DropTable!$A:$A,1,0)),"드랍없음",""))</f>
        <v/>
      </c>
      <c r="AG587">
        <v>9.8000000000000007</v>
      </c>
      <c r="AH587">
        <v>1</v>
      </c>
    </row>
    <row r="588" spans="1:34" x14ac:dyDescent="0.3">
      <c r="A588">
        <v>12</v>
      </c>
      <c r="B588">
        <v>38</v>
      </c>
      <c r="C588">
        <f>IF(OR($L588=TRUE,$A588=0,MOD($A588,ChapterTable!$S$20)&lt;&gt;0),
MAX(0,INT(($B588+ChapterTable!$Q$26+VLOOKUP(SUBSTITUTE(C$1,"성장단계","")&amp;"단계오프셋",ChapterTable!$S:$T,2,0))/ChapterTable!$Q$23)),
MAX(0,INT(($B588+ChapterTable!$S$26+VLOOKUP(SUBSTITUTE(C$1,"성장단계","")&amp;"보스단계오프셋",ChapterTable!$S:$T,2,0))/ChapterTable!$S$23)))</f>
        <v>4</v>
      </c>
      <c r="D588">
        <f>IF(OR($L588=TRUE,$A588=0,MOD($A588,ChapterTable!$S$20)&lt;&gt;0),
MAX(0,INT(($B588+ChapterTable!$Q$26+VLOOKUP(SUBSTITUTE(D$1,"성장단계","")&amp;"단계오프셋",ChapterTable!$S:$T,2,0))/ChapterTable!$Q$23)),
MAX(0,INT(($B588+ChapterTable!$S$26+VLOOKUP(SUBSTITUTE(D$1,"성장단계","")&amp;"보스단계오프셋",ChapterTable!$S:$T,2,0))/ChapterTable!$S$23)))</f>
        <v>3</v>
      </c>
      <c r="E588" s="1">
        <f ca="1">IF(AND($A588=0,$B588=1),
    VLOOKUP(1,ChapterTable!$1:$1048576,MATCH("최종"&amp;SUBSTITUTE(SUBSTITUTE(E$1,"standard",""),"|Float",""),ChapterTable!$1:$1,0),0)*ChapterTable!$Q$17,
  IF(AND($A588=0,$B588=0),
    E589,
  IF($B588=0,
    VLOOKUP($A588,ChapterTable!$1:$1048576,MATCH("최종"&amp;SUBSTITUTE(SUBSTITUTE(E$1,"standard",""),"|Float",""),ChapterTable!$1:$1,0),0),
  IF($B588=1,
    IF($L588=FALSE,
      VLOOKUP($A588,ChapterTable!$1:$1048576,MATCH("최종"&amp;SUBSTITUTE(SUBSTITUTE(E$1,"standard",""),"|Float",""),ChapterTable!$1:$1,0),0),
      VLOOKUP($A588-ChapterTable!$Q$11,ChapterTable!$1:$1048576,MATCH("최종"&amp;SUBSTITUTE(SUBSTITUTE(E$1,"standard",""),"|Float",""),ChapterTable!$1:$1,0),0)*ChapterTable!$Q$14
    ),
  OFFSET(E588,-$B588+IF($L588,1,0),0)*
    (VLOOKUP(SUBSTITUTE(SUBSTITUTE(E$1,"standard",""),"|Float","")&amp;"인게임누적곱배수",ChapterTable!$S:$T,2,0)^C588
    +VLOOKUP(SUBSTITUTE(SUBSTITUTE(E$1,"standard",""),"|Float","")&amp;"인게임누적합배수",ChapterTable!$S:$T,2,0)*C588)
  )
  )
  )
)</f>
        <v>37366.9453125</v>
      </c>
      <c r="F588" s="1">
        <f ca="1">IF(AND($A588=0,$B588=1),
    VLOOKUP(1,ChapterTable!$1:$1048576,MATCH("최종"&amp;SUBSTITUTE(SUBSTITUTE(F$1,"standard",""),"|Float",""),ChapterTable!$1:$1,0),0)*ChapterTable!$Q$17,
  IF(AND($A588=0,$B588=0),
    F589,
  IF($B588=0,
    VLOOKUP($A588,ChapterTable!$1:$1048576,MATCH("최종"&amp;SUBSTITUTE(SUBSTITUTE(F$1,"standard",""),"|Float",""),ChapterTable!$1:$1,0),0),
  IF($B588=1,
    IF($L588=FALSE,
      VLOOKUP($A588,ChapterTable!$1:$1048576,MATCH("최종"&amp;SUBSTITUTE(SUBSTITUTE(F$1,"standard",""),"|Float",""),ChapterTable!$1:$1,0),0),
      VLOOKUP($A588-ChapterTable!$Q$11,ChapterTable!$1:$1048576,MATCH("최종"&amp;SUBSTITUTE(SUBSTITUTE(F$1,"standard",""),"|Float",""),ChapterTable!$1:$1,0),0)*ChapterTable!$Q$14
    ),
  OFFSET(F588,-$B588+IF($L588,1,0),0)*
    (VLOOKUP(SUBSTITUTE(SUBSTITUTE(F$1,"standard",""),"|Float","")&amp;"인게임누적곱배수",ChapterTable!$S:$T,2,0)^D588
    +VLOOKUP(SUBSTITUTE(SUBSTITUTE(F$1,"standard",""),"|Float","")&amp;"인게임누적합배수",ChapterTable!$S:$T,2,0)*D588)
  )
  )
  )
)</f>
        <v>13839.609375</v>
      </c>
      <c r="G588" t="s">
        <v>76</v>
      </c>
      <c r="J588" t="str">
        <f>IF(ISBLANK(I588),"",
IFERROR(VLOOKUP(I588,[1]StringTable!$1:$1048576,MATCH([1]StringTable!$B$1,[1]StringTable!$1:$1,0),0),
IFERROR(VLOOKUP(I588,[1]InApkStringTable!$1:$1048576,MATCH([1]InApkStringTable!$B$1,[1]InApkStringTable!$1:$1,0),0),
"스트링없음")))</f>
        <v/>
      </c>
      <c r="L588" t="b">
        <v>0</v>
      </c>
      <c r="M588" t="s">
        <v>24</v>
      </c>
      <c r="N588" t="str">
        <f>IF(ISBLANK(M588),"",IF(ISERROR(VLOOKUP(M588,MapTable!$A:$A,1,0)),"맵없음",""))</f>
        <v/>
      </c>
      <c r="O588">
        <f t="shared" si="37"/>
        <v>4</v>
      </c>
      <c r="Q588">
        <f t="shared" si="38"/>
        <v>4</v>
      </c>
      <c r="R588" t="b">
        <f t="shared" ca="1" si="39"/>
        <v>0</v>
      </c>
      <c r="T588" t="b">
        <f t="shared" ca="1" si="40"/>
        <v>0</v>
      </c>
      <c r="V588" t="str">
        <f>IF(ISBLANK(U588),"",IF(ISERROR(VLOOKUP(U588,MapTable!$A:$A,1,0)),"맵없음",""))</f>
        <v/>
      </c>
      <c r="X588" t="str">
        <f>IF(ISBLANK(W588),"",
IF(ISERROR(FIND(",",W588)),
  IF(ISERROR(VLOOKUP(W588,MapTable!$A:$A,1,0)),"맵없음",
  ""),
IF(ISERROR(FIND(",",W588,FIND(",",W588)+1)),
  IF(OR(ISERROR(VLOOKUP(LEFT(W588,FIND(",",W588)-1),MapTable!$A:$A,1,0)),ISERROR(VLOOKUP(TRIM(MID(W588,FIND(",",W588)+1,999)),MapTable!$A:$A,1,0))),"맵없음",
  ""),
IF(ISERROR(FIND(",",W588,FIND(",",W588,FIND(",",W588)+1)+1)),
  IF(OR(ISERROR(VLOOKUP(LEFT(W588,FIND(",",W588)-1),MapTable!$A:$A,1,0)),ISERROR(VLOOKUP(TRIM(MID(W588,FIND(",",W588)+1,FIND(",",W588,FIND(",",W588)+1)-FIND(",",W588)-1)),MapTable!$A:$A,1,0)),ISERROR(VLOOKUP(TRIM(MID(W588,FIND(",",W588,FIND(",",W588)+1)+1,999)),MapTable!$A:$A,1,0))),"맵없음",
  ""),
IF(ISERROR(FIND(",",W588,FIND(",",W588,FIND(",",W588,FIND(",",W588)+1)+1)+1)),
  IF(OR(ISERROR(VLOOKUP(LEFT(W588,FIND(",",W588)-1),MapTable!$A:$A,1,0)),ISERROR(VLOOKUP(TRIM(MID(W588,FIND(",",W588)+1,FIND(",",W588,FIND(",",W588)+1)-FIND(",",W588)-1)),MapTable!$A:$A,1,0)),ISERROR(VLOOKUP(TRIM(MID(W588,FIND(",",W588,FIND(",",W588)+1)+1,FIND(",",W588,FIND(",",W588,FIND(",",W588)+1)+1)-FIND(",",W588,FIND(",",W588)+1)-1)),MapTable!$A:$A,1,0)),ISERROR(VLOOKUP(TRIM(MID(W588,FIND(",",W588,FIND(",",W588,FIND(",",W588)+1)+1)+1,999)),MapTable!$A:$A,1,0))),"맵없음",
  ""),
)))))</f>
        <v/>
      </c>
      <c r="AC588" t="str">
        <f>IF(ISBLANK(AB588),"",IF(ISERROR(VLOOKUP(AB588,[3]DropTable!$A:$A,1,0)),"드랍없음",""))</f>
        <v/>
      </c>
      <c r="AE588" t="str">
        <f>IF(ISBLANK(AD588),"",IF(ISERROR(VLOOKUP(AD588,[3]DropTable!$A:$A,1,0)),"드랍없음",""))</f>
        <v/>
      </c>
      <c r="AG588">
        <v>9.8000000000000007</v>
      </c>
      <c r="AH588">
        <v>1</v>
      </c>
    </row>
    <row r="589" spans="1:34" x14ac:dyDescent="0.3">
      <c r="A589">
        <v>12</v>
      </c>
      <c r="B589">
        <v>39</v>
      </c>
      <c r="C589">
        <f>IF(OR($L589=TRUE,$A589=0,MOD($A589,ChapterTable!$S$20)&lt;&gt;0),
MAX(0,INT(($B589+ChapterTable!$Q$26+VLOOKUP(SUBSTITUTE(C$1,"성장단계","")&amp;"단계오프셋",ChapterTable!$S:$T,2,0))/ChapterTable!$Q$23)),
MAX(0,INT(($B589+ChapterTable!$S$26+VLOOKUP(SUBSTITUTE(C$1,"성장단계","")&amp;"보스단계오프셋",ChapterTable!$S:$T,2,0))/ChapterTable!$S$23)))</f>
        <v>4</v>
      </c>
      <c r="D589">
        <f>IF(OR($L589=TRUE,$A589=0,MOD($A589,ChapterTable!$S$20)&lt;&gt;0),
MAX(0,INT(($B589+ChapterTable!$Q$26+VLOOKUP(SUBSTITUTE(D$1,"성장단계","")&amp;"단계오프셋",ChapterTable!$S:$T,2,0))/ChapterTable!$Q$23)),
MAX(0,INT(($B589+ChapterTable!$S$26+VLOOKUP(SUBSTITUTE(D$1,"성장단계","")&amp;"보스단계오프셋",ChapterTable!$S:$T,2,0))/ChapterTable!$S$23)))</f>
        <v>3</v>
      </c>
      <c r="E589" s="1">
        <f ca="1">IF(AND($A589=0,$B589=1),
    VLOOKUP(1,ChapterTable!$1:$1048576,MATCH("최종"&amp;SUBSTITUTE(SUBSTITUTE(E$1,"standard",""),"|Float",""),ChapterTable!$1:$1,0),0)*ChapterTable!$Q$17,
  IF(AND($A589=0,$B589=0),
    E590,
  IF($B589=0,
    VLOOKUP($A589,ChapterTable!$1:$1048576,MATCH("최종"&amp;SUBSTITUTE(SUBSTITUTE(E$1,"standard",""),"|Float",""),ChapterTable!$1:$1,0),0),
  IF($B589=1,
    IF($L589=FALSE,
      VLOOKUP($A589,ChapterTable!$1:$1048576,MATCH("최종"&amp;SUBSTITUTE(SUBSTITUTE(E$1,"standard",""),"|Float",""),ChapterTable!$1:$1,0),0),
      VLOOKUP($A589-ChapterTable!$Q$11,ChapterTable!$1:$1048576,MATCH("최종"&amp;SUBSTITUTE(SUBSTITUTE(E$1,"standard",""),"|Float",""),ChapterTable!$1:$1,0),0)*ChapterTable!$Q$14
    ),
  OFFSET(E589,-$B589+IF($L589,1,0),0)*
    (VLOOKUP(SUBSTITUTE(SUBSTITUTE(E$1,"standard",""),"|Float","")&amp;"인게임누적곱배수",ChapterTable!$S:$T,2,0)^C589
    +VLOOKUP(SUBSTITUTE(SUBSTITUTE(E$1,"standard",""),"|Float","")&amp;"인게임누적합배수",ChapterTable!$S:$T,2,0)*C589)
  )
  )
  )
)</f>
        <v>37366.9453125</v>
      </c>
      <c r="F589" s="1">
        <f ca="1">IF(AND($A589=0,$B589=1),
    VLOOKUP(1,ChapterTable!$1:$1048576,MATCH("최종"&amp;SUBSTITUTE(SUBSTITUTE(F$1,"standard",""),"|Float",""),ChapterTable!$1:$1,0),0)*ChapterTable!$Q$17,
  IF(AND($A589=0,$B589=0),
    F590,
  IF($B589=0,
    VLOOKUP($A589,ChapterTable!$1:$1048576,MATCH("최종"&amp;SUBSTITUTE(SUBSTITUTE(F$1,"standard",""),"|Float",""),ChapterTable!$1:$1,0),0),
  IF($B589=1,
    IF($L589=FALSE,
      VLOOKUP($A589,ChapterTable!$1:$1048576,MATCH("최종"&amp;SUBSTITUTE(SUBSTITUTE(F$1,"standard",""),"|Float",""),ChapterTable!$1:$1,0),0),
      VLOOKUP($A589-ChapterTable!$Q$11,ChapterTable!$1:$1048576,MATCH("최종"&amp;SUBSTITUTE(SUBSTITUTE(F$1,"standard",""),"|Float",""),ChapterTable!$1:$1,0),0)*ChapterTable!$Q$14
    ),
  OFFSET(F589,-$B589+IF($L589,1,0),0)*
    (VLOOKUP(SUBSTITUTE(SUBSTITUTE(F$1,"standard",""),"|Float","")&amp;"인게임누적곱배수",ChapterTable!$S:$T,2,0)^D589
    +VLOOKUP(SUBSTITUTE(SUBSTITUTE(F$1,"standard",""),"|Float","")&amp;"인게임누적합배수",ChapterTable!$S:$T,2,0)*D589)
  )
  )
  )
)</f>
        <v>13839.609375</v>
      </c>
      <c r="G589" t="s">
        <v>76</v>
      </c>
      <c r="J589" t="str">
        <f>IF(ISBLANK(I589),"",
IFERROR(VLOOKUP(I589,[1]StringTable!$1:$1048576,MATCH([1]StringTable!$B$1,[1]StringTable!$1:$1,0),0),
IFERROR(VLOOKUP(I589,[1]InApkStringTable!$1:$1048576,MATCH([1]InApkStringTable!$B$1,[1]InApkStringTable!$1:$1,0),0),
"스트링없음")))</f>
        <v/>
      </c>
      <c r="L589" t="b">
        <v>0</v>
      </c>
      <c r="M589" t="s">
        <v>24</v>
      </c>
      <c r="N589" t="str">
        <f>IF(ISBLANK(M589),"",IF(ISERROR(VLOOKUP(M589,MapTable!$A:$A,1,0)),"맵없음",""))</f>
        <v/>
      </c>
      <c r="O589">
        <f t="shared" si="37"/>
        <v>94</v>
      </c>
      <c r="Q589">
        <f t="shared" si="38"/>
        <v>94</v>
      </c>
      <c r="R589" t="b">
        <f t="shared" ca="1" si="39"/>
        <v>1</v>
      </c>
      <c r="T589" t="b">
        <f t="shared" ca="1" si="40"/>
        <v>1</v>
      </c>
      <c r="V589" t="str">
        <f>IF(ISBLANK(U589),"",IF(ISERROR(VLOOKUP(U589,MapTable!$A:$A,1,0)),"맵없음",""))</f>
        <v/>
      </c>
      <c r="X589" t="str">
        <f>IF(ISBLANK(W589),"",
IF(ISERROR(FIND(",",W589)),
  IF(ISERROR(VLOOKUP(W589,MapTable!$A:$A,1,0)),"맵없음",
  ""),
IF(ISERROR(FIND(",",W589,FIND(",",W589)+1)),
  IF(OR(ISERROR(VLOOKUP(LEFT(W589,FIND(",",W589)-1),MapTable!$A:$A,1,0)),ISERROR(VLOOKUP(TRIM(MID(W589,FIND(",",W589)+1,999)),MapTable!$A:$A,1,0))),"맵없음",
  ""),
IF(ISERROR(FIND(",",W589,FIND(",",W589,FIND(",",W589)+1)+1)),
  IF(OR(ISERROR(VLOOKUP(LEFT(W589,FIND(",",W589)-1),MapTable!$A:$A,1,0)),ISERROR(VLOOKUP(TRIM(MID(W589,FIND(",",W589)+1,FIND(",",W589,FIND(",",W589)+1)-FIND(",",W589)-1)),MapTable!$A:$A,1,0)),ISERROR(VLOOKUP(TRIM(MID(W589,FIND(",",W589,FIND(",",W589)+1)+1,999)),MapTable!$A:$A,1,0))),"맵없음",
  ""),
IF(ISERROR(FIND(",",W589,FIND(",",W589,FIND(",",W589,FIND(",",W589)+1)+1)+1)),
  IF(OR(ISERROR(VLOOKUP(LEFT(W589,FIND(",",W589)-1),MapTable!$A:$A,1,0)),ISERROR(VLOOKUP(TRIM(MID(W589,FIND(",",W589)+1,FIND(",",W589,FIND(",",W589)+1)-FIND(",",W589)-1)),MapTable!$A:$A,1,0)),ISERROR(VLOOKUP(TRIM(MID(W589,FIND(",",W589,FIND(",",W589)+1)+1,FIND(",",W589,FIND(",",W589,FIND(",",W589)+1)+1)-FIND(",",W589,FIND(",",W589)+1)-1)),MapTable!$A:$A,1,0)),ISERROR(VLOOKUP(TRIM(MID(W589,FIND(",",W589,FIND(",",W589,FIND(",",W589)+1)+1)+1,999)),MapTable!$A:$A,1,0))),"맵없음",
  ""),
)))))</f>
        <v/>
      </c>
      <c r="AC589" t="str">
        <f>IF(ISBLANK(AB589),"",IF(ISERROR(VLOOKUP(AB589,[3]DropTable!$A:$A,1,0)),"드랍없음",""))</f>
        <v/>
      </c>
      <c r="AE589" t="str">
        <f>IF(ISBLANK(AD589),"",IF(ISERROR(VLOOKUP(AD589,[3]DropTable!$A:$A,1,0)),"드랍없음",""))</f>
        <v/>
      </c>
      <c r="AG589">
        <v>9.8000000000000007</v>
      </c>
      <c r="AH589">
        <v>1</v>
      </c>
    </row>
    <row r="590" spans="1:34" x14ac:dyDescent="0.3">
      <c r="A590">
        <v>12</v>
      </c>
      <c r="B590">
        <v>40</v>
      </c>
      <c r="C590">
        <f>IF(OR($L590=TRUE,$A590=0,MOD($A590,ChapterTable!$S$20)&lt;&gt;0),
MAX(0,INT(($B590+ChapterTable!$Q$26+VLOOKUP(SUBSTITUTE(C$1,"성장단계","")&amp;"단계오프셋",ChapterTable!$S:$T,2,0))/ChapterTable!$Q$23)),
MAX(0,INT(($B590+ChapterTable!$S$26+VLOOKUP(SUBSTITUTE(C$1,"성장단계","")&amp;"보스단계오프셋",ChapterTable!$S:$T,2,0))/ChapterTable!$S$23)))</f>
        <v>4</v>
      </c>
      <c r="D590">
        <f>IF(OR($L590=TRUE,$A590=0,MOD($A590,ChapterTable!$S$20)&lt;&gt;0),
MAX(0,INT(($B590+ChapterTable!$Q$26+VLOOKUP(SUBSTITUTE(D$1,"성장단계","")&amp;"단계오프셋",ChapterTable!$S:$T,2,0))/ChapterTable!$Q$23)),
MAX(0,INT(($B590+ChapterTable!$S$26+VLOOKUP(SUBSTITUTE(D$1,"성장단계","")&amp;"보스단계오프셋",ChapterTable!$S:$T,2,0))/ChapterTable!$S$23)))</f>
        <v>3</v>
      </c>
      <c r="E590" s="1">
        <f ca="1">IF(AND($A590=0,$B590=1),
    VLOOKUP(1,ChapterTable!$1:$1048576,MATCH("최종"&amp;SUBSTITUTE(SUBSTITUTE(E$1,"standard",""),"|Float",""),ChapterTable!$1:$1,0),0)*ChapterTable!$Q$17,
  IF(AND($A590=0,$B590=0),
    E591,
  IF($B590=0,
    VLOOKUP($A590,ChapterTable!$1:$1048576,MATCH("최종"&amp;SUBSTITUTE(SUBSTITUTE(E$1,"standard",""),"|Float",""),ChapterTable!$1:$1,0),0),
  IF($B590=1,
    IF($L590=FALSE,
      VLOOKUP($A590,ChapterTable!$1:$1048576,MATCH("최종"&amp;SUBSTITUTE(SUBSTITUTE(E$1,"standard",""),"|Float",""),ChapterTable!$1:$1,0),0),
      VLOOKUP($A590-ChapterTable!$Q$11,ChapterTable!$1:$1048576,MATCH("최종"&amp;SUBSTITUTE(SUBSTITUTE(E$1,"standard",""),"|Float",""),ChapterTable!$1:$1,0),0)*ChapterTable!$Q$14
    ),
  OFFSET(E590,-$B590+IF($L590,1,0),0)*
    (VLOOKUP(SUBSTITUTE(SUBSTITUTE(E$1,"standard",""),"|Float","")&amp;"인게임누적곱배수",ChapterTable!$S:$T,2,0)^C590
    +VLOOKUP(SUBSTITUTE(SUBSTITUTE(E$1,"standard",""),"|Float","")&amp;"인게임누적합배수",ChapterTable!$S:$T,2,0)*C590)
  )
  )
  )
)</f>
        <v>37366.9453125</v>
      </c>
      <c r="F590" s="1">
        <f ca="1">IF(AND($A590=0,$B590=1),
    VLOOKUP(1,ChapterTable!$1:$1048576,MATCH("최종"&amp;SUBSTITUTE(SUBSTITUTE(F$1,"standard",""),"|Float",""),ChapterTable!$1:$1,0),0)*ChapterTable!$Q$17,
  IF(AND($A590=0,$B590=0),
    F591,
  IF($B590=0,
    VLOOKUP($A590,ChapterTable!$1:$1048576,MATCH("최종"&amp;SUBSTITUTE(SUBSTITUTE(F$1,"standard",""),"|Float",""),ChapterTable!$1:$1,0),0),
  IF($B590=1,
    IF($L590=FALSE,
      VLOOKUP($A590,ChapterTable!$1:$1048576,MATCH("최종"&amp;SUBSTITUTE(SUBSTITUTE(F$1,"standard",""),"|Float",""),ChapterTable!$1:$1,0),0),
      VLOOKUP($A590-ChapterTable!$Q$11,ChapterTable!$1:$1048576,MATCH("최종"&amp;SUBSTITUTE(SUBSTITUTE(F$1,"standard",""),"|Float",""),ChapterTable!$1:$1,0),0)*ChapterTable!$Q$14
    ),
  OFFSET(F590,-$B590+IF($L590,1,0),0)*
    (VLOOKUP(SUBSTITUTE(SUBSTITUTE(F$1,"standard",""),"|Float","")&amp;"인게임누적곱배수",ChapterTable!$S:$T,2,0)^D590
    +VLOOKUP(SUBSTITUTE(SUBSTITUTE(F$1,"standard",""),"|Float","")&amp;"인게임누적합배수",ChapterTable!$S:$T,2,0)*D590)
  )
  )
  )
)</f>
        <v>13839.609375</v>
      </c>
      <c r="G590" t="s">
        <v>76</v>
      </c>
      <c r="J590" t="str">
        <f>IF(ISBLANK(I590),"",
IFERROR(VLOOKUP(I590,[1]StringTable!$1:$1048576,MATCH([1]StringTable!$B$1,[1]StringTable!$1:$1,0),0),
IFERROR(VLOOKUP(I590,[1]InApkStringTable!$1:$1048576,MATCH([1]InApkStringTable!$B$1,[1]InApkStringTable!$1:$1,0),0),
"스트링없음")))</f>
        <v/>
      </c>
      <c r="L590" t="b">
        <v>0</v>
      </c>
      <c r="M590" t="s">
        <v>24</v>
      </c>
      <c r="N590" t="str">
        <f>IF(ISBLANK(M590),"",IF(ISERROR(VLOOKUP(M590,MapTable!$A:$A,1,0)),"맵없음",""))</f>
        <v/>
      </c>
      <c r="O590">
        <f t="shared" si="37"/>
        <v>21</v>
      </c>
      <c r="Q590">
        <f t="shared" si="38"/>
        <v>21</v>
      </c>
      <c r="R590" t="b">
        <f t="shared" ca="1" si="39"/>
        <v>0</v>
      </c>
      <c r="T590" t="b">
        <f t="shared" ca="1" si="40"/>
        <v>0</v>
      </c>
      <c r="V590" t="str">
        <f>IF(ISBLANK(U590),"",IF(ISERROR(VLOOKUP(U590,MapTable!$A:$A,1,0)),"맵없음",""))</f>
        <v/>
      </c>
      <c r="X590" t="str">
        <f>IF(ISBLANK(W590),"",
IF(ISERROR(FIND(",",W590)),
  IF(ISERROR(VLOOKUP(W590,MapTable!$A:$A,1,0)),"맵없음",
  ""),
IF(ISERROR(FIND(",",W590,FIND(",",W590)+1)),
  IF(OR(ISERROR(VLOOKUP(LEFT(W590,FIND(",",W590)-1),MapTable!$A:$A,1,0)),ISERROR(VLOOKUP(TRIM(MID(W590,FIND(",",W590)+1,999)),MapTable!$A:$A,1,0))),"맵없음",
  ""),
IF(ISERROR(FIND(",",W590,FIND(",",W590,FIND(",",W590)+1)+1)),
  IF(OR(ISERROR(VLOOKUP(LEFT(W590,FIND(",",W590)-1),MapTable!$A:$A,1,0)),ISERROR(VLOOKUP(TRIM(MID(W590,FIND(",",W590)+1,FIND(",",W590,FIND(",",W590)+1)-FIND(",",W590)-1)),MapTable!$A:$A,1,0)),ISERROR(VLOOKUP(TRIM(MID(W590,FIND(",",W590,FIND(",",W590)+1)+1,999)),MapTable!$A:$A,1,0))),"맵없음",
  ""),
IF(ISERROR(FIND(",",W590,FIND(",",W590,FIND(",",W590,FIND(",",W590)+1)+1)+1)),
  IF(OR(ISERROR(VLOOKUP(LEFT(W590,FIND(",",W590)-1),MapTable!$A:$A,1,0)),ISERROR(VLOOKUP(TRIM(MID(W590,FIND(",",W590)+1,FIND(",",W590,FIND(",",W590)+1)-FIND(",",W590)-1)),MapTable!$A:$A,1,0)),ISERROR(VLOOKUP(TRIM(MID(W590,FIND(",",W590,FIND(",",W590)+1)+1,FIND(",",W590,FIND(",",W590,FIND(",",W590)+1)+1)-FIND(",",W590,FIND(",",W590)+1)-1)),MapTable!$A:$A,1,0)),ISERROR(VLOOKUP(TRIM(MID(W590,FIND(",",W590,FIND(",",W590,FIND(",",W590)+1)+1)+1,999)),MapTable!$A:$A,1,0))),"맵없음",
  ""),
)))))</f>
        <v/>
      </c>
      <c r="AC590" t="str">
        <f>IF(ISBLANK(AB590),"",IF(ISERROR(VLOOKUP(AB590,[3]DropTable!$A:$A,1,0)),"드랍없음",""))</f>
        <v/>
      </c>
      <c r="AE590" t="str">
        <f>IF(ISBLANK(AD590),"",IF(ISERROR(VLOOKUP(AD590,[3]DropTable!$A:$A,1,0)),"드랍없음",""))</f>
        <v/>
      </c>
      <c r="AG590">
        <v>9.8000000000000007</v>
      </c>
      <c r="AH590">
        <v>1</v>
      </c>
    </row>
    <row r="591" spans="1:34" x14ac:dyDescent="0.3">
      <c r="A591">
        <v>12</v>
      </c>
      <c r="B591">
        <v>41</v>
      </c>
      <c r="C591">
        <f>IF(OR($L591=TRUE,$A591=0,MOD($A591,ChapterTable!$S$20)&lt;&gt;0),
MAX(0,INT(($B591+ChapterTable!$Q$26+VLOOKUP(SUBSTITUTE(C$1,"성장단계","")&amp;"단계오프셋",ChapterTable!$S:$T,2,0))/ChapterTable!$Q$23)),
MAX(0,INT(($B591+ChapterTable!$S$26+VLOOKUP(SUBSTITUTE(C$1,"성장단계","")&amp;"보스단계오프셋",ChapterTable!$S:$T,2,0))/ChapterTable!$S$23)))</f>
        <v>4</v>
      </c>
      <c r="D591">
        <f>IF(OR($L591=TRUE,$A591=0,MOD($A591,ChapterTable!$S$20)&lt;&gt;0),
MAX(0,INT(($B591+ChapterTable!$Q$26+VLOOKUP(SUBSTITUTE(D$1,"성장단계","")&amp;"단계오프셋",ChapterTable!$S:$T,2,0))/ChapterTable!$Q$23)),
MAX(0,INT(($B591+ChapterTable!$S$26+VLOOKUP(SUBSTITUTE(D$1,"성장단계","")&amp;"보스단계오프셋",ChapterTable!$S:$T,2,0))/ChapterTable!$S$23)))</f>
        <v>4</v>
      </c>
      <c r="E591" s="1">
        <f ca="1">IF(AND($A591=0,$B591=1),
    VLOOKUP(1,ChapterTable!$1:$1048576,MATCH("최종"&amp;SUBSTITUTE(SUBSTITUTE(E$1,"standard",""),"|Float",""),ChapterTable!$1:$1,0),0)*ChapterTable!$Q$17,
  IF(AND($A591=0,$B591=0),
    E592,
  IF($B591=0,
    VLOOKUP($A591,ChapterTable!$1:$1048576,MATCH("최종"&amp;SUBSTITUTE(SUBSTITUTE(E$1,"standard",""),"|Float",""),ChapterTable!$1:$1,0),0),
  IF($B591=1,
    IF($L591=FALSE,
      VLOOKUP($A591,ChapterTable!$1:$1048576,MATCH("최종"&amp;SUBSTITUTE(SUBSTITUTE(E$1,"standard",""),"|Float",""),ChapterTable!$1:$1,0),0),
      VLOOKUP($A591-ChapterTable!$Q$11,ChapterTable!$1:$1048576,MATCH("최종"&amp;SUBSTITUTE(SUBSTITUTE(E$1,"standard",""),"|Float",""),ChapterTable!$1:$1,0),0)*ChapterTable!$Q$14
    ),
  OFFSET(E591,-$B591+IF($L591,1,0),0)*
    (VLOOKUP(SUBSTITUTE(SUBSTITUTE(E$1,"standard",""),"|Float","")&amp;"인게임누적곱배수",ChapterTable!$S:$T,2,0)^C591
    +VLOOKUP(SUBSTITUTE(SUBSTITUTE(E$1,"standard",""),"|Float","")&amp;"인게임누적합배수",ChapterTable!$S:$T,2,0)*C591)
  )
  )
  )
)</f>
        <v>37366.9453125</v>
      </c>
      <c r="F591" s="1">
        <f ca="1">IF(AND($A591=0,$B591=1),
    VLOOKUP(1,ChapterTable!$1:$1048576,MATCH("최종"&amp;SUBSTITUTE(SUBSTITUTE(F$1,"standard",""),"|Float",""),ChapterTable!$1:$1,0),0)*ChapterTable!$Q$17,
  IF(AND($A591=0,$B591=0),
    F592,
  IF($B591=0,
    VLOOKUP($A591,ChapterTable!$1:$1048576,MATCH("최종"&amp;SUBSTITUTE(SUBSTITUTE(F$1,"standard",""),"|Float",""),ChapterTable!$1:$1,0),0),
  IF($B591=1,
    IF($L591=FALSE,
      VLOOKUP($A591,ChapterTable!$1:$1048576,MATCH("최종"&amp;SUBSTITUTE(SUBSTITUTE(F$1,"standard",""),"|Float",""),ChapterTable!$1:$1,0),0),
      VLOOKUP($A591-ChapterTable!$Q$11,ChapterTable!$1:$1048576,MATCH("최종"&amp;SUBSTITUTE(SUBSTITUTE(F$1,"standard",""),"|Float",""),ChapterTable!$1:$1,0),0)*ChapterTable!$Q$14
    ),
  OFFSET(F591,-$B591+IF($L591,1,0),0)*
    (VLOOKUP(SUBSTITUTE(SUBSTITUTE(F$1,"standard",""),"|Float","")&amp;"인게임누적곱배수",ChapterTable!$S:$T,2,0)^D591
    +VLOOKUP(SUBSTITUTE(SUBSTITUTE(F$1,"standard",""),"|Float","")&amp;"인게임누적합배수",ChapterTable!$S:$T,2,0)*D591)
  )
  )
  )
)</f>
        <v>15569.560546875</v>
      </c>
      <c r="G591" t="s">
        <v>76</v>
      </c>
      <c r="J591" t="str">
        <f>IF(ISBLANK(I591),"",
IFERROR(VLOOKUP(I591,[1]StringTable!$1:$1048576,MATCH([1]StringTable!$B$1,[1]StringTable!$1:$1,0),0),
IFERROR(VLOOKUP(I591,[1]InApkStringTable!$1:$1048576,MATCH([1]InApkStringTable!$B$1,[1]InApkStringTable!$1:$1,0),0),
"스트링없음")))</f>
        <v/>
      </c>
      <c r="L591" t="b">
        <v>0</v>
      </c>
      <c r="M591" t="s">
        <v>24</v>
      </c>
      <c r="N591" t="str">
        <f>IF(ISBLANK(M591),"",IF(ISERROR(VLOOKUP(M591,MapTable!$A:$A,1,0)),"맵없음",""))</f>
        <v/>
      </c>
      <c r="O591">
        <f t="shared" si="37"/>
        <v>5</v>
      </c>
      <c r="Q591">
        <f t="shared" si="38"/>
        <v>5</v>
      </c>
      <c r="R591" t="b">
        <f t="shared" ca="1" si="39"/>
        <v>0</v>
      </c>
      <c r="T591" t="b">
        <f t="shared" ca="1" si="40"/>
        <v>0</v>
      </c>
      <c r="V591" t="str">
        <f>IF(ISBLANK(U591),"",IF(ISERROR(VLOOKUP(U591,MapTable!$A:$A,1,0)),"맵없음",""))</f>
        <v/>
      </c>
      <c r="X591" t="str">
        <f>IF(ISBLANK(W591),"",
IF(ISERROR(FIND(",",W591)),
  IF(ISERROR(VLOOKUP(W591,MapTable!$A:$A,1,0)),"맵없음",
  ""),
IF(ISERROR(FIND(",",W591,FIND(",",W591)+1)),
  IF(OR(ISERROR(VLOOKUP(LEFT(W591,FIND(",",W591)-1),MapTable!$A:$A,1,0)),ISERROR(VLOOKUP(TRIM(MID(W591,FIND(",",W591)+1,999)),MapTable!$A:$A,1,0))),"맵없음",
  ""),
IF(ISERROR(FIND(",",W591,FIND(",",W591,FIND(",",W591)+1)+1)),
  IF(OR(ISERROR(VLOOKUP(LEFT(W591,FIND(",",W591)-1),MapTable!$A:$A,1,0)),ISERROR(VLOOKUP(TRIM(MID(W591,FIND(",",W591)+1,FIND(",",W591,FIND(",",W591)+1)-FIND(",",W591)-1)),MapTable!$A:$A,1,0)),ISERROR(VLOOKUP(TRIM(MID(W591,FIND(",",W591,FIND(",",W591)+1)+1,999)),MapTable!$A:$A,1,0))),"맵없음",
  ""),
IF(ISERROR(FIND(",",W591,FIND(",",W591,FIND(",",W591,FIND(",",W591)+1)+1)+1)),
  IF(OR(ISERROR(VLOOKUP(LEFT(W591,FIND(",",W591)-1),MapTable!$A:$A,1,0)),ISERROR(VLOOKUP(TRIM(MID(W591,FIND(",",W591)+1,FIND(",",W591,FIND(",",W591)+1)-FIND(",",W591)-1)),MapTable!$A:$A,1,0)),ISERROR(VLOOKUP(TRIM(MID(W591,FIND(",",W591,FIND(",",W591)+1)+1,FIND(",",W591,FIND(",",W591,FIND(",",W591)+1)+1)-FIND(",",W591,FIND(",",W591)+1)-1)),MapTable!$A:$A,1,0)),ISERROR(VLOOKUP(TRIM(MID(W591,FIND(",",W591,FIND(",",W591,FIND(",",W591)+1)+1)+1,999)),MapTable!$A:$A,1,0))),"맵없음",
  ""),
)))))</f>
        <v/>
      </c>
      <c r="AC591" t="str">
        <f>IF(ISBLANK(AB591),"",IF(ISERROR(VLOOKUP(AB591,[3]DropTable!$A:$A,1,0)),"드랍없음",""))</f>
        <v/>
      </c>
      <c r="AE591" t="str">
        <f>IF(ISBLANK(AD591),"",IF(ISERROR(VLOOKUP(AD591,[3]DropTable!$A:$A,1,0)),"드랍없음",""))</f>
        <v/>
      </c>
      <c r="AG591">
        <v>9.8000000000000007</v>
      </c>
      <c r="AH591">
        <v>1</v>
      </c>
    </row>
    <row r="592" spans="1:34" x14ac:dyDescent="0.3">
      <c r="A592">
        <v>12</v>
      </c>
      <c r="B592">
        <v>42</v>
      </c>
      <c r="C592">
        <f>IF(OR($L592=TRUE,$A592=0,MOD($A592,ChapterTable!$S$20)&lt;&gt;0),
MAX(0,INT(($B592+ChapterTable!$Q$26+VLOOKUP(SUBSTITUTE(C$1,"성장단계","")&amp;"단계오프셋",ChapterTable!$S:$T,2,0))/ChapterTable!$Q$23)),
MAX(0,INT(($B592+ChapterTable!$S$26+VLOOKUP(SUBSTITUTE(C$1,"성장단계","")&amp;"보스단계오프셋",ChapterTable!$S:$T,2,0))/ChapterTable!$S$23)))</f>
        <v>4</v>
      </c>
      <c r="D592">
        <f>IF(OR($L592=TRUE,$A592=0,MOD($A592,ChapterTable!$S$20)&lt;&gt;0),
MAX(0,INT(($B592+ChapterTable!$Q$26+VLOOKUP(SUBSTITUTE(D$1,"성장단계","")&amp;"단계오프셋",ChapterTable!$S:$T,2,0))/ChapterTable!$Q$23)),
MAX(0,INT(($B592+ChapterTable!$S$26+VLOOKUP(SUBSTITUTE(D$1,"성장단계","")&amp;"보스단계오프셋",ChapterTable!$S:$T,2,0))/ChapterTable!$S$23)))</f>
        <v>4</v>
      </c>
      <c r="E592" s="1">
        <f ca="1">IF(AND($A592=0,$B592=1),
    VLOOKUP(1,ChapterTable!$1:$1048576,MATCH("최종"&amp;SUBSTITUTE(SUBSTITUTE(E$1,"standard",""),"|Float",""),ChapterTable!$1:$1,0),0)*ChapterTable!$Q$17,
  IF(AND($A592=0,$B592=0),
    E593,
  IF($B592=0,
    VLOOKUP($A592,ChapterTable!$1:$1048576,MATCH("최종"&amp;SUBSTITUTE(SUBSTITUTE(E$1,"standard",""),"|Float",""),ChapterTable!$1:$1,0),0),
  IF($B592=1,
    IF($L592=FALSE,
      VLOOKUP($A592,ChapterTable!$1:$1048576,MATCH("최종"&amp;SUBSTITUTE(SUBSTITUTE(E$1,"standard",""),"|Float",""),ChapterTable!$1:$1,0),0),
      VLOOKUP($A592-ChapterTable!$Q$11,ChapterTable!$1:$1048576,MATCH("최종"&amp;SUBSTITUTE(SUBSTITUTE(E$1,"standard",""),"|Float",""),ChapterTable!$1:$1,0),0)*ChapterTable!$Q$14
    ),
  OFFSET(E592,-$B592+IF($L592,1,0),0)*
    (VLOOKUP(SUBSTITUTE(SUBSTITUTE(E$1,"standard",""),"|Float","")&amp;"인게임누적곱배수",ChapterTable!$S:$T,2,0)^C592
    +VLOOKUP(SUBSTITUTE(SUBSTITUTE(E$1,"standard",""),"|Float","")&amp;"인게임누적합배수",ChapterTable!$S:$T,2,0)*C592)
  )
  )
  )
)</f>
        <v>37366.9453125</v>
      </c>
      <c r="F592" s="1">
        <f ca="1">IF(AND($A592=0,$B592=1),
    VLOOKUP(1,ChapterTable!$1:$1048576,MATCH("최종"&amp;SUBSTITUTE(SUBSTITUTE(F$1,"standard",""),"|Float",""),ChapterTable!$1:$1,0),0)*ChapterTable!$Q$17,
  IF(AND($A592=0,$B592=0),
    F593,
  IF($B592=0,
    VLOOKUP($A592,ChapterTable!$1:$1048576,MATCH("최종"&amp;SUBSTITUTE(SUBSTITUTE(F$1,"standard",""),"|Float",""),ChapterTable!$1:$1,0),0),
  IF($B592=1,
    IF($L592=FALSE,
      VLOOKUP($A592,ChapterTable!$1:$1048576,MATCH("최종"&amp;SUBSTITUTE(SUBSTITUTE(F$1,"standard",""),"|Float",""),ChapterTable!$1:$1,0),0),
      VLOOKUP($A592-ChapterTable!$Q$11,ChapterTable!$1:$1048576,MATCH("최종"&amp;SUBSTITUTE(SUBSTITUTE(F$1,"standard",""),"|Float",""),ChapterTable!$1:$1,0),0)*ChapterTable!$Q$14
    ),
  OFFSET(F592,-$B592+IF($L592,1,0),0)*
    (VLOOKUP(SUBSTITUTE(SUBSTITUTE(F$1,"standard",""),"|Float","")&amp;"인게임누적곱배수",ChapterTable!$S:$T,2,0)^D592
    +VLOOKUP(SUBSTITUTE(SUBSTITUTE(F$1,"standard",""),"|Float","")&amp;"인게임누적합배수",ChapterTable!$S:$T,2,0)*D592)
  )
  )
  )
)</f>
        <v>15569.560546875</v>
      </c>
      <c r="G592" t="s">
        <v>76</v>
      </c>
      <c r="J592" t="str">
        <f>IF(ISBLANK(I592),"",
IFERROR(VLOOKUP(I592,[1]StringTable!$1:$1048576,MATCH([1]StringTable!$B$1,[1]StringTable!$1:$1,0),0),
IFERROR(VLOOKUP(I592,[1]InApkStringTable!$1:$1048576,MATCH([1]InApkStringTable!$B$1,[1]InApkStringTable!$1:$1,0),0),
"스트링없음")))</f>
        <v/>
      </c>
      <c r="L592" t="b">
        <v>0</v>
      </c>
      <c r="M592" t="s">
        <v>54</v>
      </c>
      <c r="N592" t="str">
        <f>IF(ISBLANK(M592),"",IF(ISERROR(VLOOKUP(M592,MapTable!$A:$A,1,0)),"맵없음",""))</f>
        <v/>
      </c>
      <c r="O592">
        <f t="shared" si="37"/>
        <v>5</v>
      </c>
      <c r="Q592">
        <f t="shared" si="38"/>
        <v>5</v>
      </c>
      <c r="R592" t="b">
        <f t="shared" ca="1" si="39"/>
        <v>0</v>
      </c>
      <c r="T592" t="b">
        <f t="shared" ca="1" si="40"/>
        <v>0</v>
      </c>
      <c r="V592" t="str">
        <f>IF(ISBLANK(U592),"",IF(ISERROR(VLOOKUP(U592,MapTable!$A:$A,1,0)),"맵없음",""))</f>
        <v/>
      </c>
      <c r="X592" t="str">
        <f>IF(ISBLANK(W592),"",
IF(ISERROR(FIND(",",W592)),
  IF(ISERROR(VLOOKUP(W592,MapTable!$A:$A,1,0)),"맵없음",
  ""),
IF(ISERROR(FIND(",",W592,FIND(",",W592)+1)),
  IF(OR(ISERROR(VLOOKUP(LEFT(W592,FIND(",",W592)-1),MapTable!$A:$A,1,0)),ISERROR(VLOOKUP(TRIM(MID(W592,FIND(",",W592)+1,999)),MapTable!$A:$A,1,0))),"맵없음",
  ""),
IF(ISERROR(FIND(",",W592,FIND(",",W592,FIND(",",W592)+1)+1)),
  IF(OR(ISERROR(VLOOKUP(LEFT(W592,FIND(",",W592)-1),MapTable!$A:$A,1,0)),ISERROR(VLOOKUP(TRIM(MID(W592,FIND(",",W592)+1,FIND(",",W592,FIND(",",W592)+1)-FIND(",",W592)-1)),MapTable!$A:$A,1,0)),ISERROR(VLOOKUP(TRIM(MID(W592,FIND(",",W592,FIND(",",W592)+1)+1,999)),MapTable!$A:$A,1,0))),"맵없음",
  ""),
IF(ISERROR(FIND(",",W592,FIND(",",W592,FIND(",",W592,FIND(",",W592)+1)+1)+1)),
  IF(OR(ISERROR(VLOOKUP(LEFT(W592,FIND(",",W592)-1),MapTable!$A:$A,1,0)),ISERROR(VLOOKUP(TRIM(MID(W592,FIND(",",W592)+1,FIND(",",W592,FIND(",",W592)+1)-FIND(",",W592)-1)),MapTable!$A:$A,1,0)),ISERROR(VLOOKUP(TRIM(MID(W592,FIND(",",W592,FIND(",",W592)+1)+1,FIND(",",W592,FIND(",",W592,FIND(",",W592)+1)+1)-FIND(",",W592,FIND(",",W592)+1)-1)),MapTable!$A:$A,1,0)),ISERROR(VLOOKUP(TRIM(MID(W592,FIND(",",W592,FIND(",",W592,FIND(",",W592)+1)+1)+1,999)),MapTable!$A:$A,1,0))),"맵없음",
  ""),
)))))</f>
        <v/>
      </c>
      <c r="AC592" t="str">
        <f>IF(ISBLANK(AB592),"",IF(ISERROR(VLOOKUP(AB592,[3]DropTable!$A:$A,1,0)),"드랍없음",""))</f>
        <v/>
      </c>
      <c r="AE592" t="str">
        <f>IF(ISBLANK(AD592),"",IF(ISERROR(VLOOKUP(AD592,[3]DropTable!$A:$A,1,0)),"드랍없음",""))</f>
        <v/>
      </c>
      <c r="AG592">
        <v>9.8000000000000007</v>
      </c>
      <c r="AH592">
        <v>1</v>
      </c>
    </row>
    <row r="593" spans="1:34" x14ac:dyDescent="0.3">
      <c r="A593">
        <v>12</v>
      </c>
      <c r="B593">
        <v>43</v>
      </c>
      <c r="C593">
        <f>IF(OR($L593=TRUE,$A593=0,MOD($A593,ChapterTable!$S$20)&lt;&gt;0),
MAX(0,INT(($B593+ChapterTable!$Q$26+VLOOKUP(SUBSTITUTE(C$1,"성장단계","")&amp;"단계오프셋",ChapterTable!$S:$T,2,0))/ChapterTable!$Q$23)),
MAX(0,INT(($B593+ChapterTable!$S$26+VLOOKUP(SUBSTITUTE(C$1,"성장단계","")&amp;"보스단계오프셋",ChapterTable!$S:$T,2,0))/ChapterTable!$S$23)))</f>
        <v>4</v>
      </c>
      <c r="D593">
        <f>IF(OR($L593=TRUE,$A593=0,MOD($A593,ChapterTable!$S$20)&lt;&gt;0),
MAX(0,INT(($B593+ChapterTable!$Q$26+VLOOKUP(SUBSTITUTE(D$1,"성장단계","")&amp;"단계오프셋",ChapterTable!$S:$T,2,0))/ChapterTable!$Q$23)),
MAX(0,INT(($B593+ChapterTable!$S$26+VLOOKUP(SUBSTITUTE(D$1,"성장단계","")&amp;"보스단계오프셋",ChapterTable!$S:$T,2,0))/ChapterTable!$S$23)))</f>
        <v>4</v>
      </c>
      <c r="E593" s="1">
        <f ca="1">IF(AND($A593=0,$B593=1),
    VLOOKUP(1,ChapterTable!$1:$1048576,MATCH("최종"&amp;SUBSTITUTE(SUBSTITUTE(E$1,"standard",""),"|Float",""),ChapterTable!$1:$1,0),0)*ChapterTable!$Q$17,
  IF(AND($A593=0,$B593=0),
    E594,
  IF($B593=0,
    VLOOKUP($A593,ChapterTable!$1:$1048576,MATCH("최종"&amp;SUBSTITUTE(SUBSTITUTE(E$1,"standard",""),"|Float",""),ChapterTable!$1:$1,0),0),
  IF($B593=1,
    IF($L593=FALSE,
      VLOOKUP($A593,ChapterTable!$1:$1048576,MATCH("최종"&amp;SUBSTITUTE(SUBSTITUTE(E$1,"standard",""),"|Float",""),ChapterTable!$1:$1,0),0),
      VLOOKUP($A593-ChapterTable!$Q$11,ChapterTable!$1:$1048576,MATCH("최종"&amp;SUBSTITUTE(SUBSTITUTE(E$1,"standard",""),"|Float",""),ChapterTable!$1:$1,0),0)*ChapterTable!$Q$14
    ),
  OFFSET(E593,-$B593+IF($L593,1,0),0)*
    (VLOOKUP(SUBSTITUTE(SUBSTITUTE(E$1,"standard",""),"|Float","")&amp;"인게임누적곱배수",ChapterTable!$S:$T,2,0)^C593
    +VLOOKUP(SUBSTITUTE(SUBSTITUTE(E$1,"standard",""),"|Float","")&amp;"인게임누적합배수",ChapterTable!$S:$T,2,0)*C593)
  )
  )
  )
)</f>
        <v>37366.9453125</v>
      </c>
      <c r="F593" s="1">
        <f ca="1">IF(AND($A593=0,$B593=1),
    VLOOKUP(1,ChapterTable!$1:$1048576,MATCH("최종"&amp;SUBSTITUTE(SUBSTITUTE(F$1,"standard",""),"|Float",""),ChapterTable!$1:$1,0),0)*ChapterTable!$Q$17,
  IF(AND($A593=0,$B593=0),
    F594,
  IF($B593=0,
    VLOOKUP($A593,ChapterTable!$1:$1048576,MATCH("최종"&amp;SUBSTITUTE(SUBSTITUTE(F$1,"standard",""),"|Float",""),ChapterTable!$1:$1,0),0),
  IF($B593=1,
    IF($L593=FALSE,
      VLOOKUP($A593,ChapterTable!$1:$1048576,MATCH("최종"&amp;SUBSTITUTE(SUBSTITUTE(F$1,"standard",""),"|Float",""),ChapterTable!$1:$1,0),0),
      VLOOKUP($A593-ChapterTable!$Q$11,ChapterTable!$1:$1048576,MATCH("최종"&amp;SUBSTITUTE(SUBSTITUTE(F$1,"standard",""),"|Float",""),ChapterTable!$1:$1,0),0)*ChapterTable!$Q$14
    ),
  OFFSET(F593,-$B593+IF($L593,1,0),0)*
    (VLOOKUP(SUBSTITUTE(SUBSTITUTE(F$1,"standard",""),"|Float","")&amp;"인게임누적곱배수",ChapterTable!$S:$T,2,0)^D593
    +VLOOKUP(SUBSTITUTE(SUBSTITUTE(F$1,"standard",""),"|Float","")&amp;"인게임누적합배수",ChapterTable!$S:$T,2,0)*D593)
  )
  )
  )
)</f>
        <v>15569.560546875</v>
      </c>
      <c r="G593" t="s">
        <v>76</v>
      </c>
      <c r="J593" t="str">
        <f>IF(ISBLANK(I593),"",
IFERROR(VLOOKUP(I593,[1]StringTable!$1:$1048576,MATCH([1]StringTable!$B$1,[1]StringTable!$1:$1,0),0),
IFERROR(VLOOKUP(I593,[1]InApkStringTable!$1:$1048576,MATCH([1]InApkStringTable!$B$1,[1]InApkStringTable!$1:$1,0),0),
"스트링없음")))</f>
        <v/>
      </c>
      <c r="L593" t="b">
        <v>0</v>
      </c>
      <c r="M593" t="s">
        <v>24</v>
      </c>
      <c r="N593" t="str">
        <f>IF(ISBLANK(M593),"",IF(ISERROR(VLOOKUP(M593,MapTable!$A:$A,1,0)),"맵없음",""))</f>
        <v/>
      </c>
      <c r="O593">
        <f t="shared" si="37"/>
        <v>5</v>
      </c>
      <c r="Q593">
        <f t="shared" si="38"/>
        <v>5</v>
      </c>
      <c r="R593" t="b">
        <f t="shared" ca="1" si="39"/>
        <v>0</v>
      </c>
      <c r="T593" t="b">
        <f t="shared" ca="1" si="40"/>
        <v>0</v>
      </c>
      <c r="V593" t="str">
        <f>IF(ISBLANK(U593),"",IF(ISERROR(VLOOKUP(U593,MapTable!$A:$A,1,0)),"맵없음",""))</f>
        <v/>
      </c>
      <c r="X593" t="str">
        <f>IF(ISBLANK(W593),"",
IF(ISERROR(FIND(",",W593)),
  IF(ISERROR(VLOOKUP(W593,MapTable!$A:$A,1,0)),"맵없음",
  ""),
IF(ISERROR(FIND(",",W593,FIND(",",W593)+1)),
  IF(OR(ISERROR(VLOOKUP(LEFT(W593,FIND(",",W593)-1),MapTable!$A:$A,1,0)),ISERROR(VLOOKUP(TRIM(MID(W593,FIND(",",W593)+1,999)),MapTable!$A:$A,1,0))),"맵없음",
  ""),
IF(ISERROR(FIND(",",W593,FIND(",",W593,FIND(",",W593)+1)+1)),
  IF(OR(ISERROR(VLOOKUP(LEFT(W593,FIND(",",W593)-1),MapTable!$A:$A,1,0)),ISERROR(VLOOKUP(TRIM(MID(W593,FIND(",",W593)+1,FIND(",",W593,FIND(",",W593)+1)-FIND(",",W593)-1)),MapTable!$A:$A,1,0)),ISERROR(VLOOKUP(TRIM(MID(W593,FIND(",",W593,FIND(",",W593)+1)+1,999)),MapTable!$A:$A,1,0))),"맵없음",
  ""),
IF(ISERROR(FIND(",",W593,FIND(",",W593,FIND(",",W593,FIND(",",W593)+1)+1)+1)),
  IF(OR(ISERROR(VLOOKUP(LEFT(W593,FIND(",",W593)-1),MapTable!$A:$A,1,0)),ISERROR(VLOOKUP(TRIM(MID(W593,FIND(",",W593)+1,FIND(",",W593,FIND(",",W593)+1)-FIND(",",W593)-1)),MapTable!$A:$A,1,0)),ISERROR(VLOOKUP(TRIM(MID(W593,FIND(",",W593,FIND(",",W593)+1)+1,FIND(",",W593,FIND(",",W593,FIND(",",W593)+1)+1)-FIND(",",W593,FIND(",",W593)+1)-1)),MapTable!$A:$A,1,0)),ISERROR(VLOOKUP(TRIM(MID(W593,FIND(",",W593,FIND(",",W593,FIND(",",W593)+1)+1)+1,999)),MapTable!$A:$A,1,0))),"맵없음",
  ""),
)))))</f>
        <v/>
      </c>
      <c r="AC593" t="str">
        <f>IF(ISBLANK(AB593),"",IF(ISERROR(VLOOKUP(AB593,[3]DropTable!$A:$A,1,0)),"드랍없음",""))</f>
        <v/>
      </c>
      <c r="AE593" t="str">
        <f>IF(ISBLANK(AD593),"",IF(ISERROR(VLOOKUP(AD593,[3]DropTable!$A:$A,1,0)),"드랍없음",""))</f>
        <v/>
      </c>
      <c r="AG593">
        <v>9.8000000000000007</v>
      </c>
      <c r="AH593">
        <v>1</v>
      </c>
    </row>
    <row r="594" spans="1:34" x14ac:dyDescent="0.3">
      <c r="A594">
        <v>12</v>
      </c>
      <c r="B594">
        <v>44</v>
      </c>
      <c r="C594">
        <f>IF(OR($L594=TRUE,$A594=0,MOD($A594,ChapterTable!$S$20)&lt;&gt;0),
MAX(0,INT(($B594+ChapterTable!$Q$26+VLOOKUP(SUBSTITUTE(C$1,"성장단계","")&amp;"단계오프셋",ChapterTable!$S:$T,2,0))/ChapterTable!$Q$23)),
MAX(0,INT(($B594+ChapterTable!$S$26+VLOOKUP(SUBSTITUTE(C$1,"성장단계","")&amp;"보스단계오프셋",ChapterTable!$S:$T,2,0))/ChapterTable!$S$23)))</f>
        <v>4</v>
      </c>
      <c r="D594">
        <f>IF(OR($L594=TRUE,$A594=0,MOD($A594,ChapterTable!$S$20)&lt;&gt;0),
MAX(0,INT(($B594+ChapterTable!$Q$26+VLOOKUP(SUBSTITUTE(D$1,"성장단계","")&amp;"단계오프셋",ChapterTable!$S:$T,2,0))/ChapterTable!$Q$23)),
MAX(0,INT(($B594+ChapterTable!$S$26+VLOOKUP(SUBSTITUTE(D$1,"성장단계","")&amp;"보스단계오프셋",ChapterTable!$S:$T,2,0))/ChapterTable!$S$23)))</f>
        <v>4</v>
      </c>
      <c r="E594" s="1">
        <f ca="1">IF(AND($A594=0,$B594=1),
    VLOOKUP(1,ChapterTable!$1:$1048576,MATCH("최종"&amp;SUBSTITUTE(SUBSTITUTE(E$1,"standard",""),"|Float",""),ChapterTable!$1:$1,0),0)*ChapterTable!$Q$17,
  IF(AND($A594=0,$B594=0),
    E595,
  IF($B594=0,
    VLOOKUP($A594,ChapterTable!$1:$1048576,MATCH("최종"&amp;SUBSTITUTE(SUBSTITUTE(E$1,"standard",""),"|Float",""),ChapterTable!$1:$1,0),0),
  IF($B594=1,
    IF($L594=FALSE,
      VLOOKUP($A594,ChapterTable!$1:$1048576,MATCH("최종"&amp;SUBSTITUTE(SUBSTITUTE(E$1,"standard",""),"|Float",""),ChapterTable!$1:$1,0),0),
      VLOOKUP($A594-ChapterTable!$Q$11,ChapterTable!$1:$1048576,MATCH("최종"&amp;SUBSTITUTE(SUBSTITUTE(E$1,"standard",""),"|Float",""),ChapterTable!$1:$1,0),0)*ChapterTable!$Q$14
    ),
  OFFSET(E594,-$B594+IF($L594,1,0),0)*
    (VLOOKUP(SUBSTITUTE(SUBSTITUTE(E$1,"standard",""),"|Float","")&amp;"인게임누적곱배수",ChapterTable!$S:$T,2,0)^C594
    +VLOOKUP(SUBSTITUTE(SUBSTITUTE(E$1,"standard",""),"|Float","")&amp;"인게임누적합배수",ChapterTable!$S:$T,2,0)*C594)
  )
  )
  )
)</f>
        <v>37366.9453125</v>
      </c>
      <c r="F594" s="1">
        <f ca="1">IF(AND($A594=0,$B594=1),
    VLOOKUP(1,ChapterTable!$1:$1048576,MATCH("최종"&amp;SUBSTITUTE(SUBSTITUTE(F$1,"standard",""),"|Float",""),ChapterTable!$1:$1,0),0)*ChapterTable!$Q$17,
  IF(AND($A594=0,$B594=0),
    F595,
  IF($B594=0,
    VLOOKUP($A594,ChapterTable!$1:$1048576,MATCH("최종"&amp;SUBSTITUTE(SUBSTITUTE(F$1,"standard",""),"|Float",""),ChapterTable!$1:$1,0),0),
  IF($B594=1,
    IF($L594=FALSE,
      VLOOKUP($A594,ChapterTable!$1:$1048576,MATCH("최종"&amp;SUBSTITUTE(SUBSTITUTE(F$1,"standard",""),"|Float",""),ChapterTable!$1:$1,0),0),
      VLOOKUP($A594-ChapterTable!$Q$11,ChapterTable!$1:$1048576,MATCH("최종"&amp;SUBSTITUTE(SUBSTITUTE(F$1,"standard",""),"|Float",""),ChapterTable!$1:$1,0),0)*ChapterTable!$Q$14
    ),
  OFFSET(F594,-$B594+IF($L594,1,0),0)*
    (VLOOKUP(SUBSTITUTE(SUBSTITUTE(F$1,"standard",""),"|Float","")&amp;"인게임누적곱배수",ChapterTable!$S:$T,2,0)^D594
    +VLOOKUP(SUBSTITUTE(SUBSTITUTE(F$1,"standard",""),"|Float","")&amp;"인게임누적합배수",ChapterTable!$S:$T,2,0)*D594)
  )
  )
  )
)</f>
        <v>15569.560546875</v>
      </c>
      <c r="G594" t="s">
        <v>76</v>
      </c>
      <c r="J594" t="str">
        <f>IF(ISBLANK(I594),"",
IFERROR(VLOOKUP(I594,[1]StringTable!$1:$1048576,MATCH([1]StringTable!$B$1,[1]StringTable!$1:$1,0),0),
IFERROR(VLOOKUP(I594,[1]InApkStringTable!$1:$1048576,MATCH([1]InApkStringTable!$B$1,[1]InApkStringTable!$1:$1,0),0),
"스트링없음")))</f>
        <v/>
      </c>
      <c r="L594" t="b">
        <v>0</v>
      </c>
      <c r="M594" t="s">
        <v>24</v>
      </c>
      <c r="N594" t="str">
        <f>IF(ISBLANK(M594),"",IF(ISERROR(VLOOKUP(M594,MapTable!$A:$A,1,0)),"맵없음",""))</f>
        <v/>
      </c>
      <c r="O594">
        <f t="shared" si="37"/>
        <v>5</v>
      </c>
      <c r="Q594">
        <f t="shared" si="38"/>
        <v>5</v>
      </c>
      <c r="R594" t="b">
        <f t="shared" ca="1" si="39"/>
        <v>0</v>
      </c>
      <c r="T594" t="b">
        <f t="shared" ca="1" si="40"/>
        <v>0</v>
      </c>
      <c r="V594" t="str">
        <f>IF(ISBLANK(U594),"",IF(ISERROR(VLOOKUP(U594,MapTable!$A:$A,1,0)),"맵없음",""))</f>
        <v/>
      </c>
      <c r="X594" t="str">
        <f>IF(ISBLANK(W594),"",
IF(ISERROR(FIND(",",W594)),
  IF(ISERROR(VLOOKUP(W594,MapTable!$A:$A,1,0)),"맵없음",
  ""),
IF(ISERROR(FIND(",",W594,FIND(",",W594)+1)),
  IF(OR(ISERROR(VLOOKUP(LEFT(W594,FIND(",",W594)-1),MapTable!$A:$A,1,0)),ISERROR(VLOOKUP(TRIM(MID(W594,FIND(",",W594)+1,999)),MapTable!$A:$A,1,0))),"맵없음",
  ""),
IF(ISERROR(FIND(",",W594,FIND(",",W594,FIND(",",W594)+1)+1)),
  IF(OR(ISERROR(VLOOKUP(LEFT(W594,FIND(",",W594)-1),MapTable!$A:$A,1,0)),ISERROR(VLOOKUP(TRIM(MID(W594,FIND(",",W594)+1,FIND(",",W594,FIND(",",W594)+1)-FIND(",",W594)-1)),MapTable!$A:$A,1,0)),ISERROR(VLOOKUP(TRIM(MID(W594,FIND(",",W594,FIND(",",W594)+1)+1,999)),MapTable!$A:$A,1,0))),"맵없음",
  ""),
IF(ISERROR(FIND(",",W594,FIND(",",W594,FIND(",",W594,FIND(",",W594)+1)+1)+1)),
  IF(OR(ISERROR(VLOOKUP(LEFT(W594,FIND(",",W594)-1),MapTable!$A:$A,1,0)),ISERROR(VLOOKUP(TRIM(MID(W594,FIND(",",W594)+1,FIND(",",W594,FIND(",",W594)+1)-FIND(",",W594)-1)),MapTable!$A:$A,1,0)),ISERROR(VLOOKUP(TRIM(MID(W594,FIND(",",W594,FIND(",",W594)+1)+1,FIND(",",W594,FIND(",",W594,FIND(",",W594)+1)+1)-FIND(",",W594,FIND(",",W594)+1)-1)),MapTable!$A:$A,1,0)),ISERROR(VLOOKUP(TRIM(MID(W594,FIND(",",W594,FIND(",",W594,FIND(",",W594)+1)+1)+1,999)),MapTable!$A:$A,1,0))),"맵없음",
  ""),
)))))</f>
        <v/>
      </c>
      <c r="AC594" t="str">
        <f>IF(ISBLANK(AB594),"",IF(ISERROR(VLOOKUP(AB594,[3]DropTable!$A:$A,1,0)),"드랍없음",""))</f>
        <v/>
      </c>
      <c r="AE594" t="str">
        <f>IF(ISBLANK(AD594),"",IF(ISERROR(VLOOKUP(AD594,[3]DropTable!$A:$A,1,0)),"드랍없음",""))</f>
        <v/>
      </c>
      <c r="AG594">
        <v>9.8000000000000007</v>
      </c>
      <c r="AH594">
        <v>1</v>
      </c>
    </row>
    <row r="595" spans="1:34" x14ac:dyDescent="0.3">
      <c r="A595">
        <v>12</v>
      </c>
      <c r="B595">
        <v>45</v>
      </c>
      <c r="C595">
        <f>IF(OR($L595=TRUE,$A595=0,MOD($A595,ChapterTable!$S$20)&lt;&gt;0),
MAX(0,INT(($B595+ChapterTable!$Q$26+VLOOKUP(SUBSTITUTE(C$1,"성장단계","")&amp;"단계오프셋",ChapterTable!$S:$T,2,0))/ChapterTable!$Q$23)),
MAX(0,INT(($B595+ChapterTable!$S$26+VLOOKUP(SUBSTITUTE(C$1,"성장단계","")&amp;"보스단계오프셋",ChapterTable!$S:$T,2,0))/ChapterTable!$S$23)))</f>
        <v>4</v>
      </c>
      <c r="D595">
        <f>IF(OR($L595=TRUE,$A595=0,MOD($A595,ChapterTable!$S$20)&lt;&gt;0),
MAX(0,INT(($B595+ChapterTable!$Q$26+VLOOKUP(SUBSTITUTE(D$1,"성장단계","")&amp;"단계오프셋",ChapterTable!$S:$T,2,0))/ChapterTable!$Q$23)),
MAX(0,INT(($B595+ChapterTable!$S$26+VLOOKUP(SUBSTITUTE(D$1,"성장단계","")&amp;"보스단계오프셋",ChapterTable!$S:$T,2,0))/ChapterTable!$S$23)))</f>
        <v>4</v>
      </c>
      <c r="E595" s="1">
        <f ca="1">IF(AND($A595=0,$B595=1),
    VLOOKUP(1,ChapterTable!$1:$1048576,MATCH("최종"&amp;SUBSTITUTE(SUBSTITUTE(E$1,"standard",""),"|Float",""),ChapterTable!$1:$1,0),0)*ChapterTable!$Q$17,
  IF(AND($A595=0,$B595=0),
    E596,
  IF($B595=0,
    VLOOKUP($A595,ChapterTable!$1:$1048576,MATCH("최종"&amp;SUBSTITUTE(SUBSTITUTE(E$1,"standard",""),"|Float",""),ChapterTable!$1:$1,0),0),
  IF($B595=1,
    IF($L595=FALSE,
      VLOOKUP($A595,ChapterTable!$1:$1048576,MATCH("최종"&amp;SUBSTITUTE(SUBSTITUTE(E$1,"standard",""),"|Float",""),ChapterTable!$1:$1,0),0),
      VLOOKUP($A595-ChapterTable!$Q$11,ChapterTable!$1:$1048576,MATCH("최종"&amp;SUBSTITUTE(SUBSTITUTE(E$1,"standard",""),"|Float",""),ChapterTable!$1:$1,0),0)*ChapterTable!$Q$14
    ),
  OFFSET(E595,-$B595+IF($L595,1,0),0)*
    (VLOOKUP(SUBSTITUTE(SUBSTITUTE(E$1,"standard",""),"|Float","")&amp;"인게임누적곱배수",ChapterTable!$S:$T,2,0)^C595
    +VLOOKUP(SUBSTITUTE(SUBSTITUTE(E$1,"standard",""),"|Float","")&amp;"인게임누적합배수",ChapterTable!$S:$T,2,0)*C595)
  )
  )
  )
)</f>
        <v>37366.9453125</v>
      </c>
      <c r="F595" s="1">
        <f ca="1">IF(AND($A595=0,$B595=1),
    VLOOKUP(1,ChapterTable!$1:$1048576,MATCH("최종"&amp;SUBSTITUTE(SUBSTITUTE(F$1,"standard",""),"|Float",""),ChapterTable!$1:$1,0),0)*ChapterTable!$Q$17,
  IF(AND($A595=0,$B595=0),
    F596,
  IF($B595=0,
    VLOOKUP($A595,ChapterTable!$1:$1048576,MATCH("최종"&amp;SUBSTITUTE(SUBSTITUTE(F$1,"standard",""),"|Float",""),ChapterTable!$1:$1,0),0),
  IF($B595=1,
    IF($L595=FALSE,
      VLOOKUP($A595,ChapterTable!$1:$1048576,MATCH("최종"&amp;SUBSTITUTE(SUBSTITUTE(F$1,"standard",""),"|Float",""),ChapterTable!$1:$1,0),0),
      VLOOKUP($A595-ChapterTable!$Q$11,ChapterTable!$1:$1048576,MATCH("최종"&amp;SUBSTITUTE(SUBSTITUTE(F$1,"standard",""),"|Float",""),ChapterTable!$1:$1,0),0)*ChapterTable!$Q$14
    ),
  OFFSET(F595,-$B595+IF($L595,1,0),0)*
    (VLOOKUP(SUBSTITUTE(SUBSTITUTE(F$1,"standard",""),"|Float","")&amp;"인게임누적곱배수",ChapterTable!$S:$T,2,0)^D595
    +VLOOKUP(SUBSTITUTE(SUBSTITUTE(F$1,"standard",""),"|Float","")&amp;"인게임누적합배수",ChapterTable!$S:$T,2,0)*D595)
  )
  )
  )
)</f>
        <v>15569.560546875</v>
      </c>
      <c r="G595" t="s">
        <v>76</v>
      </c>
      <c r="J595" t="str">
        <f>IF(ISBLANK(I595),"",
IFERROR(VLOOKUP(I595,[1]StringTable!$1:$1048576,MATCH([1]StringTable!$B$1,[1]StringTable!$1:$1,0),0),
IFERROR(VLOOKUP(I595,[1]InApkStringTable!$1:$1048576,MATCH([1]InApkStringTable!$B$1,[1]InApkStringTable!$1:$1,0),0),
"스트링없음")))</f>
        <v/>
      </c>
      <c r="L595" t="b">
        <v>0</v>
      </c>
      <c r="M595" t="s">
        <v>24</v>
      </c>
      <c r="N595" t="str">
        <f>IF(ISBLANK(M595),"",IF(ISERROR(VLOOKUP(M595,MapTable!$A:$A,1,0)),"맵없음",""))</f>
        <v/>
      </c>
      <c r="O595">
        <f t="shared" si="37"/>
        <v>11</v>
      </c>
      <c r="Q595">
        <f t="shared" si="38"/>
        <v>11</v>
      </c>
      <c r="R595" t="b">
        <f t="shared" ca="1" si="39"/>
        <v>0</v>
      </c>
      <c r="T595" t="b">
        <f t="shared" ca="1" si="40"/>
        <v>0</v>
      </c>
      <c r="V595" t="str">
        <f>IF(ISBLANK(U595),"",IF(ISERROR(VLOOKUP(U595,MapTable!$A:$A,1,0)),"맵없음",""))</f>
        <v/>
      </c>
      <c r="X595" t="str">
        <f>IF(ISBLANK(W595),"",
IF(ISERROR(FIND(",",W595)),
  IF(ISERROR(VLOOKUP(W595,MapTable!$A:$A,1,0)),"맵없음",
  ""),
IF(ISERROR(FIND(",",W595,FIND(",",W595)+1)),
  IF(OR(ISERROR(VLOOKUP(LEFT(W595,FIND(",",W595)-1),MapTable!$A:$A,1,0)),ISERROR(VLOOKUP(TRIM(MID(W595,FIND(",",W595)+1,999)),MapTable!$A:$A,1,0))),"맵없음",
  ""),
IF(ISERROR(FIND(",",W595,FIND(",",W595,FIND(",",W595)+1)+1)),
  IF(OR(ISERROR(VLOOKUP(LEFT(W595,FIND(",",W595)-1),MapTable!$A:$A,1,0)),ISERROR(VLOOKUP(TRIM(MID(W595,FIND(",",W595)+1,FIND(",",W595,FIND(",",W595)+1)-FIND(",",W595)-1)),MapTable!$A:$A,1,0)),ISERROR(VLOOKUP(TRIM(MID(W595,FIND(",",W595,FIND(",",W595)+1)+1,999)),MapTable!$A:$A,1,0))),"맵없음",
  ""),
IF(ISERROR(FIND(",",W595,FIND(",",W595,FIND(",",W595,FIND(",",W595)+1)+1)+1)),
  IF(OR(ISERROR(VLOOKUP(LEFT(W595,FIND(",",W595)-1),MapTable!$A:$A,1,0)),ISERROR(VLOOKUP(TRIM(MID(W595,FIND(",",W595)+1,FIND(",",W595,FIND(",",W595)+1)-FIND(",",W595)-1)),MapTable!$A:$A,1,0)),ISERROR(VLOOKUP(TRIM(MID(W595,FIND(",",W595,FIND(",",W595)+1)+1,FIND(",",W595,FIND(",",W595,FIND(",",W595)+1)+1)-FIND(",",W595,FIND(",",W595)+1)-1)),MapTable!$A:$A,1,0)),ISERROR(VLOOKUP(TRIM(MID(W595,FIND(",",W595,FIND(",",W595,FIND(",",W595)+1)+1)+1,999)),MapTable!$A:$A,1,0))),"맵없음",
  ""),
)))))</f>
        <v/>
      </c>
      <c r="AC595" t="str">
        <f>IF(ISBLANK(AB595),"",IF(ISERROR(VLOOKUP(AB595,[3]DropTable!$A:$A,1,0)),"드랍없음",""))</f>
        <v/>
      </c>
      <c r="AE595" t="str">
        <f>IF(ISBLANK(AD595),"",IF(ISERROR(VLOOKUP(AD595,[3]DropTable!$A:$A,1,0)),"드랍없음",""))</f>
        <v/>
      </c>
      <c r="AG595">
        <v>9.8000000000000007</v>
      </c>
      <c r="AH595">
        <v>1</v>
      </c>
    </row>
    <row r="596" spans="1:34" x14ac:dyDescent="0.3">
      <c r="A596">
        <v>12</v>
      </c>
      <c r="B596">
        <v>46</v>
      </c>
      <c r="C596">
        <f>IF(OR($L596=TRUE,$A596=0,MOD($A596,ChapterTable!$S$20)&lt;&gt;0),
MAX(0,INT(($B596+ChapterTable!$Q$26+VLOOKUP(SUBSTITUTE(C$1,"성장단계","")&amp;"단계오프셋",ChapterTable!$S:$T,2,0))/ChapterTable!$Q$23)),
MAX(0,INT(($B596+ChapterTable!$S$26+VLOOKUP(SUBSTITUTE(C$1,"성장단계","")&amp;"보스단계오프셋",ChapterTable!$S:$T,2,0))/ChapterTable!$S$23)))</f>
        <v>5</v>
      </c>
      <c r="D596">
        <f>IF(OR($L596=TRUE,$A596=0,MOD($A596,ChapterTable!$S$20)&lt;&gt;0),
MAX(0,INT(($B596+ChapterTable!$Q$26+VLOOKUP(SUBSTITUTE(D$1,"성장단계","")&amp;"단계오프셋",ChapterTable!$S:$T,2,0))/ChapterTable!$Q$23)),
MAX(0,INT(($B596+ChapterTable!$S$26+VLOOKUP(SUBSTITUTE(D$1,"성장단계","")&amp;"보스단계오프셋",ChapterTable!$S:$T,2,0))/ChapterTable!$S$23)))</f>
        <v>4</v>
      </c>
      <c r="E596" s="1">
        <f ca="1">IF(AND($A596=0,$B596=1),
    VLOOKUP(1,ChapterTable!$1:$1048576,MATCH("최종"&amp;SUBSTITUTE(SUBSTITUTE(E$1,"standard",""),"|Float",""),ChapterTable!$1:$1,0),0)*ChapterTable!$Q$17,
  IF(AND($A596=0,$B596=0),
    E597,
  IF($B596=0,
    VLOOKUP($A596,ChapterTable!$1:$1048576,MATCH("최종"&amp;SUBSTITUTE(SUBSTITUTE(E$1,"standard",""),"|Float",""),ChapterTable!$1:$1,0),0),
  IF($B596=1,
    IF($L596=FALSE,
      VLOOKUP($A596,ChapterTable!$1:$1048576,MATCH("최종"&amp;SUBSTITUTE(SUBSTITUTE(E$1,"standard",""),"|Float",""),ChapterTable!$1:$1,0),0),
      VLOOKUP($A596-ChapterTable!$Q$11,ChapterTable!$1:$1048576,MATCH("최종"&amp;SUBSTITUTE(SUBSTITUTE(E$1,"standard",""),"|Float",""),ChapterTable!$1:$1,0),0)*ChapterTable!$Q$14
    ),
  OFFSET(E596,-$B596+IF($L596,1,0),0)*
    (VLOOKUP(SUBSTITUTE(SUBSTITUTE(E$1,"standard",""),"|Float","")&amp;"인게임누적곱배수",ChapterTable!$S:$T,2,0)^C596
    +VLOOKUP(SUBSTITUTE(SUBSTITUTE(E$1,"standard",""),"|Float","")&amp;"인게임누적합배수",ChapterTable!$S:$T,2,0)*C596)
  )
  )
  )
)</f>
        <v>42816.29150390625</v>
      </c>
      <c r="F596" s="1">
        <f ca="1">IF(AND($A596=0,$B596=1),
    VLOOKUP(1,ChapterTable!$1:$1048576,MATCH("최종"&amp;SUBSTITUTE(SUBSTITUTE(F$1,"standard",""),"|Float",""),ChapterTable!$1:$1,0),0)*ChapterTable!$Q$17,
  IF(AND($A596=0,$B596=0),
    F597,
  IF($B596=0,
    VLOOKUP($A596,ChapterTable!$1:$1048576,MATCH("최종"&amp;SUBSTITUTE(SUBSTITUTE(F$1,"standard",""),"|Float",""),ChapterTable!$1:$1,0),0),
  IF($B596=1,
    IF($L596=FALSE,
      VLOOKUP($A596,ChapterTable!$1:$1048576,MATCH("최종"&amp;SUBSTITUTE(SUBSTITUTE(F$1,"standard",""),"|Float",""),ChapterTable!$1:$1,0),0),
      VLOOKUP($A596-ChapterTable!$Q$11,ChapterTable!$1:$1048576,MATCH("최종"&amp;SUBSTITUTE(SUBSTITUTE(F$1,"standard",""),"|Float",""),ChapterTable!$1:$1,0),0)*ChapterTable!$Q$14
    ),
  OFFSET(F596,-$B596+IF($L596,1,0),0)*
    (VLOOKUP(SUBSTITUTE(SUBSTITUTE(F$1,"standard",""),"|Float","")&amp;"인게임누적곱배수",ChapterTable!$S:$T,2,0)^D596
    +VLOOKUP(SUBSTITUTE(SUBSTITUTE(F$1,"standard",""),"|Float","")&amp;"인게임누적합배수",ChapterTable!$S:$T,2,0)*D596)
  )
  )
  )
)</f>
        <v>15569.560546875</v>
      </c>
      <c r="G596" t="s">
        <v>76</v>
      </c>
      <c r="J596" t="str">
        <f>IF(ISBLANK(I596),"",
IFERROR(VLOOKUP(I596,[1]StringTable!$1:$1048576,MATCH([1]StringTable!$B$1,[1]StringTable!$1:$1,0),0),
IFERROR(VLOOKUP(I596,[1]InApkStringTable!$1:$1048576,MATCH([1]InApkStringTable!$B$1,[1]InApkStringTable!$1:$1,0),0),
"스트링없음")))</f>
        <v/>
      </c>
      <c r="L596" t="b">
        <v>0</v>
      </c>
      <c r="M596" t="s">
        <v>24</v>
      </c>
      <c r="N596" t="str">
        <f>IF(ISBLANK(M596),"",IF(ISERROR(VLOOKUP(M596,MapTable!$A:$A,1,0)),"맵없음",""))</f>
        <v/>
      </c>
      <c r="O596">
        <f t="shared" si="37"/>
        <v>5</v>
      </c>
      <c r="Q596">
        <f t="shared" si="38"/>
        <v>5</v>
      </c>
      <c r="R596" t="b">
        <f t="shared" ca="1" si="39"/>
        <v>0</v>
      </c>
      <c r="T596" t="b">
        <f t="shared" ca="1" si="40"/>
        <v>0</v>
      </c>
      <c r="V596" t="str">
        <f>IF(ISBLANK(U596),"",IF(ISERROR(VLOOKUP(U596,MapTable!$A:$A,1,0)),"맵없음",""))</f>
        <v/>
      </c>
      <c r="X596" t="str">
        <f>IF(ISBLANK(W596),"",
IF(ISERROR(FIND(",",W596)),
  IF(ISERROR(VLOOKUP(W596,MapTable!$A:$A,1,0)),"맵없음",
  ""),
IF(ISERROR(FIND(",",W596,FIND(",",W596)+1)),
  IF(OR(ISERROR(VLOOKUP(LEFT(W596,FIND(",",W596)-1),MapTable!$A:$A,1,0)),ISERROR(VLOOKUP(TRIM(MID(W596,FIND(",",W596)+1,999)),MapTable!$A:$A,1,0))),"맵없음",
  ""),
IF(ISERROR(FIND(",",W596,FIND(",",W596,FIND(",",W596)+1)+1)),
  IF(OR(ISERROR(VLOOKUP(LEFT(W596,FIND(",",W596)-1),MapTable!$A:$A,1,0)),ISERROR(VLOOKUP(TRIM(MID(W596,FIND(",",W596)+1,FIND(",",W596,FIND(",",W596)+1)-FIND(",",W596)-1)),MapTable!$A:$A,1,0)),ISERROR(VLOOKUP(TRIM(MID(W596,FIND(",",W596,FIND(",",W596)+1)+1,999)),MapTable!$A:$A,1,0))),"맵없음",
  ""),
IF(ISERROR(FIND(",",W596,FIND(",",W596,FIND(",",W596,FIND(",",W596)+1)+1)+1)),
  IF(OR(ISERROR(VLOOKUP(LEFT(W596,FIND(",",W596)-1),MapTable!$A:$A,1,0)),ISERROR(VLOOKUP(TRIM(MID(W596,FIND(",",W596)+1,FIND(",",W596,FIND(",",W596)+1)-FIND(",",W596)-1)),MapTable!$A:$A,1,0)),ISERROR(VLOOKUP(TRIM(MID(W596,FIND(",",W596,FIND(",",W596)+1)+1,FIND(",",W596,FIND(",",W596,FIND(",",W596)+1)+1)-FIND(",",W596,FIND(",",W596)+1)-1)),MapTable!$A:$A,1,0)),ISERROR(VLOOKUP(TRIM(MID(W596,FIND(",",W596,FIND(",",W596,FIND(",",W596)+1)+1)+1,999)),MapTable!$A:$A,1,0))),"맵없음",
  ""),
)))))</f>
        <v/>
      </c>
      <c r="AC596" t="str">
        <f>IF(ISBLANK(AB596),"",IF(ISERROR(VLOOKUP(AB596,[3]DropTable!$A:$A,1,0)),"드랍없음",""))</f>
        <v/>
      </c>
      <c r="AE596" t="str">
        <f>IF(ISBLANK(AD596),"",IF(ISERROR(VLOOKUP(AD596,[3]DropTable!$A:$A,1,0)),"드랍없음",""))</f>
        <v/>
      </c>
      <c r="AG596">
        <v>9.8000000000000007</v>
      </c>
      <c r="AH596">
        <v>1</v>
      </c>
    </row>
    <row r="597" spans="1:34" x14ac:dyDescent="0.3">
      <c r="A597">
        <v>12</v>
      </c>
      <c r="B597">
        <v>47</v>
      </c>
      <c r="C597">
        <f>IF(OR($L597=TRUE,$A597=0,MOD($A597,ChapterTable!$S$20)&lt;&gt;0),
MAX(0,INT(($B597+ChapterTable!$Q$26+VLOOKUP(SUBSTITUTE(C$1,"성장단계","")&amp;"단계오프셋",ChapterTable!$S:$T,2,0))/ChapterTable!$Q$23)),
MAX(0,INT(($B597+ChapterTable!$S$26+VLOOKUP(SUBSTITUTE(C$1,"성장단계","")&amp;"보스단계오프셋",ChapterTable!$S:$T,2,0))/ChapterTable!$S$23)))</f>
        <v>5</v>
      </c>
      <c r="D597">
        <f>IF(OR($L597=TRUE,$A597=0,MOD($A597,ChapterTable!$S$20)&lt;&gt;0),
MAX(0,INT(($B597+ChapterTable!$Q$26+VLOOKUP(SUBSTITUTE(D$1,"성장단계","")&amp;"단계오프셋",ChapterTable!$S:$T,2,0))/ChapterTable!$Q$23)),
MAX(0,INT(($B597+ChapterTable!$S$26+VLOOKUP(SUBSTITUTE(D$1,"성장단계","")&amp;"보스단계오프셋",ChapterTable!$S:$T,2,0))/ChapterTable!$S$23)))</f>
        <v>4</v>
      </c>
      <c r="E597" s="1">
        <f ca="1">IF(AND($A597=0,$B597=1),
    VLOOKUP(1,ChapterTable!$1:$1048576,MATCH("최종"&amp;SUBSTITUTE(SUBSTITUTE(E$1,"standard",""),"|Float",""),ChapterTable!$1:$1,0),0)*ChapterTable!$Q$17,
  IF(AND($A597=0,$B597=0),
    E598,
  IF($B597=0,
    VLOOKUP($A597,ChapterTable!$1:$1048576,MATCH("최종"&amp;SUBSTITUTE(SUBSTITUTE(E$1,"standard",""),"|Float",""),ChapterTable!$1:$1,0),0),
  IF($B597=1,
    IF($L597=FALSE,
      VLOOKUP($A597,ChapterTable!$1:$1048576,MATCH("최종"&amp;SUBSTITUTE(SUBSTITUTE(E$1,"standard",""),"|Float",""),ChapterTable!$1:$1,0),0),
      VLOOKUP($A597-ChapterTable!$Q$11,ChapterTable!$1:$1048576,MATCH("최종"&amp;SUBSTITUTE(SUBSTITUTE(E$1,"standard",""),"|Float",""),ChapterTable!$1:$1,0),0)*ChapterTable!$Q$14
    ),
  OFFSET(E597,-$B597+IF($L597,1,0),0)*
    (VLOOKUP(SUBSTITUTE(SUBSTITUTE(E$1,"standard",""),"|Float","")&amp;"인게임누적곱배수",ChapterTable!$S:$T,2,0)^C597
    +VLOOKUP(SUBSTITUTE(SUBSTITUTE(E$1,"standard",""),"|Float","")&amp;"인게임누적합배수",ChapterTable!$S:$T,2,0)*C597)
  )
  )
  )
)</f>
        <v>42816.29150390625</v>
      </c>
      <c r="F597" s="1">
        <f ca="1">IF(AND($A597=0,$B597=1),
    VLOOKUP(1,ChapterTable!$1:$1048576,MATCH("최종"&amp;SUBSTITUTE(SUBSTITUTE(F$1,"standard",""),"|Float",""),ChapterTable!$1:$1,0),0)*ChapterTable!$Q$17,
  IF(AND($A597=0,$B597=0),
    F598,
  IF($B597=0,
    VLOOKUP($A597,ChapterTable!$1:$1048576,MATCH("최종"&amp;SUBSTITUTE(SUBSTITUTE(F$1,"standard",""),"|Float",""),ChapterTable!$1:$1,0),0),
  IF($B597=1,
    IF($L597=FALSE,
      VLOOKUP($A597,ChapterTable!$1:$1048576,MATCH("최종"&amp;SUBSTITUTE(SUBSTITUTE(F$1,"standard",""),"|Float",""),ChapterTable!$1:$1,0),0),
      VLOOKUP($A597-ChapterTable!$Q$11,ChapterTable!$1:$1048576,MATCH("최종"&amp;SUBSTITUTE(SUBSTITUTE(F$1,"standard",""),"|Float",""),ChapterTable!$1:$1,0),0)*ChapterTable!$Q$14
    ),
  OFFSET(F597,-$B597+IF($L597,1,0),0)*
    (VLOOKUP(SUBSTITUTE(SUBSTITUTE(F$1,"standard",""),"|Float","")&amp;"인게임누적곱배수",ChapterTable!$S:$T,2,0)^D597
    +VLOOKUP(SUBSTITUTE(SUBSTITUTE(F$1,"standard",""),"|Float","")&amp;"인게임누적합배수",ChapterTable!$S:$T,2,0)*D597)
  )
  )
  )
)</f>
        <v>15569.560546875</v>
      </c>
      <c r="G597" t="s">
        <v>76</v>
      </c>
      <c r="J597" t="str">
        <f>IF(ISBLANK(I597),"",
IFERROR(VLOOKUP(I597,[1]StringTable!$1:$1048576,MATCH([1]StringTable!$B$1,[1]StringTable!$1:$1,0),0),
IFERROR(VLOOKUP(I597,[1]InApkStringTable!$1:$1048576,MATCH([1]InApkStringTable!$B$1,[1]InApkStringTable!$1:$1,0),0),
"스트링없음")))</f>
        <v/>
      </c>
      <c r="L597" t="b">
        <v>0</v>
      </c>
      <c r="M597" t="s">
        <v>24</v>
      </c>
      <c r="N597" t="str">
        <f>IF(ISBLANK(M597),"",IF(ISERROR(VLOOKUP(M597,MapTable!$A:$A,1,0)),"맵없음",""))</f>
        <v/>
      </c>
      <c r="O597">
        <f t="shared" si="37"/>
        <v>5</v>
      </c>
      <c r="Q597">
        <f t="shared" si="38"/>
        <v>5</v>
      </c>
      <c r="R597" t="b">
        <f t="shared" ca="1" si="39"/>
        <v>0</v>
      </c>
      <c r="T597" t="b">
        <f t="shared" ca="1" si="40"/>
        <v>0</v>
      </c>
      <c r="V597" t="str">
        <f>IF(ISBLANK(U597),"",IF(ISERROR(VLOOKUP(U597,MapTable!$A:$A,1,0)),"맵없음",""))</f>
        <v/>
      </c>
      <c r="X597" t="str">
        <f>IF(ISBLANK(W597),"",
IF(ISERROR(FIND(",",W597)),
  IF(ISERROR(VLOOKUP(W597,MapTable!$A:$A,1,0)),"맵없음",
  ""),
IF(ISERROR(FIND(",",W597,FIND(",",W597)+1)),
  IF(OR(ISERROR(VLOOKUP(LEFT(W597,FIND(",",W597)-1),MapTable!$A:$A,1,0)),ISERROR(VLOOKUP(TRIM(MID(W597,FIND(",",W597)+1,999)),MapTable!$A:$A,1,0))),"맵없음",
  ""),
IF(ISERROR(FIND(",",W597,FIND(",",W597,FIND(",",W597)+1)+1)),
  IF(OR(ISERROR(VLOOKUP(LEFT(W597,FIND(",",W597)-1),MapTable!$A:$A,1,0)),ISERROR(VLOOKUP(TRIM(MID(W597,FIND(",",W597)+1,FIND(",",W597,FIND(",",W597)+1)-FIND(",",W597)-1)),MapTable!$A:$A,1,0)),ISERROR(VLOOKUP(TRIM(MID(W597,FIND(",",W597,FIND(",",W597)+1)+1,999)),MapTable!$A:$A,1,0))),"맵없음",
  ""),
IF(ISERROR(FIND(",",W597,FIND(",",W597,FIND(",",W597,FIND(",",W597)+1)+1)+1)),
  IF(OR(ISERROR(VLOOKUP(LEFT(W597,FIND(",",W597)-1),MapTable!$A:$A,1,0)),ISERROR(VLOOKUP(TRIM(MID(W597,FIND(",",W597)+1,FIND(",",W597,FIND(",",W597)+1)-FIND(",",W597)-1)),MapTable!$A:$A,1,0)),ISERROR(VLOOKUP(TRIM(MID(W597,FIND(",",W597,FIND(",",W597)+1)+1,FIND(",",W597,FIND(",",W597,FIND(",",W597)+1)+1)-FIND(",",W597,FIND(",",W597)+1)-1)),MapTable!$A:$A,1,0)),ISERROR(VLOOKUP(TRIM(MID(W597,FIND(",",W597,FIND(",",W597,FIND(",",W597)+1)+1)+1,999)),MapTable!$A:$A,1,0))),"맵없음",
  ""),
)))))</f>
        <v/>
      </c>
      <c r="AC597" t="str">
        <f>IF(ISBLANK(AB597),"",IF(ISERROR(VLOOKUP(AB597,[3]DropTable!$A:$A,1,0)),"드랍없음",""))</f>
        <v/>
      </c>
      <c r="AE597" t="str">
        <f>IF(ISBLANK(AD597),"",IF(ISERROR(VLOOKUP(AD597,[3]DropTable!$A:$A,1,0)),"드랍없음",""))</f>
        <v/>
      </c>
      <c r="AG597">
        <v>9.8000000000000007</v>
      </c>
      <c r="AH597">
        <v>1</v>
      </c>
    </row>
    <row r="598" spans="1:34" x14ac:dyDescent="0.3">
      <c r="A598">
        <v>12</v>
      </c>
      <c r="B598">
        <v>48</v>
      </c>
      <c r="C598">
        <f>IF(OR($L598=TRUE,$A598=0,MOD($A598,ChapterTable!$S$20)&lt;&gt;0),
MAX(0,INT(($B598+ChapterTable!$Q$26+VLOOKUP(SUBSTITUTE(C$1,"성장단계","")&amp;"단계오프셋",ChapterTable!$S:$T,2,0))/ChapterTable!$Q$23)),
MAX(0,INT(($B598+ChapterTable!$S$26+VLOOKUP(SUBSTITUTE(C$1,"성장단계","")&amp;"보스단계오프셋",ChapterTable!$S:$T,2,0))/ChapterTable!$S$23)))</f>
        <v>5</v>
      </c>
      <c r="D598">
        <f>IF(OR($L598=TRUE,$A598=0,MOD($A598,ChapterTable!$S$20)&lt;&gt;0),
MAX(0,INT(($B598+ChapterTable!$Q$26+VLOOKUP(SUBSTITUTE(D$1,"성장단계","")&amp;"단계오프셋",ChapterTable!$S:$T,2,0))/ChapterTable!$Q$23)),
MAX(0,INT(($B598+ChapterTable!$S$26+VLOOKUP(SUBSTITUTE(D$1,"성장단계","")&amp;"보스단계오프셋",ChapterTable!$S:$T,2,0))/ChapterTable!$S$23)))</f>
        <v>4</v>
      </c>
      <c r="E598" s="1">
        <f ca="1">IF(AND($A598=0,$B598=1),
    VLOOKUP(1,ChapterTable!$1:$1048576,MATCH("최종"&amp;SUBSTITUTE(SUBSTITUTE(E$1,"standard",""),"|Float",""),ChapterTable!$1:$1,0),0)*ChapterTable!$Q$17,
  IF(AND($A598=0,$B598=0),
    E599,
  IF($B598=0,
    VLOOKUP($A598,ChapterTable!$1:$1048576,MATCH("최종"&amp;SUBSTITUTE(SUBSTITUTE(E$1,"standard",""),"|Float",""),ChapterTable!$1:$1,0),0),
  IF($B598=1,
    IF($L598=FALSE,
      VLOOKUP($A598,ChapterTable!$1:$1048576,MATCH("최종"&amp;SUBSTITUTE(SUBSTITUTE(E$1,"standard",""),"|Float",""),ChapterTable!$1:$1,0),0),
      VLOOKUP($A598-ChapterTable!$Q$11,ChapterTable!$1:$1048576,MATCH("최종"&amp;SUBSTITUTE(SUBSTITUTE(E$1,"standard",""),"|Float",""),ChapterTable!$1:$1,0),0)*ChapterTable!$Q$14
    ),
  OFFSET(E598,-$B598+IF($L598,1,0),0)*
    (VLOOKUP(SUBSTITUTE(SUBSTITUTE(E$1,"standard",""),"|Float","")&amp;"인게임누적곱배수",ChapterTable!$S:$T,2,0)^C598
    +VLOOKUP(SUBSTITUTE(SUBSTITUTE(E$1,"standard",""),"|Float","")&amp;"인게임누적합배수",ChapterTable!$S:$T,2,0)*C598)
  )
  )
  )
)</f>
        <v>42816.29150390625</v>
      </c>
      <c r="F598" s="1">
        <f ca="1">IF(AND($A598=0,$B598=1),
    VLOOKUP(1,ChapterTable!$1:$1048576,MATCH("최종"&amp;SUBSTITUTE(SUBSTITUTE(F$1,"standard",""),"|Float",""),ChapterTable!$1:$1,0),0)*ChapterTable!$Q$17,
  IF(AND($A598=0,$B598=0),
    F599,
  IF($B598=0,
    VLOOKUP($A598,ChapterTable!$1:$1048576,MATCH("최종"&amp;SUBSTITUTE(SUBSTITUTE(F$1,"standard",""),"|Float",""),ChapterTable!$1:$1,0),0),
  IF($B598=1,
    IF($L598=FALSE,
      VLOOKUP($A598,ChapterTable!$1:$1048576,MATCH("최종"&amp;SUBSTITUTE(SUBSTITUTE(F$1,"standard",""),"|Float",""),ChapterTable!$1:$1,0),0),
      VLOOKUP($A598-ChapterTable!$Q$11,ChapterTable!$1:$1048576,MATCH("최종"&amp;SUBSTITUTE(SUBSTITUTE(F$1,"standard",""),"|Float",""),ChapterTable!$1:$1,0),0)*ChapterTable!$Q$14
    ),
  OFFSET(F598,-$B598+IF($L598,1,0),0)*
    (VLOOKUP(SUBSTITUTE(SUBSTITUTE(F$1,"standard",""),"|Float","")&amp;"인게임누적곱배수",ChapterTable!$S:$T,2,0)^D598
    +VLOOKUP(SUBSTITUTE(SUBSTITUTE(F$1,"standard",""),"|Float","")&amp;"인게임누적합배수",ChapterTable!$S:$T,2,0)*D598)
  )
  )
  )
)</f>
        <v>15569.560546875</v>
      </c>
      <c r="G598" t="s">
        <v>76</v>
      </c>
      <c r="J598" t="str">
        <f>IF(ISBLANK(I598),"",
IFERROR(VLOOKUP(I598,[1]StringTable!$1:$1048576,MATCH([1]StringTable!$B$1,[1]StringTable!$1:$1,0),0),
IFERROR(VLOOKUP(I598,[1]InApkStringTable!$1:$1048576,MATCH([1]InApkStringTable!$B$1,[1]InApkStringTable!$1:$1,0),0),
"스트링없음")))</f>
        <v/>
      </c>
      <c r="L598" t="b">
        <v>0</v>
      </c>
      <c r="M598" t="s">
        <v>24</v>
      </c>
      <c r="N598" t="str">
        <f>IF(ISBLANK(M598),"",IF(ISERROR(VLOOKUP(M598,MapTable!$A:$A,1,0)),"맵없음",""))</f>
        <v/>
      </c>
      <c r="O598">
        <f t="shared" si="37"/>
        <v>5</v>
      </c>
      <c r="Q598">
        <f t="shared" si="38"/>
        <v>5</v>
      </c>
      <c r="R598" t="b">
        <f t="shared" ca="1" si="39"/>
        <v>0</v>
      </c>
      <c r="T598" t="b">
        <f t="shared" ca="1" si="40"/>
        <v>0</v>
      </c>
      <c r="V598" t="str">
        <f>IF(ISBLANK(U598),"",IF(ISERROR(VLOOKUP(U598,MapTable!$A:$A,1,0)),"맵없음",""))</f>
        <v/>
      </c>
      <c r="X598" t="str">
        <f>IF(ISBLANK(W598),"",
IF(ISERROR(FIND(",",W598)),
  IF(ISERROR(VLOOKUP(W598,MapTable!$A:$A,1,0)),"맵없음",
  ""),
IF(ISERROR(FIND(",",W598,FIND(",",W598)+1)),
  IF(OR(ISERROR(VLOOKUP(LEFT(W598,FIND(",",W598)-1),MapTable!$A:$A,1,0)),ISERROR(VLOOKUP(TRIM(MID(W598,FIND(",",W598)+1,999)),MapTable!$A:$A,1,0))),"맵없음",
  ""),
IF(ISERROR(FIND(",",W598,FIND(",",W598,FIND(",",W598)+1)+1)),
  IF(OR(ISERROR(VLOOKUP(LEFT(W598,FIND(",",W598)-1),MapTable!$A:$A,1,0)),ISERROR(VLOOKUP(TRIM(MID(W598,FIND(",",W598)+1,FIND(",",W598,FIND(",",W598)+1)-FIND(",",W598)-1)),MapTable!$A:$A,1,0)),ISERROR(VLOOKUP(TRIM(MID(W598,FIND(",",W598,FIND(",",W598)+1)+1,999)),MapTable!$A:$A,1,0))),"맵없음",
  ""),
IF(ISERROR(FIND(",",W598,FIND(",",W598,FIND(",",W598,FIND(",",W598)+1)+1)+1)),
  IF(OR(ISERROR(VLOOKUP(LEFT(W598,FIND(",",W598)-1),MapTable!$A:$A,1,0)),ISERROR(VLOOKUP(TRIM(MID(W598,FIND(",",W598)+1,FIND(",",W598,FIND(",",W598)+1)-FIND(",",W598)-1)),MapTable!$A:$A,1,0)),ISERROR(VLOOKUP(TRIM(MID(W598,FIND(",",W598,FIND(",",W598)+1)+1,FIND(",",W598,FIND(",",W598,FIND(",",W598)+1)+1)-FIND(",",W598,FIND(",",W598)+1)-1)),MapTable!$A:$A,1,0)),ISERROR(VLOOKUP(TRIM(MID(W598,FIND(",",W598,FIND(",",W598,FIND(",",W598)+1)+1)+1,999)),MapTable!$A:$A,1,0))),"맵없음",
  ""),
)))))</f>
        <v/>
      </c>
      <c r="AC598" t="str">
        <f>IF(ISBLANK(AB598),"",IF(ISERROR(VLOOKUP(AB598,[3]DropTable!$A:$A,1,0)),"드랍없음",""))</f>
        <v/>
      </c>
      <c r="AE598" t="str">
        <f>IF(ISBLANK(AD598),"",IF(ISERROR(VLOOKUP(AD598,[3]DropTable!$A:$A,1,0)),"드랍없음",""))</f>
        <v/>
      </c>
      <c r="AG598">
        <v>9.8000000000000007</v>
      </c>
      <c r="AH598">
        <v>1</v>
      </c>
    </row>
    <row r="599" spans="1:34" x14ac:dyDescent="0.3">
      <c r="A599">
        <v>12</v>
      </c>
      <c r="B599">
        <v>49</v>
      </c>
      <c r="C599">
        <f>IF(OR($L599=TRUE,$A599=0,MOD($A599,ChapterTable!$S$20)&lt;&gt;0),
MAX(0,INT(($B599+ChapterTable!$Q$26+VLOOKUP(SUBSTITUTE(C$1,"성장단계","")&amp;"단계오프셋",ChapterTable!$S:$T,2,0))/ChapterTable!$Q$23)),
MAX(0,INT(($B599+ChapterTable!$S$26+VLOOKUP(SUBSTITUTE(C$1,"성장단계","")&amp;"보스단계오프셋",ChapterTable!$S:$T,2,0))/ChapterTable!$S$23)))</f>
        <v>5</v>
      </c>
      <c r="D599">
        <f>IF(OR($L599=TRUE,$A599=0,MOD($A599,ChapterTable!$S$20)&lt;&gt;0),
MAX(0,INT(($B599+ChapterTable!$Q$26+VLOOKUP(SUBSTITUTE(D$1,"성장단계","")&amp;"단계오프셋",ChapterTable!$S:$T,2,0))/ChapterTable!$Q$23)),
MAX(0,INT(($B599+ChapterTable!$S$26+VLOOKUP(SUBSTITUTE(D$1,"성장단계","")&amp;"보스단계오프셋",ChapterTable!$S:$T,2,0))/ChapterTable!$S$23)))</f>
        <v>4</v>
      </c>
      <c r="E599" s="1">
        <f ca="1">IF(AND($A599=0,$B599=1),
    VLOOKUP(1,ChapterTable!$1:$1048576,MATCH("최종"&amp;SUBSTITUTE(SUBSTITUTE(E$1,"standard",""),"|Float",""),ChapterTable!$1:$1,0),0)*ChapterTable!$Q$17,
  IF(AND($A599=0,$B599=0),
    E600,
  IF($B599=0,
    VLOOKUP($A599,ChapterTable!$1:$1048576,MATCH("최종"&amp;SUBSTITUTE(SUBSTITUTE(E$1,"standard",""),"|Float",""),ChapterTable!$1:$1,0),0),
  IF($B599=1,
    IF($L599=FALSE,
      VLOOKUP($A599,ChapterTable!$1:$1048576,MATCH("최종"&amp;SUBSTITUTE(SUBSTITUTE(E$1,"standard",""),"|Float",""),ChapterTable!$1:$1,0),0),
      VLOOKUP($A599-ChapterTable!$Q$11,ChapterTable!$1:$1048576,MATCH("최종"&amp;SUBSTITUTE(SUBSTITUTE(E$1,"standard",""),"|Float",""),ChapterTable!$1:$1,0),0)*ChapterTable!$Q$14
    ),
  OFFSET(E599,-$B599+IF($L599,1,0),0)*
    (VLOOKUP(SUBSTITUTE(SUBSTITUTE(E$1,"standard",""),"|Float","")&amp;"인게임누적곱배수",ChapterTable!$S:$T,2,0)^C599
    +VLOOKUP(SUBSTITUTE(SUBSTITUTE(E$1,"standard",""),"|Float","")&amp;"인게임누적합배수",ChapterTable!$S:$T,2,0)*C599)
  )
  )
  )
)</f>
        <v>42816.29150390625</v>
      </c>
      <c r="F599" s="1">
        <f ca="1">IF(AND($A599=0,$B599=1),
    VLOOKUP(1,ChapterTable!$1:$1048576,MATCH("최종"&amp;SUBSTITUTE(SUBSTITUTE(F$1,"standard",""),"|Float",""),ChapterTable!$1:$1,0),0)*ChapterTable!$Q$17,
  IF(AND($A599=0,$B599=0),
    F600,
  IF($B599=0,
    VLOOKUP($A599,ChapterTable!$1:$1048576,MATCH("최종"&amp;SUBSTITUTE(SUBSTITUTE(F$1,"standard",""),"|Float",""),ChapterTable!$1:$1,0),0),
  IF($B599=1,
    IF($L599=FALSE,
      VLOOKUP($A599,ChapterTable!$1:$1048576,MATCH("최종"&amp;SUBSTITUTE(SUBSTITUTE(F$1,"standard",""),"|Float",""),ChapterTable!$1:$1,0),0),
      VLOOKUP($A599-ChapterTable!$Q$11,ChapterTable!$1:$1048576,MATCH("최종"&amp;SUBSTITUTE(SUBSTITUTE(F$1,"standard",""),"|Float",""),ChapterTable!$1:$1,0),0)*ChapterTable!$Q$14
    ),
  OFFSET(F599,-$B599+IF($L599,1,0),0)*
    (VLOOKUP(SUBSTITUTE(SUBSTITUTE(F$1,"standard",""),"|Float","")&amp;"인게임누적곱배수",ChapterTable!$S:$T,2,0)^D599
    +VLOOKUP(SUBSTITUTE(SUBSTITUTE(F$1,"standard",""),"|Float","")&amp;"인게임누적합배수",ChapterTable!$S:$T,2,0)*D599)
  )
  )
  )
)</f>
        <v>15569.560546875</v>
      </c>
      <c r="G599" t="s">
        <v>76</v>
      </c>
      <c r="J599" t="str">
        <f>IF(ISBLANK(I599),"",
IFERROR(VLOOKUP(I599,[1]StringTable!$1:$1048576,MATCH([1]StringTable!$B$1,[1]StringTable!$1:$1,0),0),
IFERROR(VLOOKUP(I599,[1]InApkStringTable!$1:$1048576,MATCH([1]InApkStringTable!$B$1,[1]InApkStringTable!$1:$1,0),0),
"스트링없음")))</f>
        <v/>
      </c>
      <c r="L599" t="b">
        <v>0</v>
      </c>
      <c r="M599" t="s">
        <v>24</v>
      </c>
      <c r="N599" t="str">
        <f>IF(ISBLANK(M599),"",IF(ISERROR(VLOOKUP(M599,MapTable!$A:$A,1,0)),"맵없음",""))</f>
        <v/>
      </c>
      <c r="O599">
        <f t="shared" si="37"/>
        <v>95</v>
      </c>
      <c r="Q599">
        <f t="shared" si="38"/>
        <v>95</v>
      </c>
      <c r="R599" t="b">
        <f t="shared" ca="1" si="39"/>
        <v>1</v>
      </c>
      <c r="T599" t="b">
        <f t="shared" ca="1" si="40"/>
        <v>1</v>
      </c>
      <c r="V599" t="str">
        <f>IF(ISBLANK(U599),"",IF(ISERROR(VLOOKUP(U599,MapTable!$A:$A,1,0)),"맵없음",""))</f>
        <v/>
      </c>
      <c r="X599" t="str">
        <f>IF(ISBLANK(W599),"",
IF(ISERROR(FIND(",",W599)),
  IF(ISERROR(VLOOKUP(W599,MapTable!$A:$A,1,0)),"맵없음",
  ""),
IF(ISERROR(FIND(",",W599,FIND(",",W599)+1)),
  IF(OR(ISERROR(VLOOKUP(LEFT(W599,FIND(",",W599)-1),MapTable!$A:$A,1,0)),ISERROR(VLOOKUP(TRIM(MID(W599,FIND(",",W599)+1,999)),MapTable!$A:$A,1,0))),"맵없음",
  ""),
IF(ISERROR(FIND(",",W599,FIND(",",W599,FIND(",",W599)+1)+1)),
  IF(OR(ISERROR(VLOOKUP(LEFT(W599,FIND(",",W599)-1),MapTable!$A:$A,1,0)),ISERROR(VLOOKUP(TRIM(MID(W599,FIND(",",W599)+1,FIND(",",W599,FIND(",",W599)+1)-FIND(",",W599)-1)),MapTable!$A:$A,1,0)),ISERROR(VLOOKUP(TRIM(MID(W599,FIND(",",W599,FIND(",",W599)+1)+1,999)),MapTable!$A:$A,1,0))),"맵없음",
  ""),
IF(ISERROR(FIND(",",W599,FIND(",",W599,FIND(",",W599,FIND(",",W599)+1)+1)+1)),
  IF(OR(ISERROR(VLOOKUP(LEFT(W599,FIND(",",W599)-1),MapTable!$A:$A,1,0)),ISERROR(VLOOKUP(TRIM(MID(W599,FIND(",",W599)+1,FIND(",",W599,FIND(",",W599)+1)-FIND(",",W599)-1)),MapTable!$A:$A,1,0)),ISERROR(VLOOKUP(TRIM(MID(W599,FIND(",",W599,FIND(",",W599)+1)+1,FIND(",",W599,FIND(",",W599,FIND(",",W599)+1)+1)-FIND(",",W599,FIND(",",W599)+1)-1)),MapTable!$A:$A,1,0)),ISERROR(VLOOKUP(TRIM(MID(W599,FIND(",",W599,FIND(",",W599,FIND(",",W599)+1)+1)+1,999)),MapTable!$A:$A,1,0))),"맵없음",
  ""),
)))))</f>
        <v/>
      </c>
      <c r="AC599" t="str">
        <f>IF(ISBLANK(AB599),"",IF(ISERROR(VLOOKUP(AB599,[3]DropTable!$A:$A,1,0)),"드랍없음",""))</f>
        <v/>
      </c>
      <c r="AE599" t="str">
        <f>IF(ISBLANK(AD599),"",IF(ISERROR(VLOOKUP(AD599,[3]DropTable!$A:$A,1,0)),"드랍없음",""))</f>
        <v/>
      </c>
      <c r="AG599">
        <v>9.8000000000000007</v>
      </c>
      <c r="AH599">
        <v>1</v>
      </c>
    </row>
    <row r="600" spans="1:34" x14ac:dyDescent="0.3">
      <c r="A600">
        <v>12</v>
      </c>
      <c r="B600">
        <v>50</v>
      </c>
      <c r="C600">
        <f>IF(OR($L600=TRUE,$A600=0,MOD($A600,ChapterTable!$S$20)&lt;&gt;0),
MAX(0,INT(($B600+ChapterTable!$Q$26+VLOOKUP(SUBSTITUTE(C$1,"성장단계","")&amp;"단계오프셋",ChapterTable!$S:$T,2,0))/ChapterTable!$Q$23)),
MAX(0,INT(($B600+ChapterTable!$S$26+VLOOKUP(SUBSTITUTE(C$1,"성장단계","")&amp;"보스단계오프셋",ChapterTable!$S:$T,2,0))/ChapterTable!$S$23)))</f>
        <v>5</v>
      </c>
      <c r="D600">
        <f>IF(OR($L600=TRUE,$A600=0,MOD($A600,ChapterTable!$S$20)&lt;&gt;0),
MAX(0,INT(($B600+ChapterTable!$Q$26+VLOOKUP(SUBSTITUTE(D$1,"성장단계","")&amp;"단계오프셋",ChapterTable!$S:$T,2,0))/ChapterTable!$Q$23)),
MAX(0,INT(($B600+ChapterTable!$S$26+VLOOKUP(SUBSTITUTE(D$1,"성장단계","")&amp;"보스단계오프셋",ChapterTable!$S:$T,2,0))/ChapterTable!$S$23)))</f>
        <v>4</v>
      </c>
      <c r="E600" s="1">
        <f ca="1">IF(AND($A600=0,$B600=1),
    VLOOKUP(1,ChapterTable!$1:$1048576,MATCH("최종"&amp;SUBSTITUTE(SUBSTITUTE(E$1,"standard",""),"|Float",""),ChapterTable!$1:$1,0),0)*ChapterTable!$Q$17,
  IF(AND($A600=0,$B600=0),
    E601,
  IF($B600=0,
    VLOOKUP($A600,ChapterTable!$1:$1048576,MATCH("최종"&amp;SUBSTITUTE(SUBSTITUTE(E$1,"standard",""),"|Float",""),ChapterTable!$1:$1,0),0),
  IF($B600=1,
    IF($L600=FALSE,
      VLOOKUP($A600,ChapterTable!$1:$1048576,MATCH("최종"&amp;SUBSTITUTE(SUBSTITUTE(E$1,"standard",""),"|Float",""),ChapterTable!$1:$1,0),0),
      VLOOKUP($A600-ChapterTable!$Q$11,ChapterTable!$1:$1048576,MATCH("최종"&amp;SUBSTITUTE(SUBSTITUTE(E$1,"standard",""),"|Float",""),ChapterTable!$1:$1,0),0)*ChapterTable!$Q$14
    ),
  OFFSET(E600,-$B600+IF($L600,1,0),0)*
    (VLOOKUP(SUBSTITUTE(SUBSTITUTE(E$1,"standard",""),"|Float","")&amp;"인게임누적곱배수",ChapterTable!$S:$T,2,0)^C600
    +VLOOKUP(SUBSTITUTE(SUBSTITUTE(E$1,"standard",""),"|Float","")&amp;"인게임누적합배수",ChapterTable!$S:$T,2,0)*C600)
  )
  )
  )
)</f>
        <v>42816.29150390625</v>
      </c>
      <c r="F600" s="1">
        <f ca="1">IF(AND($A600=0,$B600=1),
    VLOOKUP(1,ChapterTable!$1:$1048576,MATCH("최종"&amp;SUBSTITUTE(SUBSTITUTE(F$1,"standard",""),"|Float",""),ChapterTable!$1:$1,0),0)*ChapterTable!$Q$17,
  IF(AND($A600=0,$B600=0),
    F601,
  IF($B600=0,
    VLOOKUP($A600,ChapterTable!$1:$1048576,MATCH("최종"&amp;SUBSTITUTE(SUBSTITUTE(F$1,"standard",""),"|Float",""),ChapterTable!$1:$1,0),0),
  IF($B600=1,
    IF($L600=FALSE,
      VLOOKUP($A600,ChapterTable!$1:$1048576,MATCH("최종"&amp;SUBSTITUTE(SUBSTITUTE(F$1,"standard",""),"|Float",""),ChapterTable!$1:$1,0),0),
      VLOOKUP($A600-ChapterTable!$Q$11,ChapterTable!$1:$1048576,MATCH("최종"&amp;SUBSTITUTE(SUBSTITUTE(F$1,"standard",""),"|Float",""),ChapterTable!$1:$1,0),0)*ChapterTable!$Q$14
    ),
  OFFSET(F600,-$B600+IF($L600,1,0),0)*
    (VLOOKUP(SUBSTITUTE(SUBSTITUTE(F$1,"standard",""),"|Float","")&amp;"인게임누적곱배수",ChapterTable!$S:$T,2,0)^D600
    +VLOOKUP(SUBSTITUTE(SUBSTITUTE(F$1,"standard",""),"|Float","")&amp;"인게임누적합배수",ChapterTable!$S:$T,2,0)*D600)
  )
  )
  )
)</f>
        <v>15569.560546875</v>
      </c>
      <c r="G600" t="s">
        <v>76</v>
      </c>
      <c r="J600" t="str">
        <f>IF(ISBLANK(I600),"",
IFERROR(VLOOKUP(I600,[1]StringTable!$1:$1048576,MATCH([1]StringTable!$B$1,[1]StringTable!$1:$1,0),0),
IFERROR(VLOOKUP(I600,[1]InApkStringTable!$1:$1048576,MATCH([1]InApkStringTable!$B$1,[1]InApkStringTable!$1:$1,0),0),
"스트링없음")))</f>
        <v/>
      </c>
      <c r="L600" t="b">
        <v>0</v>
      </c>
      <c r="M600" t="s">
        <v>24</v>
      </c>
      <c r="N600" t="str">
        <f>IF(ISBLANK(M600),"",IF(ISERROR(VLOOKUP(M600,MapTable!$A:$A,1,0)),"맵없음",""))</f>
        <v/>
      </c>
      <c r="O600">
        <f t="shared" si="37"/>
        <v>21</v>
      </c>
      <c r="Q600">
        <f t="shared" si="38"/>
        <v>21</v>
      </c>
      <c r="R600" t="b">
        <f t="shared" ca="1" si="39"/>
        <v>0</v>
      </c>
      <c r="T600" t="b">
        <f t="shared" ca="1" si="40"/>
        <v>0</v>
      </c>
      <c r="V600" t="str">
        <f>IF(ISBLANK(U600),"",IF(ISERROR(VLOOKUP(U600,MapTable!$A:$A,1,0)),"맵없음",""))</f>
        <v/>
      </c>
      <c r="X600" t="str">
        <f>IF(ISBLANK(W600),"",
IF(ISERROR(FIND(",",W600)),
  IF(ISERROR(VLOOKUP(W600,MapTable!$A:$A,1,0)),"맵없음",
  ""),
IF(ISERROR(FIND(",",W600,FIND(",",W600)+1)),
  IF(OR(ISERROR(VLOOKUP(LEFT(W600,FIND(",",W600)-1),MapTable!$A:$A,1,0)),ISERROR(VLOOKUP(TRIM(MID(W600,FIND(",",W600)+1,999)),MapTable!$A:$A,1,0))),"맵없음",
  ""),
IF(ISERROR(FIND(",",W600,FIND(",",W600,FIND(",",W600)+1)+1)),
  IF(OR(ISERROR(VLOOKUP(LEFT(W600,FIND(",",W600)-1),MapTable!$A:$A,1,0)),ISERROR(VLOOKUP(TRIM(MID(W600,FIND(",",W600)+1,FIND(",",W600,FIND(",",W600)+1)-FIND(",",W600)-1)),MapTable!$A:$A,1,0)),ISERROR(VLOOKUP(TRIM(MID(W600,FIND(",",W600,FIND(",",W600)+1)+1,999)),MapTable!$A:$A,1,0))),"맵없음",
  ""),
IF(ISERROR(FIND(",",W600,FIND(",",W600,FIND(",",W600,FIND(",",W600)+1)+1)+1)),
  IF(OR(ISERROR(VLOOKUP(LEFT(W600,FIND(",",W600)-1),MapTable!$A:$A,1,0)),ISERROR(VLOOKUP(TRIM(MID(W600,FIND(",",W600)+1,FIND(",",W600,FIND(",",W600)+1)-FIND(",",W600)-1)),MapTable!$A:$A,1,0)),ISERROR(VLOOKUP(TRIM(MID(W600,FIND(",",W600,FIND(",",W600)+1)+1,FIND(",",W600,FIND(",",W600,FIND(",",W600)+1)+1)-FIND(",",W600,FIND(",",W600)+1)-1)),MapTable!$A:$A,1,0)),ISERROR(VLOOKUP(TRIM(MID(W600,FIND(",",W600,FIND(",",W600,FIND(",",W600)+1)+1)+1,999)),MapTable!$A:$A,1,0))),"맵없음",
  ""),
)))))</f>
        <v/>
      </c>
      <c r="AC600" t="str">
        <f>IF(ISBLANK(AB600),"",IF(ISERROR(VLOOKUP(AB600,[3]DropTable!$A:$A,1,0)),"드랍없음",""))</f>
        <v/>
      </c>
      <c r="AE600" t="str">
        <f>IF(ISBLANK(AD600),"",IF(ISERROR(VLOOKUP(AD600,[3]DropTable!$A:$A,1,0)),"드랍없음",""))</f>
        <v/>
      </c>
      <c r="AG600">
        <v>9.8000000000000007</v>
      </c>
      <c r="AH600">
        <v>1</v>
      </c>
    </row>
    <row r="601" spans="1:34" x14ac:dyDescent="0.3">
      <c r="A601">
        <v>13</v>
      </c>
      <c r="B601">
        <v>0</v>
      </c>
      <c r="C601">
        <f>IF(OR($L601=TRUE,$A601=0,MOD($A601,ChapterTable!$S$20)&lt;&gt;0),
MAX(0,INT(($B601+ChapterTable!$Q$26+VLOOKUP(SUBSTITUTE(C$1,"성장단계","")&amp;"단계오프셋",ChapterTable!$S:$T,2,0))/ChapterTable!$Q$23)),
MAX(0,INT(($B601+ChapterTable!$S$26+VLOOKUP(SUBSTITUTE(C$1,"성장단계","")&amp;"보스단계오프셋",ChapterTable!$S:$T,2,0))/ChapterTable!$S$23)))</f>
        <v>0</v>
      </c>
      <c r="D601">
        <f>IF(OR($L601=TRUE,$A601=0,MOD($A601,ChapterTable!$S$20)&lt;&gt;0),
MAX(0,INT(($B601+ChapterTable!$Q$26+VLOOKUP(SUBSTITUTE(D$1,"성장단계","")&amp;"단계오프셋",ChapterTable!$S:$T,2,0))/ChapterTable!$Q$23)),
MAX(0,INT(($B601+ChapterTable!$S$26+VLOOKUP(SUBSTITUTE(D$1,"성장단계","")&amp;"보스단계오프셋",ChapterTable!$S:$T,2,0))/ChapterTable!$S$23)))</f>
        <v>0</v>
      </c>
      <c r="E601" s="1">
        <f ca="1">IF(AND($A601=0,$B601=1),
    VLOOKUP(1,ChapterTable!$1:$1048576,MATCH("최종"&amp;SUBSTITUTE(SUBSTITUTE(E$1,"standard",""),"|Float",""),ChapterTable!$1:$1,0),0)*ChapterTable!$Q$17,
  IF(AND($A601=0,$B601=0),
    E602,
  IF($B601=0,
    VLOOKUP($A601,ChapterTable!$1:$1048576,MATCH("최종"&amp;SUBSTITUTE(SUBSTITUTE(E$1,"standard",""),"|Float",""),ChapterTable!$1:$1,0),0),
  IF($B601=1,
    IF($L601=FALSE,
      VLOOKUP($A601,ChapterTable!$1:$1048576,MATCH("최종"&amp;SUBSTITUTE(SUBSTITUTE(E$1,"standard",""),"|Float",""),ChapterTable!$1:$1,0),0),
      VLOOKUP($A601-ChapterTable!$Q$11,ChapterTable!$1:$1048576,MATCH("최종"&amp;SUBSTITUTE(SUBSTITUTE(E$1,"standard",""),"|Float",""),ChapterTable!$1:$1,0),0)*ChapterTable!$Q$14
    ),
  OFFSET(E601,-$B601+IF($L601,1,0),0)*
    (VLOOKUP(SUBSTITUTE(SUBSTITUTE(E$1,"standard",""),"|Float","")&amp;"인게임누적곱배수",ChapterTable!$S:$T,2,0)^C601
    +VLOOKUP(SUBSTITUTE(SUBSTITUTE(E$1,"standard",""),"|Float","")&amp;"인게임누적합배수",ChapterTable!$S:$T,2,0)*C601)
  )
  )
  )
)</f>
        <v>23354.3408203125</v>
      </c>
      <c r="F601" s="1">
        <f ca="1">IF(AND($A601=0,$B601=1),
    VLOOKUP(1,ChapterTable!$1:$1048576,MATCH("최종"&amp;SUBSTITUTE(SUBSTITUTE(F$1,"standard",""),"|Float",""),ChapterTable!$1:$1,0),0)*ChapterTable!$Q$17,
  IF(AND($A601=0,$B601=0),
    F602,
  IF($B601=0,
    VLOOKUP($A601,ChapterTable!$1:$1048576,MATCH("최종"&amp;SUBSTITUTE(SUBSTITUTE(F$1,"standard",""),"|Float",""),ChapterTable!$1:$1,0),0),
  IF($B601=1,
    IF($L601=FALSE,
      VLOOKUP($A601,ChapterTable!$1:$1048576,MATCH("최종"&amp;SUBSTITUTE(SUBSTITUTE(F$1,"standard",""),"|Float",""),ChapterTable!$1:$1,0),0),
      VLOOKUP($A601-ChapterTable!$Q$11,ChapterTable!$1:$1048576,MATCH("최종"&amp;SUBSTITUTE(SUBSTITUTE(F$1,"standard",""),"|Float",""),ChapterTable!$1:$1,0),0)*ChapterTable!$Q$14
    ),
  OFFSET(F601,-$B601+IF($L601,1,0),0)*
    (VLOOKUP(SUBSTITUTE(SUBSTITUTE(F$1,"standard",""),"|Float","")&amp;"인게임누적곱배수",ChapterTable!$S:$T,2,0)^D601
    +VLOOKUP(SUBSTITUTE(SUBSTITUTE(F$1,"standard",""),"|Float","")&amp;"인게임누적합배수",ChapterTable!$S:$T,2,0)*D601)
  )
  )
  )
)</f>
        <v>12974.6337890625</v>
      </c>
      <c r="G601" t="s">
        <v>76</v>
      </c>
      <c r="J601" t="str">
        <f>IF(ISBLANK(I601),"",
IFERROR(VLOOKUP(I601,[1]StringTable!$1:$1048576,MATCH([1]StringTable!$B$1,[1]StringTable!$1:$1,0),0),
IFERROR(VLOOKUP(I601,[1]InApkStringTable!$1:$1048576,MATCH([1]InApkStringTable!$B$1,[1]InApkStringTable!$1:$1,0),0),
"스트링없음")))</f>
        <v/>
      </c>
      <c r="L601" t="b">
        <v>0</v>
      </c>
      <c r="M601" t="s">
        <v>24</v>
      </c>
      <c r="N601" t="str">
        <f>IF(ISBLANK(M601),"",IF(ISERROR(VLOOKUP(M601,MapTable!$A:$A,1,0)),"맵없음",""))</f>
        <v/>
      </c>
      <c r="O601">
        <f t="shared" si="37"/>
        <v>0</v>
      </c>
      <c r="Q601">
        <f t="shared" si="38"/>
        <v>0</v>
      </c>
      <c r="R601" t="b">
        <f t="shared" ca="1" si="39"/>
        <v>0</v>
      </c>
      <c r="T601" t="b">
        <f t="shared" ca="1" si="40"/>
        <v>0</v>
      </c>
      <c r="V601" t="str">
        <f>IF(ISBLANK(U601),"",IF(ISERROR(VLOOKUP(U601,MapTable!$A:$A,1,0)),"맵없음",""))</f>
        <v/>
      </c>
      <c r="X601" t="str">
        <f>IF(ISBLANK(W601),"",
IF(ISERROR(FIND(",",W601)),
  IF(ISERROR(VLOOKUP(W601,MapTable!$A:$A,1,0)),"맵없음",
  ""),
IF(ISERROR(FIND(",",W601,FIND(",",W601)+1)),
  IF(OR(ISERROR(VLOOKUP(LEFT(W601,FIND(",",W601)-1),MapTable!$A:$A,1,0)),ISERROR(VLOOKUP(TRIM(MID(W601,FIND(",",W601)+1,999)),MapTable!$A:$A,1,0))),"맵없음",
  ""),
IF(ISERROR(FIND(",",W601,FIND(",",W601,FIND(",",W601)+1)+1)),
  IF(OR(ISERROR(VLOOKUP(LEFT(W601,FIND(",",W601)-1),MapTable!$A:$A,1,0)),ISERROR(VLOOKUP(TRIM(MID(W601,FIND(",",W601)+1,FIND(",",W601,FIND(",",W601)+1)-FIND(",",W601)-1)),MapTable!$A:$A,1,0)),ISERROR(VLOOKUP(TRIM(MID(W601,FIND(",",W601,FIND(",",W601)+1)+1,999)),MapTable!$A:$A,1,0))),"맵없음",
  ""),
IF(ISERROR(FIND(",",W601,FIND(",",W601,FIND(",",W601,FIND(",",W601)+1)+1)+1)),
  IF(OR(ISERROR(VLOOKUP(LEFT(W601,FIND(",",W601)-1),MapTable!$A:$A,1,0)),ISERROR(VLOOKUP(TRIM(MID(W601,FIND(",",W601)+1,FIND(",",W601,FIND(",",W601)+1)-FIND(",",W601)-1)),MapTable!$A:$A,1,0)),ISERROR(VLOOKUP(TRIM(MID(W601,FIND(",",W601,FIND(",",W601)+1)+1,FIND(",",W601,FIND(",",W601,FIND(",",W601)+1)+1)-FIND(",",W601,FIND(",",W601)+1)-1)),MapTable!$A:$A,1,0)),ISERROR(VLOOKUP(TRIM(MID(W601,FIND(",",W601,FIND(",",W601,FIND(",",W601)+1)+1)+1,999)),MapTable!$A:$A,1,0))),"맵없음",
  ""),
)))))</f>
        <v/>
      </c>
      <c r="AC601" t="str">
        <f>IF(ISBLANK(AB601),"",IF(ISERROR(VLOOKUP(AB601,[3]DropTable!$A:$A,1,0)),"드랍없음",""))</f>
        <v/>
      </c>
      <c r="AE601" t="str">
        <f>IF(ISBLANK(AD601),"",IF(ISERROR(VLOOKUP(AD601,[3]DropTable!$A:$A,1,0)),"드랍없음",""))</f>
        <v/>
      </c>
      <c r="AG601">
        <v>9.8000000000000007</v>
      </c>
      <c r="AH601">
        <v>1</v>
      </c>
    </row>
    <row r="602" spans="1:34" x14ac:dyDescent="0.3">
      <c r="A602">
        <v>13</v>
      </c>
      <c r="B602">
        <v>1</v>
      </c>
      <c r="C602">
        <f>IF(OR($L602=TRUE,$A602=0,MOD($A602,ChapterTable!$S$20)&lt;&gt;0),
MAX(0,INT(($B602+ChapterTable!$Q$26+VLOOKUP(SUBSTITUTE(C$1,"성장단계","")&amp;"단계오프셋",ChapterTable!$S:$T,2,0))/ChapterTable!$Q$23)),
MAX(0,INT(($B602+ChapterTable!$S$26+VLOOKUP(SUBSTITUTE(C$1,"성장단계","")&amp;"보스단계오프셋",ChapterTable!$S:$T,2,0))/ChapterTable!$S$23)))</f>
        <v>0</v>
      </c>
      <c r="D602">
        <f>IF(OR($L602=TRUE,$A602=0,MOD($A602,ChapterTable!$S$20)&lt;&gt;0),
MAX(0,INT(($B602+ChapterTable!$Q$26+VLOOKUP(SUBSTITUTE(D$1,"성장단계","")&amp;"단계오프셋",ChapterTable!$S:$T,2,0))/ChapterTable!$Q$23)),
MAX(0,INT(($B602+ChapterTable!$S$26+VLOOKUP(SUBSTITUTE(D$1,"성장단계","")&amp;"보스단계오프셋",ChapterTable!$S:$T,2,0))/ChapterTable!$S$23)))</f>
        <v>0</v>
      </c>
      <c r="E602" s="1">
        <f ca="1">IF(AND($A602=0,$B602=1),
    VLOOKUP(1,ChapterTable!$1:$1048576,MATCH("최종"&amp;SUBSTITUTE(SUBSTITUTE(E$1,"standard",""),"|Float",""),ChapterTable!$1:$1,0),0)*ChapterTable!$Q$17,
  IF(AND($A602=0,$B602=0),
    E603,
  IF($B602=0,
    VLOOKUP($A602,ChapterTable!$1:$1048576,MATCH("최종"&amp;SUBSTITUTE(SUBSTITUTE(E$1,"standard",""),"|Float",""),ChapterTable!$1:$1,0),0),
  IF($B602=1,
    IF($L602=FALSE,
      VLOOKUP($A602,ChapterTable!$1:$1048576,MATCH("최종"&amp;SUBSTITUTE(SUBSTITUTE(E$1,"standard",""),"|Float",""),ChapterTable!$1:$1,0),0),
      VLOOKUP($A602-ChapterTable!$Q$11,ChapterTable!$1:$1048576,MATCH("최종"&amp;SUBSTITUTE(SUBSTITUTE(E$1,"standard",""),"|Float",""),ChapterTable!$1:$1,0),0)*ChapterTable!$Q$14
    ),
  OFFSET(E602,-$B602+IF($L602,1,0),0)*
    (VLOOKUP(SUBSTITUTE(SUBSTITUTE(E$1,"standard",""),"|Float","")&amp;"인게임누적곱배수",ChapterTable!$S:$T,2,0)^C602
    +VLOOKUP(SUBSTITUTE(SUBSTITUTE(E$1,"standard",""),"|Float","")&amp;"인게임누적합배수",ChapterTable!$S:$T,2,0)*C602)
  )
  )
  )
)</f>
        <v>23354.3408203125</v>
      </c>
      <c r="F602" s="1">
        <f ca="1">IF(AND($A602=0,$B602=1),
    VLOOKUP(1,ChapterTable!$1:$1048576,MATCH("최종"&amp;SUBSTITUTE(SUBSTITUTE(F$1,"standard",""),"|Float",""),ChapterTable!$1:$1,0),0)*ChapterTable!$Q$17,
  IF(AND($A602=0,$B602=0),
    F603,
  IF($B602=0,
    VLOOKUP($A602,ChapterTable!$1:$1048576,MATCH("최종"&amp;SUBSTITUTE(SUBSTITUTE(F$1,"standard",""),"|Float",""),ChapterTable!$1:$1,0),0),
  IF($B602=1,
    IF($L602=FALSE,
      VLOOKUP($A602,ChapterTable!$1:$1048576,MATCH("최종"&amp;SUBSTITUTE(SUBSTITUTE(F$1,"standard",""),"|Float",""),ChapterTable!$1:$1,0),0),
      VLOOKUP($A602-ChapterTable!$Q$11,ChapterTable!$1:$1048576,MATCH("최종"&amp;SUBSTITUTE(SUBSTITUTE(F$1,"standard",""),"|Float",""),ChapterTable!$1:$1,0),0)*ChapterTable!$Q$14
    ),
  OFFSET(F602,-$B602+IF($L602,1,0),0)*
    (VLOOKUP(SUBSTITUTE(SUBSTITUTE(F$1,"standard",""),"|Float","")&amp;"인게임누적곱배수",ChapterTable!$S:$T,2,0)^D602
    +VLOOKUP(SUBSTITUTE(SUBSTITUTE(F$1,"standard",""),"|Float","")&amp;"인게임누적합배수",ChapterTable!$S:$T,2,0)*D602)
  )
  )
  )
)</f>
        <v>12974.6337890625</v>
      </c>
      <c r="G602" t="s">
        <v>76</v>
      </c>
      <c r="J602" t="str">
        <f>IF(ISBLANK(I602),"",
IFERROR(VLOOKUP(I602,[1]StringTable!$1:$1048576,MATCH([1]StringTable!$B$1,[1]StringTable!$1:$1,0),0),
IFERROR(VLOOKUP(I602,[1]InApkStringTable!$1:$1048576,MATCH([1]InApkStringTable!$B$1,[1]InApkStringTable!$1:$1,0),0),
"스트링없음")))</f>
        <v/>
      </c>
      <c r="L602" t="b">
        <v>0</v>
      </c>
      <c r="M602" t="s">
        <v>24</v>
      </c>
      <c r="N602" t="str">
        <f>IF(ISBLANK(M602),"",IF(ISERROR(VLOOKUP(M602,MapTable!$A:$A,1,0)),"맵없음",""))</f>
        <v/>
      </c>
      <c r="O602">
        <f t="shared" si="37"/>
        <v>1</v>
      </c>
      <c r="Q602">
        <f t="shared" si="38"/>
        <v>1</v>
      </c>
      <c r="R602" t="b">
        <f t="shared" ca="1" si="39"/>
        <v>0</v>
      </c>
      <c r="T602" t="b">
        <f t="shared" ca="1" si="40"/>
        <v>0</v>
      </c>
      <c r="V602" t="str">
        <f>IF(ISBLANK(U602),"",IF(ISERROR(VLOOKUP(U602,MapTable!$A:$A,1,0)),"맵없음",""))</f>
        <v/>
      </c>
      <c r="X602" t="str">
        <f>IF(ISBLANK(W602),"",
IF(ISERROR(FIND(",",W602)),
  IF(ISERROR(VLOOKUP(W602,MapTable!$A:$A,1,0)),"맵없음",
  ""),
IF(ISERROR(FIND(",",W602,FIND(",",W602)+1)),
  IF(OR(ISERROR(VLOOKUP(LEFT(W602,FIND(",",W602)-1),MapTable!$A:$A,1,0)),ISERROR(VLOOKUP(TRIM(MID(W602,FIND(",",W602)+1,999)),MapTable!$A:$A,1,0))),"맵없음",
  ""),
IF(ISERROR(FIND(",",W602,FIND(",",W602,FIND(",",W602)+1)+1)),
  IF(OR(ISERROR(VLOOKUP(LEFT(W602,FIND(",",W602)-1),MapTable!$A:$A,1,0)),ISERROR(VLOOKUP(TRIM(MID(W602,FIND(",",W602)+1,FIND(",",W602,FIND(",",W602)+1)-FIND(",",W602)-1)),MapTable!$A:$A,1,0)),ISERROR(VLOOKUP(TRIM(MID(W602,FIND(",",W602,FIND(",",W602)+1)+1,999)),MapTable!$A:$A,1,0))),"맵없음",
  ""),
IF(ISERROR(FIND(",",W602,FIND(",",W602,FIND(",",W602,FIND(",",W602)+1)+1)+1)),
  IF(OR(ISERROR(VLOOKUP(LEFT(W602,FIND(",",W602)-1),MapTable!$A:$A,1,0)),ISERROR(VLOOKUP(TRIM(MID(W602,FIND(",",W602)+1,FIND(",",W602,FIND(",",W602)+1)-FIND(",",W602)-1)),MapTable!$A:$A,1,0)),ISERROR(VLOOKUP(TRIM(MID(W602,FIND(",",W602,FIND(",",W602)+1)+1,FIND(",",W602,FIND(",",W602,FIND(",",W602)+1)+1)-FIND(",",W602,FIND(",",W602)+1)-1)),MapTable!$A:$A,1,0)),ISERROR(VLOOKUP(TRIM(MID(W602,FIND(",",W602,FIND(",",W602,FIND(",",W602)+1)+1)+1,999)),MapTable!$A:$A,1,0))),"맵없음",
  ""),
)))))</f>
        <v/>
      </c>
      <c r="AC602" t="str">
        <f>IF(ISBLANK(AB602),"",IF(ISERROR(VLOOKUP(AB602,[3]DropTable!$A:$A,1,0)),"드랍없음",""))</f>
        <v/>
      </c>
      <c r="AE602" t="str">
        <f>IF(ISBLANK(AD602),"",IF(ISERROR(VLOOKUP(AD602,[3]DropTable!$A:$A,1,0)),"드랍없음",""))</f>
        <v/>
      </c>
      <c r="AG602">
        <v>9.8000000000000007</v>
      </c>
      <c r="AH602">
        <v>1</v>
      </c>
    </row>
    <row r="603" spans="1:34" x14ac:dyDescent="0.3">
      <c r="A603">
        <v>13</v>
      </c>
      <c r="B603">
        <v>2</v>
      </c>
      <c r="C603">
        <f>IF(OR($L603=TRUE,$A603=0,MOD($A603,ChapterTable!$S$20)&lt;&gt;0),
MAX(0,INT(($B603+ChapterTable!$Q$26+VLOOKUP(SUBSTITUTE(C$1,"성장단계","")&amp;"단계오프셋",ChapterTable!$S:$T,2,0))/ChapterTable!$Q$23)),
MAX(0,INT(($B603+ChapterTable!$S$26+VLOOKUP(SUBSTITUTE(C$1,"성장단계","")&amp;"보스단계오프셋",ChapterTable!$S:$T,2,0))/ChapterTable!$S$23)))</f>
        <v>0</v>
      </c>
      <c r="D603">
        <f>IF(OR($L603=TRUE,$A603=0,MOD($A603,ChapterTable!$S$20)&lt;&gt;0),
MAX(0,INT(($B603+ChapterTable!$Q$26+VLOOKUP(SUBSTITUTE(D$1,"성장단계","")&amp;"단계오프셋",ChapterTable!$S:$T,2,0))/ChapterTable!$Q$23)),
MAX(0,INT(($B603+ChapterTable!$S$26+VLOOKUP(SUBSTITUTE(D$1,"성장단계","")&amp;"보스단계오프셋",ChapterTable!$S:$T,2,0))/ChapterTable!$S$23)))</f>
        <v>0</v>
      </c>
      <c r="E603" s="1">
        <f ca="1">IF(AND($A603=0,$B603=1),
    VLOOKUP(1,ChapterTable!$1:$1048576,MATCH("최종"&amp;SUBSTITUTE(SUBSTITUTE(E$1,"standard",""),"|Float",""),ChapterTable!$1:$1,0),0)*ChapterTable!$Q$17,
  IF(AND($A603=0,$B603=0),
    E604,
  IF($B603=0,
    VLOOKUP($A603,ChapterTable!$1:$1048576,MATCH("최종"&amp;SUBSTITUTE(SUBSTITUTE(E$1,"standard",""),"|Float",""),ChapterTable!$1:$1,0),0),
  IF($B603=1,
    IF($L603=FALSE,
      VLOOKUP($A603,ChapterTable!$1:$1048576,MATCH("최종"&amp;SUBSTITUTE(SUBSTITUTE(E$1,"standard",""),"|Float",""),ChapterTable!$1:$1,0),0),
      VLOOKUP($A603-ChapterTable!$Q$11,ChapterTable!$1:$1048576,MATCH("최종"&amp;SUBSTITUTE(SUBSTITUTE(E$1,"standard",""),"|Float",""),ChapterTable!$1:$1,0),0)*ChapterTable!$Q$14
    ),
  OFFSET(E603,-$B603+IF($L603,1,0),0)*
    (VLOOKUP(SUBSTITUTE(SUBSTITUTE(E$1,"standard",""),"|Float","")&amp;"인게임누적곱배수",ChapterTable!$S:$T,2,0)^C603
    +VLOOKUP(SUBSTITUTE(SUBSTITUTE(E$1,"standard",""),"|Float","")&amp;"인게임누적합배수",ChapterTable!$S:$T,2,0)*C603)
  )
  )
  )
)</f>
        <v>23354.3408203125</v>
      </c>
      <c r="F603" s="1">
        <f ca="1">IF(AND($A603=0,$B603=1),
    VLOOKUP(1,ChapterTable!$1:$1048576,MATCH("최종"&amp;SUBSTITUTE(SUBSTITUTE(F$1,"standard",""),"|Float",""),ChapterTable!$1:$1,0),0)*ChapterTable!$Q$17,
  IF(AND($A603=0,$B603=0),
    F604,
  IF($B603=0,
    VLOOKUP($A603,ChapterTable!$1:$1048576,MATCH("최종"&amp;SUBSTITUTE(SUBSTITUTE(F$1,"standard",""),"|Float",""),ChapterTable!$1:$1,0),0),
  IF($B603=1,
    IF($L603=FALSE,
      VLOOKUP($A603,ChapterTable!$1:$1048576,MATCH("최종"&amp;SUBSTITUTE(SUBSTITUTE(F$1,"standard",""),"|Float",""),ChapterTable!$1:$1,0),0),
      VLOOKUP($A603-ChapterTable!$Q$11,ChapterTable!$1:$1048576,MATCH("최종"&amp;SUBSTITUTE(SUBSTITUTE(F$1,"standard",""),"|Float",""),ChapterTable!$1:$1,0),0)*ChapterTable!$Q$14
    ),
  OFFSET(F603,-$B603+IF($L603,1,0),0)*
    (VLOOKUP(SUBSTITUTE(SUBSTITUTE(F$1,"standard",""),"|Float","")&amp;"인게임누적곱배수",ChapterTable!$S:$T,2,0)^D603
    +VLOOKUP(SUBSTITUTE(SUBSTITUTE(F$1,"standard",""),"|Float","")&amp;"인게임누적합배수",ChapterTable!$S:$T,2,0)*D603)
  )
  )
  )
)</f>
        <v>12974.6337890625</v>
      </c>
      <c r="G603" t="s">
        <v>76</v>
      </c>
      <c r="J603" t="str">
        <f>IF(ISBLANK(I603),"",
IFERROR(VLOOKUP(I603,[1]StringTable!$1:$1048576,MATCH([1]StringTable!$B$1,[1]StringTable!$1:$1,0),0),
IFERROR(VLOOKUP(I603,[1]InApkStringTable!$1:$1048576,MATCH([1]InApkStringTable!$B$1,[1]InApkStringTable!$1:$1,0),0),
"스트링없음")))</f>
        <v/>
      </c>
      <c r="L603" t="b">
        <v>0</v>
      </c>
      <c r="M603" t="s">
        <v>54</v>
      </c>
      <c r="N603" t="str">
        <f>IF(ISBLANK(M603),"",IF(ISERROR(VLOOKUP(M603,MapTable!$A:$A,1,0)),"맵없음",""))</f>
        <v/>
      </c>
      <c r="O603">
        <f t="shared" si="37"/>
        <v>1</v>
      </c>
      <c r="Q603">
        <f t="shared" si="38"/>
        <v>1</v>
      </c>
      <c r="R603" t="b">
        <f t="shared" ca="1" si="39"/>
        <v>0</v>
      </c>
      <c r="T603" t="b">
        <f t="shared" ca="1" si="40"/>
        <v>0</v>
      </c>
      <c r="V603" t="str">
        <f>IF(ISBLANK(U603),"",IF(ISERROR(VLOOKUP(U603,MapTable!$A:$A,1,0)),"맵없음",""))</f>
        <v/>
      </c>
      <c r="X603" t="str">
        <f>IF(ISBLANK(W603),"",
IF(ISERROR(FIND(",",W603)),
  IF(ISERROR(VLOOKUP(W603,MapTable!$A:$A,1,0)),"맵없음",
  ""),
IF(ISERROR(FIND(",",W603,FIND(",",W603)+1)),
  IF(OR(ISERROR(VLOOKUP(LEFT(W603,FIND(",",W603)-1),MapTable!$A:$A,1,0)),ISERROR(VLOOKUP(TRIM(MID(W603,FIND(",",W603)+1,999)),MapTable!$A:$A,1,0))),"맵없음",
  ""),
IF(ISERROR(FIND(",",W603,FIND(",",W603,FIND(",",W603)+1)+1)),
  IF(OR(ISERROR(VLOOKUP(LEFT(W603,FIND(",",W603)-1),MapTable!$A:$A,1,0)),ISERROR(VLOOKUP(TRIM(MID(W603,FIND(",",W603)+1,FIND(",",W603,FIND(",",W603)+1)-FIND(",",W603)-1)),MapTable!$A:$A,1,0)),ISERROR(VLOOKUP(TRIM(MID(W603,FIND(",",W603,FIND(",",W603)+1)+1,999)),MapTable!$A:$A,1,0))),"맵없음",
  ""),
IF(ISERROR(FIND(",",W603,FIND(",",W603,FIND(",",W603,FIND(",",W603)+1)+1)+1)),
  IF(OR(ISERROR(VLOOKUP(LEFT(W603,FIND(",",W603)-1),MapTable!$A:$A,1,0)),ISERROR(VLOOKUP(TRIM(MID(W603,FIND(",",W603)+1,FIND(",",W603,FIND(",",W603)+1)-FIND(",",W603)-1)),MapTable!$A:$A,1,0)),ISERROR(VLOOKUP(TRIM(MID(W603,FIND(",",W603,FIND(",",W603)+1)+1,FIND(",",W603,FIND(",",W603,FIND(",",W603)+1)+1)-FIND(",",W603,FIND(",",W603)+1)-1)),MapTable!$A:$A,1,0)),ISERROR(VLOOKUP(TRIM(MID(W603,FIND(",",W603,FIND(",",W603,FIND(",",W603)+1)+1)+1,999)),MapTable!$A:$A,1,0))),"맵없음",
  ""),
)))))</f>
        <v/>
      </c>
      <c r="AC603" t="str">
        <f>IF(ISBLANK(AB603),"",IF(ISERROR(VLOOKUP(AB603,[3]DropTable!$A:$A,1,0)),"드랍없음",""))</f>
        <v/>
      </c>
      <c r="AE603" t="str">
        <f>IF(ISBLANK(AD603),"",IF(ISERROR(VLOOKUP(AD603,[3]DropTable!$A:$A,1,0)),"드랍없음",""))</f>
        <v/>
      </c>
      <c r="AG603">
        <v>9.8000000000000007</v>
      </c>
      <c r="AH603">
        <v>1</v>
      </c>
    </row>
    <row r="604" spans="1:34" x14ac:dyDescent="0.3">
      <c r="A604">
        <v>13</v>
      </c>
      <c r="B604">
        <v>3</v>
      </c>
      <c r="C604">
        <f>IF(OR($L604=TRUE,$A604=0,MOD($A604,ChapterTable!$S$20)&lt;&gt;0),
MAX(0,INT(($B604+ChapterTable!$Q$26+VLOOKUP(SUBSTITUTE(C$1,"성장단계","")&amp;"단계오프셋",ChapterTable!$S:$T,2,0))/ChapterTable!$Q$23)),
MAX(0,INT(($B604+ChapterTable!$S$26+VLOOKUP(SUBSTITUTE(C$1,"성장단계","")&amp;"보스단계오프셋",ChapterTable!$S:$T,2,0))/ChapterTable!$S$23)))</f>
        <v>0</v>
      </c>
      <c r="D604">
        <f>IF(OR($L604=TRUE,$A604=0,MOD($A604,ChapterTable!$S$20)&lt;&gt;0),
MAX(0,INT(($B604+ChapterTable!$Q$26+VLOOKUP(SUBSTITUTE(D$1,"성장단계","")&amp;"단계오프셋",ChapterTable!$S:$T,2,0))/ChapterTable!$Q$23)),
MAX(0,INT(($B604+ChapterTable!$S$26+VLOOKUP(SUBSTITUTE(D$1,"성장단계","")&amp;"보스단계오프셋",ChapterTable!$S:$T,2,0))/ChapterTable!$S$23)))</f>
        <v>0</v>
      </c>
      <c r="E604" s="1">
        <f ca="1">IF(AND($A604=0,$B604=1),
    VLOOKUP(1,ChapterTable!$1:$1048576,MATCH("최종"&amp;SUBSTITUTE(SUBSTITUTE(E$1,"standard",""),"|Float",""),ChapterTable!$1:$1,0),0)*ChapterTable!$Q$17,
  IF(AND($A604=0,$B604=0),
    E605,
  IF($B604=0,
    VLOOKUP($A604,ChapterTable!$1:$1048576,MATCH("최종"&amp;SUBSTITUTE(SUBSTITUTE(E$1,"standard",""),"|Float",""),ChapterTable!$1:$1,0),0),
  IF($B604=1,
    IF($L604=FALSE,
      VLOOKUP($A604,ChapterTable!$1:$1048576,MATCH("최종"&amp;SUBSTITUTE(SUBSTITUTE(E$1,"standard",""),"|Float",""),ChapterTable!$1:$1,0),0),
      VLOOKUP($A604-ChapterTable!$Q$11,ChapterTable!$1:$1048576,MATCH("최종"&amp;SUBSTITUTE(SUBSTITUTE(E$1,"standard",""),"|Float",""),ChapterTable!$1:$1,0),0)*ChapterTable!$Q$14
    ),
  OFFSET(E604,-$B604+IF($L604,1,0),0)*
    (VLOOKUP(SUBSTITUTE(SUBSTITUTE(E$1,"standard",""),"|Float","")&amp;"인게임누적곱배수",ChapterTable!$S:$T,2,0)^C604
    +VLOOKUP(SUBSTITUTE(SUBSTITUTE(E$1,"standard",""),"|Float","")&amp;"인게임누적합배수",ChapterTable!$S:$T,2,0)*C604)
  )
  )
  )
)</f>
        <v>23354.3408203125</v>
      </c>
      <c r="F604" s="1">
        <f ca="1">IF(AND($A604=0,$B604=1),
    VLOOKUP(1,ChapterTable!$1:$1048576,MATCH("최종"&amp;SUBSTITUTE(SUBSTITUTE(F$1,"standard",""),"|Float",""),ChapterTable!$1:$1,0),0)*ChapterTable!$Q$17,
  IF(AND($A604=0,$B604=0),
    F605,
  IF($B604=0,
    VLOOKUP($A604,ChapterTable!$1:$1048576,MATCH("최종"&amp;SUBSTITUTE(SUBSTITUTE(F$1,"standard",""),"|Float",""),ChapterTable!$1:$1,0),0),
  IF($B604=1,
    IF($L604=FALSE,
      VLOOKUP($A604,ChapterTable!$1:$1048576,MATCH("최종"&amp;SUBSTITUTE(SUBSTITUTE(F$1,"standard",""),"|Float",""),ChapterTable!$1:$1,0),0),
      VLOOKUP($A604-ChapterTable!$Q$11,ChapterTable!$1:$1048576,MATCH("최종"&amp;SUBSTITUTE(SUBSTITUTE(F$1,"standard",""),"|Float",""),ChapterTable!$1:$1,0),0)*ChapterTable!$Q$14
    ),
  OFFSET(F604,-$B604+IF($L604,1,0),0)*
    (VLOOKUP(SUBSTITUTE(SUBSTITUTE(F$1,"standard",""),"|Float","")&amp;"인게임누적곱배수",ChapterTable!$S:$T,2,0)^D604
    +VLOOKUP(SUBSTITUTE(SUBSTITUTE(F$1,"standard",""),"|Float","")&amp;"인게임누적합배수",ChapterTable!$S:$T,2,0)*D604)
  )
  )
  )
)</f>
        <v>12974.6337890625</v>
      </c>
      <c r="G604" t="s">
        <v>76</v>
      </c>
      <c r="J604" t="str">
        <f>IF(ISBLANK(I604),"",
IFERROR(VLOOKUP(I604,[1]StringTable!$1:$1048576,MATCH([1]StringTable!$B$1,[1]StringTable!$1:$1,0),0),
IFERROR(VLOOKUP(I604,[1]InApkStringTable!$1:$1048576,MATCH([1]InApkStringTable!$B$1,[1]InApkStringTable!$1:$1,0),0),
"스트링없음")))</f>
        <v/>
      </c>
      <c r="L604" t="b">
        <v>0</v>
      </c>
      <c r="M604" t="s">
        <v>24</v>
      </c>
      <c r="N604" t="str">
        <f>IF(ISBLANK(M604),"",IF(ISERROR(VLOOKUP(M604,MapTable!$A:$A,1,0)),"맵없음",""))</f>
        <v/>
      </c>
      <c r="O604">
        <f t="shared" si="37"/>
        <v>1</v>
      </c>
      <c r="Q604">
        <f t="shared" si="38"/>
        <v>1</v>
      </c>
      <c r="R604" t="b">
        <f t="shared" ca="1" si="39"/>
        <v>0</v>
      </c>
      <c r="T604" t="b">
        <f t="shared" ca="1" si="40"/>
        <v>0</v>
      </c>
      <c r="V604" t="str">
        <f>IF(ISBLANK(U604),"",IF(ISERROR(VLOOKUP(U604,MapTable!$A:$A,1,0)),"맵없음",""))</f>
        <v/>
      </c>
      <c r="X604" t="str">
        <f>IF(ISBLANK(W604),"",
IF(ISERROR(FIND(",",W604)),
  IF(ISERROR(VLOOKUP(W604,MapTable!$A:$A,1,0)),"맵없음",
  ""),
IF(ISERROR(FIND(",",W604,FIND(",",W604)+1)),
  IF(OR(ISERROR(VLOOKUP(LEFT(W604,FIND(",",W604)-1),MapTable!$A:$A,1,0)),ISERROR(VLOOKUP(TRIM(MID(W604,FIND(",",W604)+1,999)),MapTable!$A:$A,1,0))),"맵없음",
  ""),
IF(ISERROR(FIND(",",W604,FIND(",",W604,FIND(",",W604)+1)+1)),
  IF(OR(ISERROR(VLOOKUP(LEFT(W604,FIND(",",W604)-1),MapTable!$A:$A,1,0)),ISERROR(VLOOKUP(TRIM(MID(W604,FIND(",",W604)+1,FIND(",",W604,FIND(",",W604)+1)-FIND(",",W604)-1)),MapTable!$A:$A,1,0)),ISERROR(VLOOKUP(TRIM(MID(W604,FIND(",",W604,FIND(",",W604)+1)+1,999)),MapTable!$A:$A,1,0))),"맵없음",
  ""),
IF(ISERROR(FIND(",",W604,FIND(",",W604,FIND(",",W604,FIND(",",W604)+1)+1)+1)),
  IF(OR(ISERROR(VLOOKUP(LEFT(W604,FIND(",",W604)-1),MapTable!$A:$A,1,0)),ISERROR(VLOOKUP(TRIM(MID(W604,FIND(",",W604)+1,FIND(",",W604,FIND(",",W604)+1)-FIND(",",W604)-1)),MapTable!$A:$A,1,0)),ISERROR(VLOOKUP(TRIM(MID(W604,FIND(",",W604,FIND(",",W604)+1)+1,FIND(",",W604,FIND(",",W604,FIND(",",W604)+1)+1)-FIND(",",W604,FIND(",",W604)+1)-1)),MapTable!$A:$A,1,0)),ISERROR(VLOOKUP(TRIM(MID(W604,FIND(",",W604,FIND(",",W604,FIND(",",W604)+1)+1)+1,999)),MapTable!$A:$A,1,0))),"맵없음",
  ""),
)))))</f>
        <v/>
      </c>
      <c r="AC604" t="str">
        <f>IF(ISBLANK(AB604),"",IF(ISERROR(VLOOKUP(AB604,[3]DropTable!$A:$A,1,0)),"드랍없음",""))</f>
        <v/>
      </c>
      <c r="AE604" t="str">
        <f>IF(ISBLANK(AD604),"",IF(ISERROR(VLOOKUP(AD604,[3]DropTable!$A:$A,1,0)),"드랍없음",""))</f>
        <v/>
      </c>
      <c r="AG604">
        <v>9.8000000000000007</v>
      </c>
      <c r="AH604">
        <v>1</v>
      </c>
    </row>
    <row r="605" spans="1:34" x14ac:dyDescent="0.3">
      <c r="A605">
        <v>13</v>
      </c>
      <c r="B605">
        <v>4</v>
      </c>
      <c r="C605">
        <f>IF(OR($L605=TRUE,$A605=0,MOD($A605,ChapterTable!$S$20)&lt;&gt;0),
MAX(0,INT(($B605+ChapterTable!$Q$26+VLOOKUP(SUBSTITUTE(C$1,"성장단계","")&amp;"단계오프셋",ChapterTable!$S:$T,2,0))/ChapterTable!$Q$23)),
MAX(0,INT(($B605+ChapterTable!$S$26+VLOOKUP(SUBSTITUTE(C$1,"성장단계","")&amp;"보스단계오프셋",ChapterTable!$S:$T,2,0))/ChapterTable!$S$23)))</f>
        <v>0</v>
      </c>
      <c r="D605">
        <f>IF(OR($L605=TRUE,$A605=0,MOD($A605,ChapterTable!$S$20)&lt;&gt;0),
MAX(0,INT(($B605+ChapterTable!$Q$26+VLOOKUP(SUBSTITUTE(D$1,"성장단계","")&amp;"단계오프셋",ChapterTable!$S:$T,2,0))/ChapterTable!$Q$23)),
MAX(0,INT(($B605+ChapterTable!$S$26+VLOOKUP(SUBSTITUTE(D$1,"성장단계","")&amp;"보스단계오프셋",ChapterTable!$S:$T,2,0))/ChapterTable!$S$23)))</f>
        <v>0</v>
      </c>
      <c r="E605" s="1">
        <f ca="1">IF(AND($A605=0,$B605=1),
    VLOOKUP(1,ChapterTable!$1:$1048576,MATCH("최종"&amp;SUBSTITUTE(SUBSTITUTE(E$1,"standard",""),"|Float",""),ChapterTable!$1:$1,0),0)*ChapterTable!$Q$17,
  IF(AND($A605=0,$B605=0),
    E606,
  IF($B605=0,
    VLOOKUP($A605,ChapterTable!$1:$1048576,MATCH("최종"&amp;SUBSTITUTE(SUBSTITUTE(E$1,"standard",""),"|Float",""),ChapterTable!$1:$1,0),0),
  IF($B605=1,
    IF($L605=FALSE,
      VLOOKUP($A605,ChapterTable!$1:$1048576,MATCH("최종"&amp;SUBSTITUTE(SUBSTITUTE(E$1,"standard",""),"|Float",""),ChapterTable!$1:$1,0),0),
      VLOOKUP($A605-ChapterTable!$Q$11,ChapterTable!$1:$1048576,MATCH("최종"&amp;SUBSTITUTE(SUBSTITUTE(E$1,"standard",""),"|Float",""),ChapterTable!$1:$1,0),0)*ChapterTable!$Q$14
    ),
  OFFSET(E605,-$B605+IF($L605,1,0),0)*
    (VLOOKUP(SUBSTITUTE(SUBSTITUTE(E$1,"standard",""),"|Float","")&amp;"인게임누적곱배수",ChapterTable!$S:$T,2,0)^C605
    +VLOOKUP(SUBSTITUTE(SUBSTITUTE(E$1,"standard",""),"|Float","")&amp;"인게임누적합배수",ChapterTable!$S:$T,2,0)*C605)
  )
  )
  )
)</f>
        <v>23354.3408203125</v>
      </c>
      <c r="F605" s="1">
        <f ca="1">IF(AND($A605=0,$B605=1),
    VLOOKUP(1,ChapterTable!$1:$1048576,MATCH("최종"&amp;SUBSTITUTE(SUBSTITUTE(F$1,"standard",""),"|Float",""),ChapterTable!$1:$1,0),0)*ChapterTable!$Q$17,
  IF(AND($A605=0,$B605=0),
    F606,
  IF($B605=0,
    VLOOKUP($A605,ChapterTable!$1:$1048576,MATCH("최종"&amp;SUBSTITUTE(SUBSTITUTE(F$1,"standard",""),"|Float",""),ChapterTable!$1:$1,0),0),
  IF($B605=1,
    IF($L605=FALSE,
      VLOOKUP($A605,ChapterTable!$1:$1048576,MATCH("최종"&amp;SUBSTITUTE(SUBSTITUTE(F$1,"standard",""),"|Float",""),ChapterTable!$1:$1,0),0),
      VLOOKUP($A605-ChapterTable!$Q$11,ChapterTable!$1:$1048576,MATCH("최종"&amp;SUBSTITUTE(SUBSTITUTE(F$1,"standard",""),"|Float",""),ChapterTable!$1:$1,0),0)*ChapterTable!$Q$14
    ),
  OFFSET(F605,-$B605+IF($L605,1,0),0)*
    (VLOOKUP(SUBSTITUTE(SUBSTITUTE(F$1,"standard",""),"|Float","")&amp;"인게임누적곱배수",ChapterTable!$S:$T,2,0)^D605
    +VLOOKUP(SUBSTITUTE(SUBSTITUTE(F$1,"standard",""),"|Float","")&amp;"인게임누적합배수",ChapterTable!$S:$T,2,0)*D605)
  )
  )
  )
)</f>
        <v>12974.6337890625</v>
      </c>
      <c r="G605" t="s">
        <v>76</v>
      </c>
      <c r="J605" t="str">
        <f>IF(ISBLANK(I605),"",
IFERROR(VLOOKUP(I605,[1]StringTable!$1:$1048576,MATCH([1]StringTable!$B$1,[1]StringTable!$1:$1,0),0),
IFERROR(VLOOKUP(I605,[1]InApkStringTable!$1:$1048576,MATCH([1]InApkStringTable!$B$1,[1]InApkStringTable!$1:$1,0),0),
"스트링없음")))</f>
        <v/>
      </c>
      <c r="L605" t="b">
        <v>0</v>
      </c>
      <c r="M605" t="s">
        <v>24</v>
      </c>
      <c r="N605" t="str">
        <f>IF(ISBLANK(M605),"",IF(ISERROR(VLOOKUP(M605,MapTable!$A:$A,1,0)),"맵없음",""))</f>
        <v/>
      </c>
      <c r="O605">
        <f t="shared" si="37"/>
        <v>1</v>
      </c>
      <c r="Q605">
        <f t="shared" si="38"/>
        <v>1</v>
      </c>
      <c r="R605" t="b">
        <f t="shared" ca="1" si="39"/>
        <v>0</v>
      </c>
      <c r="T605" t="b">
        <f t="shared" ca="1" si="40"/>
        <v>0</v>
      </c>
      <c r="V605" t="str">
        <f>IF(ISBLANK(U605),"",IF(ISERROR(VLOOKUP(U605,MapTable!$A:$A,1,0)),"맵없음",""))</f>
        <v/>
      </c>
      <c r="X605" t="str">
        <f>IF(ISBLANK(W605),"",
IF(ISERROR(FIND(",",W605)),
  IF(ISERROR(VLOOKUP(W605,MapTable!$A:$A,1,0)),"맵없음",
  ""),
IF(ISERROR(FIND(",",W605,FIND(",",W605)+1)),
  IF(OR(ISERROR(VLOOKUP(LEFT(W605,FIND(",",W605)-1),MapTable!$A:$A,1,0)),ISERROR(VLOOKUP(TRIM(MID(W605,FIND(",",W605)+1,999)),MapTable!$A:$A,1,0))),"맵없음",
  ""),
IF(ISERROR(FIND(",",W605,FIND(",",W605,FIND(",",W605)+1)+1)),
  IF(OR(ISERROR(VLOOKUP(LEFT(W605,FIND(",",W605)-1),MapTable!$A:$A,1,0)),ISERROR(VLOOKUP(TRIM(MID(W605,FIND(",",W605)+1,FIND(",",W605,FIND(",",W605)+1)-FIND(",",W605)-1)),MapTable!$A:$A,1,0)),ISERROR(VLOOKUP(TRIM(MID(W605,FIND(",",W605,FIND(",",W605)+1)+1,999)),MapTable!$A:$A,1,0))),"맵없음",
  ""),
IF(ISERROR(FIND(",",W605,FIND(",",W605,FIND(",",W605,FIND(",",W605)+1)+1)+1)),
  IF(OR(ISERROR(VLOOKUP(LEFT(W605,FIND(",",W605)-1),MapTable!$A:$A,1,0)),ISERROR(VLOOKUP(TRIM(MID(W605,FIND(",",W605)+1,FIND(",",W605,FIND(",",W605)+1)-FIND(",",W605)-1)),MapTable!$A:$A,1,0)),ISERROR(VLOOKUP(TRIM(MID(W605,FIND(",",W605,FIND(",",W605)+1)+1,FIND(",",W605,FIND(",",W605,FIND(",",W605)+1)+1)-FIND(",",W605,FIND(",",W605)+1)-1)),MapTable!$A:$A,1,0)),ISERROR(VLOOKUP(TRIM(MID(W605,FIND(",",W605,FIND(",",W605,FIND(",",W605)+1)+1)+1,999)),MapTable!$A:$A,1,0))),"맵없음",
  ""),
)))))</f>
        <v/>
      </c>
      <c r="AC605" t="str">
        <f>IF(ISBLANK(AB605),"",IF(ISERROR(VLOOKUP(AB605,[3]DropTable!$A:$A,1,0)),"드랍없음",""))</f>
        <v/>
      </c>
      <c r="AE605" t="str">
        <f>IF(ISBLANK(AD605),"",IF(ISERROR(VLOOKUP(AD605,[3]DropTable!$A:$A,1,0)),"드랍없음",""))</f>
        <v/>
      </c>
      <c r="AG605">
        <v>9.8000000000000007</v>
      </c>
      <c r="AH605">
        <v>1</v>
      </c>
    </row>
    <row r="606" spans="1:34" x14ac:dyDescent="0.3">
      <c r="A606">
        <v>13</v>
      </c>
      <c r="B606">
        <v>5</v>
      </c>
      <c r="C606">
        <f>IF(OR($L606=TRUE,$A606=0,MOD($A606,ChapterTable!$S$20)&lt;&gt;0),
MAX(0,INT(($B606+ChapterTable!$Q$26+VLOOKUP(SUBSTITUTE(C$1,"성장단계","")&amp;"단계오프셋",ChapterTable!$S:$T,2,0))/ChapterTable!$Q$23)),
MAX(0,INT(($B606+ChapterTable!$S$26+VLOOKUP(SUBSTITUTE(C$1,"성장단계","")&amp;"보스단계오프셋",ChapterTable!$S:$T,2,0))/ChapterTable!$S$23)))</f>
        <v>0</v>
      </c>
      <c r="D606">
        <f>IF(OR($L606=TRUE,$A606=0,MOD($A606,ChapterTable!$S$20)&lt;&gt;0),
MAX(0,INT(($B606+ChapterTable!$Q$26+VLOOKUP(SUBSTITUTE(D$1,"성장단계","")&amp;"단계오프셋",ChapterTable!$S:$T,2,0))/ChapterTable!$Q$23)),
MAX(0,INT(($B606+ChapterTable!$S$26+VLOOKUP(SUBSTITUTE(D$1,"성장단계","")&amp;"보스단계오프셋",ChapterTable!$S:$T,2,0))/ChapterTable!$S$23)))</f>
        <v>0</v>
      </c>
      <c r="E606" s="1">
        <f ca="1">IF(AND($A606=0,$B606=1),
    VLOOKUP(1,ChapterTable!$1:$1048576,MATCH("최종"&amp;SUBSTITUTE(SUBSTITUTE(E$1,"standard",""),"|Float",""),ChapterTable!$1:$1,0),0)*ChapterTable!$Q$17,
  IF(AND($A606=0,$B606=0),
    E607,
  IF($B606=0,
    VLOOKUP($A606,ChapterTable!$1:$1048576,MATCH("최종"&amp;SUBSTITUTE(SUBSTITUTE(E$1,"standard",""),"|Float",""),ChapterTable!$1:$1,0),0),
  IF($B606=1,
    IF($L606=FALSE,
      VLOOKUP($A606,ChapterTable!$1:$1048576,MATCH("최종"&amp;SUBSTITUTE(SUBSTITUTE(E$1,"standard",""),"|Float",""),ChapterTable!$1:$1,0),0),
      VLOOKUP($A606-ChapterTable!$Q$11,ChapterTable!$1:$1048576,MATCH("최종"&amp;SUBSTITUTE(SUBSTITUTE(E$1,"standard",""),"|Float",""),ChapterTable!$1:$1,0),0)*ChapterTable!$Q$14
    ),
  OFFSET(E606,-$B606+IF($L606,1,0),0)*
    (VLOOKUP(SUBSTITUTE(SUBSTITUTE(E$1,"standard",""),"|Float","")&amp;"인게임누적곱배수",ChapterTable!$S:$T,2,0)^C606
    +VLOOKUP(SUBSTITUTE(SUBSTITUTE(E$1,"standard",""),"|Float","")&amp;"인게임누적합배수",ChapterTable!$S:$T,2,0)*C606)
  )
  )
  )
)</f>
        <v>23354.3408203125</v>
      </c>
      <c r="F606" s="1">
        <f ca="1">IF(AND($A606=0,$B606=1),
    VLOOKUP(1,ChapterTable!$1:$1048576,MATCH("최종"&amp;SUBSTITUTE(SUBSTITUTE(F$1,"standard",""),"|Float",""),ChapterTable!$1:$1,0),0)*ChapterTable!$Q$17,
  IF(AND($A606=0,$B606=0),
    F607,
  IF($B606=0,
    VLOOKUP($A606,ChapterTable!$1:$1048576,MATCH("최종"&amp;SUBSTITUTE(SUBSTITUTE(F$1,"standard",""),"|Float",""),ChapterTable!$1:$1,0),0),
  IF($B606=1,
    IF($L606=FALSE,
      VLOOKUP($A606,ChapterTable!$1:$1048576,MATCH("최종"&amp;SUBSTITUTE(SUBSTITUTE(F$1,"standard",""),"|Float",""),ChapterTable!$1:$1,0),0),
      VLOOKUP($A606-ChapterTable!$Q$11,ChapterTable!$1:$1048576,MATCH("최종"&amp;SUBSTITUTE(SUBSTITUTE(F$1,"standard",""),"|Float",""),ChapterTable!$1:$1,0),0)*ChapterTable!$Q$14
    ),
  OFFSET(F606,-$B606+IF($L606,1,0),0)*
    (VLOOKUP(SUBSTITUTE(SUBSTITUTE(F$1,"standard",""),"|Float","")&amp;"인게임누적곱배수",ChapterTable!$S:$T,2,0)^D606
    +VLOOKUP(SUBSTITUTE(SUBSTITUTE(F$1,"standard",""),"|Float","")&amp;"인게임누적합배수",ChapterTable!$S:$T,2,0)*D606)
  )
  )
  )
)</f>
        <v>12974.6337890625</v>
      </c>
      <c r="G606" t="s">
        <v>76</v>
      </c>
      <c r="J606" t="str">
        <f>IF(ISBLANK(I606),"",
IFERROR(VLOOKUP(I606,[1]StringTable!$1:$1048576,MATCH([1]StringTable!$B$1,[1]StringTable!$1:$1,0),0),
IFERROR(VLOOKUP(I606,[1]InApkStringTable!$1:$1048576,MATCH([1]InApkStringTable!$B$1,[1]InApkStringTable!$1:$1,0),0),
"스트링없음")))</f>
        <v/>
      </c>
      <c r="L606" t="b">
        <v>0</v>
      </c>
      <c r="M606" t="s">
        <v>24</v>
      </c>
      <c r="N606" t="str">
        <f>IF(ISBLANK(M606),"",IF(ISERROR(VLOOKUP(M606,MapTable!$A:$A,1,0)),"맵없음",""))</f>
        <v/>
      </c>
      <c r="O606">
        <f t="shared" si="37"/>
        <v>11</v>
      </c>
      <c r="Q606">
        <f t="shared" si="38"/>
        <v>11</v>
      </c>
      <c r="R606" t="b">
        <f t="shared" ca="1" si="39"/>
        <v>0</v>
      </c>
      <c r="T606" t="b">
        <f t="shared" ca="1" si="40"/>
        <v>0</v>
      </c>
      <c r="V606" t="str">
        <f>IF(ISBLANK(U606),"",IF(ISERROR(VLOOKUP(U606,MapTable!$A:$A,1,0)),"맵없음",""))</f>
        <v/>
      </c>
      <c r="X606" t="str">
        <f>IF(ISBLANK(W606),"",
IF(ISERROR(FIND(",",W606)),
  IF(ISERROR(VLOOKUP(W606,MapTable!$A:$A,1,0)),"맵없음",
  ""),
IF(ISERROR(FIND(",",W606,FIND(",",W606)+1)),
  IF(OR(ISERROR(VLOOKUP(LEFT(W606,FIND(",",W606)-1),MapTable!$A:$A,1,0)),ISERROR(VLOOKUP(TRIM(MID(W606,FIND(",",W606)+1,999)),MapTable!$A:$A,1,0))),"맵없음",
  ""),
IF(ISERROR(FIND(",",W606,FIND(",",W606,FIND(",",W606)+1)+1)),
  IF(OR(ISERROR(VLOOKUP(LEFT(W606,FIND(",",W606)-1),MapTable!$A:$A,1,0)),ISERROR(VLOOKUP(TRIM(MID(W606,FIND(",",W606)+1,FIND(",",W606,FIND(",",W606)+1)-FIND(",",W606)-1)),MapTable!$A:$A,1,0)),ISERROR(VLOOKUP(TRIM(MID(W606,FIND(",",W606,FIND(",",W606)+1)+1,999)),MapTable!$A:$A,1,0))),"맵없음",
  ""),
IF(ISERROR(FIND(",",W606,FIND(",",W606,FIND(",",W606,FIND(",",W606)+1)+1)+1)),
  IF(OR(ISERROR(VLOOKUP(LEFT(W606,FIND(",",W606)-1),MapTable!$A:$A,1,0)),ISERROR(VLOOKUP(TRIM(MID(W606,FIND(",",W606)+1,FIND(",",W606,FIND(",",W606)+1)-FIND(",",W606)-1)),MapTable!$A:$A,1,0)),ISERROR(VLOOKUP(TRIM(MID(W606,FIND(",",W606,FIND(",",W606)+1)+1,FIND(",",W606,FIND(",",W606,FIND(",",W606)+1)+1)-FIND(",",W606,FIND(",",W606)+1)-1)),MapTable!$A:$A,1,0)),ISERROR(VLOOKUP(TRIM(MID(W606,FIND(",",W606,FIND(",",W606,FIND(",",W606)+1)+1)+1,999)),MapTable!$A:$A,1,0))),"맵없음",
  ""),
)))))</f>
        <v/>
      </c>
      <c r="AC606" t="str">
        <f>IF(ISBLANK(AB606),"",IF(ISERROR(VLOOKUP(AB606,[3]DropTable!$A:$A,1,0)),"드랍없음",""))</f>
        <v/>
      </c>
      <c r="AE606" t="str">
        <f>IF(ISBLANK(AD606),"",IF(ISERROR(VLOOKUP(AD606,[3]DropTable!$A:$A,1,0)),"드랍없음",""))</f>
        <v/>
      </c>
      <c r="AG606">
        <v>9.8000000000000007</v>
      </c>
      <c r="AH606">
        <v>1</v>
      </c>
    </row>
    <row r="607" spans="1:34" x14ac:dyDescent="0.3">
      <c r="A607">
        <v>13</v>
      </c>
      <c r="B607">
        <v>6</v>
      </c>
      <c r="C607">
        <f>IF(OR($L607=TRUE,$A607=0,MOD($A607,ChapterTable!$S$20)&lt;&gt;0),
MAX(0,INT(($B607+ChapterTable!$Q$26+VLOOKUP(SUBSTITUTE(C$1,"성장단계","")&amp;"단계오프셋",ChapterTable!$S:$T,2,0))/ChapterTable!$Q$23)),
MAX(0,INT(($B607+ChapterTable!$S$26+VLOOKUP(SUBSTITUTE(C$1,"성장단계","")&amp;"보스단계오프셋",ChapterTable!$S:$T,2,0))/ChapterTable!$S$23)))</f>
        <v>1</v>
      </c>
      <c r="D607">
        <f>IF(OR($L607=TRUE,$A607=0,MOD($A607,ChapterTable!$S$20)&lt;&gt;0),
MAX(0,INT(($B607+ChapterTable!$Q$26+VLOOKUP(SUBSTITUTE(D$1,"성장단계","")&amp;"단계오프셋",ChapterTable!$S:$T,2,0))/ChapterTable!$Q$23)),
MAX(0,INT(($B607+ChapterTable!$S$26+VLOOKUP(SUBSTITUTE(D$1,"성장단계","")&amp;"보스단계오프셋",ChapterTable!$S:$T,2,0))/ChapterTable!$S$23)))</f>
        <v>0</v>
      </c>
      <c r="E607" s="1">
        <f ca="1">IF(AND($A607=0,$B607=1),
    VLOOKUP(1,ChapterTable!$1:$1048576,MATCH("최종"&amp;SUBSTITUTE(SUBSTITUTE(E$1,"standard",""),"|Float",""),ChapterTable!$1:$1,0),0)*ChapterTable!$Q$17,
  IF(AND($A607=0,$B607=0),
    E608,
  IF($B607=0,
    VLOOKUP($A607,ChapterTable!$1:$1048576,MATCH("최종"&amp;SUBSTITUTE(SUBSTITUTE(E$1,"standard",""),"|Float",""),ChapterTable!$1:$1,0),0),
  IF($B607=1,
    IF($L607=FALSE,
      VLOOKUP($A607,ChapterTable!$1:$1048576,MATCH("최종"&amp;SUBSTITUTE(SUBSTITUTE(E$1,"standard",""),"|Float",""),ChapterTable!$1:$1,0),0),
      VLOOKUP($A607-ChapterTable!$Q$11,ChapterTable!$1:$1048576,MATCH("최종"&amp;SUBSTITUTE(SUBSTITUTE(E$1,"standard",""),"|Float",""),ChapterTable!$1:$1,0),0)*ChapterTable!$Q$14
    ),
  OFFSET(E607,-$B607+IF($L607,1,0),0)*
    (VLOOKUP(SUBSTITUTE(SUBSTITUTE(E$1,"standard",""),"|Float","")&amp;"인게임누적곱배수",ChapterTable!$S:$T,2,0)^C607
    +VLOOKUP(SUBSTITUTE(SUBSTITUTE(E$1,"standard",""),"|Float","")&amp;"인게임누적합배수",ChapterTable!$S:$T,2,0)*C607)
  )
  )
  )
)</f>
        <v>31528.360107421879</v>
      </c>
      <c r="F607" s="1">
        <f ca="1">IF(AND($A607=0,$B607=1),
    VLOOKUP(1,ChapterTable!$1:$1048576,MATCH("최종"&amp;SUBSTITUTE(SUBSTITUTE(F$1,"standard",""),"|Float",""),ChapterTable!$1:$1,0),0)*ChapterTable!$Q$17,
  IF(AND($A607=0,$B607=0),
    F608,
  IF($B607=0,
    VLOOKUP($A607,ChapterTable!$1:$1048576,MATCH("최종"&amp;SUBSTITUTE(SUBSTITUTE(F$1,"standard",""),"|Float",""),ChapterTable!$1:$1,0),0),
  IF($B607=1,
    IF($L607=FALSE,
      VLOOKUP($A607,ChapterTable!$1:$1048576,MATCH("최종"&amp;SUBSTITUTE(SUBSTITUTE(F$1,"standard",""),"|Float",""),ChapterTable!$1:$1,0),0),
      VLOOKUP($A607-ChapterTable!$Q$11,ChapterTable!$1:$1048576,MATCH("최종"&amp;SUBSTITUTE(SUBSTITUTE(F$1,"standard",""),"|Float",""),ChapterTable!$1:$1,0),0)*ChapterTable!$Q$14
    ),
  OFFSET(F607,-$B607+IF($L607,1,0),0)*
    (VLOOKUP(SUBSTITUTE(SUBSTITUTE(F$1,"standard",""),"|Float","")&amp;"인게임누적곱배수",ChapterTable!$S:$T,2,0)^D607
    +VLOOKUP(SUBSTITUTE(SUBSTITUTE(F$1,"standard",""),"|Float","")&amp;"인게임누적합배수",ChapterTable!$S:$T,2,0)*D607)
  )
  )
  )
)</f>
        <v>12974.6337890625</v>
      </c>
      <c r="G607" t="s">
        <v>76</v>
      </c>
      <c r="J607" t="str">
        <f>IF(ISBLANK(I607),"",
IFERROR(VLOOKUP(I607,[1]StringTable!$1:$1048576,MATCH([1]StringTable!$B$1,[1]StringTable!$1:$1,0),0),
IFERROR(VLOOKUP(I607,[1]InApkStringTable!$1:$1048576,MATCH([1]InApkStringTable!$B$1,[1]InApkStringTable!$1:$1,0),0),
"스트링없음")))</f>
        <v/>
      </c>
      <c r="L607" t="b">
        <v>0</v>
      </c>
      <c r="M607" t="s">
        <v>24</v>
      </c>
      <c r="N607" t="str">
        <f>IF(ISBLANK(M607),"",IF(ISERROR(VLOOKUP(M607,MapTable!$A:$A,1,0)),"맵없음",""))</f>
        <v/>
      </c>
      <c r="O607">
        <f t="shared" si="37"/>
        <v>1</v>
      </c>
      <c r="Q607">
        <f t="shared" si="38"/>
        <v>1</v>
      </c>
      <c r="R607" t="b">
        <f t="shared" ca="1" si="39"/>
        <v>0</v>
      </c>
      <c r="T607" t="b">
        <f t="shared" ca="1" si="40"/>
        <v>0</v>
      </c>
      <c r="V607" t="str">
        <f>IF(ISBLANK(U607),"",IF(ISERROR(VLOOKUP(U607,MapTable!$A:$A,1,0)),"맵없음",""))</f>
        <v/>
      </c>
      <c r="X607" t="str">
        <f>IF(ISBLANK(W607),"",
IF(ISERROR(FIND(",",W607)),
  IF(ISERROR(VLOOKUP(W607,MapTable!$A:$A,1,0)),"맵없음",
  ""),
IF(ISERROR(FIND(",",W607,FIND(",",W607)+1)),
  IF(OR(ISERROR(VLOOKUP(LEFT(W607,FIND(",",W607)-1),MapTable!$A:$A,1,0)),ISERROR(VLOOKUP(TRIM(MID(W607,FIND(",",W607)+1,999)),MapTable!$A:$A,1,0))),"맵없음",
  ""),
IF(ISERROR(FIND(",",W607,FIND(",",W607,FIND(",",W607)+1)+1)),
  IF(OR(ISERROR(VLOOKUP(LEFT(W607,FIND(",",W607)-1),MapTable!$A:$A,1,0)),ISERROR(VLOOKUP(TRIM(MID(W607,FIND(",",W607)+1,FIND(",",W607,FIND(",",W607)+1)-FIND(",",W607)-1)),MapTable!$A:$A,1,0)),ISERROR(VLOOKUP(TRIM(MID(W607,FIND(",",W607,FIND(",",W607)+1)+1,999)),MapTable!$A:$A,1,0))),"맵없음",
  ""),
IF(ISERROR(FIND(",",W607,FIND(",",W607,FIND(",",W607,FIND(",",W607)+1)+1)+1)),
  IF(OR(ISERROR(VLOOKUP(LEFT(W607,FIND(",",W607)-1),MapTable!$A:$A,1,0)),ISERROR(VLOOKUP(TRIM(MID(W607,FIND(",",W607)+1,FIND(",",W607,FIND(",",W607)+1)-FIND(",",W607)-1)),MapTable!$A:$A,1,0)),ISERROR(VLOOKUP(TRIM(MID(W607,FIND(",",W607,FIND(",",W607)+1)+1,FIND(",",W607,FIND(",",W607,FIND(",",W607)+1)+1)-FIND(",",W607,FIND(",",W607)+1)-1)),MapTable!$A:$A,1,0)),ISERROR(VLOOKUP(TRIM(MID(W607,FIND(",",W607,FIND(",",W607,FIND(",",W607)+1)+1)+1,999)),MapTable!$A:$A,1,0))),"맵없음",
  ""),
)))))</f>
        <v/>
      </c>
      <c r="AC607" t="str">
        <f>IF(ISBLANK(AB607),"",IF(ISERROR(VLOOKUP(AB607,[3]DropTable!$A:$A,1,0)),"드랍없음",""))</f>
        <v/>
      </c>
      <c r="AE607" t="str">
        <f>IF(ISBLANK(AD607),"",IF(ISERROR(VLOOKUP(AD607,[3]DropTable!$A:$A,1,0)),"드랍없음",""))</f>
        <v/>
      </c>
      <c r="AG607">
        <v>9.8000000000000007</v>
      </c>
      <c r="AH607">
        <v>1</v>
      </c>
    </row>
    <row r="608" spans="1:34" x14ac:dyDescent="0.3">
      <c r="A608">
        <v>13</v>
      </c>
      <c r="B608">
        <v>7</v>
      </c>
      <c r="C608">
        <f>IF(OR($L608=TRUE,$A608=0,MOD($A608,ChapterTable!$S$20)&lt;&gt;0),
MAX(0,INT(($B608+ChapterTable!$Q$26+VLOOKUP(SUBSTITUTE(C$1,"성장단계","")&amp;"단계오프셋",ChapterTable!$S:$T,2,0))/ChapterTable!$Q$23)),
MAX(0,INT(($B608+ChapterTable!$S$26+VLOOKUP(SUBSTITUTE(C$1,"성장단계","")&amp;"보스단계오프셋",ChapterTable!$S:$T,2,0))/ChapterTable!$S$23)))</f>
        <v>1</v>
      </c>
      <c r="D608">
        <f>IF(OR($L608=TRUE,$A608=0,MOD($A608,ChapterTable!$S$20)&lt;&gt;0),
MAX(0,INT(($B608+ChapterTable!$Q$26+VLOOKUP(SUBSTITUTE(D$1,"성장단계","")&amp;"단계오프셋",ChapterTable!$S:$T,2,0))/ChapterTable!$Q$23)),
MAX(0,INT(($B608+ChapterTable!$S$26+VLOOKUP(SUBSTITUTE(D$1,"성장단계","")&amp;"보스단계오프셋",ChapterTable!$S:$T,2,0))/ChapterTable!$S$23)))</f>
        <v>0</v>
      </c>
      <c r="E608" s="1">
        <f ca="1">IF(AND($A608=0,$B608=1),
    VLOOKUP(1,ChapterTable!$1:$1048576,MATCH("최종"&amp;SUBSTITUTE(SUBSTITUTE(E$1,"standard",""),"|Float",""),ChapterTable!$1:$1,0),0)*ChapterTable!$Q$17,
  IF(AND($A608=0,$B608=0),
    E609,
  IF($B608=0,
    VLOOKUP($A608,ChapterTable!$1:$1048576,MATCH("최종"&amp;SUBSTITUTE(SUBSTITUTE(E$1,"standard",""),"|Float",""),ChapterTable!$1:$1,0),0),
  IF($B608=1,
    IF($L608=FALSE,
      VLOOKUP($A608,ChapterTable!$1:$1048576,MATCH("최종"&amp;SUBSTITUTE(SUBSTITUTE(E$1,"standard",""),"|Float",""),ChapterTable!$1:$1,0),0),
      VLOOKUP($A608-ChapterTable!$Q$11,ChapterTable!$1:$1048576,MATCH("최종"&amp;SUBSTITUTE(SUBSTITUTE(E$1,"standard",""),"|Float",""),ChapterTable!$1:$1,0),0)*ChapterTable!$Q$14
    ),
  OFFSET(E608,-$B608+IF($L608,1,0),0)*
    (VLOOKUP(SUBSTITUTE(SUBSTITUTE(E$1,"standard",""),"|Float","")&amp;"인게임누적곱배수",ChapterTable!$S:$T,2,0)^C608
    +VLOOKUP(SUBSTITUTE(SUBSTITUTE(E$1,"standard",""),"|Float","")&amp;"인게임누적합배수",ChapterTable!$S:$T,2,0)*C608)
  )
  )
  )
)</f>
        <v>31528.360107421879</v>
      </c>
      <c r="F608" s="1">
        <f ca="1">IF(AND($A608=0,$B608=1),
    VLOOKUP(1,ChapterTable!$1:$1048576,MATCH("최종"&amp;SUBSTITUTE(SUBSTITUTE(F$1,"standard",""),"|Float",""),ChapterTable!$1:$1,0),0)*ChapterTable!$Q$17,
  IF(AND($A608=0,$B608=0),
    F609,
  IF($B608=0,
    VLOOKUP($A608,ChapterTable!$1:$1048576,MATCH("최종"&amp;SUBSTITUTE(SUBSTITUTE(F$1,"standard",""),"|Float",""),ChapterTable!$1:$1,0),0),
  IF($B608=1,
    IF($L608=FALSE,
      VLOOKUP($A608,ChapterTable!$1:$1048576,MATCH("최종"&amp;SUBSTITUTE(SUBSTITUTE(F$1,"standard",""),"|Float",""),ChapterTable!$1:$1,0),0),
      VLOOKUP($A608-ChapterTable!$Q$11,ChapterTable!$1:$1048576,MATCH("최종"&amp;SUBSTITUTE(SUBSTITUTE(F$1,"standard",""),"|Float",""),ChapterTable!$1:$1,0),0)*ChapterTable!$Q$14
    ),
  OFFSET(F608,-$B608+IF($L608,1,0),0)*
    (VLOOKUP(SUBSTITUTE(SUBSTITUTE(F$1,"standard",""),"|Float","")&amp;"인게임누적곱배수",ChapterTable!$S:$T,2,0)^D608
    +VLOOKUP(SUBSTITUTE(SUBSTITUTE(F$1,"standard",""),"|Float","")&amp;"인게임누적합배수",ChapterTable!$S:$T,2,0)*D608)
  )
  )
  )
)</f>
        <v>12974.6337890625</v>
      </c>
      <c r="G608" t="s">
        <v>76</v>
      </c>
      <c r="J608" t="str">
        <f>IF(ISBLANK(I608),"",
IFERROR(VLOOKUP(I608,[1]StringTable!$1:$1048576,MATCH([1]StringTable!$B$1,[1]StringTable!$1:$1,0),0),
IFERROR(VLOOKUP(I608,[1]InApkStringTable!$1:$1048576,MATCH([1]InApkStringTable!$B$1,[1]InApkStringTable!$1:$1,0),0),
"스트링없음")))</f>
        <v/>
      </c>
      <c r="L608" t="b">
        <v>0</v>
      </c>
      <c r="M608" t="s">
        <v>24</v>
      </c>
      <c r="N608" t="str">
        <f>IF(ISBLANK(M608),"",IF(ISERROR(VLOOKUP(M608,MapTable!$A:$A,1,0)),"맵없음",""))</f>
        <v/>
      </c>
      <c r="O608">
        <f t="shared" si="37"/>
        <v>1</v>
      </c>
      <c r="Q608">
        <f t="shared" si="38"/>
        <v>1</v>
      </c>
      <c r="R608" t="b">
        <f t="shared" ca="1" si="39"/>
        <v>0</v>
      </c>
      <c r="T608" t="b">
        <f t="shared" ca="1" si="40"/>
        <v>0</v>
      </c>
      <c r="V608" t="str">
        <f>IF(ISBLANK(U608),"",IF(ISERROR(VLOOKUP(U608,MapTable!$A:$A,1,0)),"맵없음",""))</f>
        <v/>
      </c>
      <c r="X608" t="str">
        <f>IF(ISBLANK(W608),"",
IF(ISERROR(FIND(",",W608)),
  IF(ISERROR(VLOOKUP(W608,MapTable!$A:$A,1,0)),"맵없음",
  ""),
IF(ISERROR(FIND(",",W608,FIND(",",W608)+1)),
  IF(OR(ISERROR(VLOOKUP(LEFT(W608,FIND(",",W608)-1),MapTable!$A:$A,1,0)),ISERROR(VLOOKUP(TRIM(MID(W608,FIND(",",W608)+1,999)),MapTable!$A:$A,1,0))),"맵없음",
  ""),
IF(ISERROR(FIND(",",W608,FIND(",",W608,FIND(",",W608)+1)+1)),
  IF(OR(ISERROR(VLOOKUP(LEFT(W608,FIND(",",W608)-1),MapTable!$A:$A,1,0)),ISERROR(VLOOKUP(TRIM(MID(W608,FIND(",",W608)+1,FIND(",",W608,FIND(",",W608)+1)-FIND(",",W608)-1)),MapTable!$A:$A,1,0)),ISERROR(VLOOKUP(TRIM(MID(W608,FIND(",",W608,FIND(",",W608)+1)+1,999)),MapTable!$A:$A,1,0))),"맵없음",
  ""),
IF(ISERROR(FIND(",",W608,FIND(",",W608,FIND(",",W608,FIND(",",W608)+1)+1)+1)),
  IF(OR(ISERROR(VLOOKUP(LEFT(W608,FIND(",",W608)-1),MapTable!$A:$A,1,0)),ISERROR(VLOOKUP(TRIM(MID(W608,FIND(",",W608)+1,FIND(",",W608,FIND(",",W608)+1)-FIND(",",W608)-1)),MapTable!$A:$A,1,0)),ISERROR(VLOOKUP(TRIM(MID(W608,FIND(",",W608,FIND(",",W608)+1)+1,FIND(",",W608,FIND(",",W608,FIND(",",W608)+1)+1)-FIND(",",W608,FIND(",",W608)+1)-1)),MapTable!$A:$A,1,0)),ISERROR(VLOOKUP(TRIM(MID(W608,FIND(",",W608,FIND(",",W608,FIND(",",W608)+1)+1)+1,999)),MapTable!$A:$A,1,0))),"맵없음",
  ""),
)))))</f>
        <v/>
      </c>
      <c r="AC608" t="str">
        <f>IF(ISBLANK(AB608),"",IF(ISERROR(VLOOKUP(AB608,[3]DropTable!$A:$A,1,0)),"드랍없음",""))</f>
        <v/>
      </c>
      <c r="AE608" t="str">
        <f>IF(ISBLANK(AD608),"",IF(ISERROR(VLOOKUP(AD608,[3]DropTable!$A:$A,1,0)),"드랍없음",""))</f>
        <v/>
      </c>
      <c r="AG608">
        <v>9.8000000000000007</v>
      </c>
      <c r="AH608">
        <v>1</v>
      </c>
    </row>
    <row r="609" spans="1:34" x14ac:dyDescent="0.3">
      <c r="A609">
        <v>13</v>
      </c>
      <c r="B609">
        <v>8</v>
      </c>
      <c r="C609">
        <f>IF(OR($L609=TRUE,$A609=0,MOD($A609,ChapterTable!$S$20)&lt;&gt;0),
MAX(0,INT(($B609+ChapterTable!$Q$26+VLOOKUP(SUBSTITUTE(C$1,"성장단계","")&amp;"단계오프셋",ChapterTable!$S:$T,2,0))/ChapterTable!$Q$23)),
MAX(0,INT(($B609+ChapterTable!$S$26+VLOOKUP(SUBSTITUTE(C$1,"성장단계","")&amp;"보스단계오프셋",ChapterTable!$S:$T,2,0))/ChapterTable!$S$23)))</f>
        <v>1</v>
      </c>
      <c r="D609">
        <f>IF(OR($L609=TRUE,$A609=0,MOD($A609,ChapterTable!$S$20)&lt;&gt;0),
MAX(0,INT(($B609+ChapterTable!$Q$26+VLOOKUP(SUBSTITUTE(D$1,"성장단계","")&amp;"단계오프셋",ChapterTable!$S:$T,2,0))/ChapterTable!$Q$23)),
MAX(0,INT(($B609+ChapterTable!$S$26+VLOOKUP(SUBSTITUTE(D$1,"성장단계","")&amp;"보스단계오프셋",ChapterTable!$S:$T,2,0))/ChapterTable!$S$23)))</f>
        <v>0</v>
      </c>
      <c r="E609" s="1">
        <f ca="1">IF(AND($A609=0,$B609=1),
    VLOOKUP(1,ChapterTable!$1:$1048576,MATCH("최종"&amp;SUBSTITUTE(SUBSTITUTE(E$1,"standard",""),"|Float",""),ChapterTable!$1:$1,0),0)*ChapterTable!$Q$17,
  IF(AND($A609=0,$B609=0),
    E610,
  IF($B609=0,
    VLOOKUP($A609,ChapterTable!$1:$1048576,MATCH("최종"&amp;SUBSTITUTE(SUBSTITUTE(E$1,"standard",""),"|Float",""),ChapterTable!$1:$1,0),0),
  IF($B609=1,
    IF($L609=FALSE,
      VLOOKUP($A609,ChapterTable!$1:$1048576,MATCH("최종"&amp;SUBSTITUTE(SUBSTITUTE(E$1,"standard",""),"|Float",""),ChapterTable!$1:$1,0),0),
      VLOOKUP($A609-ChapterTable!$Q$11,ChapterTable!$1:$1048576,MATCH("최종"&amp;SUBSTITUTE(SUBSTITUTE(E$1,"standard",""),"|Float",""),ChapterTable!$1:$1,0),0)*ChapterTable!$Q$14
    ),
  OFFSET(E609,-$B609+IF($L609,1,0),0)*
    (VLOOKUP(SUBSTITUTE(SUBSTITUTE(E$1,"standard",""),"|Float","")&amp;"인게임누적곱배수",ChapterTable!$S:$T,2,0)^C609
    +VLOOKUP(SUBSTITUTE(SUBSTITUTE(E$1,"standard",""),"|Float","")&amp;"인게임누적합배수",ChapterTable!$S:$T,2,0)*C609)
  )
  )
  )
)</f>
        <v>31528.360107421879</v>
      </c>
      <c r="F609" s="1">
        <f ca="1">IF(AND($A609=0,$B609=1),
    VLOOKUP(1,ChapterTable!$1:$1048576,MATCH("최종"&amp;SUBSTITUTE(SUBSTITUTE(F$1,"standard",""),"|Float",""),ChapterTable!$1:$1,0),0)*ChapterTable!$Q$17,
  IF(AND($A609=0,$B609=0),
    F610,
  IF($B609=0,
    VLOOKUP($A609,ChapterTable!$1:$1048576,MATCH("최종"&amp;SUBSTITUTE(SUBSTITUTE(F$1,"standard",""),"|Float",""),ChapterTable!$1:$1,0),0),
  IF($B609=1,
    IF($L609=FALSE,
      VLOOKUP($A609,ChapterTable!$1:$1048576,MATCH("최종"&amp;SUBSTITUTE(SUBSTITUTE(F$1,"standard",""),"|Float",""),ChapterTable!$1:$1,0),0),
      VLOOKUP($A609-ChapterTable!$Q$11,ChapterTable!$1:$1048576,MATCH("최종"&amp;SUBSTITUTE(SUBSTITUTE(F$1,"standard",""),"|Float",""),ChapterTable!$1:$1,0),0)*ChapterTable!$Q$14
    ),
  OFFSET(F609,-$B609+IF($L609,1,0),0)*
    (VLOOKUP(SUBSTITUTE(SUBSTITUTE(F$1,"standard",""),"|Float","")&amp;"인게임누적곱배수",ChapterTable!$S:$T,2,0)^D609
    +VLOOKUP(SUBSTITUTE(SUBSTITUTE(F$1,"standard",""),"|Float","")&amp;"인게임누적합배수",ChapterTable!$S:$T,2,0)*D609)
  )
  )
  )
)</f>
        <v>12974.6337890625</v>
      </c>
      <c r="G609" t="s">
        <v>76</v>
      </c>
      <c r="J609" t="str">
        <f>IF(ISBLANK(I609),"",
IFERROR(VLOOKUP(I609,[1]StringTable!$1:$1048576,MATCH([1]StringTable!$B$1,[1]StringTable!$1:$1,0),0),
IFERROR(VLOOKUP(I609,[1]InApkStringTable!$1:$1048576,MATCH([1]InApkStringTable!$B$1,[1]InApkStringTable!$1:$1,0),0),
"스트링없음")))</f>
        <v/>
      </c>
      <c r="L609" t="b">
        <v>0</v>
      </c>
      <c r="M609" t="s">
        <v>24</v>
      </c>
      <c r="N609" t="str">
        <f>IF(ISBLANK(M609),"",IF(ISERROR(VLOOKUP(M609,MapTable!$A:$A,1,0)),"맵없음",""))</f>
        <v/>
      </c>
      <c r="O609">
        <f t="shared" si="37"/>
        <v>1</v>
      </c>
      <c r="Q609">
        <f t="shared" si="38"/>
        <v>1</v>
      </c>
      <c r="R609" t="b">
        <f t="shared" ca="1" si="39"/>
        <v>0</v>
      </c>
      <c r="T609" t="b">
        <f t="shared" ca="1" si="40"/>
        <v>0</v>
      </c>
      <c r="V609" t="str">
        <f>IF(ISBLANK(U609),"",IF(ISERROR(VLOOKUP(U609,MapTable!$A:$A,1,0)),"맵없음",""))</f>
        <v/>
      </c>
      <c r="X609" t="str">
        <f>IF(ISBLANK(W609),"",
IF(ISERROR(FIND(",",W609)),
  IF(ISERROR(VLOOKUP(W609,MapTable!$A:$A,1,0)),"맵없음",
  ""),
IF(ISERROR(FIND(",",W609,FIND(",",W609)+1)),
  IF(OR(ISERROR(VLOOKUP(LEFT(W609,FIND(",",W609)-1),MapTable!$A:$A,1,0)),ISERROR(VLOOKUP(TRIM(MID(W609,FIND(",",W609)+1,999)),MapTable!$A:$A,1,0))),"맵없음",
  ""),
IF(ISERROR(FIND(",",W609,FIND(",",W609,FIND(",",W609)+1)+1)),
  IF(OR(ISERROR(VLOOKUP(LEFT(W609,FIND(",",W609)-1),MapTable!$A:$A,1,0)),ISERROR(VLOOKUP(TRIM(MID(W609,FIND(",",W609)+1,FIND(",",W609,FIND(",",W609)+1)-FIND(",",W609)-1)),MapTable!$A:$A,1,0)),ISERROR(VLOOKUP(TRIM(MID(W609,FIND(",",W609,FIND(",",W609)+1)+1,999)),MapTable!$A:$A,1,0))),"맵없음",
  ""),
IF(ISERROR(FIND(",",W609,FIND(",",W609,FIND(",",W609,FIND(",",W609)+1)+1)+1)),
  IF(OR(ISERROR(VLOOKUP(LEFT(W609,FIND(",",W609)-1),MapTable!$A:$A,1,0)),ISERROR(VLOOKUP(TRIM(MID(W609,FIND(",",W609)+1,FIND(",",W609,FIND(",",W609)+1)-FIND(",",W609)-1)),MapTable!$A:$A,1,0)),ISERROR(VLOOKUP(TRIM(MID(W609,FIND(",",W609,FIND(",",W609)+1)+1,FIND(",",W609,FIND(",",W609,FIND(",",W609)+1)+1)-FIND(",",W609,FIND(",",W609)+1)-1)),MapTable!$A:$A,1,0)),ISERROR(VLOOKUP(TRIM(MID(W609,FIND(",",W609,FIND(",",W609,FIND(",",W609)+1)+1)+1,999)),MapTable!$A:$A,1,0))),"맵없음",
  ""),
)))))</f>
        <v/>
      </c>
      <c r="AC609" t="str">
        <f>IF(ISBLANK(AB609),"",IF(ISERROR(VLOOKUP(AB609,[3]DropTable!$A:$A,1,0)),"드랍없음",""))</f>
        <v/>
      </c>
      <c r="AE609" t="str">
        <f>IF(ISBLANK(AD609),"",IF(ISERROR(VLOOKUP(AD609,[3]DropTable!$A:$A,1,0)),"드랍없음",""))</f>
        <v/>
      </c>
      <c r="AG609">
        <v>9.8000000000000007</v>
      </c>
      <c r="AH609">
        <v>1</v>
      </c>
    </row>
    <row r="610" spans="1:34" x14ac:dyDescent="0.3">
      <c r="A610">
        <v>13</v>
      </c>
      <c r="B610">
        <v>9</v>
      </c>
      <c r="C610">
        <f>IF(OR($L610=TRUE,$A610=0,MOD($A610,ChapterTable!$S$20)&lt;&gt;0),
MAX(0,INT(($B610+ChapterTable!$Q$26+VLOOKUP(SUBSTITUTE(C$1,"성장단계","")&amp;"단계오프셋",ChapterTable!$S:$T,2,0))/ChapterTable!$Q$23)),
MAX(0,INT(($B610+ChapterTable!$S$26+VLOOKUP(SUBSTITUTE(C$1,"성장단계","")&amp;"보스단계오프셋",ChapterTable!$S:$T,2,0))/ChapterTable!$S$23)))</f>
        <v>1</v>
      </c>
      <c r="D610">
        <f>IF(OR($L610=TRUE,$A610=0,MOD($A610,ChapterTable!$S$20)&lt;&gt;0),
MAX(0,INT(($B610+ChapterTable!$Q$26+VLOOKUP(SUBSTITUTE(D$1,"성장단계","")&amp;"단계오프셋",ChapterTable!$S:$T,2,0))/ChapterTable!$Q$23)),
MAX(0,INT(($B610+ChapterTable!$S$26+VLOOKUP(SUBSTITUTE(D$1,"성장단계","")&amp;"보스단계오프셋",ChapterTable!$S:$T,2,0))/ChapterTable!$S$23)))</f>
        <v>0</v>
      </c>
      <c r="E610" s="1">
        <f ca="1">IF(AND($A610=0,$B610=1),
    VLOOKUP(1,ChapterTable!$1:$1048576,MATCH("최종"&amp;SUBSTITUTE(SUBSTITUTE(E$1,"standard",""),"|Float",""),ChapterTable!$1:$1,0),0)*ChapterTable!$Q$17,
  IF(AND($A610=0,$B610=0),
    E611,
  IF($B610=0,
    VLOOKUP($A610,ChapterTable!$1:$1048576,MATCH("최종"&amp;SUBSTITUTE(SUBSTITUTE(E$1,"standard",""),"|Float",""),ChapterTable!$1:$1,0),0),
  IF($B610=1,
    IF($L610=FALSE,
      VLOOKUP($A610,ChapterTable!$1:$1048576,MATCH("최종"&amp;SUBSTITUTE(SUBSTITUTE(E$1,"standard",""),"|Float",""),ChapterTable!$1:$1,0),0),
      VLOOKUP($A610-ChapterTable!$Q$11,ChapterTable!$1:$1048576,MATCH("최종"&amp;SUBSTITUTE(SUBSTITUTE(E$1,"standard",""),"|Float",""),ChapterTable!$1:$1,0),0)*ChapterTable!$Q$14
    ),
  OFFSET(E610,-$B610+IF($L610,1,0),0)*
    (VLOOKUP(SUBSTITUTE(SUBSTITUTE(E$1,"standard",""),"|Float","")&amp;"인게임누적곱배수",ChapterTable!$S:$T,2,0)^C610
    +VLOOKUP(SUBSTITUTE(SUBSTITUTE(E$1,"standard",""),"|Float","")&amp;"인게임누적합배수",ChapterTable!$S:$T,2,0)*C610)
  )
  )
  )
)</f>
        <v>31528.360107421879</v>
      </c>
      <c r="F610" s="1">
        <f ca="1">IF(AND($A610=0,$B610=1),
    VLOOKUP(1,ChapterTable!$1:$1048576,MATCH("최종"&amp;SUBSTITUTE(SUBSTITUTE(F$1,"standard",""),"|Float",""),ChapterTable!$1:$1,0),0)*ChapterTable!$Q$17,
  IF(AND($A610=0,$B610=0),
    F611,
  IF($B610=0,
    VLOOKUP($A610,ChapterTable!$1:$1048576,MATCH("최종"&amp;SUBSTITUTE(SUBSTITUTE(F$1,"standard",""),"|Float",""),ChapterTable!$1:$1,0),0),
  IF($B610=1,
    IF($L610=FALSE,
      VLOOKUP($A610,ChapterTable!$1:$1048576,MATCH("최종"&amp;SUBSTITUTE(SUBSTITUTE(F$1,"standard",""),"|Float",""),ChapterTable!$1:$1,0),0),
      VLOOKUP($A610-ChapterTable!$Q$11,ChapterTable!$1:$1048576,MATCH("최종"&amp;SUBSTITUTE(SUBSTITUTE(F$1,"standard",""),"|Float",""),ChapterTable!$1:$1,0),0)*ChapterTable!$Q$14
    ),
  OFFSET(F610,-$B610+IF($L610,1,0),0)*
    (VLOOKUP(SUBSTITUTE(SUBSTITUTE(F$1,"standard",""),"|Float","")&amp;"인게임누적곱배수",ChapterTable!$S:$T,2,0)^D610
    +VLOOKUP(SUBSTITUTE(SUBSTITUTE(F$1,"standard",""),"|Float","")&amp;"인게임누적합배수",ChapterTable!$S:$T,2,0)*D610)
  )
  )
  )
)</f>
        <v>12974.6337890625</v>
      </c>
      <c r="G610" t="s">
        <v>76</v>
      </c>
      <c r="J610" t="str">
        <f>IF(ISBLANK(I610),"",
IFERROR(VLOOKUP(I610,[1]StringTable!$1:$1048576,MATCH([1]StringTable!$B$1,[1]StringTable!$1:$1,0),0),
IFERROR(VLOOKUP(I610,[1]InApkStringTable!$1:$1048576,MATCH([1]InApkStringTable!$B$1,[1]InApkStringTable!$1:$1,0),0),
"스트링없음")))</f>
        <v/>
      </c>
      <c r="L610" t="b">
        <v>0</v>
      </c>
      <c r="M610" t="s">
        <v>24</v>
      </c>
      <c r="N610" t="str">
        <f>IF(ISBLANK(M610),"",IF(ISERROR(VLOOKUP(M610,MapTable!$A:$A,1,0)),"맵없음",""))</f>
        <v/>
      </c>
      <c r="O610">
        <f t="shared" si="37"/>
        <v>91</v>
      </c>
      <c r="Q610">
        <f t="shared" si="38"/>
        <v>91</v>
      </c>
      <c r="R610" t="b">
        <f t="shared" ca="1" si="39"/>
        <v>1</v>
      </c>
      <c r="T610" t="b">
        <f t="shared" ca="1" si="40"/>
        <v>1</v>
      </c>
      <c r="V610" t="str">
        <f>IF(ISBLANK(U610),"",IF(ISERROR(VLOOKUP(U610,MapTable!$A:$A,1,0)),"맵없음",""))</f>
        <v/>
      </c>
      <c r="X610" t="str">
        <f>IF(ISBLANK(W610),"",
IF(ISERROR(FIND(",",W610)),
  IF(ISERROR(VLOOKUP(W610,MapTable!$A:$A,1,0)),"맵없음",
  ""),
IF(ISERROR(FIND(",",W610,FIND(",",W610)+1)),
  IF(OR(ISERROR(VLOOKUP(LEFT(W610,FIND(",",W610)-1),MapTable!$A:$A,1,0)),ISERROR(VLOOKUP(TRIM(MID(W610,FIND(",",W610)+1,999)),MapTable!$A:$A,1,0))),"맵없음",
  ""),
IF(ISERROR(FIND(",",W610,FIND(",",W610,FIND(",",W610)+1)+1)),
  IF(OR(ISERROR(VLOOKUP(LEFT(W610,FIND(",",W610)-1),MapTable!$A:$A,1,0)),ISERROR(VLOOKUP(TRIM(MID(W610,FIND(",",W610)+1,FIND(",",W610,FIND(",",W610)+1)-FIND(",",W610)-1)),MapTable!$A:$A,1,0)),ISERROR(VLOOKUP(TRIM(MID(W610,FIND(",",W610,FIND(",",W610)+1)+1,999)),MapTable!$A:$A,1,0))),"맵없음",
  ""),
IF(ISERROR(FIND(",",W610,FIND(",",W610,FIND(",",W610,FIND(",",W610)+1)+1)+1)),
  IF(OR(ISERROR(VLOOKUP(LEFT(W610,FIND(",",W610)-1),MapTable!$A:$A,1,0)),ISERROR(VLOOKUP(TRIM(MID(W610,FIND(",",W610)+1,FIND(",",W610,FIND(",",W610)+1)-FIND(",",W610)-1)),MapTable!$A:$A,1,0)),ISERROR(VLOOKUP(TRIM(MID(W610,FIND(",",W610,FIND(",",W610)+1)+1,FIND(",",W610,FIND(",",W610,FIND(",",W610)+1)+1)-FIND(",",W610,FIND(",",W610)+1)-1)),MapTable!$A:$A,1,0)),ISERROR(VLOOKUP(TRIM(MID(W610,FIND(",",W610,FIND(",",W610,FIND(",",W610)+1)+1)+1,999)),MapTable!$A:$A,1,0))),"맵없음",
  ""),
)))))</f>
        <v/>
      </c>
      <c r="AC610" t="str">
        <f>IF(ISBLANK(AB610),"",IF(ISERROR(VLOOKUP(AB610,[3]DropTable!$A:$A,1,0)),"드랍없음",""))</f>
        <v/>
      </c>
      <c r="AE610" t="str">
        <f>IF(ISBLANK(AD610),"",IF(ISERROR(VLOOKUP(AD610,[3]DropTable!$A:$A,1,0)),"드랍없음",""))</f>
        <v/>
      </c>
      <c r="AG610">
        <v>9.8000000000000007</v>
      </c>
      <c r="AH610">
        <v>1</v>
      </c>
    </row>
    <row r="611" spans="1:34" x14ac:dyDescent="0.3">
      <c r="A611">
        <v>13</v>
      </c>
      <c r="B611">
        <v>10</v>
      </c>
      <c r="C611">
        <f>IF(OR($L611=TRUE,$A611=0,MOD($A611,ChapterTable!$S$20)&lt;&gt;0),
MAX(0,INT(($B611+ChapterTable!$Q$26+VLOOKUP(SUBSTITUTE(C$1,"성장단계","")&amp;"단계오프셋",ChapterTable!$S:$T,2,0))/ChapterTable!$Q$23)),
MAX(0,INT(($B611+ChapterTable!$S$26+VLOOKUP(SUBSTITUTE(C$1,"성장단계","")&amp;"보스단계오프셋",ChapterTable!$S:$T,2,0))/ChapterTable!$S$23)))</f>
        <v>1</v>
      </c>
      <c r="D611">
        <f>IF(OR($L611=TRUE,$A611=0,MOD($A611,ChapterTable!$S$20)&lt;&gt;0),
MAX(0,INT(($B611+ChapterTable!$Q$26+VLOOKUP(SUBSTITUTE(D$1,"성장단계","")&amp;"단계오프셋",ChapterTable!$S:$T,2,0))/ChapterTable!$Q$23)),
MAX(0,INT(($B611+ChapterTable!$S$26+VLOOKUP(SUBSTITUTE(D$1,"성장단계","")&amp;"보스단계오프셋",ChapterTable!$S:$T,2,0))/ChapterTable!$S$23)))</f>
        <v>0</v>
      </c>
      <c r="E611" s="1">
        <f ca="1">IF(AND($A611=0,$B611=1),
    VLOOKUP(1,ChapterTable!$1:$1048576,MATCH("최종"&amp;SUBSTITUTE(SUBSTITUTE(E$1,"standard",""),"|Float",""),ChapterTable!$1:$1,0),0)*ChapterTable!$Q$17,
  IF(AND($A611=0,$B611=0),
    E612,
  IF($B611=0,
    VLOOKUP($A611,ChapterTable!$1:$1048576,MATCH("최종"&amp;SUBSTITUTE(SUBSTITUTE(E$1,"standard",""),"|Float",""),ChapterTable!$1:$1,0),0),
  IF($B611=1,
    IF($L611=FALSE,
      VLOOKUP($A611,ChapterTable!$1:$1048576,MATCH("최종"&amp;SUBSTITUTE(SUBSTITUTE(E$1,"standard",""),"|Float",""),ChapterTable!$1:$1,0),0),
      VLOOKUP($A611-ChapterTable!$Q$11,ChapterTable!$1:$1048576,MATCH("최종"&amp;SUBSTITUTE(SUBSTITUTE(E$1,"standard",""),"|Float",""),ChapterTable!$1:$1,0),0)*ChapterTable!$Q$14
    ),
  OFFSET(E611,-$B611+IF($L611,1,0),0)*
    (VLOOKUP(SUBSTITUTE(SUBSTITUTE(E$1,"standard",""),"|Float","")&amp;"인게임누적곱배수",ChapterTable!$S:$T,2,0)^C611
    +VLOOKUP(SUBSTITUTE(SUBSTITUTE(E$1,"standard",""),"|Float","")&amp;"인게임누적합배수",ChapterTable!$S:$T,2,0)*C611)
  )
  )
  )
)</f>
        <v>31528.360107421879</v>
      </c>
      <c r="F611" s="1">
        <f ca="1">IF(AND($A611=0,$B611=1),
    VLOOKUP(1,ChapterTable!$1:$1048576,MATCH("최종"&amp;SUBSTITUTE(SUBSTITUTE(F$1,"standard",""),"|Float",""),ChapterTable!$1:$1,0),0)*ChapterTable!$Q$17,
  IF(AND($A611=0,$B611=0),
    F612,
  IF($B611=0,
    VLOOKUP($A611,ChapterTable!$1:$1048576,MATCH("최종"&amp;SUBSTITUTE(SUBSTITUTE(F$1,"standard",""),"|Float",""),ChapterTable!$1:$1,0),0),
  IF($B611=1,
    IF($L611=FALSE,
      VLOOKUP($A611,ChapterTable!$1:$1048576,MATCH("최종"&amp;SUBSTITUTE(SUBSTITUTE(F$1,"standard",""),"|Float",""),ChapterTable!$1:$1,0),0),
      VLOOKUP($A611-ChapterTable!$Q$11,ChapterTable!$1:$1048576,MATCH("최종"&amp;SUBSTITUTE(SUBSTITUTE(F$1,"standard",""),"|Float",""),ChapterTable!$1:$1,0),0)*ChapterTable!$Q$14
    ),
  OFFSET(F611,-$B611+IF($L611,1,0),0)*
    (VLOOKUP(SUBSTITUTE(SUBSTITUTE(F$1,"standard",""),"|Float","")&amp;"인게임누적곱배수",ChapterTable!$S:$T,2,0)^D611
    +VLOOKUP(SUBSTITUTE(SUBSTITUTE(F$1,"standard",""),"|Float","")&amp;"인게임누적합배수",ChapterTable!$S:$T,2,0)*D611)
  )
  )
  )
)</f>
        <v>12974.6337890625</v>
      </c>
      <c r="G611" t="s">
        <v>76</v>
      </c>
      <c r="J611" t="str">
        <f>IF(ISBLANK(I611),"",
IFERROR(VLOOKUP(I611,[1]StringTable!$1:$1048576,MATCH([1]StringTable!$B$1,[1]StringTable!$1:$1,0),0),
IFERROR(VLOOKUP(I611,[1]InApkStringTable!$1:$1048576,MATCH([1]InApkStringTable!$B$1,[1]InApkStringTable!$1:$1,0),0),
"스트링없음")))</f>
        <v/>
      </c>
      <c r="L611" t="b">
        <v>0</v>
      </c>
      <c r="M611" t="s">
        <v>24</v>
      </c>
      <c r="N611" t="str">
        <f>IF(ISBLANK(M611),"",IF(ISERROR(VLOOKUP(M611,MapTable!$A:$A,1,0)),"맵없음",""))</f>
        <v/>
      </c>
      <c r="O611">
        <f t="shared" si="37"/>
        <v>21</v>
      </c>
      <c r="Q611">
        <f t="shared" si="38"/>
        <v>21</v>
      </c>
      <c r="R611" t="b">
        <f t="shared" ca="1" si="39"/>
        <v>0</v>
      </c>
      <c r="T611" t="b">
        <f t="shared" ca="1" si="40"/>
        <v>0</v>
      </c>
      <c r="V611" t="str">
        <f>IF(ISBLANK(U611),"",IF(ISERROR(VLOOKUP(U611,MapTable!$A:$A,1,0)),"맵없음",""))</f>
        <v/>
      </c>
      <c r="X611" t="str">
        <f>IF(ISBLANK(W611),"",
IF(ISERROR(FIND(",",W611)),
  IF(ISERROR(VLOOKUP(W611,MapTable!$A:$A,1,0)),"맵없음",
  ""),
IF(ISERROR(FIND(",",W611,FIND(",",W611)+1)),
  IF(OR(ISERROR(VLOOKUP(LEFT(W611,FIND(",",W611)-1),MapTable!$A:$A,1,0)),ISERROR(VLOOKUP(TRIM(MID(W611,FIND(",",W611)+1,999)),MapTable!$A:$A,1,0))),"맵없음",
  ""),
IF(ISERROR(FIND(",",W611,FIND(",",W611,FIND(",",W611)+1)+1)),
  IF(OR(ISERROR(VLOOKUP(LEFT(W611,FIND(",",W611)-1),MapTable!$A:$A,1,0)),ISERROR(VLOOKUP(TRIM(MID(W611,FIND(",",W611)+1,FIND(",",W611,FIND(",",W611)+1)-FIND(",",W611)-1)),MapTable!$A:$A,1,0)),ISERROR(VLOOKUP(TRIM(MID(W611,FIND(",",W611,FIND(",",W611)+1)+1,999)),MapTable!$A:$A,1,0))),"맵없음",
  ""),
IF(ISERROR(FIND(",",W611,FIND(",",W611,FIND(",",W611,FIND(",",W611)+1)+1)+1)),
  IF(OR(ISERROR(VLOOKUP(LEFT(W611,FIND(",",W611)-1),MapTable!$A:$A,1,0)),ISERROR(VLOOKUP(TRIM(MID(W611,FIND(",",W611)+1,FIND(",",W611,FIND(",",W611)+1)-FIND(",",W611)-1)),MapTable!$A:$A,1,0)),ISERROR(VLOOKUP(TRIM(MID(W611,FIND(",",W611,FIND(",",W611)+1)+1,FIND(",",W611,FIND(",",W611,FIND(",",W611)+1)+1)-FIND(",",W611,FIND(",",W611)+1)-1)),MapTable!$A:$A,1,0)),ISERROR(VLOOKUP(TRIM(MID(W611,FIND(",",W611,FIND(",",W611,FIND(",",W611)+1)+1)+1,999)),MapTable!$A:$A,1,0))),"맵없음",
  ""),
)))))</f>
        <v/>
      </c>
      <c r="AC611" t="str">
        <f>IF(ISBLANK(AB611),"",IF(ISERROR(VLOOKUP(AB611,[3]DropTable!$A:$A,1,0)),"드랍없음",""))</f>
        <v/>
      </c>
      <c r="AE611" t="str">
        <f>IF(ISBLANK(AD611),"",IF(ISERROR(VLOOKUP(AD611,[3]DropTable!$A:$A,1,0)),"드랍없음",""))</f>
        <v/>
      </c>
      <c r="AG611">
        <v>9.8000000000000007</v>
      </c>
      <c r="AH611">
        <v>1</v>
      </c>
    </row>
    <row r="612" spans="1:34" x14ac:dyDescent="0.3">
      <c r="A612">
        <v>13</v>
      </c>
      <c r="B612">
        <v>11</v>
      </c>
      <c r="C612">
        <f>IF(OR($L612=TRUE,$A612=0,MOD($A612,ChapterTable!$S$20)&lt;&gt;0),
MAX(0,INT(($B612+ChapterTable!$Q$26+VLOOKUP(SUBSTITUTE(C$1,"성장단계","")&amp;"단계오프셋",ChapterTable!$S:$T,2,0))/ChapterTable!$Q$23)),
MAX(0,INT(($B612+ChapterTable!$S$26+VLOOKUP(SUBSTITUTE(C$1,"성장단계","")&amp;"보스단계오프셋",ChapterTable!$S:$T,2,0))/ChapterTable!$S$23)))</f>
        <v>1</v>
      </c>
      <c r="D612">
        <f>IF(OR($L612=TRUE,$A612=0,MOD($A612,ChapterTable!$S$20)&lt;&gt;0),
MAX(0,INT(($B612+ChapterTable!$Q$26+VLOOKUP(SUBSTITUTE(D$1,"성장단계","")&amp;"단계오프셋",ChapterTable!$S:$T,2,0))/ChapterTable!$Q$23)),
MAX(0,INT(($B612+ChapterTable!$S$26+VLOOKUP(SUBSTITUTE(D$1,"성장단계","")&amp;"보스단계오프셋",ChapterTable!$S:$T,2,0))/ChapterTable!$S$23)))</f>
        <v>1</v>
      </c>
      <c r="E612" s="1">
        <f ca="1">IF(AND($A612=0,$B612=1),
    VLOOKUP(1,ChapterTable!$1:$1048576,MATCH("최종"&amp;SUBSTITUTE(SUBSTITUTE(E$1,"standard",""),"|Float",""),ChapterTable!$1:$1,0),0)*ChapterTable!$Q$17,
  IF(AND($A612=0,$B612=0),
    E613,
  IF($B612=0,
    VLOOKUP($A612,ChapterTable!$1:$1048576,MATCH("최종"&amp;SUBSTITUTE(SUBSTITUTE(E$1,"standard",""),"|Float",""),ChapterTable!$1:$1,0),0),
  IF($B612=1,
    IF($L612=FALSE,
      VLOOKUP($A612,ChapterTable!$1:$1048576,MATCH("최종"&amp;SUBSTITUTE(SUBSTITUTE(E$1,"standard",""),"|Float",""),ChapterTable!$1:$1,0),0),
      VLOOKUP($A612-ChapterTable!$Q$11,ChapterTable!$1:$1048576,MATCH("최종"&amp;SUBSTITUTE(SUBSTITUTE(E$1,"standard",""),"|Float",""),ChapterTable!$1:$1,0),0)*ChapterTable!$Q$14
    ),
  OFFSET(E612,-$B612+IF($L612,1,0),0)*
    (VLOOKUP(SUBSTITUTE(SUBSTITUTE(E$1,"standard",""),"|Float","")&amp;"인게임누적곱배수",ChapterTable!$S:$T,2,0)^C612
    +VLOOKUP(SUBSTITUTE(SUBSTITUTE(E$1,"standard",""),"|Float","")&amp;"인게임누적합배수",ChapterTable!$S:$T,2,0)*C612)
  )
  )
  )
)</f>
        <v>31528.360107421879</v>
      </c>
      <c r="F612" s="1">
        <f ca="1">IF(AND($A612=0,$B612=1),
    VLOOKUP(1,ChapterTable!$1:$1048576,MATCH("최종"&amp;SUBSTITUTE(SUBSTITUTE(F$1,"standard",""),"|Float",""),ChapterTable!$1:$1,0),0)*ChapterTable!$Q$17,
  IF(AND($A612=0,$B612=0),
    F613,
  IF($B612=0,
    VLOOKUP($A612,ChapterTable!$1:$1048576,MATCH("최종"&amp;SUBSTITUTE(SUBSTITUTE(F$1,"standard",""),"|Float",""),ChapterTable!$1:$1,0),0),
  IF($B612=1,
    IF($L612=FALSE,
      VLOOKUP($A612,ChapterTable!$1:$1048576,MATCH("최종"&amp;SUBSTITUTE(SUBSTITUTE(F$1,"standard",""),"|Float",""),ChapterTable!$1:$1,0),0),
      VLOOKUP($A612-ChapterTable!$Q$11,ChapterTable!$1:$1048576,MATCH("최종"&amp;SUBSTITUTE(SUBSTITUTE(F$1,"standard",""),"|Float",""),ChapterTable!$1:$1,0),0)*ChapterTable!$Q$14
    ),
  OFFSET(F612,-$B612+IF($L612,1,0),0)*
    (VLOOKUP(SUBSTITUTE(SUBSTITUTE(F$1,"standard",""),"|Float","")&amp;"인게임누적곱배수",ChapterTable!$S:$T,2,0)^D612
    +VLOOKUP(SUBSTITUTE(SUBSTITUTE(F$1,"standard",""),"|Float","")&amp;"인게임누적합배수",ChapterTable!$S:$T,2,0)*D612)
  )
  )
  )
)</f>
        <v>15569.560546875</v>
      </c>
      <c r="G612" t="s">
        <v>76</v>
      </c>
      <c r="J612" t="str">
        <f>IF(ISBLANK(I612),"",
IFERROR(VLOOKUP(I612,[1]StringTable!$1:$1048576,MATCH([1]StringTable!$B$1,[1]StringTable!$1:$1,0),0),
IFERROR(VLOOKUP(I612,[1]InApkStringTable!$1:$1048576,MATCH([1]InApkStringTable!$B$1,[1]InApkStringTable!$1:$1,0),0),
"스트링없음")))</f>
        <v/>
      </c>
      <c r="L612" t="b">
        <v>0</v>
      </c>
      <c r="M612" t="s">
        <v>24</v>
      </c>
      <c r="N612" t="str">
        <f>IF(ISBLANK(M612),"",IF(ISERROR(VLOOKUP(M612,MapTable!$A:$A,1,0)),"맵없음",""))</f>
        <v/>
      </c>
      <c r="O612">
        <f t="shared" si="37"/>
        <v>2</v>
      </c>
      <c r="Q612">
        <f t="shared" si="38"/>
        <v>2</v>
      </c>
      <c r="R612" t="b">
        <f t="shared" ca="1" si="39"/>
        <v>0</v>
      </c>
      <c r="T612" t="b">
        <f t="shared" ca="1" si="40"/>
        <v>0</v>
      </c>
      <c r="V612" t="str">
        <f>IF(ISBLANK(U612),"",IF(ISERROR(VLOOKUP(U612,MapTable!$A:$A,1,0)),"맵없음",""))</f>
        <v/>
      </c>
      <c r="X612" t="str">
        <f>IF(ISBLANK(W612),"",
IF(ISERROR(FIND(",",W612)),
  IF(ISERROR(VLOOKUP(W612,MapTable!$A:$A,1,0)),"맵없음",
  ""),
IF(ISERROR(FIND(",",W612,FIND(",",W612)+1)),
  IF(OR(ISERROR(VLOOKUP(LEFT(W612,FIND(",",W612)-1),MapTable!$A:$A,1,0)),ISERROR(VLOOKUP(TRIM(MID(W612,FIND(",",W612)+1,999)),MapTable!$A:$A,1,0))),"맵없음",
  ""),
IF(ISERROR(FIND(",",W612,FIND(",",W612,FIND(",",W612)+1)+1)),
  IF(OR(ISERROR(VLOOKUP(LEFT(W612,FIND(",",W612)-1),MapTable!$A:$A,1,0)),ISERROR(VLOOKUP(TRIM(MID(W612,FIND(",",W612)+1,FIND(",",W612,FIND(",",W612)+1)-FIND(",",W612)-1)),MapTable!$A:$A,1,0)),ISERROR(VLOOKUP(TRIM(MID(W612,FIND(",",W612,FIND(",",W612)+1)+1,999)),MapTable!$A:$A,1,0))),"맵없음",
  ""),
IF(ISERROR(FIND(",",W612,FIND(",",W612,FIND(",",W612,FIND(",",W612)+1)+1)+1)),
  IF(OR(ISERROR(VLOOKUP(LEFT(W612,FIND(",",W612)-1),MapTable!$A:$A,1,0)),ISERROR(VLOOKUP(TRIM(MID(W612,FIND(",",W612)+1,FIND(",",W612,FIND(",",W612)+1)-FIND(",",W612)-1)),MapTable!$A:$A,1,0)),ISERROR(VLOOKUP(TRIM(MID(W612,FIND(",",W612,FIND(",",W612)+1)+1,FIND(",",W612,FIND(",",W612,FIND(",",W612)+1)+1)-FIND(",",W612,FIND(",",W612)+1)-1)),MapTable!$A:$A,1,0)),ISERROR(VLOOKUP(TRIM(MID(W612,FIND(",",W612,FIND(",",W612,FIND(",",W612)+1)+1)+1,999)),MapTable!$A:$A,1,0))),"맵없음",
  ""),
)))))</f>
        <v/>
      </c>
      <c r="AC612" t="str">
        <f>IF(ISBLANK(AB612),"",IF(ISERROR(VLOOKUP(AB612,[3]DropTable!$A:$A,1,0)),"드랍없음",""))</f>
        <v/>
      </c>
      <c r="AE612" t="str">
        <f>IF(ISBLANK(AD612),"",IF(ISERROR(VLOOKUP(AD612,[3]DropTable!$A:$A,1,0)),"드랍없음",""))</f>
        <v/>
      </c>
      <c r="AG612">
        <v>9.8000000000000007</v>
      </c>
      <c r="AH612">
        <v>1</v>
      </c>
    </row>
    <row r="613" spans="1:34" x14ac:dyDescent="0.3">
      <c r="A613">
        <v>13</v>
      </c>
      <c r="B613">
        <v>12</v>
      </c>
      <c r="C613">
        <f>IF(OR($L613=TRUE,$A613=0,MOD($A613,ChapterTable!$S$20)&lt;&gt;0),
MAX(0,INT(($B613+ChapterTable!$Q$26+VLOOKUP(SUBSTITUTE(C$1,"성장단계","")&amp;"단계오프셋",ChapterTable!$S:$T,2,0))/ChapterTable!$Q$23)),
MAX(0,INT(($B613+ChapterTable!$S$26+VLOOKUP(SUBSTITUTE(C$1,"성장단계","")&amp;"보스단계오프셋",ChapterTable!$S:$T,2,0))/ChapterTable!$S$23)))</f>
        <v>1</v>
      </c>
      <c r="D613">
        <f>IF(OR($L613=TRUE,$A613=0,MOD($A613,ChapterTable!$S$20)&lt;&gt;0),
MAX(0,INT(($B613+ChapterTable!$Q$26+VLOOKUP(SUBSTITUTE(D$1,"성장단계","")&amp;"단계오프셋",ChapterTable!$S:$T,2,0))/ChapterTable!$Q$23)),
MAX(0,INT(($B613+ChapterTable!$S$26+VLOOKUP(SUBSTITUTE(D$1,"성장단계","")&amp;"보스단계오프셋",ChapterTable!$S:$T,2,0))/ChapterTable!$S$23)))</f>
        <v>1</v>
      </c>
      <c r="E613" s="1">
        <f ca="1">IF(AND($A613=0,$B613=1),
    VLOOKUP(1,ChapterTable!$1:$1048576,MATCH("최종"&amp;SUBSTITUTE(SUBSTITUTE(E$1,"standard",""),"|Float",""),ChapterTable!$1:$1,0),0)*ChapterTable!$Q$17,
  IF(AND($A613=0,$B613=0),
    E614,
  IF($B613=0,
    VLOOKUP($A613,ChapterTable!$1:$1048576,MATCH("최종"&amp;SUBSTITUTE(SUBSTITUTE(E$1,"standard",""),"|Float",""),ChapterTable!$1:$1,0),0),
  IF($B613=1,
    IF($L613=FALSE,
      VLOOKUP($A613,ChapterTable!$1:$1048576,MATCH("최종"&amp;SUBSTITUTE(SUBSTITUTE(E$1,"standard",""),"|Float",""),ChapterTable!$1:$1,0),0),
      VLOOKUP($A613-ChapterTable!$Q$11,ChapterTable!$1:$1048576,MATCH("최종"&amp;SUBSTITUTE(SUBSTITUTE(E$1,"standard",""),"|Float",""),ChapterTable!$1:$1,0),0)*ChapterTable!$Q$14
    ),
  OFFSET(E613,-$B613+IF($L613,1,0),0)*
    (VLOOKUP(SUBSTITUTE(SUBSTITUTE(E$1,"standard",""),"|Float","")&amp;"인게임누적곱배수",ChapterTable!$S:$T,2,0)^C613
    +VLOOKUP(SUBSTITUTE(SUBSTITUTE(E$1,"standard",""),"|Float","")&amp;"인게임누적합배수",ChapterTable!$S:$T,2,0)*C613)
  )
  )
  )
)</f>
        <v>31528.360107421879</v>
      </c>
      <c r="F613" s="1">
        <f ca="1">IF(AND($A613=0,$B613=1),
    VLOOKUP(1,ChapterTable!$1:$1048576,MATCH("최종"&amp;SUBSTITUTE(SUBSTITUTE(F$1,"standard",""),"|Float",""),ChapterTable!$1:$1,0),0)*ChapterTable!$Q$17,
  IF(AND($A613=0,$B613=0),
    F614,
  IF($B613=0,
    VLOOKUP($A613,ChapterTable!$1:$1048576,MATCH("최종"&amp;SUBSTITUTE(SUBSTITUTE(F$1,"standard",""),"|Float",""),ChapterTable!$1:$1,0),0),
  IF($B613=1,
    IF($L613=FALSE,
      VLOOKUP($A613,ChapterTable!$1:$1048576,MATCH("최종"&amp;SUBSTITUTE(SUBSTITUTE(F$1,"standard",""),"|Float",""),ChapterTable!$1:$1,0),0),
      VLOOKUP($A613-ChapterTable!$Q$11,ChapterTable!$1:$1048576,MATCH("최종"&amp;SUBSTITUTE(SUBSTITUTE(F$1,"standard",""),"|Float",""),ChapterTable!$1:$1,0),0)*ChapterTable!$Q$14
    ),
  OFFSET(F613,-$B613+IF($L613,1,0),0)*
    (VLOOKUP(SUBSTITUTE(SUBSTITUTE(F$1,"standard",""),"|Float","")&amp;"인게임누적곱배수",ChapterTable!$S:$T,2,0)^D613
    +VLOOKUP(SUBSTITUTE(SUBSTITUTE(F$1,"standard",""),"|Float","")&amp;"인게임누적합배수",ChapterTable!$S:$T,2,0)*D613)
  )
  )
  )
)</f>
        <v>15569.560546875</v>
      </c>
      <c r="G613" t="s">
        <v>76</v>
      </c>
      <c r="J613" t="str">
        <f>IF(ISBLANK(I613),"",
IFERROR(VLOOKUP(I613,[1]StringTable!$1:$1048576,MATCH([1]StringTable!$B$1,[1]StringTable!$1:$1,0),0),
IFERROR(VLOOKUP(I613,[1]InApkStringTable!$1:$1048576,MATCH([1]InApkStringTable!$B$1,[1]InApkStringTable!$1:$1,0),0),
"스트링없음")))</f>
        <v/>
      </c>
      <c r="L613" t="b">
        <v>0</v>
      </c>
      <c r="M613" t="s">
        <v>24</v>
      </c>
      <c r="N613" t="str">
        <f>IF(ISBLANK(M613),"",IF(ISERROR(VLOOKUP(M613,MapTable!$A:$A,1,0)),"맵없음",""))</f>
        <v/>
      </c>
      <c r="O613">
        <f t="shared" si="37"/>
        <v>2</v>
      </c>
      <c r="Q613">
        <f t="shared" si="38"/>
        <v>2</v>
      </c>
      <c r="R613" t="b">
        <f t="shared" ca="1" si="39"/>
        <v>0</v>
      </c>
      <c r="T613" t="b">
        <f t="shared" ca="1" si="40"/>
        <v>0</v>
      </c>
      <c r="V613" t="str">
        <f>IF(ISBLANK(U613),"",IF(ISERROR(VLOOKUP(U613,MapTable!$A:$A,1,0)),"맵없음",""))</f>
        <v/>
      </c>
      <c r="X613" t="str">
        <f>IF(ISBLANK(W613),"",
IF(ISERROR(FIND(",",W613)),
  IF(ISERROR(VLOOKUP(W613,MapTable!$A:$A,1,0)),"맵없음",
  ""),
IF(ISERROR(FIND(",",W613,FIND(",",W613)+1)),
  IF(OR(ISERROR(VLOOKUP(LEFT(W613,FIND(",",W613)-1),MapTable!$A:$A,1,0)),ISERROR(VLOOKUP(TRIM(MID(W613,FIND(",",W613)+1,999)),MapTable!$A:$A,1,0))),"맵없음",
  ""),
IF(ISERROR(FIND(",",W613,FIND(",",W613,FIND(",",W613)+1)+1)),
  IF(OR(ISERROR(VLOOKUP(LEFT(W613,FIND(",",W613)-1),MapTable!$A:$A,1,0)),ISERROR(VLOOKUP(TRIM(MID(W613,FIND(",",W613)+1,FIND(",",W613,FIND(",",W613)+1)-FIND(",",W613)-1)),MapTable!$A:$A,1,0)),ISERROR(VLOOKUP(TRIM(MID(W613,FIND(",",W613,FIND(",",W613)+1)+1,999)),MapTable!$A:$A,1,0))),"맵없음",
  ""),
IF(ISERROR(FIND(",",W613,FIND(",",W613,FIND(",",W613,FIND(",",W613)+1)+1)+1)),
  IF(OR(ISERROR(VLOOKUP(LEFT(W613,FIND(",",W613)-1),MapTable!$A:$A,1,0)),ISERROR(VLOOKUP(TRIM(MID(W613,FIND(",",W613)+1,FIND(",",W613,FIND(",",W613)+1)-FIND(",",W613)-1)),MapTable!$A:$A,1,0)),ISERROR(VLOOKUP(TRIM(MID(W613,FIND(",",W613,FIND(",",W613)+1)+1,FIND(",",W613,FIND(",",W613,FIND(",",W613)+1)+1)-FIND(",",W613,FIND(",",W613)+1)-1)),MapTable!$A:$A,1,0)),ISERROR(VLOOKUP(TRIM(MID(W613,FIND(",",W613,FIND(",",W613,FIND(",",W613)+1)+1)+1,999)),MapTable!$A:$A,1,0))),"맵없음",
  ""),
)))))</f>
        <v/>
      </c>
      <c r="AC613" t="str">
        <f>IF(ISBLANK(AB613),"",IF(ISERROR(VLOOKUP(AB613,[3]DropTable!$A:$A,1,0)),"드랍없음",""))</f>
        <v/>
      </c>
      <c r="AE613" t="str">
        <f>IF(ISBLANK(AD613),"",IF(ISERROR(VLOOKUP(AD613,[3]DropTable!$A:$A,1,0)),"드랍없음",""))</f>
        <v/>
      </c>
      <c r="AG613">
        <v>9.8000000000000007</v>
      </c>
      <c r="AH613">
        <v>1</v>
      </c>
    </row>
    <row r="614" spans="1:34" x14ac:dyDescent="0.3">
      <c r="A614">
        <v>13</v>
      </c>
      <c r="B614">
        <v>13</v>
      </c>
      <c r="C614">
        <f>IF(OR($L614=TRUE,$A614=0,MOD($A614,ChapterTable!$S$20)&lt;&gt;0),
MAX(0,INT(($B614+ChapterTable!$Q$26+VLOOKUP(SUBSTITUTE(C$1,"성장단계","")&amp;"단계오프셋",ChapterTable!$S:$T,2,0))/ChapterTable!$Q$23)),
MAX(0,INT(($B614+ChapterTable!$S$26+VLOOKUP(SUBSTITUTE(C$1,"성장단계","")&amp;"보스단계오프셋",ChapterTable!$S:$T,2,0))/ChapterTable!$S$23)))</f>
        <v>1</v>
      </c>
      <c r="D614">
        <f>IF(OR($L614=TRUE,$A614=0,MOD($A614,ChapterTable!$S$20)&lt;&gt;0),
MAX(0,INT(($B614+ChapterTable!$Q$26+VLOOKUP(SUBSTITUTE(D$1,"성장단계","")&amp;"단계오프셋",ChapterTable!$S:$T,2,0))/ChapterTable!$Q$23)),
MAX(0,INT(($B614+ChapterTable!$S$26+VLOOKUP(SUBSTITUTE(D$1,"성장단계","")&amp;"보스단계오프셋",ChapterTable!$S:$T,2,0))/ChapterTable!$S$23)))</f>
        <v>1</v>
      </c>
      <c r="E614" s="1">
        <f ca="1">IF(AND($A614=0,$B614=1),
    VLOOKUP(1,ChapterTable!$1:$1048576,MATCH("최종"&amp;SUBSTITUTE(SUBSTITUTE(E$1,"standard",""),"|Float",""),ChapterTable!$1:$1,0),0)*ChapterTable!$Q$17,
  IF(AND($A614=0,$B614=0),
    E615,
  IF($B614=0,
    VLOOKUP($A614,ChapterTable!$1:$1048576,MATCH("최종"&amp;SUBSTITUTE(SUBSTITUTE(E$1,"standard",""),"|Float",""),ChapterTable!$1:$1,0),0),
  IF($B614=1,
    IF($L614=FALSE,
      VLOOKUP($A614,ChapterTable!$1:$1048576,MATCH("최종"&amp;SUBSTITUTE(SUBSTITUTE(E$1,"standard",""),"|Float",""),ChapterTable!$1:$1,0),0),
      VLOOKUP($A614-ChapterTable!$Q$11,ChapterTable!$1:$1048576,MATCH("최종"&amp;SUBSTITUTE(SUBSTITUTE(E$1,"standard",""),"|Float",""),ChapterTable!$1:$1,0),0)*ChapterTable!$Q$14
    ),
  OFFSET(E614,-$B614+IF($L614,1,0),0)*
    (VLOOKUP(SUBSTITUTE(SUBSTITUTE(E$1,"standard",""),"|Float","")&amp;"인게임누적곱배수",ChapterTable!$S:$T,2,0)^C614
    +VLOOKUP(SUBSTITUTE(SUBSTITUTE(E$1,"standard",""),"|Float","")&amp;"인게임누적합배수",ChapterTable!$S:$T,2,0)*C614)
  )
  )
  )
)</f>
        <v>31528.360107421879</v>
      </c>
      <c r="F614" s="1">
        <f ca="1">IF(AND($A614=0,$B614=1),
    VLOOKUP(1,ChapterTable!$1:$1048576,MATCH("최종"&amp;SUBSTITUTE(SUBSTITUTE(F$1,"standard",""),"|Float",""),ChapterTable!$1:$1,0),0)*ChapterTable!$Q$17,
  IF(AND($A614=0,$B614=0),
    F615,
  IF($B614=0,
    VLOOKUP($A614,ChapterTable!$1:$1048576,MATCH("최종"&amp;SUBSTITUTE(SUBSTITUTE(F$1,"standard",""),"|Float",""),ChapterTable!$1:$1,0),0),
  IF($B614=1,
    IF($L614=FALSE,
      VLOOKUP($A614,ChapterTable!$1:$1048576,MATCH("최종"&amp;SUBSTITUTE(SUBSTITUTE(F$1,"standard",""),"|Float",""),ChapterTable!$1:$1,0),0),
      VLOOKUP($A614-ChapterTable!$Q$11,ChapterTable!$1:$1048576,MATCH("최종"&amp;SUBSTITUTE(SUBSTITUTE(F$1,"standard",""),"|Float",""),ChapterTable!$1:$1,0),0)*ChapterTable!$Q$14
    ),
  OFFSET(F614,-$B614+IF($L614,1,0),0)*
    (VLOOKUP(SUBSTITUTE(SUBSTITUTE(F$1,"standard",""),"|Float","")&amp;"인게임누적곱배수",ChapterTable!$S:$T,2,0)^D614
    +VLOOKUP(SUBSTITUTE(SUBSTITUTE(F$1,"standard",""),"|Float","")&amp;"인게임누적합배수",ChapterTable!$S:$T,2,0)*D614)
  )
  )
  )
)</f>
        <v>15569.560546875</v>
      </c>
      <c r="G614" t="s">
        <v>76</v>
      </c>
      <c r="J614" t="str">
        <f>IF(ISBLANK(I614),"",
IFERROR(VLOOKUP(I614,[1]StringTable!$1:$1048576,MATCH([1]StringTable!$B$1,[1]StringTable!$1:$1,0),0),
IFERROR(VLOOKUP(I614,[1]InApkStringTable!$1:$1048576,MATCH([1]InApkStringTable!$B$1,[1]InApkStringTable!$1:$1,0),0),
"스트링없음")))</f>
        <v/>
      </c>
      <c r="L614" t="b">
        <v>0</v>
      </c>
      <c r="M614" t="s">
        <v>24</v>
      </c>
      <c r="N614" t="str">
        <f>IF(ISBLANK(M614),"",IF(ISERROR(VLOOKUP(M614,MapTable!$A:$A,1,0)),"맵없음",""))</f>
        <v/>
      </c>
      <c r="O614">
        <f t="shared" si="37"/>
        <v>2</v>
      </c>
      <c r="Q614">
        <f t="shared" si="38"/>
        <v>2</v>
      </c>
      <c r="R614" t="b">
        <f t="shared" ca="1" si="39"/>
        <v>0</v>
      </c>
      <c r="T614" t="b">
        <f t="shared" ca="1" si="40"/>
        <v>0</v>
      </c>
      <c r="V614" t="str">
        <f>IF(ISBLANK(U614),"",IF(ISERROR(VLOOKUP(U614,MapTable!$A:$A,1,0)),"맵없음",""))</f>
        <v/>
      </c>
      <c r="X614" t="str">
        <f>IF(ISBLANK(W614),"",
IF(ISERROR(FIND(",",W614)),
  IF(ISERROR(VLOOKUP(W614,MapTable!$A:$A,1,0)),"맵없음",
  ""),
IF(ISERROR(FIND(",",W614,FIND(",",W614)+1)),
  IF(OR(ISERROR(VLOOKUP(LEFT(W614,FIND(",",W614)-1),MapTable!$A:$A,1,0)),ISERROR(VLOOKUP(TRIM(MID(W614,FIND(",",W614)+1,999)),MapTable!$A:$A,1,0))),"맵없음",
  ""),
IF(ISERROR(FIND(",",W614,FIND(",",W614,FIND(",",W614)+1)+1)),
  IF(OR(ISERROR(VLOOKUP(LEFT(W614,FIND(",",W614)-1),MapTable!$A:$A,1,0)),ISERROR(VLOOKUP(TRIM(MID(W614,FIND(",",W614)+1,FIND(",",W614,FIND(",",W614)+1)-FIND(",",W614)-1)),MapTable!$A:$A,1,0)),ISERROR(VLOOKUP(TRIM(MID(W614,FIND(",",W614,FIND(",",W614)+1)+1,999)),MapTable!$A:$A,1,0))),"맵없음",
  ""),
IF(ISERROR(FIND(",",W614,FIND(",",W614,FIND(",",W614,FIND(",",W614)+1)+1)+1)),
  IF(OR(ISERROR(VLOOKUP(LEFT(W614,FIND(",",W614)-1),MapTable!$A:$A,1,0)),ISERROR(VLOOKUP(TRIM(MID(W614,FIND(",",W614)+1,FIND(",",W614,FIND(",",W614)+1)-FIND(",",W614)-1)),MapTable!$A:$A,1,0)),ISERROR(VLOOKUP(TRIM(MID(W614,FIND(",",W614,FIND(",",W614)+1)+1,FIND(",",W614,FIND(",",W614,FIND(",",W614)+1)+1)-FIND(",",W614,FIND(",",W614)+1)-1)),MapTable!$A:$A,1,0)),ISERROR(VLOOKUP(TRIM(MID(W614,FIND(",",W614,FIND(",",W614,FIND(",",W614)+1)+1)+1,999)),MapTable!$A:$A,1,0))),"맵없음",
  ""),
)))))</f>
        <v/>
      </c>
      <c r="AC614" t="str">
        <f>IF(ISBLANK(AB614),"",IF(ISERROR(VLOOKUP(AB614,[3]DropTable!$A:$A,1,0)),"드랍없음",""))</f>
        <v/>
      </c>
      <c r="AE614" t="str">
        <f>IF(ISBLANK(AD614),"",IF(ISERROR(VLOOKUP(AD614,[3]DropTable!$A:$A,1,0)),"드랍없음",""))</f>
        <v/>
      </c>
      <c r="AG614">
        <v>9.8000000000000007</v>
      </c>
      <c r="AH614">
        <v>1</v>
      </c>
    </row>
    <row r="615" spans="1:34" x14ac:dyDescent="0.3">
      <c r="A615">
        <v>13</v>
      </c>
      <c r="B615">
        <v>14</v>
      </c>
      <c r="C615">
        <f>IF(OR($L615=TRUE,$A615=0,MOD($A615,ChapterTable!$S$20)&lt;&gt;0),
MAX(0,INT(($B615+ChapterTable!$Q$26+VLOOKUP(SUBSTITUTE(C$1,"성장단계","")&amp;"단계오프셋",ChapterTable!$S:$T,2,0))/ChapterTable!$Q$23)),
MAX(0,INT(($B615+ChapterTable!$S$26+VLOOKUP(SUBSTITUTE(C$1,"성장단계","")&amp;"보스단계오프셋",ChapterTable!$S:$T,2,0))/ChapterTable!$S$23)))</f>
        <v>1</v>
      </c>
      <c r="D615">
        <f>IF(OR($L615=TRUE,$A615=0,MOD($A615,ChapterTable!$S$20)&lt;&gt;0),
MAX(0,INT(($B615+ChapterTable!$Q$26+VLOOKUP(SUBSTITUTE(D$1,"성장단계","")&amp;"단계오프셋",ChapterTable!$S:$T,2,0))/ChapterTable!$Q$23)),
MAX(0,INT(($B615+ChapterTable!$S$26+VLOOKUP(SUBSTITUTE(D$1,"성장단계","")&amp;"보스단계오프셋",ChapterTable!$S:$T,2,0))/ChapterTable!$S$23)))</f>
        <v>1</v>
      </c>
      <c r="E615" s="1">
        <f ca="1">IF(AND($A615=0,$B615=1),
    VLOOKUP(1,ChapterTable!$1:$1048576,MATCH("최종"&amp;SUBSTITUTE(SUBSTITUTE(E$1,"standard",""),"|Float",""),ChapterTable!$1:$1,0),0)*ChapterTable!$Q$17,
  IF(AND($A615=0,$B615=0),
    E616,
  IF($B615=0,
    VLOOKUP($A615,ChapterTable!$1:$1048576,MATCH("최종"&amp;SUBSTITUTE(SUBSTITUTE(E$1,"standard",""),"|Float",""),ChapterTable!$1:$1,0),0),
  IF($B615=1,
    IF($L615=FALSE,
      VLOOKUP($A615,ChapterTable!$1:$1048576,MATCH("최종"&amp;SUBSTITUTE(SUBSTITUTE(E$1,"standard",""),"|Float",""),ChapterTable!$1:$1,0),0),
      VLOOKUP($A615-ChapterTable!$Q$11,ChapterTable!$1:$1048576,MATCH("최종"&amp;SUBSTITUTE(SUBSTITUTE(E$1,"standard",""),"|Float",""),ChapterTable!$1:$1,0),0)*ChapterTable!$Q$14
    ),
  OFFSET(E615,-$B615+IF($L615,1,0),0)*
    (VLOOKUP(SUBSTITUTE(SUBSTITUTE(E$1,"standard",""),"|Float","")&amp;"인게임누적곱배수",ChapterTable!$S:$T,2,0)^C615
    +VLOOKUP(SUBSTITUTE(SUBSTITUTE(E$1,"standard",""),"|Float","")&amp;"인게임누적합배수",ChapterTable!$S:$T,2,0)*C615)
  )
  )
  )
)</f>
        <v>31528.360107421879</v>
      </c>
      <c r="F615" s="1">
        <f ca="1">IF(AND($A615=0,$B615=1),
    VLOOKUP(1,ChapterTable!$1:$1048576,MATCH("최종"&amp;SUBSTITUTE(SUBSTITUTE(F$1,"standard",""),"|Float",""),ChapterTable!$1:$1,0),0)*ChapterTable!$Q$17,
  IF(AND($A615=0,$B615=0),
    F616,
  IF($B615=0,
    VLOOKUP($A615,ChapterTable!$1:$1048576,MATCH("최종"&amp;SUBSTITUTE(SUBSTITUTE(F$1,"standard",""),"|Float",""),ChapterTable!$1:$1,0),0),
  IF($B615=1,
    IF($L615=FALSE,
      VLOOKUP($A615,ChapterTable!$1:$1048576,MATCH("최종"&amp;SUBSTITUTE(SUBSTITUTE(F$1,"standard",""),"|Float",""),ChapterTable!$1:$1,0),0),
      VLOOKUP($A615-ChapterTable!$Q$11,ChapterTable!$1:$1048576,MATCH("최종"&amp;SUBSTITUTE(SUBSTITUTE(F$1,"standard",""),"|Float",""),ChapterTable!$1:$1,0),0)*ChapterTable!$Q$14
    ),
  OFFSET(F615,-$B615+IF($L615,1,0),0)*
    (VLOOKUP(SUBSTITUTE(SUBSTITUTE(F$1,"standard",""),"|Float","")&amp;"인게임누적곱배수",ChapterTable!$S:$T,2,0)^D615
    +VLOOKUP(SUBSTITUTE(SUBSTITUTE(F$1,"standard",""),"|Float","")&amp;"인게임누적합배수",ChapterTable!$S:$T,2,0)*D615)
  )
  )
  )
)</f>
        <v>15569.560546875</v>
      </c>
      <c r="G615" t="s">
        <v>76</v>
      </c>
      <c r="J615" t="str">
        <f>IF(ISBLANK(I615),"",
IFERROR(VLOOKUP(I615,[1]StringTable!$1:$1048576,MATCH([1]StringTable!$B$1,[1]StringTable!$1:$1,0),0),
IFERROR(VLOOKUP(I615,[1]InApkStringTable!$1:$1048576,MATCH([1]InApkStringTable!$B$1,[1]InApkStringTable!$1:$1,0),0),
"스트링없음")))</f>
        <v/>
      </c>
      <c r="L615" t="b">
        <v>0</v>
      </c>
      <c r="M615" t="s">
        <v>24</v>
      </c>
      <c r="N615" t="str">
        <f>IF(ISBLANK(M615),"",IF(ISERROR(VLOOKUP(M615,MapTable!$A:$A,1,0)),"맵없음",""))</f>
        <v/>
      </c>
      <c r="O615">
        <f t="shared" si="37"/>
        <v>2</v>
      </c>
      <c r="Q615">
        <f t="shared" si="38"/>
        <v>2</v>
      </c>
      <c r="R615" t="b">
        <f t="shared" ca="1" si="39"/>
        <v>0</v>
      </c>
      <c r="T615" t="b">
        <f t="shared" ca="1" si="40"/>
        <v>0</v>
      </c>
      <c r="V615" t="str">
        <f>IF(ISBLANK(U615),"",IF(ISERROR(VLOOKUP(U615,MapTable!$A:$A,1,0)),"맵없음",""))</f>
        <v/>
      </c>
      <c r="X615" t="str">
        <f>IF(ISBLANK(W615),"",
IF(ISERROR(FIND(",",W615)),
  IF(ISERROR(VLOOKUP(W615,MapTable!$A:$A,1,0)),"맵없음",
  ""),
IF(ISERROR(FIND(",",W615,FIND(",",W615)+1)),
  IF(OR(ISERROR(VLOOKUP(LEFT(W615,FIND(",",W615)-1),MapTable!$A:$A,1,0)),ISERROR(VLOOKUP(TRIM(MID(W615,FIND(",",W615)+1,999)),MapTable!$A:$A,1,0))),"맵없음",
  ""),
IF(ISERROR(FIND(",",W615,FIND(",",W615,FIND(",",W615)+1)+1)),
  IF(OR(ISERROR(VLOOKUP(LEFT(W615,FIND(",",W615)-1),MapTable!$A:$A,1,0)),ISERROR(VLOOKUP(TRIM(MID(W615,FIND(",",W615)+1,FIND(",",W615,FIND(",",W615)+1)-FIND(",",W615)-1)),MapTable!$A:$A,1,0)),ISERROR(VLOOKUP(TRIM(MID(W615,FIND(",",W615,FIND(",",W615)+1)+1,999)),MapTable!$A:$A,1,0))),"맵없음",
  ""),
IF(ISERROR(FIND(",",W615,FIND(",",W615,FIND(",",W615,FIND(",",W615)+1)+1)+1)),
  IF(OR(ISERROR(VLOOKUP(LEFT(W615,FIND(",",W615)-1),MapTable!$A:$A,1,0)),ISERROR(VLOOKUP(TRIM(MID(W615,FIND(",",W615)+1,FIND(",",W615,FIND(",",W615)+1)-FIND(",",W615)-1)),MapTable!$A:$A,1,0)),ISERROR(VLOOKUP(TRIM(MID(W615,FIND(",",W615,FIND(",",W615)+1)+1,FIND(",",W615,FIND(",",W615,FIND(",",W615)+1)+1)-FIND(",",W615,FIND(",",W615)+1)-1)),MapTable!$A:$A,1,0)),ISERROR(VLOOKUP(TRIM(MID(W615,FIND(",",W615,FIND(",",W615,FIND(",",W615)+1)+1)+1,999)),MapTable!$A:$A,1,0))),"맵없음",
  ""),
)))))</f>
        <v/>
      </c>
      <c r="AC615" t="str">
        <f>IF(ISBLANK(AB615),"",IF(ISERROR(VLOOKUP(AB615,[3]DropTable!$A:$A,1,0)),"드랍없음",""))</f>
        <v/>
      </c>
      <c r="AE615" t="str">
        <f>IF(ISBLANK(AD615),"",IF(ISERROR(VLOOKUP(AD615,[3]DropTable!$A:$A,1,0)),"드랍없음",""))</f>
        <v/>
      </c>
      <c r="AG615">
        <v>9.8000000000000007</v>
      </c>
      <c r="AH615">
        <v>1</v>
      </c>
    </row>
    <row r="616" spans="1:34" x14ac:dyDescent="0.3">
      <c r="A616">
        <v>13</v>
      </c>
      <c r="B616">
        <v>15</v>
      </c>
      <c r="C616">
        <f>IF(OR($L616=TRUE,$A616=0,MOD($A616,ChapterTable!$S$20)&lt;&gt;0),
MAX(0,INT(($B616+ChapterTable!$Q$26+VLOOKUP(SUBSTITUTE(C$1,"성장단계","")&amp;"단계오프셋",ChapterTable!$S:$T,2,0))/ChapterTable!$Q$23)),
MAX(0,INT(($B616+ChapterTable!$S$26+VLOOKUP(SUBSTITUTE(C$1,"성장단계","")&amp;"보스단계오프셋",ChapterTable!$S:$T,2,0))/ChapterTable!$S$23)))</f>
        <v>1</v>
      </c>
      <c r="D616">
        <f>IF(OR($L616=TRUE,$A616=0,MOD($A616,ChapterTable!$S$20)&lt;&gt;0),
MAX(0,INT(($B616+ChapterTable!$Q$26+VLOOKUP(SUBSTITUTE(D$1,"성장단계","")&amp;"단계오프셋",ChapterTable!$S:$T,2,0))/ChapterTable!$Q$23)),
MAX(0,INT(($B616+ChapterTable!$S$26+VLOOKUP(SUBSTITUTE(D$1,"성장단계","")&amp;"보스단계오프셋",ChapterTable!$S:$T,2,0))/ChapterTable!$S$23)))</f>
        <v>1</v>
      </c>
      <c r="E616" s="1">
        <f ca="1">IF(AND($A616=0,$B616=1),
    VLOOKUP(1,ChapterTable!$1:$1048576,MATCH("최종"&amp;SUBSTITUTE(SUBSTITUTE(E$1,"standard",""),"|Float",""),ChapterTable!$1:$1,0),0)*ChapterTable!$Q$17,
  IF(AND($A616=0,$B616=0),
    E617,
  IF($B616=0,
    VLOOKUP($A616,ChapterTable!$1:$1048576,MATCH("최종"&amp;SUBSTITUTE(SUBSTITUTE(E$1,"standard",""),"|Float",""),ChapterTable!$1:$1,0),0),
  IF($B616=1,
    IF($L616=FALSE,
      VLOOKUP($A616,ChapterTable!$1:$1048576,MATCH("최종"&amp;SUBSTITUTE(SUBSTITUTE(E$1,"standard",""),"|Float",""),ChapterTable!$1:$1,0),0),
      VLOOKUP($A616-ChapterTable!$Q$11,ChapterTable!$1:$1048576,MATCH("최종"&amp;SUBSTITUTE(SUBSTITUTE(E$1,"standard",""),"|Float",""),ChapterTable!$1:$1,0),0)*ChapterTable!$Q$14
    ),
  OFFSET(E616,-$B616+IF($L616,1,0),0)*
    (VLOOKUP(SUBSTITUTE(SUBSTITUTE(E$1,"standard",""),"|Float","")&amp;"인게임누적곱배수",ChapterTable!$S:$T,2,0)^C616
    +VLOOKUP(SUBSTITUTE(SUBSTITUTE(E$1,"standard",""),"|Float","")&amp;"인게임누적합배수",ChapterTable!$S:$T,2,0)*C616)
  )
  )
  )
)</f>
        <v>31528.360107421879</v>
      </c>
      <c r="F616" s="1">
        <f ca="1">IF(AND($A616=0,$B616=1),
    VLOOKUP(1,ChapterTable!$1:$1048576,MATCH("최종"&amp;SUBSTITUTE(SUBSTITUTE(F$1,"standard",""),"|Float",""),ChapterTable!$1:$1,0),0)*ChapterTable!$Q$17,
  IF(AND($A616=0,$B616=0),
    F617,
  IF($B616=0,
    VLOOKUP($A616,ChapterTable!$1:$1048576,MATCH("최종"&amp;SUBSTITUTE(SUBSTITUTE(F$1,"standard",""),"|Float",""),ChapterTable!$1:$1,0),0),
  IF($B616=1,
    IF($L616=FALSE,
      VLOOKUP($A616,ChapterTable!$1:$1048576,MATCH("최종"&amp;SUBSTITUTE(SUBSTITUTE(F$1,"standard",""),"|Float",""),ChapterTable!$1:$1,0),0),
      VLOOKUP($A616-ChapterTable!$Q$11,ChapterTable!$1:$1048576,MATCH("최종"&amp;SUBSTITUTE(SUBSTITUTE(F$1,"standard",""),"|Float",""),ChapterTable!$1:$1,0),0)*ChapterTable!$Q$14
    ),
  OFFSET(F616,-$B616+IF($L616,1,0),0)*
    (VLOOKUP(SUBSTITUTE(SUBSTITUTE(F$1,"standard",""),"|Float","")&amp;"인게임누적곱배수",ChapterTable!$S:$T,2,0)^D616
    +VLOOKUP(SUBSTITUTE(SUBSTITUTE(F$1,"standard",""),"|Float","")&amp;"인게임누적합배수",ChapterTable!$S:$T,2,0)*D616)
  )
  )
  )
)</f>
        <v>15569.560546875</v>
      </c>
      <c r="G616" t="s">
        <v>76</v>
      </c>
      <c r="J616" t="str">
        <f>IF(ISBLANK(I616),"",
IFERROR(VLOOKUP(I616,[1]StringTable!$1:$1048576,MATCH([1]StringTable!$B$1,[1]StringTable!$1:$1,0),0),
IFERROR(VLOOKUP(I616,[1]InApkStringTable!$1:$1048576,MATCH([1]InApkStringTable!$B$1,[1]InApkStringTable!$1:$1,0),0),
"스트링없음")))</f>
        <v/>
      </c>
      <c r="L616" t="b">
        <v>0</v>
      </c>
      <c r="M616" t="s">
        <v>24</v>
      </c>
      <c r="N616" t="str">
        <f>IF(ISBLANK(M616),"",IF(ISERROR(VLOOKUP(M616,MapTable!$A:$A,1,0)),"맵없음",""))</f>
        <v/>
      </c>
      <c r="O616">
        <f t="shared" si="37"/>
        <v>11</v>
      </c>
      <c r="Q616">
        <f t="shared" si="38"/>
        <v>11</v>
      </c>
      <c r="R616" t="b">
        <f t="shared" ca="1" si="39"/>
        <v>0</v>
      </c>
      <c r="T616" t="b">
        <f t="shared" ca="1" si="40"/>
        <v>0</v>
      </c>
      <c r="V616" t="str">
        <f>IF(ISBLANK(U616),"",IF(ISERROR(VLOOKUP(U616,MapTable!$A:$A,1,0)),"맵없음",""))</f>
        <v/>
      </c>
      <c r="X616" t="str">
        <f>IF(ISBLANK(W616),"",
IF(ISERROR(FIND(",",W616)),
  IF(ISERROR(VLOOKUP(W616,MapTable!$A:$A,1,0)),"맵없음",
  ""),
IF(ISERROR(FIND(",",W616,FIND(",",W616)+1)),
  IF(OR(ISERROR(VLOOKUP(LEFT(W616,FIND(",",W616)-1),MapTable!$A:$A,1,0)),ISERROR(VLOOKUP(TRIM(MID(W616,FIND(",",W616)+1,999)),MapTable!$A:$A,1,0))),"맵없음",
  ""),
IF(ISERROR(FIND(",",W616,FIND(",",W616,FIND(",",W616)+1)+1)),
  IF(OR(ISERROR(VLOOKUP(LEFT(W616,FIND(",",W616)-1),MapTable!$A:$A,1,0)),ISERROR(VLOOKUP(TRIM(MID(W616,FIND(",",W616)+1,FIND(",",W616,FIND(",",W616)+1)-FIND(",",W616)-1)),MapTable!$A:$A,1,0)),ISERROR(VLOOKUP(TRIM(MID(W616,FIND(",",W616,FIND(",",W616)+1)+1,999)),MapTable!$A:$A,1,0))),"맵없음",
  ""),
IF(ISERROR(FIND(",",W616,FIND(",",W616,FIND(",",W616,FIND(",",W616)+1)+1)+1)),
  IF(OR(ISERROR(VLOOKUP(LEFT(W616,FIND(",",W616)-1),MapTable!$A:$A,1,0)),ISERROR(VLOOKUP(TRIM(MID(W616,FIND(",",W616)+1,FIND(",",W616,FIND(",",W616)+1)-FIND(",",W616)-1)),MapTable!$A:$A,1,0)),ISERROR(VLOOKUP(TRIM(MID(W616,FIND(",",W616,FIND(",",W616)+1)+1,FIND(",",W616,FIND(",",W616,FIND(",",W616)+1)+1)-FIND(",",W616,FIND(",",W616)+1)-1)),MapTable!$A:$A,1,0)),ISERROR(VLOOKUP(TRIM(MID(W616,FIND(",",W616,FIND(",",W616,FIND(",",W616)+1)+1)+1,999)),MapTable!$A:$A,1,0))),"맵없음",
  ""),
)))))</f>
        <v/>
      </c>
      <c r="AC616" t="str">
        <f>IF(ISBLANK(AB616),"",IF(ISERROR(VLOOKUP(AB616,[3]DropTable!$A:$A,1,0)),"드랍없음",""))</f>
        <v/>
      </c>
      <c r="AE616" t="str">
        <f>IF(ISBLANK(AD616),"",IF(ISERROR(VLOOKUP(AD616,[3]DropTable!$A:$A,1,0)),"드랍없음",""))</f>
        <v/>
      </c>
      <c r="AG616">
        <v>9.8000000000000007</v>
      </c>
      <c r="AH616">
        <v>1</v>
      </c>
    </row>
    <row r="617" spans="1:34" x14ac:dyDescent="0.3">
      <c r="A617">
        <v>13</v>
      </c>
      <c r="B617">
        <v>16</v>
      </c>
      <c r="C617">
        <f>IF(OR($L617=TRUE,$A617=0,MOD($A617,ChapterTable!$S$20)&lt;&gt;0),
MAX(0,INT(($B617+ChapterTable!$Q$26+VLOOKUP(SUBSTITUTE(C$1,"성장단계","")&amp;"단계오프셋",ChapterTable!$S:$T,2,0))/ChapterTable!$Q$23)),
MAX(0,INT(($B617+ChapterTable!$S$26+VLOOKUP(SUBSTITUTE(C$1,"성장단계","")&amp;"보스단계오프셋",ChapterTable!$S:$T,2,0))/ChapterTable!$S$23)))</f>
        <v>2</v>
      </c>
      <c r="D617">
        <f>IF(OR($L617=TRUE,$A617=0,MOD($A617,ChapterTable!$S$20)&lt;&gt;0),
MAX(0,INT(($B617+ChapterTable!$Q$26+VLOOKUP(SUBSTITUTE(D$1,"성장단계","")&amp;"단계오프셋",ChapterTable!$S:$T,2,0))/ChapterTable!$Q$23)),
MAX(0,INT(($B617+ChapterTable!$S$26+VLOOKUP(SUBSTITUTE(D$1,"성장단계","")&amp;"보스단계오프셋",ChapterTable!$S:$T,2,0))/ChapterTable!$S$23)))</f>
        <v>1</v>
      </c>
      <c r="E617" s="1">
        <f ca="1">IF(AND($A617=0,$B617=1),
    VLOOKUP(1,ChapterTable!$1:$1048576,MATCH("최종"&amp;SUBSTITUTE(SUBSTITUTE(E$1,"standard",""),"|Float",""),ChapterTable!$1:$1,0),0)*ChapterTable!$Q$17,
  IF(AND($A617=0,$B617=0),
    E618,
  IF($B617=0,
    VLOOKUP($A617,ChapterTable!$1:$1048576,MATCH("최종"&amp;SUBSTITUTE(SUBSTITUTE(E$1,"standard",""),"|Float",""),ChapterTable!$1:$1,0),0),
  IF($B617=1,
    IF($L617=FALSE,
      VLOOKUP($A617,ChapterTable!$1:$1048576,MATCH("최종"&amp;SUBSTITUTE(SUBSTITUTE(E$1,"standard",""),"|Float",""),ChapterTable!$1:$1,0),0),
      VLOOKUP($A617-ChapterTable!$Q$11,ChapterTable!$1:$1048576,MATCH("최종"&amp;SUBSTITUTE(SUBSTITUTE(E$1,"standard",""),"|Float",""),ChapterTable!$1:$1,0),0)*ChapterTable!$Q$14
    ),
  OFFSET(E617,-$B617+IF($L617,1,0),0)*
    (VLOOKUP(SUBSTITUTE(SUBSTITUTE(E$1,"standard",""),"|Float","")&amp;"인게임누적곱배수",ChapterTable!$S:$T,2,0)^C617
    +VLOOKUP(SUBSTITUTE(SUBSTITUTE(E$1,"standard",""),"|Float","")&amp;"인게임누적합배수",ChapterTable!$S:$T,2,0)*C617)
  )
  )
  )
)</f>
        <v>39702.37939453125</v>
      </c>
      <c r="F617" s="1">
        <f ca="1">IF(AND($A617=0,$B617=1),
    VLOOKUP(1,ChapterTable!$1:$1048576,MATCH("최종"&amp;SUBSTITUTE(SUBSTITUTE(F$1,"standard",""),"|Float",""),ChapterTable!$1:$1,0),0)*ChapterTable!$Q$17,
  IF(AND($A617=0,$B617=0),
    F618,
  IF($B617=0,
    VLOOKUP($A617,ChapterTable!$1:$1048576,MATCH("최종"&amp;SUBSTITUTE(SUBSTITUTE(F$1,"standard",""),"|Float",""),ChapterTable!$1:$1,0),0),
  IF($B617=1,
    IF($L617=FALSE,
      VLOOKUP($A617,ChapterTable!$1:$1048576,MATCH("최종"&amp;SUBSTITUTE(SUBSTITUTE(F$1,"standard",""),"|Float",""),ChapterTable!$1:$1,0),0),
      VLOOKUP($A617-ChapterTable!$Q$11,ChapterTable!$1:$1048576,MATCH("최종"&amp;SUBSTITUTE(SUBSTITUTE(F$1,"standard",""),"|Float",""),ChapterTable!$1:$1,0),0)*ChapterTable!$Q$14
    ),
  OFFSET(F617,-$B617+IF($L617,1,0),0)*
    (VLOOKUP(SUBSTITUTE(SUBSTITUTE(F$1,"standard",""),"|Float","")&amp;"인게임누적곱배수",ChapterTable!$S:$T,2,0)^D617
    +VLOOKUP(SUBSTITUTE(SUBSTITUTE(F$1,"standard",""),"|Float","")&amp;"인게임누적합배수",ChapterTable!$S:$T,2,0)*D617)
  )
  )
  )
)</f>
        <v>15569.560546875</v>
      </c>
      <c r="G617" t="s">
        <v>76</v>
      </c>
      <c r="J617" t="str">
        <f>IF(ISBLANK(I617),"",
IFERROR(VLOOKUP(I617,[1]StringTable!$1:$1048576,MATCH([1]StringTable!$B$1,[1]StringTable!$1:$1,0),0),
IFERROR(VLOOKUP(I617,[1]InApkStringTable!$1:$1048576,MATCH([1]InApkStringTable!$B$1,[1]InApkStringTable!$1:$1,0),0),
"스트링없음")))</f>
        <v/>
      </c>
      <c r="L617" t="b">
        <v>0</v>
      </c>
      <c r="M617" t="s">
        <v>24</v>
      </c>
      <c r="N617" t="str">
        <f>IF(ISBLANK(M617),"",IF(ISERROR(VLOOKUP(M617,MapTable!$A:$A,1,0)),"맵없음",""))</f>
        <v/>
      </c>
      <c r="O617">
        <f t="shared" si="37"/>
        <v>2</v>
      </c>
      <c r="Q617">
        <f t="shared" si="38"/>
        <v>2</v>
      </c>
      <c r="R617" t="b">
        <f t="shared" ca="1" si="39"/>
        <v>0</v>
      </c>
      <c r="T617" t="b">
        <f t="shared" ca="1" si="40"/>
        <v>0</v>
      </c>
      <c r="V617" t="str">
        <f>IF(ISBLANK(U617),"",IF(ISERROR(VLOOKUP(U617,MapTable!$A:$A,1,0)),"맵없음",""))</f>
        <v/>
      </c>
      <c r="X617" t="str">
        <f>IF(ISBLANK(W617),"",
IF(ISERROR(FIND(",",W617)),
  IF(ISERROR(VLOOKUP(W617,MapTable!$A:$A,1,0)),"맵없음",
  ""),
IF(ISERROR(FIND(",",W617,FIND(",",W617)+1)),
  IF(OR(ISERROR(VLOOKUP(LEFT(W617,FIND(",",W617)-1),MapTable!$A:$A,1,0)),ISERROR(VLOOKUP(TRIM(MID(W617,FIND(",",W617)+1,999)),MapTable!$A:$A,1,0))),"맵없음",
  ""),
IF(ISERROR(FIND(",",W617,FIND(",",W617,FIND(",",W617)+1)+1)),
  IF(OR(ISERROR(VLOOKUP(LEFT(W617,FIND(",",W617)-1),MapTable!$A:$A,1,0)),ISERROR(VLOOKUP(TRIM(MID(W617,FIND(",",W617)+1,FIND(",",W617,FIND(",",W617)+1)-FIND(",",W617)-1)),MapTable!$A:$A,1,0)),ISERROR(VLOOKUP(TRIM(MID(W617,FIND(",",W617,FIND(",",W617)+1)+1,999)),MapTable!$A:$A,1,0))),"맵없음",
  ""),
IF(ISERROR(FIND(",",W617,FIND(",",W617,FIND(",",W617,FIND(",",W617)+1)+1)+1)),
  IF(OR(ISERROR(VLOOKUP(LEFT(W617,FIND(",",W617)-1),MapTable!$A:$A,1,0)),ISERROR(VLOOKUP(TRIM(MID(W617,FIND(",",W617)+1,FIND(",",W617,FIND(",",W617)+1)-FIND(",",W617)-1)),MapTable!$A:$A,1,0)),ISERROR(VLOOKUP(TRIM(MID(W617,FIND(",",W617,FIND(",",W617)+1)+1,FIND(",",W617,FIND(",",W617,FIND(",",W617)+1)+1)-FIND(",",W617,FIND(",",W617)+1)-1)),MapTable!$A:$A,1,0)),ISERROR(VLOOKUP(TRIM(MID(W617,FIND(",",W617,FIND(",",W617,FIND(",",W617)+1)+1)+1,999)),MapTable!$A:$A,1,0))),"맵없음",
  ""),
)))))</f>
        <v/>
      </c>
      <c r="AC617" t="str">
        <f>IF(ISBLANK(AB617),"",IF(ISERROR(VLOOKUP(AB617,[3]DropTable!$A:$A,1,0)),"드랍없음",""))</f>
        <v/>
      </c>
      <c r="AE617" t="str">
        <f>IF(ISBLANK(AD617),"",IF(ISERROR(VLOOKUP(AD617,[3]DropTable!$A:$A,1,0)),"드랍없음",""))</f>
        <v/>
      </c>
      <c r="AG617">
        <v>9.8000000000000007</v>
      </c>
      <c r="AH617">
        <v>1</v>
      </c>
    </row>
    <row r="618" spans="1:34" x14ac:dyDescent="0.3">
      <c r="A618">
        <v>13</v>
      </c>
      <c r="B618">
        <v>17</v>
      </c>
      <c r="C618">
        <f>IF(OR($L618=TRUE,$A618=0,MOD($A618,ChapterTable!$S$20)&lt;&gt;0),
MAX(0,INT(($B618+ChapterTable!$Q$26+VLOOKUP(SUBSTITUTE(C$1,"성장단계","")&amp;"단계오프셋",ChapterTable!$S:$T,2,0))/ChapterTable!$Q$23)),
MAX(0,INT(($B618+ChapterTable!$S$26+VLOOKUP(SUBSTITUTE(C$1,"성장단계","")&amp;"보스단계오프셋",ChapterTable!$S:$T,2,0))/ChapterTable!$S$23)))</f>
        <v>2</v>
      </c>
      <c r="D618">
        <f>IF(OR($L618=TRUE,$A618=0,MOD($A618,ChapterTable!$S$20)&lt;&gt;0),
MAX(0,INT(($B618+ChapterTable!$Q$26+VLOOKUP(SUBSTITUTE(D$1,"성장단계","")&amp;"단계오프셋",ChapterTable!$S:$T,2,0))/ChapterTable!$Q$23)),
MAX(0,INT(($B618+ChapterTable!$S$26+VLOOKUP(SUBSTITUTE(D$1,"성장단계","")&amp;"보스단계오프셋",ChapterTable!$S:$T,2,0))/ChapterTable!$S$23)))</f>
        <v>1</v>
      </c>
      <c r="E618" s="1">
        <f ca="1">IF(AND($A618=0,$B618=1),
    VLOOKUP(1,ChapterTable!$1:$1048576,MATCH("최종"&amp;SUBSTITUTE(SUBSTITUTE(E$1,"standard",""),"|Float",""),ChapterTable!$1:$1,0),0)*ChapterTable!$Q$17,
  IF(AND($A618=0,$B618=0),
    E619,
  IF($B618=0,
    VLOOKUP($A618,ChapterTable!$1:$1048576,MATCH("최종"&amp;SUBSTITUTE(SUBSTITUTE(E$1,"standard",""),"|Float",""),ChapterTable!$1:$1,0),0),
  IF($B618=1,
    IF($L618=FALSE,
      VLOOKUP($A618,ChapterTable!$1:$1048576,MATCH("최종"&amp;SUBSTITUTE(SUBSTITUTE(E$1,"standard",""),"|Float",""),ChapterTable!$1:$1,0),0),
      VLOOKUP($A618-ChapterTable!$Q$11,ChapterTable!$1:$1048576,MATCH("최종"&amp;SUBSTITUTE(SUBSTITUTE(E$1,"standard",""),"|Float",""),ChapterTable!$1:$1,0),0)*ChapterTable!$Q$14
    ),
  OFFSET(E618,-$B618+IF($L618,1,0),0)*
    (VLOOKUP(SUBSTITUTE(SUBSTITUTE(E$1,"standard",""),"|Float","")&amp;"인게임누적곱배수",ChapterTable!$S:$T,2,0)^C618
    +VLOOKUP(SUBSTITUTE(SUBSTITUTE(E$1,"standard",""),"|Float","")&amp;"인게임누적합배수",ChapterTable!$S:$T,2,0)*C618)
  )
  )
  )
)</f>
        <v>39702.37939453125</v>
      </c>
      <c r="F618" s="1">
        <f ca="1">IF(AND($A618=0,$B618=1),
    VLOOKUP(1,ChapterTable!$1:$1048576,MATCH("최종"&amp;SUBSTITUTE(SUBSTITUTE(F$1,"standard",""),"|Float",""),ChapterTable!$1:$1,0),0)*ChapterTable!$Q$17,
  IF(AND($A618=0,$B618=0),
    F619,
  IF($B618=0,
    VLOOKUP($A618,ChapterTable!$1:$1048576,MATCH("최종"&amp;SUBSTITUTE(SUBSTITUTE(F$1,"standard",""),"|Float",""),ChapterTable!$1:$1,0),0),
  IF($B618=1,
    IF($L618=FALSE,
      VLOOKUP($A618,ChapterTable!$1:$1048576,MATCH("최종"&amp;SUBSTITUTE(SUBSTITUTE(F$1,"standard",""),"|Float",""),ChapterTable!$1:$1,0),0),
      VLOOKUP($A618-ChapterTable!$Q$11,ChapterTable!$1:$1048576,MATCH("최종"&amp;SUBSTITUTE(SUBSTITUTE(F$1,"standard",""),"|Float",""),ChapterTable!$1:$1,0),0)*ChapterTable!$Q$14
    ),
  OFFSET(F618,-$B618+IF($L618,1,0),0)*
    (VLOOKUP(SUBSTITUTE(SUBSTITUTE(F$1,"standard",""),"|Float","")&amp;"인게임누적곱배수",ChapterTable!$S:$T,2,0)^D618
    +VLOOKUP(SUBSTITUTE(SUBSTITUTE(F$1,"standard",""),"|Float","")&amp;"인게임누적합배수",ChapterTable!$S:$T,2,0)*D618)
  )
  )
  )
)</f>
        <v>15569.560546875</v>
      </c>
      <c r="G618" t="s">
        <v>76</v>
      </c>
      <c r="J618" t="str">
        <f>IF(ISBLANK(I618),"",
IFERROR(VLOOKUP(I618,[1]StringTable!$1:$1048576,MATCH([1]StringTable!$B$1,[1]StringTable!$1:$1,0),0),
IFERROR(VLOOKUP(I618,[1]InApkStringTable!$1:$1048576,MATCH([1]InApkStringTable!$B$1,[1]InApkStringTable!$1:$1,0),0),
"스트링없음")))</f>
        <v/>
      </c>
      <c r="L618" t="b">
        <v>0</v>
      </c>
      <c r="M618" t="s">
        <v>24</v>
      </c>
      <c r="N618" t="str">
        <f>IF(ISBLANK(M618),"",IF(ISERROR(VLOOKUP(M618,MapTable!$A:$A,1,0)),"맵없음",""))</f>
        <v/>
      </c>
      <c r="O618">
        <f t="shared" si="37"/>
        <v>2</v>
      </c>
      <c r="Q618">
        <f t="shared" si="38"/>
        <v>2</v>
      </c>
      <c r="R618" t="b">
        <f t="shared" ca="1" si="39"/>
        <v>0</v>
      </c>
      <c r="T618" t="b">
        <f t="shared" ca="1" si="40"/>
        <v>0</v>
      </c>
      <c r="V618" t="str">
        <f>IF(ISBLANK(U618),"",IF(ISERROR(VLOOKUP(U618,MapTable!$A:$A,1,0)),"맵없음",""))</f>
        <v/>
      </c>
      <c r="X618" t="str">
        <f>IF(ISBLANK(W618),"",
IF(ISERROR(FIND(",",W618)),
  IF(ISERROR(VLOOKUP(W618,MapTable!$A:$A,1,0)),"맵없음",
  ""),
IF(ISERROR(FIND(",",W618,FIND(",",W618)+1)),
  IF(OR(ISERROR(VLOOKUP(LEFT(W618,FIND(",",W618)-1),MapTable!$A:$A,1,0)),ISERROR(VLOOKUP(TRIM(MID(W618,FIND(",",W618)+1,999)),MapTable!$A:$A,1,0))),"맵없음",
  ""),
IF(ISERROR(FIND(",",W618,FIND(",",W618,FIND(",",W618)+1)+1)),
  IF(OR(ISERROR(VLOOKUP(LEFT(W618,FIND(",",W618)-1),MapTable!$A:$A,1,0)),ISERROR(VLOOKUP(TRIM(MID(W618,FIND(",",W618)+1,FIND(",",W618,FIND(",",W618)+1)-FIND(",",W618)-1)),MapTable!$A:$A,1,0)),ISERROR(VLOOKUP(TRIM(MID(W618,FIND(",",W618,FIND(",",W618)+1)+1,999)),MapTable!$A:$A,1,0))),"맵없음",
  ""),
IF(ISERROR(FIND(",",W618,FIND(",",W618,FIND(",",W618,FIND(",",W618)+1)+1)+1)),
  IF(OR(ISERROR(VLOOKUP(LEFT(W618,FIND(",",W618)-1),MapTable!$A:$A,1,0)),ISERROR(VLOOKUP(TRIM(MID(W618,FIND(",",W618)+1,FIND(",",W618,FIND(",",W618)+1)-FIND(",",W618)-1)),MapTable!$A:$A,1,0)),ISERROR(VLOOKUP(TRIM(MID(W618,FIND(",",W618,FIND(",",W618)+1)+1,FIND(",",W618,FIND(",",W618,FIND(",",W618)+1)+1)-FIND(",",W618,FIND(",",W618)+1)-1)),MapTable!$A:$A,1,0)),ISERROR(VLOOKUP(TRIM(MID(W618,FIND(",",W618,FIND(",",W618,FIND(",",W618)+1)+1)+1,999)),MapTable!$A:$A,1,0))),"맵없음",
  ""),
)))))</f>
        <v/>
      </c>
      <c r="AC618" t="str">
        <f>IF(ISBLANK(AB618),"",IF(ISERROR(VLOOKUP(AB618,[3]DropTable!$A:$A,1,0)),"드랍없음",""))</f>
        <v/>
      </c>
      <c r="AE618" t="str">
        <f>IF(ISBLANK(AD618),"",IF(ISERROR(VLOOKUP(AD618,[3]DropTable!$A:$A,1,0)),"드랍없음",""))</f>
        <v/>
      </c>
      <c r="AG618">
        <v>9.8000000000000007</v>
      </c>
      <c r="AH618">
        <v>1</v>
      </c>
    </row>
    <row r="619" spans="1:34" x14ac:dyDescent="0.3">
      <c r="A619">
        <v>13</v>
      </c>
      <c r="B619">
        <v>18</v>
      </c>
      <c r="C619">
        <f>IF(OR($L619=TRUE,$A619=0,MOD($A619,ChapterTable!$S$20)&lt;&gt;0),
MAX(0,INT(($B619+ChapterTable!$Q$26+VLOOKUP(SUBSTITUTE(C$1,"성장단계","")&amp;"단계오프셋",ChapterTable!$S:$T,2,0))/ChapterTable!$Q$23)),
MAX(0,INT(($B619+ChapterTable!$S$26+VLOOKUP(SUBSTITUTE(C$1,"성장단계","")&amp;"보스단계오프셋",ChapterTable!$S:$T,2,0))/ChapterTable!$S$23)))</f>
        <v>2</v>
      </c>
      <c r="D619">
        <f>IF(OR($L619=TRUE,$A619=0,MOD($A619,ChapterTable!$S$20)&lt;&gt;0),
MAX(0,INT(($B619+ChapterTable!$Q$26+VLOOKUP(SUBSTITUTE(D$1,"성장단계","")&amp;"단계오프셋",ChapterTable!$S:$T,2,0))/ChapterTable!$Q$23)),
MAX(0,INT(($B619+ChapterTable!$S$26+VLOOKUP(SUBSTITUTE(D$1,"성장단계","")&amp;"보스단계오프셋",ChapterTable!$S:$T,2,0))/ChapterTable!$S$23)))</f>
        <v>1</v>
      </c>
      <c r="E619" s="1">
        <f ca="1">IF(AND($A619=0,$B619=1),
    VLOOKUP(1,ChapterTable!$1:$1048576,MATCH("최종"&amp;SUBSTITUTE(SUBSTITUTE(E$1,"standard",""),"|Float",""),ChapterTable!$1:$1,0),0)*ChapterTable!$Q$17,
  IF(AND($A619=0,$B619=0),
    E620,
  IF($B619=0,
    VLOOKUP($A619,ChapterTable!$1:$1048576,MATCH("최종"&amp;SUBSTITUTE(SUBSTITUTE(E$1,"standard",""),"|Float",""),ChapterTable!$1:$1,0),0),
  IF($B619=1,
    IF($L619=FALSE,
      VLOOKUP($A619,ChapterTable!$1:$1048576,MATCH("최종"&amp;SUBSTITUTE(SUBSTITUTE(E$1,"standard",""),"|Float",""),ChapterTable!$1:$1,0),0),
      VLOOKUP($A619-ChapterTable!$Q$11,ChapterTable!$1:$1048576,MATCH("최종"&amp;SUBSTITUTE(SUBSTITUTE(E$1,"standard",""),"|Float",""),ChapterTable!$1:$1,0),0)*ChapterTable!$Q$14
    ),
  OFFSET(E619,-$B619+IF($L619,1,0),0)*
    (VLOOKUP(SUBSTITUTE(SUBSTITUTE(E$1,"standard",""),"|Float","")&amp;"인게임누적곱배수",ChapterTable!$S:$T,2,0)^C619
    +VLOOKUP(SUBSTITUTE(SUBSTITUTE(E$1,"standard",""),"|Float","")&amp;"인게임누적합배수",ChapterTable!$S:$T,2,0)*C619)
  )
  )
  )
)</f>
        <v>39702.37939453125</v>
      </c>
      <c r="F619" s="1">
        <f ca="1">IF(AND($A619=0,$B619=1),
    VLOOKUP(1,ChapterTable!$1:$1048576,MATCH("최종"&amp;SUBSTITUTE(SUBSTITUTE(F$1,"standard",""),"|Float",""),ChapterTable!$1:$1,0),0)*ChapterTable!$Q$17,
  IF(AND($A619=0,$B619=0),
    F620,
  IF($B619=0,
    VLOOKUP($A619,ChapterTable!$1:$1048576,MATCH("최종"&amp;SUBSTITUTE(SUBSTITUTE(F$1,"standard",""),"|Float",""),ChapterTable!$1:$1,0),0),
  IF($B619=1,
    IF($L619=FALSE,
      VLOOKUP($A619,ChapterTable!$1:$1048576,MATCH("최종"&amp;SUBSTITUTE(SUBSTITUTE(F$1,"standard",""),"|Float",""),ChapterTable!$1:$1,0),0),
      VLOOKUP($A619-ChapterTable!$Q$11,ChapterTable!$1:$1048576,MATCH("최종"&amp;SUBSTITUTE(SUBSTITUTE(F$1,"standard",""),"|Float",""),ChapterTable!$1:$1,0),0)*ChapterTable!$Q$14
    ),
  OFFSET(F619,-$B619+IF($L619,1,0),0)*
    (VLOOKUP(SUBSTITUTE(SUBSTITUTE(F$1,"standard",""),"|Float","")&amp;"인게임누적곱배수",ChapterTable!$S:$T,2,0)^D619
    +VLOOKUP(SUBSTITUTE(SUBSTITUTE(F$1,"standard",""),"|Float","")&amp;"인게임누적합배수",ChapterTable!$S:$T,2,0)*D619)
  )
  )
  )
)</f>
        <v>15569.560546875</v>
      </c>
      <c r="G619" t="s">
        <v>76</v>
      </c>
      <c r="J619" t="str">
        <f>IF(ISBLANK(I619),"",
IFERROR(VLOOKUP(I619,[1]StringTable!$1:$1048576,MATCH([1]StringTable!$B$1,[1]StringTable!$1:$1,0),0),
IFERROR(VLOOKUP(I619,[1]InApkStringTable!$1:$1048576,MATCH([1]InApkStringTable!$B$1,[1]InApkStringTable!$1:$1,0),0),
"스트링없음")))</f>
        <v/>
      </c>
      <c r="L619" t="b">
        <v>0</v>
      </c>
      <c r="M619" t="s">
        <v>24</v>
      </c>
      <c r="N619" t="str">
        <f>IF(ISBLANK(M619),"",IF(ISERROR(VLOOKUP(M619,MapTable!$A:$A,1,0)),"맵없음",""))</f>
        <v/>
      </c>
      <c r="O619">
        <f t="shared" si="37"/>
        <v>2</v>
      </c>
      <c r="Q619">
        <f t="shared" si="38"/>
        <v>2</v>
      </c>
      <c r="R619" t="b">
        <f t="shared" ca="1" si="39"/>
        <v>0</v>
      </c>
      <c r="T619" t="b">
        <f t="shared" ca="1" si="40"/>
        <v>0</v>
      </c>
      <c r="V619" t="str">
        <f>IF(ISBLANK(U619),"",IF(ISERROR(VLOOKUP(U619,MapTable!$A:$A,1,0)),"맵없음",""))</f>
        <v/>
      </c>
      <c r="X619" t="str">
        <f>IF(ISBLANK(W619),"",
IF(ISERROR(FIND(",",W619)),
  IF(ISERROR(VLOOKUP(W619,MapTable!$A:$A,1,0)),"맵없음",
  ""),
IF(ISERROR(FIND(",",W619,FIND(",",W619)+1)),
  IF(OR(ISERROR(VLOOKUP(LEFT(W619,FIND(",",W619)-1),MapTable!$A:$A,1,0)),ISERROR(VLOOKUP(TRIM(MID(W619,FIND(",",W619)+1,999)),MapTable!$A:$A,1,0))),"맵없음",
  ""),
IF(ISERROR(FIND(",",W619,FIND(",",W619,FIND(",",W619)+1)+1)),
  IF(OR(ISERROR(VLOOKUP(LEFT(W619,FIND(",",W619)-1),MapTable!$A:$A,1,0)),ISERROR(VLOOKUP(TRIM(MID(W619,FIND(",",W619)+1,FIND(",",W619,FIND(",",W619)+1)-FIND(",",W619)-1)),MapTable!$A:$A,1,0)),ISERROR(VLOOKUP(TRIM(MID(W619,FIND(",",W619,FIND(",",W619)+1)+1,999)),MapTable!$A:$A,1,0))),"맵없음",
  ""),
IF(ISERROR(FIND(",",W619,FIND(",",W619,FIND(",",W619,FIND(",",W619)+1)+1)+1)),
  IF(OR(ISERROR(VLOOKUP(LEFT(W619,FIND(",",W619)-1),MapTable!$A:$A,1,0)),ISERROR(VLOOKUP(TRIM(MID(W619,FIND(",",W619)+1,FIND(",",W619,FIND(",",W619)+1)-FIND(",",W619)-1)),MapTable!$A:$A,1,0)),ISERROR(VLOOKUP(TRIM(MID(W619,FIND(",",W619,FIND(",",W619)+1)+1,FIND(",",W619,FIND(",",W619,FIND(",",W619)+1)+1)-FIND(",",W619,FIND(",",W619)+1)-1)),MapTable!$A:$A,1,0)),ISERROR(VLOOKUP(TRIM(MID(W619,FIND(",",W619,FIND(",",W619,FIND(",",W619)+1)+1)+1,999)),MapTable!$A:$A,1,0))),"맵없음",
  ""),
)))))</f>
        <v/>
      </c>
      <c r="AC619" t="str">
        <f>IF(ISBLANK(AB619),"",IF(ISERROR(VLOOKUP(AB619,[3]DropTable!$A:$A,1,0)),"드랍없음",""))</f>
        <v/>
      </c>
      <c r="AE619" t="str">
        <f>IF(ISBLANK(AD619),"",IF(ISERROR(VLOOKUP(AD619,[3]DropTable!$A:$A,1,0)),"드랍없음",""))</f>
        <v/>
      </c>
      <c r="AG619">
        <v>9.8000000000000007</v>
      </c>
      <c r="AH619">
        <v>1</v>
      </c>
    </row>
    <row r="620" spans="1:34" x14ac:dyDescent="0.3">
      <c r="A620">
        <v>13</v>
      </c>
      <c r="B620">
        <v>19</v>
      </c>
      <c r="C620">
        <f>IF(OR($L620=TRUE,$A620=0,MOD($A620,ChapterTable!$S$20)&lt;&gt;0),
MAX(0,INT(($B620+ChapterTable!$Q$26+VLOOKUP(SUBSTITUTE(C$1,"성장단계","")&amp;"단계오프셋",ChapterTable!$S:$T,2,0))/ChapterTable!$Q$23)),
MAX(0,INT(($B620+ChapterTable!$S$26+VLOOKUP(SUBSTITUTE(C$1,"성장단계","")&amp;"보스단계오프셋",ChapterTable!$S:$T,2,0))/ChapterTable!$S$23)))</f>
        <v>2</v>
      </c>
      <c r="D620">
        <f>IF(OR($L620=TRUE,$A620=0,MOD($A620,ChapterTable!$S$20)&lt;&gt;0),
MAX(0,INT(($B620+ChapterTable!$Q$26+VLOOKUP(SUBSTITUTE(D$1,"성장단계","")&amp;"단계오프셋",ChapterTable!$S:$T,2,0))/ChapterTable!$Q$23)),
MAX(0,INT(($B620+ChapterTable!$S$26+VLOOKUP(SUBSTITUTE(D$1,"성장단계","")&amp;"보스단계오프셋",ChapterTable!$S:$T,2,0))/ChapterTable!$S$23)))</f>
        <v>1</v>
      </c>
      <c r="E620" s="1">
        <f ca="1">IF(AND($A620=0,$B620=1),
    VLOOKUP(1,ChapterTable!$1:$1048576,MATCH("최종"&amp;SUBSTITUTE(SUBSTITUTE(E$1,"standard",""),"|Float",""),ChapterTable!$1:$1,0),0)*ChapterTable!$Q$17,
  IF(AND($A620=0,$B620=0),
    E621,
  IF($B620=0,
    VLOOKUP($A620,ChapterTable!$1:$1048576,MATCH("최종"&amp;SUBSTITUTE(SUBSTITUTE(E$1,"standard",""),"|Float",""),ChapterTable!$1:$1,0),0),
  IF($B620=1,
    IF($L620=FALSE,
      VLOOKUP($A620,ChapterTable!$1:$1048576,MATCH("최종"&amp;SUBSTITUTE(SUBSTITUTE(E$1,"standard",""),"|Float",""),ChapterTable!$1:$1,0),0),
      VLOOKUP($A620-ChapterTable!$Q$11,ChapterTable!$1:$1048576,MATCH("최종"&amp;SUBSTITUTE(SUBSTITUTE(E$1,"standard",""),"|Float",""),ChapterTable!$1:$1,0),0)*ChapterTable!$Q$14
    ),
  OFFSET(E620,-$B620+IF($L620,1,0),0)*
    (VLOOKUP(SUBSTITUTE(SUBSTITUTE(E$1,"standard",""),"|Float","")&amp;"인게임누적곱배수",ChapterTable!$S:$T,2,0)^C620
    +VLOOKUP(SUBSTITUTE(SUBSTITUTE(E$1,"standard",""),"|Float","")&amp;"인게임누적합배수",ChapterTable!$S:$T,2,0)*C620)
  )
  )
  )
)</f>
        <v>39702.37939453125</v>
      </c>
      <c r="F620" s="1">
        <f ca="1">IF(AND($A620=0,$B620=1),
    VLOOKUP(1,ChapterTable!$1:$1048576,MATCH("최종"&amp;SUBSTITUTE(SUBSTITUTE(F$1,"standard",""),"|Float",""),ChapterTable!$1:$1,0),0)*ChapterTable!$Q$17,
  IF(AND($A620=0,$B620=0),
    F621,
  IF($B620=0,
    VLOOKUP($A620,ChapterTable!$1:$1048576,MATCH("최종"&amp;SUBSTITUTE(SUBSTITUTE(F$1,"standard",""),"|Float",""),ChapterTable!$1:$1,0),0),
  IF($B620=1,
    IF($L620=FALSE,
      VLOOKUP($A620,ChapterTable!$1:$1048576,MATCH("최종"&amp;SUBSTITUTE(SUBSTITUTE(F$1,"standard",""),"|Float",""),ChapterTable!$1:$1,0),0),
      VLOOKUP($A620-ChapterTable!$Q$11,ChapterTable!$1:$1048576,MATCH("최종"&amp;SUBSTITUTE(SUBSTITUTE(F$1,"standard",""),"|Float",""),ChapterTable!$1:$1,0),0)*ChapterTable!$Q$14
    ),
  OFFSET(F620,-$B620+IF($L620,1,0),0)*
    (VLOOKUP(SUBSTITUTE(SUBSTITUTE(F$1,"standard",""),"|Float","")&amp;"인게임누적곱배수",ChapterTable!$S:$T,2,0)^D620
    +VLOOKUP(SUBSTITUTE(SUBSTITUTE(F$1,"standard",""),"|Float","")&amp;"인게임누적합배수",ChapterTable!$S:$T,2,0)*D620)
  )
  )
  )
)</f>
        <v>15569.560546875</v>
      </c>
      <c r="G620" t="s">
        <v>76</v>
      </c>
      <c r="J620" t="str">
        <f>IF(ISBLANK(I620),"",
IFERROR(VLOOKUP(I620,[1]StringTable!$1:$1048576,MATCH([1]StringTable!$B$1,[1]StringTable!$1:$1,0),0),
IFERROR(VLOOKUP(I620,[1]InApkStringTable!$1:$1048576,MATCH([1]InApkStringTable!$B$1,[1]InApkStringTable!$1:$1,0),0),
"스트링없음")))</f>
        <v/>
      </c>
      <c r="L620" t="b">
        <v>0</v>
      </c>
      <c r="M620" t="s">
        <v>24</v>
      </c>
      <c r="N620" t="str">
        <f>IF(ISBLANK(M620),"",IF(ISERROR(VLOOKUP(M620,MapTable!$A:$A,1,0)),"맵없음",""))</f>
        <v/>
      </c>
      <c r="O620">
        <f t="shared" si="37"/>
        <v>92</v>
      </c>
      <c r="Q620">
        <f t="shared" si="38"/>
        <v>92</v>
      </c>
      <c r="R620" t="b">
        <f t="shared" ca="1" si="39"/>
        <v>1</v>
      </c>
      <c r="T620" t="b">
        <f t="shared" ca="1" si="40"/>
        <v>1</v>
      </c>
      <c r="V620" t="str">
        <f>IF(ISBLANK(U620),"",IF(ISERROR(VLOOKUP(U620,MapTable!$A:$A,1,0)),"맵없음",""))</f>
        <v/>
      </c>
      <c r="X620" t="str">
        <f>IF(ISBLANK(W620),"",
IF(ISERROR(FIND(",",W620)),
  IF(ISERROR(VLOOKUP(W620,MapTable!$A:$A,1,0)),"맵없음",
  ""),
IF(ISERROR(FIND(",",W620,FIND(",",W620)+1)),
  IF(OR(ISERROR(VLOOKUP(LEFT(W620,FIND(",",W620)-1),MapTable!$A:$A,1,0)),ISERROR(VLOOKUP(TRIM(MID(W620,FIND(",",W620)+1,999)),MapTable!$A:$A,1,0))),"맵없음",
  ""),
IF(ISERROR(FIND(",",W620,FIND(",",W620,FIND(",",W620)+1)+1)),
  IF(OR(ISERROR(VLOOKUP(LEFT(W620,FIND(",",W620)-1),MapTable!$A:$A,1,0)),ISERROR(VLOOKUP(TRIM(MID(W620,FIND(",",W620)+1,FIND(",",W620,FIND(",",W620)+1)-FIND(",",W620)-1)),MapTable!$A:$A,1,0)),ISERROR(VLOOKUP(TRIM(MID(W620,FIND(",",W620,FIND(",",W620)+1)+1,999)),MapTable!$A:$A,1,0))),"맵없음",
  ""),
IF(ISERROR(FIND(",",W620,FIND(",",W620,FIND(",",W620,FIND(",",W620)+1)+1)+1)),
  IF(OR(ISERROR(VLOOKUP(LEFT(W620,FIND(",",W620)-1),MapTable!$A:$A,1,0)),ISERROR(VLOOKUP(TRIM(MID(W620,FIND(",",W620)+1,FIND(",",W620,FIND(",",W620)+1)-FIND(",",W620)-1)),MapTable!$A:$A,1,0)),ISERROR(VLOOKUP(TRIM(MID(W620,FIND(",",W620,FIND(",",W620)+1)+1,FIND(",",W620,FIND(",",W620,FIND(",",W620)+1)+1)-FIND(",",W620,FIND(",",W620)+1)-1)),MapTable!$A:$A,1,0)),ISERROR(VLOOKUP(TRIM(MID(W620,FIND(",",W620,FIND(",",W620,FIND(",",W620)+1)+1)+1,999)),MapTable!$A:$A,1,0))),"맵없음",
  ""),
)))))</f>
        <v/>
      </c>
      <c r="AC620" t="str">
        <f>IF(ISBLANK(AB620),"",IF(ISERROR(VLOOKUP(AB620,[3]DropTable!$A:$A,1,0)),"드랍없음",""))</f>
        <v/>
      </c>
      <c r="AE620" t="str">
        <f>IF(ISBLANK(AD620),"",IF(ISERROR(VLOOKUP(AD620,[3]DropTable!$A:$A,1,0)),"드랍없음",""))</f>
        <v/>
      </c>
      <c r="AG620">
        <v>9.8000000000000007</v>
      </c>
      <c r="AH620">
        <v>1</v>
      </c>
    </row>
    <row r="621" spans="1:34" x14ac:dyDescent="0.3">
      <c r="A621">
        <v>13</v>
      </c>
      <c r="B621">
        <v>20</v>
      </c>
      <c r="C621">
        <f>IF(OR($L621=TRUE,$A621=0,MOD($A621,ChapterTable!$S$20)&lt;&gt;0),
MAX(0,INT(($B621+ChapterTable!$Q$26+VLOOKUP(SUBSTITUTE(C$1,"성장단계","")&amp;"단계오프셋",ChapterTable!$S:$T,2,0))/ChapterTable!$Q$23)),
MAX(0,INT(($B621+ChapterTable!$S$26+VLOOKUP(SUBSTITUTE(C$1,"성장단계","")&amp;"보스단계오프셋",ChapterTable!$S:$T,2,0))/ChapterTable!$S$23)))</f>
        <v>2</v>
      </c>
      <c r="D621">
        <f>IF(OR($L621=TRUE,$A621=0,MOD($A621,ChapterTable!$S$20)&lt;&gt;0),
MAX(0,INT(($B621+ChapterTable!$Q$26+VLOOKUP(SUBSTITUTE(D$1,"성장단계","")&amp;"단계오프셋",ChapterTable!$S:$T,2,0))/ChapterTable!$Q$23)),
MAX(0,INT(($B621+ChapterTable!$S$26+VLOOKUP(SUBSTITUTE(D$1,"성장단계","")&amp;"보스단계오프셋",ChapterTable!$S:$T,2,0))/ChapterTable!$S$23)))</f>
        <v>1</v>
      </c>
      <c r="E621" s="1">
        <f ca="1">IF(AND($A621=0,$B621=1),
    VLOOKUP(1,ChapterTable!$1:$1048576,MATCH("최종"&amp;SUBSTITUTE(SUBSTITUTE(E$1,"standard",""),"|Float",""),ChapterTable!$1:$1,0),0)*ChapterTable!$Q$17,
  IF(AND($A621=0,$B621=0),
    E622,
  IF($B621=0,
    VLOOKUP($A621,ChapterTable!$1:$1048576,MATCH("최종"&amp;SUBSTITUTE(SUBSTITUTE(E$1,"standard",""),"|Float",""),ChapterTable!$1:$1,0),0),
  IF($B621=1,
    IF($L621=FALSE,
      VLOOKUP($A621,ChapterTable!$1:$1048576,MATCH("최종"&amp;SUBSTITUTE(SUBSTITUTE(E$1,"standard",""),"|Float",""),ChapterTable!$1:$1,0),0),
      VLOOKUP($A621-ChapterTable!$Q$11,ChapterTable!$1:$1048576,MATCH("최종"&amp;SUBSTITUTE(SUBSTITUTE(E$1,"standard",""),"|Float",""),ChapterTable!$1:$1,0),0)*ChapterTable!$Q$14
    ),
  OFFSET(E621,-$B621+IF($L621,1,0),0)*
    (VLOOKUP(SUBSTITUTE(SUBSTITUTE(E$1,"standard",""),"|Float","")&amp;"인게임누적곱배수",ChapterTable!$S:$T,2,0)^C621
    +VLOOKUP(SUBSTITUTE(SUBSTITUTE(E$1,"standard",""),"|Float","")&amp;"인게임누적합배수",ChapterTable!$S:$T,2,0)*C621)
  )
  )
  )
)</f>
        <v>39702.37939453125</v>
      </c>
      <c r="F621" s="1">
        <f ca="1">IF(AND($A621=0,$B621=1),
    VLOOKUP(1,ChapterTable!$1:$1048576,MATCH("최종"&amp;SUBSTITUTE(SUBSTITUTE(F$1,"standard",""),"|Float",""),ChapterTable!$1:$1,0),0)*ChapterTable!$Q$17,
  IF(AND($A621=0,$B621=0),
    F622,
  IF($B621=0,
    VLOOKUP($A621,ChapterTable!$1:$1048576,MATCH("최종"&amp;SUBSTITUTE(SUBSTITUTE(F$1,"standard",""),"|Float",""),ChapterTable!$1:$1,0),0),
  IF($B621=1,
    IF($L621=FALSE,
      VLOOKUP($A621,ChapterTable!$1:$1048576,MATCH("최종"&amp;SUBSTITUTE(SUBSTITUTE(F$1,"standard",""),"|Float",""),ChapterTable!$1:$1,0),0),
      VLOOKUP($A621-ChapterTable!$Q$11,ChapterTable!$1:$1048576,MATCH("최종"&amp;SUBSTITUTE(SUBSTITUTE(F$1,"standard",""),"|Float",""),ChapterTable!$1:$1,0),0)*ChapterTable!$Q$14
    ),
  OFFSET(F621,-$B621+IF($L621,1,0),0)*
    (VLOOKUP(SUBSTITUTE(SUBSTITUTE(F$1,"standard",""),"|Float","")&amp;"인게임누적곱배수",ChapterTable!$S:$T,2,0)^D621
    +VLOOKUP(SUBSTITUTE(SUBSTITUTE(F$1,"standard",""),"|Float","")&amp;"인게임누적합배수",ChapterTable!$S:$T,2,0)*D621)
  )
  )
  )
)</f>
        <v>15569.560546875</v>
      </c>
      <c r="G621" t="s">
        <v>76</v>
      </c>
      <c r="J621" t="str">
        <f>IF(ISBLANK(I621),"",
IFERROR(VLOOKUP(I621,[1]StringTable!$1:$1048576,MATCH([1]StringTable!$B$1,[1]StringTable!$1:$1,0),0),
IFERROR(VLOOKUP(I621,[1]InApkStringTable!$1:$1048576,MATCH([1]InApkStringTable!$B$1,[1]InApkStringTable!$1:$1,0),0),
"스트링없음")))</f>
        <v/>
      </c>
      <c r="L621" t="b">
        <v>0</v>
      </c>
      <c r="M621" t="s">
        <v>24</v>
      </c>
      <c r="N621" t="str">
        <f>IF(ISBLANK(M621),"",IF(ISERROR(VLOOKUP(M621,MapTable!$A:$A,1,0)),"맵없음",""))</f>
        <v/>
      </c>
      <c r="O621">
        <f t="shared" si="37"/>
        <v>21</v>
      </c>
      <c r="Q621">
        <f t="shared" si="38"/>
        <v>21</v>
      </c>
      <c r="R621" t="b">
        <f t="shared" ca="1" si="39"/>
        <v>0</v>
      </c>
      <c r="T621" t="b">
        <f t="shared" ca="1" si="40"/>
        <v>0</v>
      </c>
      <c r="V621" t="str">
        <f>IF(ISBLANK(U621),"",IF(ISERROR(VLOOKUP(U621,MapTable!$A:$A,1,0)),"맵없음",""))</f>
        <v/>
      </c>
      <c r="X621" t="str">
        <f>IF(ISBLANK(W621),"",
IF(ISERROR(FIND(",",W621)),
  IF(ISERROR(VLOOKUP(W621,MapTable!$A:$A,1,0)),"맵없음",
  ""),
IF(ISERROR(FIND(",",W621,FIND(",",W621)+1)),
  IF(OR(ISERROR(VLOOKUP(LEFT(W621,FIND(",",W621)-1),MapTable!$A:$A,1,0)),ISERROR(VLOOKUP(TRIM(MID(W621,FIND(",",W621)+1,999)),MapTable!$A:$A,1,0))),"맵없음",
  ""),
IF(ISERROR(FIND(",",W621,FIND(",",W621,FIND(",",W621)+1)+1)),
  IF(OR(ISERROR(VLOOKUP(LEFT(W621,FIND(",",W621)-1),MapTable!$A:$A,1,0)),ISERROR(VLOOKUP(TRIM(MID(W621,FIND(",",W621)+1,FIND(",",W621,FIND(",",W621)+1)-FIND(",",W621)-1)),MapTable!$A:$A,1,0)),ISERROR(VLOOKUP(TRIM(MID(W621,FIND(",",W621,FIND(",",W621)+1)+1,999)),MapTable!$A:$A,1,0))),"맵없음",
  ""),
IF(ISERROR(FIND(",",W621,FIND(",",W621,FIND(",",W621,FIND(",",W621)+1)+1)+1)),
  IF(OR(ISERROR(VLOOKUP(LEFT(W621,FIND(",",W621)-1),MapTable!$A:$A,1,0)),ISERROR(VLOOKUP(TRIM(MID(W621,FIND(",",W621)+1,FIND(",",W621,FIND(",",W621)+1)-FIND(",",W621)-1)),MapTable!$A:$A,1,0)),ISERROR(VLOOKUP(TRIM(MID(W621,FIND(",",W621,FIND(",",W621)+1)+1,FIND(",",W621,FIND(",",W621,FIND(",",W621)+1)+1)-FIND(",",W621,FIND(",",W621)+1)-1)),MapTable!$A:$A,1,0)),ISERROR(VLOOKUP(TRIM(MID(W621,FIND(",",W621,FIND(",",W621,FIND(",",W621)+1)+1)+1,999)),MapTable!$A:$A,1,0))),"맵없음",
  ""),
)))))</f>
        <v/>
      </c>
      <c r="AC621" t="str">
        <f>IF(ISBLANK(AB621),"",IF(ISERROR(VLOOKUP(AB621,[3]DropTable!$A:$A,1,0)),"드랍없음",""))</f>
        <v/>
      </c>
      <c r="AE621" t="str">
        <f>IF(ISBLANK(AD621),"",IF(ISERROR(VLOOKUP(AD621,[3]DropTable!$A:$A,1,0)),"드랍없음",""))</f>
        <v/>
      </c>
      <c r="AG621">
        <v>9.8000000000000007</v>
      </c>
      <c r="AH621">
        <v>1</v>
      </c>
    </row>
    <row r="622" spans="1:34" x14ac:dyDescent="0.3">
      <c r="A622">
        <v>13</v>
      </c>
      <c r="B622">
        <v>21</v>
      </c>
      <c r="C622">
        <f>IF(OR($L622=TRUE,$A622=0,MOD($A622,ChapterTable!$S$20)&lt;&gt;0),
MAX(0,INT(($B622+ChapterTable!$Q$26+VLOOKUP(SUBSTITUTE(C$1,"성장단계","")&amp;"단계오프셋",ChapterTable!$S:$T,2,0))/ChapterTable!$Q$23)),
MAX(0,INT(($B622+ChapterTable!$S$26+VLOOKUP(SUBSTITUTE(C$1,"성장단계","")&amp;"보스단계오프셋",ChapterTable!$S:$T,2,0))/ChapterTable!$S$23)))</f>
        <v>2</v>
      </c>
      <c r="D622">
        <f>IF(OR($L622=TRUE,$A622=0,MOD($A622,ChapterTable!$S$20)&lt;&gt;0),
MAX(0,INT(($B622+ChapterTable!$Q$26+VLOOKUP(SUBSTITUTE(D$1,"성장단계","")&amp;"단계오프셋",ChapterTable!$S:$T,2,0))/ChapterTable!$Q$23)),
MAX(0,INT(($B622+ChapterTable!$S$26+VLOOKUP(SUBSTITUTE(D$1,"성장단계","")&amp;"보스단계오프셋",ChapterTable!$S:$T,2,0))/ChapterTable!$S$23)))</f>
        <v>2</v>
      </c>
      <c r="E622" s="1">
        <f ca="1">IF(AND($A622=0,$B622=1),
    VLOOKUP(1,ChapterTable!$1:$1048576,MATCH("최종"&amp;SUBSTITUTE(SUBSTITUTE(E$1,"standard",""),"|Float",""),ChapterTable!$1:$1,0),0)*ChapterTable!$Q$17,
  IF(AND($A622=0,$B622=0),
    E623,
  IF($B622=0,
    VLOOKUP($A622,ChapterTable!$1:$1048576,MATCH("최종"&amp;SUBSTITUTE(SUBSTITUTE(E$1,"standard",""),"|Float",""),ChapterTable!$1:$1,0),0),
  IF($B622=1,
    IF($L622=FALSE,
      VLOOKUP($A622,ChapterTable!$1:$1048576,MATCH("최종"&amp;SUBSTITUTE(SUBSTITUTE(E$1,"standard",""),"|Float",""),ChapterTable!$1:$1,0),0),
      VLOOKUP($A622-ChapterTable!$Q$11,ChapterTable!$1:$1048576,MATCH("최종"&amp;SUBSTITUTE(SUBSTITUTE(E$1,"standard",""),"|Float",""),ChapterTable!$1:$1,0),0)*ChapterTable!$Q$14
    ),
  OFFSET(E622,-$B622+IF($L622,1,0),0)*
    (VLOOKUP(SUBSTITUTE(SUBSTITUTE(E$1,"standard",""),"|Float","")&amp;"인게임누적곱배수",ChapterTable!$S:$T,2,0)^C622
    +VLOOKUP(SUBSTITUTE(SUBSTITUTE(E$1,"standard",""),"|Float","")&amp;"인게임누적합배수",ChapterTable!$S:$T,2,0)*C622)
  )
  )
  )
)</f>
        <v>39702.37939453125</v>
      </c>
      <c r="F622" s="1">
        <f ca="1">IF(AND($A622=0,$B622=1),
    VLOOKUP(1,ChapterTable!$1:$1048576,MATCH("최종"&amp;SUBSTITUTE(SUBSTITUTE(F$1,"standard",""),"|Float",""),ChapterTable!$1:$1,0),0)*ChapterTable!$Q$17,
  IF(AND($A622=0,$B622=0),
    F623,
  IF($B622=0,
    VLOOKUP($A622,ChapterTable!$1:$1048576,MATCH("최종"&amp;SUBSTITUTE(SUBSTITUTE(F$1,"standard",""),"|Float",""),ChapterTable!$1:$1,0),0),
  IF($B622=1,
    IF($L622=FALSE,
      VLOOKUP($A622,ChapterTable!$1:$1048576,MATCH("최종"&amp;SUBSTITUTE(SUBSTITUTE(F$1,"standard",""),"|Float",""),ChapterTable!$1:$1,0),0),
      VLOOKUP($A622-ChapterTable!$Q$11,ChapterTable!$1:$1048576,MATCH("최종"&amp;SUBSTITUTE(SUBSTITUTE(F$1,"standard",""),"|Float",""),ChapterTable!$1:$1,0),0)*ChapterTable!$Q$14
    ),
  OFFSET(F622,-$B622+IF($L622,1,0),0)*
    (VLOOKUP(SUBSTITUTE(SUBSTITUTE(F$1,"standard",""),"|Float","")&amp;"인게임누적곱배수",ChapterTable!$S:$T,2,0)^D622
    +VLOOKUP(SUBSTITUTE(SUBSTITUTE(F$1,"standard",""),"|Float","")&amp;"인게임누적합배수",ChapterTable!$S:$T,2,0)*D622)
  )
  )
  )
)</f>
        <v>18164.4873046875</v>
      </c>
      <c r="G622" t="s">
        <v>76</v>
      </c>
      <c r="J622" t="str">
        <f>IF(ISBLANK(I622),"",
IFERROR(VLOOKUP(I622,[1]StringTable!$1:$1048576,MATCH([1]StringTable!$B$1,[1]StringTable!$1:$1,0),0),
IFERROR(VLOOKUP(I622,[1]InApkStringTable!$1:$1048576,MATCH([1]InApkStringTable!$B$1,[1]InApkStringTable!$1:$1,0),0),
"스트링없음")))</f>
        <v/>
      </c>
      <c r="L622" t="b">
        <v>0</v>
      </c>
      <c r="M622" t="s">
        <v>24</v>
      </c>
      <c r="N622" t="str">
        <f>IF(ISBLANK(M622),"",IF(ISERROR(VLOOKUP(M622,MapTable!$A:$A,1,0)),"맵없음",""))</f>
        <v/>
      </c>
      <c r="O622">
        <f t="shared" si="37"/>
        <v>3</v>
      </c>
      <c r="Q622">
        <f t="shared" si="38"/>
        <v>3</v>
      </c>
      <c r="R622" t="b">
        <f t="shared" ca="1" si="39"/>
        <v>0</v>
      </c>
      <c r="T622" t="b">
        <f t="shared" ca="1" si="40"/>
        <v>0</v>
      </c>
      <c r="V622" t="str">
        <f>IF(ISBLANK(U622),"",IF(ISERROR(VLOOKUP(U622,MapTable!$A:$A,1,0)),"맵없음",""))</f>
        <v/>
      </c>
      <c r="X622" t="str">
        <f>IF(ISBLANK(W622),"",
IF(ISERROR(FIND(",",W622)),
  IF(ISERROR(VLOOKUP(W622,MapTable!$A:$A,1,0)),"맵없음",
  ""),
IF(ISERROR(FIND(",",W622,FIND(",",W622)+1)),
  IF(OR(ISERROR(VLOOKUP(LEFT(W622,FIND(",",W622)-1),MapTable!$A:$A,1,0)),ISERROR(VLOOKUP(TRIM(MID(W622,FIND(",",W622)+1,999)),MapTable!$A:$A,1,0))),"맵없음",
  ""),
IF(ISERROR(FIND(",",W622,FIND(",",W622,FIND(",",W622)+1)+1)),
  IF(OR(ISERROR(VLOOKUP(LEFT(W622,FIND(",",W622)-1),MapTable!$A:$A,1,0)),ISERROR(VLOOKUP(TRIM(MID(W622,FIND(",",W622)+1,FIND(",",W622,FIND(",",W622)+1)-FIND(",",W622)-1)),MapTable!$A:$A,1,0)),ISERROR(VLOOKUP(TRIM(MID(W622,FIND(",",W622,FIND(",",W622)+1)+1,999)),MapTable!$A:$A,1,0))),"맵없음",
  ""),
IF(ISERROR(FIND(",",W622,FIND(",",W622,FIND(",",W622,FIND(",",W622)+1)+1)+1)),
  IF(OR(ISERROR(VLOOKUP(LEFT(W622,FIND(",",W622)-1),MapTable!$A:$A,1,0)),ISERROR(VLOOKUP(TRIM(MID(W622,FIND(",",W622)+1,FIND(",",W622,FIND(",",W622)+1)-FIND(",",W622)-1)),MapTable!$A:$A,1,0)),ISERROR(VLOOKUP(TRIM(MID(W622,FIND(",",W622,FIND(",",W622)+1)+1,FIND(",",W622,FIND(",",W622,FIND(",",W622)+1)+1)-FIND(",",W622,FIND(",",W622)+1)-1)),MapTable!$A:$A,1,0)),ISERROR(VLOOKUP(TRIM(MID(W622,FIND(",",W622,FIND(",",W622,FIND(",",W622)+1)+1)+1,999)),MapTable!$A:$A,1,0))),"맵없음",
  ""),
)))))</f>
        <v/>
      </c>
      <c r="AC622" t="str">
        <f>IF(ISBLANK(AB622),"",IF(ISERROR(VLOOKUP(AB622,[3]DropTable!$A:$A,1,0)),"드랍없음",""))</f>
        <v/>
      </c>
      <c r="AE622" t="str">
        <f>IF(ISBLANK(AD622),"",IF(ISERROR(VLOOKUP(AD622,[3]DropTable!$A:$A,1,0)),"드랍없음",""))</f>
        <v/>
      </c>
      <c r="AG622">
        <v>9.8000000000000007</v>
      </c>
      <c r="AH622">
        <v>1</v>
      </c>
    </row>
    <row r="623" spans="1:34" x14ac:dyDescent="0.3">
      <c r="A623">
        <v>13</v>
      </c>
      <c r="B623">
        <v>22</v>
      </c>
      <c r="C623">
        <f>IF(OR($L623=TRUE,$A623=0,MOD($A623,ChapterTable!$S$20)&lt;&gt;0),
MAX(0,INT(($B623+ChapterTable!$Q$26+VLOOKUP(SUBSTITUTE(C$1,"성장단계","")&amp;"단계오프셋",ChapterTable!$S:$T,2,0))/ChapterTable!$Q$23)),
MAX(0,INT(($B623+ChapterTable!$S$26+VLOOKUP(SUBSTITUTE(C$1,"성장단계","")&amp;"보스단계오프셋",ChapterTable!$S:$T,2,0))/ChapterTable!$S$23)))</f>
        <v>2</v>
      </c>
      <c r="D623">
        <f>IF(OR($L623=TRUE,$A623=0,MOD($A623,ChapterTable!$S$20)&lt;&gt;0),
MAX(0,INT(($B623+ChapterTable!$Q$26+VLOOKUP(SUBSTITUTE(D$1,"성장단계","")&amp;"단계오프셋",ChapterTable!$S:$T,2,0))/ChapterTable!$Q$23)),
MAX(0,INT(($B623+ChapterTable!$S$26+VLOOKUP(SUBSTITUTE(D$1,"성장단계","")&amp;"보스단계오프셋",ChapterTable!$S:$T,2,0))/ChapterTable!$S$23)))</f>
        <v>2</v>
      </c>
      <c r="E623" s="1">
        <f ca="1">IF(AND($A623=0,$B623=1),
    VLOOKUP(1,ChapterTable!$1:$1048576,MATCH("최종"&amp;SUBSTITUTE(SUBSTITUTE(E$1,"standard",""),"|Float",""),ChapterTable!$1:$1,0),0)*ChapterTable!$Q$17,
  IF(AND($A623=0,$B623=0),
    E624,
  IF($B623=0,
    VLOOKUP($A623,ChapterTable!$1:$1048576,MATCH("최종"&amp;SUBSTITUTE(SUBSTITUTE(E$1,"standard",""),"|Float",""),ChapterTable!$1:$1,0),0),
  IF($B623=1,
    IF($L623=FALSE,
      VLOOKUP($A623,ChapterTable!$1:$1048576,MATCH("최종"&amp;SUBSTITUTE(SUBSTITUTE(E$1,"standard",""),"|Float",""),ChapterTable!$1:$1,0),0),
      VLOOKUP($A623-ChapterTable!$Q$11,ChapterTable!$1:$1048576,MATCH("최종"&amp;SUBSTITUTE(SUBSTITUTE(E$1,"standard",""),"|Float",""),ChapterTable!$1:$1,0),0)*ChapterTable!$Q$14
    ),
  OFFSET(E623,-$B623+IF($L623,1,0),0)*
    (VLOOKUP(SUBSTITUTE(SUBSTITUTE(E$1,"standard",""),"|Float","")&amp;"인게임누적곱배수",ChapterTable!$S:$T,2,0)^C623
    +VLOOKUP(SUBSTITUTE(SUBSTITUTE(E$1,"standard",""),"|Float","")&amp;"인게임누적합배수",ChapterTable!$S:$T,2,0)*C623)
  )
  )
  )
)</f>
        <v>39702.37939453125</v>
      </c>
      <c r="F623" s="1">
        <f ca="1">IF(AND($A623=0,$B623=1),
    VLOOKUP(1,ChapterTable!$1:$1048576,MATCH("최종"&amp;SUBSTITUTE(SUBSTITUTE(F$1,"standard",""),"|Float",""),ChapterTable!$1:$1,0),0)*ChapterTable!$Q$17,
  IF(AND($A623=0,$B623=0),
    F624,
  IF($B623=0,
    VLOOKUP($A623,ChapterTable!$1:$1048576,MATCH("최종"&amp;SUBSTITUTE(SUBSTITUTE(F$1,"standard",""),"|Float",""),ChapterTable!$1:$1,0),0),
  IF($B623=1,
    IF($L623=FALSE,
      VLOOKUP($A623,ChapterTable!$1:$1048576,MATCH("최종"&amp;SUBSTITUTE(SUBSTITUTE(F$1,"standard",""),"|Float",""),ChapterTable!$1:$1,0),0),
      VLOOKUP($A623-ChapterTable!$Q$11,ChapterTable!$1:$1048576,MATCH("최종"&amp;SUBSTITUTE(SUBSTITUTE(F$1,"standard",""),"|Float",""),ChapterTable!$1:$1,0),0)*ChapterTable!$Q$14
    ),
  OFFSET(F623,-$B623+IF($L623,1,0),0)*
    (VLOOKUP(SUBSTITUTE(SUBSTITUTE(F$1,"standard",""),"|Float","")&amp;"인게임누적곱배수",ChapterTable!$S:$T,2,0)^D623
    +VLOOKUP(SUBSTITUTE(SUBSTITUTE(F$1,"standard",""),"|Float","")&amp;"인게임누적합배수",ChapterTable!$S:$T,2,0)*D623)
  )
  )
  )
)</f>
        <v>18164.4873046875</v>
      </c>
      <c r="G623" t="s">
        <v>76</v>
      </c>
      <c r="J623" t="str">
        <f>IF(ISBLANK(I623),"",
IFERROR(VLOOKUP(I623,[1]StringTable!$1:$1048576,MATCH([1]StringTable!$B$1,[1]StringTable!$1:$1,0),0),
IFERROR(VLOOKUP(I623,[1]InApkStringTable!$1:$1048576,MATCH([1]InApkStringTable!$B$1,[1]InApkStringTable!$1:$1,0),0),
"스트링없음")))</f>
        <v/>
      </c>
      <c r="L623" t="b">
        <v>0</v>
      </c>
      <c r="M623" t="s">
        <v>24</v>
      </c>
      <c r="N623" t="str">
        <f>IF(ISBLANK(M623),"",IF(ISERROR(VLOOKUP(M623,MapTable!$A:$A,1,0)),"맵없음",""))</f>
        <v/>
      </c>
      <c r="O623">
        <f t="shared" si="37"/>
        <v>3</v>
      </c>
      <c r="Q623">
        <f t="shared" si="38"/>
        <v>3</v>
      </c>
      <c r="R623" t="b">
        <f t="shared" ca="1" si="39"/>
        <v>0</v>
      </c>
      <c r="T623" t="b">
        <f t="shared" ca="1" si="40"/>
        <v>0</v>
      </c>
      <c r="V623" t="str">
        <f>IF(ISBLANK(U623),"",IF(ISERROR(VLOOKUP(U623,MapTable!$A:$A,1,0)),"맵없음",""))</f>
        <v/>
      </c>
      <c r="X623" t="str">
        <f>IF(ISBLANK(W623),"",
IF(ISERROR(FIND(",",W623)),
  IF(ISERROR(VLOOKUP(W623,MapTable!$A:$A,1,0)),"맵없음",
  ""),
IF(ISERROR(FIND(",",W623,FIND(",",W623)+1)),
  IF(OR(ISERROR(VLOOKUP(LEFT(W623,FIND(",",W623)-1),MapTable!$A:$A,1,0)),ISERROR(VLOOKUP(TRIM(MID(W623,FIND(",",W623)+1,999)),MapTable!$A:$A,1,0))),"맵없음",
  ""),
IF(ISERROR(FIND(",",W623,FIND(",",W623,FIND(",",W623)+1)+1)),
  IF(OR(ISERROR(VLOOKUP(LEFT(W623,FIND(",",W623)-1),MapTable!$A:$A,1,0)),ISERROR(VLOOKUP(TRIM(MID(W623,FIND(",",W623)+1,FIND(",",W623,FIND(",",W623)+1)-FIND(",",W623)-1)),MapTable!$A:$A,1,0)),ISERROR(VLOOKUP(TRIM(MID(W623,FIND(",",W623,FIND(",",W623)+1)+1,999)),MapTable!$A:$A,1,0))),"맵없음",
  ""),
IF(ISERROR(FIND(",",W623,FIND(",",W623,FIND(",",W623,FIND(",",W623)+1)+1)+1)),
  IF(OR(ISERROR(VLOOKUP(LEFT(W623,FIND(",",W623)-1),MapTable!$A:$A,1,0)),ISERROR(VLOOKUP(TRIM(MID(W623,FIND(",",W623)+1,FIND(",",W623,FIND(",",W623)+1)-FIND(",",W623)-1)),MapTable!$A:$A,1,0)),ISERROR(VLOOKUP(TRIM(MID(W623,FIND(",",W623,FIND(",",W623)+1)+1,FIND(",",W623,FIND(",",W623,FIND(",",W623)+1)+1)-FIND(",",W623,FIND(",",W623)+1)-1)),MapTable!$A:$A,1,0)),ISERROR(VLOOKUP(TRIM(MID(W623,FIND(",",W623,FIND(",",W623,FIND(",",W623)+1)+1)+1,999)),MapTable!$A:$A,1,0))),"맵없음",
  ""),
)))))</f>
        <v/>
      </c>
      <c r="AC623" t="str">
        <f>IF(ISBLANK(AB623),"",IF(ISERROR(VLOOKUP(AB623,[3]DropTable!$A:$A,1,0)),"드랍없음",""))</f>
        <v/>
      </c>
      <c r="AE623" t="str">
        <f>IF(ISBLANK(AD623),"",IF(ISERROR(VLOOKUP(AD623,[3]DropTable!$A:$A,1,0)),"드랍없음",""))</f>
        <v/>
      </c>
      <c r="AG623">
        <v>9.8000000000000007</v>
      </c>
      <c r="AH623">
        <v>1</v>
      </c>
    </row>
    <row r="624" spans="1:34" x14ac:dyDescent="0.3">
      <c r="A624">
        <v>13</v>
      </c>
      <c r="B624">
        <v>23</v>
      </c>
      <c r="C624">
        <f>IF(OR($L624=TRUE,$A624=0,MOD($A624,ChapterTable!$S$20)&lt;&gt;0),
MAX(0,INT(($B624+ChapterTable!$Q$26+VLOOKUP(SUBSTITUTE(C$1,"성장단계","")&amp;"단계오프셋",ChapterTable!$S:$T,2,0))/ChapterTable!$Q$23)),
MAX(0,INT(($B624+ChapterTable!$S$26+VLOOKUP(SUBSTITUTE(C$1,"성장단계","")&amp;"보스단계오프셋",ChapterTable!$S:$T,2,0))/ChapterTable!$S$23)))</f>
        <v>2</v>
      </c>
      <c r="D624">
        <f>IF(OR($L624=TRUE,$A624=0,MOD($A624,ChapterTable!$S$20)&lt;&gt;0),
MAX(0,INT(($B624+ChapterTable!$Q$26+VLOOKUP(SUBSTITUTE(D$1,"성장단계","")&amp;"단계오프셋",ChapterTable!$S:$T,2,0))/ChapterTable!$Q$23)),
MAX(0,INT(($B624+ChapterTable!$S$26+VLOOKUP(SUBSTITUTE(D$1,"성장단계","")&amp;"보스단계오프셋",ChapterTable!$S:$T,2,0))/ChapterTable!$S$23)))</f>
        <v>2</v>
      </c>
      <c r="E624" s="1">
        <f ca="1">IF(AND($A624=0,$B624=1),
    VLOOKUP(1,ChapterTable!$1:$1048576,MATCH("최종"&amp;SUBSTITUTE(SUBSTITUTE(E$1,"standard",""),"|Float",""),ChapterTable!$1:$1,0),0)*ChapterTable!$Q$17,
  IF(AND($A624=0,$B624=0),
    E625,
  IF($B624=0,
    VLOOKUP($A624,ChapterTable!$1:$1048576,MATCH("최종"&amp;SUBSTITUTE(SUBSTITUTE(E$1,"standard",""),"|Float",""),ChapterTable!$1:$1,0),0),
  IF($B624=1,
    IF($L624=FALSE,
      VLOOKUP($A624,ChapterTable!$1:$1048576,MATCH("최종"&amp;SUBSTITUTE(SUBSTITUTE(E$1,"standard",""),"|Float",""),ChapterTable!$1:$1,0),0),
      VLOOKUP($A624-ChapterTable!$Q$11,ChapterTable!$1:$1048576,MATCH("최종"&amp;SUBSTITUTE(SUBSTITUTE(E$1,"standard",""),"|Float",""),ChapterTable!$1:$1,0),0)*ChapterTable!$Q$14
    ),
  OFFSET(E624,-$B624+IF($L624,1,0),0)*
    (VLOOKUP(SUBSTITUTE(SUBSTITUTE(E$1,"standard",""),"|Float","")&amp;"인게임누적곱배수",ChapterTable!$S:$T,2,0)^C624
    +VLOOKUP(SUBSTITUTE(SUBSTITUTE(E$1,"standard",""),"|Float","")&amp;"인게임누적합배수",ChapterTable!$S:$T,2,0)*C624)
  )
  )
  )
)</f>
        <v>39702.37939453125</v>
      </c>
      <c r="F624" s="1">
        <f ca="1">IF(AND($A624=0,$B624=1),
    VLOOKUP(1,ChapterTable!$1:$1048576,MATCH("최종"&amp;SUBSTITUTE(SUBSTITUTE(F$1,"standard",""),"|Float",""),ChapterTable!$1:$1,0),0)*ChapterTable!$Q$17,
  IF(AND($A624=0,$B624=0),
    F625,
  IF($B624=0,
    VLOOKUP($A624,ChapterTable!$1:$1048576,MATCH("최종"&amp;SUBSTITUTE(SUBSTITUTE(F$1,"standard",""),"|Float",""),ChapterTable!$1:$1,0),0),
  IF($B624=1,
    IF($L624=FALSE,
      VLOOKUP($A624,ChapterTable!$1:$1048576,MATCH("최종"&amp;SUBSTITUTE(SUBSTITUTE(F$1,"standard",""),"|Float",""),ChapterTable!$1:$1,0),0),
      VLOOKUP($A624-ChapterTable!$Q$11,ChapterTable!$1:$1048576,MATCH("최종"&amp;SUBSTITUTE(SUBSTITUTE(F$1,"standard",""),"|Float",""),ChapterTable!$1:$1,0),0)*ChapterTable!$Q$14
    ),
  OFFSET(F624,-$B624+IF($L624,1,0),0)*
    (VLOOKUP(SUBSTITUTE(SUBSTITUTE(F$1,"standard",""),"|Float","")&amp;"인게임누적곱배수",ChapterTable!$S:$T,2,0)^D624
    +VLOOKUP(SUBSTITUTE(SUBSTITUTE(F$1,"standard",""),"|Float","")&amp;"인게임누적합배수",ChapterTable!$S:$T,2,0)*D624)
  )
  )
  )
)</f>
        <v>18164.4873046875</v>
      </c>
      <c r="G624" t="s">
        <v>76</v>
      </c>
      <c r="J624" t="str">
        <f>IF(ISBLANK(I624),"",
IFERROR(VLOOKUP(I624,[1]StringTable!$1:$1048576,MATCH([1]StringTable!$B$1,[1]StringTable!$1:$1,0),0),
IFERROR(VLOOKUP(I624,[1]InApkStringTable!$1:$1048576,MATCH([1]InApkStringTable!$B$1,[1]InApkStringTable!$1:$1,0),0),
"스트링없음")))</f>
        <v/>
      </c>
      <c r="L624" t="b">
        <v>0</v>
      </c>
      <c r="M624" t="s">
        <v>24</v>
      </c>
      <c r="N624" t="str">
        <f>IF(ISBLANK(M624),"",IF(ISERROR(VLOOKUP(M624,MapTable!$A:$A,1,0)),"맵없음",""))</f>
        <v/>
      </c>
      <c r="O624">
        <f t="shared" si="37"/>
        <v>3</v>
      </c>
      <c r="Q624">
        <f t="shared" si="38"/>
        <v>3</v>
      </c>
      <c r="R624" t="b">
        <f t="shared" ca="1" si="39"/>
        <v>0</v>
      </c>
      <c r="T624" t="b">
        <f t="shared" ca="1" si="40"/>
        <v>0</v>
      </c>
      <c r="V624" t="str">
        <f>IF(ISBLANK(U624),"",IF(ISERROR(VLOOKUP(U624,MapTable!$A:$A,1,0)),"맵없음",""))</f>
        <v/>
      </c>
      <c r="X624" t="str">
        <f>IF(ISBLANK(W624),"",
IF(ISERROR(FIND(",",W624)),
  IF(ISERROR(VLOOKUP(W624,MapTable!$A:$A,1,0)),"맵없음",
  ""),
IF(ISERROR(FIND(",",W624,FIND(",",W624)+1)),
  IF(OR(ISERROR(VLOOKUP(LEFT(W624,FIND(",",W624)-1),MapTable!$A:$A,1,0)),ISERROR(VLOOKUP(TRIM(MID(W624,FIND(",",W624)+1,999)),MapTable!$A:$A,1,0))),"맵없음",
  ""),
IF(ISERROR(FIND(",",W624,FIND(",",W624,FIND(",",W624)+1)+1)),
  IF(OR(ISERROR(VLOOKUP(LEFT(W624,FIND(",",W624)-1),MapTable!$A:$A,1,0)),ISERROR(VLOOKUP(TRIM(MID(W624,FIND(",",W624)+1,FIND(",",W624,FIND(",",W624)+1)-FIND(",",W624)-1)),MapTable!$A:$A,1,0)),ISERROR(VLOOKUP(TRIM(MID(W624,FIND(",",W624,FIND(",",W624)+1)+1,999)),MapTable!$A:$A,1,0))),"맵없음",
  ""),
IF(ISERROR(FIND(",",W624,FIND(",",W624,FIND(",",W624,FIND(",",W624)+1)+1)+1)),
  IF(OR(ISERROR(VLOOKUP(LEFT(W624,FIND(",",W624)-1),MapTable!$A:$A,1,0)),ISERROR(VLOOKUP(TRIM(MID(W624,FIND(",",W624)+1,FIND(",",W624,FIND(",",W624)+1)-FIND(",",W624)-1)),MapTable!$A:$A,1,0)),ISERROR(VLOOKUP(TRIM(MID(W624,FIND(",",W624,FIND(",",W624)+1)+1,FIND(",",W624,FIND(",",W624,FIND(",",W624)+1)+1)-FIND(",",W624,FIND(",",W624)+1)-1)),MapTable!$A:$A,1,0)),ISERROR(VLOOKUP(TRIM(MID(W624,FIND(",",W624,FIND(",",W624,FIND(",",W624)+1)+1)+1,999)),MapTable!$A:$A,1,0))),"맵없음",
  ""),
)))))</f>
        <v/>
      </c>
      <c r="AC624" t="str">
        <f>IF(ISBLANK(AB624),"",IF(ISERROR(VLOOKUP(AB624,[3]DropTable!$A:$A,1,0)),"드랍없음",""))</f>
        <v/>
      </c>
      <c r="AE624" t="str">
        <f>IF(ISBLANK(AD624),"",IF(ISERROR(VLOOKUP(AD624,[3]DropTable!$A:$A,1,0)),"드랍없음",""))</f>
        <v/>
      </c>
      <c r="AG624">
        <v>9.8000000000000007</v>
      </c>
      <c r="AH624">
        <v>1</v>
      </c>
    </row>
    <row r="625" spans="1:34" x14ac:dyDescent="0.3">
      <c r="A625">
        <v>13</v>
      </c>
      <c r="B625">
        <v>24</v>
      </c>
      <c r="C625">
        <f>IF(OR($L625=TRUE,$A625=0,MOD($A625,ChapterTable!$S$20)&lt;&gt;0),
MAX(0,INT(($B625+ChapterTable!$Q$26+VLOOKUP(SUBSTITUTE(C$1,"성장단계","")&amp;"단계오프셋",ChapterTable!$S:$T,2,0))/ChapterTable!$Q$23)),
MAX(0,INT(($B625+ChapterTable!$S$26+VLOOKUP(SUBSTITUTE(C$1,"성장단계","")&amp;"보스단계오프셋",ChapterTable!$S:$T,2,0))/ChapterTable!$S$23)))</f>
        <v>2</v>
      </c>
      <c r="D625">
        <f>IF(OR($L625=TRUE,$A625=0,MOD($A625,ChapterTable!$S$20)&lt;&gt;0),
MAX(0,INT(($B625+ChapterTable!$Q$26+VLOOKUP(SUBSTITUTE(D$1,"성장단계","")&amp;"단계오프셋",ChapterTable!$S:$T,2,0))/ChapterTable!$Q$23)),
MAX(0,INT(($B625+ChapterTable!$S$26+VLOOKUP(SUBSTITUTE(D$1,"성장단계","")&amp;"보스단계오프셋",ChapterTable!$S:$T,2,0))/ChapterTable!$S$23)))</f>
        <v>2</v>
      </c>
      <c r="E625" s="1">
        <f ca="1">IF(AND($A625=0,$B625=1),
    VLOOKUP(1,ChapterTable!$1:$1048576,MATCH("최종"&amp;SUBSTITUTE(SUBSTITUTE(E$1,"standard",""),"|Float",""),ChapterTable!$1:$1,0),0)*ChapterTable!$Q$17,
  IF(AND($A625=0,$B625=0),
    E626,
  IF($B625=0,
    VLOOKUP($A625,ChapterTable!$1:$1048576,MATCH("최종"&amp;SUBSTITUTE(SUBSTITUTE(E$1,"standard",""),"|Float",""),ChapterTable!$1:$1,0),0),
  IF($B625=1,
    IF($L625=FALSE,
      VLOOKUP($A625,ChapterTable!$1:$1048576,MATCH("최종"&amp;SUBSTITUTE(SUBSTITUTE(E$1,"standard",""),"|Float",""),ChapterTable!$1:$1,0),0),
      VLOOKUP($A625-ChapterTable!$Q$11,ChapterTable!$1:$1048576,MATCH("최종"&amp;SUBSTITUTE(SUBSTITUTE(E$1,"standard",""),"|Float",""),ChapterTable!$1:$1,0),0)*ChapterTable!$Q$14
    ),
  OFFSET(E625,-$B625+IF($L625,1,0),0)*
    (VLOOKUP(SUBSTITUTE(SUBSTITUTE(E$1,"standard",""),"|Float","")&amp;"인게임누적곱배수",ChapterTable!$S:$T,2,0)^C625
    +VLOOKUP(SUBSTITUTE(SUBSTITUTE(E$1,"standard",""),"|Float","")&amp;"인게임누적합배수",ChapterTable!$S:$T,2,0)*C625)
  )
  )
  )
)</f>
        <v>39702.37939453125</v>
      </c>
      <c r="F625" s="1">
        <f ca="1">IF(AND($A625=0,$B625=1),
    VLOOKUP(1,ChapterTable!$1:$1048576,MATCH("최종"&amp;SUBSTITUTE(SUBSTITUTE(F$1,"standard",""),"|Float",""),ChapterTable!$1:$1,0),0)*ChapterTable!$Q$17,
  IF(AND($A625=0,$B625=0),
    F626,
  IF($B625=0,
    VLOOKUP($A625,ChapterTable!$1:$1048576,MATCH("최종"&amp;SUBSTITUTE(SUBSTITUTE(F$1,"standard",""),"|Float",""),ChapterTable!$1:$1,0),0),
  IF($B625=1,
    IF($L625=FALSE,
      VLOOKUP($A625,ChapterTable!$1:$1048576,MATCH("최종"&amp;SUBSTITUTE(SUBSTITUTE(F$1,"standard",""),"|Float",""),ChapterTable!$1:$1,0),0),
      VLOOKUP($A625-ChapterTable!$Q$11,ChapterTable!$1:$1048576,MATCH("최종"&amp;SUBSTITUTE(SUBSTITUTE(F$1,"standard",""),"|Float",""),ChapterTable!$1:$1,0),0)*ChapterTable!$Q$14
    ),
  OFFSET(F625,-$B625+IF($L625,1,0),0)*
    (VLOOKUP(SUBSTITUTE(SUBSTITUTE(F$1,"standard",""),"|Float","")&amp;"인게임누적곱배수",ChapterTable!$S:$T,2,0)^D625
    +VLOOKUP(SUBSTITUTE(SUBSTITUTE(F$1,"standard",""),"|Float","")&amp;"인게임누적합배수",ChapterTable!$S:$T,2,0)*D625)
  )
  )
  )
)</f>
        <v>18164.4873046875</v>
      </c>
      <c r="G625" t="s">
        <v>76</v>
      </c>
      <c r="J625" t="str">
        <f>IF(ISBLANK(I625),"",
IFERROR(VLOOKUP(I625,[1]StringTable!$1:$1048576,MATCH([1]StringTable!$B$1,[1]StringTable!$1:$1,0),0),
IFERROR(VLOOKUP(I625,[1]InApkStringTable!$1:$1048576,MATCH([1]InApkStringTable!$B$1,[1]InApkStringTable!$1:$1,0),0),
"스트링없음")))</f>
        <v/>
      </c>
      <c r="L625" t="b">
        <v>0</v>
      </c>
      <c r="M625" t="s">
        <v>24</v>
      </c>
      <c r="N625" t="str">
        <f>IF(ISBLANK(M625),"",IF(ISERROR(VLOOKUP(M625,MapTable!$A:$A,1,0)),"맵없음",""))</f>
        <v/>
      </c>
      <c r="O625">
        <f t="shared" si="37"/>
        <v>3</v>
      </c>
      <c r="Q625">
        <f t="shared" si="38"/>
        <v>3</v>
      </c>
      <c r="R625" t="b">
        <f t="shared" ca="1" si="39"/>
        <v>0</v>
      </c>
      <c r="T625" t="b">
        <f t="shared" ca="1" si="40"/>
        <v>0</v>
      </c>
      <c r="V625" t="str">
        <f>IF(ISBLANK(U625),"",IF(ISERROR(VLOOKUP(U625,MapTable!$A:$A,1,0)),"맵없음",""))</f>
        <v/>
      </c>
      <c r="X625" t="str">
        <f>IF(ISBLANK(W625),"",
IF(ISERROR(FIND(",",W625)),
  IF(ISERROR(VLOOKUP(W625,MapTable!$A:$A,1,0)),"맵없음",
  ""),
IF(ISERROR(FIND(",",W625,FIND(",",W625)+1)),
  IF(OR(ISERROR(VLOOKUP(LEFT(W625,FIND(",",W625)-1),MapTable!$A:$A,1,0)),ISERROR(VLOOKUP(TRIM(MID(W625,FIND(",",W625)+1,999)),MapTable!$A:$A,1,0))),"맵없음",
  ""),
IF(ISERROR(FIND(",",W625,FIND(",",W625,FIND(",",W625)+1)+1)),
  IF(OR(ISERROR(VLOOKUP(LEFT(W625,FIND(",",W625)-1),MapTable!$A:$A,1,0)),ISERROR(VLOOKUP(TRIM(MID(W625,FIND(",",W625)+1,FIND(",",W625,FIND(",",W625)+1)-FIND(",",W625)-1)),MapTable!$A:$A,1,0)),ISERROR(VLOOKUP(TRIM(MID(W625,FIND(",",W625,FIND(",",W625)+1)+1,999)),MapTable!$A:$A,1,0))),"맵없음",
  ""),
IF(ISERROR(FIND(",",W625,FIND(",",W625,FIND(",",W625,FIND(",",W625)+1)+1)+1)),
  IF(OR(ISERROR(VLOOKUP(LEFT(W625,FIND(",",W625)-1),MapTable!$A:$A,1,0)),ISERROR(VLOOKUP(TRIM(MID(W625,FIND(",",W625)+1,FIND(",",W625,FIND(",",W625)+1)-FIND(",",W625)-1)),MapTable!$A:$A,1,0)),ISERROR(VLOOKUP(TRIM(MID(W625,FIND(",",W625,FIND(",",W625)+1)+1,FIND(",",W625,FIND(",",W625,FIND(",",W625)+1)+1)-FIND(",",W625,FIND(",",W625)+1)-1)),MapTable!$A:$A,1,0)),ISERROR(VLOOKUP(TRIM(MID(W625,FIND(",",W625,FIND(",",W625,FIND(",",W625)+1)+1)+1,999)),MapTable!$A:$A,1,0))),"맵없음",
  ""),
)))))</f>
        <v/>
      </c>
      <c r="AC625" t="str">
        <f>IF(ISBLANK(AB625),"",IF(ISERROR(VLOOKUP(AB625,[3]DropTable!$A:$A,1,0)),"드랍없음",""))</f>
        <v/>
      </c>
      <c r="AE625" t="str">
        <f>IF(ISBLANK(AD625),"",IF(ISERROR(VLOOKUP(AD625,[3]DropTable!$A:$A,1,0)),"드랍없음",""))</f>
        <v/>
      </c>
      <c r="AG625">
        <v>9.8000000000000007</v>
      </c>
      <c r="AH625">
        <v>1</v>
      </c>
    </row>
    <row r="626" spans="1:34" x14ac:dyDescent="0.3">
      <c r="A626">
        <v>13</v>
      </c>
      <c r="B626">
        <v>25</v>
      </c>
      <c r="C626">
        <f>IF(OR($L626=TRUE,$A626=0,MOD($A626,ChapterTable!$S$20)&lt;&gt;0),
MAX(0,INT(($B626+ChapterTable!$Q$26+VLOOKUP(SUBSTITUTE(C$1,"성장단계","")&amp;"단계오프셋",ChapterTable!$S:$T,2,0))/ChapterTable!$Q$23)),
MAX(0,INT(($B626+ChapterTable!$S$26+VLOOKUP(SUBSTITUTE(C$1,"성장단계","")&amp;"보스단계오프셋",ChapterTable!$S:$T,2,0))/ChapterTable!$S$23)))</f>
        <v>2</v>
      </c>
      <c r="D626">
        <f>IF(OR($L626=TRUE,$A626=0,MOD($A626,ChapterTable!$S$20)&lt;&gt;0),
MAX(0,INT(($B626+ChapterTable!$Q$26+VLOOKUP(SUBSTITUTE(D$1,"성장단계","")&amp;"단계오프셋",ChapterTable!$S:$T,2,0))/ChapterTable!$Q$23)),
MAX(0,INT(($B626+ChapterTable!$S$26+VLOOKUP(SUBSTITUTE(D$1,"성장단계","")&amp;"보스단계오프셋",ChapterTable!$S:$T,2,0))/ChapterTable!$S$23)))</f>
        <v>2</v>
      </c>
      <c r="E626" s="1">
        <f ca="1">IF(AND($A626=0,$B626=1),
    VLOOKUP(1,ChapterTable!$1:$1048576,MATCH("최종"&amp;SUBSTITUTE(SUBSTITUTE(E$1,"standard",""),"|Float",""),ChapterTable!$1:$1,0),0)*ChapterTable!$Q$17,
  IF(AND($A626=0,$B626=0),
    E627,
  IF($B626=0,
    VLOOKUP($A626,ChapterTable!$1:$1048576,MATCH("최종"&amp;SUBSTITUTE(SUBSTITUTE(E$1,"standard",""),"|Float",""),ChapterTable!$1:$1,0),0),
  IF($B626=1,
    IF($L626=FALSE,
      VLOOKUP($A626,ChapterTable!$1:$1048576,MATCH("최종"&amp;SUBSTITUTE(SUBSTITUTE(E$1,"standard",""),"|Float",""),ChapterTable!$1:$1,0),0),
      VLOOKUP($A626-ChapterTable!$Q$11,ChapterTable!$1:$1048576,MATCH("최종"&amp;SUBSTITUTE(SUBSTITUTE(E$1,"standard",""),"|Float",""),ChapterTable!$1:$1,0),0)*ChapterTable!$Q$14
    ),
  OFFSET(E626,-$B626+IF($L626,1,0),0)*
    (VLOOKUP(SUBSTITUTE(SUBSTITUTE(E$1,"standard",""),"|Float","")&amp;"인게임누적곱배수",ChapterTable!$S:$T,2,0)^C626
    +VLOOKUP(SUBSTITUTE(SUBSTITUTE(E$1,"standard",""),"|Float","")&amp;"인게임누적합배수",ChapterTable!$S:$T,2,0)*C626)
  )
  )
  )
)</f>
        <v>39702.37939453125</v>
      </c>
      <c r="F626" s="1">
        <f ca="1">IF(AND($A626=0,$B626=1),
    VLOOKUP(1,ChapterTable!$1:$1048576,MATCH("최종"&amp;SUBSTITUTE(SUBSTITUTE(F$1,"standard",""),"|Float",""),ChapterTable!$1:$1,0),0)*ChapterTable!$Q$17,
  IF(AND($A626=0,$B626=0),
    F627,
  IF($B626=0,
    VLOOKUP($A626,ChapterTable!$1:$1048576,MATCH("최종"&amp;SUBSTITUTE(SUBSTITUTE(F$1,"standard",""),"|Float",""),ChapterTable!$1:$1,0),0),
  IF($B626=1,
    IF($L626=FALSE,
      VLOOKUP($A626,ChapterTable!$1:$1048576,MATCH("최종"&amp;SUBSTITUTE(SUBSTITUTE(F$1,"standard",""),"|Float",""),ChapterTable!$1:$1,0),0),
      VLOOKUP($A626-ChapterTable!$Q$11,ChapterTable!$1:$1048576,MATCH("최종"&amp;SUBSTITUTE(SUBSTITUTE(F$1,"standard",""),"|Float",""),ChapterTable!$1:$1,0),0)*ChapterTable!$Q$14
    ),
  OFFSET(F626,-$B626+IF($L626,1,0),0)*
    (VLOOKUP(SUBSTITUTE(SUBSTITUTE(F$1,"standard",""),"|Float","")&amp;"인게임누적곱배수",ChapterTable!$S:$T,2,0)^D626
    +VLOOKUP(SUBSTITUTE(SUBSTITUTE(F$1,"standard",""),"|Float","")&amp;"인게임누적합배수",ChapterTable!$S:$T,2,0)*D626)
  )
  )
  )
)</f>
        <v>18164.4873046875</v>
      </c>
      <c r="G626" t="s">
        <v>76</v>
      </c>
      <c r="J626" t="str">
        <f>IF(ISBLANK(I626),"",
IFERROR(VLOOKUP(I626,[1]StringTable!$1:$1048576,MATCH([1]StringTable!$B$1,[1]StringTable!$1:$1,0),0),
IFERROR(VLOOKUP(I626,[1]InApkStringTable!$1:$1048576,MATCH([1]InApkStringTable!$B$1,[1]InApkStringTable!$1:$1,0),0),
"스트링없음")))</f>
        <v/>
      </c>
      <c r="L626" t="b">
        <v>0</v>
      </c>
      <c r="M626" t="s">
        <v>24</v>
      </c>
      <c r="N626" t="str">
        <f>IF(ISBLANK(M626),"",IF(ISERROR(VLOOKUP(M626,MapTable!$A:$A,1,0)),"맵없음",""))</f>
        <v/>
      </c>
      <c r="O626">
        <f t="shared" si="37"/>
        <v>11</v>
      </c>
      <c r="Q626">
        <f t="shared" si="38"/>
        <v>11</v>
      </c>
      <c r="R626" t="b">
        <f t="shared" ca="1" si="39"/>
        <v>0</v>
      </c>
      <c r="T626" t="b">
        <f t="shared" ca="1" si="40"/>
        <v>0</v>
      </c>
      <c r="V626" t="str">
        <f>IF(ISBLANK(U626),"",IF(ISERROR(VLOOKUP(U626,MapTable!$A:$A,1,0)),"맵없음",""))</f>
        <v/>
      </c>
      <c r="X626" t="str">
        <f>IF(ISBLANK(W626),"",
IF(ISERROR(FIND(",",W626)),
  IF(ISERROR(VLOOKUP(W626,MapTable!$A:$A,1,0)),"맵없음",
  ""),
IF(ISERROR(FIND(",",W626,FIND(",",W626)+1)),
  IF(OR(ISERROR(VLOOKUP(LEFT(W626,FIND(",",W626)-1),MapTable!$A:$A,1,0)),ISERROR(VLOOKUP(TRIM(MID(W626,FIND(",",W626)+1,999)),MapTable!$A:$A,1,0))),"맵없음",
  ""),
IF(ISERROR(FIND(",",W626,FIND(",",W626,FIND(",",W626)+1)+1)),
  IF(OR(ISERROR(VLOOKUP(LEFT(W626,FIND(",",W626)-1),MapTable!$A:$A,1,0)),ISERROR(VLOOKUP(TRIM(MID(W626,FIND(",",W626)+1,FIND(",",W626,FIND(",",W626)+1)-FIND(",",W626)-1)),MapTable!$A:$A,1,0)),ISERROR(VLOOKUP(TRIM(MID(W626,FIND(",",W626,FIND(",",W626)+1)+1,999)),MapTable!$A:$A,1,0))),"맵없음",
  ""),
IF(ISERROR(FIND(",",W626,FIND(",",W626,FIND(",",W626,FIND(",",W626)+1)+1)+1)),
  IF(OR(ISERROR(VLOOKUP(LEFT(W626,FIND(",",W626)-1),MapTable!$A:$A,1,0)),ISERROR(VLOOKUP(TRIM(MID(W626,FIND(",",W626)+1,FIND(",",W626,FIND(",",W626)+1)-FIND(",",W626)-1)),MapTable!$A:$A,1,0)),ISERROR(VLOOKUP(TRIM(MID(W626,FIND(",",W626,FIND(",",W626)+1)+1,FIND(",",W626,FIND(",",W626,FIND(",",W626)+1)+1)-FIND(",",W626,FIND(",",W626)+1)-1)),MapTable!$A:$A,1,0)),ISERROR(VLOOKUP(TRIM(MID(W626,FIND(",",W626,FIND(",",W626,FIND(",",W626)+1)+1)+1,999)),MapTable!$A:$A,1,0))),"맵없음",
  ""),
)))))</f>
        <v/>
      </c>
      <c r="AC626" t="str">
        <f>IF(ISBLANK(AB626),"",IF(ISERROR(VLOOKUP(AB626,[3]DropTable!$A:$A,1,0)),"드랍없음",""))</f>
        <v/>
      </c>
      <c r="AE626" t="str">
        <f>IF(ISBLANK(AD626),"",IF(ISERROR(VLOOKUP(AD626,[3]DropTable!$A:$A,1,0)),"드랍없음",""))</f>
        <v/>
      </c>
      <c r="AG626">
        <v>9.8000000000000007</v>
      </c>
      <c r="AH626">
        <v>1</v>
      </c>
    </row>
    <row r="627" spans="1:34" x14ac:dyDescent="0.3">
      <c r="A627">
        <v>13</v>
      </c>
      <c r="B627">
        <v>26</v>
      </c>
      <c r="C627">
        <f>IF(OR($L627=TRUE,$A627=0,MOD($A627,ChapterTable!$S$20)&lt;&gt;0),
MAX(0,INT(($B627+ChapterTable!$Q$26+VLOOKUP(SUBSTITUTE(C$1,"성장단계","")&amp;"단계오프셋",ChapterTable!$S:$T,2,0))/ChapterTable!$Q$23)),
MAX(0,INT(($B627+ChapterTable!$S$26+VLOOKUP(SUBSTITUTE(C$1,"성장단계","")&amp;"보스단계오프셋",ChapterTable!$S:$T,2,0))/ChapterTable!$S$23)))</f>
        <v>3</v>
      </c>
      <c r="D627">
        <f>IF(OR($L627=TRUE,$A627=0,MOD($A627,ChapterTable!$S$20)&lt;&gt;0),
MAX(0,INT(($B627+ChapterTable!$Q$26+VLOOKUP(SUBSTITUTE(D$1,"성장단계","")&amp;"단계오프셋",ChapterTable!$S:$T,2,0))/ChapterTable!$Q$23)),
MAX(0,INT(($B627+ChapterTable!$S$26+VLOOKUP(SUBSTITUTE(D$1,"성장단계","")&amp;"보스단계오프셋",ChapterTable!$S:$T,2,0))/ChapterTable!$S$23)))</f>
        <v>2</v>
      </c>
      <c r="E627" s="1">
        <f ca="1">IF(AND($A627=0,$B627=1),
    VLOOKUP(1,ChapterTable!$1:$1048576,MATCH("최종"&amp;SUBSTITUTE(SUBSTITUTE(E$1,"standard",""),"|Float",""),ChapterTable!$1:$1,0),0)*ChapterTable!$Q$17,
  IF(AND($A627=0,$B627=0),
    E628,
  IF($B627=0,
    VLOOKUP($A627,ChapterTable!$1:$1048576,MATCH("최종"&amp;SUBSTITUTE(SUBSTITUTE(E$1,"standard",""),"|Float",""),ChapterTable!$1:$1,0),0),
  IF($B627=1,
    IF($L627=FALSE,
      VLOOKUP($A627,ChapterTable!$1:$1048576,MATCH("최종"&amp;SUBSTITUTE(SUBSTITUTE(E$1,"standard",""),"|Float",""),ChapterTable!$1:$1,0),0),
      VLOOKUP($A627-ChapterTable!$Q$11,ChapterTable!$1:$1048576,MATCH("최종"&amp;SUBSTITUTE(SUBSTITUTE(E$1,"standard",""),"|Float",""),ChapterTable!$1:$1,0),0)*ChapterTable!$Q$14
    ),
  OFFSET(E627,-$B627+IF($L627,1,0),0)*
    (VLOOKUP(SUBSTITUTE(SUBSTITUTE(E$1,"standard",""),"|Float","")&amp;"인게임누적곱배수",ChapterTable!$S:$T,2,0)^C627
    +VLOOKUP(SUBSTITUTE(SUBSTITUTE(E$1,"standard",""),"|Float","")&amp;"인게임누적합배수",ChapterTable!$S:$T,2,0)*C627)
  )
  )
  )
)</f>
        <v>47876.398681640618</v>
      </c>
      <c r="F627" s="1">
        <f ca="1">IF(AND($A627=0,$B627=1),
    VLOOKUP(1,ChapterTable!$1:$1048576,MATCH("최종"&amp;SUBSTITUTE(SUBSTITUTE(F$1,"standard",""),"|Float",""),ChapterTable!$1:$1,0),0)*ChapterTable!$Q$17,
  IF(AND($A627=0,$B627=0),
    F628,
  IF($B627=0,
    VLOOKUP($A627,ChapterTable!$1:$1048576,MATCH("최종"&amp;SUBSTITUTE(SUBSTITUTE(F$1,"standard",""),"|Float",""),ChapterTable!$1:$1,0),0),
  IF($B627=1,
    IF($L627=FALSE,
      VLOOKUP($A627,ChapterTable!$1:$1048576,MATCH("최종"&amp;SUBSTITUTE(SUBSTITUTE(F$1,"standard",""),"|Float",""),ChapterTable!$1:$1,0),0),
      VLOOKUP($A627-ChapterTable!$Q$11,ChapterTable!$1:$1048576,MATCH("최종"&amp;SUBSTITUTE(SUBSTITUTE(F$1,"standard",""),"|Float",""),ChapterTable!$1:$1,0),0)*ChapterTable!$Q$14
    ),
  OFFSET(F627,-$B627+IF($L627,1,0),0)*
    (VLOOKUP(SUBSTITUTE(SUBSTITUTE(F$1,"standard",""),"|Float","")&amp;"인게임누적곱배수",ChapterTable!$S:$T,2,0)^D627
    +VLOOKUP(SUBSTITUTE(SUBSTITUTE(F$1,"standard",""),"|Float","")&amp;"인게임누적합배수",ChapterTable!$S:$T,2,0)*D627)
  )
  )
  )
)</f>
        <v>18164.4873046875</v>
      </c>
      <c r="G627" t="s">
        <v>76</v>
      </c>
      <c r="J627" t="str">
        <f>IF(ISBLANK(I627),"",
IFERROR(VLOOKUP(I627,[1]StringTable!$1:$1048576,MATCH([1]StringTable!$B$1,[1]StringTable!$1:$1,0),0),
IFERROR(VLOOKUP(I627,[1]InApkStringTable!$1:$1048576,MATCH([1]InApkStringTable!$B$1,[1]InApkStringTable!$1:$1,0),0),
"스트링없음")))</f>
        <v/>
      </c>
      <c r="L627" t="b">
        <v>0</v>
      </c>
      <c r="M627" t="s">
        <v>24</v>
      </c>
      <c r="N627" t="str">
        <f>IF(ISBLANK(M627),"",IF(ISERROR(VLOOKUP(M627,MapTable!$A:$A,1,0)),"맵없음",""))</f>
        <v/>
      </c>
      <c r="O627">
        <f t="shared" si="37"/>
        <v>3</v>
      </c>
      <c r="Q627">
        <f t="shared" si="38"/>
        <v>3</v>
      </c>
      <c r="R627" t="b">
        <f t="shared" ca="1" si="39"/>
        <v>0</v>
      </c>
      <c r="T627" t="b">
        <f t="shared" ca="1" si="40"/>
        <v>0</v>
      </c>
      <c r="V627" t="str">
        <f>IF(ISBLANK(U627),"",IF(ISERROR(VLOOKUP(U627,MapTable!$A:$A,1,0)),"맵없음",""))</f>
        <v/>
      </c>
      <c r="X627" t="str">
        <f>IF(ISBLANK(W627),"",
IF(ISERROR(FIND(",",W627)),
  IF(ISERROR(VLOOKUP(W627,MapTable!$A:$A,1,0)),"맵없음",
  ""),
IF(ISERROR(FIND(",",W627,FIND(",",W627)+1)),
  IF(OR(ISERROR(VLOOKUP(LEFT(W627,FIND(",",W627)-1),MapTable!$A:$A,1,0)),ISERROR(VLOOKUP(TRIM(MID(W627,FIND(",",W627)+1,999)),MapTable!$A:$A,1,0))),"맵없음",
  ""),
IF(ISERROR(FIND(",",W627,FIND(",",W627,FIND(",",W627)+1)+1)),
  IF(OR(ISERROR(VLOOKUP(LEFT(W627,FIND(",",W627)-1),MapTable!$A:$A,1,0)),ISERROR(VLOOKUP(TRIM(MID(W627,FIND(",",W627)+1,FIND(",",W627,FIND(",",W627)+1)-FIND(",",W627)-1)),MapTable!$A:$A,1,0)),ISERROR(VLOOKUP(TRIM(MID(W627,FIND(",",W627,FIND(",",W627)+1)+1,999)),MapTable!$A:$A,1,0))),"맵없음",
  ""),
IF(ISERROR(FIND(",",W627,FIND(",",W627,FIND(",",W627,FIND(",",W627)+1)+1)+1)),
  IF(OR(ISERROR(VLOOKUP(LEFT(W627,FIND(",",W627)-1),MapTable!$A:$A,1,0)),ISERROR(VLOOKUP(TRIM(MID(W627,FIND(",",W627)+1,FIND(",",W627,FIND(",",W627)+1)-FIND(",",W627)-1)),MapTable!$A:$A,1,0)),ISERROR(VLOOKUP(TRIM(MID(W627,FIND(",",W627,FIND(",",W627)+1)+1,FIND(",",W627,FIND(",",W627,FIND(",",W627)+1)+1)-FIND(",",W627,FIND(",",W627)+1)-1)),MapTable!$A:$A,1,0)),ISERROR(VLOOKUP(TRIM(MID(W627,FIND(",",W627,FIND(",",W627,FIND(",",W627)+1)+1)+1,999)),MapTable!$A:$A,1,0))),"맵없음",
  ""),
)))))</f>
        <v/>
      </c>
      <c r="AC627" t="str">
        <f>IF(ISBLANK(AB627),"",IF(ISERROR(VLOOKUP(AB627,[3]DropTable!$A:$A,1,0)),"드랍없음",""))</f>
        <v/>
      </c>
      <c r="AE627" t="str">
        <f>IF(ISBLANK(AD627),"",IF(ISERROR(VLOOKUP(AD627,[3]DropTable!$A:$A,1,0)),"드랍없음",""))</f>
        <v/>
      </c>
      <c r="AG627">
        <v>9.8000000000000007</v>
      </c>
      <c r="AH627">
        <v>1</v>
      </c>
    </row>
    <row r="628" spans="1:34" x14ac:dyDescent="0.3">
      <c r="A628">
        <v>13</v>
      </c>
      <c r="B628">
        <v>27</v>
      </c>
      <c r="C628">
        <f>IF(OR($L628=TRUE,$A628=0,MOD($A628,ChapterTable!$S$20)&lt;&gt;0),
MAX(0,INT(($B628+ChapterTable!$Q$26+VLOOKUP(SUBSTITUTE(C$1,"성장단계","")&amp;"단계오프셋",ChapterTable!$S:$T,2,0))/ChapterTable!$Q$23)),
MAX(0,INT(($B628+ChapterTable!$S$26+VLOOKUP(SUBSTITUTE(C$1,"성장단계","")&amp;"보스단계오프셋",ChapterTable!$S:$T,2,0))/ChapterTable!$S$23)))</f>
        <v>3</v>
      </c>
      <c r="D628">
        <f>IF(OR($L628=TRUE,$A628=0,MOD($A628,ChapterTable!$S$20)&lt;&gt;0),
MAX(0,INT(($B628+ChapterTable!$Q$26+VLOOKUP(SUBSTITUTE(D$1,"성장단계","")&amp;"단계오프셋",ChapterTable!$S:$T,2,0))/ChapterTable!$Q$23)),
MAX(0,INT(($B628+ChapterTable!$S$26+VLOOKUP(SUBSTITUTE(D$1,"성장단계","")&amp;"보스단계오프셋",ChapterTable!$S:$T,2,0))/ChapterTable!$S$23)))</f>
        <v>2</v>
      </c>
      <c r="E628" s="1">
        <f ca="1">IF(AND($A628=0,$B628=1),
    VLOOKUP(1,ChapterTable!$1:$1048576,MATCH("최종"&amp;SUBSTITUTE(SUBSTITUTE(E$1,"standard",""),"|Float",""),ChapterTable!$1:$1,0),0)*ChapterTable!$Q$17,
  IF(AND($A628=0,$B628=0),
    E629,
  IF($B628=0,
    VLOOKUP($A628,ChapterTable!$1:$1048576,MATCH("최종"&amp;SUBSTITUTE(SUBSTITUTE(E$1,"standard",""),"|Float",""),ChapterTable!$1:$1,0),0),
  IF($B628=1,
    IF($L628=FALSE,
      VLOOKUP($A628,ChapterTable!$1:$1048576,MATCH("최종"&amp;SUBSTITUTE(SUBSTITUTE(E$1,"standard",""),"|Float",""),ChapterTable!$1:$1,0),0),
      VLOOKUP($A628-ChapterTable!$Q$11,ChapterTable!$1:$1048576,MATCH("최종"&amp;SUBSTITUTE(SUBSTITUTE(E$1,"standard",""),"|Float",""),ChapterTable!$1:$1,0),0)*ChapterTable!$Q$14
    ),
  OFFSET(E628,-$B628+IF($L628,1,0),0)*
    (VLOOKUP(SUBSTITUTE(SUBSTITUTE(E$1,"standard",""),"|Float","")&amp;"인게임누적곱배수",ChapterTable!$S:$T,2,0)^C628
    +VLOOKUP(SUBSTITUTE(SUBSTITUTE(E$1,"standard",""),"|Float","")&amp;"인게임누적합배수",ChapterTable!$S:$T,2,0)*C628)
  )
  )
  )
)</f>
        <v>47876.398681640618</v>
      </c>
      <c r="F628" s="1">
        <f ca="1">IF(AND($A628=0,$B628=1),
    VLOOKUP(1,ChapterTable!$1:$1048576,MATCH("최종"&amp;SUBSTITUTE(SUBSTITUTE(F$1,"standard",""),"|Float",""),ChapterTable!$1:$1,0),0)*ChapterTable!$Q$17,
  IF(AND($A628=0,$B628=0),
    F629,
  IF($B628=0,
    VLOOKUP($A628,ChapterTable!$1:$1048576,MATCH("최종"&amp;SUBSTITUTE(SUBSTITUTE(F$1,"standard",""),"|Float",""),ChapterTable!$1:$1,0),0),
  IF($B628=1,
    IF($L628=FALSE,
      VLOOKUP($A628,ChapterTable!$1:$1048576,MATCH("최종"&amp;SUBSTITUTE(SUBSTITUTE(F$1,"standard",""),"|Float",""),ChapterTable!$1:$1,0),0),
      VLOOKUP($A628-ChapterTable!$Q$11,ChapterTable!$1:$1048576,MATCH("최종"&amp;SUBSTITUTE(SUBSTITUTE(F$1,"standard",""),"|Float",""),ChapterTable!$1:$1,0),0)*ChapterTable!$Q$14
    ),
  OFFSET(F628,-$B628+IF($L628,1,0),0)*
    (VLOOKUP(SUBSTITUTE(SUBSTITUTE(F$1,"standard",""),"|Float","")&amp;"인게임누적곱배수",ChapterTable!$S:$T,2,0)^D628
    +VLOOKUP(SUBSTITUTE(SUBSTITUTE(F$1,"standard",""),"|Float","")&amp;"인게임누적합배수",ChapterTable!$S:$T,2,0)*D628)
  )
  )
  )
)</f>
        <v>18164.4873046875</v>
      </c>
      <c r="G628" t="s">
        <v>76</v>
      </c>
      <c r="J628" t="str">
        <f>IF(ISBLANK(I628),"",
IFERROR(VLOOKUP(I628,[1]StringTable!$1:$1048576,MATCH([1]StringTable!$B$1,[1]StringTable!$1:$1,0),0),
IFERROR(VLOOKUP(I628,[1]InApkStringTable!$1:$1048576,MATCH([1]InApkStringTable!$B$1,[1]InApkStringTable!$1:$1,0),0),
"스트링없음")))</f>
        <v/>
      </c>
      <c r="L628" t="b">
        <v>0</v>
      </c>
      <c r="M628" t="s">
        <v>24</v>
      </c>
      <c r="N628" t="str">
        <f>IF(ISBLANK(M628),"",IF(ISERROR(VLOOKUP(M628,MapTable!$A:$A,1,0)),"맵없음",""))</f>
        <v/>
      </c>
      <c r="O628">
        <f t="shared" si="37"/>
        <v>3</v>
      </c>
      <c r="Q628">
        <f t="shared" si="38"/>
        <v>3</v>
      </c>
      <c r="R628" t="b">
        <f t="shared" ca="1" si="39"/>
        <v>0</v>
      </c>
      <c r="T628" t="b">
        <f t="shared" ca="1" si="40"/>
        <v>0</v>
      </c>
      <c r="V628" t="str">
        <f>IF(ISBLANK(U628),"",IF(ISERROR(VLOOKUP(U628,MapTable!$A:$A,1,0)),"맵없음",""))</f>
        <v/>
      </c>
      <c r="X628" t="str">
        <f>IF(ISBLANK(W628),"",
IF(ISERROR(FIND(",",W628)),
  IF(ISERROR(VLOOKUP(W628,MapTable!$A:$A,1,0)),"맵없음",
  ""),
IF(ISERROR(FIND(",",W628,FIND(",",W628)+1)),
  IF(OR(ISERROR(VLOOKUP(LEFT(W628,FIND(",",W628)-1),MapTable!$A:$A,1,0)),ISERROR(VLOOKUP(TRIM(MID(W628,FIND(",",W628)+1,999)),MapTable!$A:$A,1,0))),"맵없음",
  ""),
IF(ISERROR(FIND(",",W628,FIND(",",W628,FIND(",",W628)+1)+1)),
  IF(OR(ISERROR(VLOOKUP(LEFT(W628,FIND(",",W628)-1),MapTable!$A:$A,1,0)),ISERROR(VLOOKUP(TRIM(MID(W628,FIND(",",W628)+1,FIND(",",W628,FIND(",",W628)+1)-FIND(",",W628)-1)),MapTable!$A:$A,1,0)),ISERROR(VLOOKUP(TRIM(MID(W628,FIND(",",W628,FIND(",",W628)+1)+1,999)),MapTable!$A:$A,1,0))),"맵없음",
  ""),
IF(ISERROR(FIND(",",W628,FIND(",",W628,FIND(",",W628,FIND(",",W628)+1)+1)+1)),
  IF(OR(ISERROR(VLOOKUP(LEFT(W628,FIND(",",W628)-1),MapTable!$A:$A,1,0)),ISERROR(VLOOKUP(TRIM(MID(W628,FIND(",",W628)+1,FIND(",",W628,FIND(",",W628)+1)-FIND(",",W628)-1)),MapTable!$A:$A,1,0)),ISERROR(VLOOKUP(TRIM(MID(W628,FIND(",",W628,FIND(",",W628)+1)+1,FIND(",",W628,FIND(",",W628,FIND(",",W628)+1)+1)-FIND(",",W628,FIND(",",W628)+1)-1)),MapTable!$A:$A,1,0)),ISERROR(VLOOKUP(TRIM(MID(W628,FIND(",",W628,FIND(",",W628,FIND(",",W628)+1)+1)+1,999)),MapTable!$A:$A,1,0))),"맵없음",
  ""),
)))))</f>
        <v/>
      </c>
      <c r="AC628" t="str">
        <f>IF(ISBLANK(AB628),"",IF(ISERROR(VLOOKUP(AB628,[3]DropTable!$A:$A,1,0)),"드랍없음",""))</f>
        <v/>
      </c>
      <c r="AE628" t="str">
        <f>IF(ISBLANK(AD628),"",IF(ISERROR(VLOOKUP(AD628,[3]DropTable!$A:$A,1,0)),"드랍없음",""))</f>
        <v/>
      </c>
      <c r="AG628">
        <v>9.8000000000000007</v>
      </c>
      <c r="AH628">
        <v>1</v>
      </c>
    </row>
    <row r="629" spans="1:34" x14ac:dyDescent="0.3">
      <c r="A629">
        <v>13</v>
      </c>
      <c r="B629">
        <v>28</v>
      </c>
      <c r="C629">
        <f>IF(OR($L629=TRUE,$A629=0,MOD($A629,ChapterTable!$S$20)&lt;&gt;0),
MAX(0,INT(($B629+ChapterTable!$Q$26+VLOOKUP(SUBSTITUTE(C$1,"성장단계","")&amp;"단계오프셋",ChapterTable!$S:$T,2,0))/ChapterTable!$Q$23)),
MAX(0,INT(($B629+ChapterTable!$S$26+VLOOKUP(SUBSTITUTE(C$1,"성장단계","")&amp;"보스단계오프셋",ChapterTable!$S:$T,2,0))/ChapterTable!$S$23)))</f>
        <v>3</v>
      </c>
      <c r="D629">
        <f>IF(OR($L629=TRUE,$A629=0,MOD($A629,ChapterTable!$S$20)&lt;&gt;0),
MAX(0,INT(($B629+ChapterTable!$Q$26+VLOOKUP(SUBSTITUTE(D$1,"성장단계","")&amp;"단계오프셋",ChapterTable!$S:$T,2,0))/ChapterTable!$Q$23)),
MAX(0,INT(($B629+ChapterTable!$S$26+VLOOKUP(SUBSTITUTE(D$1,"성장단계","")&amp;"보스단계오프셋",ChapterTable!$S:$T,2,0))/ChapterTable!$S$23)))</f>
        <v>2</v>
      </c>
      <c r="E629" s="1">
        <f ca="1">IF(AND($A629=0,$B629=1),
    VLOOKUP(1,ChapterTable!$1:$1048576,MATCH("최종"&amp;SUBSTITUTE(SUBSTITUTE(E$1,"standard",""),"|Float",""),ChapterTable!$1:$1,0),0)*ChapterTable!$Q$17,
  IF(AND($A629=0,$B629=0),
    E630,
  IF($B629=0,
    VLOOKUP($A629,ChapterTable!$1:$1048576,MATCH("최종"&amp;SUBSTITUTE(SUBSTITUTE(E$1,"standard",""),"|Float",""),ChapterTable!$1:$1,0),0),
  IF($B629=1,
    IF($L629=FALSE,
      VLOOKUP($A629,ChapterTable!$1:$1048576,MATCH("최종"&amp;SUBSTITUTE(SUBSTITUTE(E$1,"standard",""),"|Float",""),ChapterTable!$1:$1,0),0),
      VLOOKUP($A629-ChapterTable!$Q$11,ChapterTable!$1:$1048576,MATCH("최종"&amp;SUBSTITUTE(SUBSTITUTE(E$1,"standard",""),"|Float",""),ChapterTable!$1:$1,0),0)*ChapterTable!$Q$14
    ),
  OFFSET(E629,-$B629+IF($L629,1,0),0)*
    (VLOOKUP(SUBSTITUTE(SUBSTITUTE(E$1,"standard",""),"|Float","")&amp;"인게임누적곱배수",ChapterTable!$S:$T,2,0)^C629
    +VLOOKUP(SUBSTITUTE(SUBSTITUTE(E$1,"standard",""),"|Float","")&amp;"인게임누적합배수",ChapterTable!$S:$T,2,0)*C629)
  )
  )
  )
)</f>
        <v>47876.398681640618</v>
      </c>
      <c r="F629" s="1">
        <f ca="1">IF(AND($A629=0,$B629=1),
    VLOOKUP(1,ChapterTable!$1:$1048576,MATCH("최종"&amp;SUBSTITUTE(SUBSTITUTE(F$1,"standard",""),"|Float",""),ChapterTable!$1:$1,0),0)*ChapterTable!$Q$17,
  IF(AND($A629=0,$B629=0),
    F630,
  IF($B629=0,
    VLOOKUP($A629,ChapterTable!$1:$1048576,MATCH("최종"&amp;SUBSTITUTE(SUBSTITUTE(F$1,"standard",""),"|Float",""),ChapterTable!$1:$1,0),0),
  IF($B629=1,
    IF($L629=FALSE,
      VLOOKUP($A629,ChapterTable!$1:$1048576,MATCH("최종"&amp;SUBSTITUTE(SUBSTITUTE(F$1,"standard",""),"|Float",""),ChapterTable!$1:$1,0),0),
      VLOOKUP($A629-ChapterTable!$Q$11,ChapterTable!$1:$1048576,MATCH("최종"&amp;SUBSTITUTE(SUBSTITUTE(F$1,"standard",""),"|Float",""),ChapterTable!$1:$1,0),0)*ChapterTable!$Q$14
    ),
  OFFSET(F629,-$B629+IF($L629,1,0),0)*
    (VLOOKUP(SUBSTITUTE(SUBSTITUTE(F$1,"standard",""),"|Float","")&amp;"인게임누적곱배수",ChapterTable!$S:$T,2,0)^D629
    +VLOOKUP(SUBSTITUTE(SUBSTITUTE(F$1,"standard",""),"|Float","")&amp;"인게임누적합배수",ChapterTable!$S:$T,2,0)*D629)
  )
  )
  )
)</f>
        <v>18164.4873046875</v>
      </c>
      <c r="G629" t="s">
        <v>76</v>
      </c>
      <c r="J629" t="str">
        <f>IF(ISBLANK(I629),"",
IFERROR(VLOOKUP(I629,[1]StringTable!$1:$1048576,MATCH([1]StringTable!$B$1,[1]StringTable!$1:$1,0),0),
IFERROR(VLOOKUP(I629,[1]InApkStringTable!$1:$1048576,MATCH([1]InApkStringTable!$B$1,[1]InApkStringTable!$1:$1,0),0),
"스트링없음")))</f>
        <v/>
      </c>
      <c r="L629" t="b">
        <v>0</v>
      </c>
      <c r="M629" t="s">
        <v>24</v>
      </c>
      <c r="N629" t="str">
        <f>IF(ISBLANK(M629),"",IF(ISERROR(VLOOKUP(M629,MapTable!$A:$A,1,0)),"맵없음",""))</f>
        <v/>
      </c>
      <c r="O629">
        <f t="shared" si="37"/>
        <v>3</v>
      </c>
      <c r="Q629">
        <f t="shared" si="38"/>
        <v>3</v>
      </c>
      <c r="R629" t="b">
        <f t="shared" ca="1" si="39"/>
        <v>0</v>
      </c>
      <c r="T629" t="b">
        <f t="shared" ca="1" si="40"/>
        <v>0</v>
      </c>
      <c r="V629" t="str">
        <f>IF(ISBLANK(U629),"",IF(ISERROR(VLOOKUP(U629,MapTable!$A:$A,1,0)),"맵없음",""))</f>
        <v/>
      </c>
      <c r="X629" t="str">
        <f>IF(ISBLANK(W629),"",
IF(ISERROR(FIND(",",W629)),
  IF(ISERROR(VLOOKUP(W629,MapTable!$A:$A,1,0)),"맵없음",
  ""),
IF(ISERROR(FIND(",",W629,FIND(",",W629)+1)),
  IF(OR(ISERROR(VLOOKUP(LEFT(W629,FIND(",",W629)-1),MapTable!$A:$A,1,0)),ISERROR(VLOOKUP(TRIM(MID(W629,FIND(",",W629)+1,999)),MapTable!$A:$A,1,0))),"맵없음",
  ""),
IF(ISERROR(FIND(",",W629,FIND(",",W629,FIND(",",W629)+1)+1)),
  IF(OR(ISERROR(VLOOKUP(LEFT(W629,FIND(",",W629)-1),MapTable!$A:$A,1,0)),ISERROR(VLOOKUP(TRIM(MID(W629,FIND(",",W629)+1,FIND(",",W629,FIND(",",W629)+1)-FIND(",",W629)-1)),MapTable!$A:$A,1,0)),ISERROR(VLOOKUP(TRIM(MID(W629,FIND(",",W629,FIND(",",W629)+1)+1,999)),MapTable!$A:$A,1,0))),"맵없음",
  ""),
IF(ISERROR(FIND(",",W629,FIND(",",W629,FIND(",",W629,FIND(",",W629)+1)+1)+1)),
  IF(OR(ISERROR(VLOOKUP(LEFT(W629,FIND(",",W629)-1),MapTable!$A:$A,1,0)),ISERROR(VLOOKUP(TRIM(MID(W629,FIND(",",W629)+1,FIND(",",W629,FIND(",",W629)+1)-FIND(",",W629)-1)),MapTable!$A:$A,1,0)),ISERROR(VLOOKUP(TRIM(MID(W629,FIND(",",W629,FIND(",",W629)+1)+1,FIND(",",W629,FIND(",",W629,FIND(",",W629)+1)+1)-FIND(",",W629,FIND(",",W629)+1)-1)),MapTable!$A:$A,1,0)),ISERROR(VLOOKUP(TRIM(MID(W629,FIND(",",W629,FIND(",",W629,FIND(",",W629)+1)+1)+1,999)),MapTable!$A:$A,1,0))),"맵없음",
  ""),
)))))</f>
        <v/>
      </c>
      <c r="AC629" t="str">
        <f>IF(ISBLANK(AB629),"",IF(ISERROR(VLOOKUP(AB629,[3]DropTable!$A:$A,1,0)),"드랍없음",""))</f>
        <v/>
      </c>
      <c r="AE629" t="str">
        <f>IF(ISBLANK(AD629),"",IF(ISERROR(VLOOKUP(AD629,[3]DropTable!$A:$A,1,0)),"드랍없음",""))</f>
        <v/>
      </c>
      <c r="AG629">
        <v>9.8000000000000007</v>
      </c>
      <c r="AH629">
        <v>1</v>
      </c>
    </row>
    <row r="630" spans="1:34" x14ac:dyDescent="0.3">
      <c r="A630">
        <v>13</v>
      </c>
      <c r="B630">
        <v>29</v>
      </c>
      <c r="C630">
        <f>IF(OR($L630=TRUE,$A630=0,MOD($A630,ChapterTable!$S$20)&lt;&gt;0),
MAX(0,INT(($B630+ChapterTable!$Q$26+VLOOKUP(SUBSTITUTE(C$1,"성장단계","")&amp;"단계오프셋",ChapterTable!$S:$T,2,0))/ChapterTable!$Q$23)),
MAX(0,INT(($B630+ChapterTable!$S$26+VLOOKUP(SUBSTITUTE(C$1,"성장단계","")&amp;"보스단계오프셋",ChapterTable!$S:$T,2,0))/ChapterTable!$S$23)))</f>
        <v>3</v>
      </c>
      <c r="D630">
        <f>IF(OR($L630=TRUE,$A630=0,MOD($A630,ChapterTable!$S$20)&lt;&gt;0),
MAX(0,INT(($B630+ChapterTable!$Q$26+VLOOKUP(SUBSTITUTE(D$1,"성장단계","")&amp;"단계오프셋",ChapterTable!$S:$T,2,0))/ChapterTable!$Q$23)),
MAX(0,INT(($B630+ChapterTable!$S$26+VLOOKUP(SUBSTITUTE(D$1,"성장단계","")&amp;"보스단계오프셋",ChapterTable!$S:$T,2,0))/ChapterTable!$S$23)))</f>
        <v>2</v>
      </c>
      <c r="E630" s="1">
        <f ca="1">IF(AND($A630=0,$B630=1),
    VLOOKUP(1,ChapterTable!$1:$1048576,MATCH("최종"&amp;SUBSTITUTE(SUBSTITUTE(E$1,"standard",""),"|Float",""),ChapterTable!$1:$1,0),0)*ChapterTable!$Q$17,
  IF(AND($A630=0,$B630=0),
    E631,
  IF($B630=0,
    VLOOKUP($A630,ChapterTable!$1:$1048576,MATCH("최종"&amp;SUBSTITUTE(SUBSTITUTE(E$1,"standard",""),"|Float",""),ChapterTable!$1:$1,0),0),
  IF($B630=1,
    IF($L630=FALSE,
      VLOOKUP($A630,ChapterTable!$1:$1048576,MATCH("최종"&amp;SUBSTITUTE(SUBSTITUTE(E$1,"standard",""),"|Float",""),ChapterTable!$1:$1,0),0),
      VLOOKUP($A630-ChapterTable!$Q$11,ChapterTable!$1:$1048576,MATCH("최종"&amp;SUBSTITUTE(SUBSTITUTE(E$1,"standard",""),"|Float",""),ChapterTable!$1:$1,0),0)*ChapterTable!$Q$14
    ),
  OFFSET(E630,-$B630+IF($L630,1,0),0)*
    (VLOOKUP(SUBSTITUTE(SUBSTITUTE(E$1,"standard",""),"|Float","")&amp;"인게임누적곱배수",ChapterTable!$S:$T,2,0)^C630
    +VLOOKUP(SUBSTITUTE(SUBSTITUTE(E$1,"standard",""),"|Float","")&amp;"인게임누적합배수",ChapterTable!$S:$T,2,0)*C630)
  )
  )
  )
)</f>
        <v>47876.398681640618</v>
      </c>
      <c r="F630" s="1">
        <f ca="1">IF(AND($A630=0,$B630=1),
    VLOOKUP(1,ChapterTable!$1:$1048576,MATCH("최종"&amp;SUBSTITUTE(SUBSTITUTE(F$1,"standard",""),"|Float",""),ChapterTable!$1:$1,0),0)*ChapterTable!$Q$17,
  IF(AND($A630=0,$B630=0),
    F631,
  IF($B630=0,
    VLOOKUP($A630,ChapterTable!$1:$1048576,MATCH("최종"&amp;SUBSTITUTE(SUBSTITUTE(F$1,"standard",""),"|Float",""),ChapterTable!$1:$1,0),0),
  IF($B630=1,
    IF($L630=FALSE,
      VLOOKUP($A630,ChapterTable!$1:$1048576,MATCH("최종"&amp;SUBSTITUTE(SUBSTITUTE(F$1,"standard",""),"|Float",""),ChapterTable!$1:$1,0),0),
      VLOOKUP($A630-ChapterTable!$Q$11,ChapterTable!$1:$1048576,MATCH("최종"&amp;SUBSTITUTE(SUBSTITUTE(F$1,"standard",""),"|Float",""),ChapterTable!$1:$1,0),0)*ChapterTable!$Q$14
    ),
  OFFSET(F630,-$B630+IF($L630,1,0),0)*
    (VLOOKUP(SUBSTITUTE(SUBSTITUTE(F$1,"standard",""),"|Float","")&amp;"인게임누적곱배수",ChapterTable!$S:$T,2,0)^D630
    +VLOOKUP(SUBSTITUTE(SUBSTITUTE(F$1,"standard",""),"|Float","")&amp;"인게임누적합배수",ChapterTable!$S:$T,2,0)*D630)
  )
  )
  )
)</f>
        <v>18164.4873046875</v>
      </c>
      <c r="G630" t="s">
        <v>76</v>
      </c>
      <c r="J630" t="str">
        <f>IF(ISBLANK(I630),"",
IFERROR(VLOOKUP(I630,[1]StringTable!$1:$1048576,MATCH([1]StringTable!$B$1,[1]StringTable!$1:$1,0),0),
IFERROR(VLOOKUP(I630,[1]InApkStringTable!$1:$1048576,MATCH([1]InApkStringTable!$B$1,[1]InApkStringTable!$1:$1,0),0),
"스트링없음")))</f>
        <v/>
      </c>
      <c r="L630" t="b">
        <v>0</v>
      </c>
      <c r="M630" t="s">
        <v>24</v>
      </c>
      <c r="N630" t="str">
        <f>IF(ISBLANK(M630),"",IF(ISERROR(VLOOKUP(M630,MapTable!$A:$A,1,0)),"맵없음",""))</f>
        <v/>
      </c>
      <c r="O630">
        <f t="shared" si="37"/>
        <v>93</v>
      </c>
      <c r="Q630">
        <f t="shared" si="38"/>
        <v>93</v>
      </c>
      <c r="R630" t="b">
        <f t="shared" ca="1" si="39"/>
        <v>1</v>
      </c>
      <c r="T630" t="b">
        <f t="shared" ca="1" si="40"/>
        <v>1</v>
      </c>
      <c r="V630" t="str">
        <f>IF(ISBLANK(U630),"",IF(ISERROR(VLOOKUP(U630,MapTable!$A:$A,1,0)),"맵없음",""))</f>
        <v/>
      </c>
      <c r="X630" t="str">
        <f>IF(ISBLANK(W630),"",
IF(ISERROR(FIND(",",W630)),
  IF(ISERROR(VLOOKUP(W630,MapTable!$A:$A,1,0)),"맵없음",
  ""),
IF(ISERROR(FIND(",",W630,FIND(",",W630)+1)),
  IF(OR(ISERROR(VLOOKUP(LEFT(W630,FIND(",",W630)-1),MapTable!$A:$A,1,0)),ISERROR(VLOOKUP(TRIM(MID(W630,FIND(",",W630)+1,999)),MapTable!$A:$A,1,0))),"맵없음",
  ""),
IF(ISERROR(FIND(",",W630,FIND(",",W630,FIND(",",W630)+1)+1)),
  IF(OR(ISERROR(VLOOKUP(LEFT(W630,FIND(",",W630)-1),MapTable!$A:$A,1,0)),ISERROR(VLOOKUP(TRIM(MID(W630,FIND(",",W630)+1,FIND(",",W630,FIND(",",W630)+1)-FIND(",",W630)-1)),MapTable!$A:$A,1,0)),ISERROR(VLOOKUP(TRIM(MID(W630,FIND(",",W630,FIND(",",W630)+1)+1,999)),MapTable!$A:$A,1,0))),"맵없음",
  ""),
IF(ISERROR(FIND(",",W630,FIND(",",W630,FIND(",",W630,FIND(",",W630)+1)+1)+1)),
  IF(OR(ISERROR(VLOOKUP(LEFT(W630,FIND(",",W630)-1),MapTable!$A:$A,1,0)),ISERROR(VLOOKUP(TRIM(MID(W630,FIND(",",W630)+1,FIND(",",W630,FIND(",",W630)+1)-FIND(",",W630)-1)),MapTable!$A:$A,1,0)),ISERROR(VLOOKUP(TRIM(MID(W630,FIND(",",W630,FIND(",",W630)+1)+1,FIND(",",W630,FIND(",",W630,FIND(",",W630)+1)+1)-FIND(",",W630,FIND(",",W630)+1)-1)),MapTable!$A:$A,1,0)),ISERROR(VLOOKUP(TRIM(MID(W630,FIND(",",W630,FIND(",",W630,FIND(",",W630)+1)+1)+1,999)),MapTable!$A:$A,1,0))),"맵없음",
  ""),
)))))</f>
        <v/>
      </c>
      <c r="AC630" t="str">
        <f>IF(ISBLANK(AB630),"",IF(ISERROR(VLOOKUP(AB630,[3]DropTable!$A:$A,1,0)),"드랍없음",""))</f>
        <v/>
      </c>
      <c r="AE630" t="str">
        <f>IF(ISBLANK(AD630),"",IF(ISERROR(VLOOKUP(AD630,[3]DropTable!$A:$A,1,0)),"드랍없음",""))</f>
        <v/>
      </c>
      <c r="AG630">
        <v>9.8000000000000007</v>
      </c>
      <c r="AH630">
        <v>1</v>
      </c>
    </row>
    <row r="631" spans="1:34" x14ac:dyDescent="0.3">
      <c r="A631">
        <v>13</v>
      </c>
      <c r="B631">
        <v>30</v>
      </c>
      <c r="C631">
        <f>IF(OR($L631=TRUE,$A631=0,MOD($A631,ChapterTable!$S$20)&lt;&gt;0),
MAX(0,INT(($B631+ChapterTable!$Q$26+VLOOKUP(SUBSTITUTE(C$1,"성장단계","")&amp;"단계오프셋",ChapterTable!$S:$T,2,0))/ChapterTable!$Q$23)),
MAX(0,INT(($B631+ChapterTable!$S$26+VLOOKUP(SUBSTITUTE(C$1,"성장단계","")&amp;"보스단계오프셋",ChapterTable!$S:$T,2,0))/ChapterTable!$S$23)))</f>
        <v>3</v>
      </c>
      <c r="D631">
        <f>IF(OR($L631=TRUE,$A631=0,MOD($A631,ChapterTable!$S$20)&lt;&gt;0),
MAX(0,INT(($B631+ChapterTable!$Q$26+VLOOKUP(SUBSTITUTE(D$1,"성장단계","")&amp;"단계오프셋",ChapterTable!$S:$T,2,0))/ChapterTable!$Q$23)),
MAX(0,INT(($B631+ChapterTable!$S$26+VLOOKUP(SUBSTITUTE(D$1,"성장단계","")&amp;"보스단계오프셋",ChapterTable!$S:$T,2,0))/ChapterTable!$S$23)))</f>
        <v>2</v>
      </c>
      <c r="E631" s="1">
        <f ca="1">IF(AND($A631=0,$B631=1),
    VLOOKUP(1,ChapterTable!$1:$1048576,MATCH("최종"&amp;SUBSTITUTE(SUBSTITUTE(E$1,"standard",""),"|Float",""),ChapterTable!$1:$1,0),0)*ChapterTable!$Q$17,
  IF(AND($A631=0,$B631=0),
    E632,
  IF($B631=0,
    VLOOKUP($A631,ChapterTable!$1:$1048576,MATCH("최종"&amp;SUBSTITUTE(SUBSTITUTE(E$1,"standard",""),"|Float",""),ChapterTable!$1:$1,0),0),
  IF($B631=1,
    IF($L631=FALSE,
      VLOOKUP($A631,ChapterTable!$1:$1048576,MATCH("최종"&amp;SUBSTITUTE(SUBSTITUTE(E$1,"standard",""),"|Float",""),ChapterTable!$1:$1,0),0),
      VLOOKUP($A631-ChapterTable!$Q$11,ChapterTable!$1:$1048576,MATCH("최종"&amp;SUBSTITUTE(SUBSTITUTE(E$1,"standard",""),"|Float",""),ChapterTable!$1:$1,0),0)*ChapterTable!$Q$14
    ),
  OFFSET(E631,-$B631+IF($L631,1,0),0)*
    (VLOOKUP(SUBSTITUTE(SUBSTITUTE(E$1,"standard",""),"|Float","")&amp;"인게임누적곱배수",ChapterTable!$S:$T,2,0)^C631
    +VLOOKUP(SUBSTITUTE(SUBSTITUTE(E$1,"standard",""),"|Float","")&amp;"인게임누적합배수",ChapterTable!$S:$T,2,0)*C631)
  )
  )
  )
)</f>
        <v>47876.398681640618</v>
      </c>
      <c r="F631" s="1">
        <f ca="1">IF(AND($A631=0,$B631=1),
    VLOOKUP(1,ChapterTable!$1:$1048576,MATCH("최종"&amp;SUBSTITUTE(SUBSTITUTE(F$1,"standard",""),"|Float",""),ChapterTable!$1:$1,0),0)*ChapterTable!$Q$17,
  IF(AND($A631=0,$B631=0),
    F632,
  IF($B631=0,
    VLOOKUP($A631,ChapterTable!$1:$1048576,MATCH("최종"&amp;SUBSTITUTE(SUBSTITUTE(F$1,"standard",""),"|Float",""),ChapterTable!$1:$1,0),0),
  IF($B631=1,
    IF($L631=FALSE,
      VLOOKUP($A631,ChapterTable!$1:$1048576,MATCH("최종"&amp;SUBSTITUTE(SUBSTITUTE(F$1,"standard",""),"|Float",""),ChapterTable!$1:$1,0),0),
      VLOOKUP($A631-ChapterTable!$Q$11,ChapterTable!$1:$1048576,MATCH("최종"&amp;SUBSTITUTE(SUBSTITUTE(F$1,"standard",""),"|Float",""),ChapterTable!$1:$1,0),0)*ChapterTable!$Q$14
    ),
  OFFSET(F631,-$B631+IF($L631,1,0),0)*
    (VLOOKUP(SUBSTITUTE(SUBSTITUTE(F$1,"standard",""),"|Float","")&amp;"인게임누적곱배수",ChapterTable!$S:$T,2,0)^D631
    +VLOOKUP(SUBSTITUTE(SUBSTITUTE(F$1,"standard",""),"|Float","")&amp;"인게임누적합배수",ChapterTable!$S:$T,2,0)*D631)
  )
  )
  )
)</f>
        <v>18164.4873046875</v>
      </c>
      <c r="G631" t="s">
        <v>76</v>
      </c>
      <c r="J631" t="str">
        <f>IF(ISBLANK(I631),"",
IFERROR(VLOOKUP(I631,[1]StringTable!$1:$1048576,MATCH([1]StringTable!$B$1,[1]StringTable!$1:$1,0),0),
IFERROR(VLOOKUP(I631,[1]InApkStringTable!$1:$1048576,MATCH([1]InApkStringTable!$B$1,[1]InApkStringTable!$1:$1,0),0),
"스트링없음")))</f>
        <v/>
      </c>
      <c r="L631" t="b">
        <v>0</v>
      </c>
      <c r="M631" t="s">
        <v>24</v>
      </c>
      <c r="N631" t="str">
        <f>IF(ISBLANK(M631),"",IF(ISERROR(VLOOKUP(M631,MapTable!$A:$A,1,0)),"맵없음",""))</f>
        <v/>
      </c>
      <c r="O631">
        <f t="shared" si="37"/>
        <v>21</v>
      </c>
      <c r="Q631">
        <f t="shared" si="38"/>
        <v>21</v>
      </c>
      <c r="R631" t="b">
        <f t="shared" ca="1" si="39"/>
        <v>0</v>
      </c>
      <c r="T631" t="b">
        <f t="shared" ca="1" si="40"/>
        <v>0</v>
      </c>
      <c r="V631" t="str">
        <f>IF(ISBLANK(U631),"",IF(ISERROR(VLOOKUP(U631,MapTable!$A:$A,1,0)),"맵없음",""))</f>
        <v/>
      </c>
      <c r="X631" t="str">
        <f>IF(ISBLANK(W631),"",
IF(ISERROR(FIND(",",W631)),
  IF(ISERROR(VLOOKUP(W631,MapTable!$A:$A,1,0)),"맵없음",
  ""),
IF(ISERROR(FIND(",",W631,FIND(",",W631)+1)),
  IF(OR(ISERROR(VLOOKUP(LEFT(W631,FIND(",",W631)-1),MapTable!$A:$A,1,0)),ISERROR(VLOOKUP(TRIM(MID(W631,FIND(",",W631)+1,999)),MapTable!$A:$A,1,0))),"맵없음",
  ""),
IF(ISERROR(FIND(",",W631,FIND(",",W631,FIND(",",W631)+1)+1)),
  IF(OR(ISERROR(VLOOKUP(LEFT(W631,FIND(",",W631)-1),MapTable!$A:$A,1,0)),ISERROR(VLOOKUP(TRIM(MID(W631,FIND(",",W631)+1,FIND(",",W631,FIND(",",W631)+1)-FIND(",",W631)-1)),MapTable!$A:$A,1,0)),ISERROR(VLOOKUP(TRIM(MID(W631,FIND(",",W631,FIND(",",W631)+1)+1,999)),MapTable!$A:$A,1,0))),"맵없음",
  ""),
IF(ISERROR(FIND(",",W631,FIND(",",W631,FIND(",",W631,FIND(",",W631)+1)+1)+1)),
  IF(OR(ISERROR(VLOOKUP(LEFT(W631,FIND(",",W631)-1),MapTable!$A:$A,1,0)),ISERROR(VLOOKUP(TRIM(MID(W631,FIND(",",W631)+1,FIND(",",W631,FIND(",",W631)+1)-FIND(",",W631)-1)),MapTable!$A:$A,1,0)),ISERROR(VLOOKUP(TRIM(MID(W631,FIND(",",W631,FIND(",",W631)+1)+1,FIND(",",W631,FIND(",",W631,FIND(",",W631)+1)+1)-FIND(",",W631,FIND(",",W631)+1)-1)),MapTable!$A:$A,1,0)),ISERROR(VLOOKUP(TRIM(MID(W631,FIND(",",W631,FIND(",",W631,FIND(",",W631)+1)+1)+1,999)),MapTable!$A:$A,1,0))),"맵없음",
  ""),
)))))</f>
        <v/>
      </c>
      <c r="AC631" t="str">
        <f>IF(ISBLANK(AB631),"",IF(ISERROR(VLOOKUP(AB631,[3]DropTable!$A:$A,1,0)),"드랍없음",""))</f>
        <v/>
      </c>
      <c r="AE631" t="str">
        <f>IF(ISBLANK(AD631),"",IF(ISERROR(VLOOKUP(AD631,[3]DropTable!$A:$A,1,0)),"드랍없음",""))</f>
        <v/>
      </c>
      <c r="AG631">
        <v>9.8000000000000007</v>
      </c>
      <c r="AH631">
        <v>1</v>
      </c>
    </row>
    <row r="632" spans="1:34" x14ac:dyDescent="0.3">
      <c r="A632">
        <v>13</v>
      </c>
      <c r="B632">
        <v>31</v>
      </c>
      <c r="C632">
        <f>IF(OR($L632=TRUE,$A632=0,MOD($A632,ChapterTable!$S$20)&lt;&gt;0),
MAX(0,INT(($B632+ChapterTable!$Q$26+VLOOKUP(SUBSTITUTE(C$1,"성장단계","")&amp;"단계오프셋",ChapterTable!$S:$T,2,0))/ChapterTable!$Q$23)),
MAX(0,INT(($B632+ChapterTable!$S$26+VLOOKUP(SUBSTITUTE(C$1,"성장단계","")&amp;"보스단계오프셋",ChapterTable!$S:$T,2,0))/ChapterTable!$S$23)))</f>
        <v>3</v>
      </c>
      <c r="D632">
        <f>IF(OR($L632=TRUE,$A632=0,MOD($A632,ChapterTable!$S$20)&lt;&gt;0),
MAX(0,INT(($B632+ChapterTable!$Q$26+VLOOKUP(SUBSTITUTE(D$1,"성장단계","")&amp;"단계오프셋",ChapterTable!$S:$T,2,0))/ChapterTable!$Q$23)),
MAX(0,INT(($B632+ChapterTable!$S$26+VLOOKUP(SUBSTITUTE(D$1,"성장단계","")&amp;"보스단계오프셋",ChapterTable!$S:$T,2,0))/ChapterTable!$S$23)))</f>
        <v>3</v>
      </c>
      <c r="E632" s="1">
        <f ca="1">IF(AND($A632=0,$B632=1),
    VLOOKUP(1,ChapterTable!$1:$1048576,MATCH("최종"&amp;SUBSTITUTE(SUBSTITUTE(E$1,"standard",""),"|Float",""),ChapterTable!$1:$1,0),0)*ChapterTable!$Q$17,
  IF(AND($A632=0,$B632=0),
    E633,
  IF($B632=0,
    VLOOKUP($A632,ChapterTable!$1:$1048576,MATCH("최종"&amp;SUBSTITUTE(SUBSTITUTE(E$1,"standard",""),"|Float",""),ChapterTable!$1:$1,0),0),
  IF($B632=1,
    IF($L632=FALSE,
      VLOOKUP($A632,ChapterTable!$1:$1048576,MATCH("최종"&amp;SUBSTITUTE(SUBSTITUTE(E$1,"standard",""),"|Float",""),ChapterTable!$1:$1,0),0),
      VLOOKUP($A632-ChapterTable!$Q$11,ChapterTable!$1:$1048576,MATCH("최종"&amp;SUBSTITUTE(SUBSTITUTE(E$1,"standard",""),"|Float",""),ChapterTable!$1:$1,0),0)*ChapterTable!$Q$14
    ),
  OFFSET(E632,-$B632+IF($L632,1,0),0)*
    (VLOOKUP(SUBSTITUTE(SUBSTITUTE(E$1,"standard",""),"|Float","")&amp;"인게임누적곱배수",ChapterTable!$S:$T,2,0)^C632
    +VLOOKUP(SUBSTITUTE(SUBSTITUTE(E$1,"standard",""),"|Float","")&amp;"인게임누적합배수",ChapterTable!$S:$T,2,0)*C632)
  )
  )
  )
)</f>
        <v>47876.398681640618</v>
      </c>
      <c r="F632" s="1">
        <f ca="1">IF(AND($A632=0,$B632=1),
    VLOOKUP(1,ChapterTable!$1:$1048576,MATCH("최종"&amp;SUBSTITUTE(SUBSTITUTE(F$1,"standard",""),"|Float",""),ChapterTable!$1:$1,0),0)*ChapterTable!$Q$17,
  IF(AND($A632=0,$B632=0),
    F633,
  IF($B632=0,
    VLOOKUP($A632,ChapterTable!$1:$1048576,MATCH("최종"&amp;SUBSTITUTE(SUBSTITUTE(F$1,"standard",""),"|Float",""),ChapterTable!$1:$1,0),0),
  IF($B632=1,
    IF($L632=FALSE,
      VLOOKUP($A632,ChapterTable!$1:$1048576,MATCH("최종"&amp;SUBSTITUTE(SUBSTITUTE(F$1,"standard",""),"|Float",""),ChapterTable!$1:$1,0),0),
      VLOOKUP($A632-ChapterTable!$Q$11,ChapterTable!$1:$1048576,MATCH("최종"&amp;SUBSTITUTE(SUBSTITUTE(F$1,"standard",""),"|Float",""),ChapterTable!$1:$1,0),0)*ChapterTable!$Q$14
    ),
  OFFSET(F632,-$B632+IF($L632,1,0),0)*
    (VLOOKUP(SUBSTITUTE(SUBSTITUTE(F$1,"standard",""),"|Float","")&amp;"인게임누적곱배수",ChapterTable!$S:$T,2,0)^D632
    +VLOOKUP(SUBSTITUTE(SUBSTITUTE(F$1,"standard",""),"|Float","")&amp;"인게임누적합배수",ChapterTable!$S:$T,2,0)*D632)
  )
  )
  )
)</f>
        <v>20759.4140625</v>
      </c>
      <c r="G632" t="s">
        <v>76</v>
      </c>
      <c r="J632" t="str">
        <f>IF(ISBLANK(I632),"",
IFERROR(VLOOKUP(I632,[1]StringTable!$1:$1048576,MATCH([1]StringTable!$B$1,[1]StringTable!$1:$1,0),0),
IFERROR(VLOOKUP(I632,[1]InApkStringTable!$1:$1048576,MATCH([1]InApkStringTable!$B$1,[1]InApkStringTable!$1:$1,0),0),
"스트링없음")))</f>
        <v/>
      </c>
      <c r="L632" t="b">
        <v>0</v>
      </c>
      <c r="M632" t="s">
        <v>24</v>
      </c>
      <c r="N632" t="str">
        <f>IF(ISBLANK(M632),"",IF(ISERROR(VLOOKUP(M632,MapTable!$A:$A,1,0)),"맵없음",""))</f>
        <v/>
      </c>
      <c r="O632">
        <f t="shared" si="37"/>
        <v>4</v>
      </c>
      <c r="Q632">
        <f t="shared" si="38"/>
        <v>4</v>
      </c>
      <c r="R632" t="b">
        <f t="shared" ca="1" si="39"/>
        <v>0</v>
      </c>
      <c r="T632" t="b">
        <f t="shared" ca="1" si="40"/>
        <v>0</v>
      </c>
      <c r="V632" t="str">
        <f>IF(ISBLANK(U632),"",IF(ISERROR(VLOOKUP(U632,MapTable!$A:$A,1,0)),"맵없음",""))</f>
        <v/>
      </c>
      <c r="X632" t="str">
        <f>IF(ISBLANK(W632),"",
IF(ISERROR(FIND(",",W632)),
  IF(ISERROR(VLOOKUP(W632,MapTable!$A:$A,1,0)),"맵없음",
  ""),
IF(ISERROR(FIND(",",W632,FIND(",",W632)+1)),
  IF(OR(ISERROR(VLOOKUP(LEFT(W632,FIND(",",W632)-1),MapTable!$A:$A,1,0)),ISERROR(VLOOKUP(TRIM(MID(W632,FIND(",",W632)+1,999)),MapTable!$A:$A,1,0))),"맵없음",
  ""),
IF(ISERROR(FIND(",",W632,FIND(",",W632,FIND(",",W632)+1)+1)),
  IF(OR(ISERROR(VLOOKUP(LEFT(W632,FIND(",",W632)-1),MapTable!$A:$A,1,0)),ISERROR(VLOOKUP(TRIM(MID(W632,FIND(",",W632)+1,FIND(",",W632,FIND(",",W632)+1)-FIND(",",W632)-1)),MapTable!$A:$A,1,0)),ISERROR(VLOOKUP(TRIM(MID(W632,FIND(",",W632,FIND(",",W632)+1)+1,999)),MapTable!$A:$A,1,0))),"맵없음",
  ""),
IF(ISERROR(FIND(",",W632,FIND(",",W632,FIND(",",W632,FIND(",",W632)+1)+1)+1)),
  IF(OR(ISERROR(VLOOKUP(LEFT(W632,FIND(",",W632)-1),MapTable!$A:$A,1,0)),ISERROR(VLOOKUP(TRIM(MID(W632,FIND(",",W632)+1,FIND(",",W632,FIND(",",W632)+1)-FIND(",",W632)-1)),MapTable!$A:$A,1,0)),ISERROR(VLOOKUP(TRIM(MID(W632,FIND(",",W632,FIND(",",W632)+1)+1,FIND(",",W632,FIND(",",W632,FIND(",",W632)+1)+1)-FIND(",",W632,FIND(",",W632)+1)-1)),MapTable!$A:$A,1,0)),ISERROR(VLOOKUP(TRIM(MID(W632,FIND(",",W632,FIND(",",W632,FIND(",",W632)+1)+1)+1,999)),MapTable!$A:$A,1,0))),"맵없음",
  ""),
)))))</f>
        <v/>
      </c>
      <c r="AC632" t="str">
        <f>IF(ISBLANK(AB632),"",IF(ISERROR(VLOOKUP(AB632,[3]DropTable!$A:$A,1,0)),"드랍없음",""))</f>
        <v/>
      </c>
      <c r="AE632" t="str">
        <f>IF(ISBLANK(AD632),"",IF(ISERROR(VLOOKUP(AD632,[3]DropTable!$A:$A,1,0)),"드랍없음",""))</f>
        <v/>
      </c>
      <c r="AG632">
        <v>9.8000000000000007</v>
      </c>
      <c r="AH632">
        <v>1</v>
      </c>
    </row>
    <row r="633" spans="1:34" x14ac:dyDescent="0.3">
      <c r="A633">
        <v>13</v>
      </c>
      <c r="B633">
        <v>32</v>
      </c>
      <c r="C633">
        <f>IF(OR($L633=TRUE,$A633=0,MOD($A633,ChapterTable!$S$20)&lt;&gt;0),
MAX(0,INT(($B633+ChapterTable!$Q$26+VLOOKUP(SUBSTITUTE(C$1,"성장단계","")&amp;"단계오프셋",ChapterTable!$S:$T,2,0))/ChapterTable!$Q$23)),
MAX(0,INT(($B633+ChapterTable!$S$26+VLOOKUP(SUBSTITUTE(C$1,"성장단계","")&amp;"보스단계오프셋",ChapterTable!$S:$T,2,0))/ChapterTable!$S$23)))</f>
        <v>3</v>
      </c>
      <c r="D633">
        <f>IF(OR($L633=TRUE,$A633=0,MOD($A633,ChapterTable!$S$20)&lt;&gt;0),
MAX(0,INT(($B633+ChapterTable!$Q$26+VLOOKUP(SUBSTITUTE(D$1,"성장단계","")&amp;"단계오프셋",ChapterTable!$S:$T,2,0))/ChapterTable!$Q$23)),
MAX(0,INT(($B633+ChapterTable!$S$26+VLOOKUP(SUBSTITUTE(D$1,"성장단계","")&amp;"보스단계오프셋",ChapterTable!$S:$T,2,0))/ChapterTable!$S$23)))</f>
        <v>3</v>
      </c>
      <c r="E633" s="1">
        <f ca="1">IF(AND($A633=0,$B633=1),
    VLOOKUP(1,ChapterTable!$1:$1048576,MATCH("최종"&amp;SUBSTITUTE(SUBSTITUTE(E$1,"standard",""),"|Float",""),ChapterTable!$1:$1,0),0)*ChapterTable!$Q$17,
  IF(AND($A633=0,$B633=0),
    E634,
  IF($B633=0,
    VLOOKUP($A633,ChapterTable!$1:$1048576,MATCH("최종"&amp;SUBSTITUTE(SUBSTITUTE(E$1,"standard",""),"|Float",""),ChapterTable!$1:$1,0),0),
  IF($B633=1,
    IF($L633=FALSE,
      VLOOKUP($A633,ChapterTable!$1:$1048576,MATCH("최종"&amp;SUBSTITUTE(SUBSTITUTE(E$1,"standard",""),"|Float",""),ChapterTable!$1:$1,0),0),
      VLOOKUP($A633-ChapterTable!$Q$11,ChapterTable!$1:$1048576,MATCH("최종"&amp;SUBSTITUTE(SUBSTITUTE(E$1,"standard",""),"|Float",""),ChapterTable!$1:$1,0),0)*ChapterTable!$Q$14
    ),
  OFFSET(E633,-$B633+IF($L633,1,0),0)*
    (VLOOKUP(SUBSTITUTE(SUBSTITUTE(E$1,"standard",""),"|Float","")&amp;"인게임누적곱배수",ChapterTable!$S:$T,2,0)^C633
    +VLOOKUP(SUBSTITUTE(SUBSTITUTE(E$1,"standard",""),"|Float","")&amp;"인게임누적합배수",ChapterTable!$S:$T,2,0)*C633)
  )
  )
  )
)</f>
        <v>47876.398681640618</v>
      </c>
      <c r="F633" s="1">
        <f ca="1">IF(AND($A633=0,$B633=1),
    VLOOKUP(1,ChapterTable!$1:$1048576,MATCH("최종"&amp;SUBSTITUTE(SUBSTITUTE(F$1,"standard",""),"|Float",""),ChapterTable!$1:$1,0),0)*ChapterTable!$Q$17,
  IF(AND($A633=0,$B633=0),
    F634,
  IF($B633=0,
    VLOOKUP($A633,ChapterTable!$1:$1048576,MATCH("최종"&amp;SUBSTITUTE(SUBSTITUTE(F$1,"standard",""),"|Float",""),ChapterTable!$1:$1,0),0),
  IF($B633=1,
    IF($L633=FALSE,
      VLOOKUP($A633,ChapterTable!$1:$1048576,MATCH("최종"&amp;SUBSTITUTE(SUBSTITUTE(F$1,"standard",""),"|Float",""),ChapterTable!$1:$1,0),0),
      VLOOKUP($A633-ChapterTable!$Q$11,ChapterTable!$1:$1048576,MATCH("최종"&amp;SUBSTITUTE(SUBSTITUTE(F$1,"standard",""),"|Float",""),ChapterTable!$1:$1,0),0)*ChapterTable!$Q$14
    ),
  OFFSET(F633,-$B633+IF($L633,1,0),0)*
    (VLOOKUP(SUBSTITUTE(SUBSTITUTE(F$1,"standard",""),"|Float","")&amp;"인게임누적곱배수",ChapterTable!$S:$T,2,0)^D633
    +VLOOKUP(SUBSTITUTE(SUBSTITUTE(F$1,"standard",""),"|Float","")&amp;"인게임누적합배수",ChapterTable!$S:$T,2,0)*D633)
  )
  )
  )
)</f>
        <v>20759.4140625</v>
      </c>
      <c r="G633" t="s">
        <v>76</v>
      </c>
      <c r="J633" t="str">
        <f>IF(ISBLANK(I633),"",
IFERROR(VLOOKUP(I633,[1]StringTable!$1:$1048576,MATCH([1]StringTable!$B$1,[1]StringTable!$1:$1,0),0),
IFERROR(VLOOKUP(I633,[1]InApkStringTable!$1:$1048576,MATCH([1]InApkStringTable!$B$1,[1]InApkStringTable!$1:$1,0),0),
"스트링없음")))</f>
        <v/>
      </c>
      <c r="L633" t="b">
        <v>0</v>
      </c>
      <c r="M633" t="s">
        <v>24</v>
      </c>
      <c r="N633" t="str">
        <f>IF(ISBLANK(M633),"",IF(ISERROR(VLOOKUP(M633,MapTable!$A:$A,1,0)),"맵없음",""))</f>
        <v/>
      </c>
      <c r="O633">
        <f t="shared" si="37"/>
        <v>4</v>
      </c>
      <c r="Q633">
        <f t="shared" si="38"/>
        <v>4</v>
      </c>
      <c r="R633" t="b">
        <f t="shared" ca="1" si="39"/>
        <v>0</v>
      </c>
      <c r="T633" t="b">
        <f t="shared" ca="1" si="40"/>
        <v>0</v>
      </c>
      <c r="V633" t="str">
        <f>IF(ISBLANK(U633),"",IF(ISERROR(VLOOKUP(U633,MapTable!$A:$A,1,0)),"맵없음",""))</f>
        <v/>
      </c>
      <c r="X633" t="str">
        <f>IF(ISBLANK(W633),"",
IF(ISERROR(FIND(",",W633)),
  IF(ISERROR(VLOOKUP(W633,MapTable!$A:$A,1,0)),"맵없음",
  ""),
IF(ISERROR(FIND(",",W633,FIND(",",W633)+1)),
  IF(OR(ISERROR(VLOOKUP(LEFT(W633,FIND(",",W633)-1),MapTable!$A:$A,1,0)),ISERROR(VLOOKUP(TRIM(MID(W633,FIND(",",W633)+1,999)),MapTable!$A:$A,1,0))),"맵없음",
  ""),
IF(ISERROR(FIND(",",W633,FIND(",",W633,FIND(",",W633)+1)+1)),
  IF(OR(ISERROR(VLOOKUP(LEFT(W633,FIND(",",W633)-1),MapTable!$A:$A,1,0)),ISERROR(VLOOKUP(TRIM(MID(W633,FIND(",",W633)+1,FIND(",",W633,FIND(",",W633)+1)-FIND(",",W633)-1)),MapTable!$A:$A,1,0)),ISERROR(VLOOKUP(TRIM(MID(W633,FIND(",",W633,FIND(",",W633)+1)+1,999)),MapTable!$A:$A,1,0))),"맵없음",
  ""),
IF(ISERROR(FIND(",",W633,FIND(",",W633,FIND(",",W633,FIND(",",W633)+1)+1)+1)),
  IF(OR(ISERROR(VLOOKUP(LEFT(W633,FIND(",",W633)-1),MapTable!$A:$A,1,0)),ISERROR(VLOOKUP(TRIM(MID(W633,FIND(",",W633)+1,FIND(",",W633,FIND(",",W633)+1)-FIND(",",W633)-1)),MapTable!$A:$A,1,0)),ISERROR(VLOOKUP(TRIM(MID(W633,FIND(",",W633,FIND(",",W633)+1)+1,FIND(",",W633,FIND(",",W633,FIND(",",W633)+1)+1)-FIND(",",W633,FIND(",",W633)+1)-1)),MapTable!$A:$A,1,0)),ISERROR(VLOOKUP(TRIM(MID(W633,FIND(",",W633,FIND(",",W633,FIND(",",W633)+1)+1)+1,999)),MapTable!$A:$A,1,0))),"맵없음",
  ""),
)))))</f>
        <v/>
      </c>
      <c r="AC633" t="str">
        <f>IF(ISBLANK(AB633),"",IF(ISERROR(VLOOKUP(AB633,[3]DropTable!$A:$A,1,0)),"드랍없음",""))</f>
        <v/>
      </c>
      <c r="AE633" t="str">
        <f>IF(ISBLANK(AD633),"",IF(ISERROR(VLOOKUP(AD633,[3]DropTable!$A:$A,1,0)),"드랍없음",""))</f>
        <v/>
      </c>
      <c r="AG633">
        <v>9.8000000000000007</v>
      </c>
      <c r="AH633">
        <v>1</v>
      </c>
    </row>
    <row r="634" spans="1:34" x14ac:dyDescent="0.3">
      <c r="A634">
        <v>13</v>
      </c>
      <c r="B634">
        <v>33</v>
      </c>
      <c r="C634">
        <f>IF(OR($L634=TRUE,$A634=0,MOD($A634,ChapterTable!$S$20)&lt;&gt;0),
MAX(0,INT(($B634+ChapterTable!$Q$26+VLOOKUP(SUBSTITUTE(C$1,"성장단계","")&amp;"단계오프셋",ChapterTable!$S:$T,2,0))/ChapterTable!$Q$23)),
MAX(0,INT(($B634+ChapterTable!$S$26+VLOOKUP(SUBSTITUTE(C$1,"성장단계","")&amp;"보스단계오프셋",ChapterTable!$S:$T,2,0))/ChapterTable!$S$23)))</f>
        <v>3</v>
      </c>
      <c r="D634">
        <f>IF(OR($L634=TRUE,$A634=0,MOD($A634,ChapterTable!$S$20)&lt;&gt;0),
MAX(0,INT(($B634+ChapterTable!$Q$26+VLOOKUP(SUBSTITUTE(D$1,"성장단계","")&amp;"단계오프셋",ChapterTable!$S:$T,2,0))/ChapterTable!$Q$23)),
MAX(0,INT(($B634+ChapterTable!$S$26+VLOOKUP(SUBSTITUTE(D$1,"성장단계","")&amp;"보스단계오프셋",ChapterTable!$S:$T,2,0))/ChapterTable!$S$23)))</f>
        <v>3</v>
      </c>
      <c r="E634" s="1">
        <f ca="1">IF(AND($A634=0,$B634=1),
    VLOOKUP(1,ChapterTable!$1:$1048576,MATCH("최종"&amp;SUBSTITUTE(SUBSTITUTE(E$1,"standard",""),"|Float",""),ChapterTable!$1:$1,0),0)*ChapterTable!$Q$17,
  IF(AND($A634=0,$B634=0),
    E635,
  IF($B634=0,
    VLOOKUP($A634,ChapterTable!$1:$1048576,MATCH("최종"&amp;SUBSTITUTE(SUBSTITUTE(E$1,"standard",""),"|Float",""),ChapterTable!$1:$1,0),0),
  IF($B634=1,
    IF($L634=FALSE,
      VLOOKUP($A634,ChapterTable!$1:$1048576,MATCH("최종"&amp;SUBSTITUTE(SUBSTITUTE(E$1,"standard",""),"|Float",""),ChapterTable!$1:$1,0),0),
      VLOOKUP($A634-ChapterTable!$Q$11,ChapterTable!$1:$1048576,MATCH("최종"&amp;SUBSTITUTE(SUBSTITUTE(E$1,"standard",""),"|Float",""),ChapterTable!$1:$1,0),0)*ChapterTable!$Q$14
    ),
  OFFSET(E634,-$B634+IF($L634,1,0),0)*
    (VLOOKUP(SUBSTITUTE(SUBSTITUTE(E$1,"standard",""),"|Float","")&amp;"인게임누적곱배수",ChapterTable!$S:$T,2,0)^C634
    +VLOOKUP(SUBSTITUTE(SUBSTITUTE(E$1,"standard",""),"|Float","")&amp;"인게임누적합배수",ChapterTable!$S:$T,2,0)*C634)
  )
  )
  )
)</f>
        <v>47876.398681640618</v>
      </c>
      <c r="F634" s="1">
        <f ca="1">IF(AND($A634=0,$B634=1),
    VLOOKUP(1,ChapterTable!$1:$1048576,MATCH("최종"&amp;SUBSTITUTE(SUBSTITUTE(F$1,"standard",""),"|Float",""),ChapterTable!$1:$1,0),0)*ChapterTable!$Q$17,
  IF(AND($A634=0,$B634=0),
    F635,
  IF($B634=0,
    VLOOKUP($A634,ChapterTable!$1:$1048576,MATCH("최종"&amp;SUBSTITUTE(SUBSTITUTE(F$1,"standard",""),"|Float",""),ChapterTable!$1:$1,0),0),
  IF($B634=1,
    IF($L634=FALSE,
      VLOOKUP($A634,ChapterTable!$1:$1048576,MATCH("최종"&amp;SUBSTITUTE(SUBSTITUTE(F$1,"standard",""),"|Float",""),ChapterTable!$1:$1,0),0),
      VLOOKUP($A634-ChapterTable!$Q$11,ChapterTable!$1:$1048576,MATCH("최종"&amp;SUBSTITUTE(SUBSTITUTE(F$1,"standard",""),"|Float",""),ChapterTable!$1:$1,0),0)*ChapterTable!$Q$14
    ),
  OFFSET(F634,-$B634+IF($L634,1,0),0)*
    (VLOOKUP(SUBSTITUTE(SUBSTITUTE(F$1,"standard",""),"|Float","")&amp;"인게임누적곱배수",ChapterTable!$S:$T,2,0)^D634
    +VLOOKUP(SUBSTITUTE(SUBSTITUTE(F$1,"standard",""),"|Float","")&amp;"인게임누적합배수",ChapterTable!$S:$T,2,0)*D634)
  )
  )
  )
)</f>
        <v>20759.4140625</v>
      </c>
      <c r="G634" t="s">
        <v>76</v>
      </c>
      <c r="J634" t="str">
        <f>IF(ISBLANK(I634),"",
IFERROR(VLOOKUP(I634,[1]StringTable!$1:$1048576,MATCH([1]StringTable!$B$1,[1]StringTable!$1:$1,0),0),
IFERROR(VLOOKUP(I634,[1]InApkStringTable!$1:$1048576,MATCH([1]InApkStringTable!$B$1,[1]InApkStringTable!$1:$1,0),0),
"스트링없음")))</f>
        <v/>
      </c>
      <c r="L634" t="b">
        <v>0</v>
      </c>
      <c r="M634" t="s">
        <v>24</v>
      </c>
      <c r="N634" t="str">
        <f>IF(ISBLANK(M634),"",IF(ISERROR(VLOOKUP(M634,MapTable!$A:$A,1,0)),"맵없음",""))</f>
        <v/>
      </c>
      <c r="O634">
        <f t="shared" si="37"/>
        <v>4</v>
      </c>
      <c r="Q634">
        <f t="shared" si="38"/>
        <v>4</v>
      </c>
      <c r="R634" t="b">
        <f t="shared" ca="1" si="39"/>
        <v>0</v>
      </c>
      <c r="T634" t="b">
        <f t="shared" ca="1" si="40"/>
        <v>0</v>
      </c>
      <c r="V634" t="str">
        <f>IF(ISBLANK(U634),"",IF(ISERROR(VLOOKUP(U634,MapTable!$A:$A,1,0)),"맵없음",""))</f>
        <v/>
      </c>
      <c r="X634" t="str">
        <f>IF(ISBLANK(W634),"",
IF(ISERROR(FIND(",",W634)),
  IF(ISERROR(VLOOKUP(W634,MapTable!$A:$A,1,0)),"맵없음",
  ""),
IF(ISERROR(FIND(",",W634,FIND(",",W634)+1)),
  IF(OR(ISERROR(VLOOKUP(LEFT(W634,FIND(",",W634)-1),MapTable!$A:$A,1,0)),ISERROR(VLOOKUP(TRIM(MID(W634,FIND(",",W634)+1,999)),MapTable!$A:$A,1,0))),"맵없음",
  ""),
IF(ISERROR(FIND(",",W634,FIND(",",W634,FIND(",",W634)+1)+1)),
  IF(OR(ISERROR(VLOOKUP(LEFT(W634,FIND(",",W634)-1),MapTable!$A:$A,1,0)),ISERROR(VLOOKUP(TRIM(MID(W634,FIND(",",W634)+1,FIND(",",W634,FIND(",",W634)+1)-FIND(",",W634)-1)),MapTable!$A:$A,1,0)),ISERROR(VLOOKUP(TRIM(MID(W634,FIND(",",W634,FIND(",",W634)+1)+1,999)),MapTable!$A:$A,1,0))),"맵없음",
  ""),
IF(ISERROR(FIND(",",W634,FIND(",",W634,FIND(",",W634,FIND(",",W634)+1)+1)+1)),
  IF(OR(ISERROR(VLOOKUP(LEFT(W634,FIND(",",W634)-1),MapTable!$A:$A,1,0)),ISERROR(VLOOKUP(TRIM(MID(W634,FIND(",",W634)+1,FIND(",",W634,FIND(",",W634)+1)-FIND(",",W634)-1)),MapTable!$A:$A,1,0)),ISERROR(VLOOKUP(TRIM(MID(W634,FIND(",",W634,FIND(",",W634)+1)+1,FIND(",",W634,FIND(",",W634,FIND(",",W634)+1)+1)-FIND(",",W634,FIND(",",W634)+1)-1)),MapTable!$A:$A,1,0)),ISERROR(VLOOKUP(TRIM(MID(W634,FIND(",",W634,FIND(",",W634,FIND(",",W634)+1)+1)+1,999)),MapTable!$A:$A,1,0))),"맵없음",
  ""),
)))))</f>
        <v/>
      </c>
      <c r="AC634" t="str">
        <f>IF(ISBLANK(AB634),"",IF(ISERROR(VLOOKUP(AB634,[3]DropTable!$A:$A,1,0)),"드랍없음",""))</f>
        <v/>
      </c>
      <c r="AE634" t="str">
        <f>IF(ISBLANK(AD634),"",IF(ISERROR(VLOOKUP(AD634,[3]DropTable!$A:$A,1,0)),"드랍없음",""))</f>
        <v/>
      </c>
      <c r="AG634">
        <v>9.8000000000000007</v>
      </c>
      <c r="AH634">
        <v>1</v>
      </c>
    </row>
    <row r="635" spans="1:34" x14ac:dyDescent="0.3">
      <c r="A635">
        <v>13</v>
      </c>
      <c r="B635">
        <v>34</v>
      </c>
      <c r="C635">
        <f>IF(OR($L635=TRUE,$A635=0,MOD($A635,ChapterTable!$S$20)&lt;&gt;0),
MAX(0,INT(($B635+ChapterTable!$Q$26+VLOOKUP(SUBSTITUTE(C$1,"성장단계","")&amp;"단계오프셋",ChapterTable!$S:$T,2,0))/ChapterTable!$Q$23)),
MAX(0,INT(($B635+ChapterTable!$S$26+VLOOKUP(SUBSTITUTE(C$1,"성장단계","")&amp;"보스단계오프셋",ChapterTable!$S:$T,2,0))/ChapterTable!$S$23)))</f>
        <v>3</v>
      </c>
      <c r="D635">
        <f>IF(OR($L635=TRUE,$A635=0,MOD($A635,ChapterTable!$S$20)&lt;&gt;0),
MAX(0,INT(($B635+ChapterTable!$Q$26+VLOOKUP(SUBSTITUTE(D$1,"성장단계","")&amp;"단계오프셋",ChapterTable!$S:$T,2,0))/ChapterTable!$Q$23)),
MAX(0,INT(($B635+ChapterTable!$S$26+VLOOKUP(SUBSTITUTE(D$1,"성장단계","")&amp;"보스단계오프셋",ChapterTable!$S:$T,2,0))/ChapterTable!$S$23)))</f>
        <v>3</v>
      </c>
      <c r="E635" s="1">
        <f ca="1">IF(AND($A635=0,$B635=1),
    VLOOKUP(1,ChapterTable!$1:$1048576,MATCH("최종"&amp;SUBSTITUTE(SUBSTITUTE(E$1,"standard",""),"|Float",""),ChapterTable!$1:$1,0),0)*ChapterTable!$Q$17,
  IF(AND($A635=0,$B635=0),
    E636,
  IF($B635=0,
    VLOOKUP($A635,ChapterTable!$1:$1048576,MATCH("최종"&amp;SUBSTITUTE(SUBSTITUTE(E$1,"standard",""),"|Float",""),ChapterTable!$1:$1,0),0),
  IF($B635=1,
    IF($L635=FALSE,
      VLOOKUP($A635,ChapterTable!$1:$1048576,MATCH("최종"&amp;SUBSTITUTE(SUBSTITUTE(E$1,"standard",""),"|Float",""),ChapterTable!$1:$1,0),0),
      VLOOKUP($A635-ChapterTable!$Q$11,ChapterTable!$1:$1048576,MATCH("최종"&amp;SUBSTITUTE(SUBSTITUTE(E$1,"standard",""),"|Float",""),ChapterTable!$1:$1,0),0)*ChapterTable!$Q$14
    ),
  OFFSET(E635,-$B635+IF($L635,1,0),0)*
    (VLOOKUP(SUBSTITUTE(SUBSTITUTE(E$1,"standard",""),"|Float","")&amp;"인게임누적곱배수",ChapterTable!$S:$T,2,0)^C635
    +VLOOKUP(SUBSTITUTE(SUBSTITUTE(E$1,"standard",""),"|Float","")&amp;"인게임누적합배수",ChapterTable!$S:$T,2,0)*C635)
  )
  )
  )
)</f>
        <v>47876.398681640618</v>
      </c>
      <c r="F635" s="1">
        <f ca="1">IF(AND($A635=0,$B635=1),
    VLOOKUP(1,ChapterTable!$1:$1048576,MATCH("최종"&amp;SUBSTITUTE(SUBSTITUTE(F$1,"standard",""),"|Float",""),ChapterTable!$1:$1,0),0)*ChapterTable!$Q$17,
  IF(AND($A635=0,$B635=0),
    F636,
  IF($B635=0,
    VLOOKUP($A635,ChapterTable!$1:$1048576,MATCH("최종"&amp;SUBSTITUTE(SUBSTITUTE(F$1,"standard",""),"|Float",""),ChapterTable!$1:$1,0),0),
  IF($B635=1,
    IF($L635=FALSE,
      VLOOKUP($A635,ChapterTable!$1:$1048576,MATCH("최종"&amp;SUBSTITUTE(SUBSTITUTE(F$1,"standard",""),"|Float",""),ChapterTable!$1:$1,0),0),
      VLOOKUP($A635-ChapterTable!$Q$11,ChapterTable!$1:$1048576,MATCH("최종"&amp;SUBSTITUTE(SUBSTITUTE(F$1,"standard",""),"|Float",""),ChapterTable!$1:$1,0),0)*ChapterTable!$Q$14
    ),
  OFFSET(F635,-$B635+IF($L635,1,0),0)*
    (VLOOKUP(SUBSTITUTE(SUBSTITUTE(F$1,"standard",""),"|Float","")&amp;"인게임누적곱배수",ChapterTable!$S:$T,2,0)^D635
    +VLOOKUP(SUBSTITUTE(SUBSTITUTE(F$1,"standard",""),"|Float","")&amp;"인게임누적합배수",ChapterTable!$S:$T,2,0)*D635)
  )
  )
  )
)</f>
        <v>20759.4140625</v>
      </c>
      <c r="G635" t="s">
        <v>76</v>
      </c>
      <c r="J635" t="str">
        <f>IF(ISBLANK(I635),"",
IFERROR(VLOOKUP(I635,[1]StringTable!$1:$1048576,MATCH([1]StringTable!$B$1,[1]StringTable!$1:$1,0),0),
IFERROR(VLOOKUP(I635,[1]InApkStringTable!$1:$1048576,MATCH([1]InApkStringTable!$B$1,[1]InApkStringTable!$1:$1,0),0),
"스트링없음")))</f>
        <v/>
      </c>
      <c r="L635" t="b">
        <v>0</v>
      </c>
      <c r="M635" t="s">
        <v>24</v>
      </c>
      <c r="N635" t="str">
        <f>IF(ISBLANK(M635),"",IF(ISERROR(VLOOKUP(M635,MapTable!$A:$A,1,0)),"맵없음",""))</f>
        <v/>
      </c>
      <c r="O635">
        <f t="shared" si="37"/>
        <v>4</v>
      </c>
      <c r="Q635">
        <f t="shared" si="38"/>
        <v>4</v>
      </c>
      <c r="R635" t="b">
        <f t="shared" ca="1" si="39"/>
        <v>0</v>
      </c>
      <c r="T635" t="b">
        <f t="shared" ca="1" si="40"/>
        <v>0</v>
      </c>
      <c r="V635" t="str">
        <f>IF(ISBLANK(U635),"",IF(ISERROR(VLOOKUP(U635,MapTable!$A:$A,1,0)),"맵없음",""))</f>
        <v/>
      </c>
      <c r="X635" t="str">
        <f>IF(ISBLANK(W635),"",
IF(ISERROR(FIND(",",W635)),
  IF(ISERROR(VLOOKUP(W635,MapTable!$A:$A,1,0)),"맵없음",
  ""),
IF(ISERROR(FIND(",",W635,FIND(",",W635)+1)),
  IF(OR(ISERROR(VLOOKUP(LEFT(W635,FIND(",",W635)-1),MapTable!$A:$A,1,0)),ISERROR(VLOOKUP(TRIM(MID(W635,FIND(",",W635)+1,999)),MapTable!$A:$A,1,0))),"맵없음",
  ""),
IF(ISERROR(FIND(",",W635,FIND(",",W635,FIND(",",W635)+1)+1)),
  IF(OR(ISERROR(VLOOKUP(LEFT(W635,FIND(",",W635)-1),MapTable!$A:$A,1,0)),ISERROR(VLOOKUP(TRIM(MID(W635,FIND(",",W635)+1,FIND(",",W635,FIND(",",W635)+1)-FIND(",",W635)-1)),MapTable!$A:$A,1,0)),ISERROR(VLOOKUP(TRIM(MID(W635,FIND(",",W635,FIND(",",W635)+1)+1,999)),MapTable!$A:$A,1,0))),"맵없음",
  ""),
IF(ISERROR(FIND(",",W635,FIND(",",W635,FIND(",",W635,FIND(",",W635)+1)+1)+1)),
  IF(OR(ISERROR(VLOOKUP(LEFT(W635,FIND(",",W635)-1),MapTable!$A:$A,1,0)),ISERROR(VLOOKUP(TRIM(MID(W635,FIND(",",W635)+1,FIND(",",W635,FIND(",",W635)+1)-FIND(",",W635)-1)),MapTable!$A:$A,1,0)),ISERROR(VLOOKUP(TRIM(MID(W635,FIND(",",W635,FIND(",",W635)+1)+1,FIND(",",W635,FIND(",",W635,FIND(",",W635)+1)+1)-FIND(",",W635,FIND(",",W635)+1)-1)),MapTable!$A:$A,1,0)),ISERROR(VLOOKUP(TRIM(MID(W635,FIND(",",W635,FIND(",",W635,FIND(",",W635)+1)+1)+1,999)),MapTable!$A:$A,1,0))),"맵없음",
  ""),
)))))</f>
        <v/>
      </c>
      <c r="AC635" t="str">
        <f>IF(ISBLANK(AB635),"",IF(ISERROR(VLOOKUP(AB635,[3]DropTable!$A:$A,1,0)),"드랍없음",""))</f>
        <v/>
      </c>
      <c r="AE635" t="str">
        <f>IF(ISBLANK(AD635),"",IF(ISERROR(VLOOKUP(AD635,[3]DropTable!$A:$A,1,0)),"드랍없음",""))</f>
        <v/>
      </c>
      <c r="AG635">
        <v>9.8000000000000007</v>
      </c>
      <c r="AH635">
        <v>1</v>
      </c>
    </row>
    <row r="636" spans="1:34" x14ac:dyDescent="0.3">
      <c r="A636">
        <v>13</v>
      </c>
      <c r="B636">
        <v>35</v>
      </c>
      <c r="C636">
        <f>IF(OR($L636=TRUE,$A636=0,MOD($A636,ChapterTable!$S$20)&lt;&gt;0),
MAX(0,INT(($B636+ChapterTable!$Q$26+VLOOKUP(SUBSTITUTE(C$1,"성장단계","")&amp;"단계오프셋",ChapterTable!$S:$T,2,0))/ChapterTable!$Q$23)),
MAX(0,INT(($B636+ChapterTable!$S$26+VLOOKUP(SUBSTITUTE(C$1,"성장단계","")&amp;"보스단계오프셋",ChapterTable!$S:$T,2,0))/ChapterTable!$S$23)))</f>
        <v>3</v>
      </c>
      <c r="D636">
        <f>IF(OR($L636=TRUE,$A636=0,MOD($A636,ChapterTable!$S$20)&lt;&gt;0),
MAX(0,INT(($B636+ChapterTable!$Q$26+VLOOKUP(SUBSTITUTE(D$1,"성장단계","")&amp;"단계오프셋",ChapterTable!$S:$T,2,0))/ChapterTable!$Q$23)),
MAX(0,INT(($B636+ChapterTable!$S$26+VLOOKUP(SUBSTITUTE(D$1,"성장단계","")&amp;"보스단계오프셋",ChapterTable!$S:$T,2,0))/ChapterTable!$S$23)))</f>
        <v>3</v>
      </c>
      <c r="E636" s="1">
        <f ca="1">IF(AND($A636=0,$B636=1),
    VLOOKUP(1,ChapterTable!$1:$1048576,MATCH("최종"&amp;SUBSTITUTE(SUBSTITUTE(E$1,"standard",""),"|Float",""),ChapterTable!$1:$1,0),0)*ChapterTable!$Q$17,
  IF(AND($A636=0,$B636=0),
    E637,
  IF($B636=0,
    VLOOKUP($A636,ChapterTable!$1:$1048576,MATCH("최종"&amp;SUBSTITUTE(SUBSTITUTE(E$1,"standard",""),"|Float",""),ChapterTable!$1:$1,0),0),
  IF($B636=1,
    IF($L636=FALSE,
      VLOOKUP($A636,ChapterTable!$1:$1048576,MATCH("최종"&amp;SUBSTITUTE(SUBSTITUTE(E$1,"standard",""),"|Float",""),ChapterTable!$1:$1,0),0),
      VLOOKUP($A636-ChapterTable!$Q$11,ChapterTable!$1:$1048576,MATCH("최종"&amp;SUBSTITUTE(SUBSTITUTE(E$1,"standard",""),"|Float",""),ChapterTable!$1:$1,0),0)*ChapterTable!$Q$14
    ),
  OFFSET(E636,-$B636+IF($L636,1,0),0)*
    (VLOOKUP(SUBSTITUTE(SUBSTITUTE(E$1,"standard",""),"|Float","")&amp;"인게임누적곱배수",ChapterTable!$S:$T,2,0)^C636
    +VLOOKUP(SUBSTITUTE(SUBSTITUTE(E$1,"standard",""),"|Float","")&amp;"인게임누적합배수",ChapterTable!$S:$T,2,0)*C636)
  )
  )
  )
)</f>
        <v>47876.398681640618</v>
      </c>
      <c r="F636" s="1">
        <f ca="1">IF(AND($A636=0,$B636=1),
    VLOOKUP(1,ChapterTable!$1:$1048576,MATCH("최종"&amp;SUBSTITUTE(SUBSTITUTE(F$1,"standard",""),"|Float",""),ChapterTable!$1:$1,0),0)*ChapterTable!$Q$17,
  IF(AND($A636=0,$B636=0),
    F637,
  IF($B636=0,
    VLOOKUP($A636,ChapterTable!$1:$1048576,MATCH("최종"&amp;SUBSTITUTE(SUBSTITUTE(F$1,"standard",""),"|Float",""),ChapterTable!$1:$1,0),0),
  IF($B636=1,
    IF($L636=FALSE,
      VLOOKUP($A636,ChapterTable!$1:$1048576,MATCH("최종"&amp;SUBSTITUTE(SUBSTITUTE(F$1,"standard",""),"|Float",""),ChapterTable!$1:$1,0),0),
      VLOOKUP($A636-ChapterTable!$Q$11,ChapterTable!$1:$1048576,MATCH("최종"&amp;SUBSTITUTE(SUBSTITUTE(F$1,"standard",""),"|Float",""),ChapterTable!$1:$1,0),0)*ChapterTable!$Q$14
    ),
  OFFSET(F636,-$B636+IF($L636,1,0),0)*
    (VLOOKUP(SUBSTITUTE(SUBSTITUTE(F$1,"standard",""),"|Float","")&amp;"인게임누적곱배수",ChapterTable!$S:$T,2,0)^D636
    +VLOOKUP(SUBSTITUTE(SUBSTITUTE(F$1,"standard",""),"|Float","")&amp;"인게임누적합배수",ChapterTable!$S:$T,2,0)*D636)
  )
  )
  )
)</f>
        <v>20759.4140625</v>
      </c>
      <c r="G636" t="s">
        <v>76</v>
      </c>
      <c r="J636" t="str">
        <f>IF(ISBLANK(I636),"",
IFERROR(VLOOKUP(I636,[1]StringTable!$1:$1048576,MATCH([1]StringTable!$B$1,[1]StringTable!$1:$1,0),0),
IFERROR(VLOOKUP(I636,[1]InApkStringTable!$1:$1048576,MATCH([1]InApkStringTable!$B$1,[1]InApkStringTable!$1:$1,0),0),
"스트링없음")))</f>
        <v/>
      </c>
      <c r="L636" t="b">
        <v>0</v>
      </c>
      <c r="M636" t="s">
        <v>24</v>
      </c>
      <c r="N636" t="str">
        <f>IF(ISBLANK(M636),"",IF(ISERROR(VLOOKUP(M636,MapTable!$A:$A,1,0)),"맵없음",""))</f>
        <v/>
      </c>
      <c r="O636">
        <f t="shared" si="37"/>
        <v>11</v>
      </c>
      <c r="Q636">
        <f t="shared" si="38"/>
        <v>11</v>
      </c>
      <c r="R636" t="b">
        <f t="shared" ca="1" si="39"/>
        <v>0</v>
      </c>
      <c r="T636" t="b">
        <f t="shared" ca="1" si="40"/>
        <v>0</v>
      </c>
      <c r="V636" t="str">
        <f>IF(ISBLANK(U636),"",IF(ISERROR(VLOOKUP(U636,MapTable!$A:$A,1,0)),"맵없음",""))</f>
        <v/>
      </c>
      <c r="X636" t="str">
        <f>IF(ISBLANK(W636),"",
IF(ISERROR(FIND(",",W636)),
  IF(ISERROR(VLOOKUP(W636,MapTable!$A:$A,1,0)),"맵없음",
  ""),
IF(ISERROR(FIND(",",W636,FIND(",",W636)+1)),
  IF(OR(ISERROR(VLOOKUP(LEFT(W636,FIND(",",W636)-1),MapTable!$A:$A,1,0)),ISERROR(VLOOKUP(TRIM(MID(W636,FIND(",",W636)+1,999)),MapTable!$A:$A,1,0))),"맵없음",
  ""),
IF(ISERROR(FIND(",",W636,FIND(",",W636,FIND(",",W636)+1)+1)),
  IF(OR(ISERROR(VLOOKUP(LEFT(W636,FIND(",",W636)-1),MapTable!$A:$A,1,0)),ISERROR(VLOOKUP(TRIM(MID(W636,FIND(",",W636)+1,FIND(",",W636,FIND(",",W636)+1)-FIND(",",W636)-1)),MapTable!$A:$A,1,0)),ISERROR(VLOOKUP(TRIM(MID(W636,FIND(",",W636,FIND(",",W636)+1)+1,999)),MapTable!$A:$A,1,0))),"맵없음",
  ""),
IF(ISERROR(FIND(",",W636,FIND(",",W636,FIND(",",W636,FIND(",",W636)+1)+1)+1)),
  IF(OR(ISERROR(VLOOKUP(LEFT(W636,FIND(",",W636)-1),MapTable!$A:$A,1,0)),ISERROR(VLOOKUP(TRIM(MID(W636,FIND(",",W636)+1,FIND(",",W636,FIND(",",W636)+1)-FIND(",",W636)-1)),MapTable!$A:$A,1,0)),ISERROR(VLOOKUP(TRIM(MID(W636,FIND(",",W636,FIND(",",W636)+1)+1,FIND(",",W636,FIND(",",W636,FIND(",",W636)+1)+1)-FIND(",",W636,FIND(",",W636)+1)-1)),MapTable!$A:$A,1,0)),ISERROR(VLOOKUP(TRIM(MID(W636,FIND(",",W636,FIND(",",W636,FIND(",",W636)+1)+1)+1,999)),MapTable!$A:$A,1,0))),"맵없음",
  ""),
)))))</f>
        <v/>
      </c>
      <c r="AC636" t="str">
        <f>IF(ISBLANK(AB636),"",IF(ISERROR(VLOOKUP(AB636,[3]DropTable!$A:$A,1,0)),"드랍없음",""))</f>
        <v/>
      </c>
      <c r="AE636" t="str">
        <f>IF(ISBLANK(AD636),"",IF(ISERROR(VLOOKUP(AD636,[3]DropTable!$A:$A,1,0)),"드랍없음",""))</f>
        <v/>
      </c>
      <c r="AG636">
        <v>9.8000000000000007</v>
      </c>
      <c r="AH636">
        <v>1</v>
      </c>
    </row>
    <row r="637" spans="1:34" x14ac:dyDescent="0.3">
      <c r="A637">
        <v>13</v>
      </c>
      <c r="B637">
        <v>36</v>
      </c>
      <c r="C637">
        <f>IF(OR($L637=TRUE,$A637=0,MOD($A637,ChapterTable!$S$20)&lt;&gt;0),
MAX(0,INT(($B637+ChapterTable!$Q$26+VLOOKUP(SUBSTITUTE(C$1,"성장단계","")&amp;"단계오프셋",ChapterTable!$S:$T,2,0))/ChapterTable!$Q$23)),
MAX(0,INT(($B637+ChapterTable!$S$26+VLOOKUP(SUBSTITUTE(C$1,"성장단계","")&amp;"보스단계오프셋",ChapterTable!$S:$T,2,0))/ChapterTable!$S$23)))</f>
        <v>4</v>
      </c>
      <c r="D637">
        <f>IF(OR($L637=TRUE,$A637=0,MOD($A637,ChapterTable!$S$20)&lt;&gt;0),
MAX(0,INT(($B637+ChapterTable!$Q$26+VLOOKUP(SUBSTITUTE(D$1,"성장단계","")&amp;"단계오프셋",ChapterTable!$S:$T,2,0))/ChapterTable!$Q$23)),
MAX(0,INT(($B637+ChapterTable!$S$26+VLOOKUP(SUBSTITUTE(D$1,"성장단계","")&amp;"보스단계오프셋",ChapterTable!$S:$T,2,0))/ChapterTable!$S$23)))</f>
        <v>3</v>
      </c>
      <c r="E637" s="1">
        <f ca="1">IF(AND($A637=0,$B637=1),
    VLOOKUP(1,ChapterTable!$1:$1048576,MATCH("최종"&amp;SUBSTITUTE(SUBSTITUTE(E$1,"standard",""),"|Float",""),ChapterTable!$1:$1,0),0)*ChapterTable!$Q$17,
  IF(AND($A637=0,$B637=0),
    E638,
  IF($B637=0,
    VLOOKUP($A637,ChapterTable!$1:$1048576,MATCH("최종"&amp;SUBSTITUTE(SUBSTITUTE(E$1,"standard",""),"|Float",""),ChapterTable!$1:$1,0),0),
  IF($B637=1,
    IF($L637=FALSE,
      VLOOKUP($A637,ChapterTable!$1:$1048576,MATCH("최종"&amp;SUBSTITUTE(SUBSTITUTE(E$1,"standard",""),"|Float",""),ChapterTable!$1:$1,0),0),
      VLOOKUP($A637-ChapterTable!$Q$11,ChapterTable!$1:$1048576,MATCH("최종"&amp;SUBSTITUTE(SUBSTITUTE(E$1,"standard",""),"|Float",""),ChapterTable!$1:$1,0),0)*ChapterTable!$Q$14
    ),
  OFFSET(E637,-$B637+IF($L637,1,0),0)*
    (VLOOKUP(SUBSTITUTE(SUBSTITUTE(E$1,"standard",""),"|Float","")&amp;"인게임누적곱배수",ChapterTable!$S:$T,2,0)^C637
    +VLOOKUP(SUBSTITUTE(SUBSTITUTE(E$1,"standard",""),"|Float","")&amp;"인게임누적합배수",ChapterTable!$S:$T,2,0)*C637)
  )
  )
  )
)</f>
        <v>56050.41796875</v>
      </c>
      <c r="F637" s="1">
        <f ca="1">IF(AND($A637=0,$B637=1),
    VLOOKUP(1,ChapterTable!$1:$1048576,MATCH("최종"&amp;SUBSTITUTE(SUBSTITUTE(F$1,"standard",""),"|Float",""),ChapterTable!$1:$1,0),0)*ChapterTable!$Q$17,
  IF(AND($A637=0,$B637=0),
    F638,
  IF($B637=0,
    VLOOKUP($A637,ChapterTable!$1:$1048576,MATCH("최종"&amp;SUBSTITUTE(SUBSTITUTE(F$1,"standard",""),"|Float",""),ChapterTable!$1:$1,0),0),
  IF($B637=1,
    IF($L637=FALSE,
      VLOOKUP($A637,ChapterTable!$1:$1048576,MATCH("최종"&amp;SUBSTITUTE(SUBSTITUTE(F$1,"standard",""),"|Float",""),ChapterTable!$1:$1,0),0),
      VLOOKUP($A637-ChapterTable!$Q$11,ChapterTable!$1:$1048576,MATCH("최종"&amp;SUBSTITUTE(SUBSTITUTE(F$1,"standard",""),"|Float",""),ChapterTable!$1:$1,0),0)*ChapterTable!$Q$14
    ),
  OFFSET(F637,-$B637+IF($L637,1,0),0)*
    (VLOOKUP(SUBSTITUTE(SUBSTITUTE(F$1,"standard",""),"|Float","")&amp;"인게임누적곱배수",ChapterTable!$S:$T,2,0)^D637
    +VLOOKUP(SUBSTITUTE(SUBSTITUTE(F$1,"standard",""),"|Float","")&amp;"인게임누적합배수",ChapterTable!$S:$T,2,0)*D637)
  )
  )
  )
)</f>
        <v>20759.4140625</v>
      </c>
      <c r="G637" t="s">
        <v>76</v>
      </c>
      <c r="J637" t="str">
        <f>IF(ISBLANK(I637),"",
IFERROR(VLOOKUP(I637,[1]StringTable!$1:$1048576,MATCH([1]StringTable!$B$1,[1]StringTable!$1:$1,0),0),
IFERROR(VLOOKUP(I637,[1]InApkStringTable!$1:$1048576,MATCH([1]InApkStringTable!$B$1,[1]InApkStringTable!$1:$1,0),0),
"스트링없음")))</f>
        <v/>
      </c>
      <c r="L637" t="b">
        <v>0</v>
      </c>
      <c r="M637" t="s">
        <v>24</v>
      </c>
      <c r="N637" t="str">
        <f>IF(ISBLANK(M637),"",IF(ISERROR(VLOOKUP(M637,MapTable!$A:$A,1,0)),"맵없음",""))</f>
        <v/>
      </c>
      <c r="O637">
        <f t="shared" si="37"/>
        <v>4</v>
      </c>
      <c r="Q637">
        <f t="shared" si="38"/>
        <v>4</v>
      </c>
      <c r="R637" t="b">
        <f t="shared" ca="1" si="39"/>
        <v>0</v>
      </c>
      <c r="T637" t="b">
        <f t="shared" ca="1" si="40"/>
        <v>0</v>
      </c>
      <c r="V637" t="str">
        <f>IF(ISBLANK(U637),"",IF(ISERROR(VLOOKUP(U637,MapTable!$A:$A,1,0)),"맵없음",""))</f>
        <v/>
      </c>
      <c r="X637" t="str">
        <f>IF(ISBLANK(W637),"",
IF(ISERROR(FIND(",",W637)),
  IF(ISERROR(VLOOKUP(W637,MapTable!$A:$A,1,0)),"맵없음",
  ""),
IF(ISERROR(FIND(",",W637,FIND(",",W637)+1)),
  IF(OR(ISERROR(VLOOKUP(LEFT(W637,FIND(",",W637)-1),MapTable!$A:$A,1,0)),ISERROR(VLOOKUP(TRIM(MID(W637,FIND(",",W637)+1,999)),MapTable!$A:$A,1,0))),"맵없음",
  ""),
IF(ISERROR(FIND(",",W637,FIND(",",W637,FIND(",",W637)+1)+1)),
  IF(OR(ISERROR(VLOOKUP(LEFT(W637,FIND(",",W637)-1),MapTable!$A:$A,1,0)),ISERROR(VLOOKUP(TRIM(MID(W637,FIND(",",W637)+1,FIND(",",W637,FIND(",",W637)+1)-FIND(",",W637)-1)),MapTable!$A:$A,1,0)),ISERROR(VLOOKUP(TRIM(MID(W637,FIND(",",W637,FIND(",",W637)+1)+1,999)),MapTable!$A:$A,1,0))),"맵없음",
  ""),
IF(ISERROR(FIND(",",W637,FIND(",",W637,FIND(",",W637,FIND(",",W637)+1)+1)+1)),
  IF(OR(ISERROR(VLOOKUP(LEFT(W637,FIND(",",W637)-1),MapTable!$A:$A,1,0)),ISERROR(VLOOKUP(TRIM(MID(W637,FIND(",",W637)+1,FIND(",",W637,FIND(",",W637)+1)-FIND(",",W637)-1)),MapTable!$A:$A,1,0)),ISERROR(VLOOKUP(TRIM(MID(W637,FIND(",",W637,FIND(",",W637)+1)+1,FIND(",",W637,FIND(",",W637,FIND(",",W637)+1)+1)-FIND(",",W637,FIND(",",W637)+1)-1)),MapTable!$A:$A,1,0)),ISERROR(VLOOKUP(TRIM(MID(W637,FIND(",",W637,FIND(",",W637,FIND(",",W637)+1)+1)+1,999)),MapTable!$A:$A,1,0))),"맵없음",
  ""),
)))))</f>
        <v/>
      </c>
      <c r="AC637" t="str">
        <f>IF(ISBLANK(AB637),"",IF(ISERROR(VLOOKUP(AB637,[3]DropTable!$A:$A,1,0)),"드랍없음",""))</f>
        <v/>
      </c>
      <c r="AE637" t="str">
        <f>IF(ISBLANK(AD637),"",IF(ISERROR(VLOOKUP(AD637,[3]DropTable!$A:$A,1,0)),"드랍없음",""))</f>
        <v/>
      </c>
      <c r="AG637">
        <v>9.8000000000000007</v>
      </c>
      <c r="AH637">
        <v>1</v>
      </c>
    </row>
    <row r="638" spans="1:34" x14ac:dyDescent="0.3">
      <c r="A638">
        <v>13</v>
      </c>
      <c r="B638">
        <v>37</v>
      </c>
      <c r="C638">
        <f>IF(OR($L638=TRUE,$A638=0,MOD($A638,ChapterTable!$S$20)&lt;&gt;0),
MAX(0,INT(($B638+ChapterTable!$Q$26+VLOOKUP(SUBSTITUTE(C$1,"성장단계","")&amp;"단계오프셋",ChapterTable!$S:$T,2,0))/ChapterTable!$Q$23)),
MAX(0,INT(($B638+ChapterTable!$S$26+VLOOKUP(SUBSTITUTE(C$1,"성장단계","")&amp;"보스단계오프셋",ChapterTable!$S:$T,2,0))/ChapterTable!$S$23)))</f>
        <v>4</v>
      </c>
      <c r="D638">
        <f>IF(OR($L638=TRUE,$A638=0,MOD($A638,ChapterTable!$S$20)&lt;&gt;0),
MAX(0,INT(($B638+ChapterTable!$Q$26+VLOOKUP(SUBSTITUTE(D$1,"성장단계","")&amp;"단계오프셋",ChapterTable!$S:$T,2,0))/ChapterTable!$Q$23)),
MAX(0,INT(($B638+ChapterTable!$S$26+VLOOKUP(SUBSTITUTE(D$1,"성장단계","")&amp;"보스단계오프셋",ChapterTable!$S:$T,2,0))/ChapterTable!$S$23)))</f>
        <v>3</v>
      </c>
      <c r="E638" s="1">
        <f ca="1">IF(AND($A638=0,$B638=1),
    VLOOKUP(1,ChapterTable!$1:$1048576,MATCH("최종"&amp;SUBSTITUTE(SUBSTITUTE(E$1,"standard",""),"|Float",""),ChapterTable!$1:$1,0),0)*ChapterTable!$Q$17,
  IF(AND($A638=0,$B638=0),
    E639,
  IF($B638=0,
    VLOOKUP($A638,ChapterTable!$1:$1048576,MATCH("최종"&amp;SUBSTITUTE(SUBSTITUTE(E$1,"standard",""),"|Float",""),ChapterTable!$1:$1,0),0),
  IF($B638=1,
    IF($L638=FALSE,
      VLOOKUP($A638,ChapterTable!$1:$1048576,MATCH("최종"&amp;SUBSTITUTE(SUBSTITUTE(E$1,"standard",""),"|Float",""),ChapterTable!$1:$1,0),0),
      VLOOKUP($A638-ChapterTable!$Q$11,ChapterTable!$1:$1048576,MATCH("최종"&amp;SUBSTITUTE(SUBSTITUTE(E$1,"standard",""),"|Float",""),ChapterTable!$1:$1,0),0)*ChapterTable!$Q$14
    ),
  OFFSET(E638,-$B638+IF($L638,1,0),0)*
    (VLOOKUP(SUBSTITUTE(SUBSTITUTE(E$1,"standard",""),"|Float","")&amp;"인게임누적곱배수",ChapterTable!$S:$T,2,0)^C638
    +VLOOKUP(SUBSTITUTE(SUBSTITUTE(E$1,"standard",""),"|Float","")&amp;"인게임누적합배수",ChapterTable!$S:$T,2,0)*C638)
  )
  )
  )
)</f>
        <v>56050.41796875</v>
      </c>
      <c r="F638" s="1">
        <f ca="1">IF(AND($A638=0,$B638=1),
    VLOOKUP(1,ChapterTable!$1:$1048576,MATCH("최종"&amp;SUBSTITUTE(SUBSTITUTE(F$1,"standard",""),"|Float",""),ChapterTable!$1:$1,0),0)*ChapterTable!$Q$17,
  IF(AND($A638=0,$B638=0),
    F639,
  IF($B638=0,
    VLOOKUP($A638,ChapterTable!$1:$1048576,MATCH("최종"&amp;SUBSTITUTE(SUBSTITUTE(F$1,"standard",""),"|Float",""),ChapterTable!$1:$1,0),0),
  IF($B638=1,
    IF($L638=FALSE,
      VLOOKUP($A638,ChapterTable!$1:$1048576,MATCH("최종"&amp;SUBSTITUTE(SUBSTITUTE(F$1,"standard",""),"|Float",""),ChapterTable!$1:$1,0),0),
      VLOOKUP($A638-ChapterTable!$Q$11,ChapterTable!$1:$1048576,MATCH("최종"&amp;SUBSTITUTE(SUBSTITUTE(F$1,"standard",""),"|Float",""),ChapterTable!$1:$1,0),0)*ChapterTable!$Q$14
    ),
  OFFSET(F638,-$B638+IF($L638,1,0),0)*
    (VLOOKUP(SUBSTITUTE(SUBSTITUTE(F$1,"standard",""),"|Float","")&amp;"인게임누적곱배수",ChapterTable!$S:$T,2,0)^D638
    +VLOOKUP(SUBSTITUTE(SUBSTITUTE(F$1,"standard",""),"|Float","")&amp;"인게임누적합배수",ChapterTable!$S:$T,2,0)*D638)
  )
  )
  )
)</f>
        <v>20759.4140625</v>
      </c>
      <c r="G638" t="s">
        <v>76</v>
      </c>
      <c r="J638" t="str">
        <f>IF(ISBLANK(I638),"",
IFERROR(VLOOKUP(I638,[1]StringTable!$1:$1048576,MATCH([1]StringTable!$B$1,[1]StringTable!$1:$1,0),0),
IFERROR(VLOOKUP(I638,[1]InApkStringTable!$1:$1048576,MATCH([1]InApkStringTable!$B$1,[1]InApkStringTable!$1:$1,0),0),
"스트링없음")))</f>
        <v/>
      </c>
      <c r="L638" t="b">
        <v>0</v>
      </c>
      <c r="M638" t="s">
        <v>24</v>
      </c>
      <c r="N638" t="str">
        <f>IF(ISBLANK(M638),"",IF(ISERROR(VLOOKUP(M638,MapTable!$A:$A,1,0)),"맵없음",""))</f>
        <v/>
      </c>
      <c r="O638">
        <f t="shared" si="37"/>
        <v>4</v>
      </c>
      <c r="Q638">
        <f t="shared" si="38"/>
        <v>4</v>
      </c>
      <c r="R638" t="b">
        <f t="shared" ca="1" si="39"/>
        <v>0</v>
      </c>
      <c r="T638" t="b">
        <f t="shared" ca="1" si="40"/>
        <v>0</v>
      </c>
      <c r="V638" t="str">
        <f>IF(ISBLANK(U638),"",IF(ISERROR(VLOOKUP(U638,MapTable!$A:$A,1,0)),"맵없음",""))</f>
        <v/>
      </c>
      <c r="X638" t="str">
        <f>IF(ISBLANK(W638),"",
IF(ISERROR(FIND(",",W638)),
  IF(ISERROR(VLOOKUP(W638,MapTable!$A:$A,1,0)),"맵없음",
  ""),
IF(ISERROR(FIND(",",W638,FIND(",",W638)+1)),
  IF(OR(ISERROR(VLOOKUP(LEFT(W638,FIND(",",W638)-1),MapTable!$A:$A,1,0)),ISERROR(VLOOKUP(TRIM(MID(W638,FIND(",",W638)+1,999)),MapTable!$A:$A,1,0))),"맵없음",
  ""),
IF(ISERROR(FIND(",",W638,FIND(",",W638,FIND(",",W638)+1)+1)),
  IF(OR(ISERROR(VLOOKUP(LEFT(W638,FIND(",",W638)-1),MapTable!$A:$A,1,0)),ISERROR(VLOOKUP(TRIM(MID(W638,FIND(",",W638)+1,FIND(",",W638,FIND(",",W638)+1)-FIND(",",W638)-1)),MapTable!$A:$A,1,0)),ISERROR(VLOOKUP(TRIM(MID(W638,FIND(",",W638,FIND(",",W638)+1)+1,999)),MapTable!$A:$A,1,0))),"맵없음",
  ""),
IF(ISERROR(FIND(",",W638,FIND(",",W638,FIND(",",W638,FIND(",",W638)+1)+1)+1)),
  IF(OR(ISERROR(VLOOKUP(LEFT(W638,FIND(",",W638)-1),MapTable!$A:$A,1,0)),ISERROR(VLOOKUP(TRIM(MID(W638,FIND(",",W638)+1,FIND(",",W638,FIND(",",W638)+1)-FIND(",",W638)-1)),MapTable!$A:$A,1,0)),ISERROR(VLOOKUP(TRIM(MID(W638,FIND(",",W638,FIND(",",W638)+1)+1,FIND(",",W638,FIND(",",W638,FIND(",",W638)+1)+1)-FIND(",",W638,FIND(",",W638)+1)-1)),MapTable!$A:$A,1,0)),ISERROR(VLOOKUP(TRIM(MID(W638,FIND(",",W638,FIND(",",W638,FIND(",",W638)+1)+1)+1,999)),MapTable!$A:$A,1,0))),"맵없음",
  ""),
)))))</f>
        <v/>
      </c>
      <c r="AC638" t="str">
        <f>IF(ISBLANK(AB638),"",IF(ISERROR(VLOOKUP(AB638,[3]DropTable!$A:$A,1,0)),"드랍없음",""))</f>
        <v/>
      </c>
      <c r="AE638" t="str">
        <f>IF(ISBLANK(AD638),"",IF(ISERROR(VLOOKUP(AD638,[3]DropTable!$A:$A,1,0)),"드랍없음",""))</f>
        <v/>
      </c>
      <c r="AG638">
        <v>9.8000000000000007</v>
      </c>
      <c r="AH638">
        <v>1</v>
      </c>
    </row>
    <row r="639" spans="1:34" x14ac:dyDescent="0.3">
      <c r="A639">
        <v>13</v>
      </c>
      <c r="B639">
        <v>38</v>
      </c>
      <c r="C639">
        <f>IF(OR($L639=TRUE,$A639=0,MOD($A639,ChapterTable!$S$20)&lt;&gt;0),
MAX(0,INT(($B639+ChapterTable!$Q$26+VLOOKUP(SUBSTITUTE(C$1,"성장단계","")&amp;"단계오프셋",ChapterTable!$S:$T,2,0))/ChapterTable!$Q$23)),
MAX(0,INT(($B639+ChapterTable!$S$26+VLOOKUP(SUBSTITUTE(C$1,"성장단계","")&amp;"보스단계오프셋",ChapterTable!$S:$T,2,0))/ChapterTable!$S$23)))</f>
        <v>4</v>
      </c>
      <c r="D639">
        <f>IF(OR($L639=TRUE,$A639=0,MOD($A639,ChapterTable!$S$20)&lt;&gt;0),
MAX(0,INT(($B639+ChapterTable!$Q$26+VLOOKUP(SUBSTITUTE(D$1,"성장단계","")&amp;"단계오프셋",ChapterTable!$S:$T,2,0))/ChapterTable!$Q$23)),
MAX(0,INT(($B639+ChapterTable!$S$26+VLOOKUP(SUBSTITUTE(D$1,"성장단계","")&amp;"보스단계오프셋",ChapterTable!$S:$T,2,0))/ChapterTable!$S$23)))</f>
        <v>3</v>
      </c>
      <c r="E639" s="1">
        <f ca="1">IF(AND($A639=0,$B639=1),
    VLOOKUP(1,ChapterTable!$1:$1048576,MATCH("최종"&amp;SUBSTITUTE(SUBSTITUTE(E$1,"standard",""),"|Float",""),ChapterTable!$1:$1,0),0)*ChapterTable!$Q$17,
  IF(AND($A639=0,$B639=0),
    E640,
  IF($B639=0,
    VLOOKUP($A639,ChapterTable!$1:$1048576,MATCH("최종"&amp;SUBSTITUTE(SUBSTITUTE(E$1,"standard",""),"|Float",""),ChapterTable!$1:$1,0),0),
  IF($B639=1,
    IF($L639=FALSE,
      VLOOKUP($A639,ChapterTable!$1:$1048576,MATCH("최종"&amp;SUBSTITUTE(SUBSTITUTE(E$1,"standard",""),"|Float",""),ChapterTable!$1:$1,0),0),
      VLOOKUP($A639-ChapterTable!$Q$11,ChapterTable!$1:$1048576,MATCH("최종"&amp;SUBSTITUTE(SUBSTITUTE(E$1,"standard",""),"|Float",""),ChapterTable!$1:$1,0),0)*ChapterTable!$Q$14
    ),
  OFFSET(E639,-$B639+IF($L639,1,0),0)*
    (VLOOKUP(SUBSTITUTE(SUBSTITUTE(E$1,"standard",""),"|Float","")&amp;"인게임누적곱배수",ChapterTable!$S:$T,2,0)^C639
    +VLOOKUP(SUBSTITUTE(SUBSTITUTE(E$1,"standard",""),"|Float","")&amp;"인게임누적합배수",ChapterTable!$S:$T,2,0)*C639)
  )
  )
  )
)</f>
        <v>56050.41796875</v>
      </c>
      <c r="F639" s="1">
        <f ca="1">IF(AND($A639=0,$B639=1),
    VLOOKUP(1,ChapterTable!$1:$1048576,MATCH("최종"&amp;SUBSTITUTE(SUBSTITUTE(F$1,"standard",""),"|Float",""),ChapterTable!$1:$1,0),0)*ChapterTable!$Q$17,
  IF(AND($A639=0,$B639=0),
    F640,
  IF($B639=0,
    VLOOKUP($A639,ChapterTable!$1:$1048576,MATCH("최종"&amp;SUBSTITUTE(SUBSTITUTE(F$1,"standard",""),"|Float",""),ChapterTable!$1:$1,0),0),
  IF($B639=1,
    IF($L639=FALSE,
      VLOOKUP($A639,ChapterTable!$1:$1048576,MATCH("최종"&amp;SUBSTITUTE(SUBSTITUTE(F$1,"standard",""),"|Float",""),ChapterTable!$1:$1,0),0),
      VLOOKUP($A639-ChapterTable!$Q$11,ChapterTable!$1:$1048576,MATCH("최종"&amp;SUBSTITUTE(SUBSTITUTE(F$1,"standard",""),"|Float",""),ChapterTable!$1:$1,0),0)*ChapterTable!$Q$14
    ),
  OFFSET(F639,-$B639+IF($L639,1,0),0)*
    (VLOOKUP(SUBSTITUTE(SUBSTITUTE(F$1,"standard",""),"|Float","")&amp;"인게임누적곱배수",ChapterTable!$S:$T,2,0)^D639
    +VLOOKUP(SUBSTITUTE(SUBSTITUTE(F$1,"standard",""),"|Float","")&amp;"인게임누적합배수",ChapterTable!$S:$T,2,0)*D639)
  )
  )
  )
)</f>
        <v>20759.4140625</v>
      </c>
      <c r="G639" t="s">
        <v>76</v>
      </c>
      <c r="J639" t="str">
        <f>IF(ISBLANK(I639),"",
IFERROR(VLOOKUP(I639,[1]StringTable!$1:$1048576,MATCH([1]StringTable!$B$1,[1]StringTable!$1:$1,0),0),
IFERROR(VLOOKUP(I639,[1]InApkStringTable!$1:$1048576,MATCH([1]InApkStringTable!$B$1,[1]InApkStringTable!$1:$1,0),0),
"스트링없음")))</f>
        <v/>
      </c>
      <c r="L639" t="b">
        <v>0</v>
      </c>
      <c r="M639" t="s">
        <v>24</v>
      </c>
      <c r="N639" t="str">
        <f>IF(ISBLANK(M639),"",IF(ISERROR(VLOOKUP(M639,MapTable!$A:$A,1,0)),"맵없음",""))</f>
        <v/>
      </c>
      <c r="O639">
        <f t="shared" si="37"/>
        <v>4</v>
      </c>
      <c r="Q639">
        <f t="shared" si="38"/>
        <v>4</v>
      </c>
      <c r="R639" t="b">
        <f t="shared" ca="1" si="39"/>
        <v>0</v>
      </c>
      <c r="T639" t="b">
        <f t="shared" ca="1" si="40"/>
        <v>0</v>
      </c>
      <c r="V639" t="str">
        <f>IF(ISBLANK(U639),"",IF(ISERROR(VLOOKUP(U639,MapTable!$A:$A,1,0)),"맵없음",""))</f>
        <v/>
      </c>
      <c r="X639" t="str">
        <f>IF(ISBLANK(W639),"",
IF(ISERROR(FIND(",",W639)),
  IF(ISERROR(VLOOKUP(W639,MapTable!$A:$A,1,0)),"맵없음",
  ""),
IF(ISERROR(FIND(",",W639,FIND(",",W639)+1)),
  IF(OR(ISERROR(VLOOKUP(LEFT(W639,FIND(",",W639)-1),MapTable!$A:$A,1,0)),ISERROR(VLOOKUP(TRIM(MID(W639,FIND(",",W639)+1,999)),MapTable!$A:$A,1,0))),"맵없음",
  ""),
IF(ISERROR(FIND(",",W639,FIND(",",W639,FIND(",",W639)+1)+1)),
  IF(OR(ISERROR(VLOOKUP(LEFT(W639,FIND(",",W639)-1),MapTable!$A:$A,1,0)),ISERROR(VLOOKUP(TRIM(MID(W639,FIND(",",W639)+1,FIND(",",W639,FIND(",",W639)+1)-FIND(",",W639)-1)),MapTable!$A:$A,1,0)),ISERROR(VLOOKUP(TRIM(MID(W639,FIND(",",W639,FIND(",",W639)+1)+1,999)),MapTable!$A:$A,1,0))),"맵없음",
  ""),
IF(ISERROR(FIND(",",W639,FIND(",",W639,FIND(",",W639,FIND(",",W639)+1)+1)+1)),
  IF(OR(ISERROR(VLOOKUP(LEFT(W639,FIND(",",W639)-1),MapTable!$A:$A,1,0)),ISERROR(VLOOKUP(TRIM(MID(W639,FIND(",",W639)+1,FIND(",",W639,FIND(",",W639)+1)-FIND(",",W639)-1)),MapTable!$A:$A,1,0)),ISERROR(VLOOKUP(TRIM(MID(W639,FIND(",",W639,FIND(",",W639)+1)+1,FIND(",",W639,FIND(",",W639,FIND(",",W639)+1)+1)-FIND(",",W639,FIND(",",W639)+1)-1)),MapTable!$A:$A,1,0)),ISERROR(VLOOKUP(TRIM(MID(W639,FIND(",",W639,FIND(",",W639,FIND(",",W639)+1)+1)+1,999)),MapTable!$A:$A,1,0))),"맵없음",
  ""),
)))))</f>
        <v/>
      </c>
      <c r="AC639" t="str">
        <f>IF(ISBLANK(AB639),"",IF(ISERROR(VLOOKUP(AB639,[3]DropTable!$A:$A,1,0)),"드랍없음",""))</f>
        <v/>
      </c>
      <c r="AE639" t="str">
        <f>IF(ISBLANK(AD639),"",IF(ISERROR(VLOOKUP(AD639,[3]DropTable!$A:$A,1,0)),"드랍없음",""))</f>
        <v/>
      </c>
      <c r="AG639">
        <v>9.8000000000000007</v>
      </c>
      <c r="AH639">
        <v>1</v>
      </c>
    </row>
    <row r="640" spans="1:34" x14ac:dyDescent="0.3">
      <c r="A640">
        <v>13</v>
      </c>
      <c r="B640">
        <v>39</v>
      </c>
      <c r="C640">
        <f>IF(OR($L640=TRUE,$A640=0,MOD($A640,ChapterTable!$S$20)&lt;&gt;0),
MAX(0,INT(($B640+ChapterTable!$Q$26+VLOOKUP(SUBSTITUTE(C$1,"성장단계","")&amp;"단계오프셋",ChapterTable!$S:$T,2,0))/ChapterTable!$Q$23)),
MAX(0,INT(($B640+ChapterTable!$S$26+VLOOKUP(SUBSTITUTE(C$1,"성장단계","")&amp;"보스단계오프셋",ChapterTable!$S:$T,2,0))/ChapterTable!$S$23)))</f>
        <v>4</v>
      </c>
      <c r="D640">
        <f>IF(OR($L640=TRUE,$A640=0,MOD($A640,ChapterTable!$S$20)&lt;&gt;0),
MAX(0,INT(($B640+ChapterTable!$Q$26+VLOOKUP(SUBSTITUTE(D$1,"성장단계","")&amp;"단계오프셋",ChapterTable!$S:$T,2,0))/ChapterTable!$Q$23)),
MAX(0,INT(($B640+ChapterTable!$S$26+VLOOKUP(SUBSTITUTE(D$1,"성장단계","")&amp;"보스단계오프셋",ChapterTable!$S:$T,2,0))/ChapterTable!$S$23)))</f>
        <v>3</v>
      </c>
      <c r="E640" s="1">
        <f ca="1">IF(AND($A640=0,$B640=1),
    VLOOKUP(1,ChapterTable!$1:$1048576,MATCH("최종"&amp;SUBSTITUTE(SUBSTITUTE(E$1,"standard",""),"|Float",""),ChapterTable!$1:$1,0),0)*ChapterTable!$Q$17,
  IF(AND($A640=0,$B640=0),
    E641,
  IF($B640=0,
    VLOOKUP($A640,ChapterTable!$1:$1048576,MATCH("최종"&amp;SUBSTITUTE(SUBSTITUTE(E$1,"standard",""),"|Float",""),ChapterTable!$1:$1,0),0),
  IF($B640=1,
    IF($L640=FALSE,
      VLOOKUP($A640,ChapterTable!$1:$1048576,MATCH("최종"&amp;SUBSTITUTE(SUBSTITUTE(E$1,"standard",""),"|Float",""),ChapterTable!$1:$1,0),0),
      VLOOKUP($A640-ChapterTable!$Q$11,ChapterTable!$1:$1048576,MATCH("최종"&amp;SUBSTITUTE(SUBSTITUTE(E$1,"standard",""),"|Float",""),ChapterTable!$1:$1,0),0)*ChapterTable!$Q$14
    ),
  OFFSET(E640,-$B640+IF($L640,1,0),0)*
    (VLOOKUP(SUBSTITUTE(SUBSTITUTE(E$1,"standard",""),"|Float","")&amp;"인게임누적곱배수",ChapterTable!$S:$T,2,0)^C640
    +VLOOKUP(SUBSTITUTE(SUBSTITUTE(E$1,"standard",""),"|Float","")&amp;"인게임누적합배수",ChapterTable!$S:$T,2,0)*C640)
  )
  )
  )
)</f>
        <v>56050.41796875</v>
      </c>
      <c r="F640" s="1">
        <f ca="1">IF(AND($A640=0,$B640=1),
    VLOOKUP(1,ChapterTable!$1:$1048576,MATCH("최종"&amp;SUBSTITUTE(SUBSTITUTE(F$1,"standard",""),"|Float",""),ChapterTable!$1:$1,0),0)*ChapterTable!$Q$17,
  IF(AND($A640=0,$B640=0),
    F641,
  IF($B640=0,
    VLOOKUP($A640,ChapterTable!$1:$1048576,MATCH("최종"&amp;SUBSTITUTE(SUBSTITUTE(F$1,"standard",""),"|Float",""),ChapterTable!$1:$1,0),0),
  IF($B640=1,
    IF($L640=FALSE,
      VLOOKUP($A640,ChapterTable!$1:$1048576,MATCH("최종"&amp;SUBSTITUTE(SUBSTITUTE(F$1,"standard",""),"|Float",""),ChapterTable!$1:$1,0),0),
      VLOOKUP($A640-ChapterTable!$Q$11,ChapterTable!$1:$1048576,MATCH("최종"&amp;SUBSTITUTE(SUBSTITUTE(F$1,"standard",""),"|Float",""),ChapterTable!$1:$1,0),0)*ChapterTable!$Q$14
    ),
  OFFSET(F640,-$B640+IF($L640,1,0),0)*
    (VLOOKUP(SUBSTITUTE(SUBSTITUTE(F$1,"standard",""),"|Float","")&amp;"인게임누적곱배수",ChapterTable!$S:$T,2,0)^D640
    +VLOOKUP(SUBSTITUTE(SUBSTITUTE(F$1,"standard",""),"|Float","")&amp;"인게임누적합배수",ChapterTable!$S:$T,2,0)*D640)
  )
  )
  )
)</f>
        <v>20759.4140625</v>
      </c>
      <c r="G640" t="s">
        <v>76</v>
      </c>
      <c r="J640" t="str">
        <f>IF(ISBLANK(I640),"",
IFERROR(VLOOKUP(I640,[1]StringTable!$1:$1048576,MATCH([1]StringTable!$B$1,[1]StringTable!$1:$1,0),0),
IFERROR(VLOOKUP(I640,[1]InApkStringTable!$1:$1048576,MATCH([1]InApkStringTable!$B$1,[1]InApkStringTable!$1:$1,0),0),
"스트링없음")))</f>
        <v/>
      </c>
      <c r="L640" t="b">
        <v>0</v>
      </c>
      <c r="M640" t="s">
        <v>24</v>
      </c>
      <c r="N640" t="str">
        <f>IF(ISBLANK(M640),"",IF(ISERROR(VLOOKUP(M640,MapTable!$A:$A,1,0)),"맵없음",""))</f>
        <v/>
      </c>
      <c r="O640">
        <f t="shared" si="37"/>
        <v>94</v>
      </c>
      <c r="Q640">
        <f t="shared" si="38"/>
        <v>94</v>
      </c>
      <c r="R640" t="b">
        <f t="shared" ca="1" si="39"/>
        <v>1</v>
      </c>
      <c r="T640" t="b">
        <f t="shared" ca="1" si="40"/>
        <v>1</v>
      </c>
      <c r="V640" t="str">
        <f>IF(ISBLANK(U640),"",IF(ISERROR(VLOOKUP(U640,MapTable!$A:$A,1,0)),"맵없음",""))</f>
        <v/>
      </c>
      <c r="X640" t="str">
        <f>IF(ISBLANK(W640),"",
IF(ISERROR(FIND(",",W640)),
  IF(ISERROR(VLOOKUP(W640,MapTable!$A:$A,1,0)),"맵없음",
  ""),
IF(ISERROR(FIND(",",W640,FIND(",",W640)+1)),
  IF(OR(ISERROR(VLOOKUP(LEFT(W640,FIND(",",W640)-1),MapTable!$A:$A,1,0)),ISERROR(VLOOKUP(TRIM(MID(W640,FIND(",",W640)+1,999)),MapTable!$A:$A,1,0))),"맵없음",
  ""),
IF(ISERROR(FIND(",",W640,FIND(",",W640,FIND(",",W640)+1)+1)),
  IF(OR(ISERROR(VLOOKUP(LEFT(W640,FIND(",",W640)-1),MapTable!$A:$A,1,0)),ISERROR(VLOOKUP(TRIM(MID(W640,FIND(",",W640)+1,FIND(",",W640,FIND(",",W640)+1)-FIND(",",W640)-1)),MapTable!$A:$A,1,0)),ISERROR(VLOOKUP(TRIM(MID(W640,FIND(",",W640,FIND(",",W640)+1)+1,999)),MapTable!$A:$A,1,0))),"맵없음",
  ""),
IF(ISERROR(FIND(",",W640,FIND(",",W640,FIND(",",W640,FIND(",",W640)+1)+1)+1)),
  IF(OR(ISERROR(VLOOKUP(LEFT(W640,FIND(",",W640)-1),MapTable!$A:$A,1,0)),ISERROR(VLOOKUP(TRIM(MID(W640,FIND(",",W640)+1,FIND(",",W640,FIND(",",W640)+1)-FIND(",",W640)-1)),MapTable!$A:$A,1,0)),ISERROR(VLOOKUP(TRIM(MID(W640,FIND(",",W640,FIND(",",W640)+1)+1,FIND(",",W640,FIND(",",W640,FIND(",",W640)+1)+1)-FIND(",",W640,FIND(",",W640)+1)-1)),MapTable!$A:$A,1,0)),ISERROR(VLOOKUP(TRIM(MID(W640,FIND(",",W640,FIND(",",W640,FIND(",",W640)+1)+1)+1,999)),MapTable!$A:$A,1,0))),"맵없음",
  ""),
)))))</f>
        <v/>
      </c>
      <c r="AC640" t="str">
        <f>IF(ISBLANK(AB640),"",IF(ISERROR(VLOOKUP(AB640,[3]DropTable!$A:$A,1,0)),"드랍없음",""))</f>
        <v/>
      </c>
      <c r="AE640" t="str">
        <f>IF(ISBLANK(AD640),"",IF(ISERROR(VLOOKUP(AD640,[3]DropTable!$A:$A,1,0)),"드랍없음",""))</f>
        <v/>
      </c>
      <c r="AG640">
        <v>9.8000000000000007</v>
      </c>
      <c r="AH640">
        <v>1</v>
      </c>
    </row>
    <row r="641" spans="1:34" x14ac:dyDescent="0.3">
      <c r="A641">
        <v>13</v>
      </c>
      <c r="B641">
        <v>40</v>
      </c>
      <c r="C641">
        <f>IF(OR($L641=TRUE,$A641=0,MOD($A641,ChapterTable!$S$20)&lt;&gt;0),
MAX(0,INT(($B641+ChapterTable!$Q$26+VLOOKUP(SUBSTITUTE(C$1,"성장단계","")&amp;"단계오프셋",ChapterTable!$S:$T,2,0))/ChapterTable!$Q$23)),
MAX(0,INT(($B641+ChapterTable!$S$26+VLOOKUP(SUBSTITUTE(C$1,"성장단계","")&amp;"보스단계오프셋",ChapterTable!$S:$T,2,0))/ChapterTable!$S$23)))</f>
        <v>4</v>
      </c>
      <c r="D641">
        <f>IF(OR($L641=TRUE,$A641=0,MOD($A641,ChapterTable!$S$20)&lt;&gt;0),
MAX(0,INT(($B641+ChapterTable!$Q$26+VLOOKUP(SUBSTITUTE(D$1,"성장단계","")&amp;"단계오프셋",ChapterTable!$S:$T,2,0))/ChapterTable!$Q$23)),
MAX(0,INT(($B641+ChapterTable!$S$26+VLOOKUP(SUBSTITUTE(D$1,"성장단계","")&amp;"보스단계오프셋",ChapterTable!$S:$T,2,0))/ChapterTable!$S$23)))</f>
        <v>3</v>
      </c>
      <c r="E641" s="1">
        <f ca="1">IF(AND($A641=0,$B641=1),
    VLOOKUP(1,ChapterTable!$1:$1048576,MATCH("최종"&amp;SUBSTITUTE(SUBSTITUTE(E$1,"standard",""),"|Float",""),ChapterTable!$1:$1,0),0)*ChapterTable!$Q$17,
  IF(AND($A641=0,$B641=0),
    E642,
  IF($B641=0,
    VLOOKUP($A641,ChapterTable!$1:$1048576,MATCH("최종"&amp;SUBSTITUTE(SUBSTITUTE(E$1,"standard",""),"|Float",""),ChapterTable!$1:$1,0),0),
  IF($B641=1,
    IF($L641=FALSE,
      VLOOKUP($A641,ChapterTable!$1:$1048576,MATCH("최종"&amp;SUBSTITUTE(SUBSTITUTE(E$1,"standard",""),"|Float",""),ChapterTable!$1:$1,0),0),
      VLOOKUP($A641-ChapterTable!$Q$11,ChapterTable!$1:$1048576,MATCH("최종"&amp;SUBSTITUTE(SUBSTITUTE(E$1,"standard",""),"|Float",""),ChapterTable!$1:$1,0),0)*ChapterTable!$Q$14
    ),
  OFFSET(E641,-$B641+IF($L641,1,0),0)*
    (VLOOKUP(SUBSTITUTE(SUBSTITUTE(E$1,"standard",""),"|Float","")&amp;"인게임누적곱배수",ChapterTable!$S:$T,2,0)^C641
    +VLOOKUP(SUBSTITUTE(SUBSTITUTE(E$1,"standard",""),"|Float","")&amp;"인게임누적합배수",ChapterTable!$S:$T,2,0)*C641)
  )
  )
  )
)</f>
        <v>56050.41796875</v>
      </c>
      <c r="F641" s="1">
        <f ca="1">IF(AND($A641=0,$B641=1),
    VLOOKUP(1,ChapterTable!$1:$1048576,MATCH("최종"&amp;SUBSTITUTE(SUBSTITUTE(F$1,"standard",""),"|Float",""),ChapterTable!$1:$1,0),0)*ChapterTable!$Q$17,
  IF(AND($A641=0,$B641=0),
    F642,
  IF($B641=0,
    VLOOKUP($A641,ChapterTable!$1:$1048576,MATCH("최종"&amp;SUBSTITUTE(SUBSTITUTE(F$1,"standard",""),"|Float",""),ChapterTable!$1:$1,0),0),
  IF($B641=1,
    IF($L641=FALSE,
      VLOOKUP($A641,ChapterTable!$1:$1048576,MATCH("최종"&amp;SUBSTITUTE(SUBSTITUTE(F$1,"standard",""),"|Float",""),ChapterTable!$1:$1,0),0),
      VLOOKUP($A641-ChapterTable!$Q$11,ChapterTable!$1:$1048576,MATCH("최종"&amp;SUBSTITUTE(SUBSTITUTE(F$1,"standard",""),"|Float",""),ChapterTable!$1:$1,0),0)*ChapterTable!$Q$14
    ),
  OFFSET(F641,-$B641+IF($L641,1,0),0)*
    (VLOOKUP(SUBSTITUTE(SUBSTITUTE(F$1,"standard",""),"|Float","")&amp;"인게임누적곱배수",ChapterTable!$S:$T,2,0)^D641
    +VLOOKUP(SUBSTITUTE(SUBSTITUTE(F$1,"standard",""),"|Float","")&amp;"인게임누적합배수",ChapterTable!$S:$T,2,0)*D641)
  )
  )
  )
)</f>
        <v>20759.4140625</v>
      </c>
      <c r="G641" t="s">
        <v>76</v>
      </c>
      <c r="J641" t="str">
        <f>IF(ISBLANK(I641),"",
IFERROR(VLOOKUP(I641,[1]StringTable!$1:$1048576,MATCH([1]StringTable!$B$1,[1]StringTable!$1:$1,0),0),
IFERROR(VLOOKUP(I641,[1]InApkStringTable!$1:$1048576,MATCH([1]InApkStringTable!$B$1,[1]InApkStringTable!$1:$1,0),0),
"스트링없음")))</f>
        <v/>
      </c>
      <c r="L641" t="b">
        <v>0</v>
      </c>
      <c r="M641" t="s">
        <v>24</v>
      </c>
      <c r="N641" t="str">
        <f>IF(ISBLANK(M641),"",IF(ISERROR(VLOOKUP(M641,MapTable!$A:$A,1,0)),"맵없음",""))</f>
        <v/>
      </c>
      <c r="O641">
        <f t="shared" si="37"/>
        <v>21</v>
      </c>
      <c r="Q641">
        <f t="shared" si="38"/>
        <v>21</v>
      </c>
      <c r="R641" t="b">
        <f t="shared" ca="1" si="39"/>
        <v>0</v>
      </c>
      <c r="T641" t="b">
        <f t="shared" ca="1" si="40"/>
        <v>0</v>
      </c>
      <c r="V641" t="str">
        <f>IF(ISBLANK(U641),"",IF(ISERROR(VLOOKUP(U641,MapTable!$A:$A,1,0)),"맵없음",""))</f>
        <v/>
      </c>
      <c r="X641" t="str">
        <f>IF(ISBLANK(W641),"",
IF(ISERROR(FIND(",",W641)),
  IF(ISERROR(VLOOKUP(W641,MapTable!$A:$A,1,0)),"맵없음",
  ""),
IF(ISERROR(FIND(",",W641,FIND(",",W641)+1)),
  IF(OR(ISERROR(VLOOKUP(LEFT(W641,FIND(",",W641)-1),MapTable!$A:$A,1,0)),ISERROR(VLOOKUP(TRIM(MID(W641,FIND(",",W641)+1,999)),MapTable!$A:$A,1,0))),"맵없음",
  ""),
IF(ISERROR(FIND(",",W641,FIND(",",W641,FIND(",",W641)+1)+1)),
  IF(OR(ISERROR(VLOOKUP(LEFT(W641,FIND(",",W641)-1),MapTable!$A:$A,1,0)),ISERROR(VLOOKUP(TRIM(MID(W641,FIND(",",W641)+1,FIND(",",W641,FIND(",",W641)+1)-FIND(",",W641)-1)),MapTable!$A:$A,1,0)),ISERROR(VLOOKUP(TRIM(MID(W641,FIND(",",W641,FIND(",",W641)+1)+1,999)),MapTable!$A:$A,1,0))),"맵없음",
  ""),
IF(ISERROR(FIND(",",W641,FIND(",",W641,FIND(",",W641,FIND(",",W641)+1)+1)+1)),
  IF(OR(ISERROR(VLOOKUP(LEFT(W641,FIND(",",W641)-1),MapTable!$A:$A,1,0)),ISERROR(VLOOKUP(TRIM(MID(W641,FIND(",",W641)+1,FIND(",",W641,FIND(",",W641)+1)-FIND(",",W641)-1)),MapTable!$A:$A,1,0)),ISERROR(VLOOKUP(TRIM(MID(W641,FIND(",",W641,FIND(",",W641)+1)+1,FIND(",",W641,FIND(",",W641,FIND(",",W641)+1)+1)-FIND(",",W641,FIND(",",W641)+1)-1)),MapTable!$A:$A,1,0)),ISERROR(VLOOKUP(TRIM(MID(W641,FIND(",",W641,FIND(",",W641,FIND(",",W641)+1)+1)+1,999)),MapTable!$A:$A,1,0))),"맵없음",
  ""),
)))))</f>
        <v/>
      </c>
      <c r="AC641" t="str">
        <f>IF(ISBLANK(AB641),"",IF(ISERROR(VLOOKUP(AB641,[3]DropTable!$A:$A,1,0)),"드랍없음",""))</f>
        <v/>
      </c>
      <c r="AE641" t="str">
        <f>IF(ISBLANK(AD641),"",IF(ISERROR(VLOOKUP(AD641,[3]DropTable!$A:$A,1,0)),"드랍없음",""))</f>
        <v/>
      </c>
      <c r="AG641">
        <v>9.8000000000000007</v>
      </c>
      <c r="AH641">
        <v>1</v>
      </c>
    </row>
    <row r="642" spans="1:34" x14ac:dyDescent="0.3">
      <c r="A642">
        <v>13</v>
      </c>
      <c r="B642">
        <v>41</v>
      </c>
      <c r="C642">
        <f>IF(OR($L642=TRUE,$A642=0,MOD($A642,ChapterTable!$S$20)&lt;&gt;0),
MAX(0,INT(($B642+ChapterTable!$Q$26+VLOOKUP(SUBSTITUTE(C$1,"성장단계","")&amp;"단계오프셋",ChapterTable!$S:$T,2,0))/ChapterTable!$Q$23)),
MAX(0,INT(($B642+ChapterTable!$S$26+VLOOKUP(SUBSTITUTE(C$1,"성장단계","")&amp;"보스단계오프셋",ChapterTable!$S:$T,2,0))/ChapterTable!$S$23)))</f>
        <v>4</v>
      </c>
      <c r="D642">
        <f>IF(OR($L642=TRUE,$A642=0,MOD($A642,ChapterTable!$S$20)&lt;&gt;0),
MAX(0,INT(($B642+ChapterTable!$Q$26+VLOOKUP(SUBSTITUTE(D$1,"성장단계","")&amp;"단계오프셋",ChapterTable!$S:$T,2,0))/ChapterTable!$Q$23)),
MAX(0,INT(($B642+ChapterTable!$S$26+VLOOKUP(SUBSTITUTE(D$1,"성장단계","")&amp;"보스단계오프셋",ChapterTable!$S:$T,2,0))/ChapterTable!$S$23)))</f>
        <v>4</v>
      </c>
      <c r="E642" s="1">
        <f ca="1">IF(AND($A642=0,$B642=1),
    VLOOKUP(1,ChapterTable!$1:$1048576,MATCH("최종"&amp;SUBSTITUTE(SUBSTITUTE(E$1,"standard",""),"|Float",""),ChapterTable!$1:$1,0),0)*ChapterTable!$Q$17,
  IF(AND($A642=0,$B642=0),
    E643,
  IF($B642=0,
    VLOOKUP($A642,ChapterTable!$1:$1048576,MATCH("최종"&amp;SUBSTITUTE(SUBSTITUTE(E$1,"standard",""),"|Float",""),ChapterTable!$1:$1,0),0),
  IF($B642=1,
    IF($L642=FALSE,
      VLOOKUP($A642,ChapterTable!$1:$1048576,MATCH("최종"&amp;SUBSTITUTE(SUBSTITUTE(E$1,"standard",""),"|Float",""),ChapterTable!$1:$1,0),0),
      VLOOKUP($A642-ChapterTable!$Q$11,ChapterTable!$1:$1048576,MATCH("최종"&amp;SUBSTITUTE(SUBSTITUTE(E$1,"standard",""),"|Float",""),ChapterTable!$1:$1,0),0)*ChapterTable!$Q$14
    ),
  OFFSET(E642,-$B642+IF($L642,1,0),0)*
    (VLOOKUP(SUBSTITUTE(SUBSTITUTE(E$1,"standard",""),"|Float","")&amp;"인게임누적곱배수",ChapterTable!$S:$T,2,0)^C642
    +VLOOKUP(SUBSTITUTE(SUBSTITUTE(E$1,"standard",""),"|Float","")&amp;"인게임누적합배수",ChapterTable!$S:$T,2,0)*C642)
  )
  )
  )
)</f>
        <v>56050.41796875</v>
      </c>
      <c r="F642" s="1">
        <f ca="1">IF(AND($A642=0,$B642=1),
    VLOOKUP(1,ChapterTable!$1:$1048576,MATCH("최종"&amp;SUBSTITUTE(SUBSTITUTE(F$1,"standard",""),"|Float",""),ChapterTable!$1:$1,0),0)*ChapterTable!$Q$17,
  IF(AND($A642=0,$B642=0),
    F643,
  IF($B642=0,
    VLOOKUP($A642,ChapterTable!$1:$1048576,MATCH("최종"&amp;SUBSTITUTE(SUBSTITUTE(F$1,"standard",""),"|Float",""),ChapterTable!$1:$1,0),0),
  IF($B642=1,
    IF($L642=FALSE,
      VLOOKUP($A642,ChapterTable!$1:$1048576,MATCH("최종"&amp;SUBSTITUTE(SUBSTITUTE(F$1,"standard",""),"|Float",""),ChapterTable!$1:$1,0),0),
      VLOOKUP($A642-ChapterTable!$Q$11,ChapterTable!$1:$1048576,MATCH("최종"&amp;SUBSTITUTE(SUBSTITUTE(F$1,"standard",""),"|Float",""),ChapterTable!$1:$1,0),0)*ChapterTable!$Q$14
    ),
  OFFSET(F642,-$B642+IF($L642,1,0),0)*
    (VLOOKUP(SUBSTITUTE(SUBSTITUTE(F$1,"standard",""),"|Float","")&amp;"인게임누적곱배수",ChapterTable!$S:$T,2,0)^D642
    +VLOOKUP(SUBSTITUTE(SUBSTITUTE(F$1,"standard",""),"|Float","")&amp;"인게임누적합배수",ChapterTable!$S:$T,2,0)*D642)
  )
  )
  )
)</f>
        <v>23354.3408203125</v>
      </c>
      <c r="G642" t="s">
        <v>76</v>
      </c>
      <c r="J642" t="str">
        <f>IF(ISBLANK(I642),"",
IFERROR(VLOOKUP(I642,[1]StringTable!$1:$1048576,MATCH([1]StringTable!$B$1,[1]StringTable!$1:$1,0),0),
IFERROR(VLOOKUP(I642,[1]InApkStringTable!$1:$1048576,MATCH([1]InApkStringTable!$B$1,[1]InApkStringTable!$1:$1,0),0),
"스트링없음")))</f>
        <v/>
      </c>
      <c r="L642" t="b">
        <v>0</v>
      </c>
      <c r="M642" t="s">
        <v>24</v>
      </c>
      <c r="N642" t="str">
        <f>IF(ISBLANK(M642),"",IF(ISERROR(VLOOKUP(M642,MapTable!$A:$A,1,0)),"맵없음",""))</f>
        <v/>
      </c>
      <c r="O642">
        <f t="shared" si="37"/>
        <v>5</v>
      </c>
      <c r="Q642">
        <f t="shared" si="38"/>
        <v>5</v>
      </c>
      <c r="R642" t="b">
        <f t="shared" ca="1" si="39"/>
        <v>0</v>
      </c>
      <c r="T642" t="b">
        <f t="shared" ca="1" si="40"/>
        <v>0</v>
      </c>
      <c r="V642" t="str">
        <f>IF(ISBLANK(U642),"",IF(ISERROR(VLOOKUP(U642,MapTable!$A:$A,1,0)),"맵없음",""))</f>
        <v/>
      </c>
      <c r="X642" t="str">
        <f>IF(ISBLANK(W642),"",
IF(ISERROR(FIND(",",W642)),
  IF(ISERROR(VLOOKUP(W642,MapTable!$A:$A,1,0)),"맵없음",
  ""),
IF(ISERROR(FIND(",",W642,FIND(",",W642)+1)),
  IF(OR(ISERROR(VLOOKUP(LEFT(W642,FIND(",",W642)-1),MapTable!$A:$A,1,0)),ISERROR(VLOOKUP(TRIM(MID(W642,FIND(",",W642)+1,999)),MapTable!$A:$A,1,0))),"맵없음",
  ""),
IF(ISERROR(FIND(",",W642,FIND(",",W642,FIND(",",W642)+1)+1)),
  IF(OR(ISERROR(VLOOKUP(LEFT(W642,FIND(",",W642)-1),MapTable!$A:$A,1,0)),ISERROR(VLOOKUP(TRIM(MID(W642,FIND(",",W642)+1,FIND(",",W642,FIND(",",W642)+1)-FIND(",",W642)-1)),MapTable!$A:$A,1,0)),ISERROR(VLOOKUP(TRIM(MID(W642,FIND(",",W642,FIND(",",W642)+1)+1,999)),MapTable!$A:$A,1,0))),"맵없음",
  ""),
IF(ISERROR(FIND(",",W642,FIND(",",W642,FIND(",",W642,FIND(",",W642)+1)+1)+1)),
  IF(OR(ISERROR(VLOOKUP(LEFT(W642,FIND(",",W642)-1),MapTable!$A:$A,1,0)),ISERROR(VLOOKUP(TRIM(MID(W642,FIND(",",W642)+1,FIND(",",W642,FIND(",",W642)+1)-FIND(",",W642)-1)),MapTable!$A:$A,1,0)),ISERROR(VLOOKUP(TRIM(MID(W642,FIND(",",W642,FIND(",",W642)+1)+1,FIND(",",W642,FIND(",",W642,FIND(",",W642)+1)+1)-FIND(",",W642,FIND(",",W642)+1)-1)),MapTable!$A:$A,1,0)),ISERROR(VLOOKUP(TRIM(MID(W642,FIND(",",W642,FIND(",",W642,FIND(",",W642)+1)+1)+1,999)),MapTable!$A:$A,1,0))),"맵없음",
  ""),
)))))</f>
        <v/>
      </c>
      <c r="AC642" t="str">
        <f>IF(ISBLANK(AB642),"",IF(ISERROR(VLOOKUP(AB642,[3]DropTable!$A:$A,1,0)),"드랍없음",""))</f>
        <v/>
      </c>
      <c r="AE642" t="str">
        <f>IF(ISBLANK(AD642),"",IF(ISERROR(VLOOKUP(AD642,[3]DropTable!$A:$A,1,0)),"드랍없음",""))</f>
        <v/>
      </c>
      <c r="AG642">
        <v>9.8000000000000007</v>
      </c>
      <c r="AH642">
        <v>1</v>
      </c>
    </row>
    <row r="643" spans="1:34" x14ac:dyDescent="0.3">
      <c r="A643">
        <v>13</v>
      </c>
      <c r="B643">
        <v>42</v>
      </c>
      <c r="C643">
        <f>IF(OR($L643=TRUE,$A643=0,MOD($A643,ChapterTable!$S$20)&lt;&gt;0),
MAX(0,INT(($B643+ChapterTable!$Q$26+VLOOKUP(SUBSTITUTE(C$1,"성장단계","")&amp;"단계오프셋",ChapterTable!$S:$T,2,0))/ChapterTable!$Q$23)),
MAX(0,INT(($B643+ChapterTable!$S$26+VLOOKUP(SUBSTITUTE(C$1,"성장단계","")&amp;"보스단계오프셋",ChapterTable!$S:$T,2,0))/ChapterTable!$S$23)))</f>
        <v>4</v>
      </c>
      <c r="D643">
        <f>IF(OR($L643=TRUE,$A643=0,MOD($A643,ChapterTable!$S$20)&lt;&gt;0),
MAX(0,INT(($B643+ChapterTable!$Q$26+VLOOKUP(SUBSTITUTE(D$1,"성장단계","")&amp;"단계오프셋",ChapterTable!$S:$T,2,0))/ChapterTable!$Q$23)),
MAX(0,INT(($B643+ChapterTable!$S$26+VLOOKUP(SUBSTITUTE(D$1,"성장단계","")&amp;"보스단계오프셋",ChapterTable!$S:$T,2,0))/ChapterTable!$S$23)))</f>
        <v>4</v>
      </c>
      <c r="E643" s="1">
        <f ca="1">IF(AND($A643=0,$B643=1),
    VLOOKUP(1,ChapterTable!$1:$1048576,MATCH("최종"&amp;SUBSTITUTE(SUBSTITUTE(E$1,"standard",""),"|Float",""),ChapterTable!$1:$1,0),0)*ChapterTable!$Q$17,
  IF(AND($A643=0,$B643=0),
    E644,
  IF($B643=0,
    VLOOKUP($A643,ChapterTable!$1:$1048576,MATCH("최종"&amp;SUBSTITUTE(SUBSTITUTE(E$1,"standard",""),"|Float",""),ChapterTable!$1:$1,0),0),
  IF($B643=1,
    IF($L643=FALSE,
      VLOOKUP($A643,ChapterTable!$1:$1048576,MATCH("최종"&amp;SUBSTITUTE(SUBSTITUTE(E$1,"standard",""),"|Float",""),ChapterTable!$1:$1,0),0),
      VLOOKUP($A643-ChapterTable!$Q$11,ChapterTable!$1:$1048576,MATCH("최종"&amp;SUBSTITUTE(SUBSTITUTE(E$1,"standard",""),"|Float",""),ChapterTable!$1:$1,0),0)*ChapterTable!$Q$14
    ),
  OFFSET(E643,-$B643+IF($L643,1,0),0)*
    (VLOOKUP(SUBSTITUTE(SUBSTITUTE(E$1,"standard",""),"|Float","")&amp;"인게임누적곱배수",ChapterTable!$S:$T,2,0)^C643
    +VLOOKUP(SUBSTITUTE(SUBSTITUTE(E$1,"standard",""),"|Float","")&amp;"인게임누적합배수",ChapterTable!$S:$T,2,0)*C643)
  )
  )
  )
)</f>
        <v>56050.41796875</v>
      </c>
      <c r="F643" s="1">
        <f ca="1">IF(AND($A643=0,$B643=1),
    VLOOKUP(1,ChapterTable!$1:$1048576,MATCH("최종"&amp;SUBSTITUTE(SUBSTITUTE(F$1,"standard",""),"|Float",""),ChapterTable!$1:$1,0),0)*ChapterTable!$Q$17,
  IF(AND($A643=0,$B643=0),
    F644,
  IF($B643=0,
    VLOOKUP($A643,ChapterTable!$1:$1048576,MATCH("최종"&amp;SUBSTITUTE(SUBSTITUTE(F$1,"standard",""),"|Float",""),ChapterTable!$1:$1,0),0),
  IF($B643=1,
    IF($L643=FALSE,
      VLOOKUP($A643,ChapterTable!$1:$1048576,MATCH("최종"&amp;SUBSTITUTE(SUBSTITUTE(F$1,"standard",""),"|Float",""),ChapterTable!$1:$1,0),0),
      VLOOKUP($A643-ChapterTable!$Q$11,ChapterTable!$1:$1048576,MATCH("최종"&amp;SUBSTITUTE(SUBSTITUTE(F$1,"standard",""),"|Float",""),ChapterTable!$1:$1,0),0)*ChapterTable!$Q$14
    ),
  OFFSET(F643,-$B643+IF($L643,1,0),0)*
    (VLOOKUP(SUBSTITUTE(SUBSTITUTE(F$1,"standard",""),"|Float","")&amp;"인게임누적곱배수",ChapterTable!$S:$T,2,0)^D643
    +VLOOKUP(SUBSTITUTE(SUBSTITUTE(F$1,"standard",""),"|Float","")&amp;"인게임누적합배수",ChapterTable!$S:$T,2,0)*D643)
  )
  )
  )
)</f>
        <v>23354.3408203125</v>
      </c>
      <c r="G643" t="s">
        <v>76</v>
      </c>
      <c r="J643" t="str">
        <f>IF(ISBLANK(I643),"",
IFERROR(VLOOKUP(I643,[1]StringTable!$1:$1048576,MATCH([1]StringTable!$B$1,[1]StringTable!$1:$1,0),0),
IFERROR(VLOOKUP(I643,[1]InApkStringTable!$1:$1048576,MATCH([1]InApkStringTable!$B$1,[1]InApkStringTable!$1:$1,0),0),
"스트링없음")))</f>
        <v/>
      </c>
      <c r="L643" t="b">
        <v>0</v>
      </c>
      <c r="M643" t="s">
        <v>24</v>
      </c>
      <c r="N643" t="str">
        <f>IF(ISBLANK(M643),"",IF(ISERROR(VLOOKUP(M643,MapTable!$A:$A,1,0)),"맵없음",""))</f>
        <v/>
      </c>
      <c r="O643">
        <f t="shared" ref="O643:O706" si="41">IF(B643=0,0,
  IF(AND(L643=FALSE,A643&lt;&gt;0,MOD(A643,7)=0),21,
  IF(MOD(B643,10)=0,21,
  IF(MOD(B643,10)=5,11,
  IF(MOD(B643,10)=9,INT(B643/10)+91,
  INT(B643/10+1))))))</f>
        <v>5</v>
      </c>
      <c r="Q643">
        <f t="shared" ref="Q643:Q706" si="42">IF(ISBLANK(P643),O643,P643)</f>
        <v>5</v>
      </c>
      <c r="R643" t="b">
        <f t="shared" ref="R643:R706" ca="1" si="43">IF(OR(B643=0,OFFSET(B643,1,0)=0),FALSE,
IF(OFFSET(O643,1,0)=21,TRUE,FALSE))</f>
        <v>0</v>
      </c>
      <c r="T643" t="b">
        <f t="shared" ref="T643:T706" ca="1" si="44">IF(ISBLANK(S643),R643,S643)</f>
        <v>0</v>
      </c>
      <c r="V643" t="str">
        <f>IF(ISBLANK(U643),"",IF(ISERROR(VLOOKUP(U643,MapTable!$A:$A,1,0)),"맵없음",""))</f>
        <v/>
      </c>
      <c r="X643" t="str">
        <f>IF(ISBLANK(W643),"",
IF(ISERROR(FIND(",",W643)),
  IF(ISERROR(VLOOKUP(W643,MapTable!$A:$A,1,0)),"맵없음",
  ""),
IF(ISERROR(FIND(",",W643,FIND(",",W643)+1)),
  IF(OR(ISERROR(VLOOKUP(LEFT(W643,FIND(",",W643)-1),MapTable!$A:$A,1,0)),ISERROR(VLOOKUP(TRIM(MID(W643,FIND(",",W643)+1,999)),MapTable!$A:$A,1,0))),"맵없음",
  ""),
IF(ISERROR(FIND(",",W643,FIND(",",W643,FIND(",",W643)+1)+1)),
  IF(OR(ISERROR(VLOOKUP(LEFT(W643,FIND(",",W643)-1),MapTable!$A:$A,1,0)),ISERROR(VLOOKUP(TRIM(MID(W643,FIND(",",W643)+1,FIND(",",W643,FIND(",",W643)+1)-FIND(",",W643)-1)),MapTable!$A:$A,1,0)),ISERROR(VLOOKUP(TRIM(MID(W643,FIND(",",W643,FIND(",",W643)+1)+1,999)),MapTable!$A:$A,1,0))),"맵없음",
  ""),
IF(ISERROR(FIND(",",W643,FIND(",",W643,FIND(",",W643,FIND(",",W643)+1)+1)+1)),
  IF(OR(ISERROR(VLOOKUP(LEFT(W643,FIND(",",W643)-1),MapTable!$A:$A,1,0)),ISERROR(VLOOKUP(TRIM(MID(W643,FIND(",",W643)+1,FIND(",",W643,FIND(",",W643)+1)-FIND(",",W643)-1)),MapTable!$A:$A,1,0)),ISERROR(VLOOKUP(TRIM(MID(W643,FIND(",",W643,FIND(",",W643)+1)+1,FIND(",",W643,FIND(",",W643,FIND(",",W643)+1)+1)-FIND(",",W643,FIND(",",W643)+1)-1)),MapTable!$A:$A,1,0)),ISERROR(VLOOKUP(TRIM(MID(W643,FIND(",",W643,FIND(",",W643,FIND(",",W643)+1)+1)+1,999)),MapTable!$A:$A,1,0))),"맵없음",
  ""),
)))))</f>
        <v/>
      </c>
      <c r="AC643" t="str">
        <f>IF(ISBLANK(AB643),"",IF(ISERROR(VLOOKUP(AB643,[3]DropTable!$A:$A,1,0)),"드랍없음",""))</f>
        <v/>
      </c>
      <c r="AE643" t="str">
        <f>IF(ISBLANK(AD643),"",IF(ISERROR(VLOOKUP(AD643,[3]DropTable!$A:$A,1,0)),"드랍없음",""))</f>
        <v/>
      </c>
      <c r="AG643">
        <v>9.8000000000000007</v>
      </c>
      <c r="AH643">
        <v>1</v>
      </c>
    </row>
    <row r="644" spans="1:34" x14ac:dyDescent="0.3">
      <c r="A644">
        <v>13</v>
      </c>
      <c r="B644">
        <v>43</v>
      </c>
      <c r="C644">
        <f>IF(OR($L644=TRUE,$A644=0,MOD($A644,ChapterTable!$S$20)&lt;&gt;0),
MAX(0,INT(($B644+ChapterTable!$Q$26+VLOOKUP(SUBSTITUTE(C$1,"성장단계","")&amp;"단계오프셋",ChapterTable!$S:$T,2,0))/ChapterTable!$Q$23)),
MAX(0,INT(($B644+ChapterTable!$S$26+VLOOKUP(SUBSTITUTE(C$1,"성장단계","")&amp;"보스단계오프셋",ChapterTable!$S:$T,2,0))/ChapterTable!$S$23)))</f>
        <v>4</v>
      </c>
      <c r="D644">
        <f>IF(OR($L644=TRUE,$A644=0,MOD($A644,ChapterTable!$S$20)&lt;&gt;0),
MAX(0,INT(($B644+ChapterTable!$Q$26+VLOOKUP(SUBSTITUTE(D$1,"성장단계","")&amp;"단계오프셋",ChapterTable!$S:$T,2,0))/ChapterTable!$Q$23)),
MAX(0,INT(($B644+ChapterTable!$S$26+VLOOKUP(SUBSTITUTE(D$1,"성장단계","")&amp;"보스단계오프셋",ChapterTable!$S:$T,2,0))/ChapterTable!$S$23)))</f>
        <v>4</v>
      </c>
      <c r="E644" s="1">
        <f ca="1">IF(AND($A644=0,$B644=1),
    VLOOKUP(1,ChapterTable!$1:$1048576,MATCH("최종"&amp;SUBSTITUTE(SUBSTITUTE(E$1,"standard",""),"|Float",""),ChapterTable!$1:$1,0),0)*ChapterTable!$Q$17,
  IF(AND($A644=0,$B644=0),
    E645,
  IF($B644=0,
    VLOOKUP($A644,ChapterTable!$1:$1048576,MATCH("최종"&amp;SUBSTITUTE(SUBSTITUTE(E$1,"standard",""),"|Float",""),ChapterTable!$1:$1,0),0),
  IF($B644=1,
    IF($L644=FALSE,
      VLOOKUP($A644,ChapterTable!$1:$1048576,MATCH("최종"&amp;SUBSTITUTE(SUBSTITUTE(E$1,"standard",""),"|Float",""),ChapterTable!$1:$1,0),0),
      VLOOKUP($A644-ChapterTable!$Q$11,ChapterTable!$1:$1048576,MATCH("최종"&amp;SUBSTITUTE(SUBSTITUTE(E$1,"standard",""),"|Float",""),ChapterTable!$1:$1,0),0)*ChapterTable!$Q$14
    ),
  OFFSET(E644,-$B644+IF($L644,1,0),0)*
    (VLOOKUP(SUBSTITUTE(SUBSTITUTE(E$1,"standard",""),"|Float","")&amp;"인게임누적곱배수",ChapterTable!$S:$T,2,0)^C644
    +VLOOKUP(SUBSTITUTE(SUBSTITUTE(E$1,"standard",""),"|Float","")&amp;"인게임누적합배수",ChapterTable!$S:$T,2,0)*C644)
  )
  )
  )
)</f>
        <v>56050.41796875</v>
      </c>
      <c r="F644" s="1">
        <f ca="1">IF(AND($A644=0,$B644=1),
    VLOOKUP(1,ChapterTable!$1:$1048576,MATCH("최종"&amp;SUBSTITUTE(SUBSTITUTE(F$1,"standard",""),"|Float",""),ChapterTable!$1:$1,0),0)*ChapterTable!$Q$17,
  IF(AND($A644=0,$B644=0),
    F645,
  IF($B644=0,
    VLOOKUP($A644,ChapterTable!$1:$1048576,MATCH("최종"&amp;SUBSTITUTE(SUBSTITUTE(F$1,"standard",""),"|Float",""),ChapterTable!$1:$1,0),0),
  IF($B644=1,
    IF($L644=FALSE,
      VLOOKUP($A644,ChapterTable!$1:$1048576,MATCH("최종"&amp;SUBSTITUTE(SUBSTITUTE(F$1,"standard",""),"|Float",""),ChapterTable!$1:$1,0),0),
      VLOOKUP($A644-ChapterTable!$Q$11,ChapterTable!$1:$1048576,MATCH("최종"&amp;SUBSTITUTE(SUBSTITUTE(F$1,"standard",""),"|Float",""),ChapterTable!$1:$1,0),0)*ChapterTable!$Q$14
    ),
  OFFSET(F644,-$B644+IF($L644,1,0),0)*
    (VLOOKUP(SUBSTITUTE(SUBSTITUTE(F$1,"standard",""),"|Float","")&amp;"인게임누적곱배수",ChapterTable!$S:$T,2,0)^D644
    +VLOOKUP(SUBSTITUTE(SUBSTITUTE(F$1,"standard",""),"|Float","")&amp;"인게임누적합배수",ChapterTable!$S:$T,2,0)*D644)
  )
  )
  )
)</f>
        <v>23354.3408203125</v>
      </c>
      <c r="G644" t="s">
        <v>76</v>
      </c>
      <c r="J644" t="str">
        <f>IF(ISBLANK(I644),"",
IFERROR(VLOOKUP(I644,[1]StringTable!$1:$1048576,MATCH([1]StringTable!$B$1,[1]StringTable!$1:$1,0),0),
IFERROR(VLOOKUP(I644,[1]InApkStringTable!$1:$1048576,MATCH([1]InApkStringTable!$B$1,[1]InApkStringTable!$1:$1,0),0),
"스트링없음")))</f>
        <v/>
      </c>
      <c r="L644" t="b">
        <v>0</v>
      </c>
      <c r="M644" t="s">
        <v>24</v>
      </c>
      <c r="N644" t="str">
        <f>IF(ISBLANK(M644),"",IF(ISERROR(VLOOKUP(M644,MapTable!$A:$A,1,0)),"맵없음",""))</f>
        <v/>
      </c>
      <c r="O644">
        <f t="shared" si="41"/>
        <v>5</v>
      </c>
      <c r="Q644">
        <f t="shared" si="42"/>
        <v>5</v>
      </c>
      <c r="R644" t="b">
        <f t="shared" ca="1" si="43"/>
        <v>0</v>
      </c>
      <c r="T644" t="b">
        <f t="shared" ca="1" si="44"/>
        <v>0</v>
      </c>
      <c r="V644" t="str">
        <f>IF(ISBLANK(U644),"",IF(ISERROR(VLOOKUP(U644,MapTable!$A:$A,1,0)),"맵없음",""))</f>
        <v/>
      </c>
      <c r="X644" t="str">
        <f>IF(ISBLANK(W644),"",
IF(ISERROR(FIND(",",W644)),
  IF(ISERROR(VLOOKUP(W644,MapTable!$A:$A,1,0)),"맵없음",
  ""),
IF(ISERROR(FIND(",",W644,FIND(",",W644)+1)),
  IF(OR(ISERROR(VLOOKUP(LEFT(W644,FIND(",",W644)-1),MapTable!$A:$A,1,0)),ISERROR(VLOOKUP(TRIM(MID(W644,FIND(",",W644)+1,999)),MapTable!$A:$A,1,0))),"맵없음",
  ""),
IF(ISERROR(FIND(",",W644,FIND(",",W644,FIND(",",W644)+1)+1)),
  IF(OR(ISERROR(VLOOKUP(LEFT(W644,FIND(",",W644)-1),MapTable!$A:$A,1,0)),ISERROR(VLOOKUP(TRIM(MID(W644,FIND(",",W644)+1,FIND(",",W644,FIND(",",W644)+1)-FIND(",",W644)-1)),MapTable!$A:$A,1,0)),ISERROR(VLOOKUP(TRIM(MID(W644,FIND(",",W644,FIND(",",W644)+1)+1,999)),MapTable!$A:$A,1,0))),"맵없음",
  ""),
IF(ISERROR(FIND(",",W644,FIND(",",W644,FIND(",",W644,FIND(",",W644)+1)+1)+1)),
  IF(OR(ISERROR(VLOOKUP(LEFT(W644,FIND(",",W644)-1),MapTable!$A:$A,1,0)),ISERROR(VLOOKUP(TRIM(MID(W644,FIND(",",W644)+1,FIND(",",W644,FIND(",",W644)+1)-FIND(",",W644)-1)),MapTable!$A:$A,1,0)),ISERROR(VLOOKUP(TRIM(MID(W644,FIND(",",W644,FIND(",",W644)+1)+1,FIND(",",W644,FIND(",",W644,FIND(",",W644)+1)+1)-FIND(",",W644,FIND(",",W644)+1)-1)),MapTable!$A:$A,1,0)),ISERROR(VLOOKUP(TRIM(MID(W644,FIND(",",W644,FIND(",",W644,FIND(",",W644)+1)+1)+1,999)),MapTable!$A:$A,1,0))),"맵없음",
  ""),
)))))</f>
        <v/>
      </c>
      <c r="AC644" t="str">
        <f>IF(ISBLANK(AB644),"",IF(ISERROR(VLOOKUP(AB644,[3]DropTable!$A:$A,1,0)),"드랍없음",""))</f>
        <v/>
      </c>
      <c r="AE644" t="str">
        <f>IF(ISBLANK(AD644),"",IF(ISERROR(VLOOKUP(AD644,[3]DropTable!$A:$A,1,0)),"드랍없음",""))</f>
        <v/>
      </c>
      <c r="AG644">
        <v>9.8000000000000007</v>
      </c>
      <c r="AH644">
        <v>1</v>
      </c>
    </row>
    <row r="645" spans="1:34" x14ac:dyDescent="0.3">
      <c r="A645">
        <v>13</v>
      </c>
      <c r="B645">
        <v>44</v>
      </c>
      <c r="C645">
        <f>IF(OR($L645=TRUE,$A645=0,MOD($A645,ChapterTable!$S$20)&lt;&gt;0),
MAX(0,INT(($B645+ChapterTable!$Q$26+VLOOKUP(SUBSTITUTE(C$1,"성장단계","")&amp;"단계오프셋",ChapterTable!$S:$T,2,0))/ChapterTable!$Q$23)),
MAX(0,INT(($B645+ChapterTable!$S$26+VLOOKUP(SUBSTITUTE(C$1,"성장단계","")&amp;"보스단계오프셋",ChapterTable!$S:$T,2,0))/ChapterTable!$S$23)))</f>
        <v>4</v>
      </c>
      <c r="D645">
        <f>IF(OR($L645=TRUE,$A645=0,MOD($A645,ChapterTable!$S$20)&lt;&gt;0),
MAX(0,INT(($B645+ChapterTable!$Q$26+VLOOKUP(SUBSTITUTE(D$1,"성장단계","")&amp;"단계오프셋",ChapterTable!$S:$T,2,0))/ChapterTable!$Q$23)),
MAX(0,INT(($B645+ChapterTable!$S$26+VLOOKUP(SUBSTITUTE(D$1,"성장단계","")&amp;"보스단계오프셋",ChapterTable!$S:$T,2,0))/ChapterTable!$S$23)))</f>
        <v>4</v>
      </c>
      <c r="E645" s="1">
        <f ca="1">IF(AND($A645=0,$B645=1),
    VLOOKUP(1,ChapterTable!$1:$1048576,MATCH("최종"&amp;SUBSTITUTE(SUBSTITUTE(E$1,"standard",""),"|Float",""),ChapterTable!$1:$1,0),0)*ChapterTable!$Q$17,
  IF(AND($A645=0,$B645=0),
    E646,
  IF($B645=0,
    VLOOKUP($A645,ChapterTable!$1:$1048576,MATCH("최종"&amp;SUBSTITUTE(SUBSTITUTE(E$1,"standard",""),"|Float",""),ChapterTable!$1:$1,0),0),
  IF($B645=1,
    IF($L645=FALSE,
      VLOOKUP($A645,ChapterTable!$1:$1048576,MATCH("최종"&amp;SUBSTITUTE(SUBSTITUTE(E$1,"standard",""),"|Float",""),ChapterTable!$1:$1,0),0),
      VLOOKUP($A645-ChapterTable!$Q$11,ChapterTable!$1:$1048576,MATCH("최종"&amp;SUBSTITUTE(SUBSTITUTE(E$1,"standard",""),"|Float",""),ChapterTable!$1:$1,0),0)*ChapterTable!$Q$14
    ),
  OFFSET(E645,-$B645+IF($L645,1,0),0)*
    (VLOOKUP(SUBSTITUTE(SUBSTITUTE(E$1,"standard",""),"|Float","")&amp;"인게임누적곱배수",ChapterTable!$S:$T,2,0)^C645
    +VLOOKUP(SUBSTITUTE(SUBSTITUTE(E$1,"standard",""),"|Float","")&amp;"인게임누적합배수",ChapterTable!$S:$T,2,0)*C645)
  )
  )
  )
)</f>
        <v>56050.41796875</v>
      </c>
      <c r="F645" s="1">
        <f ca="1">IF(AND($A645=0,$B645=1),
    VLOOKUP(1,ChapterTable!$1:$1048576,MATCH("최종"&amp;SUBSTITUTE(SUBSTITUTE(F$1,"standard",""),"|Float",""),ChapterTable!$1:$1,0),0)*ChapterTable!$Q$17,
  IF(AND($A645=0,$B645=0),
    F646,
  IF($B645=0,
    VLOOKUP($A645,ChapterTable!$1:$1048576,MATCH("최종"&amp;SUBSTITUTE(SUBSTITUTE(F$1,"standard",""),"|Float",""),ChapterTable!$1:$1,0),0),
  IF($B645=1,
    IF($L645=FALSE,
      VLOOKUP($A645,ChapterTable!$1:$1048576,MATCH("최종"&amp;SUBSTITUTE(SUBSTITUTE(F$1,"standard",""),"|Float",""),ChapterTable!$1:$1,0),0),
      VLOOKUP($A645-ChapterTable!$Q$11,ChapterTable!$1:$1048576,MATCH("최종"&amp;SUBSTITUTE(SUBSTITUTE(F$1,"standard",""),"|Float",""),ChapterTable!$1:$1,0),0)*ChapterTable!$Q$14
    ),
  OFFSET(F645,-$B645+IF($L645,1,0),0)*
    (VLOOKUP(SUBSTITUTE(SUBSTITUTE(F$1,"standard",""),"|Float","")&amp;"인게임누적곱배수",ChapterTable!$S:$T,2,0)^D645
    +VLOOKUP(SUBSTITUTE(SUBSTITUTE(F$1,"standard",""),"|Float","")&amp;"인게임누적합배수",ChapterTable!$S:$T,2,0)*D645)
  )
  )
  )
)</f>
        <v>23354.3408203125</v>
      </c>
      <c r="G645" t="s">
        <v>76</v>
      </c>
      <c r="J645" t="str">
        <f>IF(ISBLANK(I645),"",
IFERROR(VLOOKUP(I645,[1]StringTable!$1:$1048576,MATCH([1]StringTable!$B$1,[1]StringTable!$1:$1,0),0),
IFERROR(VLOOKUP(I645,[1]InApkStringTable!$1:$1048576,MATCH([1]InApkStringTable!$B$1,[1]InApkStringTable!$1:$1,0),0),
"스트링없음")))</f>
        <v/>
      </c>
      <c r="L645" t="b">
        <v>0</v>
      </c>
      <c r="M645" t="s">
        <v>24</v>
      </c>
      <c r="N645" t="str">
        <f>IF(ISBLANK(M645),"",IF(ISERROR(VLOOKUP(M645,MapTable!$A:$A,1,0)),"맵없음",""))</f>
        <v/>
      </c>
      <c r="O645">
        <f t="shared" si="41"/>
        <v>5</v>
      </c>
      <c r="Q645">
        <f t="shared" si="42"/>
        <v>5</v>
      </c>
      <c r="R645" t="b">
        <f t="shared" ca="1" si="43"/>
        <v>0</v>
      </c>
      <c r="T645" t="b">
        <f t="shared" ca="1" si="44"/>
        <v>0</v>
      </c>
      <c r="V645" t="str">
        <f>IF(ISBLANK(U645),"",IF(ISERROR(VLOOKUP(U645,MapTable!$A:$A,1,0)),"맵없음",""))</f>
        <v/>
      </c>
      <c r="X645" t="str">
        <f>IF(ISBLANK(W645),"",
IF(ISERROR(FIND(",",W645)),
  IF(ISERROR(VLOOKUP(W645,MapTable!$A:$A,1,0)),"맵없음",
  ""),
IF(ISERROR(FIND(",",W645,FIND(",",W645)+1)),
  IF(OR(ISERROR(VLOOKUP(LEFT(W645,FIND(",",W645)-1),MapTable!$A:$A,1,0)),ISERROR(VLOOKUP(TRIM(MID(W645,FIND(",",W645)+1,999)),MapTable!$A:$A,1,0))),"맵없음",
  ""),
IF(ISERROR(FIND(",",W645,FIND(",",W645,FIND(",",W645)+1)+1)),
  IF(OR(ISERROR(VLOOKUP(LEFT(W645,FIND(",",W645)-1),MapTable!$A:$A,1,0)),ISERROR(VLOOKUP(TRIM(MID(W645,FIND(",",W645)+1,FIND(",",W645,FIND(",",W645)+1)-FIND(",",W645)-1)),MapTable!$A:$A,1,0)),ISERROR(VLOOKUP(TRIM(MID(W645,FIND(",",W645,FIND(",",W645)+1)+1,999)),MapTable!$A:$A,1,0))),"맵없음",
  ""),
IF(ISERROR(FIND(",",W645,FIND(",",W645,FIND(",",W645,FIND(",",W645)+1)+1)+1)),
  IF(OR(ISERROR(VLOOKUP(LEFT(W645,FIND(",",W645)-1),MapTable!$A:$A,1,0)),ISERROR(VLOOKUP(TRIM(MID(W645,FIND(",",W645)+1,FIND(",",W645,FIND(",",W645)+1)-FIND(",",W645)-1)),MapTable!$A:$A,1,0)),ISERROR(VLOOKUP(TRIM(MID(W645,FIND(",",W645,FIND(",",W645)+1)+1,FIND(",",W645,FIND(",",W645,FIND(",",W645)+1)+1)-FIND(",",W645,FIND(",",W645)+1)-1)),MapTable!$A:$A,1,0)),ISERROR(VLOOKUP(TRIM(MID(W645,FIND(",",W645,FIND(",",W645,FIND(",",W645)+1)+1)+1,999)),MapTable!$A:$A,1,0))),"맵없음",
  ""),
)))))</f>
        <v/>
      </c>
      <c r="AC645" t="str">
        <f>IF(ISBLANK(AB645),"",IF(ISERROR(VLOOKUP(AB645,[3]DropTable!$A:$A,1,0)),"드랍없음",""))</f>
        <v/>
      </c>
      <c r="AE645" t="str">
        <f>IF(ISBLANK(AD645),"",IF(ISERROR(VLOOKUP(AD645,[3]DropTable!$A:$A,1,0)),"드랍없음",""))</f>
        <v/>
      </c>
      <c r="AG645">
        <v>9.8000000000000007</v>
      </c>
      <c r="AH645">
        <v>1</v>
      </c>
    </row>
    <row r="646" spans="1:34" x14ac:dyDescent="0.3">
      <c r="A646">
        <v>13</v>
      </c>
      <c r="B646">
        <v>45</v>
      </c>
      <c r="C646">
        <f>IF(OR($L646=TRUE,$A646=0,MOD($A646,ChapterTable!$S$20)&lt;&gt;0),
MAX(0,INT(($B646+ChapterTable!$Q$26+VLOOKUP(SUBSTITUTE(C$1,"성장단계","")&amp;"단계오프셋",ChapterTable!$S:$T,2,0))/ChapterTable!$Q$23)),
MAX(0,INT(($B646+ChapterTable!$S$26+VLOOKUP(SUBSTITUTE(C$1,"성장단계","")&amp;"보스단계오프셋",ChapterTable!$S:$T,2,0))/ChapterTable!$S$23)))</f>
        <v>4</v>
      </c>
      <c r="D646">
        <f>IF(OR($L646=TRUE,$A646=0,MOD($A646,ChapterTable!$S$20)&lt;&gt;0),
MAX(0,INT(($B646+ChapterTable!$Q$26+VLOOKUP(SUBSTITUTE(D$1,"성장단계","")&amp;"단계오프셋",ChapterTable!$S:$T,2,0))/ChapterTable!$Q$23)),
MAX(0,INT(($B646+ChapterTable!$S$26+VLOOKUP(SUBSTITUTE(D$1,"성장단계","")&amp;"보스단계오프셋",ChapterTable!$S:$T,2,0))/ChapterTable!$S$23)))</f>
        <v>4</v>
      </c>
      <c r="E646" s="1">
        <f ca="1">IF(AND($A646=0,$B646=1),
    VLOOKUP(1,ChapterTable!$1:$1048576,MATCH("최종"&amp;SUBSTITUTE(SUBSTITUTE(E$1,"standard",""),"|Float",""),ChapterTable!$1:$1,0),0)*ChapterTable!$Q$17,
  IF(AND($A646=0,$B646=0),
    E647,
  IF($B646=0,
    VLOOKUP($A646,ChapterTable!$1:$1048576,MATCH("최종"&amp;SUBSTITUTE(SUBSTITUTE(E$1,"standard",""),"|Float",""),ChapterTable!$1:$1,0),0),
  IF($B646=1,
    IF($L646=FALSE,
      VLOOKUP($A646,ChapterTable!$1:$1048576,MATCH("최종"&amp;SUBSTITUTE(SUBSTITUTE(E$1,"standard",""),"|Float",""),ChapterTable!$1:$1,0),0),
      VLOOKUP($A646-ChapterTable!$Q$11,ChapterTable!$1:$1048576,MATCH("최종"&amp;SUBSTITUTE(SUBSTITUTE(E$1,"standard",""),"|Float",""),ChapterTable!$1:$1,0),0)*ChapterTable!$Q$14
    ),
  OFFSET(E646,-$B646+IF($L646,1,0),0)*
    (VLOOKUP(SUBSTITUTE(SUBSTITUTE(E$1,"standard",""),"|Float","")&amp;"인게임누적곱배수",ChapterTable!$S:$T,2,0)^C646
    +VLOOKUP(SUBSTITUTE(SUBSTITUTE(E$1,"standard",""),"|Float","")&amp;"인게임누적합배수",ChapterTable!$S:$T,2,0)*C646)
  )
  )
  )
)</f>
        <v>56050.41796875</v>
      </c>
      <c r="F646" s="1">
        <f ca="1">IF(AND($A646=0,$B646=1),
    VLOOKUP(1,ChapterTable!$1:$1048576,MATCH("최종"&amp;SUBSTITUTE(SUBSTITUTE(F$1,"standard",""),"|Float",""),ChapterTable!$1:$1,0),0)*ChapterTable!$Q$17,
  IF(AND($A646=0,$B646=0),
    F647,
  IF($B646=0,
    VLOOKUP($A646,ChapterTable!$1:$1048576,MATCH("최종"&amp;SUBSTITUTE(SUBSTITUTE(F$1,"standard",""),"|Float",""),ChapterTable!$1:$1,0),0),
  IF($B646=1,
    IF($L646=FALSE,
      VLOOKUP($A646,ChapterTable!$1:$1048576,MATCH("최종"&amp;SUBSTITUTE(SUBSTITUTE(F$1,"standard",""),"|Float",""),ChapterTable!$1:$1,0),0),
      VLOOKUP($A646-ChapterTable!$Q$11,ChapterTable!$1:$1048576,MATCH("최종"&amp;SUBSTITUTE(SUBSTITUTE(F$1,"standard",""),"|Float",""),ChapterTable!$1:$1,0),0)*ChapterTable!$Q$14
    ),
  OFFSET(F646,-$B646+IF($L646,1,0),0)*
    (VLOOKUP(SUBSTITUTE(SUBSTITUTE(F$1,"standard",""),"|Float","")&amp;"인게임누적곱배수",ChapterTable!$S:$T,2,0)^D646
    +VLOOKUP(SUBSTITUTE(SUBSTITUTE(F$1,"standard",""),"|Float","")&amp;"인게임누적합배수",ChapterTable!$S:$T,2,0)*D646)
  )
  )
  )
)</f>
        <v>23354.3408203125</v>
      </c>
      <c r="G646" t="s">
        <v>76</v>
      </c>
      <c r="J646" t="str">
        <f>IF(ISBLANK(I646),"",
IFERROR(VLOOKUP(I646,[1]StringTable!$1:$1048576,MATCH([1]StringTable!$B$1,[1]StringTable!$1:$1,0),0),
IFERROR(VLOOKUP(I646,[1]InApkStringTable!$1:$1048576,MATCH([1]InApkStringTable!$B$1,[1]InApkStringTable!$1:$1,0),0),
"스트링없음")))</f>
        <v/>
      </c>
      <c r="L646" t="b">
        <v>0</v>
      </c>
      <c r="M646" t="s">
        <v>24</v>
      </c>
      <c r="N646" t="str">
        <f>IF(ISBLANK(M646),"",IF(ISERROR(VLOOKUP(M646,MapTable!$A:$A,1,0)),"맵없음",""))</f>
        <v/>
      </c>
      <c r="O646">
        <f t="shared" si="41"/>
        <v>11</v>
      </c>
      <c r="Q646">
        <f t="shared" si="42"/>
        <v>11</v>
      </c>
      <c r="R646" t="b">
        <f t="shared" ca="1" si="43"/>
        <v>0</v>
      </c>
      <c r="T646" t="b">
        <f t="shared" ca="1" si="44"/>
        <v>0</v>
      </c>
      <c r="V646" t="str">
        <f>IF(ISBLANK(U646),"",IF(ISERROR(VLOOKUP(U646,MapTable!$A:$A,1,0)),"맵없음",""))</f>
        <v/>
      </c>
      <c r="X646" t="str">
        <f>IF(ISBLANK(W646),"",
IF(ISERROR(FIND(",",W646)),
  IF(ISERROR(VLOOKUP(W646,MapTable!$A:$A,1,0)),"맵없음",
  ""),
IF(ISERROR(FIND(",",W646,FIND(",",W646)+1)),
  IF(OR(ISERROR(VLOOKUP(LEFT(W646,FIND(",",W646)-1),MapTable!$A:$A,1,0)),ISERROR(VLOOKUP(TRIM(MID(W646,FIND(",",W646)+1,999)),MapTable!$A:$A,1,0))),"맵없음",
  ""),
IF(ISERROR(FIND(",",W646,FIND(",",W646,FIND(",",W646)+1)+1)),
  IF(OR(ISERROR(VLOOKUP(LEFT(W646,FIND(",",W646)-1),MapTable!$A:$A,1,0)),ISERROR(VLOOKUP(TRIM(MID(W646,FIND(",",W646)+1,FIND(",",W646,FIND(",",W646)+1)-FIND(",",W646)-1)),MapTable!$A:$A,1,0)),ISERROR(VLOOKUP(TRIM(MID(W646,FIND(",",W646,FIND(",",W646)+1)+1,999)),MapTable!$A:$A,1,0))),"맵없음",
  ""),
IF(ISERROR(FIND(",",W646,FIND(",",W646,FIND(",",W646,FIND(",",W646)+1)+1)+1)),
  IF(OR(ISERROR(VLOOKUP(LEFT(W646,FIND(",",W646)-1),MapTable!$A:$A,1,0)),ISERROR(VLOOKUP(TRIM(MID(W646,FIND(",",W646)+1,FIND(",",W646,FIND(",",W646)+1)-FIND(",",W646)-1)),MapTable!$A:$A,1,0)),ISERROR(VLOOKUP(TRIM(MID(W646,FIND(",",W646,FIND(",",W646)+1)+1,FIND(",",W646,FIND(",",W646,FIND(",",W646)+1)+1)-FIND(",",W646,FIND(",",W646)+1)-1)),MapTable!$A:$A,1,0)),ISERROR(VLOOKUP(TRIM(MID(W646,FIND(",",W646,FIND(",",W646,FIND(",",W646)+1)+1)+1,999)),MapTable!$A:$A,1,0))),"맵없음",
  ""),
)))))</f>
        <v/>
      </c>
      <c r="AC646" t="str">
        <f>IF(ISBLANK(AB646),"",IF(ISERROR(VLOOKUP(AB646,[3]DropTable!$A:$A,1,0)),"드랍없음",""))</f>
        <v/>
      </c>
      <c r="AE646" t="str">
        <f>IF(ISBLANK(AD646),"",IF(ISERROR(VLOOKUP(AD646,[3]DropTable!$A:$A,1,0)),"드랍없음",""))</f>
        <v/>
      </c>
      <c r="AG646">
        <v>9.8000000000000007</v>
      </c>
      <c r="AH646">
        <v>1</v>
      </c>
    </row>
    <row r="647" spans="1:34" x14ac:dyDescent="0.3">
      <c r="A647">
        <v>13</v>
      </c>
      <c r="B647">
        <v>46</v>
      </c>
      <c r="C647">
        <f>IF(OR($L647=TRUE,$A647=0,MOD($A647,ChapterTable!$S$20)&lt;&gt;0),
MAX(0,INT(($B647+ChapterTable!$Q$26+VLOOKUP(SUBSTITUTE(C$1,"성장단계","")&amp;"단계오프셋",ChapterTable!$S:$T,2,0))/ChapterTable!$Q$23)),
MAX(0,INT(($B647+ChapterTable!$S$26+VLOOKUP(SUBSTITUTE(C$1,"성장단계","")&amp;"보스단계오프셋",ChapterTable!$S:$T,2,0))/ChapterTable!$S$23)))</f>
        <v>5</v>
      </c>
      <c r="D647">
        <f>IF(OR($L647=TRUE,$A647=0,MOD($A647,ChapterTable!$S$20)&lt;&gt;0),
MAX(0,INT(($B647+ChapterTable!$Q$26+VLOOKUP(SUBSTITUTE(D$1,"성장단계","")&amp;"단계오프셋",ChapterTable!$S:$T,2,0))/ChapterTable!$Q$23)),
MAX(0,INT(($B647+ChapterTable!$S$26+VLOOKUP(SUBSTITUTE(D$1,"성장단계","")&amp;"보스단계오프셋",ChapterTable!$S:$T,2,0))/ChapterTable!$S$23)))</f>
        <v>4</v>
      </c>
      <c r="E647" s="1">
        <f ca="1">IF(AND($A647=0,$B647=1),
    VLOOKUP(1,ChapterTable!$1:$1048576,MATCH("최종"&amp;SUBSTITUTE(SUBSTITUTE(E$1,"standard",""),"|Float",""),ChapterTable!$1:$1,0),0)*ChapterTable!$Q$17,
  IF(AND($A647=0,$B647=0),
    E648,
  IF($B647=0,
    VLOOKUP($A647,ChapterTable!$1:$1048576,MATCH("최종"&amp;SUBSTITUTE(SUBSTITUTE(E$1,"standard",""),"|Float",""),ChapterTable!$1:$1,0),0),
  IF($B647=1,
    IF($L647=FALSE,
      VLOOKUP($A647,ChapterTable!$1:$1048576,MATCH("최종"&amp;SUBSTITUTE(SUBSTITUTE(E$1,"standard",""),"|Float",""),ChapterTable!$1:$1,0),0),
      VLOOKUP($A647-ChapterTable!$Q$11,ChapterTable!$1:$1048576,MATCH("최종"&amp;SUBSTITUTE(SUBSTITUTE(E$1,"standard",""),"|Float",""),ChapterTable!$1:$1,0),0)*ChapterTable!$Q$14
    ),
  OFFSET(E647,-$B647+IF($L647,1,0),0)*
    (VLOOKUP(SUBSTITUTE(SUBSTITUTE(E$1,"standard",""),"|Float","")&amp;"인게임누적곱배수",ChapterTable!$S:$T,2,0)^C647
    +VLOOKUP(SUBSTITUTE(SUBSTITUTE(E$1,"standard",""),"|Float","")&amp;"인게임누적합배수",ChapterTable!$S:$T,2,0)*C647)
  )
  )
  )
)</f>
        <v>64224.437255859375</v>
      </c>
      <c r="F647" s="1">
        <f ca="1">IF(AND($A647=0,$B647=1),
    VLOOKUP(1,ChapterTable!$1:$1048576,MATCH("최종"&amp;SUBSTITUTE(SUBSTITUTE(F$1,"standard",""),"|Float",""),ChapterTable!$1:$1,0),0)*ChapterTable!$Q$17,
  IF(AND($A647=0,$B647=0),
    F648,
  IF($B647=0,
    VLOOKUP($A647,ChapterTable!$1:$1048576,MATCH("최종"&amp;SUBSTITUTE(SUBSTITUTE(F$1,"standard",""),"|Float",""),ChapterTable!$1:$1,0),0),
  IF($B647=1,
    IF($L647=FALSE,
      VLOOKUP($A647,ChapterTable!$1:$1048576,MATCH("최종"&amp;SUBSTITUTE(SUBSTITUTE(F$1,"standard",""),"|Float",""),ChapterTable!$1:$1,0),0),
      VLOOKUP($A647-ChapterTable!$Q$11,ChapterTable!$1:$1048576,MATCH("최종"&amp;SUBSTITUTE(SUBSTITUTE(F$1,"standard",""),"|Float",""),ChapterTable!$1:$1,0),0)*ChapterTable!$Q$14
    ),
  OFFSET(F647,-$B647+IF($L647,1,0),0)*
    (VLOOKUP(SUBSTITUTE(SUBSTITUTE(F$1,"standard",""),"|Float","")&amp;"인게임누적곱배수",ChapterTable!$S:$T,2,0)^D647
    +VLOOKUP(SUBSTITUTE(SUBSTITUTE(F$1,"standard",""),"|Float","")&amp;"인게임누적합배수",ChapterTable!$S:$T,2,0)*D647)
  )
  )
  )
)</f>
        <v>23354.3408203125</v>
      </c>
      <c r="G647" t="s">
        <v>76</v>
      </c>
      <c r="J647" t="str">
        <f>IF(ISBLANK(I647),"",
IFERROR(VLOOKUP(I647,[1]StringTable!$1:$1048576,MATCH([1]StringTable!$B$1,[1]StringTable!$1:$1,0),0),
IFERROR(VLOOKUP(I647,[1]InApkStringTable!$1:$1048576,MATCH([1]InApkStringTable!$B$1,[1]InApkStringTable!$1:$1,0),0),
"스트링없음")))</f>
        <v/>
      </c>
      <c r="L647" t="b">
        <v>0</v>
      </c>
      <c r="M647" t="s">
        <v>24</v>
      </c>
      <c r="N647" t="str">
        <f>IF(ISBLANK(M647),"",IF(ISERROR(VLOOKUP(M647,MapTable!$A:$A,1,0)),"맵없음",""))</f>
        <v/>
      </c>
      <c r="O647">
        <f t="shared" si="41"/>
        <v>5</v>
      </c>
      <c r="Q647">
        <f t="shared" si="42"/>
        <v>5</v>
      </c>
      <c r="R647" t="b">
        <f t="shared" ca="1" si="43"/>
        <v>0</v>
      </c>
      <c r="T647" t="b">
        <f t="shared" ca="1" si="44"/>
        <v>0</v>
      </c>
      <c r="V647" t="str">
        <f>IF(ISBLANK(U647),"",IF(ISERROR(VLOOKUP(U647,MapTable!$A:$A,1,0)),"맵없음",""))</f>
        <v/>
      </c>
      <c r="X647" t="str">
        <f>IF(ISBLANK(W647),"",
IF(ISERROR(FIND(",",W647)),
  IF(ISERROR(VLOOKUP(W647,MapTable!$A:$A,1,0)),"맵없음",
  ""),
IF(ISERROR(FIND(",",W647,FIND(",",W647)+1)),
  IF(OR(ISERROR(VLOOKUP(LEFT(W647,FIND(",",W647)-1),MapTable!$A:$A,1,0)),ISERROR(VLOOKUP(TRIM(MID(W647,FIND(",",W647)+1,999)),MapTable!$A:$A,1,0))),"맵없음",
  ""),
IF(ISERROR(FIND(",",W647,FIND(",",W647,FIND(",",W647)+1)+1)),
  IF(OR(ISERROR(VLOOKUP(LEFT(W647,FIND(",",W647)-1),MapTable!$A:$A,1,0)),ISERROR(VLOOKUP(TRIM(MID(W647,FIND(",",W647)+1,FIND(",",W647,FIND(",",W647)+1)-FIND(",",W647)-1)),MapTable!$A:$A,1,0)),ISERROR(VLOOKUP(TRIM(MID(W647,FIND(",",W647,FIND(",",W647)+1)+1,999)),MapTable!$A:$A,1,0))),"맵없음",
  ""),
IF(ISERROR(FIND(",",W647,FIND(",",W647,FIND(",",W647,FIND(",",W647)+1)+1)+1)),
  IF(OR(ISERROR(VLOOKUP(LEFT(W647,FIND(",",W647)-1),MapTable!$A:$A,1,0)),ISERROR(VLOOKUP(TRIM(MID(W647,FIND(",",W647)+1,FIND(",",W647,FIND(",",W647)+1)-FIND(",",W647)-1)),MapTable!$A:$A,1,0)),ISERROR(VLOOKUP(TRIM(MID(W647,FIND(",",W647,FIND(",",W647)+1)+1,FIND(",",W647,FIND(",",W647,FIND(",",W647)+1)+1)-FIND(",",W647,FIND(",",W647)+1)-1)),MapTable!$A:$A,1,0)),ISERROR(VLOOKUP(TRIM(MID(W647,FIND(",",W647,FIND(",",W647,FIND(",",W647)+1)+1)+1,999)),MapTable!$A:$A,1,0))),"맵없음",
  ""),
)))))</f>
        <v/>
      </c>
      <c r="AC647" t="str">
        <f>IF(ISBLANK(AB647),"",IF(ISERROR(VLOOKUP(AB647,[3]DropTable!$A:$A,1,0)),"드랍없음",""))</f>
        <v/>
      </c>
      <c r="AE647" t="str">
        <f>IF(ISBLANK(AD647),"",IF(ISERROR(VLOOKUP(AD647,[3]DropTable!$A:$A,1,0)),"드랍없음",""))</f>
        <v/>
      </c>
      <c r="AG647">
        <v>9.8000000000000007</v>
      </c>
      <c r="AH647">
        <v>1</v>
      </c>
    </row>
    <row r="648" spans="1:34" x14ac:dyDescent="0.3">
      <c r="A648">
        <v>13</v>
      </c>
      <c r="B648">
        <v>47</v>
      </c>
      <c r="C648">
        <f>IF(OR($L648=TRUE,$A648=0,MOD($A648,ChapterTable!$S$20)&lt;&gt;0),
MAX(0,INT(($B648+ChapterTable!$Q$26+VLOOKUP(SUBSTITUTE(C$1,"성장단계","")&amp;"단계오프셋",ChapterTable!$S:$T,2,0))/ChapterTable!$Q$23)),
MAX(0,INT(($B648+ChapterTable!$S$26+VLOOKUP(SUBSTITUTE(C$1,"성장단계","")&amp;"보스단계오프셋",ChapterTable!$S:$T,2,0))/ChapterTable!$S$23)))</f>
        <v>5</v>
      </c>
      <c r="D648">
        <f>IF(OR($L648=TRUE,$A648=0,MOD($A648,ChapterTable!$S$20)&lt;&gt;0),
MAX(0,INT(($B648+ChapterTable!$Q$26+VLOOKUP(SUBSTITUTE(D$1,"성장단계","")&amp;"단계오프셋",ChapterTable!$S:$T,2,0))/ChapterTable!$Q$23)),
MAX(0,INT(($B648+ChapterTable!$S$26+VLOOKUP(SUBSTITUTE(D$1,"성장단계","")&amp;"보스단계오프셋",ChapterTable!$S:$T,2,0))/ChapterTable!$S$23)))</f>
        <v>4</v>
      </c>
      <c r="E648" s="1">
        <f ca="1">IF(AND($A648=0,$B648=1),
    VLOOKUP(1,ChapterTable!$1:$1048576,MATCH("최종"&amp;SUBSTITUTE(SUBSTITUTE(E$1,"standard",""),"|Float",""),ChapterTable!$1:$1,0),0)*ChapterTable!$Q$17,
  IF(AND($A648=0,$B648=0),
    E649,
  IF($B648=0,
    VLOOKUP($A648,ChapterTable!$1:$1048576,MATCH("최종"&amp;SUBSTITUTE(SUBSTITUTE(E$1,"standard",""),"|Float",""),ChapterTable!$1:$1,0),0),
  IF($B648=1,
    IF($L648=FALSE,
      VLOOKUP($A648,ChapterTable!$1:$1048576,MATCH("최종"&amp;SUBSTITUTE(SUBSTITUTE(E$1,"standard",""),"|Float",""),ChapterTable!$1:$1,0),0),
      VLOOKUP($A648-ChapterTable!$Q$11,ChapterTable!$1:$1048576,MATCH("최종"&amp;SUBSTITUTE(SUBSTITUTE(E$1,"standard",""),"|Float",""),ChapterTable!$1:$1,0),0)*ChapterTable!$Q$14
    ),
  OFFSET(E648,-$B648+IF($L648,1,0),0)*
    (VLOOKUP(SUBSTITUTE(SUBSTITUTE(E$1,"standard",""),"|Float","")&amp;"인게임누적곱배수",ChapterTable!$S:$T,2,0)^C648
    +VLOOKUP(SUBSTITUTE(SUBSTITUTE(E$1,"standard",""),"|Float","")&amp;"인게임누적합배수",ChapterTable!$S:$T,2,0)*C648)
  )
  )
  )
)</f>
        <v>64224.437255859375</v>
      </c>
      <c r="F648" s="1">
        <f ca="1">IF(AND($A648=0,$B648=1),
    VLOOKUP(1,ChapterTable!$1:$1048576,MATCH("최종"&amp;SUBSTITUTE(SUBSTITUTE(F$1,"standard",""),"|Float",""),ChapterTable!$1:$1,0),0)*ChapterTable!$Q$17,
  IF(AND($A648=0,$B648=0),
    F649,
  IF($B648=0,
    VLOOKUP($A648,ChapterTable!$1:$1048576,MATCH("최종"&amp;SUBSTITUTE(SUBSTITUTE(F$1,"standard",""),"|Float",""),ChapterTable!$1:$1,0),0),
  IF($B648=1,
    IF($L648=FALSE,
      VLOOKUP($A648,ChapterTable!$1:$1048576,MATCH("최종"&amp;SUBSTITUTE(SUBSTITUTE(F$1,"standard",""),"|Float",""),ChapterTable!$1:$1,0),0),
      VLOOKUP($A648-ChapterTable!$Q$11,ChapterTable!$1:$1048576,MATCH("최종"&amp;SUBSTITUTE(SUBSTITUTE(F$1,"standard",""),"|Float",""),ChapterTable!$1:$1,0),0)*ChapterTable!$Q$14
    ),
  OFFSET(F648,-$B648+IF($L648,1,0),0)*
    (VLOOKUP(SUBSTITUTE(SUBSTITUTE(F$1,"standard",""),"|Float","")&amp;"인게임누적곱배수",ChapterTable!$S:$T,2,0)^D648
    +VLOOKUP(SUBSTITUTE(SUBSTITUTE(F$1,"standard",""),"|Float","")&amp;"인게임누적합배수",ChapterTable!$S:$T,2,0)*D648)
  )
  )
  )
)</f>
        <v>23354.3408203125</v>
      </c>
      <c r="G648" t="s">
        <v>76</v>
      </c>
      <c r="J648" t="str">
        <f>IF(ISBLANK(I648),"",
IFERROR(VLOOKUP(I648,[1]StringTable!$1:$1048576,MATCH([1]StringTable!$B$1,[1]StringTable!$1:$1,0),0),
IFERROR(VLOOKUP(I648,[1]InApkStringTable!$1:$1048576,MATCH([1]InApkStringTable!$B$1,[1]InApkStringTable!$1:$1,0),0),
"스트링없음")))</f>
        <v/>
      </c>
      <c r="L648" t="b">
        <v>0</v>
      </c>
      <c r="M648" t="s">
        <v>24</v>
      </c>
      <c r="N648" t="str">
        <f>IF(ISBLANK(M648),"",IF(ISERROR(VLOOKUP(M648,MapTable!$A:$A,1,0)),"맵없음",""))</f>
        <v/>
      </c>
      <c r="O648">
        <f t="shared" si="41"/>
        <v>5</v>
      </c>
      <c r="Q648">
        <f t="shared" si="42"/>
        <v>5</v>
      </c>
      <c r="R648" t="b">
        <f t="shared" ca="1" si="43"/>
        <v>0</v>
      </c>
      <c r="T648" t="b">
        <f t="shared" ca="1" si="44"/>
        <v>0</v>
      </c>
      <c r="V648" t="str">
        <f>IF(ISBLANK(U648),"",IF(ISERROR(VLOOKUP(U648,MapTable!$A:$A,1,0)),"맵없음",""))</f>
        <v/>
      </c>
      <c r="X648" t="str">
        <f>IF(ISBLANK(W648),"",
IF(ISERROR(FIND(",",W648)),
  IF(ISERROR(VLOOKUP(W648,MapTable!$A:$A,1,0)),"맵없음",
  ""),
IF(ISERROR(FIND(",",W648,FIND(",",W648)+1)),
  IF(OR(ISERROR(VLOOKUP(LEFT(W648,FIND(",",W648)-1),MapTable!$A:$A,1,0)),ISERROR(VLOOKUP(TRIM(MID(W648,FIND(",",W648)+1,999)),MapTable!$A:$A,1,0))),"맵없음",
  ""),
IF(ISERROR(FIND(",",W648,FIND(",",W648,FIND(",",W648)+1)+1)),
  IF(OR(ISERROR(VLOOKUP(LEFT(W648,FIND(",",W648)-1),MapTable!$A:$A,1,0)),ISERROR(VLOOKUP(TRIM(MID(W648,FIND(",",W648)+1,FIND(",",W648,FIND(",",W648)+1)-FIND(",",W648)-1)),MapTable!$A:$A,1,0)),ISERROR(VLOOKUP(TRIM(MID(W648,FIND(",",W648,FIND(",",W648)+1)+1,999)),MapTable!$A:$A,1,0))),"맵없음",
  ""),
IF(ISERROR(FIND(",",W648,FIND(",",W648,FIND(",",W648,FIND(",",W648)+1)+1)+1)),
  IF(OR(ISERROR(VLOOKUP(LEFT(W648,FIND(",",W648)-1),MapTable!$A:$A,1,0)),ISERROR(VLOOKUP(TRIM(MID(W648,FIND(",",W648)+1,FIND(",",W648,FIND(",",W648)+1)-FIND(",",W648)-1)),MapTable!$A:$A,1,0)),ISERROR(VLOOKUP(TRIM(MID(W648,FIND(",",W648,FIND(",",W648)+1)+1,FIND(",",W648,FIND(",",W648,FIND(",",W648)+1)+1)-FIND(",",W648,FIND(",",W648)+1)-1)),MapTable!$A:$A,1,0)),ISERROR(VLOOKUP(TRIM(MID(W648,FIND(",",W648,FIND(",",W648,FIND(",",W648)+1)+1)+1,999)),MapTable!$A:$A,1,0))),"맵없음",
  ""),
)))))</f>
        <v/>
      </c>
      <c r="AC648" t="str">
        <f>IF(ISBLANK(AB648),"",IF(ISERROR(VLOOKUP(AB648,[3]DropTable!$A:$A,1,0)),"드랍없음",""))</f>
        <v/>
      </c>
      <c r="AE648" t="str">
        <f>IF(ISBLANK(AD648),"",IF(ISERROR(VLOOKUP(AD648,[3]DropTable!$A:$A,1,0)),"드랍없음",""))</f>
        <v/>
      </c>
      <c r="AG648">
        <v>9.8000000000000007</v>
      </c>
      <c r="AH648">
        <v>1</v>
      </c>
    </row>
    <row r="649" spans="1:34" x14ac:dyDescent="0.3">
      <c r="A649">
        <v>13</v>
      </c>
      <c r="B649">
        <v>48</v>
      </c>
      <c r="C649">
        <f>IF(OR($L649=TRUE,$A649=0,MOD($A649,ChapterTable!$S$20)&lt;&gt;0),
MAX(0,INT(($B649+ChapterTable!$Q$26+VLOOKUP(SUBSTITUTE(C$1,"성장단계","")&amp;"단계오프셋",ChapterTable!$S:$T,2,0))/ChapterTable!$Q$23)),
MAX(0,INT(($B649+ChapterTable!$S$26+VLOOKUP(SUBSTITUTE(C$1,"성장단계","")&amp;"보스단계오프셋",ChapterTable!$S:$T,2,0))/ChapterTable!$S$23)))</f>
        <v>5</v>
      </c>
      <c r="D649">
        <f>IF(OR($L649=TRUE,$A649=0,MOD($A649,ChapterTable!$S$20)&lt;&gt;0),
MAX(0,INT(($B649+ChapterTable!$Q$26+VLOOKUP(SUBSTITUTE(D$1,"성장단계","")&amp;"단계오프셋",ChapterTable!$S:$T,2,0))/ChapterTable!$Q$23)),
MAX(0,INT(($B649+ChapterTable!$S$26+VLOOKUP(SUBSTITUTE(D$1,"성장단계","")&amp;"보스단계오프셋",ChapterTable!$S:$T,2,0))/ChapterTable!$S$23)))</f>
        <v>4</v>
      </c>
      <c r="E649" s="1">
        <f ca="1">IF(AND($A649=0,$B649=1),
    VLOOKUP(1,ChapterTable!$1:$1048576,MATCH("최종"&amp;SUBSTITUTE(SUBSTITUTE(E$1,"standard",""),"|Float",""),ChapterTable!$1:$1,0),0)*ChapterTable!$Q$17,
  IF(AND($A649=0,$B649=0),
    E650,
  IF($B649=0,
    VLOOKUP($A649,ChapterTable!$1:$1048576,MATCH("최종"&amp;SUBSTITUTE(SUBSTITUTE(E$1,"standard",""),"|Float",""),ChapterTable!$1:$1,0),0),
  IF($B649=1,
    IF($L649=FALSE,
      VLOOKUP($A649,ChapterTable!$1:$1048576,MATCH("최종"&amp;SUBSTITUTE(SUBSTITUTE(E$1,"standard",""),"|Float",""),ChapterTable!$1:$1,0),0),
      VLOOKUP($A649-ChapterTable!$Q$11,ChapterTable!$1:$1048576,MATCH("최종"&amp;SUBSTITUTE(SUBSTITUTE(E$1,"standard",""),"|Float",""),ChapterTable!$1:$1,0),0)*ChapterTable!$Q$14
    ),
  OFFSET(E649,-$B649+IF($L649,1,0),0)*
    (VLOOKUP(SUBSTITUTE(SUBSTITUTE(E$1,"standard",""),"|Float","")&amp;"인게임누적곱배수",ChapterTable!$S:$T,2,0)^C649
    +VLOOKUP(SUBSTITUTE(SUBSTITUTE(E$1,"standard",""),"|Float","")&amp;"인게임누적합배수",ChapterTable!$S:$T,2,0)*C649)
  )
  )
  )
)</f>
        <v>64224.437255859375</v>
      </c>
      <c r="F649" s="1">
        <f ca="1">IF(AND($A649=0,$B649=1),
    VLOOKUP(1,ChapterTable!$1:$1048576,MATCH("최종"&amp;SUBSTITUTE(SUBSTITUTE(F$1,"standard",""),"|Float",""),ChapterTable!$1:$1,0),0)*ChapterTable!$Q$17,
  IF(AND($A649=0,$B649=0),
    F650,
  IF($B649=0,
    VLOOKUP($A649,ChapterTable!$1:$1048576,MATCH("최종"&amp;SUBSTITUTE(SUBSTITUTE(F$1,"standard",""),"|Float",""),ChapterTable!$1:$1,0),0),
  IF($B649=1,
    IF($L649=FALSE,
      VLOOKUP($A649,ChapterTable!$1:$1048576,MATCH("최종"&amp;SUBSTITUTE(SUBSTITUTE(F$1,"standard",""),"|Float",""),ChapterTable!$1:$1,0),0),
      VLOOKUP($A649-ChapterTable!$Q$11,ChapterTable!$1:$1048576,MATCH("최종"&amp;SUBSTITUTE(SUBSTITUTE(F$1,"standard",""),"|Float",""),ChapterTable!$1:$1,0),0)*ChapterTable!$Q$14
    ),
  OFFSET(F649,-$B649+IF($L649,1,0),0)*
    (VLOOKUP(SUBSTITUTE(SUBSTITUTE(F$1,"standard",""),"|Float","")&amp;"인게임누적곱배수",ChapterTable!$S:$T,2,0)^D649
    +VLOOKUP(SUBSTITUTE(SUBSTITUTE(F$1,"standard",""),"|Float","")&amp;"인게임누적합배수",ChapterTable!$S:$T,2,0)*D649)
  )
  )
  )
)</f>
        <v>23354.3408203125</v>
      </c>
      <c r="G649" t="s">
        <v>76</v>
      </c>
      <c r="J649" t="str">
        <f>IF(ISBLANK(I649),"",
IFERROR(VLOOKUP(I649,[1]StringTable!$1:$1048576,MATCH([1]StringTable!$B$1,[1]StringTable!$1:$1,0),0),
IFERROR(VLOOKUP(I649,[1]InApkStringTable!$1:$1048576,MATCH([1]InApkStringTable!$B$1,[1]InApkStringTable!$1:$1,0),0),
"스트링없음")))</f>
        <v/>
      </c>
      <c r="L649" t="b">
        <v>0</v>
      </c>
      <c r="M649" t="s">
        <v>24</v>
      </c>
      <c r="N649" t="str">
        <f>IF(ISBLANK(M649),"",IF(ISERROR(VLOOKUP(M649,MapTable!$A:$A,1,0)),"맵없음",""))</f>
        <v/>
      </c>
      <c r="O649">
        <f t="shared" si="41"/>
        <v>5</v>
      </c>
      <c r="Q649">
        <f t="shared" si="42"/>
        <v>5</v>
      </c>
      <c r="R649" t="b">
        <f t="shared" ca="1" si="43"/>
        <v>0</v>
      </c>
      <c r="T649" t="b">
        <f t="shared" ca="1" si="44"/>
        <v>0</v>
      </c>
      <c r="V649" t="str">
        <f>IF(ISBLANK(U649),"",IF(ISERROR(VLOOKUP(U649,MapTable!$A:$A,1,0)),"맵없음",""))</f>
        <v/>
      </c>
      <c r="X649" t="str">
        <f>IF(ISBLANK(W649),"",
IF(ISERROR(FIND(",",W649)),
  IF(ISERROR(VLOOKUP(W649,MapTable!$A:$A,1,0)),"맵없음",
  ""),
IF(ISERROR(FIND(",",W649,FIND(",",W649)+1)),
  IF(OR(ISERROR(VLOOKUP(LEFT(W649,FIND(",",W649)-1),MapTable!$A:$A,1,0)),ISERROR(VLOOKUP(TRIM(MID(W649,FIND(",",W649)+1,999)),MapTable!$A:$A,1,0))),"맵없음",
  ""),
IF(ISERROR(FIND(",",W649,FIND(",",W649,FIND(",",W649)+1)+1)),
  IF(OR(ISERROR(VLOOKUP(LEFT(W649,FIND(",",W649)-1),MapTable!$A:$A,1,0)),ISERROR(VLOOKUP(TRIM(MID(W649,FIND(",",W649)+1,FIND(",",W649,FIND(",",W649)+1)-FIND(",",W649)-1)),MapTable!$A:$A,1,0)),ISERROR(VLOOKUP(TRIM(MID(W649,FIND(",",W649,FIND(",",W649)+1)+1,999)),MapTable!$A:$A,1,0))),"맵없음",
  ""),
IF(ISERROR(FIND(",",W649,FIND(",",W649,FIND(",",W649,FIND(",",W649)+1)+1)+1)),
  IF(OR(ISERROR(VLOOKUP(LEFT(W649,FIND(",",W649)-1),MapTable!$A:$A,1,0)),ISERROR(VLOOKUP(TRIM(MID(W649,FIND(",",W649)+1,FIND(",",W649,FIND(",",W649)+1)-FIND(",",W649)-1)),MapTable!$A:$A,1,0)),ISERROR(VLOOKUP(TRIM(MID(W649,FIND(",",W649,FIND(",",W649)+1)+1,FIND(",",W649,FIND(",",W649,FIND(",",W649)+1)+1)-FIND(",",W649,FIND(",",W649)+1)-1)),MapTable!$A:$A,1,0)),ISERROR(VLOOKUP(TRIM(MID(W649,FIND(",",W649,FIND(",",W649,FIND(",",W649)+1)+1)+1,999)),MapTable!$A:$A,1,0))),"맵없음",
  ""),
)))))</f>
        <v/>
      </c>
      <c r="AC649" t="str">
        <f>IF(ISBLANK(AB649),"",IF(ISERROR(VLOOKUP(AB649,[3]DropTable!$A:$A,1,0)),"드랍없음",""))</f>
        <v/>
      </c>
      <c r="AE649" t="str">
        <f>IF(ISBLANK(AD649),"",IF(ISERROR(VLOOKUP(AD649,[3]DropTable!$A:$A,1,0)),"드랍없음",""))</f>
        <v/>
      </c>
      <c r="AG649">
        <v>9.8000000000000007</v>
      </c>
      <c r="AH649">
        <v>1</v>
      </c>
    </row>
    <row r="650" spans="1:34" x14ac:dyDescent="0.3">
      <c r="A650">
        <v>13</v>
      </c>
      <c r="B650">
        <v>49</v>
      </c>
      <c r="C650">
        <f>IF(OR($L650=TRUE,$A650=0,MOD($A650,ChapterTable!$S$20)&lt;&gt;0),
MAX(0,INT(($B650+ChapterTable!$Q$26+VLOOKUP(SUBSTITUTE(C$1,"성장단계","")&amp;"단계오프셋",ChapterTable!$S:$T,2,0))/ChapterTable!$Q$23)),
MAX(0,INT(($B650+ChapterTable!$S$26+VLOOKUP(SUBSTITUTE(C$1,"성장단계","")&amp;"보스단계오프셋",ChapterTable!$S:$T,2,0))/ChapterTable!$S$23)))</f>
        <v>5</v>
      </c>
      <c r="D650">
        <f>IF(OR($L650=TRUE,$A650=0,MOD($A650,ChapterTable!$S$20)&lt;&gt;0),
MAX(0,INT(($B650+ChapterTable!$Q$26+VLOOKUP(SUBSTITUTE(D$1,"성장단계","")&amp;"단계오프셋",ChapterTable!$S:$T,2,0))/ChapterTable!$Q$23)),
MAX(0,INT(($B650+ChapterTable!$S$26+VLOOKUP(SUBSTITUTE(D$1,"성장단계","")&amp;"보스단계오프셋",ChapterTable!$S:$T,2,0))/ChapterTable!$S$23)))</f>
        <v>4</v>
      </c>
      <c r="E650" s="1">
        <f ca="1">IF(AND($A650=0,$B650=1),
    VLOOKUP(1,ChapterTable!$1:$1048576,MATCH("최종"&amp;SUBSTITUTE(SUBSTITUTE(E$1,"standard",""),"|Float",""),ChapterTable!$1:$1,0),0)*ChapterTable!$Q$17,
  IF(AND($A650=0,$B650=0),
    E651,
  IF($B650=0,
    VLOOKUP($A650,ChapterTable!$1:$1048576,MATCH("최종"&amp;SUBSTITUTE(SUBSTITUTE(E$1,"standard",""),"|Float",""),ChapterTable!$1:$1,0),0),
  IF($B650=1,
    IF($L650=FALSE,
      VLOOKUP($A650,ChapterTable!$1:$1048576,MATCH("최종"&amp;SUBSTITUTE(SUBSTITUTE(E$1,"standard",""),"|Float",""),ChapterTable!$1:$1,0),0),
      VLOOKUP($A650-ChapterTable!$Q$11,ChapterTable!$1:$1048576,MATCH("최종"&amp;SUBSTITUTE(SUBSTITUTE(E$1,"standard",""),"|Float",""),ChapterTable!$1:$1,0),0)*ChapterTable!$Q$14
    ),
  OFFSET(E650,-$B650+IF($L650,1,0),0)*
    (VLOOKUP(SUBSTITUTE(SUBSTITUTE(E$1,"standard",""),"|Float","")&amp;"인게임누적곱배수",ChapterTable!$S:$T,2,0)^C650
    +VLOOKUP(SUBSTITUTE(SUBSTITUTE(E$1,"standard",""),"|Float","")&amp;"인게임누적합배수",ChapterTable!$S:$T,2,0)*C650)
  )
  )
  )
)</f>
        <v>64224.437255859375</v>
      </c>
      <c r="F650" s="1">
        <f ca="1">IF(AND($A650=0,$B650=1),
    VLOOKUP(1,ChapterTable!$1:$1048576,MATCH("최종"&amp;SUBSTITUTE(SUBSTITUTE(F$1,"standard",""),"|Float",""),ChapterTable!$1:$1,0),0)*ChapterTable!$Q$17,
  IF(AND($A650=0,$B650=0),
    F651,
  IF($B650=0,
    VLOOKUP($A650,ChapterTable!$1:$1048576,MATCH("최종"&amp;SUBSTITUTE(SUBSTITUTE(F$1,"standard",""),"|Float",""),ChapterTable!$1:$1,0),0),
  IF($B650=1,
    IF($L650=FALSE,
      VLOOKUP($A650,ChapterTable!$1:$1048576,MATCH("최종"&amp;SUBSTITUTE(SUBSTITUTE(F$1,"standard",""),"|Float",""),ChapterTable!$1:$1,0),0),
      VLOOKUP($A650-ChapterTable!$Q$11,ChapterTable!$1:$1048576,MATCH("최종"&amp;SUBSTITUTE(SUBSTITUTE(F$1,"standard",""),"|Float",""),ChapterTable!$1:$1,0),0)*ChapterTable!$Q$14
    ),
  OFFSET(F650,-$B650+IF($L650,1,0),0)*
    (VLOOKUP(SUBSTITUTE(SUBSTITUTE(F$1,"standard",""),"|Float","")&amp;"인게임누적곱배수",ChapterTable!$S:$T,2,0)^D650
    +VLOOKUP(SUBSTITUTE(SUBSTITUTE(F$1,"standard",""),"|Float","")&amp;"인게임누적합배수",ChapterTable!$S:$T,2,0)*D650)
  )
  )
  )
)</f>
        <v>23354.3408203125</v>
      </c>
      <c r="G650" t="s">
        <v>76</v>
      </c>
      <c r="J650" t="str">
        <f>IF(ISBLANK(I650),"",
IFERROR(VLOOKUP(I650,[1]StringTable!$1:$1048576,MATCH([1]StringTable!$B$1,[1]StringTable!$1:$1,0),0),
IFERROR(VLOOKUP(I650,[1]InApkStringTable!$1:$1048576,MATCH([1]InApkStringTable!$B$1,[1]InApkStringTable!$1:$1,0),0),
"스트링없음")))</f>
        <v/>
      </c>
      <c r="L650" t="b">
        <v>0</v>
      </c>
      <c r="M650" t="s">
        <v>24</v>
      </c>
      <c r="N650" t="str">
        <f>IF(ISBLANK(M650),"",IF(ISERROR(VLOOKUP(M650,MapTable!$A:$A,1,0)),"맵없음",""))</f>
        <v/>
      </c>
      <c r="O650">
        <f t="shared" si="41"/>
        <v>95</v>
      </c>
      <c r="Q650">
        <f t="shared" si="42"/>
        <v>95</v>
      </c>
      <c r="R650" t="b">
        <f t="shared" ca="1" si="43"/>
        <v>1</v>
      </c>
      <c r="T650" t="b">
        <f t="shared" ca="1" si="44"/>
        <v>1</v>
      </c>
      <c r="V650" t="str">
        <f>IF(ISBLANK(U650),"",IF(ISERROR(VLOOKUP(U650,MapTable!$A:$A,1,0)),"맵없음",""))</f>
        <v/>
      </c>
      <c r="X650" t="str">
        <f>IF(ISBLANK(W650),"",
IF(ISERROR(FIND(",",W650)),
  IF(ISERROR(VLOOKUP(W650,MapTable!$A:$A,1,0)),"맵없음",
  ""),
IF(ISERROR(FIND(",",W650,FIND(",",W650)+1)),
  IF(OR(ISERROR(VLOOKUP(LEFT(W650,FIND(",",W650)-1),MapTable!$A:$A,1,0)),ISERROR(VLOOKUP(TRIM(MID(W650,FIND(",",W650)+1,999)),MapTable!$A:$A,1,0))),"맵없음",
  ""),
IF(ISERROR(FIND(",",W650,FIND(",",W650,FIND(",",W650)+1)+1)),
  IF(OR(ISERROR(VLOOKUP(LEFT(W650,FIND(",",W650)-1),MapTable!$A:$A,1,0)),ISERROR(VLOOKUP(TRIM(MID(W650,FIND(",",W650)+1,FIND(",",W650,FIND(",",W650)+1)-FIND(",",W650)-1)),MapTable!$A:$A,1,0)),ISERROR(VLOOKUP(TRIM(MID(W650,FIND(",",W650,FIND(",",W650)+1)+1,999)),MapTable!$A:$A,1,0))),"맵없음",
  ""),
IF(ISERROR(FIND(",",W650,FIND(",",W650,FIND(",",W650,FIND(",",W650)+1)+1)+1)),
  IF(OR(ISERROR(VLOOKUP(LEFT(W650,FIND(",",W650)-1),MapTable!$A:$A,1,0)),ISERROR(VLOOKUP(TRIM(MID(W650,FIND(",",W650)+1,FIND(",",W650,FIND(",",W650)+1)-FIND(",",W650)-1)),MapTable!$A:$A,1,0)),ISERROR(VLOOKUP(TRIM(MID(W650,FIND(",",W650,FIND(",",W650)+1)+1,FIND(",",W650,FIND(",",W650,FIND(",",W650)+1)+1)-FIND(",",W650,FIND(",",W650)+1)-1)),MapTable!$A:$A,1,0)),ISERROR(VLOOKUP(TRIM(MID(W650,FIND(",",W650,FIND(",",W650,FIND(",",W650)+1)+1)+1,999)),MapTable!$A:$A,1,0))),"맵없음",
  ""),
)))))</f>
        <v/>
      </c>
      <c r="AC650" t="str">
        <f>IF(ISBLANK(AB650),"",IF(ISERROR(VLOOKUP(AB650,[3]DropTable!$A:$A,1,0)),"드랍없음",""))</f>
        <v/>
      </c>
      <c r="AE650" t="str">
        <f>IF(ISBLANK(AD650),"",IF(ISERROR(VLOOKUP(AD650,[3]DropTable!$A:$A,1,0)),"드랍없음",""))</f>
        <v/>
      </c>
      <c r="AG650">
        <v>9.8000000000000007</v>
      </c>
      <c r="AH650">
        <v>1</v>
      </c>
    </row>
    <row r="651" spans="1:34" x14ac:dyDescent="0.3">
      <c r="A651">
        <v>13</v>
      </c>
      <c r="B651">
        <v>50</v>
      </c>
      <c r="C651">
        <f>IF(OR($L651=TRUE,$A651=0,MOD($A651,ChapterTable!$S$20)&lt;&gt;0),
MAX(0,INT(($B651+ChapterTable!$Q$26+VLOOKUP(SUBSTITUTE(C$1,"성장단계","")&amp;"단계오프셋",ChapterTable!$S:$T,2,0))/ChapterTable!$Q$23)),
MAX(0,INT(($B651+ChapterTable!$S$26+VLOOKUP(SUBSTITUTE(C$1,"성장단계","")&amp;"보스단계오프셋",ChapterTable!$S:$T,2,0))/ChapterTable!$S$23)))</f>
        <v>5</v>
      </c>
      <c r="D651">
        <f>IF(OR($L651=TRUE,$A651=0,MOD($A651,ChapterTable!$S$20)&lt;&gt;0),
MAX(0,INT(($B651+ChapterTable!$Q$26+VLOOKUP(SUBSTITUTE(D$1,"성장단계","")&amp;"단계오프셋",ChapterTable!$S:$T,2,0))/ChapterTable!$Q$23)),
MAX(0,INT(($B651+ChapterTable!$S$26+VLOOKUP(SUBSTITUTE(D$1,"성장단계","")&amp;"보스단계오프셋",ChapterTable!$S:$T,2,0))/ChapterTable!$S$23)))</f>
        <v>4</v>
      </c>
      <c r="E651" s="1">
        <f ca="1">IF(AND($A651=0,$B651=1),
    VLOOKUP(1,ChapterTable!$1:$1048576,MATCH("최종"&amp;SUBSTITUTE(SUBSTITUTE(E$1,"standard",""),"|Float",""),ChapterTable!$1:$1,0),0)*ChapterTable!$Q$17,
  IF(AND($A651=0,$B651=0),
    E652,
  IF($B651=0,
    VLOOKUP($A651,ChapterTable!$1:$1048576,MATCH("최종"&amp;SUBSTITUTE(SUBSTITUTE(E$1,"standard",""),"|Float",""),ChapterTable!$1:$1,0),0),
  IF($B651=1,
    IF($L651=FALSE,
      VLOOKUP($A651,ChapterTable!$1:$1048576,MATCH("최종"&amp;SUBSTITUTE(SUBSTITUTE(E$1,"standard",""),"|Float",""),ChapterTable!$1:$1,0),0),
      VLOOKUP($A651-ChapterTable!$Q$11,ChapterTable!$1:$1048576,MATCH("최종"&amp;SUBSTITUTE(SUBSTITUTE(E$1,"standard",""),"|Float",""),ChapterTable!$1:$1,0),0)*ChapterTable!$Q$14
    ),
  OFFSET(E651,-$B651+IF($L651,1,0),0)*
    (VLOOKUP(SUBSTITUTE(SUBSTITUTE(E$1,"standard",""),"|Float","")&amp;"인게임누적곱배수",ChapterTable!$S:$T,2,0)^C651
    +VLOOKUP(SUBSTITUTE(SUBSTITUTE(E$1,"standard",""),"|Float","")&amp;"인게임누적합배수",ChapterTable!$S:$T,2,0)*C651)
  )
  )
  )
)</f>
        <v>64224.437255859375</v>
      </c>
      <c r="F651" s="1">
        <f ca="1">IF(AND($A651=0,$B651=1),
    VLOOKUP(1,ChapterTable!$1:$1048576,MATCH("최종"&amp;SUBSTITUTE(SUBSTITUTE(F$1,"standard",""),"|Float",""),ChapterTable!$1:$1,0),0)*ChapterTable!$Q$17,
  IF(AND($A651=0,$B651=0),
    F652,
  IF($B651=0,
    VLOOKUP($A651,ChapterTable!$1:$1048576,MATCH("최종"&amp;SUBSTITUTE(SUBSTITUTE(F$1,"standard",""),"|Float",""),ChapterTable!$1:$1,0),0),
  IF($B651=1,
    IF($L651=FALSE,
      VLOOKUP($A651,ChapterTable!$1:$1048576,MATCH("최종"&amp;SUBSTITUTE(SUBSTITUTE(F$1,"standard",""),"|Float",""),ChapterTable!$1:$1,0),0),
      VLOOKUP($A651-ChapterTable!$Q$11,ChapterTable!$1:$1048576,MATCH("최종"&amp;SUBSTITUTE(SUBSTITUTE(F$1,"standard",""),"|Float",""),ChapterTable!$1:$1,0),0)*ChapterTable!$Q$14
    ),
  OFFSET(F651,-$B651+IF($L651,1,0),0)*
    (VLOOKUP(SUBSTITUTE(SUBSTITUTE(F$1,"standard",""),"|Float","")&amp;"인게임누적곱배수",ChapterTable!$S:$T,2,0)^D651
    +VLOOKUP(SUBSTITUTE(SUBSTITUTE(F$1,"standard",""),"|Float","")&amp;"인게임누적합배수",ChapterTable!$S:$T,2,0)*D651)
  )
  )
  )
)</f>
        <v>23354.3408203125</v>
      </c>
      <c r="G651" t="s">
        <v>76</v>
      </c>
      <c r="J651" t="str">
        <f>IF(ISBLANK(I651),"",
IFERROR(VLOOKUP(I651,[1]StringTable!$1:$1048576,MATCH([1]StringTable!$B$1,[1]StringTable!$1:$1,0),0),
IFERROR(VLOOKUP(I651,[1]InApkStringTable!$1:$1048576,MATCH([1]InApkStringTable!$B$1,[1]InApkStringTable!$1:$1,0),0),
"스트링없음")))</f>
        <v/>
      </c>
      <c r="L651" t="b">
        <v>0</v>
      </c>
      <c r="M651" t="s">
        <v>24</v>
      </c>
      <c r="N651" t="str">
        <f>IF(ISBLANK(M651),"",IF(ISERROR(VLOOKUP(M651,MapTable!$A:$A,1,0)),"맵없음",""))</f>
        <v/>
      </c>
      <c r="O651">
        <f t="shared" si="41"/>
        <v>21</v>
      </c>
      <c r="Q651">
        <f t="shared" si="42"/>
        <v>21</v>
      </c>
      <c r="R651" t="b">
        <f t="shared" ca="1" si="43"/>
        <v>0</v>
      </c>
      <c r="T651" t="b">
        <f t="shared" ca="1" si="44"/>
        <v>0</v>
      </c>
      <c r="V651" t="str">
        <f>IF(ISBLANK(U651),"",IF(ISERROR(VLOOKUP(U651,MapTable!$A:$A,1,0)),"맵없음",""))</f>
        <v/>
      </c>
      <c r="X651" t="str">
        <f>IF(ISBLANK(W651),"",
IF(ISERROR(FIND(",",W651)),
  IF(ISERROR(VLOOKUP(W651,MapTable!$A:$A,1,0)),"맵없음",
  ""),
IF(ISERROR(FIND(",",W651,FIND(",",W651)+1)),
  IF(OR(ISERROR(VLOOKUP(LEFT(W651,FIND(",",W651)-1),MapTable!$A:$A,1,0)),ISERROR(VLOOKUP(TRIM(MID(W651,FIND(",",W651)+1,999)),MapTable!$A:$A,1,0))),"맵없음",
  ""),
IF(ISERROR(FIND(",",W651,FIND(",",W651,FIND(",",W651)+1)+1)),
  IF(OR(ISERROR(VLOOKUP(LEFT(W651,FIND(",",W651)-1),MapTable!$A:$A,1,0)),ISERROR(VLOOKUP(TRIM(MID(W651,FIND(",",W651)+1,FIND(",",W651,FIND(",",W651)+1)-FIND(",",W651)-1)),MapTable!$A:$A,1,0)),ISERROR(VLOOKUP(TRIM(MID(W651,FIND(",",W651,FIND(",",W651)+1)+1,999)),MapTable!$A:$A,1,0))),"맵없음",
  ""),
IF(ISERROR(FIND(",",W651,FIND(",",W651,FIND(",",W651,FIND(",",W651)+1)+1)+1)),
  IF(OR(ISERROR(VLOOKUP(LEFT(W651,FIND(",",W651)-1),MapTable!$A:$A,1,0)),ISERROR(VLOOKUP(TRIM(MID(W651,FIND(",",W651)+1,FIND(",",W651,FIND(",",W651)+1)-FIND(",",W651)-1)),MapTable!$A:$A,1,0)),ISERROR(VLOOKUP(TRIM(MID(W651,FIND(",",W651,FIND(",",W651)+1)+1,FIND(",",W651,FIND(",",W651,FIND(",",W651)+1)+1)-FIND(",",W651,FIND(",",W651)+1)-1)),MapTable!$A:$A,1,0)),ISERROR(VLOOKUP(TRIM(MID(W651,FIND(",",W651,FIND(",",W651,FIND(",",W651)+1)+1)+1,999)),MapTable!$A:$A,1,0))),"맵없음",
  ""),
)))))</f>
        <v/>
      </c>
      <c r="AC651" t="str">
        <f>IF(ISBLANK(AB651),"",IF(ISERROR(VLOOKUP(AB651,[3]DropTable!$A:$A,1,0)),"드랍없음",""))</f>
        <v/>
      </c>
      <c r="AE651" t="str">
        <f>IF(ISBLANK(AD651),"",IF(ISERROR(VLOOKUP(AD651,[3]DropTable!$A:$A,1,0)),"드랍없음",""))</f>
        <v/>
      </c>
      <c r="AG651">
        <v>9.8000000000000007</v>
      </c>
      <c r="AH651">
        <v>1</v>
      </c>
    </row>
    <row r="652" spans="1:34" x14ac:dyDescent="0.3">
      <c r="A652">
        <v>14</v>
      </c>
      <c r="B652">
        <v>0</v>
      </c>
      <c r="C652">
        <f>IF(OR($L652=TRUE,$A652=0,MOD($A652,ChapterTable!$S$20)&lt;&gt;0),
MAX(0,INT(($B652+ChapterTable!$Q$26+VLOOKUP(SUBSTITUTE(C$1,"성장단계","")&amp;"단계오프셋",ChapterTable!$S:$T,2,0))/ChapterTable!$Q$23)),
MAX(0,INT(($B652+ChapterTable!$S$26+VLOOKUP(SUBSTITUTE(C$1,"성장단계","")&amp;"보스단계오프셋",ChapterTable!$S:$T,2,0))/ChapterTable!$S$23)))</f>
        <v>0</v>
      </c>
      <c r="D652">
        <f>IF(OR($L652=TRUE,$A652=0,MOD($A652,ChapterTable!$S$20)&lt;&gt;0),
MAX(0,INT(($B652+ChapterTable!$Q$26+VLOOKUP(SUBSTITUTE(D$1,"성장단계","")&amp;"단계오프셋",ChapterTable!$S:$T,2,0))/ChapterTable!$Q$23)),
MAX(0,INT(($B652+ChapterTable!$S$26+VLOOKUP(SUBSTITUTE(D$1,"성장단계","")&amp;"보스단계오프셋",ChapterTable!$S:$T,2,0))/ChapterTable!$S$23)))</f>
        <v>0</v>
      </c>
      <c r="E652" s="1">
        <f ca="1">IF(AND($A652=0,$B652=1),
    VLOOKUP(1,ChapterTable!$1:$1048576,MATCH("최종"&amp;SUBSTITUTE(SUBSTITUTE(E$1,"standard",""),"|Float",""),ChapterTable!$1:$1,0),0)*ChapterTable!$Q$17,
  IF(AND($A652=0,$B652=0),
    E653,
  IF($B652=0,
    VLOOKUP($A652,ChapterTable!$1:$1048576,MATCH("최종"&amp;SUBSTITUTE(SUBSTITUTE(E$1,"standard",""),"|Float",""),ChapterTable!$1:$1,0),0),
  IF($B652=1,
    IF($L652=FALSE,
      VLOOKUP($A652,ChapterTable!$1:$1048576,MATCH("최종"&amp;SUBSTITUTE(SUBSTITUTE(E$1,"standard",""),"|Float",""),ChapterTable!$1:$1,0),0),
      VLOOKUP($A652-ChapterTable!$Q$11,ChapterTable!$1:$1048576,MATCH("최종"&amp;SUBSTITUTE(SUBSTITUTE(E$1,"standard",""),"|Float",""),ChapterTable!$1:$1,0),0)*ChapterTable!$Q$14
    ),
  OFFSET(E652,-$B652+IF($L652,1,0),0)*
    (VLOOKUP(SUBSTITUTE(SUBSTITUTE(E$1,"standard",""),"|Float","")&amp;"인게임누적곱배수",ChapterTable!$S:$T,2,0)^C652
    +VLOOKUP(SUBSTITUTE(SUBSTITUTE(E$1,"standard",""),"|Float","")&amp;"인게임누적합배수",ChapterTable!$S:$T,2,0)*C652)
  )
  )
  )
)</f>
        <v>35031.51123046875</v>
      </c>
      <c r="F652" s="1">
        <f ca="1">IF(AND($A652=0,$B652=1),
    VLOOKUP(1,ChapterTable!$1:$1048576,MATCH("최종"&amp;SUBSTITUTE(SUBSTITUTE(F$1,"standard",""),"|Float",""),ChapterTable!$1:$1,0),0)*ChapterTable!$Q$17,
  IF(AND($A652=0,$B652=0),
    F653,
  IF($B652=0,
    VLOOKUP($A652,ChapterTable!$1:$1048576,MATCH("최종"&amp;SUBSTITUTE(SUBSTITUTE(F$1,"standard",""),"|Float",""),ChapterTable!$1:$1,0),0),
  IF($B652=1,
    IF($L652=FALSE,
      VLOOKUP($A652,ChapterTable!$1:$1048576,MATCH("최종"&amp;SUBSTITUTE(SUBSTITUTE(F$1,"standard",""),"|Float",""),ChapterTable!$1:$1,0),0),
      VLOOKUP($A652-ChapterTable!$Q$11,ChapterTable!$1:$1048576,MATCH("최종"&amp;SUBSTITUTE(SUBSTITUTE(F$1,"standard",""),"|Float",""),ChapterTable!$1:$1,0),0)*ChapterTable!$Q$14
    ),
  OFFSET(F652,-$B652+IF($L652,1,0),0)*
    (VLOOKUP(SUBSTITUTE(SUBSTITUTE(F$1,"standard",""),"|Float","")&amp;"인게임누적곱배수",ChapterTable!$S:$T,2,0)^D652
    +VLOOKUP(SUBSTITUTE(SUBSTITUTE(F$1,"standard",""),"|Float","")&amp;"인게임누적합배수",ChapterTable!$S:$T,2,0)*D652)
  )
  )
  )
)</f>
        <v>19461.95068359375</v>
      </c>
      <c r="G652" t="s">
        <v>76</v>
      </c>
      <c r="J652" t="str">
        <f>IF(ISBLANK(I652),"",
IFERROR(VLOOKUP(I652,[1]StringTable!$1:$1048576,MATCH([1]StringTable!$B$1,[1]StringTable!$1:$1,0),0),
IFERROR(VLOOKUP(I652,[1]InApkStringTable!$1:$1048576,MATCH([1]InApkStringTable!$B$1,[1]InApkStringTable!$1:$1,0),0),
"스트링없음")))</f>
        <v/>
      </c>
      <c r="L652" t="b">
        <v>0</v>
      </c>
      <c r="M652" t="s">
        <v>24</v>
      </c>
      <c r="N652" t="str">
        <f>IF(ISBLANK(M652),"",IF(ISERROR(VLOOKUP(M652,MapTable!$A:$A,1,0)),"맵없음",""))</f>
        <v/>
      </c>
      <c r="O652">
        <f t="shared" si="41"/>
        <v>0</v>
      </c>
      <c r="Q652">
        <f t="shared" si="42"/>
        <v>0</v>
      </c>
      <c r="R652" t="b">
        <f t="shared" ca="1" si="43"/>
        <v>0</v>
      </c>
      <c r="T652" t="b">
        <f t="shared" ca="1" si="44"/>
        <v>0</v>
      </c>
      <c r="V652" t="str">
        <f>IF(ISBLANK(U652),"",IF(ISERROR(VLOOKUP(U652,MapTable!$A:$A,1,0)),"맵없음",""))</f>
        <v/>
      </c>
      <c r="X652" t="str">
        <f>IF(ISBLANK(W652),"",
IF(ISERROR(FIND(",",W652)),
  IF(ISERROR(VLOOKUP(W652,MapTable!$A:$A,1,0)),"맵없음",
  ""),
IF(ISERROR(FIND(",",W652,FIND(",",W652)+1)),
  IF(OR(ISERROR(VLOOKUP(LEFT(W652,FIND(",",W652)-1),MapTable!$A:$A,1,0)),ISERROR(VLOOKUP(TRIM(MID(W652,FIND(",",W652)+1,999)),MapTable!$A:$A,1,0))),"맵없음",
  ""),
IF(ISERROR(FIND(",",W652,FIND(",",W652,FIND(",",W652)+1)+1)),
  IF(OR(ISERROR(VLOOKUP(LEFT(W652,FIND(",",W652)-1),MapTable!$A:$A,1,0)),ISERROR(VLOOKUP(TRIM(MID(W652,FIND(",",W652)+1,FIND(",",W652,FIND(",",W652)+1)-FIND(",",W652)-1)),MapTable!$A:$A,1,0)),ISERROR(VLOOKUP(TRIM(MID(W652,FIND(",",W652,FIND(",",W652)+1)+1,999)),MapTable!$A:$A,1,0))),"맵없음",
  ""),
IF(ISERROR(FIND(",",W652,FIND(",",W652,FIND(",",W652,FIND(",",W652)+1)+1)+1)),
  IF(OR(ISERROR(VLOOKUP(LEFT(W652,FIND(",",W652)-1),MapTable!$A:$A,1,0)),ISERROR(VLOOKUP(TRIM(MID(W652,FIND(",",W652)+1,FIND(",",W652,FIND(",",W652)+1)-FIND(",",W652)-1)),MapTable!$A:$A,1,0)),ISERROR(VLOOKUP(TRIM(MID(W652,FIND(",",W652,FIND(",",W652)+1)+1,FIND(",",W652,FIND(",",W652,FIND(",",W652)+1)+1)-FIND(",",W652,FIND(",",W652)+1)-1)),MapTable!$A:$A,1,0)),ISERROR(VLOOKUP(TRIM(MID(W652,FIND(",",W652,FIND(",",W652,FIND(",",W652)+1)+1)+1,999)),MapTable!$A:$A,1,0))),"맵없음",
  ""),
)))))</f>
        <v/>
      </c>
      <c r="AC652" t="str">
        <f>IF(ISBLANK(AB652),"",IF(ISERROR(VLOOKUP(AB652,[3]DropTable!$A:$A,1,0)),"드랍없음",""))</f>
        <v/>
      </c>
      <c r="AE652" t="str">
        <f>IF(ISBLANK(AD652),"",IF(ISERROR(VLOOKUP(AD652,[3]DropTable!$A:$A,1,0)),"드랍없음",""))</f>
        <v/>
      </c>
      <c r="AG652">
        <v>9.8000000000000007</v>
      </c>
      <c r="AH652">
        <v>1</v>
      </c>
    </row>
    <row r="653" spans="1:34" x14ac:dyDescent="0.3">
      <c r="A653">
        <v>14</v>
      </c>
      <c r="B653">
        <v>1</v>
      </c>
      <c r="C653">
        <f>IF(OR($L653=TRUE,$A653=0,MOD($A653,ChapterTable!$S$20)&lt;&gt;0),
MAX(0,INT(($B653+ChapterTable!$Q$26+VLOOKUP(SUBSTITUTE(C$1,"성장단계","")&amp;"단계오프셋",ChapterTable!$S:$T,2,0))/ChapterTable!$Q$23)),
MAX(0,INT(($B653+ChapterTable!$S$26+VLOOKUP(SUBSTITUTE(C$1,"성장단계","")&amp;"보스단계오프셋",ChapterTable!$S:$T,2,0))/ChapterTable!$S$23)))</f>
        <v>0</v>
      </c>
      <c r="D653">
        <f>IF(OR($L653=TRUE,$A653=0,MOD($A653,ChapterTable!$S$20)&lt;&gt;0),
MAX(0,INT(($B653+ChapterTable!$Q$26+VLOOKUP(SUBSTITUTE(D$1,"성장단계","")&amp;"단계오프셋",ChapterTable!$S:$T,2,0))/ChapterTable!$Q$23)),
MAX(0,INT(($B653+ChapterTable!$S$26+VLOOKUP(SUBSTITUTE(D$1,"성장단계","")&amp;"보스단계오프셋",ChapterTable!$S:$T,2,0))/ChapterTable!$S$23)))</f>
        <v>0</v>
      </c>
      <c r="E653" s="1">
        <f ca="1">IF(AND($A653=0,$B653=1),
    VLOOKUP(1,ChapterTable!$1:$1048576,MATCH("최종"&amp;SUBSTITUTE(SUBSTITUTE(E$1,"standard",""),"|Float",""),ChapterTable!$1:$1,0),0)*ChapterTable!$Q$17,
  IF(AND($A653=0,$B653=0),
    E654,
  IF($B653=0,
    VLOOKUP($A653,ChapterTable!$1:$1048576,MATCH("최종"&amp;SUBSTITUTE(SUBSTITUTE(E$1,"standard",""),"|Float",""),ChapterTable!$1:$1,0),0),
  IF($B653=1,
    IF($L653=FALSE,
      VLOOKUP($A653,ChapterTable!$1:$1048576,MATCH("최종"&amp;SUBSTITUTE(SUBSTITUTE(E$1,"standard",""),"|Float",""),ChapterTable!$1:$1,0),0),
      VLOOKUP($A653-ChapterTable!$Q$11,ChapterTable!$1:$1048576,MATCH("최종"&amp;SUBSTITUTE(SUBSTITUTE(E$1,"standard",""),"|Float",""),ChapterTable!$1:$1,0),0)*ChapterTable!$Q$14
    ),
  OFFSET(E653,-$B653+IF($L653,1,0),0)*
    (VLOOKUP(SUBSTITUTE(SUBSTITUTE(E$1,"standard",""),"|Float","")&amp;"인게임누적곱배수",ChapterTable!$S:$T,2,0)^C653
    +VLOOKUP(SUBSTITUTE(SUBSTITUTE(E$1,"standard",""),"|Float","")&amp;"인게임누적합배수",ChapterTable!$S:$T,2,0)*C653)
  )
  )
  )
)</f>
        <v>35031.51123046875</v>
      </c>
      <c r="F653" s="1">
        <f ca="1">IF(AND($A653=0,$B653=1),
    VLOOKUP(1,ChapterTable!$1:$1048576,MATCH("최종"&amp;SUBSTITUTE(SUBSTITUTE(F$1,"standard",""),"|Float",""),ChapterTable!$1:$1,0),0)*ChapterTable!$Q$17,
  IF(AND($A653=0,$B653=0),
    F654,
  IF($B653=0,
    VLOOKUP($A653,ChapterTable!$1:$1048576,MATCH("최종"&amp;SUBSTITUTE(SUBSTITUTE(F$1,"standard",""),"|Float",""),ChapterTable!$1:$1,0),0),
  IF($B653=1,
    IF($L653=FALSE,
      VLOOKUP($A653,ChapterTable!$1:$1048576,MATCH("최종"&amp;SUBSTITUTE(SUBSTITUTE(F$1,"standard",""),"|Float",""),ChapterTable!$1:$1,0),0),
      VLOOKUP($A653-ChapterTable!$Q$11,ChapterTable!$1:$1048576,MATCH("최종"&amp;SUBSTITUTE(SUBSTITUTE(F$1,"standard",""),"|Float",""),ChapterTable!$1:$1,0),0)*ChapterTable!$Q$14
    ),
  OFFSET(F653,-$B653+IF($L653,1,0),0)*
    (VLOOKUP(SUBSTITUTE(SUBSTITUTE(F$1,"standard",""),"|Float","")&amp;"인게임누적곱배수",ChapterTable!$S:$T,2,0)^D653
    +VLOOKUP(SUBSTITUTE(SUBSTITUTE(F$1,"standard",""),"|Float","")&amp;"인게임누적합배수",ChapterTable!$S:$T,2,0)*D653)
  )
  )
  )
)</f>
        <v>19461.95068359375</v>
      </c>
      <c r="G653" t="s">
        <v>76</v>
      </c>
      <c r="J653" t="str">
        <f>IF(ISBLANK(I653),"",
IFERROR(VLOOKUP(I653,[1]StringTable!$1:$1048576,MATCH([1]StringTable!$B$1,[1]StringTable!$1:$1,0),0),
IFERROR(VLOOKUP(I653,[1]InApkStringTable!$1:$1048576,MATCH([1]InApkStringTable!$B$1,[1]InApkStringTable!$1:$1,0),0),
"스트링없음")))</f>
        <v/>
      </c>
      <c r="L653" t="b">
        <v>0</v>
      </c>
      <c r="M653" t="s">
        <v>24</v>
      </c>
      <c r="N653" t="str">
        <f>IF(ISBLANK(M653),"",IF(ISERROR(VLOOKUP(M653,MapTable!$A:$A,1,0)),"맵없음",""))</f>
        <v/>
      </c>
      <c r="O653">
        <f t="shared" si="41"/>
        <v>21</v>
      </c>
      <c r="Q653">
        <f t="shared" si="42"/>
        <v>21</v>
      </c>
      <c r="R653" t="b">
        <f t="shared" ca="1" si="43"/>
        <v>1</v>
      </c>
      <c r="T653" t="b">
        <f t="shared" ca="1" si="44"/>
        <v>1</v>
      </c>
      <c r="V653" t="str">
        <f>IF(ISBLANK(U653),"",IF(ISERROR(VLOOKUP(U653,MapTable!$A:$A,1,0)),"맵없음",""))</f>
        <v/>
      </c>
      <c r="X653" t="str">
        <f>IF(ISBLANK(W653),"",
IF(ISERROR(FIND(",",W653)),
  IF(ISERROR(VLOOKUP(W653,MapTable!$A:$A,1,0)),"맵없음",
  ""),
IF(ISERROR(FIND(",",W653,FIND(",",W653)+1)),
  IF(OR(ISERROR(VLOOKUP(LEFT(W653,FIND(",",W653)-1),MapTable!$A:$A,1,0)),ISERROR(VLOOKUP(TRIM(MID(W653,FIND(",",W653)+1,999)),MapTable!$A:$A,1,0))),"맵없음",
  ""),
IF(ISERROR(FIND(",",W653,FIND(",",W653,FIND(",",W653)+1)+1)),
  IF(OR(ISERROR(VLOOKUP(LEFT(W653,FIND(",",W653)-1),MapTable!$A:$A,1,0)),ISERROR(VLOOKUP(TRIM(MID(W653,FIND(",",W653)+1,FIND(",",W653,FIND(",",W653)+1)-FIND(",",W653)-1)),MapTable!$A:$A,1,0)),ISERROR(VLOOKUP(TRIM(MID(W653,FIND(",",W653,FIND(",",W653)+1)+1,999)),MapTable!$A:$A,1,0))),"맵없음",
  ""),
IF(ISERROR(FIND(",",W653,FIND(",",W653,FIND(",",W653,FIND(",",W653)+1)+1)+1)),
  IF(OR(ISERROR(VLOOKUP(LEFT(W653,FIND(",",W653)-1),MapTable!$A:$A,1,0)),ISERROR(VLOOKUP(TRIM(MID(W653,FIND(",",W653)+1,FIND(",",W653,FIND(",",W653)+1)-FIND(",",W653)-1)),MapTable!$A:$A,1,0)),ISERROR(VLOOKUP(TRIM(MID(W653,FIND(",",W653,FIND(",",W653)+1)+1,FIND(",",W653,FIND(",",W653,FIND(",",W653)+1)+1)-FIND(",",W653,FIND(",",W653)+1)-1)),MapTable!$A:$A,1,0)),ISERROR(VLOOKUP(TRIM(MID(W653,FIND(",",W653,FIND(",",W653,FIND(",",W653)+1)+1)+1,999)),MapTable!$A:$A,1,0))),"맵없음",
  ""),
)))))</f>
        <v/>
      </c>
      <c r="AC653" t="str">
        <f>IF(ISBLANK(AB653),"",IF(ISERROR(VLOOKUP(AB653,[3]DropTable!$A:$A,1,0)),"드랍없음",""))</f>
        <v/>
      </c>
      <c r="AE653" t="str">
        <f>IF(ISBLANK(AD653),"",IF(ISERROR(VLOOKUP(AD653,[3]DropTable!$A:$A,1,0)),"드랍없음",""))</f>
        <v/>
      </c>
      <c r="AG653">
        <v>9.8000000000000007</v>
      </c>
      <c r="AH653">
        <v>1</v>
      </c>
    </row>
    <row r="654" spans="1:34" x14ac:dyDescent="0.3">
      <c r="A654">
        <v>14</v>
      </c>
      <c r="B654">
        <v>2</v>
      </c>
      <c r="C654">
        <f>IF(OR($L654=TRUE,$A654=0,MOD($A654,ChapterTable!$S$20)&lt;&gt;0),
MAX(0,INT(($B654+ChapterTable!$Q$26+VLOOKUP(SUBSTITUTE(C$1,"성장단계","")&amp;"단계오프셋",ChapterTable!$S:$T,2,0))/ChapterTable!$Q$23)),
MAX(0,INT(($B654+ChapterTable!$S$26+VLOOKUP(SUBSTITUTE(C$1,"성장단계","")&amp;"보스단계오프셋",ChapterTable!$S:$T,2,0))/ChapterTable!$S$23)))</f>
        <v>1</v>
      </c>
      <c r="D654">
        <f>IF(OR($L654=TRUE,$A654=0,MOD($A654,ChapterTable!$S$20)&lt;&gt;0),
MAX(0,INT(($B654+ChapterTable!$Q$26+VLOOKUP(SUBSTITUTE(D$1,"성장단계","")&amp;"단계오프셋",ChapterTable!$S:$T,2,0))/ChapterTable!$Q$23)),
MAX(0,INT(($B654+ChapterTable!$S$26+VLOOKUP(SUBSTITUTE(D$1,"성장단계","")&amp;"보스단계오프셋",ChapterTable!$S:$T,2,0))/ChapterTable!$S$23)))</f>
        <v>0</v>
      </c>
      <c r="E654" s="1">
        <f ca="1">IF(AND($A654=0,$B654=1),
    VLOOKUP(1,ChapterTable!$1:$1048576,MATCH("최종"&amp;SUBSTITUTE(SUBSTITUTE(E$1,"standard",""),"|Float",""),ChapterTable!$1:$1,0),0)*ChapterTable!$Q$17,
  IF(AND($A654=0,$B654=0),
    E655,
  IF($B654=0,
    VLOOKUP($A654,ChapterTable!$1:$1048576,MATCH("최종"&amp;SUBSTITUTE(SUBSTITUTE(E$1,"standard",""),"|Float",""),ChapterTable!$1:$1,0),0),
  IF($B654=1,
    IF($L654=FALSE,
      VLOOKUP($A654,ChapterTable!$1:$1048576,MATCH("최종"&amp;SUBSTITUTE(SUBSTITUTE(E$1,"standard",""),"|Float",""),ChapterTable!$1:$1,0),0),
      VLOOKUP($A654-ChapterTable!$Q$11,ChapterTable!$1:$1048576,MATCH("최종"&amp;SUBSTITUTE(SUBSTITUTE(E$1,"standard",""),"|Float",""),ChapterTable!$1:$1,0),0)*ChapterTable!$Q$14
    ),
  OFFSET(E654,-$B654+IF($L654,1,0),0)*
    (VLOOKUP(SUBSTITUTE(SUBSTITUTE(E$1,"standard",""),"|Float","")&amp;"인게임누적곱배수",ChapterTable!$S:$T,2,0)^C654
    +VLOOKUP(SUBSTITUTE(SUBSTITUTE(E$1,"standard",""),"|Float","")&amp;"인게임누적합배수",ChapterTable!$S:$T,2,0)*C654)
  )
  )
  )
)</f>
        <v>47292.540161132813</v>
      </c>
      <c r="F654" s="1">
        <f ca="1">IF(AND($A654=0,$B654=1),
    VLOOKUP(1,ChapterTable!$1:$1048576,MATCH("최종"&amp;SUBSTITUTE(SUBSTITUTE(F$1,"standard",""),"|Float",""),ChapterTable!$1:$1,0),0)*ChapterTable!$Q$17,
  IF(AND($A654=0,$B654=0),
    F655,
  IF($B654=0,
    VLOOKUP($A654,ChapterTable!$1:$1048576,MATCH("최종"&amp;SUBSTITUTE(SUBSTITUTE(F$1,"standard",""),"|Float",""),ChapterTable!$1:$1,0),0),
  IF($B654=1,
    IF($L654=FALSE,
      VLOOKUP($A654,ChapterTable!$1:$1048576,MATCH("최종"&amp;SUBSTITUTE(SUBSTITUTE(F$1,"standard",""),"|Float",""),ChapterTable!$1:$1,0),0),
      VLOOKUP($A654-ChapterTable!$Q$11,ChapterTable!$1:$1048576,MATCH("최종"&amp;SUBSTITUTE(SUBSTITUTE(F$1,"standard",""),"|Float",""),ChapterTable!$1:$1,0),0)*ChapterTable!$Q$14
    ),
  OFFSET(F654,-$B654+IF($L654,1,0),0)*
    (VLOOKUP(SUBSTITUTE(SUBSTITUTE(F$1,"standard",""),"|Float","")&amp;"인게임누적곱배수",ChapterTable!$S:$T,2,0)^D654
    +VLOOKUP(SUBSTITUTE(SUBSTITUTE(F$1,"standard",""),"|Float","")&amp;"인게임누적합배수",ChapterTable!$S:$T,2,0)*D654)
  )
  )
  )
)</f>
        <v>19461.95068359375</v>
      </c>
      <c r="G654" t="s">
        <v>76</v>
      </c>
      <c r="J654" t="str">
        <f>IF(ISBLANK(I654),"",
IFERROR(VLOOKUP(I654,[1]StringTable!$1:$1048576,MATCH([1]StringTable!$B$1,[1]StringTable!$1:$1,0),0),
IFERROR(VLOOKUP(I654,[1]InApkStringTable!$1:$1048576,MATCH([1]InApkStringTable!$B$1,[1]InApkStringTable!$1:$1,0),0),
"스트링없음")))</f>
        <v/>
      </c>
      <c r="L654" t="b">
        <v>0</v>
      </c>
      <c r="M654" t="s">
        <v>54</v>
      </c>
      <c r="N654" t="str">
        <f>IF(ISBLANK(M654),"",IF(ISERROR(VLOOKUP(M654,MapTable!$A:$A,1,0)),"맵없음",""))</f>
        <v/>
      </c>
      <c r="O654">
        <f t="shared" si="41"/>
        <v>21</v>
      </c>
      <c r="Q654">
        <f t="shared" si="42"/>
        <v>21</v>
      </c>
      <c r="R654" t="b">
        <f t="shared" ca="1" si="43"/>
        <v>1</v>
      </c>
      <c r="T654" t="b">
        <f t="shared" ca="1" si="44"/>
        <v>1</v>
      </c>
      <c r="V654" t="str">
        <f>IF(ISBLANK(U654),"",IF(ISERROR(VLOOKUP(U654,MapTable!$A:$A,1,0)),"맵없음",""))</f>
        <v/>
      </c>
      <c r="X654" t="str">
        <f>IF(ISBLANK(W654),"",
IF(ISERROR(FIND(",",W654)),
  IF(ISERROR(VLOOKUP(W654,MapTable!$A:$A,1,0)),"맵없음",
  ""),
IF(ISERROR(FIND(",",W654,FIND(",",W654)+1)),
  IF(OR(ISERROR(VLOOKUP(LEFT(W654,FIND(",",W654)-1),MapTable!$A:$A,1,0)),ISERROR(VLOOKUP(TRIM(MID(W654,FIND(",",W654)+1,999)),MapTable!$A:$A,1,0))),"맵없음",
  ""),
IF(ISERROR(FIND(",",W654,FIND(",",W654,FIND(",",W654)+1)+1)),
  IF(OR(ISERROR(VLOOKUP(LEFT(W654,FIND(",",W654)-1),MapTable!$A:$A,1,0)),ISERROR(VLOOKUP(TRIM(MID(W654,FIND(",",W654)+1,FIND(",",W654,FIND(",",W654)+1)-FIND(",",W654)-1)),MapTable!$A:$A,1,0)),ISERROR(VLOOKUP(TRIM(MID(W654,FIND(",",W654,FIND(",",W654)+1)+1,999)),MapTable!$A:$A,1,0))),"맵없음",
  ""),
IF(ISERROR(FIND(",",W654,FIND(",",W654,FIND(",",W654,FIND(",",W654)+1)+1)+1)),
  IF(OR(ISERROR(VLOOKUP(LEFT(W654,FIND(",",W654)-1),MapTable!$A:$A,1,0)),ISERROR(VLOOKUP(TRIM(MID(W654,FIND(",",W654)+1,FIND(",",W654,FIND(",",W654)+1)-FIND(",",W654)-1)),MapTable!$A:$A,1,0)),ISERROR(VLOOKUP(TRIM(MID(W654,FIND(",",W654,FIND(",",W654)+1)+1,FIND(",",W654,FIND(",",W654,FIND(",",W654)+1)+1)-FIND(",",W654,FIND(",",W654)+1)-1)),MapTable!$A:$A,1,0)),ISERROR(VLOOKUP(TRIM(MID(W654,FIND(",",W654,FIND(",",W654,FIND(",",W654)+1)+1)+1,999)),MapTable!$A:$A,1,0))),"맵없음",
  ""),
)))))</f>
        <v/>
      </c>
      <c r="AC654" t="str">
        <f>IF(ISBLANK(AB654),"",IF(ISERROR(VLOOKUP(AB654,[3]DropTable!$A:$A,1,0)),"드랍없음",""))</f>
        <v/>
      </c>
      <c r="AE654" t="str">
        <f>IF(ISBLANK(AD654),"",IF(ISERROR(VLOOKUP(AD654,[3]DropTable!$A:$A,1,0)),"드랍없음",""))</f>
        <v/>
      </c>
      <c r="AG654">
        <v>9.8000000000000007</v>
      </c>
      <c r="AH654">
        <v>1</v>
      </c>
    </row>
    <row r="655" spans="1:34" x14ac:dyDescent="0.3">
      <c r="A655">
        <v>14</v>
      </c>
      <c r="B655">
        <v>3</v>
      </c>
      <c r="C655">
        <f>IF(OR($L655=TRUE,$A655=0,MOD($A655,ChapterTable!$S$20)&lt;&gt;0),
MAX(0,INT(($B655+ChapterTable!$Q$26+VLOOKUP(SUBSTITUTE(C$1,"성장단계","")&amp;"단계오프셋",ChapterTable!$S:$T,2,0))/ChapterTable!$Q$23)),
MAX(0,INT(($B655+ChapterTable!$S$26+VLOOKUP(SUBSTITUTE(C$1,"성장단계","")&amp;"보스단계오프셋",ChapterTable!$S:$T,2,0))/ChapterTable!$S$23)))</f>
        <v>2</v>
      </c>
      <c r="D655">
        <f>IF(OR($L655=TRUE,$A655=0,MOD($A655,ChapterTable!$S$20)&lt;&gt;0),
MAX(0,INT(($B655+ChapterTable!$Q$26+VLOOKUP(SUBSTITUTE(D$1,"성장단계","")&amp;"단계오프셋",ChapterTable!$S:$T,2,0))/ChapterTable!$Q$23)),
MAX(0,INT(($B655+ChapterTable!$S$26+VLOOKUP(SUBSTITUTE(D$1,"성장단계","")&amp;"보스단계오프셋",ChapterTable!$S:$T,2,0))/ChapterTable!$S$23)))</f>
        <v>1</v>
      </c>
      <c r="E655" s="1">
        <f ca="1">IF(AND($A655=0,$B655=1),
    VLOOKUP(1,ChapterTable!$1:$1048576,MATCH("최종"&amp;SUBSTITUTE(SUBSTITUTE(E$1,"standard",""),"|Float",""),ChapterTable!$1:$1,0),0)*ChapterTable!$Q$17,
  IF(AND($A655=0,$B655=0),
    E656,
  IF($B655=0,
    VLOOKUP($A655,ChapterTable!$1:$1048576,MATCH("최종"&amp;SUBSTITUTE(SUBSTITUTE(E$1,"standard",""),"|Float",""),ChapterTable!$1:$1,0),0),
  IF($B655=1,
    IF($L655=FALSE,
      VLOOKUP($A655,ChapterTable!$1:$1048576,MATCH("최종"&amp;SUBSTITUTE(SUBSTITUTE(E$1,"standard",""),"|Float",""),ChapterTable!$1:$1,0),0),
      VLOOKUP($A655-ChapterTable!$Q$11,ChapterTable!$1:$1048576,MATCH("최종"&amp;SUBSTITUTE(SUBSTITUTE(E$1,"standard",""),"|Float",""),ChapterTable!$1:$1,0),0)*ChapterTable!$Q$14
    ),
  OFFSET(E655,-$B655+IF($L655,1,0),0)*
    (VLOOKUP(SUBSTITUTE(SUBSTITUTE(E$1,"standard",""),"|Float","")&amp;"인게임누적곱배수",ChapterTable!$S:$T,2,0)^C655
    +VLOOKUP(SUBSTITUTE(SUBSTITUTE(E$1,"standard",""),"|Float","")&amp;"인게임누적합배수",ChapterTable!$S:$T,2,0)*C655)
  )
  )
  )
)</f>
        <v>59553.569091796875</v>
      </c>
      <c r="F655" s="1">
        <f ca="1">IF(AND($A655=0,$B655=1),
    VLOOKUP(1,ChapterTable!$1:$1048576,MATCH("최종"&amp;SUBSTITUTE(SUBSTITUTE(F$1,"standard",""),"|Float",""),ChapterTable!$1:$1,0),0)*ChapterTable!$Q$17,
  IF(AND($A655=0,$B655=0),
    F656,
  IF($B655=0,
    VLOOKUP($A655,ChapterTable!$1:$1048576,MATCH("최종"&amp;SUBSTITUTE(SUBSTITUTE(F$1,"standard",""),"|Float",""),ChapterTable!$1:$1,0),0),
  IF($B655=1,
    IF($L655=FALSE,
      VLOOKUP($A655,ChapterTable!$1:$1048576,MATCH("최종"&amp;SUBSTITUTE(SUBSTITUTE(F$1,"standard",""),"|Float",""),ChapterTable!$1:$1,0),0),
      VLOOKUP($A655-ChapterTable!$Q$11,ChapterTable!$1:$1048576,MATCH("최종"&amp;SUBSTITUTE(SUBSTITUTE(F$1,"standard",""),"|Float",""),ChapterTable!$1:$1,0),0)*ChapterTable!$Q$14
    ),
  OFFSET(F655,-$B655+IF($L655,1,0),0)*
    (VLOOKUP(SUBSTITUTE(SUBSTITUTE(F$1,"standard",""),"|Float","")&amp;"인게임누적곱배수",ChapterTable!$S:$T,2,0)^D655
    +VLOOKUP(SUBSTITUTE(SUBSTITUTE(F$1,"standard",""),"|Float","")&amp;"인게임누적합배수",ChapterTable!$S:$T,2,0)*D655)
  )
  )
  )
)</f>
        <v>23354.3408203125</v>
      </c>
      <c r="G655" t="s">
        <v>76</v>
      </c>
      <c r="J655" t="str">
        <f>IF(ISBLANK(I655),"",
IFERROR(VLOOKUP(I655,[1]StringTable!$1:$1048576,MATCH([1]StringTable!$B$1,[1]StringTable!$1:$1,0),0),
IFERROR(VLOOKUP(I655,[1]InApkStringTable!$1:$1048576,MATCH([1]InApkStringTable!$B$1,[1]InApkStringTable!$1:$1,0),0),
"스트링없음")))</f>
        <v/>
      </c>
      <c r="L655" t="b">
        <v>0</v>
      </c>
      <c r="M655" t="s">
        <v>24</v>
      </c>
      <c r="N655" t="str">
        <f>IF(ISBLANK(M655),"",IF(ISERROR(VLOOKUP(M655,MapTable!$A:$A,1,0)),"맵없음",""))</f>
        <v/>
      </c>
      <c r="O655">
        <f t="shared" si="41"/>
        <v>21</v>
      </c>
      <c r="Q655">
        <f t="shared" si="42"/>
        <v>21</v>
      </c>
      <c r="R655" t="b">
        <f t="shared" ca="1" si="43"/>
        <v>1</v>
      </c>
      <c r="T655" t="b">
        <f t="shared" ca="1" si="44"/>
        <v>1</v>
      </c>
      <c r="V655" t="str">
        <f>IF(ISBLANK(U655),"",IF(ISERROR(VLOOKUP(U655,MapTable!$A:$A,1,0)),"맵없음",""))</f>
        <v/>
      </c>
      <c r="X655" t="str">
        <f>IF(ISBLANK(W655),"",
IF(ISERROR(FIND(",",W655)),
  IF(ISERROR(VLOOKUP(W655,MapTable!$A:$A,1,0)),"맵없음",
  ""),
IF(ISERROR(FIND(",",W655,FIND(",",W655)+1)),
  IF(OR(ISERROR(VLOOKUP(LEFT(W655,FIND(",",W655)-1),MapTable!$A:$A,1,0)),ISERROR(VLOOKUP(TRIM(MID(W655,FIND(",",W655)+1,999)),MapTable!$A:$A,1,0))),"맵없음",
  ""),
IF(ISERROR(FIND(",",W655,FIND(",",W655,FIND(",",W655)+1)+1)),
  IF(OR(ISERROR(VLOOKUP(LEFT(W655,FIND(",",W655)-1),MapTable!$A:$A,1,0)),ISERROR(VLOOKUP(TRIM(MID(W655,FIND(",",W655)+1,FIND(",",W655,FIND(",",W655)+1)-FIND(",",W655)-1)),MapTable!$A:$A,1,0)),ISERROR(VLOOKUP(TRIM(MID(W655,FIND(",",W655,FIND(",",W655)+1)+1,999)),MapTable!$A:$A,1,0))),"맵없음",
  ""),
IF(ISERROR(FIND(",",W655,FIND(",",W655,FIND(",",W655,FIND(",",W655)+1)+1)+1)),
  IF(OR(ISERROR(VLOOKUP(LEFT(W655,FIND(",",W655)-1),MapTable!$A:$A,1,0)),ISERROR(VLOOKUP(TRIM(MID(W655,FIND(",",W655)+1,FIND(",",W655,FIND(",",W655)+1)-FIND(",",W655)-1)),MapTable!$A:$A,1,0)),ISERROR(VLOOKUP(TRIM(MID(W655,FIND(",",W655,FIND(",",W655)+1)+1,FIND(",",W655,FIND(",",W655,FIND(",",W655)+1)+1)-FIND(",",W655,FIND(",",W655)+1)-1)),MapTable!$A:$A,1,0)),ISERROR(VLOOKUP(TRIM(MID(W655,FIND(",",W655,FIND(",",W655,FIND(",",W655)+1)+1)+1,999)),MapTable!$A:$A,1,0))),"맵없음",
  ""),
)))))</f>
        <v/>
      </c>
      <c r="AC655" t="str">
        <f>IF(ISBLANK(AB655),"",IF(ISERROR(VLOOKUP(AB655,[3]DropTable!$A:$A,1,0)),"드랍없음",""))</f>
        <v/>
      </c>
      <c r="AE655" t="str">
        <f>IF(ISBLANK(AD655),"",IF(ISERROR(VLOOKUP(AD655,[3]DropTable!$A:$A,1,0)),"드랍없음",""))</f>
        <v/>
      </c>
      <c r="AG655">
        <v>9.8000000000000007</v>
      </c>
      <c r="AH655">
        <v>1</v>
      </c>
    </row>
    <row r="656" spans="1:34" x14ac:dyDescent="0.3">
      <c r="A656">
        <v>14</v>
      </c>
      <c r="B656">
        <v>4</v>
      </c>
      <c r="C656">
        <f>IF(OR($L656=TRUE,$A656=0,MOD($A656,ChapterTable!$S$20)&lt;&gt;0),
MAX(0,INT(($B656+ChapterTable!$Q$26+VLOOKUP(SUBSTITUTE(C$1,"성장단계","")&amp;"단계오프셋",ChapterTable!$S:$T,2,0))/ChapterTable!$Q$23)),
MAX(0,INT(($B656+ChapterTable!$S$26+VLOOKUP(SUBSTITUTE(C$1,"성장단계","")&amp;"보스단계오프셋",ChapterTable!$S:$T,2,0))/ChapterTable!$S$23)))</f>
        <v>3</v>
      </c>
      <c r="D656">
        <f>IF(OR($L656=TRUE,$A656=0,MOD($A656,ChapterTable!$S$20)&lt;&gt;0),
MAX(0,INT(($B656+ChapterTable!$Q$26+VLOOKUP(SUBSTITUTE(D$1,"성장단계","")&amp;"단계오프셋",ChapterTable!$S:$T,2,0))/ChapterTable!$Q$23)),
MAX(0,INT(($B656+ChapterTable!$S$26+VLOOKUP(SUBSTITUTE(D$1,"성장단계","")&amp;"보스단계오프셋",ChapterTable!$S:$T,2,0))/ChapterTable!$S$23)))</f>
        <v>2</v>
      </c>
      <c r="E656" s="1">
        <f ca="1">IF(AND($A656=0,$B656=1),
    VLOOKUP(1,ChapterTable!$1:$1048576,MATCH("최종"&amp;SUBSTITUTE(SUBSTITUTE(E$1,"standard",""),"|Float",""),ChapterTable!$1:$1,0),0)*ChapterTable!$Q$17,
  IF(AND($A656=0,$B656=0),
    E657,
  IF($B656=0,
    VLOOKUP($A656,ChapterTable!$1:$1048576,MATCH("최종"&amp;SUBSTITUTE(SUBSTITUTE(E$1,"standard",""),"|Float",""),ChapterTable!$1:$1,0),0),
  IF($B656=1,
    IF($L656=FALSE,
      VLOOKUP($A656,ChapterTable!$1:$1048576,MATCH("최종"&amp;SUBSTITUTE(SUBSTITUTE(E$1,"standard",""),"|Float",""),ChapterTable!$1:$1,0),0),
      VLOOKUP($A656-ChapterTable!$Q$11,ChapterTable!$1:$1048576,MATCH("최종"&amp;SUBSTITUTE(SUBSTITUTE(E$1,"standard",""),"|Float",""),ChapterTable!$1:$1,0),0)*ChapterTable!$Q$14
    ),
  OFFSET(E656,-$B656+IF($L656,1,0),0)*
    (VLOOKUP(SUBSTITUTE(SUBSTITUTE(E$1,"standard",""),"|Float","")&amp;"인게임누적곱배수",ChapterTable!$S:$T,2,0)^C656
    +VLOOKUP(SUBSTITUTE(SUBSTITUTE(E$1,"standard",""),"|Float","")&amp;"인게임누적합배수",ChapterTable!$S:$T,2,0)*C656)
  )
  )
  )
)</f>
        <v>71814.598022460938</v>
      </c>
      <c r="F656" s="1">
        <f ca="1">IF(AND($A656=0,$B656=1),
    VLOOKUP(1,ChapterTable!$1:$1048576,MATCH("최종"&amp;SUBSTITUTE(SUBSTITUTE(F$1,"standard",""),"|Float",""),ChapterTable!$1:$1,0),0)*ChapterTable!$Q$17,
  IF(AND($A656=0,$B656=0),
    F657,
  IF($B656=0,
    VLOOKUP($A656,ChapterTable!$1:$1048576,MATCH("최종"&amp;SUBSTITUTE(SUBSTITUTE(F$1,"standard",""),"|Float",""),ChapterTable!$1:$1,0),0),
  IF($B656=1,
    IF($L656=FALSE,
      VLOOKUP($A656,ChapterTable!$1:$1048576,MATCH("최종"&amp;SUBSTITUTE(SUBSTITUTE(F$1,"standard",""),"|Float",""),ChapterTable!$1:$1,0),0),
      VLOOKUP($A656-ChapterTable!$Q$11,ChapterTable!$1:$1048576,MATCH("최종"&amp;SUBSTITUTE(SUBSTITUTE(F$1,"standard",""),"|Float",""),ChapterTable!$1:$1,0),0)*ChapterTable!$Q$14
    ),
  OFFSET(F656,-$B656+IF($L656,1,0),0)*
    (VLOOKUP(SUBSTITUTE(SUBSTITUTE(F$1,"standard",""),"|Float","")&amp;"인게임누적곱배수",ChapterTable!$S:$T,2,0)^D656
    +VLOOKUP(SUBSTITUTE(SUBSTITUTE(F$1,"standard",""),"|Float","")&amp;"인게임누적합배수",ChapterTable!$S:$T,2,0)*D656)
  )
  )
  )
)</f>
        <v>27246.73095703125</v>
      </c>
      <c r="G656" t="s">
        <v>76</v>
      </c>
      <c r="J656" t="str">
        <f>IF(ISBLANK(I656),"",
IFERROR(VLOOKUP(I656,[1]StringTable!$1:$1048576,MATCH([1]StringTable!$B$1,[1]StringTable!$1:$1,0),0),
IFERROR(VLOOKUP(I656,[1]InApkStringTable!$1:$1048576,MATCH([1]InApkStringTable!$B$1,[1]InApkStringTable!$1:$1,0),0),
"스트링없음")))</f>
        <v/>
      </c>
      <c r="L656" t="b">
        <v>0</v>
      </c>
      <c r="M656" t="s">
        <v>24</v>
      </c>
      <c r="N656" t="str">
        <f>IF(ISBLANK(M656),"",IF(ISERROR(VLOOKUP(M656,MapTable!$A:$A,1,0)),"맵없음",""))</f>
        <v/>
      </c>
      <c r="O656">
        <f t="shared" si="41"/>
        <v>21</v>
      </c>
      <c r="Q656">
        <f t="shared" si="42"/>
        <v>21</v>
      </c>
      <c r="R656" t="b">
        <f t="shared" ca="1" si="43"/>
        <v>1</v>
      </c>
      <c r="T656" t="b">
        <f t="shared" ca="1" si="44"/>
        <v>1</v>
      </c>
      <c r="V656" t="str">
        <f>IF(ISBLANK(U656),"",IF(ISERROR(VLOOKUP(U656,MapTable!$A:$A,1,0)),"맵없음",""))</f>
        <v/>
      </c>
      <c r="X656" t="str">
        <f>IF(ISBLANK(W656),"",
IF(ISERROR(FIND(",",W656)),
  IF(ISERROR(VLOOKUP(W656,MapTable!$A:$A,1,0)),"맵없음",
  ""),
IF(ISERROR(FIND(",",W656,FIND(",",W656)+1)),
  IF(OR(ISERROR(VLOOKUP(LEFT(W656,FIND(",",W656)-1),MapTable!$A:$A,1,0)),ISERROR(VLOOKUP(TRIM(MID(W656,FIND(",",W656)+1,999)),MapTable!$A:$A,1,0))),"맵없음",
  ""),
IF(ISERROR(FIND(",",W656,FIND(",",W656,FIND(",",W656)+1)+1)),
  IF(OR(ISERROR(VLOOKUP(LEFT(W656,FIND(",",W656)-1),MapTable!$A:$A,1,0)),ISERROR(VLOOKUP(TRIM(MID(W656,FIND(",",W656)+1,FIND(",",W656,FIND(",",W656)+1)-FIND(",",W656)-1)),MapTable!$A:$A,1,0)),ISERROR(VLOOKUP(TRIM(MID(W656,FIND(",",W656,FIND(",",W656)+1)+1,999)),MapTable!$A:$A,1,0))),"맵없음",
  ""),
IF(ISERROR(FIND(",",W656,FIND(",",W656,FIND(",",W656,FIND(",",W656)+1)+1)+1)),
  IF(OR(ISERROR(VLOOKUP(LEFT(W656,FIND(",",W656)-1),MapTable!$A:$A,1,0)),ISERROR(VLOOKUP(TRIM(MID(W656,FIND(",",W656)+1,FIND(",",W656,FIND(",",W656)+1)-FIND(",",W656)-1)),MapTable!$A:$A,1,0)),ISERROR(VLOOKUP(TRIM(MID(W656,FIND(",",W656,FIND(",",W656)+1)+1,FIND(",",W656,FIND(",",W656,FIND(",",W656)+1)+1)-FIND(",",W656,FIND(",",W656)+1)-1)),MapTable!$A:$A,1,0)),ISERROR(VLOOKUP(TRIM(MID(W656,FIND(",",W656,FIND(",",W656,FIND(",",W656)+1)+1)+1,999)),MapTable!$A:$A,1,0))),"맵없음",
  ""),
)))))</f>
        <v/>
      </c>
      <c r="AC656" t="str">
        <f>IF(ISBLANK(AB656),"",IF(ISERROR(VLOOKUP(AB656,[3]DropTable!$A:$A,1,0)),"드랍없음",""))</f>
        <v/>
      </c>
      <c r="AE656" t="str">
        <f>IF(ISBLANK(AD656),"",IF(ISERROR(VLOOKUP(AD656,[3]DropTable!$A:$A,1,0)),"드랍없음",""))</f>
        <v/>
      </c>
      <c r="AG656">
        <v>9.8000000000000007</v>
      </c>
      <c r="AH656">
        <v>1</v>
      </c>
    </row>
    <row r="657" spans="1:34" x14ac:dyDescent="0.3">
      <c r="A657">
        <v>14</v>
      </c>
      <c r="B657">
        <v>5</v>
      </c>
      <c r="C657">
        <f>IF(OR($L657=TRUE,$A657=0,MOD($A657,ChapterTable!$S$20)&lt;&gt;0),
MAX(0,INT(($B657+ChapterTable!$Q$26+VLOOKUP(SUBSTITUTE(C$1,"성장단계","")&amp;"단계오프셋",ChapterTable!$S:$T,2,0))/ChapterTable!$Q$23)),
MAX(0,INT(($B657+ChapterTable!$S$26+VLOOKUP(SUBSTITUTE(C$1,"성장단계","")&amp;"보스단계오프셋",ChapterTable!$S:$T,2,0))/ChapterTable!$S$23)))</f>
        <v>4</v>
      </c>
      <c r="D657">
        <f>IF(OR($L657=TRUE,$A657=0,MOD($A657,ChapterTable!$S$20)&lt;&gt;0),
MAX(0,INT(($B657+ChapterTable!$Q$26+VLOOKUP(SUBSTITUTE(D$1,"성장단계","")&amp;"단계오프셋",ChapterTable!$S:$T,2,0))/ChapterTable!$Q$23)),
MAX(0,INT(($B657+ChapterTable!$S$26+VLOOKUP(SUBSTITUTE(D$1,"성장단계","")&amp;"보스단계오프셋",ChapterTable!$S:$T,2,0))/ChapterTable!$S$23)))</f>
        <v>3</v>
      </c>
      <c r="E657" s="1">
        <f ca="1">IF(AND($A657=0,$B657=1),
    VLOOKUP(1,ChapterTable!$1:$1048576,MATCH("최종"&amp;SUBSTITUTE(SUBSTITUTE(E$1,"standard",""),"|Float",""),ChapterTable!$1:$1,0),0)*ChapterTable!$Q$17,
  IF(AND($A657=0,$B657=0),
    E658,
  IF($B657=0,
    VLOOKUP($A657,ChapterTable!$1:$1048576,MATCH("최종"&amp;SUBSTITUTE(SUBSTITUTE(E$1,"standard",""),"|Float",""),ChapterTable!$1:$1,0),0),
  IF($B657=1,
    IF($L657=FALSE,
      VLOOKUP($A657,ChapterTable!$1:$1048576,MATCH("최종"&amp;SUBSTITUTE(SUBSTITUTE(E$1,"standard",""),"|Float",""),ChapterTable!$1:$1,0),0),
      VLOOKUP($A657-ChapterTable!$Q$11,ChapterTable!$1:$1048576,MATCH("최종"&amp;SUBSTITUTE(SUBSTITUTE(E$1,"standard",""),"|Float",""),ChapterTable!$1:$1,0),0)*ChapterTable!$Q$14
    ),
  OFFSET(E657,-$B657+IF($L657,1,0),0)*
    (VLOOKUP(SUBSTITUTE(SUBSTITUTE(E$1,"standard",""),"|Float","")&amp;"인게임누적곱배수",ChapterTable!$S:$T,2,0)^C657
    +VLOOKUP(SUBSTITUTE(SUBSTITUTE(E$1,"standard",""),"|Float","")&amp;"인게임누적합배수",ChapterTable!$S:$T,2,0)*C657)
  )
  )
  )
)</f>
        <v>84075.626953125</v>
      </c>
      <c r="F657" s="1">
        <f ca="1">IF(AND($A657=0,$B657=1),
    VLOOKUP(1,ChapterTable!$1:$1048576,MATCH("최종"&amp;SUBSTITUTE(SUBSTITUTE(F$1,"standard",""),"|Float",""),ChapterTable!$1:$1,0),0)*ChapterTable!$Q$17,
  IF(AND($A657=0,$B657=0),
    F658,
  IF($B657=0,
    VLOOKUP($A657,ChapterTable!$1:$1048576,MATCH("최종"&amp;SUBSTITUTE(SUBSTITUTE(F$1,"standard",""),"|Float",""),ChapterTable!$1:$1,0),0),
  IF($B657=1,
    IF($L657=FALSE,
      VLOOKUP($A657,ChapterTable!$1:$1048576,MATCH("최종"&amp;SUBSTITUTE(SUBSTITUTE(F$1,"standard",""),"|Float",""),ChapterTable!$1:$1,0),0),
      VLOOKUP($A657-ChapterTable!$Q$11,ChapterTable!$1:$1048576,MATCH("최종"&amp;SUBSTITUTE(SUBSTITUTE(F$1,"standard",""),"|Float",""),ChapterTable!$1:$1,0),0)*ChapterTable!$Q$14
    ),
  OFFSET(F657,-$B657+IF($L657,1,0),0)*
    (VLOOKUP(SUBSTITUTE(SUBSTITUTE(F$1,"standard",""),"|Float","")&amp;"인게임누적곱배수",ChapterTable!$S:$T,2,0)^D657
    +VLOOKUP(SUBSTITUTE(SUBSTITUTE(F$1,"standard",""),"|Float","")&amp;"인게임누적합배수",ChapterTable!$S:$T,2,0)*D657)
  )
  )
  )
)</f>
        <v>31139.12109375</v>
      </c>
      <c r="G657" t="s">
        <v>76</v>
      </c>
      <c r="J657" t="str">
        <f>IF(ISBLANK(I657),"",
IFERROR(VLOOKUP(I657,[1]StringTable!$1:$1048576,MATCH([1]StringTable!$B$1,[1]StringTable!$1:$1,0),0),
IFERROR(VLOOKUP(I657,[1]InApkStringTable!$1:$1048576,MATCH([1]InApkStringTable!$B$1,[1]InApkStringTable!$1:$1,0),0),
"스트링없음")))</f>
        <v/>
      </c>
      <c r="L657" t="b">
        <v>0</v>
      </c>
      <c r="M657" t="s">
        <v>24</v>
      </c>
      <c r="N657" t="str">
        <f>IF(ISBLANK(M657),"",IF(ISERROR(VLOOKUP(M657,MapTable!$A:$A,1,0)),"맵없음",""))</f>
        <v/>
      </c>
      <c r="O657">
        <f t="shared" si="41"/>
        <v>21</v>
      </c>
      <c r="Q657">
        <f t="shared" si="42"/>
        <v>21</v>
      </c>
      <c r="R657" t="b">
        <f t="shared" ca="1" si="43"/>
        <v>1</v>
      </c>
      <c r="T657" t="b">
        <f t="shared" ca="1" si="44"/>
        <v>1</v>
      </c>
      <c r="V657" t="str">
        <f>IF(ISBLANK(U657),"",IF(ISERROR(VLOOKUP(U657,MapTable!$A:$A,1,0)),"맵없음",""))</f>
        <v/>
      </c>
      <c r="X657" t="str">
        <f>IF(ISBLANK(W657),"",
IF(ISERROR(FIND(",",W657)),
  IF(ISERROR(VLOOKUP(W657,MapTable!$A:$A,1,0)),"맵없음",
  ""),
IF(ISERROR(FIND(",",W657,FIND(",",W657)+1)),
  IF(OR(ISERROR(VLOOKUP(LEFT(W657,FIND(",",W657)-1),MapTable!$A:$A,1,0)),ISERROR(VLOOKUP(TRIM(MID(W657,FIND(",",W657)+1,999)),MapTable!$A:$A,1,0))),"맵없음",
  ""),
IF(ISERROR(FIND(",",W657,FIND(",",W657,FIND(",",W657)+1)+1)),
  IF(OR(ISERROR(VLOOKUP(LEFT(W657,FIND(",",W657)-1),MapTable!$A:$A,1,0)),ISERROR(VLOOKUP(TRIM(MID(W657,FIND(",",W657)+1,FIND(",",W657,FIND(",",W657)+1)-FIND(",",W657)-1)),MapTable!$A:$A,1,0)),ISERROR(VLOOKUP(TRIM(MID(W657,FIND(",",W657,FIND(",",W657)+1)+1,999)),MapTable!$A:$A,1,0))),"맵없음",
  ""),
IF(ISERROR(FIND(",",W657,FIND(",",W657,FIND(",",W657,FIND(",",W657)+1)+1)+1)),
  IF(OR(ISERROR(VLOOKUP(LEFT(W657,FIND(",",W657)-1),MapTable!$A:$A,1,0)),ISERROR(VLOOKUP(TRIM(MID(W657,FIND(",",W657)+1,FIND(",",W657,FIND(",",W657)+1)-FIND(",",W657)-1)),MapTable!$A:$A,1,0)),ISERROR(VLOOKUP(TRIM(MID(W657,FIND(",",W657,FIND(",",W657)+1)+1,FIND(",",W657,FIND(",",W657,FIND(",",W657)+1)+1)-FIND(",",W657,FIND(",",W657)+1)-1)),MapTable!$A:$A,1,0)),ISERROR(VLOOKUP(TRIM(MID(W657,FIND(",",W657,FIND(",",W657,FIND(",",W657)+1)+1)+1,999)),MapTable!$A:$A,1,0))),"맵없음",
  ""),
)))))</f>
        <v/>
      </c>
      <c r="AC657" t="str">
        <f>IF(ISBLANK(AB657),"",IF(ISERROR(VLOOKUP(AB657,[3]DropTable!$A:$A,1,0)),"드랍없음",""))</f>
        <v/>
      </c>
      <c r="AE657" t="str">
        <f>IF(ISBLANK(AD657),"",IF(ISERROR(VLOOKUP(AD657,[3]DropTable!$A:$A,1,0)),"드랍없음",""))</f>
        <v/>
      </c>
      <c r="AG657">
        <v>9.8000000000000007</v>
      </c>
      <c r="AH657">
        <v>1</v>
      </c>
    </row>
    <row r="658" spans="1:34" x14ac:dyDescent="0.3">
      <c r="A658">
        <v>14</v>
      </c>
      <c r="B658">
        <v>6</v>
      </c>
      <c r="C658">
        <f>IF(OR($L658=TRUE,$A658=0,MOD($A658,ChapterTable!$S$20)&lt;&gt;0),
MAX(0,INT(($B658+ChapterTable!$Q$26+VLOOKUP(SUBSTITUTE(C$1,"성장단계","")&amp;"단계오프셋",ChapterTable!$S:$T,2,0))/ChapterTable!$Q$23)),
MAX(0,INT(($B658+ChapterTable!$S$26+VLOOKUP(SUBSTITUTE(C$1,"성장단계","")&amp;"보스단계오프셋",ChapterTable!$S:$T,2,0))/ChapterTable!$S$23)))</f>
        <v>5</v>
      </c>
      <c r="D658">
        <f>IF(OR($L658=TRUE,$A658=0,MOD($A658,ChapterTable!$S$20)&lt;&gt;0),
MAX(0,INT(($B658+ChapterTable!$Q$26+VLOOKUP(SUBSTITUTE(D$1,"성장단계","")&amp;"단계오프셋",ChapterTable!$S:$T,2,0))/ChapterTable!$Q$23)),
MAX(0,INT(($B658+ChapterTable!$S$26+VLOOKUP(SUBSTITUTE(D$1,"성장단계","")&amp;"보스단계오프셋",ChapterTable!$S:$T,2,0))/ChapterTable!$S$23)))</f>
        <v>4</v>
      </c>
      <c r="E658" s="1">
        <f ca="1">IF(AND($A658=0,$B658=1),
    VLOOKUP(1,ChapterTable!$1:$1048576,MATCH("최종"&amp;SUBSTITUTE(SUBSTITUTE(E$1,"standard",""),"|Float",""),ChapterTable!$1:$1,0),0)*ChapterTable!$Q$17,
  IF(AND($A658=0,$B658=0),
    E659,
  IF($B658=0,
    VLOOKUP($A658,ChapterTable!$1:$1048576,MATCH("최종"&amp;SUBSTITUTE(SUBSTITUTE(E$1,"standard",""),"|Float",""),ChapterTable!$1:$1,0),0),
  IF($B658=1,
    IF($L658=FALSE,
      VLOOKUP($A658,ChapterTable!$1:$1048576,MATCH("최종"&amp;SUBSTITUTE(SUBSTITUTE(E$1,"standard",""),"|Float",""),ChapterTable!$1:$1,0),0),
      VLOOKUP($A658-ChapterTable!$Q$11,ChapterTable!$1:$1048576,MATCH("최종"&amp;SUBSTITUTE(SUBSTITUTE(E$1,"standard",""),"|Float",""),ChapterTable!$1:$1,0),0)*ChapterTable!$Q$14
    ),
  OFFSET(E658,-$B658+IF($L658,1,0),0)*
    (VLOOKUP(SUBSTITUTE(SUBSTITUTE(E$1,"standard",""),"|Float","")&amp;"인게임누적곱배수",ChapterTable!$S:$T,2,0)^C658
    +VLOOKUP(SUBSTITUTE(SUBSTITUTE(E$1,"standard",""),"|Float","")&amp;"인게임누적합배수",ChapterTable!$S:$T,2,0)*C658)
  )
  )
  )
)</f>
        <v>96336.655883789063</v>
      </c>
      <c r="F658" s="1">
        <f ca="1">IF(AND($A658=0,$B658=1),
    VLOOKUP(1,ChapterTable!$1:$1048576,MATCH("최종"&amp;SUBSTITUTE(SUBSTITUTE(F$1,"standard",""),"|Float",""),ChapterTable!$1:$1,0),0)*ChapterTable!$Q$17,
  IF(AND($A658=0,$B658=0),
    F659,
  IF($B658=0,
    VLOOKUP($A658,ChapterTable!$1:$1048576,MATCH("최종"&amp;SUBSTITUTE(SUBSTITUTE(F$1,"standard",""),"|Float",""),ChapterTable!$1:$1,0),0),
  IF($B658=1,
    IF($L658=FALSE,
      VLOOKUP($A658,ChapterTable!$1:$1048576,MATCH("최종"&amp;SUBSTITUTE(SUBSTITUTE(F$1,"standard",""),"|Float",""),ChapterTable!$1:$1,0),0),
      VLOOKUP($A658-ChapterTable!$Q$11,ChapterTable!$1:$1048576,MATCH("최종"&amp;SUBSTITUTE(SUBSTITUTE(F$1,"standard",""),"|Float",""),ChapterTable!$1:$1,0),0)*ChapterTable!$Q$14
    ),
  OFFSET(F658,-$B658+IF($L658,1,0),0)*
    (VLOOKUP(SUBSTITUTE(SUBSTITUTE(F$1,"standard",""),"|Float","")&amp;"인게임누적곱배수",ChapterTable!$S:$T,2,0)^D658
    +VLOOKUP(SUBSTITUTE(SUBSTITUTE(F$1,"standard",""),"|Float","")&amp;"인게임누적합배수",ChapterTable!$S:$T,2,0)*D658)
  )
  )
  )
)</f>
        <v>35031.51123046875</v>
      </c>
      <c r="G658" t="s">
        <v>76</v>
      </c>
      <c r="J658" t="str">
        <f>IF(ISBLANK(I658),"",
IFERROR(VLOOKUP(I658,[1]StringTable!$1:$1048576,MATCH([1]StringTable!$B$1,[1]StringTable!$1:$1,0),0),
IFERROR(VLOOKUP(I658,[1]InApkStringTable!$1:$1048576,MATCH([1]InApkStringTable!$B$1,[1]InApkStringTable!$1:$1,0),0),
"스트링없음")))</f>
        <v/>
      </c>
      <c r="L658" t="b">
        <v>0</v>
      </c>
      <c r="M658" t="s">
        <v>24</v>
      </c>
      <c r="N658" t="str">
        <f>IF(ISBLANK(M658),"",IF(ISERROR(VLOOKUP(M658,MapTable!$A:$A,1,0)),"맵없음",""))</f>
        <v/>
      </c>
      <c r="O658">
        <f t="shared" si="41"/>
        <v>21</v>
      </c>
      <c r="Q658">
        <f t="shared" si="42"/>
        <v>21</v>
      </c>
      <c r="R658" t="b">
        <f t="shared" ca="1" si="43"/>
        <v>1</v>
      </c>
      <c r="T658" t="b">
        <f t="shared" ca="1" si="44"/>
        <v>1</v>
      </c>
      <c r="V658" t="str">
        <f>IF(ISBLANK(U658),"",IF(ISERROR(VLOOKUP(U658,MapTable!$A:$A,1,0)),"맵없음",""))</f>
        <v/>
      </c>
      <c r="X658" t="str">
        <f>IF(ISBLANK(W658),"",
IF(ISERROR(FIND(",",W658)),
  IF(ISERROR(VLOOKUP(W658,MapTable!$A:$A,1,0)),"맵없음",
  ""),
IF(ISERROR(FIND(",",W658,FIND(",",W658)+1)),
  IF(OR(ISERROR(VLOOKUP(LEFT(W658,FIND(",",W658)-1),MapTable!$A:$A,1,0)),ISERROR(VLOOKUP(TRIM(MID(W658,FIND(",",W658)+1,999)),MapTable!$A:$A,1,0))),"맵없음",
  ""),
IF(ISERROR(FIND(",",W658,FIND(",",W658,FIND(",",W658)+1)+1)),
  IF(OR(ISERROR(VLOOKUP(LEFT(W658,FIND(",",W658)-1),MapTable!$A:$A,1,0)),ISERROR(VLOOKUP(TRIM(MID(W658,FIND(",",W658)+1,FIND(",",W658,FIND(",",W658)+1)-FIND(",",W658)-1)),MapTable!$A:$A,1,0)),ISERROR(VLOOKUP(TRIM(MID(W658,FIND(",",W658,FIND(",",W658)+1)+1,999)),MapTable!$A:$A,1,0))),"맵없음",
  ""),
IF(ISERROR(FIND(",",W658,FIND(",",W658,FIND(",",W658,FIND(",",W658)+1)+1)+1)),
  IF(OR(ISERROR(VLOOKUP(LEFT(W658,FIND(",",W658)-1),MapTable!$A:$A,1,0)),ISERROR(VLOOKUP(TRIM(MID(W658,FIND(",",W658)+1,FIND(",",W658,FIND(",",W658)+1)-FIND(",",W658)-1)),MapTable!$A:$A,1,0)),ISERROR(VLOOKUP(TRIM(MID(W658,FIND(",",W658,FIND(",",W658)+1)+1,FIND(",",W658,FIND(",",W658,FIND(",",W658)+1)+1)-FIND(",",W658,FIND(",",W658)+1)-1)),MapTable!$A:$A,1,0)),ISERROR(VLOOKUP(TRIM(MID(W658,FIND(",",W658,FIND(",",W658,FIND(",",W658)+1)+1)+1,999)),MapTable!$A:$A,1,0))),"맵없음",
  ""),
)))))</f>
        <v/>
      </c>
      <c r="AC658" t="str">
        <f>IF(ISBLANK(AB658),"",IF(ISERROR(VLOOKUP(AB658,[3]DropTable!$A:$A,1,0)),"드랍없음",""))</f>
        <v/>
      </c>
      <c r="AE658" t="str">
        <f>IF(ISBLANK(AD658),"",IF(ISERROR(VLOOKUP(AD658,[3]DropTable!$A:$A,1,0)),"드랍없음",""))</f>
        <v/>
      </c>
      <c r="AG658">
        <v>9.8000000000000007</v>
      </c>
      <c r="AH658">
        <v>1</v>
      </c>
    </row>
    <row r="659" spans="1:34" x14ac:dyDescent="0.3">
      <c r="A659">
        <v>14</v>
      </c>
      <c r="B659">
        <v>7</v>
      </c>
      <c r="C659">
        <f>IF(OR($L659=TRUE,$A659=0,MOD($A659,ChapterTable!$S$20)&lt;&gt;0),
MAX(0,INT(($B659+ChapterTable!$Q$26+VLOOKUP(SUBSTITUTE(C$1,"성장단계","")&amp;"단계오프셋",ChapterTable!$S:$T,2,0))/ChapterTable!$Q$23)),
MAX(0,INT(($B659+ChapterTable!$S$26+VLOOKUP(SUBSTITUTE(C$1,"성장단계","")&amp;"보스단계오프셋",ChapterTable!$S:$T,2,0))/ChapterTable!$S$23)))</f>
        <v>6</v>
      </c>
      <c r="D659">
        <f>IF(OR($L659=TRUE,$A659=0,MOD($A659,ChapterTable!$S$20)&lt;&gt;0),
MAX(0,INT(($B659+ChapterTable!$Q$26+VLOOKUP(SUBSTITUTE(D$1,"성장단계","")&amp;"단계오프셋",ChapterTable!$S:$T,2,0))/ChapterTable!$Q$23)),
MAX(0,INT(($B659+ChapterTable!$S$26+VLOOKUP(SUBSTITUTE(D$1,"성장단계","")&amp;"보스단계오프셋",ChapterTable!$S:$T,2,0))/ChapterTable!$S$23)))</f>
        <v>5</v>
      </c>
      <c r="E659" s="1">
        <f ca="1">IF(AND($A659=0,$B659=1),
    VLOOKUP(1,ChapterTable!$1:$1048576,MATCH("최종"&amp;SUBSTITUTE(SUBSTITUTE(E$1,"standard",""),"|Float",""),ChapterTable!$1:$1,0),0)*ChapterTable!$Q$17,
  IF(AND($A659=0,$B659=0),
    E660,
  IF($B659=0,
    VLOOKUP($A659,ChapterTable!$1:$1048576,MATCH("최종"&amp;SUBSTITUTE(SUBSTITUTE(E$1,"standard",""),"|Float",""),ChapterTable!$1:$1,0),0),
  IF($B659=1,
    IF($L659=FALSE,
      VLOOKUP($A659,ChapterTable!$1:$1048576,MATCH("최종"&amp;SUBSTITUTE(SUBSTITUTE(E$1,"standard",""),"|Float",""),ChapterTable!$1:$1,0),0),
      VLOOKUP($A659-ChapterTable!$Q$11,ChapterTable!$1:$1048576,MATCH("최종"&amp;SUBSTITUTE(SUBSTITUTE(E$1,"standard",""),"|Float",""),ChapterTable!$1:$1,0),0)*ChapterTable!$Q$14
    ),
  OFFSET(E659,-$B659+IF($L659,1,0),0)*
    (VLOOKUP(SUBSTITUTE(SUBSTITUTE(E$1,"standard",""),"|Float","")&amp;"인게임누적곱배수",ChapterTable!$S:$T,2,0)^C659
    +VLOOKUP(SUBSTITUTE(SUBSTITUTE(E$1,"standard",""),"|Float","")&amp;"인게임누적합배수",ChapterTable!$S:$T,2,0)*C659)
  )
  )
  )
)</f>
        <v>108597.68481445311</v>
      </c>
      <c r="F659" s="1">
        <f ca="1">IF(AND($A659=0,$B659=1),
    VLOOKUP(1,ChapterTable!$1:$1048576,MATCH("최종"&amp;SUBSTITUTE(SUBSTITUTE(F$1,"standard",""),"|Float",""),ChapterTable!$1:$1,0),0)*ChapterTable!$Q$17,
  IF(AND($A659=0,$B659=0),
    F660,
  IF($B659=0,
    VLOOKUP($A659,ChapterTable!$1:$1048576,MATCH("최종"&amp;SUBSTITUTE(SUBSTITUTE(F$1,"standard",""),"|Float",""),ChapterTable!$1:$1,0),0),
  IF($B659=1,
    IF($L659=FALSE,
      VLOOKUP($A659,ChapterTable!$1:$1048576,MATCH("최종"&amp;SUBSTITUTE(SUBSTITUTE(F$1,"standard",""),"|Float",""),ChapterTable!$1:$1,0),0),
      VLOOKUP($A659-ChapterTable!$Q$11,ChapterTable!$1:$1048576,MATCH("최종"&amp;SUBSTITUTE(SUBSTITUTE(F$1,"standard",""),"|Float",""),ChapterTable!$1:$1,0),0)*ChapterTable!$Q$14
    ),
  OFFSET(F659,-$B659+IF($L659,1,0),0)*
    (VLOOKUP(SUBSTITUTE(SUBSTITUTE(F$1,"standard",""),"|Float","")&amp;"인게임누적곱배수",ChapterTable!$S:$T,2,0)^D659
    +VLOOKUP(SUBSTITUTE(SUBSTITUTE(F$1,"standard",""),"|Float","")&amp;"인게임누적합배수",ChapterTable!$S:$T,2,0)*D659)
  )
  )
  )
)</f>
        <v>38923.9013671875</v>
      </c>
      <c r="G659" t="s">
        <v>76</v>
      </c>
      <c r="J659" t="str">
        <f>IF(ISBLANK(I659),"",
IFERROR(VLOOKUP(I659,[1]StringTable!$1:$1048576,MATCH([1]StringTable!$B$1,[1]StringTable!$1:$1,0),0),
IFERROR(VLOOKUP(I659,[1]InApkStringTable!$1:$1048576,MATCH([1]InApkStringTable!$B$1,[1]InApkStringTable!$1:$1,0),0),
"스트링없음")))</f>
        <v/>
      </c>
      <c r="L659" t="b">
        <v>0</v>
      </c>
      <c r="M659" t="s">
        <v>24</v>
      </c>
      <c r="N659" t="str">
        <f>IF(ISBLANK(M659),"",IF(ISERROR(VLOOKUP(M659,MapTable!$A:$A,1,0)),"맵없음",""))</f>
        <v/>
      </c>
      <c r="O659">
        <f t="shared" si="41"/>
        <v>21</v>
      </c>
      <c r="Q659">
        <f t="shared" si="42"/>
        <v>21</v>
      </c>
      <c r="R659" t="b">
        <f t="shared" ca="1" si="43"/>
        <v>0</v>
      </c>
      <c r="T659" t="b">
        <f t="shared" ca="1" si="44"/>
        <v>0</v>
      </c>
      <c r="V659" t="str">
        <f>IF(ISBLANK(U659),"",IF(ISERROR(VLOOKUP(U659,MapTable!$A:$A,1,0)),"맵없음",""))</f>
        <v/>
      </c>
      <c r="X659" t="str">
        <f>IF(ISBLANK(W659),"",
IF(ISERROR(FIND(",",W659)),
  IF(ISERROR(VLOOKUP(W659,MapTable!$A:$A,1,0)),"맵없음",
  ""),
IF(ISERROR(FIND(",",W659,FIND(",",W659)+1)),
  IF(OR(ISERROR(VLOOKUP(LEFT(W659,FIND(",",W659)-1),MapTable!$A:$A,1,0)),ISERROR(VLOOKUP(TRIM(MID(W659,FIND(",",W659)+1,999)),MapTable!$A:$A,1,0))),"맵없음",
  ""),
IF(ISERROR(FIND(",",W659,FIND(",",W659,FIND(",",W659)+1)+1)),
  IF(OR(ISERROR(VLOOKUP(LEFT(W659,FIND(",",W659)-1),MapTable!$A:$A,1,0)),ISERROR(VLOOKUP(TRIM(MID(W659,FIND(",",W659)+1,FIND(",",W659,FIND(",",W659)+1)-FIND(",",W659)-1)),MapTable!$A:$A,1,0)),ISERROR(VLOOKUP(TRIM(MID(W659,FIND(",",W659,FIND(",",W659)+1)+1,999)),MapTable!$A:$A,1,0))),"맵없음",
  ""),
IF(ISERROR(FIND(",",W659,FIND(",",W659,FIND(",",W659,FIND(",",W659)+1)+1)+1)),
  IF(OR(ISERROR(VLOOKUP(LEFT(W659,FIND(",",W659)-1),MapTable!$A:$A,1,0)),ISERROR(VLOOKUP(TRIM(MID(W659,FIND(",",W659)+1,FIND(",",W659,FIND(",",W659)+1)-FIND(",",W659)-1)),MapTable!$A:$A,1,0)),ISERROR(VLOOKUP(TRIM(MID(W659,FIND(",",W659,FIND(",",W659)+1)+1,FIND(",",W659,FIND(",",W659,FIND(",",W659)+1)+1)-FIND(",",W659,FIND(",",W659)+1)-1)),MapTable!$A:$A,1,0)),ISERROR(VLOOKUP(TRIM(MID(W659,FIND(",",W659,FIND(",",W659,FIND(",",W659)+1)+1)+1,999)),MapTable!$A:$A,1,0))),"맵없음",
  ""),
)))))</f>
        <v/>
      </c>
      <c r="AC659" t="str">
        <f>IF(ISBLANK(AB659),"",IF(ISERROR(VLOOKUP(AB659,[3]DropTable!$A:$A,1,0)),"드랍없음",""))</f>
        <v/>
      </c>
      <c r="AE659" t="str">
        <f>IF(ISBLANK(AD659),"",IF(ISERROR(VLOOKUP(AD659,[3]DropTable!$A:$A,1,0)),"드랍없음",""))</f>
        <v/>
      </c>
      <c r="AG659">
        <v>9.8000000000000007</v>
      </c>
      <c r="AH659">
        <v>1</v>
      </c>
    </row>
    <row r="660" spans="1:34" x14ac:dyDescent="0.3">
      <c r="A660">
        <v>15</v>
      </c>
      <c r="B660">
        <v>0</v>
      </c>
      <c r="C660">
        <f>IF(OR($L660=TRUE,$A660=0,MOD($A660,ChapterTable!$S$20)&lt;&gt;0),
MAX(0,INT(($B660+ChapterTable!$Q$26+VLOOKUP(SUBSTITUTE(C$1,"성장단계","")&amp;"단계오프셋",ChapterTable!$S:$T,2,0))/ChapterTable!$Q$23)),
MAX(0,INT(($B660+ChapterTable!$S$26+VLOOKUP(SUBSTITUTE(C$1,"성장단계","")&amp;"보스단계오프셋",ChapterTable!$S:$T,2,0))/ChapterTable!$S$23)))</f>
        <v>0</v>
      </c>
      <c r="D660">
        <f>IF(OR($L660=TRUE,$A660=0,MOD($A660,ChapterTable!$S$20)&lt;&gt;0),
MAX(0,INT(($B660+ChapterTable!$Q$26+VLOOKUP(SUBSTITUTE(D$1,"성장단계","")&amp;"단계오프셋",ChapterTable!$S:$T,2,0))/ChapterTable!$Q$23)),
MAX(0,INT(($B660+ChapterTable!$S$26+VLOOKUP(SUBSTITUTE(D$1,"성장단계","")&amp;"보스단계오프셋",ChapterTable!$S:$T,2,0))/ChapterTable!$S$23)))</f>
        <v>0</v>
      </c>
      <c r="E660" s="1">
        <f ca="1">IF(AND($A660=0,$B660=1),
    VLOOKUP(1,ChapterTable!$1:$1048576,MATCH("최종"&amp;SUBSTITUTE(SUBSTITUTE(E$1,"standard",""),"|Float",""),ChapterTable!$1:$1,0),0)*ChapterTable!$Q$17,
  IF(AND($A660=0,$B660=0),
    E661,
  IF($B660=0,
    VLOOKUP($A660,ChapterTable!$1:$1048576,MATCH("최종"&amp;SUBSTITUTE(SUBSTITUTE(E$1,"standard",""),"|Float",""),ChapterTable!$1:$1,0),0),
  IF($B660=1,
    IF($L660=FALSE,
      VLOOKUP($A660,ChapterTable!$1:$1048576,MATCH("최종"&amp;SUBSTITUTE(SUBSTITUTE(E$1,"standard",""),"|Float",""),ChapterTable!$1:$1,0),0),
      VLOOKUP($A660-ChapterTable!$Q$11,ChapterTable!$1:$1048576,MATCH("최종"&amp;SUBSTITUTE(SUBSTITUTE(E$1,"standard",""),"|Float",""),ChapterTable!$1:$1,0),0)*ChapterTable!$Q$14
    ),
  OFFSET(E660,-$B660+IF($L660,1,0),0)*
    (VLOOKUP(SUBSTITUTE(SUBSTITUTE(E$1,"standard",""),"|Float","")&amp;"인게임누적곱배수",ChapterTable!$S:$T,2,0)^C660
    +VLOOKUP(SUBSTITUTE(SUBSTITUTE(E$1,"standard",""),"|Float","")&amp;"인게임누적합배수",ChapterTable!$S:$T,2,0)*C660)
  )
  )
  )
)</f>
        <v>52547.266845703125</v>
      </c>
      <c r="F660" s="1">
        <f ca="1">IF(AND($A660=0,$B660=1),
    VLOOKUP(1,ChapterTable!$1:$1048576,MATCH("최종"&amp;SUBSTITUTE(SUBSTITUTE(F$1,"standard",""),"|Float",""),ChapterTable!$1:$1,0),0)*ChapterTable!$Q$17,
  IF(AND($A660=0,$B660=0),
    F661,
  IF($B660=0,
    VLOOKUP($A660,ChapterTable!$1:$1048576,MATCH("최종"&amp;SUBSTITUTE(SUBSTITUTE(F$1,"standard",""),"|Float",""),ChapterTable!$1:$1,0),0),
  IF($B660=1,
    IF($L660=FALSE,
      VLOOKUP($A660,ChapterTable!$1:$1048576,MATCH("최종"&amp;SUBSTITUTE(SUBSTITUTE(F$1,"standard",""),"|Float",""),ChapterTable!$1:$1,0),0),
      VLOOKUP($A660-ChapterTable!$Q$11,ChapterTable!$1:$1048576,MATCH("최종"&amp;SUBSTITUTE(SUBSTITUTE(F$1,"standard",""),"|Float",""),ChapterTable!$1:$1,0),0)*ChapterTable!$Q$14
    ),
  OFFSET(F660,-$B660+IF($L660,1,0),0)*
    (VLOOKUP(SUBSTITUTE(SUBSTITUTE(F$1,"standard",""),"|Float","")&amp;"인게임누적곱배수",ChapterTable!$S:$T,2,0)^D660
    +VLOOKUP(SUBSTITUTE(SUBSTITUTE(F$1,"standard",""),"|Float","")&amp;"인게임누적합배수",ChapterTable!$S:$T,2,0)*D660)
  )
  )
  )
)</f>
        <v>29192.926025390625</v>
      </c>
      <c r="G660" t="s">
        <v>76</v>
      </c>
      <c r="J660" t="str">
        <f>IF(ISBLANK(I660),"",
IFERROR(VLOOKUP(I660,[1]StringTable!$1:$1048576,MATCH([1]StringTable!$B$1,[1]StringTable!$1:$1,0),0),
IFERROR(VLOOKUP(I660,[1]InApkStringTable!$1:$1048576,MATCH([1]InApkStringTable!$B$1,[1]InApkStringTable!$1:$1,0),0),
"스트링없음")))</f>
        <v/>
      </c>
      <c r="L660" t="b">
        <v>0</v>
      </c>
      <c r="M660" t="s">
        <v>24</v>
      </c>
      <c r="N660" t="str">
        <f>IF(ISBLANK(M660),"",IF(ISERROR(VLOOKUP(M660,MapTable!$A:$A,1,0)),"맵없음",""))</f>
        <v/>
      </c>
      <c r="O660">
        <f t="shared" si="41"/>
        <v>0</v>
      </c>
      <c r="Q660">
        <f t="shared" si="42"/>
        <v>0</v>
      </c>
      <c r="R660" t="b">
        <f t="shared" ca="1" si="43"/>
        <v>0</v>
      </c>
      <c r="T660" t="b">
        <f t="shared" ca="1" si="44"/>
        <v>0</v>
      </c>
      <c r="V660" t="str">
        <f>IF(ISBLANK(U660),"",IF(ISERROR(VLOOKUP(U660,MapTable!$A:$A,1,0)),"맵없음",""))</f>
        <v/>
      </c>
      <c r="X660" t="str">
        <f>IF(ISBLANK(W660),"",
IF(ISERROR(FIND(",",W660)),
  IF(ISERROR(VLOOKUP(W660,MapTable!$A:$A,1,0)),"맵없음",
  ""),
IF(ISERROR(FIND(",",W660,FIND(",",W660)+1)),
  IF(OR(ISERROR(VLOOKUP(LEFT(W660,FIND(",",W660)-1),MapTable!$A:$A,1,0)),ISERROR(VLOOKUP(TRIM(MID(W660,FIND(",",W660)+1,999)),MapTable!$A:$A,1,0))),"맵없음",
  ""),
IF(ISERROR(FIND(",",W660,FIND(",",W660,FIND(",",W660)+1)+1)),
  IF(OR(ISERROR(VLOOKUP(LEFT(W660,FIND(",",W660)-1),MapTable!$A:$A,1,0)),ISERROR(VLOOKUP(TRIM(MID(W660,FIND(",",W660)+1,FIND(",",W660,FIND(",",W660)+1)-FIND(",",W660)-1)),MapTable!$A:$A,1,0)),ISERROR(VLOOKUP(TRIM(MID(W660,FIND(",",W660,FIND(",",W660)+1)+1,999)),MapTable!$A:$A,1,0))),"맵없음",
  ""),
IF(ISERROR(FIND(",",W660,FIND(",",W660,FIND(",",W660,FIND(",",W660)+1)+1)+1)),
  IF(OR(ISERROR(VLOOKUP(LEFT(W660,FIND(",",W660)-1),MapTable!$A:$A,1,0)),ISERROR(VLOOKUP(TRIM(MID(W660,FIND(",",W660)+1,FIND(",",W660,FIND(",",W660)+1)-FIND(",",W660)-1)),MapTable!$A:$A,1,0)),ISERROR(VLOOKUP(TRIM(MID(W660,FIND(",",W660,FIND(",",W660)+1)+1,FIND(",",W660,FIND(",",W660,FIND(",",W660)+1)+1)-FIND(",",W660,FIND(",",W660)+1)-1)),MapTable!$A:$A,1,0)),ISERROR(VLOOKUP(TRIM(MID(W660,FIND(",",W660,FIND(",",W660,FIND(",",W660)+1)+1)+1,999)),MapTable!$A:$A,1,0))),"맵없음",
  ""),
)))))</f>
        <v/>
      </c>
      <c r="AC660" t="str">
        <f>IF(ISBLANK(AB660),"",IF(ISERROR(VLOOKUP(AB660,[3]DropTable!$A:$A,1,0)),"드랍없음",""))</f>
        <v/>
      </c>
      <c r="AE660" t="str">
        <f>IF(ISBLANK(AD660),"",IF(ISERROR(VLOOKUP(AD660,[3]DropTable!$A:$A,1,0)),"드랍없음",""))</f>
        <v/>
      </c>
      <c r="AG660">
        <v>9.8000000000000007</v>
      </c>
      <c r="AH660">
        <v>1</v>
      </c>
    </row>
    <row r="661" spans="1:34" x14ac:dyDescent="0.3">
      <c r="A661">
        <v>15</v>
      </c>
      <c r="B661">
        <v>1</v>
      </c>
      <c r="C661">
        <f>IF(OR($L661=TRUE,$A661=0,MOD($A661,ChapterTable!$S$20)&lt;&gt;0),
MAX(0,INT(($B661+ChapterTable!$Q$26+VLOOKUP(SUBSTITUTE(C$1,"성장단계","")&amp;"단계오프셋",ChapterTable!$S:$T,2,0))/ChapterTable!$Q$23)),
MAX(0,INT(($B661+ChapterTable!$S$26+VLOOKUP(SUBSTITUTE(C$1,"성장단계","")&amp;"보스단계오프셋",ChapterTable!$S:$T,2,0))/ChapterTable!$S$23)))</f>
        <v>0</v>
      </c>
      <c r="D661">
        <f>IF(OR($L661=TRUE,$A661=0,MOD($A661,ChapterTable!$S$20)&lt;&gt;0),
MAX(0,INT(($B661+ChapterTable!$Q$26+VLOOKUP(SUBSTITUTE(D$1,"성장단계","")&amp;"단계오프셋",ChapterTable!$S:$T,2,0))/ChapterTable!$Q$23)),
MAX(0,INT(($B661+ChapterTable!$S$26+VLOOKUP(SUBSTITUTE(D$1,"성장단계","")&amp;"보스단계오프셋",ChapterTable!$S:$T,2,0))/ChapterTable!$S$23)))</f>
        <v>0</v>
      </c>
      <c r="E661" s="1">
        <f ca="1">IF(AND($A661=0,$B661=1),
    VLOOKUP(1,ChapterTable!$1:$1048576,MATCH("최종"&amp;SUBSTITUTE(SUBSTITUTE(E$1,"standard",""),"|Float",""),ChapterTable!$1:$1,0),0)*ChapterTable!$Q$17,
  IF(AND($A661=0,$B661=0),
    E662,
  IF($B661=0,
    VLOOKUP($A661,ChapterTable!$1:$1048576,MATCH("최종"&amp;SUBSTITUTE(SUBSTITUTE(E$1,"standard",""),"|Float",""),ChapterTable!$1:$1,0),0),
  IF($B661=1,
    IF($L661=FALSE,
      VLOOKUP($A661,ChapterTable!$1:$1048576,MATCH("최종"&amp;SUBSTITUTE(SUBSTITUTE(E$1,"standard",""),"|Float",""),ChapterTable!$1:$1,0),0),
      VLOOKUP($A661-ChapterTable!$Q$11,ChapterTable!$1:$1048576,MATCH("최종"&amp;SUBSTITUTE(SUBSTITUTE(E$1,"standard",""),"|Float",""),ChapterTable!$1:$1,0),0)*ChapterTable!$Q$14
    ),
  OFFSET(E661,-$B661+IF($L661,1,0),0)*
    (VLOOKUP(SUBSTITUTE(SUBSTITUTE(E$1,"standard",""),"|Float","")&amp;"인게임누적곱배수",ChapterTable!$S:$T,2,0)^C661
    +VLOOKUP(SUBSTITUTE(SUBSTITUTE(E$1,"standard",""),"|Float","")&amp;"인게임누적합배수",ChapterTable!$S:$T,2,0)*C661)
  )
  )
  )
)</f>
        <v>52547.266845703125</v>
      </c>
      <c r="F661" s="1">
        <f ca="1">IF(AND($A661=0,$B661=1),
    VLOOKUP(1,ChapterTable!$1:$1048576,MATCH("최종"&amp;SUBSTITUTE(SUBSTITUTE(F$1,"standard",""),"|Float",""),ChapterTable!$1:$1,0),0)*ChapterTable!$Q$17,
  IF(AND($A661=0,$B661=0),
    F662,
  IF($B661=0,
    VLOOKUP($A661,ChapterTable!$1:$1048576,MATCH("최종"&amp;SUBSTITUTE(SUBSTITUTE(F$1,"standard",""),"|Float",""),ChapterTable!$1:$1,0),0),
  IF($B661=1,
    IF($L661=FALSE,
      VLOOKUP($A661,ChapterTable!$1:$1048576,MATCH("최종"&amp;SUBSTITUTE(SUBSTITUTE(F$1,"standard",""),"|Float",""),ChapterTable!$1:$1,0),0),
      VLOOKUP($A661-ChapterTable!$Q$11,ChapterTable!$1:$1048576,MATCH("최종"&amp;SUBSTITUTE(SUBSTITUTE(F$1,"standard",""),"|Float",""),ChapterTable!$1:$1,0),0)*ChapterTable!$Q$14
    ),
  OFFSET(F661,-$B661+IF($L661,1,0),0)*
    (VLOOKUP(SUBSTITUTE(SUBSTITUTE(F$1,"standard",""),"|Float","")&amp;"인게임누적곱배수",ChapterTable!$S:$T,2,0)^D661
    +VLOOKUP(SUBSTITUTE(SUBSTITUTE(F$1,"standard",""),"|Float","")&amp;"인게임누적합배수",ChapterTable!$S:$T,2,0)*D661)
  )
  )
  )
)</f>
        <v>29192.926025390625</v>
      </c>
      <c r="G661" t="s">
        <v>76</v>
      </c>
      <c r="J661" t="str">
        <f>IF(ISBLANK(I661),"",
IFERROR(VLOOKUP(I661,[1]StringTable!$1:$1048576,MATCH([1]StringTable!$B$1,[1]StringTable!$1:$1,0),0),
IFERROR(VLOOKUP(I661,[1]InApkStringTable!$1:$1048576,MATCH([1]InApkStringTable!$B$1,[1]InApkStringTable!$1:$1,0),0),
"스트링없음")))</f>
        <v/>
      </c>
      <c r="L661" t="b">
        <v>0</v>
      </c>
      <c r="M661" t="s">
        <v>24</v>
      </c>
      <c r="N661" t="str">
        <f>IF(ISBLANK(M661),"",IF(ISERROR(VLOOKUP(M661,MapTable!$A:$A,1,0)),"맵없음",""))</f>
        <v/>
      </c>
      <c r="O661">
        <f t="shared" si="41"/>
        <v>1</v>
      </c>
      <c r="Q661">
        <f t="shared" si="42"/>
        <v>1</v>
      </c>
      <c r="R661" t="b">
        <f t="shared" ca="1" si="43"/>
        <v>0</v>
      </c>
      <c r="T661" t="b">
        <f t="shared" ca="1" si="44"/>
        <v>0</v>
      </c>
      <c r="V661" t="str">
        <f>IF(ISBLANK(U661),"",IF(ISERROR(VLOOKUP(U661,MapTable!$A:$A,1,0)),"맵없음",""))</f>
        <v/>
      </c>
      <c r="X661" t="str">
        <f>IF(ISBLANK(W661),"",
IF(ISERROR(FIND(",",W661)),
  IF(ISERROR(VLOOKUP(W661,MapTable!$A:$A,1,0)),"맵없음",
  ""),
IF(ISERROR(FIND(",",W661,FIND(",",W661)+1)),
  IF(OR(ISERROR(VLOOKUP(LEFT(W661,FIND(",",W661)-1),MapTable!$A:$A,1,0)),ISERROR(VLOOKUP(TRIM(MID(W661,FIND(",",W661)+1,999)),MapTable!$A:$A,1,0))),"맵없음",
  ""),
IF(ISERROR(FIND(",",W661,FIND(",",W661,FIND(",",W661)+1)+1)),
  IF(OR(ISERROR(VLOOKUP(LEFT(W661,FIND(",",W661)-1),MapTable!$A:$A,1,0)),ISERROR(VLOOKUP(TRIM(MID(W661,FIND(",",W661)+1,FIND(",",W661,FIND(",",W661)+1)-FIND(",",W661)-1)),MapTable!$A:$A,1,0)),ISERROR(VLOOKUP(TRIM(MID(W661,FIND(",",W661,FIND(",",W661)+1)+1,999)),MapTable!$A:$A,1,0))),"맵없음",
  ""),
IF(ISERROR(FIND(",",W661,FIND(",",W661,FIND(",",W661,FIND(",",W661)+1)+1)+1)),
  IF(OR(ISERROR(VLOOKUP(LEFT(W661,FIND(",",W661)-1),MapTable!$A:$A,1,0)),ISERROR(VLOOKUP(TRIM(MID(W661,FIND(",",W661)+1,FIND(",",W661,FIND(",",W661)+1)-FIND(",",W661)-1)),MapTable!$A:$A,1,0)),ISERROR(VLOOKUP(TRIM(MID(W661,FIND(",",W661,FIND(",",W661)+1)+1,FIND(",",W661,FIND(",",W661,FIND(",",W661)+1)+1)-FIND(",",W661,FIND(",",W661)+1)-1)),MapTable!$A:$A,1,0)),ISERROR(VLOOKUP(TRIM(MID(W661,FIND(",",W661,FIND(",",W661,FIND(",",W661)+1)+1)+1,999)),MapTable!$A:$A,1,0))),"맵없음",
  ""),
)))))</f>
        <v/>
      </c>
      <c r="AC661" t="str">
        <f>IF(ISBLANK(AB661),"",IF(ISERROR(VLOOKUP(AB661,[3]DropTable!$A:$A,1,0)),"드랍없음",""))</f>
        <v/>
      </c>
      <c r="AE661" t="str">
        <f>IF(ISBLANK(AD661),"",IF(ISERROR(VLOOKUP(AD661,[3]DropTable!$A:$A,1,0)),"드랍없음",""))</f>
        <v/>
      </c>
      <c r="AG661">
        <v>9.8000000000000007</v>
      </c>
      <c r="AH661">
        <v>1</v>
      </c>
    </row>
    <row r="662" spans="1:34" x14ac:dyDescent="0.3">
      <c r="A662">
        <v>15</v>
      </c>
      <c r="B662">
        <v>2</v>
      </c>
      <c r="C662">
        <f>IF(OR($L662=TRUE,$A662=0,MOD($A662,ChapterTable!$S$20)&lt;&gt;0),
MAX(0,INT(($B662+ChapterTable!$Q$26+VLOOKUP(SUBSTITUTE(C$1,"성장단계","")&amp;"단계오프셋",ChapterTable!$S:$T,2,0))/ChapterTable!$Q$23)),
MAX(0,INT(($B662+ChapterTable!$S$26+VLOOKUP(SUBSTITUTE(C$1,"성장단계","")&amp;"보스단계오프셋",ChapterTable!$S:$T,2,0))/ChapterTable!$S$23)))</f>
        <v>0</v>
      </c>
      <c r="D662">
        <f>IF(OR($L662=TRUE,$A662=0,MOD($A662,ChapterTable!$S$20)&lt;&gt;0),
MAX(0,INT(($B662+ChapterTable!$Q$26+VLOOKUP(SUBSTITUTE(D$1,"성장단계","")&amp;"단계오프셋",ChapterTable!$S:$T,2,0))/ChapterTable!$Q$23)),
MAX(0,INT(($B662+ChapterTable!$S$26+VLOOKUP(SUBSTITUTE(D$1,"성장단계","")&amp;"보스단계오프셋",ChapterTable!$S:$T,2,0))/ChapterTable!$S$23)))</f>
        <v>0</v>
      </c>
      <c r="E662" s="1">
        <f ca="1">IF(AND($A662=0,$B662=1),
    VLOOKUP(1,ChapterTable!$1:$1048576,MATCH("최종"&amp;SUBSTITUTE(SUBSTITUTE(E$1,"standard",""),"|Float",""),ChapterTable!$1:$1,0),0)*ChapterTable!$Q$17,
  IF(AND($A662=0,$B662=0),
    E663,
  IF($B662=0,
    VLOOKUP($A662,ChapterTable!$1:$1048576,MATCH("최종"&amp;SUBSTITUTE(SUBSTITUTE(E$1,"standard",""),"|Float",""),ChapterTable!$1:$1,0),0),
  IF($B662=1,
    IF($L662=FALSE,
      VLOOKUP($A662,ChapterTable!$1:$1048576,MATCH("최종"&amp;SUBSTITUTE(SUBSTITUTE(E$1,"standard",""),"|Float",""),ChapterTable!$1:$1,0),0),
      VLOOKUP($A662-ChapterTable!$Q$11,ChapterTable!$1:$1048576,MATCH("최종"&amp;SUBSTITUTE(SUBSTITUTE(E$1,"standard",""),"|Float",""),ChapterTable!$1:$1,0),0)*ChapterTable!$Q$14
    ),
  OFFSET(E662,-$B662+IF($L662,1,0),0)*
    (VLOOKUP(SUBSTITUTE(SUBSTITUTE(E$1,"standard",""),"|Float","")&amp;"인게임누적곱배수",ChapterTable!$S:$T,2,0)^C662
    +VLOOKUP(SUBSTITUTE(SUBSTITUTE(E$1,"standard",""),"|Float","")&amp;"인게임누적합배수",ChapterTable!$S:$T,2,0)*C662)
  )
  )
  )
)</f>
        <v>52547.266845703125</v>
      </c>
      <c r="F662" s="1">
        <f ca="1">IF(AND($A662=0,$B662=1),
    VLOOKUP(1,ChapterTable!$1:$1048576,MATCH("최종"&amp;SUBSTITUTE(SUBSTITUTE(F$1,"standard",""),"|Float",""),ChapterTable!$1:$1,0),0)*ChapterTable!$Q$17,
  IF(AND($A662=0,$B662=0),
    F663,
  IF($B662=0,
    VLOOKUP($A662,ChapterTable!$1:$1048576,MATCH("최종"&amp;SUBSTITUTE(SUBSTITUTE(F$1,"standard",""),"|Float",""),ChapterTable!$1:$1,0),0),
  IF($B662=1,
    IF($L662=FALSE,
      VLOOKUP($A662,ChapterTable!$1:$1048576,MATCH("최종"&amp;SUBSTITUTE(SUBSTITUTE(F$1,"standard",""),"|Float",""),ChapterTable!$1:$1,0),0),
      VLOOKUP($A662-ChapterTable!$Q$11,ChapterTable!$1:$1048576,MATCH("최종"&amp;SUBSTITUTE(SUBSTITUTE(F$1,"standard",""),"|Float",""),ChapterTable!$1:$1,0),0)*ChapterTable!$Q$14
    ),
  OFFSET(F662,-$B662+IF($L662,1,0),0)*
    (VLOOKUP(SUBSTITUTE(SUBSTITUTE(F$1,"standard",""),"|Float","")&amp;"인게임누적곱배수",ChapterTable!$S:$T,2,0)^D662
    +VLOOKUP(SUBSTITUTE(SUBSTITUTE(F$1,"standard",""),"|Float","")&amp;"인게임누적합배수",ChapterTable!$S:$T,2,0)*D662)
  )
  )
  )
)</f>
        <v>29192.926025390625</v>
      </c>
      <c r="G662" t="s">
        <v>76</v>
      </c>
      <c r="J662" t="str">
        <f>IF(ISBLANK(I662),"",
IFERROR(VLOOKUP(I662,[1]StringTable!$1:$1048576,MATCH([1]StringTable!$B$1,[1]StringTable!$1:$1,0),0),
IFERROR(VLOOKUP(I662,[1]InApkStringTable!$1:$1048576,MATCH([1]InApkStringTable!$B$1,[1]InApkStringTable!$1:$1,0),0),
"스트링없음")))</f>
        <v/>
      </c>
      <c r="L662" t="b">
        <v>0</v>
      </c>
      <c r="M662" t="s">
        <v>24</v>
      </c>
      <c r="N662" t="str">
        <f>IF(ISBLANK(M662),"",IF(ISERROR(VLOOKUP(M662,MapTable!$A:$A,1,0)),"맵없음",""))</f>
        <v/>
      </c>
      <c r="O662">
        <f t="shared" si="41"/>
        <v>1</v>
      </c>
      <c r="Q662">
        <f t="shared" si="42"/>
        <v>1</v>
      </c>
      <c r="R662" t="b">
        <f t="shared" ca="1" si="43"/>
        <v>0</v>
      </c>
      <c r="T662" t="b">
        <f t="shared" ca="1" si="44"/>
        <v>0</v>
      </c>
      <c r="V662" t="str">
        <f>IF(ISBLANK(U662),"",IF(ISERROR(VLOOKUP(U662,MapTable!$A:$A,1,0)),"맵없음",""))</f>
        <v/>
      </c>
      <c r="X662" t="str">
        <f>IF(ISBLANK(W662),"",
IF(ISERROR(FIND(",",W662)),
  IF(ISERROR(VLOOKUP(W662,MapTable!$A:$A,1,0)),"맵없음",
  ""),
IF(ISERROR(FIND(",",W662,FIND(",",W662)+1)),
  IF(OR(ISERROR(VLOOKUP(LEFT(W662,FIND(",",W662)-1),MapTable!$A:$A,1,0)),ISERROR(VLOOKUP(TRIM(MID(W662,FIND(",",W662)+1,999)),MapTable!$A:$A,1,0))),"맵없음",
  ""),
IF(ISERROR(FIND(",",W662,FIND(",",W662,FIND(",",W662)+1)+1)),
  IF(OR(ISERROR(VLOOKUP(LEFT(W662,FIND(",",W662)-1),MapTable!$A:$A,1,0)),ISERROR(VLOOKUP(TRIM(MID(W662,FIND(",",W662)+1,FIND(",",W662,FIND(",",W662)+1)-FIND(",",W662)-1)),MapTable!$A:$A,1,0)),ISERROR(VLOOKUP(TRIM(MID(W662,FIND(",",W662,FIND(",",W662)+1)+1,999)),MapTable!$A:$A,1,0))),"맵없음",
  ""),
IF(ISERROR(FIND(",",W662,FIND(",",W662,FIND(",",W662,FIND(",",W662)+1)+1)+1)),
  IF(OR(ISERROR(VLOOKUP(LEFT(W662,FIND(",",W662)-1),MapTable!$A:$A,1,0)),ISERROR(VLOOKUP(TRIM(MID(W662,FIND(",",W662)+1,FIND(",",W662,FIND(",",W662)+1)-FIND(",",W662)-1)),MapTable!$A:$A,1,0)),ISERROR(VLOOKUP(TRIM(MID(W662,FIND(",",W662,FIND(",",W662)+1)+1,FIND(",",W662,FIND(",",W662,FIND(",",W662)+1)+1)-FIND(",",W662,FIND(",",W662)+1)-1)),MapTable!$A:$A,1,0)),ISERROR(VLOOKUP(TRIM(MID(W662,FIND(",",W662,FIND(",",W662,FIND(",",W662)+1)+1)+1,999)),MapTable!$A:$A,1,0))),"맵없음",
  ""),
)))))</f>
        <v/>
      </c>
      <c r="AC662" t="str">
        <f>IF(ISBLANK(AB662),"",IF(ISERROR(VLOOKUP(AB662,[3]DropTable!$A:$A,1,0)),"드랍없음",""))</f>
        <v/>
      </c>
      <c r="AE662" t="str">
        <f>IF(ISBLANK(AD662),"",IF(ISERROR(VLOOKUP(AD662,[3]DropTable!$A:$A,1,0)),"드랍없음",""))</f>
        <v/>
      </c>
      <c r="AG662">
        <v>9.8000000000000007</v>
      </c>
      <c r="AH662">
        <v>1</v>
      </c>
    </row>
    <row r="663" spans="1:34" x14ac:dyDescent="0.3">
      <c r="A663">
        <v>15</v>
      </c>
      <c r="B663">
        <v>3</v>
      </c>
      <c r="C663">
        <f>IF(OR($L663=TRUE,$A663=0,MOD($A663,ChapterTable!$S$20)&lt;&gt;0),
MAX(0,INT(($B663+ChapterTable!$Q$26+VLOOKUP(SUBSTITUTE(C$1,"성장단계","")&amp;"단계오프셋",ChapterTable!$S:$T,2,0))/ChapterTable!$Q$23)),
MAX(0,INT(($B663+ChapterTable!$S$26+VLOOKUP(SUBSTITUTE(C$1,"성장단계","")&amp;"보스단계오프셋",ChapterTable!$S:$T,2,0))/ChapterTable!$S$23)))</f>
        <v>0</v>
      </c>
      <c r="D663">
        <f>IF(OR($L663=TRUE,$A663=0,MOD($A663,ChapterTable!$S$20)&lt;&gt;0),
MAX(0,INT(($B663+ChapterTable!$Q$26+VLOOKUP(SUBSTITUTE(D$1,"성장단계","")&amp;"단계오프셋",ChapterTable!$S:$T,2,0))/ChapterTable!$Q$23)),
MAX(0,INT(($B663+ChapterTable!$S$26+VLOOKUP(SUBSTITUTE(D$1,"성장단계","")&amp;"보스단계오프셋",ChapterTable!$S:$T,2,0))/ChapterTable!$S$23)))</f>
        <v>0</v>
      </c>
      <c r="E663" s="1">
        <f ca="1">IF(AND($A663=0,$B663=1),
    VLOOKUP(1,ChapterTable!$1:$1048576,MATCH("최종"&amp;SUBSTITUTE(SUBSTITUTE(E$1,"standard",""),"|Float",""),ChapterTable!$1:$1,0),0)*ChapterTable!$Q$17,
  IF(AND($A663=0,$B663=0),
    E664,
  IF($B663=0,
    VLOOKUP($A663,ChapterTable!$1:$1048576,MATCH("최종"&amp;SUBSTITUTE(SUBSTITUTE(E$1,"standard",""),"|Float",""),ChapterTable!$1:$1,0),0),
  IF($B663=1,
    IF($L663=FALSE,
      VLOOKUP($A663,ChapterTable!$1:$1048576,MATCH("최종"&amp;SUBSTITUTE(SUBSTITUTE(E$1,"standard",""),"|Float",""),ChapterTable!$1:$1,0),0),
      VLOOKUP($A663-ChapterTable!$Q$11,ChapterTable!$1:$1048576,MATCH("최종"&amp;SUBSTITUTE(SUBSTITUTE(E$1,"standard",""),"|Float",""),ChapterTable!$1:$1,0),0)*ChapterTable!$Q$14
    ),
  OFFSET(E663,-$B663+IF($L663,1,0),0)*
    (VLOOKUP(SUBSTITUTE(SUBSTITUTE(E$1,"standard",""),"|Float","")&amp;"인게임누적곱배수",ChapterTable!$S:$T,2,0)^C663
    +VLOOKUP(SUBSTITUTE(SUBSTITUTE(E$1,"standard",""),"|Float","")&amp;"인게임누적합배수",ChapterTable!$S:$T,2,0)*C663)
  )
  )
  )
)</f>
        <v>52547.266845703125</v>
      </c>
      <c r="F663" s="1">
        <f ca="1">IF(AND($A663=0,$B663=1),
    VLOOKUP(1,ChapterTable!$1:$1048576,MATCH("최종"&amp;SUBSTITUTE(SUBSTITUTE(F$1,"standard",""),"|Float",""),ChapterTable!$1:$1,0),0)*ChapterTable!$Q$17,
  IF(AND($A663=0,$B663=0),
    F664,
  IF($B663=0,
    VLOOKUP($A663,ChapterTable!$1:$1048576,MATCH("최종"&amp;SUBSTITUTE(SUBSTITUTE(F$1,"standard",""),"|Float",""),ChapterTable!$1:$1,0),0),
  IF($B663=1,
    IF($L663=FALSE,
      VLOOKUP($A663,ChapterTable!$1:$1048576,MATCH("최종"&amp;SUBSTITUTE(SUBSTITUTE(F$1,"standard",""),"|Float",""),ChapterTable!$1:$1,0),0),
      VLOOKUP($A663-ChapterTable!$Q$11,ChapterTable!$1:$1048576,MATCH("최종"&amp;SUBSTITUTE(SUBSTITUTE(F$1,"standard",""),"|Float",""),ChapterTable!$1:$1,0),0)*ChapterTable!$Q$14
    ),
  OFFSET(F663,-$B663+IF($L663,1,0),0)*
    (VLOOKUP(SUBSTITUTE(SUBSTITUTE(F$1,"standard",""),"|Float","")&amp;"인게임누적곱배수",ChapterTable!$S:$T,2,0)^D663
    +VLOOKUP(SUBSTITUTE(SUBSTITUTE(F$1,"standard",""),"|Float","")&amp;"인게임누적합배수",ChapterTable!$S:$T,2,0)*D663)
  )
  )
  )
)</f>
        <v>29192.926025390625</v>
      </c>
      <c r="G663" t="s">
        <v>76</v>
      </c>
      <c r="J663" t="str">
        <f>IF(ISBLANK(I663),"",
IFERROR(VLOOKUP(I663,[1]StringTable!$1:$1048576,MATCH([1]StringTable!$B$1,[1]StringTable!$1:$1,0),0),
IFERROR(VLOOKUP(I663,[1]InApkStringTable!$1:$1048576,MATCH([1]InApkStringTable!$B$1,[1]InApkStringTable!$1:$1,0),0),
"스트링없음")))</f>
        <v/>
      </c>
      <c r="L663" t="b">
        <v>0</v>
      </c>
      <c r="M663" t="s">
        <v>24</v>
      </c>
      <c r="N663" t="str">
        <f>IF(ISBLANK(M663),"",IF(ISERROR(VLOOKUP(M663,MapTable!$A:$A,1,0)),"맵없음",""))</f>
        <v/>
      </c>
      <c r="O663">
        <f t="shared" si="41"/>
        <v>1</v>
      </c>
      <c r="Q663">
        <f t="shared" si="42"/>
        <v>1</v>
      </c>
      <c r="R663" t="b">
        <f t="shared" ca="1" si="43"/>
        <v>0</v>
      </c>
      <c r="T663" t="b">
        <f t="shared" ca="1" si="44"/>
        <v>0</v>
      </c>
      <c r="V663" t="str">
        <f>IF(ISBLANK(U663),"",IF(ISERROR(VLOOKUP(U663,MapTable!$A:$A,1,0)),"맵없음",""))</f>
        <v/>
      </c>
      <c r="X663" t="str">
        <f>IF(ISBLANK(W663),"",
IF(ISERROR(FIND(",",W663)),
  IF(ISERROR(VLOOKUP(W663,MapTable!$A:$A,1,0)),"맵없음",
  ""),
IF(ISERROR(FIND(",",W663,FIND(",",W663)+1)),
  IF(OR(ISERROR(VLOOKUP(LEFT(W663,FIND(",",W663)-1),MapTable!$A:$A,1,0)),ISERROR(VLOOKUP(TRIM(MID(W663,FIND(",",W663)+1,999)),MapTable!$A:$A,1,0))),"맵없음",
  ""),
IF(ISERROR(FIND(",",W663,FIND(",",W663,FIND(",",W663)+1)+1)),
  IF(OR(ISERROR(VLOOKUP(LEFT(W663,FIND(",",W663)-1),MapTable!$A:$A,1,0)),ISERROR(VLOOKUP(TRIM(MID(W663,FIND(",",W663)+1,FIND(",",W663,FIND(",",W663)+1)-FIND(",",W663)-1)),MapTable!$A:$A,1,0)),ISERROR(VLOOKUP(TRIM(MID(W663,FIND(",",W663,FIND(",",W663)+1)+1,999)),MapTable!$A:$A,1,0))),"맵없음",
  ""),
IF(ISERROR(FIND(",",W663,FIND(",",W663,FIND(",",W663,FIND(",",W663)+1)+1)+1)),
  IF(OR(ISERROR(VLOOKUP(LEFT(W663,FIND(",",W663)-1),MapTable!$A:$A,1,0)),ISERROR(VLOOKUP(TRIM(MID(W663,FIND(",",W663)+1,FIND(",",W663,FIND(",",W663)+1)-FIND(",",W663)-1)),MapTable!$A:$A,1,0)),ISERROR(VLOOKUP(TRIM(MID(W663,FIND(",",W663,FIND(",",W663)+1)+1,FIND(",",W663,FIND(",",W663,FIND(",",W663)+1)+1)-FIND(",",W663,FIND(",",W663)+1)-1)),MapTable!$A:$A,1,0)),ISERROR(VLOOKUP(TRIM(MID(W663,FIND(",",W663,FIND(",",W663,FIND(",",W663)+1)+1)+1,999)),MapTable!$A:$A,1,0))),"맵없음",
  ""),
)))))</f>
        <v/>
      </c>
      <c r="AC663" t="str">
        <f>IF(ISBLANK(AB663),"",IF(ISERROR(VLOOKUP(AB663,[3]DropTable!$A:$A,1,0)),"드랍없음",""))</f>
        <v/>
      </c>
      <c r="AE663" t="str">
        <f>IF(ISBLANK(AD663),"",IF(ISERROR(VLOOKUP(AD663,[3]DropTable!$A:$A,1,0)),"드랍없음",""))</f>
        <v/>
      </c>
      <c r="AG663">
        <v>9.8000000000000007</v>
      </c>
      <c r="AH663">
        <v>1</v>
      </c>
    </row>
    <row r="664" spans="1:34" x14ac:dyDescent="0.3">
      <c r="A664">
        <v>15</v>
      </c>
      <c r="B664">
        <v>4</v>
      </c>
      <c r="C664">
        <f>IF(OR($L664=TRUE,$A664=0,MOD($A664,ChapterTable!$S$20)&lt;&gt;0),
MAX(0,INT(($B664+ChapterTable!$Q$26+VLOOKUP(SUBSTITUTE(C$1,"성장단계","")&amp;"단계오프셋",ChapterTable!$S:$T,2,0))/ChapterTable!$Q$23)),
MAX(0,INT(($B664+ChapterTable!$S$26+VLOOKUP(SUBSTITUTE(C$1,"성장단계","")&amp;"보스단계오프셋",ChapterTable!$S:$T,2,0))/ChapterTable!$S$23)))</f>
        <v>0</v>
      </c>
      <c r="D664">
        <f>IF(OR($L664=TRUE,$A664=0,MOD($A664,ChapterTable!$S$20)&lt;&gt;0),
MAX(0,INT(($B664+ChapterTable!$Q$26+VLOOKUP(SUBSTITUTE(D$1,"성장단계","")&amp;"단계오프셋",ChapterTable!$S:$T,2,0))/ChapterTable!$Q$23)),
MAX(0,INT(($B664+ChapterTable!$S$26+VLOOKUP(SUBSTITUTE(D$1,"성장단계","")&amp;"보스단계오프셋",ChapterTable!$S:$T,2,0))/ChapterTable!$S$23)))</f>
        <v>0</v>
      </c>
      <c r="E664" s="1">
        <f ca="1">IF(AND($A664=0,$B664=1),
    VLOOKUP(1,ChapterTable!$1:$1048576,MATCH("최종"&amp;SUBSTITUTE(SUBSTITUTE(E$1,"standard",""),"|Float",""),ChapterTable!$1:$1,0),0)*ChapterTable!$Q$17,
  IF(AND($A664=0,$B664=0),
    E665,
  IF($B664=0,
    VLOOKUP($A664,ChapterTable!$1:$1048576,MATCH("최종"&amp;SUBSTITUTE(SUBSTITUTE(E$1,"standard",""),"|Float",""),ChapterTable!$1:$1,0),0),
  IF($B664=1,
    IF($L664=FALSE,
      VLOOKUP($A664,ChapterTable!$1:$1048576,MATCH("최종"&amp;SUBSTITUTE(SUBSTITUTE(E$1,"standard",""),"|Float",""),ChapterTable!$1:$1,0),0),
      VLOOKUP($A664-ChapterTable!$Q$11,ChapterTable!$1:$1048576,MATCH("최종"&amp;SUBSTITUTE(SUBSTITUTE(E$1,"standard",""),"|Float",""),ChapterTable!$1:$1,0),0)*ChapterTable!$Q$14
    ),
  OFFSET(E664,-$B664+IF($L664,1,0),0)*
    (VLOOKUP(SUBSTITUTE(SUBSTITUTE(E$1,"standard",""),"|Float","")&amp;"인게임누적곱배수",ChapterTable!$S:$T,2,0)^C664
    +VLOOKUP(SUBSTITUTE(SUBSTITUTE(E$1,"standard",""),"|Float","")&amp;"인게임누적합배수",ChapterTable!$S:$T,2,0)*C664)
  )
  )
  )
)</f>
        <v>52547.266845703125</v>
      </c>
      <c r="F664" s="1">
        <f ca="1">IF(AND($A664=0,$B664=1),
    VLOOKUP(1,ChapterTable!$1:$1048576,MATCH("최종"&amp;SUBSTITUTE(SUBSTITUTE(F$1,"standard",""),"|Float",""),ChapterTable!$1:$1,0),0)*ChapterTable!$Q$17,
  IF(AND($A664=0,$B664=0),
    F665,
  IF($B664=0,
    VLOOKUP($A664,ChapterTable!$1:$1048576,MATCH("최종"&amp;SUBSTITUTE(SUBSTITUTE(F$1,"standard",""),"|Float",""),ChapterTable!$1:$1,0),0),
  IF($B664=1,
    IF($L664=FALSE,
      VLOOKUP($A664,ChapterTable!$1:$1048576,MATCH("최종"&amp;SUBSTITUTE(SUBSTITUTE(F$1,"standard",""),"|Float",""),ChapterTable!$1:$1,0),0),
      VLOOKUP($A664-ChapterTable!$Q$11,ChapterTable!$1:$1048576,MATCH("최종"&amp;SUBSTITUTE(SUBSTITUTE(F$1,"standard",""),"|Float",""),ChapterTable!$1:$1,0),0)*ChapterTable!$Q$14
    ),
  OFFSET(F664,-$B664+IF($L664,1,0),0)*
    (VLOOKUP(SUBSTITUTE(SUBSTITUTE(F$1,"standard",""),"|Float","")&amp;"인게임누적곱배수",ChapterTable!$S:$T,2,0)^D664
    +VLOOKUP(SUBSTITUTE(SUBSTITUTE(F$1,"standard",""),"|Float","")&amp;"인게임누적합배수",ChapterTable!$S:$T,2,0)*D664)
  )
  )
  )
)</f>
        <v>29192.926025390625</v>
      </c>
      <c r="G664" t="s">
        <v>76</v>
      </c>
      <c r="J664" t="str">
        <f>IF(ISBLANK(I664),"",
IFERROR(VLOOKUP(I664,[1]StringTable!$1:$1048576,MATCH([1]StringTable!$B$1,[1]StringTable!$1:$1,0),0),
IFERROR(VLOOKUP(I664,[1]InApkStringTable!$1:$1048576,MATCH([1]InApkStringTable!$B$1,[1]InApkStringTable!$1:$1,0),0),
"스트링없음")))</f>
        <v/>
      </c>
      <c r="L664" t="b">
        <v>0</v>
      </c>
      <c r="M664" t="s">
        <v>24</v>
      </c>
      <c r="N664" t="str">
        <f>IF(ISBLANK(M664),"",IF(ISERROR(VLOOKUP(M664,MapTable!$A:$A,1,0)),"맵없음",""))</f>
        <v/>
      </c>
      <c r="O664">
        <f t="shared" si="41"/>
        <v>1</v>
      </c>
      <c r="Q664">
        <f t="shared" si="42"/>
        <v>1</v>
      </c>
      <c r="R664" t="b">
        <f t="shared" ca="1" si="43"/>
        <v>0</v>
      </c>
      <c r="T664" t="b">
        <f t="shared" ca="1" si="44"/>
        <v>0</v>
      </c>
      <c r="V664" t="str">
        <f>IF(ISBLANK(U664),"",IF(ISERROR(VLOOKUP(U664,MapTable!$A:$A,1,0)),"맵없음",""))</f>
        <v/>
      </c>
      <c r="X664" t="str">
        <f>IF(ISBLANK(W664),"",
IF(ISERROR(FIND(",",W664)),
  IF(ISERROR(VLOOKUP(W664,MapTable!$A:$A,1,0)),"맵없음",
  ""),
IF(ISERROR(FIND(",",W664,FIND(",",W664)+1)),
  IF(OR(ISERROR(VLOOKUP(LEFT(W664,FIND(",",W664)-1),MapTable!$A:$A,1,0)),ISERROR(VLOOKUP(TRIM(MID(W664,FIND(",",W664)+1,999)),MapTable!$A:$A,1,0))),"맵없음",
  ""),
IF(ISERROR(FIND(",",W664,FIND(",",W664,FIND(",",W664)+1)+1)),
  IF(OR(ISERROR(VLOOKUP(LEFT(W664,FIND(",",W664)-1),MapTable!$A:$A,1,0)),ISERROR(VLOOKUP(TRIM(MID(W664,FIND(",",W664)+1,FIND(",",W664,FIND(",",W664)+1)-FIND(",",W664)-1)),MapTable!$A:$A,1,0)),ISERROR(VLOOKUP(TRIM(MID(W664,FIND(",",W664,FIND(",",W664)+1)+1,999)),MapTable!$A:$A,1,0))),"맵없음",
  ""),
IF(ISERROR(FIND(",",W664,FIND(",",W664,FIND(",",W664,FIND(",",W664)+1)+1)+1)),
  IF(OR(ISERROR(VLOOKUP(LEFT(W664,FIND(",",W664)-1),MapTable!$A:$A,1,0)),ISERROR(VLOOKUP(TRIM(MID(W664,FIND(",",W664)+1,FIND(",",W664,FIND(",",W664)+1)-FIND(",",W664)-1)),MapTable!$A:$A,1,0)),ISERROR(VLOOKUP(TRIM(MID(W664,FIND(",",W664,FIND(",",W664)+1)+1,FIND(",",W664,FIND(",",W664,FIND(",",W664)+1)+1)-FIND(",",W664,FIND(",",W664)+1)-1)),MapTable!$A:$A,1,0)),ISERROR(VLOOKUP(TRIM(MID(W664,FIND(",",W664,FIND(",",W664,FIND(",",W664)+1)+1)+1,999)),MapTable!$A:$A,1,0))),"맵없음",
  ""),
)))))</f>
        <v/>
      </c>
      <c r="AC664" t="str">
        <f>IF(ISBLANK(AB664),"",IF(ISERROR(VLOOKUP(AB664,[3]DropTable!$A:$A,1,0)),"드랍없음",""))</f>
        <v/>
      </c>
      <c r="AE664" t="str">
        <f>IF(ISBLANK(AD664),"",IF(ISERROR(VLOOKUP(AD664,[3]DropTable!$A:$A,1,0)),"드랍없음",""))</f>
        <v/>
      </c>
      <c r="AG664">
        <v>9.8000000000000007</v>
      </c>
      <c r="AH664">
        <v>1</v>
      </c>
    </row>
    <row r="665" spans="1:34" x14ac:dyDescent="0.3">
      <c r="A665">
        <v>15</v>
      </c>
      <c r="B665">
        <v>5</v>
      </c>
      <c r="C665">
        <f>IF(OR($L665=TRUE,$A665=0,MOD($A665,ChapterTable!$S$20)&lt;&gt;0),
MAX(0,INT(($B665+ChapterTable!$Q$26+VLOOKUP(SUBSTITUTE(C$1,"성장단계","")&amp;"단계오프셋",ChapterTable!$S:$T,2,0))/ChapterTable!$Q$23)),
MAX(0,INT(($B665+ChapterTable!$S$26+VLOOKUP(SUBSTITUTE(C$1,"성장단계","")&amp;"보스단계오프셋",ChapterTable!$S:$T,2,0))/ChapterTable!$S$23)))</f>
        <v>0</v>
      </c>
      <c r="D665">
        <f>IF(OR($L665=TRUE,$A665=0,MOD($A665,ChapterTable!$S$20)&lt;&gt;0),
MAX(0,INT(($B665+ChapterTable!$Q$26+VLOOKUP(SUBSTITUTE(D$1,"성장단계","")&amp;"단계오프셋",ChapterTable!$S:$T,2,0))/ChapterTable!$Q$23)),
MAX(0,INT(($B665+ChapterTable!$S$26+VLOOKUP(SUBSTITUTE(D$1,"성장단계","")&amp;"보스단계오프셋",ChapterTable!$S:$T,2,0))/ChapterTable!$S$23)))</f>
        <v>0</v>
      </c>
      <c r="E665" s="1">
        <f ca="1">IF(AND($A665=0,$B665=1),
    VLOOKUP(1,ChapterTable!$1:$1048576,MATCH("최종"&amp;SUBSTITUTE(SUBSTITUTE(E$1,"standard",""),"|Float",""),ChapterTable!$1:$1,0),0)*ChapterTable!$Q$17,
  IF(AND($A665=0,$B665=0),
    E666,
  IF($B665=0,
    VLOOKUP($A665,ChapterTable!$1:$1048576,MATCH("최종"&amp;SUBSTITUTE(SUBSTITUTE(E$1,"standard",""),"|Float",""),ChapterTable!$1:$1,0),0),
  IF($B665=1,
    IF($L665=FALSE,
      VLOOKUP($A665,ChapterTable!$1:$1048576,MATCH("최종"&amp;SUBSTITUTE(SUBSTITUTE(E$1,"standard",""),"|Float",""),ChapterTable!$1:$1,0),0),
      VLOOKUP($A665-ChapterTable!$Q$11,ChapterTable!$1:$1048576,MATCH("최종"&amp;SUBSTITUTE(SUBSTITUTE(E$1,"standard",""),"|Float",""),ChapterTable!$1:$1,0),0)*ChapterTable!$Q$14
    ),
  OFFSET(E665,-$B665+IF($L665,1,0),0)*
    (VLOOKUP(SUBSTITUTE(SUBSTITUTE(E$1,"standard",""),"|Float","")&amp;"인게임누적곱배수",ChapterTable!$S:$T,2,0)^C665
    +VLOOKUP(SUBSTITUTE(SUBSTITUTE(E$1,"standard",""),"|Float","")&amp;"인게임누적합배수",ChapterTable!$S:$T,2,0)*C665)
  )
  )
  )
)</f>
        <v>52547.266845703125</v>
      </c>
      <c r="F665" s="1">
        <f ca="1">IF(AND($A665=0,$B665=1),
    VLOOKUP(1,ChapterTable!$1:$1048576,MATCH("최종"&amp;SUBSTITUTE(SUBSTITUTE(F$1,"standard",""),"|Float",""),ChapterTable!$1:$1,0),0)*ChapterTable!$Q$17,
  IF(AND($A665=0,$B665=0),
    F666,
  IF($B665=0,
    VLOOKUP($A665,ChapterTable!$1:$1048576,MATCH("최종"&amp;SUBSTITUTE(SUBSTITUTE(F$1,"standard",""),"|Float",""),ChapterTable!$1:$1,0),0),
  IF($B665=1,
    IF($L665=FALSE,
      VLOOKUP($A665,ChapterTable!$1:$1048576,MATCH("최종"&amp;SUBSTITUTE(SUBSTITUTE(F$1,"standard",""),"|Float",""),ChapterTable!$1:$1,0),0),
      VLOOKUP($A665-ChapterTable!$Q$11,ChapterTable!$1:$1048576,MATCH("최종"&amp;SUBSTITUTE(SUBSTITUTE(F$1,"standard",""),"|Float",""),ChapterTable!$1:$1,0),0)*ChapterTable!$Q$14
    ),
  OFFSET(F665,-$B665+IF($L665,1,0),0)*
    (VLOOKUP(SUBSTITUTE(SUBSTITUTE(F$1,"standard",""),"|Float","")&amp;"인게임누적곱배수",ChapterTable!$S:$T,2,0)^D665
    +VLOOKUP(SUBSTITUTE(SUBSTITUTE(F$1,"standard",""),"|Float","")&amp;"인게임누적합배수",ChapterTable!$S:$T,2,0)*D665)
  )
  )
  )
)</f>
        <v>29192.926025390625</v>
      </c>
      <c r="G665" t="s">
        <v>76</v>
      </c>
      <c r="J665" t="str">
        <f>IF(ISBLANK(I665),"",
IFERROR(VLOOKUP(I665,[1]StringTable!$1:$1048576,MATCH([1]StringTable!$B$1,[1]StringTable!$1:$1,0),0),
IFERROR(VLOOKUP(I665,[1]InApkStringTable!$1:$1048576,MATCH([1]InApkStringTable!$B$1,[1]InApkStringTable!$1:$1,0),0),
"스트링없음")))</f>
        <v/>
      </c>
      <c r="L665" t="b">
        <v>0</v>
      </c>
      <c r="M665" t="s">
        <v>24</v>
      </c>
      <c r="N665" t="str">
        <f>IF(ISBLANK(M665),"",IF(ISERROR(VLOOKUP(M665,MapTable!$A:$A,1,0)),"맵없음",""))</f>
        <v/>
      </c>
      <c r="O665">
        <f t="shared" si="41"/>
        <v>11</v>
      </c>
      <c r="Q665">
        <f t="shared" si="42"/>
        <v>11</v>
      </c>
      <c r="R665" t="b">
        <f t="shared" ca="1" si="43"/>
        <v>0</v>
      </c>
      <c r="T665" t="b">
        <f t="shared" ca="1" si="44"/>
        <v>0</v>
      </c>
      <c r="V665" t="str">
        <f>IF(ISBLANK(U665),"",IF(ISERROR(VLOOKUP(U665,MapTable!$A:$A,1,0)),"맵없음",""))</f>
        <v/>
      </c>
      <c r="X665" t="str">
        <f>IF(ISBLANK(W665),"",
IF(ISERROR(FIND(",",W665)),
  IF(ISERROR(VLOOKUP(W665,MapTable!$A:$A,1,0)),"맵없음",
  ""),
IF(ISERROR(FIND(",",W665,FIND(",",W665)+1)),
  IF(OR(ISERROR(VLOOKUP(LEFT(W665,FIND(",",W665)-1),MapTable!$A:$A,1,0)),ISERROR(VLOOKUP(TRIM(MID(W665,FIND(",",W665)+1,999)),MapTable!$A:$A,1,0))),"맵없음",
  ""),
IF(ISERROR(FIND(",",W665,FIND(",",W665,FIND(",",W665)+1)+1)),
  IF(OR(ISERROR(VLOOKUP(LEFT(W665,FIND(",",W665)-1),MapTable!$A:$A,1,0)),ISERROR(VLOOKUP(TRIM(MID(W665,FIND(",",W665)+1,FIND(",",W665,FIND(",",W665)+1)-FIND(",",W665)-1)),MapTable!$A:$A,1,0)),ISERROR(VLOOKUP(TRIM(MID(W665,FIND(",",W665,FIND(",",W665)+1)+1,999)),MapTable!$A:$A,1,0))),"맵없음",
  ""),
IF(ISERROR(FIND(",",W665,FIND(",",W665,FIND(",",W665,FIND(",",W665)+1)+1)+1)),
  IF(OR(ISERROR(VLOOKUP(LEFT(W665,FIND(",",W665)-1),MapTable!$A:$A,1,0)),ISERROR(VLOOKUP(TRIM(MID(W665,FIND(",",W665)+1,FIND(",",W665,FIND(",",W665)+1)-FIND(",",W665)-1)),MapTable!$A:$A,1,0)),ISERROR(VLOOKUP(TRIM(MID(W665,FIND(",",W665,FIND(",",W665)+1)+1,FIND(",",W665,FIND(",",W665,FIND(",",W665)+1)+1)-FIND(",",W665,FIND(",",W665)+1)-1)),MapTable!$A:$A,1,0)),ISERROR(VLOOKUP(TRIM(MID(W665,FIND(",",W665,FIND(",",W665,FIND(",",W665)+1)+1)+1,999)),MapTable!$A:$A,1,0))),"맵없음",
  ""),
)))))</f>
        <v/>
      </c>
      <c r="AC665" t="str">
        <f>IF(ISBLANK(AB665),"",IF(ISERROR(VLOOKUP(AB665,[3]DropTable!$A:$A,1,0)),"드랍없음",""))</f>
        <v/>
      </c>
      <c r="AE665" t="str">
        <f>IF(ISBLANK(AD665),"",IF(ISERROR(VLOOKUP(AD665,[3]DropTable!$A:$A,1,0)),"드랍없음",""))</f>
        <v/>
      </c>
      <c r="AG665">
        <v>9.8000000000000007</v>
      </c>
      <c r="AH665">
        <v>1</v>
      </c>
    </row>
    <row r="666" spans="1:34" x14ac:dyDescent="0.3">
      <c r="A666">
        <v>15</v>
      </c>
      <c r="B666">
        <v>6</v>
      </c>
      <c r="C666">
        <f>IF(OR($L666=TRUE,$A666=0,MOD($A666,ChapterTable!$S$20)&lt;&gt;0),
MAX(0,INT(($B666+ChapterTable!$Q$26+VLOOKUP(SUBSTITUTE(C$1,"성장단계","")&amp;"단계오프셋",ChapterTable!$S:$T,2,0))/ChapterTable!$Q$23)),
MAX(0,INT(($B666+ChapterTable!$S$26+VLOOKUP(SUBSTITUTE(C$1,"성장단계","")&amp;"보스단계오프셋",ChapterTable!$S:$T,2,0))/ChapterTable!$S$23)))</f>
        <v>1</v>
      </c>
      <c r="D666">
        <f>IF(OR($L666=TRUE,$A666=0,MOD($A666,ChapterTable!$S$20)&lt;&gt;0),
MAX(0,INT(($B666+ChapterTable!$Q$26+VLOOKUP(SUBSTITUTE(D$1,"성장단계","")&amp;"단계오프셋",ChapterTable!$S:$T,2,0))/ChapterTable!$Q$23)),
MAX(0,INT(($B666+ChapterTable!$S$26+VLOOKUP(SUBSTITUTE(D$1,"성장단계","")&amp;"보스단계오프셋",ChapterTable!$S:$T,2,0))/ChapterTable!$S$23)))</f>
        <v>0</v>
      </c>
      <c r="E666" s="1">
        <f ca="1">IF(AND($A666=0,$B666=1),
    VLOOKUP(1,ChapterTable!$1:$1048576,MATCH("최종"&amp;SUBSTITUTE(SUBSTITUTE(E$1,"standard",""),"|Float",""),ChapterTable!$1:$1,0),0)*ChapterTable!$Q$17,
  IF(AND($A666=0,$B666=0),
    E667,
  IF($B666=0,
    VLOOKUP($A666,ChapterTable!$1:$1048576,MATCH("최종"&amp;SUBSTITUTE(SUBSTITUTE(E$1,"standard",""),"|Float",""),ChapterTable!$1:$1,0),0),
  IF($B666=1,
    IF($L666=FALSE,
      VLOOKUP($A666,ChapterTable!$1:$1048576,MATCH("최종"&amp;SUBSTITUTE(SUBSTITUTE(E$1,"standard",""),"|Float",""),ChapterTable!$1:$1,0),0),
      VLOOKUP($A666-ChapterTable!$Q$11,ChapterTable!$1:$1048576,MATCH("최종"&amp;SUBSTITUTE(SUBSTITUTE(E$1,"standard",""),"|Float",""),ChapterTable!$1:$1,0),0)*ChapterTable!$Q$14
    ),
  OFFSET(E666,-$B666+IF($L666,1,0),0)*
    (VLOOKUP(SUBSTITUTE(SUBSTITUTE(E$1,"standard",""),"|Float","")&amp;"인게임누적곱배수",ChapterTable!$S:$T,2,0)^C666
    +VLOOKUP(SUBSTITUTE(SUBSTITUTE(E$1,"standard",""),"|Float","")&amp;"인게임누적합배수",ChapterTable!$S:$T,2,0)*C666)
  )
  )
  )
)</f>
        <v>70938.810241699219</v>
      </c>
      <c r="F666" s="1">
        <f ca="1">IF(AND($A666=0,$B666=1),
    VLOOKUP(1,ChapterTable!$1:$1048576,MATCH("최종"&amp;SUBSTITUTE(SUBSTITUTE(F$1,"standard",""),"|Float",""),ChapterTable!$1:$1,0),0)*ChapterTable!$Q$17,
  IF(AND($A666=0,$B666=0),
    F667,
  IF($B666=0,
    VLOOKUP($A666,ChapterTable!$1:$1048576,MATCH("최종"&amp;SUBSTITUTE(SUBSTITUTE(F$1,"standard",""),"|Float",""),ChapterTable!$1:$1,0),0),
  IF($B666=1,
    IF($L666=FALSE,
      VLOOKUP($A666,ChapterTable!$1:$1048576,MATCH("최종"&amp;SUBSTITUTE(SUBSTITUTE(F$1,"standard",""),"|Float",""),ChapterTable!$1:$1,0),0),
      VLOOKUP($A666-ChapterTable!$Q$11,ChapterTable!$1:$1048576,MATCH("최종"&amp;SUBSTITUTE(SUBSTITUTE(F$1,"standard",""),"|Float",""),ChapterTable!$1:$1,0),0)*ChapterTable!$Q$14
    ),
  OFFSET(F666,-$B666+IF($L666,1,0),0)*
    (VLOOKUP(SUBSTITUTE(SUBSTITUTE(F$1,"standard",""),"|Float","")&amp;"인게임누적곱배수",ChapterTable!$S:$T,2,0)^D666
    +VLOOKUP(SUBSTITUTE(SUBSTITUTE(F$1,"standard",""),"|Float","")&amp;"인게임누적합배수",ChapterTable!$S:$T,2,0)*D666)
  )
  )
  )
)</f>
        <v>29192.926025390625</v>
      </c>
      <c r="G666" t="s">
        <v>76</v>
      </c>
      <c r="J666" t="str">
        <f>IF(ISBLANK(I666),"",
IFERROR(VLOOKUP(I666,[1]StringTable!$1:$1048576,MATCH([1]StringTable!$B$1,[1]StringTable!$1:$1,0),0),
IFERROR(VLOOKUP(I666,[1]InApkStringTable!$1:$1048576,MATCH([1]InApkStringTable!$B$1,[1]InApkStringTable!$1:$1,0),0),
"스트링없음")))</f>
        <v/>
      </c>
      <c r="L666" t="b">
        <v>0</v>
      </c>
      <c r="M666" t="s">
        <v>24</v>
      </c>
      <c r="N666" t="str">
        <f>IF(ISBLANK(M666),"",IF(ISERROR(VLOOKUP(M666,MapTable!$A:$A,1,0)),"맵없음",""))</f>
        <v/>
      </c>
      <c r="O666">
        <f t="shared" si="41"/>
        <v>1</v>
      </c>
      <c r="Q666">
        <f t="shared" si="42"/>
        <v>1</v>
      </c>
      <c r="R666" t="b">
        <f t="shared" ca="1" si="43"/>
        <v>0</v>
      </c>
      <c r="T666" t="b">
        <f t="shared" ca="1" si="44"/>
        <v>0</v>
      </c>
      <c r="V666" t="str">
        <f>IF(ISBLANK(U666),"",IF(ISERROR(VLOOKUP(U666,MapTable!$A:$A,1,0)),"맵없음",""))</f>
        <v/>
      </c>
      <c r="X666" t="str">
        <f>IF(ISBLANK(W666),"",
IF(ISERROR(FIND(",",W666)),
  IF(ISERROR(VLOOKUP(W666,MapTable!$A:$A,1,0)),"맵없음",
  ""),
IF(ISERROR(FIND(",",W666,FIND(",",W666)+1)),
  IF(OR(ISERROR(VLOOKUP(LEFT(W666,FIND(",",W666)-1),MapTable!$A:$A,1,0)),ISERROR(VLOOKUP(TRIM(MID(W666,FIND(",",W666)+1,999)),MapTable!$A:$A,1,0))),"맵없음",
  ""),
IF(ISERROR(FIND(",",W666,FIND(",",W666,FIND(",",W666)+1)+1)),
  IF(OR(ISERROR(VLOOKUP(LEFT(W666,FIND(",",W666)-1),MapTable!$A:$A,1,0)),ISERROR(VLOOKUP(TRIM(MID(W666,FIND(",",W666)+1,FIND(",",W666,FIND(",",W666)+1)-FIND(",",W666)-1)),MapTable!$A:$A,1,0)),ISERROR(VLOOKUP(TRIM(MID(W666,FIND(",",W666,FIND(",",W666)+1)+1,999)),MapTable!$A:$A,1,0))),"맵없음",
  ""),
IF(ISERROR(FIND(",",W666,FIND(",",W666,FIND(",",W666,FIND(",",W666)+1)+1)+1)),
  IF(OR(ISERROR(VLOOKUP(LEFT(W666,FIND(",",W666)-1),MapTable!$A:$A,1,0)),ISERROR(VLOOKUP(TRIM(MID(W666,FIND(",",W666)+1,FIND(",",W666,FIND(",",W666)+1)-FIND(",",W666)-1)),MapTable!$A:$A,1,0)),ISERROR(VLOOKUP(TRIM(MID(W666,FIND(",",W666,FIND(",",W666)+1)+1,FIND(",",W666,FIND(",",W666,FIND(",",W666)+1)+1)-FIND(",",W666,FIND(",",W666)+1)-1)),MapTable!$A:$A,1,0)),ISERROR(VLOOKUP(TRIM(MID(W666,FIND(",",W666,FIND(",",W666,FIND(",",W666)+1)+1)+1,999)),MapTable!$A:$A,1,0))),"맵없음",
  ""),
)))))</f>
        <v/>
      </c>
      <c r="AC666" t="str">
        <f>IF(ISBLANK(AB666),"",IF(ISERROR(VLOOKUP(AB666,[3]DropTable!$A:$A,1,0)),"드랍없음",""))</f>
        <v/>
      </c>
      <c r="AE666" t="str">
        <f>IF(ISBLANK(AD666),"",IF(ISERROR(VLOOKUP(AD666,[3]DropTable!$A:$A,1,0)),"드랍없음",""))</f>
        <v/>
      </c>
      <c r="AG666">
        <v>9.8000000000000007</v>
      </c>
      <c r="AH666">
        <v>1</v>
      </c>
    </row>
    <row r="667" spans="1:34" x14ac:dyDescent="0.3">
      <c r="A667">
        <v>15</v>
      </c>
      <c r="B667">
        <v>7</v>
      </c>
      <c r="C667">
        <f>IF(OR($L667=TRUE,$A667=0,MOD($A667,ChapterTable!$S$20)&lt;&gt;0),
MAX(0,INT(($B667+ChapterTable!$Q$26+VLOOKUP(SUBSTITUTE(C$1,"성장단계","")&amp;"단계오프셋",ChapterTable!$S:$T,2,0))/ChapterTable!$Q$23)),
MAX(0,INT(($B667+ChapterTable!$S$26+VLOOKUP(SUBSTITUTE(C$1,"성장단계","")&amp;"보스단계오프셋",ChapterTable!$S:$T,2,0))/ChapterTable!$S$23)))</f>
        <v>1</v>
      </c>
      <c r="D667">
        <f>IF(OR($L667=TRUE,$A667=0,MOD($A667,ChapterTable!$S$20)&lt;&gt;0),
MAX(0,INT(($B667+ChapterTable!$Q$26+VLOOKUP(SUBSTITUTE(D$1,"성장단계","")&amp;"단계오프셋",ChapterTable!$S:$T,2,0))/ChapterTable!$Q$23)),
MAX(0,INT(($B667+ChapterTable!$S$26+VLOOKUP(SUBSTITUTE(D$1,"성장단계","")&amp;"보스단계오프셋",ChapterTable!$S:$T,2,0))/ChapterTable!$S$23)))</f>
        <v>0</v>
      </c>
      <c r="E667" s="1">
        <f ca="1">IF(AND($A667=0,$B667=1),
    VLOOKUP(1,ChapterTable!$1:$1048576,MATCH("최종"&amp;SUBSTITUTE(SUBSTITUTE(E$1,"standard",""),"|Float",""),ChapterTable!$1:$1,0),0)*ChapterTable!$Q$17,
  IF(AND($A667=0,$B667=0),
    E668,
  IF($B667=0,
    VLOOKUP($A667,ChapterTable!$1:$1048576,MATCH("최종"&amp;SUBSTITUTE(SUBSTITUTE(E$1,"standard",""),"|Float",""),ChapterTable!$1:$1,0),0),
  IF($B667=1,
    IF($L667=FALSE,
      VLOOKUP($A667,ChapterTable!$1:$1048576,MATCH("최종"&amp;SUBSTITUTE(SUBSTITUTE(E$1,"standard",""),"|Float",""),ChapterTable!$1:$1,0),0),
      VLOOKUP($A667-ChapterTable!$Q$11,ChapterTable!$1:$1048576,MATCH("최종"&amp;SUBSTITUTE(SUBSTITUTE(E$1,"standard",""),"|Float",""),ChapterTable!$1:$1,0),0)*ChapterTable!$Q$14
    ),
  OFFSET(E667,-$B667+IF($L667,1,0),0)*
    (VLOOKUP(SUBSTITUTE(SUBSTITUTE(E$1,"standard",""),"|Float","")&amp;"인게임누적곱배수",ChapterTable!$S:$T,2,0)^C667
    +VLOOKUP(SUBSTITUTE(SUBSTITUTE(E$1,"standard",""),"|Float","")&amp;"인게임누적합배수",ChapterTable!$S:$T,2,0)*C667)
  )
  )
  )
)</f>
        <v>70938.810241699219</v>
      </c>
      <c r="F667" s="1">
        <f ca="1">IF(AND($A667=0,$B667=1),
    VLOOKUP(1,ChapterTable!$1:$1048576,MATCH("최종"&amp;SUBSTITUTE(SUBSTITUTE(F$1,"standard",""),"|Float",""),ChapterTable!$1:$1,0),0)*ChapterTable!$Q$17,
  IF(AND($A667=0,$B667=0),
    F668,
  IF($B667=0,
    VLOOKUP($A667,ChapterTable!$1:$1048576,MATCH("최종"&amp;SUBSTITUTE(SUBSTITUTE(F$1,"standard",""),"|Float",""),ChapterTable!$1:$1,0),0),
  IF($B667=1,
    IF($L667=FALSE,
      VLOOKUP($A667,ChapterTable!$1:$1048576,MATCH("최종"&amp;SUBSTITUTE(SUBSTITUTE(F$1,"standard",""),"|Float",""),ChapterTable!$1:$1,0),0),
      VLOOKUP($A667-ChapterTable!$Q$11,ChapterTable!$1:$1048576,MATCH("최종"&amp;SUBSTITUTE(SUBSTITUTE(F$1,"standard",""),"|Float",""),ChapterTable!$1:$1,0),0)*ChapterTable!$Q$14
    ),
  OFFSET(F667,-$B667+IF($L667,1,0),0)*
    (VLOOKUP(SUBSTITUTE(SUBSTITUTE(F$1,"standard",""),"|Float","")&amp;"인게임누적곱배수",ChapterTable!$S:$T,2,0)^D667
    +VLOOKUP(SUBSTITUTE(SUBSTITUTE(F$1,"standard",""),"|Float","")&amp;"인게임누적합배수",ChapterTable!$S:$T,2,0)*D667)
  )
  )
  )
)</f>
        <v>29192.926025390625</v>
      </c>
      <c r="G667" t="s">
        <v>76</v>
      </c>
      <c r="J667" t="str">
        <f>IF(ISBLANK(I667),"",
IFERROR(VLOOKUP(I667,[1]StringTable!$1:$1048576,MATCH([1]StringTable!$B$1,[1]StringTable!$1:$1,0),0),
IFERROR(VLOOKUP(I667,[1]InApkStringTable!$1:$1048576,MATCH([1]InApkStringTable!$B$1,[1]InApkStringTable!$1:$1,0),0),
"스트링없음")))</f>
        <v/>
      </c>
      <c r="L667" t="b">
        <v>0</v>
      </c>
      <c r="M667" t="s">
        <v>24</v>
      </c>
      <c r="N667" t="str">
        <f>IF(ISBLANK(M667),"",IF(ISERROR(VLOOKUP(M667,MapTable!$A:$A,1,0)),"맵없음",""))</f>
        <v/>
      </c>
      <c r="O667">
        <f t="shared" si="41"/>
        <v>1</v>
      </c>
      <c r="Q667">
        <f t="shared" si="42"/>
        <v>1</v>
      </c>
      <c r="R667" t="b">
        <f t="shared" ca="1" si="43"/>
        <v>0</v>
      </c>
      <c r="T667" t="b">
        <f t="shared" ca="1" si="44"/>
        <v>0</v>
      </c>
      <c r="V667" t="str">
        <f>IF(ISBLANK(U667),"",IF(ISERROR(VLOOKUP(U667,MapTable!$A:$A,1,0)),"맵없음",""))</f>
        <v/>
      </c>
      <c r="X667" t="str">
        <f>IF(ISBLANK(W667),"",
IF(ISERROR(FIND(",",W667)),
  IF(ISERROR(VLOOKUP(W667,MapTable!$A:$A,1,0)),"맵없음",
  ""),
IF(ISERROR(FIND(",",W667,FIND(",",W667)+1)),
  IF(OR(ISERROR(VLOOKUP(LEFT(W667,FIND(",",W667)-1),MapTable!$A:$A,1,0)),ISERROR(VLOOKUP(TRIM(MID(W667,FIND(",",W667)+1,999)),MapTable!$A:$A,1,0))),"맵없음",
  ""),
IF(ISERROR(FIND(",",W667,FIND(",",W667,FIND(",",W667)+1)+1)),
  IF(OR(ISERROR(VLOOKUP(LEFT(W667,FIND(",",W667)-1),MapTable!$A:$A,1,0)),ISERROR(VLOOKUP(TRIM(MID(W667,FIND(",",W667)+1,FIND(",",W667,FIND(",",W667)+1)-FIND(",",W667)-1)),MapTable!$A:$A,1,0)),ISERROR(VLOOKUP(TRIM(MID(W667,FIND(",",W667,FIND(",",W667)+1)+1,999)),MapTable!$A:$A,1,0))),"맵없음",
  ""),
IF(ISERROR(FIND(",",W667,FIND(",",W667,FIND(",",W667,FIND(",",W667)+1)+1)+1)),
  IF(OR(ISERROR(VLOOKUP(LEFT(W667,FIND(",",W667)-1),MapTable!$A:$A,1,0)),ISERROR(VLOOKUP(TRIM(MID(W667,FIND(",",W667)+1,FIND(",",W667,FIND(",",W667)+1)-FIND(",",W667)-1)),MapTable!$A:$A,1,0)),ISERROR(VLOOKUP(TRIM(MID(W667,FIND(",",W667,FIND(",",W667)+1)+1,FIND(",",W667,FIND(",",W667,FIND(",",W667)+1)+1)-FIND(",",W667,FIND(",",W667)+1)-1)),MapTable!$A:$A,1,0)),ISERROR(VLOOKUP(TRIM(MID(W667,FIND(",",W667,FIND(",",W667,FIND(",",W667)+1)+1)+1,999)),MapTable!$A:$A,1,0))),"맵없음",
  ""),
)))))</f>
        <v/>
      </c>
      <c r="AC667" t="str">
        <f>IF(ISBLANK(AB667),"",IF(ISERROR(VLOOKUP(AB667,[3]DropTable!$A:$A,1,0)),"드랍없음",""))</f>
        <v/>
      </c>
      <c r="AE667" t="str">
        <f>IF(ISBLANK(AD667),"",IF(ISERROR(VLOOKUP(AD667,[3]DropTable!$A:$A,1,0)),"드랍없음",""))</f>
        <v/>
      </c>
      <c r="AG667">
        <v>9.8000000000000007</v>
      </c>
      <c r="AH667">
        <v>1</v>
      </c>
    </row>
    <row r="668" spans="1:34" x14ac:dyDescent="0.3">
      <c r="A668">
        <v>15</v>
      </c>
      <c r="B668">
        <v>8</v>
      </c>
      <c r="C668">
        <f>IF(OR($L668=TRUE,$A668=0,MOD($A668,ChapterTable!$S$20)&lt;&gt;0),
MAX(0,INT(($B668+ChapterTable!$Q$26+VLOOKUP(SUBSTITUTE(C$1,"성장단계","")&amp;"단계오프셋",ChapterTable!$S:$T,2,0))/ChapterTable!$Q$23)),
MAX(0,INT(($B668+ChapterTable!$S$26+VLOOKUP(SUBSTITUTE(C$1,"성장단계","")&amp;"보스단계오프셋",ChapterTable!$S:$T,2,0))/ChapterTable!$S$23)))</f>
        <v>1</v>
      </c>
      <c r="D668">
        <f>IF(OR($L668=TRUE,$A668=0,MOD($A668,ChapterTable!$S$20)&lt;&gt;0),
MAX(0,INT(($B668+ChapterTable!$Q$26+VLOOKUP(SUBSTITUTE(D$1,"성장단계","")&amp;"단계오프셋",ChapterTable!$S:$T,2,0))/ChapterTable!$Q$23)),
MAX(0,INT(($B668+ChapterTable!$S$26+VLOOKUP(SUBSTITUTE(D$1,"성장단계","")&amp;"보스단계오프셋",ChapterTable!$S:$T,2,0))/ChapterTable!$S$23)))</f>
        <v>0</v>
      </c>
      <c r="E668" s="1">
        <f ca="1">IF(AND($A668=0,$B668=1),
    VLOOKUP(1,ChapterTable!$1:$1048576,MATCH("최종"&amp;SUBSTITUTE(SUBSTITUTE(E$1,"standard",""),"|Float",""),ChapterTable!$1:$1,0),0)*ChapterTable!$Q$17,
  IF(AND($A668=0,$B668=0),
    E669,
  IF($B668=0,
    VLOOKUP($A668,ChapterTable!$1:$1048576,MATCH("최종"&amp;SUBSTITUTE(SUBSTITUTE(E$1,"standard",""),"|Float",""),ChapterTable!$1:$1,0),0),
  IF($B668=1,
    IF($L668=FALSE,
      VLOOKUP($A668,ChapterTable!$1:$1048576,MATCH("최종"&amp;SUBSTITUTE(SUBSTITUTE(E$1,"standard",""),"|Float",""),ChapterTable!$1:$1,0),0),
      VLOOKUP($A668-ChapterTable!$Q$11,ChapterTable!$1:$1048576,MATCH("최종"&amp;SUBSTITUTE(SUBSTITUTE(E$1,"standard",""),"|Float",""),ChapterTable!$1:$1,0),0)*ChapterTable!$Q$14
    ),
  OFFSET(E668,-$B668+IF($L668,1,0),0)*
    (VLOOKUP(SUBSTITUTE(SUBSTITUTE(E$1,"standard",""),"|Float","")&amp;"인게임누적곱배수",ChapterTable!$S:$T,2,0)^C668
    +VLOOKUP(SUBSTITUTE(SUBSTITUTE(E$1,"standard",""),"|Float","")&amp;"인게임누적합배수",ChapterTable!$S:$T,2,0)*C668)
  )
  )
  )
)</f>
        <v>70938.810241699219</v>
      </c>
      <c r="F668" s="1">
        <f ca="1">IF(AND($A668=0,$B668=1),
    VLOOKUP(1,ChapterTable!$1:$1048576,MATCH("최종"&amp;SUBSTITUTE(SUBSTITUTE(F$1,"standard",""),"|Float",""),ChapterTable!$1:$1,0),0)*ChapterTable!$Q$17,
  IF(AND($A668=0,$B668=0),
    F669,
  IF($B668=0,
    VLOOKUP($A668,ChapterTable!$1:$1048576,MATCH("최종"&amp;SUBSTITUTE(SUBSTITUTE(F$1,"standard",""),"|Float",""),ChapterTable!$1:$1,0),0),
  IF($B668=1,
    IF($L668=FALSE,
      VLOOKUP($A668,ChapterTable!$1:$1048576,MATCH("최종"&amp;SUBSTITUTE(SUBSTITUTE(F$1,"standard",""),"|Float",""),ChapterTable!$1:$1,0),0),
      VLOOKUP($A668-ChapterTable!$Q$11,ChapterTable!$1:$1048576,MATCH("최종"&amp;SUBSTITUTE(SUBSTITUTE(F$1,"standard",""),"|Float",""),ChapterTable!$1:$1,0),0)*ChapterTable!$Q$14
    ),
  OFFSET(F668,-$B668+IF($L668,1,0),0)*
    (VLOOKUP(SUBSTITUTE(SUBSTITUTE(F$1,"standard",""),"|Float","")&amp;"인게임누적곱배수",ChapterTable!$S:$T,2,0)^D668
    +VLOOKUP(SUBSTITUTE(SUBSTITUTE(F$1,"standard",""),"|Float","")&amp;"인게임누적합배수",ChapterTable!$S:$T,2,0)*D668)
  )
  )
  )
)</f>
        <v>29192.926025390625</v>
      </c>
      <c r="G668" t="s">
        <v>76</v>
      </c>
      <c r="J668" t="str">
        <f>IF(ISBLANK(I668),"",
IFERROR(VLOOKUP(I668,[1]StringTable!$1:$1048576,MATCH([1]StringTable!$B$1,[1]StringTable!$1:$1,0),0),
IFERROR(VLOOKUP(I668,[1]InApkStringTable!$1:$1048576,MATCH([1]InApkStringTable!$B$1,[1]InApkStringTable!$1:$1,0),0),
"스트링없음")))</f>
        <v/>
      </c>
      <c r="L668" t="b">
        <v>0</v>
      </c>
      <c r="M668" t="s">
        <v>24</v>
      </c>
      <c r="N668" t="str">
        <f>IF(ISBLANK(M668),"",IF(ISERROR(VLOOKUP(M668,MapTable!$A:$A,1,0)),"맵없음",""))</f>
        <v/>
      </c>
      <c r="O668">
        <f t="shared" si="41"/>
        <v>1</v>
      </c>
      <c r="Q668">
        <f t="shared" si="42"/>
        <v>1</v>
      </c>
      <c r="R668" t="b">
        <f t="shared" ca="1" si="43"/>
        <v>0</v>
      </c>
      <c r="T668" t="b">
        <f t="shared" ca="1" si="44"/>
        <v>0</v>
      </c>
      <c r="V668" t="str">
        <f>IF(ISBLANK(U668),"",IF(ISERROR(VLOOKUP(U668,MapTable!$A:$A,1,0)),"맵없음",""))</f>
        <v/>
      </c>
      <c r="X668" t="str">
        <f>IF(ISBLANK(W668),"",
IF(ISERROR(FIND(",",W668)),
  IF(ISERROR(VLOOKUP(W668,MapTable!$A:$A,1,0)),"맵없음",
  ""),
IF(ISERROR(FIND(",",W668,FIND(",",W668)+1)),
  IF(OR(ISERROR(VLOOKUP(LEFT(W668,FIND(",",W668)-1),MapTable!$A:$A,1,0)),ISERROR(VLOOKUP(TRIM(MID(W668,FIND(",",W668)+1,999)),MapTable!$A:$A,1,0))),"맵없음",
  ""),
IF(ISERROR(FIND(",",W668,FIND(",",W668,FIND(",",W668)+1)+1)),
  IF(OR(ISERROR(VLOOKUP(LEFT(W668,FIND(",",W668)-1),MapTable!$A:$A,1,0)),ISERROR(VLOOKUP(TRIM(MID(W668,FIND(",",W668)+1,FIND(",",W668,FIND(",",W668)+1)-FIND(",",W668)-1)),MapTable!$A:$A,1,0)),ISERROR(VLOOKUP(TRIM(MID(W668,FIND(",",W668,FIND(",",W668)+1)+1,999)),MapTable!$A:$A,1,0))),"맵없음",
  ""),
IF(ISERROR(FIND(",",W668,FIND(",",W668,FIND(",",W668,FIND(",",W668)+1)+1)+1)),
  IF(OR(ISERROR(VLOOKUP(LEFT(W668,FIND(",",W668)-1),MapTable!$A:$A,1,0)),ISERROR(VLOOKUP(TRIM(MID(W668,FIND(",",W668)+1,FIND(",",W668,FIND(",",W668)+1)-FIND(",",W668)-1)),MapTable!$A:$A,1,0)),ISERROR(VLOOKUP(TRIM(MID(W668,FIND(",",W668,FIND(",",W668)+1)+1,FIND(",",W668,FIND(",",W668,FIND(",",W668)+1)+1)-FIND(",",W668,FIND(",",W668)+1)-1)),MapTable!$A:$A,1,0)),ISERROR(VLOOKUP(TRIM(MID(W668,FIND(",",W668,FIND(",",W668,FIND(",",W668)+1)+1)+1,999)),MapTable!$A:$A,1,0))),"맵없음",
  ""),
)))))</f>
        <v/>
      </c>
      <c r="AC668" t="str">
        <f>IF(ISBLANK(AB668),"",IF(ISERROR(VLOOKUP(AB668,[3]DropTable!$A:$A,1,0)),"드랍없음",""))</f>
        <v/>
      </c>
      <c r="AE668" t="str">
        <f>IF(ISBLANK(AD668),"",IF(ISERROR(VLOOKUP(AD668,[3]DropTable!$A:$A,1,0)),"드랍없음",""))</f>
        <v/>
      </c>
      <c r="AG668">
        <v>9.8000000000000007</v>
      </c>
      <c r="AH668">
        <v>1</v>
      </c>
    </row>
    <row r="669" spans="1:34" x14ac:dyDescent="0.3">
      <c r="A669">
        <v>15</v>
      </c>
      <c r="B669">
        <v>9</v>
      </c>
      <c r="C669">
        <f>IF(OR($L669=TRUE,$A669=0,MOD($A669,ChapterTable!$S$20)&lt;&gt;0),
MAX(0,INT(($B669+ChapterTable!$Q$26+VLOOKUP(SUBSTITUTE(C$1,"성장단계","")&amp;"단계오프셋",ChapterTable!$S:$T,2,0))/ChapterTable!$Q$23)),
MAX(0,INT(($B669+ChapterTable!$S$26+VLOOKUP(SUBSTITUTE(C$1,"성장단계","")&amp;"보스단계오프셋",ChapterTable!$S:$T,2,0))/ChapterTable!$S$23)))</f>
        <v>1</v>
      </c>
      <c r="D669">
        <f>IF(OR($L669=TRUE,$A669=0,MOD($A669,ChapterTable!$S$20)&lt;&gt;0),
MAX(0,INT(($B669+ChapterTable!$Q$26+VLOOKUP(SUBSTITUTE(D$1,"성장단계","")&amp;"단계오프셋",ChapterTable!$S:$T,2,0))/ChapterTable!$Q$23)),
MAX(0,INT(($B669+ChapterTable!$S$26+VLOOKUP(SUBSTITUTE(D$1,"성장단계","")&amp;"보스단계오프셋",ChapterTable!$S:$T,2,0))/ChapterTable!$S$23)))</f>
        <v>0</v>
      </c>
      <c r="E669" s="1">
        <f ca="1">IF(AND($A669=0,$B669=1),
    VLOOKUP(1,ChapterTable!$1:$1048576,MATCH("최종"&amp;SUBSTITUTE(SUBSTITUTE(E$1,"standard",""),"|Float",""),ChapterTable!$1:$1,0),0)*ChapterTable!$Q$17,
  IF(AND($A669=0,$B669=0),
    E670,
  IF($B669=0,
    VLOOKUP($A669,ChapterTable!$1:$1048576,MATCH("최종"&amp;SUBSTITUTE(SUBSTITUTE(E$1,"standard",""),"|Float",""),ChapterTable!$1:$1,0),0),
  IF($B669=1,
    IF($L669=FALSE,
      VLOOKUP($A669,ChapterTable!$1:$1048576,MATCH("최종"&amp;SUBSTITUTE(SUBSTITUTE(E$1,"standard",""),"|Float",""),ChapterTable!$1:$1,0),0),
      VLOOKUP($A669-ChapterTable!$Q$11,ChapterTable!$1:$1048576,MATCH("최종"&amp;SUBSTITUTE(SUBSTITUTE(E$1,"standard",""),"|Float",""),ChapterTable!$1:$1,0),0)*ChapterTable!$Q$14
    ),
  OFFSET(E669,-$B669+IF($L669,1,0),0)*
    (VLOOKUP(SUBSTITUTE(SUBSTITUTE(E$1,"standard",""),"|Float","")&amp;"인게임누적곱배수",ChapterTable!$S:$T,2,0)^C669
    +VLOOKUP(SUBSTITUTE(SUBSTITUTE(E$1,"standard",""),"|Float","")&amp;"인게임누적합배수",ChapterTable!$S:$T,2,0)*C669)
  )
  )
  )
)</f>
        <v>70938.810241699219</v>
      </c>
      <c r="F669" s="1">
        <f ca="1">IF(AND($A669=0,$B669=1),
    VLOOKUP(1,ChapterTable!$1:$1048576,MATCH("최종"&amp;SUBSTITUTE(SUBSTITUTE(F$1,"standard",""),"|Float",""),ChapterTable!$1:$1,0),0)*ChapterTable!$Q$17,
  IF(AND($A669=0,$B669=0),
    F670,
  IF($B669=0,
    VLOOKUP($A669,ChapterTable!$1:$1048576,MATCH("최종"&amp;SUBSTITUTE(SUBSTITUTE(F$1,"standard",""),"|Float",""),ChapterTable!$1:$1,0),0),
  IF($B669=1,
    IF($L669=FALSE,
      VLOOKUP($A669,ChapterTable!$1:$1048576,MATCH("최종"&amp;SUBSTITUTE(SUBSTITUTE(F$1,"standard",""),"|Float",""),ChapterTable!$1:$1,0),0),
      VLOOKUP($A669-ChapterTable!$Q$11,ChapterTable!$1:$1048576,MATCH("최종"&amp;SUBSTITUTE(SUBSTITUTE(F$1,"standard",""),"|Float",""),ChapterTable!$1:$1,0),0)*ChapterTable!$Q$14
    ),
  OFFSET(F669,-$B669+IF($L669,1,0),0)*
    (VLOOKUP(SUBSTITUTE(SUBSTITUTE(F$1,"standard",""),"|Float","")&amp;"인게임누적곱배수",ChapterTable!$S:$T,2,0)^D669
    +VLOOKUP(SUBSTITUTE(SUBSTITUTE(F$1,"standard",""),"|Float","")&amp;"인게임누적합배수",ChapterTable!$S:$T,2,0)*D669)
  )
  )
  )
)</f>
        <v>29192.926025390625</v>
      </c>
      <c r="G669" t="s">
        <v>76</v>
      </c>
      <c r="J669" t="str">
        <f>IF(ISBLANK(I669),"",
IFERROR(VLOOKUP(I669,[1]StringTable!$1:$1048576,MATCH([1]StringTable!$B$1,[1]StringTable!$1:$1,0),0),
IFERROR(VLOOKUP(I669,[1]InApkStringTable!$1:$1048576,MATCH([1]InApkStringTable!$B$1,[1]InApkStringTable!$1:$1,0),0),
"스트링없음")))</f>
        <v/>
      </c>
      <c r="L669" t="b">
        <v>0</v>
      </c>
      <c r="M669" t="s">
        <v>24</v>
      </c>
      <c r="N669" t="str">
        <f>IF(ISBLANK(M669),"",IF(ISERROR(VLOOKUP(M669,MapTable!$A:$A,1,0)),"맵없음",""))</f>
        <v/>
      </c>
      <c r="O669">
        <f t="shared" si="41"/>
        <v>91</v>
      </c>
      <c r="Q669">
        <f t="shared" si="42"/>
        <v>91</v>
      </c>
      <c r="R669" t="b">
        <f t="shared" ca="1" si="43"/>
        <v>1</v>
      </c>
      <c r="T669" t="b">
        <f t="shared" ca="1" si="44"/>
        <v>1</v>
      </c>
      <c r="V669" t="str">
        <f>IF(ISBLANK(U669),"",IF(ISERROR(VLOOKUP(U669,MapTable!$A:$A,1,0)),"맵없음",""))</f>
        <v/>
      </c>
      <c r="X669" t="str">
        <f>IF(ISBLANK(W669),"",
IF(ISERROR(FIND(",",W669)),
  IF(ISERROR(VLOOKUP(W669,MapTable!$A:$A,1,0)),"맵없음",
  ""),
IF(ISERROR(FIND(",",W669,FIND(",",W669)+1)),
  IF(OR(ISERROR(VLOOKUP(LEFT(W669,FIND(",",W669)-1),MapTable!$A:$A,1,0)),ISERROR(VLOOKUP(TRIM(MID(W669,FIND(",",W669)+1,999)),MapTable!$A:$A,1,0))),"맵없음",
  ""),
IF(ISERROR(FIND(",",W669,FIND(",",W669,FIND(",",W669)+1)+1)),
  IF(OR(ISERROR(VLOOKUP(LEFT(W669,FIND(",",W669)-1),MapTable!$A:$A,1,0)),ISERROR(VLOOKUP(TRIM(MID(W669,FIND(",",W669)+1,FIND(",",W669,FIND(",",W669)+1)-FIND(",",W669)-1)),MapTable!$A:$A,1,0)),ISERROR(VLOOKUP(TRIM(MID(W669,FIND(",",W669,FIND(",",W669)+1)+1,999)),MapTable!$A:$A,1,0))),"맵없음",
  ""),
IF(ISERROR(FIND(",",W669,FIND(",",W669,FIND(",",W669,FIND(",",W669)+1)+1)+1)),
  IF(OR(ISERROR(VLOOKUP(LEFT(W669,FIND(",",W669)-1),MapTable!$A:$A,1,0)),ISERROR(VLOOKUP(TRIM(MID(W669,FIND(",",W669)+1,FIND(",",W669,FIND(",",W669)+1)-FIND(",",W669)-1)),MapTable!$A:$A,1,0)),ISERROR(VLOOKUP(TRIM(MID(W669,FIND(",",W669,FIND(",",W669)+1)+1,FIND(",",W669,FIND(",",W669,FIND(",",W669)+1)+1)-FIND(",",W669,FIND(",",W669)+1)-1)),MapTable!$A:$A,1,0)),ISERROR(VLOOKUP(TRIM(MID(W669,FIND(",",W669,FIND(",",W669,FIND(",",W669)+1)+1)+1,999)),MapTable!$A:$A,1,0))),"맵없음",
  ""),
)))))</f>
        <v/>
      </c>
      <c r="AC669" t="str">
        <f>IF(ISBLANK(AB669),"",IF(ISERROR(VLOOKUP(AB669,[3]DropTable!$A:$A,1,0)),"드랍없음",""))</f>
        <v/>
      </c>
      <c r="AE669" t="str">
        <f>IF(ISBLANK(AD669),"",IF(ISERROR(VLOOKUP(AD669,[3]DropTable!$A:$A,1,0)),"드랍없음",""))</f>
        <v/>
      </c>
      <c r="AG669">
        <v>9.8000000000000007</v>
      </c>
      <c r="AH669">
        <v>1</v>
      </c>
    </row>
    <row r="670" spans="1:34" x14ac:dyDescent="0.3">
      <c r="A670">
        <v>15</v>
      </c>
      <c r="B670">
        <v>10</v>
      </c>
      <c r="C670">
        <f>IF(OR($L670=TRUE,$A670=0,MOD($A670,ChapterTable!$S$20)&lt;&gt;0),
MAX(0,INT(($B670+ChapterTable!$Q$26+VLOOKUP(SUBSTITUTE(C$1,"성장단계","")&amp;"단계오프셋",ChapterTable!$S:$T,2,0))/ChapterTable!$Q$23)),
MAX(0,INT(($B670+ChapterTable!$S$26+VLOOKUP(SUBSTITUTE(C$1,"성장단계","")&amp;"보스단계오프셋",ChapterTable!$S:$T,2,0))/ChapterTable!$S$23)))</f>
        <v>1</v>
      </c>
      <c r="D670">
        <f>IF(OR($L670=TRUE,$A670=0,MOD($A670,ChapterTable!$S$20)&lt;&gt;0),
MAX(0,INT(($B670+ChapterTable!$Q$26+VLOOKUP(SUBSTITUTE(D$1,"성장단계","")&amp;"단계오프셋",ChapterTable!$S:$T,2,0))/ChapterTable!$Q$23)),
MAX(0,INT(($B670+ChapterTable!$S$26+VLOOKUP(SUBSTITUTE(D$1,"성장단계","")&amp;"보스단계오프셋",ChapterTable!$S:$T,2,0))/ChapterTable!$S$23)))</f>
        <v>0</v>
      </c>
      <c r="E670" s="1">
        <f ca="1">IF(AND($A670=0,$B670=1),
    VLOOKUP(1,ChapterTable!$1:$1048576,MATCH("최종"&amp;SUBSTITUTE(SUBSTITUTE(E$1,"standard",""),"|Float",""),ChapterTable!$1:$1,0),0)*ChapterTable!$Q$17,
  IF(AND($A670=0,$B670=0),
    E671,
  IF($B670=0,
    VLOOKUP($A670,ChapterTable!$1:$1048576,MATCH("최종"&amp;SUBSTITUTE(SUBSTITUTE(E$1,"standard",""),"|Float",""),ChapterTable!$1:$1,0),0),
  IF($B670=1,
    IF($L670=FALSE,
      VLOOKUP($A670,ChapterTable!$1:$1048576,MATCH("최종"&amp;SUBSTITUTE(SUBSTITUTE(E$1,"standard",""),"|Float",""),ChapterTable!$1:$1,0),0),
      VLOOKUP($A670-ChapterTable!$Q$11,ChapterTable!$1:$1048576,MATCH("최종"&amp;SUBSTITUTE(SUBSTITUTE(E$1,"standard",""),"|Float",""),ChapterTable!$1:$1,0),0)*ChapterTable!$Q$14
    ),
  OFFSET(E670,-$B670+IF($L670,1,0),0)*
    (VLOOKUP(SUBSTITUTE(SUBSTITUTE(E$1,"standard",""),"|Float","")&amp;"인게임누적곱배수",ChapterTable!$S:$T,2,0)^C670
    +VLOOKUP(SUBSTITUTE(SUBSTITUTE(E$1,"standard",""),"|Float","")&amp;"인게임누적합배수",ChapterTable!$S:$T,2,0)*C670)
  )
  )
  )
)</f>
        <v>70938.810241699219</v>
      </c>
      <c r="F670" s="1">
        <f ca="1">IF(AND($A670=0,$B670=1),
    VLOOKUP(1,ChapterTable!$1:$1048576,MATCH("최종"&amp;SUBSTITUTE(SUBSTITUTE(F$1,"standard",""),"|Float",""),ChapterTable!$1:$1,0),0)*ChapterTable!$Q$17,
  IF(AND($A670=0,$B670=0),
    F671,
  IF($B670=0,
    VLOOKUP($A670,ChapterTable!$1:$1048576,MATCH("최종"&amp;SUBSTITUTE(SUBSTITUTE(F$1,"standard",""),"|Float",""),ChapterTable!$1:$1,0),0),
  IF($B670=1,
    IF($L670=FALSE,
      VLOOKUP($A670,ChapterTable!$1:$1048576,MATCH("최종"&amp;SUBSTITUTE(SUBSTITUTE(F$1,"standard",""),"|Float",""),ChapterTable!$1:$1,0),0),
      VLOOKUP($A670-ChapterTable!$Q$11,ChapterTable!$1:$1048576,MATCH("최종"&amp;SUBSTITUTE(SUBSTITUTE(F$1,"standard",""),"|Float",""),ChapterTable!$1:$1,0),0)*ChapterTable!$Q$14
    ),
  OFFSET(F670,-$B670+IF($L670,1,0),0)*
    (VLOOKUP(SUBSTITUTE(SUBSTITUTE(F$1,"standard",""),"|Float","")&amp;"인게임누적곱배수",ChapterTable!$S:$T,2,0)^D670
    +VLOOKUP(SUBSTITUTE(SUBSTITUTE(F$1,"standard",""),"|Float","")&amp;"인게임누적합배수",ChapterTable!$S:$T,2,0)*D670)
  )
  )
  )
)</f>
        <v>29192.926025390625</v>
      </c>
      <c r="G670" t="s">
        <v>76</v>
      </c>
      <c r="J670" t="str">
        <f>IF(ISBLANK(I670),"",
IFERROR(VLOOKUP(I670,[1]StringTable!$1:$1048576,MATCH([1]StringTable!$B$1,[1]StringTable!$1:$1,0),0),
IFERROR(VLOOKUP(I670,[1]InApkStringTable!$1:$1048576,MATCH([1]InApkStringTable!$B$1,[1]InApkStringTable!$1:$1,0),0),
"스트링없음")))</f>
        <v/>
      </c>
      <c r="L670" t="b">
        <v>0</v>
      </c>
      <c r="M670" t="s">
        <v>24</v>
      </c>
      <c r="N670" t="str">
        <f>IF(ISBLANK(M670),"",IF(ISERROR(VLOOKUP(M670,MapTable!$A:$A,1,0)),"맵없음",""))</f>
        <v/>
      </c>
      <c r="O670">
        <f t="shared" si="41"/>
        <v>21</v>
      </c>
      <c r="Q670">
        <f t="shared" si="42"/>
        <v>21</v>
      </c>
      <c r="R670" t="b">
        <f t="shared" ca="1" si="43"/>
        <v>0</v>
      </c>
      <c r="T670" t="b">
        <f t="shared" ca="1" si="44"/>
        <v>0</v>
      </c>
      <c r="V670" t="str">
        <f>IF(ISBLANK(U670),"",IF(ISERROR(VLOOKUP(U670,MapTable!$A:$A,1,0)),"맵없음",""))</f>
        <v/>
      </c>
      <c r="X670" t="str">
        <f>IF(ISBLANK(W670),"",
IF(ISERROR(FIND(",",W670)),
  IF(ISERROR(VLOOKUP(W670,MapTable!$A:$A,1,0)),"맵없음",
  ""),
IF(ISERROR(FIND(",",W670,FIND(",",W670)+1)),
  IF(OR(ISERROR(VLOOKUP(LEFT(W670,FIND(",",W670)-1),MapTable!$A:$A,1,0)),ISERROR(VLOOKUP(TRIM(MID(W670,FIND(",",W670)+1,999)),MapTable!$A:$A,1,0))),"맵없음",
  ""),
IF(ISERROR(FIND(",",W670,FIND(",",W670,FIND(",",W670)+1)+1)),
  IF(OR(ISERROR(VLOOKUP(LEFT(W670,FIND(",",W670)-1),MapTable!$A:$A,1,0)),ISERROR(VLOOKUP(TRIM(MID(W670,FIND(",",W670)+1,FIND(",",W670,FIND(",",W670)+1)-FIND(",",W670)-1)),MapTable!$A:$A,1,0)),ISERROR(VLOOKUP(TRIM(MID(W670,FIND(",",W670,FIND(",",W670)+1)+1,999)),MapTable!$A:$A,1,0))),"맵없음",
  ""),
IF(ISERROR(FIND(",",W670,FIND(",",W670,FIND(",",W670,FIND(",",W670)+1)+1)+1)),
  IF(OR(ISERROR(VLOOKUP(LEFT(W670,FIND(",",W670)-1),MapTable!$A:$A,1,0)),ISERROR(VLOOKUP(TRIM(MID(W670,FIND(",",W670)+1,FIND(",",W670,FIND(",",W670)+1)-FIND(",",W670)-1)),MapTable!$A:$A,1,0)),ISERROR(VLOOKUP(TRIM(MID(W670,FIND(",",W670,FIND(",",W670)+1)+1,FIND(",",W670,FIND(",",W670,FIND(",",W670)+1)+1)-FIND(",",W670,FIND(",",W670)+1)-1)),MapTable!$A:$A,1,0)),ISERROR(VLOOKUP(TRIM(MID(W670,FIND(",",W670,FIND(",",W670,FIND(",",W670)+1)+1)+1,999)),MapTable!$A:$A,1,0))),"맵없음",
  ""),
)))))</f>
        <v/>
      </c>
      <c r="AC670" t="str">
        <f>IF(ISBLANK(AB670),"",IF(ISERROR(VLOOKUP(AB670,[3]DropTable!$A:$A,1,0)),"드랍없음",""))</f>
        <v/>
      </c>
      <c r="AE670" t="str">
        <f>IF(ISBLANK(AD670),"",IF(ISERROR(VLOOKUP(AD670,[3]DropTable!$A:$A,1,0)),"드랍없음",""))</f>
        <v/>
      </c>
      <c r="AG670">
        <v>9.8000000000000007</v>
      </c>
      <c r="AH670">
        <v>1</v>
      </c>
    </row>
    <row r="671" spans="1:34" x14ac:dyDescent="0.3">
      <c r="A671">
        <v>15</v>
      </c>
      <c r="B671">
        <v>11</v>
      </c>
      <c r="C671">
        <f>IF(OR($L671=TRUE,$A671=0,MOD($A671,ChapterTable!$S$20)&lt;&gt;0),
MAX(0,INT(($B671+ChapterTable!$Q$26+VLOOKUP(SUBSTITUTE(C$1,"성장단계","")&amp;"단계오프셋",ChapterTable!$S:$T,2,0))/ChapterTable!$Q$23)),
MAX(0,INT(($B671+ChapterTable!$S$26+VLOOKUP(SUBSTITUTE(C$1,"성장단계","")&amp;"보스단계오프셋",ChapterTable!$S:$T,2,0))/ChapterTable!$S$23)))</f>
        <v>1</v>
      </c>
      <c r="D671">
        <f>IF(OR($L671=TRUE,$A671=0,MOD($A671,ChapterTable!$S$20)&lt;&gt;0),
MAX(0,INT(($B671+ChapterTable!$Q$26+VLOOKUP(SUBSTITUTE(D$1,"성장단계","")&amp;"단계오프셋",ChapterTable!$S:$T,2,0))/ChapterTable!$Q$23)),
MAX(0,INT(($B671+ChapterTable!$S$26+VLOOKUP(SUBSTITUTE(D$1,"성장단계","")&amp;"보스단계오프셋",ChapterTable!$S:$T,2,0))/ChapterTable!$S$23)))</f>
        <v>1</v>
      </c>
      <c r="E671" s="1">
        <f ca="1">IF(AND($A671=0,$B671=1),
    VLOOKUP(1,ChapterTable!$1:$1048576,MATCH("최종"&amp;SUBSTITUTE(SUBSTITUTE(E$1,"standard",""),"|Float",""),ChapterTable!$1:$1,0),0)*ChapterTable!$Q$17,
  IF(AND($A671=0,$B671=0),
    E672,
  IF($B671=0,
    VLOOKUP($A671,ChapterTable!$1:$1048576,MATCH("최종"&amp;SUBSTITUTE(SUBSTITUTE(E$1,"standard",""),"|Float",""),ChapterTable!$1:$1,0),0),
  IF($B671=1,
    IF($L671=FALSE,
      VLOOKUP($A671,ChapterTable!$1:$1048576,MATCH("최종"&amp;SUBSTITUTE(SUBSTITUTE(E$1,"standard",""),"|Float",""),ChapterTable!$1:$1,0),0),
      VLOOKUP($A671-ChapterTable!$Q$11,ChapterTable!$1:$1048576,MATCH("최종"&amp;SUBSTITUTE(SUBSTITUTE(E$1,"standard",""),"|Float",""),ChapterTable!$1:$1,0),0)*ChapterTable!$Q$14
    ),
  OFFSET(E671,-$B671+IF($L671,1,0),0)*
    (VLOOKUP(SUBSTITUTE(SUBSTITUTE(E$1,"standard",""),"|Float","")&amp;"인게임누적곱배수",ChapterTable!$S:$T,2,0)^C671
    +VLOOKUP(SUBSTITUTE(SUBSTITUTE(E$1,"standard",""),"|Float","")&amp;"인게임누적합배수",ChapterTable!$S:$T,2,0)*C671)
  )
  )
  )
)</f>
        <v>70938.810241699219</v>
      </c>
      <c r="F671" s="1">
        <f ca="1">IF(AND($A671=0,$B671=1),
    VLOOKUP(1,ChapterTable!$1:$1048576,MATCH("최종"&amp;SUBSTITUTE(SUBSTITUTE(F$1,"standard",""),"|Float",""),ChapterTable!$1:$1,0),0)*ChapterTable!$Q$17,
  IF(AND($A671=0,$B671=0),
    F672,
  IF($B671=0,
    VLOOKUP($A671,ChapterTable!$1:$1048576,MATCH("최종"&amp;SUBSTITUTE(SUBSTITUTE(F$1,"standard",""),"|Float",""),ChapterTable!$1:$1,0),0),
  IF($B671=1,
    IF($L671=FALSE,
      VLOOKUP($A671,ChapterTable!$1:$1048576,MATCH("최종"&amp;SUBSTITUTE(SUBSTITUTE(F$1,"standard",""),"|Float",""),ChapterTable!$1:$1,0),0),
      VLOOKUP($A671-ChapterTable!$Q$11,ChapterTable!$1:$1048576,MATCH("최종"&amp;SUBSTITUTE(SUBSTITUTE(F$1,"standard",""),"|Float",""),ChapterTable!$1:$1,0),0)*ChapterTable!$Q$14
    ),
  OFFSET(F671,-$B671+IF($L671,1,0),0)*
    (VLOOKUP(SUBSTITUTE(SUBSTITUTE(F$1,"standard",""),"|Float","")&amp;"인게임누적곱배수",ChapterTable!$S:$T,2,0)^D671
    +VLOOKUP(SUBSTITUTE(SUBSTITUTE(F$1,"standard",""),"|Float","")&amp;"인게임누적합배수",ChapterTable!$S:$T,2,0)*D671)
  )
  )
  )
)</f>
        <v>35031.51123046875</v>
      </c>
      <c r="G671" t="s">
        <v>76</v>
      </c>
      <c r="J671" t="str">
        <f>IF(ISBLANK(I671),"",
IFERROR(VLOOKUP(I671,[1]StringTable!$1:$1048576,MATCH([1]StringTable!$B$1,[1]StringTable!$1:$1,0),0),
IFERROR(VLOOKUP(I671,[1]InApkStringTable!$1:$1048576,MATCH([1]InApkStringTable!$B$1,[1]InApkStringTable!$1:$1,0),0),
"스트링없음")))</f>
        <v/>
      </c>
      <c r="L671" t="b">
        <v>0</v>
      </c>
      <c r="M671" t="s">
        <v>24</v>
      </c>
      <c r="N671" t="str">
        <f>IF(ISBLANK(M671),"",IF(ISERROR(VLOOKUP(M671,MapTable!$A:$A,1,0)),"맵없음",""))</f>
        <v/>
      </c>
      <c r="O671">
        <f t="shared" si="41"/>
        <v>2</v>
      </c>
      <c r="Q671">
        <f t="shared" si="42"/>
        <v>2</v>
      </c>
      <c r="R671" t="b">
        <f t="shared" ca="1" si="43"/>
        <v>0</v>
      </c>
      <c r="T671" t="b">
        <f t="shared" ca="1" si="44"/>
        <v>0</v>
      </c>
      <c r="V671" t="str">
        <f>IF(ISBLANK(U671),"",IF(ISERROR(VLOOKUP(U671,MapTable!$A:$A,1,0)),"맵없음",""))</f>
        <v/>
      </c>
      <c r="X671" t="str">
        <f>IF(ISBLANK(W671),"",
IF(ISERROR(FIND(",",W671)),
  IF(ISERROR(VLOOKUP(W671,MapTable!$A:$A,1,0)),"맵없음",
  ""),
IF(ISERROR(FIND(",",W671,FIND(",",W671)+1)),
  IF(OR(ISERROR(VLOOKUP(LEFT(W671,FIND(",",W671)-1),MapTable!$A:$A,1,0)),ISERROR(VLOOKUP(TRIM(MID(W671,FIND(",",W671)+1,999)),MapTable!$A:$A,1,0))),"맵없음",
  ""),
IF(ISERROR(FIND(",",W671,FIND(",",W671,FIND(",",W671)+1)+1)),
  IF(OR(ISERROR(VLOOKUP(LEFT(W671,FIND(",",W671)-1),MapTable!$A:$A,1,0)),ISERROR(VLOOKUP(TRIM(MID(W671,FIND(",",W671)+1,FIND(",",W671,FIND(",",W671)+1)-FIND(",",W671)-1)),MapTable!$A:$A,1,0)),ISERROR(VLOOKUP(TRIM(MID(W671,FIND(",",W671,FIND(",",W671)+1)+1,999)),MapTable!$A:$A,1,0))),"맵없음",
  ""),
IF(ISERROR(FIND(",",W671,FIND(",",W671,FIND(",",W671,FIND(",",W671)+1)+1)+1)),
  IF(OR(ISERROR(VLOOKUP(LEFT(W671,FIND(",",W671)-1),MapTable!$A:$A,1,0)),ISERROR(VLOOKUP(TRIM(MID(W671,FIND(",",W671)+1,FIND(",",W671,FIND(",",W671)+1)-FIND(",",W671)-1)),MapTable!$A:$A,1,0)),ISERROR(VLOOKUP(TRIM(MID(W671,FIND(",",W671,FIND(",",W671)+1)+1,FIND(",",W671,FIND(",",W671,FIND(",",W671)+1)+1)-FIND(",",W671,FIND(",",W671)+1)-1)),MapTable!$A:$A,1,0)),ISERROR(VLOOKUP(TRIM(MID(W671,FIND(",",W671,FIND(",",W671,FIND(",",W671)+1)+1)+1,999)),MapTable!$A:$A,1,0))),"맵없음",
  ""),
)))))</f>
        <v/>
      </c>
      <c r="AC671" t="str">
        <f>IF(ISBLANK(AB671),"",IF(ISERROR(VLOOKUP(AB671,[3]DropTable!$A:$A,1,0)),"드랍없음",""))</f>
        <v/>
      </c>
      <c r="AE671" t="str">
        <f>IF(ISBLANK(AD671),"",IF(ISERROR(VLOOKUP(AD671,[3]DropTable!$A:$A,1,0)),"드랍없음",""))</f>
        <v/>
      </c>
      <c r="AG671">
        <v>9.8000000000000007</v>
      </c>
      <c r="AH671">
        <v>1</v>
      </c>
    </row>
    <row r="672" spans="1:34" x14ac:dyDescent="0.3">
      <c r="A672">
        <v>15</v>
      </c>
      <c r="B672">
        <v>12</v>
      </c>
      <c r="C672">
        <f>IF(OR($L672=TRUE,$A672=0,MOD($A672,ChapterTable!$S$20)&lt;&gt;0),
MAX(0,INT(($B672+ChapterTable!$Q$26+VLOOKUP(SUBSTITUTE(C$1,"성장단계","")&amp;"단계오프셋",ChapterTable!$S:$T,2,0))/ChapterTable!$Q$23)),
MAX(0,INT(($B672+ChapterTable!$S$26+VLOOKUP(SUBSTITUTE(C$1,"성장단계","")&amp;"보스단계오프셋",ChapterTable!$S:$T,2,0))/ChapterTable!$S$23)))</f>
        <v>1</v>
      </c>
      <c r="D672">
        <f>IF(OR($L672=TRUE,$A672=0,MOD($A672,ChapterTable!$S$20)&lt;&gt;0),
MAX(0,INT(($B672+ChapterTable!$Q$26+VLOOKUP(SUBSTITUTE(D$1,"성장단계","")&amp;"단계오프셋",ChapterTable!$S:$T,2,0))/ChapterTable!$Q$23)),
MAX(0,INT(($B672+ChapterTable!$S$26+VLOOKUP(SUBSTITUTE(D$1,"성장단계","")&amp;"보스단계오프셋",ChapterTable!$S:$T,2,0))/ChapterTable!$S$23)))</f>
        <v>1</v>
      </c>
      <c r="E672" s="1">
        <f ca="1">IF(AND($A672=0,$B672=1),
    VLOOKUP(1,ChapterTable!$1:$1048576,MATCH("최종"&amp;SUBSTITUTE(SUBSTITUTE(E$1,"standard",""),"|Float",""),ChapterTable!$1:$1,0),0)*ChapterTable!$Q$17,
  IF(AND($A672=0,$B672=0),
    E673,
  IF($B672=0,
    VLOOKUP($A672,ChapterTable!$1:$1048576,MATCH("최종"&amp;SUBSTITUTE(SUBSTITUTE(E$1,"standard",""),"|Float",""),ChapterTable!$1:$1,0),0),
  IF($B672=1,
    IF($L672=FALSE,
      VLOOKUP($A672,ChapterTable!$1:$1048576,MATCH("최종"&amp;SUBSTITUTE(SUBSTITUTE(E$1,"standard",""),"|Float",""),ChapterTable!$1:$1,0),0),
      VLOOKUP($A672-ChapterTable!$Q$11,ChapterTable!$1:$1048576,MATCH("최종"&amp;SUBSTITUTE(SUBSTITUTE(E$1,"standard",""),"|Float",""),ChapterTable!$1:$1,0),0)*ChapterTable!$Q$14
    ),
  OFFSET(E672,-$B672+IF($L672,1,0),0)*
    (VLOOKUP(SUBSTITUTE(SUBSTITUTE(E$1,"standard",""),"|Float","")&amp;"인게임누적곱배수",ChapterTable!$S:$T,2,0)^C672
    +VLOOKUP(SUBSTITUTE(SUBSTITUTE(E$1,"standard",""),"|Float","")&amp;"인게임누적합배수",ChapterTable!$S:$T,2,0)*C672)
  )
  )
  )
)</f>
        <v>70938.810241699219</v>
      </c>
      <c r="F672" s="1">
        <f ca="1">IF(AND($A672=0,$B672=1),
    VLOOKUP(1,ChapterTable!$1:$1048576,MATCH("최종"&amp;SUBSTITUTE(SUBSTITUTE(F$1,"standard",""),"|Float",""),ChapterTable!$1:$1,0),0)*ChapterTable!$Q$17,
  IF(AND($A672=0,$B672=0),
    F673,
  IF($B672=0,
    VLOOKUP($A672,ChapterTable!$1:$1048576,MATCH("최종"&amp;SUBSTITUTE(SUBSTITUTE(F$1,"standard",""),"|Float",""),ChapterTable!$1:$1,0),0),
  IF($B672=1,
    IF($L672=FALSE,
      VLOOKUP($A672,ChapterTable!$1:$1048576,MATCH("최종"&amp;SUBSTITUTE(SUBSTITUTE(F$1,"standard",""),"|Float",""),ChapterTable!$1:$1,0),0),
      VLOOKUP($A672-ChapterTable!$Q$11,ChapterTable!$1:$1048576,MATCH("최종"&amp;SUBSTITUTE(SUBSTITUTE(F$1,"standard",""),"|Float",""),ChapterTable!$1:$1,0),0)*ChapterTable!$Q$14
    ),
  OFFSET(F672,-$B672+IF($L672,1,0),0)*
    (VLOOKUP(SUBSTITUTE(SUBSTITUTE(F$1,"standard",""),"|Float","")&amp;"인게임누적곱배수",ChapterTable!$S:$T,2,0)^D672
    +VLOOKUP(SUBSTITUTE(SUBSTITUTE(F$1,"standard",""),"|Float","")&amp;"인게임누적합배수",ChapterTable!$S:$T,2,0)*D672)
  )
  )
  )
)</f>
        <v>35031.51123046875</v>
      </c>
      <c r="G672" t="s">
        <v>76</v>
      </c>
      <c r="J672" t="str">
        <f>IF(ISBLANK(I672),"",
IFERROR(VLOOKUP(I672,[1]StringTable!$1:$1048576,MATCH([1]StringTable!$B$1,[1]StringTable!$1:$1,0),0),
IFERROR(VLOOKUP(I672,[1]InApkStringTable!$1:$1048576,MATCH([1]InApkStringTable!$B$1,[1]InApkStringTable!$1:$1,0),0),
"스트링없음")))</f>
        <v/>
      </c>
      <c r="L672" t="b">
        <v>0</v>
      </c>
      <c r="M672" t="s">
        <v>24</v>
      </c>
      <c r="N672" t="str">
        <f>IF(ISBLANK(M672),"",IF(ISERROR(VLOOKUP(M672,MapTable!$A:$A,1,0)),"맵없음",""))</f>
        <v/>
      </c>
      <c r="O672">
        <f t="shared" si="41"/>
        <v>2</v>
      </c>
      <c r="Q672">
        <f t="shared" si="42"/>
        <v>2</v>
      </c>
      <c r="R672" t="b">
        <f t="shared" ca="1" si="43"/>
        <v>0</v>
      </c>
      <c r="T672" t="b">
        <f t="shared" ca="1" si="44"/>
        <v>0</v>
      </c>
      <c r="V672" t="str">
        <f>IF(ISBLANK(U672),"",IF(ISERROR(VLOOKUP(U672,MapTable!$A:$A,1,0)),"맵없음",""))</f>
        <v/>
      </c>
      <c r="X672" t="str">
        <f>IF(ISBLANK(W672),"",
IF(ISERROR(FIND(",",W672)),
  IF(ISERROR(VLOOKUP(W672,MapTable!$A:$A,1,0)),"맵없음",
  ""),
IF(ISERROR(FIND(",",W672,FIND(",",W672)+1)),
  IF(OR(ISERROR(VLOOKUP(LEFT(W672,FIND(",",W672)-1),MapTable!$A:$A,1,0)),ISERROR(VLOOKUP(TRIM(MID(W672,FIND(",",W672)+1,999)),MapTable!$A:$A,1,0))),"맵없음",
  ""),
IF(ISERROR(FIND(",",W672,FIND(",",W672,FIND(",",W672)+1)+1)),
  IF(OR(ISERROR(VLOOKUP(LEFT(W672,FIND(",",W672)-1),MapTable!$A:$A,1,0)),ISERROR(VLOOKUP(TRIM(MID(W672,FIND(",",W672)+1,FIND(",",W672,FIND(",",W672)+1)-FIND(",",W672)-1)),MapTable!$A:$A,1,0)),ISERROR(VLOOKUP(TRIM(MID(W672,FIND(",",W672,FIND(",",W672)+1)+1,999)),MapTable!$A:$A,1,0))),"맵없음",
  ""),
IF(ISERROR(FIND(",",W672,FIND(",",W672,FIND(",",W672,FIND(",",W672)+1)+1)+1)),
  IF(OR(ISERROR(VLOOKUP(LEFT(W672,FIND(",",W672)-1),MapTable!$A:$A,1,0)),ISERROR(VLOOKUP(TRIM(MID(W672,FIND(",",W672)+1,FIND(",",W672,FIND(",",W672)+1)-FIND(",",W672)-1)),MapTable!$A:$A,1,0)),ISERROR(VLOOKUP(TRIM(MID(W672,FIND(",",W672,FIND(",",W672)+1)+1,FIND(",",W672,FIND(",",W672,FIND(",",W672)+1)+1)-FIND(",",W672,FIND(",",W672)+1)-1)),MapTable!$A:$A,1,0)),ISERROR(VLOOKUP(TRIM(MID(W672,FIND(",",W672,FIND(",",W672,FIND(",",W672)+1)+1)+1,999)),MapTable!$A:$A,1,0))),"맵없음",
  ""),
)))))</f>
        <v/>
      </c>
      <c r="AC672" t="str">
        <f>IF(ISBLANK(AB672),"",IF(ISERROR(VLOOKUP(AB672,[3]DropTable!$A:$A,1,0)),"드랍없음",""))</f>
        <v/>
      </c>
      <c r="AE672" t="str">
        <f>IF(ISBLANK(AD672),"",IF(ISERROR(VLOOKUP(AD672,[3]DropTable!$A:$A,1,0)),"드랍없음",""))</f>
        <v/>
      </c>
      <c r="AG672">
        <v>9.8000000000000007</v>
      </c>
      <c r="AH672">
        <v>1</v>
      </c>
    </row>
    <row r="673" spans="1:34" x14ac:dyDescent="0.3">
      <c r="A673">
        <v>15</v>
      </c>
      <c r="B673">
        <v>13</v>
      </c>
      <c r="C673">
        <f>IF(OR($L673=TRUE,$A673=0,MOD($A673,ChapterTable!$S$20)&lt;&gt;0),
MAX(0,INT(($B673+ChapterTable!$Q$26+VLOOKUP(SUBSTITUTE(C$1,"성장단계","")&amp;"단계오프셋",ChapterTable!$S:$T,2,0))/ChapterTable!$Q$23)),
MAX(0,INT(($B673+ChapterTable!$S$26+VLOOKUP(SUBSTITUTE(C$1,"성장단계","")&amp;"보스단계오프셋",ChapterTable!$S:$T,2,0))/ChapterTable!$S$23)))</f>
        <v>1</v>
      </c>
      <c r="D673">
        <f>IF(OR($L673=TRUE,$A673=0,MOD($A673,ChapterTable!$S$20)&lt;&gt;0),
MAX(0,INT(($B673+ChapterTable!$Q$26+VLOOKUP(SUBSTITUTE(D$1,"성장단계","")&amp;"단계오프셋",ChapterTable!$S:$T,2,0))/ChapterTable!$Q$23)),
MAX(0,INT(($B673+ChapterTable!$S$26+VLOOKUP(SUBSTITUTE(D$1,"성장단계","")&amp;"보스단계오프셋",ChapterTable!$S:$T,2,0))/ChapterTable!$S$23)))</f>
        <v>1</v>
      </c>
      <c r="E673" s="1">
        <f ca="1">IF(AND($A673=0,$B673=1),
    VLOOKUP(1,ChapterTable!$1:$1048576,MATCH("최종"&amp;SUBSTITUTE(SUBSTITUTE(E$1,"standard",""),"|Float",""),ChapterTable!$1:$1,0),0)*ChapterTable!$Q$17,
  IF(AND($A673=0,$B673=0),
    E674,
  IF($B673=0,
    VLOOKUP($A673,ChapterTable!$1:$1048576,MATCH("최종"&amp;SUBSTITUTE(SUBSTITUTE(E$1,"standard",""),"|Float",""),ChapterTable!$1:$1,0),0),
  IF($B673=1,
    IF($L673=FALSE,
      VLOOKUP($A673,ChapterTable!$1:$1048576,MATCH("최종"&amp;SUBSTITUTE(SUBSTITUTE(E$1,"standard",""),"|Float",""),ChapterTable!$1:$1,0),0),
      VLOOKUP($A673-ChapterTable!$Q$11,ChapterTable!$1:$1048576,MATCH("최종"&amp;SUBSTITUTE(SUBSTITUTE(E$1,"standard",""),"|Float",""),ChapterTable!$1:$1,0),0)*ChapterTable!$Q$14
    ),
  OFFSET(E673,-$B673+IF($L673,1,0),0)*
    (VLOOKUP(SUBSTITUTE(SUBSTITUTE(E$1,"standard",""),"|Float","")&amp;"인게임누적곱배수",ChapterTable!$S:$T,2,0)^C673
    +VLOOKUP(SUBSTITUTE(SUBSTITUTE(E$1,"standard",""),"|Float","")&amp;"인게임누적합배수",ChapterTable!$S:$T,2,0)*C673)
  )
  )
  )
)</f>
        <v>70938.810241699219</v>
      </c>
      <c r="F673" s="1">
        <f ca="1">IF(AND($A673=0,$B673=1),
    VLOOKUP(1,ChapterTable!$1:$1048576,MATCH("최종"&amp;SUBSTITUTE(SUBSTITUTE(F$1,"standard",""),"|Float",""),ChapterTable!$1:$1,0),0)*ChapterTable!$Q$17,
  IF(AND($A673=0,$B673=0),
    F674,
  IF($B673=0,
    VLOOKUP($A673,ChapterTable!$1:$1048576,MATCH("최종"&amp;SUBSTITUTE(SUBSTITUTE(F$1,"standard",""),"|Float",""),ChapterTable!$1:$1,0),0),
  IF($B673=1,
    IF($L673=FALSE,
      VLOOKUP($A673,ChapterTable!$1:$1048576,MATCH("최종"&amp;SUBSTITUTE(SUBSTITUTE(F$1,"standard",""),"|Float",""),ChapterTable!$1:$1,0),0),
      VLOOKUP($A673-ChapterTable!$Q$11,ChapterTable!$1:$1048576,MATCH("최종"&amp;SUBSTITUTE(SUBSTITUTE(F$1,"standard",""),"|Float",""),ChapterTable!$1:$1,0),0)*ChapterTable!$Q$14
    ),
  OFFSET(F673,-$B673+IF($L673,1,0),0)*
    (VLOOKUP(SUBSTITUTE(SUBSTITUTE(F$1,"standard",""),"|Float","")&amp;"인게임누적곱배수",ChapterTable!$S:$T,2,0)^D673
    +VLOOKUP(SUBSTITUTE(SUBSTITUTE(F$1,"standard",""),"|Float","")&amp;"인게임누적합배수",ChapterTable!$S:$T,2,0)*D673)
  )
  )
  )
)</f>
        <v>35031.51123046875</v>
      </c>
      <c r="G673" t="s">
        <v>76</v>
      </c>
      <c r="J673" t="str">
        <f>IF(ISBLANK(I673),"",
IFERROR(VLOOKUP(I673,[1]StringTable!$1:$1048576,MATCH([1]StringTable!$B$1,[1]StringTable!$1:$1,0),0),
IFERROR(VLOOKUP(I673,[1]InApkStringTable!$1:$1048576,MATCH([1]InApkStringTable!$B$1,[1]InApkStringTable!$1:$1,0),0),
"스트링없음")))</f>
        <v/>
      </c>
      <c r="L673" t="b">
        <v>0</v>
      </c>
      <c r="M673" t="s">
        <v>24</v>
      </c>
      <c r="N673" t="str">
        <f>IF(ISBLANK(M673),"",IF(ISERROR(VLOOKUP(M673,MapTable!$A:$A,1,0)),"맵없음",""))</f>
        <v/>
      </c>
      <c r="O673">
        <f t="shared" si="41"/>
        <v>2</v>
      </c>
      <c r="Q673">
        <f t="shared" si="42"/>
        <v>2</v>
      </c>
      <c r="R673" t="b">
        <f t="shared" ca="1" si="43"/>
        <v>0</v>
      </c>
      <c r="T673" t="b">
        <f t="shared" ca="1" si="44"/>
        <v>0</v>
      </c>
      <c r="V673" t="str">
        <f>IF(ISBLANK(U673),"",IF(ISERROR(VLOOKUP(U673,MapTable!$A:$A,1,0)),"맵없음",""))</f>
        <v/>
      </c>
      <c r="X673" t="str">
        <f>IF(ISBLANK(W673),"",
IF(ISERROR(FIND(",",W673)),
  IF(ISERROR(VLOOKUP(W673,MapTable!$A:$A,1,0)),"맵없음",
  ""),
IF(ISERROR(FIND(",",W673,FIND(",",W673)+1)),
  IF(OR(ISERROR(VLOOKUP(LEFT(W673,FIND(",",W673)-1),MapTable!$A:$A,1,0)),ISERROR(VLOOKUP(TRIM(MID(W673,FIND(",",W673)+1,999)),MapTable!$A:$A,1,0))),"맵없음",
  ""),
IF(ISERROR(FIND(",",W673,FIND(",",W673,FIND(",",W673)+1)+1)),
  IF(OR(ISERROR(VLOOKUP(LEFT(W673,FIND(",",W673)-1),MapTable!$A:$A,1,0)),ISERROR(VLOOKUP(TRIM(MID(W673,FIND(",",W673)+1,FIND(",",W673,FIND(",",W673)+1)-FIND(",",W673)-1)),MapTable!$A:$A,1,0)),ISERROR(VLOOKUP(TRIM(MID(W673,FIND(",",W673,FIND(",",W673)+1)+1,999)),MapTable!$A:$A,1,0))),"맵없음",
  ""),
IF(ISERROR(FIND(",",W673,FIND(",",W673,FIND(",",W673,FIND(",",W673)+1)+1)+1)),
  IF(OR(ISERROR(VLOOKUP(LEFT(W673,FIND(",",W673)-1),MapTable!$A:$A,1,0)),ISERROR(VLOOKUP(TRIM(MID(W673,FIND(",",W673)+1,FIND(",",W673,FIND(",",W673)+1)-FIND(",",W673)-1)),MapTable!$A:$A,1,0)),ISERROR(VLOOKUP(TRIM(MID(W673,FIND(",",W673,FIND(",",W673)+1)+1,FIND(",",W673,FIND(",",W673,FIND(",",W673)+1)+1)-FIND(",",W673,FIND(",",W673)+1)-1)),MapTable!$A:$A,1,0)),ISERROR(VLOOKUP(TRIM(MID(W673,FIND(",",W673,FIND(",",W673,FIND(",",W673)+1)+1)+1,999)),MapTable!$A:$A,1,0))),"맵없음",
  ""),
)))))</f>
        <v/>
      </c>
      <c r="AC673" t="str">
        <f>IF(ISBLANK(AB673),"",IF(ISERROR(VLOOKUP(AB673,[3]DropTable!$A:$A,1,0)),"드랍없음",""))</f>
        <v/>
      </c>
      <c r="AE673" t="str">
        <f>IF(ISBLANK(AD673),"",IF(ISERROR(VLOOKUP(AD673,[3]DropTable!$A:$A,1,0)),"드랍없음",""))</f>
        <v/>
      </c>
      <c r="AG673">
        <v>9.8000000000000007</v>
      </c>
      <c r="AH673">
        <v>1</v>
      </c>
    </row>
    <row r="674" spans="1:34" x14ac:dyDescent="0.3">
      <c r="A674">
        <v>15</v>
      </c>
      <c r="B674">
        <v>14</v>
      </c>
      <c r="C674">
        <f>IF(OR($L674=TRUE,$A674=0,MOD($A674,ChapterTable!$S$20)&lt;&gt;0),
MAX(0,INT(($B674+ChapterTable!$Q$26+VLOOKUP(SUBSTITUTE(C$1,"성장단계","")&amp;"단계오프셋",ChapterTable!$S:$T,2,0))/ChapterTable!$Q$23)),
MAX(0,INT(($B674+ChapterTable!$S$26+VLOOKUP(SUBSTITUTE(C$1,"성장단계","")&amp;"보스단계오프셋",ChapterTable!$S:$T,2,0))/ChapterTable!$S$23)))</f>
        <v>1</v>
      </c>
      <c r="D674">
        <f>IF(OR($L674=TRUE,$A674=0,MOD($A674,ChapterTable!$S$20)&lt;&gt;0),
MAX(0,INT(($B674+ChapterTable!$Q$26+VLOOKUP(SUBSTITUTE(D$1,"성장단계","")&amp;"단계오프셋",ChapterTable!$S:$T,2,0))/ChapterTable!$Q$23)),
MAX(0,INT(($B674+ChapterTable!$S$26+VLOOKUP(SUBSTITUTE(D$1,"성장단계","")&amp;"보스단계오프셋",ChapterTable!$S:$T,2,0))/ChapterTable!$S$23)))</f>
        <v>1</v>
      </c>
      <c r="E674" s="1">
        <f ca="1">IF(AND($A674=0,$B674=1),
    VLOOKUP(1,ChapterTable!$1:$1048576,MATCH("최종"&amp;SUBSTITUTE(SUBSTITUTE(E$1,"standard",""),"|Float",""),ChapterTable!$1:$1,0),0)*ChapterTable!$Q$17,
  IF(AND($A674=0,$B674=0),
    E675,
  IF($B674=0,
    VLOOKUP($A674,ChapterTable!$1:$1048576,MATCH("최종"&amp;SUBSTITUTE(SUBSTITUTE(E$1,"standard",""),"|Float",""),ChapterTable!$1:$1,0),0),
  IF($B674=1,
    IF($L674=FALSE,
      VLOOKUP($A674,ChapterTable!$1:$1048576,MATCH("최종"&amp;SUBSTITUTE(SUBSTITUTE(E$1,"standard",""),"|Float",""),ChapterTable!$1:$1,0),0),
      VLOOKUP($A674-ChapterTable!$Q$11,ChapterTable!$1:$1048576,MATCH("최종"&amp;SUBSTITUTE(SUBSTITUTE(E$1,"standard",""),"|Float",""),ChapterTable!$1:$1,0),0)*ChapterTable!$Q$14
    ),
  OFFSET(E674,-$B674+IF($L674,1,0),0)*
    (VLOOKUP(SUBSTITUTE(SUBSTITUTE(E$1,"standard",""),"|Float","")&amp;"인게임누적곱배수",ChapterTable!$S:$T,2,0)^C674
    +VLOOKUP(SUBSTITUTE(SUBSTITUTE(E$1,"standard",""),"|Float","")&amp;"인게임누적합배수",ChapterTable!$S:$T,2,0)*C674)
  )
  )
  )
)</f>
        <v>70938.810241699219</v>
      </c>
      <c r="F674" s="1">
        <f ca="1">IF(AND($A674=0,$B674=1),
    VLOOKUP(1,ChapterTable!$1:$1048576,MATCH("최종"&amp;SUBSTITUTE(SUBSTITUTE(F$1,"standard",""),"|Float",""),ChapterTable!$1:$1,0),0)*ChapterTable!$Q$17,
  IF(AND($A674=0,$B674=0),
    F675,
  IF($B674=0,
    VLOOKUP($A674,ChapterTable!$1:$1048576,MATCH("최종"&amp;SUBSTITUTE(SUBSTITUTE(F$1,"standard",""),"|Float",""),ChapterTable!$1:$1,0),0),
  IF($B674=1,
    IF($L674=FALSE,
      VLOOKUP($A674,ChapterTable!$1:$1048576,MATCH("최종"&amp;SUBSTITUTE(SUBSTITUTE(F$1,"standard",""),"|Float",""),ChapterTable!$1:$1,0),0),
      VLOOKUP($A674-ChapterTable!$Q$11,ChapterTable!$1:$1048576,MATCH("최종"&amp;SUBSTITUTE(SUBSTITUTE(F$1,"standard",""),"|Float",""),ChapterTable!$1:$1,0),0)*ChapterTable!$Q$14
    ),
  OFFSET(F674,-$B674+IF($L674,1,0),0)*
    (VLOOKUP(SUBSTITUTE(SUBSTITUTE(F$1,"standard",""),"|Float","")&amp;"인게임누적곱배수",ChapterTable!$S:$T,2,0)^D674
    +VLOOKUP(SUBSTITUTE(SUBSTITUTE(F$1,"standard",""),"|Float","")&amp;"인게임누적합배수",ChapterTable!$S:$T,2,0)*D674)
  )
  )
  )
)</f>
        <v>35031.51123046875</v>
      </c>
      <c r="G674" t="s">
        <v>76</v>
      </c>
      <c r="J674" t="str">
        <f>IF(ISBLANK(I674),"",
IFERROR(VLOOKUP(I674,[1]StringTable!$1:$1048576,MATCH([1]StringTable!$B$1,[1]StringTable!$1:$1,0),0),
IFERROR(VLOOKUP(I674,[1]InApkStringTable!$1:$1048576,MATCH([1]InApkStringTable!$B$1,[1]InApkStringTable!$1:$1,0),0),
"스트링없음")))</f>
        <v/>
      </c>
      <c r="L674" t="b">
        <v>0</v>
      </c>
      <c r="M674" t="s">
        <v>24</v>
      </c>
      <c r="N674" t="str">
        <f>IF(ISBLANK(M674),"",IF(ISERROR(VLOOKUP(M674,MapTable!$A:$A,1,0)),"맵없음",""))</f>
        <v/>
      </c>
      <c r="O674">
        <f t="shared" si="41"/>
        <v>2</v>
      </c>
      <c r="Q674">
        <f t="shared" si="42"/>
        <v>2</v>
      </c>
      <c r="R674" t="b">
        <f t="shared" ca="1" si="43"/>
        <v>0</v>
      </c>
      <c r="T674" t="b">
        <f t="shared" ca="1" si="44"/>
        <v>0</v>
      </c>
      <c r="V674" t="str">
        <f>IF(ISBLANK(U674),"",IF(ISERROR(VLOOKUP(U674,MapTable!$A:$A,1,0)),"맵없음",""))</f>
        <v/>
      </c>
      <c r="X674" t="str">
        <f>IF(ISBLANK(W674),"",
IF(ISERROR(FIND(",",W674)),
  IF(ISERROR(VLOOKUP(W674,MapTable!$A:$A,1,0)),"맵없음",
  ""),
IF(ISERROR(FIND(",",W674,FIND(",",W674)+1)),
  IF(OR(ISERROR(VLOOKUP(LEFT(W674,FIND(",",W674)-1),MapTable!$A:$A,1,0)),ISERROR(VLOOKUP(TRIM(MID(W674,FIND(",",W674)+1,999)),MapTable!$A:$A,1,0))),"맵없음",
  ""),
IF(ISERROR(FIND(",",W674,FIND(",",W674,FIND(",",W674)+1)+1)),
  IF(OR(ISERROR(VLOOKUP(LEFT(W674,FIND(",",W674)-1),MapTable!$A:$A,1,0)),ISERROR(VLOOKUP(TRIM(MID(W674,FIND(",",W674)+1,FIND(",",W674,FIND(",",W674)+1)-FIND(",",W674)-1)),MapTable!$A:$A,1,0)),ISERROR(VLOOKUP(TRIM(MID(W674,FIND(",",W674,FIND(",",W674)+1)+1,999)),MapTable!$A:$A,1,0))),"맵없음",
  ""),
IF(ISERROR(FIND(",",W674,FIND(",",W674,FIND(",",W674,FIND(",",W674)+1)+1)+1)),
  IF(OR(ISERROR(VLOOKUP(LEFT(W674,FIND(",",W674)-1),MapTable!$A:$A,1,0)),ISERROR(VLOOKUP(TRIM(MID(W674,FIND(",",W674)+1,FIND(",",W674,FIND(",",W674)+1)-FIND(",",W674)-1)),MapTable!$A:$A,1,0)),ISERROR(VLOOKUP(TRIM(MID(W674,FIND(",",W674,FIND(",",W674)+1)+1,FIND(",",W674,FIND(",",W674,FIND(",",W674)+1)+1)-FIND(",",W674,FIND(",",W674)+1)-1)),MapTable!$A:$A,1,0)),ISERROR(VLOOKUP(TRIM(MID(W674,FIND(",",W674,FIND(",",W674,FIND(",",W674)+1)+1)+1,999)),MapTable!$A:$A,1,0))),"맵없음",
  ""),
)))))</f>
        <v/>
      </c>
      <c r="AC674" t="str">
        <f>IF(ISBLANK(AB674),"",IF(ISERROR(VLOOKUP(AB674,[3]DropTable!$A:$A,1,0)),"드랍없음",""))</f>
        <v/>
      </c>
      <c r="AE674" t="str">
        <f>IF(ISBLANK(AD674),"",IF(ISERROR(VLOOKUP(AD674,[3]DropTable!$A:$A,1,0)),"드랍없음",""))</f>
        <v/>
      </c>
      <c r="AG674">
        <v>9.8000000000000007</v>
      </c>
      <c r="AH674">
        <v>1</v>
      </c>
    </row>
    <row r="675" spans="1:34" x14ac:dyDescent="0.3">
      <c r="A675">
        <v>15</v>
      </c>
      <c r="B675">
        <v>15</v>
      </c>
      <c r="C675">
        <f>IF(OR($L675=TRUE,$A675=0,MOD($A675,ChapterTable!$S$20)&lt;&gt;0),
MAX(0,INT(($B675+ChapterTable!$Q$26+VLOOKUP(SUBSTITUTE(C$1,"성장단계","")&amp;"단계오프셋",ChapterTable!$S:$T,2,0))/ChapterTable!$Q$23)),
MAX(0,INT(($B675+ChapterTable!$S$26+VLOOKUP(SUBSTITUTE(C$1,"성장단계","")&amp;"보스단계오프셋",ChapterTable!$S:$T,2,0))/ChapterTable!$S$23)))</f>
        <v>1</v>
      </c>
      <c r="D675">
        <f>IF(OR($L675=TRUE,$A675=0,MOD($A675,ChapterTable!$S$20)&lt;&gt;0),
MAX(0,INT(($B675+ChapterTable!$Q$26+VLOOKUP(SUBSTITUTE(D$1,"성장단계","")&amp;"단계오프셋",ChapterTable!$S:$T,2,0))/ChapterTable!$Q$23)),
MAX(0,INT(($B675+ChapterTable!$S$26+VLOOKUP(SUBSTITUTE(D$1,"성장단계","")&amp;"보스단계오프셋",ChapterTable!$S:$T,2,0))/ChapterTable!$S$23)))</f>
        <v>1</v>
      </c>
      <c r="E675" s="1">
        <f ca="1">IF(AND($A675=0,$B675=1),
    VLOOKUP(1,ChapterTable!$1:$1048576,MATCH("최종"&amp;SUBSTITUTE(SUBSTITUTE(E$1,"standard",""),"|Float",""),ChapterTable!$1:$1,0),0)*ChapterTable!$Q$17,
  IF(AND($A675=0,$B675=0),
    E676,
  IF($B675=0,
    VLOOKUP($A675,ChapterTable!$1:$1048576,MATCH("최종"&amp;SUBSTITUTE(SUBSTITUTE(E$1,"standard",""),"|Float",""),ChapterTable!$1:$1,0),0),
  IF($B675=1,
    IF($L675=FALSE,
      VLOOKUP($A675,ChapterTable!$1:$1048576,MATCH("최종"&amp;SUBSTITUTE(SUBSTITUTE(E$1,"standard",""),"|Float",""),ChapterTable!$1:$1,0),0),
      VLOOKUP($A675-ChapterTable!$Q$11,ChapterTable!$1:$1048576,MATCH("최종"&amp;SUBSTITUTE(SUBSTITUTE(E$1,"standard",""),"|Float",""),ChapterTable!$1:$1,0),0)*ChapterTable!$Q$14
    ),
  OFFSET(E675,-$B675+IF($L675,1,0),0)*
    (VLOOKUP(SUBSTITUTE(SUBSTITUTE(E$1,"standard",""),"|Float","")&amp;"인게임누적곱배수",ChapterTable!$S:$T,2,0)^C675
    +VLOOKUP(SUBSTITUTE(SUBSTITUTE(E$1,"standard",""),"|Float","")&amp;"인게임누적합배수",ChapterTable!$S:$T,2,0)*C675)
  )
  )
  )
)</f>
        <v>70938.810241699219</v>
      </c>
      <c r="F675" s="1">
        <f ca="1">IF(AND($A675=0,$B675=1),
    VLOOKUP(1,ChapterTable!$1:$1048576,MATCH("최종"&amp;SUBSTITUTE(SUBSTITUTE(F$1,"standard",""),"|Float",""),ChapterTable!$1:$1,0),0)*ChapterTable!$Q$17,
  IF(AND($A675=0,$B675=0),
    F676,
  IF($B675=0,
    VLOOKUP($A675,ChapterTable!$1:$1048576,MATCH("최종"&amp;SUBSTITUTE(SUBSTITUTE(F$1,"standard",""),"|Float",""),ChapterTable!$1:$1,0),0),
  IF($B675=1,
    IF($L675=FALSE,
      VLOOKUP($A675,ChapterTable!$1:$1048576,MATCH("최종"&amp;SUBSTITUTE(SUBSTITUTE(F$1,"standard",""),"|Float",""),ChapterTable!$1:$1,0),0),
      VLOOKUP($A675-ChapterTable!$Q$11,ChapterTable!$1:$1048576,MATCH("최종"&amp;SUBSTITUTE(SUBSTITUTE(F$1,"standard",""),"|Float",""),ChapterTable!$1:$1,0),0)*ChapterTable!$Q$14
    ),
  OFFSET(F675,-$B675+IF($L675,1,0),0)*
    (VLOOKUP(SUBSTITUTE(SUBSTITUTE(F$1,"standard",""),"|Float","")&amp;"인게임누적곱배수",ChapterTable!$S:$T,2,0)^D675
    +VLOOKUP(SUBSTITUTE(SUBSTITUTE(F$1,"standard",""),"|Float","")&amp;"인게임누적합배수",ChapterTable!$S:$T,2,0)*D675)
  )
  )
  )
)</f>
        <v>35031.51123046875</v>
      </c>
      <c r="G675" t="s">
        <v>76</v>
      </c>
      <c r="J675" t="str">
        <f>IF(ISBLANK(I675),"",
IFERROR(VLOOKUP(I675,[1]StringTable!$1:$1048576,MATCH([1]StringTable!$B$1,[1]StringTable!$1:$1,0),0),
IFERROR(VLOOKUP(I675,[1]InApkStringTable!$1:$1048576,MATCH([1]InApkStringTable!$B$1,[1]InApkStringTable!$1:$1,0),0),
"스트링없음")))</f>
        <v/>
      </c>
      <c r="L675" t="b">
        <v>0</v>
      </c>
      <c r="M675" t="s">
        <v>24</v>
      </c>
      <c r="N675" t="str">
        <f>IF(ISBLANK(M675),"",IF(ISERROR(VLOOKUP(M675,MapTable!$A:$A,1,0)),"맵없음",""))</f>
        <v/>
      </c>
      <c r="O675">
        <f t="shared" si="41"/>
        <v>11</v>
      </c>
      <c r="Q675">
        <f t="shared" si="42"/>
        <v>11</v>
      </c>
      <c r="R675" t="b">
        <f t="shared" ca="1" si="43"/>
        <v>0</v>
      </c>
      <c r="T675" t="b">
        <f t="shared" ca="1" si="44"/>
        <v>0</v>
      </c>
      <c r="V675" t="str">
        <f>IF(ISBLANK(U675),"",IF(ISERROR(VLOOKUP(U675,MapTable!$A:$A,1,0)),"맵없음",""))</f>
        <v/>
      </c>
      <c r="X675" t="str">
        <f>IF(ISBLANK(W675),"",
IF(ISERROR(FIND(",",W675)),
  IF(ISERROR(VLOOKUP(W675,MapTable!$A:$A,1,0)),"맵없음",
  ""),
IF(ISERROR(FIND(",",W675,FIND(",",W675)+1)),
  IF(OR(ISERROR(VLOOKUP(LEFT(W675,FIND(",",W675)-1),MapTable!$A:$A,1,0)),ISERROR(VLOOKUP(TRIM(MID(W675,FIND(",",W675)+1,999)),MapTable!$A:$A,1,0))),"맵없음",
  ""),
IF(ISERROR(FIND(",",W675,FIND(",",W675,FIND(",",W675)+1)+1)),
  IF(OR(ISERROR(VLOOKUP(LEFT(W675,FIND(",",W675)-1),MapTable!$A:$A,1,0)),ISERROR(VLOOKUP(TRIM(MID(W675,FIND(",",W675)+1,FIND(",",W675,FIND(",",W675)+1)-FIND(",",W675)-1)),MapTable!$A:$A,1,0)),ISERROR(VLOOKUP(TRIM(MID(W675,FIND(",",W675,FIND(",",W675)+1)+1,999)),MapTable!$A:$A,1,0))),"맵없음",
  ""),
IF(ISERROR(FIND(",",W675,FIND(",",W675,FIND(",",W675,FIND(",",W675)+1)+1)+1)),
  IF(OR(ISERROR(VLOOKUP(LEFT(W675,FIND(",",W675)-1),MapTable!$A:$A,1,0)),ISERROR(VLOOKUP(TRIM(MID(W675,FIND(",",W675)+1,FIND(",",W675,FIND(",",W675)+1)-FIND(",",W675)-1)),MapTable!$A:$A,1,0)),ISERROR(VLOOKUP(TRIM(MID(W675,FIND(",",W675,FIND(",",W675)+1)+1,FIND(",",W675,FIND(",",W675,FIND(",",W675)+1)+1)-FIND(",",W675,FIND(",",W675)+1)-1)),MapTable!$A:$A,1,0)),ISERROR(VLOOKUP(TRIM(MID(W675,FIND(",",W675,FIND(",",W675,FIND(",",W675)+1)+1)+1,999)),MapTable!$A:$A,1,0))),"맵없음",
  ""),
)))))</f>
        <v/>
      </c>
      <c r="AC675" t="str">
        <f>IF(ISBLANK(AB675),"",IF(ISERROR(VLOOKUP(AB675,[3]DropTable!$A:$A,1,0)),"드랍없음",""))</f>
        <v/>
      </c>
      <c r="AE675" t="str">
        <f>IF(ISBLANK(AD675),"",IF(ISERROR(VLOOKUP(AD675,[3]DropTable!$A:$A,1,0)),"드랍없음",""))</f>
        <v/>
      </c>
      <c r="AG675">
        <v>9.8000000000000007</v>
      </c>
      <c r="AH675">
        <v>1</v>
      </c>
    </row>
    <row r="676" spans="1:34" x14ac:dyDescent="0.3">
      <c r="A676">
        <v>15</v>
      </c>
      <c r="B676">
        <v>16</v>
      </c>
      <c r="C676">
        <f>IF(OR($L676=TRUE,$A676=0,MOD($A676,ChapterTable!$S$20)&lt;&gt;0),
MAX(0,INT(($B676+ChapterTable!$Q$26+VLOOKUP(SUBSTITUTE(C$1,"성장단계","")&amp;"단계오프셋",ChapterTable!$S:$T,2,0))/ChapterTable!$Q$23)),
MAX(0,INT(($B676+ChapterTable!$S$26+VLOOKUP(SUBSTITUTE(C$1,"성장단계","")&amp;"보스단계오프셋",ChapterTable!$S:$T,2,0))/ChapterTable!$S$23)))</f>
        <v>2</v>
      </c>
      <c r="D676">
        <f>IF(OR($L676=TRUE,$A676=0,MOD($A676,ChapterTable!$S$20)&lt;&gt;0),
MAX(0,INT(($B676+ChapterTable!$Q$26+VLOOKUP(SUBSTITUTE(D$1,"성장단계","")&amp;"단계오프셋",ChapterTable!$S:$T,2,0))/ChapterTable!$Q$23)),
MAX(0,INT(($B676+ChapterTable!$S$26+VLOOKUP(SUBSTITUTE(D$1,"성장단계","")&amp;"보스단계오프셋",ChapterTable!$S:$T,2,0))/ChapterTable!$S$23)))</f>
        <v>1</v>
      </c>
      <c r="E676" s="1">
        <f ca="1">IF(AND($A676=0,$B676=1),
    VLOOKUP(1,ChapterTable!$1:$1048576,MATCH("최종"&amp;SUBSTITUTE(SUBSTITUTE(E$1,"standard",""),"|Float",""),ChapterTable!$1:$1,0),0)*ChapterTable!$Q$17,
  IF(AND($A676=0,$B676=0),
    E677,
  IF($B676=0,
    VLOOKUP($A676,ChapterTable!$1:$1048576,MATCH("최종"&amp;SUBSTITUTE(SUBSTITUTE(E$1,"standard",""),"|Float",""),ChapterTable!$1:$1,0),0),
  IF($B676=1,
    IF($L676=FALSE,
      VLOOKUP($A676,ChapterTable!$1:$1048576,MATCH("최종"&amp;SUBSTITUTE(SUBSTITUTE(E$1,"standard",""),"|Float",""),ChapterTable!$1:$1,0),0),
      VLOOKUP($A676-ChapterTable!$Q$11,ChapterTable!$1:$1048576,MATCH("최종"&amp;SUBSTITUTE(SUBSTITUTE(E$1,"standard",""),"|Float",""),ChapterTable!$1:$1,0),0)*ChapterTable!$Q$14
    ),
  OFFSET(E676,-$B676+IF($L676,1,0),0)*
    (VLOOKUP(SUBSTITUTE(SUBSTITUTE(E$1,"standard",""),"|Float","")&amp;"인게임누적곱배수",ChapterTable!$S:$T,2,0)^C676
    +VLOOKUP(SUBSTITUTE(SUBSTITUTE(E$1,"standard",""),"|Float","")&amp;"인게임누적합배수",ChapterTable!$S:$T,2,0)*C676)
  )
  )
  )
)</f>
        <v>89330.353637695313</v>
      </c>
      <c r="F676" s="1">
        <f ca="1">IF(AND($A676=0,$B676=1),
    VLOOKUP(1,ChapterTable!$1:$1048576,MATCH("최종"&amp;SUBSTITUTE(SUBSTITUTE(F$1,"standard",""),"|Float",""),ChapterTable!$1:$1,0),0)*ChapterTable!$Q$17,
  IF(AND($A676=0,$B676=0),
    F677,
  IF($B676=0,
    VLOOKUP($A676,ChapterTable!$1:$1048576,MATCH("최종"&amp;SUBSTITUTE(SUBSTITUTE(F$1,"standard",""),"|Float",""),ChapterTable!$1:$1,0),0),
  IF($B676=1,
    IF($L676=FALSE,
      VLOOKUP($A676,ChapterTable!$1:$1048576,MATCH("최종"&amp;SUBSTITUTE(SUBSTITUTE(F$1,"standard",""),"|Float",""),ChapterTable!$1:$1,0),0),
      VLOOKUP($A676-ChapterTable!$Q$11,ChapterTable!$1:$1048576,MATCH("최종"&amp;SUBSTITUTE(SUBSTITUTE(F$1,"standard",""),"|Float",""),ChapterTable!$1:$1,0),0)*ChapterTable!$Q$14
    ),
  OFFSET(F676,-$B676+IF($L676,1,0),0)*
    (VLOOKUP(SUBSTITUTE(SUBSTITUTE(F$1,"standard",""),"|Float","")&amp;"인게임누적곱배수",ChapterTable!$S:$T,2,0)^D676
    +VLOOKUP(SUBSTITUTE(SUBSTITUTE(F$1,"standard",""),"|Float","")&amp;"인게임누적합배수",ChapterTable!$S:$T,2,0)*D676)
  )
  )
  )
)</f>
        <v>35031.51123046875</v>
      </c>
      <c r="G676" t="s">
        <v>76</v>
      </c>
      <c r="J676" t="str">
        <f>IF(ISBLANK(I676),"",
IFERROR(VLOOKUP(I676,[1]StringTable!$1:$1048576,MATCH([1]StringTable!$B$1,[1]StringTable!$1:$1,0),0),
IFERROR(VLOOKUP(I676,[1]InApkStringTable!$1:$1048576,MATCH([1]InApkStringTable!$B$1,[1]InApkStringTable!$1:$1,0),0),
"스트링없음")))</f>
        <v/>
      </c>
      <c r="L676" t="b">
        <v>0</v>
      </c>
      <c r="M676" t="s">
        <v>24</v>
      </c>
      <c r="N676" t="str">
        <f>IF(ISBLANK(M676),"",IF(ISERROR(VLOOKUP(M676,MapTable!$A:$A,1,0)),"맵없음",""))</f>
        <v/>
      </c>
      <c r="O676">
        <f t="shared" si="41"/>
        <v>2</v>
      </c>
      <c r="Q676">
        <f t="shared" si="42"/>
        <v>2</v>
      </c>
      <c r="R676" t="b">
        <f t="shared" ca="1" si="43"/>
        <v>0</v>
      </c>
      <c r="T676" t="b">
        <f t="shared" ca="1" si="44"/>
        <v>0</v>
      </c>
      <c r="V676" t="str">
        <f>IF(ISBLANK(U676),"",IF(ISERROR(VLOOKUP(U676,MapTable!$A:$A,1,0)),"맵없음",""))</f>
        <v/>
      </c>
      <c r="X676" t="str">
        <f>IF(ISBLANK(W676),"",
IF(ISERROR(FIND(",",W676)),
  IF(ISERROR(VLOOKUP(W676,MapTable!$A:$A,1,0)),"맵없음",
  ""),
IF(ISERROR(FIND(",",W676,FIND(",",W676)+1)),
  IF(OR(ISERROR(VLOOKUP(LEFT(W676,FIND(",",W676)-1),MapTable!$A:$A,1,0)),ISERROR(VLOOKUP(TRIM(MID(W676,FIND(",",W676)+1,999)),MapTable!$A:$A,1,0))),"맵없음",
  ""),
IF(ISERROR(FIND(",",W676,FIND(",",W676,FIND(",",W676)+1)+1)),
  IF(OR(ISERROR(VLOOKUP(LEFT(W676,FIND(",",W676)-1),MapTable!$A:$A,1,0)),ISERROR(VLOOKUP(TRIM(MID(W676,FIND(",",W676)+1,FIND(",",W676,FIND(",",W676)+1)-FIND(",",W676)-1)),MapTable!$A:$A,1,0)),ISERROR(VLOOKUP(TRIM(MID(W676,FIND(",",W676,FIND(",",W676)+1)+1,999)),MapTable!$A:$A,1,0))),"맵없음",
  ""),
IF(ISERROR(FIND(",",W676,FIND(",",W676,FIND(",",W676,FIND(",",W676)+1)+1)+1)),
  IF(OR(ISERROR(VLOOKUP(LEFT(W676,FIND(",",W676)-1),MapTable!$A:$A,1,0)),ISERROR(VLOOKUP(TRIM(MID(W676,FIND(",",W676)+1,FIND(",",W676,FIND(",",W676)+1)-FIND(",",W676)-1)),MapTable!$A:$A,1,0)),ISERROR(VLOOKUP(TRIM(MID(W676,FIND(",",W676,FIND(",",W676)+1)+1,FIND(",",W676,FIND(",",W676,FIND(",",W676)+1)+1)-FIND(",",W676,FIND(",",W676)+1)-1)),MapTable!$A:$A,1,0)),ISERROR(VLOOKUP(TRIM(MID(W676,FIND(",",W676,FIND(",",W676,FIND(",",W676)+1)+1)+1,999)),MapTable!$A:$A,1,0))),"맵없음",
  ""),
)))))</f>
        <v/>
      </c>
      <c r="AC676" t="str">
        <f>IF(ISBLANK(AB676),"",IF(ISERROR(VLOOKUP(AB676,[3]DropTable!$A:$A,1,0)),"드랍없음",""))</f>
        <v/>
      </c>
      <c r="AE676" t="str">
        <f>IF(ISBLANK(AD676),"",IF(ISERROR(VLOOKUP(AD676,[3]DropTable!$A:$A,1,0)),"드랍없음",""))</f>
        <v/>
      </c>
      <c r="AG676">
        <v>9.8000000000000007</v>
      </c>
      <c r="AH676">
        <v>1</v>
      </c>
    </row>
    <row r="677" spans="1:34" x14ac:dyDescent="0.3">
      <c r="A677">
        <v>15</v>
      </c>
      <c r="B677">
        <v>17</v>
      </c>
      <c r="C677">
        <f>IF(OR($L677=TRUE,$A677=0,MOD($A677,ChapterTable!$S$20)&lt;&gt;0),
MAX(0,INT(($B677+ChapterTable!$Q$26+VLOOKUP(SUBSTITUTE(C$1,"성장단계","")&amp;"단계오프셋",ChapterTable!$S:$T,2,0))/ChapterTable!$Q$23)),
MAX(0,INT(($B677+ChapterTable!$S$26+VLOOKUP(SUBSTITUTE(C$1,"성장단계","")&amp;"보스단계오프셋",ChapterTable!$S:$T,2,0))/ChapterTable!$S$23)))</f>
        <v>2</v>
      </c>
      <c r="D677">
        <f>IF(OR($L677=TRUE,$A677=0,MOD($A677,ChapterTable!$S$20)&lt;&gt;0),
MAX(0,INT(($B677+ChapterTable!$Q$26+VLOOKUP(SUBSTITUTE(D$1,"성장단계","")&amp;"단계오프셋",ChapterTable!$S:$T,2,0))/ChapterTable!$Q$23)),
MAX(0,INT(($B677+ChapterTable!$S$26+VLOOKUP(SUBSTITUTE(D$1,"성장단계","")&amp;"보스단계오프셋",ChapterTable!$S:$T,2,0))/ChapterTable!$S$23)))</f>
        <v>1</v>
      </c>
      <c r="E677" s="1">
        <f ca="1">IF(AND($A677=0,$B677=1),
    VLOOKUP(1,ChapterTable!$1:$1048576,MATCH("최종"&amp;SUBSTITUTE(SUBSTITUTE(E$1,"standard",""),"|Float",""),ChapterTable!$1:$1,0),0)*ChapterTable!$Q$17,
  IF(AND($A677=0,$B677=0),
    E678,
  IF($B677=0,
    VLOOKUP($A677,ChapterTable!$1:$1048576,MATCH("최종"&amp;SUBSTITUTE(SUBSTITUTE(E$1,"standard",""),"|Float",""),ChapterTable!$1:$1,0),0),
  IF($B677=1,
    IF($L677=FALSE,
      VLOOKUP($A677,ChapterTable!$1:$1048576,MATCH("최종"&amp;SUBSTITUTE(SUBSTITUTE(E$1,"standard",""),"|Float",""),ChapterTable!$1:$1,0),0),
      VLOOKUP($A677-ChapterTable!$Q$11,ChapterTable!$1:$1048576,MATCH("최종"&amp;SUBSTITUTE(SUBSTITUTE(E$1,"standard",""),"|Float",""),ChapterTable!$1:$1,0),0)*ChapterTable!$Q$14
    ),
  OFFSET(E677,-$B677+IF($L677,1,0),0)*
    (VLOOKUP(SUBSTITUTE(SUBSTITUTE(E$1,"standard",""),"|Float","")&amp;"인게임누적곱배수",ChapterTable!$S:$T,2,0)^C677
    +VLOOKUP(SUBSTITUTE(SUBSTITUTE(E$1,"standard",""),"|Float","")&amp;"인게임누적합배수",ChapterTable!$S:$T,2,0)*C677)
  )
  )
  )
)</f>
        <v>89330.353637695313</v>
      </c>
      <c r="F677" s="1">
        <f ca="1">IF(AND($A677=0,$B677=1),
    VLOOKUP(1,ChapterTable!$1:$1048576,MATCH("최종"&amp;SUBSTITUTE(SUBSTITUTE(F$1,"standard",""),"|Float",""),ChapterTable!$1:$1,0),0)*ChapterTable!$Q$17,
  IF(AND($A677=0,$B677=0),
    F678,
  IF($B677=0,
    VLOOKUP($A677,ChapterTable!$1:$1048576,MATCH("최종"&amp;SUBSTITUTE(SUBSTITUTE(F$1,"standard",""),"|Float",""),ChapterTable!$1:$1,0),0),
  IF($B677=1,
    IF($L677=FALSE,
      VLOOKUP($A677,ChapterTable!$1:$1048576,MATCH("최종"&amp;SUBSTITUTE(SUBSTITUTE(F$1,"standard",""),"|Float",""),ChapterTable!$1:$1,0),0),
      VLOOKUP($A677-ChapterTable!$Q$11,ChapterTable!$1:$1048576,MATCH("최종"&amp;SUBSTITUTE(SUBSTITUTE(F$1,"standard",""),"|Float",""),ChapterTable!$1:$1,0),0)*ChapterTable!$Q$14
    ),
  OFFSET(F677,-$B677+IF($L677,1,0),0)*
    (VLOOKUP(SUBSTITUTE(SUBSTITUTE(F$1,"standard",""),"|Float","")&amp;"인게임누적곱배수",ChapterTable!$S:$T,2,0)^D677
    +VLOOKUP(SUBSTITUTE(SUBSTITUTE(F$1,"standard",""),"|Float","")&amp;"인게임누적합배수",ChapterTable!$S:$T,2,0)*D677)
  )
  )
  )
)</f>
        <v>35031.51123046875</v>
      </c>
      <c r="G677" t="s">
        <v>76</v>
      </c>
      <c r="J677" t="str">
        <f>IF(ISBLANK(I677),"",
IFERROR(VLOOKUP(I677,[1]StringTable!$1:$1048576,MATCH([1]StringTable!$B$1,[1]StringTable!$1:$1,0),0),
IFERROR(VLOOKUP(I677,[1]InApkStringTable!$1:$1048576,MATCH([1]InApkStringTable!$B$1,[1]InApkStringTable!$1:$1,0),0),
"스트링없음")))</f>
        <v/>
      </c>
      <c r="L677" t="b">
        <v>0</v>
      </c>
      <c r="M677" t="s">
        <v>24</v>
      </c>
      <c r="N677" t="str">
        <f>IF(ISBLANK(M677),"",IF(ISERROR(VLOOKUP(M677,MapTable!$A:$A,1,0)),"맵없음",""))</f>
        <v/>
      </c>
      <c r="O677">
        <f t="shared" si="41"/>
        <v>2</v>
      </c>
      <c r="Q677">
        <f t="shared" si="42"/>
        <v>2</v>
      </c>
      <c r="R677" t="b">
        <f t="shared" ca="1" si="43"/>
        <v>0</v>
      </c>
      <c r="T677" t="b">
        <f t="shared" ca="1" si="44"/>
        <v>0</v>
      </c>
      <c r="V677" t="str">
        <f>IF(ISBLANK(U677),"",IF(ISERROR(VLOOKUP(U677,MapTable!$A:$A,1,0)),"맵없음",""))</f>
        <v/>
      </c>
      <c r="X677" t="str">
        <f>IF(ISBLANK(W677),"",
IF(ISERROR(FIND(",",W677)),
  IF(ISERROR(VLOOKUP(W677,MapTable!$A:$A,1,0)),"맵없음",
  ""),
IF(ISERROR(FIND(",",W677,FIND(",",W677)+1)),
  IF(OR(ISERROR(VLOOKUP(LEFT(W677,FIND(",",W677)-1),MapTable!$A:$A,1,0)),ISERROR(VLOOKUP(TRIM(MID(W677,FIND(",",W677)+1,999)),MapTable!$A:$A,1,0))),"맵없음",
  ""),
IF(ISERROR(FIND(",",W677,FIND(",",W677,FIND(",",W677)+1)+1)),
  IF(OR(ISERROR(VLOOKUP(LEFT(W677,FIND(",",W677)-1),MapTable!$A:$A,1,0)),ISERROR(VLOOKUP(TRIM(MID(W677,FIND(",",W677)+1,FIND(",",W677,FIND(",",W677)+1)-FIND(",",W677)-1)),MapTable!$A:$A,1,0)),ISERROR(VLOOKUP(TRIM(MID(W677,FIND(",",W677,FIND(",",W677)+1)+1,999)),MapTable!$A:$A,1,0))),"맵없음",
  ""),
IF(ISERROR(FIND(",",W677,FIND(",",W677,FIND(",",W677,FIND(",",W677)+1)+1)+1)),
  IF(OR(ISERROR(VLOOKUP(LEFT(W677,FIND(",",W677)-1),MapTable!$A:$A,1,0)),ISERROR(VLOOKUP(TRIM(MID(W677,FIND(",",W677)+1,FIND(",",W677,FIND(",",W677)+1)-FIND(",",W677)-1)),MapTable!$A:$A,1,0)),ISERROR(VLOOKUP(TRIM(MID(W677,FIND(",",W677,FIND(",",W677)+1)+1,FIND(",",W677,FIND(",",W677,FIND(",",W677)+1)+1)-FIND(",",W677,FIND(",",W677)+1)-1)),MapTable!$A:$A,1,0)),ISERROR(VLOOKUP(TRIM(MID(W677,FIND(",",W677,FIND(",",W677,FIND(",",W677)+1)+1)+1,999)),MapTable!$A:$A,1,0))),"맵없음",
  ""),
)))))</f>
        <v/>
      </c>
      <c r="AC677" t="str">
        <f>IF(ISBLANK(AB677),"",IF(ISERROR(VLOOKUP(AB677,[3]DropTable!$A:$A,1,0)),"드랍없음",""))</f>
        <v/>
      </c>
      <c r="AE677" t="str">
        <f>IF(ISBLANK(AD677),"",IF(ISERROR(VLOOKUP(AD677,[3]DropTable!$A:$A,1,0)),"드랍없음",""))</f>
        <v/>
      </c>
      <c r="AG677">
        <v>9.8000000000000007</v>
      </c>
      <c r="AH677">
        <v>1</v>
      </c>
    </row>
    <row r="678" spans="1:34" x14ac:dyDescent="0.3">
      <c r="A678">
        <v>15</v>
      </c>
      <c r="B678">
        <v>18</v>
      </c>
      <c r="C678">
        <f>IF(OR($L678=TRUE,$A678=0,MOD($A678,ChapterTable!$S$20)&lt;&gt;0),
MAX(0,INT(($B678+ChapterTable!$Q$26+VLOOKUP(SUBSTITUTE(C$1,"성장단계","")&amp;"단계오프셋",ChapterTable!$S:$T,2,0))/ChapterTable!$Q$23)),
MAX(0,INT(($B678+ChapterTable!$S$26+VLOOKUP(SUBSTITUTE(C$1,"성장단계","")&amp;"보스단계오프셋",ChapterTable!$S:$T,2,0))/ChapterTable!$S$23)))</f>
        <v>2</v>
      </c>
      <c r="D678">
        <f>IF(OR($L678=TRUE,$A678=0,MOD($A678,ChapterTable!$S$20)&lt;&gt;0),
MAX(0,INT(($B678+ChapterTable!$Q$26+VLOOKUP(SUBSTITUTE(D$1,"성장단계","")&amp;"단계오프셋",ChapterTable!$S:$T,2,0))/ChapterTable!$Q$23)),
MAX(0,INT(($B678+ChapterTable!$S$26+VLOOKUP(SUBSTITUTE(D$1,"성장단계","")&amp;"보스단계오프셋",ChapterTable!$S:$T,2,0))/ChapterTable!$S$23)))</f>
        <v>1</v>
      </c>
      <c r="E678" s="1">
        <f ca="1">IF(AND($A678=0,$B678=1),
    VLOOKUP(1,ChapterTable!$1:$1048576,MATCH("최종"&amp;SUBSTITUTE(SUBSTITUTE(E$1,"standard",""),"|Float",""),ChapterTable!$1:$1,0),0)*ChapterTable!$Q$17,
  IF(AND($A678=0,$B678=0),
    E679,
  IF($B678=0,
    VLOOKUP($A678,ChapterTable!$1:$1048576,MATCH("최종"&amp;SUBSTITUTE(SUBSTITUTE(E$1,"standard",""),"|Float",""),ChapterTable!$1:$1,0),0),
  IF($B678=1,
    IF($L678=FALSE,
      VLOOKUP($A678,ChapterTable!$1:$1048576,MATCH("최종"&amp;SUBSTITUTE(SUBSTITUTE(E$1,"standard",""),"|Float",""),ChapterTable!$1:$1,0),0),
      VLOOKUP($A678-ChapterTable!$Q$11,ChapterTable!$1:$1048576,MATCH("최종"&amp;SUBSTITUTE(SUBSTITUTE(E$1,"standard",""),"|Float",""),ChapterTable!$1:$1,0),0)*ChapterTable!$Q$14
    ),
  OFFSET(E678,-$B678+IF($L678,1,0),0)*
    (VLOOKUP(SUBSTITUTE(SUBSTITUTE(E$1,"standard",""),"|Float","")&amp;"인게임누적곱배수",ChapterTable!$S:$T,2,0)^C678
    +VLOOKUP(SUBSTITUTE(SUBSTITUTE(E$1,"standard",""),"|Float","")&amp;"인게임누적합배수",ChapterTable!$S:$T,2,0)*C678)
  )
  )
  )
)</f>
        <v>89330.353637695313</v>
      </c>
      <c r="F678" s="1">
        <f ca="1">IF(AND($A678=0,$B678=1),
    VLOOKUP(1,ChapterTable!$1:$1048576,MATCH("최종"&amp;SUBSTITUTE(SUBSTITUTE(F$1,"standard",""),"|Float",""),ChapterTable!$1:$1,0),0)*ChapterTable!$Q$17,
  IF(AND($A678=0,$B678=0),
    F679,
  IF($B678=0,
    VLOOKUP($A678,ChapterTable!$1:$1048576,MATCH("최종"&amp;SUBSTITUTE(SUBSTITUTE(F$1,"standard",""),"|Float",""),ChapterTable!$1:$1,0),0),
  IF($B678=1,
    IF($L678=FALSE,
      VLOOKUP($A678,ChapterTable!$1:$1048576,MATCH("최종"&amp;SUBSTITUTE(SUBSTITUTE(F$1,"standard",""),"|Float",""),ChapterTable!$1:$1,0),0),
      VLOOKUP($A678-ChapterTable!$Q$11,ChapterTable!$1:$1048576,MATCH("최종"&amp;SUBSTITUTE(SUBSTITUTE(F$1,"standard",""),"|Float",""),ChapterTable!$1:$1,0),0)*ChapterTable!$Q$14
    ),
  OFFSET(F678,-$B678+IF($L678,1,0),0)*
    (VLOOKUP(SUBSTITUTE(SUBSTITUTE(F$1,"standard",""),"|Float","")&amp;"인게임누적곱배수",ChapterTable!$S:$T,2,0)^D678
    +VLOOKUP(SUBSTITUTE(SUBSTITUTE(F$1,"standard",""),"|Float","")&amp;"인게임누적합배수",ChapterTable!$S:$T,2,0)*D678)
  )
  )
  )
)</f>
        <v>35031.51123046875</v>
      </c>
      <c r="G678" t="s">
        <v>76</v>
      </c>
      <c r="J678" t="str">
        <f>IF(ISBLANK(I678),"",
IFERROR(VLOOKUP(I678,[1]StringTable!$1:$1048576,MATCH([1]StringTable!$B$1,[1]StringTable!$1:$1,0),0),
IFERROR(VLOOKUP(I678,[1]InApkStringTable!$1:$1048576,MATCH([1]InApkStringTable!$B$1,[1]InApkStringTable!$1:$1,0),0),
"스트링없음")))</f>
        <v/>
      </c>
      <c r="L678" t="b">
        <v>0</v>
      </c>
      <c r="M678" t="s">
        <v>24</v>
      </c>
      <c r="N678" t="str">
        <f>IF(ISBLANK(M678),"",IF(ISERROR(VLOOKUP(M678,MapTable!$A:$A,1,0)),"맵없음",""))</f>
        <v/>
      </c>
      <c r="O678">
        <f t="shared" si="41"/>
        <v>2</v>
      </c>
      <c r="Q678">
        <f t="shared" si="42"/>
        <v>2</v>
      </c>
      <c r="R678" t="b">
        <f t="shared" ca="1" si="43"/>
        <v>0</v>
      </c>
      <c r="T678" t="b">
        <f t="shared" ca="1" si="44"/>
        <v>0</v>
      </c>
      <c r="V678" t="str">
        <f>IF(ISBLANK(U678),"",IF(ISERROR(VLOOKUP(U678,MapTable!$A:$A,1,0)),"맵없음",""))</f>
        <v/>
      </c>
      <c r="X678" t="str">
        <f>IF(ISBLANK(W678),"",
IF(ISERROR(FIND(",",W678)),
  IF(ISERROR(VLOOKUP(W678,MapTable!$A:$A,1,0)),"맵없음",
  ""),
IF(ISERROR(FIND(",",W678,FIND(",",W678)+1)),
  IF(OR(ISERROR(VLOOKUP(LEFT(W678,FIND(",",W678)-1),MapTable!$A:$A,1,0)),ISERROR(VLOOKUP(TRIM(MID(W678,FIND(",",W678)+1,999)),MapTable!$A:$A,1,0))),"맵없음",
  ""),
IF(ISERROR(FIND(",",W678,FIND(",",W678,FIND(",",W678)+1)+1)),
  IF(OR(ISERROR(VLOOKUP(LEFT(W678,FIND(",",W678)-1),MapTable!$A:$A,1,0)),ISERROR(VLOOKUP(TRIM(MID(W678,FIND(",",W678)+1,FIND(",",W678,FIND(",",W678)+1)-FIND(",",W678)-1)),MapTable!$A:$A,1,0)),ISERROR(VLOOKUP(TRIM(MID(W678,FIND(",",W678,FIND(",",W678)+1)+1,999)),MapTable!$A:$A,1,0))),"맵없음",
  ""),
IF(ISERROR(FIND(",",W678,FIND(",",W678,FIND(",",W678,FIND(",",W678)+1)+1)+1)),
  IF(OR(ISERROR(VLOOKUP(LEFT(W678,FIND(",",W678)-1),MapTable!$A:$A,1,0)),ISERROR(VLOOKUP(TRIM(MID(W678,FIND(",",W678)+1,FIND(",",W678,FIND(",",W678)+1)-FIND(",",W678)-1)),MapTable!$A:$A,1,0)),ISERROR(VLOOKUP(TRIM(MID(W678,FIND(",",W678,FIND(",",W678)+1)+1,FIND(",",W678,FIND(",",W678,FIND(",",W678)+1)+1)-FIND(",",W678,FIND(",",W678)+1)-1)),MapTable!$A:$A,1,0)),ISERROR(VLOOKUP(TRIM(MID(W678,FIND(",",W678,FIND(",",W678,FIND(",",W678)+1)+1)+1,999)),MapTable!$A:$A,1,0))),"맵없음",
  ""),
)))))</f>
        <v/>
      </c>
      <c r="AC678" t="str">
        <f>IF(ISBLANK(AB678),"",IF(ISERROR(VLOOKUP(AB678,[3]DropTable!$A:$A,1,0)),"드랍없음",""))</f>
        <v/>
      </c>
      <c r="AE678" t="str">
        <f>IF(ISBLANK(AD678),"",IF(ISERROR(VLOOKUP(AD678,[3]DropTable!$A:$A,1,0)),"드랍없음",""))</f>
        <v/>
      </c>
      <c r="AG678">
        <v>9.8000000000000007</v>
      </c>
      <c r="AH678">
        <v>1</v>
      </c>
    </row>
    <row r="679" spans="1:34" x14ac:dyDescent="0.3">
      <c r="A679">
        <v>15</v>
      </c>
      <c r="B679">
        <v>19</v>
      </c>
      <c r="C679">
        <f>IF(OR($L679=TRUE,$A679=0,MOD($A679,ChapterTable!$S$20)&lt;&gt;0),
MAX(0,INT(($B679+ChapterTable!$Q$26+VLOOKUP(SUBSTITUTE(C$1,"성장단계","")&amp;"단계오프셋",ChapterTable!$S:$T,2,0))/ChapterTable!$Q$23)),
MAX(0,INT(($B679+ChapterTable!$S$26+VLOOKUP(SUBSTITUTE(C$1,"성장단계","")&amp;"보스단계오프셋",ChapterTable!$S:$T,2,0))/ChapterTable!$S$23)))</f>
        <v>2</v>
      </c>
      <c r="D679">
        <f>IF(OR($L679=TRUE,$A679=0,MOD($A679,ChapterTable!$S$20)&lt;&gt;0),
MAX(0,INT(($B679+ChapterTable!$Q$26+VLOOKUP(SUBSTITUTE(D$1,"성장단계","")&amp;"단계오프셋",ChapterTable!$S:$T,2,0))/ChapterTable!$Q$23)),
MAX(0,INT(($B679+ChapterTable!$S$26+VLOOKUP(SUBSTITUTE(D$1,"성장단계","")&amp;"보스단계오프셋",ChapterTable!$S:$T,2,0))/ChapterTable!$S$23)))</f>
        <v>1</v>
      </c>
      <c r="E679" s="1">
        <f ca="1">IF(AND($A679=0,$B679=1),
    VLOOKUP(1,ChapterTable!$1:$1048576,MATCH("최종"&amp;SUBSTITUTE(SUBSTITUTE(E$1,"standard",""),"|Float",""),ChapterTable!$1:$1,0),0)*ChapterTable!$Q$17,
  IF(AND($A679=0,$B679=0),
    E680,
  IF($B679=0,
    VLOOKUP($A679,ChapterTable!$1:$1048576,MATCH("최종"&amp;SUBSTITUTE(SUBSTITUTE(E$1,"standard",""),"|Float",""),ChapterTable!$1:$1,0),0),
  IF($B679=1,
    IF($L679=FALSE,
      VLOOKUP($A679,ChapterTable!$1:$1048576,MATCH("최종"&amp;SUBSTITUTE(SUBSTITUTE(E$1,"standard",""),"|Float",""),ChapterTable!$1:$1,0),0),
      VLOOKUP($A679-ChapterTable!$Q$11,ChapterTable!$1:$1048576,MATCH("최종"&amp;SUBSTITUTE(SUBSTITUTE(E$1,"standard",""),"|Float",""),ChapterTable!$1:$1,0),0)*ChapterTable!$Q$14
    ),
  OFFSET(E679,-$B679+IF($L679,1,0),0)*
    (VLOOKUP(SUBSTITUTE(SUBSTITUTE(E$1,"standard",""),"|Float","")&amp;"인게임누적곱배수",ChapterTable!$S:$T,2,0)^C679
    +VLOOKUP(SUBSTITUTE(SUBSTITUTE(E$1,"standard",""),"|Float","")&amp;"인게임누적합배수",ChapterTable!$S:$T,2,0)*C679)
  )
  )
  )
)</f>
        <v>89330.353637695313</v>
      </c>
      <c r="F679" s="1">
        <f ca="1">IF(AND($A679=0,$B679=1),
    VLOOKUP(1,ChapterTable!$1:$1048576,MATCH("최종"&amp;SUBSTITUTE(SUBSTITUTE(F$1,"standard",""),"|Float",""),ChapterTable!$1:$1,0),0)*ChapterTable!$Q$17,
  IF(AND($A679=0,$B679=0),
    F680,
  IF($B679=0,
    VLOOKUP($A679,ChapterTable!$1:$1048576,MATCH("최종"&amp;SUBSTITUTE(SUBSTITUTE(F$1,"standard",""),"|Float",""),ChapterTable!$1:$1,0),0),
  IF($B679=1,
    IF($L679=FALSE,
      VLOOKUP($A679,ChapterTable!$1:$1048576,MATCH("최종"&amp;SUBSTITUTE(SUBSTITUTE(F$1,"standard",""),"|Float",""),ChapterTable!$1:$1,0),0),
      VLOOKUP($A679-ChapterTable!$Q$11,ChapterTable!$1:$1048576,MATCH("최종"&amp;SUBSTITUTE(SUBSTITUTE(F$1,"standard",""),"|Float",""),ChapterTable!$1:$1,0),0)*ChapterTable!$Q$14
    ),
  OFFSET(F679,-$B679+IF($L679,1,0),0)*
    (VLOOKUP(SUBSTITUTE(SUBSTITUTE(F$1,"standard",""),"|Float","")&amp;"인게임누적곱배수",ChapterTable!$S:$T,2,0)^D679
    +VLOOKUP(SUBSTITUTE(SUBSTITUTE(F$1,"standard",""),"|Float","")&amp;"인게임누적합배수",ChapterTable!$S:$T,2,0)*D679)
  )
  )
  )
)</f>
        <v>35031.51123046875</v>
      </c>
      <c r="G679" t="s">
        <v>76</v>
      </c>
      <c r="J679" t="str">
        <f>IF(ISBLANK(I679),"",
IFERROR(VLOOKUP(I679,[1]StringTable!$1:$1048576,MATCH([1]StringTable!$B$1,[1]StringTable!$1:$1,0),0),
IFERROR(VLOOKUP(I679,[1]InApkStringTable!$1:$1048576,MATCH([1]InApkStringTable!$B$1,[1]InApkStringTable!$1:$1,0),0),
"스트링없음")))</f>
        <v/>
      </c>
      <c r="L679" t="b">
        <v>0</v>
      </c>
      <c r="M679" t="s">
        <v>24</v>
      </c>
      <c r="N679" t="str">
        <f>IF(ISBLANK(M679),"",IF(ISERROR(VLOOKUP(M679,MapTable!$A:$A,1,0)),"맵없음",""))</f>
        <v/>
      </c>
      <c r="O679">
        <f t="shared" si="41"/>
        <v>92</v>
      </c>
      <c r="Q679">
        <f t="shared" si="42"/>
        <v>92</v>
      </c>
      <c r="R679" t="b">
        <f t="shared" ca="1" si="43"/>
        <v>1</v>
      </c>
      <c r="T679" t="b">
        <f t="shared" ca="1" si="44"/>
        <v>1</v>
      </c>
      <c r="V679" t="str">
        <f>IF(ISBLANK(U679),"",IF(ISERROR(VLOOKUP(U679,MapTable!$A:$A,1,0)),"맵없음",""))</f>
        <v/>
      </c>
      <c r="X679" t="str">
        <f>IF(ISBLANK(W679),"",
IF(ISERROR(FIND(",",W679)),
  IF(ISERROR(VLOOKUP(W679,MapTable!$A:$A,1,0)),"맵없음",
  ""),
IF(ISERROR(FIND(",",W679,FIND(",",W679)+1)),
  IF(OR(ISERROR(VLOOKUP(LEFT(W679,FIND(",",W679)-1),MapTable!$A:$A,1,0)),ISERROR(VLOOKUP(TRIM(MID(W679,FIND(",",W679)+1,999)),MapTable!$A:$A,1,0))),"맵없음",
  ""),
IF(ISERROR(FIND(",",W679,FIND(",",W679,FIND(",",W679)+1)+1)),
  IF(OR(ISERROR(VLOOKUP(LEFT(W679,FIND(",",W679)-1),MapTable!$A:$A,1,0)),ISERROR(VLOOKUP(TRIM(MID(W679,FIND(",",W679)+1,FIND(",",W679,FIND(",",W679)+1)-FIND(",",W679)-1)),MapTable!$A:$A,1,0)),ISERROR(VLOOKUP(TRIM(MID(W679,FIND(",",W679,FIND(",",W679)+1)+1,999)),MapTable!$A:$A,1,0))),"맵없음",
  ""),
IF(ISERROR(FIND(",",W679,FIND(",",W679,FIND(",",W679,FIND(",",W679)+1)+1)+1)),
  IF(OR(ISERROR(VLOOKUP(LEFT(W679,FIND(",",W679)-1),MapTable!$A:$A,1,0)),ISERROR(VLOOKUP(TRIM(MID(W679,FIND(",",W679)+1,FIND(",",W679,FIND(",",W679)+1)-FIND(",",W679)-1)),MapTable!$A:$A,1,0)),ISERROR(VLOOKUP(TRIM(MID(W679,FIND(",",W679,FIND(",",W679)+1)+1,FIND(",",W679,FIND(",",W679,FIND(",",W679)+1)+1)-FIND(",",W679,FIND(",",W679)+1)-1)),MapTable!$A:$A,1,0)),ISERROR(VLOOKUP(TRIM(MID(W679,FIND(",",W679,FIND(",",W679,FIND(",",W679)+1)+1)+1,999)),MapTable!$A:$A,1,0))),"맵없음",
  ""),
)))))</f>
        <v/>
      </c>
      <c r="AC679" t="str">
        <f>IF(ISBLANK(AB679),"",IF(ISERROR(VLOOKUP(AB679,[3]DropTable!$A:$A,1,0)),"드랍없음",""))</f>
        <v/>
      </c>
      <c r="AE679" t="str">
        <f>IF(ISBLANK(AD679),"",IF(ISERROR(VLOOKUP(AD679,[3]DropTable!$A:$A,1,0)),"드랍없음",""))</f>
        <v/>
      </c>
      <c r="AG679">
        <v>9.8000000000000007</v>
      </c>
      <c r="AH679">
        <v>1</v>
      </c>
    </row>
    <row r="680" spans="1:34" x14ac:dyDescent="0.3">
      <c r="A680">
        <v>15</v>
      </c>
      <c r="B680">
        <v>20</v>
      </c>
      <c r="C680">
        <f>IF(OR($L680=TRUE,$A680=0,MOD($A680,ChapterTable!$S$20)&lt;&gt;0),
MAX(0,INT(($B680+ChapterTable!$Q$26+VLOOKUP(SUBSTITUTE(C$1,"성장단계","")&amp;"단계오프셋",ChapterTable!$S:$T,2,0))/ChapterTable!$Q$23)),
MAX(0,INT(($B680+ChapterTable!$S$26+VLOOKUP(SUBSTITUTE(C$1,"성장단계","")&amp;"보스단계오프셋",ChapterTable!$S:$T,2,0))/ChapterTable!$S$23)))</f>
        <v>2</v>
      </c>
      <c r="D680">
        <f>IF(OR($L680=TRUE,$A680=0,MOD($A680,ChapterTable!$S$20)&lt;&gt;0),
MAX(0,INT(($B680+ChapterTable!$Q$26+VLOOKUP(SUBSTITUTE(D$1,"성장단계","")&amp;"단계오프셋",ChapterTable!$S:$T,2,0))/ChapterTable!$Q$23)),
MAX(0,INT(($B680+ChapterTable!$S$26+VLOOKUP(SUBSTITUTE(D$1,"성장단계","")&amp;"보스단계오프셋",ChapterTable!$S:$T,2,0))/ChapterTable!$S$23)))</f>
        <v>1</v>
      </c>
      <c r="E680" s="1">
        <f ca="1">IF(AND($A680=0,$B680=1),
    VLOOKUP(1,ChapterTable!$1:$1048576,MATCH("최종"&amp;SUBSTITUTE(SUBSTITUTE(E$1,"standard",""),"|Float",""),ChapterTable!$1:$1,0),0)*ChapterTable!$Q$17,
  IF(AND($A680=0,$B680=0),
    E681,
  IF($B680=0,
    VLOOKUP($A680,ChapterTable!$1:$1048576,MATCH("최종"&amp;SUBSTITUTE(SUBSTITUTE(E$1,"standard",""),"|Float",""),ChapterTable!$1:$1,0),0),
  IF($B680=1,
    IF($L680=FALSE,
      VLOOKUP($A680,ChapterTable!$1:$1048576,MATCH("최종"&amp;SUBSTITUTE(SUBSTITUTE(E$1,"standard",""),"|Float",""),ChapterTable!$1:$1,0),0),
      VLOOKUP($A680-ChapterTable!$Q$11,ChapterTable!$1:$1048576,MATCH("최종"&amp;SUBSTITUTE(SUBSTITUTE(E$1,"standard",""),"|Float",""),ChapterTable!$1:$1,0),0)*ChapterTable!$Q$14
    ),
  OFFSET(E680,-$B680+IF($L680,1,0),0)*
    (VLOOKUP(SUBSTITUTE(SUBSTITUTE(E$1,"standard",""),"|Float","")&amp;"인게임누적곱배수",ChapterTable!$S:$T,2,0)^C680
    +VLOOKUP(SUBSTITUTE(SUBSTITUTE(E$1,"standard",""),"|Float","")&amp;"인게임누적합배수",ChapterTable!$S:$T,2,0)*C680)
  )
  )
  )
)</f>
        <v>89330.353637695313</v>
      </c>
      <c r="F680" s="1">
        <f ca="1">IF(AND($A680=0,$B680=1),
    VLOOKUP(1,ChapterTable!$1:$1048576,MATCH("최종"&amp;SUBSTITUTE(SUBSTITUTE(F$1,"standard",""),"|Float",""),ChapterTable!$1:$1,0),0)*ChapterTable!$Q$17,
  IF(AND($A680=0,$B680=0),
    F681,
  IF($B680=0,
    VLOOKUP($A680,ChapterTable!$1:$1048576,MATCH("최종"&amp;SUBSTITUTE(SUBSTITUTE(F$1,"standard",""),"|Float",""),ChapterTable!$1:$1,0),0),
  IF($B680=1,
    IF($L680=FALSE,
      VLOOKUP($A680,ChapterTable!$1:$1048576,MATCH("최종"&amp;SUBSTITUTE(SUBSTITUTE(F$1,"standard",""),"|Float",""),ChapterTable!$1:$1,0),0),
      VLOOKUP($A680-ChapterTable!$Q$11,ChapterTable!$1:$1048576,MATCH("최종"&amp;SUBSTITUTE(SUBSTITUTE(F$1,"standard",""),"|Float",""),ChapterTable!$1:$1,0),0)*ChapterTable!$Q$14
    ),
  OFFSET(F680,-$B680+IF($L680,1,0),0)*
    (VLOOKUP(SUBSTITUTE(SUBSTITUTE(F$1,"standard",""),"|Float","")&amp;"인게임누적곱배수",ChapterTable!$S:$T,2,0)^D680
    +VLOOKUP(SUBSTITUTE(SUBSTITUTE(F$1,"standard",""),"|Float","")&amp;"인게임누적합배수",ChapterTable!$S:$T,2,0)*D680)
  )
  )
  )
)</f>
        <v>35031.51123046875</v>
      </c>
      <c r="G680" t="s">
        <v>76</v>
      </c>
      <c r="J680" t="str">
        <f>IF(ISBLANK(I680),"",
IFERROR(VLOOKUP(I680,[1]StringTable!$1:$1048576,MATCH([1]StringTable!$B$1,[1]StringTable!$1:$1,0),0),
IFERROR(VLOOKUP(I680,[1]InApkStringTable!$1:$1048576,MATCH([1]InApkStringTable!$B$1,[1]InApkStringTable!$1:$1,0),0),
"스트링없음")))</f>
        <v/>
      </c>
      <c r="L680" t="b">
        <v>0</v>
      </c>
      <c r="M680" t="s">
        <v>24</v>
      </c>
      <c r="N680" t="str">
        <f>IF(ISBLANK(M680),"",IF(ISERROR(VLOOKUP(M680,MapTable!$A:$A,1,0)),"맵없음",""))</f>
        <v/>
      </c>
      <c r="O680">
        <f t="shared" si="41"/>
        <v>21</v>
      </c>
      <c r="Q680">
        <f t="shared" si="42"/>
        <v>21</v>
      </c>
      <c r="R680" t="b">
        <f t="shared" ca="1" si="43"/>
        <v>0</v>
      </c>
      <c r="T680" t="b">
        <f t="shared" ca="1" si="44"/>
        <v>0</v>
      </c>
      <c r="V680" t="str">
        <f>IF(ISBLANK(U680),"",IF(ISERROR(VLOOKUP(U680,MapTable!$A:$A,1,0)),"맵없음",""))</f>
        <v/>
      </c>
      <c r="X680" t="str">
        <f>IF(ISBLANK(W680),"",
IF(ISERROR(FIND(",",W680)),
  IF(ISERROR(VLOOKUP(W680,MapTable!$A:$A,1,0)),"맵없음",
  ""),
IF(ISERROR(FIND(",",W680,FIND(",",W680)+1)),
  IF(OR(ISERROR(VLOOKUP(LEFT(W680,FIND(",",W680)-1),MapTable!$A:$A,1,0)),ISERROR(VLOOKUP(TRIM(MID(W680,FIND(",",W680)+1,999)),MapTable!$A:$A,1,0))),"맵없음",
  ""),
IF(ISERROR(FIND(",",W680,FIND(",",W680,FIND(",",W680)+1)+1)),
  IF(OR(ISERROR(VLOOKUP(LEFT(W680,FIND(",",W680)-1),MapTable!$A:$A,1,0)),ISERROR(VLOOKUP(TRIM(MID(W680,FIND(",",W680)+1,FIND(",",W680,FIND(",",W680)+1)-FIND(",",W680)-1)),MapTable!$A:$A,1,0)),ISERROR(VLOOKUP(TRIM(MID(W680,FIND(",",W680,FIND(",",W680)+1)+1,999)),MapTable!$A:$A,1,0))),"맵없음",
  ""),
IF(ISERROR(FIND(",",W680,FIND(",",W680,FIND(",",W680,FIND(",",W680)+1)+1)+1)),
  IF(OR(ISERROR(VLOOKUP(LEFT(W680,FIND(",",W680)-1),MapTable!$A:$A,1,0)),ISERROR(VLOOKUP(TRIM(MID(W680,FIND(",",W680)+1,FIND(",",W680,FIND(",",W680)+1)-FIND(",",W680)-1)),MapTable!$A:$A,1,0)),ISERROR(VLOOKUP(TRIM(MID(W680,FIND(",",W680,FIND(",",W680)+1)+1,FIND(",",W680,FIND(",",W680,FIND(",",W680)+1)+1)-FIND(",",W680,FIND(",",W680)+1)-1)),MapTable!$A:$A,1,0)),ISERROR(VLOOKUP(TRIM(MID(W680,FIND(",",W680,FIND(",",W680,FIND(",",W680)+1)+1)+1,999)),MapTable!$A:$A,1,0))),"맵없음",
  ""),
)))))</f>
        <v/>
      </c>
      <c r="AC680" t="str">
        <f>IF(ISBLANK(AB680),"",IF(ISERROR(VLOOKUP(AB680,[3]DropTable!$A:$A,1,0)),"드랍없음",""))</f>
        <v/>
      </c>
      <c r="AE680" t="str">
        <f>IF(ISBLANK(AD680),"",IF(ISERROR(VLOOKUP(AD680,[3]DropTable!$A:$A,1,0)),"드랍없음",""))</f>
        <v/>
      </c>
      <c r="AG680">
        <v>9.8000000000000007</v>
      </c>
      <c r="AH680">
        <v>1</v>
      </c>
    </row>
    <row r="681" spans="1:34" x14ac:dyDescent="0.3">
      <c r="A681">
        <v>15</v>
      </c>
      <c r="B681">
        <v>21</v>
      </c>
      <c r="C681">
        <f>IF(OR($L681=TRUE,$A681=0,MOD($A681,ChapterTable!$S$20)&lt;&gt;0),
MAX(0,INT(($B681+ChapterTable!$Q$26+VLOOKUP(SUBSTITUTE(C$1,"성장단계","")&amp;"단계오프셋",ChapterTable!$S:$T,2,0))/ChapterTable!$Q$23)),
MAX(0,INT(($B681+ChapterTable!$S$26+VLOOKUP(SUBSTITUTE(C$1,"성장단계","")&amp;"보스단계오프셋",ChapterTable!$S:$T,2,0))/ChapterTable!$S$23)))</f>
        <v>2</v>
      </c>
      <c r="D681">
        <f>IF(OR($L681=TRUE,$A681=0,MOD($A681,ChapterTable!$S$20)&lt;&gt;0),
MAX(0,INT(($B681+ChapterTable!$Q$26+VLOOKUP(SUBSTITUTE(D$1,"성장단계","")&amp;"단계오프셋",ChapterTable!$S:$T,2,0))/ChapterTable!$Q$23)),
MAX(0,INT(($B681+ChapterTable!$S$26+VLOOKUP(SUBSTITUTE(D$1,"성장단계","")&amp;"보스단계오프셋",ChapterTable!$S:$T,2,0))/ChapterTable!$S$23)))</f>
        <v>2</v>
      </c>
      <c r="E681" s="1">
        <f ca="1">IF(AND($A681=0,$B681=1),
    VLOOKUP(1,ChapterTable!$1:$1048576,MATCH("최종"&amp;SUBSTITUTE(SUBSTITUTE(E$1,"standard",""),"|Float",""),ChapterTable!$1:$1,0),0)*ChapterTable!$Q$17,
  IF(AND($A681=0,$B681=0),
    E682,
  IF($B681=0,
    VLOOKUP($A681,ChapterTable!$1:$1048576,MATCH("최종"&amp;SUBSTITUTE(SUBSTITUTE(E$1,"standard",""),"|Float",""),ChapterTable!$1:$1,0),0),
  IF($B681=1,
    IF($L681=FALSE,
      VLOOKUP($A681,ChapterTable!$1:$1048576,MATCH("최종"&amp;SUBSTITUTE(SUBSTITUTE(E$1,"standard",""),"|Float",""),ChapterTable!$1:$1,0),0),
      VLOOKUP($A681-ChapterTable!$Q$11,ChapterTable!$1:$1048576,MATCH("최종"&amp;SUBSTITUTE(SUBSTITUTE(E$1,"standard",""),"|Float",""),ChapterTable!$1:$1,0),0)*ChapterTable!$Q$14
    ),
  OFFSET(E681,-$B681+IF($L681,1,0),0)*
    (VLOOKUP(SUBSTITUTE(SUBSTITUTE(E$1,"standard",""),"|Float","")&amp;"인게임누적곱배수",ChapterTable!$S:$T,2,0)^C681
    +VLOOKUP(SUBSTITUTE(SUBSTITUTE(E$1,"standard",""),"|Float","")&amp;"인게임누적합배수",ChapterTable!$S:$T,2,0)*C681)
  )
  )
  )
)</f>
        <v>89330.353637695313</v>
      </c>
      <c r="F681" s="1">
        <f ca="1">IF(AND($A681=0,$B681=1),
    VLOOKUP(1,ChapterTable!$1:$1048576,MATCH("최종"&amp;SUBSTITUTE(SUBSTITUTE(F$1,"standard",""),"|Float",""),ChapterTable!$1:$1,0),0)*ChapterTable!$Q$17,
  IF(AND($A681=0,$B681=0),
    F682,
  IF($B681=0,
    VLOOKUP($A681,ChapterTable!$1:$1048576,MATCH("최종"&amp;SUBSTITUTE(SUBSTITUTE(F$1,"standard",""),"|Float",""),ChapterTable!$1:$1,0),0),
  IF($B681=1,
    IF($L681=FALSE,
      VLOOKUP($A681,ChapterTable!$1:$1048576,MATCH("최종"&amp;SUBSTITUTE(SUBSTITUTE(F$1,"standard",""),"|Float",""),ChapterTable!$1:$1,0),0),
      VLOOKUP($A681-ChapterTable!$Q$11,ChapterTable!$1:$1048576,MATCH("최종"&amp;SUBSTITUTE(SUBSTITUTE(F$1,"standard",""),"|Float",""),ChapterTable!$1:$1,0),0)*ChapterTable!$Q$14
    ),
  OFFSET(F681,-$B681+IF($L681,1,0),0)*
    (VLOOKUP(SUBSTITUTE(SUBSTITUTE(F$1,"standard",""),"|Float","")&amp;"인게임누적곱배수",ChapterTable!$S:$T,2,0)^D681
    +VLOOKUP(SUBSTITUTE(SUBSTITUTE(F$1,"standard",""),"|Float","")&amp;"인게임누적합배수",ChapterTable!$S:$T,2,0)*D681)
  )
  )
  )
)</f>
        <v>40870.096435546875</v>
      </c>
      <c r="G681" t="s">
        <v>76</v>
      </c>
      <c r="J681" t="str">
        <f>IF(ISBLANK(I681),"",
IFERROR(VLOOKUP(I681,[1]StringTable!$1:$1048576,MATCH([1]StringTable!$B$1,[1]StringTable!$1:$1,0),0),
IFERROR(VLOOKUP(I681,[1]InApkStringTable!$1:$1048576,MATCH([1]InApkStringTable!$B$1,[1]InApkStringTable!$1:$1,0),0),
"스트링없음")))</f>
        <v/>
      </c>
      <c r="L681" t="b">
        <v>0</v>
      </c>
      <c r="M681" t="s">
        <v>24</v>
      </c>
      <c r="N681" t="str">
        <f>IF(ISBLANK(M681),"",IF(ISERROR(VLOOKUP(M681,MapTable!$A:$A,1,0)),"맵없음",""))</f>
        <v/>
      </c>
      <c r="O681">
        <f t="shared" si="41"/>
        <v>3</v>
      </c>
      <c r="Q681">
        <f t="shared" si="42"/>
        <v>3</v>
      </c>
      <c r="R681" t="b">
        <f t="shared" ca="1" si="43"/>
        <v>0</v>
      </c>
      <c r="T681" t="b">
        <f t="shared" ca="1" si="44"/>
        <v>0</v>
      </c>
      <c r="V681" t="str">
        <f>IF(ISBLANK(U681),"",IF(ISERROR(VLOOKUP(U681,MapTable!$A:$A,1,0)),"맵없음",""))</f>
        <v/>
      </c>
      <c r="X681" t="str">
        <f>IF(ISBLANK(W681),"",
IF(ISERROR(FIND(",",W681)),
  IF(ISERROR(VLOOKUP(W681,MapTable!$A:$A,1,0)),"맵없음",
  ""),
IF(ISERROR(FIND(",",W681,FIND(",",W681)+1)),
  IF(OR(ISERROR(VLOOKUP(LEFT(W681,FIND(",",W681)-1),MapTable!$A:$A,1,0)),ISERROR(VLOOKUP(TRIM(MID(W681,FIND(",",W681)+1,999)),MapTable!$A:$A,1,0))),"맵없음",
  ""),
IF(ISERROR(FIND(",",W681,FIND(",",W681,FIND(",",W681)+1)+1)),
  IF(OR(ISERROR(VLOOKUP(LEFT(W681,FIND(",",W681)-1),MapTable!$A:$A,1,0)),ISERROR(VLOOKUP(TRIM(MID(W681,FIND(",",W681)+1,FIND(",",W681,FIND(",",W681)+1)-FIND(",",W681)-1)),MapTable!$A:$A,1,0)),ISERROR(VLOOKUP(TRIM(MID(W681,FIND(",",W681,FIND(",",W681)+1)+1,999)),MapTable!$A:$A,1,0))),"맵없음",
  ""),
IF(ISERROR(FIND(",",W681,FIND(",",W681,FIND(",",W681,FIND(",",W681)+1)+1)+1)),
  IF(OR(ISERROR(VLOOKUP(LEFT(W681,FIND(",",W681)-1),MapTable!$A:$A,1,0)),ISERROR(VLOOKUP(TRIM(MID(W681,FIND(",",W681)+1,FIND(",",W681,FIND(",",W681)+1)-FIND(",",W681)-1)),MapTable!$A:$A,1,0)),ISERROR(VLOOKUP(TRIM(MID(W681,FIND(",",W681,FIND(",",W681)+1)+1,FIND(",",W681,FIND(",",W681,FIND(",",W681)+1)+1)-FIND(",",W681,FIND(",",W681)+1)-1)),MapTable!$A:$A,1,0)),ISERROR(VLOOKUP(TRIM(MID(W681,FIND(",",W681,FIND(",",W681,FIND(",",W681)+1)+1)+1,999)),MapTable!$A:$A,1,0))),"맵없음",
  ""),
)))))</f>
        <v/>
      </c>
      <c r="AC681" t="str">
        <f>IF(ISBLANK(AB681),"",IF(ISERROR(VLOOKUP(AB681,[3]DropTable!$A:$A,1,0)),"드랍없음",""))</f>
        <v/>
      </c>
      <c r="AE681" t="str">
        <f>IF(ISBLANK(AD681),"",IF(ISERROR(VLOOKUP(AD681,[3]DropTable!$A:$A,1,0)),"드랍없음",""))</f>
        <v/>
      </c>
      <c r="AG681">
        <v>9.8000000000000007</v>
      </c>
      <c r="AH681">
        <v>1</v>
      </c>
    </row>
    <row r="682" spans="1:34" x14ac:dyDescent="0.3">
      <c r="A682">
        <v>15</v>
      </c>
      <c r="B682">
        <v>22</v>
      </c>
      <c r="C682">
        <f>IF(OR($L682=TRUE,$A682=0,MOD($A682,ChapterTable!$S$20)&lt;&gt;0),
MAX(0,INT(($B682+ChapterTable!$Q$26+VLOOKUP(SUBSTITUTE(C$1,"성장단계","")&amp;"단계오프셋",ChapterTable!$S:$T,2,0))/ChapterTable!$Q$23)),
MAX(0,INT(($B682+ChapterTable!$S$26+VLOOKUP(SUBSTITUTE(C$1,"성장단계","")&amp;"보스단계오프셋",ChapterTable!$S:$T,2,0))/ChapterTable!$S$23)))</f>
        <v>2</v>
      </c>
      <c r="D682">
        <f>IF(OR($L682=TRUE,$A682=0,MOD($A682,ChapterTable!$S$20)&lt;&gt;0),
MAX(0,INT(($B682+ChapterTable!$Q$26+VLOOKUP(SUBSTITUTE(D$1,"성장단계","")&amp;"단계오프셋",ChapterTable!$S:$T,2,0))/ChapterTable!$Q$23)),
MAX(0,INT(($B682+ChapterTable!$S$26+VLOOKUP(SUBSTITUTE(D$1,"성장단계","")&amp;"보스단계오프셋",ChapterTable!$S:$T,2,0))/ChapterTable!$S$23)))</f>
        <v>2</v>
      </c>
      <c r="E682" s="1">
        <f ca="1">IF(AND($A682=0,$B682=1),
    VLOOKUP(1,ChapterTable!$1:$1048576,MATCH("최종"&amp;SUBSTITUTE(SUBSTITUTE(E$1,"standard",""),"|Float",""),ChapterTable!$1:$1,0),0)*ChapterTable!$Q$17,
  IF(AND($A682=0,$B682=0),
    E683,
  IF($B682=0,
    VLOOKUP($A682,ChapterTable!$1:$1048576,MATCH("최종"&amp;SUBSTITUTE(SUBSTITUTE(E$1,"standard",""),"|Float",""),ChapterTable!$1:$1,0),0),
  IF($B682=1,
    IF($L682=FALSE,
      VLOOKUP($A682,ChapterTable!$1:$1048576,MATCH("최종"&amp;SUBSTITUTE(SUBSTITUTE(E$1,"standard",""),"|Float",""),ChapterTable!$1:$1,0),0),
      VLOOKUP($A682-ChapterTable!$Q$11,ChapterTable!$1:$1048576,MATCH("최종"&amp;SUBSTITUTE(SUBSTITUTE(E$1,"standard",""),"|Float",""),ChapterTable!$1:$1,0),0)*ChapterTable!$Q$14
    ),
  OFFSET(E682,-$B682+IF($L682,1,0),0)*
    (VLOOKUP(SUBSTITUTE(SUBSTITUTE(E$1,"standard",""),"|Float","")&amp;"인게임누적곱배수",ChapterTable!$S:$T,2,0)^C682
    +VLOOKUP(SUBSTITUTE(SUBSTITUTE(E$1,"standard",""),"|Float","")&amp;"인게임누적합배수",ChapterTable!$S:$T,2,0)*C682)
  )
  )
  )
)</f>
        <v>89330.353637695313</v>
      </c>
      <c r="F682" s="1">
        <f ca="1">IF(AND($A682=0,$B682=1),
    VLOOKUP(1,ChapterTable!$1:$1048576,MATCH("최종"&amp;SUBSTITUTE(SUBSTITUTE(F$1,"standard",""),"|Float",""),ChapterTable!$1:$1,0),0)*ChapterTable!$Q$17,
  IF(AND($A682=0,$B682=0),
    F683,
  IF($B682=0,
    VLOOKUP($A682,ChapterTable!$1:$1048576,MATCH("최종"&amp;SUBSTITUTE(SUBSTITUTE(F$1,"standard",""),"|Float",""),ChapterTable!$1:$1,0),0),
  IF($B682=1,
    IF($L682=FALSE,
      VLOOKUP($A682,ChapterTable!$1:$1048576,MATCH("최종"&amp;SUBSTITUTE(SUBSTITUTE(F$1,"standard",""),"|Float",""),ChapterTable!$1:$1,0),0),
      VLOOKUP($A682-ChapterTable!$Q$11,ChapterTable!$1:$1048576,MATCH("최종"&amp;SUBSTITUTE(SUBSTITUTE(F$1,"standard",""),"|Float",""),ChapterTable!$1:$1,0),0)*ChapterTable!$Q$14
    ),
  OFFSET(F682,-$B682+IF($L682,1,0),0)*
    (VLOOKUP(SUBSTITUTE(SUBSTITUTE(F$1,"standard",""),"|Float","")&amp;"인게임누적곱배수",ChapterTable!$S:$T,2,0)^D682
    +VLOOKUP(SUBSTITUTE(SUBSTITUTE(F$1,"standard",""),"|Float","")&amp;"인게임누적합배수",ChapterTable!$S:$T,2,0)*D682)
  )
  )
  )
)</f>
        <v>40870.096435546875</v>
      </c>
      <c r="G682" t="s">
        <v>76</v>
      </c>
      <c r="J682" t="str">
        <f>IF(ISBLANK(I682),"",
IFERROR(VLOOKUP(I682,[1]StringTable!$1:$1048576,MATCH([1]StringTable!$B$1,[1]StringTable!$1:$1,0),0),
IFERROR(VLOOKUP(I682,[1]InApkStringTable!$1:$1048576,MATCH([1]InApkStringTable!$B$1,[1]InApkStringTable!$1:$1,0),0),
"스트링없음")))</f>
        <v/>
      </c>
      <c r="L682" t="b">
        <v>0</v>
      </c>
      <c r="M682" t="s">
        <v>24</v>
      </c>
      <c r="N682" t="str">
        <f>IF(ISBLANK(M682),"",IF(ISERROR(VLOOKUP(M682,MapTable!$A:$A,1,0)),"맵없음",""))</f>
        <v/>
      </c>
      <c r="O682">
        <f t="shared" si="41"/>
        <v>3</v>
      </c>
      <c r="Q682">
        <f t="shared" si="42"/>
        <v>3</v>
      </c>
      <c r="R682" t="b">
        <f t="shared" ca="1" si="43"/>
        <v>0</v>
      </c>
      <c r="T682" t="b">
        <f t="shared" ca="1" si="44"/>
        <v>0</v>
      </c>
      <c r="V682" t="str">
        <f>IF(ISBLANK(U682),"",IF(ISERROR(VLOOKUP(U682,MapTable!$A:$A,1,0)),"맵없음",""))</f>
        <v/>
      </c>
      <c r="X682" t="str">
        <f>IF(ISBLANK(W682),"",
IF(ISERROR(FIND(",",W682)),
  IF(ISERROR(VLOOKUP(W682,MapTable!$A:$A,1,0)),"맵없음",
  ""),
IF(ISERROR(FIND(",",W682,FIND(",",W682)+1)),
  IF(OR(ISERROR(VLOOKUP(LEFT(W682,FIND(",",W682)-1),MapTable!$A:$A,1,0)),ISERROR(VLOOKUP(TRIM(MID(W682,FIND(",",W682)+1,999)),MapTable!$A:$A,1,0))),"맵없음",
  ""),
IF(ISERROR(FIND(",",W682,FIND(",",W682,FIND(",",W682)+1)+1)),
  IF(OR(ISERROR(VLOOKUP(LEFT(W682,FIND(",",W682)-1),MapTable!$A:$A,1,0)),ISERROR(VLOOKUP(TRIM(MID(W682,FIND(",",W682)+1,FIND(",",W682,FIND(",",W682)+1)-FIND(",",W682)-1)),MapTable!$A:$A,1,0)),ISERROR(VLOOKUP(TRIM(MID(W682,FIND(",",W682,FIND(",",W682)+1)+1,999)),MapTable!$A:$A,1,0))),"맵없음",
  ""),
IF(ISERROR(FIND(",",W682,FIND(",",W682,FIND(",",W682,FIND(",",W682)+1)+1)+1)),
  IF(OR(ISERROR(VLOOKUP(LEFT(W682,FIND(",",W682)-1),MapTable!$A:$A,1,0)),ISERROR(VLOOKUP(TRIM(MID(W682,FIND(",",W682)+1,FIND(",",W682,FIND(",",W682)+1)-FIND(",",W682)-1)),MapTable!$A:$A,1,0)),ISERROR(VLOOKUP(TRIM(MID(W682,FIND(",",W682,FIND(",",W682)+1)+1,FIND(",",W682,FIND(",",W682,FIND(",",W682)+1)+1)-FIND(",",W682,FIND(",",W682)+1)-1)),MapTable!$A:$A,1,0)),ISERROR(VLOOKUP(TRIM(MID(W682,FIND(",",W682,FIND(",",W682,FIND(",",W682)+1)+1)+1,999)),MapTable!$A:$A,1,0))),"맵없음",
  ""),
)))))</f>
        <v/>
      </c>
      <c r="AC682" t="str">
        <f>IF(ISBLANK(AB682),"",IF(ISERROR(VLOOKUP(AB682,[3]DropTable!$A:$A,1,0)),"드랍없음",""))</f>
        <v/>
      </c>
      <c r="AE682" t="str">
        <f>IF(ISBLANK(AD682),"",IF(ISERROR(VLOOKUP(AD682,[3]DropTable!$A:$A,1,0)),"드랍없음",""))</f>
        <v/>
      </c>
      <c r="AG682">
        <v>9.8000000000000007</v>
      </c>
      <c r="AH682">
        <v>1</v>
      </c>
    </row>
    <row r="683" spans="1:34" x14ac:dyDescent="0.3">
      <c r="A683">
        <v>15</v>
      </c>
      <c r="B683">
        <v>23</v>
      </c>
      <c r="C683">
        <f>IF(OR($L683=TRUE,$A683=0,MOD($A683,ChapterTable!$S$20)&lt;&gt;0),
MAX(0,INT(($B683+ChapterTable!$Q$26+VLOOKUP(SUBSTITUTE(C$1,"성장단계","")&amp;"단계오프셋",ChapterTable!$S:$T,2,0))/ChapterTable!$Q$23)),
MAX(0,INT(($B683+ChapterTable!$S$26+VLOOKUP(SUBSTITUTE(C$1,"성장단계","")&amp;"보스단계오프셋",ChapterTable!$S:$T,2,0))/ChapterTable!$S$23)))</f>
        <v>2</v>
      </c>
      <c r="D683">
        <f>IF(OR($L683=TRUE,$A683=0,MOD($A683,ChapterTable!$S$20)&lt;&gt;0),
MAX(0,INT(($B683+ChapterTable!$Q$26+VLOOKUP(SUBSTITUTE(D$1,"성장단계","")&amp;"단계오프셋",ChapterTable!$S:$T,2,0))/ChapterTable!$Q$23)),
MAX(0,INT(($B683+ChapterTable!$S$26+VLOOKUP(SUBSTITUTE(D$1,"성장단계","")&amp;"보스단계오프셋",ChapterTable!$S:$T,2,0))/ChapterTable!$S$23)))</f>
        <v>2</v>
      </c>
      <c r="E683" s="1">
        <f ca="1">IF(AND($A683=0,$B683=1),
    VLOOKUP(1,ChapterTable!$1:$1048576,MATCH("최종"&amp;SUBSTITUTE(SUBSTITUTE(E$1,"standard",""),"|Float",""),ChapterTable!$1:$1,0),0)*ChapterTable!$Q$17,
  IF(AND($A683=0,$B683=0),
    E684,
  IF($B683=0,
    VLOOKUP($A683,ChapterTable!$1:$1048576,MATCH("최종"&amp;SUBSTITUTE(SUBSTITUTE(E$1,"standard",""),"|Float",""),ChapterTable!$1:$1,0),0),
  IF($B683=1,
    IF($L683=FALSE,
      VLOOKUP($A683,ChapterTable!$1:$1048576,MATCH("최종"&amp;SUBSTITUTE(SUBSTITUTE(E$1,"standard",""),"|Float",""),ChapterTable!$1:$1,0),0),
      VLOOKUP($A683-ChapterTable!$Q$11,ChapterTable!$1:$1048576,MATCH("최종"&amp;SUBSTITUTE(SUBSTITUTE(E$1,"standard",""),"|Float",""),ChapterTable!$1:$1,0),0)*ChapterTable!$Q$14
    ),
  OFFSET(E683,-$B683+IF($L683,1,0),0)*
    (VLOOKUP(SUBSTITUTE(SUBSTITUTE(E$1,"standard",""),"|Float","")&amp;"인게임누적곱배수",ChapterTable!$S:$T,2,0)^C683
    +VLOOKUP(SUBSTITUTE(SUBSTITUTE(E$1,"standard",""),"|Float","")&amp;"인게임누적합배수",ChapterTable!$S:$T,2,0)*C683)
  )
  )
  )
)</f>
        <v>89330.353637695313</v>
      </c>
      <c r="F683" s="1">
        <f ca="1">IF(AND($A683=0,$B683=1),
    VLOOKUP(1,ChapterTable!$1:$1048576,MATCH("최종"&amp;SUBSTITUTE(SUBSTITUTE(F$1,"standard",""),"|Float",""),ChapterTable!$1:$1,0),0)*ChapterTable!$Q$17,
  IF(AND($A683=0,$B683=0),
    F684,
  IF($B683=0,
    VLOOKUP($A683,ChapterTable!$1:$1048576,MATCH("최종"&amp;SUBSTITUTE(SUBSTITUTE(F$1,"standard",""),"|Float",""),ChapterTable!$1:$1,0),0),
  IF($B683=1,
    IF($L683=FALSE,
      VLOOKUP($A683,ChapterTable!$1:$1048576,MATCH("최종"&amp;SUBSTITUTE(SUBSTITUTE(F$1,"standard",""),"|Float",""),ChapterTable!$1:$1,0),0),
      VLOOKUP($A683-ChapterTable!$Q$11,ChapterTable!$1:$1048576,MATCH("최종"&amp;SUBSTITUTE(SUBSTITUTE(F$1,"standard",""),"|Float",""),ChapterTable!$1:$1,0),0)*ChapterTable!$Q$14
    ),
  OFFSET(F683,-$B683+IF($L683,1,0),0)*
    (VLOOKUP(SUBSTITUTE(SUBSTITUTE(F$1,"standard",""),"|Float","")&amp;"인게임누적곱배수",ChapterTable!$S:$T,2,0)^D683
    +VLOOKUP(SUBSTITUTE(SUBSTITUTE(F$1,"standard",""),"|Float","")&amp;"인게임누적합배수",ChapterTable!$S:$T,2,0)*D683)
  )
  )
  )
)</f>
        <v>40870.096435546875</v>
      </c>
      <c r="G683" t="s">
        <v>76</v>
      </c>
      <c r="J683" t="str">
        <f>IF(ISBLANK(I683),"",
IFERROR(VLOOKUP(I683,[1]StringTable!$1:$1048576,MATCH([1]StringTable!$B$1,[1]StringTable!$1:$1,0),0),
IFERROR(VLOOKUP(I683,[1]InApkStringTable!$1:$1048576,MATCH([1]InApkStringTable!$B$1,[1]InApkStringTable!$1:$1,0),0),
"스트링없음")))</f>
        <v/>
      </c>
      <c r="L683" t="b">
        <v>0</v>
      </c>
      <c r="M683" t="s">
        <v>24</v>
      </c>
      <c r="N683" t="str">
        <f>IF(ISBLANK(M683),"",IF(ISERROR(VLOOKUP(M683,MapTable!$A:$A,1,0)),"맵없음",""))</f>
        <v/>
      </c>
      <c r="O683">
        <f t="shared" si="41"/>
        <v>3</v>
      </c>
      <c r="Q683">
        <f t="shared" si="42"/>
        <v>3</v>
      </c>
      <c r="R683" t="b">
        <f t="shared" ca="1" si="43"/>
        <v>0</v>
      </c>
      <c r="T683" t="b">
        <f t="shared" ca="1" si="44"/>
        <v>0</v>
      </c>
      <c r="V683" t="str">
        <f>IF(ISBLANK(U683),"",IF(ISERROR(VLOOKUP(U683,MapTable!$A:$A,1,0)),"맵없음",""))</f>
        <v/>
      </c>
      <c r="X683" t="str">
        <f>IF(ISBLANK(W683),"",
IF(ISERROR(FIND(",",W683)),
  IF(ISERROR(VLOOKUP(W683,MapTable!$A:$A,1,0)),"맵없음",
  ""),
IF(ISERROR(FIND(",",W683,FIND(",",W683)+1)),
  IF(OR(ISERROR(VLOOKUP(LEFT(W683,FIND(",",W683)-1),MapTable!$A:$A,1,0)),ISERROR(VLOOKUP(TRIM(MID(W683,FIND(",",W683)+1,999)),MapTable!$A:$A,1,0))),"맵없음",
  ""),
IF(ISERROR(FIND(",",W683,FIND(",",W683,FIND(",",W683)+1)+1)),
  IF(OR(ISERROR(VLOOKUP(LEFT(W683,FIND(",",W683)-1),MapTable!$A:$A,1,0)),ISERROR(VLOOKUP(TRIM(MID(W683,FIND(",",W683)+1,FIND(",",W683,FIND(",",W683)+1)-FIND(",",W683)-1)),MapTable!$A:$A,1,0)),ISERROR(VLOOKUP(TRIM(MID(W683,FIND(",",W683,FIND(",",W683)+1)+1,999)),MapTable!$A:$A,1,0))),"맵없음",
  ""),
IF(ISERROR(FIND(",",W683,FIND(",",W683,FIND(",",W683,FIND(",",W683)+1)+1)+1)),
  IF(OR(ISERROR(VLOOKUP(LEFT(W683,FIND(",",W683)-1),MapTable!$A:$A,1,0)),ISERROR(VLOOKUP(TRIM(MID(W683,FIND(",",W683)+1,FIND(",",W683,FIND(",",W683)+1)-FIND(",",W683)-1)),MapTable!$A:$A,1,0)),ISERROR(VLOOKUP(TRIM(MID(W683,FIND(",",W683,FIND(",",W683)+1)+1,FIND(",",W683,FIND(",",W683,FIND(",",W683)+1)+1)-FIND(",",W683,FIND(",",W683)+1)-1)),MapTable!$A:$A,1,0)),ISERROR(VLOOKUP(TRIM(MID(W683,FIND(",",W683,FIND(",",W683,FIND(",",W683)+1)+1)+1,999)),MapTable!$A:$A,1,0))),"맵없음",
  ""),
)))))</f>
        <v/>
      </c>
      <c r="AC683" t="str">
        <f>IF(ISBLANK(AB683),"",IF(ISERROR(VLOOKUP(AB683,[3]DropTable!$A:$A,1,0)),"드랍없음",""))</f>
        <v/>
      </c>
      <c r="AE683" t="str">
        <f>IF(ISBLANK(AD683),"",IF(ISERROR(VLOOKUP(AD683,[3]DropTable!$A:$A,1,0)),"드랍없음",""))</f>
        <v/>
      </c>
      <c r="AG683">
        <v>9.8000000000000007</v>
      </c>
      <c r="AH683">
        <v>1</v>
      </c>
    </row>
    <row r="684" spans="1:34" x14ac:dyDescent="0.3">
      <c r="A684">
        <v>15</v>
      </c>
      <c r="B684">
        <v>24</v>
      </c>
      <c r="C684">
        <f>IF(OR($L684=TRUE,$A684=0,MOD($A684,ChapterTable!$S$20)&lt;&gt;0),
MAX(0,INT(($B684+ChapterTable!$Q$26+VLOOKUP(SUBSTITUTE(C$1,"성장단계","")&amp;"단계오프셋",ChapterTable!$S:$T,2,0))/ChapterTable!$Q$23)),
MAX(0,INT(($B684+ChapterTable!$S$26+VLOOKUP(SUBSTITUTE(C$1,"성장단계","")&amp;"보스단계오프셋",ChapterTable!$S:$T,2,0))/ChapterTable!$S$23)))</f>
        <v>2</v>
      </c>
      <c r="D684">
        <f>IF(OR($L684=TRUE,$A684=0,MOD($A684,ChapterTable!$S$20)&lt;&gt;0),
MAX(0,INT(($B684+ChapterTable!$Q$26+VLOOKUP(SUBSTITUTE(D$1,"성장단계","")&amp;"단계오프셋",ChapterTable!$S:$T,2,0))/ChapterTable!$Q$23)),
MAX(0,INT(($B684+ChapterTable!$S$26+VLOOKUP(SUBSTITUTE(D$1,"성장단계","")&amp;"보스단계오프셋",ChapterTable!$S:$T,2,0))/ChapterTable!$S$23)))</f>
        <v>2</v>
      </c>
      <c r="E684" s="1">
        <f ca="1">IF(AND($A684=0,$B684=1),
    VLOOKUP(1,ChapterTable!$1:$1048576,MATCH("최종"&amp;SUBSTITUTE(SUBSTITUTE(E$1,"standard",""),"|Float",""),ChapterTable!$1:$1,0),0)*ChapterTable!$Q$17,
  IF(AND($A684=0,$B684=0),
    E685,
  IF($B684=0,
    VLOOKUP($A684,ChapterTable!$1:$1048576,MATCH("최종"&amp;SUBSTITUTE(SUBSTITUTE(E$1,"standard",""),"|Float",""),ChapterTable!$1:$1,0),0),
  IF($B684=1,
    IF($L684=FALSE,
      VLOOKUP($A684,ChapterTable!$1:$1048576,MATCH("최종"&amp;SUBSTITUTE(SUBSTITUTE(E$1,"standard",""),"|Float",""),ChapterTable!$1:$1,0),0),
      VLOOKUP($A684-ChapterTable!$Q$11,ChapterTable!$1:$1048576,MATCH("최종"&amp;SUBSTITUTE(SUBSTITUTE(E$1,"standard",""),"|Float",""),ChapterTable!$1:$1,0),0)*ChapterTable!$Q$14
    ),
  OFFSET(E684,-$B684+IF($L684,1,0),0)*
    (VLOOKUP(SUBSTITUTE(SUBSTITUTE(E$1,"standard",""),"|Float","")&amp;"인게임누적곱배수",ChapterTable!$S:$T,2,0)^C684
    +VLOOKUP(SUBSTITUTE(SUBSTITUTE(E$1,"standard",""),"|Float","")&amp;"인게임누적합배수",ChapterTable!$S:$T,2,0)*C684)
  )
  )
  )
)</f>
        <v>89330.353637695313</v>
      </c>
      <c r="F684" s="1">
        <f ca="1">IF(AND($A684=0,$B684=1),
    VLOOKUP(1,ChapterTable!$1:$1048576,MATCH("최종"&amp;SUBSTITUTE(SUBSTITUTE(F$1,"standard",""),"|Float",""),ChapterTable!$1:$1,0),0)*ChapterTable!$Q$17,
  IF(AND($A684=0,$B684=0),
    F685,
  IF($B684=0,
    VLOOKUP($A684,ChapterTable!$1:$1048576,MATCH("최종"&amp;SUBSTITUTE(SUBSTITUTE(F$1,"standard",""),"|Float",""),ChapterTable!$1:$1,0),0),
  IF($B684=1,
    IF($L684=FALSE,
      VLOOKUP($A684,ChapterTable!$1:$1048576,MATCH("최종"&amp;SUBSTITUTE(SUBSTITUTE(F$1,"standard",""),"|Float",""),ChapterTable!$1:$1,0),0),
      VLOOKUP($A684-ChapterTable!$Q$11,ChapterTable!$1:$1048576,MATCH("최종"&amp;SUBSTITUTE(SUBSTITUTE(F$1,"standard",""),"|Float",""),ChapterTable!$1:$1,0),0)*ChapterTable!$Q$14
    ),
  OFFSET(F684,-$B684+IF($L684,1,0),0)*
    (VLOOKUP(SUBSTITUTE(SUBSTITUTE(F$1,"standard",""),"|Float","")&amp;"인게임누적곱배수",ChapterTable!$S:$T,2,0)^D684
    +VLOOKUP(SUBSTITUTE(SUBSTITUTE(F$1,"standard",""),"|Float","")&amp;"인게임누적합배수",ChapterTable!$S:$T,2,0)*D684)
  )
  )
  )
)</f>
        <v>40870.096435546875</v>
      </c>
      <c r="G684" t="s">
        <v>76</v>
      </c>
      <c r="J684" t="str">
        <f>IF(ISBLANK(I684),"",
IFERROR(VLOOKUP(I684,[1]StringTable!$1:$1048576,MATCH([1]StringTable!$B$1,[1]StringTable!$1:$1,0),0),
IFERROR(VLOOKUP(I684,[1]InApkStringTable!$1:$1048576,MATCH([1]InApkStringTable!$B$1,[1]InApkStringTable!$1:$1,0),0),
"스트링없음")))</f>
        <v/>
      </c>
      <c r="L684" t="b">
        <v>0</v>
      </c>
      <c r="M684" t="s">
        <v>24</v>
      </c>
      <c r="N684" t="str">
        <f>IF(ISBLANK(M684),"",IF(ISERROR(VLOOKUP(M684,MapTable!$A:$A,1,0)),"맵없음",""))</f>
        <v/>
      </c>
      <c r="O684">
        <f t="shared" si="41"/>
        <v>3</v>
      </c>
      <c r="Q684">
        <f t="shared" si="42"/>
        <v>3</v>
      </c>
      <c r="R684" t="b">
        <f t="shared" ca="1" si="43"/>
        <v>0</v>
      </c>
      <c r="T684" t="b">
        <f t="shared" ca="1" si="44"/>
        <v>0</v>
      </c>
      <c r="V684" t="str">
        <f>IF(ISBLANK(U684),"",IF(ISERROR(VLOOKUP(U684,MapTable!$A:$A,1,0)),"맵없음",""))</f>
        <v/>
      </c>
      <c r="X684" t="str">
        <f>IF(ISBLANK(W684),"",
IF(ISERROR(FIND(",",W684)),
  IF(ISERROR(VLOOKUP(W684,MapTable!$A:$A,1,0)),"맵없음",
  ""),
IF(ISERROR(FIND(",",W684,FIND(",",W684)+1)),
  IF(OR(ISERROR(VLOOKUP(LEFT(W684,FIND(",",W684)-1),MapTable!$A:$A,1,0)),ISERROR(VLOOKUP(TRIM(MID(W684,FIND(",",W684)+1,999)),MapTable!$A:$A,1,0))),"맵없음",
  ""),
IF(ISERROR(FIND(",",W684,FIND(",",W684,FIND(",",W684)+1)+1)),
  IF(OR(ISERROR(VLOOKUP(LEFT(W684,FIND(",",W684)-1),MapTable!$A:$A,1,0)),ISERROR(VLOOKUP(TRIM(MID(W684,FIND(",",W684)+1,FIND(",",W684,FIND(",",W684)+1)-FIND(",",W684)-1)),MapTable!$A:$A,1,0)),ISERROR(VLOOKUP(TRIM(MID(W684,FIND(",",W684,FIND(",",W684)+1)+1,999)),MapTable!$A:$A,1,0))),"맵없음",
  ""),
IF(ISERROR(FIND(",",W684,FIND(",",W684,FIND(",",W684,FIND(",",W684)+1)+1)+1)),
  IF(OR(ISERROR(VLOOKUP(LEFT(W684,FIND(",",W684)-1),MapTable!$A:$A,1,0)),ISERROR(VLOOKUP(TRIM(MID(W684,FIND(",",W684)+1,FIND(",",W684,FIND(",",W684)+1)-FIND(",",W684)-1)),MapTable!$A:$A,1,0)),ISERROR(VLOOKUP(TRIM(MID(W684,FIND(",",W684,FIND(",",W684)+1)+1,FIND(",",W684,FIND(",",W684,FIND(",",W684)+1)+1)-FIND(",",W684,FIND(",",W684)+1)-1)),MapTable!$A:$A,1,0)),ISERROR(VLOOKUP(TRIM(MID(W684,FIND(",",W684,FIND(",",W684,FIND(",",W684)+1)+1)+1,999)),MapTable!$A:$A,1,0))),"맵없음",
  ""),
)))))</f>
        <v/>
      </c>
      <c r="AC684" t="str">
        <f>IF(ISBLANK(AB684),"",IF(ISERROR(VLOOKUP(AB684,[3]DropTable!$A:$A,1,0)),"드랍없음",""))</f>
        <v/>
      </c>
      <c r="AE684" t="str">
        <f>IF(ISBLANK(AD684),"",IF(ISERROR(VLOOKUP(AD684,[3]DropTable!$A:$A,1,0)),"드랍없음",""))</f>
        <v/>
      </c>
      <c r="AG684">
        <v>9.8000000000000007</v>
      </c>
      <c r="AH684">
        <v>1</v>
      </c>
    </row>
    <row r="685" spans="1:34" x14ac:dyDescent="0.3">
      <c r="A685">
        <v>15</v>
      </c>
      <c r="B685">
        <v>25</v>
      </c>
      <c r="C685">
        <f>IF(OR($L685=TRUE,$A685=0,MOD($A685,ChapterTable!$S$20)&lt;&gt;0),
MAX(0,INT(($B685+ChapterTable!$Q$26+VLOOKUP(SUBSTITUTE(C$1,"성장단계","")&amp;"단계오프셋",ChapterTable!$S:$T,2,0))/ChapterTable!$Q$23)),
MAX(0,INT(($B685+ChapterTable!$S$26+VLOOKUP(SUBSTITUTE(C$1,"성장단계","")&amp;"보스단계오프셋",ChapterTable!$S:$T,2,0))/ChapterTable!$S$23)))</f>
        <v>2</v>
      </c>
      <c r="D685">
        <f>IF(OR($L685=TRUE,$A685=0,MOD($A685,ChapterTable!$S$20)&lt;&gt;0),
MAX(0,INT(($B685+ChapterTable!$Q$26+VLOOKUP(SUBSTITUTE(D$1,"성장단계","")&amp;"단계오프셋",ChapterTable!$S:$T,2,0))/ChapterTable!$Q$23)),
MAX(0,INT(($B685+ChapterTable!$S$26+VLOOKUP(SUBSTITUTE(D$1,"성장단계","")&amp;"보스단계오프셋",ChapterTable!$S:$T,2,0))/ChapterTable!$S$23)))</f>
        <v>2</v>
      </c>
      <c r="E685" s="1">
        <f ca="1">IF(AND($A685=0,$B685=1),
    VLOOKUP(1,ChapterTable!$1:$1048576,MATCH("최종"&amp;SUBSTITUTE(SUBSTITUTE(E$1,"standard",""),"|Float",""),ChapterTable!$1:$1,0),0)*ChapterTable!$Q$17,
  IF(AND($A685=0,$B685=0),
    E686,
  IF($B685=0,
    VLOOKUP($A685,ChapterTable!$1:$1048576,MATCH("최종"&amp;SUBSTITUTE(SUBSTITUTE(E$1,"standard",""),"|Float",""),ChapterTable!$1:$1,0),0),
  IF($B685=1,
    IF($L685=FALSE,
      VLOOKUP($A685,ChapterTable!$1:$1048576,MATCH("최종"&amp;SUBSTITUTE(SUBSTITUTE(E$1,"standard",""),"|Float",""),ChapterTable!$1:$1,0),0),
      VLOOKUP($A685-ChapterTable!$Q$11,ChapterTable!$1:$1048576,MATCH("최종"&amp;SUBSTITUTE(SUBSTITUTE(E$1,"standard",""),"|Float",""),ChapterTable!$1:$1,0),0)*ChapterTable!$Q$14
    ),
  OFFSET(E685,-$B685+IF($L685,1,0),0)*
    (VLOOKUP(SUBSTITUTE(SUBSTITUTE(E$1,"standard",""),"|Float","")&amp;"인게임누적곱배수",ChapterTable!$S:$T,2,0)^C685
    +VLOOKUP(SUBSTITUTE(SUBSTITUTE(E$1,"standard",""),"|Float","")&amp;"인게임누적합배수",ChapterTable!$S:$T,2,0)*C685)
  )
  )
  )
)</f>
        <v>89330.353637695313</v>
      </c>
      <c r="F685" s="1">
        <f ca="1">IF(AND($A685=0,$B685=1),
    VLOOKUP(1,ChapterTable!$1:$1048576,MATCH("최종"&amp;SUBSTITUTE(SUBSTITUTE(F$1,"standard",""),"|Float",""),ChapterTable!$1:$1,0),0)*ChapterTable!$Q$17,
  IF(AND($A685=0,$B685=0),
    F686,
  IF($B685=0,
    VLOOKUP($A685,ChapterTable!$1:$1048576,MATCH("최종"&amp;SUBSTITUTE(SUBSTITUTE(F$1,"standard",""),"|Float",""),ChapterTable!$1:$1,0),0),
  IF($B685=1,
    IF($L685=FALSE,
      VLOOKUP($A685,ChapterTable!$1:$1048576,MATCH("최종"&amp;SUBSTITUTE(SUBSTITUTE(F$1,"standard",""),"|Float",""),ChapterTable!$1:$1,0),0),
      VLOOKUP($A685-ChapterTable!$Q$11,ChapterTable!$1:$1048576,MATCH("최종"&amp;SUBSTITUTE(SUBSTITUTE(F$1,"standard",""),"|Float",""),ChapterTable!$1:$1,0),0)*ChapterTable!$Q$14
    ),
  OFFSET(F685,-$B685+IF($L685,1,0),0)*
    (VLOOKUP(SUBSTITUTE(SUBSTITUTE(F$1,"standard",""),"|Float","")&amp;"인게임누적곱배수",ChapterTable!$S:$T,2,0)^D685
    +VLOOKUP(SUBSTITUTE(SUBSTITUTE(F$1,"standard",""),"|Float","")&amp;"인게임누적합배수",ChapterTable!$S:$T,2,0)*D685)
  )
  )
  )
)</f>
        <v>40870.096435546875</v>
      </c>
      <c r="G685" t="s">
        <v>76</v>
      </c>
      <c r="J685" t="str">
        <f>IF(ISBLANK(I685),"",
IFERROR(VLOOKUP(I685,[1]StringTable!$1:$1048576,MATCH([1]StringTable!$B$1,[1]StringTable!$1:$1,0),0),
IFERROR(VLOOKUP(I685,[1]InApkStringTable!$1:$1048576,MATCH([1]InApkStringTable!$B$1,[1]InApkStringTable!$1:$1,0),0),
"스트링없음")))</f>
        <v/>
      </c>
      <c r="L685" t="b">
        <v>0</v>
      </c>
      <c r="M685" t="s">
        <v>54</v>
      </c>
      <c r="N685" t="str">
        <f>IF(ISBLANK(M685),"",IF(ISERROR(VLOOKUP(M685,MapTable!$A:$A,1,0)),"맵없음",""))</f>
        <v/>
      </c>
      <c r="O685">
        <f t="shared" si="41"/>
        <v>11</v>
      </c>
      <c r="Q685">
        <f t="shared" si="42"/>
        <v>11</v>
      </c>
      <c r="R685" t="b">
        <f t="shared" ca="1" si="43"/>
        <v>0</v>
      </c>
      <c r="T685" t="b">
        <f t="shared" ca="1" si="44"/>
        <v>0</v>
      </c>
      <c r="V685" t="str">
        <f>IF(ISBLANK(U685),"",IF(ISERROR(VLOOKUP(U685,MapTable!$A:$A,1,0)),"맵없음",""))</f>
        <v/>
      </c>
      <c r="X685" t="str">
        <f>IF(ISBLANK(W685),"",
IF(ISERROR(FIND(",",W685)),
  IF(ISERROR(VLOOKUP(W685,MapTable!$A:$A,1,0)),"맵없음",
  ""),
IF(ISERROR(FIND(",",W685,FIND(",",W685)+1)),
  IF(OR(ISERROR(VLOOKUP(LEFT(W685,FIND(",",W685)-1),MapTable!$A:$A,1,0)),ISERROR(VLOOKUP(TRIM(MID(W685,FIND(",",W685)+1,999)),MapTable!$A:$A,1,0))),"맵없음",
  ""),
IF(ISERROR(FIND(",",W685,FIND(",",W685,FIND(",",W685)+1)+1)),
  IF(OR(ISERROR(VLOOKUP(LEFT(W685,FIND(",",W685)-1),MapTable!$A:$A,1,0)),ISERROR(VLOOKUP(TRIM(MID(W685,FIND(",",W685)+1,FIND(",",W685,FIND(",",W685)+1)-FIND(",",W685)-1)),MapTable!$A:$A,1,0)),ISERROR(VLOOKUP(TRIM(MID(W685,FIND(",",W685,FIND(",",W685)+1)+1,999)),MapTable!$A:$A,1,0))),"맵없음",
  ""),
IF(ISERROR(FIND(",",W685,FIND(",",W685,FIND(",",W685,FIND(",",W685)+1)+1)+1)),
  IF(OR(ISERROR(VLOOKUP(LEFT(W685,FIND(",",W685)-1),MapTable!$A:$A,1,0)),ISERROR(VLOOKUP(TRIM(MID(W685,FIND(",",W685)+1,FIND(",",W685,FIND(",",W685)+1)-FIND(",",W685)-1)),MapTable!$A:$A,1,0)),ISERROR(VLOOKUP(TRIM(MID(W685,FIND(",",W685,FIND(",",W685)+1)+1,FIND(",",W685,FIND(",",W685,FIND(",",W685)+1)+1)-FIND(",",W685,FIND(",",W685)+1)-1)),MapTable!$A:$A,1,0)),ISERROR(VLOOKUP(TRIM(MID(W685,FIND(",",W685,FIND(",",W685,FIND(",",W685)+1)+1)+1,999)),MapTable!$A:$A,1,0))),"맵없음",
  ""),
)))))</f>
        <v/>
      </c>
      <c r="AC685" t="str">
        <f>IF(ISBLANK(AB685),"",IF(ISERROR(VLOOKUP(AB685,[3]DropTable!$A:$A,1,0)),"드랍없음",""))</f>
        <v/>
      </c>
      <c r="AE685" t="str">
        <f>IF(ISBLANK(AD685),"",IF(ISERROR(VLOOKUP(AD685,[3]DropTable!$A:$A,1,0)),"드랍없음",""))</f>
        <v/>
      </c>
      <c r="AG685">
        <v>9.8000000000000007</v>
      </c>
      <c r="AH685">
        <v>1</v>
      </c>
    </row>
    <row r="686" spans="1:34" x14ac:dyDescent="0.3">
      <c r="A686">
        <v>15</v>
      </c>
      <c r="B686">
        <v>26</v>
      </c>
      <c r="C686">
        <f>IF(OR($L686=TRUE,$A686=0,MOD($A686,ChapterTable!$S$20)&lt;&gt;0),
MAX(0,INT(($B686+ChapterTable!$Q$26+VLOOKUP(SUBSTITUTE(C$1,"성장단계","")&amp;"단계오프셋",ChapterTable!$S:$T,2,0))/ChapterTable!$Q$23)),
MAX(0,INT(($B686+ChapterTable!$S$26+VLOOKUP(SUBSTITUTE(C$1,"성장단계","")&amp;"보스단계오프셋",ChapterTable!$S:$T,2,0))/ChapterTable!$S$23)))</f>
        <v>3</v>
      </c>
      <c r="D686">
        <f>IF(OR($L686=TRUE,$A686=0,MOD($A686,ChapterTable!$S$20)&lt;&gt;0),
MAX(0,INT(($B686+ChapterTable!$Q$26+VLOOKUP(SUBSTITUTE(D$1,"성장단계","")&amp;"단계오프셋",ChapterTable!$S:$T,2,0))/ChapterTable!$Q$23)),
MAX(0,INT(($B686+ChapterTable!$S$26+VLOOKUP(SUBSTITUTE(D$1,"성장단계","")&amp;"보스단계오프셋",ChapterTable!$S:$T,2,0))/ChapterTable!$S$23)))</f>
        <v>2</v>
      </c>
      <c r="E686" s="1">
        <f ca="1">IF(AND($A686=0,$B686=1),
    VLOOKUP(1,ChapterTable!$1:$1048576,MATCH("최종"&amp;SUBSTITUTE(SUBSTITUTE(E$1,"standard",""),"|Float",""),ChapterTable!$1:$1,0),0)*ChapterTable!$Q$17,
  IF(AND($A686=0,$B686=0),
    E687,
  IF($B686=0,
    VLOOKUP($A686,ChapterTable!$1:$1048576,MATCH("최종"&amp;SUBSTITUTE(SUBSTITUTE(E$1,"standard",""),"|Float",""),ChapterTable!$1:$1,0),0),
  IF($B686=1,
    IF($L686=FALSE,
      VLOOKUP($A686,ChapterTable!$1:$1048576,MATCH("최종"&amp;SUBSTITUTE(SUBSTITUTE(E$1,"standard",""),"|Float",""),ChapterTable!$1:$1,0),0),
      VLOOKUP($A686-ChapterTable!$Q$11,ChapterTable!$1:$1048576,MATCH("최종"&amp;SUBSTITUTE(SUBSTITUTE(E$1,"standard",""),"|Float",""),ChapterTable!$1:$1,0),0)*ChapterTable!$Q$14
    ),
  OFFSET(E686,-$B686+IF($L686,1,0),0)*
    (VLOOKUP(SUBSTITUTE(SUBSTITUTE(E$1,"standard",""),"|Float","")&amp;"인게임누적곱배수",ChapterTable!$S:$T,2,0)^C686
    +VLOOKUP(SUBSTITUTE(SUBSTITUTE(E$1,"standard",""),"|Float","")&amp;"인게임누적합배수",ChapterTable!$S:$T,2,0)*C686)
  )
  )
  )
)</f>
        <v>107721.89703369139</v>
      </c>
      <c r="F686" s="1">
        <f ca="1">IF(AND($A686=0,$B686=1),
    VLOOKUP(1,ChapterTable!$1:$1048576,MATCH("최종"&amp;SUBSTITUTE(SUBSTITUTE(F$1,"standard",""),"|Float",""),ChapterTable!$1:$1,0),0)*ChapterTable!$Q$17,
  IF(AND($A686=0,$B686=0),
    F687,
  IF($B686=0,
    VLOOKUP($A686,ChapterTable!$1:$1048576,MATCH("최종"&amp;SUBSTITUTE(SUBSTITUTE(F$1,"standard",""),"|Float",""),ChapterTable!$1:$1,0),0),
  IF($B686=1,
    IF($L686=FALSE,
      VLOOKUP($A686,ChapterTable!$1:$1048576,MATCH("최종"&amp;SUBSTITUTE(SUBSTITUTE(F$1,"standard",""),"|Float",""),ChapterTable!$1:$1,0),0),
      VLOOKUP($A686-ChapterTable!$Q$11,ChapterTable!$1:$1048576,MATCH("최종"&amp;SUBSTITUTE(SUBSTITUTE(F$1,"standard",""),"|Float",""),ChapterTable!$1:$1,0),0)*ChapterTable!$Q$14
    ),
  OFFSET(F686,-$B686+IF($L686,1,0),0)*
    (VLOOKUP(SUBSTITUTE(SUBSTITUTE(F$1,"standard",""),"|Float","")&amp;"인게임누적곱배수",ChapterTable!$S:$T,2,0)^D686
    +VLOOKUP(SUBSTITUTE(SUBSTITUTE(F$1,"standard",""),"|Float","")&amp;"인게임누적합배수",ChapterTable!$S:$T,2,0)*D686)
  )
  )
  )
)</f>
        <v>40870.096435546875</v>
      </c>
      <c r="G686" t="s">
        <v>76</v>
      </c>
      <c r="J686" t="str">
        <f>IF(ISBLANK(I686),"",
IFERROR(VLOOKUP(I686,[1]StringTable!$1:$1048576,MATCH([1]StringTable!$B$1,[1]StringTable!$1:$1,0),0),
IFERROR(VLOOKUP(I686,[1]InApkStringTable!$1:$1048576,MATCH([1]InApkStringTable!$B$1,[1]InApkStringTable!$1:$1,0),0),
"스트링없음")))</f>
        <v/>
      </c>
      <c r="L686" t="b">
        <v>0</v>
      </c>
      <c r="M686" t="s">
        <v>24</v>
      </c>
      <c r="N686" t="str">
        <f>IF(ISBLANK(M686),"",IF(ISERROR(VLOOKUP(M686,MapTable!$A:$A,1,0)),"맵없음",""))</f>
        <v/>
      </c>
      <c r="O686">
        <f t="shared" si="41"/>
        <v>3</v>
      </c>
      <c r="Q686">
        <f t="shared" si="42"/>
        <v>3</v>
      </c>
      <c r="R686" t="b">
        <f t="shared" ca="1" si="43"/>
        <v>0</v>
      </c>
      <c r="T686" t="b">
        <f t="shared" ca="1" si="44"/>
        <v>0</v>
      </c>
      <c r="V686" t="str">
        <f>IF(ISBLANK(U686),"",IF(ISERROR(VLOOKUP(U686,MapTable!$A:$A,1,0)),"맵없음",""))</f>
        <v/>
      </c>
      <c r="X686" t="str">
        <f>IF(ISBLANK(W686),"",
IF(ISERROR(FIND(",",W686)),
  IF(ISERROR(VLOOKUP(W686,MapTable!$A:$A,1,0)),"맵없음",
  ""),
IF(ISERROR(FIND(",",W686,FIND(",",W686)+1)),
  IF(OR(ISERROR(VLOOKUP(LEFT(W686,FIND(",",W686)-1),MapTable!$A:$A,1,0)),ISERROR(VLOOKUP(TRIM(MID(W686,FIND(",",W686)+1,999)),MapTable!$A:$A,1,0))),"맵없음",
  ""),
IF(ISERROR(FIND(",",W686,FIND(",",W686,FIND(",",W686)+1)+1)),
  IF(OR(ISERROR(VLOOKUP(LEFT(W686,FIND(",",W686)-1),MapTable!$A:$A,1,0)),ISERROR(VLOOKUP(TRIM(MID(W686,FIND(",",W686)+1,FIND(",",W686,FIND(",",W686)+1)-FIND(",",W686)-1)),MapTable!$A:$A,1,0)),ISERROR(VLOOKUP(TRIM(MID(W686,FIND(",",W686,FIND(",",W686)+1)+1,999)),MapTable!$A:$A,1,0))),"맵없음",
  ""),
IF(ISERROR(FIND(",",W686,FIND(",",W686,FIND(",",W686,FIND(",",W686)+1)+1)+1)),
  IF(OR(ISERROR(VLOOKUP(LEFT(W686,FIND(",",W686)-1),MapTable!$A:$A,1,0)),ISERROR(VLOOKUP(TRIM(MID(W686,FIND(",",W686)+1,FIND(",",W686,FIND(",",W686)+1)-FIND(",",W686)-1)),MapTable!$A:$A,1,0)),ISERROR(VLOOKUP(TRIM(MID(W686,FIND(",",W686,FIND(",",W686)+1)+1,FIND(",",W686,FIND(",",W686,FIND(",",W686)+1)+1)-FIND(",",W686,FIND(",",W686)+1)-1)),MapTable!$A:$A,1,0)),ISERROR(VLOOKUP(TRIM(MID(W686,FIND(",",W686,FIND(",",W686,FIND(",",W686)+1)+1)+1,999)),MapTable!$A:$A,1,0))),"맵없음",
  ""),
)))))</f>
        <v/>
      </c>
      <c r="AC686" t="str">
        <f>IF(ISBLANK(AB686),"",IF(ISERROR(VLOOKUP(AB686,[3]DropTable!$A:$A,1,0)),"드랍없음",""))</f>
        <v/>
      </c>
      <c r="AE686" t="str">
        <f>IF(ISBLANK(AD686),"",IF(ISERROR(VLOOKUP(AD686,[3]DropTable!$A:$A,1,0)),"드랍없음",""))</f>
        <v/>
      </c>
      <c r="AG686">
        <v>9.8000000000000007</v>
      </c>
      <c r="AH686">
        <v>1</v>
      </c>
    </row>
    <row r="687" spans="1:34" x14ac:dyDescent="0.3">
      <c r="A687">
        <v>15</v>
      </c>
      <c r="B687">
        <v>27</v>
      </c>
      <c r="C687">
        <f>IF(OR($L687=TRUE,$A687=0,MOD($A687,ChapterTable!$S$20)&lt;&gt;0),
MAX(0,INT(($B687+ChapterTable!$Q$26+VLOOKUP(SUBSTITUTE(C$1,"성장단계","")&amp;"단계오프셋",ChapterTable!$S:$T,2,0))/ChapterTable!$Q$23)),
MAX(0,INT(($B687+ChapterTable!$S$26+VLOOKUP(SUBSTITUTE(C$1,"성장단계","")&amp;"보스단계오프셋",ChapterTable!$S:$T,2,0))/ChapterTable!$S$23)))</f>
        <v>3</v>
      </c>
      <c r="D687">
        <f>IF(OR($L687=TRUE,$A687=0,MOD($A687,ChapterTable!$S$20)&lt;&gt;0),
MAX(0,INT(($B687+ChapterTable!$Q$26+VLOOKUP(SUBSTITUTE(D$1,"성장단계","")&amp;"단계오프셋",ChapterTable!$S:$T,2,0))/ChapterTable!$Q$23)),
MAX(0,INT(($B687+ChapterTable!$S$26+VLOOKUP(SUBSTITUTE(D$1,"성장단계","")&amp;"보스단계오프셋",ChapterTable!$S:$T,2,0))/ChapterTable!$S$23)))</f>
        <v>2</v>
      </c>
      <c r="E687" s="1">
        <f ca="1">IF(AND($A687=0,$B687=1),
    VLOOKUP(1,ChapterTable!$1:$1048576,MATCH("최종"&amp;SUBSTITUTE(SUBSTITUTE(E$1,"standard",""),"|Float",""),ChapterTable!$1:$1,0),0)*ChapterTable!$Q$17,
  IF(AND($A687=0,$B687=0),
    E688,
  IF($B687=0,
    VLOOKUP($A687,ChapterTable!$1:$1048576,MATCH("최종"&amp;SUBSTITUTE(SUBSTITUTE(E$1,"standard",""),"|Float",""),ChapterTable!$1:$1,0),0),
  IF($B687=1,
    IF($L687=FALSE,
      VLOOKUP($A687,ChapterTable!$1:$1048576,MATCH("최종"&amp;SUBSTITUTE(SUBSTITUTE(E$1,"standard",""),"|Float",""),ChapterTable!$1:$1,0),0),
      VLOOKUP($A687-ChapterTable!$Q$11,ChapterTable!$1:$1048576,MATCH("최종"&amp;SUBSTITUTE(SUBSTITUTE(E$1,"standard",""),"|Float",""),ChapterTable!$1:$1,0),0)*ChapterTable!$Q$14
    ),
  OFFSET(E687,-$B687+IF($L687,1,0),0)*
    (VLOOKUP(SUBSTITUTE(SUBSTITUTE(E$1,"standard",""),"|Float","")&amp;"인게임누적곱배수",ChapterTable!$S:$T,2,0)^C687
    +VLOOKUP(SUBSTITUTE(SUBSTITUTE(E$1,"standard",""),"|Float","")&amp;"인게임누적합배수",ChapterTable!$S:$T,2,0)*C687)
  )
  )
  )
)</f>
        <v>107721.89703369139</v>
      </c>
      <c r="F687" s="1">
        <f ca="1">IF(AND($A687=0,$B687=1),
    VLOOKUP(1,ChapterTable!$1:$1048576,MATCH("최종"&amp;SUBSTITUTE(SUBSTITUTE(F$1,"standard",""),"|Float",""),ChapterTable!$1:$1,0),0)*ChapterTable!$Q$17,
  IF(AND($A687=0,$B687=0),
    F688,
  IF($B687=0,
    VLOOKUP($A687,ChapterTable!$1:$1048576,MATCH("최종"&amp;SUBSTITUTE(SUBSTITUTE(F$1,"standard",""),"|Float",""),ChapterTable!$1:$1,0),0),
  IF($B687=1,
    IF($L687=FALSE,
      VLOOKUP($A687,ChapterTable!$1:$1048576,MATCH("최종"&amp;SUBSTITUTE(SUBSTITUTE(F$1,"standard",""),"|Float",""),ChapterTable!$1:$1,0),0),
      VLOOKUP($A687-ChapterTable!$Q$11,ChapterTable!$1:$1048576,MATCH("최종"&amp;SUBSTITUTE(SUBSTITUTE(F$1,"standard",""),"|Float",""),ChapterTable!$1:$1,0),0)*ChapterTable!$Q$14
    ),
  OFFSET(F687,-$B687+IF($L687,1,0),0)*
    (VLOOKUP(SUBSTITUTE(SUBSTITUTE(F$1,"standard",""),"|Float","")&amp;"인게임누적곱배수",ChapterTable!$S:$T,2,0)^D687
    +VLOOKUP(SUBSTITUTE(SUBSTITUTE(F$1,"standard",""),"|Float","")&amp;"인게임누적합배수",ChapterTable!$S:$T,2,0)*D687)
  )
  )
  )
)</f>
        <v>40870.096435546875</v>
      </c>
      <c r="G687" t="s">
        <v>76</v>
      </c>
      <c r="J687" t="str">
        <f>IF(ISBLANK(I687),"",
IFERROR(VLOOKUP(I687,[1]StringTable!$1:$1048576,MATCH([1]StringTable!$B$1,[1]StringTable!$1:$1,0),0),
IFERROR(VLOOKUP(I687,[1]InApkStringTable!$1:$1048576,MATCH([1]InApkStringTable!$B$1,[1]InApkStringTable!$1:$1,0),0),
"스트링없음")))</f>
        <v/>
      </c>
      <c r="L687" t="b">
        <v>0</v>
      </c>
      <c r="M687" t="s">
        <v>24</v>
      </c>
      <c r="N687" t="str">
        <f>IF(ISBLANK(M687),"",IF(ISERROR(VLOOKUP(M687,MapTable!$A:$A,1,0)),"맵없음",""))</f>
        <v/>
      </c>
      <c r="O687">
        <f t="shared" si="41"/>
        <v>3</v>
      </c>
      <c r="Q687">
        <f t="shared" si="42"/>
        <v>3</v>
      </c>
      <c r="R687" t="b">
        <f t="shared" ca="1" si="43"/>
        <v>0</v>
      </c>
      <c r="T687" t="b">
        <f t="shared" ca="1" si="44"/>
        <v>0</v>
      </c>
      <c r="V687" t="str">
        <f>IF(ISBLANK(U687),"",IF(ISERROR(VLOOKUP(U687,MapTable!$A:$A,1,0)),"맵없음",""))</f>
        <v/>
      </c>
      <c r="X687" t="str">
        <f>IF(ISBLANK(W687),"",
IF(ISERROR(FIND(",",W687)),
  IF(ISERROR(VLOOKUP(W687,MapTable!$A:$A,1,0)),"맵없음",
  ""),
IF(ISERROR(FIND(",",W687,FIND(",",W687)+1)),
  IF(OR(ISERROR(VLOOKUP(LEFT(W687,FIND(",",W687)-1),MapTable!$A:$A,1,0)),ISERROR(VLOOKUP(TRIM(MID(W687,FIND(",",W687)+1,999)),MapTable!$A:$A,1,0))),"맵없음",
  ""),
IF(ISERROR(FIND(",",W687,FIND(",",W687,FIND(",",W687)+1)+1)),
  IF(OR(ISERROR(VLOOKUP(LEFT(W687,FIND(",",W687)-1),MapTable!$A:$A,1,0)),ISERROR(VLOOKUP(TRIM(MID(W687,FIND(",",W687)+1,FIND(",",W687,FIND(",",W687)+1)-FIND(",",W687)-1)),MapTable!$A:$A,1,0)),ISERROR(VLOOKUP(TRIM(MID(W687,FIND(",",W687,FIND(",",W687)+1)+1,999)),MapTable!$A:$A,1,0))),"맵없음",
  ""),
IF(ISERROR(FIND(",",W687,FIND(",",W687,FIND(",",W687,FIND(",",W687)+1)+1)+1)),
  IF(OR(ISERROR(VLOOKUP(LEFT(W687,FIND(",",W687)-1),MapTable!$A:$A,1,0)),ISERROR(VLOOKUP(TRIM(MID(W687,FIND(",",W687)+1,FIND(",",W687,FIND(",",W687)+1)-FIND(",",W687)-1)),MapTable!$A:$A,1,0)),ISERROR(VLOOKUP(TRIM(MID(W687,FIND(",",W687,FIND(",",W687)+1)+1,FIND(",",W687,FIND(",",W687,FIND(",",W687)+1)+1)-FIND(",",W687,FIND(",",W687)+1)-1)),MapTable!$A:$A,1,0)),ISERROR(VLOOKUP(TRIM(MID(W687,FIND(",",W687,FIND(",",W687,FIND(",",W687)+1)+1)+1,999)),MapTable!$A:$A,1,0))),"맵없음",
  ""),
)))))</f>
        <v/>
      </c>
      <c r="AC687" t="str">
        <f>IF(ISBLANK(AB687),"",IF(ISERROR(VLOOKUP(AB687,[3]DropTable!$A:$A,1,0)),"드랍없음",""))</f>
        <v/>
      </c>
      <c r="AE687" t="str">
        <f>IF(ISBLANK(AD687),"",IF(ISERROR(VLOOKUP(AD687,[3]DropTable!$A:$A,1,0)),"드랍없음",""))</f>
        <v/>
      </c>
      <c r="AG687">
        <v>9.8000000000000007</v>
      </c>
      <c r="AH687">
        <v>1</v>
      </c>
    </row>
    <row r="688" spans="1:34" x14ac:dyDescent="0.3">
      <c r="A688">
        <v>15</v>
      </c>
      <c r="B688">
        <v>28</v>
      </c>
      <c r="C688">
        <f>IF(OR($L688=TRUE,$A688=0,MOD($A688,ChapterTable!$S$20)&lt;&gt;0),
MAX(0,INT(($B688+ChapterTable!$Q$26+VLOOKUP(SUBSTITUTE(C$1,"성장단계","")&amp;"단계오프셋",ChapterTable!$S:$T,2,0))/ChapterTable!$Q$23)),
MAX(0,INT(($B688+ChapterTable!$S$26+VLOOKUP(SUBSTITUTE(C$1,"성장단계","")&amp;"보스단계오프셋",ChapterTable!$S:$T,2,0))/ChapterTable!$S$23)))</f>
        <v>3</v>
      </c>
      <c r="D688">
        <f>IF(OR($L688=TRUE,$A688=0,MOD($A688,ChapterTable!$S$20)&lt;&gt;0),
MAX(0,INT(($B688+ChapterTable!$Q$26+VLOOKUP(SUBSTITUTE(D$1,"성장단계","")&amp;"단계오프셋",ChapterTable!$S:$T,2,0))/ChapterTable!$Q$23)),
MAX(0,INT(($B688+ChapterTable!$S$26+VLOOKUP(SUBSTITUTE(D$1,"성장단계","")&amp;"보스단계오프셋",ChapterTable!$S:$T,2,0))/ChapterTable!$S$23)))</f>
        <v>2</v>
      </c>
      <c r="E688" s="1">
        <f ca="1">IF(AND($A688=0,$B688=1),
    VLOOKUP(1,ChapterTable!$1:$1048576,MATCH("최종"&amp;SUBSTITUTE(SUBSTITUTE(E$1,"standard",""),"|Float",""),ChapterTable!$1:$1,0),0)*ChapterTable!$Q$17,
  IF(AND($A688=0,$B688=0),
    E689,
  IF($B688=0,
    VLOOKUP($A688,ChapterTable!$1:$1048576,MATCH("최종"&amp;SUBSTITUTE(SUBSTITUTE(E$1,"standard",""),"|Float",""),ChapterTable!$1:$1,0),0),
  IF($B688=1,
    IF($L688=FALSE,
      VLOOKUP($A688,ChapterTable!$1:$1048576,MATCH("최종"&amp;SUBSTITUTE(SUBSTITUTE(E$1,"standard",""),"|Float",""),ChapterTable!$1:$1,0),0),
      VLOOKUP($A688-ChapterTable!$Q$11,ChapterTable!$1:$1048576,MATCH("최종"&amp;SUBSTITUTE(SUBSTITUTE(E$1,"standard",""),"|Float",""),ChapterTable!$1:$1,0),0)*ChapterTable!$Q$14
    ),
  OFFSET(E688,-$B688+IF($L688,1,0),0)*
    (VLOOKUP(SUBSTITUTE(SUBSTITUTE(E$1,"standard",""),"|Float","")&amp;"인게임누적곱배수",ChapterTable!$S:$T,2,0)^C688
    +VLOOKUP(SUBSTITUTE(SUBSTITUTE(E$1,"standard",""),"|Float","")&amp;"인게임누적합배수",ChapterTable!$S:$T,2,0)*C688)
  )
  )
  )
)</f>
        <v>107721.89703369139</v>
      </c>
      <c r="F688" s="1">
        <f ca="1">IF(AND($A688=0,$B688=1),
    VLOOKUP(1,ChapterTable!$1:$1048576,MATCH("최종"&amp;SUBSTITUTE(SUBSTITUTE(F$1,"standard",""),"|Float",""),ChapterTable!$1:$1,0),0)*ChapterTable!$Q$17,
  IF(AND($A688=0,$B688=0),
    F689,
  IF($B688=0,
    VLOOKUP($A688,ChapterTable!$1:$1048576,MATCH("최종"&amp;SUBSTITUTE(SUBSTITUTE(F$1,"standard",""),"|Float",""),ChapterTable!$1:$1,0),0),
  IF($B688=1,
    IF($L688=FALSE,
      VLOOKUP($A688,ChapterTable!$1:$1048576,MATCH("최종"&amp;SUBSTITUTE(SUBSTITUTE(F$1,"standard",""),"|Float",""),ChapterTable!$1:$1,0),0),
      VLOOKUP($A688-ChapterTable!$Q$11,ChapterTable!$1:$1048576,MATCH("최종"&amp;SUBSTITUTE(SUBSTITUTE(F$1,"standard",""),"|Float",""),ChapterTable!$1:$1,0),0)*ChapterTable!$Q$14
    ),
  OFFSET(F688,-$B688+IF($L688,1,0),0)*
    (VLOOKUP(SUBSTITUTE(SUBSTITUTE(F$1,"standard",""),"|Float","")&amp;"인게임누적곱배수",ChapterTable!$S:$T,2,0)^D688
    +VLOOKUP(SUBSTITUTE(SUBSTITUTE(F$1,"standard",""),"|Float","")&amp;"인게임누적합배수",ChapterTable!$S:$T,2,0)*D688)
  )
  )
  )
)</f>
        <v>40870.096435546875</v>
      </c>
      <c r="G688" t="s">
        <v>76</v>
      </c>
      <c r="J688" t="str">
        <f>IF(ISBLANK(I688),"",
IFERROR(VLOOKUP(I688,[1]StringTable!$1:$1048576,MATCH([1]StringTable!$B$1,[1]StringTable!$1:$1,0),0),
IFERROR(VLOOKUP(I688,[1]InApkStringTable!$1:$1048576,MATCH([1]InApkStringTable!$B$1,[1]InApkStringTable!$1:$1,0),0),
"스트링없음")))</f>
        <v/>
      </c>
      <c r="L688" t="b">
        <v>0</v>
      </c>
      <c r="M688" t="s">
        <v>24</v>
      </c>
      <c r="N688" t="str">
        <f>IF(ISBLANK(M688),"",IF(ISERROR(VLOOKUP(M688,MapTable!$A:$A,1,0)),"맵없음",""))</f>
        <v/>
      </c>
      <c r="O688">
        <f t="shared" si="41"/>
        <v>3</v>
      </c>
      <c r="Q688">
        <f t="shared" si="42"/>
        <v>3</v>
      </c>
      <c r="R688" t="b">
        <f t="shared" ca="1" si="43"/>
        <v>0</v>
      </c>
      <c r="T688" t="b">
        <f t="shared" ca="1" si="44"/>
        <v>0</v>
      </c>
      <c r="V688" t="str">
        <f>IF(ISBLANK(U688),"",IF(ISERROR(VLOOKUP(U688,MapTable!$A:$A,1,0)),"맵없음",""))</f>
        <v/>
      </c>
      <c r="X688" t="str">
        <f>IF(ISBLANK(W688),"",
IF(ISERROR(FIND(",",W688)),
  IF(ISERROR(VLOOKUP(W688,MapTable!$A:$A,1,0)),"맵없음",
  ""),
IF(ISERROR(FIND(",",W688,FIND(",",W688)+1)),
  IF(OR(ISERROR(VLOOKUP(LEFT(W688,FIND(",",W688)-1),MapTable!$A:$A,1,0)),ISERROR(VLOOKUP(TRIM(MID(W688,FIND(",",W688)+1,999)),MapTable!$A:$A,1,0))),"맵없음",
  ""),
IF(ISERROR(FIND(",",W688,FIND(",",W688,FIND(",",W688)+1)+1)),
  IF(OR(ISERROR(VLOOKUP(LEFT(W688,FIND(",",W688)-1),MapTable!$A:$A,1,0)),ISERROR(VLOOKUP(TRIM(MID(W688,FIND(",",W688)+1,FIND(",",W688,FIND(",",W688)+1)-FIND(",",W688)-1)),MapTable!$A:$A,1,0)),ISERROR(VLOOKUP(TRIM(MID(W688,FIND(",",W688,FIND(",",W688)+1)+1,999)),MapTable!$A:$A,1,0))),"맵없음",
  ""),
IF(ISERROR(FIND(",",W688,FIND(",",W688,FIND(",",W688,FIND(",",W688)+1)+1)+1)),
  IF(OR(ISERROR(VLOOKUP(LEFT(W688,FIND(",",W688)-1),MapTable!$A:$A,1,0)),ISERROR(VLOOKUP(TRIM(MID(W688,FIND(",",W688)+1,FIND(",",W688,FIND(",",W688)+1)-FIND(",",W688)-1)),MapTable!$A:$A,1,0)),ISERROR(VLOOKUP(TRIM(MID(W688,FIND(",",W688,FIND(",",W688)+1)+1,FIND(",",W688,FIND(",",W688,FIND(",",W688)+1)+1)-FIND(",",W688,FIND(",",W688)+1)-1)),MapTable!$A:$A,1,0)),ISERROR(VLOOKUP(TRIM(MID(W688,FIND(",",W688,FIND(",",W688,FIND(",",W688)+1)+1)+1,999)),MapTable!$A:$A,1,0))),"맵없음",
  ""),
)))))</f>
        <v/>
      </c>
      <c r="AC688" t="str">
        <f>IF(ISBLANK(AB688),"",IF(ISERROR(VLOOKUP(AB688,[3]DropTable!$A:$A,1,0)),"드랍없음",""))</f>
        <v/>
      </c>
      <c r="AE688" t="str">
        <f>IF(ISBLANK(AD688),"",IF(ISERROR(VLOOKUP(AD688,[3]DropTable!$A:$A,1,0)),"드랍없음",""))</f>
        <v/>
      </c>
      <c r="AG688">
        <v>9.8000000000000007</v>
      </c>
      <c r="AH688">
        <v>1</v>
      </c>
    </row>
    <row r="689" spans="1:34" x14ac:dyDescent="0.3">
      <c r="A689">
        <v>15</v>
      </c>
      <c r="B689">
        <v>29</v>
      </c>
      <c r="C689">
        <f>IF(OR($L689=TRUE,$A689=0,MOD($A689,ChapterTable!$S$20)&lt;&gt;0),
MAX(0,INT(($B689+ChapterTable!$Q$26+VLOOKUP(SUBSTITUTE(C$1,"성장단계","")&amp;"단계오프셋",ChapterTable!$S:$T,2,0))/ChapterTable!$Q$23)),
MAX(0,INT(($B689+ChapterTable!$S$26+VLOOKUP(SUBSTITUTE(C$1,"성장단계","")&amp;"보스단계오프셋",ChapterTable!$S:$T,2,0))/ChapterTable!$S$23)))</f>
        <v>3</v>
      </c>
      <c r="D689">
        <f>IF(OR($L689=TRUE,$A689=0,MOD($A689,ChapterTable!$S$20)&lt;&gt;0),
MAX(0,INT(($B689+ChapterTable!$Q$26+VLOOKUP(SUBSTITUTE(D$1,"성장단계","")&amp;"단계오프셋",ChapterTable!$S:$T,2,0))/ChapterTable!$Q$23)),
MAX(0,INT(($B689+ChapterTable!$S$26+VLOOKUP(SUBSTITUTE(D$1,"성장단계","")&amp;"보스단계오프셋",ChapterTable!$S:$T,2,0))/ChapterTable!$S$23)))</f>
        <v>2</v>
      </c>
      <c r="E689" s="1">
        <f ca="1">IF(AND($A689=0,$B689=1),
    VLOOKUP(1,ChapterTable!$1:$1048576,MATCH("최종"&amp;SUBSTITUTE(SUBSTITUTE(E$1,"standard",""),"|Float",""),ChapterTable!$1:$1,0),0)*ChapterTable!$Q$17,
  IF(AND($A689=0,$B689=0),
    E690,
  IF($B689=0,
    VLOOKUP($A689,ChapterTable!$1:$1048576,MATCH("최종"&amp;SUBSTITUTE(SUBSTITUTE(E$1,"standard",""),"|Float",""),ChapterTable!$1:$1,0),0),
  IF($B689=1,
    IF($L689=FALSE,
      VLOOKUP($A689,ChapterTable!$1:$1048576,MATCH("최종"&amp;SUBSTITUTE(SUBSTITUTE(E$1,"standard",""),"|Float",""),ChapterTable!$1:$1,0),0),
      VLOOKUP($A689-ChapterTable!$Q$11,ChapterTable!$1:$1048576,MATCH("최종"&amp;SUBSTITUTE(SUBSTITUTE(E$1,"standard",""),"|Float",""),ChapterTable!$1:$1,0),0)*ChapterTable!$Q$14
    ),
  OFFSET(E689,-$B689+IF($L689,1,0),0)*
    (VLOOKUP(SUBSTITUTE(SUBSTITUTE(E$1,"standard",""),"|Float","")&amp;"인게임누적곱배수",ChapterTable!$S:$T,2,0)^C689
    +VLOOKUP(SUBSTITUTE(SUBSTITUTE(E$1,"standard",""),"|Float","")&amp;"인게임누적합배수",ChapterTable!$S:$T,2,0)*C689)
  )
  )
  )
)</f>
        <v>107721.89703369139</v>
      </c>
      <c r="F689" s="1">
        <f ca="1">IF(AND($A689=0,$B689=1),
    VLOOKUP(1,ChapterTable!$1:$1048576,MATCH("최종"&amp;SUBSTITUTE(SUBSTITUTE(F$1,"standard",""),"|Float",""),ChapterTable!$1:$1,0),0)*ChapterTable!$Q$17,
  IF(AND($A689=0,$B689=0),
    F690,
  IF($B689=0,
    VLOOKUP($A689,ChapterTable!$1:$1048576,MATCH("최종"&amp;SUBSTITUTE(SUBSTITUTE(F$1,"standard",""),"|Float",""),ChapterTable!$1:$1,0),0),
  IF($B689=1,
    IF($L689=FALSE,
      VLOOKUP($A689,ChapterTable!$1:$1048576,MATCH("최종"&amp;SUBSTITUTE(SUBSTITUTE(F$1,"standard",""),"|Float",""),ChapterTable!$1:$1,0),0),
      VLOOKUP($A689-ChapterTable!$Q$11,ChapterTable!$1:$1048576,MATCH("최종"&amp;SUBSTITUTE(SUBSTITUTE(F$1,"standard",""),"|Float",""),ChapterTable!$1:$1,0),0)*ChapterTable!$Q$14
    ),
  OFFSET(F689,-$B689+IF($L689,1,0),0)*
    (VLOOKUP(SUBSTITUTE(SUBSTITUTE(F$1,"standard",""),"|Float","")&amp;"인게임누적곱배수",ChapterTable!$S:$T,2,0)^D689
    +VLOOKUP(SUBSTITUTE(SUBSTITUTE(F$1,"standard",""),"|Float","")&amp;"인게임누적합배수",ChapterTable!$S:$T,2,0)*D689)
  )
  )
  )
)</f>
        <v>40870.096435546875</v>
      </c>
      <c r="G689" t="s">
        <v>76</v>
      </c>
      <c r="J689" t="str">
        <f>IF(ISBLANK(I689),"",
IFERROR(VLOOKUP(I689,[1]StringTable!$1:$1048576,MATCH([1]StringTable!$B$1,[1]StringTable!$1:$1,0),0),
IFERROR(VLOOKUP(I689,[1]InApkStringTable!$1:$1048576,MATCH([1]InApkStringTable!$B$1,[1]InApkStringTable!$1:$1,0),0),
"스트링없음")))</f>
        <v/>
      </c>
      <c r="L689" t="b">
        <v>0</v>
      </c>
      <c r="M689" t="s">
        <v>24</v>
      </c>
      <c r="N689" t="str">
        <f>IF(ISBLANK(M689),"",IF(ISERROR(VLOOKUP(M689,MapTable!$A:$A,1,0)),"맵없음",""))</f>
        <v/>
      </c>
      <c r="O689">
        <f t="shared" si="41"/>
        <v>93</v>
      </c>
      <c r="Q689">
        <f t="shared" si="42"/>
        <v>93</v>
      </c>
      <c r="R689" t="b">
        <f t="shared" ca="1" si="43"/>
        <v>1</v>
      </c>
      <c r="T689" t="b">
        <f t="shared" ca="1" si="44"/>
        <v>1</v>
      </c>
      <c r="V689" t="str">
        <f>IF(ISBLANK(U689),"",IF(ISERROR(VLOOKUP(U689,MapTable!$A:$A,1,0)),"맵없음",""))</f>
        <v/>
      </c>
      <c r="X689" t="str">
        <f>IF(ISBLANK(W689),"",
IF(ISERROR(FIND(",",W689)),
  IF(ISERROR(VLOOKUP(W689,MapTable!$A:$A,1,0)),"맵없음",
  ""),
IF(ISERROR(FIND(",",W689,FIND(",",W689)+1)),
  IF(OR(ISERROR(VLOOKUP(LEFT(W689,FIND(",",W689)-1),MapTable!$A:$A,1,0)),ISERROR(VLOOKUP(TRIM(MID(W689,FIND(",",W689)+1,999)),MapTable!$A:$A,1,0))),"맵없음",
  ""),
IF(ISERROR(FIND(",",W689,FIND(",",W689,FIND(",",W689)+1)+1)),
  IF(OR(ISERROR(VLOOKUP(LEFT(W689,FIND(",",W689)-1),MapTable!$A:$A,1,0)),ISERROR(VLOOKUP(TRIM(MID(W689,FIND(",",W689)+1,FIND(",",W689,FIND(",",W689)+1)-FIND(",",W689)-1)),MapTable!$A:$A,1,0)),ISERROR(VLOOKUP(TRIM(MID(W689,FIND(",",W689,FIND(",",W689)+1)+1,999)),MapTable!$A:$A,1,0))),"맵없음",
  ""),
IF(ISERROR(FIND(",",W689,FIND(",",W689,FIND(",",W689,FIND(",",W689)+1)+1)+1)),
  IF(OR(ISERROR(VLOOKUP(LEFT(W689,FIND(",",W689)-1),MapTable!$A:$A,1,0)),ISERROR(VLOOKUP(TRIM(MID(W689,FIND(",",W689)+1,FIND(",",W689,FIND(",",W689)+1)-FIND(",",W689)-1)),MapTable!$A:$A,1,0)),ISERROR(VLOOKUP(TRIM(MID(W689,FIND(",",W689,FIND(",",W689)+1)+1,FIND(",",W689,FIND(",",W689,FIND(",",W689)+1)+1)-FIND(",",W689,FIND(",",W689)+1)-1)),MapTable!$A:$A,1,0)),ISERROR(VLOOKUP(TRIM(MID(W689,FIND(",",W689,FIND(",",W689,FIND(",",W689)+1)+1)+1,999)),MapTable!$A:$A,1,0))),"맵없음",
  ""),
)))))</f>
        <v/>
      </c>
      <c r="AC689" t="str">
        <f>IF(ISBLANK(AB689),"",IF(ISERROR(VLOOKUP(AB689,[3]DropTable!$A:$A,1,0)),"드랍없음",""))</f>
        <v/>
      </c>
      <c r="AE689" t="str">
        <f>IF(ISBLANK(AD689),"",IF(ISERROR(VLOOKUP(AD689,[3]DropTable!$A:$A,1,0)),"드랍없음",""))</f>
        <v/>
      </c>
      <c r="AG689">
        <v>9.8000000000000007</v>
      </c>
      <c r="AH689">
        <v>1</v>
      </c>
    </row>
    <row r="690" spans="1:34" x14ac:dyDescent="0.3">
      <c r="A690">
        <v>15</v>
      </c>
      <c r="B690">
        <v>30</v>
      </c>
      <c r="C690">
        <f>IF(OR($L690=TRUE,$A690=0,MOD($A690,ChapterTable!$S$20)&lt;&gt;0),
MAX(0,INT(($B690+ChapterTable!$Q$26+VLOOKUP(SUBSTITUTE(C$1,"성장단계","")&amp;"단계오프셋",ChapterTable!$S:$T,2,0))/ChapterTable!$Q$23)),
MAX(0,INT(($B690+ChapterTable!$S$26+VLOOKUP(SUBSTITUTE(C$1,"성장단계","")&amp;"보스단계오프셋",ChapterTable!$S:$T,2,0))/ChapterTable!$S$23)))</f>
        <v>3</v>
      </c>
      <c r="D690">
        <f>IF(OR($L690=TRUE,$A690=0,MOD($A690,ChapterTable!$S$20)&lt;&gt;0),
MAX(0,INT(($B690+ChapterTable!$Q$26+VLOOKUP(SUBSTITUTE(D$1,"성장단계","")&amp;"단계오프셋",ChapterTable!$S:$T,2,0))/ChapterTable!$Q$23)),
MAX(0,INT(($B690+ChapterTable!$S$26+VLOOKUP(SUBSTITUTE(D$1,"성장단계","")&amp;"보스단계오프셋",ChapterTable!$S:$T,2,0))/ChapterTable!$S$23)))</f>
        <v>2</v>
      </c>
      <c r="E690" s="1">
        <f ca="1">IF(AND($A690=0,$B690=1),
    VLOOKUP(1,ChapterTable!$1:$1048576,MATCH("최종"&amp;SUBSTITUTE(SUBSTITUTE(E$1,"standard",""),"|Float",""),ChapterTable!$1:$1,0),0)*ChapterTable!$Q$17,
  IF(AND($A690=0,$B690=0),
    E691,
  IF($B690=0,
    VLOOKUP($A690,ChapterTable!$1:$1048576,MATCH("최종"&amp;SUBSTITUTE(SUBSTITUTE(E$1,"standard",""),"|Float",""),ChapterTable!$1:$1,0),0),
  IF($B690=1,
    IF($L690=FALSE,
      VLOOKUP($A690,ChapterTable!$1:$1048576,MATCH("최종"&amp;SUBSTITUTE(SUBSTITUTE(E$1,"standard",""),"|Float",""),ChapterTable!$1:$1,0),0),
      VLOOKUP($A690-ChapterTable!$Q$11,ChapterTable!$1:$1048576,MATCH("최종"&amp;SUBSTITUTE(SUBSTITUTE(E$1,"standard",""),"|Float",""),ChapterTable!$1:$1,0),0)*ChapterTable!$Q$14
    ),
  OFFSET(E690,-$B690+IF($L690,1,0),0)*
    (VLOOKUP(SUBSTITUTE(SUBSTITUTE(E$1,"standard",""),"|Float","")&amp;"인게임누적곱배수",ChapterTable!$S:$T,2,0)^C690
    +VLOOKUP(SUBSTITUTE(SUBSTITUTE(E$1,"standard",""),"|Float","")&amp;"인게임누적합배수",ChapterTable!$S:$T,2,0)*C690)
  )
  )
  )
)</f>
        <v>107721.89703369139</v>
      </c>
      <c r="F690" s="1">
        <f ca="1">IF(AND($A690=0,$B690=1),
    VLOOKUP(1,ChapterTable!$1:$1048576,MATCH("최종"&amp;SUBSTITUTE(SUBSTITUTE(F$1,"standard",""),"|Float",""),ChapterTable!$1:$1,0),0)*ChapterTable!$Q$17,
  IF(AND($A690=0,$B690=0),
    F691,
  IF($B690=0,
    VLOOKUP($A690,ChapterTable!$1:$1048576,MATCH("최종"&amp;SUBSTITUTE(SUBSTITUTE(F$1,"standard",""),"|Float",""),ChapterTable!$1:$1,0),0),
  IF($B690=1,
    IF($L690=FALSE,
      VLOOKUP($A690,ChapterTable!$1:$1048576,MATCH("최종"&amp;SUBSTITUTE(SUBSTITUTE(F$1,"standard",""),"|Float",""),ChapterTable!$1:$1,0),0),
      VLOOKUP($A690-ChapterTable!$Q$11,ChapterTable!$1:$1048576,MATCH("최종"&amp;SUBSTITUTE(SUBSTITUTE(F$1,"standard",""),"|Float",""),ChapterTable!$1:$1,0),0)*ChapterTable!$Q$14
    ),
  OFFSET(F690,-$B690+IF($L690,1,0),0)*
    (VLOOKUP(SUBSTITUTE(SUBSTITUTE(F$1,"standard",""),"|Float","")&amp;"인게임누적곱배수",ChapterTable!$S:$T,2,0)^D690
    +VLOOKUP(SUBSTITUTE(SUBSTITUTE(F$1,"standard",""),"|Float","")&amp;"인게임누적합배수",ChapterTable!$S:$T,2,0)*D690)
  )
  )
  )
)</f>
        <v>40870.096435546875</v>
      </c>
      <c r="G690" t="s">
        <v>76</v>
      </c>
      <c r="J690" t="str">
        <f>IF(ISBLANK(I690),"",
IFERROR(VLOOKUP(I690,[1]StringTable!$1:$1048576,MATCH([1]StringTable!$B$1,[1]StringTable!$1:$1,0),0),
IFERROR(VLOOKUP(I690,[1]InApkStringTable!$1:$1048576,MATCH([1]InApkStringTable!$B$1,[1]InApkStringTable!$1:$1,0),0),
"스트링없음")))</f>
        <v/>
      </c>
      <c r="L690" t="b">
        <v>0</v>
      </c>
      <c r="M690" t="s">
        <v>24</v>
      </c>
      <c r="N690" t="str">
        <f>IF(ISBLANK(M690),"",IF(ISERROR(VLOOKUP(M690,MapTable!$A:$A,1,0)),"맵없음",""))</f>
        <v/>
      </c>
      <c r="O690">
        <f t="shared" si="41"/>
        <v>21</v>
      </c>
      <c r="Q690">
        <f t="shared" si="42"/>
        <v>21</v>
      </c>
      <c r="R690" t="b">
        <f t="shared" ca="1" si="43"/>
        <v>0</v>
      </c>
      <c r="T690" t="b">
        <f t="shared" ca="1" si="44"/>
        <v>0</v>
      </c>
      <c r="V690" t="str">
        <f>IF(ISBLANK(U690),"",IF(ISERROR(VLOOKUP(U690,MapTable!$A:$A,1,0)),"맵없음",""))</f>
        <v/>
      </c>
      <c r="X690" t="str">
        <f>IF(ISBLANK(W690),"",
IF(ISERROR(FIND(",",W690)),
  IF(ISERROR(VLOOKUP(W690,MapTable!$A:$A,1,0)),"맵없음",
  ""),
IF(ISERROR(FIND(",",W690,FIND(",",W690)+1)),
  IF(OR(ISERROR(VLOOKUP(LEFT(W690,FIND(",",W690)-1),MapTable!$A:$A,1,0)),ISERROR(VLOOKUP(TRIM(MID(W690,FIND(",",W690)+1,999)),MapTable!$A:$A,1,0))),"맵없음",
  ""),
IF(ISERROR(FIND(",",W690,FIND(",",W690,FIND(",",W690)+1)+1)),
  IF(OR(ISERROR(VLOOKUP(LEFT(W690,FIND(",",W690)-1),MapTable!$A:$A,1,0)),ISERROR(VLOOKUP(TRIM(MID(W690,FIND(",",W690)+1,FIND(",",W690,FIND(",",W690)+1)-FIND(",",W690)-1)),MapTable!$A:$A,1,0)),ISERROR(VLOOKUP(TRIM(MID(W690,FIND(",",W690,FIND(",",W690)+1)+1,999)),MapTable!$A:$A,1,0))),"맵없음",
  ""),
IF(ISERROR(FIND(",",W690,FIND(",",W690,FIND(",",W690,FIND(",",W690)+1)+1)+1)),
  IF(OR(ISERROR(VLOOKUP(LEFT(W690,FIND(",",W690)-1),MapTable!$A:$A,1,0)),ISERROR(VLOOKUP(TRIM(MID(W690,FIND(",",W690)+1,FIND(",",W690,FIND(",",W690)+1)-FIND(",",W690)-1)),MapTable!$A:$A,1,0)),ISERROR(VLOOKUP(TRIM(MID(W690,FIND(",",W690,FIND(",",W690)+1)+1,FIND(",",W690,FIND(",",W690,FIND(",",W690)+1)+1)-FIND(",",W690,FIND(",",W690)+1)-1)),MapTable!$A:$A,1,0)),ISERROR(VLOOKUP(TRIM(MID(W690,FIND(",",W690,FIND(",",W690,FIND(",",W690)+1)+1)+1,999)),MapTable!$A:$A,1,0))),"맵없음",
  ""),
)))))</f>
        <v/>
      </c>
      <c r="AC690" t="str">
        <f>IF(ISBLANK(AB690),"",IF(ISERROR(VLOOKUP(AB690,[3]DropTable!$A:$A,1,0)),"드랍없음",""))</f>
        <v/>
      </c>
      <c r="AE690" t="str">
        <f>IF(ISBLANK(AD690),"",IF(ISERROR(VLOOKUP(AD690,[3]DropTable!$A:$A,1,0)),"드랍없음",""))</f>
        <v/>
      </c>
      <c r="AG690">
        <v>9.8000000000000007</v>
      </c>
      <c r="AH690">
        <v>1</v>
      </c>
    </row>
    <row r="691" spans="1:34" x14ac:dyDescent="0.3">
      <c r="A691">
        <v>15</v>
      </c>
      <c r="B691">
        <v>31</v>
      </c>
      <c r="C691">
        <f>IF(OR($L691=TRUE,$A691=0,MOD($A691,ChapterTable!$S$20)&lt;&gt;0),
MAX(0,INT(($B691+ChapterTable!$Q$26+VLOOKUP(SUBSTITUTE(C$1,"성장단계","")&amp;"단계오프셋",ChapterTable!$S:$T,2,0))/ChapterTable!$Q$23)),
MAX(0,INT(($B691+ChapterTable!$S$26+VLOOKUP(SUBSTITUTE(C$1,"성장단계","")&amp;"보스단계오프셋",ChapterTable!$S:$T,2,0))/ChapterTable!$S$23)))</f>
        <v>3</v>
      </c>
      <c r="D691">
        <f>IF(OR($L691=TRUE,$A691=0,MOD($A691,ChapterTable!$S$20)&lt;&gt;0),
MAX(0,INT(($B691+ChapterTable!$Q$26+VLOOKUP(SUBSTITUTE(D$1,"성장단계","")&amp;"단계오프셋",ChapterTable!$S:$T,2,0))/ChapterTable!$Q$23)),
MAX(0,INT(($B691+ChapterTable!$S$26+VLOOKUP(SUBSTITUTE(D$1,"성장단계","")&amp;"보스단계오프셋",ChapterTable!$S:$T,2,0))/ChapterTable!$S$23)))</f>
        <v>3</v>
      </c>
      <c r="E691" s="1">
        <f ca="1">IF(AND($A691=0,$B691=1),
    VLOOKUP(1,ChapterTable!$1:$1048576,MATCH("최종"&amp;SUBSTITUTE(SUBSTITUTE(E$1,"standard",""),"|Float",""),ChapterTable!$1:$1,0),0)*ChapterTable!$Q$17,
  IF(AND($A691=0,$B691=0),
    E692,
  IF($B691=0,
    VLOOKUP($A691,ChapterTable!$1:$1048576,MATCH("최종"&amp;SUBSTITUTE(SUBSTITUTE(E$1,"standard",""),"|Float",""),ChapterTable!$1:$1,0),0),
  IF($B691=1,
    IF($L691=FALSE,
      VLOOKUP($A691,ChapterTable!$1:$1048576,MATCH("최종"&amp;SUBSTITUTE(SUBSTITUTE(E$1,"standard",""),"|Float",""),ChapterTable!$1:$1,0),0),
      VLOOKUP($A691-ChapterTable!$Q$11,ChapterTable!$1:$1048576,MATCH("최종"&amp;SUBSTITUTE(SUBSTITUTE(E$1,"standard",""),"|Float",""),ChapterTable!$1:$1,0),0)*ChapterTable!$Q$14
    ),
  OFFSET(E691,-$B691+IF($L691,1,0),0)*
    (VLOOKUP(SUBSTITUTE(SUBSTITUTE(E$1,"standard",""),"|Float","")&amp;"인게임누적곱배수",ChapterTable!$S:$T,2,0)^C691
    +VLOOKUP(SUBSTITUTE(SUBSTITUTE(E$1,"standard",""),"|Float","")&amp;"인게임누적합배수",ChapterTable!$S:$T,2,0)*C691)
  )
  )
  )
)</f>
        <v>107721.89703369139</v>
      </c>
      <c r="F691" s="1">
        <f ca="1">IF(AND($A691=0,$B691=1),
    VLOOKUP(1,ChapterTable!$1:$1048576,MATCH("최종"&amp;SUBSTITUTE(SUBSTITUTE(F$1,"standard",""),"|Float",""),ChapterTable!$1:$1,0),0)*ChapterTable!$Q$17,
  IF(AND($A691=0,$B691=0),
    F692,
  IF($B691=0,
    VLOOKUP($A691,ChapterTable!$1:$1048576,MATCH("최종"&amp;SUBSTITUTE(SUBSTITUTE(F$1,"standard",""),"|Float",""),ChapterTable!$1:$1,0),0),
  IF($B691=1,
    IF($L691=FALSE,
      VLOOKUP($A691,ChapterTable!$1:$1048576,MATCH("최종"&amp;SUBSTITUTE(SUBSTITUTE(F$1,"standard",""),"|Float",""),ChapterTable!$1:$1,0),0),
      VLOOKUP($A691-ChapterTable!$Q$11,ChapterTable!$1:$1048576,MATCH("최종"&amp;SUBSTITUTE(SUBSTITUTE(F$1,"standard",""),"|Float",""),ChapterTable!$1:$1,0),0)*ChapterTable!$Q$14
    ),
  OFFSET(F691,-$B691+IF($L691,1,0),0)*
    (VLOOKUP(SUBSTITUTE(SUBSTITUTE(F$1,"standard",""),"|Float","")&amp;"인게임누적곱배수",ChapterTable!$S:$T,2,0)^D691
    +VLOOKUP(SUBSTITUTE(SUBSTITUTE(F$1,"standard",""),"|Float","")&amp;"인게임누적합배수",ChapterTable!$S:$T,2,0)*D691)
  )
  )
  )
)</f>
        <v>46708.681640625</v>
      </c>
      <c r="G691" t="s">
        <v>76</v>
      </c>
      <c r="J691" t="str">
        <f>IF(ISBLANK(I691),"",
IFERROR(VLOOKUP(I691,[1]StringTable!$1:$1048576,MATCH([1]StringTable!$B$1,[1]StringTable!$1:$1,0),0),
IFERROR(VLOOKUP(I691,[1]InApkStringTable!$1:$1048576,MATCH([1]InApkStringTable!$B$1,[1]InApkStringTable!$1:$1,0),0),
"스트링없음")))</f>
        <v/>
      </c>
      <c r="L691" t="b">
        <v>0</v>
      </c>
      <c r="M691" t="s">
        <v>24</v>
      </c>
      <c r="N691" t="str">
        <f>IF(ISBLANK(M691),"",IF(ISERROR(VLOOKUP(M691,MapTable!$A:$A,1,0)),"맵없음",""))</f>
        <v/>
      </c>
      <c r="O691">
        <f t="shared" si="41"/>
        <v>4</v>
      </c>
      <c r="Q691">
        <f t="shared" si="42"/>
        <v>4</v>
      </c>
      <c r="R691" t="b">
        <f t="shared" ca="1" si="43"/>
        <v>0</v>
      </c>
      <c r="T691" t="b">
        <f t="shared" ca="1" si="44"/>
        <v>0</v>
      </c>
      <c r="V691" t="str">
        <f>IF(ISBLANK(U691),"",IF(ISERROR(VLOOKUP(U691,MapTable!$A:$A,1,0)),"맵없음",""))</f>
        <v/>
      </c>
      <c r="X691" t="str">
        <f>IF(ISBLANK(W691),"",
IF(ISERROR(FIND(",",W691)),
  IF(ISERROR(VLOOKUP(W691,MapTable!$A:$A,1,0)),"맵없음",
  ""),
IF(ISERROR(FIND(",",W691,FIND(",",W691)+1)),
  IF(OR(ISERROR(VLOOKUP(LEFT(W691,FIND(",",W691)-1),MapTable!$A:$A,1,0)),ISERROR(VLOOKUP(TRIM(MID(W691,FIND(",",W691)+1,999)),MapTable!$A:$A,1,0))),"맵없음",
  ""),
IF(ISERROR(FIND(",",W691,FIND(",",W691,FIND(",",W691)+1)+1)),
  IF(OR(ISERROR(VLOOKUP(LEFT(W691,FIND(",",W691)-1),MapTable!$A:$A,1,0)),ISERROR(VLOOKUP(TRIM(MID(W691,FIND(",",W691)+1,FIND(",",W691,FIND(",",W691)+1)-FIND(",",W691)-1)),MapTable!$A:$A,1,0)),ISERROR(VLOOKUP(TRIM(MID(W691,FIND(",",W691,FIND(",",W691)+1)+1,999)),MapTable!$A:$A,1,0))),"맵없음",
  ""),
IF(ISERROR(FIND(",",W691,FIND(",",W691,FIND(",",W691,FIND(",",W691)+1)+1)+1)),
  IF(OR(ISERROR(VLOOKUP(LEFT(W691,FIND(",",W691)-1),MapTable!$A:$A,1,0)),ISERROR(VLOOKUP(TRIM(MID(W691,FIND(",",W691)+1,FIND(",",W691,FIND(",",W691)+1)-FIND(",",W691)-1)),MapTable!$A:$A,1,0)),ISERROR(VLOOKUP(TRIM(MID(W691,FIND(",",W691,FIND(",",W691)+1)+1,FIND(",",W691,FIND(",",W691,FIND(",",W691)+1)+1)-FIND(",",W691,FIND(",",W691)+1)-1)),MapTable!$A:$A,1,0)),ISERROR(VLOOKUP(TRIM(MID(W691,FIND(",",W691,FIND(",",W691,FIND(",",W691)+1)+1)+1,999)),MapTable!$A:$A,1,0))),"맵없음",
  ""),
)))))</f>
        <v/>
      </c>
      <c r="AC691" t="str">
        <f>IF(ISBLANK(AB691),"",IF(ISERROR(VLOOKUP(AB691,[3]DropTable!$A:$A,1,0)),"드랍없음",""))</f>
        <v/>
      </c>
      <c r="AE691" t="str">
        <f>IF(ISBLANK(AD691),"",IF(ISERROR(VLOOKUP(AD691,[3]DropTable!$A:$A,1,0)),"드랍없음",""))</f>
        <v/>
      </c>
      <c r="AG691">
        <v>9.8000000000000007</v>
      </c>
      <c r="AH691">
        <v>1</v>
      </c>
    </row>
    <row r="692" spans="1:34" x14ac:dyDescent="0.3">
      <c r="A692">
        <v>15</v>
      </c>
      <c r="B692">
        <v>32</v>
      </c>
      <c r="C692">
        <f>IF(OR($L692=TRUE,$A692=0,MOD($A692,ChapterTable!$S$20)&lt;&gt;0),
MAX(0,INT(($B692+ChapterTable!$Q$26+VLOOKUP(SUBSTITUTE(C$1,"성장단계","")&amp;"단계오프셋",ChapterTable!$S:$T,2,0))/ChapterTable!$Q$23)),
MAX(0,INT(($B692+ChapterTable!$S$26+VLOOKUP(SUBSTITUTE(C$1,"성장단계","")&amp;"보스단계오프셋",ChapterTable!$S:$T,2,0))/ChapterTable!$S$23)))</f>
        <v>3</v>
      </c>
      <c r="D692">
        <f>IF(OR($L692=TRUE,$A692=0,MOD($A692,ChapterTable!$S$20)&lt;&gt;0),
MAX(0,INT(($B692+ChapterTable!$Q$26+VLOOKUP(SUBSTITUTE(D$1,"성장단계","")&amp;"단계오프셋",ChapterTable!$S:$T,2,0))/ChapterTable!$Q$23)),
MAX(0,INT(($B692+ChapterTable!$S$26+VLOOKUP(SUBSTITUTE(D$1,"성장단계","")&amp;"보스단계오프셋",ChapterTable!$S:$T,2,0))/ChapterTable!$S$23)))</f>
        <v>3</v>
      </c>
      <c r="E692" s="1">
        <f ca="1">IF(AND($A692=0,$B692=1),
    VLOOKUP(1,ChapterTable!$1:$1048576,MATCH("최종"&amp;SUBSTITUTE(SUBSTITUTE(E$1,"standard",""),"|Float",""),ChapterTable!$1:$1,0),0)*ChapterTable!$Q$17,
  IF(AND($A692=0,$B692=0),
    E693,
  IF($B692=0,
    VLOOKUP($A692,ChapterTable!$1:$1048576,MATCH("최종"&amp;SUBSTITUTE(SUBSTITUTE(E$1,"standard",""),"|Float",""),ChapterTable!$1:$1,0),0),
  IF($B692=1,
    IF($L692=FALSE,
      VLOOKUP($A692,ChapterTable!$1:$1048576,MATCH("최종"&amp;SUBSTITUTE(SUBSTITUTE(E$1,"standard",""),"|Float",""),ChapterTable!$1:$1,0),0),
      VLOOKUP($A692-ChapterTable!$Q$11,ChapterTable!$1:$1048576,MATCH("최종"&amp;SUBSTITUTE(SUBSTITUTE(E$1,"standard",""),"|Float",""),ChapterTable!$1:$1,0),0)*ChapterTable!$Q$14
    ),
  OFFSET(E692,-$B692+IF($L692,1,0),0)*
    (VLOOKUP(SUBSTITUTE(SUBSTITUTE(E$1,"standard",""),"|Float","")&amp;"인게임누적곱배수",ChapterTable!$S:$T,2,0)^C692
    +VLOOKUP(SUBSTITUTE(SUBSTITUTE(E$1,"standard",""),"|Float","")&amp;"인게임누적합배수",ChapterTable!$S:$T,2,0)*C692)
  )
  )
  )
)</f>
        <v>107721.89703369139</v>
      </c>
      <c r="F692" s="1">
        <f ca="1">IF(AND($A692=0,$B692=1),
    VLOOKUP(1,ChapterTable!$1:$1048576,MATCH("최종"&amp;SUBSTITUTE(SUBSTITUTE(F$1,"standard",""),"|Float",""),ChapterTable!$1:$1,0),0)*ChapterTable!$Q$17,
  IF(AND($A692=0,$B692=0),
    F693,
  IF($B692=0,
    VLOOKUP($A692,ChapterTable!$1:$1048576,MATCH("최종"&amp;SUBSTITUTE(SUBSTITUTE(F$1,"standard",""),"|Float",""),ChapterTable!$1:$1,0),0),
  IF($B692=1,
    IF($L692=FALSE,
      VLOOKUP($A692,ChapterTable!$1:$1048576,MATCH("최종"&amp;SUBSTITUTE(SUBSTITUTE(F$1,"standard",""),"|Float",""),ChapterTable!$1:$1,0),0),
      VLOOKUP($A692-ChapterTable!$Q$11,ChapterTable!$1:$1048576,MATCH("최종"&amp;SUBSTITUTE(SUBSTITUTE(F$1,"standard",""),"|Float",""),ChapterTable!$1:$1,0),0)*ChapterTable!$Q$14
    ),
  OFFSET(F692,-$B692+IF($L692,1,0),0)*
    (VLOOKUP(SUBSTITUTE(SUBSTITUTE(F$1,"standard",""),"|Float","")&amp;"인게임누적곱배수",ChapterTable!$S:$T,2,0)^D692
    +VLOOKUP(SUBSTITUTE(SUBSTITUTE(F$1,"standard",""),"|Float","")&amp;"인게임누적합배수",ChapterTable!$S:$T,2,0)*D692)
  )
  )
  )
)</f>
        <v>46708.681640625</v>
      </c>
      <c r="G692" t="s">
        <v>76</v>
      </c>
      <c r="J692" t="str">
        <f>IF(ISBLANK(I692),"",
IFERROR(VLOOKUP(I692,[1]StringTable!$1:$1048576,MATCH([1]StringTable!$B$1,[1]StringTable!$1:$1,0),0),
IFERROR(VLOOKUP(I692,[1]InApkStringTable!$1:$1048576,MATCH([1]InApkStringTable!$B$1,[1]InApkStringTable!$1:$1,0),0),
"스트링없음")))</f>
        <v/>
      </c>
      <c r="L692" t="b">
        <v>0</v>
      </c>
      <c r="M692" t="s">
        <v>24</v>
      </c>
      <c r="N692" t="str">
        <f>IF(ISBLANK(M692),"",IF(ISERROR(VLOOKUP(M692,MapTable!$A:$A,1,0)),"맵없음",""))</f>
        <v/>
      </c>
      <c r="O692">
        <f t="shared" si="41"/>
        <v>4</v>
      </c>
      <c r="Q692">
        <f t="shared" si="42"/>
        <v>4</v>
      </c>
      <c r="R692" t="b">
        <f t="shared" ca="1" si="43"/>
        <v>0</v>
      </c>
      <c r="T692" t="b">
        <f t="shared" ca="1" si="44"/>
        <v>0</v>
      </c>
      <c r="V692" t="str">
        <f>IF(ISBLANK(U692),"",IF(ISERROR(VLOOKUP(U692,MapTable!$A:$A,1,0)),"맵없음",""))</f>
        <v/>
      </c>
      <c r="X692" t="str">
        <f>IF(ISBLANK(W692),"",
IF(ISERROR(FIND(",",W692)),
  IF(ISERROR(VLOOKUP(W692,MapTable!$A:$A,1,0)),"맵없음",
  ""),
IF(ISERROR(FIND(",",W692,FIND(",",W692)+1)),
  IF(OR(ISERROR(VLOOKUP(LEFT(W692,FIND(",",W692)-1),MapTable!$A:$A,1,0)),ISERROR(VLOOKUP(TRIM(MID(W692,FIND(",",W692)+1,999)),MapTable!$A:$A,1,0))),"맵없음",
  ""),
IF(ISERROR(FIND(",",W692,FIND(",",W692,FIND(",",W692)+1)+1)),
  IF(OR(ISERROR(VLOOKUP(LEFT(W692,FIND(",",W692)-1),MapTable!$A:$A,1,0)),ISERROR(VLOOKUP(TRIM(MID(W692,FIND(",",W692)+1,FIND(",",W692,FIND(",",W692)+1)-FIND(",",W692)-1)),MapTable!$A:$A,1,0)),ISERROR(VLOOKUP(TRIM(MID(W692,FIND(",",W692,FIND(",",W692)+1)+1,999)),MapTable!$A:$A,1,0))),"맵없음",
  ""),
IF(ISERROR(FIND(",",W692,FIND(",",W692,FIND(",",W692,FIND(",",W692)+1)+1)+1)),
  IF(OR(ISERROR(VLOOKUP(LEFT(W692,FIND(",",W692)-1),MapTable!$A:$A,1,0)),ISERROR(VLOOKUP(TRIM(MID(W692,FIND(",",W692)+1,FIND(",",W692,FIND(",",W692)+1)-FIND(",",W692)-1)),MapTable!$A:$A,1,0)),ISERROR(VLOOKUP(TRIM(MID(W692,FIND(",",W692,FIND(",",W692)+1)+1,FIND(",",W692,FIND(",",W692,FIND(",",W692)+1)+1)-FIND(",",W692,FIND(",",W692)+1)-1)),MapTable!$A:$A,1,0)),ISERROR(VLOOKUP(TRIM(MID(W692,FIND(",",W692,FIND(",",W692,FIND(",",W692)+1)+1)+1,999)),MapTable!$A:$A,1,0))),"맵없음",
  ""),
)))))</f>
        <v/>
      </c>
      <c r="AC692" t="str">
        <f>IF(ISBLANK(AB692),"",IF(ISERROR(VLOOKUP(AB692,[3]DropTable!$A:$A,1,0)),"드랍없음",""))</f>
        <v/>
      </c>
      <c r="AE692" t="str">
        <f>IF(ISBLANK(AD692),"",IF(ISERROR(VLOOKUP(AD692,[3]DropTable!$A:$A,1,0)),"드랍없음",""))</f>
        <v/>
      </c>
      <c r="AG692">
        <v>9.8000000000000007</v>
      </c>
      <c r="AH692">
        <v>1</v>
      </c>
    </row>
    <row r="693" spans="1:34" x14ac:dyDescent="0.3">
      <c r="A693">
        <v>15</v>
      </c>
      <c r="B693">
        <v>33</v>
      </c>
      <c r="C693">
        <f>IF(OR($L693=TRUE,$A693=0,MOD($A693,ChapterTable!$S$20)&lt;&gt;0),
MAX(0,INT(($B693+ChapterTable!$Q$26+VLOOKUP(SUBSTITUTE(C$1,"성장단계","")&amp;"단계오프셋",ChapterTable!$S:$T,2,0))/ChapterTable!$Q$23)),
MAX(0,INT(($B693+ChapterTable!$S$26+VLOOKUP(SUBSTITUTE(C$1,"성장단계","")&amp;"보스단계오프셋",ChapterTable!$S:$T,2,0))/ChapterTable!$S$23)))</f>
        <v>3</v>
      </c>
      <c r="D693">
        <f>IF(OR($L693=TRUE,$A693=0,MOD($A693,ChapterTable!$S$20)&lt;&gt;0),
MAX(0,INT(($B693+ChapterTable!$Q$26+VLOOKUP(SUBSTITUTE(D$1,"성장단계","")&amp;"단계오프셋",ChapterTable!$S:$T,2,0))/ChapterTable!$Q$23)),
MAX(0,INT(($B693+ChapterTable!$S$26+VLOOKUP(SUBSTITUTE(D$1,"성장단계","")&amp;"보스단계오프셋",ChapterTable!$S:$T,2,0))/ChapterTable!$S$23)))</f>
        <v>3</v>
      </c>
      <c r="E693" s="1">
        <f ca="1">IF(AND($A693=0,$B693=1),
    VLOOKUP(1,ChapterTable!$1:$1048576,MATCH("최종"&amp;SUBSTITUTE(SUBSTITUTE(E$1,"standard",""),"|Float",""),ChapterTable!$1:$1,0),0)*ChapterTable!$Q$17,
  IF(AND($A693=0,$B693=0),
    E694,
  IF($B693=0,
    VLOOKUP($A693,ChapterTable!$1:$1048576,MATCH("최종"&amp;SUBSTITUTE(SUBSTITUTE(E$1,"standard",""),"|Float",""),ChapterTable!$1:$1,0),0),
  IF($B693=1,
    IF($L693=FALSE,
      VLOOKUP($A693,ChapterTable!$1:$1048576,MATCH("최종"&amp;SUBSTITUTE(SUBSTITUTE(E$1,"standard",""),"|Float",""),ChapterTable!$1:$1,0),0),
      VLOOKUP($A693-ChapterTable!$Q$11,ChapterTable!$1:$1048576,MATCH("최종"&amp;SUBSTITUTE(SUBSTITUTE(E$1,"standard",""),"|Float",""),ChapterTable!$1:$1,0),0)*ChapterTable!$Q$14
    ),
  OFFSET(E693,-$B693+IF($L693,1,0),0)*
    (VLOOKUP(SUBSTITUTE(SUBSTITUTE(E$1,"standard",""),"|Float","")&amp;"인게임누적곱배수",ChapterTable!$S:$T,2,0)^C693
    +VLOOKUP(SUBSTITUTE(SUBSTITUTE(E$1,"standard",""),"|Float","")&amp;"인게임누적합배수",ChapterTable!$S:$T,2,0)*C693)
  )
  )
  )
)</f>
        <v>107721.89703369139</v>
      </c>
      <c r="F693" s="1">
        <f ca="1">IF(AND($A693=0,$B693=1),
    VLOOKUP(1,ChapterTable!$1:$1048576,MATCH("최종"&amp;SUBSTITUTE(SUBSTITUTE(F$1,"standard",""),"|Float",""),ChapterTable!$1:$1,0),0)*ChapterTable!$Q$17,
  IF(AND($A693=0,$B693=0),
    F694,
  IF($B693=0,
    VLOOKUP($A693,ChapterTable!$1:$1048576,MATCH("최종"&amp;SUBSTITUTE(SUBSTITUTE(F$1,"standard",""),"|Float",""),ChapterTable!$1:$1,0),0),
  IF($B693=1,
    IF($L693=FALSE,
      VLOOKUP($A693,ChapterTable!$1:$1048576,MATCH("최종"&amp;SUBSTITUTE(SUBSTITUTE(F$1,"standard",""),"|Float",""),ChapterTable!$1:$1,0),0),
      VLOOKUP($A693-ChapterTable!$Q$11,ChapterTable!$1:$1048576,MATCH("최종"&amp;SUBSTITUTE(SUBSTITUTE(F$1,"standard",""),"|Float",""),ChapterTable!$1:$1,0),0)*ChapterTable!$Q$14
    ),
  OFFSET(F693,-$B693+IF($L693,1,0),0)*
    (VLOOKUP(SUBSTITUTE(SUBSTITUTE(F$1,"standard",""),"|Float","")&amp;"인게임누적곱배수",ChapterTable!$S:$T,2,0)^D693
    +VLOOKUP(SUBSTITUTE(SUBSTITUTE(F$1,"standard",""),"|Float","")&amp;"인게임누적합배수",ChapterTable!$S:$T,2,0)*D693)
  )
  )
  )
)</f>
        <v>46708.681640625</v>
      </c>
      <c r="G693" t="s">
        <v>76</v>
      </c>
      <c r="J693" t="str">
        <f>IF(ISBLANK(I693),"",
IFERROR(VLOOKUP(I693,[1]StringTable!$1:$1048576,MATCH([1]StringTable!$B$1,[1]StringTable!$1:$1,0),0),
IFERROR(VLOOKUP(I693,[1]InApkStringTable!$1:$1048576,MATCH([1]InApkStringTable!$B$1,[1]InApkStringTable!$1:$1,0),0),
"스트링없음")))</f>
        <v/>
      </c>
      <c r="L693" t="b">
        <v>0</v>
      </c>
      <c r="M693" t="s">
        <v>24</v>
      </c>
      <c r="N693" t="str">
        <f>IF(ISBLANK(M693),"",IF(ISERROR(VLOOKUP(M693,MapTable!$A:$A,1,0)),"맵없음",""))</f>
        <v/>
      </c>
      <c r="O693">
        <f t="shared" si="41"/>
        <v>4</v>
      </c>
      <c r="Q693">
        <f t="shared" si="42"/>
        <v>4</v>
      </c>
      <c r="R693" t="b">
        <f t="shared" ca="1" si="43"/>
        <v>0</v>
      </c>
      <c r="T693" t="b">
        <f t="shared" ca="1" si="44"/>
        <v>0</v>
      </c>
      <c r="V693" t="str">
        <f>IF(ISBLANK(U693),"",IF(ISERROR(VLOOKUP(U693,MapTable!$A:$A,1,0)),"맵없음",""))</f>
        <v/>
      </c>
      <c r="X693" t="str">
        <f>IF(ISBLANK(W693),"",
IF(ISERROR(FIND(",",W693)),
  IF(ISERROR(VLOOKUP(W693,MapTable!$A:$A,1,0)),"맵없음",
  ""),
IF(ISERROR(FIND(",",W693,FIND(",",W693)+1)),
  IF(OR(ISERROR(VLOOKUP(LEFT(W693,FIND(",",W693)-1),MapTable!$A:$A,1,0)),ISERROR(VLOOKUP(TRIM(MID(W693,FIND(",",W693)+1,999)),MapTable!$A:$A,1,0))),"맵없음",
  ""),
IF(ISERROR(FIND(",",W693,FIND(",",W693,FIND(",",W693)+1)+1)),
  IF(OR(ISERROR(VLOOKUP(LEFT(W693,FIND(",",W693)-1),MapTable!$A:$A,1,0)),ISERROR(VLOOKUP(TRIM(MID(W693,FIND(",",W693)+1,FIND(",",W693,FIND(",",W693)+1)-FIND(",",W693)-1)),MapTable!$A:$A,1,0)),ISERROR(VLOOKUP(TRIM(MID(W693,FIND(",",W693,FIND(",",W693)+1)+1,999)),MapTable!$A:$A,1,0))),"맵없음",
  ""),
IF(ISERROR(FIND(",",W693,FIND(",",W693,FIND(",",W693,FIND(",",W693)+1)+1)+1)),
  IF(OR(ISERROR(VLOOKUP(LEFT(W693,FIND(",",W693)-1),MapTable!$A:$A,1,0)),ISERROR(VLOOKUP(TRIM(MID(W693,FIND(",",W693)+1,FIND(",",W693,FIND(",",W693)+1)-FIND(",",W693)-1)),MapTable!$A:$A,1,0)),ISERROR(VLOOKUP(TRIM(MID(W693,FIND(",",W693,FIND(",",W693)+1)+1,FIND(",",W693,FIND(",",W693,FIND(",",W693)+1)+1)-FIND(",",W693,FIND(",",W693)+1)-1)),MapTable!$A:$A,1,0)),ISERROR(VLOOKUP(TRIM(MID(W693,FIND(",",W693,FIND(",",W693,FIND(",",W693)+1)+1)+1,999)),MapTable!$A:$A,1,0))),"맵없음",
  ""),
)))))</f>
        <v/>
      </c>
      <c r="AC693" t="str">
        <f>IF(ISBLANK(AB693),"",IF(ISERROR(VLOOKUP(AB693,[3]DropTable!$A:$A,1,0)),"드랍없음",""))</f>
        <v/>
      </c>
      <c r="AE693" t="str">
        <f>IF(ISBLANK(AD693),"",IF(ISERROR(VLOOKUP(AD693,[3]DropTable!$A:$A,1,0)),"드랍없음",""))</f>
        <v/>
      </c>
      <c r="AG693">
        <v>9.8000000000000007</v>
      </c>
      <c r="AH693">
        <v>1</v>
      </c>
    </row>
    <row r="694" spans="1:34" x14ac:dyDescent="0.3">
      <c r="A694">
        <v>15</v>
      </c>
      <c r="B694">
        <v>34</v>
      </c>
      <c r="C694">
        <f>IF(OR($L694=TRUE,$A694=0,MOD($A694,ChapterTable!$S$20)&lt;&gt;0),
MAX(0,INT(($B694+ChapterTable!$Q$26+VLOOKUP(SUBSTITUTE(C$1,"성장단계","")&amp;"단계오프셋",ChapterTable!$S:$T,2,0))/ChapterTable!$Q$23)),
MAX(0,INT(($B694+ChapterTable!$S$26+VLOOKUP(SUBSTITUTE(C$1,"성장단계","")&amp;"보스단계오프셋",ChapterTable!$S:$T,2,0))/ChapterTable!$S$23)))</f>
        <v>3</v>
      </c>
      <c r="D694">
        <f>IF(OR($L694=TRUE,$A694=0,MOD($A694,ChapterTable!$S$20)&lt;&gt;0),
MAX(0,INT(($B694+ChapterTable!$Q$26+VLOOKUP(SUBSTITUTE(D$1,"성장단계","")&amp;"단계오프셋",ChapterTable!$S:$T,2,0))/ChapterTable!$Q$23)),
MAX(0,INT(($B694+ChapterTable!$S$26+VLOOKUP(SUBSTITUTE(D$1,"성장단계","")&amp;"보스단계오프셋",ChapterTable!$S:$T,2,0))/ChapterTable!$S$23)))</f>
        <v>3</v>
      </c>
      <c r="E694" s="1">
        <f ca="1">IF(AND($A694=0,$B694=1),
    VLOOKUP(1,ChapterTable!$1:$1048576,MATCH("최종"&amp;SUBSTITUTE(SUBSTITUTE(E$1,"standard",""),"|Float",""),ChapterTable!$1:$1,0),0)*ChapterTable!$Q$17,
  IF(AND($A694=0,$B694=0),
    E695,
  IF($B694=0,
    VLOOKUP($A694,ChapterTable!$1:$1048576,MATCH("최종"&amp;SUBSTITUTE(SUBSTITUTE(E$1,"standard",""),"|Float",""),ChapterTable!$1:$1,0),0),
  IF($B694=1,
    IF($L694=FALSE,
      VLOOKUP($A694,ChapterTable!$1:$1048576,MATCH("최종"&amp;SUBSTITUTE(SUBSTITUTE(E$1,"standard",""),"|Float",""),ChapterTable!$1:$1,0),0),
      VLOOKUP($A694-ChapterTable!$Q$11,ChapterTable!$1:$1048576,MATCH("최종"&amp;SUBSTITUTE(SUBSTITUTE(E$1,"standard",""),"|Float",""),ChapterTable!$1:$1,0),0)*ChapterTable!$Q$14
    ),
  OFFSET(E694,-$B694+IF($L694,1,0),0)*
    (VLOOKUP(SUBSTITUTE(SUBSTITUTE(E$1,"standard",""),"|Float","")&amp;"인게임누적곱배수",ChapterTable!$S:$T,2,0)^C694
    +VLOOKUP(SUBSTITUTE(SUBSTITUTE(E$1,"standard",""),"|Float","")&amp;"인게임누적합배수",ChapterTable!$S:$T,2,0)*C694)
  )
  )
  )
)</f>
        <v>107721.89703369139</v>
      </c>
      <c r="F694" s="1">
        <f ca="1">IF(AND($A694=0,$B694=1),
    VLOOKUP(1,ChapterTable!$1:$1048576,MATCH("최종"&amp;SUBSTITUTE(SUBSTITUTE(F$1,"standard",""),"|Float",""),ChapterTable!$1:$1,0),0)*ChapterTable!$Q$17,
  IF(AND($A694=0,$B694=0),
    F695,
  IF($B694=0,
    VLOOKUP($A694,ChapterTable!$1:$1048576,MATCH("최종"&amp;SUBSTITUTE(SUBSTITUTE(F$1,"standard",""),"|Float",""),ChapterTable!$1:$1,0),0),
  IF($B694=1,
    IF($L694=FALSE,
      VLOOKUP($A694,ChapterTable!$1:$1048576,MATCH("최종"&amp;SUBSTITUTE(SUBSTITUTE(F$1,"standard",""),"|Float",""),ChapterTable!$1:$1,0),0),
      VLOOKUP($A694-ChapterTable!$Q$11,ChapterTable!$1:$1048576,MATCH("최종"&amp;SUBSTITUTE(SUBSTITUTE(F$1,"standard",""),"|Float",""),ChapterTable!$1:$1,0),0)*ChapterTable!$Q$14
    ),
  OFFSET(F694,-$B694+IF($L694,1,0),0)*
    (VLOOKUP(SUBSTITUTE(SUBSTITUTE(F$1,"standard",""),"|Float","")&amp;"인게임누적곱배수",ChapterTable!$S:$T,2,0)^D694
    +VLOOKUP(SUBSTITUTE(SUBSTITUTE(F$1,"standard",""),"|Float","")&amp;"인게임누적합배수",ChapterTable!$S:$T,2,0)*D694)
  )
  )
  )
)</f>
        <v>46708.681640625</v>
      </c>
      <c r="G694" t="s">
        <v>76</v>
      </c>
      <c r="J694" t="str">
        <f>IF(ISBLANK(I694),"",
IFERROR(VLOOKUP(I694,[1]StringTable!$1:$1048576,MATCH([1]StringTable!$B$1,[1]StringTable!$1:$1,0),0),
IFERROR(VLOOKUP(I694,[1]InApkStringTable!$1:$1048576,MATCH([1]InApkStringTable!$B$1,[1]InApkStringTable!$1:$1,0),0),
"스트링없음")))</f>
        <v/>
      </c>
      <c r="L694" t="b">
        <v>0</v>
      </c>
      <c r="M694" t="s">
        <v>24</v>
      </c>
      <c r="N694" t="str">
        <f>IF(ISBLANK(M694),"",IF(ISERROR(VLOOKUP(M694,MapTable!$A:$A,1,0)),"맵없음",""))</f>
        <v/>
      </c>
      <c r="O694">
        <f t="shared" si="41"/>
        <v>4</v>
      </c>
      <c r="Q694">
        <f t="shared" si="42"/>
        <v>4</v>
      </c>
      <c r="R694" t="b">
        <f t="shared" ca="1" si="43"/>
        <v>0</v>
      </c>
      <c r="T694" t="b">
        <f t="shared" ca="1" si="44"/>
        <v>0</v>
      </c>
      <c r="V694" t="str">
        <f>IF(ISBLANK(U694),"",IF(ISERROR(VLOOKUP(U694,MapTable!$A:$A,1,0)),"맵없음",""))</f>
        <v/>
      </c>
      <c r="X694" t="str">
        <f>IF(ISBLANK(W694),"",
IF(ISERROR(FIND(",",W694)),
  IF(ISERROR(VLOOKUP(W694,MapTable!$A:$A,1,0)),"맵없음",
  ""),
IF(ISERROR(FIND(",",W694,FIND(",",W694)+1)),
  IF(OR(ISERROR(VLOOKUP(LEFT(W694,FIND(",",W694)-1),MapTable!$A:$A,1,0)),ISERROR(VLOOKUP(TRIM(MID(W694,FIND(",",W694)+1,999)),MapTable!$A:$A,1,0))),"맵없음",
  ""),
IF(ISERROR(FIND(",",W694,FIND(",",W694,FIND(",",W694)+1)+1)),
  IF(OR(ISERROR(VLOOKUP(LEFT(W694,FIND(",",W694)-1),MapTable!$A:$A,1,0)),ISERROR(VLOOKUP(TRIM(MID(W694,FIND(",",W694)+1,FIND(",",W694,FIND(",",W694)+1)-FIND(",",W694)-1)),MapTable!$A:$A,1,0)),ISERROR(VLOOKUP(TRIM(MID(W694,FIND(",",W694,FIND(",",W694)+1)+1,999)),MapTable!$A:$A,1,0))),"맵없음",
  ""),
IF(ISERROR(FIND(",",W694,FIND(",",W694,FIND(",",W694,FIND(",",W694)+1)+1)+1)),
  IF(OR(ISERROR(VLOOKUP(LEFT(W694,FIND(",",W694)-1),MapTable!$A:$A,1,0)),ISERROR(VLOOKUP(TRIM(MID(W694,FIND(",",W694)+1,FIND(",",W694,FIND(",",W694)+1)-FIND(",",W694)-1)),MapTable!$A:$A,1,0)),ISERROR(VLOOKUP(TRIM(MID(W694,FIND(",",W694,FIND(",",W694)+1)+1,FIND(",",W694,FIND(",",W694,FIND(",",W694)+1)+1)-FIND(",",W694,FIND(",",W694)+1)-1)),MapTable!$A:$A,1,0)),ISERROR(VLOOKUP(TRIM(MID(W694,FIND(",",W694,FIND(",",W694,FIND(",",W694)+1)+1)+1,999)),MapTable!$A:$A,1,0))),"맵없음",
  ""),
)))))</f>
        <v/>
      </c>
      <c r="AC694" t="str">
        <f>IF(ISBLANK(AB694),"",IF(ISERROR(VLOOKUP(AB694,[3]DropTable!$A:$A,1,0)),"드랍없음",""))</f>
        <v/>
      </c>
      <c r="AE694" t="str">
        <f>IF(ISBLANK(AD694),"",IF(ISERROR(VLOOKUP(AD694,[3]DropTable!$A:$A,1,0)),"드랍없음",""))</f>
        <v/>
      </c>
      <c r="AG694">
        <v>9.8000000000000007</v>
      </c>
      <c r="AH694">
        <v>1</v>
      </c>
    </row>
    <row r="695" spans="1:34" x14ac:dyDescent="0.3">
      <c r="A695">
        <v>15</v>
      </c>
      <c r="B695">
        <v>35</v>
      </c>
      <c r="C695">
        <f>IF(OR($L695=TRUE,$A695=0,MOD($A695,ChapterTable!$S$20)&lt;&gt;0),
MAX(0,INT(($B695+ChapterTable!$Q$26+VLOOKUP(SUBSTITUTE(C$1,"성장단계","")&amp;"단계오프셋",ChapterTable!$S:$T,2,0))/ChapterTable!$Q$23)),
MAX(0,INT(($B695+ChapterTable!$S$26+VLOOKUP(SUBSTITUTE(C$1,"성장단계","")&amp;"보스단계오프셋",ChapterTable!$S:$T,2,0))/ChapterTable!$S$23)))</f>
        <v>3</v>
      </c>
      <c r="D695">
        <f>IF(OR($L695=TRUE,$A695=0,MOD($A695,ChapterTable!$S$20)&lt;&gt;0),
MAX(0,INT(($B695+ChapterTable!$Q$26+VLOOKUP(SUBSTITUTE(D$1,"성장단계","")&amp;"단계오프셋",ChapterTable!$S:$T,2,0))/ChapterTable!$Q$23)),
MAX(0,INT(($B695+ChapterTable!$S$26+VLOOKUP(SUBSTITUTE(D$1,"성장단계","")&amp;"보스단계오프셋",ChapterTable!$S:$T,2,0))/ChapterTable!$S$23)))</f>
        <v>3</v>
      </c>
      <c r="E695" s="1">
        <f ca="1">IF(AND($A695=0,$B695=1),
    VLOOKUP(1,ChapterTable!$1:$1048576,MATCH("최종"&amp;SUBSTITUTE(SUBSTITUTE(E$1,"standard",""),"|Float",""),ChapterTable!$1:$1,0),0)*ChapterTable!$Q$17,
  IF(AND($A695=0,$B695=0),
    E696,
  IF($B695=0,
    VLOOKUP($A695,ChapterTable!$1:$1048576,MATCH("최종"&amp;SUBSTITUTE(SUBSTITUTE(E$1,"standard",""),"|Float",""),ChapterTable!$1:$1,0),0),
  IF($B695=1,
    IF($L695=FALSE,
      VLOOKUP($A695,ChapterTable!$1:$1048576,MATCH("최종"&amp;SUBSTITUTE(SUBSTITUTE(E$1,"standard",""),"|Float",""),ChapterTable!$1:$1,0),0),
      VLOOKUP($A695-ChapterTable!$Q$11,ChapterTable!$1:$1048576,MATCH("최종"&amp;SUBSTITUTE(SUBSTITUTE(E$1,"standard",""),"|Float",""),ChapterTable!$1:$1,0),0)*ChapterTable!$Q$14
    ),
  OFFSET(E695,-$B695+IF($L695,1,0),0)*
    (VLOOKUP(SUBSTITUTE(SUBSTITUTE(E$1,"standard",""),"|Float","")&amp;"인게임누적곱배수",ChapterTable!$S:$T,2,0)^C695
    +VLOOKUP(SUBSTITUTE(SUBSTITUTE(E$1,"standard",""),"|Float","")&amp;"인게임누적합배수",ChapterTable!$S:$T,2,0)*C695)
  )
  )
  )
)</f>
        <v>107721.89703369139</v>
      </c>
      <c r="F695" s="1">
        <f ca="1">IF(AND($A695=0,$B695=1),
    VLOOKUP(1,ChapterTable!$1:$1048576,MATCH("최종"&amp;SUBSTITUTE(SUBSTITUTE(F$1,"standard",""),"|Float",""),ChapterTable!$1:$1,0),0)*ChapterTable!$Q$17,
  IF(AND($A695=0,$B695=0),
    F696,
  IF($B695=0,
    VLOOKUP($A695,ChapterTable!$1:$1048576,MATCH("최종"&amp;SUBSTITUTE(SUBSTITUTE(F$1,"standard",""),"|Float",""),ChapterTable!$1:$1,0),0),
  IF($B695=1,
    IF($L695=FALSE,
      VLOOKUP($A695,ChapterTable!$1:$1048576,MATCH("최종"&amp;SUBSTITUTE(SUBSTITUTE(F$1,"standard",""),"|Float",""),ChapterTable!$1:$1,0),0),
      VLOOKUP($A695-ChapterTable!$Q$11,ChapterTable!$1:$1048576,MATCH("최종"&amp;SUBSTITUTE(SUBSTITUTE(F$1,"standard",""),"|Float",""),ChapterTable!$1:$1,0),0)*ChapterTable!$Q$14
    ),
  OFFSET(F695,-$B695+IF($L695,1,0),0)*
    (VLOOKUP(SUBSTITUTE(SUBSTITUTE(F$1,"standard",""),"|Float","")&amp;"인게임누적곱배수",ChapterTable!$S:$T,2,0)^D695
    +VLOOKUP(SUBSTITUTE(SUBSTITUTE(F$1,"standard",""),"|Float","")&amp;"인게임누적합배수",ChapterTable!$S:$T,2,0)*D695)
  )
  )
  )
)</f>
        <v>46708.681640625</v>
      </c>
      <c r="G695" t="s">
        <v>76</v>
      </c>
      <c r="J695" t="str">
        <f>IF(ISBLANK(I695),"",
IFERROR(VLOOKUP(I695,[1]StringTable!$1:$1048576,MATCH([1]StringTable!$B$1,[1]StringTable!$1:$1,0),0),
IFERROR(VLOOKUP(I695,[1]InApkStringTable!$1:$1048576,MATCH([1]InApkStringTable!$B$1,[1]InApkStringTable!$1:$1,0),0),
"스트링없음")))</f>
        <v/>
      </c>
      <c r="L695" t="b">
        <v>0</v>
      </c>
      <c r="M695" t="s">
        <v>24</v>
      </c>
      <c r="N695" t="str">
        <f>IF(ISBLANK(M695),"",IF(ISERROR(VLOOKUP(M695,MapTable!$A:$A,1,0)),"맵없음",""))</f>
        <v/>
      </c>
      <c r="O695">
        <f t="shared" si="41"/>
        <v>11</v>
      </c>
      <c r="Q695">
        <f t="shared" si="42"/>
        <v>11</v>
      </c>
      <c r="R695" t="b">
        <f t="shared" ca="1" si="43"/>
        <v>0</v>
      </c>
      <c r="T695" t="b">
        <f t="shared" ca="1" si="44"/>
        <v>0</v>
      </c>
      <c r="V695" t="str">
        <f>IF(ISBLANK(U695),"",IF(ISERROR(VLOOKUP(U695,MapTable!$A:$A,1,0)),"맵없음",""))</f>
        <v/>
      </c>
      <c r="X695" t="str">
        <f>IF(ISBLANK(W695),"",
IF(ISERROR(FIND(",",W695)),
  IF(ISERROR(VLOOKUP(W695,MapTable!$A:$A,1,0)),"맵없음",
  ""),
IF(ISERROR(FIND(",",W695,FIND(",",W695)+1)),
  IF(OR(ISERROR(VLOOKUP(LEFT(W695,FIND(",",W695)-1),MapTable!$A:$A,1,0)),ISERROR(VLOOKUP(TRIM(MID(W695,FIND(",",W695)+1,999)),MapTable!$A:$A,1,0))),"맵없음",
  ""),
IF(ISERROR(FIND(",",W695,FIND(",",W695,FIND(",",W695)+1)+1)),
  IF(OR(ISERROR(VLOOKUP(LEFT(W695,FIND(",",W695)-1),MapTable!$A:$A,1,0)),ISERROR(VLOOKUP(TRIM(MID(W695,FIND(",",W695)+1,FIND(",",W695,FIND(",",W695)+1)-FIND(",",W695)-1)),MapTable!$A:$A,1,0)),ISERROR(VLOOKUP(TRIM(MID(W695,FIND(",",W695,FIND(",",W695)+1)+1,999)),MapTable!$A:$A,1,0))),"맵없음",
  ""),
IF(ISERROR(FIND(",",W695,FIND(",",W695,FIND(",",W695,FIND(",",W695)+1)+1)+1)),
  IF(OR(ISERROR(VLOOKUP(LEFT(W695,FIND(",",W695)-1),MapTable!$A:$A,1,0)),ISERROR(VLOOKUP(TRIM(MID(W695,FIND(",",W695)+1,FIND(",",W695,FIND(",",W695)+1)-FIND(",",W695)-1)),MapTable!$A:$A,1,0)),ISERROR(VLOOKUP(TRIM(MID(W695,FIND(",",W695,FIND(",",W695)+1)+1,FIND(",",W695,FIND(",",W695,FIND(",",W695)+1)+1)-FIND(",",W695,FIND(",",W695)+1)-1)),MapTable!$A:$A,1,0)),ISERROR(VLOOKUP(TRIM(MID(W695,FIND(",",W695,FIND(",",W695,FIND(",",W695)+1)+1)+1,999)),MapTable!$A:$A,1,0))),"맵없음",
  ""),
)))))</f>
        <v/>
      </c>
      <c r="AC695" t="str">
        <f>IF(ISBLANK(AB695),"",IF(ISERROR(VLOOKUP(AB695,[3]DropTable!$A:$A,1,0)),"드랍없음",""))</f>
        <v/>
      </c>
      <c r="AE695" t="str">
        <f>IF(ISBLANK(AD695),"",IF(ISERROR(VLOOKUP(AD695,[3]DropTable!$A:$A,1,0)),"드랍없음",""))</f>
        <v/>
      </c>
      <c r="AG695">
        <v>9.8000000000000007</v>
      </c>
      <c r="AH695">
        <v>1</v>
      </c>
    </row>
    <row r="696" spans="1:34" x14ac:dyDescent="0.3">
      <c r="A696">
        <v>15</v>
      </c>
      <c r="B696">
        <v>36</v>
      </c>
      <c r="C696">
        <f>IF(OR($L696=TRUE,$A696=0,MOD($A696,ChapterTable!$S$20)&lt;&gt;0),
MAX(0,INT(($B696+ChapterTable!$Q$26+VLOOKUP(SUBSTITUTE(C$1,"성장단계","")&amp;"단계오프셋",ChapterTable!$S:$T,2,0))/ChapterTable!$Q$23)),
MAX(0,INT(($B696+ChapterTable!$S$26+VLOOKUP(SUBSTITUTE(C$1,"성장단계","")&amp;"보스단계오프셋",ChapterTable!$S:$T,2,0))/ChapterTable!$S$23)))</f>
        <v>4</v>
      </c>
      <c r="D696">
        <f>IF(OR($L696=TRUE,$A696=0,MOD($A696,ChapterTable!$S$20)&lt;&gt;0),
MAX(0,INT(($B696+ChapterTable!$Q$26+VLOOKUP(SUBSTITUTE(D$1,"성장단계","")&amp;"단계오프셋",ChapterTable!$S:$T,2,0))/ChapterTable!$Q$23)),
MAX(0,INT(($B696+ChapterTable!$S$26+VLOOKUP(SUBSTITUTE(D$1,"성장단계","")&amp;"보스단계오프셋",ChapterTable!$S:$T,2,0))/ChapterTable!$S$23)))</f>
        <v>3</v>
      </c>
      <c r="E696" s="1">
        <f ca="1">IF(AND($A696=0,$B696=1),
    VLOOKUP(1,ChapterTable!$1:$1048576,MATCH("최종"&amp;SUBSTITUTE(SUBSTITUTE(E$1,"standard",""),"|Float",""),ChapterTable!$1:$1,0),0)*ChapterTable!$Q$17,
  IF(AND($A696=0,$B696=0),
    E697,
  IF($B696=0,
    VLOOKUP($A696,ChapterTable!$1:$1048576,MATCH("최종"&amp;SUBSTITUTE(SUBSTITUTE(E$1,"standard",""),"|Float",""),ChapterTable!$1:$1,0),0),
  IF($B696=1,
    IF($L696=FALSE,
      VLOOKUP($A696,ChapterTable!$1:$1048576,MATCH("최종"&amp;SUBSTITUTE(SUBSTITUTE(E$1,"standard",""),"|Float",""),ChapterTable!$1:$1,0),0),
      VLOOKUP($A696-ChapterTable!$Q$11,ChapterTable!$1:$1048576,MATCH("최종"&amp;SUBSTITUTE(SUBSTITUTE(E$1,"standard",""),"|Float",""),ChapterTable!$1:$1,0),0)*ChapterTable!$Q$14
    ),
  OFFSET(E696,-$B696+IF($L696,1,0),0)*
    (VLOOKUP(SUBSTITUTE(SUBSTITUTE(E$1,"standard",""),"|Float","")&amp;"인게임누적곱배수",ChapterTable!$S:$T,2,0)^C696
    +VLOOKUP(SUBSTITUTE(SUBSTITUTE(E$1,"standard",""),"|Float","")&amp;"인게임누적합배수",ChapterTable!$S:$T,2,0)*C696)
  )
  )
  )
)</f>
        <v>126113.4404296875</v>
      </c>
      <c r="F696" s="1">
        <f ca="1">IF(AND($A696=0,$B696=1),
    VLOOKUP(1,ChapterTable!$1:$1048576,MATCH("최종"&amp;SUBSTITUTE(SUBSTITUTE(F$1,"standard",""),"|Float",""),ChapterTable!$1:$1,0),0)*ChapterTable!$Q$17,
  IF(AND($A696=0,$B696=0),
    F697,
  IF($B696=0,
    VLOOKUP($A696,ChapterTable!$1:$1048576,MATCH("최종"&amp;SUBSTITUTE(SUBSTITUTE(F$1,"standard",""),"|Float",""),ChapterTable!$1:$1,0),0),
  IF($B696=1,
    IF($L696=FALSE,
      VLOOKUP($A696,ChapterTable!$1:$1048576,MATCH("최종"&amp;SUBSTITUTE(SUBSTITUTE(F$1,"standard",""),"|Float",""),ChapterTable!$1:$1,0),0),
      VLOOKUP($A696-ChapterTable!$Q$11,ChapterTable!$1:$1048576,MATCH("최종"&amp;SUBSTITUTE(SUBSTITUTE(F$1,"standard",""),"|Float",""),ChapterTable!$1:$1,0),0)*ChapterTable!$Q$14
    ),
  OFFSET(F696,-$B696+IF($L696,1,0),0)*
    (VLOOKUP(SUBSTITUTE(SUBSTITUTE(F$1,"standard",""),"|Float","")&amp;"인게임누적곱배수",ChapterTable!$S:$T,2,0)^D696
    +VLOOKUP(SUBSTITUTE(SUBSTITUTE(F$1,"standard",""),"|Float","")&amp;"인게임누적합배수",ChapterTable!$S:$T,2,0)*D696)
  )
  )
  )
)</f>
        <v>46708.681640625</v>
      </c>
      <c r="G696" t="s">
        <v>76</v>
      </c>
      <c r="J696" t="str">
        <f>IF(ISBLANK(I696),"",
IFERROR(VLOOKUP(I696,[1]StringTable!$1:$1048576,MATCH([1]StringTable!$B$1,[1]StringTable!$1:$1,0),0),
IFERROR(VLOOKUP(I696,[1]InApkStringTable!$1:$1048576,MATCH([1]InApkStringTable!$B$1,[1]InApkStringTable!$1:$1,0),0),
"스트링없음")))</f>
        <v/>
      </c>
      <c r="L696" t="b">
        <v>0</v>
      </c>
      <c r="M696" t="s">
        <v>24</v>
      </c>
      <c r="N696" t="str">
        <f>IF(ISBLANK(M696),"",IF(ISERROR(VLOOKUP(M696,MapTable!$A:$A,1,0)),"맵없음",""))</f>
        <v/>
      </c>
      <c r="O696">
        <f t="shared" si="41"/>
        <v>4</v>
      </c>
      <c r="Q696">
        <f t="shared" si="42"/>
        <v>4</v>
      </c>
      <c r="R696" t="b">
        <f t="shared" ca="1" si="43"/>
        <v>0</v>
      </c>
      <c r="T696" t="b">
        <f t="shared" ca="1" si="44"/>
        <v>0</v>
      </c>
      <c r="V696" t="str">
        <f>IF(ISBLANK(U696),"",IF(ISERROR(VLOOKUP(U696,MapTable!$A:$A,1,0)),"맵없음",""))</f>
        <v/>
      </c>
      <c r="X696" t="str">
        <f>IF(ISBLANK(W696),"",
IF(ISERROR(FIND(",",W696)),
  IF(ISERROR(VLOOKUP(W696,MapTable!$A:$A,1,0)),"맵없음",
  ""),
IF(ISERROR(FIND(",",W696,FIND(",",W696)+1)),
  IF(OR(ISERROR(VLOOKUP(LEFT(W696,FIND(",",W696)-1),MapTable!$A:$A,1,0)),ISERROR(VLOOKUP(TRIM(MID(W696,FIND(",",W696)+1,999)),MapTable!$A:$A,1,0))),"맵없음",
  ""),
IF(ISERROR(FIND(",",W696,FIND(",",W696,FIND(",",W696)+1)+1)),
  IF(OR(ISERROR(VLOOKUP(LEFT(W696,FIND(",",W696)-1),MapTable!$A:$A,1,0)),ISERROR(VLOOKUP(TRIM(MID(W696,FIND(",",W696)+1,FIND(",",W696,FIND(",",W696)+1)-FIND(",",W696)-1)),MapTable!$A:$A,1,0)),ISERROR(VLOOKUP(TRIM(MID(W696,FIND(",",W696,FIND(",",W696)+1)+1,999)),MapTable!$A:$A,1,0))),"맵없음",
  ""),
IF(ISERROR(FIND(",",W696,FIND(",",W696,FIND(",",W696,FIND(",",W696)+1)+1)+1)),
  IF(OR(ISERROR(VLOOKUP(LEFT(W696,FIND(",",W696)-1),MapTable!$A:$A,1,0)),ISERROR(VLOOKUP(TRIM(MID(W696,FIND(",",W696)+1,FIND(",",W696,FIND(",",W696)+1)-FIND(",",W696)-1)),MapTable!$A:$A,1,0)),ISERROR(VLOOKUP(TRIM(MID(W696,FIND(",",W696,FIND(",",W696)+1)+1,FIND(",",W696,FIND(",",W696,FIND(",",W696)+1)+1)-FIND(",",W696,FIND(",",W696)+1)-1)),MapTable!$A:$A,1,0)),ISERROR(VLOOKUP(TRIM(MID(W696,FIND(",",W696,FIND(",",W696,FIND(",",W696)+1)+1)+1,999)),MapTable!$A:$A,1,0))),"맵없음",
  ""),
)))))</f>
        <v/>
      </c>
      <c r="AC696" t="str">
        <f>IF(ISBLANK(AB696),"",IF(ISERROR(VLOOKUP(AB696,[3]DropTable!$A:$A,1,0)),"드랍없음",""))</f>
        <v/>
      </c>
      <c r="AE696" t="str">
        <f>IF(ISBLANK(AD696),"",IF(ISERROR(VLOOKUP(AD696,[3]DropTable!$A:$A,1,0)),"드랍없음",""))</f>
        <v/>
      </c>
      <c r="AG696">
        <v>9.8000000000000007</v>
      </c>
      <c r="AH696">
        <v>1</v>
      </c>
    </row>
    <row r="697" spans="1:34" x14ac:dyDescent="0.3">
      <c r="A697">
        <v>15</v>
      </c>
      <c r="B697">
        <v>37</v>
      </c>
      <c r="C697">
        <f>IF(OR($L697=TRUE,$A697=0,MOD($A697,ChapterTable!$S$20)&lt;&gt;0),
MAX(0,INT(($B697+ChapterTable!$Q$26+VLOOKUP(SUBSTITUTE(C$1,"성장단계","")&amp;"단계오프셋",ChapterTable!$S:$T,2,0))/ChapterTable!$Q$23)),
MAX(0,INT(($B697+ChapterTable!$S$26+VLOOKUP(SUBSTITUTE(C$1,"성장단계","")&amp;"보스단계오프셋",ChapterTable!$S:$T,2,0))/ChapterTable!$S$23)))</f>
        <v>4</v>
      </c>
      <c r="D697">
        <f>IF(OR($L697=TRUE,$A697=0,MOD($A697,ChapterTable!$S$20)&lt;&gt;0),
MAX(0,INT(($B697+ChapterTable!$Q$26+VLOOKUP(SUBSTITUTE(D$1,"성장단계","")&amp;"단계오프셋",ChapterTable!$S:$T,2,0))/ChapterTable!$Q$23)),
MAX(0,INT(($B697+ChapterTable!$S$26+VLOOKUP(SUBSTITUTE(D$1,"성장단계","")&amp;"보스단계오프셋",ChapterTable!$S:$T,2,0))/ChapterTable!$S$23)))</f>
        <v>3</v>
      </c>
      <c r="E697" s="1">
        <f ca="1">IF(AND($A697=0,$B697=1),
    VLOOKUP(1,ChapterTable!$1:$1048576,MATCH("최종"&amp;SUBSTITUTE(SUBSTITUTE(E$1,"standard",""),"|Float",""),ChapterTable!$1:$1,0),0)*ChapterTable!$Q$17,
  IF(AND($A697=0,$B697=0),
    E698,
  IF($B697=0,
    VLOOKUP($A697,ChapterTable!$1:$1048576,MATCH("최종"&amp;SUBSTITUTE(SUBSTITUTE(E$1,"standard",""),"|Float",""),ChapterTable!$1:$1,0),0),
  IF($B697=1,
    IF($L697=FALSE,
      VLOOKUP($A697,ChapterTable!$1:$1048576,MATCH("최종"&amp;SUBSTITUTE(SUBSTITUTE(E$1,"standard",""),"|Float",""),ChapterTable!$1:$1,0),0),
      VLOOKUP($A697-ChapterTable!$Q$11,ChapterTable!$1:$1048576,MATCH("최종"&amp;SUBSTITUTE(SUBSTITUTE(E$1,"standard",""),"|Float",""),ChapterTable!$1:$1,0),0)*ChapterTable!$Q$14
    ),
  OFFSET(E697,-$B697+IF($L697,1,0),0)*
    (VLOOKUP(SUBSTITUTE(SUBSTITUTE(E$1,"standard",""),"|Float","")&amp;"인게임누적곱배수",ChapterTable!$S:$T,2,0)^C697
    +VLOOKUP(SUBSTITUTE(SUBSTITUTE(E$1,"standard",""),"|Float","")&amp;"인게임누적합배수",ChapterTable!$S:$T,2,0)*C697)
  )
  )
  )
)</f>
        <v>126113.4404296875</v>
      </c>
      <c r="F697" s="1">
        <f ca="1">IF(AND($A697=0,$B697=1),
    VLOOKUP(1,ChapterTable!$1:$1048576,MATCH("최종"&amp;SUBSTITUTE(SUBSTITUTE(F$1,"standard",""),"|Float",""),ChapterTable!$1:$1,0),0)*ChapterTable!$Q$17,
  IF(AND($A697=0,$B697=0),
    F698,
  IF($B697=0,
    VLOOKUP($A697,ChapterTable!$1:$1048576,MATCH("최종"&amp;SUBSTITUTE(SUBSTITUTE(F$1,"standard",""),"|Float",""),ChapterTable!$1:$1,0),0),
  IF($B697=1,
    IF($L697=FALSE,
      VLOOKUP($A697,ChapterTable!$1:$1048576,MATCH("최종"&amp;SUBSTITUTE(SUBSTITUTE(F$1,"standard",""),"|Float",""),ChapterTable!$1:$1,0),0),
      VLOOKUP($A697-ChapterTable!$Q$11,ChapterTable!$1:$1048576,MATCH("최종"&amp;SUBSTITUTE(SUBSTITUTE(F$1,"standard",""),"|Float",""),ChapterTable!$1:$1,0),0)*ChapterTable!$Q$14
    ),
  OFFSET(F697,-$B697+IF($L697,1,0),0)*
    (VLOOKUP(SUBSTITUTE(SUBSTITUTE(F$1,"standard",""),"|Float","")&amp;"인게임누적곱배수",ChapterTable!$S:$T,2,0)^D697
    +VLOOKUP(SUBSTITUTE(SUBSTITUTE(F$1,"standard",""),"|Float","")&amp;"인게임누적합배수",ChapterTable!$S:$T,2,0)*D697)
  )
  )
  )
)</f>
        <v>46708.681640625</v>
      </c>
      <c r="G697" t="s">
        <v>76</v>
      </c>
      <c r="J697" t="str">
        <f>IF(ISBLANK(I697),"",
IFERROR(VLOOKUP(I697,[1]StringTable!$1:$1048576,MATCH([1]StringTable!$B$1,[1]StringTable!$1:$1,0),0),
IFERROR(VLOOKUP(I697,[1]InApkStringTable!$1:$1048576,MATCH([1]InApkStringTable!$B$1,[1]InApkStringTable!$1:$1,0),0),
"스트링없음")))</f>
        <v/>
      </c>
      <c r="L697" t="b">
        <v>0</v>
      </c>
      <c r="M697" t="s">
        <v>24</v>
      </c>
      <c r="N697" t="str">
        <f>IF(ISBLANK(M697),"",IF(ISERROR(VLOOKUP(M697,MapTable!$A:$A,1,0)),"맵없음",""))</f>
        <v/>
      </c>
      <c r="O697">
        <f t="shared" si="41"/>
        <v>4</v>
      </c>
      <c r="Q697">
        <f t="shared" si="42"/>
        <v>4</v>
      </c>
      <c r="R697" t="b">
        <f t="shared" ca="1" si="43"/>
        <v>0</v>
      </c>
      <c r="T697" t="b">
        <f t="shared" ca="1" si="44"/>
        <v>0</v>
      </c>
      <c r="V697" t="str">
        <f>IF(ISBLANK(U697),"",IF(ISERROR(VLOOKUP(U697,MapTable!$A:$A,1,0)),"맵없음",""))</f>
        <v/>
      </c>
      <c r="X697" t="str">
        <f>IF(ISBLANK(W697),"",
IF(ISERROR(FIND(",",W697)),
  IF(ISERROR(VLOOKUP(W697,MapTable!$A:$A,1,0)),"맵없음",
  ""),
IF(ISERROR(FIND(",",W697,FIND(",",W697)+1)),
  IF(OR(ISERROR(VLOOKUP(LEFT(W697,FIND(",",W697)-1),MapTable!$A:$A,1,0)),ISERROR(VLOOKUP(TRIM(MID(W697,FIND(",",W697)+1,999)),MapTable!$A:$A,1,0))),"맵없음",
  ""),
IF(ISERROR(FIND(",",W697,FIND(",",W697,FIND(",",W697)+1)+1)),
  IF(OR(ISERROR(VLOOKUP(LEFT(W697,FIND(",",W697)-1),MapTable!$A:$A,1,0)),ISERROR(VLOOKUP(TRIM(MID(W697,FIND(",",W697)+1,FIND(",",W697,FIND(",",W697)+1)-FIND(",",W697)-1)),MapTable!$A:$A,1,0)),ISERROR(VLOOKUP(TRIM(MID(W697,FIND(",",W697,FIND(",",W697)+1)+1,999)),MapTable!$A:$A,1,0))),"맵없음",
  ""),
IF(ISERROR(FIND(",",W697,FIND(",",W697,FIND(",",W697,FIND(",",W697)+1)+1)+1)),
  IF(OR(ISERROR(VLOOKUP(LEFT(W697,FIND(",",W697)-1),MapTable!$A:$A,1,0)),ISERROR(VLOOKUP(TRIM(MID(W697,FIND(",",W697)+1,FIND(",",W697,FIND(",",W697)+1)-FIND(",",W697)-1)),MapTable!$A:$A,1,0)),ISERROR(VLOOKUP(TRIM(MID(W697,FIND(",",W697,FIND(",",W697)+1)+1,FIND(",",W697,FIND(",",W697,FIND(",",W697)+1)+1)-FIND(",",W697,FIND(",",W697)+1)-1)),MapTable!$A:$A,1,0)),ISERROR(VLOOKUP(TRIM(MID(W697,FIND(",",W697,FIND(",",W697,FIND(",",W697)+1)+1)+1,999)),MapTable!$A:$A,1,0))),"맵없음",
  ""),
)))))</f>
        <v/>
      </c>
      <c r="AC697" t="str">
        <f>IF(ISBLANK(AB697),"",IF(ISERROR(VLOOKUP(AB697,[3]DropTable!$A:$A,1,0)),"드랍없음",""))</f>
        <v/>
      </c>
      <c r="AE697" t="str">
        <f>IF(ISBLANK(AD697),"",IF(ISERROR(VLOOKUP(AD697,[3]DropTable!$A:$A,1,0)),"드랍없음",""))</f>
        <v/>
      </c>
      <c r="AG697">
        <v>9.8000000000000007</v>
      </c>
      <c r="AH697">
        <v>1</v>
      </c>
    </row>
    <row r="698" spans="1:34" x14ac:dyDescent="0.3">
      <c r="A698">
        <v>15</v>
      </c>
      <c r="B698">
        <v>38</v>
      </c>
      <c r="C698">
        <f>IF(OR($L698=TRUE,$A698=0,MOD($A698,ChapterTable!$S$20)&lt;&gt;0),
MAX(0,INT(($B698+ChapterTable!$Q$26+VLOOKUP(SUBSTITUTE(C$1,"성장단계","")&amp;"단계오프셋",ChapterTable!$S:$T,2,0))/ChapterTable!$Q$23)),
MAX(0,INT(($B698+ChapterTable!$S$26+VLOOKUP(SUBSTITUTE(C$1,"성장단계","")&amp;"보스단계오프셋",ChapterTable!$S:$T,2,0))/ChapterTable!$S$23)))</f>
        <v>4</v>
      </c>
      <c r="D698">
        <f>IF(OR($L698=TRUE,$A698=0,MOD($A698,ChapterTable!$S$20)&lt;&gt;0),
MAX(0,INT(($B698+ChapterTable!$Q$26+VLOOKUP(SUBSTITUTE(D$1,"성장단계","")&amp;"단계오프셋",ChapterTable!$S:$T,2,0))/ChapterTable!$Q$23)),
MAX(0,INT(($B698+ChapterTable!$S$26+VLOOKUP(SUBSTITUTE(D$1,"성장단계","")&amp;"보스단계오프셋",ChapterTable!$S:$T,2,0))/ChapterTable!$S$23)))</f>
        <v>3</v>
      </c>
      <c r="E698" s="1">
        <f ca="1">IF(AND($A698=0,$B698=1),
    VLOOKUP(1,ChapterTable!$1:$1048576,MATCH("최종"&amp;SUBSTITUTE(SUBSTITUTE(E$1,"standard",""),"|Float",""),ChapterTable!$1:$1,0),0)*ChapterTable!$Q$17,
  IF(AND($A698=0,$B698=0),
    E699,
  IF($B698=0,
    VLOOKUP($A698,ChapterTable!$1:$1048576,MATCH("최종"&amp;SUBSTITUTE(SUBSTITUTE(E$1,"standard",""),"|Float",""),ChapterTable!$1:$1,0),0),
  IF($B698=1,
    IF($L698=FALSE,
      VLOOKUP($A698,ChapterTable!$1:$1048576,MATCH("최종"&amp;SUBSTITUTE(SUBSTITUTE(E$1,"standard",""),"|Float",""),ChapterTable!$1:$1,0),0),
      VLOOKUP($A698-ChapterTable!$Q$11,ChapterTable!$1:$1048576,MATCH("최종"&amp;SUBSTITUTE(SUBSTITUTE(E$1,"standard",""),"|Float",""),ChapterTable!$1:$1,0),0)*ChapterTable!$Q$14
    ),
  OFFSET(E698,-$B698+IF($L698,1,0),0)*
    (VLOOKUP(SUBSTITUTE(SUBSTITUTE(E$1,"standard",""),"|Float","")&amp;"인게임누적곱배수",ChapterTable!$S:$T,2,0)^C698
    +VLOOKUP(SUBSTITUTE(SUBSTITUTE(E$1,"standard",""),"|Float","")&amp;"인게임누적합배수",ChapterTable!$S:$T,2,0)*C698)
  )
  )
  )
)</f>
        <v>126113.4404296875</v>
      </c>
      <c r="F698" s="1">
        <f ca="1">IF(AND($A698=0,$B698=1),
    VLOOKUP(1,ChapterTable!$1:$1048576,MATCH("최종"&amp;SUBSTITUTE(SUBSTITUTE(F$1,"standard",""),"|Float",""),ChapterTable!$1:$1,0),0)*ChapterTable!$Q$17,
  IF(AND($A698=0,$B698=0),
    F699,
  IF($B698=0,
    VLOOKUP($A698,ChapterTable!$1:$1048576,MATCH("최종"&amp;SUBSTITUTE(SUBSTITUTE(F$1,"standard",""),"|Float",""),ChapterTable!$1:$1,0),0),
  IF($B698=1,
    IF($L698=FALSE,
      VLOOKUP($A698,ChapterTable!$1:$1048576,MATCH("최종"&amp;SUBSTITUTE(SUBSTITUTE(F$1,"standard",""),"|Float",""),ChapterTable!$1:$1,0),0),
      VLOOKUP($A698-ChapterTable!$Q$11,ChapterTable!$1:$1048576,MATCH("최종"&amp;SUBSTITUTE(SUBSTITUTE(F$1,"standard",""),"|Float",""),ChapterTable!$1:$1,0),0)*ChapterTable!$Q$14
    ),
  OFFSET(F698,-$B698+IF($L698,1,0),0)*
    (VLOOKUP(SUBSTITUTE(SUBSTITUTE(F$1,"standard",""),"|Float","")&amp;"인게임누적곱배수",ChapterTable!$S:$T,2,0)^D698
    +VLOOKUP(SUBSTITUTE(SUBSTITUTE(F$1,"standard",""),"|Float","")&amp;"인게임누적합배수",ChapterTable!$S:$T,2,0)*D698)
  )
  )
  )
)</f>
        <v>46708.681640625</v>
      </c>
      <c r="G698" t="s">
        <v>76</v>
      </c>
      <c r="J698" t="str">
        <f>IF(ISBLANK(I698),"",
IFERROR(VLOOKUP(I698,[1]StringTable!$1:$1048576,MATCH([1]StringTable!$B$1,[1]StringTable!$1:$1,0),0),
IFERROR(VLOOKUP(I698,[1]InApkStringTable!$1:$1048576,MATCH([1]InApkStringTable!$B$1,[1]InApkStringTable!$1:$1,0),0),
"스트링없음")))</f>
        <v/>
      </c>
      <c r="L698" t="b">
        <v>0</v>
      </c>
      <c r="M698" t="s">
        <v>24</v>
      </c>
      <c r="N698" t="str">
        <f>IF(ISBLANK(M698),"",IF(ISERROR(VLOOKUP(M698,MapTable!$A:$A,1,0)),"맵없음",""))</f>
        <v/>
      </c>
      <c r="O698">
        <f t="shared" si="41"/>
        <v>4</v>
      </c>
      <c r="Q698">
        <f t="shared" si="42"/>
        <v>4</v>
      </c>
      <c r="R698" t="b">
        <f t="shared" ca="1" si="43"/>
        <v>0</v>
      </c>
      <c r="T698" t="b">
        <f t="shared" ca="1" si="44"/>
        <v>0</v>
      </c>
      <c r="V698" t="str">
        <f>IF(ISBLANK(U698),"",IF(ISERROR(VLOOKUP(U698,MapTable!$A:$A,1,0)),"맵없음",""))</f>
        <v/>
      </c>
      <c r="X698" t="str">
        <f>IF(ISBLANK(W698),"",
IF(ISERROR(FIND(",",W698)),
  IF(ISERROR(VLOOKUP(W698,MapTable!$A:$A,1,0)),"맵없음",
  ""),
IF(ISERROR(FIND(",",W698,FIND(",",W698)+1)),
  IF(OR(ISERROR(VLOOKUP(LEFT(W698,FIND(",",W698)-1),MapTable!$A:$A,1,0)),ISERROR(VLOOKUP(TRIM(MID(W698,FIND(",",W698)+1,999)),MapTable!$A:$A,1,0))),"맵없음",
  ""),
IF(ISERROR(FIND(",",W698,FIND(",",W698,FIND(",",W698)+1)+1)),
  IF(OR(ISERROR(VLOOKUP(LEFT(W698,FIND(",",W698)-1),MapTable!$A:$A,1,0)),ISERROR(VLOOKUP(TRIM(MID(W698,FIND(",",W698)+1,FIND(",",W698,FIND(",",W698)+1)-FIND(",",W698)-1)),MapTable!$A:$A,1,0)),ISERROR(VLOOKUP(TRIM(MID(W698,FIND(",",W698,FIND(",",W698)+1)+1,999)),MapTable!$A:$A,1,0))),"맵없음",
  ""),
IF(ISERROR(FIND(",",W698,FIND(",",W698,FIND(",",W698,FIND(",",W698)+1)+1)+1)),
  IF(OR(ISERROR(VLOOKUP(LEFT(W698,FIND(",",W698)-1),MapTable!$A:$A,1,0)),ISERROR(VLOOKUP(TRIM(MID(W698,FIND(",",W698)+1,FIND(",",W698,FIND(",",W698)+1)-FIND(",",W698)-1)),MapTable!$A:$A,1,0)),ISERROR(VLOOKUP(TRIM(MID(W698,FIND(",",W698,FIND(",",W698)+1)+1,FIND(",",W698,FIND(",",W698,FIND(",",W698)+1)+1)-FIND(",",W698,FIND(",",W698)+1)-1)),MapTable!$A:$A,1,0)),ISERROR(VLOOKUP(TRIM(MID(W698,FIND(",",W698,FIND(",",W698,FIND(",",W698)+1)+1)+1,999)),MapTable!$A:$A,1,0))),"맵없음",
  ""),
)))))</f>
        <v/>
      </c>
      <c r="AC698" t="str">
        <f>IF(ISBLANK(AB698),"",IF(ISERROR(VLOOKUP(AB698,[3]DropTable!$A:$A,1,0)),"드랍없음",""))</f>
        <v/>
      </c>
      <c r="AE698" t="str">
        <f>IF(ISBLANK(AD698),"",IF(ISERROR(VLOOKUP(AD698,[3]DropTable!$A:$A,1,0)),"드랍없음",""))</f>
        <v/>
      </c>
      <c r="AG698">
        <v>9.8000000000000007</v>
      </c>
      <c r="AH698">
        <v>1</v>
      </c>
    </row>
    <row r="699" spans="1:34" x14ac:dyDescent="0.3">
      <c r="A699">
        <v>15</v>
      </c>
      <c r="B699">
        <v>39</v>
      </c>
      <c r="C699">
        <f>IF(OR($L699=TRUE,$A699=0,MOD($A699,ChapterTable!$S$20)&lt;&gt;0),
MAX(0,INT(($B699+ChapterTable!$Q$26+VLOOKUP(SUBSTITUTE(C$1,"성장단계","")&amp;"단계오프셋",ChapterTable!$S:$T,2,0))/ChapterTable!$Q$23)),
MAX(0,INT(($B699+ChapterTable!$S$26+VLOOKUP(SUBSTITUTE(C$1,"성장단계","")&amp;"보스단계오프셋",ChapterTable!$S:$T,2,0))/ChapterTable!$S$23)))</f>
        <v>4</v>
      </c>
      <c r="D699">
        <f>IF(OR($L699=TRUE,$A699=0,MOD($A699,ChapterTable!$S$20)&lt;&gt;0),
MAX(0,INT(($B699+ChapterTable!$Q$26+VLOOKUP(SUBSTITUTE(D$1,"성장단계","")&amp;"단계오프셋",ChapterTable!$S:$T,2,0))/ChapterTable!$Q$23)),
MAX(0,INT(($B699+ChapterTable!$S$26+VLOOKUP(SUBSTITUTE(D$1,"성장단계","")&amp;"보스단계오프셋",ChapterTable!$S:$T,2,0))/ChapterTable!$S$23)))</f>
        <v>3</v>
      </c>
      <c r="E699" s="1">
        <f ca="1">IF(AND($A699=0,$B699=1),
    VLOOKUP(1,ChapterTable!$1:$1048576,MATCH("최종"&amp;SUBSTITUTE(SUBSTITUTE(E$1,"standard",""),"|Float",""),ChapterTable!$1:$1,0),0)*ChapterTable!$Q$17,
  IF(AND($A699=0,$B699=0),
    E700,
  IF($B699=0,
    VLOOKUP($A699,ChapterTable!$1:$1048576,MATCH("최종"&amp;SUBSTITUTE(SUBSTITUTE(E$1,"standard",""),"|Float",""),ChapterTable!$1:$1,0),0),
  IF($B699=1,
    IF($L699=FALSE,
      VLOOKUP($A699,ChapterTable!$1:$1048576,MATCH("최종"&amp;SUBSTITUTE(SUBSTITUTE(E$1,"standard",""),"|Float",""),ChapterTable!$1:$1,0),0),
      VLOOKUP($A699-ChapterTable!$Q$11,ChapterTable!$1:$1048576,MATCH("최종"&amp;SUBSTITUTE(SUBSTITUTE(E$1,"standard",""),"|Float",""),ChapterTable!$1:$1,0),0)*ChapterTable!$Q$14
    ),
  OFFSET(E699,-$B699+IF($L699,1,0),0)*
    (VLOOKUP(SUBSTITUTE(SUBSTITUTE(E$1,"standard",""),"|Float","")&amp;"인게임누적곱배수",ChapterTable!$S:$T,2,0)^C699
    +VLOOKUP(SUBSTITUTE(SUBSTITUTE(E$1,"standard",""),"|Float","")&amp;"인게임누적합배수",ChapterTable!$S:$T,2,0)*C699)
  )
  )
  )
)</f>
        <v>126113.4404296875</v>
      </c>
      <c r="F699" s="1">
        <f ca="1">IF(AND($A699=0,$B699=1),
    VLOOKUP(1,ChapterTable!$1:$1048576,MATCH("최종"&amp;SUBSTITUTE(SUBSTITUTE(F$1,"standard",""),"|Float",""),ChapterTable!$1:$1,0),0)*ChapterTable!$Q$17,
  IF(AND($A699=0,$B699=0),
    F700,
  IF($B699=0,
    VLOOKUP($A699,ChapterTable!$1:$1048576,MATCH("최종"&amp;SUBSTITUTE(SUBSTITUTE(F$1,"standard",""),"|Float",""),ChapterTable!$1:$1,0),0),
  IF($B699=1,
    IF($L699=FALSE,
      VLOOKUP($A699,ChapterTable!$1:$1048576,MATCH("최종"&amp;SUBSTITUTE(SUBSTITUTE(F$1,"standard",""),"|Float",""),ChapterTable!$1:$1,0),0),
      VLOOKUP($A699-ChapterTable!$Q$11,ChapterTable!$1:$1048576,MATCH("최종"&amp;SUBSTITUTE(SUBSTITUTE(F$1,"standard",""),"|Float",""),ChapterTable!$1:$1,0),0)*ChapterTable!$Q$14
    ),
  OFFSET(F699,-$B699+IF($L699,1,0),0)*
    (VLOOKUP(SUBSTITUTE(SUBSTITUTE(F$1,"standard",""),"|Float","")&amp;"인게임누적곱배수",ChapterTable!$S:$T,2,0)^D699
    +VLOOKUP(SUBSTITUTE(SUBSTITUTE(F$1,"standard",""),"|Float","")&amp;"인게임누적합배수",ChapterTable!$S:$T,2,0)*D699)
  )
  )
  )
)</f>
        <v>46708.681640625</v>
      </c>
      <c r="G699" t="s">
        <v>76</v>
      </c>
      <c r="J699" t="str">
        <f>IF(ISBLANK(I699),"",
IFERROR(VLOOKUP(I699,[1]StringTable!$1:$1048576,MATCH([1]StringTable!$B$1,[1]StringTable!$1:$1,0),0),
IFERROR(VLOOKUP(I699,[1]InApkStringTable!$1:$1048576,MATCH([1]InApkStringTable!$B$1,[1]InApkStringTable!$1:$1,0),0),
"스트링없음")))</f>
        <v/>
      </c>
      <c r="L699" t="b">
        <v>0</v>
      </c>
      <c r="M699" t="s">
        <v>24</v>
      </c>
      <c r="N699" t="str">
        <f>IF(ISBLANK(M699),"",IF(ISERROR(VLOOKUP(M699,MapTable!$A:$A,1,0)),"맵없음",""))</f>
        <v/>
      </c>
      <c r="O699">
        <f t="shared" si="41"/>
        <v>94</v>
      </c>
      <c r="Q699">
        <f t="shared" si="42"/>
        <v>94</v>
      </c>
      <c r="R699" t="b">
        <f t="shared" ca="1" si="43"/>
        <v>1</v>
      </c>
      <c r="T699" t="b">
        <f t="shared" ca="1" si="44"/>
        <v>1</v>
      </c>
      <c r="V699" t="str">
        <f>IF(ISBLANK(U699),"",IF(ISERROR(VLOOKUP(U699,MapTable!$A:$A,1,0)),"맵없음",""))</f>
        <v/>
      </c>
      <c r="X699" t="str">
        <f>IF(ISBLANK(W699),"",
IF(ISERROR(FIND(",",W699)),
  IF(ISERROR(VLOOKUP(W699,MapTable!$A:$A,1,0)),"맵없음",
  ""),
IF(ISERROR(FIND(",",W699,FIND(",",W699)+1)),
  IF(OR(ISERROR(VLOOKUP(LEFT(W699,FIND(",",W699)-1),MapTable!$A:$A,1,0)),ISERROR(VLOOKUP(TRIM(MID(W699,FIND(",",W699)+1,999)),MapTable!$A:$A,1,0))),"맵없음",
  ""),
IF(ISERROR(FIND(",",W699,FIND(",",W699,FIND(",",W699)+1)+1)),
  IF(OR(ISERROR(VLOOKUP(LEFT(W699,FIND(",",W699)-1),MapTable!$A:$A,1,0)),ISERROR(VLOOKUP(TRIM(MID(W699,FIND(",",W699)+1,FIND(",",W699,FIND(",",W699)+1)-FIND(",",W699)-1)),MapTable!$A:$A,1,0)),ISERROR(VLOOKUP(TRIM(MID(W699,FIND(",",W699,FIND(",",W699)+1)+1,999)),MapTable!$A:$A,1,0))),"맵없음",
  ""),
IF(ISERROR(FIND(",",W699,FIND(",",W699,FIND(",",W699,FIND(",",W699)+1)+1)+1)),
  IF(OR(ISERROR(VLOOKUP(LEFT(W699,FIND(",",W699)-1),MapTable!$A:$A,1,0)),ISERROR(VLOOKUP(TRIM(MID(W699,FIND(",",W699)+1,FIND(",",W699,FIND(",",W699)+1)-FIND(",",W699)-1)),MapTable!$A:$A,1,0)),ISERROR(VLOOKUP(TRIM(MID(W699,FIND(",",W699,FIND(",",W699)+1)+1,FIND(",",W699,FIND(",",W699,FIND(",",W699)+1)+1)-FIND(",",W699,FIND(",",W699)+1)-1)),MapTable!$A:$A,1,0)),ISERROR(VLOOKUP(TRIM(MID(W699,FIND(",",W699,FIND(",",W699,FIND(",",W699)+1)+1)+1,999)),MapTable!$A:$A,1,0))),"맵없음",
  ""),
)))))</f>
        <v/>
      </c>
      <c r="AC699" t="str">
        <f>IF(ISBLANK(AB699),"",IF(ISERROR(VLOOKUP(AB699,[3]DropTable!$A:$A,1,0)),"드랍없음",""))</f>
        <v/>
      </c>
      <c r="AE699" t="str">
        <f>IF(ISBLANK(AD699),"",IF(ISERROR(VLOOKUP(AD699,[3]DropTable!$A:$A,1,0)),"드랍없음",""))</f>
        <v/>
      </c>
      <c r="AG699">
        <v>9.8000000000000007</v>
      </c>
      <c r="AH699">
        <v>1</v>
      </c>
    </row>
    <row r="700" spans="1:34" x14ac:dyDescent="0.3">
      <c r="A700">
        <v>15</v>
      </c>
      <c r="B700">
        <v>40</v>
      </c>
      <c r="C700">
        <f>IF(OR($L700=TRUE,$A700=0,MOD($A700,ChapterTable!$S$20)&lt;&gt;0),
MAX(0,INT(($B700+ChapterTable!$Q$26+VLOOKUP(SUBSTITUTE(C$1,"성장단계","")&amp;"단계오프셋",ChapterTable!$S:$T,2,0))/ChapterTable!$Q$23)),
MAX(0,INT(($B700+ChapterTable!$S$26+VLOOKUP(SUBSTITUTE(C$1,"성장단계","")&amp;"보스단계오프셋",ChapterTable!$S:$T,2,0))/ChapterTable!$S$23)))</f>
        <v>4</v>
      </c>
      <c r="D700">
        <f>IF(OR($L700=TRUE,$A700=0,MOD($A700,ChapterTable!$S$20)&lt;&gt;0),
MAX(0,INT(($B700+ChapterTable!$Q$26+VLOOKUP(SUBSTITUTE(D$1,"성장단계","")&amp;"단계오프셋",ChapterTable!$S:$T,2,0))/ChapterTable!$Q$23)),
MAX(0,INT(($B700+ChapterTable!$S$26+VLOOKUP(SUBSTITUTE(D$1,"성장단계","")&amp;"보스단계오프셋",ChapterTable!$S:$T,2,0))/ChapterTable!$S$23)))</f>
        <v>3</v>
      </c>
      <c r="E700" s="1">
        <f ca="1">IF(AND($A700=0,$B700=1),
    VLOOKUP(1,ChapterTable!$1:$1048576,MATCH("최종"&amp;SUBSTITUTE(SUBSTITUTE(E$1,"standard",""),"|Float",""),ChapterTable!$1:$1,0),0)*ChapterTable!$Q$17,
  IF(AND($A700=0,$B700=0),
    E701,
  IF($B700=0,
    VLOOKUP($A700,ChapterTable!$1:$1048576,MATCH("최종"&amp;SUBSTITUTE(SUBSTITUTE(E$1,"standard",""),"|Float",""),ChapterTable!$1:$1,0),0),
  IF($B700=1,
    IF($L700=FALSE,
      VLOOKUP($A700,ChapterTable!$1:$1048576,MATCH("최종"&amp;SUBSTITUTE(SUBSTITUTE(E$1,"standard",""),"|Float",""),ChapterTable!$1:$1,0),0),
      VLOOKUP($A700-ChapterTable!$Q$11,ChapterTable!$1:$1048576,MATCH("최종"&amp;SUBSTITUTE(SUBSTITUTE(E$1,"standard",""),"|Float",""),ChapterTable!$1:$1,0),0)*ChapterTable!$Q$14
    ),
  OFFSET(E700,-$B700+IF($L700,1,0),0)*
    (VLOOKUP(SUBSTITUTE(SUBSTITUTE(E$1,"standard",""),"|Float","")&amp;"인게임누적곱배수",ChapterTable!$S:$T,2,0)^C700
    +VLOOKUP(SUBSTITUTE(SUBSTITUTE(E$1,"standard",""),"|Float","")&amp;"인게임누적합배수",ChapterTable!$S:$T,2,0)*C700)
  )
  )
  )
)</f>
        <v>126113.4404296875</v>
      </c>
      <c r="F700" s="1">
        <f ca="1">IF(AND($A700=0,$B700=1),
    VLOOKUP(1,ChapterTable!$1:$1048576,MATCH("최종"&amp;SUBSTITUTE(SUBSTITUTE(F$1,"standard",""),"|Float",""),ChapterTable!$1:$1,0),0)*ChapterTable!$Q$17,
  IF(AND($A700=0,$B700=0),
    F701,
  IF($B700=0,
    VLOOKUP($A700,ChapterTable!$1:$1048576,MATCH("최종"&amp;SUBSTITUTE(SUBSTITUTE(F$1,"standard",""),"|Float",""),ChapterTable!$1:$1,0),0),
  IF($B700=1,
    IF($L700=FALSE,
      VLOOKUP($A700,ChapterTable!$1:$1048576,MATCH("최종"&amp;SUBSTITUTE(SUBSTITUTE(F$1,"standard",""),"|Float",""),ChapterTable!$1:$1,0),0),
      VLOOKUP($A700-ChapterTable!$Q$11,ChapterTable!$1:$1048576,MATCH("최종"&amp;SUBSTITUTE(SUBSTITUTE(F$1,"standard",""),"|Float",""),ChapterTable!$1:$1,0),0)*ChapterTable!$Q$14
    ),
  OFFSET(F700,-$B700+IF($L700,1,0),0)*
    (VLOOKUP(SUBSTITUTE(SUBSTITUTE(F$1,"standard",""),"|Float","")&amp;"인게임누적곱배수",ChapterTable!$S:$T,2,0)^D700
    +VLOOKUP(SUBSTITUTE(SUBSTITUTE(F$1,"standard",""),"|Float","")&amp;"인게임누적합배수",ChapterTable!$S:$T,2,0)*D700)
  )
  )
  )
)</f>
        <v>46708.681640625</v>
      </c>
      <c r="G700" t="s">
        <v>76</v>
      </c>
      <c r="J700" t="str">
        <f>IF(ISBLANK(I700),"",
IFERROR(VLOOKUP(I700,[1]StringTable!$1:$1048576,MATCH([1]StringTable!$B$1,[1]StringTable!$1:$1,0),0),
IFERROR(VLOOKUP(I700,[1]InApkStringTable!$1:$1048576,MATCH([1]InApkStringTable!$B$1,[1]InApkStringTable!$1:$1,0),0),
"스트링없음")))</f>
        <v/>
      </c>
      <c r="L700" t="b">
        <v>0</v>
      </c>
      <c r="M700" t="s">
        <v>24</v>
      </c>
      <c r="N700" t="str">
        <f>IF(ISBLANK(M700),"",IF(ISERROR(VLOOKUP(M700,MapTable!$A:$A,1,0)),"맵없음",""))</f>
        <v/>
      </c>
      <c r="O700">
        <f t="shared" si="41"/>
        <v>21</v>
      </c>
      <c r="Q700">
        <f t="shared" si="42"/>
        <v>21</v>
      </c>
      <c r="R700" t="b">
        <f t="shared" ca="1" si="43"/>
        <v>0</v>
      </c>
      <c r="T700" t="b">
        <f t="shared" ca="1" si="44"/>
        <v>0</v>
      </c>
      <c r="V700" t="str">
        <f>IF(ISBLANK(U700),"",IF(ISERROR(VLOOKUP(U700,MapTable!$A:$A,1,0)),"맵없음",""))</f>
        <v/>
      </c>
      <c r="X700" t="str">
        <f>IF(ISBLANK(W700),"",
IF(ISERROR(FIND(",",W700)),
  IF(ISERROR(VLOOKUP(W700,MapTable!$A:$A,1,0)),"맵없음",
  ""),
IF(ISERROR(FIND(",",W700,FIND(",",W700)+1)),
  IF(OR(ISERROR(VLOOKUP(LEFT(W700,FIND(",",W700)-1),MapTable!$A:$A,1,0)),ISERROR(VLOOKUP(TRIM(MID(W700,FIND(",",W700)+1,999)),MapTable!$A:$A,1,0))),"맵없음",
  ""),
IF(ISERROR(FIND(",",W700,FIND(",",W700,FIND(",",W700)+1)+1)),
  IF(OR(ISERROR(VLOOKUP(LEFT(W700,FIND(",",W700)-1),MapTable!$A:$A,1,0)),ISERROR(VLOOKUP(TRIM(MID(W700,FIND(",",W700)+1,FIND(",",W700,FIND(",",W700)+1)-FIND(",",W700)-1)),MapTable!$A:$A,1,0)),ISERROR(VLOOKUP(TRIM(MID(W700,FIND(",",W700,FIND(",",W700)+1)+1,999)),MapTable!$A:$A,1,0))),"맵없음",
  ""),
IF(ISERROR(FIND(",",W700,FIND(",",W700,FIND(",",W700,FIND(",",W700)+1)+1)+1)),
  IF(OR(ISERROR(VLOOKUP(LEFT(W700,FIND(",",W700)-1),MapTable!$A:$A,1,0)),ISERROR(VLOOKUP(TRIM(MID(W700,FIND(",",W700)+1,FIND(",",W700,FIND(",",W700)+1)-FIND(",",W700)-1)),MapTable!$A:$A,1,0)),ISERROR(VLOOKUP(TRIM(MID(W700,FIND(",",W700,FIND(",",W700)+1)+1,FIND(",",W700,FIND(",",W700,FIND(",",W700)+1)+1)-FIND(",",W700,FIND(",",W700)+1)-1)),MapTable!$A:$A,1,0)),ISERROR(VLOOKUP(TRIM(MID(W700,FIND(",",W700,FIND(",",W700,FIND(",",W700)+1)+1)+1,999)),MapTable!$A:$A,1,0))),"맵없음",
  ""),
)))))</f>
        <v/>
      </c>
      <c r="AC700" t="str">
        <f>IF(ISBLANK(AB700),"",IF(ISERROR(VLOOKUP(AB700,[3]DropTable!$A:$A,1,0)),"드랍없음",""))</f>
        <v/>
      </c>
      <c r="AE700" t="str">
        <f>IF(ISBLANK(AD700),"",IF(ISERROR(VLOOKUP(AD700,[3]DropTable!$A:$A,1,0)),"드랍없음",""))</f>
        <v/>
      </c>
      <c r="AG700">
        <v>9.8000000000000007</v>
      </c>
      <c r="AH700">
        <v>1</v>
      </c>
    </row>
    <row r="701" spans="1:34" x14ac:dyDescent="0.3">
      <c r="A701">
        <v>15</v>
      </c>
      <c r="B701">
        <v>41</v>
      </c>
      <c r="C701">
        <f>IF(OR($L701=TRUE,$A701=0,MOD($A701,ChapterTable!$S$20)&lt;&gt;0),
MAX(0,INT(($B701+ChapterTable!$Q$26+VLOOKUP(SUBSTITUTE(C$1,"성장단계","")&amp;"단계오프셋",ChapterTable!$S:$T,2,0))/ChapterTable!$Q$23)),
MAX(0,INT(($B701+ChapterTable!$S$26+VLOOKUP(SUBSTITUTE(C$1,"성장단계","")&amp;"보스단계오프셋",ChapterTable!$S:$T,2,0))/ChapterTable!$S$23)))</f>
        <v>4</v>
      </c>
      <c r="D701">
        <f>IF(OR($L701=TRUE,$A701=0,MOD($A701,ChapterTable!$S$20)&lt;&gt;0),
MAX(0,INT(($B701+ChapterTable!$Q$26+VLOOKUP(SUBSTITUTE(D$1,"성장단계","")&amp;"단계오프셋",ChapterTable!$S:$T,2,0))/ChapterTable!$Q$23)),
MAX(0,INT(($B701+ChapterTable!$S$26+VLOOKUP(SUBSTITUTE(D$1,"성장단계","")&amp;"보스단계오프셋",ChapterTable!$S:$T,2,0))/ChapterTable!$S$23)))</f>
        <v>4</v>
      </c>
      <c r="E701" s="1">
        <f ca="1">IF(AND($A701=0,$B701=1),
    VLOOKUP(1,ChapterTable!$1:$1048576,MATCH("최종"&amp;SUBSTITUTE(SUBSTITUTE(E$1,"standard",""),"|Float",""),ChapterTable!$1:$1,0),0)*ChapterTable!$Q$17,
  IF(AND($A701=0,$B701=0),
    E702,
  IF($B701=0,
    VLOOKUP($A701,ChapterTable!$1:$1048576,MATCH("최종"&amp;SUBSTITUTE(SUBSTITUTE(E$1,"standard",""),"|Float",""),ChapterTable!$1:$1,0),0),
  IF($B701=1,
    IF($L701=FALSE,
      VLOOKUP($A701,ChapterTable!$1:$1048576,MATCH("최종"&amp;SUBSTITUTE(SUBSTITUTE(E$1,"standard",""),"|Float",""),ChapterTable!$1:$1,0),0),
      VLOOKUP($A701-ChapterTable!$Q$11,ChapterTable!$1:$1048576,MATCH("최종"&amp;SUBSTITUTE(SUBSTITUTE(E$1,"standard",""),"|Float",""),ChapterTable!$1:$1,0),0)*ChapterTable!$Q$14
    ),
  OFFSET(E701,-$B701+IF($L701,1,0),0)*
    (VLOOKUP(SUBSTITUTE(SUBSTITUTE(E$1,"standard",""),"|Float","")&amp;"인게임누적곱배수",ChapterTable!$S:$T,2,0)^C701
    +VLOOKUP(SUBSTITUTE(SUBSTITUTE(E$1,"standard",""),"|Float","")&amp;"인게임누적합배수",ChapterTable!$S:$T,2,0)*C701)
  )
  )
  )
)</f>
        <v>126113.4404296875</v>
      </c>
      <c r="F701" s="1">
        <f ca="1">IF(AND($A701=0,$B701=1),
    VLOOKUP(1,ChapterTable!$1:$1048576,MATCH("최종"&amp;SUBSTITUTE(SUBSTITUTE(F$1,"standard",""),"|Float",""),ChapterTable!$1:$1,0),0)*ChapterTable!$Q$17,
  IF(AND($A701=0,$B701=0),
    F702,
  IF($B701=0,
    VLOOKUP($A701,ChapterTable!$1:$1048576,MATCH("최종"&amp;SUBSTITUTE(SUBSTITUTE(F$1,"standard",""),"|Float",""),ChapterTable!$1:$1,0),0),
  IF($B701=1,
    IF($L701=FALSE,
      VLOOKUP($A701,ChapterTable!$1:$1048576,MATCH("최종"&amp;SUBSTITUTE(SUBSTITUTE(F$1,"standard",""),"|Float",""),ChapterTable!$1:$1,0),0),
      VLOOKUP($A701-ChapterTable!$Q$11,ChapterTable!$1:$1048576,MATCH("최종"&amp;SUBSTITUTE(SUBSTITUTE(F$1,"standard",""),"|Float",""),ChapterTable!$1:$1,0),0)*ChapterTable!$Q$14
    ),
  OFFSET(F701,-$B701+IF($L701,1,0),0)*
    (VLOOKUP(SUBSTITUTE(SUBSTITUTE(F$1,"standard",""),"|Float","")&amp;"인게임누적곱배수",ChapterTable!$S:$T,2,0)^D701
    +VLOOKUP(SUBSTITUTE(SUBSTITUTE(F$1,"standard",""),"|Float","")&amp;"인게임누적합배수",ChapterTable!$S:$T,2,0)*D701)
  )
  )
  )
)</f>
        <v>52547.266845703125</v>
      </c>
      <c r="G701" t="s">
        <v>76</v>
      </c>
      <c r="J701" t="str">
        <f>IF(ISBLANK(I701),"",
IFERROR(VLOOKUP(I701,[1]StringTable!$1:$1048576,MATCH([1]StringTable!$B$1,[1]StringTable!$1:$1,0),0),
IFERROR(VLOOKUP(I701,[1]InApkStringTable!$1:$1048576,MATCH([1]InApkStringTable!$B$1,[1]InApkStringTable!$1:$1,0),0),
"스트링없음")))</f>
        <v/>
      </c>
      <c r="L701" t="b">
        <v>0</v>
      </c>
      <c r="M701" t="s">
        <v>24</v>
      </c>
      <c r="N701" t="str">
        <f>IF(ISBLANK(M701),"",IF(ISERROR(VLOOKUP(M701,MapTable!$A:$A,1,0)),"맵없음",""))</f>
        <v/>
      </c>
      <c r="O701">
        <f t="shared" si="41"/>
        <v>5</v>
      </c>
      <c r="Q701">
        <f t="shared" si="42"/>
        <v>5</v>
      </c>
      <c r="R701" t="b">
        <f t="shared" ca="1" si="43"/>
        <v>0</v>
      </c>
      <c r="T701" t="b">
        <f t="shared" ca="1" si="44"/>
        <v>0</v>
      </c>
      <c r="V701" t="str">
        <f>IF(ISBLANK(U701),"",IF(ISERROR(VLOOKUP(U701,MapTable!$A:$A,1,0)),"맵없음",""))</f>
        <v/>
      </c>
      <c r="X701" t="str">
        <f>IF(ISBLANK(W701),"",
IF(ISERROR(FIND(",",W701)),
  IF(ISERROR(VLOOKUP(W701,MapTable!$A:$A,1,0)),"맵없음",
  ""),
IF(ISERROR(FIND(",",W701,FIND(",",W701)+1)),
  IF(OR(ISERROR(VLOOKUP(LEFT(W701,FIND(",",W701)-1),MapTable!$A:$A,1,0)),ISERROR(VLOOKUP(TRIM(MID(W701,FIND(",",W701)+1,999)),MapTable!$A:$A,1,0))),"맵없음",
  ""),
IF(ISERROR(FIND(",",W701,FIND(",",W701,FIND(",",W701)+1)+1)),
  IF(OR(ISERROR(VLOOKUP(LEFT(W701,FIND(",",W701)-1),MapTable!$A:$A,1,0)),ISERROR(VLOOKUP(TRIM(MID(W701,FIND(",",W701)+1,FIND(",",W701,FIND(",",W701)+1)-FIND(",",W701)-1)),MapTable!$A:$A,1,0)),ISERROR(VLOOKUP(TRIM(MID(W701,FIND(",",W701,FIND(",",W701)+1)+1,999)),MapTable!$A:$A,1,0))),"맵없음",
  ""),
IF(ISERROR(FIND(",",W701,FIND(",",W701,FIND(",",W701,FIND(",",W701)+1)+1)+1)),
  IF(OR(ISERROR(VLOOKUP(LEFT(W701,FIND(",",W701)-1),MapTable!$A:$A,1,0)),ISERROR(VLOOKUP(TRIM(MID(W701,FIND(",",W701)+1,FIND(",",W701,FIND(",",W701)+1)-FIND(",",W701)-1)),MapTable!$A:$A,1,0)),ISERROR(VLOOKUP(TRIM(MID(W701,FIND(",",W701,FIND(",",W701)+1)+1,FIND(",",W701,FIND(",",W701,FIND(",",W701)+1)+1)-FIND(",",W701,FIND(",",W701)+1)-1)),MapTable!$A:$A,1,0)),ISERROR(VLOOKUP(TRIM(MID(W701,FIND(",",W701,FIND(",",W701,FIND(",",W701)+1)+1)+1,999)),MapTable!$A:$A,1,0))),"맵없음",
  ""),
)))))</f>
        <v/>
      </c>
      <c r="AC701" t="str">
        <f>IF(ISBLANK(AB701),"",IF(ISERROR(VLOOKUP(AB701,[3]DropTable!$A:$A,1,0)),"드랍없음",""))</f>
        <v/>
      </c>
      <c r="AE701" t="str">
        <f>IF(ISBLANK(AD701),"",IF(ISERROR(VLOOKUP(AD701,[3]DropTable!$A:$A,1,0)),"드랍없음",""))</f>
        <v/>
      </c>
      <c r="AG701">
        <v>9.8000000000000007</v>
      </c>
      <c r="AH701">
        <v>1</v>
      </c>
    </row>
    <row r="702" spans="1:34" x14ac:dyDescent="0.3">
      <c r="A702">
        <v>15</v>
      </c>
      <c r="B702">
        <v>42</v>
      </c>
      <c r="C702">
        <f>IF(OR($L702=TRUE,$A702=0,MOD($A702,ChapterTable!$S$20)&lt;&gt;0),
MAX(0,INT(($B702+ChapterTable!$Q$26+VLOOKUP(SUBSTITUTE(C$1,"성장단계","")&amp;"단계오프셋",ChapterTable!$S:$T,2,0))/ChapterTable!$Q$23)),
MAX(0,INT(($B702+ChapterTable!$S$26+VLOOKUP(SUBSTITUTE(C$1,"성장단계","")&amp;"보스단계오프셋",ChapterTable!$S:$T,2,0))/ChapterTable!$S$23)))</f>
        <v>4</v>
      </c>
      <c r="D702">
        <f>IF(OR($L702=TRUE,$A702=0,MOD($A702,ChapterTable!$S$20)&lt;&gt;0),
MAX(0,INT(($B702+ChapterTable!$Q$26+VLOOKUP(SUBSTITUTE(D$1,"성장단계","")&amp;"단계오프셋",ChapterTable!$S:$T,2,0))/ChapterTable!$Q$23)),
MAX(0,INT(($B702+ChapterTable!$S$26+VLOOKUP(SUBSTITUTE(D$1,"성장단계","")&amp;"보스단계오프셋",ChapterTable!$S:$T,2,0))/ChapterTable!$S$23)))</f>
        <v>4</v>
      </c>
      <c r="E702" s="1">
        <f ca="1">IF(AND($A702=0,$B702=1),
    VLOOKUP(1,ChapterTable!$1:$1048576,MATCH("최종"&amp;SUBSTITUTE(SUBSTITUTE(E$1,"standard",""),"|Float",""),ChapterTable!$1:$1,0),0)*ChapterTable!$Q$17,
  IF(AND($A702=0,$B702=0),
    E703,
  IF($B702=0,
    VLOOKUP($A702,ChapterTable!$1:$1048576,MATCH("최종"&amp;SUBSTITUTE(SUBSTITUTE(E$1,"standard",""),"|Float",""),ChapterTable!$1:$1,0),0),
  IF($B702=1,
    IF($L702=FALSE,
      VLOOKUP($A702,ChapterTable!$1:$1048576,MATCH("최종"&amp;SUBSTITUTE(SUBSTITUTE(E$1,"standard",""),"|Float",""),ChapterTable!$1:$1,0),0),
      VLOOKUP($A702-ChapterTable!$Q$11,ChapterTable!$1:$1048576,MATCH("최종"&amp;SUBSTITUTE(SUBSTITUTE(E$1,"standard",""),"|Float",""),ChapterTable!$1:$1,0),0)*ChapterTable!$Q$14
    ),
  OFFSET(E702,-$B702+IF($L702,1,0),0)*
    (VLOOKUP(SUBSTITUTE(SUBSTITUTE(E$1,"standard",""),"|Float","")&amp;"인게임누적곱배수",ChapterTable!$S:$T,2,0)^C702
    +VLOOKUP(SUBSTITUTE(SUBSTITUTE(E$1,"standard",""),"|Float","")&amp;"인게임누적합배수",ChapterTable!$S:$T,2,0)*C702)
  )
  )
  )
)</f>
        <v>126113.4404296875</v>
      </c>
      <c r="F702" s="1">
        <f ca="1">IF(AND($A702=0,$B702=1),
    VLOOKUP(1,ChapterTable!$1:$1048576,MATCH("최종"&amp;SUBSTITUTE(SUBSTITUTE(F$1,"standard",""),"|Float",""),ChapterTable!$1:$1,0),0)*ChapterTable!$Q$17,
  IF(AND($A702=0,$B702=0),
    F703,
  IF($B702=0,
    VLOOKUP($A702,ChapterTable!$1:$1048576,MATCH("최종"&amp;SUBSTITUTE(SUBSTITUTE(F$1,"standard",""),"|Float",""),ChapterTable!$1:$1,0),0),
  IF($B702=1,
    IF($L702=FALSE,
      VLOOKUP($A702,ChapterTable!$1:$1048576,MATCH("최종"&amp;SUBSTITUTE(SUBSTITUTE(F$1,"standard",""),"|Float",""),ChapterTable!$1:$1,0),0),
      VLOOKUP($A702-ChapterTable!$Q$11,ChapterTable!$1:$1048576,MATCH("최종"&amp;SUBSTITUTE(SUBSTITUTE(F$1,"standard",""),"|Float",""),ChapterTable!$1:$1,0),0)*ChapterTable!$Q$14
    ),
  OFFSET(F702,-$B702+IF($L702,1,0),0)*
    (VLOOKUP(SUBSTITUTE(SUBSTITUTE(F$1,"standard",""),"|Float","")&amp;"인게임누적곱배수",ChapterTable!$S:$T,2,0)^D702
    +VLOOKUP(SUBSTITUTE(SUBSTITUTE(F$1,"standard",""),"|Float","")&amp;"인게임누적합배수",ChapterTable!$S:$T,2,0)*D702)
  )
  )
  )
)</f>
        <v>52547.266845703125</v>
      </c>
      <c r="G702" t="s">
        <v>76</v>
      </c>
      <c r="J702" t="str">
        <f>IF(ISBLANK(I702),"",
IFERROR(VLOOKUP(I702,[1]StringTable!$1:$1048576,MATCH([1]StringTable!$B$1,[1]StringTable!$1:$1,0),0),
IFERROR(VLOOKUP(I702,[1]InApkStringTable!$1:$1048576,MATCH([1]InApkStringTable!$B$1,[1]InApkStringTable!$1:$1,0),0),
"스트링없음")))</f>
        <v/>
      </c>
      <c r="L702" t="b">
        <v>0</v>
      </c>
      <c r="M702" t="s">
        <v>24</v>
      </c>
      <c r="N702" t="str">
        <f>IF(ISBLANK(M702),"",IF(ISERROR(VLOOKUP(M702,MapTable!$A:$A,1,0)),"맵없음",""))</f>
        <v/>
      </c>
      <c r="O702">
        <f t="shared" si="41"/>
        <v>5</v>
      </c>
      <c r="Q702">
        <f t="shared" si="42"/>
        <v>5</v>
      </c>
      <c r="R702" t="b">
        <f t="shared" ca="1" si="43"/>
        <v>0</v>
      </c>
      <c r="T702" t="b">
        <f t="shared" ca="1" si="44"/>
        <v>0</v>
      </c>
      <c r="V702" t="str">
        <f>IF(ISBLANK(U702),"",IF(ISERROR(VLOOKUP(U702,MapTable!$A:$A,1,0)),"맵없음",""))</f>
        <v/>
      </c>
      <c r="X702" t="str">
        <f>IF(ISBLANK(W702),"",
IF(ISERROR(FIND(",",W702)),
  IF(ISERROR(VLOOKUP(W702,MapTable!$A:$A,1,0)),"맵없음",
  ""),
IF(ISERROR(FIND(",",W702,FIND(",",W702)+1)),
  IF(OR(ISERROR(VLOOKUP(LEFT(W702,FIND(",",W702)-1),MapTable!$A:$A,1,0)),ISERROR(VLOOKUP(TRIM(MID(W702,FIND(",",W702)+1,999)),MapTable!$A:$A,1,0))),"맵없음",
  ""),
IF(ISERROR(FIND(",",W702,FIND(",",W702,FIND(",",W702)+1)+1)),
  IF(OR(ISERROR(VLOOKUP(LEFT(W702,FIND(",",W702)-1),MapTable!$A:$A,1,0)),ISERROR(VLOOKUP(TRIM(MID(W702,FIND(",",W702)+1,FIND(",",W702,FIND(",",W702)+1)-FIND(",",W702)-1)),MapTable!$A:$A,1,0)),ISERROR(VLOOKUP(TRIM(MID(W702,FIND(",",W702,FIND(",",W702)+1)+1,999)),MapTable!$A:$A,1,0))),"맵없음",
  ""),
IF(ISERROR(FIND(",",W702,FIND(",",W702,FIND(",",W702,FIND(",",W702)+1)+1)+1)),
  IF(OR(ISERROR(VLOOKUP(LEFT(W702,FIND(",",W702)-1),MapTable!$A:$A,1,0)),ISERROR(VLOOKUP(TRIM(MID(W702,FIND(",",W702)+1,FIND(",",W702,FIND(",",W702)+1)-FIND(",",W702)-1)),MapTable!$A:$A,1,0)),ISERROR(VLOOKUP(TRIM(MID(W702,FIND(",",W702,FIND(",",W702)+1)+1,FIND(",",W702,FIND(",",W702,FIND(",",W702)+1)+1)-FIND(",",W702,FIND(",",W702)+1)-1)),MapTable!$A:$A,1,0)),ISERROR(VLOOKUP(TRIM(MID(W702,FIND(",",W702,FIND(",",W702,FIND(",",W702)+1)+1)+1,999)),MapTable!$A:$A,1,0))),"맵없음",
  ""),
)))))</f>
        <v/>
      </c>
      <c r="AC702" t="str">
        <f>IF(ISBLANK(AB702),"",IF(ISERROR(VLOOKUP(AB702,[3]DropTable!$A:$A,1,0)),"드랍없음",""))</f>
        <v/>
      </c>
      <c r="AE702" t="str">
        <f>IF(ISBLANK(AD702),"",IF(ISERROR(VLOOKUP(AD702,[3]DropTable!$A:$A,1,0)),"드랍없음",""))</f>
        <v/>
      </c>
      <c r="AG702">
        <v>9.8000000000000007</v>
      </c>
      <c r="AH702">
        <v>1</v>
      </c>
    </row>
    <row r="703" spans="1:34" x14ac:dyDescent="0.3">
      <c r="A703">
        <v>15</v>
      </c>
      <c r="B703">
        <v>43</v>
      </c>
      <c r="C703">
        <f>IF(OR($L703=TRUE,$A703=0,MOD($A703,ChapterTable!$S$20)&lt;&gt;0),
MAX(0,INT(($B703+ChapterTable!$Q$26+VLOOKUP(SUBSTITUTE(C$1,"성장단계","")&amp;"단계오프셋",ChapterTable!$S:$T,2,0))/ChapterTable!$Q$23)),
MAX(0,INT(($B703+ChapterTable!$S$26+VLOOKUP(SUBSTITUTE(C$1,"성장단계","")&amp;"보스단계오프셋",ChapterTable!$S:$T,2,0))/ChapterTable!$S$23)))</f>
        <v>4</v>
      </c>
      <c r="D703">
        <f>IF(OR($L703=TRUE,$A703=0,MOD($A703,ChapterTable!$S$20)&lt;&gt;0),
MAX(0,INT(($B703+ChapterTable!$Q$26+VLOOKUP(SUBSTITUTE(D$1,"성장단계","")&amp;"단계오프셋",ChapterTable!$S:$T,2,0))/ChapterTable!$Q$23)),
MAX(0,INT(($B703+ChapterTable!$S$26+VLOOKUP(SUBSTITUTE(D$1,"성장단계","")&amp;"보스단계오프셋",ChapterTable!$S:$T,2,0))/ChapterTable!$S$23)))</f>
        <v>4</v>
      </c>
      <c r="E703" s="1">
        <f ca="1">IF(AND($A703=0,$B703=1),
    VLOOKUP(1,ChapterTable!$1:$1048576,MATCH("최종"&amp;SUBSTITUTE(SUBSTITUTE(E$1,"standard",""),"|Float",""),ChapterTable!$1:$1,0),0)*ChapterTable!$Q$17,
  IF(AND($A703=0,$B703=0),
    E704,
  IF($B703=0,
    VLOOKUP($A703,ChapterTable!$1:$1048576,MATCH("최종"&amp;SUBSTITUTE(SUBSTITUTE(E$1,"standard",""),"|Float",""),ChapterTable!$1:$1,0),0),
  IF($B703=1,
    IF($L703=FALSE,
      VLOOKUP($A703,ChapterTable!$1:$1048576,MATCH("최종"&amp;SUBSTITUTE(SUBSTITUTE(E$1,"standard",""),"|Float",""),ChapterTable!$1:$1,0),0),
      VLOOKUP($A703-ChapterTable!$Q$11,ChapterTable!$1:$1048576,MATCH("최종"&amp;SUBSTITUTE(SUBSTITUTE(E$1,"standard",""),"|Float",""),ChapterTable!$1:$1,0),0)*ChapterTable!$Q$14
    ),
  OFFSET(E703,-$B703+IF($L703,1,0),0)*
    (VLOOKUP(SUBSTITUTE(SUBSTITUTE(E$1,"standard",""),"|Float","")&amp;"인게임누적곱배수",ChapterTable!$S:$T,2,0)^C703
    +VLOOKUP(SUBSTITUTE(SUBSTITUTE(E$1,"standard",""),"|Float","")&amp;"인게임누적합배수",ChapterTable!$S:$T,2,0)*C703)
  )
  )
  )
)</f>
        <v>126113.4404296875</v>
      </c>
      <c r="F703" s="1">
        <f ca="1">IF(AND($A703=0,$B703=1),
    VLOOKUP(1,ChapterTable!$1:$1048576,MATCH("최종"&amp;SUBSTITUTE(SUBSTITUTE(F$1,"standard",""),"|Float",""),ChapterTable!$1:$1,0),0)*ChapterTable!$Q$17,
  IF(AND($A703=0,$B703=0),
    F704,
  IF($B703=0,
    VLOOKUP($A703,ChapterTable!$1:$1048576,MATCH("최종"&amp;SUBSTITUTE(SUBSTITUTE(F$1,"standard",""),"|Float",""),ChapterTable!$1:$1,0),0),
  IF($B703=1,
    IF($L703=FALSE,
      VLOOKUP($A703,ChapterTable!$1:$1048576,MATCH("최종"&amp;SUBSTITUTE(SUBSTITUTE(F$1,"standard",""),"|Float",""),ChapterTable!$1:$1,0),0),
      VLOOKUP($A703-ChapterTable!$Q$11,ChapterTable!$1:$1048576,MATCH("최종"&amp;SUBSTITUTE(SUBSTITUTE(F$1,"standard",""),"|Float",""),ChapterTable!$1:$1,0),0)*ChapterTable!$Q$14
    ),
  OFFSET(F703,-$B703+IF($L703,1,0),0)*
    (VLOOKUP(SUBSTITUTE(SUBSTITUTE(F$1,"standard",""),"|Float","")&amp;"인게임누적곱배수",ChapterTable!$S:$T,2,0)^D703
    +VLOOKUP(SUBSTITUTE(SUBSTITUTE(F$1,"standard",""),"|Float","")&amp;"인게임누적합배수",ChapterTable!$S:$T,2,0)*D703)
  )
  )
  )
)</f>
        <v>52547.266845703125</v>
      </c>
      <c r="G703" t="s">
        <v>76</v>
      </c>
      <c r="J703" t="str">
        <f>IF(ISBLANK(I703),"",
IFERROR(VLOOKUP(I703,[1]StringTable!$1:$1048576,MATCH([1]StringTable!$B$1,[1]StringTable!$1:$1,0),0),
IFERROR(VLOOKUP(I703,[1]InApkStringTable!$1:$1048576,MATCH([1]InApkStringTable!$B$1,[1]InApkStringTable!$1:$1,0),0),
"스트링없음")))</f>
        <v/>
      </c>
      <c r="L703" t="b">
        <v>0</v>
      </c>
      <c r="M703" t="s">
        <v>24</v>
      </c>
      <c r="N703" t="str">
        <f>IF(ISBLANK(M703),"",IF(ISERROR(VLOOKUP(M703,MapTable!$A:$A,1,0)),"맵없음",""))</f>
        <v/>
      </c>
      <c r="O703">
        <f t="shared" si="41"/>
        <v>5</v>
      </c>
      <c r="Q703">
        <f t="shared" si="42"/>
        <v>5</v>
      </c>
      <c r="R703" t="b">
        <f t="shared" ca="1" si="43"/>
        <v>0</v>
      </c>
      <c r="T703" t="b">
        <f t="shared" ca="1" si="44"/>
        <v>0</v>
      </c>
      <c r="V703" t="str">
        <f>IF(ISBLANK(U703),"",IF(ISERROR(VLOOKUP(U703,MapTable!$A:$A,1,0)),"맵없음",""))</f>
        <v/>
      </c>
      <c r="X703" t="str">
        <f>IF(ISBLANK(W703),"",
IF(ISERROR(FIND(",",W703)),
  IF(ISERROR(VLOOKUP(W703,MapTable!$A:$A,1,0)),"맵없음",
  ""),
IF(ISERROR(FIND(",",W703,FIND(",",W703)+1)),
  IF(OR(ISERROR(VLOOKUP(LEFT(W703,FIND(",",W703)-1),MapTable!$A:$A,1,0)),ISERROR(VLOOKUP(TRIM(MID(W703,FIND(",",W703)+1,999)),MapTable!$A:$A,1,0))),"맵없음",
  ""),
IF(ISERROR(FIND(",",W703,FIND(",",W703,FIND(",",W703)+1)+1)),
  IF(OR(ISERROR(VLOOKUP(LEFT(W703,FIND(",",W703)-1),MapTable!$A:$A,1,0)),ISERROR(VLOOKUP(TRIM(MID(W703,FIND(",",W703)+1,FIND(",",W703,FIND(",",W703)+1)-FIND(",",W703)-1)),MapTable!$A:$A,1,0)),ISERROR(VLOOKUP(TRIM(MID(W703,FIND(",",W703,FIND(",",W703)+1)+1,999)),MapTable!$A:$A,1,0))),"맵없음",
  ""),
IF(ISERROR(FIND(",",W703,FIND(",",W703,FIND(",",W703,FIND(",",W703)+1)+1)+1)),
  IF(OR(ISERROR(VLOOKUP(LEFT(W703,FIND(",",W703)-1),MapTable!$A:$A,1,0)),ISERROR(VLOOKUP(TRIM(MID(W703,FIND(",",W703)+1,FIND(",",W703,FIND(",",W703)+1)-FIND(",",W703)-1)),MapTable!$A:$A,1,0)),ISERROR(VLOOKUP(TRIM(MID(W703,FIND(",",W703,FIND(",",W703)+1)+1,FIND(",",W703,FIND(",",W703,FIND(",",W703)+1)+1)-FIND(",",W703,FIND(",",W703)+1)-1)),MapTable!$A:$A,1,0)),ISERROR(VLOOKUP(TRIM(MID(W703,FIND(",",W703,FIND(",",W703,FIND(",",W703)+1)+1)+1,999)),MapTable!$A:$A,1,0))),"맵없음",
  ""),
)))))</f>
        <v/>
      </c>
      <c r="AC703" t="str">
        <f>IF(ISBLANK(AB703),"",IF(ISERROR(VLOOKUP(AB703,[3]DropTable!$A:$A,1,0)),"드랍없음",""))</f>
        <v/>
      </c>
      <c r="AE703" t="str">
        <f>IF(ISBLANK(AD703),"",IF(ISERROR(VLOOKUP(AD703,[3]DropTable!$A:$A,1,0)),"드랍없음",""))</f>
        <v/>
      </c>
      <c r="AG703">
        <v>9.8000000000000007</v>
      </c>
      <c r="AH703">
        <v>1</v>
      </c>
    </row>
    <row r="704" spans="1:34" x14ac:dyDescent="0.3">
      <c r="A704">
        <v>15</v>
      </c>
      <c r="B704">
        <v>44</v>
      </c>
      <c r="C704">
        <f>IF(OR($L704=TRUE,$A704=0,MOD($A704,ChapterTable!$S$20)&lt;&gt;0),
MAX(0,INT(($B704+ChapterTable!$Q$26+VLOOKUP(SUBSTITUTE(C$1,"성장단계","")&amp;"단계오프셋",ChapterTable!$S:$T,2,0))/ChapterTable!$Q$23)),
MAX(0,INT(($B704+ChapterTable!$S$26+VLOOKUP(SUBSTITUTE(C$1,"성장단계","")&amp;"보스단계오프셋",ChapterTable!$S:$T,2,0))/ChapterTable!$S$23)))</f>
        <v>4</v>
      </c>
      <c r="D704">
        <f>IF(OR($L704=TRUE,$A704=0,MOD($A704,ChapterTable!$S$20)&lt;&gt;0),
MAX(0,INT(($B704+ChapterTable!$Q$26+VLOOKUP(SUBSTITUTE(D$1,"성장단계","")&amp;"단계오프셋",ChapterTable!$S:$T,2,0))/ChapterTable!$Q$23)),
MAX(0,INT(($B704+ChapterTable!$S$26+VLOOKUP(SUBSTITUTE(D$1,"성장단계","")&amp;"보스단계오프셋",ChapterTable!$S:$T,2,0))/ChapterTable!$S$23)))</f>
        <v>4</v>
      </c>
      <c r="E704" s="1">
        <f ca="1">IF(AND($A704=0,$B704=1),
    VLOOKUP(1,ChapterTable!$1:$1048576,MATCH("최종"&amp;SUBSTITUTE(SUBSTITUTE(E$1,"standard",""),"|Float",""),ChapterTable!$1:$1,0),0)*ChapterTable!$Q$17,
  IF(AND($A704=0,$B704=0),
    E705,
  IF($B704=0,
    VLOOKUP($A704,ChapterTable!$1:$1048576,MATCH("최종"&amp;SUBSTITUTE(SUBSTITUTE(E$1,"standard",""),"|Float",""),ChapterTable!$1:$1,0),0),
  IF($B704=1,
    IF($L704=FALSE,
      VLOOKUP($A704,ChapterTable!$1:$1048576,MATCH("최종"&amp;SUBSTITUTE(SUBSTITUTE(E$1,"standard",""),"|Float",""),ChapterTable!$1:$1,0),0),
      VLOOKUP($A704-ChapterTable!$Q$11,ChapterTable!$1:$1048576,MATCH("최종"&amp;SUBSTITUTE(SUBSTITUTE(E$1,"standard",""),"|Float",""),ChapterTable!$1:$1,0),0)*ChapterTable!$Q$14
    ),
  OFFSET(E704,-$B704+IF($L704,1,0),0)*
    (VLOOKUP(SUBSTITUTE(SUBSTITUTE(E$1,"standard",""),"|Float","")&amp;"인게임누적곱배수",ChapterTable!$S:$T,2,0)^C704
    +VLOOKUP(SUBSTITUTE(SUBSTITUTE(E$1,"standard",""),"|Float","")&amp;"인게임누적합배수",ChapterTable!$S:$T,2,0)*C704)
  )
  )
  )
)</f>
        <v>126113.4404296875</v>
      </c>
      <c r="F704" s="1">
        <f ca="1">IF(AND($A704=0,$B704=1),
    VLOOKUP(1,ChapterTable!$1:$1048576,MATCH("최종"&amp;SUBSTITUTE(SUBSTITUTE(F$1,"standard",""),"|Float",""),ChapterTable!$1:$1,0),0)*ChapterTable!$Q$17,
  IF(AND($A704=0,$B704=0),
    F705,
  IF($B704=0,
    VLOOKUP($A704,ChapterTable!$1:$1048576,MATCH("최종"&amp;SUBSTITUTE(SUBSTITUTE(F$1,"standard",""),"|Float",""),ChapterTable!$1:$1,0),0),
  IF($B704=1,
    IF($L704=FALSE,
      VLOOKUP($A704,ChapterTable!$1:$1048576,MATCH("최종"&amp;SUBSTITUTE(SUBSTITUTE(F$1,"standard",""),"|Float",""),ChapterTable!$1:$1,0),0),
      VLOOKUP($A704-ChapterTable!$Q$11,ChapterTable!$1:$1048576,MATCH("최종"&amp;SUBSTITUTE(SUBSTITUTE(F$1,"standard",""),"|Float",""),ChapterTable!$1:$1,0),0)*ChapterTable!$Q$14
    ),
  OFFSET(F704,-$B704+IF($L704,1,0),0)*
    (VLOOKUP(SUBSTITUTE(SUBSTITUTE(F$1,"standard",""),"|Float","")&amp;"인게임누적곱배수",ChapterTable!$S:$T,2,0)^D704
    +VLOOKUP(SUBSTITUTE(SUBSTITUTE(F$1,"standard",""),"|Float","")&amp;"인게임누적합배수",ChapterTable!$S:$T,2,0)*D704)
  )
  )
  )
)</f>
        <v>52547.266845703125</v>
      </c>
      <c r="G704" t="s">
        <v>76</v>
      </c>
      <c r="J704" t="str">
        <f>IF(ISBLANK(I704),"",
IFERROR(VLOOKUP(I704,[1]StringTable!$1:$1048576,MATCH([1]StringTable!$B$1,[1]StringTable!$1:$1,0),0),
IFERROR(VLOOKUP(I704,[1]InApkStringTable!$1:$1048576,MATCH([1]InApkStringTable!$B$1,[1]InApkStringTable!$1:$1,0),0),
"스트링없음")))</f>
        <v/>
      </c>
      <c r="L704" t="b">
        <v>0</v>
      </c>
      <c r="M704" t="s">
        <v>24</v>
      </c>
      <c r="N704" t="str">
        <f>IF(ISBLANK(M704),"",IF(ISERROR(VLOOKUP(M704,MapTable!$A:$A,1,0)),"맵없음",""))</f>
        <v/>
      </c>
      <c r="O704">
        <f t="shared" si="41"/>
        <v>5</v>
      </c>
      <c r="Q704">
        <f t="shared" si="42"/>
        <v>5</v>
      </c>
      <c r="R704" t="b">
        <f t="shared" ca="1" si="43"/>
        <v>0</v>
      </c>
      <c r="T704" t="b">
        <f t="shared" ca="1" si="44"/>
        <v>0</v>
      </c>
      <c r="V704" t="str">
        <f>IF(ISBLANK(U704),"",IF(ISERROR(VLOOKUP(U704,MapTable!$A:$A,1,0)),"맵없음",""))</f>
        <v/>
      </c>
      <c r="X704" t="str">
        <f>IF(ISBLANK(W704),"",
IF(ISERROR(FIND(",",W704)),
  IF(ISERROR(VLOOKUP(W704,MapTable!$A:$A,1,0)),"맵없음",
  ""),
IF(ISERROR(FIND(",",W704,FIND(",",W704)+1)),
  IF(OR(ISERROR(VLOOKUP(LEFT(W704,FIND(",",W704)-1),MapTable!$A:$A,1,0)),ISERROR(VLOOKUP(TRIM(MID(W704,FIND(",",W704)+1,999)),MapTable!$A:$A,1,0))),"맵없음",
  ""),
IF(ISERROR(FIND(",",W704,FIND(",",W704,FIND(",",W704)+1)+1)),
  IF(OR(ISERROR(VLOOKUP(LEFT(W704,FIND(",",W704)-1),MapTable!$A:$A,1,0)),ISERROR(VLOOKUP(TRIM(MID(W704,FIND(",",W704)+1,FIND(",",W704,FIND(",",W704)+1)-FIND(",",W704)-1)),MapTable!$A:$A,1,0)),ISERROR(VLOOKUP(TRIM(MID(W704,FIND(",",W704,FIND(",",W704)+1)+1,999)),MapTable!$A:$A,1,0))),"맵없음",
  ""),
IF(ISERROR(FIND(",",W704,FIND(",",W704,FIND(",",W704,FIND(",",W704)+1)+1)+1)),
  IF(OR(ISERROR(VLOOKUP(LEFT(W704,FIND(",",W704)-1),MapTable!$A:$A,1,0)),ISERROR(VLOOKUP(TRIM(MID(W704,FIND(",",W704)+1,FIND(",",W704,FIND(",",W704)+1)-FIND(",",W704)-1)),MapTable!$A:$A,1,0)),ISERROR(VLOOKUP(TRIM(MID(W704,FIND(",",W704,FIND(",",W704)+1)+1,FIND(",",W704,FIND(",",W704,FIND(",",W704)+1)+1)-FIND(",",W704,FIND(",",W704)+1)-1)),MapTable!$A:$A,1,0)),ISERROR(VLOOKUP(TRIM(MID(W704,FIND(",",W704,FIND(",",W704,FIND(",",W704)+1)+1)+1,999)),MapTable!$A:$A,1,0))),"맵없음",
  ""),
)))))</f>
        <v/>
      </c>
      <c r="AC704" t="str">
        <f>IF(ISBLANK(AB704),"",IF(ISERROR(VLOOKUP(AB704,[3]DropTable!$A:$A,1,0)),"드랍없음",""))</f>
        <v/>
      </c>
      <c r="AE704" t="str">
        <f>IF(ISBLANK(AD704),"",IF(ISERROR(VLOOKUP(AD704,[3]DropTable!$A:$A,1,0)),"드랍없음",""))</f>
        <v/>
      </c>
      <c r="AG704">
        <v>9.8000000000000007</v>
      </c>
      <c r="AH704">
        <v>1</v>
      </c>
    </row>
    <row r="705" spans="1:34" x14ac:dyDescent="0.3">
      <c r="A705">
        <v>15</v>
      </c>
      <c r="B705">
        <v>45</v>
      </c>
      <c r="C705">
        <f>IF(OR($L705=TRUE,$A705=0,MOD($A705,ChapterTable!$S$20)&lt;&gt;0),
MAX(0,INT(($B705+ChapterTable!$Q$26+VLOOKUP(SUBSTITUTE(C$1,"성장단계","")&amp;"단계오프셋",ChapterTable!$S:$T,2,0))/ChapterTable!$Q$23)),
MAX(0,INT(($B705+ChapterTable!$S$26+VLOOKUP(SUBSTITUTE(C$1,"성장단계","")&amp;"보스단계오프셋",ChapterTable!$S:$T,2,0))/ChapterTable!$S$23)))</f>
        <v>4</v>
      </c>
      <c r="D705">
        <f>IF(OR($L705=TRUE,$A705=0,MOD($A705,ChapterTable!$S$20)&lt;&gt;0),
MAX(0,INT(($B705+ChapterTable!$Q$26+VLOOKUP(SUBSTITUTE(D$1,"성장단계","")&amp;"단계오프셋",ChapterTable!$S:$T,2,0))/ChapterTable!$Q$23)),
MAX(0,INT(($B705+ChapterTable!$S$26+VLOOKUP(SUBSTITUTE(D$1,"성장단계","")&amp;"보스단계오프셋",ChapterTable!$S:$T,2,0))/ChapterTable!$S$23)))</f>
        <v>4</v>
      </c>
      <c r="E705" s="1">
        <f ca="1">IF(AND($A705=0,$B705=1),
    VLOOKUP(1,ChapterTable!$1:$1048576,MATCH("최종"&amp;SUBSTITUTE(SUBSTITUTE(E$1,"standard",""),"|Float",""),ChapterTable!$1:$1,0),0)*ChapterTable!$Q$17,
  IF(AND($A705=0,$B705=0),
    E706,
  IF($B705=0,
    VLOOKUP($A705,ChapterTable!$1:$1048576,MATCH("최종"&amp;SUBSTITUTE(SUBSTITUTE(E$1,"standard",""),"|Float",""),ChapterTable!$1:$1,0),0),
  IF($B705=1,
    IF($L705=FALSE,
      VLOOKUP($A705,ChapterTable!$1:$1048576,MATCH("최종"&amp;SUBSTITUTE(SUBSTITUTE(E$1,"standard",""),"|Float",""),ChapterTable!$1:$1,0),0),
      VLOOKUP($A705-ChapterTable!$Q$11,ChapterTable!$1:$1048576,MATCH("최종"&amp;SUBSTITUTE(SUBSTITUTE(E$1,"standard",""),"|Float",""),ChapterTable!$1:$1,0),0)*ChapterTable!$Q$14
    ),
  OFFSET(E705,-$B705+IF($L705,1,0),0)*
    (VLOOKUP(SUBSTITUTE(SUBSTITUTE(E$1,"standard",""),"|Float","")&amp;"인게임누적곱배수",ChapterTable!$S:$T,2,0)^C705
    +VLOOKUP(SUBSTITUTE(SUBSTITUTE(E$1,"standard",""),"|Float","")&amp;"인게임누적합배수",ChapterTable!$S:$T,2,0)*C705)
  )
  )
  )
)</f>
        <v>126113.4404296875</v>
      </c>
      <c r="F705" s="1">
        <f ca="1">IF(AND($A705=0,$B705=1),
    VLOOKUP(1,ChapterTable!$1:$1048576,MATCH("최종"&amp;SUBSTITUTE(SUBSTITUTE(F$1,"standard",""),"|Float",""),ChapterTable!$1:$1,0),0)*ChapterTable!$Q$17,
  IF(AND($A705=0,$B705=0),
    F706,
  IF($B705=0,
    VLOOKUP($A705,ChapterTable!$1:$1048576,MATCH("최종"&amp;SUBSTITUTE(SUBSTITUTE(F$1,"standard",""),"|Float",""),ChapterTable!$1:$1,0),0),
  IF($B705=1,
    IF($L705=FALSE,
      VLOOKUP($A705,ChapterTable!$1:$1048576,MATCH("최종"&amp;SUBSTITUTE(SUBSTITUTE(F$1,"standard",""),"|Float",""),ChapterTable!$1:$1,0),0),
      VLOOKUP($A705-ChapterTable!$Q$11,ChapterTable!$1:$1048576,MATCH("최종"&amp;SUBSTITUTE(SUBSTITUTE(F$1,"standard",""),"|Float",""),ChapterTable!$1:$1,0),0)*ChapterTable!$Q$14
    ),
  OFFSET(F705,-$B705+IF($L705,1,0),0)*
    (VLOOKUP(SUBSTITUTE(SUBSTITUTE(F$1,"standard",""),"|Float","")&amp;"인게임누적곱배수",ChapterTable!$S:$T,2,0)^D705
    +VLOOKUP(SUBSTITUTE(SUBSTITUTE(F$1,"standard",""),"|Float","")&amp;"인게임누적합배수",ChapterTable!$S:$T,2,0)*D705)
  )
  )
  )
)</f>
        <v>52547.266845703125</v>
      </c>
      <c r="G705" t="s">
        <v>76</v>
      </c>
      <c r="J705" t="str">
        <f>IF(ISBLANK(I705),"",
IFERROR(VLOOKUP(I705,[1]StringTable!$1:$1048576,MATCH([1]StringTable!$B$1,[1]StringTable!$1:$1,0),0),
IFERROR(VLOOKUP(I705,[1]InApkStringTable!$1:$1048576,MATCH([1]InApkStringTable!$B$1,[1]InApkStringTable!$1:$1,0),0),
"스트링없음")))</f>
        <v/>
      </c>
      <c r="L705" t="b">
        <v>0</v>
      </c>
      <c r="M705" t="s">
        <v>24</v>
      </c>
      <c r="N705" t="str">
        <f>IF(ISBLANK(M705),"",IF(ISERROR(VLOOKUP(M705,MapTable!$A:$A,1,0)),"맵없음",""))</f>
        <v/>
      </c>
      <c r="O705">
        <f t="shared" si="41"/>
        <v>11</v>
      </c>
      <c r="Q705">
        <f t="shared" si="42"/>
        <v>11</v>
      </c>
      <c r="R705" t="b">
        <f t="shared" ca="1" si="43"/>
        <v>0</v>
      </c>
      <c r="T705" t="b">
        <f t="shared" ca="1" si="44"/>
        <v>0</v>
      </c>
      <c r="V705" t="str">
        <f>IF(ISBLANK(U705),"",IF(ISERROR(VLOOKUP(U705,MapTable!$A:$A,1,0)),"맵없음",""))</f>
        <v/>
      </c>
      <c r="X705" t="str">
        <f>IF(ISBLANK(W705),"",
IF(ISERROR(FIND(",",W705)),
  IF(ISERROR(VLOOKUP(W705,MapTable!$A:$A,1,0)),"맵없음",
  ""),
IF(ISERROR(FIND(",",W705,FIND(",",W705)+1)),
  IF(OR(ISERROR(VLOOKUP(LEFT(W705,FIND(",",W705)-1),MapTable!$A:$A,1,0)),ISERROR(VLOOKUP(TRIM(MID(W705,FIND(",",W705)+1,999)),MapTable!$A:$A,1,0))),"맵없음",
  ""),
IF(ISERROR(FIND(",",W705,FIND(",",W705,FIND(",",W705)+1)+1)),
  IF(OR(ISERROR(VLOOKUP(LEFT(W705,FIND(",",W705)-1),MapTable!$A:$A,1,0)),ISERROR(VLOOKUP(TRIM(MID(W705,FIND(",",W705)+1,FIND(",",W705,FIND(",",W705)+1)-FIND(",",W705)-1)),MapTable!$A:$A,1,0)),ISERROR(VLOOKUP(TRIM(MID(W705,FIND(",",W705,FIND(",",W705)+1)+1,999)),MapTable!$A:$A,1,0))),"맵없음",
  ""),
IF(ISERROR(FIND(",",W705,FIND(",",W705,FIND(",",W705,FIND(",",W705)+1)+1)+1)),
  IF(OR(ISERROR(VLOOKUP(LEFT(W705,FIND(",",W705)-1),MapTable!$A:$A,1,0)),ISERROR(VLOOKUP(TRIM(MID(W705,FIND(",",W705)+1,FIND(",",W705,FIND(",",W705)+1)-FIND(",",W705)-1)),MapTable!$A:$A,1,0)),ISERROR(VLOOKUP(TRIM(MID(W705,FIND(",",W705,FIND(",",W705)+1)+1,FIND(",",W705,FIND(",",W705,FIND(",",W705)+1)+1)-FIND(",",W705,FIND(",",W705)+1)-1)),MapTable!$A:$A,1,0)),ISERROR(VLOOKUP(TRIM(MID(W705,FIND(",",W705,FIND(",",W705,FIND(",",W705)+1)+1)+1,999)),MapTable!$A:$A,1,0))),"맵없음",
  ""),
)))))</f>
        <v/>
      </c>
      <c r="AC705" t="str">
        <f>IF(ISBLANK(AB705),"",IF(ISERROR(VLOOKUP(AB705,[3]DropTable!$A:$A,1,0)),"드랍없음",""))</f>
        <v/>
      </c>
      <c r="AE705" t="str">
        <f>IF(ISBLANK(AD705),"",IF(ISERROR(VLOOKUP(AD705,[3]DropTable!$A:$A,1,0)),"드랍없음",""))</f>
        <v/>
      </c>
      <c r="AG705">
        <v>9.8000000000000007</v>
      </c>
      <c r="AH705">
        <v>1</v>
      </c>
    </row>
    <row r="706" spans="1:34" x14ac:dyDescent="0.3">
      <c r="A706">
        <v>15</v>
      </c>
      <c r="B706">
        <v>46</v>
      </c>
      <c r="C706">
        <f>IF(OR($L706=TRUE,$A706=0,MOD($A706,ChapterTable!$S$20)&lt;&gt;0),
MAX(0,INT(($B706+ChapterTable!$Q$26+VLOOKUP(SUBSTITUTE(C$1,"성장단계","")&amp;"단계오프셋",ChapterTable!$S:$T,2,0))/ChapterTable!$Q$23)),
MAX(0,INT(($B706+ChapterTable!$S$26+VLOOKUP(SUBSTITUTE(C$1,"성장단계","")&amp;"보스단계오프셋",ChapterTable!$S:$T,2,0))/ChapterTable!$S$23)))</f>
        <v>5</v>
      </c>
      <c r="D706">
        <f>IF(OR($L706=TRUE,$A706=0,MOD($A706,ChapterTable!$S$20)&lt;&gt;0),
MAX(0,INT(($B706+ChapterTable!$Q$26+VLOOKUP(SUBSTITUTE(D$1,"성장단계","")&amp;"단계오프셋",ChapterTable!$S:$T,2,0))/ChapterTable!$Q$23)),
MAX(0,INT(($B706+ChapterTable!$S$26+VLOOKUP(SUBSTITUTE(D$1,"성장단계","")&amp;"보스단계오프셋",ChapterTable!$S:$T,2,0))/ChapterTable!$S$23)))</f>
        <v>4</v>
      </c>
      <c r="E706" s="1">
        <f ca="1">IF(AND($A706=0,$B706=1),
    VLOOKUP(1,ChapterTable!$1:$1048576,MATCH("최종"&amp;SUBSTITUTE(SUBSTITUTE(E$1,"standard",""),"|Float",""),ChapterTable!$1:$1,0),0)*ChapterTable!$Q$17,
  IF(AND($A706=0,$B706=0),
    E707,
  IF($B706=0,
    VLOOKUP($A706,ChapterTable!$1:$1048576,MATCH("최종"&amp;SUBSTITUTE(SUBSTITUTE(E$1,"standard",""),"|Float",""),ChapterTable!$1:$1,0),0),
  IF($B706=1,
    IF($L706=FALSE,
      VLOOKUP($A706,ChapterTable!$1:$1048576,MATCH("최종"&amp;SUBSTITUTE(SUBSTITUTE(E$1,"standard",""),"|Float",""),ChapterTable!$1:$1,0),0),
      VLOOKUP($A706-ChapterTable!$Q$11,ChapterTable!$1:$1048576,MATCH("최종"&amp;SUBSTITUTE(SUBSTITUTE(E$1,"standard",""),"|Float",""),ChapterTable!$1:$1,0),0)*ChapterTable!$Q$14
    ),
  OFFSET(E706,-$B706+IF($L706,1,0),0)*
    (VLOOKUP(SUBSTITUTE(SUBSTITUTE(E$1,"standard",""),"|Float","")&amp;"인게임누적곱배수",ChapterTable!$S:$T,2,0)^C706
    +VLOOKUP(SUBSTITUTE(SUBSTITUTE(E$1,"standard",""),"|Float","")&amp;"인게임누적합배수",ChapterTable!$S:$T,2,0)*C706)
  )
  )
  )
)</f>
        <v>144504.98382568359</v>
      </c>
      <c r="F706" s="1">
        <f ca="1">IF(AND($A706=0,$B706=1),
    VLOOKUP(1,ChapterTable!$1:$1048576,MATCH("최종"&amp;SUBSTITUTE(SUBSTITUTE(F$1,"standard",""),"|Float",""),ChapterTable!$1:$1,0),0)*ChapterTable!$Q$17,
  IF(AND($A706=0,$B706=0),
    F707,
  IF($B706=0,
    VLOOKUP($A706,ChapterTable!$1:$1048576,MATCH("최종"&amp;SUBSTITUTE(SUBSTITUTE(F$1,"standard",""),"|Float",""),ChapterTable!$1:$1,0),0),
  IF($B706=1,
    IF($L706=FALSE,
      VLOOKUP($A706,ChapterTable!$1:$1048576,MATCH("최종"&amp;SUBSTITUTE(SUBSTITUTE(F$1,"standard",""),"|Float",""),ChapterTable!$1:$1,0),0),
      VLOOKUP($A706-ChapterTable!$Q$11,ChapterTable!$1:$1048576,MATCH("최종"&amp;SUBSTITUTE(SUBSTITUTE(F$1,"standard",""),"|Float",""),ChapterTable!$1:$1,0),0)*ChapterTable!$Q$14
    ),
  OFFSET(F706,-$B706+IF($L706,1,0),0)*
    (VLOOKUP(SUBSTITUTE(SUBSTITUTE(F$1,"standard",""),"|Float","")&amp;"인게임누적곱배수",ChapterTable!$S:$T,2,0)^D706
    +VLOOKUP(SUBSTITUTE(SUBSTITUTE(F$1,"standard",""),"|Float","")&amp;"인게임누적합배수",ChapterTable!$S:$T,2,0)*D706)
  )
  )
  )
)</f>
        <v>52547.266845703125</v>
      </c>
      <c r="G706" t="s">
        <v>76</v>
      </c>
      <c r="J706" t="str">
        <f>IF(ISBLANK(I706),"",
IFERROR(VLOOKUP(I706,[1]StringTable!$1:$1048576,MATCH([1]StringTable!$B$1,[1]StringTable!$1:$1,0),0),
IFERROR(VLOOKUP(I706,[1]InApkStringTable!$1:$1048576,MATCH([1]InApkStringTable!$B$1,[1]InApkStringTable!$1:$1,0),0),
"스트링없음")))</f>
        <v/>
      </c>
      <c r="L706" t="b">
        <v>0</v>
      </c>
      <c r="M706" t="s">
        <v>24</v>
      </c>
      <c r="N706" t="str">
        <f>IF(ISBLANK(M706),"",IF(ISERROR(VLOOKUP(M706,MapTable!$A:$A,1,0)),"맵없음",""))</f>
        <v/>
      </c>
      <c r="O706">
        <f t="shared" si="41"/>
        <v>5</v>
      </c>
      <c r="Q706">
        <f t="shared" si="42"/>
        <v>5</v>
      </c>
      <c r="R706" t="b">
        <f t="shared" ca="1" si="43"/>
        <v>0</v>
      </c>
      <c r="T706" t="b">
        <f t="shared" ca="1" si="44"/>
        <v>0</v>
      </c>
      <c r="V706" t="str">
        <f>IF(ISBLANK(U706),"",IF(ISERROR(VLOOKUP(U706,MapTable!$A:$A,1,0)),"맵없음",""))</f>
        <v/>
      </c>
      <c r="X706" t="str">
        <f>IF(ISBLANK(W706),"",
IF(ISERROR(FIND(",",W706)),
  IF(ISERROR(VLOOKUP(W706,MapTable!$A:$A,1,0)),"맵없음",
  ""),
IF(ISERROR(FIND(",",W706,FIND(",",W706)+1)),
  IF(OR(ISERROR(VLOOKUP(LEFT(W706,FIND(",",W706)-1),MapTable!$A:$A,1,0)),ISERROR(VLOOKUP(TRIM(MID(W706,FIND(",",W706)+1,999)),MapTable!$A:$A,1,0))),"맵없음",
  ""),
IF(ISERROR(FIND(",",W706,FIND(",",W706,FIND(",",W706)+1)+1)),
  IF(OR(ISERROR(VLOOKUP(LEFT(W706,FIND(",",W706)-1),MapTable!$A:$A,1,0)),ISERROR(VLOOKUP(TRIM(MID(W706,FIND(",",W706)+1,FIND(",",W706,FIND(",",W706)+1)-FIND(",",W706)-1)),MapTable!$A:$A,1,0)),ISERROR(VLOOKUP(TRIM(MID(W706,FIND(",",W706,FIND(",",W706)+1)+1,999)),MapTable!$A:$A,1,0))),"맵없음",
  ""),
IF(ISERROR(FIND(",",W706,FIND(",",W706,FIND(",",W706,FIND(",",W706)+1)+1)+1)),
  IF(OR(ISERROR(VLOOKUP(LEFT(W706,FIND(",",W706)-1),MapTable!$A:$A,1,0)),ISERROR(VLOOKUP(TRIM(MID(W706,FIND(",",W706)+1,FIND(",",W706,FIND(",",W706)+1)-FIND(",",W706)-1)),MapTable!$A:$A,1,0)),ISERROR(VLOOKUP(TRIM(MID(W706,FIND(",",W706,FIND(",",W706)+1)+1,FIND(",",W706,FIND(",",W706,FIND(",",W706)+1)+1)-FIND(",",W706,FIND(",",W706)+1)-1)),MapTable!$A:$A,1,0)),ISERROR(VLOOKUP(TRIM(MID(W706,FIND(",",W706,FIND(",",W706,FIND(",",W706)+1)+1)+1,999)),MapTable!$A:$A,1,0))),"맵없음",
  ""),
)))))</f>
        <v/>
      </c>
      <c r="AC706" t="str">
        <f>IF(ISBLANK(AB706),"",IF(ISERROR(VLOOKUP(AB706,[3]DropTable!$A:$A,1,0)),"드랍없음",""))</f>
        <v/>
      </c>
      <c r="AE706" t="str">
        <f>IF(ISBLANK(AD706),"",IF(ISERROR(VLOOKUP(AD706,[3]DropTable!$A:$A,1,0)),"드랍없음",""))</f>
        <v/>
      </c>
      <c r="AG706">
        <v>9.8000000000000007</v>
      </c>
      <c r="AH706">
        <v>1</v>
      </c>
    </row>
    <row r="707" spans="1:34" x14ac:dyDescent="0.3">
      <c r="A707">
        <v>15</v>
      </c>
      <c r="B707">
        <v>47</v>
      </c>
      <c r="C707">
        <f>IF(OR($L707=TRUE,$A707=0,MOD($A707,ChapterTable!$S$20)&lt;&gt;0),
MAX(0,INT(($B707+ChapterTable!$Q$26+VLOOKUP(SUBSTITUTE(C$1,"성장단계","")&amp;"단계오프셋",ChapterTable!$S:$T,2,0))/ChapterTable!$Q$23)),
MAX(0,INT(($B707+ChapterTable!$S$26+VLOOKUP(SUBSTITUTE(C$1,"성장단계","")&amp;"보스단계오프셋",ChapterTable!$S:$T,2,0))/ChapterTable!$S$23)))</f>
        <v>5</v>
      </c>
      <c r="D707">
        <f>IF(OR($L707=TRUE,$A707=0,MOD($A707,ChapterTable!$S$20)&lt;&gt;0),
MAX(0,INT(($B707+ChapterTable!$Q$26+VLOOKUP(SUBSTITUTE(D$1,"성장단계","")&amp;"단계오프셋",ChapterTable!$S:$T,2,0))/ChapterTable!$Q$23)),
MAX(0,INT(($B707+ChapterTable!$S$26+VLOOKUP(SUBSTITUTE(D$1,"성장단계","")&amp;"보스단계오프셋",ChapterTable!$S:$T,2,0))/ChapterTable!$S$23)))</f>
        <v>4</v>
      </c>
      <c r="E707" s="1">
        <f ca="1">IF(AND($A707=0,$B707=1),
    VLOOKUP(1,ChapterTable!$1:$1048576,MATCH("최종"&amp;SUBSTITUTE(SUBSTITUTE(E$1,"standard",""),"|Float",""),ChapterTable!$1:$1,0),0)*ChapterTable!$Q$17,
  IF(AND($A707=0,$B707=0),
    E708,
  IF($B707=0,
    VLOOKUP($A707,ChapterTable!$1:$1048576,MATCH("최종"&amp;SUBSTITUTE(SUBSTITUTE(E$1,"standard",""),"|Float",""),ChapterTable!$1:$1,0),0),
  IF($B707=1,
    IF($L707=FALSE,
      VLOOKUP($A707,ChapterTable!$1:$1048576,MATCH("최종"&amp;SUBSTITUTE(SUBSTITUTE(E$1,"standard",""),"|Float",""),ChapterTable!$1:$1,0),0),
      VLOOKUP($A707-ChapterTable!$Q$11,ChapterTable!$1:$1048576,MATCH("최종"&amp;SUBSTITUTE(SUBSTITUTE(E$1,"standard",""),"|Float",""),ChapterTable!$1:$1,0),0)*ChapterTable!$Q$14
    ),
  OFFSET(E707,-$B707+IF($L707,1,0),0)*
    (VLOOKUP(SUBSTITUTE(SUBSTITUTE(E$1,"standard",""),"|Float","")&amp;"인게임누적곱배수",ChapterTable!$S:$T,2,0)^C707
    +VLOOKUP(SUBSTITUTE(SUBSTITUTE(E$1,"standard",""),"|Float","")&amp;"인게임누적합배수",ChapterTable!$S:$T,2,0)*C707)
  )
  )
  )
)</f>
        <v>144504.98382568359</v>
      </c>
      <c r="F707" s="1">
        <f ca="1">IF(AND($A707=0,$B707=1),
    VLOOKUP(1,ChapterTable!$1:$1048576,MATCH("최종"&amp;SUBSTITUTE(SUBSTITUTE(F$1,"standard",""),"|Float",""),ChapterTable!$1:$1,0),0)*ChapterTable!$Q$17,
  IF(AND($A707=0,$B707=0),
    F708,
  IF($B707=0,
    VLOOKUP($A707,ChapterTable!$1:$1048576,MATCH("최종"&amp;SUBSTITUTE(SUBSTITUTE(F$1,"standard",""),"|Float",""),ChapterTable!$1:$1,0),0),
  IF($B707=1,
    IF($L707=FALSE,
      VLOOKUP($A707,ChapterTable!$1:$1048576,MATCH("최종"&amp;SUBSTITUTE(SUBSTITUTE(F$1,"standard",""),"|Float",""),ChapterTable!$1:$1,0),0),
      VLOOKUP($A707-ChapterTable!$Q$11,ChapterTable!$1:$1048576,MATCH("최종"&amp;SUBSTITUTE(SUBSTITUTE(F$1,"standard",""),"|Float",""),ChapterTable!$1:$1,0),0)*ChapterTable!$Q$14
    ),
  OFFSET(F707,-$B707+IF($L707,1,0),0)*
    (VLOOKUP(SUBSTITUTE(SUBSTITUTE(F$1,"standard",""),"|Float","")&amp;"인게임누적곱배수",ChapterTable!$S:$T,2,0)^D707
    +VLOOKUP(SUBSTITUTE(SUBSTITUTE(F$1,"standard",""),"|Float","")&amp;"인게임누적합배수",ChapterTable!$S:$T,2,0)*D707)
  )
  )
  )
)</f>
        <v>52547.266845703125</v>
      </c>
      <c r="G707" t="s">
        <v>76</v>
      </c>
      <c r="J707" t="str">
        <f>IF(ISBLANK(I707),"",
IFERROR(VLOOKUP(I707,[1]StringTable!$1:$1048576,MATCH([1]StringTable!$B$1,[1]StringTable!$1:$1,0),0),
IFERROR(VLOOKUP(I707,[1]InApkStringTable!$1:$1048576,MATCH([1]InApkStringTable!$B$1,[1]InApkStringTable!$1:$1,0),0),
"스트링없음")))</f>
        <v/>
      </c>
      <c r="L707" t="b">
        <v>0</v>
      </c>
      <c r="M707" t="s">
        <v>24</v>
      </c>
      <c r="N707" t="str">
        <f>IF(ISBLANK(M707),"",IF(ISERROR(VLOOKUP(M707,MapTable!$A:$A,1,0)),"맵없음",""))</f>
        <v/>
      </c>
      <c r="O707">
        <f t="shared" ref="O707:O770" si="45">IF(B707=0,0,
  IF(AND(L707=FALSE,A707&lt;&gt;0,MOD(A707,7)=0),21,
  IF(MOD(B707,10)=0,21,
  IF(MOD(B707,10)=5,11,
  IF(MOD(B707,10)=9,INT(B707/10)+91,
  INT(B707/10+1))))))</f>
        <v>5</v>
      </c>
      <c r="Q707">
        <f t="shared" ref="Q707:Q770" si="46">IF(ISBLANK(P707),O707,P707)</f>
        <v>5</v>
      </c>
      <c r="R707" t="b">
        <f t="shared" ref="R707:R770" ca="1" si="47">IF(OR(B707=0,OFFSET(B707,1,0)=0),FALSE,
IF(OFFSET(O707,1,0)=21,TRUE,FALSE))</f>
        <v>0</v>
      </c>
      <c r="T707" t="b">
        <f t="shared" ref="T707:T770" ca="1" si="48">IF(ISBLANK(S707),R707,S707)</f>
        <v>0</v>
      </c>
      <c r="V707" t="str">
        <f>IF(ISBLANK(U707),"",IF(ISERROR(VLOOKUP(U707,MapTable!$A:$A,1,0)),"맵없음",""))</f>
        <v/>
      </c>
      <c r="X707" t="str">
        <f>IF(ISBLANK(W707),"",
IF(ISERROR(FIND(",",W707)),
  IF(ISERROR(VLOOKUP(W707,MapTable!$A:$A,1,0)),"맵없음",
  ""),
IF(ISERROR(FIND(",",W707,FIND(",",W707)+1)),
  IF(OR(ISERROR(VLOOKUP(LEFT(W707,FIND(",",W707)-1),MapTable!$A:$A,1,0)),ISERROR(VLOOKUP(TRIM(MID(W707,FIND(",",W707)+1,999)),MapTable!$A:$A,1,0))),"맵없음",
  ""),
IF(ISERROR(FIND(",",W707,FIND(",",W707,FIND(",",W707)+1)+1)),
  IF(OR(ISERROR(VLOOKUP(LEFT(W707,FIND(",",W707)-1),MapTable!$A:$A,1,0)),ISERROR(VLOOKUP(TRIM(MID(W707,FIND(",",W707)+1,FIND(",",W707,FIND(",",W707)+1)-FIND(",",W707)-1)),MapTable!$A:$A,1,0)),ISERROR(VLOOKUP(TRIM(MID(W707,FIND(",",W707,FIND(",",W707)+1)+1,999)),MapTable!$A:$A,1,0))),"맵없음",
  ""),
IF(ISERROR(FIND(",",W707,FIND(",",W707,FIND(",",W707,FIND(",",W707)+1)+1)+1)),
  IF(OR(ISERROR(VLOOKUP(LEFT(W707,FIND(",",W707)-1),MapTable!$A:$A,1,0)),ISERROR(VLOOKUP(TRIM(MID(W707,FIND(",",W707)+1,FIND(",",W707,FIND(",",W707)+1)-FIND(",",W707)-1)),MapTable!$A:$A,1,0)),ISERROR(VLOOKUP(TRIM(MID(W707,FIND(",",W707,FIND(",",W707)+1)+1,FIND(",",W707,FIND(",",W707,FIND(",",W707)+1)+1)-FIND(",",W707,FIND(",",W707)+1)-1)),MapTable!$A:$A,1,0)),ISERROR(VLOOKUP(TRIM(MID(W707,FIND(",",W707,FIND(",",W707,FIND(",",W707)+1)+1)+1,999)),MapTable!$A:$A,1,0))),"맵없음",
  ""),
)))))</f>
        <v/>
      </c>
      <c r="AC707" t="str">
        <f>IF(ISBLANK(AB707),"",IF(ISERROR(VLOOKUP(AB707,[3]DropTable!$A:$A,1,0)),"드랍없음",""))</f>
        <v/>
      </c>
      <c r="AE707" t="str">
        <f>IF(ISBLANK(AD707),"",IF(ISERROR(VLOOKUP(AD707,[3]DropTable!$A:$A,1,0)),"드랍없음",""))</f>
        <v/>
      </c>
      <c r="AG707">
        <v>9.8000000000000007</v>
      </c>
      <c r="AH707">
        <v>1</v>
      </c>
    </row>
    <row r="708" spans="1:34" x14ac:dyDescent="0.3">
      <c r="A708">
        <v>15</v>
      </c>
      <c r="B708">
        <v>48</v>
      </c>
      <c r="C708">
        <f>IF(OR($L708=TRUE,$A708=0,MOD($A708,ChapterTable!$S$20)&lt;&gt;0),
MAX(0,INT(($B708+ChapterTable!$Q$26+VLOOKUP(SUBSTITUTE(C$1,"성장단계","")&amp;"단계오프셋",ChapterTable!$S:$T,2,0))/ChapterTable!$Q$23)),
MAX(0,INT(($B708+ChapterTable!$S$26+VLOOKUP(SUBSTITUTE(C$1,"성장단계","")&amp;"보스단계오프셋",ChapterTable!$S:$T,2,0))/ChapterTable!$S$23)))</f>
        <v>5</v>
      </c>
      <c r="D708">
        <f>IF(OR($L708=TRUE,$A708=0,MOD($A708,ChapterTable!$S$20)&lt;&gt;0),
MAX(0,INT(($B708+ChapterTable!$Q$26+VLOOKUP(SUBSTITUTE(D$1,"성장단계","")&amp;"단계오프셋",ChapterTable!$S:$T,2,0))/ChapterTable!$Q$23)),
MAX(0,INT(($B708+ChapterTable!$S$26+VLOOKUP(SUBSTITUTE(D$1,"성장단계","")&amp;"보스단계오프셋",ChapterTable!$S:$T,2,0))/ChapterTable!$S$23)))</f>
        <v>4</v>
      </c>
      <c r="E708" s="1">
        <f ca="1">IF(AND($A708=0,$B708=1),
    VLOOKUP(1,ChapterTable!$1:$1048576,MATCH("최종"&amp;SUBSTITUTE(SUBSTITUTE(E$1,"standard",""),"|Float",""),ChapterTable!$1:$1,0),0)*ChapterTable!$Q$17,
  IF(AND($A708=0,$B708=0),
    E709,
  IF($B708=0,
    VLOOKUP($A708,ChapterTable!$1:$1048576,MATCH("최종"&amp;SUBSTITUTE(SUBSTITUTE(E$1,"standard",""),"|Float",""),ChapterTable!$1:$1,0),0),
  IF($B708=1,
    IF($L708=FALSE,
      VLOOKUP($A708,ChapterTable!$1:$1048576,MATCH("최종"&amp;SUBSTITUTE(SUBSTITUTE(E$1,"standard",""),"|Float",""),ChapterTable!$1:$1,0),0),
      VLOOKUP($A708-ChapterTable!$Q$11,ChapterTable!$1:$1048576,MATCH("최종"&amp;SUBSTITUTE(SUBSTITUTE(E$1,"standard",""),"|Float",""),ChapterTable!$1:$1,0),0)*ChapterTable!$Q$14
    ),
  OFFSET(E708,-$B708+IF($L708,1,0),0)*
    (VLOOKUP(SUBSTITUTE(SUBSTITUTE(E$1,"standard",""),"|Float","")&amp;"인게임누적곱배수",ChapterTable!$S:$T,2,0)^C708
    +VLOOKUP(SUBSTITUTE(SUBSTITUTE(E$1,"standard",""),"|Float","")&amp;"인게임누적합배수",ChapterTable!$S:$T,2,0)*C708)
  )
  )
  )
)</f>
        <v>144504.98382568359</v>
      </c>
      <c r="F708" s="1">
        <f ca="1">IF(AND($A708=0,$B708=1),
    VLOOKUP(1,ChapterTable!$1:$1048576,MATCH("최종"&amp;SUBSTITUTE(SUBSTITUTE(F$1,"standard",""),"|Float",""),ChapterTable!$1:$1,0),0)*ChapterTable!$Q$17,
  IF(AND($A708=0,$B708=0),
    F709,
  IF($B708=0,
    VLOOKUP($A708,ChapterTable!$1:$1048576,MATCH("최종"&amp;SUBSTITUTE(SUBSTITUTE(F$1,"standard",""),"|Float",""),ChapterTable!$1:$1,0),0),
  IF($B708=1,
    IF($L708=FALSE,
      VLOOKUP($A708,ChapterTable!$1:$1048576,MATCH("최종"&amp;SUBSTITUTE(SUBSTITUTE(F$1,"standard",""),"|Float",""),ChapterTable!$1:$1,0),0),
      VLOOKUP($A708-ChapterTable!$Q$11,ChapterTable!$1:$1048576,MATCH("최종"&amp;SUBSTITUTE(SUBSTITUTE(F$1,"standard",""),"|Float",""),ChapterTable!$1:$1,0),0)*ChapterTable!$Q$14
    ),
  OFFSET(F708,-$B708+IF($L708,1,0),0)*
    (VLOOKUP(SUBSTITUTE(SUBSTITUTE(F$1,"standard",""),"|Float","")&amp;"인게임누적곱배수",ChapterTable!$S:$T,2,0)^D708
    +VLOOKUP(SUBSTITUTE(SUBSTITUTE(F$1,"standard",""),"|Float","")&amp;"인게임누적합배수",ChapterTable!$S:$T,2,0)*D708)
  )
  )
  )
)</f>
        <v>52547.266845703125</v>
      </c>
      <c r="G708" t="s">
        <v>76</v>
      </c>
      <c r="J708" t="str">
        <f>IF(ISBLANK(I708),"",
IFERROR(VLOOKUP(I708,[1]StringTable!$1:$1048576,MATCH([1]StringTable!$B$1,[1]StringTable!$1:$1,0),0),
IFERROR(VLOOKUP(I708,[1]InApkStringTable!$1:$1048576,MATCH([1]InApkStringTable!$B$1,[1]InApkStringTable!$1:$1,0),0),
"스트링없음")))</f>
        <v/>
      </c>
      <c r="L708" t="b">
        <v>0</v>
      </c>
      <c r="M708" t="s">
        <v>24</v>
      </c>
      <c r="N708" t="str">
        <f>IF(ISBLANK(M708),"",IF(ISERROR(VLOOKUP(M708,MapTable!$A:$A,1,0)),"맵없음",""))</f>
        <v/>
      </c>
      <c r="O708">
        <f t="shared" si="45"/>
        <v>5</v>
      </c>
      <c r="Q708">
        <f t="shared" si="46"/>
        <v>5</v>
      </c>
      <c r="R708" t="b">
        <f t="shared" ca="1" si="47"/>
        <v>0</v>
      </c>
      <c r="T708" t="b">
        <f t="shared" ca="1" si="48"/>
        <v>0</v>
      </c>
      <c r="V708" t="str">
        <f>IF(ISBLANK(U708),"",IF(ISERROR(VLOOKUP(U708,MapTable!$A:$A,1,0)),"맵없음",""))</f>
        <v/>
      </c>
      <c r="X708" t="str">
        <f>IF(ISBLANK(W708),"",
IF(ISERROR(FIND(",",W708)),
  IF(ISERROR(VLOOKUP(W708,MapTable!$A:$A,1,0)),"맵없음",
  ""),
IF(ISERROR(FIND(",",W708,FIND(",",W708)+1)),
  IF(OR(ISERROR(VLOOKUP(LEFT(W708,FIND(",",W708)-1),MapTable!$A:$A,1,0)),ISERROR(VLOOKUP(TRIM(MID(W708,FIND(",",W708)+1,999)),MapTable!$A:$A,1,0))),"맵없음",
  ""),
IF(ISERROR(FIND(",",W708,FIND(",",W708,FIND(",",W708)+1)+1)),
  IF(OR(ISERROR(VLOOKUP(LEFT(W708,FIND(",",W708)-1),MapTable!$A:$A,1,0)),ISERROR(VLOOKUP(TRIM(MID(W708,FIND(",",W708)+1,FIND(",",W708,FIND(",",W708)+1)-FIND(",",W708)-1)),MapTable!$A:$A,1,0)),ISERROR(VLOOKUP(TRIM(MID(W708,FIND(",",W708,FIND(",",W708)+1)+1,999)),MapTable!$A:$A,1,0))),"맵없음",
  ""),
IF(ISERROR(FIND(",",W708,FIND(",",W708,FIND(",",W708,FIND(",",W708)+1)+1)+1)),
  IF(OR(ISERROR(VLOOKUP(LEFT(W708,FIND(",",W708)-1),MapTable!$A:$A,1,0)),ISERROR(VLOOKUP(TRIM(MID(W708,FIND(",",W708)+1,FIND(",",W708,FIND(",",W708)+1)-FIND(",",W708)-1)),MapTable!$A:$A,1,0)),ISERROR(VLOOKUP(TRIM(MID(W708,FIND(",",W708,FIND(",",W708)+1)+1,FIND(",",W708,FIND(",",W708,FIND(",",W708)+1)+1)-FIND(",",W708,FIND(",",W708)+1)-1)),MapTable!$A:$A,1,0)),ISERROR(VLOOKUP(TRIM(MID(W708,FIND(",",W708,FIND(",",W708,FIND(",",W708)+1)+1)+1,999)),MapTable!$A:$A,1,0))),"맵없음",
  ""),
)))))</f>
        <v/>
      </c>
      <c r="AC708" t="str">
        <f>IF(ISBLANK(AB708),"",IF(ISERROR(VLOOKUP(AB708,[3]DropTable!$A:$A,1,0)),"드랍없음",""))</f>
        <v/>
      </c>
      <c r="AE708" t="str">
        <f>IF(ISBLANK(AD708),"",IF(ISERROR(VLOOKUP(AD708,[3]DropTable!$A:$A,1,0)),"드랍없음",""))</f>
        <v/>
      </c>
      <c r="AG708">
        <v>9.8000000000000007</v>
      </c>
      <c r="AH708">
        <v>1</v>
      </c>
    </row>
    <row r="709" spans="1:34" x14ac:dyDescent="0.3">
      <c r="A709">
        <v>15</v>
      </c>
      <c r="B709">
        <v>49</v>
      </c>
      <c r="C709">
        <f>IF(OR($L709=TRUE,$A709=0,MOD($A709,ChapterTable!$S$20)&lt;&gt;0),
MAX(0,INT(($B709+ChapterTable!$Q$26+VLOOKUP(SUBSTITUTE(C$1,"성장단계","")&amp;"단계오프셋",ChapterTable!$S:$T,2,0))/ChapterTable!$Q$23)),
MAX(0,INT(($B709+ChapterTable!$S$26+VLOOKUP(SUBSTITUTE(C$1,"성장단계","")&amp;"보스단계오프셋",ChapterTable!$S:$T,2,0))/ChapterTable!$S$23)))</f>
        <v>5</v>
      </c>
      <c r="D709">
        <f>IF(OR($L709=TRUE,$A709=0,MOD($A709,ChapterTable!$S$20)&lt;&gt;0),
MAX(0,INT(($B709+ChapterTable!$Q$26+VLOOKUP(SUBSTITUTE(D$1,"성장단계","")&amp;"단계오프셋",ChapterTable!$S:$T,2,0))/ChapterTable!$Q$23)),
MAX(0,INT(($B709+ChapterTable!$S$26+VLOOKUP(SUBSTITUTE(D$1,"성장단계","")&amp;"보스단계오프셋",ChapterTable!$S:$T,2,0))/ChapterTable!$S$23)))</f>
        <v>4</v>
      </c>
      <c r="E709" s="1">
        <f ca="1">IF(AND($A709=0,$B709=1),
    VLOOKUP(1,ChapterTable!$1:$1048576,MATCH("최종"&amp;SUBSTITUTE(SUBSTITUTE(E$1,"standard",""),"|Float",""),ChapterTable!$1:$1,0),0)*ChapterTable!$Q$17,
  IF(AND($A709=0,$B709=0),
    E710,
  IF($B709=0,
    VLOOKUP($A709,ChapterTable!$1:$1048576,MATCH("최종"&amp;SUBSTITUTE(SUBSTITUTE(E$1,"standard",""),"|Float",""),ChapterTable!$1:$1,0),0),
  IF($B709=1,
    IF($L709=FALSE,
      VLOOKUP($A709,ChapterTable!$1:$1048576,MATCH("최종"&amp;SUBSTITUTE(SUBSTITUTE(E$1,"standard",""),"|Float",""),ChapterTable!$1:$1,0),0),
      VLOOKUP($A709-ChapterTable!$Q$11,ChapterTable!$1:$1048576,MATCH("최종"&amp;SUBSTITUTE(SUBSTITUTE(E$1,"standard",""),"|Float",""),ChapterTable!$1:$1,0),0)*ChapterTable!$Q$14
    ),
  OFFSET(E709,-$B709+IF($L709,1,0),0)*
    (VLOOKUP(SUBSTITUTE(SUBSTITUTE(E$1,"standard",""),"|Float","")&amp;"인게임누적곱배수",ChapterTable!$S:$T,2,0)^C709
    +VLOOKUP(SUBSTITUTE(SUBSTITUTE(E$1,"standard",""),"|Float","")&amp;"인게임누적합배수",ChapterTable!$S:$T,2,0)*C709)
  )
  )
  )
)</f>
        <v>144504.98382568359</v>
      </c>
      <c r="F709" s="1">
        <f ca="1">IF(AND($A709=0,$B709=1),
    VLOOKUP(1,ChapterTable!$1:$1048576,MATCH("최종"&amp;SUBSTITUTE(SUBSTITUTE(F$1,"standard",""),"|Float",""),ChapterTable!$1:$1,0),0)*ChapterTable!$Q$17,
  IF(AND($A709=0,$B709=0),
    F710,
  IF($B709=0,
    VLOOKUP($A709,ChapterTable!$1:$1048576,MATCH("최종"&amp;SUBSTITUTE(SUBSTITUTE(F$1,"standard",""),"|Float",""),ChapterTable!$1:$1,0),0),
  IF($B709=1,
    IF($L709=FALSE,
      VLOOKUP($A709,ChapterTable!$1:$1048576,MATCH("최종"&amp;SUBSTITUTE(SUBSTITUTE(F$1,"standard",""),"|Float",""),ChapterTable!$1:$1,0),0),
      VLOOKUP($A709-ChapterTable!$Q$11,ChapterTable!$1:$1048576,MATCH("최종"&amp;SUBSTITUTE(SUBSTITUTE(F$1,"standard",""),"|Float",""),ChapterTable!$1:$1,0),0)*ChapterTable!$Q$14
    ),
  OFFSET(F709,-$B709+IF($L709,1,0),0)*
    (VLOOKUP(SUBSTITUTE(SUBSTITUTE(F$1,"standard",""),"|Float","")&amp;"인게임누적곱배수",ChapterTable!$S:$T,2,0)^D709
    +VLOOKUP(SUBSTITUTE(SUBSTITUTE(F$1,"standard",""),"|Float","")&amp;"인게임누적합배수",ChapterTable!$S:$T,2,0)*D709)
  )
  )
  )
)</f>
        <v>52547.266845703125</v>
      </c>
      <c r="G709" t="s">
        <v>76</v>
      </c>
      <c r="J709" t="str">
        <f>IF(ISBLANK(I709),"",
IFERROR(VLOOKUP(I709,[1]StringTable!$1:$1048576,MATCH([1]StringTable!$B$1,[1]StringTable!$1:$1,0),0),
IFERROR(VLOOKUP(I709,[1]InApkStringTable!$1:$1048576,MATCH([1]InApkStringTable!$B$1,[1]InApkStringTable!$1:$1,0),0),
"스트링없음")))</f>
        <v/>
      </c>
      <c r="L709" t="b">
        <v>0</v>
      </c>
      <c r="M709" t="s">
        <v>24</v>
      </c>
      <c r="N709" t="str">
        <f>IF(ISBLANK(M709),"",IF(ISERROR(VLOOKUP(M709,MapTable!$A:$A,1,0)),"맵없음",""))</f>
        <v/>
      </c>
      <c r="O709">
        <f t="shared" si="45"/>
        <v>95</v>
      </c>
      <c r="Q709">
        <f t="shared" si="46"/>
        <v>95</v>
      </c>
      <c r="R709" t="b">
        <f t="shared" ca="1" si="47"/>
        <v>1</v>
      </c>
      <c r="T709" t="b">
        <f t="shared" ca="1" si="48"/>
        <v>1</v>
      </c>
      <c r="V709" t="str">
        <f>IF(ISBLANK(U709),"",IF(ISERROR(VLOOKUP(U709,MapTable!$A:$A,1,0)),"맵없음",""))</f>
        <v/>
      </c>
      <c r="X709" t="str">
        <f>IF(ISBLANK(W709),"",
IF(ISERROR(FIND(",",W709)),
  IF(ISERROR(VLOOKUP(W709,MapTable!$A:$A,1,0)),"맵없음",
  ""),
IF(ISERROR(FIND(",",W709,FIND(",",W709)+1)),
  IF(OR(ISERROR(VLOOKUP(LEFT(W709,FIND(",",W709)-1),MapTable!$A:$A,1,0)),ISERROR(VLOOKUP(TRIM(MID(W709,FIND(",",W709)+1,999)),MapTable!$A:$A,1,0))),"맵없음",
  ""),
IF(ISERROR(FIND(",",W709,FIND(",",W709,FIND(",",W709)+1)+1)),
  IF(OR(ISERROR(VLOOKUP(LEFT(W709,FIND(",",W709)-1),MapTable!$A:$A,1,0)),ISERROR(VLOOKUP(TRIM(MID(W709,FIND(",",W709)+1,FIND(",",W709,FIND(",",W709)+1)-FIND(",",W709)-1)),MapTable!$A:$A,1,0)),ISERROR(VLOOKUP(TRIM(MID(W709,FIND(",",W709,FIND(",",W709)+1)+1,999)),MapTable!$A:$A,1,0))),"맵없음",
  ""),
IF(ISERROR(FIND(",",W709,FIND(",",W709,FIND(",",W709,FIND(",",W709)+1)+1)+1)),
  IF(OR(ISERROR(VLOOKUP(LEFT(W709,FIND(",",W709)-1),MapTable!$A:$A,1,0)),ISERROR(VLOOKUP(TRIM(MID(W709,FIND(",",W709)+1,FIND(",",W709,FIND(",",W709)+1)-FIND(",",W709)-1)),MapTable!$A:$A,1,0)),ISERROR(VLOOKUP(TRIM(MID(W709,FIND(",",W709,FIND(",",W709)+1)+1,FIND(",",W709,FIND(",",W709,FIND(",",W709)+1)+1)-FIND(",",W709,FIND(",",W709)+1)-1)),MapTable!$A:$A,1,0)),ISERROR(VLOOKUP(TRIM(MID(W709,FIND(",",W709,FIND(",",W709,FIND(",",W709)+1)+1)+1,999)),MapTable!$A:$A,1,0))),"맵없음",
  ""),
)))))</f>
        <v/>
      </c>
      <c r="AC709" t="str">
        <f>IF(ISBLANK(AB709),"",IF(ISERROR(VLOOKUP(AB709,[3]DropTable!$A:$A,1,0)),"드랍없음",""))</f>
        <v/>
      </c>
      <c r="AE709" t="str">
        <f>IF(ISBLANK(AD709),"",IF(ISERROR(VLOOKUP(AD709,[3]DropTable!$A:$A,1,0)),"드랍없음",""))</f>
        <v/>
      </c>
      <c r="AG709">
        <v>9.8000000000000007</v>
      </c>
      <c r="AH709">
        <v>1</v>
      </c>
    </row>
    <row r="710" spans="1:34" x14ac:dyDescent="0.3">
      <c r="A710">
        <v>15</v>
      </c>
      <c r="B710">
        <v>50</v>
      </c>
      <c r="C710">
        <f>IF(OR($L710=TRUE,$A710=0,MOD($A710,ChapterTable!$S$20)&lt;&gt;0),
MAX(0,INT(($B710+ChapterTable!$Q$26+VLOOKUP(SUBSTITUTE(C$1,"성장단계","")&amp;"단계오프셋",ChapterTable!$S:$T,2,0))/ChapterTable!$Q$23)),
MAX(0,INT(($B710+ChapterTable!$S$26+VLOOKUP(SUBSTITUTE(C$1,"성장단계","")&amp;"보스단계오프셋",ChapterTable!$S:$T,2,0))/ChapterTable!$S$23)))</f>
        <v>5</v>
      </c>
      <c r="D710">
        <f>IF(OR($L710=TRUE,$A710=0,MOD($A710,ChapterTable!$S$20)&lt;&gt;0),
MAX(0,INT(($B710+ChapterTable!$Q$26+VLOOKUP(SUBSTITUTE(D$1,"성장단계","")&amp;"단계오프셋",ChapterTable!$S:$T,2,0))/ChapterTable!$Q$23)),
MAX(0,INT(($B710+ChapterTable!$S$26+VLOOKUP(SUBSTITUTE(D$1,"성장단계","")&amp;"보스단계오프셋",ChapterTable!$S:$T,2,0))/ChapterTable!$S$23)))</f>
        <v>4</v>
      </c>
      <c r="E710" s="1">
        <f ca="1">IF(AND($A710=0,$B710=1),
    VLOOKUP(1,ChapterTable!$1:$1048576,MATCH("최종"&amp;SUBSTITUTE(SUBSTITUTE(E$1,"standard",""),"|Float",""),ChapterTable!$1:$1,0),0)*ChapterTable!$Q$17,
  IF(AND($A710=0,$B710=0),
    E711,
  IF($B710=0,
    VLOOKUP($A710,ChapterTable!$1:$1048576,MATCH("최종"&amp;SUBSTITUTE(SUBSTITUTE(E$1,"standard",""),"|Float",""),ChapterTable!$1:$1,0),0),
  IF($B710=1,
    IF($L710=FALSE,
      VLOOKUP($A710,ChapterTable!$1:$1048576,MATCH("최종"&amp;SUBSTITUTE(SUBSTITUTE(E$1,"standard",""),"|Float",""),ChapterTable!$1:$1,0),0),
      VLOOKUP($A710-ChapterTable!$Q$11,ChapterTable!$1:$1048576,MATCH("최종"&amp;SUBSTITUTE(SUBSTITUTE(E$1,"standard",""),"|Float",""),ChapterTable!$1:$1,0),0)*ChapterTable!$Q$14
    ),
  OFFSET(E710,-$B710+IF($L710,1,0),0)*
    (VLOOKUP(SUBSTITUTE(SUBSTITUTE(E$1,"standard",""),"|Float","")&amp;"인게임누적곱배수",ChapterTable!$S:$T,2,0)^C710
    +VLOOKUP(SUBSTITUTE(SUBSTITUTE(E$1,"standard",""),"|Float","")&amp;"인게임누적합배수",ChapterTable!$S:$T,2,0)*C710)
  )
  )
  )
)</f>
        <v>144504.98382568359</v>
      </c>
      <c r="F710" s="1">
        <f ca="1">IF(AND($A710=0,$B710=1),
    VLOOKUP(1,ChapterTable!$1:$1048576,MATCH("최종"&amp;SUBSTITUTE(SUBSTITUTE(F$1,"standard",""),"|Float",""),ChapterTable!$1:$1,0),0)*ChapterTable!$Q$17,
  IF(AND($A710=0,$B710=0),
    F711,
  IF($B710=0,
    VLOOKUP($A710,ChapterTable!$1:$1048576,MATCH("최종"&amp;SUBSTITUTE(SUBSTITUTE(F$1,"standard",""),"|Float",""),ChapterTable!$1:$1,0),0),
  IF($B710=1,
    IF($L710=FALSE,
      VLOOKUP($A710,ChapterTable!$1:$1048576,MATCH("최종"&amp;SUBSTITUTE(SUBSTITUTE(F$1,"standard",""),"|Float",""),ChapterTable!$1:$1,0),0),
      VLOOKUP($A710-ChapterTable!$Q$11,ChapterTable!$1:$1048576,MATCH("최종"&amp;SUBSTITUTE(SUBSTITUTE(F$1,"standard",""),"|Float",""),ChapterTable!$1:$1,0),0)*ChapterTable!$Q$14
    ),
  OFFSET(F710,-$B710+IF($L710,1,0),0)*
    (VLOOKUP(SUBSTITUTE(SUBSTITUTE(F$1,"standard",""),"|Float","")&amp;"인게임누적곱배수",ChapterTable!$S:$T,2,0)^D710
    +VLOOKUP(SUBSTITUTE(SUBSTITUTE(F$1,"standard",""),"|Float","")&amp;"인게임누적합배수",ChapterTable!$S:$T,2,0)*D710)
  )
  )
  )
)</f>
        <v>52547.266845703125</v>
      </c>
      <c r="G710" t="s">
        <v>76</v>
      </c>
      <c r="J710" t="str">
        <f>IF(ISBLANK(I710),"",
IFERROR(VLOOKUP(I710,[1]StringTable!$1:$1048576,MATCH([1]StringTable!$B$1,[1]StringTable!$1:$1,0),0),
IFERROR(VLOOKUP(I710,[1]InApkStringTable!$1:$1048576,MATCH([1]InApkStringTable!$B$1,[1]InApkStringTable!$1:$1,0),0),
"스트링없음")))</f>
        <v/>
      </c>
      <c r="L710" t="b">
        <v>0</v>
      </c>
      <c r="M710" t="s">
        <v>24</v>
      </c>
      <c r="N710" t="str">
        <f>IF(ISBLANK(M710),"",IF(ISERROR(VLOOKUP(M710,MapTable!$A:$A,1,0)),"맵없음",""))</f>
        <v/>
      </c>
      <c r="O710">
        <f t="shared" si="45"/>
        <v>21</v>
      </c>
      <c r="Q710">
        <f t="shared" si="46"/>
        <v>21</v>
      </c>
      <c r="R710" t="b">
        <f t="shared" ca="1" si="47"/>
        <v>0</v>
      </c>
      <c r="T710" t="b">
        <f t="shared" ca="1" si="48"/>
        <v>0</v>
      </c>
      <c r="V710" t="str">
        <f>IF(ISBLANK(U710),"",IF(ISERROR(VLOOKUP(U710,MapTable!$A:$A,1,0)),"맵없음",""))</f>
        <v/>
      </c>
      <c r="X710" t="str">
        <f>IF(ISBLANK(W710),"",
IF(ISERROR(FIND(",",W710)),
  IF(ISERROR(VLOOKUP(W710,MapTable!$A:$A,1,0)),"맵없음",
  ""),
IF(ISERROR(FIND(",",W710,FIND(",",W710)+1)),
  IF(OR(ISERROR(VLOOKUP(LEFT(W710,FIND(",",W710)-1),MapTable!$A:$A,1,0)),ISERROR(VLOOKUP(TRIM(MID(W710,FIND(",",W710)+1,999)),MapTable!$A:$A,1,0))),"맵없음",
  ""),
IF(ISERROR(FIND(",",W710,FIND(",",W710,FIND(",",W710)+1)+1)),
  IF(OR(ISERROR(VLOOKUP(LEFT(W710,FIND(",",W710)-1),MapTable!$A:$A,1,0)),ISERROR(VLOOKUP(TRIM(MID(W710,FIND(",",W710)+1,FIND(",",W710,FIND(",",W710)+1)-FIND(",",W710)-1)),MapTable!$A:$A,1,0)),ISERROR(VLOOKUP(TRIM(MID(W710,FIND(",",W710,FIND(",",W710)+1)+1,999)),MapTable!$A:$A,1,0))),"맵없음",
  ""),
IF(ISERROR(FIND(",",W710,FIND(",",W710,FIND(",",W710,FIND(",",W710)+1)+1)+1)),
  IF(OR(ISERROR(VLOOKUP(LEFT(W710,FIND(",",W710)-1),MapTable!$A:$A,1,0)),ISERROR(VLOOKUP(TRIM(MID(W710,FIND(",",W710)+1,FIND(",",W710,FIND(",",W710)+1)-FIND(",",W710)-1)),MapTable!$A:$A,1,0)),ISERROR(VLOOKUP(TRIM(MID(W710,FIND(",",W710,FIND(",",W710)+1)+1,FIND(",",W710,FIND(",",W710,FIND(",",W710)+1)+1)-FIND(",",W710,FIND(",",W710)+1)-1)),MapTable!$A:$A,1,0)),ISERROR(VLOOKUP(TRIM(MID(W710,FIND(",",W710,FIND(",",W710,FIND(",",W710)+1)+1)+1,999)),MapTable!$A:$A,1,0))),"맵없음",
  ""),
)))))</f>
        <v/>
      </c>
      <c r="AC710" t="str">
        <f>IF(ISBLANK(AB710),"",IF(ISERROR(VLOOKUP(AB710,[3]DropTable!$A:$A,1,0)),"드랍없음",""))</f>
        <v/>
      </c>
      <c r="AE710" t="str">
        <f>IF(ISBLANK(AD710),"",IF(ISERROR(VLOOKUP(AD710,[3]DropTable!$A:$A,1,0)),"드랍없음",""))</f>
        <v/>
      </c>
      <c r="AG710">
        <v>9.8000000000000007</v>
      </c>
      <c r="AH710">
        <v>1</v>
      </c>
    </row>
    <row r="711" spans="1:34" x14ac:dyDescent="0.3">
      <c r="A711">
        <v>16</v>
      </c>
      <c r="B711">
        <v>0</v>
      </c>
      <c r="C711">
        <f>IF(OR($L711=TRUE,$A711=0,MOD($A711,ChapterTable!$S$20)&lt;&gt;0),
MAX(0,INT(($B711+ChapterTable!$Q$26+VLOOKUP(SUBSTITUTE(C$1,"성장단계","")&amp;"단계오프셋",ChapterTable!$S:$T,2,0))/ChapterTable!$Q$23)),
MAX(0,INT(($B711+ChapterTable!$S$26+VLOOKUP(SUBSTITUTE(C$1,"성장단계","")&amp;"보스단계오프셋",ChapterTable!$S:$T,2,0))/ChapterTable!$S$23)))</f>
        <v>0</v>
      </c>
      <c r="D711">
        <f>IF(OR($L711=TRUE,$A711=0,MOD($A711,ChapterTable!$S$20)&lt;&gt;0),
MAX(0,INT(($B711+ChapterTable!$Q$26+VLOOKUP(SUBSTITUTE(D$1,"성장단계","")&amp;"단계오프셋",ChapterTable!$S:$T,2,0))/ChapterTable!$Q$23)),
MAX(0,INT(($B711+ChapterTable!$S$26+VLOOKUP(SUBSTITUTE(D$1,"성장단계","")&amp;"보스단계오프셋",ChapterTable!$S:$T,2,0))/ChapterTable!$S$23)))</f>
        <v>0</v>
      </c>
      <c r="E711" s="1">
        <f ca="1">IF(AND($A711=0,$B711=1),
    VLOOKUP(1,ChapterTable!$1:$1048576,MATCH("최종"&amp;SUBSTITUTE(SUBSTITUTE(E$1,"standard",""),"|Float",""),ChapterTable!$1:$1,0),0)*ChapterTable!$Q$17,
  IF(AND($A711=0,$B711=0),
    E712,
  IF($B711=0,
    VLOOKUP($A711,ChapterTable!$1:$1048576,MATCH("최종"&amp;SUBSTITUTE(SUBSTITUTE(E$1,"standard",""),"|Float",""),ChapterTable!$1:$1,0),0),
  IF($B711=1,
    IF($L711=FALSE,
      VLOOKUP($A711,ChapterTable!$1:$1048576,MATCH("최종"&amp;SUBSTITUTE(SUBSTITUTE(E$1,"standard",""),"|Float",""),ChapterTable!$1:$1,0),0),
      VLOOKUP($A711-ChapterTable!$Q$11,ChapterTable!$1:$1048576,MATCH("최종"&amp;SUBSTITUTE(SUBSTITUTE(E$1,"standard",""),"|Float",""),ChapterTable!$1:$1,0),0)*ChapterTable!$Q$14
    ),
  OFFSET(E711,-$B711+IF($L711,1,0),0)*
    (VLOOKUP(SUBSTITUTE(SUBSTITUTE(E$1,"standard",""),"|Float","")&amp;"인게임누적곱배수",ChapterTable!$S:$T,2,0)^C711
    +VLOOKUP(SUBSTITUTE(SUBSTITUTE(E$1,"standard",""),"|Float","")&amp;"인게임누적합배수",ChapterTable!$S:$T,2,0)*C711)
  )
  )
  )
)</f>
        <v>78820.900268554688</v>
      </c>
      <c r="F711" s="1">
        <f ca="1">IF(AND($A711=0,$B711=1),
    VLOOKUP(1,ChapterTable!$1:$1048576,MATCH("최종"&amp;SUBSTITUTE(SUBSTITUTE(F$1,"standard",""),"|Float",""),ChapterTable!$1:$1,0),0)*ChapterTable!$Q$17,
  IF(AND($A711=0,$B711=0),
    F712,
  IF($B711=0,
    VLOOKUP($A711,ChapterTable!$1:$1048576,MATCH("최종"&amp;SUBSTITUTE(SUBSTITUTE(F$1,"standard",""),"|Float",""),ChapterTable!$1:$1,0),0),
  IF($B711=1,
    IF($L711=FALSE,
      VLOOKUP($A711,ChapterTable!$1:$1048576,MATCH("최종"&amp;SUBSTITUTE(SUBSTITUTE(F$1,"standard",""),"|Float",""),ChapterTable!$1:$1,0),0),
      VLOOKUP($A711-ChapterTable!$Q$11,ChapterTable!$1:$1048576,MATCH("최종"&amp;SUBSTITUTE(SUBSTITUTE(F$1,"standard",""),"|Float",""),ChapterTable!$1:$1,0),0)*ChapterTable!$Q$14
    ),
  OFFSET(F711,-$B711+IF($L711,1,0),0)*
    (VLOOKUP(SUBSTITUTE(SUBSTITUTE(F$1,"standard",""),"|Float","")&amp;"인게임누적곱배수",ChapterTable!$S:$T,2,0)^D711
    +VLOOKUP(SUBSTITUTE(SUBSTITUTE(F$1,"standard",""),"|Float","")&amp;"인게임누적합배수",ChapterTable!$S:$T,2,0)*D711)
  )
  )
  )
)</f>
        <v>43789.389038085938</v>
      </c>
      <c r="G711" t="s">
        <v>76</v>
      </c>
      <c r="J711" t="str">
        <f>IF(ISBLANK(I711),"",
IFERROR(VLOOKUP(I711,[1]StringTable!$1:$1048576,MATCH([1]StringTable!$B$1,[1]StringTable!$1:$1,0),0),
IFERROR(VLOOKUP(I711,[1]InApkStringTable!$1:$1048576,MATCH([1]InApkStringTable!$B$1,[1]InApkStringTable!$1:$1,0),0),
"스트링없음")))</f>
        <v/>
      </c>
      <c r="L711" t="b">
        <v>0</v>
      </c>
      <c r="M711" t="s">
        <v>24</v>
      </c>
      <c r="N711" t="str">
        <f>IF(ISBLANK(M711),"",IF(ISERROR(VLOOKUP(M711,MapTable!$A:$A,1,0)),"맵없음",""))</f>
        <v/>
      </c>
      <c r="O711">
        <f t="shared" si="45"/>
        <v>0</v>
      </c>
      <c r="Q711">
        <f t="shared" si="46"/>
        <v>0</v>
      </c>
      <c r="R711" t="b">
        <f t="shared" ca="1" si="47"/>
        <v>0</v>
      </c>
      <c r="T711" t="b">
        <f t="shared" ca="1" si="48"/>
        <v>0</v>
      </c>
      <c r="V711" t="str">
        <f>IF(ISBLANK(U711),"",IF(ISERROR(VLOOKUP(U711,MapTable!$A:$A,1,0)),"맵없음",""))</f>
        <v/>
      </c>
      <c r="X711" t="str">
        <f>IF(ISBLANK(W711),"",
IF(ISERROR(FIND(",",W711)),
  IF(ISERROR(VLOOKUP(W711,MapTable!$A:$A,1,0)),"맵없음",
  ""),
IF(ISERROR(FIND(",",W711,FIND(",",W711)+1)),
  IF(OR(ISERROR(VLOOKUP(LEFT(W711,FIND(",",W711)-1),MapTable!$A:$A,1,0)),ISERROR(VLOOKUP(TRIM(MID(W711,FIND(",",W711)+1,999)),MapTable!$A:$A,1,0))),"맵없음",
  ""),
IF(ISERROR(FIND(",",W711,FIND(",",W711,FIND(",",W711)+1)+1)),
  IF(OR(ISERROR(VLOOKUP(LEFT(W711,FIND(",",W711)-1),MapTable!$A:$A,1,0)),ISERROR(VLOOKUP(TRIM(MID(W711,FIND(",",W711)+1,FIND(",",W711,FIND(",",W711)+1)-FIND(",",W711)-1)),MapTable!$A:$A,1,0)),ISERROR(VLOOKUP(TRIM(MID(W711,FIND(",",W711,FIND(",",W711)+1)+1,999)),MapTable!$A:$A,1,0))),"맵없음",
  ""),
IF(ISERROR(FIND(",",W711,FIND(",",W711,FIND(",",W711,FIND(",",W711)+1)+1)+1)),
  IF(OR(ISERROR(VLOOKUP(LEFT(W711,FIND(",",W711)-1),MapTable!$A:$A,1,0)),ISERROR(VLOOKUP(TRIM(MID(W711,FIND(",",W711)+1,FIND(",",W711,FIND(",",W711)+1)-FIND(",",W711)-1)),MapTable!$A:$A,1,0)),ISERROR(VLOOKUP(TRIM(MID(W711,FIND(",",W711,FIND(",",W711)+1)+1,FIND(",",W711,FIND(",",W711,FIND(",",W711)+1)+1)-FIND(",",W711,FIND(",",W711)+1)-1)),MapTable!$A:$A,1,0)),ISERROR(VLOOKUP(TRIM(MID(W711,FIND(",",W711,FIND(",",W711,FIND(",",W711)+1)+1)+1,999)),MapTable!$A:$A,1,0))),"맵없음",
  ""),
)))))</f>
        <v/>
      </c>
      <c r="AC711" t="str">
        <f>IF(ISBLANK(AB711),"",IF(ISERROR(VLOOKUP(AB711,[3]DropTable!$A:$A,1,0)),"드랍없음",""))</f>
        <v/>
      </c>
      <c r="AE711" t="str">
        <f>IF(ISBLANK(AD711),"",IF(ISERROR(VLOOKUP(AD711,[3]DropTable!$A:$A,1,0)),"드랍없음",""))</f>
        <v/>
      </c>
      <c r="AG711">
        <v>9.8000000000000007</v>
      </c>
      <c r="AH711">
        <v>1</v>
      </c>
    </row>
    <row r="712" spans="1:34" x14ac:dyDescent="0.3">
      <c r="A712">
        <v>16</v>
      </c>
      <c r="B712">
        <v>1</v>
      </c>
      <c r="C712">
        <f>IF(OR($L712=TRUE,$A712=0,MOD($A712,ChapterTable!$S$20)&lt;&gt;0),
MAX(0,INT(($B712+ChapterTable!$Q$26+VLOOKUP(SUBSTITUTE(C$1,"성장단계","")&amp;"단계오프셋",ChapterTable!$S:$T,2,0))/ChapterTable!$Q$23)),
MAX(0,INT(($B712+ChapterTable!$S$26+VLOOKUP(SUBSTITUTE(C$1,"성장단계","")&amp;"보스단계오프셋",ChapterTable!$S:$T,2,0))/ChapterTable!$S$23)))</f>
        <v>0</v>
      </c>
      <c r="D712">
        <f>IF(OR($L712=TRUE,$A712=0,MOD($A712,ChapterTable!$S$20)&lt;&gt;0),
MAX(0,INT(($B712+ChapterTable!$Q$26+VLOOKUP(SUBSTITUTE(D$1,"성장단계","")&amp;"단계오프셋",ChapterTable!$S:$T,2,0))/ChapterTable!$Q$23)),
MAX(0,INT(($B712+ChapterTable!$S$26+VLOOKUP(SUBSTITUTE(D$1,"성장단계","")&amp;"보스단계오프셋",ChapterTable!$S:$T,2,0))/ChapterTable!$S$23)))</f>
        <v>0</v>
      </c>
      <c r="E712" s="1">
        <f ca="1">IF(AND($A712=0,$B712=1),
    VLOOKUP(1,ChapterTable!$1:$1048576,MATCH("최종"&amp;SUBSTITUTE(SUBSTITUTE(E$1,"standard",""),"|Float",""),ChapterTable!$1:$1,0),0)*ChapterTable!$Q$17,
  IF(AND($A712=0,$B712=0),
    E713,
  IF($B712=0,
    VLOOKUP($A712,ChapterTable!$1:$1048576,MATCH("최종"&amp;SUBSTITUTE(SUBSTITUTE(E$1,"standard",""),"|Float",""),ChapterTable!$1:$1,0),0),
  IF($B712=1,
    IF($L712=FALSE,
      VLOOKUP($A712,ChapterTable!$1:$1048576,MATCH("최종"&amp;SUBSTITUTE(SUBSTITUTE(E$1,"standard",""),"|Float",""),ChapterTable!$1:$1,0),0),
      VLOOKUP($A712-ChapterTable!$Q$11,ChapterTable!$1:$1048576,MATCH("최종"&amp;SUBSTITUTE(SUBSTITUTE(E$1,"standard",""),"|Float",""),ChapterTable!$1:$1,0),0)*ChapterTable!$Q$14
    ),
  OFFSET(E712,-$B712+IF($L712,1,0),0)*
    (VLOOKUP(SUBSTITUTE(SUBSTITUTE(E$1,"standard",""),"|Float","")&amp;"인게임누적곱배수",ChapterTable!$S:$T,2,0)^C712
    +VLOOKUP(SUBSTITUTE(SUBSTITUTE(E$1,"standard",""),"|Float","")&amp;"인게임누적합배수",ChapterTable!$S:$T,2,0)*C712)
  )
  )
  )
)</f>
        <v>78820.900268554688</v>
      </c>
      <c r="F712" s="1">
        <f ca="1">IF(AND($A712=0,$B712=1),
    VLOOKUP(1,ChapterTable!$1:$1048576,MATCH("최종"&amp;SUBSTITUTE(SUBSTITUTE(F$1,"standard",""),"|Float",""),ChapterTable!$1:$1,0),0)*ChapterTable!$Q$17,
  IF(AND($A712=0,$B712=0),
    F713,
  IF($B712=0,
    VLOOKUP($A712,ChapterTable!$1:$1048576,MATCH("최종"&amp;SUBSTITUTE(SUBSTITUTE(F$1,"standard",""),"|Float",""),ChapterTable!$1:$1,0),0),
  IF($B712=1,
    IF($L712=FALSE,
      VLOOKUP($A712,ChapterTable!$1:$1048576,MATCH("최종"&amp;SUBSTITUTE(SUBSTITUTE(F$1,"standard",""),"|Float",""),ChapterTable!$1:$1,0),0),
      VLOOKUP($A712-ChapterTable!$Q$11,ChapterTable!$1:$1048576,MATCH("최종"&amp;SUBSTITUTE(SUBSTITUTE(F$1,"standard",""),"|Float",""),ChapterTable!$1:$1,0),0)*ChapterTable!$Q$14
    ),
  OFFSET(F712,-$B712+IF($L712,1,0),0)*
    (VLOOKUP(SUBSTITUTE(SUBSTITUTE(F$1,"standard",""),"|Float","")&amp;"인게임누적곱배수",ChapterTable!$S:$T,2,0)^D712
    +VLOOKUP(SUBSTITUTE(SUBSTITUTE(F$1,"standard",""),"|Float","")&amp;"인게임누적합배수",ChapterTable!$S:$T,2,0)*D712)
  )
  )
  )
)</f>
        <v>43789.389038085938</v>
      </c>
      <c r="G712" t="s">
        <v>76</v>
      </c>
      <c r="J712" t="str">
        <f>IF(ISBLANK(I712),"",
IFERROR(VLOOKUP(I712,[1]StringTable!$1:$1048576,MATCH([1]StringTable!$B$1,[1]StringTable!$1:$1,0),0),
IFERROR(VLOOKUP(I712,[1]InApkStringTable!$1:$1048576,MATCH([1]InApkStringTable!$B$1,[1]InApkStringTable!$1:$1,0),0),
"스트링없음")))</f>
        <v/>
      </c>
      <c r="L712" t="b">
        <v>0</v>
      </c>
      <c r="M712" t="s">
        <v>24</v>
      </c>
      <c r="N712" t="str">
        <f>IF(ISBLANK(M712),"",IF(ISERROR(VLOOKUP(M712,MapTable!$A:$A,1,0)),"맵없음",""))</f>
        <v/>
      </c>
      <c r="O712">
        <f t="shared" si="45"/>
        <v>1</v>
      </c>
      <c r="Q712">
        <f t="shared" si="46"/>
        <v>1</v>
      </c>
      <c r="R712" t="b">
        <f t="shared" ca="1" si="47"/>
        <v>0</v>
      </c>
      <c r="T712" t="b">
        <f t="shared" ca="1" si="48"/>
        <v>0</v>
      </c>
      <c r="V712" t="str">
        <f>IF(ISBLANK(U712),"",IF(ISERROR(VLOOKUP(U712,MapTable!$A:$A,1,0)),"맵없음",""))</f>
        <v/>
      </c>
      <c r="X712" t="str">
        <f>IF(ISBLANK(W712),"",
IF(ISERROR(FIND(",",W712)),
  IF(ISERROR(VLOOKUP(W712,MapTable!$A:$A,1,0)),"맵없음",
  ""),
IF(ISERROR(FIND(",",W712,FIND(",",W712)+1)),
  IF(OR(ISERROR(VLOOKUP(LEFT(W712,FIND(",",W712)-1),MapTable!$A:$A,1,0)),ISERROR(VLOOKUP(TRIM(MID(W712,FIND(",",W712)+1,999)),MapTable!$A:$A,1,0))),"맵없음",
  ""),
IF(ISERROR(FIND(",",W712,FIND(",",W712,FIND(",",W712)+1)+1)),
  IF(OR(ISERROR(VLOOKUP(LEFT(W712,FIND(",",W712)-1),MapTable!$A:$A,1,0)),ISERROR(VLOOKUP(TRIM(MID(W712,FIND(",",W712)+1,FIND(",",W712,FIND(",",W712)+1)-FIND(",",W712)-1)),MapTable!$A:$A,1,0)),ISERROR(VLOOKUP(TRIM(MID(W712,FIND(",",W712,FIND(",",W712)+1)+1,999)),MapTable!$A:$A,1,0))),"맵없음",
  ""),
IF(ISERROR(FIND(",",W712,FIND(",",W712,FIND(",",W712,FIND(",",W712)+1)+1)+1)),
  IF(OR(ISERROR(VLOOKUP(LEFT(W712,FIND(",",W712)-1),MapTable!$A:$A,1,0)),ISERROR(VLOOKUP(TRIM(MID(W712,FIND(",",W712)+1,FIND(",",W712,FIND(",",W712)+1)-FIND(",",W712)-1)),MapTable!$A:$A,1,0)),ISERROR(VLOOKUP(TRIM(MID(W712,FIND(",",W712,FIND(",",W712)+1)+1,FIND(",",W712,FIND(",",W712,FIND(",",W712)+1)+1)-FIND(",",W712,FIND(",",W712)+1)-1)),MapTable!$A:$A,1,0)),ISERROR(VLOOKUP(TRIM(MID(W712,FIND(",",W712,FIND(",",W712,FIND(",",W712)+1)+1)+1,999)),MapTable!$A:$A,1,0))),"맵없음",
  ""),
)))))</f>
        <v/>
      </c>
      <c r="AC712" t="str">
        <f>IF(ISBLANK(AB712),"",IF(ISERROR(VLOOKUP(AB712,[3]DropTable!$A:$A,1,0)),"드랍없음",""))</f>
        <v/>
      </c>
      <c r="AE712" t="str">
        <f>IF(ISBLANK(AD712),"",IF(ISERROR(VLOOKUP(AD712,[3]DropTable!$A:$A,1,0)),"드랍없음",""))</f>
        <v/>
      </c>
      <c r="AG712">
        <v>9.8000000000000007</v>
      </c>
      <c r="AH712">
        <v>1</v>
      </c>
    </row>
    <row r="713" spans="1:34" x14ac:dyDescent="0.3">
      <c r="A713">
        <v>16</v>
      </c>
      <c r="B713">
        <v>2</v>
      </c>
      <c r="C713">
        <f>IF(OR($L713=TRUE,$A713=0,MOD($A713,ChapterTable!$S$20)&lt;&gt;0),
MAX(0,INT(($B713+ChapterTable!$Q$26+VLOOKUP(SUBSTITUTE(C$1,"성장단계","")&amp;"단계오프셋",ChapterTable!$S:$T,2,0))/ChapterTable!$Q$23)),
MAX(0,INT(($B713+ChapterTable!$S$26+VLOOKUP(SUBSTITUTE(C$1,"성장단계","")&amp;"보스단계오프셋",ChapterTable!$S:$T,2,0))/ChapterTable!$S$23)))</f>
        <v>0</v>
      </c>
      <c r="D713">
        <f>IF(OR($L713=TRUE,$A713=0,MOD($A713,ChapterTable!$S$20)&lt;&gt;0),
MAX(0,INT(($B713+ChapterTable!$Q$26+VLOOKUP(SUBSTITUTE(D$1,"성장단계","")&amp;"단계오프셋",ChapterTable!$S:$T,2,0))/ChapterTable!$Q$23)),
MAX(0,INT(($B713+ChapterTable!$S$26+VLOOKUP(SUBSTITUTE(D$1,"성장단계","")&amp;"보스단계오프셋",ChapterTable!$S:$T,2,0))/ChapterTable!$S$23)))</f>
        <v>0</v>
      </c>
      <c r="E713" s="1">
        <f ca="1">IF(AND($A713=0,$B713=1),
    VLOOKUP(1,ChapterTable!$1:$1048576,MATCH("최종"&amp;SUBSTITUTE(SUBSTITUTE(E$1,"standard",""),"|Float",""),ChapterTable!$1:$1,0),0)*ChapterTable!$Q$17,
  IF(AND($A713=0,$B713=0),
    E714,
  IF($B713=0,
    VLOOKUP($A713,ChapterTable!$1:$1048576,MATCH("최종"&amp;SUBSTITUTE(SUBSTITUTE(E$1,"standard",""),"|Float",""),ChapterTable!$1:$1,0),0),
  IF($B713=1,
    IF($L713=FALSE,
      VLOOKUP($A713,ChapterTable!$1:$1048576,MATCH("최종"&amp;SUBSTITUTE(SUBSTITUTE(E$1,"standard",""),"|Float",""),ChapterTable!$1:$1,0),0),
      VLOOKUP($A713-ChapterTable!$Q$11,ChapterTable!$1:$1048576,MATCH("최종"&amp;SUBSTITUTE(SUBSTITUTE(E$1,"standard",""),"|Float",""),ChapterTable!$1:$1,0),0)*ChapterTable!$Q$14
    ),
  OFFSET(E713,-$B713+IF($L713,1,0),0)*
    (VLOOKUP(SUBSTITUTE(SUBSTITUTE(E$1,"standard",""),"|Float","")&amp;"인게임누적곱배수",ChapterTable!$S:$T,2,0)^C713
    +VLOOKUP(SUBSTITUTE(SUBSTITUTE(E$1,"standard",""),"|Float","")&amp;"인게임누적합배수",ChapterTable!$S:$T,2,0)*C713)
  )
  )
  )
)</f>
        <v>78820.900268554688</v>
      </c>
      <c r="F713" s="1">
        <f ca="1">IF(AND($A713=0,$B713=1),
    VLOOKUP(1,ChapterTable!$1:$1048576,MATCH("최종"&amp;SUBSTITUTE(SUBSTITUTE(F$1,"standard",""),"|Float",""),ChapterTable!$1:$1,0),0)*ChapterTable!$Q$17,
  IF(AND($A713=0,$B713=0),
    F714,
  IF($B713=0,
    VLOOKUP($A713,ChapterTable!$1:$1048576,MATCH("최종"&amp;SUBSTITUTE(SUBSTITUTE(F$1,"standard",""),"|Float",""),ChapterTable!$1:$1,0),0),
  IF($B713=1,
    IF($L713=FALSE,
      VLOOKUP($A713,ChapterTable!$1:$1048576,MATCH("최종"&amp;SUBSTITUTE(SUBSTITUTE(F$1,"standard",""),"|Float",""),ChapterTable!$1:$1,0),0),
      VLOOKUP($A713-ChapterTable!$Q$11,ChapterTable!$1:$1048576,MATCH("최종"&amp;SUBSTITUTE(SUBSTITUTE(F$1,"standard",""),"|Float",""),ChapterTable!$1:$1,0),0)*ChapterTable!$Q$14
    ),
  OFFSET(F713,-$B713+IF($L713,1,0),0)*
    (VLOOKUP(SUBSTITUTE(SUBSTITUTE(F$1,"standard",""),"|Float","")&amp;"인게임누적곱배수",ChapterTable!$S:$T,2,0)^D713
    +VLOOKUP(SUBSTITUTE(SUBSTITUTE(F$1,"standard",""),"|Float","")&amp;"인게임누적합배수",ChapterTable!$S:$T,2,0)*D713)
  )
  )
  )
)</f>
        <v>43789.389038085938</v>
      </c>
      <c r="G713" t="s">
        <v>76</v>
      </c>
      <c r="J713" t="str">
        <f>IF(ISBLANK(I713),"",
IFERROR(VLOOKUP(I713,[1]StringTable!$1:$1048576,MATCH([1]StringTable!$B$1,[1]StringTable!$1:$1,0),0),
IFERROR(VLOOKUP(I713,[1]InApkStringTable!$1:$1048576,MATCH([1]InApkStringTable!$B$1,[1]InApkStringTable!$1:$1,0),0),
"스트링없음")))</f>
        <v/>
      </c>
      <c r="L713" t="b">
        <v>0</v>
      </c>
      <c r="M713" t="s">
        <v>24</v>
      </c>
      <c r="N713" t="str">
        <f>IF(ISBLANK(M713),"",IF(ISERROR(VLOOKUP(M713,MapTable!$A:$A,1,0)),"맵없음",""))</f>
        <v/>
      </c>
      <c r="O713">
        <f t="shared" si="45"/>
        <v>1</v>
      </c>
      <c r="Q713">
        <f t="shared" si="46"/>
        <v>1</v>
      </c>
      <c r="R713" t="b">
        <f t="shared" ca="1" si="47"/>
        <v>0</v>
      </c>
      <c r="T713" t="b">
        <f t="shared" ca="1" si="48"/>
        <v>0</v>
      </c>
      <c r="V713" t="str">
        <f>IF(ISBLANK(U713),"",IF(ISERROR(VLOOKUP(U713,MapTable!$A:$A,1,0)),"맵없음",""))</f>
        <v/>
      </c>
      <c r="X713" t="str">
        <f>IF(ISBLANK(W713),"",
IF(ISERROR(FIND(",",W713)),
  IF(ISERROR(VLOOKUP(W713,MapTable!$A:$A,1,0)),"맵없음",
  ""),
IF(ISERROR(FIND(",",W713,FIND(",",W713)+1)),
  IF(OR(ISERROR(VLOOKUP(LEFT(W713,FIND(",",W713)-1),MapTable!$A:$A,1,0)),ISERROR(VLOOKUP(TRIM(MID(W713,FIND(",",W713)+1,999)),MapTable!$A:$A,1,0))),"맵없음",
  ""),
IF(ISERROR(FIND(",",W713,FIND(",",W713,FIND(",",W713)+1)+1)),
  IF(OR(ISERROR(VLOOKUP(LEFT(W713,FIND(",",W713)-1),MapTable!$A:$A,1,0)),ISERROR(VLOOKUP(TRIM(MID(W713,FIND(",",W713)+1,FIND(",",W713,FIND(",",W713)+1)-FIND(",",W713)-1)),MapTable!$A:$A,1,0)),ISERROR(VLOOKUP(TRIM(MID(W713,FIND(",",W713,FIND(",",W713)+1)+1,999)),MapTable!$A:$A,1,0))),"맵없음",
  ""),
IF(ISERROR(FIND(",",W713,FIND(",",W713,FIND(",",W713,FIND(",",W713)+1)+1)+1)),
  IF(OR(ISERROR(VLOOKUP(LEFT(W713,FIND(",",W713)-1),MapTable!$A:$A,1,0)),ISERROR(VLOOKUP(TRIM(MID(W713,FIND(",",W713)+1,FIND(",",W713,FIND(",",W713)+1)-FIND(",",W713)-1)),MapTable!$A:$A,1,0)),ISERROR(VLOOKUP(TRIM(MID(W713,FIND(",",W713,FIND(",",W713)+1)+1,FIND(",",W713,FIND(",",W713,FIND(",",W713)+1)+1)-FIND(",",W713,FIND(",",W713)+1)-1)),MapTable!$A:$A,1,0)),ISERROR(VLOOKUP(TRIM(MID(W713,FIND(",",W713,FIND(",",W713,FIND(",",W713)+1)+1)+1,999)),MapTable!$A:$A,1,0))),"맵없음",
  ""),
)))))</f>
        <v/>
      </c>
      <c r="AC713" t="str">
        <f>IF(ISBLANK(AB713),"",IF(ISERROR(VLOOKUP(AB713,[3]DropTable!$A:$A,1,0)),"드랍없음",""))</f>
        <v/>
      </c>
      <c r="AE713" t="str">
        <f>IF(ISBLANK(AD713),"",IF(ISERROR(VLOOKUP(AD713,[3]DropTable!$A:$A,1,0)),"드랍없음",""))</f>
        <v/>
      </c>
      <c r="AG713">
        <v>9.8000000000000007</v>
      </c>
      <c r="AH713">
        <v>1</v>
      </c>
    </row>
    <row r="714" spans="1:34" x14ac:dyDescent="0.3">
      <c r="A714">
        <v>16</v>
      </c>
      <c r="B714">
        <v>3</v>
      </c>
      <c r="C714">
        <f>IF(OR($L714=TRUE,$A714=0,MOD($A714,ChapterTable!$S$20)&lt;&gt;0),
MAX(0,INT(($B714+ChapterTable!$Q$26+VLOOKUP(SUBSTITUTE(C$1,"성장단계","")&amp;"단계오프셋",ChapterTable!$S:$T,2,0))/ChapterTable!$Q$23)),
MAX(0,INT(($B714+ChapterTable!$S$26+VLOOKUP(SUBSTITUTE(C$1,"성장단계","")&amp;"보스단계오프셋",ChapterTable!$S:$T,2,0))/ChapterTable!$S$23)))</f>
        <v>0</v>
      </c>
      <c r="D714">
        <f>IF(OR($L714=TRUE,$A714=0,MOD($A714,ChapterTable!$S$20)&lt;&gt;0),
MAX(0,INT(($B714+ChapterTable!$Q$26+VLOOKUP(SUBSTITUTE(D$1,"성장단계","")&amp;"단계오프셋",ChapterTable!$S:$T,2,0))/ChapterTable!$Q$23)),
MAX(0,INT(($B714+ChapterTable!$S$26+VLOOKUP(SUBSTITUTE(D$1,"성장단계","")&amp;"보스단계오프셋",ChapterTable!$S:$T,2,0))/ChapterTable!$S$23)))</f>
        <v>0</v>
      </c>
      <c r="E714" s="1">
        <f ca="1">IF(AND($A714=0,$B714=1),
    VLOOKUP(1,ChapterTable!$1:$1048576,MATCH("최종"&amp;SUBSTITUTE(SUBSTITUTE(E$1,"standard",""),"|Float",""),ChapterTable!$1:$1,0),0)*ChapterTable!$Q$17,
  IF(AND($A714=0,$B714=0),
    E715,
  IF($B714=0,
    VLOOKUP($A714,ChapterTable!$1:$1048576,MATCH("최종"&amp;SUBSTITUTE(SUBSTITUTE(E$1,"standard",""),"|Float",""),ChapterTable!$1:$1,0),0),
  IF($B714=1,
    IF($L714=FALSE,
      VLOOKUP($A714,ChapterTable!$1:$1048576,MATCH("최종"&amp;SUBSTITUTE(SUBSTITUTE(E$1,"standard",""),"|Float",""),ChapterTable!$1:$1,0),0),
      VLOOKUP($A714-ChapterTable!$Q$11,ChapterTable!$1:$1048576,MATCH("최종"&amp;SUBSTITUTE(SUBSTITUTE(E$1,"standard",""),"|Float",""),ChapterTable!$1:$1,0),0)*ChapterTable!$Q$14
    ),
  OFFSET(E714,-$B714+IF($L714,1,0),0)*
    (VLOOKUP(SUBSTITUTE(SUBSTITUTE(E$1,"standard",""),"|Float","")&amp;"인게임누적곱배수",ChapterTable!$S:$T,2,0)^C714
    +VLOOKUP(SUBSTITUTE(SUBSTITUTE(E$1,"standard",""),"|Float","")&amp;"인게임누적합배수",ChapterTable!$S:$T,2,0)*C714)
  )
  )
  )
)</f>
        <v>78820.900268554688</v>
      </c>
      <c r="F714" s="1">
        <f ca="1">IF(AND($A714=0,$B714=1),
    VLOOKUP(1,ChapterTable!$1:$1048576,MATCH("최종"&amp;SUBSTITUTE(SUBSTITUTE(F$1,"standard",""),"|Float",""),ChapterTable!$1:$1,0),0)*ChapterTable!$Q$17,
  IF(AND($A714=0,$B714=0),
    F715,
  IF($B714=0,
    VLOOKUP($A714,ChapterTable!$1:$1048576,MATCH("최종"&amp;SUBSTITUTE(SUBSTITUTE(F$1,"standard",""),"|Float",""),ChapterTable!$1:$1,0),0),
  IF($B714=1,
    IF($L714=FALSE,
      VLOOKUP($A714,ChapterTable!$1:$1048576,MATCH("최종"&amp;SUBSTITUTE(SUBSTITUTE(F$1,"standard",""),"|Float",""),ChapterTable!$1:$1,0),0),
      VLOOKUP($A714-ChapterTable!$Q$11,ChapterTable!$1:$1048576,MATCH("최종"&amp;SUBSTITUTE(SUBSTITUTE(F$1,"standard",""),"|Float",""),ChapterTable!$1:$1,0),0)*ChapterTable!$Q$14
    ),
  OFFSET(F714,-$B714+IF($L714,1,0),0)*
    (VLOOKUP(SUBSTITUTE(SUBSTITUTE(F$1,"standard",""),"|Float","")&amp;"인게임누적곱배수",ChapterTable!$S:$T,2,0)^D714
    +VLOOKUP(SUBSTITUTE(SUBSTITUTE(F$1,"standard",""),"|Float","")&amp;"인게임누적합배수",ChapterTable!$S:$T,2,0)*D714)
  )
  )
  )
)</f>
        <v>43789.389038085938</v>
      </c>
      <c r="G714" t="s">
        <v>76</v>
      </c>
      <c r="J714" t="str">
        <f>IF(ISBLANK(I714),"",
IFERROR(VLOOKUP(I714,[1]StringTable!$1:$1048576,MATCH([1]StringTable!$B$1,[1]StringTable!$1:$1,0),0),
IFERROR(VLOOKUP(I714,[1]InApkStringTable!$1:$1048576,MATCH([1]InApkStringTable!$B$1,[1]InApkStringTable!$1:$1,0),0),
"스트링없음")))</f>
        <v/>
      </c>
      <c r="L714" t="b">
        <v>0</v>
      </c>
      <c r="M714" t="s">
        <v>24</v>
      </c>
      <c r="N714" t="str">
        <f>IF(ISBLANK(M714),"",IF(ISERROR(VLOOKUP(M714,MapTable!$A:$A,1,0)),"맵없음",""))</f>
        <v/>
      </c>
      <c r="O714">
        <f t="shared" si="45"/>
        <v>1</v>
      </c>
      <c r="Q714">
        <f t="shared" si="46"/>
        <v>1</v>
      </c>
      <c r="R714" t="b">
        <f t="shared" ca="1" si="47"/>
        <v>0</v>
      </c>
      <c r="T714" t="b">
        <f t="shared" ca="1" si="48"/>
        <v>0</v>
      </c>
      <c r="V714" t="str">
        <f>IF(ISBLANK(U714),"",IF(ISERROR(VLOOKUP(U714,MapTable!$A:$A,1,0)),"맵없음",""))</f>
        <v/>
      </c>
      <c r="X714" t="str">
        <f>IF(ISBLANK(W714),"",
IF(ISERROR(FIND(",",W714)),
  IF(ISERROR(VLOOKUP(W714,MapTable!$A:$A,1,0)),"맵없음",
  ""),
IF(ISERROR(FIND(",",W714,FIND(",",W714)+1)),
  IF(OR(ISERROR(VLOOKUP(LEFT(W714,FIND(",",W714)-1),MapTable!$A:$A,1,0)),ISERROR(VLOOKUP(TRIM(MID(W714,FIND(",",W714)+1,999)),MapTable!$A:$A,1,0))),"맵없음",
  ""),
IF(ISERROR(FIND(",",W714,FIND(",",W714,FIND(",",W714)+1)+1)),
  IF(OR(ISERROR(VLOOKUP(LEFT(W714,FIND(",",W714)-1),MapTable!$A:$A,1,0)),ISERROR(VLOOKUP(TRIM(MID(W714,FIND(",",W714)+1,FIND(",",W714,FIND(",",W714)+1)-FIND(",",W714)-1)),MapTable!$A:$A,1,0)),ISERROR(VLOOKUP(TRIM(MID(W714,FIND(",",W714,FIND(",",W714)+1)+1,999)),MapTable!$A:$A,1,0))),"맵없음",
  ""),
IF(ISERROR(FIND(",",W714,FIND(",",W714,FIND(",",W714,FIND(",",W714)+1)+1)+1)),
  IF(OR(ISERROR(VLOOKUP(LEFT(W714,FIND(",",W714)-1),MapTable!$A:$A,1,0)),ISERROR(VLOOKUP(TRIM(MID(W714,FIND(",",W714)+1,FIND(",",W714,FIND(",",W714)+1)-FIND(",",W714)-1)),MapTable!$A:$A,1,0)),ISERROR(VLOOKUP(TRIM(MID(W714,FIND(",",W714,FIND(",",W714)+1)+1,FIND(",",W714,FIND(",",W714,FIND(",",W714)+1)+1)-FIND(",",W714,FIND(",",W714)+1)-1)),MapTable!$A:$A,1,0)),ISERROR(VLOOKUP(TRIM(MID(W714,FIND(",",W714,FIND(",",W714,FIND(",",W714)+1)+1)+1,999)),MapTable!$A:$A,1,0))),"맵없음",
  ""),
)))))</f>
        <v/>
      </c>
      <c r="AC714" t="str">
        <f>IF(ISBLANK(AB714),"",IF(ISERROR(VLOOKUP(AB714,[3]DropTable!$A:$A,1,0)),"드랍없음",""))</f>
        <v/>
      </c>
      <c r="AE714" t="str">
        <f>IF(ISBLANK(AD714),"",IF(ISERROR(VLOOKUP(AD714,[3]DropTable!$A:$A,1,0)),"드랍없음",""))</f>
        <v/>
      </c>
      <c r="AG714">
        <v>9.8000000000000007</v>
      </c>
      <c r="AH714">
        <v>1</v>
      </c>
    </row>
    <row r="715" spans="1:34" x14ac:dyDescent="0.3">
      <c r="A715">
        <v>16</v>
      </c>
      <c r="B715">
        <v>4</v>
      </c>
      <c r="C715">
        <f>IF(OR($L715=TRUE,$A715=0,MOD($A715,ChapterTable!$S$20)&lt;&gt;0),
MAX(0,INT(($B715+ChapterTable!$Q$26+VLOOKUP(SUBSTITUTE(C$1,"성장단계","")&amp;"단계오프셋",ChapterTable!$S:$T,2,0))/ChapterTable!$Q$23)),
MAX(0,INT(($B715+ChapterTable!$S$26+VLOOKUP(SUBSTITUTE(C$1,"성장단계","")&amp;"보스단계오프셋",ChapterTable!$S:$T,2,0))/ChapterTable!$S$23)))</f>
        <v>0</v>
      </c>
      <c r="D715">
        <f>IF(OR($L715=TRUE,$A715=0,MOD($A715,ChapterTable!$S$20)&lt;&gt;0),
MAX(0,INT(($B715+ChapterTable!$Q$26+VLOOKUP(SUBSTITUTE(D$1,"성장단계","")&amp;"단계오프셋",ChapterTable!$S:$T,2,0))/ChapterTable!$Q$23)),
MAX(0,INT(($B715+ChapterTable!$S$26+VLOOKUP(SUBSTITUTE(D$1,"성장단계","")&amp;"보스단계오프셋",ChapterTable!$S:$T,2,0))/ChapterTable!$S$23)))</f>
        <v>0</v>
      </c>
      <c r="E715" s="1">
        <f ca="1">IF(AND($A715=0,$B715=1),
    VLOOKUP(1,ChapterTable!$1:$1048576,MATCH("최종"&amp;SUBSTITUTE(SUBSTITUTE(E$1,"standard",""),"|Float",""),ChapterTable!$1:$1,0),0)*ChapterTable!$Q$17,
  IF(AND($A715=0,$B715=0),
    E716,
  IF($B715=0,
    VLOOKUP($A715,ChapterTable!$1:$1048576,MATCH("최종"&amp;SUBSTITUTE(SUBSTITUTE(E$1,"standard",""),"|Float",""),ChapterTable!$1:$1,0),0),
  IF($B715=1,
    IF($L715=FALSE,
      VLOOKUP($A715,ChapterTable!$1:$1048576,MATCH("최종"&amp;SUBSTITUTE(SUBSTITUTE(E$1,"standard",""),"|Float",""),ChapterTable!$1:$1,0),0),
      VLOOKUP($A715-ChapterTable!$Q$11,ChapterTable!$1:$1048576,MATCH("최종"&amp;SUBSTITUTE(SUBSTITUTE(E$1,"standard",""),"|Float",""),ChapterTable!$1:$1,0),0)*ChapterTable!$Q$14
    ),
  OFFSET(E715,-$B715+IF($L715,1,0),0)*
    (VLOOKUP(SUBSTITUTE(SUBSTITUTE(E$1,"standard",""),"|Float","")&amp;"인게임누적곱배수",ChapterTable!$S:$T,2,0)^C715
    +VLOOKUP(SUBSTITUTE(SUBSTITUTE(E$1,"standard",""),"|Float","")&amp;"인게임누적합배수",ChapterTable!$S:$T,2,0)*C715)
  )
  )
  )
)</f>
        <v>78820.900268554688</v>
      </c>
      <c r="F715" s="1">
        <f ca="1">IF(AND($A715=0,$B715=1),
    VLOOKUP(1,ChapterTable!$1:$1048576,MATCH("최종"&amp;SUBSTITUTE(SUBSTITUTE(F$1,"standard",""),"|Float",""),ChapterTable!$1:$1,0),0)*ChapterTable!$Q$17,
  IF(AND($A715=0,$B715=0),
    F716,
  IF($B715=0,
    VLOOKUP($A715,ChapterTable!$1:$1048576,MATCH("최종"&amp;SUBSTITUTE(SUBSTITUTE(F$1,"standard",""),"|Float",""),ChapterTable!$1:$1,0),0),
  IF($B715=1,
    IF($L715=FALSE,
      VLOOKUP($A715,ChapterTable!$1:$1048576,MATCH("최종"&amp;SUBSTITUTE(SUBSTITUTE(F$1,"standard",""),"|Float",""),ChapterTable!$1:$1,0),0),
      VLOOKUP($A715-ChapterTable!$Q$11,ChapterTable!$1:$1048576,MATCH("최종"&amp;SUBSTITUTE(SUBSTITUTE(F$1,"standard",""),"|Float",""),ChapterTable!$1:$1,0),0)*ChapterTable!$Q$14
    ),
  OFFSET(F715,-$B715+IF($L715,1,0),0)*
    (VLOOKUP(SUBSTITUTE(SUBSTITUTE(F$1,"standard",""),"|Float","")&amp;"인게임누적곱배수",ChapterTable!$S:$T,2,0)^D715
    +VLOOKUP(SUBSTITUTE(SUBSTITUTE(F$1,"standard",""),"|Float","")&amp;"인게임누적합배수",ChapterTable!$S:$T,2,0)*D715)
  )
  )
  )
)</f>
        <v>43789.389038085938</v>
      </c>
      <c r="G715" t="s">
        <v>76</v>
      </c>
      <c r="J715" t="str">
        <f>IF(ISBLANK(I715),"",
IFERROR(VLOOKUP(I715,[1]StringTable!$1:$1048576,MATCH([1]StringTable!$B$1,[1]StringTable!$1:$1,0),0),
IFERROR(VLOOKUP(I715,[1]InApkStringTable!$1:$1048576,MATCH([1]InApkStringTable!$B$1,[1]InApkStringTable!$1:$1,0),0),
"스트링없음")))</f>
        <v/>
      </c>
      <c r="L715" t="b">
        <v>0</v>
      </c>
      <c r="M715" t="s">
        <v>24</v>
      </c>
      <c r="N715" t="str">
        <f>IF(ISBLANK(M715),"",IF(ISERROR(VLOOKUP(M715,MapTable!$A:$A,1,0)),"맵없음",""))</f>
        <v/>
      </c>
      <c r="O715">
        <f t="shared" si="45"/>
        <v>1</v>
      </c>
      <c r="Q715">
        <f t="shared" si="46"/>
        <v>1</v>
      </c>
      <c r="R715" t="b">
        <f t="shared" ca="1" si="47"/>
        <v>0</v>
      </c>
      <c r="T715" t="b">
        <f t="shared" ca="1" si="48"/>
        <v>0</v>
      </c>
      <c r="V715" t="str">
        <f>IF(ISBLANK(U715),"",IF(ISERROR(VLOOKUP(U715,MapTable!$A:$A,1,0)),"맵없음",""))</f>
        <v/>
      </c>
      <c r="X715" t="str">
        <f>IF(ISBLANK(W715),"",
IF(ISERROR(FIND(",",W715)),
  IF(ISERROR(VLOOKUP(W715,MapTable!$A:$A,1,0)),"맵없음",
  ""),
IF(ISERROR(FIND(",",W715,FIND(",",W715)+1)),
  IF(OR(ISERROR(VLOOKUP(LEFT(W715,FIND(",",W715)-1),MapTable!$A:$A,1,0)),ISERROR(VLOOKUP(TRIM(MID(W715,FIND(",",W715)+1,999)),MapTable!$A:$A,1,0))),"맵없음",
  ""),
IF(ISERROR(FIND(",",W715,FIND(",",W715,FIND(",",W715)+1)+1)),
  IF(OR(ISERROR(VLOOKUP(LEFT(W715,FIND(",",W715)-1),MapTable!$A:$A,1,0)),ISERROR(VLOOKUP(TRIM(MID(W715,FIND(",",W715)+1,FIND(",",W715,FIND(",",W715)+1)-FIND(",",W715)-1)),MapTable!$A:$A,1,0)),ISERROR(VLOOKUP(TRIM(MID(W715,FIND(",",W715,FIND(",",W715)+1)+1,999)),MapTable!$A:$A,1,0))),"맵없음",
  ""),
IF(ISERROR(FIND(",",W715,FIND(",",W715,FIND(",",W715,FIND(",",W715)+1)+1)+1)),
  IF(OR(ISERROR(VLOOKUP(LEFT(W715,FIND(",",W715)-1),MapTable!$A:$A,1,0)),ISERROR(VLOOKUP(TRIM(MID(W715,FIND(",",W715)+1,FIND(",",W715,FIND(",",W715)+1)-FIND(",",W715)-1)),MapTable!$A:$A,1,0)),ISERROR(VLOOKUP(TRIM(MID(W715,FIND(",",W715,FIND(",",W715)+1)+1,FIND(",",W715,FIND(",",W715,FIND(",",W715)+1)+1)-FIND(",",W715,FIND(",",W715)+1)-1)),MapTable!$A:$A,1,0)),ISERROR(VLOOKUP(TRIM(MID(W715,FIND(",",W715,FIND(",",W715,FIND(",",W715)+1)+1)+1,999)),MapTable!$A:$A,1,0))),"맵없음",
  ""),
)))))</f>
        <v/>
      </c>
      <c r="AC715" t="str">
        <f>IF(ISBLANK(AB715),"",IF(ISERROR(VLOOKUP(AB715,[3]DropTable!$A:$A,1,0)),"드랍없음",""))</f>
        <v/>
      </c>
      <c r="AE715" t="str">
        <f>IF(ISBLANK(AD715),"",IF(ISERROR(VLOOKUP(AD715,[3]DropTable!$A:$A,1,0)),"드랍없음",""))</f>
        <v/>
      </c>
      <c r="AG715">
        <v>9.8000000000000007</v>
      </c>
      <c r="AH715">
        <v>1</v>
      </c>
    </row>
    <row r="716" spans="1:34" x14ac:dyDescent="0.3">
      <c r="A716">
        <v>16</v>
      </c>
      <c r="B716">
        <v>5</v>
      </c>
      <c r="C716">
        <f>IF(OR($L716=TRUE,$A716=0,MOD($A716,ChapterTable!$S$20)&lt;&gt;0),
MAX(0,INT(($B716+ChapterTable!$Q$26+VLOOKUP(SUBSTITUTE(C$1,"성장단계","")&amp;"단계오프셋",ChapterTable!$S:$T,2,0))/ChapterTable!$Q$23)),
MAX(0,INT(($B716+ChapterTable!$S$26+VLOOKUP(SUBSTITUTE(C$1,"성장단계","")&amp;"보스단계오프셋",ChapterTable!$S:$T,2,0))/ChapterTable!$S$23)))</f>
        <v>0</v>
      </c>
      <c r="D716">
        <f>IF(OR($L716=TRUE,$A716=0,MOD($A716,ChapterTable!$S$20)&lt;&gt;0),
MAX(0,INT(($B716+ChapterTable!$Q$26+VLOOKUP(SUBSTITUTE(D$1,"성장단계","")&amp;"단계오프셋",ChapterTable!$S:$T,2,0))/ChapterTable!$Q$23)),
MAX(0,INT(($B716+ChapterTable!$S$26+VLOOKUP(SUBSTITUTE(D$1,"성장단계","")&amp;"보스단계오프셋",ChapterTable!$S:$T,2,0))/ChapterTable!$S$23)))</f>
        <v>0</v>
      </c>
      <c r="E716" s="1">
        <f ca="1">IF(AND($A716=0,$B716=1),
    VLOOKUP(1,ChapterTable!$1:$1048576,MATCH("최종"&amp;SUBSTITUTE(SUBSTITUTE(E$1,"standard",""),"|Float",""),ChapterTable!$1:$1,0),0)*ChapterTable!$Q$17,
  IF(AND($A716=0,$B716=0),
    E717,
  IF($B716=0,
    VLOOKUP($A716,ChapterTable!$1:$1048576,MATCH("최종"&amp;SUBSTITUTE(SUBSTITUTE(E$1,"standard",""),"|Float",""),ChapterTable!$1:$1,0),0),
  IF($B716=1,
    IF($L716=FALSE,
      VLOOKUP($A716,ChapterTable!$1:$1048576,MATCH("최종"&amp;SUBSTITUTE(SUBSTITUTE(E$1,"standard",""),"|Float",""),ChapterTable!$1:$1,0),0),
      VLOOKUP($A716-ChapterTable!$Q$11,ChapterTable!$1:$1048576,MATCH("최종"&amp;SUBSTITUTE(SUBSTITUTE(E$1,"standard",""),"|Float",""),ChapterTable!$1:$1,0),0)*ChapterTable!$Q$14
    ),
  OFFSET(E716,-$B716+IF($L716,1,0),0)*
    (VLOOKUP(SUBSTITUTE(SUBSTITUTE(E$1,"standard",""),"|Float","")&amp;"인게임누적곱배수",ChapterTable!$S:$T,2,0)^C716
    +VLOOKUP(SUBSTITUTE(SUBSTITUTE(E$1,"standard",""),"|Float","")&amp;"인게임누적합배수",ChapterTable!$S:$T,2,0)*C716)
  )
  )
  )
)</f>
        <v>78820.900268554688</v>
      </c>
      <c r="F716" s="1">
        <f ca="1">IF(AND($A716=0,$B716=1),
    VLOOKUP(1,ChapterTable!$1:$1048576,MATCH("최종"&amp;SUBSTITUTE(SUBSTITUTE(F$1,"standard",""),"|Float",""),ChapterTable!$1:$1,0),0)*ChapterTable!$Q$17,
  IF(AND($A716=0,$B716=0),
    F717,
  IF($B716=0,
    VLOOKUP($A716,ChapterTable!$1:$1048576,MATCH("최종"&amp;SUBSTITUTE(SUBSTITUTE(F$1,"standard",""),"|Float",""),ChapterTable!$1:$1,0),0),
  IF($B716=1,
    IF($L716=FALSE,
      VLOOKUP($A716,ChapterTable!$1:$1048576,MATCH("최종"&amp;SUBSTITUTE(SUBSTITUTE(F$1,"standard",""),"|Float",""),ChapterTable!$1:$1,0),0),
      VLOOKUP($A716-ChapterTable!$Q$11,ChapterTable!$1:$1048576,MATCH("최종"&amp;SUBSTITUTE(SUBSTITUTE(F$1,"standard",""),"|Float",""),ChapterTable!$1:$1,0),0)*ChapterTable!$Q$14
    ),
  OFFSET(F716,-$B716+IF($L716,1,0),0)*
    (VLOOKUP(SUBSTITUTE(SUBSTITUTE(F$1,"standard",""),"|Float","")&amp;"인게임누적곱배수",ChapterTable!$S:$T,2,0)^D716
    +VLOOKUP(SUBSTITUTE(SUBSTITUTE(F$1,"standard",""),"|Float","")&amp;"인게임누적합배수",ChapterTable!$S:$T,2,0)*D716)
  )
  )
  )
)</f>
        <v>43789.389038085938</v>
      </c>
      <c r="G716" t="s">
        <v>76</v>
      </c>
      <c r="J716" t="str">
        <f>IF(ISBLANK(I716),"",
IFERROR(VLOOKUP(I716,[1]StringTable!$1:$1048576,MATCH([1]StringTable!$B$1,[1]StringTable!$1:$1,0),0),
IFERROR(VLOOKUP(I716,[1]InApkStringTable!$1:$1048576,MATCH([1]InApkStringTable!$B$1,[1]InApkStringTable!$1:$1,0),0),
"스트링없음")))</f>
        <v/>
      </c>
      <c r="L716" t="b">
        <v>0</v>
      </c>
      <c r="M716" t="s">
        <v>24</v>
      </c>
      <c r="N716" t="str">
        <f>IF(ISBLANK(M716),"",IF(ISERROR(VLOOKUP(M716,MapTable!$A:$A,1,0)),"맵없음",""))</f>
        <v/>
      </c>
      <c r="O716">
        <f t="shared" si="45"/>
        <v>11</v>
      </c>
      <c r="Q716">
        <f t="shared" si="46"/>
        <v>11</v>
      </c>
      <c r="R716" t="b">
        <f t="shared" ca="1" si="47"/>
        <v>0</v>
      </c>
      <c r="T716" t="b">
        <f t="shared" ca="1" si="48"/>
        <v>0</v>
      </c>
      <c r="V716" t="str">
        <f>IF(ISBLANK(U716),"",IF(ISERROR(VLOOKUP(U716,MapTable!$A:$A,1,0)),"맵없음",""))</f>
        <v/>
      </c>
      <c r="X716" t="str">
        <f>IF(ISBLANK(W716),"",
IF(ISERROR(FIND(",",W716)),
  IF(ISERROR(VLOOKUP(W716,MapTable!$A:$A,1,0)),"맵없음",
  ""),
IF(ISERROR(FIND(",",W716,FIND(",",W716)+1)),
  IF(OR(ISERROR(VLOOKUP(LEFT(W716,FIND(",",W716)-1),MapTable!$A:$A,1,0)),ISERROR(VLOOKUP(TRIM(MID(W716,FIND(",",W716)+1,999)),MapTable!$A:$A,1,0))),"맵없음",
  ""),
IF(ISERROR(FIND(",",W716,FIND(",",W716,FIND(",",W716)+1)+1)),
  IF(OR(ISERROR(VLOOKUP(LEFT(W716,FIND(",",W716)-1),MapTable!$A:$A,1,0)),ISERROR(VLOOKUP(TRIM(MID(W716,FIND(",",W716)+1,FIND(",",W716,FIND(",",W716)+1)-FIND(",",W716)-1)),MapTable!$A:$A,1,0)),ISERROR(VLOOKUP(TRIM(MID(W716,FIND(",",W716,FIND(",",W716)+1)+1,999)),MapTable!$A:$A,1,0))),"맵없음",
  ""),
IF(ISERROR(FIND(",",W716,FIND(",",W716,FIND(",",W716,FIND(",",W716)+1)+1)+1)),
  IF(OR(ISERROR(VLOOKUP(LEFT(W716,FIND(",",W716)-1),MapTable!$A:$A,1,0)),ISERROR(VLOOKUP(TRIM(MID(W716,FIND(",",W716)+1,FIND(",",W716,FIND(",",W716)+1)-FIND(",",W716)-1)),MapTable!$A:$A,1,0)),ISERROR(VLOOKUP(TRIM(MID(W716,FIND(",",W716,FIND(",",W716)+1)+1,FIND(",",W716,FIND(",",W716,FIND(",",W716)+1)+1)-FIND(",",W716,FIND(",",W716)+1)-1)),MapTable!$A:$A,1,0)),ISERROR(VLOOKUP(TRIM(MID(W716,FIND(",",W716,FIND(",",W716,FIND(",",W716)+1)+1)+1,999)),MapTable!$A:$A,1,0))),"맵없음",
  ""),
)))))</f>
        <v/>
      </c>
      <c r="AC716" t="str">
        <f>IF(ISBLANK(AB716),"",IF(ISERROR(VLOOKUP(AB716,[3]DropTable!$A:$A,1,0)),"드랍없음",""))</f>
        <v/>
      </c>
      <c r="AE716" t="str">
        <f>IF(ISBLANK(AD716),"",IF(ISERROR(VLOOKUP(AD716,[3]DropTable!$A:$A,1,0)),"드랍없음",""))</f>
        <v/>
      </c>
      <c r="AG716">
        <v>9.8000000000000007</v>
      </c>
      <c r="AH716">
        <v>1</v>
      </c>
    </row>
    <row r="717" spans="1:34" x14ac:dyDescent="0.3">
      <c r="A717">
        <v>16</v>
      </c>
      <c r="B717">
        <v>6</v>
      </c>
      <c r="C717">
        <f>IF(OR($L717=TRUE,$A717=0,MOD($A717,ChapterTable!$S$20)&lt;&gt;0),
MAX(0,INT(($B717+ChapterTable!$Q$26+VLOOKUP(SUBSTITUTE(C$1,"성장단계","")&amp;"단계오프셋",ChapterTable!$S:$T,2,0))/ChapterTable!$Q$23)),
MAX(0,INT(($B717+ChapterTable!$S$26+VLOOKUP(SUBSTITUTE(C$1,"성장단계","")&amp;"보스단계오프셋",ChapterTable!$S:$T,2,0))/ChapterTable!$S$23)))</f>
        <v>1</v>
      </c>
      <c r="D717">
        <f>IF(OR($L717=TRUE,$A717=0,MOD($A717,ChapterTable!$S$20)&lt;&gt;0),
MAX(0,INT(($B717+ChapterTable!$Q$26+VLOOKUP(SUBSTITUTE(D$1,"성장단계","")&amp;"단계오프셋",ChapterTable!$S:$T,2,0))/ChapterTable!$Q$23)),
MAX(0,INT(($B717+ChapterTable!$S$26+VLOOKUP(SUBSTITUTE(D$1,"성장단계","")&amp;"보스단계오프셋",ChapterTable!$S:$T,2,0))/ChapterTable!$S$23)))</f>
        <v>0</v>
      </c>
      <c r="E717" s="1">
        <f ca="1">IF(AND($A717=0,$B717=1),
    VLOOKUP(1,ChapterTable!$1:$1048576,MATCH("최종"&amp;SUBSTITUTE(SUBSTITUTE(E$1,"standard",""),"|Float",""),ChapterTable!$1:$1,0),0)*ChapterTable!$Q$17,
  IF(AND($A717=0,$B717=0),
    E718,
  IF($B717=0,
    VLOOKUP($A717,ChapterTable!$1:$1048576,MATCH("최종"&amp;SUBSTITUTE(SUBSTITUTE(E$1,"standard",""),"|Float",""),ChapterTable!$1:$1,0),0),
  IF($B717=1,
    IF($L717=FALSE,
      VLOOKUP($A717,ChapterTable!$1:$1048576,MATCH("최종"&amp;SUBSTITUTE(SUBSTITUTE(E$1,"standard",""),"|Float",""),ChapterTable!$1:$1,0),0),
      VLOOKUP($A717-ChapterTable!$Q$11,ChapterTable!$1:$1048576,MATCH("최종"&amp;SUBSTITUTE(SUBSTITUTE(E$1,"standard",""),"|Float",""),ChapterTable!$1:$1,0),0)*ChapterTable!$Q$14
    ),
  OFFSET(E717,-$B717+IF($L717,1,0),0)*
    (VLOOKUP(SUBSTITUTE(SUBSTITUTE(E$1,"standard",""),"|Float","")&amp;"인게임누적곱배수",ChapterTable!$S:$T,2,0)^C717
    +VLOOKUP(SUBSTITUTE(SUBSTITUTE(E$1,"standard",""),"|Float","")&amp;"인게임누적합배수",ChapterTable!$S:$T,2,0)*C717)
  )
  )
  )
)</f>
        <v>106408.21536254883</v>
      </c>
      <c r="F717" s="1">
        <f ca="1">IF(AND($A717=0,$B717=1),
    VLOOKUP(1,ChapterTable!$1:$1048576,MATCH("최종"&amp;SUBSTITUTE(SUBSTITUTE(F$1,"standard",""),"|Float",""),ChapterTable!$1:$1,0),0)*ChapterTable!$Q$17,
  IF(AND($A717=0,$B717=0),
    F718,
  IF($B717=0,
    VLOOKUP($A717,ChapterTable!$1:$1048576,MATCH("최종"&amp;SUBSTITUTE(SUBSTITUTE(F$1,"standard",""),"|Float",""),ChapterTable!$1:$1,0),0),
  IF($B717=1,
    IF($L717=FALSE,
      VLOOKUP($A717,ChapterTable!$1:$1048576,MATCH("최종"&amp;SUBSTITUTE(SUBSTITUTE(F$1,"standard",""),"|Float",""),ChapterTable!$1:$1,0),0),
      VLOOKUP($A717-ChapterTable!$Q$11,ChapterTable!$1:$1048576,MATCH("최종"&amp;SUBSTITUTE(SUBSTITUTE(F$1,"standard",""),"|Float",""),ChapterTable!$1:$1,0),0)*ChapterTable!$Q$14
    ),
  OFFSET(F717,-$B717+IF($L717,1,0),0)*
    (VLOOKUP(SUBSTITUTE(SUBSTITUTE(F$1,"standard",""),"|Float","")&amp;"인게임누적곱배수",ChapterTable!$S:$T,2,0)^D717
    +VLOOKUP(SUBSTITUTE(SUBSTITUTE(F$1,"standard",""),"|Float","")&amp;"인게임누적합배수",ChapterTable!$S:$T,2,0)*D717)
  )
  )
  )
)</f>
        <v>43789.389038085938</v>
      </c>
      <c r="G717" t="s">
        <v>76</v>
      </c>
      <c r="J717" t="str">
        <f>IF(ISBLANK(I717),"",
IFERROR(VLOOKUP(I717,[1]StringTable!$1:$1048576,MATCH([1]StringTable!$B$1,[1]StringTable!$1:$1,0),0),
IFERROR(VLOOKUP(I717,[1]InApkStringTable!$1:$1048576,MATCH([1]InApkStringTable!$B$1,[1]InApkStringTable!$1:$1,0),0),
"스트링없음")))</f>
        <v/>
      </c>
      <c r="L717" t="b">
        <v>0</v>
      </c>
      <c r="M717" t="s">
        <v>24</v>
      </c>
      <c r="N717" t="str">
        <f>IF(ISBLANK(M717),"",IF(ISERROR(VLOOKUP(M717,MapTable!$A:$A,1,0)),"맵없음",""))</f>
        <v/>
      </c>
      <c r="O717">
        <f t="shared" si="45"/>
        <v>1</v>
      </c>
      <c r="Q717">
        <f t="shared" si="46"/>
        <v>1</v>
      </c>
      <c r="R717" t="b">
        <f t="shared" ca="1" si="47"/>
        <v>0</v>
      </c>
      <c r="T717" t="b">
        <f t="shared" ca="1" si="48"/>
        <v>0</v>
      </c>
      <c r="V717" t="str">
        <f>IF(ISBLANK(U717),"",IF(ISERROR(VLOOKUP(U717,MapTable!$A:$A,1,0)),"맵없음",""))</f>
        <v/>
      </c>
      <c r="X717" t="str">
        <f>IF(ISBLANK(W717),"",
IF(ISERROR(FIND(",",W717)),
  IF(ISERROR(VLOOKUP(W717,MapTable!$A:$A,1,0)),"맵없음",
  ""),
IF(ISERROR(FIND(",",W717,FIND(",",W717)+1)),
  IF(OR(ISERROR(VLOOKUP(LEFT(W717,FIND(",",W717)-1),MapTable!$A:$A,1,0)),ISERROR(VLOOKUP(TRIM(MID(W717,FIND(",",W717)+1,999)),MapTable!$A:$A,1,0))),"맵없음",
  ""),
IF(ISERROR(FIND(",",W717,FIND(",",W717,FIND(",",W717)+1)+1)),
  IF(OR(ISERROR(VLOOKUP(LEFT(W717,FIND(",",W717)-1),MapTable!$A:$A,1,0)),ISERROR(VLOOKUP(TRIM(MID(W717,FIND(",",W717)+1,FIND(",",W717,FIND(",",W717)+1)-FIND(",",W717)-1)),MapTable!$A:$A,1,0)),ISERROR(VLOOKUP(TRIM(MID(W717,FIND(",",W717,FIND(",",W717)+1)+1,999)),MapTable!$A:$A,1,0))),"맵없음",
  ""),
IF(ISERROR(FIND(",",W717,FIND(",",W717,FIND(",",W717,FIND(",",W717)+1)+1)+1)),
  IF(OR(ISERROR(VLOOKUP(LEFT(W717,FIND(",",W717)-1),MapTable!$A:$A,1,0)),ISERROR(VLOOKUP(TRIM(MID(W717,FIND(",",W717)+1,FIND(",",W717,FIND(",",W717)+1)-FIND(",",W717)-1)),MapTable!$A:$A,1,0)),ISERROR(VLOOKUP(TRIM(MID(W717,FIND(",",W717,FIND(",",W717)+1)+1,FIND(",",W717,FIND(",",W717,FIND(",",W717)+1)+1)-FIND(",",W717,FIND(",",W717)+1)-1)),MapTable!$A:$A,1,0)),ISERROR(VLOOKUP(TRIM(MID(W717,FIND(",",W717,FIND(",",W717,FIND(",",W717)+1)+1)+1,999)),MapTable!$A:$A,1,0))),"맵없음",
  ""),
)))))</f>
        <v/>
      </c>
      <c r="AC717" t="str">
        <f>IF(ISBLANK(AB717),"",IF(ISERROR(VLOOKUP(AB717,[3]DropTable!$A:$A,1,0)),"드랍없음",""))</f>
        <v/>
      </c>
      <c r="AE717" t="str">
        <f>IF(ISBLANK(AD717),"",IF(ISERROR(VLOOKUP(AD717,[3]DropTable!$A:$A,1,0)),"드랍없음",""))</f>
        <v/>
      </c>
      <c r="AG717">
        <v>9.8000000000000007</v>
      </c>
      <c r="AH717">
        <v>1</v>
      </c>
    </row>
    <row r="718" spans="1:34" x14ac:dyDescent="0.3">
      <c r="A718">
        <v>16</v>
      </c>
      <c r="B718">
        <v>7</v>
      </c>
      <c r="C718">
        <f>IF(OR($L718=TRUE,$A718=0,MOD($A718,ChapterTable!$S$20)&lt;&gt;0),
MAX(0,INT(($B718+ChapterTable!$Q$26+VLOOKUP(SUBSTITUTE(C$1,"성장단계","")&amp;"단계오프셋",ChapterTable!$S:$T,2,0))/ChapterTable!$Q$23)),
MAX(0,INT(($B718+ChapterTable!$S$26+VLOOKUP(SUBSTITUTE(C$1,"성장단계","")&amp;"보스단계오프셋",ChapterTable!$S:$T,2,0))/ChapterTable!$S$23)))</f>
        <v>1</v>
      </c>
      <c r="D718">
        <f>IF(OR($L718=TRUE,$A718=0,MOD($A718,ChapterTable!$S$20)&lt;&gt;0),
MAX(0,INT(($B718+ChapterTable!$Q$26+VLOOKUP(SUBSTITUTE(D$1,"성장단계","")&amp;"단계오프셋",ChapterTable!$S:$T,2,0))/ChapterTable!$Q$23)),
MAX(0,INT(($B718+ChapterTable!$S$26+VLOOKUP(SUBSTITUTE(D$1,"성장단계","")&amp;"보스단계오프셋",ChapterTable!$S:$T,2,0))/ChapterTable!$S$23)))</f>
        <v>0</v>
      </c>
      <c r="E718" s="1">
        <f ca="1">IF(AND($A718=0,$B718=1),
    VLOOKUP(1,ChapterTable!$1:$1048576,MATCH("최종"&amp;SUBSTITUTE(SUBSTITUTE(E$1,"standard",""),"|Float",""),ChapterTable!$1:$1,0),0)*ChapterTable!$Q$17,
  IF(AND($A718=0,$B718=0),
    E719,
  IF($B718=0,
    VLOOKUP($A718,ChapterTable!$1:$1048576,MATCH("최종"&amp;SUBSTITUTE(SUBSTITUTE(E$1,"standard",""),"|Float",""),ChapterTable!$1:$1,0),0),
  IF($B718=1,
    IF($L718=FALSE,
      VLOOKUP($A718,ChapterTable!$1:$1048576,MATCH("최종"&amp;SUBSTITUTE(SUBSTITUTE(E$1,"standard",""),"|Float",""),ChapterTable!$1:$1,0),0),
      VLOOKUP($A718-ChapterTable!$Q$11,ChapterTable!$1:$1048576,MATCH("최종"&amp;SUBSTITUTE(SUBSTITUTE(E$1,"standard",""),"|Float",""),ChapterTable!$1:$1,0),0)*ChapterTable!$Q$14
    ),
  OFFSET(E718,-$B718+IF($L718,1,0),0)*
    (VLOOKUP(SUBSTITUTE(SUBSTITUTE(E$1,"standard",""),"|Float","")&amp;"인게임누적곱배수",ChapterTable!$S:$T,2,0)^C718
    +VLOOKUP(SUBSTITUTE(SUBSTITUTE(E$1,"standard",""),"|Float","")&amp;"인게임누적합배수",ChapterTable!$S:$T,2,0)*C718)
  )
  )
  )
)</f>
        <v>106408.21536254883</v>
      </c>
      <c r="F718" s="1">
        <f ca="1">IF(AND($A718=0,$B718=1),
    VLOOKUP(1,ChapterTable!$1:$1048576,MATCH("최종"&amp;SUBSTITUTE(SUBSTITUTE(F$1,"standard",""),"|Float",""),ChapterTable!$1:$1,0),0)*ChapterTable!$Q$17,
  IF(AND($A718=0,$B718=0),
    F719,
  IF($B718=0,
    VLOOKUP($A718,ChapterTable!$1:$1048576,MATCH("최종"&amp;SUBSTITUTE(SUBSTITUTE(F$1,"standard",""),"|Float",""),ChapterTable!$1:$1,0),0),
  IF($B718=1,
    IF($L718=FALSE,
      VLOOKUP($A718,ChapterTable!$1:$1048576,MATCH("최종"&amp;SUBSTITUTE(SUBSTITUTE(F$1,"standard",""),"|Float",""),ChapterTable!$1:$1,0),0),
      VLOOKUP($A718-ChapterTable!$Q$11,ChapterTable!$1:$1048576,MATCH("최종"&amp;SUBSTITUTE(SUBSTITUTE(F$1,"standard",""),"|Float",""),ChapterTable!$1:$1,0),0)*ChapterTable!$Q$14
    ),
  OFFSET(F718,-$B718+IF($L718,1,0),0)*
    (VLOOKUP(SUBSTITUTE(SUBSTITUTE(F$1,"standard",""),"|Float","")&amp;"인게임누적곱배수",ChapterTable!$S:$T,2,0)^D718
    +VLOOKUP(SUBSTITUTE(SUBSTITUTE(F$1,"standard",""),"|Float","")&amp;"인게임누적합배수",ChapterTable!$S:$T,2,0)*D718)
  )
  )
  )
)</f>
        <v>43789.389038085938</v>
      </c>
      <c r="G718" t="s">
        <v>76</v>
      </c>
      <c r="J718" t="str">
        <f>IF(ISBLANK(I718),"",
IFERROR(VLOOKUP(I718,[1]StringTable!$1:$1048576,MATCH([1]StringTable!$B$1,[1]StringTable!$1:$1,0),0),
IFERROR(VLOOKUP(I718,[1]InApkStringTable!$1:$1048576,MATCH([1]InApkStringTable!$B$1,[1]InApkStringTable!$1:$1,0),0),
"스트링없음")))</f>
        <v/>
      </c>
      <c r="L718" t="b">
        <v>0</v>
      </c>
      <c r="M718" t="s">
        <v>24</v>
      </c>
      <c r="N718" t="str">
        <f>IF(ISBLANK(M718),"",IF(ISERROR(VLOOKUP(M718,MapTable!$A:$A,1,0)),"맵없음",""))</f>
        <v/>
      </c>
      <c r="O718">
        <f t="shared" si="45"/>
        <v>1</v>
      </c>
      <c r="Q718">
        <f t="shared" si="46"/>
        <v>1</v>
      </c>
      <c r="R718" t="b">
        <f t="shared" ca="1" si="47"/>
        <v>0</v>
      </c>
      <c r="T718" t="b">
        <f t="shared" ca="1" si="48"/>
        <v>0</v>
      </c>
      <c r="V718" t="str">
        <f>IF(ISBLANK(U718),"",IF(ISERROR(VLOOKUP(U718,MapTable!$A:$A,1,0)),"맵없음",""))</f>
        <v/>
      </c>
      <c r="X718" t="str">
        <f>IF(ISBLANK(W718),"",
IF(ISERROR(FIND(",",W718)),
  IF(ISERROR(VLOOKUP(W718,MapTable!$A:$A,1,0)),"맵없음",
  ""),
IF(ISERROR(FIND(",",W718,FIND(",",W718)+1)),
  IF(OR(ISERROR(VLOOKUP(LEFT(W718,FIND(",",W718)-1),MapTable!$A:$A,1,0)),ISERROR(VLOOKUP(TRIM(MID(W718,FIND(",",W718)+1,999)),MapTable!$A:$A,1,0))),"맵없음",
  ""),
IF(ISERROR(FIND(",",W718,FIND(",",W718,FIND(",",W718)+1)+1)),
  IF(OR(ISERROR(VLOOKUP(LEFT(W718,FIND(",",W718)-1),MapTable!$A:$A,1,0)),ISERROR(VLOOKUP(TRIM(MID(W718,FIND(",",W718)+1,FIND(",",W718,FIND(",",W718)+1)-FIND(",",W718)-1)),MapTable!$A:$A,1,0)),ISERROR(VLOOKUP(TRIM(MID(W718,FIND(",",W718,FIND(",",W718)+1)+1,999)),MapTable!$A:$A,1,0))),"맵없음",
  ""),
IF(ISERROR(FIND(",",W718,FIND(",",W718,FIND(",",W718,FIND(",",W718)+1)+1)+1)),
  IF(OR(ISERROR(VLOOKUP(LEFT(W718,FIND(",",W718)-1),MapTable!$A:$A,1,0)),ISERROR(VLOOKUP(TRIM(MID(W718,FIND(",",W718)+1,FIND(",",W718,FIND(",",W718)+1)-FIND(",",W718)-1)),MapTable!$A:$A,1,0)),ISERROR(VLOOKUP(TRIM(MID(W718,FIND(",",W718,FIND(",",W718)+1)+1,FIND(",",W718,FIND(",",W718,FIND(",",W718)+1)+1)-FIND(",",W718,FIND(",",W718)+1)-1)),MapTable!$A:$A,1,0)),ISERROR(VLOOKUP(TRIM(MID(W718,FIND(",",W718,FIND(",",W718,FIND(",",W718)+1)+1)+1,999)),MapTable!$A:$A,1,0))),"맵없음",
  ""),
)))))</f>
        <v/>
      </c>
      <c r="AC718" t="str">
        <f>IF(ISBLANK(AB718),"",IF(ISERROR(VLOOKUP(AB718,[3]DropTable!$A:$A,1,0)),"드랍없음",""))</f>
        <v/>
      </c>
      <c r="AE718" t="str">
        <f>IF(ISBLANK(AD718),"",IF(ISERROR(VLOOKUP(AD718,[3]DropTable!$A:$A,1,0)),"드랍없음",""))</f>
        <v/>
      </c>
      <c r="AG718">
        <v>9.8000000000000007</v>
      </c>
      <c r="AH718">
        <v>1</v>
      </c>
    </row>
    <row r="719" spans="1:34" x14ac:dyDescent="0.3">
      <c r="A719">
        <v>16</v>
      </c>
      <c r="B719">
        <v>8</v>
      </c>
      <c r="C719">
        <f>IF(OR($L719=TRUE,$A719=0,MOD($A719,ChapterTable!$S$20)&lt;&gt;0),
MAX(0,INT(($B719+ChapterTable!$Q$26+VLOOKUP(SUBSTITUTE(C$1,"성장단계","")&amp;"단계오프셋",ChapterTable!$S:$T,2,0))/ChapterTable!$Q$23)),
MAX(0,INT(($B719+ChapterTable!$S$26+VLOOKUP(SUBSTITUTE(C$1,"성장단계","")&amp;"보스단계오프셋",ChapterTable!$S:$T,2,0))/ChapterTable!$S$23)))</f>
        <v>1</v>
      </c>
      <c r="D719">
        <f>IF(OR($L719=TRUE,$A719=0,MOD($A719,ChapterTable!$S$20)&lt;&gt;0),
MAX(0,INT(($B719+ChapterTable!$Q$26+VLOOKUP(SUBSTITUTE(D$1,"성장단계","")&amp;"단계오프셋",ChapterTable!$S:$T,2,0))/ChapterTable!$Q$23)),
MAX(0,INT(($B719+ChapterTable!$S$26+VLOOKUP(SUBSTITUTE(D$1,"성장단계","")&amp;"보스단계오프셋",ChapterTable!$S:$T,2,0))/ChapterTable!$S$23)))</f>
        <v>0</v>
      </c>
      <c r="E719" s="1">
        <f ca="1">IF(AND($A719=0,$B719=1),
    VLOOKUP(1,ChapterTable!$1:$1048576,MATCH("최종"&amp;SUBSTITUTE(SUBSTITUTE(E$1,"standard",""),"|Float",""),ChapterTable!$1:$1,0),0)*ChapterTable!$Q$17,
  IF(AND($A719=0,$B719=0),
    E720,
  IF($B719=0,
    VLOOKUP($A719,ChapterTable!$1:$1048576,MATCH("최종"&amp;SUBSTITUTE(SUBSTITUTE(E$1,"standard",""),"|Float",""),ChapterTable!$1:$1,0),0),
  IF($B719=1,
    IF($L719=FALSE,
      VLOOKUP($A719,ChapterTable!$1:$1048576,MATCH("최종"&amp;SUBSTITUTE(SUBSTITUTE(E$1,"standard",""),"|Float",""),ChapterTable!$1:$1,0),0),
      VLOOKUP($A719-ChapterTable!$Q$11,ChapterTable!$1:$1048576,MATCH("최종"&amp;SUBSTITUTE(SUBSTITUTE(E$1,"standard",""),"|Float",""),ChapterTable!$1:$1,0),0)*ChapterTable!$Q$14
    ),
  OFFSET(E719,-$B719+IF($L719,1,0),0)*
    (VLOOKUP(SUBSTITUTE(SUBSTITUTE(E$1,"standard",""),"|Float","")&amp;"인게임누적곱배수",ChapterTable!$S:$T,2,0)^C719
    +VLOOKUP(SUBSTITUTE(SUBSTITUTE(E$1,"standard",""),"|Float","")&amp;"인게임누적합배수",ChapterTable!$S:$T,2,0)*C719)
  )
  )
  )
)</f>
        <v>106408.21536254883</v>
      </c>
      <c r="F719" s="1">
        <f ca="1">IF(AND($A719=0,$B719=1),
    VLOOKUP(1,ChapterTable!$1:$1048576,MATCH("최종"&amp;SUBSTITUTE(SUBSTITUTE(F$1,"standard",""),"|Float",""),ChapterTable!$1:$1,0),0)*ChapterTable!$Q$17,
  IF(AND($A719=0,$B719=0),
    F720,
  IF($B719=0,
    VLOOKUP($A719,ChapterTable!$1:$1048576,MATCH("최종"&amp;SUBSTITUTE(SUBSTITUTE(F$1,"standard",""),"|Float",""),ChapterTable!$1:$1,0),0),
  IF($B719=1,
    IF($L719=FALSE,
      VLOOKUP($A719,ChapterTable!$1:$1048576,MATCH("최종"&amp;SUBSTITUTE(SUBSTITUTE(F$1,"standard",""),"|Float",""),ChapterTable!$1:$1,0),0),
      VLOOKUP($A719-ChapterTable!$Q$11,ChapterTable!$1:$1048576,MATCH("최종"&amp;SUBSTITUTE(SUBSTITUTE(F$1,"standard",""),"|Float",""),ChapterTable!$1:$1,0),0)*ChapterTable!$Q$14
    ),
  OFFSET(F719,-$B719+IF($L719,1,0),0)*
    (VLOOKUP(SUBSTITUTE(SUBSTITUTE(F$1,"standard",""),"|Float","")&amp;"인게임누적곱배수",ChapterTable!$S:$T,2,0)^D719
    +VLOOKUP(SUBSTITUTE(SUBSTITUTE(F$1,"standard",""),"|Float","")&amp;"인게임누적합배수",ChapterTable!$S:$T,2,0)*D719)
  )
  )
  )
)</f>
        <v>43789.389038085938</v>
      </c>
      <c r="G719" t="s">
        <v>76</v>
      </c>
      <c r="J719" t="str">
        <f>IF(ISBLANK(I719),"",
IFERROR(VLOOKUP(I719,[1]StringTable!$1:$1048576,MATCH([1]StringTable!$B$1,[1]StringTable!$1:$1,0),0),
IFERROR(VLOOKUP(I719,[1]InApkStringTable!$1:$1048576,MATCH([1]InApkStringTable!$B$1,[1]InApkStringTable!$1:$1,0),0),
"스트링없음")))</f>
        <v/>
      </c>
      <c r="L719" t="b">
        <v>0</v>
      </c>
      <c r="M719" t="s">
        <v>24</v>
      </c>
      <c r="N719" t="str">
        <f>IF(ISBLANK(M719),"",IF(ISERROR(VLOOKUP(M719,MapTable!$A:$A,1,0)),"맵없음",""))</f>
        <v/>
      </c>
      <c r="O719">
        <f t="shared" si="45"/>
        <v>1</v>
      </c>
      <c r="Q719">
        <f t="shared" si="46"/>
        <v>1</v>
      </c>
      <c r="R719" t="b">
        <f t="shared" ca="1" si="47"/>
        <v>0</v>
      </c>
      <c r="T719" t="b">
        <f t="shared" ca="1" si="48"/>
        <v>0</v>
      </c>
      <c r="V719" t="str">
        <f>IF(ISBLANK(U719),"",IF(ISERROR(VLOOKUP(U719,MapTable!$A:$A,1,0)),"맵없음",""))</f>
        <v/>
      </c>
      <c r="X719" t="str">
        <f>IF(ISBLANK(W719),"",
IF(ISERROR(FIND(",",W719)),
  IF(ISERROR(VLOOKUP(W719,MapTable!$A:$A,1,0)),"맵없음",
  ""),
IF(ISERROR(FIND(",",W719,FIND(",",W719)+1)),
  IF(OR(ISERROR(VLOOKUP(LEFT(W719,FIND(",",W719)-1),MapTable!$A:$A,1,0)),ISERROR(VLOOKUP(TRIM(MID(W719,FIND(",",W719)+1,999)),MapTable!$A:$A,1,0))),"맵없음",
  ""),
IF(ISERROR(FIND(",",W719,FIND(",",W719,FIND(",",W719)+1)+1)),
  IF(OR(ISERROR(VLOOKUP(LEFT(W719,FIND(",",W719)-1),MapTable!$A:$A,1,0)),ISERROR(VLOOKUP(TRIM(MID(W719,FIND(",",W719)+1,FIND(",",W719,FIND(",",W719)+1)-FIND(",",W719)-1)),MapTable!$A:$A,1,0)),ISERROR(VLOOKUP(TRIM(MID(W719,FIND(",",W719,FIND(",",W719)+1)+1,999)),MapTable!$A:$A,1,0))),"맵없음",
  ""),
IF(ISERROR(FIND(",",W719,FIND(",",W719,FIND(",",W719,FIND(",",W719)+1)+1)+1)),
  IF(OR(ISERROR(VLOOKUP(LEFT(W719,FIND(",",W719)-1),MapTable!$A:$A,1,0)),ISERROR(VLOOKUP(TRIM(MID(W719,FIND(",",W719)+1,FIND(",",W719,FIND(",",W719)+1)-FIND(",",W719)-1)),MapTable!$A:$A,1,0)),ISERROR(VLOOKUP(TRIM(MID(W719,FIND(",",W719,FIND(",",W719)+1)+1,FIND(",",W719,FIND(",",W719,FIND(",",W719)+1)+1)-FIND(",",W719,FIND(",",W719)+1)-1)),MapTable!$A:$A,1,0)),ISERROR(VLOOKUP(TRIM(MID(W719,FIND(",",W719,FIND(",",W719,FIND(",",W719)+1)+1)+1,999)),MapTable!$A:$A,1,0))),"맵없음",
  ""),
)))))</f>
        <v/>
      </c>
      <c r="AC719" t="str">
        <f>IF(ISBLANK(AB719),"",IF(ISERROR(VLOOKUP(AB719,[3]DropTable!$A:$A,1,0)),"드랍없음",""))</f>
        <v/>
      </c>
      <c r="AE719" t="str">
        <f>IF(ISBLANK(AD719),"",IF(ISERROR(VLOOKUP(AD719,[3]DropTable!$A:$A,1,0)),"드랍없음",""))</f>
        <v/>
      </c>
      <c r="AG719">
        <v>9.8000000000000007</v>
      </c>
      <c r="AH719">
        <v>1</v>
      </c>
    </row>
    <row r="720" spans="1:34" x14ac:dyDescent="0.3">
      <c r="A720">
        <v>16</v>
      </c>
      <c r="B720">
        <v>9</v>
      </c>
      <c r="C720">
        <f>IF(OR($L720=TRUE,$A720=0,MOD($A720,ChapterTable!$S$20)&lt;&gt;0),
MAX(0,INT(($B720+ChapterTable!$Q$26+VLOOKUP(SUBSTITUTE(C$1,"성장단계","")&amp;"단계오프셋",ChapterTable!$S:$T,2,0))/ChapterTable!$Q$23)),
MAX(0,INT(($B720+ChapterTable!$S$26+VLOOKUP(SUBSTITUTE(C$1,"성장단계","")&amp;"보스단계오프셋",ChapterTable!$S:$T,2,0))/ChapterTable!$S$23)))</f>
        <v>1</v>
      </c>
      <c r="D720">
        <f>IF(OR($L720=TRUE,$A720=0,MOD($A720,ChapterTable!$S$20)&lt;&gt;0),
MAX(0,INT(($B720+ChapterTable!$Q$26+VLOOKUP(SUBSTITUTE(D$1,"성장단계","")&amp;"단계오프셋",ChapterTable!$S:$T,2,0))/ChapterTable!$Q$23)),
MAX(0,INT(($B720+ChapterTable!$S$26+VLOOKUP(SUBSTITUTE(D$1,"성장단계","")&amp;"보스단계오프셋",ChapterTable!$S:$T,2,0))/ChapterTable!$S$23)))</f>
        <v>0</v>
      </c>
      <c r="E720" s="1">
        <f ca="1">IF(AND($A720=0,$B720=1),
    VLOOKUP(1,ChapterTable!$1:$1048576,MATCH("최종"&amp;SUBSTITUTE(SUBSTITUTE(E$1,"standard",""),"|Float",""),ChapterTable!$1:$1,0),0)*ChapterTable!$Q$17,
  IF(AND($A720=0,$B720=0),
    E721,
  IF($B720=0,
    VLOOKUP($A720,ChapterTable!$1:$1048576,MATCH("최종"&amp;SUBSTITUTE(SUBSTITUTE(E$1,"standard",""),"|Float",""),ChapterTable!$1:$1,0),0),
  IF($B720=1,
    IF($L720=FALSE,
      VLOOKUP($A720,ChapterTable!$1:$1048576,MATCH("최종"&amp;SUBSTITUTE(SUBSTITUTE(E$1,"standard",""),"|Float",""),ChapterTable!$1:$1,0),0),
      VLOOKUP($A720-ChapterTable!$Q$11,ChapterTable!$1:$1048576,MATCH("최종"&amp;SUBSTITUTE(SUBSTITUTE(E$1,"standard",""),"|Float",""),ChapterTable!$1:$1,0),0)*ChapterTable!$Q$14
    ),
  OFFSET(E720,-$B720+IF($L720,1,0),0)*
    (VLOOKUP(SUBSTITUTE(SUBSTITUTE(E$1,"standard",""),"|Float","")&amp;"인게임누적곱배수",ChapterTable!$S:$T,2,0)^C720
    +VLOOKUP(SUBSTITUTE(SUBSTITUTE(E$1,"standard",""),"|Float","")&amp;"인게임누적합배수",ChapterTable!$S:$T,2,0)*C720)
  )
  )
  )
)</f>
        <v>106408.21536254883</v>
      </c>
      <c r="F720" s="1">
        <f ca="1">IF(AND($A720=0,$B720=1),
    VLOOKUP(1,ChapterTable!$1:$1048576,MATCH("최종"&amp;SUBSTITUTE(SUBSTITUTE(F$1,"standard",""),"|Float",""),ChapterTable!$1:$1,0),0)*ChapterTable!$Q$17,
  IF(AND($A720=0,$B720=0),
    F721,
  IF($B720=0,
    VLOOKUP($A720,ChapterTable!$1:$1048576,MATCH("최종"&amp;SUBSTITUTE(SUBSTITUTE(F$1,"standard",""),"|Float",""),ChapterTable!$1:$1,0),0),
  IF($B720=1,
    IF($L720=FALSE,
      VLOOKUP($A720,ChapterTable!$1:$1048576,MATCH("최종"&amp;SUBSTITUTE(SUBSTITUTE(F$1,"standard",""),"|Float",""),ChapterTable!$1:$1,0),0),
      VLOOKUP($A720-ChapterTable!$Q$11,ChapterTable!$1:$1048576,MATCH("최종"&amp;SUBSTITUTE(SUBSTITUTE(F$1,"standard",""),"|Float",""),ChapterTable!$1:$1,0),0)*ChapterTable!$Q$14
    ),
  OFFSET(F720,-$B720+IF($L720,1,0),0)*
    (VLOOKUP(SUBSTITUTE(SUBSTITUTE(F$1,"standard",""),"|Float","")&amp;"인게임누적곱배수",ChapterTable!$S:$T,2,0)^D720
    +VLOOKUP(SUBSTITUTE(SUBSTITUTE(F$1,"standard",""),"|Float","")&amp;"인게임누적합배수",ChapterTable!$S:$T,2,0)*D720)
  )
  )
  )
)</f>
        <v>43789.389038085938</v>
      </c>
      <c r="G720" t="s">
        <v>76</v>
      </c>
      <c r="J720" t="str">
        <f>IF(ISBLANK(I720),"",
IFERROR(VLOOKUP(I720,[1]StringTable!$1:$1048576,MATCH([1]StringTable!$B$1,[1]StringTable!$1:$1,0),0),
IFERROR(VLOOKUP(I720,[1]InApkStringTable!$1:$1048576,MATCH([1]InApkStringTable!$B$1,[1]InApkStringTable!$1:$1,0),0),
"스트링없음")))</f>
        <v/>
      </c>
      <c r="L720" t="b">
        <v>0</v>
      </c>
      <c r="M720" t="s">
        <v>24</v>
      </c>
      <c r="N720" t="str">
        <f>IF(ISBLANK(M720),"",IF(ISERROR(VLOOKUP(M720,MapTable!$A:$A,1,0)),"맵없음",""))</f>
        <v/>
      </c>
      <c r="O720">
        <f t="shared" si="45"/>
        <v>91</v>
      </c>
      <c r="Q720">
        <f t="shared" si="46"/>
        <v>91</v>
      </c>
      <c r="R720" t="b">
        <f t="shared" ca="1" si="47"/>
        <v>1</v>
      </c>
      <c r="T720" t="b">
        <f t="shared" ca="1" si="48"/>
        <v>1</v>
      </c>
      <c r="V720" t="str">
        <f>IF(ISBLANK(U720),"",IF(ISERROR(VLOOKUP(U720,MapTable!$A:$A,1,0)),"맵없음",""))</f>
        <v/>
      </c>
      <c r="X720" t="str">
        <f>IF(ISBLANK(W720),"",
IF(ISERROR(FIND(",",W720)),
  IF(ISERROR(VLOOKUP(W720,MapTable!$A:$A,1,0)),"맵없음",
  ""),
IF(ISERROR(FIND(",",W720,FIND(",",W720)+1)),
  IF(OR(ISERROR(VLOOKUP(LEFT(W720,FIND(",",W720)-1),MapTable!$A:$A,1,0)),ISERROR(VLOOKUP(TRIM(MID(W720,FIND(",",W720)+1,999)),MapTable!$A:$A,1,0))),"맵없음",
  ""),
IF(ISERROR(FIND(",",W720,FIND(",",W720,FIND(",",W720)+1)+1)),
  IF(OR(ISERROR(VLOOKUP(LEFT(W720,FIND(",",W720)-1),MapTable!$A:$A,1,0)),ISERROR(VLOOKUP(TRIM(MID(W720,FIND(",",W720)+1,FIND(",",W720,FIND(",",W720)+1)-FIND(",",W720)-1)),MapTable!$A:$A,1,0)),ISERROR(VLOOKUP(TRIM(MID(W720,FIND(",",W720,FIND(",",W720)+1)+1,999)),MapTable!$A:$A,1,0))),"맵없음",
  ""),
IF(ISERROR(FIND(",",W720,FIND(",",W720,FIND(",",W720,FIND(",",W720)+1)+1)+1)),
  IF(OR(ISERROR(VLOOKUP(LEFT(W720,FIND(",",W720)-1),MapTable!$A:$A,1,0)),ISERROR(VLOOKUP(TRIM(MID(W720,FIND(",",W720)+1,FIND(",",W720,FIND(",",W720)+1)-FIND(",",W720)-1)),MapTable!$A:$A,1,0)),ISERROR(VLOOKUP(TRIM(MID(W720,FIND(",",W720,FIND(",",W720)+1)+1,FIND(",",W720,FIND(",",W720,FIND(",",W720)+1)+1)-FIND(",",W720,FIND(",",W720)+1)-1)),MapTable!$A:$A,1,0)),ISERROR(VLOOKUP(TRIM(MID(W720,FIND(",",W720,FIND(",",W720,FIND(",",W720)+1)+1)+1,999)),MapTable!$A:$A,1,0))),"맵없음",
  ""),
)))))</f>
        <v/>
      </c>
      <c r="AC720" t="str">
        <f>IF(ISBLANK(AB720),"",IF(ISERROR(VLOOKUP(AB720,[3]DropTable!$A:$A,1,0)),"드랍없음",""))</f>
        <v/>
      </c>
      <c r="AE720" t="str">
        <f>IF(ISBLANK(AD720),"",IF(ISERROR(VLOOKUP(AD720,[3]DropTable!$A:$A,1,0)),"드랍없음",""))</f>
        <v/>
      </c>
      <c r="AG720">
        <v>9.8000000000000007</v>
      </c>
      <c r="AH720">
        <v>1</v>
      </c>
    </row>
    <row r="721" spans="1:34" x14ac:dyDescent="0.3">
      <c r="A721">
        <v>16</v>
      </c>
      <c r="B721">
        <v>10</v>
      </c>
      <c r="C721">
        <f>IF(OR($L721=TRUE,$A721=0,MOD($A721,ChapterTable!$S$20)&lt;&gt;0),
MAX(0,INT(($B721+ChapterTable!$Q$26+VLOOKUP(SUBSTITUTE(C$1,"성장단계","")&amp;"단계오프셋",ChapterTable!$S:$T,2,0))/ChapterTable!$Q$23)),
MAX(0,INT(($B721+ChapterTable!$S$26+VLOOKUP(SUBSTITUTE(C$1,"성장단계","")&amp;"보스단계오프셋",ChapterTable!$S:$T,2,0))/ChapterTable!$S$23)))</f>
        <v>1</v>
      </c>
      <c r="D721">
        <f>IF(OR($L721=TRUE,$A721=0,MOD($A721,ChapterTable!$S$20)&lt;&gt;0),
MAX(0,INT(($B721+ChapterTable!$Q$26+VLOOKUP(SUBSTITUTE(D$1,"성장단계","")&amp;"단계오프셋",ChapterTable!$S:$T,2,0))/ChapterTable!$Q$23)),
MAX(0,INT(($B721+ChapterTable!$S$26+VLOOKUP(SUBSTITUTE(D$1,"성장단계","")&amp;"보스단계오프셋",ChapterTable!$S:$T,2,0))/ChapterTable!$S$23)))</f>
        <v>0</v>
      </c>
      <c r="E721" s="1">
        <f ca="1">IF(AND($A721=0,$B721=1),
    VLOOKUP(1,ChapterTable!$1:$1048576,MATCH("최종"&amp;SUBSTITUTE(SUBSTITUTE(E$1,"standard",""),"|Float",""),ChapterTable!$1:$1,0),0)*ChapterTable!$Q$17,
  IF(AND($A721=0,$B721=0),
    E722,
  IF($B721=0,
    VLOOKUP($A721,ChapterTable!$1:$1048576,MATCH("최종"&amp;SUBSTITUTE(SUBSTITUTE(E$1,"standard",""),"|Float",""),ChapterTable!$1:$1,0),0),
  IF($B721=1,
    IF($L721=FALSE,
      VLOOKUP($A721,ChapterTable!$1:$1048576,MATCH("최종"&amp;SUBSTITUTE(SUBSTITUTE(E$1,"standard",""),"|Float",""),ChapterTable!$1:$1,0),0),
      VLOOKUP($A721-ChapterTable!$Q$11,ChapterTable!$1:$1048576,MATCH("최종"&amp;SUBSTITUTE(SUBSTITUTE(E$1,"standard",""),"|Float",""),ChapterTable!$1:$1,0),0)*ChapterTable!$Q$14
    ),
  OFFSET(E721,-$B721+IF($L721,1,0),0)*
    (VLOOKUP(SUBSTITUTE(SUBSTITUTE(E$1,"standard",""),"|Float","")&amp;"인게임누적곱배수",ChapterTable!$S:$T,2,0)^C721
    +VLOOKUP(SUBSTITUTE(SUBSTITUTE(E$1,"standard",""),"|Float","")&amp;"인게임누적합배수",ChapterTable!$S:$T,2,0)*C721)
  )
  )
  )
)</f>
        <v>106408.21536254883</v>
      </c>
      <c r="F721" s="1">
        <f ca="1">IF(AND($A721=0,$B721=1),
    VLOOKUP(1,ChapterTable!$1:$1048576,MATCH("최종"&amp;SUBSTITUTE(SUBSTITUTE(F$1,"standard",""),"|Float",""),ChapterTable!$1:$1,0),0)*ChapterTable!$Q$17,
  IF(AND($A721=0,$B721=0),
    F722,
  IF($B721=0,
    VLOOKUP($A721,ChapterTable!$1:$1048576,MATCH("최종"&amp;SUBSTITUTE(SUBSTITUTE(F$1,"standard",""),"|Float",""),ChapterTable!$1:$1,0),0),
  IF($B721=1,
    IF($L721=FALSE,
      VLOOKUP($A721,ChapterTable!$1:$1048576,MATCH("최종"&amp;SUBSTITUTE(SUBSTITUTE(F$1,"standard",""),"|Float",""),ChapterTable!$1:$1,0),0),
      VLOOKUP($A721-ChapterTable!$Q$11,ChapterTable!$1:$1048576,MATCH("최종"&amp;SUBSTITUTE(SUBSTITUTE(F$1,"standard",""),"|Float",""),ChapterTable!$1:$1,0),0)*ChapterTable!$Q$14
    ),
  OFFSET(F721,-$B721+IF($L721,1,0),0)*
    (VLOOKUP(SUBSTITUTE(SUBSTITUTE(F$1,"standard",""),"|Float","")&amp;"인게임누적곱배수",ChapterTable!$S:$T,2,0)^D721
    +VLOOKUP(SUBSTITUTE(SUBSTITUTE(F$1,"standard",""),"|Float","")&amp;"인게임누적합배수",ChapterTable!$S:$T,2,0)*D721)
  )
  )
  )
)</f>
        <v>43789.389038085938</v>
      </c>
      <c r="G721" t="s">
        <v>76</v>
      </c>
      <c r="J721" t="str">
        <f>IF(ISBLANK(I721),"",
IFERROR(VLOOKUP(I721,[1]StringTable!$1:$1048576,MATCH([1]StringTable!$B$1,[1]StringTable!$1:$1,0),0),
IFERROR(VLOOKUP(I721,[1]InApkStringTable!$1:$1048576,MATCH([1]InApkStringTable!$B$1,[1]InApkStringTable!$1:$1,0),0),
"스트링없음")))</f>
        <v/>
      </c>
      <c r="L721" t="b">
        <v>0</v>
      </c>
      <c r="M721" t="s">
        <v>24</v>
      </c>
      <c r="N721" t="str">
        <f>IF(ISBLANK(M721),"",IF(ISERROR(VLOOKUP(M721,MapTable!$A:$A,1,0)),"맵없음",""))</f>
        <v/>
      </c>
      <c r="O721">
        <f t="shared" si="45"/>
        <v>21</v>
      </c>
      <c r="Q721">
        <f t="shared" si="46"/>
        <v>21</v>
      </c>
      <c r="R721" t="b">
        <f t="shared" ca="1" si="47"/>
        <v>0</v>
      </c>
      <c r="T721" t="b">
        <f t="shared" ca="1" si="48"/>
        <v>0</v>
      </c>
      <c r="V721" t="str">
        <f>IF(ISBLANK(U721),"",IF(ISERROR(VLOOKUP(U721,MapTable!$A:$A,1,0)),"맵없음",""))</f>
        <v/>
      </c>
      <c r="X721" t="str">
        <f>IF(ISBLANK(W721),"",
IF(ISERROR(FIND(",",W721)),
  IF(ISERROR(VLOOKUP(W721,MapTable!$A:$A,1,0)),"맵없음",
  ""),
IF(ISERROR(FIND(",",W721,FIND(",",W721)+1)),
  IF(OR(ISERROR(VLOOKUP(LEFT(W721,FIND(",",W721)-1),MapTable!$A:$A,1,0)),ISERROR(VLOOKUP(TRIM(MID(W721,FIND(",",W721)+1,999)),MapTable!$A:$A,1,0))),"맵없음",
  ""),
IF(ISERROR(FIND(",",W721,FIND(",",W721,FIND(",",W721)+1)+1)),
  IF(OR(ISERROR(VLOOKUP(LEFT(W721,FIND(",",W721)-1),MapTable!$A:$A,1,0)),ISERROR(VLOOKUP(TRIM(MID(W721,FIND(",",W721)+1,FIND(",",W721,FIND(",",W721)+1)-FIND(",",W721)-1)),MapTable!$A:$A,1,0)),ISERROR(VLOOKUP(TRIM(MID(W721,FIND(",",W721,FIND(",",W721)+1)+1,999)),MapTable!$A:$A,1,0))),"맵없음",
  ""),
IF(ISERROR(FIND(",",W721,FIND(",",W721,FIND(",",W721,FIND(",",W721)+1)+1)+1)),
  IF(OR(ISERROR(VLOOKUP(LEFT(W721,FIND(",",W721)-1),MapTable!$A:$A,1,0)),ISERROR(VLOOKUP(TRIM(MID(W721,FIND(",",W721)+1,FIND(",",W721,FIND(",",W721)+1)-FIND(",",W721)-1)),MapTable!$A:$A,1,0)),ISERROR(VLOOKUP(TRIM(MID(W721,FIND(",",W721,FIND(",",W721)+1)+1,FIND(",",W721,FIND(",",W721,FIND(",",W721)+1)+1)-FIND(",",W721,FIND(",",W721)+1)-1)),MapTable!$A:$A,1,0)),ISERROR(VLOOKUP(TRIM(MID(W721,FIND(",",W721,FIND(",",W721,FIND(",",W721)+1)+1)+1,999)),MapTable!$A:$A,1,0))),"맵없음",
  ""),
)))))</f>
        <v/>
      </c>
      <c r="AC721" t="str">
        <f>IF(ISBLANK(AB721),"",IF(ISERROR(VLOOKUP(AB721,[3]DropTable!$A:$A,1,0)),"드랍없음",""))</f>
        <v/>
      </c>
      <c r="AE721" t="str">
        <f>IF(ISBLANK(AD721),"",IF(ISERROR(VLOOKUP(AD721,[3]DropTable!$A:$A,1,0)),"드랍없음",""))</f>
        <v/>
      </c>
      <c r="AG721">
        <v>9.8000000000000007</v>
      </c>
      <c r="AH721">
        <v>1</v>
      </c>
    </row>
    <row r="722" spans="1:34" x14ac:dyDescent="0.3">
      <c r="A722">
        <v>16</v>
      </c>
      <c r="B722">
        <v>11</v>
      </c>
      <c r="C722">
        <f>IF(OR($L722=TRUE,$A722=0,MOD($A722,ChapterTable!$S$20)&lt;&gt;0),
MAX(0,INT(($B722+ChapterTable!$Q$26+VLOOKUP(SUBSTITUTE(C$1,"성장단계","")&amp;"단계오프셋",ChapterTable!$S:$T,2,0))/ChapterTable!$Q$23)),
MAX(0,INT(($B722+ChapterTable!$S$26+VLOOKUP(SUBSTITUTE(C$1,"성장단계","")&amp;"보스단계오프셋",ChapterTable!$S:$T,2,0))/ChapterTable!$S$23)))</f>
        <v>1</v>
      </c>
      <c r="D722">
        <f>IF(OR($L722=TRUE,$A722=0,MOD($A722,ChapterTable!$S$20)&lt;&gt;0),
MAX(0,INT(($B722+ChapterTable!$Q$26+VLOOKUP(SUBSTITUTE(D$1,"성장단계","")&amp;"단계오프셋",ChapterTable!$S:$T,2,0))/ChapterTable!$Q$23)),
MAX(0,INT(($B722+ChapterTable!$S$26+VLOOKUP(SUBSTITUTE(D$1,"성장단계","")&amp;"보스단계오프셋",ChapterTable!$S:$T,2,0))/ChapterTable!$S$23)))</f>
        <v>1</v>
      </c>
      <c r="E722" s="1">
        <f ca="1">IF(AND($A722=0,$B722=1),
    VLOOKUP(1,ChapterTable!$1:$1048576,MATCH("최종"&amp;SUBSTITUTE(SUBSTITUTE(E$1,"standard",""),"|Float",""),ChapterTable!$1:$1,0),0)*ChapterTable!$Q$17,
  IF(AND($A722=0,$B722=0),
    E723,
  IF($B722=0,
    VLOOKUP($A722,ChapterTable!$1:$1048576,MATCH("최종"&amp;SUBSTITUTE(SUBSTITUTE(E$1,"standard",""),"|Float",""),ChapterTable!$1:$1,0),0),
  IF($B722=1,
    IF($L722=FALSE,
      VLOOKUP($A722,ChapterTable!$1:$1048576,MATCH("최종"&amp;SUBSTITUTE(SUBSTITUTE(E$1,"standard",""),"|Float",""),ChapterTable!$1:$1,0),0),
      VLOOKUP($A722-ChapterTable!$Q$11,ChapterTable!$1:$1048576,MATCH("최종"&amp;SUBSTITUTE(SUBSTITUTE(E$1,"standard",""),"|Float",""),ChapterTable!$1:$1,0),0)*ChapterTable!$Q$14
    ),
  OFFSET(E722,-$B722+IF($L722,1,0),0)*
    (VLOOKUP(SUBSTITUTE(SUBSTITUTE(E$1,"standard",""),"|Float","")&amp;"인게임누적곱배수",ChapterTable!$S:$T,2,0)^C722
    +VLOOKUP(SUBSTITUTE(SUBSTITUTE(E$1,"standard",""),"|Float","")&amp;"인게임누적합배수",ChapterTable!$S:$T,2,0)*C722)
  )
  )
  )
)</f>
        <v>106408.21536254883</v>
      </c>
      <c r="F722" s="1">
        <f ca="1">IF(AND($A722=0,$B722=1),
    VLOOKUP(1,ChapterTable!$1:$1048576,MATCH("최종"&amp;SUBSTITUTE(SUBSTITUTE(F$1,"standard",""),"|Float",""),ChapterTable!$1:$1,0),0)*ChapterTable!$Q$17,
  IF(AND($A722=0,$B722=0),
    F723,
  IF($B722=0,
    VLOOKUP($A722,ChapterTable!$1:$1048576,MATCH("최종"&amp;SUBSTITUTE(SUBSTITUTE(F$1,"standard",""),"|Float",""),ChapterTable!$1:$1,0),0),
  IF($B722=1,
    IF($L722=FALSE,
      VLOOKUP($A722,ChapterTable!$1:$1048576,MATCH("최종"&amp;SUBSTITUTE(SUBSTITUTE(F$1,"standard",""),"|Float",""),ChapterTable!$1:$1,0),0),
      VLOOKUP($A722-ChapterTable!$Q$11,ChapterTable!$1:$1048576,MATCH("최종"&amp;SUBSTITUTE(SUBSTITUTE(F$1,"standard",""),"|Float",""),ChapterTable!$1:$1,0),0)*ChapterTable!$Q$14
    ),
  OFFSET(F722,-$B722+IF($L722,1,0),0)*
    (VLOOKUP(SUBSTITUTE(SUBSTITUTE(F$1,"standard",""),"|Float","")&amp;"인게임누적곱배수",ChapterTable!$S:$T,2,0)^D722
    +VLOOKUP(SUBSTITUTE(SUBSTITUTE(F$1,"standard",""),"|Float","")&amp;"인게임누적합배수",ChapterTable!$S:$T,2,0)*D722)
  )
  )
  )
)</f>
        <v>52547.266845703125</v>
      </c>
      <c r="G722" t="s">
        <v>76</v>
      </c>
      <c r="J722" t="str">
        <f>IF(ISBLANK(I722),"",
IFERROR(VLOOKUP(I722,[1]StringTable!$1:$1048576,MATCH([1]StringTable!$B$1,[1]StringTable!$1:$1,0),0),
IFERROR(VLOOKUP(I722,[1]InApkStringTable!$1:$1048576,MATCH([1]InApkStringTable!$B$1,[1]InApkStringTable!$1:$1,0),0),
"스트링없음")))</f>
        <v/>
      </c>
      <c r="L722" t="b">
        <v>0</v>
      </c>
      <c r="M722" t="s">
        <v>24</v>
      </c>
      <c r="N722" t="str">
        <f>IF(ISBLANK(M722),"",IF(ISERROR(VLOOKUP(M722,MapTable!$A:$A,1,0)),"맵없음",""))</f>
        <v/>
      </c>
      <c r="O722">
        <f t="shared" si="45"/>
        <v>2</v>
      </c>
      <c r="Q722">
        <f t="shared" si="46"/>
        <v>2</v>
      </c>
      <c r="R722" t="b">
        <f t="shared" ca="1" si="47"/>
        <v>0</v>
      </c>
      <c r="T722" t="b">
        <f t="shared" ca="1" si="48"/>
        <v>0</v>
      </c>
      <c r="V722" t="str">
        <f>IF(ISBLANK(U722),"",IF(ISERROR(VLOOKUP(U722,MapTable!$A:$A,1,0)),"맵없음",""))</f>
        <v/>
      </c>
      <c r="X722" t="str">
        <f>IF(ISBLANK(W722),"",
IF(ISERROR(FIND(",",W722)),
  IF(ISERROR(VLOOKUP(W722,MapTable!$A:$A,1,0)),"맵없음",
  ""),
IF(ISERROR(FIND(",",W722,FIND(",",W722)+1)),
  IF(OR(ISERROR(VLOOKUP(LEFT(W722,FIND(",",W722)-1),MapTable!$A:$A,1,0)),ISERROR(VLOOKUP(TRIM(MID(W722,FIND(",",W722)+1,999)),MapTable!$A:$A,1,0))),"맵없음",
  ""),
IF(ISERROR(FIND(",",W722,FIND(",",W722,FIND(",",W722)+1)+1)),
  IF(OR(ISERROR(VLOOKUP(LEFT(W722,FIND(",",W722)-1),MapTable!$A:$A,1,0)),ISERROR(VLOOKUP(TRIM(MID(W722,FIND(",",W722)+1,FIND(",",W722,FIND(",",W722)+1)-FIND(",",W722)-1)),MapTable!$A:$A,1,0)),ISERROR(VLOOKUP(TRIM(MID(W722,FIND(",",W722,FIND(",",W722)+1)+1,999)),MapTable!$A:$A,1,0))),"맵없음",
  ""),
IF(ISERROR(FIND(",",W722,FIND(",",W722,FIND(",",W722,FIND(",",W722)+1)+1)+1)),
  IF(OR(ISERROR(VLOOKUP(LEFT(W722,FIND(",",W722)-1),MapTable!$A:$A,1,0)),ISERROR(VLOOKUP(TRIM(MID(W722,FIND(",",W722)+1,FIND(",",W722,FIND(",",W722)+1)-FIND(",",W722)-1)),MapTable!$A:$A,1,0)),ISERROR(VLOOKUP(TRIM(MID(W722,FIND(",",W722,FIND(",",W722)+1)+1,FIND(",",W722,FIND(",",W722,FIND(",",W722)+1)+1)-FIND(",",W722,FIND(",",W722)+1)-1)),MapTable!$A:$A,1,0)),ISERROR(VLOOKUP(TRIM(MID(W722,FIND(",",W722,FIND(",",W722,FIND(",",W722)+1)+1)+1,999)),MapTable!$A:$A,1,0))),"맵없음",
  ""),
)))))</f>
        <v/>
      </c>
      <c r="AC722" t="str">
        <f>IF(ISBLANK(AB722),"",IF(ISERROR(VLOOKUP(AB722,[3]DropTable!$A:$A,1,0)),"드랍없음",""))</f>
        <v/>
      </c>
      <c r="AE722" t="str">
        <f>IF(ISBLANK(AD722),"",IF(ISERROR(VLOOKUP(AD722,[3]DropTable!$A:$A,1,0)),"드랍없음",""))</f>
        <v/>
      </c>
      <c r="AG722">
        <v>9.8000000000000007</v>
      </c>
      <c r="AH722">
        <v>1</v>
      </c>
    </row>
    <row r="723" spans="1:34" x14ac:dyDescent="0.3">
      <c r="A723">
        <v>16</v>
      </c>
      <c r="B723">
        <v>12</v>
      </c>
      <c r="C723">
        <f>IF(OR($L723=TRUE,$A723=0,MOD($A723,ChapterTable!$S$20)&lt;&gt;0),
MAX(0,INT(($B723+ChapterTable!$Q$26+VLOOKUP(SUBSTITUTE(C$1,"성장단계","")&amp;"단계오프셋",ChapterTable!$S:$T,2,0))/ChapterTable!$Q$23)),
MAX(0,INT(($B723+ChapterTable!$S$26+VLOOKUP(SUBSTITUTE(C$1,"성장단계","")&amp;"보스단계오프셋",ChapterTable!$S:$T,2,0))/ChapterTable!$S$23)))</f>
        <v>1</v>
      </c>
      <c r="D723">
        <f>IF(OR($L723=TRUE,$A723=0,MOD($A723,ChapterTable!$S$20)&lt;&gt;0),
MAX(0,INT(($B723+ChapterTable!$Q$26+VLOOKUP(SUBSTITUTE(D$1,"성장단계","")&amp;"단계오프셋",ChapterTable!$S:$T,2,0))/ChapterTable!$Q$23)),
MAX(0,INT(($B723+ChapterTable!$S$26+VLOOKUP(SUBSTITUTE(D$1,"성장단계","")&amp;"보스단계오프셋",ChapterTable!$S:$T,2,0))/ChapterTable!$S$23)))</f>
        <v>1</v>
      </c>
      <c r="E723" s="1">
        <f ca="1">IF(AND($A723=0,$B723=1),
    VLOOKUP(1,ChapterTable!$1:$1048576,MATCH("최종"&amp;SUBSTITUTE(SUBSTITUTE(E$1,"standard",""),"|Float",""),ChapterTable!$1:$1,0),0)*ChapterTable!$Q$17,
  IF(AND($A723=0,$B723=0),
    E724,
  IF($B723=0,
    VLOOKUP($A723,ChapterTable!$1:$1048576,MATCH("최종"&amp;SUBSTITUTE(SUBSTITUTE(E$1,"standard",""),"|Float",""),ChapterTable!$1:$1,0),0),
  IF($B723=1,
    IF($L723=FALSE,
      VLOOKUP($A723,ChapterTable!$1:$1048576,MATCH("최종"&amp;SUBSTITUTE(SUBSTITUTE(E$1,"standard",""),"|Float",""),ChapterTable!$1:$1,0),0),
      VLOOKUP($A723-ChapterTable!$Q$11,ChapterTable!$1:$1048576,MATCH("최종"&amp;SUBSTITUTE(SUBSTITUTE(E$1,"standard",""),"|Float",""),ChapterTable!$1:$1,0),0)*ChapterTable!$Q$14
    ),
  OFFSET(E723,-$B723+IF($L723,1,0),0)*
    (VLOOKUP(SUBSTITUTE(SUBSTITUTE(E$1,"standard",""),"|Float","")&amp;"인게임누적곱배수",ChapterTable!$S:$T,2,0)^C723
    +VLOOKUP(SUBSTITUTE(SUBSTITUTE(E$1,"standard",""),"|Float","")&amp;"인게임누적합배수",ChapterTable!$S:$T,2,0)*C723)
  )
  )
  )
)</f>
        <v>106408.21536254883</v>
      </c>
      <c r="F723" s="1">
        <f ca="1">IF(AND($A723=0,$B723=1),
    VLOOKUP(1,ChapterTable!$1:$1048576,MATCH("최종"&amp;SUBSTITUTE(SUBSTITUTE(F$1,"standard",""),"|Float",""),ChapterTable!$1:$1,0),0)*ChapterTable!$Q$17,
  IF(AND($A723=0,$B723=0),
    F724,
  IF($B723=0,
    VLOOKUP($A723,ChapterTable!$1:$1048576,MATCH("최종"&amp;SUBSTITUTE(SUBSTITUTE(F$1,"standard",""),"|Float",""),ChapterTable!$1:$1,0),0),
  IF($B723=1,
    IF($L723=FALSE,
      VLOOKUP($A723,ChapterTable!$1:$1048576,MATCH("최종"&amp;SUBSTITUTE(SUBSTITUTE(F$1,"standard",""),"|Float",""),ChapterTable!$1:$1,0),0),
      VLOOKUP($A723-ChapterTable!$Q$11,ChapterTable!$1:$1048576,MATCH("최종"&amp;SUBSTITUTE(SUBSTITUTE(F$1,"standard",""),"|Float",""),ChapterTable!$1:$1,0),0)*ChapterTable!$Q$14
    ),
  OFFSET(F723,-$B723+IF($L723,1,0),0)*
    (VLOOKUP(SUBSTITUTE(SUBSTITUTE(F$1,"standard",""),"|Float","")&amp;"인게임누적곱배수",ChapterTable!$S:$T,2,0)^D723
    +VLOOKUP(SUBSTITUTE(SUBSTITUTE(F$1,"standard",""),"|Float","")&amp;"인게임누적합배수",ChapterTable!$S:$T,2,0)*D723)
  )
  )
  )
)</f>
        <v>52547.266845703125</v>
      </c>
      <c r="G723" t="s">
        <v>76</v>
      </c>
      <c r="J723" t="str">
        <f>IF(ISBLANK(I723),"",
IFERROR(VLOOKUP(I723,[1]StringTable!$1:$1048576,MATCH([1]StringTable!$B$1,[1]StringTable!$1:$1,0),0),
IFERROR(VLOOKUP(I723,[1]InApkStringTable!$1:$1048576,MATCH([1]InApkStringTable!$B$1,[1]InApkStringTable!$1:$1,0),0),
"스트링없음")))</f>
        <v/>
      </c>
      <c r="L723" t="b">
        <v>0</v>
      </c>
      <c r="M723" t="s">
        <v>24</v>
      </c>
      <c r="N723" t="str">
        <f>IF(ISBLANK(M723),"",IF(ISERROR(VLOOKUP(M723,MapTable!$A:$A,1,0)),"맵없음",""))</f>
        <v/>
      </c>
      <c r="O723">
        <f t="shared" si="45"/>
        <v>2</v>
      </c>
      <c r="Q723">
        <f t="shared" si="46"/>
        <v>2</v>
      </c>
      <c r="R723" t="b">
        <f t="shared" ca="1" si="47"/>
        <v>0</v>
      </c>
      <c r="T723" t="b">
        <f t="shared" ca="1" si="48"/>
        <v>0</v>
      </c>
      <c r="V723" t="str">
        <f>IF(ISBLANK(U723),"",IF(ISERROR(VLOOKUP(U723,MapTable!$A:$A,1,0)),"맵없음",""))</f>
        <v/>
      </c>
      <c r="X723" t="str">
        <f>IF(ISBLANK(W723),"",
IF(ISERROR(FIND(",",W723)),
  IF(ISERROR(VLOOKUP(W723,MapTable!$A:$A,1,0)),"맵없음",
  ""),
IF(ISERROR(FIND(",",W723,FIND(",",W723)+1)),
  IF(OR(ISERROR(VLOOKUP(LEFT(W723,FIND(",",W723)-1),MapTable!$A:$A,1,0)),ISERROR(VLOOKUP(TRIM(MID(W723,FIND(",",W723)+1,999)),MapTable!$A:$A,1,0))),"맵없음",
  ""),
IF(ISERROR(FIND(",",W723,FIND(",",W723,FIND(",",W723)+1)+1)),
  IF(OR(ISERROR(VLOOKUP(LEFT(W723,FIND(",",W723)-1),MapTable!$A:$A,1,0)),ISERROR(VLOOKUP(TRIM(MID(W723,FIND(",",W723)+1,FIND(",",W723,FIND(",",W723)+1)-FIND(",",W723)-1)),MapTable!$A:$A,1,0)),ISERROR(VLOOKUP(TRIM(MID(W723,FIND(",",W723,FIND(",",W723)+1)+1,999)),MapTable!$A:$A,1,0))),"맵없음",
  ""),
IF(ISERROR(FIND(",",W723,FIND(",",W723,FIND(",",W723,FIND(",",W723)+1)+1)+1)),
  IF(OR(ISERROR(VLOOKUP(LEFT(W723,FIND(",",W723)-1),MapTable!$A:$A,1,0)),ISERROR(VLOOKUP(TRIM(MID(W723,FIND(",",W723)+1,FIND(",",W723,FIND(",",W723)+1)-FIND(",",W723)-1)),MapTable!$A:$A,1,0)),ISERROR(VLOOKUP(TRIM(MID(W723,FIND(",",W723,FIND(",",W723)+1)+1,FIND(",",W723,FIND(",",W723,FIND(",",W723)+1)+1)-FIND(",",W723,FIND(",",W723)+1)-1)),MapTable!$A:$A,1,0)),ISERROR(VLOOKUP(TRIM(MID(W723,FIND(",",W723,FIND(",",W723,FIND(",",W723)+1)+1)+1,999)),MapTable!$A:$A,1,0))),"맵없음",
  ""),
)))))</f>
        <v/>
      </c>
      <c r="AC723" t="str">
        <f>IF(ISBLANK(AB723),"",IF(ISERROR(VLOOKUP(AB723,[3]DropTable!$A:$A,1,0)),"드랍없음",""))</f>
        <v/>
      </c>
      <c r="AE723" t="str">
        <f>IF(ISBLANK(AD723),"",IF(ISERROR(VLOOKUP(AD723,[3]DropTable!$A:$A,1,0)),"드랍없음",""))</f>
        <v/>
      </c>
      <c r="AG723">
        <v>9.8000000000000007</v>
      </c>
      <c r="AH723">
        <v>1</v>
      </c>
    </row>
    <row r="724" spans="1:34" x14ac:dyDescent="0.3">
      <c r="A724">
        <v>16</v>
      </c>
      <c r="B724">
        <v>13</v>
      </c>
      <c r="C724">
        <f>IF(OR($L724=TRUE,$A724=0,MOD($A724,ChapterTable!$S$20)&lt;&gt;0),
MAX(0,INT(($B724+ChapterTable!$Q$26+VLOOKUP(SUBSTITUTE(C$1,"성장단계","")&amp;"단계오프셋",ChapterTable!$S:$T,2,0))/ChapterTable!$Q$23)),
MAX(0,INT(($B724+ChapterTable!$S$26+VLOOKUP(SUBSTITUTE(C$1,"성장단계","")&amp;"보스단계오프셋",ChapterTable!$S:$T,2,0))/ChapterTable!$S$23)))</f>
        <v>1</v>
      </c>
      <c r="D724">
        <f>IF(OR($L724=TRUE,$A724=0,MOD($A724,ChapterTable!$S$20)&lt;&gt;0),
MAX(0,INT(($B724+ChapterTable!$Q$26+VLOOKUP(SUBSTITUTE(D$1,"성장단계","")&amp;"단계오프셋",ChapterTable!$S:$T,2,0))/ChapterTable!$Q$23)),
MAX(0,INT(($B724+ChapterTable!$S$26+VLOOKUP(SUBSTITUTE(D$1,"성장단계","")&amp;"보스단계오프셋",ChapterTable!$S:$T,2,0))/ChapterTable!$S$23)))</f>
        <v>1</v>
      </c>
      <c r="E724" s="1">
        <f ca="1">IF(AND($A724=0,$B724=1),
    VLOOKUP(1,ChapterTable!$1:$1048576,MATCH("최종"&amp;SUBSTITUTE(SUBSTITUTE(E$1,"standard",""),"|Float",""),ChapterTable!$1:$1,0),0)*ChapterTable!$Q$17,
  IF(AND($A724=0,$B724=0),
    E725,
  IF($B724=0,
    VLOOKUP($A724,ChapterTable!$1:$1048576,MATCH("최종"&amp;SUBSTITUTE(SUBSTITUTE(E$1,"standard",""),"|Float",""),ChapterTable!$1:$1,0),0),
  IF($B724=1,
    IF($L724=FALSE,
      VLOOKUP($A724,ChapterTable!$1:$1048576,MATCH("최종"&amp;SUBSTITUTE(SUBSTITUTE(E$1,"standard",""),"|Float",""),ChapterTable!$1:$1,0),0),
      VLOOKUP($A724-ChapterTable!$Q$11,ChapterTable!$1:$1048576,MATCH("최종"&amp;SUBSTITUTE(SUBSTITUTE(E$1,"standard",""),"|Float",""),ChapterTable!$1:$1,0),0)*ChapterTable!$Q$14
    ),
  OFFSET(E724,-$B724+IF($L724,1,0),0)*
    (VLOOKUP(SUBSTITUTE(SUBSTITUTE(E$1,"standard",""),"|Float","")&amp;"인게임누적곱배수",ChapterTable!$S:$T,2,0)^C724
    +VLOOKUP(SUBSTITUTE(SUBSTITUTE(E$1,"standard",""),"|Float","")&amp;"인게임누적합배수",ChapterTable!$S:$T,2,0)*C724)
  )
  )
  )
)</f>
        <v>106408.21536254883</v>
      </c>
      <c r="F724" s="1">
        <f ca="1">IF(AND($A724=0,$B724=1),
    VLOOKUP(1,ChapterTable!$1:$1048576,MATCH("최종"&amp;SUBSTITUTE(SUBSTITUTE(F$1,"standard",""),"|Float",""),ChapterTable!$1:$1,0),0)*ChapterTable!$Q$17,
  IF(AND($A724=0,$B724=0),
    F725,
  IF($B724=0,
    VLOOKUP($A724,ChapterTable!$1:$1048576,MATCH("최종"&amp;SUBSTITUTE(SUBSTITUTE(F$1,"standard",""),"|Float",""),ChapterTable!$1:$1,0),0),
  IF($B724=1,
    IF($L724=FALSE,
      VLOOKUP($A724,ChapterTable!$1:$1048576,MATCH("최종"&amp;SUBSTITUTE(SUBSTITUTE(F$1,"standard",""),"|Float",""),ChapterTable!$1:$1,0),0),
      VLOOKUP($A724-ChapterTable!$Q$11,ChapterTable!$1:$1048576,MATCH("최종"&amp;SUBSTITUTE(SUBSTITUTE(F$1,"standard",""),"|Float",""),ChapterTable!$1:$1,0),0)*ChapterTable!$Q$14
    ),
  OFFSET(F724,-$B724+IF($L724,1,0),0)*
    (VLOOKUP(SUBSTITUTE(SUBSTITUTE(F$1,"standard",""),"|Float","")&amp;"인게임누적곱배수",ChapterTable!$S:$T,2,0)^D724
    +VLOOKUP(SUBSTITUTE(SUBSTITUTE(F$1,"standard",""),"|Float","")&amp;"인게임누적합배수",ChapterTable!$S:$T,2,0)*D724)
  )
  )
  )
)</f>
        <v>52547.266845703125</v>
      </c>
      <c r="G724" t="s">
        <v>76</v>
      </c>
      <c r="J724" t="str">
        <f>IF(ISBLANK(I724),"",
IFERROR(VLOOKUP(I724,[1]StringTable!$1:$1048576,MATCH([1]StringTable!$B$1,[1]StringTable!$1:$1,0),0),
IFERROR(VLOOKUP(I724,[1]InApkStringTable!$1:$1048576,MATCH([1]InApkStringTable!$B$1,[1]InApkStringTable!$1:$1,0),0),
"스트링없음")))</f>
        <v/>
      </c>
      <c r="L724" t="b">
        <v>0</v>
      </c>
      <c r="M724" t="s">
        <v>24</v>
      </c>
      <c r="N724" t="str">
        <f>IF(ISBLANK(M724),"",IF(ISERROR(VLOOKUP(M724,MapTable!$A:$A,1,0)),"맵없음",""))</f>
        <v/>
      </c>
      <c r="O724">
        <f t="shared" si="45"/>
        <v>2</v>
      </c>
      <c r="Q724">
        <f t="shared" si="46"/>
        <v>2</v>
      </c>
      <c r="R724" t="b">
        <f t="shared" ca="1" si="47"/>
        <v>0</v>
      </c>
      <c r="T724" t="b">
        <f t="shared" ca="1" si="48"/>
        <v>0</v>
      </c>
      <c r="V724" t="str">
        <f>IF(ISBLANK(U724),"",IF(ISERROR(VLOOKUP(U724,MapTable!$A:$A,1,0)),"맵없음",""))</f>
        <v/>
      </c>
      <c r="X724" t="str">
        <f>IF(ISBLANK(W724),"",
IF(ISERROR(FIND(",",W724)),
  IF(ISERROR(VLOOKUP(W724,MapTable!$A:$A,1,0)),"맵없음",
  ""),
IF(ISERROR(FIND(",",W724,FIND(",",W724)+1)),
  IF(OR(ISERROR(VLOOKUP(LEFT(W724,FIND(",",W724)-1),MapTable!$A:$A,1,0)),ISERROR(VLOOKUP(TRIM(MID(W724,FIND(",",W724)+1,999)),MapTable!$A:$A,1,0))),"맵없음",
  ""),
IF(ISERROR(FIND(",",W724,FIND(",",W724,FIND(",",W724)+1)+1)),
  IF(OR(ISERROR(VLOOKUP(LEFT(W724,FIND(",",W724)-1),MapTable!$A:$A,1,0)),ISERROR(VLOOKUP(TRIM(MID(W724,FIND(",",W724)+1,FIND(",",W724,FIND(",",W724)+1)-FIND(",",W724)-1)),MapTable!$A:$A,1,0)),ISERROR(VLOOKUP(TRIM(MID(W724,FIND(",",W724,FIND(",",W724)+1)+1,999)),MapTable!$A:$A,1,0))),"맵없음",
  ""),
IF(ISERROR(FIND(",",W724,FIND(",",W724,FIND(",",W724,FIND(",",W724)+1)+1)+1)),
  IF(OR(ISERROR(VLOOKUP(LEFT(W724,FIND(",",W724)-1),MapTable!$A:$A,1,0)),ISERROR(VLOOKUP(TRIM(MID(W724,FIND(",",W724)+1,FIND(",",W724,FIND(",",W724)+1)-FIND(",",W724)-1)),MapTable!$A:$A,1,0)),ISERROR(VLOOKUP(TRIM(MID(W724,FIND(",",W724,FIND(",",W724)+1)+1,FIND(",",W724,FIND(",",W724,FIND(",",W724)+1)+1)-FIND(",",W724,FIND(",",W724)+1)-1)),MapTable!$A:$A,1,0)),ISERROR(VLOOKUP(TRIM(MID(W724,FIND(",",W724,FIND(",",W724,FIND(",",W724)+1)+1)+1,999)),MapTable!$A:$A,1,0))),"맵없음",
  ""),
)))))</f>
        <v/>
      </c>
      <c r="AC724" t="str">
        <f>IF(ISBLANK(AB724),"",IF(ISERROR(VLOOKUP(AB724,[3]DropTable!$A:$A,1,0)),"드랍없음",""))</f>
        <v/>
      </c>
      <c r="AE724" t="str">
        <f>IF(ISBLANK(AD724),"",IF(ISERROR(VLOOKUP(AD724,[3]DropTable!$A:$A,1,0)),"드랍없음",""))</f>
        <v/>
      </c>
      <c r="AG724">
        <v>9.8000000000000007</v>
      </c>
      <c r="AH724">
        <v>1</v>
      </c>
    </row>
    <row r="725" spans="1:34" x14ac:dyDescent="0.3">
      <c r="A725">
        <v>16</v>
      </c>
      <c r="B725">
        <v>14</v>
      </c>
      <c r="C725">
        <f>IF(OR($L725=TRUE,$A725=0,MOD($A725,ChapterTable!$S$20)&lt;&gt;0),
MAX(0,INT(($B725+ChapterTable!$Q$26+VLOOKUP(SUBSTITUTE(C$1,"성장단계","")&amp;"단계오프셋",ChapterTable!$S:$T,2,0))/ChapterTable!$Q$23)),
MAX(0,INT(($B725+ChapterTable!$S$26+VLOOKUP(SUBSTITUTE(C$1,"성장단계","")&amp;"보스단계오프셋",ChapterTable!$S:$T,2,0))/ChapterTable!$S$23)))</f>
        <v>1</v>
      </c>
      <c r="D725">
        <f>IF(OR($L725=TRUE,$A725=0,MOD($A725,ChapterTable!$S$20)&lt;&gt;0),
MAX(0,INT(($B725+ChapterTable!$Q$26+VLOOKUP(SUBSTITUTE(D$1,"성장단계","")&amp;"단계오프셋",ChapterTable!$S:$T,2,0))/ChapterTable!$Q$23)),
MAX(0,INT(($B725+ChapterTable!$S$26+VLOOKUP(SUBSTITUTE(D$1,"성장단계","")&amp;"보스단계오프셋",ChapterTable!$S:$T,2,0))/ChapterTable!$S$23)))</f>
        <v>1</v>
      </c>
      <c r="E725" s="1">
        <f ca="1">IF(AND($A725=0,$B725=1),
    VLOOKUP(1,ChapterTable!$1:$1048576,MATCH("최종"&amp;SUBSTITUTE(SUBSTITUTE(E$1,"standard",""),"|Float",""),ChapterTable!$1:$1,0),0)*ChapterTable!$Q$17,
  IF(AND($A725=0,$B725=0),
    E726,
  IF($B725=0,
    VLOOKUP($A725,ChapterTable!$1:$1048576,MATCH("최종"&amp;SUBSTITUTE(SUBSTITUTE(E$1,"standard",""),"|Float",""),ChapterTable!$1:$1,0),0),
  IF($B725=1,
    IF($L725=FALSE,
      VLOOKUP($A725,ChapterTable!$1:$1048576,MATCH("최종"&amp;SUBSTITUTE(SUBSTITUTE(E$1,"standard",""),"|Float",""),ChapterTable!$1:$1,0),0),
      VLOOKUP($A725-ChapterTable!$Q$11,ChapterTable!$1:$1048576,MATCH("최종"&amp;SUBSTITUTE(SUBSTITUTE(E$1,"standard",""),"|Float",""),ChapterTable!$1:$1,0),0)*ChapterTable!$Q$14
    ),
  OFFSET(E725,-$B725+IF($L725,1,0),0)*
    (VLOOKUP(SUBSTITUTE(SUBSTITUTE(E$1,"standard",""),"|Float","")&amp;"인게임누적곱배수",ChapterTable!$S:$T,2,0)^C725
    +VLOOKUP(SUBSTITUTE(SUBSTITUTE(E$1,"standard",""),"|Float","")&amp;"인게임누적합배수",ChapterTable!$S:$T,2,0)*C725)
  )
  )
  )
)</f>
        <v>106408.21536254883</v>
      </c>
      <c r="F725" s="1">
        <f ca="1">IF(AND($A725=0,$B725=1),
    VLOOKUP(1,ChapterTable!$1:$1048576,MATCH("최종"&amp;SUBSTITUTE(SUBSTITUTE(F$1,"standard",""),"|Float",""),ChapterTable!$1:$1,0),0)*ChapterTable!$Q$17,
  IF(AND($A725=0,$B725=0),
    F726,
  IF($B725=0,
    VLOOKUP($A725,ChapterTable!$1:$1048576,MATCH("최종"&amp;SUBSTITUTE(SUBSTITUTE(F$1,"standard",""),"|Float",""),ChapterTable!$1:$1,0),0),
  IF($B725=1,
    IF($L725=FALSE,
      VLOOKUP($A725,ChapterTable!$1:$1048576,MATCH("최종"&amp;SUBSTITUTE(SUBSTITUTE(F$1,"standard",""),"|Float",""),ChapterTable!$1:$1,0),0),
      VLOOKUP($A725-ChapterTable!$Q$11,ChapterTable!$1:$1048576,MATCH("최종"&amp;SUBSTITUTE(SUBSTITUTE(F$1,"standard",""),"|Float",""),ChapterTable!$1:$1,0),0)*ChapterTable!$Q$14
    ),
  OFFSET(F725,-$B725+IF($L725,1,0),0)*
    (VLOOKUP(SUBSTITUTE(SUBSTITUTE(F$1,"standard",""),"|Float","")&amp;"인게임누적곱배수",ChapterTable!$S:$T,2,0)^D725
    +VLOOKUP(SUBSTITUTE(SUBSTITUTE(F$1,"standard",""),"|Float","")&amp;"인게임누적합배수",ChapterTable!$S:$T,2,0)*D725)
  )
  )
  )
)</f>
        <v>52547.266845703125</v>
      </c>
      <c r="G725" t="s">
        <v>76</v>
      </c>
      <c r="J725" t="str">
        <f>IF(ISBLANK(I725),"",
IFERROR(VLOOKUP(I725,[1]StringTable!$1:$1048576,MATCH([1]StringTable!$B$1,[1]StringTable!$1:$1,0),0),
IFERROR(VLOOKUP(I725,[1]InApkStringTable!$1:$1048576,MATCH([1]InApkStringTable!$B$1,[1]InApkStringTable!$1:$1,0),0),
"스트링없음")))</f>
        <v/>
      </c>
      <c r="L725" t="b">
        <v>0</v>
      </c>
      <c r="M725" t="s">
        <v>24</v>
      </c>
      <c r="N725" t="str">
        <f>IF(ISBLANK(M725),"",IF(ISERROR(VLOOKUP(M725,MapTable!$A:$A,1,0)),"맵없음",""))</f>
        <v/>
      </c>
      <c r="O725">
        <f t="shared" si="45"/>
        <v>2</v>
      </c>
      <c r="Q725">
        <f t="shared" si="46"/>
        <v>2</v>
      </c>
      <c r="R725" t="b">
        <f t="shared" ca="1" si="47"/>
        <v>0</v>
      </c>
      <c r="T725" t="b">
        <f t="shared" ca="1" si="48"/>
        <v>0</v>
      </c>
      <c r="V725" t="str">
        <f>IF(ISBLANK(U725),"",IF(ISERROR(VLOOKUP(U725,MapTable!$A:$A,1,0)),"맵없음",""))</f>
        <v/>
      </c>
      <c r="X725" t="str">
        <f>IF(ISBLANK(W725),"",
IF(ISERROR(FIND(",",W725)),
  IF(ISERROR(VLOOKUP(W725,MapTable!$A:$A,1,0)),"맵없음",
  ""),
IF(ISERROR(FIND(",",W725,FIND(",",W725)+1)),
  IF(OR(ISERROR(VLOOKUP(LEFT(W725,FIND(",",W725)-1),MapTable!$A:$A,1,0)),ISERROR(VLOOKUP(TRIM(MID(W725,FIND(",",W725)+1,999)),MapTable!$A:$A,1,0))),"맵없음",
  ""),
IF(ISERROR(FIND(",",W725,FIND(",",W725,FIND(",",W725)+1)+1)),
  IF(OR(ISERROR(VLOOKUP(LEFT(W725,FIND(",",W725)-1),MapTable!$A:$A,1,0)),ISERROR(VLOOKUP(TRIM(MID(W725,FIND(",",W725)+1,FIND(",",W725,FIND(",",W725)+1)-FIND(",",W725)-1)),MapTable!$A:$A,1,0)),ISERROR(VLOOKUP(TRIM(MID(W725,FIND(",",W725,FIND(",",W725)+1)+1,999)),MapTable!$A:$A,1,0))),"맵없음",
  ""),
IF(ISERROR(FIND(",",W725,FIND(",",W725,FIND(",",W725,FIND(",",W725)+1)+1)+1)),
  IF(OR(ISERROR(VLOOKUP(LEFT(W725,FIND(",",W725)-1),MapTable!$A:$A,1,0)),ISERROR(VLOOKUP(TRIM(MID(W725,FIND(",",W725)+1,FIND(",",W725,FIND(",",W725)+1)-FIND(",",W725)-1)),MapTable!$A:$A,1,0)),ISERROR(VLOOKUP(TRIM(MID(W725,FIND(",",W725,FIND(",",W725)+1)+1,FIND(",",W725,FIND(",",W725,FIND(",",W725)+1)+1)-FIND(",",W725,FIND(",",W725)+1)-1)),MapTable!$A:$A,1,0)),ISERROR(VLOOKUP(TRIM(MID(W725,FIND(",",W725,FIND(",",W725,FIND(",",W725)+1)+1)+1,999)),MapTable!$A:$A,1,0))),"맵없음",
  ""),
)))))</f>
        <v/>
      </c>
      <c r="AC725" t="str">
        <f>IF(ISBLANK(AB725),"",IF(ISERROR(VLOOKUP(AB725,[3]DropTable!$A:$A,1,0)),"드랍없음",""))</f>
        <v/>
      </c>
      <c r="AE725" t="str">
        <f>IF(ISBLANK(AD725),"",IF(ISERROR(VLOOKUP(AD725,[3]DropTable!$A:$A,1,0)),"드랍없음",""))</f>
        <v/>
      </c>
      <c r="AG725">
        <v>9.8000000000000007</v>
      </c>
      <c r="AH725">
        <v>1</v>
      </c>
    </row>
    <row r="726" spans="1:34" x14ac:dyDescent="0.3">
      <c r="A726">
        <v>16</v>
      </c>
      <c r="B726">
        <v>15</v>
      </c>
      <c r="C726">
        <f>IF(OR($L726=TRUE,$A726=0,MOD($A726,ChapterTable!$S$20)&lt;&gt;0),
MAX(0,INT(($B726+ChapterTable!$Q$26+VLOOKUP(SUBSTITUTE(C$1,"성장단계","")&amp;"단계오프셋",ChapterTable!$S:$T,2,0))/ChapterTable!$Q$23)),
MAX(0,INT(($B726+ChapterTable!$S$26+VLOOKUP(SUBSTITUTE(C$1,"성장단계","")&amp;"보스단계오프셋",ChapterTable!$S:$T,2,0))/ChapterTable!$S$23)))</f>
        <v>1</v>
      </c>
      <c r="D726">
        <f>IF(OR($L726=TRUE,$A726=0,MOD($A726,ChapterTable!$S$20)&lt;&gt;0),
MAX(0,INT(($B726+ChapterTable!$Q$26+VLOOKUP(SUBSTITUTE(D$1,"성장단계","")&amp;"단계오프셋",ChapterTable!$S:$T,2,0))/ChapterTable!$Q$23)),
MAX(0,INT(($B726+ChapterTable!$S$26+VLOOKUP(SUBSTITUTE(D$1,"성장단계","")&amp;"보스단계오프셋",ChapterTable!$S:$T,2,0))/ChapterTable!$S$23)))</f>
        <v>1</v>
      </c>
      <c r="E726" s="1">
        <f ca="1">IF(AND($A726=0,$B726=1),
    VLOOKUP(1,ChapterTable!$1:$1048576,MATCH("최종"&amp;SUBSTITUTE(SUBSTITUTE(E$1,"standard",""),"|Float",""),ChapterTable!$1:$1,0),0)*ChapterTable!$Q$17,
  IF(AND($A726=0,$B726=0),
    E727,
  IF($B726=0,
    VLOOKUP($A726,ChapterTable!$1:$1048576,MATCH("최종"&amp;SUBSTITUTE(SUBSTITUTE(E$1,"standard",""),"|Float",""),ChapterTable!$1:$1,0),0),
  IF($B726=1,
    IF($L726=FALSE,
      VLOOKUP($A726,ChapterTable!$1:$1048576,MATCH("최종"&amp;SUBSTITUTE(SUBSTITUTE(E$1,"standard",""),"|Float",""),ChapterTable!$1:$1,0),0),
      VLOOKUP($A726-ChapterTable!$Q$11,ChapterTable!$1:$1048576,MATCH("최종"&amp;SUBSTITUTE(SUBSTITUTE(E$1,"standard",""),"|Float",""),ChapterTable!$1:$1,0),0)*ChapterTable!$Q$14
    ),
  OFFSET(E726,-$B726+IF($L726,1,0),0)*
    (VLOOKUP(SUBSTITUTE(SUBSTITUTE(E$1,"standard",""),"|Float","")&amp;"인게임누적곱배수",ChapterTable!$S:$T,2,0)^C726
    +VLOOKUP(SUBSTITUTE(SUBSTITUTE(E$1,"standard",""),"|Float","")&amp;"인게임누적합배수",ChapterTable!$S:$T,2,0)*C726)
  )
  )
  )
)</f>
        <v>106408.21536254883</v>
      </c>
      <c r="F726" s="1">
        <f ca="1">IF(AND($A726=0,$B726=1),
    VLOOKUP(1,ChapterTable!$1:$1048576,MATCH("최종"&amp;SUBSTITUTE(SUBSTITUTE(F$1,"standard",""),"|Float",""),ChapterTable!$1:$1,0),0)*ChapterTable!$Q$17,
  IF(AND($A726=0,$B726=0),
    F727,
  IF($B726=0,
    VLOOKUP($A726,ChapterTable!$1:$1048576,MATCH("최종"&amp;SUBSTITUTE(SUBSTITUTE(F$1,"standard",""),"|Float",""),ChapterTable!$1:$1,0),0),
  IF($B726=1,
    IF($L726=FALSE,
      VLOOKUP($A726,ChapterTable!$1:$1048576,MATCH("최종"&amp;SUBSTITUTE(SUBSTITUTE(F$1,"standard",""),"|Float",""),ChapterTable!$1:$1,0),0),
      VLOOKUP($A726-ChapterTable!$Q$11,ChapterTable!$1:$1048576,MATCH("최종"&amp;SUBSTITUTE(SUBSTITUTE(F$1,"standard",""),"|Float",""),ChapterTable!$1:$1,0),0)*ChapterTable!$Q$14
    ),
  OFFSET(F726,-$B726+IF($L726,1,0),0)*
    (VLOOKUP(SUBSTITUTE(SUBSTITUTE(F$1,"standard",""),"|Float","")&amp;"인게임누적곱배수",ChapterTable!$S:$T,2,0)^D726
    +VLOOKUP(SUBSTITUTE(SUBSTITUTE(F$1,"standard",""),"|Float","")&amp;"인게임누적합배수",ChapterTable!$S:$T,2,0)*D726)
  )
  )
  )
)</f>
        <v>52547.266845703125</v>
      </c>
      <c r="G726" t="s">
        <v>76</v>
      </c>
      <c r="J726" t="str">
        <f>IF(ISBLANK(I726),"",
IFERROR(VLOOKUP(I726,[1]StringTable!$1:$1048576,MATCH([1]StringTable!$B$1,[1]StringTable!$1:$1,0),0),
IFERROR(VLOOKUP(I726,[1]InApkStringTable!$1:$1048576,MATCH([1]InApkStringTable!$B$1,[1]InApkStringTable!$1:$1,0),0),
"스트링없음")))</f>
        <v/>
      </c>
      <c r="L726" t="b">
        <v>0</v>
      </c>
      <c r="M726" t="s">
        <v>24</v>
      </c>
      <c r="N726" t="str">
        <f>IF(ISBLANK(M726),"",IF(ISERROR(VLOOKUP(M726,MapTable!$A:$A,1,0)),"맵없음",""))</f>
        <v/>
      </c>
      <c r="O726">
        <f t="shared" si="45"/>
        <v>11</v>
      </c>
      <c r="Q726">
        <f t="shared" si="46"/>
        <v>11</v>
      </c>
      <c r="R726" t="b">
        <f t="shared" ca="1" si="47"/>
        <v>0</v>
      </c>
      <c r="T726" t="b">
        <f t="shared" ca="1" si="48"/>
        <v>0</v>
      </c>
      <c r="V726" t="str">
        <f>IF(ISBLANK(U726),"",IF(ISERROR(VLOOKUP(U726,MapTable!$A:$A,1,0)),"맵없음",""))</f>
        <v/>
      </c>
      <c r="X726" t="str">
        <f>IF(ISBLANK(W726),"",
IF(ISERROR(FIND(",",W726)),
  IF(ISERROR(VLOOKUP(W726,MapTable!$A:$A,1,0)),"맵없음",
  ""),
IF(ISERROR(FIND(",",W726,FIND(",",W726)+1)),
  IF(OR(ISERROR(VLOOKUP(LEFT(W726,FIND(",",W726)-1),MapTable!$A:$A,1,0)),ISERROR(VLOOKUP(TRIM(MID(W726,FIND(",",W726)+1,999)),MapTable!$A:$A,1,0))),"맵없음",
  ""),
IF(ISERROR(FIND(",",W726,FIND(",",W726,FIND(",",W726)+1)+1)),
  IF(OR(ISERROR(VLOOKUP(LEFT(W726,FIND(",",W726)-1),MapTable!$A:$A,1,0)),ISERROR(VLOOKUP(TRIM(MID(W726,FIND(",",W726)+1,FIND(",",W726,FIND(",",W726)+1)-FIND(",",W726)-1)),MapTable!$A:$A,1,0)),ISERROR(VLOOKUP(TRIM(MID(W726,FIND(",",W726,FIND(",",W726)+1)+1,999)),MapTable!$A:$A,1,0))),"맵없음",
  ""),
IF(ISERROR(FIND(",",W726,FIND(",",W726,FIND(",",W726,FIND(",",W726)+1)+1)+1)),
  IF(OR(ISERROR(VLOOKUP(LEFT(W726,FIND(",",W726)-1),MapTable!$A:$A,1,0)),ISERROR(VLOOKUP(TRIM(MID(W726,FIND(",",W726)+1,FIND(",",W726,FIND(",",W726)+1)-FIND(",",W726)-1)),MapTable!$A:$A,1,0)),ISERROR(VLOOKUP(TRIM(MID(W726,FIND(",",W726,FIND(",",W726)+1)+1,FIND(",",W726,FIND(",",W726,FIND(",",W726)+1)+1)-FIND(",",W726,FIND(",",W726)+1)-1)),MapTable!$A:$A,1,0)),ISERROR(VLOOKUP(TRIM(MID(W726,FIND(",",W726,FIND(",",W726,FIND(",",W726)+1)+1)+1,999)),MapTable!$A:$A,1,0))),"맵없음",
  ""),
)))))</f>
        <v/>
      </c>
      <c r="AC726" t="str">
        <f>IF(ISBLANK(AB726),"",IF(ISERROR(VLOOKUP(AB726,[3]DropTable!$A:$A,1,0)),"드랍없음",""))</f>
        <v/>
      </c>
      <c r="AE726" t="str">
        <f>IF(ISBLANK(AD726),"",IF(ISERROR(VLOOKUP(AD726,[3]DropTable!$A:$A,1,0)),"드랍없음",""))</f>
        <v/>
      </c>
      <c r="AG726">
        <v>9.8000000000000007</v>
      </c>
      <c r="AH726">
        <v>1</v>
      </c>
    </row>
    <row r="727" spans="1:34" x14ac:dyDescent="0.3">
      <c r="A727">
        <v>16</v>
      </c>
      <c r="B727">
        <v>16</v>
      </c>
      <c r="C727">
        <f>IF(OR($L727=TRUE,$A727=0,MOD($A727,ChapterTable!$S$20)&lt;&gt;0),
MAX(0,INT(($B727+ChapterTable!$Q$26+VLOOKUP(SUBSTITUTE(C$1,"성장단계","")&amp;"단계오프셋",ChapterTable!$S:$T,2,0))/ChapterTable!$Q$23)),
MAX(0,INT(($B727+ChapterTable!$S$26+VLOOKUP(SUBSTITUTE(C$1,"성장단계","")&amp;"보스단계오프셋",ChapterTable!$S:$T,2,0))/ChapterTable!$S$23)))</f>
        <v>2</v>
      </c>
      <c r="D727">
        <f>IF(OR($L727=TRUE,$A727=0,MOD($A727,ChapterTable!$S$20)&lt;&gt;0),
MAX(0,INT(($B727+ChapterTable!$Q$26+VLOOKUP(SUBSTITUTE(D$1,"성장단계","")&amp;"단계오프셋",ChapterTable!$S:$T,2,0))/ChapterTable!$Q$23)),
MAX(0,INT(($B727+ChapterTable!$S$26+VLOOKUP(SUBSTITUTE(D$1,"성장단계","")&amp;"보스단계오프셋",ChapterTable!$S:$T,2,0))/ChapterTable!$S$23)))</f>
        <v>1</v>
      </c>
      <c r="E727" s="1">
        <f ca="1">IF(AND($A727=0,$B727=1),
    VLOOKUP(1,ChapterTable!$1:$1048576,MATCH("최종"&amp;SUBSTITUTE(SUBSTITUTE(E$1,"standard",""),"|Float",""),ChapterTable!$1:$1,0),0)*ChapterTable!$Q$17,
  IF(AND($A727=0,$B727=0),
    E728,
  IF($B727=0,
    VLOOKUP($A727,ChapterTable!$1:$1048576,MATCH("최종"&amp;SUBSTITUTE(SUBSTITUTE(E$1,"standard",""),"|Float",""),ChapterTable!$1:$1,0),0),
  IF($B727=1,
    IF($L727=FALSE,
      VLOOKUP($A727,ChapterTable!$1:$1048576,MATCH("최종"&amp;SUBSTITUTE(SUBSTITUTE(E$1,"standard",""),"|Float",""),ChapterTable!$1:$1,0),0),
      VLOOKUP($A727-ChapterTable!$Q$11,ChapterTable!$1:$1048576,MATCH("최종"&amp;SUBSTITUTE(SUBSTITUTE(E$1,"standard",""),"|Float",""),ChapterTable!$1:$1,0),0)*ChapterTable!$Q$14
    ),
  OFFSET(E727,-$B727+IF($L727,1,0),0)*
    (VLOOKUP(SUBSTITUTE(SUBSTITUTE(E$1,"standard",""),"|Float","")&amp;"인게임누적곱배수",ChapterTable!$S:$T,2,0)^C727
    +VLOOKUP(SUBSTITUTE(SUBSTITUTE(E$1,"standard",""),"|Float","")&amp;"인게임누적합배수",ChapterTable!$S:$T,2,0)*C727)
  )
  )
  )
)</f>
        <v>133995.53045654297</v>
      </c>
      <c r="F727" s="1">
        <f ca="1">IF(AND($A727=0,$B727=1),
    VLOOKUP(1,ChapterTable!$1:$1048576,MATCH("최종"&amp;SUBSTITUTE(SUBSTITUTE(F$1,"standard",""),"|Float",""),ChapterTable!$1:$1,0),0)*ChapterTable!$Q$17,
  IF(AND($A727=0,$B727=0),
    F728,
  IF($B727=0,
    VLOOKUP($A727,ChapterTable!$1:$1048576,MATCH("최종"&amp;SUBSTITUTE(SUBSTITUTE(F$1,"standard",""),"|Float",""),ChapterTable!$1:$1,0),0),
  IF($B727=1,
    IF($L727=FALSE,
      VLOOKUP($A727,ChapterTable!$1:$1048576,MATCH("최종"&amp;SUBSTITUTE(SUBSTITUTE(F$1,"standard",""),"|Float",""),ChapterTable!$1:$1,0),0),
      VLOOKUP($A727-ChapterTable!$Q$11,ChapterTable!$1:$1048576,MATCH("최종"&amp;SUBSTITUTE(SUBSTITUTE(F$1,"standard",""),"|Float",""),ChapterTable!$1:$1,0),0)*ChapterTable!$Q$14
    ),
  OFFSET(F727,-$B727+IF($L727,1,0),0)*
    (VLOOKUP(SUBSTITUTE(SUBSTITUTE(F$1,"standard",""),"|Float","")&amp;"인게임누적곱배수",ChapterTable!$S:$T,2,0)^D727
    +VLOOKUP(SUBSTITUTE(SUBSTITUTE(F$1,"standard",""),"|Float","")&amp;"인게임누적합배수",ChapterTable!$S:$T,2,0)*D727)
  )
  )
  )
)</f>
        <v>52547.266845703125</v>
      </c>
      <c r="G727" t="s">
        <v>76</v>
      </c>
      <c r="J727" t="str">
        <f>IF(ISBLANK(I727),"",
IFERROR(VLOOKUP(I727,[1]StringTable!$1:$1048576,MATCH([1]StringTable!$B$1,[1]StringTable!$1:$1,0),0),
IFERROR(VLOOKUP(I727,[1]InApkStringTable!$1:$1048576,MATCH([1]InApkStringTable!$B$1,[1]InApkStringTable!$1:$1,0),0),
"스트링없음")))</f>
        <v/>
      </c>
      <c r="L727" t="b">
        <v>0</v>
      </c>
      <c r="M727" t="s">
        <v>24</v>
      </c>
      <c r="N727" t="str">
        <f>IF(ISBLANK(M727),"",IF(ISERROR(VLOOKUP(M727,MapTable!$A:$A,1,0)),"맵없음",""))</f>
        <v/>
      </c>
      <c r="O727">
        <f t="shared" si="45"/>
        <v>2</v>
      </c>
      <c r="Q727">
        <f t="shared" si="46"/>
        <v>2</v>
      </c>
      <c r="R727" t="b">
        <f t="shared" ca="1" si="47"/>
        <v>0</v>
      </c>
      <c r="T727" t="b">
        <f t="shared" ca="1" si="48"/>
        <v>0</v>
      </c>
      <c r="V727" t="str">
        <f>IF(ISBLANK(U727),"",IF(ISERROR(VLOOKUP(U727,MapTable!$A:$A,1,0)),"맵없음",""))</f>
        <v/>
      </c>
      <c r="X727" t="str">
        <f>IF(ISBLANK(W727),"",
IF(ISERROR(FIND(",",W727)),
  IF(ISERROR(VLOOKUP(W727,MapTable!$A:$A,1,0)),"맵없음",
  ""),
IF(ISERROR(FIND(",",W727,FIND(",",W727)+1)),
  IF(OR(ISERROR(VLOOKUP(LEFT(W727,FIND(",",W727)-1),MapTable!$A:$A,1,0)),ISERROR(VLOOKUP(TRIM(MID(W727,FIND(",",W727)+1,999)),MapTable!$A:$A,1,0))),"맵없음",
  ""),
IF(ISERROR(FIND(",",W727,FIND(",",W727,FIND(",",W727)+1)+1)),
  IF(OR(ISERROR(VLOOKUP(LEFT(W727,FIND(",",W727)-1),MapTable!$A:$A,1,0)),ISERROR(VLOOKUP(TRIM(MID(W727,FIND(",",W727)+1,FIND(",",W727,FIND(",",W727)+1)-FIND(",",W727)-1)),MapTable!$A:$A,1,0)),ISERROR(VLOOKUP(TRIM(MID(W727,FIND(",",W727,FIND(",",W727)+1)+1,999)),MapTable!$A:$A,1,0))),"맵없음",
  ""),
IF(ISERROR(FIND(",",W727,FIND(",",W727,FIND(",",W727,FIND(",",W727)+1)+1)+1)),
  IF(OR(ISERROR(VLOOKUP(LEFT(W727,FIND(",",W727)-1),MapTable!$A:$A,1,0)),ISERROR(VLOOKUP(TRIM(MID(W727,FIND(",",W727)+1,FIND(",",W727,FIND(",",W727)+1)-FIND(",",W727)-1)),MapTable!$A:$A,1,0)),ISERROR(VLOOKUP(TRIM(MID(W727,FIND(",",W727,FIND(",",W727)+1)+1,FIND(",",W727,FIND(",",W727,FIND(",",W727)+1)+1)-FIND(",",W727,FIND(",",W727)+1)-1)),MapTable!$A:$A,1,0)),ISERROR(VLOOKUP(TRIM(MID(W727,FIND(",",W727,FIND(",",W727,FIND(",",W727)+1)+1)+1,999)),MapTable!$A:$A,1,0))),"맵없음",
  ""),
)))))</f>
        <v/>
      </c>
      <c r="AC727" t="str">
        <f>IF(ISBLANK(AB727),"",IF(ISERROR(VLOOKUP(AB727,[3]DropTable!$A:$A,1,0)),"드랍없음",""))</f>
        <v/>
      </c>
      <c r="AE727" t="str">
        <f>IF(ISBLANK(AD727),"",IF(ISERROR(VLOOKUP(AD727,[3]DropTable!$A:$A,1,0)),"드랍없음",""))</f>
        <v/>
      </c>
      <c r="AG727">
        <v>9.8000000000000007</v>
      </c>
      <c r="AH727">
        <v>1</v>
      </c>
    </row>
    <row r="728" spans="1:34" x14ac:dyDescent="0.3">
      <c r="A728">
        <v>16</v>
      </c>
      <c r="B728">
        <v>17</v>
      </c>
      <c r="C728">
        <f>IF(OR($L728=TRUE,$A728=0,MOD($A728,ChapterTable!$S$20)&lt;&gt;0),
MAX(0,INT(($B728+ChapterTable!$Q$26+VLOOKUP(SUBSTITUTE(C$1,"성장단계","")&amp;"단계오프셋",ChapterTable!$S:$T,2,0))/ChapterTable!$Q$23)),
MAX(0,INT(($B728+ChapterTable!$S$26+VLOOKUP(SUBSTITUTE(C$1,"성장단계","")&amp;"보스단계오프셋",ChapterTable!$S:$T,2,0))/ChapterTable!$S$23)))</f>
        <v>2</v>
      </c>
      <c r="D728">
        <f>IF(OR($L728=TRUE,$A728=0,MOD($A728,ChapterTable!$S$20)&lt;&gt;0),
MAX(0,INT(($B728+ChapterTable!$Q$26+VLOOKUP(SUBSTITUTE(D$1,"성장단계","")&amp;"단계오프셋",ChapterTable!$S:$T,2,0))/ChapterTable!$Q$23)),
MAX(0,INT(($B728+ChapterTable!$S$26+VLOOKUP(SUBSTITUTE(D$1,"성장단계","")&amp;"보스단계오프셋",ChapterTable!$S:$T,2,0))/ChapterTable!$S$23)))</f>
        <v>1</v>
      </c>
      <c r="E728" s="1">
        <f ca="1">IF(AND($A728=0,$B728=1),
    VLOOKUP(1,ChapterTable!$1:$1048576,MATCH("최종"&amp;SUBSTITUTE(SUBSTITUTE(E$1,"standard",""),"|Float",""),ChapterTable!$1:$1,0),0)*ChapterTable!$Q$17,
  IF(AND($A728=0,$B728=0),
    E729,
  IF($B728=0,
    VLOOKUP($A728,ChapterTable!$1:$1048576,MATCH("최종"&amp;SUBSTITUTE(SUBSTITUTE(E$1,"standard",""),"|Float",""),ChapterTable!$1:$1,0),0),
  IF($B728=1,
    IF($L728=FALSE,
      VLOOKUP($A728,ChapterTable!$1:$1048576,MATCH("최종"&amp;SUBSTITUTE(SUBSTITUTE(E$1,"standard",""),"|Float",""),ChapterTable!$1:$1,0),0),
      VLOOKUP($A728-ChapterTable!$Q$11,ChapterTable!$1:$1048576,MATCH("최종"&amp;SUBSTITUTE(SUBSTITUTE(E$1,"standard",""),"|Float",""),ChapterTable!$1:$1,0),0)*ChapterTable!$Q$14
    ),
  OFFSET(E728,-$B728+IF($L728,1,0),0)*
    (VLOOKUP(SUBSTITUTE(SUBSTITUTE(E$1,"standard",""),"|Float","")&amp;"인게임누적곱배수",ChapterTable!$S:$T,2,0)^C728
    +VLOOKUP(SUBSTITUTE(SUBSTITUTE(E$1,"standard",""),"|Float","")&amp;"인게임누적합배수",ChapterTable!$S:$T,2,0)*C728)
  )
  )
  )
)</f>
        <v>133995.53045654297</v>
      </c>
      <c r="F728" s="1">
        <f ca="1">IF(AND($A728=0,$B728=1),
    VLOOKUP(1,ChapterTable!$1:$1048576,MATCH("최종"&amp;SUBSTITUTE(SUBSTITUTE(F$1,"standard",""),"|Float",""),ChapterTable!$1:$1,0),0)*ChapterTable!$Q$17,
  IF(AND($A728=0,$B728=0),
    F729,
  IF($B728=0,
    VLOOKUP($A728,ChapterTable!$1:$1048576,MATCH("최종"&amp;SUBSTITUTE(SUBSTITUTE(F$1,"standard",""),"|Float",""),ChapterTable!$1:$1,0),0),
  IF($B728=1,
    IF($L728=FALSE,
      VLOOKUP($A728,ChapterTable!$1:$1048576,MATCH("최종"&amp;SUBSTITUTE(SUBSTITUTE(F$1,"standard",""),"|Float",""),ChapterTable!$1:$1,0),0),
      VLOOKUP($A728-ChapterTable!$Q$11,ChapterTable!$1:$1048576,MATCH("최종"&amp;SUBSTITUTE(SUBSTITUTE(F$1,"standard",""),"|Float",""),ChapterTable!$1:$1,0),0)*ChapterTable!$Q$14
    ),
  OFFSET(F728,-$B728+IF($L728,1,0),0)*
    (VLOOKUP(SUBSTITUTE(SUBSTITUTE(F$1,"standard",""),"|Float","")&amp;"인게임누적곱배수",ChapterTable!$S:$T,2,0)^D728
    +VLOOKUP(SUBSTITUTE(SUBSTITUTE(F$1,"standard",""),"|Float","")&amp;"인게임누적합배수",ChapterTable!$S:$T,2,0)*D728)
  )
  )
  )
)</f>
        <v>52547.266845703125</v>
      </c>
      <c r="G728" t="s">
        <v>76</v>
      </c>
      <c r="J728" t="str">
        <f>IF(ISBLANK(I728),"",
IFERROR(VLOOKUP(I728,[1]StringTable!$1:$1048576,MATCH([1]StringTable!$B$1,[1]StringTable!$1:$1,0),0),
IFERROR(VLOOKUP(I728,[1]InApkStringTable!$1:$1048576,MATCH([1]InApkStringTable!$B$1,[1]InApkStringTable!$1:$1,0),0),
"스트링없음")))</f>
        <v/>
      </c>
      <c r="L728" t="b">
        <v>0</v>
      </c>
      <c r="M728" t="s">
        <v>24</v>
      </c>
      <c r="N728" t="str">
        <f>IF(ISBLANK(M728),"",IF(ISERROR(VLOOKUP(M728,MapTable!$A:$A,1,0)),"맵없음",""))</f>
        <v/>
      </c>
      <c r="O728">
        <f t="shared" si="45"/>
        <v>2</v>
      </c>
      <c r="Q728">
        <f t="shared" si="46"/>
        <v>2</v>
      </c>
      <c r="R728" t="b">
        <f t="shared" ca="1" si="47"/>
        <v>0</v>
      </c>
      <c r="T728" t="b">
        <f t="shared" ca="1" si="48"/>
        <v>0</v>
      </c>
      <c r="V728" t="str">
        <f>IF(ISBLANK(U728),"",IF(ISERROR(VLOOKUP(U728,MapTable!$A:$A,1,0)),"맵없음",""))</f>
        <v/>
      </c>
      <c r="X728" t="str">
        <f>IF(ISBLANK(W728),"",
IF(ISERROR(FIND(",",W728)),
  IF(ISERROR(VLOOKUP(W728,MapTable!$A:$A,1,0)),"맵없음",
  ""),
IF(ISERROR(FIND(",",W728,FIND(",",W728)+1)),
  IF(OR(ISERROR(VLOOKUP(LEFT(W728,FIND(",",W728)-1),MapTable!$A:$A,1,0)),ISERROR(VLOOKUP(TRIM(MID(W728,FIND(",",W728)+1,999)),MapTable!$A:$A,1,0))),"맵없음",
  ""),
IF(ISERROR(FIND(",",W728,FIND(",",W728,FIND(",",W728)+1)+1)),
  IF(OR(ISERROR(VLOOKUP(LEFT(W728,FIND(",",W728)-1),MapTable!$A:$A,1,0)),ISERROR(VLOOKUP(TRIM(MID(W728,FIND(",",W728)+1,FIND(",",W728,FIND(",",W728)+1)-FIND(",",W728)-1)),MapTable!$A:$A,1,0)),ISERROR(VLOOKUP(TRIM(MID(W728,FIND(",",W728,FIND(",",W728)+1)+1,999)),MapTable!$A:$A,1,0))),"맵없음",
  ""),
IF(ISERROR(FIND(",",W728,FIND(",",W728,FIND(",",W728,FIND(",",W728)+1)+1)+1)),
  IF(OR(ISERROR(VLOOKUP(LEFT(W728,FIND(",",W728)-1),MapTable!$A:$A,1,0)),ISERROR(VLOOKUP(TRIM(MID(W728,FIND(",",W728)+1,FIND(",",W728,FIND(",",W728)+1)-FIND(",",W728)-1)),MapTable!$A:$A,1,0)),ISERROR(VLOOKUP(TRIM(MID(W728,FIND(",",W728,FIND(",",W728)+1)+1,FIND(",",W728,FIND(",",W728,FIND(",",W728)+1)+1)-FIND(",",W728,FIND(",",W728)+1)-1)),MapTable!$A:$A,1,0)),ISERROR(VLOOKUP(TRIM(MID(W728,FIND(",",W728,FIND(",",W728,FIND(",",W728)+1)+1)+1,999)),MapTable!$A:$A,1,0))),"맵없음",
  ""),
)))))</f>
        <v/>
      </c>
      <c r="AC728" t="str">
        <f>IF(ISBLANK(AB728),"",IF(ISERROR(VLOOKUP(AB728,[3]DropTable!$A:$A,1,0)),"드랍없음",""))</f>
        <v/>
      </c>
      <c r="AE728" t="str">
        <f>IF(ISBLANK(AD728),"",IF(ISERROR(VLOOKUP(AD728,[3]DropTable!$A:$A,1,0)),"드랍없음",""))</f>
        <v/>
      </c>
      <c r="AG728">
        <v>9.8000000000000007</v>
      </c>
      <c r="AH728">
        <v>1</v>
      </c>
    </row>
    <row r="729" spans="1:34" x14ac:dyDescent="0.3">
      <c r="A729">
        <v>16</v>
      </c>
      <c r="B729">
        <v>18</v>
      </c>
      <c r="C729">
        <f>IF(OR($L729=TRUE,$A729=0,MOD($A729,ChapterTable!$S$20)&lt;&gt;0),
MAX(0,INT(($B729+ChapterTable!$Q$26+VLOOKUP(SUBSTITUTE(C$1,"성장단계","")&amp;"단계오프셋",ChapterTable!$S:$T,2,0))/ChapterTable!$Q$23)),
MAX(0,INT(($B729+ChapterTable!$S$26+VLOOKUP(SUBSTITUTE(C$1,"성장단계","")&amp;"보스단계오프셋",ChapterTable!$S:$T,2,0))/ChapterTable!$S$23)))</f>
        <v>2</v>
      </c>
      <c r="D729">
        <f>IF(OR($L729=TRUE,$A729=0,MOD($A729,ChapterTable!$S$20)&lt;&gt;0),
MAX(0,INT(($B729+ChapterTable!$Q$26+VLOOKUP(SUBSTITUTE(D$1,"성장단계","")&amp;"단계오프셋",ChapterTable!$S:$T,2,0))/ChapterTable!$Q$23)),
MAX(0,INT(($B729+ChapterTable!$S$26+VLOOKUP(SUBSTITUTE(D$1,"성장단계","")&amp;"보스단계오프셋",ChapterTable!$S:$T,2,0))/ChapterTable!$S$23)))</f>
        <v>1</v>
      </c>
      <c r="E729" s="1">
        <f ca="1">IF(AND($A729=0,$B729=1),
    VLOOKUP(1,ChapterTable!$1:$1048576,MATCH("최종"&amp;SUBSTITUTE(SUBSTITUTE(E$1,"standard",""),"|Float",""),ChapterTable!$1:$1,0),0)*ChapterTable!$Q$17,
  IF(AND($A729=0,$B729=0),
    E730,
  IF($B729=0,
    VLOOKUP($A729,ChapterTable!$1:$1048576,MATCH("최종"&amp;SUBSTITUTE(SUBSTITUTE(E$1,"standard",""),"|Float",""),ChapterTable!$1:$1,0),0),
  IF($B729=1,
    IF($L729=FALSE,
      VLOOKUP($A729,ChapterTable!$1:$1048576,MATCH("최종"&amp;SUBSTITUTE(SUBSTITUTE(E$1,"standard",""),"|Float",""),ChapterTable!$1:$1,0),0),
      VLOOKUP($A729-ChapterTable!$Q$11,ChapterTable!$1:$1048576,MATCH("최종"&amp;SUBSTITUTE(SUBSTITUTE(E$1,"standard",""),"|Float",""),ChapterTable!$1:$1,0),0)*ChapterTable!$Q$14
    ),
  OFFSET(E729,-$B729+IF($L729,1,0),0)*
    (VLOOKUP(SUBSTITUTE(SUBSTITUTE(E$1,"standard",""),"|Float","")&amp;"인게임누적곱배수",ChapterTable!$S:$T,2,0)^C729
    +VLOOKUP(SUBSTITUTE(SUBSTITUTE(E$1,"standard",""),"|Float","")&amp;"인게임누적합배수",ChapterTable!$S:$T,2,0)*C729)
  )
  )
  )
)</f>
        <v>133995.53045654297</v>
      </c>
      <c r="F729" s="1">
        <f ca="1">IF(AND($A729=0,$B729=1),
    VLOOKUP(1,ChapterTable!$1:$1048576,MATCH("최종"&amp;SUBSTITUTE(SUBSTITUTE(F$1,"standard",""),"|Float",""),ChapterTable!$1:$1,0),0)*ChapterTable!$Q$17,
  IF(AND($A729=0,$B729=0),
    F730,
  IF($B729=0,
    VLOOKUP($A729,ChapterTable!$1:$1048576,MATCH("최종"&amp;SUBSTITUTE(SUBSTITUTE(F$1,"standard",""),"|Float",""),ChapterTable!$1:$1,0),0),
  IF($B729=1,
    IF($L729=FALSE,
      VLOOKUP($A729,ChapterTable!$1:$1048576,MATCH("최종"&amp;SUBSTITUTE(SUBSTITUTE(F$1,"standard",""),"|Float",""),ChapterTable!$1:$1,0),0),
      VLOOKUP($A729-ChapterTable!$Q$11,ChapterTable!$1:$1048576,MATCH("최종"&amp;SUBSTITUTE(SUBSTITUTE(F$1,"standard",""),"|Float",""),ChapterTable!$1:$1,0),0)*ChapterTable!$Q$14
    ),
  OFFSET(F729,-$B729+IF($L729,1,0),0)*
    (VLOOKUP(SUBSTITUTE(SUBSTITUTE(F$1,"standard",""),"|Float","")&amp;"인게임누적곱배수",ChapterTable!$S:$T,2,0)^D729
    +VLOOKUP(SUBSTITUTE(SUBSTITUTE(F$1,"standard",""),"|Float","")&amp;"인게임누적합배수",ChapterTable!$S:$T,2,0)*D729)
  )
  )
  )
)</f>
        <v>52547.266845703125</v>
      </c>
      <c r="G729" t="s">
        <v>76</v>
      </c>
      <c r="J729" t="str">
        <f>IF(ISBLANK(I729),"",
IFERROR(VLOOKUP(I729,[1]StringTable!$1:$1048576,MATCH([1]StringTable!$B$1,[1]StringTable!$1:$1,0),0),
IFERROR(VLOOKUP(I729,[1]InApkStringTable!$1:$1048576,MATCH([1]InApkStringTable!$B$1,[1]InApkStringTable!$1:$1,0),0),
"스트링없음")))</f>
        <v/>
      </c>
      <c r="L729" t="b">
        <v>0</v>
      </c>
      <c r="M729" t="s">
        <v>24</v>
      </c>
      <c r="N729" t="str">
        <f>IF(ISBLANK(M729),"",IF(ISERROR(VLOOKUP(M729,MapTable!$A:$A,1,0)),"맵없음",""))</f>
        <v/>
      </c>
      <c r="O729">
        <f t="shared" si="45"/>
        <v>2</v>
      </c>
      <c r="Q729">
        <f t="shared" si="46"/>
        <v>2</v>
      </c>
      <c r="R729" t="b">
        <f t="shared" ca="1" si="47"/>
        <v>0</v>
      </c>
      <c r="T729" t="b">
        <f t="shared" ca="1" si="48"/>
        <v>0</v>
      </c>
      <c r="V729" t="str">
        <f>IF(ISBLANK(U729),"",IF(ISERROR(VLOOKUP(U729,MapTable!$A:$A,1,0)),"맵없음",""))</f>
        <v/>
      </c>
      <c r="X729" t="str">
        <f>IF(ISBLANK(W729),"",
IF(ISERROR(FIND(",",W729)),
  IF(ISERROR(VLOOKUP(W729,MapTable!$A:$A,1,0)),"맵없음",
  ""),
IF(ISERROR(FIND(",",W729,FIND(",",W729)+1)),
  IF(OR(ISERROR(VLOOKUP(LEFT(W729,FIND(",",W729)-1),MapTable!$A:$A,1,0)),ISERROR(VLOOKUP(TRIM(MID(W729,FIND(",",W729)+1,999)),MapTable!$A:$A,1,0))),"맵없음",
  ""),
IF(ISERROR(FIND(",",W729,FIND(",",W729,FIND(",",W729)+1)+1)),
  IF(OR(ISERROR(VLOOKUP(LEFT(W729,FIND(",",W729)-1),MapTable!$A:$A,1,0)),ISERROR(VLOOKUP(TRIM(MID(W729,FIND(",",W729)+1,FIND(",",W729,FIND(",",W729)+1)-FIND(",",W729)-1)),MapTable!$A:$A,1,0)),ISERROR(VLOOKUP(TRIM(MID(W729,FIND(",",W729,FIND(",",W729)+1)+1,999)),MapTable!$A:$A,1,0))),"맵없음",
  ""),
IF(ISERROR(FIND(",",W729,FIND(",",W729,FIND(",",W729,FIND(",",W729)+1)+1)+1)),
  IF(OR(ISERROR(VLOOKUP(LEFT(W729,FIND(",",W729)-1),MapTable!$A:$A,1,0)),ISERROR(VLOOKUP(TRIM(MID(W729,FIND(",",W729)+1,FIND(",",W729,FIND(",",W729)+1)-FIND(",",W729)-1)),MapTable!$A:$A,1,0)),ISERROR(VLOOKUP(TRIM(MID(W729,FIND(",",W729,FIND(",",W729)+1)+1,FIND(",",W729,FIND(",",W729,FIND(",",W729)+1)+1)-FIND(",",W729,FIND(",",W729)+1)-1)),MapTable!$A:$A,1,0)),ISERROR(VLOOKUP(TRIM(MID(W729,FIND(",",W729,FIND(",",W729,FIND(",",W729)+1)+1)+1,999)),MapTable!$A:$A,1,0))),"맵없음",
  ""),
)))))</f>
        <v/>
      </c>
      <c r="AC729" t="str">
        <f>IF(ISBLANK(AB729),"",IF(ISERROR(VLOOKUP(AB729,[3]DropTable!$A:$A,1,0)),"드랍없음",""))</f>
        <v/>
      </c>
      <c r="AE729" t="str">
        <f>IF(ISBLANK(AD729),"",IF(ISERROR(VLOOKUP(AD729,[3]DropTable!$A:$A,1,0)),"드랍없음",""))</f>
        <v/>
      </c>
      <c r="AG729">
        <v>9.8000000000000007</v>
      </c>
      <c r="AH729">
        <v>1</v>
      </c>
    </row>
    <row r="730" spans="1:34" x14ac:dyDescent="0.3">
      <c r="A730">
        <v>16</v>
      </c>
      <c r="B730">
        <v>19</v>
      </c>
      <c r="C730">
        <f>IF(OR($L730=TRUE,$A730=0,MOD($A730,ChapterTable!$S$20)&lt;&gt;0),
MAX(0,INT(($B730+ChapterTable!$Q$26+VLOOKUP(SUBSTITUTE(C$1,"성장단계","")&amp;"단계오프셋",ChapterTable!$S:$T,2,0))/ChapterTable!$Q$23)),
MAX(0,INT(($B730+ChapterTable!$S$26+VLOOKUP(SUBSTITUTE(C$1,"성장단계","")&amp;"보스단계오프셋",ChapterTable!$S:$T,2,0))/ChapterTable!$S$23)))</f>
        <v>2</v>
      </c>
      <c r="D730">
        <f>IF(OR($L730=TRUE,$A730=0,MOD($A730,ChapterTable!$S$20)&lt;&gt;0),
MAX(0,INT(($B730+ChapterTable!$Q$26+VLOOKUP(SUBSTITUTE(D$1,"성장단계","")&amp;"단계오프셋",ChapterTable!$S:$T,2,0))/ChapterTable!$Q$23)),
MAX(0,INT(($B730+ChapterTable!$S$26+VLOOKUP(SUBSTITUTE(D$1,"성장단계","")&amp;"보스단계오프셋",ChapterTable!$S:$T,2,0))/ChapterTable!$S$23)))</f>
        <v>1</v>
      </c>
      <c r="E730" s="1">
        <f ca="1">IF(AND($A730=0,$B730=1),
    VLOOKUP(1,ChapterTable!$1:$1048576,MATCH("최종"&amp;SUBSTITUTE(SUBSTITUTE(E$1,"standard",""),"|Float",""),ChapterTable!$1:$1,0),0)*ChapterTable!$Q$17,
  IF(AND($A730=0,$B730=0),
    E731,
  IF($B730=0,
    VLOOKUP($A730,ChapterTable!$1:$1048576,MATCH("최종"&amp;SUBSTITUTE(SUBSTITUTE(E$1,"standard",""),"|Float",""),ChapterTable!$1:$1,0),0),
  IF($B730=1,
    IF($L730=FALSE,
      VLOOKUP($A730,ChapterTable!$1:$1048576,MATCH("최종"&amp;SUBSTITUTE(SUBSTITUTE(E$1,"standard",""),"|Float",""),ChapterTable!$1:$1,0),0),
      VLOOKUP($A730-ChapterTable!$Q$11,ChapterTable!$1:$1048576,MATCH("최종"&amp;SUBSTITUTE(SUBSTITUTE(E$1,"standard",""),"|Float",""),ChapterTable!$1:$1,0),0)*ChapterTable!$Q$14
    ),
  OFFSET(E730,-$B730+IF($L730,1,0),0)*
    (VLOOKUP(SUBSTITUTE(SUBSTITUTE(E$1,"standard",""),"|Float","")&amp;"인게임누적곱배수",ChapterTable!$S:$T,2,0)^C730
    +VLOOKUP(SUBSTITUTE(SUBSTITUTE(E$1,"standard",""),"|Float","")&amp;"인게임누적합배수",ChapterTable!$S:$T,2,0)*C730)
  )
  )
  )
)</f>
        <v>133995.53045654297</v>
      </c>
      <c r="F730" s="1">
        <f ca="1">IF(AND($A730=0,$B730=1),
    VLOOKUP(1,ChapterTable!$1:$1048576,MATCH("최종"&amp;SUBSTITUTE(SUBSTITUTE(F$1,"standard",""),"|Float",""),ChapterTable!$1:$1,0),0)*ChapterTable!$Q$17,
  IF(AND($A730=0,$B730=0),
    F731,
  IF($B730=0,
    VLOOKUP($A730,ChapterTable!$1:$1048576,MATCH("최종"&amp;SUBSTITUTE(SUBSTITUTE(F$1,"standard",""),"|Float",""),ChapterTable!$1:$1,0),0),
  IF($B730=1,
    IF($L730=FALSE,
      VLOOKUP($A730,ChapterTable!$1:$1048576,MATCH("최종"&amp;SUBSTITUTE(SUBSTITUTE(F$1,"standard",""),"|Float",""),ChapterTable!$1:$1,0),0),
      VLOOKUP($A730-ChapterTable!$Q$11,ChapterTable!$1:$1048576,MATCH("최종"&amp;SUBSTITUTE(SUBSTITUTE(F$1,"standard",""),"|Float",""),ChapterTable!$1:$1,0),0)*ChapterTable!$Q$14
    ),
  OFFSET(F730,-$B730+IF($L730,1,0),0)*
    (VLOOKUP(SUBSTITUTE(SUBSTITUTE(F$1,"standard",""),"|Float","")&amp;"인게임누적곱배수",ChapterTable!$S:$T,2,0)^D730
    +VLOOKUP(SUBSTITUTE(SUBSTITUTE(F$1,"standard",""),"|Float","")&amp;"인게임누적합배수",ChapterTable!$S:$T,2,0)*D730)
  )
  )
  )
)</f>
        <v>52547.266845703125</v>
      </c>
      <c r="G730" t="s">
        <v>76</v>
      </c>
      <c r="J730" t="str">
        <f>IF(ISBLANK(I730),"",
IFERROR(VLOOKUP(I730,[1]StringTable!$1:$1048576,MATCH([1]StringTable!$B$1,[1]StringTable!$1:$1,0),0),
IFERROR(VLOOKUP(I730,[1]InApkStringTable!$1:$1048576,MATCH([1]InApkStringTable!$B$1,[1]InApkStringTable!$1:$1,0),0),
"스트링없음")))</f>
        <v/>
      </c>
      <c r="L730" t="b">
        <v>0</v>
      </c>
      <c r="M730" t="s">
        <v>24</v>
      </c>
      <c r="N730" t="str">
        <f>IF(ISBLANK(M730),"",IF(ISERROR(VLOOKUP(M730,MapTable!$A:$A,1,0)),"맵없음",""))</f>
        <v/>
      </c>
      <c r="O730">
        <f t="shared" si="45"/>
        <v>92</v>
      </c>
      <c r="Q730">
        <f t="shared" si="46"/>
        <v>92</v>
      </c>
      <c r="R730" t="b">
        <f t="shared" ca="1" si="47"/>
        <v>1</v>
      </c>
      <c r="T730" t="b">
        <f t="shared" ca="1" si="48"/>
        <v>1</v>
      </c>
      <c r="V730" t="str">
        <f>IF(ISBLANK(U730),"",IF(ISERROR(VLOOKUP(U730,MapTable!$A:$A,1,0)),"맵없음",""))</f>
        <v/>
      </c>
      <c r="X730" t="str">
        <f>IF(ISBLANK(W730),"",
IF(ISERROR(FIND(",",W730)),
  IF(ISERROR(VLOOKUP(W730,MapTable!$A:$A,1,0)),"맵없음",
  ""),
IF(ISERROR(FIND(",",W730,FIND(",",W730)+1)),
  IF(OR(ISERROR(VLOOKUP(LEFT(W730,FIND(",",W730)-1),MapTable!$A:$A,1,0)),ISERROR(VLOOKUP(TRIM(MID(W730,FIND(",",W730)+1,999)),MapTable!$A:$A,1,0))),"맵없음",
  ""),
IF(ISERROR(FIND(",",W730,FIND(",",W730,FIND(",",W730)+1)+1)),
  IF(OR(ISERROR(VLOOKUP(LEFT(W730,FIND(",",W730)-1),MapTable!$A:$A,1,0)),ISERROR(VLOOKUP(TRIM(MID(W730,FIND(",",W730)+1,FIND(",",W730,FIND(",",W730)+1)-FIND(",",W730)-1)),MapTable!$A:$A,1,0)),ISERROR(VLOOKUP(TRIM(MID(W730,FIND(",",W730,FIND(",",W730)+1)+1,999)),MapTable!$A:$A,1,0))),"맵없음",
  ""),
IF(ISERROR(FIND(",",W730,FIND(",",W730,FIND(",",W730,FIND(",",W730)+1)+1)+1)),
  IF(OR(ISERROR(VLOOKUP(LEFT(W730,FIND(",",W730)-1),MapTable!$A:$A,1,0)),ISERROR(VLOOKUP(TRIM(MID(W730,FIND(",",W730)+1,FIND(",",W730,FIND(",",W730)+1)-FIND(",",W730)-1)),MapTable!$A:$A,1,0)),ISERROR(VLOOKUP(TRIM(MID(W730,FIND(",",W730,FIND(",",W730)+1)+1,FIND(",",W730,FIND(",",W730,FIND(",",W730)+1)+1)-FIND(",",W730,FIND(",",W730)+1)-1)),MapTable!$A:$A,1,0)),ISERROR(VLOOKUP(TRIM(MID(W730,FIND(",",W730,FIND(",",W730,FIND(",",W730)+1)+1)+1,999)),MapTable!$A:$A,1,0))),"맵없음",
  ""),
)))))</f>
        <v/>
      </c>
      <c r="AC730" t="str">
        <f>IF(ISBLANK(AB730),"",IF(ISERROR(VLOOKUP(AB730,[3]DropTable!$A:$A,1,0)),"드랍없음",""))</f>
        <v/>
      </c>
      <c r="AE730" t="str">
        <f>IF(ISBLANK(AD730),"",IF(ISERROR(VLOOKUP(AD730,[3]DropTable!$A:$A,1,0)),"드랍없음",""))</f>
        <v/>
      </c>
      <c r="AG730">
        <v>9.8000000000000007</v>
      </c>
      <c r="AH730">
        <v>1</v>
      </c>
    </row>
    <row r="731" spans="1:34" x14ac:dyDescent="0.3">
      <c r="A731">
        <v>16</v>
      </c>
      <c r="B731">
        <v>20</v>
      </c>
      <c r="C731">
        <f>IF(OR($L731=TRUE,$A731=0,MOD($A731,ChapterTable!$S$20)&lt;&gt;0),
MAX(0,INT(($B731+ChapterTable!$Q$26+VLOOKUP(SUBSTITUTE(C$1,"성장단계","")&amp;"단계오프셋",ChapterTable!$S:$T,2,0))/ChapterTable!$Q$23)),
MAX(0,INT(($B731+ChapterTable!$S$26+VLOOKUP(SUBSTITUTE(C$1,"성장단계","")&amp;"보스단계오프셋",ChapterTable!$S:$T,2,0))/ChapterTable!$S$23)))</f>
        <v>2</v>
      </c>
      <c r="D731">
        <f>IF(OR($L731=TRUE,$A731=0,MOD($A731,ChapterTable!$S$20)&lt;&gt;0),
MAX(0,INT(($B731+ChapterTable!$Q$26+VLOOKUP(SUBSTITUTE(D$1,"성장단계","")&amp;"단계오프셋",ChapterTable!$S:$T,2,0))/ChapterTable!$Q$23)),
MAX(0,INT(($B731+ChapterTable!$S$26+VLOOKUP(SUBSTITUTE(D$1,"성장단계","")&amp;"보스단계오프셋",ChapterTable!$S:$T,2,0))/ChapterTable!$S$23)))</f>
        <v>1</v>
      </c>
      <c r="E731" s="1">
        <f ca="1">IF(AND($A731=0,$B731=1),
    VLOOKUP(1,ChapterTable!$1:$1048576,MATCH("최종"&amp;SUBSTITUTE(SUBSTITUTE(E$1,"standard",""),"|Float",""),ChapterTable!$1:$1,0),0)*ChapterTable!$Q$17,
  IF(AND($A731=0,$B731=0),
    E732,
  IF($B731=0,
    VLOOKUP($A731,ChapterTable!$1:$1048576,MATCH("최종"&amp;SUBSTITUTE(SUBSTITUTE(E$1,"standard",""),"|Float",""),ChapterTable!$1:$1,0),0),
  IF($B731=1,
    IF($L731=FALSE,
      VLOOKUP($A731,ChapterTable!$1:$1048576,MATCH("최종"&amp;SUBSTITUTE(SUBSTITUTE(E$1,"standard",""),"|Float",""),ChapterTable!$1:$1,0),0),
      VLOOKUP($A731-ChapterTable!$Q$11,ChapterTable!$1:$1048576,MATCH("최종"&amp;SUBSTITUTE(SUBSTITUTE(E$1,"standard",""),"|Float",""),ChapterTable!$1:$1,0),0)*ChapterTable!$Q$14
    ),
  OFFSET(E731,-$B731+IF($L731,1,0),0)*
    (VLOOKUP(SUBSTITUTE(SUBSTITUTE(E$1,"standard",""),"|Float","")&amp;"인게임누적곱배수",ChapterTable!$S:$T,2,0)^C731
    +VLOOKUP(SUBSTITUTE(SUBSTITUTE(E$1,"standard",""),"|Float","")&amp;"인게임누적합배수",ChapterTable!$S:$T,2,0)*C731)
  )
  )
  )
)</f>
        <v>133995.53045654297</v>
      </c>
      <c r="F731" s="1">
        <f ca="1">IF(AND($A731=0,$B731=1),
    VLOOKUP(1,ChapterTable!$1:$1048576,MATCH("최종"&amp;SUBSTITUTE(SUBSTITUTE(F$1,"standard",""),"|Float",""),ChapterTable!$1:$1,0),0)*ChapterTable!$Q$17,
  IF(AND($A731=0,$B731=0),
    F732,
  IF($B731=0,
    VLOOKUP($A731,ChapterTable!$1:$1048576,MATCH("최종"&amp;SUBSTITUTE(SUBSTITUTE(F$1,"standard",""),"|Float",""),ChapterTable!$1:$1,0),0),
  IF($B731=1,
    IF($L731=FALSE,
      VLOOKUP($A731,ChapterTable!$1:$1048576,MATCH("최종"&amp;SUBSTITUTE(SUBSTITUTE(F$1,"standard",""),"|Float",""),ChapterTable!$1:$1,0),0),
      VLOOKUP($A731-ChapterTable!$Q$11,ChapterTable!$1:$1048576,MATCH("최종"&amp;SUBSTITUTE(SUBSTITUTE(F$1,"standard",""),"|Float",""),ChapterTable!$1:$1,0),0)*ChapterTable!$Q$14
    ),
  OFFSET(F731,-$B731+IF($L731,1,0),0)*
    (VLOOKUP(SUBSTITUTE(SUBSTITUTE(F$1,"standard",""),"|Float","")&amp;"인게임누적곱배수",ChapterTable!$S:$T,2,0)^D731
    +VLOOKUP(SUBSTITUTE(SUBSTITUTE(F$1,"standard",""),"|Float","")&amp;"인게임누적합배수",ChapterTable!$S:$T,2,0)*D731)
  )
  )
  )
)</f>
        <v>52547.266845703125</v>
      </c>
      <c r="G731" t="s">
        <v>76</v>
      </c>
      <c r="J731" t="str">
        <f>IF(ISBLANK(I731),"",
IFERROR(VLOOKUP(I731,[1]StringTable!$1:$1048576,MATCH([1]StringTable!$B$1,[1]StringTable!$1:$1,0),0),
IFERROR(VLOOKUP(I731,[1]InApkStringTable!$1:$1048576,MATCH([1]InApkStringTable!$B$1,[1]InApkStringTable!$1:$1,0),0),
"스트링없음")))</f>
        <v/>
      </c>
      <c r="L731" t="b">
        <v>0</v>
      </c>
      <c r="M731" t="s">
        <v>24</v>
      </c>
      <c r="N731" t="str">
        <f>IF(ISBLANK(M731),"",IF(ISERROR(VLOOKUP(M731,MapTable!$A:$A,1,0)),"맵없음",""))</f>
        <v/>
      </c>
      <c r="O731">
        <f t="shared" si="45"/>
        <v>21</v>
      </c>
      <c r="Q731">
        <f t="shared" si="46"/>
        <v>21</v>
      </c>
      <c r="R731" t="b">
        <f t="shared" ca="1" si="47"/>
        <v>0</v>
      </c>
      <c r="T731" t="b">
        <f t="shared" ca="1" si="48"/>
        <v>0</v>
      </c>
      <c r="V731" t="str">
        <f>IF(ISBLANK(U731),"",IF(ISERROR(VLOOKUP(U731,MapTable!$A:$A,1,0)),"맵없음",""))</f>
        <v/>
      </c>
      <c r="X731" t="str">
        <f>IF(ISBLANK(W731),"",
IF(ISERROR(FIND(",",W731)),
  IF(ISERROR(VLOOKUP(W731,MapTable!$A:$A,1,0)),"맵없음",
  ""),
IF(ISERROR(FIND(",",W731,FIND(",",W731)+1)),
  IF(OR(ISERROR(VLOOKUP(LEFT(W731,FIND(",",W731)-1),MapTable!$A:$A,1,0)),ISERROR(VLOOKUP(TRIM(MID(W731,FIND(",",W731)+1,999)),MapTable!$A:$A,1,0))),"맵없음",
  ""),
IF(ISERROR(FIND(",",W731,FIND(",",W731,FIND(",",W731)+1)+1)),
  IF(OR(ISERROR(VLOOKUP(LEFT(W731,FIND(",",W731)-1),MapTable!$A:$A,1,0)),ISERROR(VLOOKUP(TRIM(MID(W731,FIND(",",W731)+1,FIND(",",W731,FIND(",",W731)+1)-FIND(",",W731)-1)),MapTable!$A:$A,1,0)),ISERROR(VLOOKUP(TRIM(MID(W731,FIND(",",W731,FIND(",",W731)+1)+1,999)),MapTable!$A:$A,1,0))),"맵없음",
  ""),
IF(ISERROR(FIND(",",W731,FIND(",",W731,FIND(",",W731,FIND(",",W731)+1)+1)+1)),
  IF(OR(ISERROR(VLOOKUP(LEFT(W731,FIND(",",W731)-1),MapTable!$A:$A,1,0)),ISERROR(VLOOKUP(TRIM(MID(W731,FIND(",",W731)+1,FIND(",",W731,FIND(",",W731)+1)-FIND(",",W731)-1)),MapTable!$A:$A,1,0)),ISERROR(VLOOKUP(TRIM(MID(W731,FIND(",",W731,FIND(",",W731)+1)+1,FIND(",",W731,FIND(",",W731,FIND(",",W731)+1)+1)-FIND(",",W731,FIND(",",W731)+1)-1)),MapTable!$A:$A,1,0)),ISERROR(VLOOKUP(TRIM(MID(W731,FIND(",",W731,FIND(",",W731,FIND(",",W731)+1)+1)+1,999)),MapTable!$A:$A,1,0))),"맵없음",
  ""),
)))))</f>
        <v/>
      </c>
      <c r="AC731" t="str">
        <f>IF(ISBLANK(AB731),"",IF(ISERROR(VLOOKUP(AB731,[3]DropTable!$A:$A,1,0)),"드랍없음",""))</f>
        <v/>
      </c>
      <c r="AE731" t="str">
        <f>IF(ISBLANK(AD731),"",IF(ISERROR(VLOOKUP(AD731,[3]DropTable!$A:$A,1,0)),"드랍없음",""))</f>
        <v/>
      </c>
      <c r="AG731">
        <v>9.8000000000000007</v>
      </c>
      <c r="AH731">
        <v>1</v>
      </c>
    </row>
    <row r="732" spans="1:34" x14ac:dyDescent="0.3">
      <c r="A732">
        <v>16</v>
      </c>
      <c r="B732">
        <v>21</v>
      </c>
      <c r="C732">
        <f>IF(OR($L732=TRUE,$A732=0,MOD($A732,ChapterTable!$S$20)&lt;&gt;0),
MAX(0,INT(($B732+ChapterTable!$Q$26+VLOOKUP(SUBSTITUTE(C$1,"성장단계","")&amp;"단계오프셋",ChapterTable!$S:$T,2,0))/ChapterTable!$Q$23)),
MAX(0,INT(($B732+ChapterTable!$S$26+VLOOKUP(SUBSTITUTE(C$1,"성장단계","")&amp;"보스단계오프셋",ChapterTable!$S:$T,2,0))/ChapterTable!$S$23)))</f>
        <v>2</v>
      </c>
      <c r="D732">
        <f>IF(OR($L732=TRUE,$A732=0,MOD($A732,ChapterTable!$S$20)&lt;&gt;0),
MAX(0,INT(($B732+ChapterTable!$Q$26+VLOOKUP(SUBSTITUTE(D$1,"성장단계","")&amp;"단계오프셋",ChapterTable!$S:$T,2,0))/ChapterTable!$Q$23)),
MAX(0,INT(($B732+ChapterTable!$S$26+VLOOKUP(SUBSTITUTE(D$1,"성장단계","")&amp;"보스단계오프셋",ChapterTable!$S:$T,2,0))/ChapterTable!$S$23)))</f>
        <v>2</v>
      </c>
      <c r="E732" s="1">
        <f ca="1">IF(AND($A732=0,$B732=1),
    VLOOKUP(1,ChapterTable!$1:$1048576,MATCH("최종"&amp;SUBSTITUTE(SUBSTITUTE(E$1,"standard",""),"|Float",""),ChapterTable!$1:$1,0),0)*ChapterTable!$Q$17,
  IF(AND($A732=0,$B732=0),
    E733,
  IF($B732=0,
    VLOOKUP($A732,ChapterTable!$1:$1048576,MATCH("최종"&amp;SUBSTITUTE(SUBSTITUTE(E$1,"standard",""),"|Float",""),ChapterTable!$1:$1,0),0),
  IF($B732=1,
    IF($L732=FALSE,
      VLOOKUP($A732,ChapterTable!$1:$1048576,MATCH("최종"&amp;SUBSTITUTE(SUBSTITUTE(E$1,"standard",""),"|Float",""),ChapterTable!$1:$1,0),0),
      VLOOKUP($A732-ChapterTable!$Q$11,ChapterTable!$1:$1048576,MATCH("최종"&amp;SUBSTITUTE(SUBSTITUTE(E$1,"standard",""),"|Float",""),ChapterTable!$1:$1,0),0)*ChapterTable!$Q$14
    ),
  OFFSET(E732,-$B732+IF($L732,1,0),0)*
    (VLOOKUP(SUBSTITUTE(SUBSTITUTE(E$1,"standard",""),"|Float","")&amp;"인게임누적곱배수",ChapterTable!$S:$T,2,0)^C732
    +VLOOKUP(SUBSTITUTE(SUBSTITUTE(E$1,"standard",""),"|Float","")&amp;"인게임누적합배수",ChapterTable!$S:$T,2,0)*C732)
  )
  )
  )
)</f>
        <v>133995.53045654297</v>
      </c>
      <c r="F732" s="1">
        <f ca="1">IF(AND($A732=0,$B732=1),
    VLOOKUP(1,ChapterTable!$1:$1048576,MATCH("최종"&amp;SUBSTITUTE(SUBSTITUTE(F$1,"standard",""),"|Float",""),ChapterTable!$1:$1,0),0)*ChapterTable!$Q$17,
  IF(AND($A732=0,$B732=0),
    F733,
  IF($B732=0,
    VLOOKUP($A732,ChapterTable!$1:$1048576,MATCH("최종"&amp;SUBSTITUTE(SUBSTITUTE(F$1,"standard",""),"|Float",""),ChapterTable!$1:$1,0),0),
  IF($B732=1,
    IF($L732=FALSE,
      VLOOKUP($A732,ChapterTable!$1:$1048576,MATCH("최종"&amp;SUBSTITUTE(SUBSTITUTE(F$1,"standard",""),"|Float",""),ChapterTable!$1:$1,0),0),
      VLOOKUP($A732-ChapterTable!$Q$11,ChapterTable!$1:$1048576,MATCH("최종"&amp;SUBSTITUTE(SUBSTITUTE(F$1,"standard",""),"|Float",""),ChapterTable!$1:$1,0),0)*ChapterTable!$Q$14
    ),
  OFFSET(F732,-$B732+IF($L732,1,0),0)*
    (VLOOKUP(SUBSTITUTE(SUBSTITUTE(F$1,"standard",""),"|Float","")&amp;"인게임누적곱배수",ChapterTable!$S:$T,2,0)^D732
    +VLOOKUP(SUBSTITUTE(SUBSTITUTE(F$1,"standard",""),"|Float","")&amp;"인게임누적합배수",ChapterTable!$S:$T,2,0)*D732)
  )
  )
  )
)</f>
        <v>61305.144653320305</v>
      </c>
      <c r="G732" t="s">
        <v>76</v>
      </c>
      <c r="J732" t="str">
        <f>IF(ISBLANK(I732),"",
IFERROR(VLOOKUP(I732,[1]StringTable!$1:$1048576,MATCH([1]StringTable!$B$1,[1]StringTable!$1:$1,0),0),
IFERROR(VLOOKUP(I732,[1]InApkStringTable!$1:$1048576,MATCH([1]InApkStringTable!$B$1,[1]InApkStringTable!$1:$1,0),0),
"스트링없음")))</f>
        <v/>
      </c>
      <c r="L732" t="b">
        <v>0</v>
      </c>
      <c r="M732" t="s">
        <v>24</v>
      </c>
      <c r="N732" t="str">
        <f>IF(ISBLANK(M732),"",IF(ISERROR(VLOOKUP(M732,MapTable!$A:$A,1,0)),"맵없음",""))</f>
        <v/>
      </c>
      <c r="O732">
        <f t="shared" si="45"/>
        <v>3</v>
      </c>
      <c r="Q732">
        <f t="shared" si="46"/>
        <v>3</v>
      </c>
      <c r="R732" t="b">
        <f t="shared" ca="1" si="47"/>
        <v>0</v>
      </c>
      <c r="T732" t="b">
        <f t="shared" ca="1" si="48"/>
        <v>0</v>
      </c>
      <c r="V732" t="str">
        <f>IF(ISBLANK(U732),"",IF(ISERROR(VLOOKUP(U732,MapTable!$A:$A,1,0)),"맵없음",""))</f>
        <v/>
      </c>
      <c r="X732" t="str">
        <f>IF(ISBLANK(W732),"",
IF(ISERROR(FIND(",",W732)),
  IF(ISERROR(VLOOKUP(W732,MapTable!$A:$A,1,0)),"맵없음",
  ""),
IF(ISERROR(FIND(",",W732,FIND(",",W732)+1)),
  IF(OR(ISERROR(VLOOKUP(LEFT(W732,FIND(",",W732)-1),MapTable!$A:$A,1,0)),ISERROR(VLOOKUP(TRIM(MID(W732,FIND(",",W732)+1,999)),MapTable!$A:$A,1,0))),"맵없음",
  ""),
IF(ISERROR(FIND(",",W732,FIND(",",W732,FIND(",",W732)+1)+1)),
  IF(OR(ISERROR(VLOOKUP(LEFT(W732,FIND(",",W732)-1),MapTable!$A:$A,1,0)),ISERROR(VLOOKUP(TRIM(MID(W732,FIND(",",W732)+1,FIND(",",W732,FIND(",",W732)+1)-FIND(",",W732)-1)),MapTable!$A:$A,1,0)),ISERROR(VLOOKUP(TRIM(MID(W732,FIND(",",W732,FIND(",",W732)+1)+1,999)),MapTable!$A:$A,1,0))),"맵없음",
  ""),
IF(ISERROR(FIND(",",W732,FIND(",",W732,FIND(",",W732,FIND(",",W732)+1)+1)+1)),
  IF(OR(ISERROR(VLOOKUP(LEFT(W732,FIND(",",W732)-1),MapTable!$A:$A,1,0)),ISERROR(VLOOKUP(TRIM(MID(W732,FIND(",",W732)+1,FIND(",",W732,FIND(",",W732)+1)-FIND(",",W732)-1)),MapTable!$A:$A,1,0)),ISERROR(VLOOKUP(TRIM(MID(W732,FIND(",",W732,FIND(",",W732)+1)+1,FIND(",",W732,FIND(",",W732,FIND(",",W732)+1)+1)-FIND(",",W732,FIND(",",W732)+1)-1)),MapTable!$A:$A,1,0)),ISERROR(VLOOKUP(TRIM(MID(W732,FIND(",",W732,FIND(",",W732,FIND(",",W732)+1)+1)+1,999)),MapTable!$A:$A,1,0))),"맵없음",
  ""),
)))))</f>
        <v/>
      </c>
      <c r="AC732" t="str">
        <f>IF(ISBLANK(AB732),"",IF(ISERROR(VLOOKUP(AB732,[3]DropTable!$A:$A,1,0)),"드랍없음",""))</f>
        <v/>
      </c>
      <c r="AE732" t="str">
        <f>IF(ISBLANK(AD732),"",IF(ISERROR(VLOOKUP(AD732,[3]DropTable!$A:$A,1,0)),"드랍없음",""))</f>
        <v/>
      </c>
      <c r="AG732">
        <v>9.8000000000000007</v>
      </c>
      <c r="AH732">
        <v>1</v>
      </c>
    </row>
    <row r="733" spans="1:34" x14ac:dyDescent="0.3">
      <c r="A733">
        <v>16</v>
      </c>
      <c r="B733">
        <v>22</v>
      </c>
      <c r="C733">
        <f>IF(OR($L733=TRUE,$A733=0,MOD($A733,ChapterTable!$S$20)&lt;&gt;0),
MAX(0,INT(($B733+ChapterTable!$Q$26+VLOOKUP(SUBSTITUTE(C$1,"성장단계","")&amp;"단계오프셋",ChapterTable!$S:$T,2,0))/ChapterTable!$Q$23)),
MAX(0,INT(($B733+ChapterTable!$S$26+VLOOKUP(SUBSTITUTE(C$1,"성장단계","")&amp;"보스단계오프셋",ChapterTable!$S:$T,2,0))/ChapterTable!$S$23)))</f>
        <v>2</v>
      </c>
      <c r="D733">
        <f>IF(OR($L733=TRUE,$A733=0,MOD($A733,ChapterTable!$S$20)&lt;&gt;0),
MAX(0,INT(($B733+ChapterTable!$Q$26+VLOOKUP(SUBSTITUTE(D$1,"성장단계","")&amp;"단계오프셋",ChapterTable!$S:$T,2,0))/ChapterTable!$Q$23)),
MAX(0,INT(($B733+ChapterTable!$S$26+VLOOKUP(SUBSTITUTE(D$1,"성장단계","")&amp;"보스단계오프셋",ChapterTable!$S:$T,2,0))/ChapterTable!$S$23)))</f>
        <v>2</v>
      </c>
      <c r="E733" s="1">
        <f ca="1">IF(AND($A733=0,$B733=1),
    VLOOKUP(1,ChapterTable!$1:$1048576,MATCH("최종"&amp;SUBSTITUTE(SUBSTITUTE(E$1,"standard",""),"|Float",""),ChapterTable!$1:$1,0),0)*ChapterTable!$Q$17,
  IF(AND($A733=0,$B733=0),
    E734,
  IF($B733=0,
    VLOOKUP($A733,ChapterTable!$1:$1048576,MATCH("최종"&amp;SUBSTITUTE(SUBSTITUTE(E$1,"standard",""),"|Float",""),ChapterTable!$1:$1,0),0),
  IF($B733=1,
    IF($L733=FALSE,
      VLOOKUP($A733,ChapterTable!$1:$1048576,MATCH("최종"&amp;SUBSTITUTE(SUBSTITUTE(E$1,"standard",""),"|Float",""),ChapterTable!$1:$1,0),0),
      VLOOKUP($A733-ChapterTable!$Q$11,ChapterTable!$1:$1048576,MATCH("최종"&amp;SUBSTITUTE(SUBSTITUTE(E$1,"standard",""),"|Float",""),ChapterTable!$1:$1,0),0)*ChapterTable!$Q$14
    ),
  OFFSET(E733,-$B733+IF($L733,1,0),0)*
    (VLOOKUP(SUBSTITUTE(SUBSTITUTE(E$1,"standard",""),"|Float","")&amp;"인게임누적곱배수",ChapterTable!$S:$T,2,0)^C733
    +VLOOKUP(SUBSTITUTE(SUBSTITUTE(E$1,"standard",""),"|Float","")&amp;"인게임누적합배수",ChapterTable!$S:$T,2,0)*C733)
  )
  )
  )
)</f>
        <v>133995.53045654297</v>
      </c>
      <c r="F733" s="1">
        <f ca="1">IF(AND($A733=0,$B733=1),
    VLOOKUP(1,ChapterTable!$1:$1048576,MATCH("최종"&amp;SUBSTITUTE(SUBSTITUTE(F$1,"standard",""),"|Float",""),ChapterTable!$1:$1,0),0)*ChapterTable!$Q$17,
  IF(AND($A733=0,$B733=0),
    F734,
  IF($B733=0,
    VLOOKUP($A733,ChapterTable!$1:$1048576,MATCH("최종"&amp;SUBSTITUTE(SUBSTITUTE(F$1,"standard",""),"|Float",""),ChapterTable!$1:$1,0),0),
  IF($B733=1,
    IF($L733=FALSE,
      VLOOKUP($A733,ChapterTable!$1:$1048576,MATCH("최종"&amp;SUBSTITUTE(SUBSTITUTE(F$1,"standard",""),"|Float",""),ChapterTable!$1:$1,0),0),
      VLOOKUP($A733-ChapterTable!$Q$11,ChapterTable!$1:$1048576,MATCH("최종"&amp;SUBSTITUTE(SUBSTITUTE(F$1,"standard",""),"|Float",""),ChapterTable!$1:$1,0),0)*ChapterTable!$Q$14
    ),
  OFFSET(F733,-$B733+IF($L733,1,0),0)*
    (VLOOKUP(SUBSTITUTE(SUBSTITUTE(F$1,"standard",""),"|Float","")&amp;"인게임누적곱배수",ChapterTable!$S:$T,2,0)^D733
    +VLOOKUP(SUBSTITUTE(SUBSTITUTE(F$1,"standard",""),"|Float","")&amp;"인게임누적합배수",ChapterTable!$S:$T,2,0)*D733)
  )
  )
  )
)</f>
        <v>61305.144653320305</v>
      </c>
      <c r="G733" t="s">
        <v>76</v>
      </c>
      <c r="J733" t="str">
        <f>IF(ISBLANK(I733),"",
IFERROR(VLOOKUP(I733,[1]StringTable!$1:$1048576,MATCH([1]StringTable!$B$1,[1]StringTable!$1:$1,0),0),
IFERROR(VLOOKUP(I733,[1]InApkStringTable!$1:$1048576,MATCH([1]InApkStringTable!$B$1,[1]InApkStringTable!$1:$1,0),0),
"스트링없음")))</f>
        <v/>
      </c>
      <c r="L733" t="b">
        <v>0</v>
      </c>
      <c r="M733" t="s">
        <v>24</v>
      </c>
      <c r="N733" t="str">
        <f>IF(ISBLANK(M733),"",IF(ISERROR(VLOOKUP(M733,MapTable!$A:$A,1,0)),"맵없음",""))</f>
        <v/>
      </c>
      <c r="O733">
        <f t="shared" si="45"/>
        <v>3</v>
      </c>
      <c r="Q733">
        <f t="shared" si="46"/>
        <v>3</v>
      </c>
      <c r="R733" t="b">
        <f t="shared" ca="1" si="47"/>
        <v>0</v>
      </c>
      <c r="T733" t="b">
        <f t="shared" ca="1" si="48"/>
        <v>0</v>
      </c>
      <c r="V733" t="str">
        <f>IF(ISBLANK(U733),"",IF(ISERROR(VLOOKUP(U733,MapTable!$A:$A,1,0)),"맵없음",""))</f>
        <v/>
      </c>
      <c r="X733" t="str">
        <f>IF(ISBLANK(W733),"",
IF(ISERROR(FIND(",",W733)),
  IF(ISERROR(VLOOKUP(W733,MapTable!$A:$A,1,0)),"맵없음",
  ""),
IF(ISERROR(FIND(",",W733,FIND(",",W733)+1)),
  IF(OR(ISERROR(VLOOKUP(LEFT(W733,FIND(",",W733)-1),MapTable!$A:$A,1,0)),ISERROR(VLOOKUP(TRIM(MID(W733,FIND(",",W733)+1,999)),MapTable!$A:$A,1,0))),"맵없음",
  ""),
IF(ISERROR(FIND(",",W733,FIND(",",W733,FIND(",",W733)+1)+1)),
  IF(OR(ISERROR(VLOOKUP(LEFT(W733,FIND(",",W733)-1),MapTable!$A:$A,1,0)),ISERROR(VLOOKUP(TRIM(MID(W733,FIND(",",W733)+1,FIND(",",W733,FIND(",",W733)+1)-FIND(",",W733)-1)),MapTable!$A:$A,1,0)),ISERROR(VLOOKUP(TRIM(MID(W733,FIND(",",W733,FIND(",",W733)+1)+1,999)),MapTable!$A:$A,1,0))),"맵없음",
  ""),
IF(ISERROR(FIND(",",W733,FIND(",",W733,FIND(",",W733,FIND(",",W733)+1)+1)+1)),
  IF(OR(ISERROR(VLOOKUP(LEFT(W733,FIND(",",W733)-1),MapTable!$A:$A,1,0)),ISERROR(VLOOKUP(TRIM(MID(W733,FIND(",",W733)+1,FIND(",",W733,FIND(",",W733)+1)-FIND(",",W733)-1)),MapTable!$A:$A,1,0)),ISERROR(VLOOKUP(TRIM(MID(W733,FIND(",",W733,FIND(",",W733)+1)+1,FIND(",",W733,FIND(",",W733,FIND(",",W733)+1)+1)-FIND(",",W733,FIND(",",W733)+1)-1)),MapTable!$A:$A,1,0)),ISERROR(VLOOKUP(TRIM(MID(W733,FIND(",",W733,FIND(",",W733,FIND(",",W733)+1)+1)+1,999)),MapTable!$A:$A,1,0))),"맵없음",
  ""),
)))))</f>
        <v/>
      </c>
      <c r="AC733" t="str">
        <f>IF(ISBLANK(AB733),"",IF(ISERROR(VLOOKUP(AB733,[3]DropTable!$A:$A,1,0)),"드랍없음",""))</f>
        <v/>
      </c>
      <c r="AE733" t="str">
        <f>IF(ISBLANK(AD733),"",IF(ISERROR(VLOOKUP(AD733,[3]DropTable!$A:$A,1,0)),"드랍없음",""))</f>
        <v/>
      </c>
      <c r="AG733">
        <v>9.8000000000000007</v>
      </c>
      <c r="AH733">
        <v>1</v>
      </c>
    </row>
    <row r="734" spans="1:34" x14ac:dyDescent="0.3">
      <c r="A734">
        <v>16</v>
      </c>
      <c r="B734">
        <v>23</v>
      </c>
      <c r="C734">
        <f>IF(OR($L734=TRUE,$A734=0,MOD($A734,ChapterTable!$S$20)&lt;&gt;0),
MAX(0,INT(($B734+ChapterTable!$Q$26+VLOOKUP(SUBSTITUTE(C$1,"성장단계","")&amp;"단계오프셋",ChapterTable!$S:$T,2,0))/ChapterTable!$Q$23)),
MAX(0,INT(($B734+ChapterTable!$S$26+VLOOKUP(SUBSTITUTE(C$1,"성장단계","")&amp;"보스단계오프셋",ChapterTable!$S:$T,2,0))/ChapterTable!$S$23)))</f>
        <v>2</v>
      </c>
      <c r="D734">
        <f>IF(OR($L734=TRUE,$A734=0,MOD($A734,ChapterTable!$S$20)&lt;&gt;0),
MAX(0,INT(($B734+ChapterTable!$Q$26+VLOOKUP(SUBSTITUTE(D$1,"성장단계","")&amp;"단계오프셋",ChapterTable!$S:$T,2,0))/ChapterTable!$Q$23)),
MAX(0,INT(($B734+ChapterTable!$S$26+VLOOKUP(SUBSTITUTE(D$1,"성장단계","")&amp;"보스단계오프셋",ChapterTable!$S:$T,2,0))/ChapterTable!$S$23)))</f>
        <v>2</v>
      </c>
      <c r="E734" s="1">
        <f ca="1">IF(AND($A734=0,$B734=1),
    VLOOKUP(1,ChapterTable!$1:$1048576,MATCH("최종"&amp;SUBSTITUTE(SUBSTITUTE(E$1,"standard",""),"|Float",""),ChapterTable!$1:$1,0),0)*ChapterTable!$Q$17,
  IF(AND($A734=0,$B734=0),
    E735,
  IF($B734=0,
    VLOOKUP($A734,ChapterTable!$1:$1048576,MATCH("최종"&amp;SUBSTITUTE(SUBSTITUTE(E$1,"standard",""),"|Float",""),ChapterTable!$1:$1,0),0),
  IF($B734=1,
    IF($L734=FALSE,
      VLOOKUP($A734,ChapterTable!$1:$1048576,MATCH("최종"&amp;SUBSTITUTE(SUBSTITUTE(E$1,"standard",""),"|Float",""),ChapterTable!$1:$1,0),0),
      VLOOKUP($A734-ChapterTable!$Q$11,ChapterTable!$1:$1048576,MATCH("최종"&amp;SUBSTITUTE(SUBSTITUTE(E$1,"standard",""),"|Float",""),ChapterTable!$1:$1,0),0)*ChapterTable!$Q$14
    ),
  OFFSET(E734,-$B734+IF($L734,1,0),0)*
    (VLOOKUP(SUBSTITUTE(SUBSTITUTE(E$1,"standard",""),"|Float","")&amp;"인게임누적곱배수",ChapterTable!$S:$T,2,0)^C734
    +VLOOKUP(SUBSTITUTE(SUBSTITUTE(E$1,"standard",""),"|Float","")&amp;"인게임누적합배수",ChapterTable!$S:$T,2,0)*C734)
  )
  )
  )
)</f>
        <v>133995.53045654297</v>
      </c>
      <c r="F734" s="1">
        <f ca="1">IF(AND($A734=0,$B734=1),
    VLOOKUP(1,ChapterTable!$1:$1048576,MATCH("최종"&amp;SUBSTITUTE(SUBSTITUTE(F$1,"standard",""),"|Float",""),ChapterTable!$1:$1,0),0)*ChapterTable!$Q$17,
  IF(AND($A734=0,$B734=0),
    F735,
  IF($B734=0,
    VLOOKUP($A734,ChapterTable!$1:$1048576,MATCH("최종"&amp;SUBSTITUTE(SUBSTITUTE(F$1,"standard",""),"|Float",""),ChapterTable!$1:$1,0),0),
  IF($B734=1,
    IF($L734=FALSE,
      VLOOKUP($A734,ChapterTable!$1:$1048576,MATCH("최종"&amp;SUBSTITUTE(SUBSTITUTE(F$1,"standard",""),"|Float",""),ChapterTable!$1:$1,0),0),
      VLOOKUP($A734-ChapterTable!$Q$11,ChapterTable!$1:$1048576,MATCH("최종"&amp;SUBSTITUTE(SUBSTITUTE(F$1,"standard",""),"|Float",""),ChapterTable!$1:$1,0),0)*ChapterTable!$Q$14
    ),
  OFFSET(F734,-$B734+IF($L734,1,0),0)*
    (VLOOKUP(SUBSTITUTE(SUBSTITUTE(F$1,"standard",""),"|Float","")&amp;"인게임누적곱배수",ChapterTable!$S:$T,2,0)^D734
    +VLOOKUP(SUBSTITUTE(SUBSTITUTE(F$1,"standard",""),"|Float","")&amp;"인게임누적합배수",ChapterTable!$S:$T,2,0)*D734)
  )
  )
  )
)</f>
        <v>61305.144653320305</v>
      </c>
      <c r="G734" t="s">
        <v>76</v>
      </c>
      <c r="J734" t="str">
        <f>IF(ISBLANK(I734),"",
IFERROR(VLOOKUP(I734,[1]StringTable!$1:$1048576,MATCH([1]StringTable!$B$1,[1]StringTable!$1:$1,0),0),
IFERROR(VLOOKUP(I734,[1]InApkStringTable!$1:$1048576,MATCH([1]InApkStringTable!$B$1,[1]InApkStringTable!$1:$1,0),0),
"스트링없음")))</f>
        <v/>
      </c>
      <c r="L734" t="b">
        <v>0</v>
      </c>
      <c r="M734" t="s">
        <v>24</v>
      </c>
      <c r="N734" t="str">
        <f>IF(ISBLANK(M734),"",IF(ISERROR(VLOOKUP(M734,MapTable!$A:$A,1,0)),"맵없음",""))</f>
        <v/>
      </c>
      <c r="O734">
        <f t="shared" si="45"/>
        <v>3</v>
      </c>
      <c r="Q734">
        <f t="shared" si="46"/>
        <v>3</v>
      </c>
      <c r="R734" t="b">
        <f t="shared" ca="1" si="47"/>
        <v>0</v>
      </c>
      <c r="T734" t="b">
        <f t="shared" ca="1" si="48"/>
        <v>0</v>
      </c>
      <c r="V734" t="str">
        <f>IF(ISBLANK(U734),"",IF(ISERROR(VLOOKUP(U734,MapTable!$A:$A,1,0)),"맵없음",""))</f>
        <v/>
      </c>
      <c r="X734" t="str">
        <f>IF(ISBLANK(W734),"",
IF(ISERROR(FIND(",",W734)),
  IF(ISERROR(VLOOKUP(W734,MapTable!$A:$A,1,0)),"맵없음",
  ""),
IF(ISERROR(FIND(",",W734,FIND(",",W734)+1)),
  IF(OR(ISERROR(VLOOKUP(LEFT(W734,FIND(",",W734)-1),MapTable!$A:$A,1,0)),ISERROR(VLOOKUP(TRIM(MID(W734,FIND(",",W734)+1,999)),MapTable!$A:$A,1,0))),"맵없음",
  ""),
IF(ISERROR(FIND(",",W734,FIND(",",W734,FIND(",",W734)+1)+1)),
  IF(OR(ISERROR(VLOOKUP(LEFT(W734,FIND(",",W734)-1),MapTable!$A:$A,1,0)),ISERROR(VLOOKUP(TRIM(MID(W734,FIND(",",W734)+1,FIND(",",W734,FIND(",",W734)+1)-FIND(",",W734)-1)),MapTable!$A:$A,1,0)),ISERROR(VLOOKUP(TRIM(MID(W734,FIND(",",W734,FIND(",",W734)+1)+1,999)),MapTable!$A:$A,1,0))),"맵없음",
  ""),
IF(ISERROR(FIND(",",W734,FIND(",",W734,FIND(",",W734,FIND(",",W734)+1)+1)+1)),
  IF(OR(ISERROR(VLOOKUP(LEFT(W734,FIND(",",W734)-1),MapTable!$A:$A,1,0)),ISERROR(VLOOKUP(TRIM(MID(W734,FIND(",",W734)+1,FIND(",",W734,FIND(",",W734)+1)-FIND(",",W734)-1)),MapTable!$A:$A,1,0)),ISERROR(VLOOKUP(TRIM(MID(W734,FIND(",",W734,FIND(",",W734)+1)+1,FIND(",",W734,FIND(",",W734,FIND(",",W734)+1)+1)-FIND(",",W734,FIND(",",W734)+1)-1)),MapTable!$A:$A,1,0)),ISERROR(VLOOKUP(TRIM(MID(W734,FIND(",",W734,FIND(",",W734,FIND(",",W734)+1)+1)+1,999)),MapTable!$A:$A,1,0))),"맵없음",
  ""),
)))))</f>
        <v/>
      </c>
      <c r="AC734" t="str">
        <f>IF(ISBLANK(AB734),"",IF(ISERROR(VLOOKUP(AB734,[3]DropTable!$A:$A,1,0)),"드랍없음",""))</f>
        <v/>
      </c>
      <c r="AE734" t="str">
        <f>IF(ISBLANK(AD734),"",IF(ISERROR(VLOOKUP(AD734,[3]DropTable!$A:$A,1,0)),"드랍없음",""))</f>
        <v/>
      </c>
      <c r="AG734">
        <v>9.8000000000000007</v>
      </c>
      <c r="AH734">
        <v>1</v>
      </c>
    </row>
    <row r="735" spans="1:34" x14ac:dyDescent="0.3">
      <c r="A735">
        <v>16</v>
      </c>
      <c r="B735">
        <v>24</v>
      </c>
      <c r="C735">
        <f>IF(OR($L735=TRUE,$A735=0,MOD($A735,ChapterTable!$S$20)&lt;&gt;0),
MAX(0,INT(($B735+ChapterTable!$Q$26+VLOOKUP(SUBSTITUTE(C$1,"성장단계","")&amp;"단계오프셋",ChapterTable!$S:$T,2,0))/ChapterTable!$Q$23)),
MAX(0,INT(($B735+ChapterTable!$S$26+VLOOKUP(SUBSTITUTE(C$1,"성장단계","")&amp;"보스단계오프셋",ChapterTable!$S:$T,2,0))/ChapterTable!$S$23)))</f>
        <v>2</v>
      </c>
      <c r="D735">
        <f>IF(OR($L735=TRUE,$A735=0,MOD($A735,ChapterTable!$S$20)&lt;&gt;0),
MAX(0,INT(($B735+ChapterTable!$Q$26+VLOOKUP(SUBSTITUTE(D$1,"성장단계","")&amp;"단계오프셋",ChapterTable!$S:$T,2,0))/ChapterTable!$Q$23)),
MAX(0,INT(($B735+ChapterTable!$S$26+VLOOKUP(SUBSTITUTE(D$1,"성장단계","")&amp;"보스단계오프셋",ChapterTable!$S:$T,2,0))/ChapterTable!$S$23)))</f>
        <v>2</v>
      </c>
      <c r="E735" s="1">
        <f ca="1">IF(AND($A735=0,$B735=1),
    VLOOKUP(1,ChapterTable!$1:$1048576,MATCH("최종"&amp;SUBSTITUTE(SUBSTITUTE(E$1,"standard",""),"|Float",""),ChapterTable!$1:$1,0),0)*ChapterTable!$Q$17,
  IF(AND($A735=0,$B735=0),
    E736,
  IF($B735=0,
    VLOOKUP($A735,ChapterTable!$1:$1048576,MATCH("최종"&amp;SUBSTITUTE(SUBSTITUTE(E$1,"standard",""),"|Float",""),ChapterTable!$1:$1,0),0),
  IF($B735=1,
    IF($L735=FALSE,
      VLOOKUP($A735,ChapterTable!$1:$1048576,MATCH("최종"&amp;SUBSTITUTE(SUBSTITUTE(E$1,"standard",""),"|Float",""),ChapterTable!$1:$1,0),0),
      VLOOKUP($A735-ChapterTable!$Q$11,ChapterTable!$1:$1048576,MATCH("최종"&amp;SUBSTITUTE(SUBSTITUTE(E$1,"standard",""),"|Float",""),ChapterTable!$1:$1,0),0)*ChapterTable!$Q$14
    ),
  OFFSET(E735,-$B735+IF($L735,1,0),0)*
    (VLOOKUP(SUBSTITUTE(SUBSTITUTE(E$1,"standard",""),"|Float","")&amp;"인게임누적곱배수",ChapterTable!$S:$T,2,0)^C735
    +VLOOKUP(SUBSTITUTE(SUBSTITUTE(E$1,"standard",""),"|Float","")&amp;"인게임누적합배수",ChapterTable!$S:$T,2,0)*C735)
  )
  )
  )
)</f>
        <v>133995.53045654297</v>
      </c>
      <c r="F735" s="1">
        <f ca="1">IF(AND($A735=0,$B735=1),
    VLOOKUP(1,ChapterTable!$1:$1048576,MATCH("최종"&amp;SUBSTITUTE(SUBSTITUTE(F$1,"standard",""),"|Float",""),ChapterTable!$1:$1,0),0)*ChapterTable!$Q$17,
  IF(AND($A735=0,$B735=0),
    F736,
  IF($B735=0,
    VLOOKUP($A735,ChapterTable!$1:$1048576,MATCH("최종"&amp;SUBSTITUTE(SUBSTITUTE(F$1,"standard",""),"|Float",""),ChapterTable!$1:$1,0),0),
  IF($B735=1,
    IF($L735=FALSE,
      VLOOKUP($A735,ChapterTable!$1:$1048576,MATCH("최종"&amp;SUBSTITUTE(SUBSTITUTE(F$1,"standard",""),"|Float",""),ChapterTable!$1:$1,0),0),
      VLOOKUP($A735-ChapterTable!$Q$11,ChapterTable!$1:$1048576,MATCH("최종"&amp;SUBSTITUTE(SUBSTITUTE(F$1,"standard",""),"|Float",""),ChapterTable!$1:$1,0),0)*ChapterTable!$Q$14
    ),
  OFFSET(F735,-$B735+IF($L735,1,0),0)*
    (VLOOKUP(SUBSTITUTE(SUBSTITUTE(F$1,"standard",""),"|Float","")&amp;"인게임누적곱배수",ChapterTable!$S:$T,2,0)^D735
    +VLOOKUP(SUBSTITUTE(SUBSTITUTE(F$1,"standard",""),"|Float","")&amp;"인게임누적합배수",ChapterTable!$S:$T,2,0)*D735)
  )
  )
  )
)</f>
        <v>61305.144653320305</v>
      </c>
      <c r="G735" t="s">
        <v>76</v>
      </c>
      <c r="J735" t="str">
        <f>IF(ISBLANK(I735),"",
IFERROR(VLOOKUP(I735,[1]StringTable!$1:$1048576,MATCH([1]StringTable!$B$1,[1]StringTable!$1:$1,0),0),
IFERROR(VLOOKUP(I735,[1]InApkStringTable!$1:$1048576,MATCH([1]InApkStringTable!$B$1,[1]InApkStringTable!$1:$1,0),0),
"스트링없음")))</f>
        <v/>
      </c>
      <c r="L735" t="b">
        <v>0</v>
      </c>
      <c r="M735" t="s">
        <v>24</v>
      </c>
      <c r="N735" t="str">
        <f>IF(ISBLANK(M735),"",IF(ISERROR(VLOOKUP(M735,MapTable!$A:$A,1,0)),"맵없음",""))</f>
        <v/>
      </c>
      <c r="O735">
        <f t="shared" si="45"/>
        <v>3</v>
      </c>
      <c r="Q735">
        <f t="shared" si="46"/>
        <v>3</v>
      </c>
      <c r="R735" t="b">
        <f t="shared" ca="1" si="47"/>
        <v>0</v>
      </c>
      <c r="T735" t="b">
        <f t="shared" ca="1" si="48"/>
        <v>0</v>
      </c>
      <c r="V735" t="str">
        <f>IF(ISBLANK(U735),"",IF(ISERROR(VLOOKUP(U735,MapTable!$A:$A,1,0)),"맵없음",""))</f>
        <v/>
      </c>
      <c r="X735" t="str">
        <f>IF(ISBLANK(W735),"",
IF(ISERROR(FIND(",",W735)),
  IF(ISERROR(VLOOKUP(W735,MapTable!$A:$A,1,0)),"맵없음",
  ""),
IF(ISERROR(FIND(",",W735,FIND(",",W735)+1)),
  IF(OR(ISERROR(VLOOKUP(LEFT(W735,FIND(",",W735)-1),MapTable!$A:$A,1,0)),ISERROR(VLOOKUP(TRIM(MID(W735,FIND(",",W735)+1,999)),MapTable!$A:$A,1,0))),"맵없음",
  ""),
IF(ISERROR(FIND(",",W735,FIND(",",W735,FIND(",",W735)+1)+1)),
  IF(OR(ISERROR(VLOOKUP(LEFT(W735,FIND(",",W735)-1),MapTable!$A:$A,1,0)),ISERROR(VLOOKUP(TRIM(MID(W735,FIND(",",W735)+1,FIND(",",W735,FIND(",",W735)+1)-FIND(",",W735)-1)),MapTable!$A:$A,1,0)),ISERROR(VLOOKUP(TRIM(MID(W735,FIND(",",W735,FIND(",",W735)+1)+1,999)),MapTable!$A:$A,1,0))),"맵없음",
  ""),
IF(ISERROR(FIND(",",W735,FIND(",",W735,FIND(",",W735,FIND(",",W735)+1)+1)+1)),
  IF(OR(ISERROR(VLOOKUP(LEFT(W735,FIND(",",W735)-1),MapTable!$A:$A,1,0)),ISERROR(VLOOKUP(TRIM(MID(W735,FIND(",",W735)+1,FIND(",",W735,FIND(",",W735)+1)-FIND(",",W735)-1)),MapTable!$A:$A,1,0)),ISERROR(VLOOKUP(TRIM(MID(W735,FIND(",",W735,FIND(",",W735)+1)+1,FIND(",",W735,FIND(",",W735,FIND(",",W735)+1)+1)-FIND(",",W735,FIND(",",W735)+1)-1)),MapTable!$A:$A,1,0)),ISERROR(VLOOKUP(TRIM(MID(W735,FIND(",",W735,FIND(",",W735,FIND(",",W735)+1)+1)+1,999)),MapTable!$A:$A,1,0))),"맵없음",
  ""),
)))))</f>
        <v/>
      </c>
      <c r="AC735" t="str">
        <f>IF(ISBLANK(AB735),"",IF(ISERROR(VLOOKUP(AB735,[3]DropTable!$A:$A,1,0)),"드랍없음",""))</f>
        <v/>
      </c>
      <c r="AE735" t="str">
        <f>IF(ISBLANK(AD735),"",IF(ISERROR(VLOOKUP(AD735,[3]DropTable!$A:$A,1,0)),"드랍없음",""))</f>
        <v/>
      </c>
      <c r="AG735">
        <v>9.8000000000000007</v>
      </c>
      <c r="AH735">
        <v>1</v>
      </c>
    </row>
    <row r="736" spans="1:34" x14ac:dyDescent="0.3">
      <c r="A736">
        <v>16</v>
      </c>
      <c r="B736">
        <v>25</v>
      </c>
      <c r="C736">
        <f>IF(OR($L736=TRUE,$A736=0,MOD($A736,ChapterTable!$S$20)&lt;&gt;0),
MAX(0,INT(($B736+ChapterTable!$Q$26+VLOOKUP(SUBSTITUTE(C$1,"성장단계","")&amp;"단계오프셋",ChapterTable!$S:$T,2,0))/ChapterTable!$Q$23)),
MAX(0,INT(($B736+ChapterTable!$S$26+VLOOKUP(SUBSTITUTE(C$1,"성장단계","")&amp;"보스단계오프셋",ChapterTable!$S:$T,2,0))/ChapterTable!$S$23)))</f>
        <v>2</v>
      </c>
      <c r="D736">
        <f>IF(OR($L736=TRUE,$A736=0,MOD($A736,ChapterTable!$S$20)&lt;&gt;0),
MAX(0,INT(($B736+ChapterTable!$Q$26+VLOOKUP(SUBSTITUTE(D$1,"성장단계","")&amp;"단계오프셋",ChapterTable!$S:$T,2,0))/ChapterTable!$Q$23)),
MAX(0,INT(($B736+ChapterTable!$S$26+VLOOKUP(SUBSTITUTE(D$1,"성장단계","")&amp;"보스단계오프셋",ChapterTable!$S:$T,2,0))/ChapterTable!$S$23)))</f>
        <v>2</v>
      </c>
      <c r="E736" s="1">
        <f ca="1">IF(AND($A736=0,$B736=1),
    VLOOKUP(1,ChapterTable!$1:$1048576,MATCH("최종"&amp;SUBSTITUTE(SUBSTITUTE(E$1,"standard",""),"|Float",""),ChapterTable!$1:$1,0),0)*ChapterTable!$Q$17,
  IF(AND($A736=0,$B736=0),
    E737,
  IF($B736=0,
    VLOOKUP($A736,ChapterTable!$1:$1048576,MATCH("최종"&amp;SUBSTITUTE(SUBSTITUTE(E$1,"standard",""),"|Float",""),ChapterTable!$1:$1,0),0),
  IF($B736=1,
    IF($L736=FALSE,
      VLOOKUP($A736,ChapterTable!$1:$1048576,MATCH("최종"&amp;SUBSTITUTE(SUBSTITUTE(E$1,"standard",""),"|Float",""),ChapterTable!$1:$1,0),0),
      VLOOKUP($A736-ChapterTable!$Q$11,ChapterTable!$1:$1048576,MATCH("최종"&amp;SUBSTITUTE(SUBSTITUTE(E$1,"standard",""),"|Float",""),ChapterTable!$1:$1,0),0)*ChapterTable!$Q$14
    ),
  OFFSET(E736,-$B736+IF($L736,1,0),0)*
    (VLOOKUP(SUBSTITUTE(SUBSTITUTE(E$1,"standard",""),"|Float","")&amp;"인게임누적곱배수",ChapterTable!$S:$T,2,0)^C736
    +VLOOKUP(SUBSTITUTE(SUBSTITUTE(E$1,"standard",""),"|Float","")&amp;"인게임누적합배수",ChapterTable!$S:$T,2,0)*C736)
  )
  )
  )
)</f>
        <v>133995.53045654297</v>
      </c>
      <c r="F736" s="1">
        <f ca="1">IF(AND($A736=0,$B736=1),
    VLOOKUP(1,ChapterTable!$1:$1048576,MATCH("최종"&amp;SUBSTITUTE(SUBSTITUTE(F$1,"standard",""),"|Float",""),ChapterTable!$1:$1,0),0)*ChapterTable!$Q$17,
  IF(AND($A736=0,$B736=0),
    F737,
  IF($B736=0,
    VLOOKUP($A736,ChapterTable!$1:$1048576,MATCH("최종"&amp;SUBSTITUTE(SUBSTITUTE(F$1,"standard",""),"|Float",""),ChapterTable!$1:$1,0),0),
  IF($B736=1,
    IF($L736=FALSE,
      VLOOKUP($A736,ChapterTable!$1:$1048576,MATCH("최종"&amp;SUBSTITUTE(SUBSTITUTE(F$1,"standard",""),"|Float",""),ChapterTable!$1:$1,0),0),
      VLOOKUP($A736-ChapterTable!$Q$11,ChapterTable!$1:$1048576,MATCH("최종"&amp;SUBSTITUTE(SUBSTITUTE(F$1,"standard",""),"|Float",""),ChapterTable!$1:$1,0),0)*ChapterTable!$Q$14
    ),
  OFFSET(F736,-$B736+IF($L736,1,0),0)*
    (VLOOKUP(SUBSTITUTE(SUBSTITUTE(F$1,"standard",""),"|Float","")&amp;"인게임누적곱배수",ChapterTable!$S:$T,2,0)^D736
    +VLOOKUP(SUBSTITUTE(SUBSTITUTE(F$1,"standard",""),"|Float","")&amp;"인게임누적합배수",ChapterTable!$S:$T,2,0)*D736)
  )
  )
  )
)</f>
        <v>61305.144653320305</v>
      </c>
      <c r="G736" t="s">
        <v>76</v>
      </c>
      <c r="J736" t="str">
        <f>IF(ISBLANK(I736),"",
IFERROR(VLOOKUP(I736,[1]StringTable!$1:$1048576,MATCH([1]StringTable!$B$1,[1]StringTable!$1:$1,0),0),
IFERROR(VLOOKUP(I736,[1]InApkStringTable!$1:$1048576,MATCH([1]InApkStringTable!$B$1,[1]InApkStringTable!$1:$1,0),0),
"스트링없음")))</f>
        <v/>
      </c>
      <c r="L736" t="b">
        <v>0</v>
      </c>
      <c r="M736" t="s">
        <v>54</v>
      </c>
      <c r="N736" t="str">
        <f>IF(ISBLANK(M736),"",IF(ISERROR(VLOOKUP(M736,MapTable!$A:$A,1,0)),"맵없음",""))</f>
        <v/>
      </c>
      <c r="O736">
        <f t="shared" si="45"/>
        <v>11</v>
      </c>
      <c r="Q736">
        <f t="shared" si="46"/>
        <v>11</v>
      </c>
      <c r="R736" t="b">
        <f t="shared" ca="1" si="47"/>
        <v>0</v>
      </c>
      <c r="T736" t="b">
        <f t="shared" ca="1" si="48"/>
        <v>0</v>
      </c>
      <c r="V736" t="str">
        <f>IF(ISBLANK(U736),"",IF(ISERROR(VLOOKUP(U736,MapTable!$A:$A,1,0)),"맵없음",""))</f>
        <v/>
      </c>
      <c r="X736" t="str">
        <f>IF(ISBLANK(W736),"",
IF(ISERROR(FIND(",",W736)),
  IF(ISERROR(VLOOKUP(W736,MapTable!$A:$A,1,0)),"맵없음",
  ""),
IF(ISERROR(FIND(",",W736,FIND(",",W736)+1)),
  IF(OR(ISERROR(VLOOKUP(LEFT(W736,FIND(",",W736)-1),MapTable!$A:$A,1,0)),ISERROR(VLOOKUP(TRIM(MID(W736,FIND(",",W736)+1,999)),MapTable!$A:$A,1,0))),"맵없음",
  ""),
IF(ISERROR(FIND(",",W736,FIND(",",W736,FIND(",",W736)+1)+1)),
  IF(OR(ISERROR(VLOOKUP(LEFT(W736,FIND(",",W736)-1),MapTable!$A:$A,1,0)),ISERROR(VLOOKUP(TRIM(MID(W736,FIND(",",W736)+1,FIND(",",W736,FIND(",",W736)+1)-FIND(",",W736)-1)),MapTable!$A:$A,1,0)),ISERROR(VLOOKUP(TRIM(MID(W736,FIND(",",W736,FIND(",",W736)+1)+1,999)),MapTable!$A:$A,1,0))),"맵없음",
  ""),
IF(ISERROR(FIND(",",W736,FIND(",",W736,FIND(",",W736,FIND(",",W736)+1)+1)+1)),
  IF(OR(ISERROR(VLOOKUP(LEFT(W736,FIND(",",W736)-1),MapTable!$A:$A,1,0)),ISERROR(VLOOKUP(TRIM(MID(W736,FIND(",",W736)+1,FIND(",",W736,FIND(",",W736)+1)-FIND(",",W736)-1)),MapTable!$A:$A,1,0)),ISERROR(VLOOKUP(TRIM(MID(W736,FIND(",",W736,FIND(",",W736)+1)+1,FIND(",",W736,FIND(",",W736,FIND(",",W736)+1)+1)-FIND(",",W736,FIND(",",W736)+1)-1)),MapTable!$A:$A,1,0)),ISERROR(VLOOKUP(TRIM(MID(W736,FIND(",",W736,FIND(",",W736,FIND(",",W736)+1)+1)+1,999)),MapTable!$A:$A,1,0))),"맵없음",
  ""),
)))))</f>
        <v/>
      </c>
      <c r="AC736" t="str">
        <f>IF(ISBLANK(AB736),"",IF(ISERROR(VLOOKUP(AB736,[3]DropTable!$A:$A,1,0)),"드랍없음",""))</f>
        <v/>
      </c>
      <c r="AE736" t="str">
        <f>IF(ISBLANK(AD736),"",IF(ISERROR(VLOOKUP(AD736,[3]DropTable!$A:$A,1,0)),"드랍없음",""))</f>
        <v/>
      </c>
      <c r="AG736">
        <v>9.8000000000000007</v>
      </c>
      <c r="AH736">
        <v>1</v>
      </c>
    </row>
    <row r="737" spans="1:34" x14ac:dyDescent="0.3">
      <c r="A737">
        <v>16</v>
      </c>
      <c r="B737">
        <v>26</v>
      </c>
      <c r="C737">
        <f>IF(OR($L737=TRUE,$A737=0,MOD($A737,ChapterTable!$S$20)&lt;&gt;0),
MAX(0,INT(($B737+ChapterTable!$Q$26+VLOOKUP(SUBSTITUTE(C$1,"성장단계","")&amp;"단계오프셋",ChapterTable!$S:$T,2,0))/ChapterTable!$Q$23)),
MAX(0,INT(($B737+ChapterTable!$S$26+VLOOKUP(SUBSTITUTE(C$1,"성장단계","")&amp;"보스단계오프셋",ChapterTable!$S:$T,2,0))/ChapterTable!$S$23)))</f>
        <v>3</v>
      </c>
      <c r="D737">
        <f>IF(OR($L737=TRUE,$A737=0,MOD($A737,ChapterTable!$S$20)&lt;&gt;0),
MAX(0,INT(($B737+ChapterTable!$Q$26+VLOOKUP(SUBSTITUTE(D$1,"성장단계","")&amp;"단계오프셋",ChapterTable!$S:$T,2,0))/ChapterTable!$Q$23)),
MAX(0,INT(($B737+ChapterTable!$S$26+VLOOKUP(SUBSTITUTE(D$1,"성장단계","")&amp;"보스단계오프셋",ChapterTable!$S:$T,2,0))/ChapterTable!$S$23)))</f>
        <v>2</v>
      </c>
      <c r="E737" s="1">
        <f ca="1">IF(AND($A737=0,$B737=1),
    VLOOKUP(1,ChapterTable!$1:$1048576,MATCH("최종"&amp;SUBSTITUTE(SUBSTITUTE(E$1,"standard",""),"|Float",""),ChapterTable!$1:$1,0),0)*ChapterTable!$Q$17,
  IF(AND($A737=0,$B737=0),
    E738,
  IF($B737=0,
    VLOOKUP($A737,ChapterTable!$1:$1048576,MATCH("최종"&amp;SUBSTITUTE(SUBSTITUTE(E$1,"standard",""),"|Float",""),ChapterTable!$1:$1,0),0),
  IF($B737=1,
    IF($L737=FALSE,
      VLOOKUP($A737,ChapterTable!$1:$1048576,MATCH("최종"&amp;SUBSTITUTE(SUBSTITUTE(E$1,"standard",""),"|Float",""),ChapterTable!$1:$1,0),0),
      VLOOKUP($A737-ChapterTable!$Q$11,ChapterTable!$1:$1048576,MATCH("최종"&amp;SUBSTITUTE(SUBSTITUTE(E$1,"standard",""),"|Float",""),ChapterTable!$1:$1,0),0)*ChapterTable!$Q$14
    ),
  OFFSET(E737,-$B737+IF($L737,1,0),0)*
    (VLOOKUP(SUBSTITUTE(SUBSTITUTE(E$1,"standard",""),"|Float","")&amp;"인게임누적곱배수",ChapterTable!$S:$T,2,0)^C737
    +VLOOKUP(SUBSTITUTE(SUBSTITUTE(E$1,"standard",""),"|Float","")&amp;"인게임누적합배수",ChapterTable!$S:$T,2,0)*C737)
  )
  )
  )
)</f>
        <v>161582.84555053711</v>
      </c>
      <c r="F737" s="1">
        <f ca="1">IF(AND($A737=0,$B737=1),
    VLOOKUP(1,ChapterTable!$1:$1048576,MATCH("최종"&amp;SUBSTITUTE(SUBSTITUTE(F$1,"standard",""),"|Float",""),ChapterTable!$1:$1,0),0)*ChapterTable!$Q$17,
  IF(AND($A737=0,$B737=0),
    F738,
  IF($B737=0,
    VLOOKUP($A737,ChapterTable!$1:$1048576,MATCH("최종"&amp;SUBSTITUTE(SUBSTITUTE(F$1,"standard",""),"|Float",""),ChapterTable!$1:$1,0),0),
  IF($B737=1,
    IF($L737=FALSE,
      VLOOKUP($A737,ChapterTable!$1:$1048576,MATCH("최종"&amp;SUBSTITUTE(SUBSTITUTE(F$1,"standard",""),"|Float",""),ChapterTable!$1:$1,0),0),
      VLOOKUP($A737-ChapterTable!$Q$11,ChapterTable!$1:$1048576,MATCH("최종"&amp;SUBSTITUTE(SUBSTITUTE(F$1,"standard",""),"|Float",""),ChapterTable!$1:$1,0),0)*ChapterTable!$Q$14
    ),
  OFFSET(F737,-$B737+IF($L737,1,0),0)*
    (VLOOKUP(SUBSTITUTE(SUBSTITUTE(F$1,"standard",""),"|Float","")&amp;"인게임누적곱배수",ChapterTable!$S:$T,2,0)^D737
    +VLOOKUP(SUBSTITUTE(SUBSTITUTE(F$1,"standard",""),"|Float","")&amp;"인게임누적합배수",ChapterTable!$S:$T,2,0)*D737)
  )
  )
  )
)</f>
        <v>61305.144653320305</v>
      </c>
      <c r="G737" t="s">
        <v>76</v>
      </c>
      <c r="J737" t="str">
        <f>IF(ISBLANK(I737),"",
IFERROR(VLOOKUP(I737,[1]StringTable!$1:$1048576,MATCH([1]StringTable!$B$1,[1]StringTable!$1:$1,0),0),
IFERROR(VLOOKUP(I737,[1]InApkStringTable!$1:$1048576,MATCH([1]InApkStringTable!$B$1,[1]InApkStringTable!$1:$1,0),0),
"스트링없음")))</f>
        <v/>
      </c>
      <c r="L737" t="b">
        <v>0</v>
      </c>
      <c r="M737" t="s">
        <v>24</v>
      </c>
      <c r="N737" t="str">
        <f>IF(ISBLANK(M737),"",IF(ISERROR(VLOOKUP(M737,MapTable!$A:$A,1,0)),"맵없음",""))</f>
        <v/>
      </c>
      <c r="O737">
        <f t="shared" si="45"/>
        <v>3</v>
      </c>
      <c r="Q737">
        <f t="shared" si="46"/>
        <v>3</v>
      </c>
      <c r="R737" t="b">
        <f t="shared" ca="1" si="47"/>
        <v>0</v>
      </c>
      <c r="T737" t="b">
        <f t="shared" ca="1" si="48"/>
        <v>0</v>
      </c>
      <c r="V737" t="str">
        <f>IF(ISBLANK(U737),"",IF(ISERROR(VLOOKUP(U737,MapTable!$A:$A,1,0)),"맵없음",""))</f>
        <v/>
      </c>
      <c r="X737" t="str">
        <f>IF(ISBLANK(W737),"",
IF(ISERROR(FIND(",",W737)),
  IF(ISERROR(VLOOKUP(W737,MapTable!$A:$A,1,0)),"맵없음",
  ""),
IF(ISERROR(FIND(",",W737,FIND(",",W737)+1)),
  IF(OR(ISERROR(VLOOKUP(LEFT(W737,FIND(",",W737)-1),MapTable!$A:$A,1,0)),ISERROR(VLOOKUP(TRIM(MID(W737,FIND(",",W737)+1,999)),MapTable!$A:$A,1,0))),"맵없음",
  ""),
IF(ISERROR(FIND(",",W737,FIND(",",W737,FIND(",",W737)+1)+1)),
  IF(OR(ISERROR(VLOOKUP(LEFT(W737,FIND(",",W737)-1),MapTable!$A:$A,1,0)),ISERROR(VLOOKUP(TRIM(MID(W737,FIND(",",W737)+1,FIND(",",W737,FIND(",",W737)+1)-FIND(",",W737)-1)),MapTable!$A:$A,1,0)),ISERROR(VLOOKUP(TRIM(MID(W737,FIND(",",W737,FIND(",",W737)+1)+1,999)),MapTable!$A:$A,1,0))),"맵없음",
  ""),
IF(ISERROR(FIND(",",W737,FIND(",",W737,FIND(",",W737,FIND(",",W737)+1)+1)+1)),
  IF(OR(ISERROR(VLOOKUP(LEFT(W737,FIND(",",W737)-1),MapTable!$A:$A,1,0)),ISERROR(VLOOKUP(TRIM(MID(W737,FIND(",",W737)+1,FIND(",",W737,FIND(",",W737)+1)-FIND(",",W737)-1)),MapTable!$A:$A,1,0)),ISERROR(VLOOKUP(TRIM(MID(W737,FIND(",",W737,FIND(",",W737)+1)+1,FIND(",",W737,FIND(",",W737,FIND(",",W737)+1)+1)-FIND(",",W737,FIND(",",W737)+1)-1)),MapTable!$A:$A,1,0)),ISERROR(VLOOKUP(TRIM(MID(W737,FIND(",",W737,FIND(",",W737,FIND(",",W737)+1)+1)+1,999)),MapTable!$A:$A,1,0))),"맵없음",
  ""),
)))))</f>
        <v/>
      </c>
      <c r="AC737" t="str">
        <f>IF(ISBLANK(AB737),"",IF(ISERROR(VLOOKUP(AB737,[3]DropTable!$A:$A,1,0)),"드랍없음",""))</f>
        <v/>
      </c>
      <c r="AE737" t="str">
        <f>IF(ISBLANK(AD737),"",IF(ISERROR(VLOOKUP(AD737,[3]DropTable!$A:$A,1,0)),"드랍없음",""))</f>
        <v/>
      </c>
      <c r="AG737">
        <v>9.8000000000000007</v>
      </c>
      <c r="AH737">
        <v>1</v>
      </c>
    </row>
    <row r="738" spans="1:34" x14ac:dyDescent="0.3">
      <c r="A738">
        <v>16</v>
      </c>
      <c r="B738">
        <v>27</v>
      </c>
      <c r="C738">
        <f>IF(OR($L738=TRUE,$A738=0,MOD($A738,ChapterTable!$S$20)&lt;&gt;0),
MAX(0,INT(($B738+ChapterTable!$Q$26+VLOOKUP(SUBSTITUTE(C$1,"성장단계","")&amp;"단계오프셋",ChapterTable!$S:$T,2,0))/ChapterTable!$Q$23)),
MAX(0,INT(($B738+ChapterTable!$S$26+VLOOKUP(SUBSTITUTE(C$1,"성장단계","")&amp;"보스단계오프셋",ChapterTable!$S:$T,2,0))/ChapterTable!$S$23)))</f>
        <v>3</v>
      </c>
      <c r="D738">
        <f>IF(OR($L738=TRUE,$A738=0,MOD($A738,ChapterTable!$S$20)&lt;&gt;0),
MAX(0,INT(($B738+ChapterTable!$Q$26+VLOOKUP(SUBSTITUTE(D$1,"성장단계","")&amp;"단계오프셋",ChapterTable!$S:$T,2,0))/ChapterTable!$Q$23)),
MAX(0,INT(($B738+ChapterTable!$S$26+VLOOKUP(SUBSTITUTE(D$1,"성장단계","")&amp;"보스단계오프셋",ChapterTable!$S:$T,2,0))/ChapterTable!$S$23)))</f>
        <v>2</v>
      </c>
      <c r="E738" s="1">
        <f ca="1">IF(AND($A738=0,$B738=1),
    VLOOKUP(1,ChapterTable!$1:$1048576,MATCH("최종"&amp;SUBSTITUTE(SUBSTITUTE(E$1,"standard",""),"|Float",""),ChapterTable!$1:$1,0),0)*ChapterTable!$Q$17,
  IF(AND($A738=0,$B738=0),
    E739,
  IF($B738=0,
    VLOOKUP($A738,ChapterTable!$1:$1048576,MATCH("최종"&amp;SUBSTITUTE(SUBSTITUTE(E$1,"standard",""),"|Float",""),ChapterTable!$1:$1,0),0),
  IF($B738=1,
    IF($L738=FALSE,
      VLOOKUP($A738,ChapterTable!$1:$1048576,MATCH("최종"&amp;SUBSTITUTE(SUBSTITUTE(E$1,"standard",""),"|Float",""),ChapterTable!$1:$1,0),0),
      VLOOKUP($A738-ChapterTable!$Q$11,ChapterTable!$1:$1048576,MATCH("최종"&amp;SUBSTITUTE(SUBSTITUTE(E$1,"standard",""),"|Float",""),ChapterTable!$1:$1,0),0)*ChapterTable!$Q$14
    ),
  OFFSET(E738,-$B738+IF($L738,1,0),0)*
    (VLOOKUP(SUBSTITUTE(SUBSTITUTE(E$1,"standard",""),"|Float","")&amp;"인게임누적곱배수",ChapterTable!$S:$T,2,0)^C738
    +VLOOKUP(SUBSTITUTE(SUBSTITUTE(E$1,"standard",""),"|Float","")&amp;"인게임누적합배수",ChapterTable!$S:$T,2,0)*C738)
  )
  )
  )
)</f>
        <v>161582.84555053711</v>
      </c>
      <c r="F738" s="1">
        <f ca="1">IF(AND($A738=0,$B738=1),
    VLOOKUP(1,ChapterTable!$1:$1048576,MATCH("최종"&amp;SUBSTITUTE(SUBSTITUTE(F$1,"standard",""),"|Float",""),ChapterTable!$1:$1,0),0)*ChapterTable!$Q$17,
  IF(AND($A738=0,$B738=0),
    F739,
  IF($B738=0,
    VLOOKUP($A738,ChapterTable!$1:$1048576,MATCH("최종"&amp;SUBSTITUTE(SUBSTITUTE(F$1,"standard",""),"|Float",""),ChapterTable!$1:$1,0),0),
  IF($B738=1,
    IF($L738=FALSE,
      VLOOKUP($A738,ChapterTable!$1:$1048576,MATCH("최종"&amp;SUBSTITUTE(SUBSTITUTE(F$1,"standard",""),"|Float",""),ChapterTable!$1:$1,0),0),
      VLOOKUP($A738-ChapterTable!$Q$11,ChapterTable!$1:$1048576,MATCH("최종"&amp;SUBSTITUTE(SUBSTITUTE(F$1,"standard",""),"|Float",""),ChapterTable!$1:$1,0),0)*ChapterTable!$Q$14
    ),
  OFFSET(F738,-$B738+IF($L738,1,0),0)*
    (VLOOKUP(SUBSTITUTE(SUBSTITUTE(F$1,"standard",""),"|Float","")&amp;"인게임누적곱배수",ChapterTable!$S:$T,2,0)^D738
    +VLOOKUP(SUBSTITUTE(SUBSTITUTE(F$1,"standard",""),"|Float","")&amp;"인게임누적합배수",ChapterTable!$S:$T,2,0)*D738)
  )
  )
  )
)</f>
        <v>61305.144653320305</v>
      </c>
      <c r="G738" t="s">
        <v>76</v>
      </c>
      <c r="J738" t="str">
        <f>IF(ISBLANK(I738),"",
IFERROR(VLOOKUP(I738,[1]StringTable!$1:$1048576,MATCH([1]StringTable!$B$1,[1]StringTable!$1:$1,0),0),
IFERROR(VLOOKUP(I738,[1]InApkStringTable!$1:$1048576,MATCH([1]InApkStringTable!$B$1,[1]InApkStringTable!$1:$1,0),0),
"스트링없음")))</f>
        <v/>
      </c>
      <c r="L738" t="b">
        <v>0</v>
      </c>
      <c r="M738" t="s">
        <v>24</v>
      </c>
      <c r="N738" t="str">
        <f>IF(ISBLANK(M738),"",IF(ISERROR(VLOOKUP(M738,MapTable!$A:$A,1,0)),"맵없음",""))</f>
        <v/>
      </c>
      <c r="O738">
        <f t="shared" si="45"/>
        <v>3</v>
      </c>
      <c r="Q738">
        <f t="shared" si="46"/>
        <v>3</v>
      </c>
      <c r="R738" t="b">
        <f t="shared" ca="1" si="47"/>
        <v>0</v>
      </c>
      <c r="T738" t="b">
        <f t="shared" ca="1" si="48"/>
        <v>0</v>
      </c>
      <c r="V738" t="str">
        <f>IF(ISBLANK(U738),"",IF(ISERROR(VLOOKUP(U738,MapTable!$A:$A,1,0)),"맵없음",""))</f>
        <v/>
      </c>
      <c r="X738" t="str">
        <f>IF(ISBLANK(W738),"",
IF(ISERROR(FIND(",",W738)),
  IF(ISERROR(VLOOKUP(W738,MapTable!$A:$A,1,0)),"맵없음",
  ""),
IF(ISERROR(FIND(",",W738,FIND(",",W738)+1)),
  IF(OR(ISERROR(VLOOKUP(LEFT(W738,FIND(",",W738)-1),MapTable!$A:$A,1,0)),ISERROR(VLOOKUP(TRIM(MID(W738,FIND(",",W738)+1,999)),MapTable!$A:$A,1,0))),"맵없음",
  ""),
IF(ISERROR(FIND(",",W738,FIND(",",W738,FIND(",",W738)+1)+1)),
  IF(OR(ISERROR(VLOOKUP(LEFT(W738,FIND(",",W738)-1),MapTable!$A:$A,1,0)),ISERROR(VLOOKUP(TRIM(MID(W738,FIND(",",W738)+1,FIND(",",W738,FIND(",",W738)+1)-FIND(",",W738)-1)),MapTable!$A:$A,1,0)),ISERROR(VLOOKUP(TRIM(MID(W738,FIND(",",W738,FIND(",",W738)+1)+1,999)),MapTable!$A:$A,1,0))),"맵없음",
  ""),
IF(ISERROR(FIND(",",W738,FIND(",",W738,FIND(",",W738,FIND(",",W738)+1)+1)+1)),
  IF(OR(ISERROR(VLOOKUP(LEFT(W738,FIND(",",W738)-1),MapTable!$A:$A,1,0)),ISERROR(VLOOKUP(TRIM(MID(W738,FIND(",",W738)+1,FIND(",",W738,FIND(",",W738)+1)-FIND(",",W738)-1)),MapTable!$A:$A,1,0)),ISERROR(VLOOKUP(TRIM(MID(W738,FIND(",",W738,FIND(",",W738)+1)+1,FIND(",",W738,FIND(",",W738,FIND(",",W738)+1)+1)-FIND(",",W738,FIND(",",W738)+1)-1)),MapTable!$A:$A,1,0)),ISERROR(VLOOKUP(TRIM(MID(W738,FIND(",",W738,FIND(",",W738,FIND(",",W738)+1)+1)+1,999)),MapTable!$A:$A,1,0))),"맵없음",
  ""),
)))))</f>
        <v/>
      </c>
      <c r="AC738" t="str">
        <f>IF(ISBLANK(AB738),"",IF(ISERROR(VLOOKUP(AB738,[3]DropTable!$A:$A,1,0)),"드랍없음",""))</f>
        <v/>
      </c>
      <c r="AE738" t="str">
        <f>IF(ISBLANK(AD738),"",IF(ISERROR(VLOOKUP(AD738,[3]DropTable!$A:$A,1,0)),"드랍없음",""))</f>
        <v/>
      </c>
      <c r="AG738">
        <v>9.8000000000000007</v>
      </c>
      <c r="AH738">
        <v>1</v>
      </c>
    </row>
    <row r="739" spans="1:34" x14ac:dyDescent="0.3">
      <c r="A739">
        <v>16</v>
      </c>
      <c r="B739">
        <v>28</v>
      </c>
      <c r="C739">
        <f>IF(OR($L739=TRUE,$A739=0,MOD($A739,ChapterTable!$S$20)&lt;&gt;0),
MAX(0,INT(($B739+ChapterTable!$Q$26+VLOOKUP(SUBSTITUTE(C$1,"성장단계","")&amp;"단계오프셋",ChapterTable!$S:$T,2,0))/ChapterTable!$Q$23)),
MAX(0,INT(($B739+ChapterTable!$S$26+VLOOKUP(SUBSTITUTE(C$1,"성장단계","")&amp;"보스단계오프셋",ChapterTable!$S:$T,2,0))/ChapterTable!$S$23)))</f>
        <v>3</v>
      </c>
      <c r="D739">
        <f>IF(OR($L739=TRUE,$A739=0,MOD($A739,ChapterTable!$S$20)&lt;&gt;0),
MAX(0,INT(($B739+ChapterTable!$Q$26+VLOOKUP(SUBSTITUTE(D$1,"성장단계","")&amp;"단계오프셋",ChapterTable!$S:$T,2,0))/ChapterTable!$Q$23)),
MAX(0,INT(($B739+ChapterTable!$S$26+VLOOKUP(SUBSTITUTE(D$1,"성장단계","")&amp;"보스단계오프셋",ChapterTable!$S:$T,2,0))/ChapterTable!$S$23)))</f>
        <v>2</v>
      </c>
      <c r="E739" s="1">
        <f ca="1">IF(AND($A739=0,$B739=1),
    VLOOKUP(1,ChapterTable!$1:$1048576,MATCH("최종"&amp;SUBSTITUTE(SUBSTITUTE(E$1,"standard",""),"|Float",""),ChapterTable!$1:$1,0),0)*ChapterTable!$Q$17,
  IF(AND($A739=0,$B739=0),
    E740,
  IF($B739=0,
    VLOOKUP($A739,ChapterTable!$1:$1048576,MATCH("최종"&amp;SUBSTITUTE(SUBSTITUTE(E$1,"standard",""),"|Float",""),ChapterTable!$1:$1,0),0),
  IF($B739=1,
    IF($L739=FALSE,
      VLOOKUP($A739,ChapterTable!$1:$1048576,MATCH("최종"&amp;SUBSTITUTE(SUBSTITUTE(E$1,"standard",""),"|Float",""),ChapterTable!$1:$1,0),0),
      VLOOKUP($A739-ChapterTable!$Q$11,ChapterTable!$1:$1048576,MATCH("최종"&amp;SUBSTITUTE(SUBSTITUTE(E$1,"standard",""),"|Float",""),ChapterTable!$1:$1,0),0)*ChapterTable!$Q$14
    ),
  OFFSET(E739,-$B739+IF($L739,1,0),0)*
    (VLOOKUP(SUBSTITUTE(SUBSTITUTE(E$1,"standard",""),"|Float","")&amp;"인게임누적곱배수",ChapterTable!$S:$T,2,0)^C739
    +VLOOKUP(SUBSTITUTE(SUBSTITUTE(E$1,"standard",""),"|Float","")&amp;"인게임누적합배수",ChapterTable!$S:$T,2,0)*C739)
  )
  )
  )
)</f>
        <v>161582.84555053711</v>
      </c>
      <c r="F739" s="1">
        <f ca="1">IF(AND($A739=0,$B739=1),
    VLOOKUP(1,ChapterTable!$1:$1048576,MATCH("최종"&amp;SUBSTITUTE(SUBSTITUTE(F$1,"standard",""),"|Float",""),ChapterTable!$1:$1,0),0)*ChapterTable!$Q$17,
  IF(AND($A739=0,$B739=0),
    F740,
  IF($B739=0,
    VLOOKUP($A739,ChapterTable!$1:$1048576,MATCH("최종"&amp;SUBSTITUTE(SUBSTITUTE(F$1,"standard",""),"|Float",""),ChapterTable!$1:$1,0),0),
  IF($B739=1,
    IF($L739=FALSE,
      VLOOKUP($A739,ChapterTable!$1:$1048576,MATCH("최종"&amp;SUBSTITUTE(SUBSTITUTE(F$1,"standard",""),"|Float",""),ChapterTable!$1:$1,0),0),
      VLOOKUP($A739-ChapterTable!$Q$11,ChapterTable!$1:$1048576,MATCH("최종"&amp;SUBSTITUTE(SUBSTITUTE(F$1,"standard",""),"|Float",""),ChapterTable!$1:$1,0),0)*ChapterTable!$Q$14
    ),
  OFFSET(F739,-$B739+IF($L739,1,0),0)*
    (VLOOKUP(SUBSTITUTE(SUBSTITUTE(F$1,"standard",""),"|Float","")&amp;"인게임누적곱배수",ChapterTable!$S:$T,2,0)^D739
    +VLOOKUP(SUBSTITUTE(SUBSTITUTE(F$1,"standard",""),"|Float","")&amp;"인게임누적합배수",ChapterTable!$S:$T,2,0)*D739)
  )
  )
  )
)</f>
        <v>61305.144653320305</v>
      </c>
      <c r="G739" t="s">
        <v>76</v>
      </c>
      <c r="J739" t="str">
        <f>IF(ISBLANK(I739),"",
IFERROR(VLOOKUP(I739,[1]StringTable!$1:$1048576,MATCH([1]StringTable!$B$1,[1]StringTable!$1:$1,0),0),
IFERROR(VLOOKUP(I739,[1]InApkStringTable!$1:$1048576,MATCH([1]InApkStringTable!$B$1,[1]InApkStringTable!$1:$1,0),0),
"스트링없음")))</f>
        <v/>
      </c>
      <c r="L739" t="b">
        <v>0</v>
      </c>
      <c r="M739" t="s">
        <v>24</v>
      </c>
      <c r="N739" t="str">
        <f>IF(ISBLANK(M739),"",IF(ISERROR(VLOOKUP(M739,MapTable!$A:$A,1,0)),"맵없음",""))</f>
        <v/>
      </c>
      <c r="O739">
        <f t="shared" si="45"/>
        <v>3</v>
      </c>
      <c r="Q739">
        <f t="shared" si="46"/>
        <v>3</v>
      </c>
      <c r="R739" t="b">
        <f t="shared" ca="1" si="47"/>
        <v>0</v>
      </c>
      <c r="T739" t="b">
        <f t="shared" ca="1" si="48"/>
        <v>0</v>
      </c>
      <c r="V739" t="str">
        <f>IF(ISBLANK(U739),"",IF(ISERROR(VLOOKUP(U739,MapTable!$A:$A,1,0)),"맵없음",""))</f>
        <v/>
      </c>
      <c r="X739" t="str">
        <f>IF(ISBLANK(W739),"",
IF(ISERROR(FIND(",",W739)),
  IF(ISERROR(VLOOKUP(W739,MapTable!$A:$A,1,0)),"맵없음",
  ""),
IF(ISERROR(FIND(",",W739,FIND(",",W739)+1)),
  IF(OR(ISERROR(VLOOKUP(LEFT(W739,FIND(",",W739)-1),MapTable!$A:$A,1,0)),ISERROR(VLOOKUP(TRIM(MID(W739,FIND(",",W739)+1,999)),MapTable!$A:$A,1,0))),"맵없음",
  ""),
IF(ISERROR(FIND(",",W739,FIND(",",W739,FIND(",",W739)+1)+1)),
  IF(OR(ISERROR(VLOOKUP(LEFT(W739,FIND(",",W739)-1),MapTable!$A:$A,1,0)),ISERROR(VLOOKUP(TRIM(MID(W739,FIND(",",W739)+1,FIND(",",W739,FIND(",",W739)+1)-FIND(",",W739)-1)),MapTable!$A:$A,1,0)),ISERROR(VLOOKUP(TRIM(MID(W739,FIND(",",W739,FIND(",",W739)+1)+1,999)),MapTable!$A:$A,1,0))),"맵없음",
  ""),
IF(ISERROR(FIND(",",W739,FIND(",",W739,FIND(",",W739,FIND(",",W739)+1)+1)+1)),
  IF(OR(ISERROR(VLOOKUP(LEFT(W739,FIND(",",W739)-1),MapTable!$A:$A,1,0)),ISERROR(VLOOKUP(TRIM(MID(W739,FIND(",",W739)+1,FIND(",",W739,FIND(",",W739)+1)-FIND(",",W739)-1)),MapTable!$A:$A,1,0)),ISERROR(VLOOKUP(TRIM(MID(W739,FIND(",",W739,FIND(",",W739)+1)+1,FIND(",",W739,FIND(",",W739,FIND(",",W739)+1)+1)-FIND(",",W739,FIND(",",W739)+1)-1)),MapTable!$A:$A,1,0)),ISERROR(VLOOKUP(TRIM(MID(W739,FIND(",",W739,FIND(",",W739,FIND(",",W739)+1)+1)+1,999)),MapTable!$A:$A,1,0))),"맵없음",
  ""),
)))))</f>
        <v/>
      </c>
      <c r="AC739" t="str">
        <f>IF(ISBLANK(AB739),"",IF(ISERROR(VLOOKUP(AB739,[3]DropTable!$A:$A,1,0)),"드랍없음",""))</f>
        <v/>
      </c>
      <c r="AE739" t="str">
        <f>IF(ISBLANK(AD739),"",IF(ISERROR(VLOOKUP(AD739,[3]DropTable!$A:$A,1,0)),"드랍없음",""))</f>
        <v/>
      </c>
      <c r="AG739">
        <v>9.8000000000000007</v>
      </c>
      <c r="AH739">
        <v>1</v>
      </c>
    </row>
    <row r="740" spans="1:34" x14ac:dyDescent="0.3">
      <c r="A740">
        <v>16</v>
      </c>
      <c r="B740">
        <v>29</v>
      </c>
      <c r="C740">
        <f>IF(OR($L740=TRUE,$A740=0,MOD($A740,ChapterTable!$S$20)&lt;&gt;0),
MAX(0,INT(($B740+ChapterTable!$Q$26+VLOOKUP(SUBSTITUTE(C$1,"성장단계","")&amp;"단계오프셋",ChapterTable!$S:$T,2,0))/ChapterTable!$Q$23)),
MAX(0,INT(($B740+ChapterTable!$S$26+VLOOKUP(SUBSTITUTE(C$1,"성장단계","")&amp;"보스단계오프셋",ChapterTable!$S:$T,2,0))/ChapterTable!$S$23)))</f>
        <v>3</v>
      </c>
      <c r="D740">
        <f>IF(OR($L740=TRUE,$A740=0,MOD($A740,ChapterTable!$S$20)&lt;&gt;0),
MAX(0,INT(($B740+ChapterTable!$Q$26+VLOOKUP(SUBSTITUTE(D$1,"성장단계","")&amp;"단계오프셋",ChapterTable!$S:$T,2,0))/ChapterTable!$Q$23)),
MAX(0,INT(($B740+ChapterTable!$S$26+VLOOKUP(SUBSTITUTE(D$1,"성장단계","")&amp;"보스단계오프셋",ChapterTable!$S:$T,2,0))/ChapterTable!$S$23)))</f>
        <v>2</v>
      </c>
      <c r="E740" s="1">
        <f ca="1">IF(AND($A740=0,$B740=1),
    VLOOKUP(1,ChapterTable!$1:$1048576,MATCH("최종"&amp;SUBSTITUTE(SUBSTITUTE(E$1,"standard",""),"|Float",""),ChapterTable!$1:$1,0),0)*ChapterTable!$Q$17,
  IF(AND($A740=0,$B740=0),
    E741,
  IF($B740=0,
    VLOOKUP($A740,ChapterTable!$1:$1048576,MATCH("최종"&amp;SUBSTITUTE(SUBSTITUTE(E$1,"standard",""),"|Float",""),ChapterTable!$1:$1,0),0),
  IF($B740=1,
    IF($L740=FALSE,
      VLOOKUP($A740,ChapterTable!$1:$1048576,MATCH("최종"&amp;SUBSTITUTE(SUBSTITUTE(E$1,"standard",""),"|Float",""),ChapterTable!$1:$1,0),0),
      VLOOKUP($A740-ChapterTable!$Q$11,ChapterTable!$1:$1048576,MATCH("최종"&amp;SUBSTITUTE(SUBSTITUTE(E$1,"standard",""),"|Float",""),ChapterTable!$1:$1,0),0)*ChapterTable!$Q$14
    ),
  OFFSET(E740,-$B740+IF($L740,1,0),0)*
    (VLOOKUP(SUBSTITUTE(SUBSTITUTE(E$1,"standard",""),"|Float","")&amp;"인게임누적곱배수",ChapterTable!$S:$T,2,0)^C740
    +VLOOKUP(SUBSTITUTE(SUBSTITUTE(E$1,"standard",""),"|Float","")&amp;"인게임누적합배수",ChapterTable!$S:$T,2,0)*C740)
  )
  )
  )
)</f>
        <v>161582.84555053711</v>
      </c>
      <c r="F740" s="1">
        <f ca="1">IF(AND($A740=0,$B740=1),
    VLOOKUP(1,ChapterTable!$1:$1048576,MATCH("최종"&amp;SUBSTITUTE(SUBSTITUTE(F$1,"standard",""),"|Float",""),ChapterTable!$1:$1,0),0)*ChapterTable!$Q$17,
  IF(AND($A740=0,$B740=0),
    F741,
  IF($B740=0,
    VLOOKUP($A740,ChapterTable!$1:$1048576,MATCH("최종"&amp;SUBSTITUTE(SUBSTITUTE(F$1,"standard",""),"|Float",""),ChapterTable!$1:$1,0),0),
  IF($B740=1,
    IF($L740=FALSE,
      VLOOKUP($A740,ChapterTable!$1:$1048576,MATCH("최종"&amp;SUBSTITUTE(SUBSTITUTE(F$1,"standard",""),"|Float",""),ChapterTable!$1:$1,0),0),
      VLOOKUP($A740-ChapterTable!$Q$11,ChapterTable!$1:$1048576,MATCH("최종"&amp;SUBSTITUTE(SUBSTITUTE(F$1,"standard",""),"|Float",""),ChapterTable!$1:$1,0),0)*ChapterTable!$Q$14
    ),
  OFFSET(F740,-$B740+IF($L740,1,0),0)*
    (VLOOKUP(SUBSTITUTE(SUBSTITUTE(F$1,"standard",""),"|Float","")&amp;"인게임누적곱배수",ChapterTable!$S:$T,2,0)^D740
    +VLOOKUP(SUBSTITUTE(SUBSTITUTE(F$1,"standard",""),"|Float","")&amp;"인게임누적합배수",ChapterTable!$S:$T,2,0)*D740)
  )
  )
  )
)</f>
        <v>61305.144653320305</v>
      </c>
      <c r="G740" t="s">
        <v>76</v>
      </c>
      <c r="J740" t="str">
        <f>IF(ISBLANK(I740),"",
IFERROR(VLOOKUP(I740,[1]StringTable!$1:$1048576,MATCH([1]StringTable!$B$1,[1]StringTable!$1:$1,0),0),
IFERROR(VLOOKUP(I740,[1]InApkStringTable!$1:$1048576,MATCH([1]InApkStringTable!$B$1,[1]InApkStringTable!$1:$1,0),0),
"스트링없음")))</f>
        <v/>
      </c>
      <c r="L740" t="b">
        <v>0</v>
      </c>
      <c r="M740" t="s">
        <v>24</v>
      </c>
      <c r="N740" t="str">
        <f>IF(ISBLANK(M740),"",IF(ISERROR(VLOOKUP(M740,MapTable!$A:$A,1,0)),"맵없음",""))</f>
        <v/>
      </c>
      <c r="O740">
        <f t="shared" si="45"/>
        <v>93</v>
      </c>
      <c r="Q740">
        <f t="shared" si="46"/>
        <v>93</v>
      </c>
      <c r="R740" t="b">
        <f t="shared" ca="1" si="47"/>
        <v>1</v>
      </c>
      <c r="T740" t="b">
        <f t="shared" ca="1" si="48"/>
        <v>1</v>
      </c>
      <c r="V740" t="str">
        <f>IF(ISBLANK(U740),"",IF(ISERROR(VLOOKUP(U740,MapTable!$A:$A,1,0)),"맵없음",""))</f>
        <v/>
      </c>
      <c r="X740" t="str">
        <f>IF(ISBLANK(W740),"",
IF(ISERROR(FIND(",",W740)),
  IF(ISERROR(VLOOKUP(W740,MapTable!$A:$A,1,0)),"맵없음",
  ""),
IF(ISERROR(FIND(",",W740,FIND(",",W740)+1)),
  IF(OR(ISERROR(VLOOKUP(LEFT(W740,FIND(",",W740)-1),MapTable!$A:$A,1,0)),ISERROR(VLOOKUP(TRIM(MID(W740,FIND(",",W740)+1,999)),MapTable!$A:$A,1,0))),"맵없음",
  ""),
IF(ISERROR(FIND(",",W740,FIND(",",W740,FIND(",",W740)+1)+1)),
  IF(OR(ISERROR(VLOOKUP(LEFT(W740,FIND(",",W740)-1),MapTable!$A:$A,1,0)),ISERROR(VLOOKUP(TRIM(MID(W740,FIND(",",W740)+1,FIND(",",W740,FIND(",",W740)+1)-FIND(",",W740)-1)),MapTable!$A:$A,1,0)),ISERROR(VLOOKUP(TRIM(MID(W740,FIND(",",W740,FIND(",",W740)+1)+1,999)),MapTable!$A:$A,1,0))),"맵없음",
  ""),
IF(ISERROR(FIND(",",W740,FIND(",",W740,FIND(",",W740,FIND(",",W740)+1)+1)+1)),
  IF(OR(ISERROR(VLOOKUP(LEFT(W740,FIND(",",W740)-1),MapTable!$A:$A,1,0)),ISERROR(VLOOKUP(TRIM(MID(W740,FIND(",",W740)+1,FIND(",",W740,FIND(",",W740)+1)-FIND(",",W740)-1)),MapTable!$A:$A,1,0)),ISERROR(VLOOKUP(TRIM(MID(W740,FIND(",",W740,FIND(",",W740)+1)+1,FIND(",",W740,FIND(",",W740,FIND(",",W740)+1)+1)-FIND(",",W740,FIND(",",W740)+1)-1)),MapTable!$A:$A,1,0)),ISERROR(VLOOKUP(TRIM(MID(W740,FIND(",",W740,FIND(",",W740,FIND(",",W740)+1)+1)+1,999)),MapTable!$A:$A,1,0))),"맵없음",
  ""),
)))))</f>
        <v/>
      </c>
      <c r="AC740" t="str">
        <f>IF(ISBLANK(AB740),"",IF(ISERROR(VLOOKUP(AB740,[3]DropTable!$A:$A,1,0)),"드랍없음",""))</f>
        <v/>
      </c>
      <c r="AE740" t="str">
        <f>IF(ISBLANK(AD740),"",IF(ISERROR(VLOOKUP(AD740,[3]DropTable!$A:$A,1,0)),"드랍없음",""))</f>
        <v/>
      </c>
      <c r="AG740">
        <v>9.8000000000000007</v>
      </c>
      <c r="AH740">
        <v>1</v>
      </c>
    </row>
    <row r="741" spans="1:34" x14ac:dyDescent="0.3">
      <c r="A741">
        <v>16</v>
      </c>
      <c r="B741">
        <v>30</v>
      </c>
      <c r="C741">
        <f>IF(OR($L741=TRUE,$A741=0,MOD($A741,ChapterTable!$S$20)&lt;&gt;0),
MAX(0,INT(($B741+ChapterTable!$Q$26+VLOOKUP(SUBSTITUTE(C$1,"성장단계","")&amp;"단계오프셋",ChapterTable!$S:$T,2,0))/ChapterTable!$Q$23)),
MAX(0,INT(($B741+ChapterTable!$S$26+VLOOKUP(SUBSTITUTE(C$1,"성장단계","")&amp;"보스단계오프셋",ChapterTable!$S:$T,2,0))/ChapterTable!$S$23)))</f>
        <v>3</v>
      </c>
      <c r="D741">
        <f>IF(OR($L741=TRUE,$A741=0,MOD($A741,ChapterTable!$S$20)&lt;&gt;0),
MAX(0,INT(($B741+ChapterTable!$Q$26+VLOOKUP(SUBSTITUTE(D$1,"성장단계","")&amp;"단계오프셋",ChapterTable!$S:$T,2,0))/ChapterTable!$Q$23)),
MAX(0,INT(($B741+ChapterTable!$S$26+VLOOKUP(SUBSTITUTE(D$1,"성장단계","")&amp;"보스단계오프셋",ChapterTable!$S:$T,2,0))/ChapterTable!$S$23)))</f>
        <v>2</v>
      </c>
      <c r="E741" s="1">
        <f ca="1">IF(AND($A741=0,$B741=1),
    VLOOKUP(1,ChapterTable!$1:$1048576,MATCH("최종"&amp;SUBSTITUTE(SUBSTITUTE(E$1,"standard",""),"|Float",""),ChapterTable!$1:$1,0),0)*ChapterTable!$Q$17,
  IF(AND($A741=0,$B741=0),
    E742,
  IF($B741=0,
    VLOOKUP($A741,ChapterTable!$1:$1048576,MATCH("최종"&amp;SUBSTITUTE(SUBSTITUTE(E$1,"standard",""),"|Float",""),ChapterTable!$1:$1,0),0),
  IF($B741=1,
    IF($L741=FALSE,
      VLOOKUP($A741,ChapterTable!$1:$1048576,MATCH("최종"&amp;SUBSTITUTE(SUBSTITUTE(E$1,"standard",""),"|Float",""),ChapterTable!$1:$1,0),0),
      VLOOKUP($A741-ChapterTable!$Q$11,ChapterTable!$1:$1048576,MATCH("최종"&amp;SUBSTITUTE(SUBSTITUTE(E$1,"standard",""),"|Float",""),ChapterTable!$1:$1,0),0)*ChapterTable!$Q$14
    ),
  OFFSET(E741,-$B741+IF($L741,1,0),0)*
    (VLOOKUP(SUBSTITUTE(SUBSTITUTE(E$1,"standard",""),"|Float","")&amp;"인게임누적곱배수",ChapterTable!$S:$T,2,0)^C741
    +VLOOKUP(SUBSTITUTE(SUBSTITUTE(E$1,"standard",""),"|Float","")&amp;"인게임누적합배수",ChapterTable!$S:$T,2,0)*C741)
  )
  )
  )
)</f>
        <v>161582.84555053711</v>
      </c>
      <c r="F741" s="1">
        <f ca="1">IF(AND($A741=0,$B741=1),
    VLOOKUP(1,ChapterTable!$1:$1048576,MATCH("최종"&amp;SUBSTITUTE(SUBSTITUTE(F$1,"standard",""),"|Float",""),ChapterTable!$1:$1,0),0)*ChapterTable!$Q$17,
  IF(AND($A741=0,$B741=0),
    F742,
  IF($B741=0,
    VLOOKUP($A741,ChapterTable!$1:$1048576,MATCH("최종"&amp;SUBSTITUTE(SUBSTITUTE(F$1,"standard",""),"|Float",""),ChapterTable!$1:$1,0),0),
  IF($B741=1,
    IF($L741=FALSE,
      VLOOKUP($A741,ChapterTable!$1:$1048576,MATCH("최종"&amp;SUBSTITUTE(SUBSTITUTE(F$1,"standard",""),"|Float",""),ChapterTable!$1:$1,0),0),
      VLOOKUP($A741-ChapterTable!$Q$11,ChapterTable!$1:$1048576,MATCH("최종"&amp;SUBSTITUTE(SUBSTITUTE(F$1,"standard",""),"|Float",""),ChapterTable!$1:$1,0),0)*ChapterTable!$Q$14
    ),
  OFFSET(F741,-$B741+IF($L741,1,0),0)*
    (VLOOKUP(SUBSTITUTE(SUBSTITUTE(F$1,"standard",""),"|Float","")&amp;"인게임누적곱배수",ChapterTable!$S:$T,2,0)^D741
    +VLOOKUP(SUBSTITUTE(SUBSTITUTE(F$1,"standard",""),"|Float","")&amp;"인게임누적합배수",ChapterTable!$S:$T,2,0)*D741)
  )
  )
  )
)</f>
        <v>61305.144653320305</v>
      </c>
      <c r="G741" t="s">
        <v>76</v>
      </c>
      <c r="J741" t="str">
        <f>IF(ISBLANK(I741),"",
IFERROR(VLOOKUP(I741,[1]StringTable!$1:$1048576,MATCH([1]StringTable!$B$1,[1]StringTable!$1:$1,0),0),
IFERROR(VLOOKUP(I741,[1]InApkStringTable!$1:$1048576,MATCH([1]InApkStringTable!$B$1,[1]InApkStringTable!$1:$1,0),0),
"스트링없음")))</f>
        <v/>
      </c>
      <c r="L741" t="b">
        <v>0</v>
      </c>
      <c r="M741" t="s">
        <v>24</v>
      </c>
      <c r="N741" t="str">
        <f>IF(ISBLANK(M741),"",IF(ISERROR(VLOOKUP(M741,MapTable!$A:$A,1,0)),"맵없음",""))</f>
        <v/>
      </c>
      <c r="O741">
        <f t="shared" si="45"/>
        <v>21</v>
      </c>
      <c r="Q741">
        <f t="shared" si="46"/>
        <v>21</v>
      </c>
      <c r="R741" t="b">
        <f t="shared" ca="1" si="47"/>
        <v>0</v>
      </c>
      <c r="T741" t="b">
        <f t="shared" ca="1" si="48"/>
        <v>0</v>
      </c>
      <c r="V741" t="str">
        <f>IF(ISBLANK(U741),"",IF(ISERROR(VLOOKUP(U741,MapTable!$A:$A,1,0)),"맵없음",""))</f>
        <v/>
      </c>
      <c r="X741" t="str">
        <f>IF(ISBLANK(W741),"",
IF(ISERROR(FIND(",",W741)),
  IF(ISERROR(VLOOKUP(W741,MapTable!$A:$A,1,0)),"맵없음",
  ""),
IF(ISERROR(FIND(",",W741,FIND(",",W741)+1)),
  IF(OR(ISERROR(VLOOKUP(LEFT(W741,FIND(",",W741)-1),MapTable!$A:$A,1,0)),ISERROR(VLOOKUP(TRIM(MID(W741,FIND(",",W741)+1,999)),MapTable!$A:$A,1,0))),"맵없음",
  ""),
IF(ISERROR(FIND(",",W741,FIND(",",W741,FIND(",",W741)+1)+1)),
  IF(OR(ISERROR(VLOOKUP(LEFT(W741,FIND(",",W741)-1),MapTable!$A:$A,1,0)),ISERROR(VLOOKUP(TRIM(MID(W741,FIND(",",W741)+1,FIND(",",W741,FIND(",",W741)+1)-FIND(",",W741)-1)),MapTable!$A:$A,1,0)),ISERROR(VLOOKUP(TRIM(MID(W741,FIND(",",W741,FIND(",",W741)+1)+1,999)),MapTable!$A:$A,1,0))),"맵없음",
  ""),
IF(ISERROR(FIND(",",W741,FIND(",",W741,FIND(",",W741,FIND(",",W741)+1)+1)+1)),
  IF(OR(ISERROR(VLOOKUP(LEFT(W741,FIND(",",W741)-1),MapTable!$A:$A,1,0)),ISERROR(VLOOKUP(TRIM(MID(W741,FIND(",",W741)+1,FIND(",",W741,FIND(",",W741)+1)-FIND(",",W741)-1)),MapTable!$A:$A,1,0)),ISERROR(VLOOKUP(TRIM(MID(W741,FIND(",",W741,FIND(",",W741)+1)+1,FIND(",",W741,FIND(",",W741,FIND(",",W741)+1)+1)-FIND(",",W741,FIND(",",W741)+1)-1)),MapTable!$A:$A,1,0)),ISERROR(VLOOKUP(TRIM(MID(W741,FIND(",",W741,FIND(",",W741,FIND(",",W741)+1)+1)+1,999)),MapTable!$A:$A,1,0))),"맵없음",
  ""),
)))))</f>
        <v/>
      </c>
      <c r="AC741" t="str">
        <f>IF(ISBLANK(AB741),"",IF(ISERROR(VLOOKUP(AB741,[3]DropTable!$A:$A,1,0)),"드랍없음",""))</f>
        <v/>
      </c>
      <c r="AE741" t="str">
        <f>IF(ISBLANK(AD741),"",IF(ISERROR(VLOOKUP(AD741,[3]DropTable!$A:$A,1,0)),"드랍없음",""))</f>
        <v/>
      </c>
      <c r="AG741">
        <v>9.8000000000000007</v>
      </c>
      <c r="AH741">
        <v>1</v>
      </c>
    </row>
    <row r="742" spans="1:34" x14ac:dyDescent="0.3">
      <c r="A742">
        <v>16</v>
      </c>
      <c r="B742">
        <v>31</v>
      </c>
      <c r="C742">
        <f>IF(OR($L742=TRUE,$A742=0,MOD($A742,ChapterTable!$S$20)&lt;&gt;0),
MAX(0,INT(($B742+ChapterTable!$Q$26+VLOOKUP(SUBSTITUTE(C$1,"성장단계","")&amp;"단계오프셋",ChapterTable!$S:$T,2,0))/ChapterTable!$Q$23)),
MAX(0,INT(($B742+ChapterTable!$S$26+VLOOKUP(SUBSTITUTE(C$1,"성장단계","")&amp;"보스단계오프셋",ChapterTable!$S:$T,2,0))/ChapterTable!$S$23)))</f>
        <v>3</v>
      </c>
      <c r="D742">
        <f>IF(OR($L742=TRUE,$A742=0,MOD($A742,ChapterTable!$S$20)&lt;&gt;0),
MAX(0,INT(($B742+ChapterTable!$Q$26+VLOOKUP(SUBSTITUTE(D$1,"성장단계","")&amp;"단계오프셋",ChapterTable!$S:$T,2,0))/ChapterTable!$Q$23)),
MAX(0,INT(($B742+ChapterTable!$S$26+VLOOKUP(SUBSTITUTE(D$1,"성장단계","")&amp;"보스단계오프셋",ChapterTable!$S:$T,2,0))/ChapterTable!$S$23)))</f>
        <v>3</v>
      </c>
      <c r="E742" s="1">
        <f ca="1">IF(AND($A742=0,$B742=1),
    VLOOKUP(1,ChapterTable!$1:$1048576,MATCH("최종"&amp;SUBSTITUTE(SUBSTITUTE(E$1,"standard",""),"|Float",""),ChapterTable!$1:$1,0),0)*ChapterTable!$Q$17,
  IF(AND($A742=0,$B742=0),
    E743,
  IF($B742=0,
    VLOOKUP($A742,ChapterTable!$1:$1048576,MATCH("최종"&amp;SUBSTITUTE(SUBSTITUTE(E$1,"standard",""),"|Float",""),ChapterTable!$1:$1,0),0),
  IF($B742=1,
    IF($L742=FALSE,
      VLOOKUP($A742,ChapterTable!$1:$1048576,MATCH("최종"&amp;SUBSTITUTE(SUBSTITUTE(E$1,"standard",""),"|Float",""),ChapterTable!$1:$1,0),0),
      VLOOKUP($A742-ChapterTable!$Q$11,ChapterTable!$1:$1048576,MATCH("최종"&amp;SUBSTITUTE(SUBSTITUTE(E$1,"standard",""),"|Float",""),ChapterTable!$1:$1,0),0)*ChapterTable!$Q$14
    ),
  OFFSET(E742,-$B742+IF($L742,1,0),0)*
    (VLOOKUP(SUBSTITUTE(SUBSTITUTE(E$1,"standard",""),"|Float","")&amp;"인게임누적곱배수",ChapterTable!$S:$T,2,0)^C742
    +VLOOKUP(SUBSTITUTE(SUBSTITUTE(E$1,"standard",""),"|Float","")&amp;"인게임누적합배수",ChapterTable!$S:$T,2,0)*C742)
  )
  )
  )
)</f>
        <v>161582.84555053711</v>
      </c>
      <c r="F742" s="1">
        <f ca="1">IF(AND($A742=0,$B742=1),
    VLOOKUP(1,ChapterTable!$1:$1048576,MATCH("최종"&amp;SUBSTITUTE(SUBSTITUTE(F$1,"standard",""),"|Float",""),ChapterTable!$1:$1,0),0)*ChapterTable!$Q$17,
  IF(AND($A742=0,$B742=0),
    F743,
  IF($B742=0,
    VLOOKUP($A742,ChapterTable!$1:$1048576,MATCH("최종"&amp;SUBSTITUTE(SUBSTITUTE(F$1,"standard",""),"|Float",""),ChapterTable!$1:$1,0),0),
  IF($B742=1,
    IF($L742=FALSE,
      VLOOKUP($A742,ChapterTable!$1:$1048576,MATCH("최종"&amp;SUBSTITUTE(SUBSTITUTE(F$1,"standard",""),"|Float",""),ChapterTable!$1:$1,0),0),
      VLOOKUP($A742-ChapterTable!$Q$11,ChapterTable!$1:$1048576,MATCH("최종"&amp;SUBSTITUTE(SUBSTITUTE(F$1,"standard",""),"|Float",""),ChapterTable!$1:$1,0),0)*ChapterTable!$Q$14
    ),
  OFFSET(F742,-$B742+IF($L742,1,0),0)*
    (VLOOKUP(SUBSTITUTE(SUBSTITUTE(F$1,"standard",""),"|Float","")&amp;"인게임누적곱배수",ChapterTable!$S:$T,2,0)^D742
    +VLOOKUP(SUBSTITUTE(SUBSTITUTE(F$1,"standard",""),"|Float","")&amp;"인게임누적합배수",ChapterTable!$S:$T,2,0)*D742)
  )
  )
  )
)</f>
        <v>70063.0224609375</v>
      </c>
      <c r="G742" t="s">
        <v>76</v>
      </c>
      <c r="J742" t="str">
        <f>IF(ISBLANK(I742),"",
IFERROR(VLOOKUP(I742,[1]StringTable!$1:$1048576,MATCH([1]StringTable!$B$1,[1]StringTable!$1:$1,0),0),
IFERROR(VLOOKUP(I742,[1]InApkStringTable!$1:$1048576,MATCH([1]InApkStringTable!$B$1,[1]InApkStringTable!$1:$1,0),0),
"스트링없음")))</f>
        <v/>
      </c>
      <c r="L742" t="b">
        <v>0</v>
      </c>
      <c r="M742" t="s">
        <v>24</v>
      </c>
      <c r="N742" t="str">
        <f>IF(ISBLANK(M742),"",IF(ISERROR(VLOOKUP(M742,MapTable!$A:$A,1,0)),"맵없음",""))</f>
        <v/>
      </c>
      <c r="O742">
        <f t="shared" si="45"/>
        <v>4</v>
      </c>
      <c r="Q742">
        <f t="shared" si="46"/>
        <v>4</v>
      </c>
      <c r="R742" t="b">
        <f t="shared" ca="1" si="47"/>
        <v>0</v>
      </c>
      <c r="T742" t="b">
        <f t="shared" ca="1" si="48"/>
        <v>0</v>
      </c>
      <c r="V742" t="str">
        <f>IF(ISBLANK(U742),"",IF(ISERROR(VLOOKUP(U742,MapTable!$A:$A,1,0)),"맵없음",""))</f>
        <v/>
      </c>
      <c r="X742" t="str">
        <f>IF(ISBLANK(W742),"",
IF(ISERROR(FIND(",",W742)),
  IF(ISERROR(VLOOKUP(W742,MapTable!$A:$A,1,0)),"맵없음",
  ""),
IF(ISERROR(FIND(",",W742,FIND(",",W742)+1)),
  IF(OR(ISERROR(VLOOKUP(LEFT(W742,FIND(",",W742)-1),MapTable!$A:$A,1,0)),ISERROR(VLOOKUP(TRIM(MID(W742,FIND(",",W742)+1,999)),MapTable!$A:$A,1,0))),"맵없음",
  ""),
IF(ISERROR(FIND(",",W742,FIND(",",W742,FIND(",",W742)+1)+1)),
  IF(OR(ISERROR(VLOOKUP(LEFT(W742,FIND(",",W742)-1),MapTable!$A:$A,1,0)),ISERROR(VLOOKUP(TRIM(MID(W742,FIND(",",W742)+1,FIND(",",W742,FIND(",",W742)+1)-FIND(",",W742)-1)),MapTable!$A:$A,1,0)),ISERROR(VLOOKUP(TRIM(MID(W742,FIND(",",W742,FIND(",",W742)+1)+1,999)),MapTable!$A:$A,1,0))),"맵없음",
  ""),
IF(ISERROR(FIND(",",W742,FIND(",",W742,FIND(",",W742,FIND(",",W742)+1)+1)+1)),
  IF(OR(ISERROR(VLOOKUP(LEFT(W742,FIND(",",W742)-1),MapTable!$A:$A,1,0)),ISERROR(VLOOKUP(TRIM(MID(W742,FIND(",",W742)+1,FIND(",",W742,FIND(",",W742)+1)-FIND(",",W742)-1)),MapTable!$A:$A,1,0)),ISERROR(VLOOKUP(TRIM(MID(W742,FIND(",",W742,FIND(",",W742)+1)+1,FIND(",",W742,FIND(",",W742,FIND(",",W742)+1)+1)-FIND(",",W742,FIND(",",W742)+1)-1)),MapTable!$A:$A,1,0)),ISERROR(VLOOKUP(TRIM(MID(W742,FIND(",",W742,FIND(",",W742,FIND(",",W742)+1)+1)+1,999)),MapTable!$A:$A,1,0))),"맵없음",
  ""),
)))))</f>
        <v/>
      </c>
      <c r="AC742" t="str">
        <f>IF(ISBLANK(AB742),"",IF(ISERROR(VLOOKUP(AB742,[3]DropTable!$A:$A,1,0)),"드랍없음",""))</f>
        <v/>
      </c>
      <c r="AE742" t="str">
        <f>IF(ISBLANK(AD742),"",IF(ISERROR(VLOOKUP(AD742,[3]DropTable!$A:$A,1,0)),"드랍없음",""))</f>
        <v/>
      </c>
      <c r="AG742">
        <v>9.8000000000000007</v>
      </c>
      <c r="AH742">
        <v>1</v>
      </c>
    </row>
    <row r="743" spans="1:34" x14ac:dyDescent="0.3">
      <c r="A743">
        <v>16</v>
      </c>
      <c r="B743">
        <v>32</v>
      </c>
      <c r="C743">
        <f>IF(OR($L743=TRUE,$A743=0,MOD($A743,ChapterTable!$S$20)&lt;&gt;0),
MAX(0,INT(($B743+ChapterTable!$Q$26+VLOOKUP(SUBSTITUTE(C$1,"성장단계","")&amp;"단계오프셋",ChapterTable!$S:$T,2,0))/ChapterTable!$Q$23)),
MAX(0,INT(($B743+ChapterTable!$S$26+VLOOKUP(SUBSTITUTE(C$1,"성장단계","")&amp;"보스단계오프셋",ChapterTable!$S:$T,2,0))/ChapterTable!$S$23)))</f>
        <v>3</v>
      </c>
      <c r="D743">
        <f>IF(OR($L743=TRUE,$A743=0,MOD($A743,ChapterTable!$S$20)&lt;&gt;0),
MAX(0,INT(($B743+ChapterTable!$Q$26+VLOOKUP(SUBSTITUTE(D$1,"성장단계","")&amp;"단계오프셋",ChapterTable!$S:$T,2,0))/ChapterTable!$Q$23)),
MAX(0,INT(($B743+ChapterTable!$S$26+VLOOKUP(SUBSTITUTE(D$1,"성장단계","")&amp;"보스단계오프셋",ChapterTable!$S:$T,2,0))/ChapterTable!$S$23)))</f>
        <v>3</v>
      </c>
      <c r="E743" s="1">
        <f ca="1">IF(AND($A743=0,$B743=1),
    VLOOKUP(1,ChapterTable!$1:$1048576,MATCH("최종"&amp;SUBSTITUTE(SUBSTITUTE(E$1,"standard",""),"|Float",""),ChapterTable!$1:$1,0),0)*ChapterTable!$Q$17,
  IF(AND($A743=0,$B743=0),
    E744,
  IF($B743=0,
    VLOOKUP($A743,ChapterTable!$1:$1048576,MATCH("최종"&amp;SUBSTITUTE(SUBSTITUTE(E$1,"standard",""),"|Float",""),ChapterTable!$1:$1,0),0),
  IF($B743=1,
    IF($L743=FALSE,
      VLOOKUP($A743,ChapterTable!$1:$1048576,MATCH("최종"&amp;SUBSTITUTE(SUBSTITUTE(E$1,"standard",""),"|Float",""),ChapterTable!$1:$1,0),0),
      VLOOKUP($A743-ChapterTable!$Q$11,ChapterTable!$1:$1048576,MATCH("최종"&amp;SUBSTITUTE(SUBSTITUTE(E$1,"standard",""),"|Float",""),ChapterTable!$1:$1,0),0)*ChapterTable!$Q$14
    ),
  OFFSET(E743,-$B743+IF($L743,1,0),0)*
    (VLOOKUP(SUBSTITUTE(SUBSTITUTE(E$1,"standard",""),"|Float","")&amp;"인게임누적곱배수",ChapterTable!$S:$T,2,0)^C743
    +VLOOKUP(SUBSTITUTE(SUBSTITUTE(E$1,"standard",""),"|Float","")&amp;"인게임누적합배수",ChapterTable!$S:$T,2,0)*C743)
  )
  )
  )
)</f>
        <v>161582.84555053711</v>
      </c>
      <c r="F743" s="1">
        <f ca="1">IF(AND($A743=0,$B743=1),
    VLOOKUP(1,ChapterTable!$1:$1048576,MATCH("최종"&amp;SUBSTITUTE(SUBSTITUTE(F$1,"standard",""),"|Float",""),ChapterTable!$1:$1,0),0)*ChapterTable!$Q$17,
  IF(AND($A743=0,$B743=0),
    F744,
  IF($B743=0,
    VLOOKUP($A743,ChapterTable!$1:$1048576,MATCH("최종"&amp;SUBSTITUTE(SUBSTITUTE(F$1,"standard",""),"|Float",""),ChapterTable!$1:$1,0),0),
  IF($B743=1,
    IF($L743=FALSE,
      VLOOKUP($A743,ChapterTable!$1:$1048576,MATCH("최종"&amp;SUBSTITUTE(SUBSTITUTE(F$1,"standard",""),"|Float",""),ChapterTable!$1:$1,0),0),
      VLOOKUP($A743-ChapterTable!$Q$11,ChapterTable!$1:$1048576,MATCH("최종"&amp;SUBSTITUTE(SUBSTITUTE(F$1,"standard",""),"|Float",""),ChapterTable!$1:$1,0),0)*ChapterTable!$Q$14
    ),
  OFFSET(F743,-$B743+IF($L743,1,0),0)*
    (VLOOKUP(SUBSTITUTE(SUBSTITUTE(F$1,"standard",""),"|Float","")&amp;"인게임누적곱배수",ChapterTable!$S:$T,2,0)^D743
    +VLOOKUP(SUBSTITUTE(SUBSTITUTE(F$1,"standard",""),"|Float","")&amp;"인게임누적합배수",ChapterTable!$S:$T,2,0)*D743)
  )
  )
  )
)</f>
        <v>70063.0224609375</v>
      </c>
      <c r="G743" t="s">
        <v>76</v>
      </c>
      <c r="J743" t="str">
        <f>IF(ISBLANK(I743),"",
IFERROR(VLOOKUP(I743,[1]StringTable!$1:$1048576,MATCH([1]StringTable!$B$1,[1]StringTable!$1:$1,0),0),
IFERROR(VLOOKUP(I743,[1]InApkStringTable!$1:$1048576,MATCH([1]InApkStringTable!$B$1,[1]InApkStringTable!$1:$1,0),0),
"스트링없음")))</f>
        <v/>
      </c>
      <c r="L743" t="b">
        <v>0</v>
      </c>
      <c r="M743" t="s">
        <v>24</v>
      </c>
      <c r="N743" t="str">
        <f>IF(ISBLANK(M743),"",IF(ISERROR(VLOOKUP(M743,MapTable!$A:$A,1,0)),"맵없음",""))</f>
        <v/>
      </c>
      <c r="O743">
        <f t="shared" si="45"/>
        <v>4</v>
      </c>
      <c r="Q743">
        <f t="shared" si="46"/>
        <v>4</v>
      </c>
      <c r="R743" t="b">
        <f t="shared" ca="1" si="47"/>
        <v>0</v>
      </c>
      <c r="T743" t="b">
        <f t="shared" ca="1" si="48"/>
        <v>0</v>
      </c>
      <c r="V743" t="str">
        <f>IF(ISBLANK(U743),"",IF(ISERROR(VLOOKUP(U743,MapTable!$A:$A,1,0)),"맵없음",""))</f>
        <v/>
      </c>
      <c r="X743" t="str">
        <f>IF(ISBLANK(W743),"",
IF(ISERROR(FIND(",",W743)),
  IF(ISERROR(VLOOKUP(W743,MapTable!$A:$A,1,0)),"맵없음",
  ""),
IF(ISERROR(FIND(",",W743,FIND(",",W743)+1)),
  IF(OR(ISERROR(VLOOKUP(LEFT(W743,FIND(",",W743)-1),MapTable!$A:$A,1,0)),ISERROR(VLOOKUP(TRIM(MID(W743,FIND(",",W743)+1,999)),MapTable!$A:$A,1,0))),"맵없음",
  ""),
IF(ISERROR(FIND(",",W743,FIND(",",W743,FIND(",",W743)+1)+1)),
  IF(OR(ISERROR(VLOOKUP(LEFT(W743,FIND(",",W743)-1),MapTable!$A:$A,1,0)),ISERROR(VLOOKUP(TRIM(MID(W743,FIND(",",W743)+1,FIND(",",W743,FIND(",",W743)+1)-FIND(",",W743)-1)),MapTable!$A:$A,1,0)),ISERROR(VLOOKUP(TRIM(MID(W743,FIND(",",W743,FIND(",",W743)+1)+1,999)),MapTable!$A:$A,1,0))),"맵없음",
  ""),
IF(ISERROR(FIND(",",W743,FIND(",",W743,FIND(",",W743,FIND(",",W743)+1)+1)+1)),
  IF(OR(ISERROR(VLOOKUP(LEFT(W743,FIND(",",W743)-1),MapTable!$A:$A,1,0)),ISERROR(VLOOKUP(TRIM(MID(W743,FIND(",",W743)+1,FIND(",",W743,FIND(",",W743)+1)-FIND(",",W743)-1)),MapTable!$A:$A,1,0)),ISERROR(VLOOKUP(TRIM(MID(W743,FIND(",",W743,FIND(",",W743)+1)+1,FIND(",",W743,FIND(",",W743,FIND(",",W743)+1)+1)-FIND(",",W743,FIND(",",W743)+1)-1)),MapTable!$A:$A,1,0)),ISERROR(VLOOKUP(TRIM(MID(W743,FIND(",",W743,FIND(",",W743,FIND(",",W743)+1)+1)+1,999)),MapTable!$A:$A,1,0))),"맵없음",
  ""),
)))))</f>
        <v/>
      </c>
      <c r="AC743" t="str">
        <f>IF(ISBLANK(AB743),"",IF(ISERROR(VLOOKUP(AB743,[3]DropTable!$A:$A,1,0)),"드랍없음",""))</f>
        <v/>
      </c>
      <c r="AE743" t="str">
        <f>IF(ISBLANK(AD743),"",IF(ISERROR(VLOOKUP(AD743,[3]DropTable!$A:$A,1,0)),"드랍없음",""))</f>
        <v/>
      </c>
      <c r="AG743">
        <v>9.8000000000000007</v>
      </c>
      <c r="AH743">
        <v>1</v>
      </c>
    </row>
    <row r="744" spans="1:34" x14ac:dyDescent="0.3">
      <c r="A744">
        <v>16</v>
      </c>
      <c r="B744">
        <v>33</v>
      </c>
      <c r="C744">
        <f>IF(OR($L744=TRUE,$A744=0,MOD($A744,ChapterTable!$S$20)&lt;&gt;0),
MAX(0,INT(($B744+ChapterTable!$Q$26+VLOOKUP(SUBSTITUTE(C$1,"성장단계","")&amp;"단계오프셋",ChapterTable!$S:$T,2,0))/ChapterTable!$Q$23)),
MAX(0,INT(($B744+ChapterTable!$S$26+VLOOKUP(SUBSTITUTE(C$1,"성장단계","")&amp;"보스단계오프셋",ChapterTable!$S:$T,2,0))/ChapterTable!$S$23)))</f>
        <v>3</v>
      </c>
      <c r="D744">
        <f>IF(OR($L744=TRUE,$A744=0,MOD($A744,ChapterTable!$S$20)&lt;&gt;0),
MAX(0,INT(($B744+ChapterTable!$Q$26+VLOOKUP(SUBSTITUTE(D$1,"성장단계","")&amp;"단계오프셋",ChapterTable!$S:$T,2,0))/ChapterTable!$Q$23)),
MAX(0,INT(($B744+ChapterTable!$S$26+VLOOKUP(SUBSTITUTE(D$1,"성장단계","")&amp;"보스단계오프셋",ChapterTable!$S:$T,2,0))/ChapterTable!$S$23)))</f>
        <v>3</v>
      </c>
      <c r="E744" s="1">
        <f ca="1">IF(AND($A744=0,$B744=1),
    VLOOKUP(1,ChapterTable!$1:$1048576,MATCH("최종"&amp;SUBSTITUTE(SUBSTITUTE(E$1,"standard",""),"|Float",""),ChapterTable!$1:$1,0),0)*ChapterTable!$Q$17,
  IF(AND($A744=0,$B744=0),
    E745,
  IF($B744=0,
    VLOOKUP($A744,ChapterTable!$1:$1048576,MATCH("최종"&amp;SUBSTITUTE(SUBSTITUTE(E$1,"standard",""),"|Float",""),ChapterTable!$1:$1,0),0),
  IF($B744=1,
    IF($L744=FALSE,
      VLOOKUP($A744,ChapterTable!$1:$1048576,MATCH("최종"&amp;SUBSTITUTE(SUBSTITUTE(E$1,"standard",""),"|Float",""),ChapterTable!$1:$1,0),0),
      VLOOKUP($A744-ChapterTable!$Q$11,ChapterTable!$1:$1048576,MATCH("최종"&amp;SUBSTITUTE(SUBSTITUTE(E$1,"standard",""),"|Float",""),ChapterTable!$1:$1,0),0)*ChapterTable!$Q$14
    ),
  OFFSET(E744,-$B744+IF($L744,1,0),0)*
    (VLOOKUP(SUBSTITUTE(SUBSTITUTE(E$1,"standard",""),"|Float","")&amp;"인게임누적곱배수",ChapterTable!$S:$T,2,0)^C744
    +VLOOKUP(SUBSTITUTE(SUBSTITUTE(E$1,"standard",""),"|Float","")&amp;"인게임누적합배수",ChapterTable!$S:$T,2,0)*C744)
  )
  )
  )
)</f>
        <v>161582.84555053711</v>
      </c>
      <c r="F744" s="1">
        <f ca="1">IF(AND($A744=0,$B744=1),
    VLOOKUP(1,ChapterTable!$1:$1048576,MATCH("최종"&amp;SUBSTITUTE(SUBSTITUTE(F$1,"standard",""),"|Float",""),ChapterTable!$1:$1,0),0)*ChapterTable!$Q$17,
  IF(AND($A744=0,$B744=0),
    F745,
  IF($B744=0,
    VLOOKUP($A744,ChapterTable!$1:$1048576,MATCH("최종"&amp;SUBSTITUTE(SUBSTITUTE(F$1,"standard",""),"|Float",""),ChapterTable!$1:$1,0),0),
  IF($B744=1,
    IF($L744=FALSE,
      VLOOKUP($A744,ChapterTable!$1:$1048576,MATCH("최종"&amp;SUBSTITUTE(SUBSTITUTE(F$1,"standard",""),"|Float",""),ChapterTable!$1:$1,0),0),
      VLOOKUP($A744-ChapterTable!$Q$11,ChapterTable!$1:$1048576,MATCH("최종"&amp;SUBSTITUTE(SUBSTITUTE(F$1,"standard",""),"|Float",""),ChapterTable!$1:$1,0),0)*ChapterTable!$Q$14
    ),
  OFFSET(F744,-$B744+IF($L744,1,0),0)*
    (VLOOKUP(SUBSTITUTE(SUBSTITUTE(F$1,"standard",""),"|Float","")&amp;"인게임누적곱배수",ChapterTable!$S:$T,2,0)^D744
    +VLOOKUP(SUBSTITUTE(SUBSTITUTE(F$1,"standard",""),"|Float","")&amp;"인게임누적합배수",ChapterTable!$S:$T,2,0)*D744)
  )
  )
  )
)</f>
        <v>70063.0224609375</v>
      </c>
      <c r="G744" t="s">
        <v>76</v>
      </c>
      <c r="J744" t="str">
        <f>IF(ISBLANK(I744),"",
IFERROR(VLOOKUP(I744,[1]StringTable!$1:$1048576,MATCH([1]StringTable!$B$1,[1]StringTable!$1:$1,0),0),
IFERROR(VLOOKUP(I744,[1]InApkStringTable!$1:$1048576,MATCH([1]InApkStringTable!$B$1,[1]InApkStringTable!$1:$1,0),0),
"스트링없음")))</f>
        <v/>
      </c>
      <c r="L744" t="b">
        <v>0</v>
      </c>
      <c r="M744" t="s">
        <v>24</v>
      </c>
      <c r="N744" t="str">
        <f>IF(ISBLANK(M744),"",IF(ISERROR(VLOOKUP(M744,MapTable!$A:$A,1,0)),"맵없음",""))</f>
        <v/>
      </c>
      <c r="O744">
        <f t="shared" si="45"/>
        <v>4</v>
      </c>
      <c r="Q744">
        <f t="shared" si="46"/>
        <v>4</v>
      </c>
      <c r="R744" t="b">
        <f t="shared" ca="1" si="47"/>
        <v>0</v>
      </c>
      <c r="T744" t="b">
        <f t="shared" ca="1" si="48"/>
        <v>0</v>
      </c>
      <c r="V744" t="str">
        <f>IF(ISBLANK(U744),"",IF(ISERROR(VLOOKUP(U744,MapTable!$A:$A,1,0)),"맵없음",""))</f>
        <v/>
      </c>
      <c r="X744" t="str">
        <f>IF(ISBLANK(W744),"",
IF(ISERROR(FIND(",",W744)),
  IF(ISERROR(VLOOKUP(W744,MapTable!$A:$A,1,0)),"맵없음",
  ""),
IF(ISERROR(FIND(",",W744,FIND(",",W744)+1)),
  IF(OR(ISERROR(VLOOKUP(LEFT(W744,FIND(",",W744)-1),MapTable!$A:$A,1,0)),ISERROR(VLOOKUP(TRIM(MID(W744,FIND(",",W744)+1,999)),MapTable!$A:$A,1,0))),"맵없음",
  ""),
IF(ISERROR(FIND(",",W744,FIND(",",W744,FIND(",",W744)+1)+1)),
  IF(OR(ISERROR(VLOOKUP(LEFT(W744,FIND(",",W744)-1),MapTable!$A:$A,1,0)),ISERROR(VLOOKUP(TRIM(MID(W744,FIND(",",W744)+1,FIND(",",W744,FIND(",",W744)+1)-FIND(",",W744)-1)),MapTable!$A:$A,1,0)),ISERROR(VLOOKUP(TRIM(MID(W744,FIND(",",W744,FIND(",",W744)+1)+1,999)),MapTable!$A:$A,1,0))),"맵없음",
  ""),
IF(ISERROR(FIND(",",W744,FIND(",",W744,FIND(",",W744,FIND(",",W744)+1)+1)+1)),
  IF(OR(ISERROR(VLOOKUP(LEFT(W744,FIND(",",W744)-1),MapTable!$A:$A,1,0)),ISERROR(VLOOKUP(TRIM(MID(W744,FIND(",",W744)+1,FIND(",",W744,FIND(",",W744)+1)-FIND(",",W744)-1)),MapTable!$A:$A,1,0)),ISERROR(VLOOKUP(TRIM(MID(W744,FIND(",",W744,FIND(",",W744)+1)+1,FIND(",",W744,FIND(",",W744,FIND(",",W744)+1)+1)-FIND(",",W744,FIND(",",W744)+1)-1)),MapTable!$A:$A,1,0)),ISERROR(VLOOKUP(TRIM(MID(W744,FIND(",",W744,FIND(",",W744,FIND(",",W744)+1)+1)+1,999)),MapTable!$A:$A,1,0))),"맵없음",
  ""),
)))))</f>
        <v/>
      </c>
      <c r="AC744" t="str">
        <f>IF(ISBLANK(AB744),"",IF(ISERROR(VLOOKUP(AB744,[3]DropTable!$A:$A,1,0)),"드랍없음",""))</f>
        <v/>
      </c>
      <c r="AE744" t="str">
        <f>IF(ISBLANK(AD744),"",IF(ISERROR(VLOOKUP(AD744,[3]DropTable!$A:$A,1,0)),"드랍없음",""))</f>
        <v/>
      </c>
      <c r="AG744">
        <v>9.8000000000000007</v>
      </c>
      <c r="AH744">
        <v>1</v>
      </c>
    </row>
    <row r="745" spans="1:34" x14ac:dyDescent="0.3">
      <c r="A745">
        <v>16</v>
      </c>
      <c r="B745">
        <v>34</v>
      </c>
      <c r="C745">
        <f>IF(OR($L745=TRUE,$A745=0,MOD($A745,ChapterTable!$S$20)&lt;&gt;0),
MAX(0,INT(($B745+ChapterTable!$Q$26+VLOOKUP(SUBSTITUTE(C$1,"성장단계","")&amp;"단계오프셋",ChapterTable!$S:$T,2,0))/ChapterTable!$Q$23)),
MAX(0,INT(($B745+ChapterTable!$S$26+VLOOKUP(SUBSTITUTE(C$1,"성장단계","")&amp;"보스단계오프셋",ChapterTable!$S:$T,2,0))/ChapterTable!$S$23)))</f>
        <v>3</v>
      </c>
      <c r="D745">
        <f>IF(OR($L745=TRUE,$A745=0,MOD($A745,ChapterTable!$S$20)&lt;&gt;0),
MAX(0,INT(($B745+ChapterTable!$Q$26+VLOOKUP(SUBSTITUTE(D$1,"성장단계","")&amp;"단계오프셋",ChapterTable!$S:$T,2,0))/ChapterTable!$Q$23)),
MAX(0,INT(($B745+ChapterTable!$S$26+VLOOKUP(SUBSTITUTE(D$1,"성장단계","")&amp;"보스단계오프셋",ChapterTable!$S:$T,2,0))/ChapterTable!$S$23)))</f>
        <v>3</v>
      </c>
      <c r="E745" s="1">
        <f ca="1">IF(AND($A745=0,$B745=1),
    VLOOKUP(1,ChapterTable!$1:$1048576,MATCH("최종"&amp;SUBSTITUTE(SUBSTITUTE(E$1,"standard",""),"|Float",""),ChapterTable!$1:$1,0),0)*ChapterTable!$Q$17,
  IF(AND($A745=0,$B745=0),
    E746,
  IF($B745=0,
    VLOOKUP($A745,ChapterTable!$1:$1048576,MATCH("최종"&amp;SUBSTITUTE(SUBSTITUTE(E$1,"standard",""),"|Float",""),ChapterTable!$1:$1,0),0),
  IF($B745=1,
    IF($L745=FALSE,
      VLOOKUP($A745,ChapterTable!$1:$1048576,MATCH("최종"&amp;SUBSTITUTE(SUBSTITUTE(E$1,"standard",""),"|Float",""),ChapterTable!$1:$1,0),0),
      VLOOKUP($A745-ChapterTable!$Q$11,ChapterTable!$1:$1048576,MATCH("최종"&amp;SUBSTITUTE(SUBSTITUTE(E$1,"standard",""),"|Float",""),ChapterTable!$1:$1,0),0)*ChapterTable!$Q$14
    ),
  OFFSET(E745,-$B745+IF($L745,1,0),0)*
    (VLOOKUP(SUBSTITUTE(SUBSTITUTE(E$1,"standard",""),"|Float","")&amp;"인게임누적곱배수",ChapterTable!$S:$T,2,0)^C745
    +VLOOKUP(SUBSTITUTE(SUBSTITUTE(E$1,"standard",""),"|Float","")&amp;"인게임누적합배수",ChapterTable!$S:$T,2,0)*C745)
  )
  )
  )
)</f>
        <v>161582.84555053711</v>
      </c>
      <c r="F745" s="1">
        <f ca="1">IF(AND($A745=0,$B745=1),
    VLOOKUP(1,ChapterTable!$1:$1048576,MATCH("최종"&amp;SUBSTITUTE(SUBSTITUTE(F$1,"standard",""),"|Float",""),ChapterTable!$1:$1,0),0)*ChapterTable!$Q$17,
  IF(AND($A745=0,$B745=0),
    F746,
  IF($B745=0,
    VLOOKUP($A745,ChapterTable!$1:$1048576,MATCH("최종"&amp;SUBSTITUTE(SUBSTITUTE(F$1,"standard",""),"|Float",""),ChapterTable!$1:$1,0),0),
  IF($B745=1,
    IF($L745=FALSE,
      VLOOKUP($A745,ChapterTable!$1:$1048576,MATCH("최종"&amp;SUBSTITUTE(SUBSTITUTE(F$1,"standard",""),"|Float",""),ChapterTable!$1:$1,0),0),
      VLOOKUP($A745-ChapterTable!$Q$11,ChapterTable!$1:$1048576,MATCH("최종"&amp;SUBSTITUTE(SUBSTITUTE(F$1,"standard",""),"|Float",""),ChapterTable!$1:$1,0),0)*ChapterTable!$Q$14
    ),
  OFFSET(F745,-$B745+IF($L745,1,0),0)*
    (VLOOKUP(SUBSTITUTE(SUBSTITUTE(F$1,"standard",""),"|Float","")&amp;"인게임누적곱배수",ChapterTable!$S:$T,2,0)^D745
    +VLOOKUP(SUBSTITUTE(SUBSTITUTE(F$1,"standard",""),"|Float","")&amp;"인게임누적합배수",ChapterTable!$S:$T,2,0)*D745)
  )
  )
  )
)</f>
        <v>70063.0224609375</v>
      </c>
      <c r="G745" t="s">
        <v>76</v>
      </c>
      <c r="J745" t="str">
        <f>IF(ISBLANK(I745),"",
IFERROR(VLOOKUP(I745,[1]StringTable!$1:$1048576,MATCH([1]StringTable!$B$1,[1]StringTable!$1:$1,0),0),
IFERROR(VLOOKUP(I745,[1]InApkStringTable!$1:$1048576,MATCH([1]InApkStringTable!$B$1,[1]InApkStringTable!$1:$1,0),0),
"스트링없음")))</f>
        <v/>
      </c>
      <c r="L745" t="b">
        <v>0</v>
      </c>
      <c r="M745" t="s">
        <v>24</v>
      </c>
      <c r="N745" t="str">
        <f>IF(ISBLANK(M745),"",IF(ISERROR(VLOOKUP(M745,MapTable!$A:$A,1,0)),"맵없음",""))</f>
        <v/>
      </c>
      <c r="O745">
        <f t="shared" si="45"/>
        <v>4</v>
      </c>
      <c r="Q745">
        <f t="shared" si="46"/>
        <v>4</v>
      </c>
      <c r="R745" t="b">
        <f t="shared" ca="1" si="47"/>
        <v>0</v>
      </c>
      <c r="T745" t="b">
        <f t="shared" ca="1" si="48"/>
        <v>0</v>
      </c>
      <c r="V745" t="str">
        <f>IF(ISBLANK(U745),"",IF(ISERROR(VLOOKUP(U745,MapTable!$A:$A,1,0)),"맵없음",""))</f>
        <v/>
      </c>
      <c r="X745" t="str">
        <f>IF(ISBLANK(W745),"",
IF(ISERROR(FIND(",",W745)),
  IF(ISERROR(VLOOKUP(W745,MapTable!$A:$A,1,0)),"맵없음",
  ""),
IF(ISERROR(FIND(",",W745,FIND(",",W745)+1)),
  IF(OR(ISERROR(VLOOKUP(LEFT(W745,FIND(",",W745)-1),MapTable!$A:$A,1,0)),ISERROR(VLOOKUP(TRIM(MID(W745,FIND(",",W745)+1,999)),MapTable!$A:$A,1,0))),"맵없음",
  ""),
IF(ISERROR(FIND(",",W745,FIND(",",W745,FIND(",",W745)+1)+1)),
  IF(OR(ISERROR(VLOOKUP(LEFT(W745,FIND(",",W745)-1),MapTable!$A:$A,1,0)),ISERROR(VLOOKUP(TRIM(MID(W745,FIND(",",W745)+1,FIND(",",W745,FIND(",",W745)+1)-FIND(",",W745)-1)),MapTable!$A:$A,1,0)),ISERROR(VLOOKUP(TRIM(MID(W745,FIND(",",W745,FIND(",",W745)+1)+1,999)),MapTable!$A:$A,1,0))),"맵없음",
  ""),
IF(ISERROR(FIND(",",W745,FIND(",",W745,FIND(",",W745,FIND(",",W745)+1)+1)+1)),
  IF(OR(ISERROR(VLOOKUP(LEFT(W745,FIND(",",W745)-1),MapTable!$A:$A,1,0)),ISERROR(VLOOKUP(TRIM(MID(W745,FIND(",",W745)+1,FIND(",",W745,FIND(",",W745)+1)-FIND(",",W745)-1)),MapTable!$A:$A,1,0)),ISERROR(VLOOKUP(TRIM(MID(W745,FIND(",",W745,FIND(",",W745)+1)+1,FIND(",",W745,FIND(",",W745,FIND(",",W745)+1)+1)-FIND(",",W745,FIND(",",W745)+1)-1)),MapTable!$A:$A,1,0)),ISERROR(VLOOKUP(TRIM(MID(W745,FIND(",",W745,FIND(",",W745,FIND(",",W745)+1)+1)+1,999)),MapTable!$A:$A,1,0))),"맵없음",
  ""),
)))))</f>
        <v/>
      </c>
      <c r="AC745" t="str">
        <f>IF(ISBLANK(AB745),"",IF(ISERROR(VLOOKUP(AB745,[3]DropTable!$A:$A,1,0)),"드랍없음",""))</f>
        <v/>
      </c>
      <c r="AE745" t="str">
        <f>IF(ISBLANK(AD745),"",IF(ISERROR(VLOOKUP(AD745,[3]DropTable!$A:$A,1,0)),"드랍없음",""))</f>
        <v/>
      </c>
      <c r="AG745">
        <v>9.8000000000000007</v>
      </c>
      <c r="AH745">
        <v>1</v>
      </c>
    </row>
    <row r="746" spans="1:34" x14ac:dyDescent="0.3">
      <c r="A746">
        <v>16</v>
      </c>
      <c r="B746">
        <v>35</v>
      </c>
      <c r="C746">
        <f>IF(OR($L746=TRUE,$A746=0,MOD($A746,ChapterTable!$S$20)&lt;&gt;0),
MAX(0,INT(($B746+ChapterTable!$Q$26+VLOOKUP(SUBSTITUTE(C$1,"성장단계","")&amp;"단계오프셋",ChapterTable!$S:$T,2,0))/ChapterTable!$Q$23)),
MAX(0,INT(($B746+ChapterTable!$S$26+VLOOKUP(SUBSTITUTE(C$1,"성장단계","")&amp;"보스단계오프셋",ChapterTable!$S:$T,2,0))/ChapterTable!$S$23)))</f>
        <v>3</v>
      </c>
      <c r="D746">
        <f>IF(OR($L746=TRUE,$A746=0,MOD($A746,ChapterTable!$S$20)&lt;&gt;0),
MAX(0,INT(($B746+ChapterTable!$Q$26+VLOOKUP(SUBSTITUTE(D$1,"성장단계","")&amp;"단계오프셋",ChapterTable!$S:$T,2,0))/ChapterTable!$Q$23)),
MAX(0,INT(($B746+ChapterTable!$S$26+VLOOKUP(SUBSTITUTE(D$1,"성장단계","")&amp;"보스단계오프셋",ChapterTable!$S:$T,2,0))/ChapterTable!$S$23)))</f>
        <v>3</v>
      </c>
      <c r="E746" s="1">
        <f ca="1">IF(AND($A746=0,$B746=1),
    VLOOKUP(1,ChapterTable!$1:$1048576,MATCH("최종"&amp;SUBSTITUTE(SUBSTITUTE(E$1,"standard",""),"|Float",""),ChapterTable!$1:$1,0),0)*ChapterTable!$Q$17,
  IF(AND($A746=0,$B746=0),
    E747,
  IF($B746=0,
    VLOOKUP($A746,ChapterTable!$1:$1048576,MATCH("최종"&amp;SUBSTITUTE(SUBSTITUTE(E$1,"standard",""),"|Float",""),ChapterTable!$1:$1,0),0),
  IF($B746=1,
    IF($L746=FALSE,
      VLOOKUP($A746,ChapterTable!$1:$1048576,MATCH("최종"&amp;SUBSTITUTE(SUBSTITUTE(E$1,"standard",""),"|Float",""),ChapterTable!$1:$1,0),0),
      VLOOKUP($A746-ChapterTable!$Q$11,ChapterTable!$1:$1048576,MATCH("최종"&amp;SUBSTITUTE(SUBSTITUTE(E$1,"standard",""),"|Float",""),ChapterTable!$1:$1,0),0)*ChapterTable!$Q$14
    ),
  OFFSET(E746,-$B746+IF($L746,1,0),0)*
    (VLOOKUP(SUBSTITUTE(SUBSTITUTE(E$1,"standard",""),"|Float","")&amp;"인게임누적곱배수",ChapterTable!$S:$T,2,0)^C746
    +VLOOKUP(SUBSTITUTE(SUBSTITUTE(E$1,"standard",""),"|Float","")&amp;"인게임누적합배수",ChapterTable!$S:$T,2,0)*C746)
  )
  )
  )
)</f>
        <v>161582.84555053711</v>
      </c>
      <c r="F746" s="1">
        <f ca="1">IF(AND($A746=0,$B746=1),
    VLOOKUP(1,ChapterTable!$1:$1048576,MATCH("최종"&amp;SUBSTITUTE(SUBSTITUTE(F$1,"standard",""),"|Float",""),ChapterTable!$1:$1,0),0)*ChapterTable!$Q$17,
  IF(AND($A746=0,$B746=0),
    F747,
  IF($B746=0,
    VLOOKUP($A746,ChapterTable!$1:$1048576,MATCH("최종"&amp;SUBSTITUTE(SUBSTITUTE(F$1,"standard",""),"|Float",""),ChapterTable!$1:$1,0),0),
  IF($B746=1,
    IF($L746=FALSE,
      VLOOKUP($A746,ChapterTable!$1:$1048576,MATCH("최종"&amp;SUBSTITUTE(SUBSTITUTE(F$1,"standard",""),"|Float",""),ChapterTable!$1:$1,0),0),
      VLOOKUP($A746-ChapterTable!$Q$11,ChapterTable!$1:$1048576,MATCH("최종"&amp;SUBSTITUTE(SUBSTITUTE(F$1,"standard",""),"|Float",""),ChapterTable!$1:$1,0),0)*ChapterTable!$Q$14
    ),
  OFFSET(F746,-$B746+IF($L746,1,0),0)*
    (VLOOKUP(SUBSTITUTE(SUBSTITUTE(F$1,"standard",""),"|Float","")&amp;"인게임누적곱배수",ChapterTable!$S:$T,2,0)^D746
    +VLOOKUP(SUBSTITUTE(SUBSTITUTE(F$1,"standard",""),"|Float","")&amp;"인게임누적합배수",ChapterTable!$S:$T,2,0)*D746)
  )
  )
  )
)</f>
        <v>70063.0224609375</v>
      </c>
      <c r="G746" t="s">
        <v>76</v>
      </c>
      <c r="J746" t="str">
        <f>IF(ISBLANK(I746),"",
IFERROR(VLOOKUP(I746,[1]StringTable!$1:$1048576,MATCH([1]StringTable!$B$1,[1]StringTable!$1:$1,0),0),
IFERROR(VLOOKUP(I746,[1]InApkStringTable!$1:$1048576,MATCH([1]InApkStringTable!$B$1,[1]InApkStringTable!$1:$1,0),0),
"스트링없음")))</f>
        <v/>
      </c>
      <c r="L746" t="b">
        <v>0</v>
      </c>
      <c r="M746" t="s">
        <v>24</v>
      </c>
      <c r="N746" t="str">
        <f>IF(ISBLANK(M746),"",IF(ISERROR(VLOOKUP(M746,MapTable!$A:$A,1,0)),"맵없음",""))</f>
        <v/>
      </c>
      <c r="O746">
        <f t="shared" si="45"/>
        <v>11</v>
      </c>
      <c r="Q746">
        <f t="shared" si="46"/>
        <v>11</v>
      </c>
      <c r="R746" t="b">
        <f t="shared" ca="1" si="47"/>
        <v>0</v>
      </c>
      <c r="T746" t="b">
        <f t="shared" ca="1" si="48"/>
        <v>0</v>
      </c>
      <c r="V746" t="str">
        <f>IF(ISBLANK(U746),"",IF(ISERROR(VLOOKUP(U746,MapTable!$A:$A,1,0)),"맵없음",""))</f>
        <v/>
      </c>
      <c r="X746" t="str">
        <f>IF(ISBLANK(W746),"",
IF(ISERROR(FIND(",",W746)),
  IF(ISERROR(VLOOKUP(W746,MapTable!$A:$A,1,0)),"맵없음",
  ""),
IF(ISERROR(FIND(",",W746,FIND(",",W746)+1)),
  IF(OR(ISERROR(VLOOKUP(LEFT(W746,FIND(",",W746)-1),MapTable!$A:$A,1,0)),ISERROR(VLOOKUP(TRIM(MID(W746,FIND(",",W746)+1,999)),MapTable!$A:$A,1,0))),"맵없음",
  ""),
IF(ISERROR(FIND(",",W746,FIND(",",W746,FIND(",",W746)+1)+1)),
  IF(OR(ISERROR(VLOOKUP(LEFT(W746,FIND(",",W746)-1),MapTable!$A:$A,1,0)),ISERROR(VLOOKUP(TRIM(MID(W746,FIND(",",W746)+1,FIND(",",W746,FIND(",",W746)+1)-FIND(",",W746)-1)),MapTable!$A:$A,1,0)),ISERROR(VLOOKUP(TRIM(MID(W746,FIND(",",W746,FIND(",",W746)+1)+1,999)),MapTable!$A:$A,1,0))),"맵없음",
  ""),
IF(ISERROR(FIND(",",W746,FIND(",",W746,FIND(",",W746,FIND(",",W746)+1)+1)+1)),
  IF(OR(ISERROR(VLOOKUP(LEFT(W746,FIND(",",W746)-1),MapTable!$A:$A,1,0)),ISERROR(VLOOKUP(TRIM(MID(W746,FIND(",",W746)+1,FIND(",",W746,FIND(",",W746)+1)-FIND(",",W746)-1)),MapTable!$A:$A,1,0)),ISERROR(VLOOKUP(TRIM(MID(W746,FIND(",",W746,FIND(",",W746)+1)+1,FIND(",",W746,FIND(",",W746,FIND(",",W746)+1)+1)-FIND(",",W746,FIND(",",W746)+1)-1)),MapTable!$A:$A,1,0)),ISERROR(VLOOKUP(TRIM(MID(W746,FIND(",",W746,FIND(",",W746,FIND(",",W746)+1)+1)+1,999)),MapTable!$A:$A,1,0))),"맵없음",
  ""),
)))))</f>
        <v/>
      </c>
      <c r="AC746" t="str">
        <f>IF(ISBLANK(AB746),"",IF(ISERROR(VLOOKUP(AB746,[3]DropTable!$A:$A,1,0)),"드랍없음",""))</f>
        <v/>
      </c>
      <c r="AE746" t="str">
        <f>IF(ISBLANK(AD746),"",IF(ISERROR(VLOOKUP(AD746,[3]DropTable!$A:$A,1,0)),"드랍없음",""))</f>
        <v/>
      </c>
      <c r="AG746">
        <v>9.8000000000000007</v>
      </c>
      <c r="AH746">
        <v>1</v>
      </c>
    </row>
    <row r="747" spans="1:34" x14ac:dyDescent="0.3">
      <c r="A747">
        <v>16</v>
      </c>
      <c r="B747">
        <v>36</v>
      </c>
      <c r="C747">
        <f>IF(OR($L747=TRUE,$A747=0,MOD($A747,ChapterTable!$S$20)&lt;&gt;0),
MAX(0,INT(($B747+ChapterTable!$Q$26+VLOOKUP(SUBSTITUTE(C$1,"성장단계","")&amp;"단계오프셋",ChapterTable!$S:$T,2,0))/ChapterTable!$Q$23)),
MAX(0,INT(($B747+ChapterTable!$S$26+VLOOKUP(SUBSTITUTE(C$1,"성장단계","")&amp;"보스단계오프셋",ChapterTable!$S:$T,2,0))/ChapterTable!$S$23)))</f>
        <v>4</v>
      </c>
      <c r="D747">
        <f>IF(OR($L747=TRUE,$A747=0,MOD($A747,ChapterTable!$S$20)&lt;&gt;0),
MAX(0,INT(($B747+ChapterTable!$Q$26+VLOOKUP(SUBSTITUTE(D$1,"성장단계","")&amp;"단계오프셋",ChapterTable!$S:$T,2,0))/ChapterTable!$Q$23)),
MAX(0,INT(($B747+ChapterTable!$S$26+VLOOKUP(SUBSTITUTE(D$1,"성장단계","")&amp;"보스단계오프셋",ChapterTable!$S:$T,2,0))/ChapterTable!$S$23)))</f>
        <v>3</v>
      </c>
      <c r="E747" s="1">
        <f ca="1">IF(AND($A747=0,$B747=1),
    VLOOKUP(1,ChapterTable!$1:$1048576,MATCH("최종"&amp;SUBSTITUTE(SUBSTITUTE(E$1,"standard",""),"|Float",""),ChapterTable!$1:$1,0),0)*ChapterTable!$Q$17,
  IF(AND($A747=0,$B747=0),
    E748,
  IF($B747=0,
    VLOOKUP($A747,ChapterTable!$1:$1048576,MATCH("최종"&amp;SUBSTITUTE(SUBSTITUTE(E$1,"standard",""),"|Float",""),ChapterTable!$1:$1,0),0),
  IF($B747=1,
    IF($L747=FALSE,
      VLOOKUP($A747,ChapterTable!$1:$1048576,MATCH("최종"&amp;SUBSTITUTE(SUBSTITUTE(E$1,"standard",""),"|Float",""),ChapterTable!$1:$1,0),0),
      VLOOKUP($A747-ChapterTable!$Q$11,ChapterTable!$1:$1048576,MATCH("최종"&amp;SUBSTITUTE(SUBSTITUTE(E$1,"standard",""),"|Float",""),ChapterTable!$1:$1,0),0)*ChapterTable!$Q$14
    ),
  OFFSET(E747,-$B747+IF($L747,1,0),0)*
    (VLOOKUP(SUBSTITUTE(SUBSTITUTE(E$1,"standard",""),"|Float","")&amp;"인게임누적곱배수",ChapterTable!$S:$T,2,0)^C747
    +VLOOKUP(SUBSTITUTE(SUBSTITUTE(E$1,"standard",""),"|Float","")&amp;"인게임누적합배수",ChapterTable!$S:$T,2,0)*C747)
  )
  )
  )
)</f>
        <v>189170.16064453125</v>
      </c>
      <c r="F747" s="1">
        <f ca="1">IF(AND($A747=0,$B747=1),
    VLOOKUP(1,ChapterTable!$1:$1048576,MATCH("최종"&amp;SUBSTITUTE(SUBSTITUTE(F$1,"standard",""),"|Float",""),ChapterTable!$1:$1,0),0)*ChapterTable!$Q$17,
  IF(AND($A747=0,$B747=0),
    F748,
  IF($B747=0,
    VLOOKUP($A747,ChapterTable!$1:$1048576,MATCH("최종"&amp;SUBSTITUTE(SUBSTITUTE(F$1,"standard",""),"|Float",""),ChapterTable!$1:$1,0),0),
  IF($B747=1,
    IF($L747=FALSE,
      VLOOKUP($A747,ChapterTable!$1:$1048576,MATCH("최종"&amp;SUBSTITUTE(SUBSTITUTE(F$1,"standard",""),"|Float",""),ChapterTable!$1:$1,0),0),
      VLOOKUP($A747-ChapterTable!$Q$11,ChapterTable!$1:$1048576,MATCH("최종"&amp;SUBSTITUTE(SUBSTITUTE(F$1,"standard",""),"|Float",""),ChapterTable!$1:$1,0),0)*ChapterTable!$Q$14
    ),
  OFFSET(F747,-$B747+IF($L747,1,0),0)*
    (VLOOKUP(SUBSTITUTE(SUBSTITUTE(F$1,"standard",""),"|Float","")&amp;"인게임누적곱배수",ChapterTable!$S:$T,2,0)^D747
    +VLOOKUP(SUBSTITUTE(SUBSTITUTE(F$1,"standard",""),"|Float","")&amp;"인게임누적합배수",ChapterTable!$S:$T,2,0)*D747)
  )
  )
  )
)</f>
        <v>70063.0224609375</v>
      </c>
      <c r="G747" t="s">
        <v>76</v>
      </c>
      <c r="J747" t="str">
        <f>IF(ISBLANK(I747),"",
IFERROR(VLOOKUP(I747,[1]StringTable!$1:$1048576,MATCH([1]StringTable!$B$1,[1]StringTable!$1:$1,0),0),
IFERROR(VLOOKUP(I747,[1]InApkStringTable!$1:$1048576,MATCH([1]InApkStringTable!$B$1,[1]InApkStringTable!$1:$1,0),0),
"스트링없음")))</f>
        <v/>
      </c>
      <c r="L747" t="b">
        <v>0</v>
      </c>
      <c r="M747" t="s">
        <v>24</v>
      </c>
      <c r="N747" t="str">
        <f>IF(ISBLANK(M747),"",IF(ISERROR(VLOOKUP(M747,MapTable!$A:$A,1,0)),"맵없음",""))</f>
        <v/>
      </c>
      <c r="O747">
        <f t="shared" si="45"/>
        <v>4</v>
      </c>
      <c r="Q747">
        <f t="shared" si="46"/>
        <v>4</v>
      </c>
      <c r="R747" t="b">
        <f t="shared" ca="1" si="47"/>
        <v>0</v>
      </c>
      <c r="T747" t="b">
        <f t="shared" ca="1" si="48"/>
        <v>0</v>
      </c>
      <c r="V747" t="str">
        <f>IF(ISBLANK(U747),"",IF(ISERROR(VLOOKUP(U747,MapTable!$A:$A,1,0)),"맵없음",""))</f>
        <v/>
      </c>
      <c r="X747" t="str">
        <f>IF(ISBLANK(W747),"",
IF(ISERROR(FIND(",",W747)),
  IF(ISERROR(VLOOKUP(W747,MapTable!$A:$A,1,0)),"맵없음",
  ""),
IF(ISERROR(FIND(",",W747,FIND(",",W747)+1)),
  IF(OR(ISERROR(VLOOKUP(LEFT(W747,FIND(",",W747)-1),MapTable!$A:$A,1,0)),ISERROR(VLOOKUP(TRIM(MID(W747,FIND(",",W747)+1,999)),MapTable!$A:$A,1,0))),"맵없음",
  ""),
IF(ISERROR(FIND(",",W747,FIND(",",W747,FIND(",",W747)+1)+1)),
  IF(OR(ISERROR(VLOOKUP(LEFT(W747,FIND(",",W747)-1),MapTable!$A:$A,1,0)),ISERROR(VLOOKUP(TRIM(MID(W747,FIND(",",W747)+1,FIND(",",W747,FIND(",",W747)+1)-FIND(",",W747)-1)),MapTable!$A:$A,1,0)),ISERROR(VLOOKUP(TRIM(MID(W747,FIND(",",W747,FIND(",",W747)+1)+1,999)),MapTable!$A:$A,1,0))),"맵없음",
  ""),
IF(ISERROR(FIND(",",W747,FIND(",",W747,FIND(",",W747,FIND(",",W747)+1)+1)+1)),
  IF(OR(ISERROR(VLOOKUP(LEFT(W747,FIND(",",W747)-1),MapTable!$A:$A,1,0)),ISERROR(VLOOKUP(TRIM(MID(W747,FIND(",",W747)+1,FIND(",",W747,FIND(",",W747)+1)-FIND(",",W747)-1)),MapTable!$A:$A,1,0)),ISERROR(VLOOKUP(TRIM(MID(W747,FIND(",",W747,FIND(",",W747)+1)+1,FIND(",",W747,FIND(",",W747,FIND(",",W747)+1)+1)-FIND(",",W747,FIND(",",W747)+1)-1)),MapTable!$A:$A,1,0)),ISERROR(VLOOKUP(TRIM(MID(W747,FIND(",",W747,FIND(",",W747,FIND(",",W747)+1)+1)+1,999)),MapTable!$A:$A,1,0))),"맵없음",
  ""),
)))))</f>
        <v/>
      </c>
      <c r="AC747" t="str">
        <f>IF(ISBLANK(AB747),"",IF(ISERROR(VLOOKUP(AB747,[3]DropTable!$A:$A,1,0)),"드랍없음",""))</f>
        <v/>
      </c>
      <c r="AE747" t="str">
        <f>IF(ISBLANK(AD747),"",IF(ISERROR(VLOOKUP(AD747,[3]DropTable!$A:$A,1,0)),"드랍없음",""))</f>
        <v/>
      </c>
      <c r="AG747">
        <v>9.8000000000000007</v>
      </c>
      <c r="AH747">
        <v>1</v>
      </c>
    </row>
    <row r="748" spans="1:34" x14ac:dyDescent="0.3">
      <c r="A748">
        <v>16</v>
      </c>
      <c r="B748">
        <v>37</v>
      </c>
      <c r="C748">
        <f>IF(OR($L748=TRUE,$A748=0,MOD($A748,ChapterTable!$S$20)&lt;&gt;0),
MAX(0,INT(($B748+ChapterTable!$Q$26+VLOOKUP(SUBSTITUTE(C$1,"성장단계","")&amp;"단계오프셋",ChapterTable!$S:$T,2,0))/ChapterTable!$Q$23)),
MAX(0,INT(($B748+ChapterTable!$S$26+VLOOKUP(SUBSTITUTE(C$1,"성장단계","")&amp;"보스단계오프셋",ChapterTable!$S:$T,2,0))/ChapterTable!$S$23)))</f>
        <v>4</v>
      </c>
      <c r="D748">
        <f>IF(OR($L748=TRUE,$A748=0,MOD($A748,ChapterTable!$S$20)&lt;&gt;0),
MAX(0,INT(($B748+ChapterTable!$Q$26+VLOOKUP(SUBSTITUTE(D$1,"성장단계","")&amp;"단계오프셋",ChapterTable!$S:$T,2,0))/ChapterTable!$Q$23)),
MAX(0,INT(($B748+ChapterTable!$S$26+VLOOKUP(SUBSTITUTE(D$1,"성장단계","")&amp;"보스단계오프셋",ChapterTable!$S:$T,2,0))/ChapterTable!$S$23)))</f>
        <v>3</v>
      </c>
      <c r="E748" s="1">
        <f ca="1">IF(AND($A748=0,$B748=1),
    VLOOKUP(1,ChapterTable!$1:$1048576,MATCH("최종"&amp;SUBSTITUTE(SUBSTITUTE(E$1,"standard",""),"|Float",""),ChapterTable!$1:$1,0),0)*ChapterTable!$Q$17,
  IF(AND($A748=0,$B748=0),
    E749,
  IF($B748=0,
    VLOOKUP($A748,ChapterTable!$1:$1048576,MATCH("최종"&amp;SUBSTITUTE(SUBSTITUTE(E$1,"standard",""),"|Float",""),ChapterTable!$1:$1,0),0),
  IF($B748=1,
    IF($L748=FALSE,
      VLOOKUP($A748,ChapterTable!$1:$1048576,MATCH("최종"&amp;SUBSTITUTE(SUBSTITUTE(E$1,"standard",""),"|Float",""),ChapterTable!$1:$1,0),0),
      VLOOKUP($A748-ChapterTable!$Q$11,ChapterTable!$1:$1048576,MATCH("최종"&amp;SUBSTITUTE(SUBSTITUTE(E$1,"standard",""),"|Float",""),ChapterTable!$1:$1,0),0)*ChapterTable!$Q$14
    ),
  OFFSET(E748,-$B748+IF($L748,1,0),0)*
    (VLOOKUP(SUBSTITUTE(SUBSTITUTE(E$1,"standard",""),"|Float","")&amp;"인게임누적곱배수",ChapterTable!$S:$T,2,0)^C748
    +VLOOKUP(SUBSTITUTE(SUBSTITUTE(E$1,"standard",""),"|Float","")&amp;"인게임누적합배수",ChapterTable!$S:$T,2,0)*C748)
  )
  )
  )
)</f>
        <v>189170.16064453125</v>
      </c>
      <c r="F748" s="1">
        <f ca="1">IF(AND($A748=0,$B748=1),
    VLOOKUP(1,ChapterTable!$1:$1048576,MATCH("최종"&amp;SUBSTITUTE(SUBSTITUTE(F$1,"standard",""),"|Float",""),ChapterTable!$1:$1,0),0)*ChapterTable!$Q$17,
  IF(AND($A748=0,$B748=0),
    F749,
  IF($B748=0,
    VLOOKUP($A748,ChapterTable!$1:$1048576,MATCH("최종"&amp;SUBSTITUTE(SUBSTITUTE(F$1,"standard",""),"|Float",""),ChapterTable!$1:$1,0),0),
  IF($B748=1,
    IF($L748=FALSE,
      VLOOKUP($A748,ChapterTable!$1:$1048576,MATCH("최종"&amp;SUBSTITUTE(SUBSTITUTE(F$1,"standard",""),"|Float",""),ChapterTable!$1:$1,0),0),
      VLOOKUP($A748-ChapterTable!$Q$11,ChapterTable!$1:$1048576,MATCH("최종"&amp;SUBSTITUTE(SUBSTITUTE(F$1,"standard",""),"|Float",""),ChapterTable!$1:$1,0),0)*ChapterTable!$Q$14
    ),
  OFFSET(F748,-$B748+IF($L748,1,0),0)*
    (VLOOKUP(SUBSTITUTE(SUBSTITUTE(F$1,"standard",""),"|Float","")&amp;"인게임누적곱배수",ChapterTable!$S:$T,2,0)^D748
    +VLOOKUP(SUBSTITUTE(SUBSTITUTE(F$1,"standard",""),"|Float","")&amp;"인게임누적합배수",ChapterTable!$S:$T,2,0)*D748)
  )
  )
  )
)</f>
        <v>70063.0224609375</v>
      </c>
      <c r="G748" t="s">
        <v>76</v>
      </c>
      <c r="J748" t="str">
        <f>IF(ISBLANK(I748),"",
IFERROR(VLOOKUP(I748,[1]StringTable!$1:$1048576,MATCH([1]StringTable!$B$1,[1]StringTable!$1:$1,0),0),
IFERROR(VLOOKUP(I748,[1]InApkStringTable!$1:$1048576,MATCH([1]InApkStringTable!$B$1,[1]InApkStringTable!$1:$1,0),0),
"스트링없음")))</f>
        <v/>
      </c>
      <c r="L748" t="b">
        <v>0</v>
      </c>
      <c r="M748" t="s">
        <v>24</v>
      </c>
      <c r="N748" t="str">
        <f>IF(ISBLANK(M748),"",IF(ISERROR(VLOOKUP(M748,MapTable!$A:$A,1,0)),"맵없음",""))</f>
        <v/>
      </c>
      <c r="O748">
        <f t="shared" si="45"/>
        <v>4</v>
      </c>
      <c r="Q748">
        <f t="shared" si="46"/>
        <v>4</v>
      </c>
      <c r="R748" t="b">
        <f t="shared" ca="1" si="47"/>
        <v>0</v>
      </c>
      <c r="T748" t="b">
        <f t="shared" ca="1" si="48"/>
        <v>0</v>
      </c>
      <c r="V748" t="str">
        <f>IF(ISBLANK(U748),"",IF(ISERROR(VLOOKUP(U748,MapTable!$A:$A,1,0)),"맵없음",""))</f>
        <v/>
      </c>
      <c r="X748" t="str">
        <f>IF(ISBLANK(W748),"",
IF(ISERROR(FIND(",",W748)),
  IF(ISERROR(VLOOKUP(W748,MapTable!$A:$A,1,0)),"맵없음",
  ""),
IF(ISERROR(FIND(",",W748,FIND(",",W748)+1)),
  IF(OR(ISERROR(VLOOKUP(LEFT(W748,FIND(",",W748)-1),MapTable!$A:$A,1,0)),ISERROR(VLOOKUP(TRIM(MID(W748,FIND(",",W748)+1,999)),MapTable!$A:$A,1,0))),"맵없음",
  ""),
IF(ISERROR(FIND(",",W748,FIND(",",W748,FIND(",",W748)+1)+1)),
  IF(OR(ISERROR(VLOOKUP(LEFT(W748,FIND(",",W748)-1),MapTable!$A:$A,1,0)),ISERROR(VLOOKUP(TRIM(MID(W748,FIND(",",W748)+1,FIND(",",W748,FIND(",",W748)+1)-FIND(",",W748)-1)),MapTable!$A:$A,1,0)),ISERROR(VLOOKUP(TRIM(MID(W748,FIND(",",W748,FIND(",",W748)+1)+1,999)),MapTable!$A:$A,1,0))),"맵없음",
  ""),
IF(ISERROR(FIND(",",W748,FIND(",",W748,FIND(",",W748,FIND(",",W748)+1)+1)+1)),
  IF(OR(ISERROR(VLOOKUP(LEFT(W748,FIND(",",W748)-1),MapTable!$A:$A,1,0)),ISERROR(VLOOKUP(TRIM(MID(W748,FIND(",",W748)+1,FIND(",",W748,FIND(",",W748)+1)-FIND(",",W748)-1)),MapTable!$A:$A,1,0)),ISERROR(VLOOKUP(TRIM(MID(W748,FIND(",",W748,FIND(",",W748)+1)+1,FIND(",",W748,FIND(",",W748,FIND(",",W748)+1)+1)-FIND(",",W748,FIND(",",W748)+1)-1)),MapTable!$A:$A,1,0)),ISERROR(VLOOKUP(TRIM(MID(W748,FIND(",",W748,FIND(",",W748,FIND(",",W748)+1)+1)+1,999)),MapTable!$A:$A,1,0))),"맵없음",
  ""),
)))))</f>
        <v/>
      </c>
      <c r="AC748" t="str">
        <f>IF(ISBLANK(AB748),"",IF(ISERROR(VLOOKUP(AB748,[3]DropTable!$A:$A,1,0)),"드랍없음",""))</f>
        <v/>
      </c>
      <c r="AE748" t="str">
        <f>IF(ISBLANK(AD748),"",IF(ISERROR(VLOOKUP(AD748,[3]DropTable!$A:$A,1,0)),"드랍없음",""))</f>
        <v/>
      </c>
      <c r="AG748">
        <v>9.8000000000000007</v>
      </c>
      <c r="AH748">
        <v>1</v>
      </c>
    </row>
    <row r="749" spans="1:34" x14ac:dyDescent="0.3">
      <c r="A749">
        <v>16</v>
      </c>
      <c r="B749">
        <v>38</v>
      </c>
      <c r="C749">
        <f>IF(OR($L749=TRUE,$A749=0,MOD($A749,ChapterTable!$S$20)&lt;&gt;0),
MAX(0,INT(($B749+ChapterTable!$Q$26+VLOOKUP(SUBSTITUTE(C$1,"성장단계","")&amp;"단계오프셋",ChapterTable!$S:$T,2,0))/ChapterTable!$Q$23)),
MAX(0,INT(($B749+ChapterTable!$S$26+VLOOKUP(SUBSTITUTE(C$1,"성장단계","")&amp;"보스단계오프셋",ChapterTable!$S:$T,2,0))/ChapterTable!$S$23)))</f>
        <v>4</v>
      </c>
      <c r="D749">
        <f>IF(OR($L749=TRUE,$A749=0,MOD($A749,ChapterTable!$S$20)&lt;&gt;0),
MAX(0,INT(($B749+ChapterTable!$Q$26+VLOOKUP(SUBSTITUTE(D$1,"성장단계","")&amp;"단계오프셋",ChapterTable!$S:$T,2,0))/ChapterTable!$Q$23)),
MAX(0,INT(($B749+ChapterTable!$S$26+VLOOKUP(SUBSTITUTE(D$1,"성장단계","")&amp;"보스단계오프셋",ChapterTable!$S:$T,2,0))/ChapterTable!$S$23)))</f>
        <v>3</v>
      </c>
      <c r="E749" s="1">
        <f ca="1">IF(AND($A749=0,$B749=1),
    VLOOKUP(1,ChapterTable!$1:$1048576,MATCH("최종"&amp;SUBSTITUTE(SUBSTITUTE(E$1,"standard",""),"|Float",""),ChapterTable!$1:$1,0),0)*ChapterTable!$Q$17,
  IF(AND($A749=0,$B749=0),
    E750,
  IF($B749=0,
    VLOOKUP($A749,ChapterTable!$1:$1048576,MATCH("최종"&amp;SUBSTITUTE(SUBSTITUTE(E$1,"standard",""),"|Float",""),ChapterTable!$1:$1,0),0),
  IF($B749=1,
    IF($L749=FALSE,
      VLOOKUP($A749,ChapterTable!$1:$1048576,MATCH("최종"&amp;SUBSTITUTE(SUBSTITUTE(E$1,"standard",""),"|Float",""),ChapterTable!$1:$1,0),0),
      VLOOKUP($A749-ChapterTable!$Q$11,ChapterTable!$1:$1048576,MATCH("최종"&amp;SUBSTITUTE(SUBSTITUTE(E$1,"standard",""),"|Float",""),ChapterTable!$1:$1,0),0)*ChapterTable!$Q$14
    ),
  OFFSET(E749,-$B749+IF($L749,1,0),0)*
    (VLOOKUP(SUBSTITUTE(SUBSTITUTE(E$1,"standard",""),"|Float","")&amp;"인게임누적곱배수",ChapterTable!$S:$T,2,0)^C749
    +VLOOKUP(SUBSTITUTE(SUBSTITUTE(E$1,"standard",""),"|Float","")&amp;"인게임누적합배수",ChapterTable!$S:$T,2,0)*C749)
  )
  )
  )
)</f>
        <v>189170.16064453125</v>
      </c>
      <c r="F749" s="1">
        <f ca="1">IF(AND($A749=0,$B749=1),
    VLOOKUP(1,ChapterTable!$1:$1048576,MATCH("최종"&amp;SUBSTITUTE(SUBSTITUTE(F$1,"standard",""),"|Float",""),ChapterTable!$1:$1,0),0)*ChapterTable!$Q$17,
  IF(AND($A749=0,$B749=0),
    F750,
  IF($B749=0,
    VLOOKUP($A749,ChapterTable!$1:$1048576,MATCH("최종"&amp;SUBSTITUTE(SUBSTITUTE(F$1,"standard",""),"|Float",""),ChapterTable!$1:$1,0),0),
  IF($B749=1,
    IF($L749=FALSE,
      VLOOKUP($A749,ChapterTable!$1:$1048576,MATCH("최종"&amp;SUBSTITUTE(SUBSTITUTE(F$1,"standard",""),"|Float",""),ChapterTable!$1:$1,0),0),
      VLOOKUP($A749-ChapterTable!$Q$11,ChapterTable!$1:$1048576,MATCH("최종"&amp;SUBSTITUTE(SUBSTITUTE(F$1,"standard",""),"|Float",""),ChapterTable!$1:$1,0),0)*ChapterTable!$Q$14
    ),
  OFFSET(F749,-$B749+IF($L749,1,0),0)*
    (VLOOKUP(SUBSTITUTE(SUBSTITUTE(F$1,"standard",""),"|Float","")&amp;"인게임누적곱배수",ChapterTable!$S:$T,2,0)^D749
    +VLOOKUP(SUBSTITUTE(SUBSTITUTE(F$1,"standard",""),"|Float","")&amp;"인게임누적합배수",ChapterTable!$S:$T,2,0)*D749)
  )
  )
  )
)</f>
        <v>70063.0224609375</v>
      </c>
      <c r="G749" t="s">
        <v>76</v>
      </c>
      <c r="J749" t="str">
        <f>IF(ISBLANK(I749),"",
IFERROR(VLOOKUP(I749,[1]StringTable!$1:$1048576,MATCH([1]StringTable!$B$1,[1]StringTable!$1:$1,0),0),
IFERROR(VLOOKUP(I749,[1]InApkStringTable!$1:$1048576,MATCH([1]InApkStringTable!$B$1,[1]InApkStringTable!$1:$1,0),0),
"스트링없음")))</f>
        <v/>
      </c>
      <c r="L749" t="b">
        <v>0</v>
      </c>
      <c r="M749" t="s">
        <v>24</v>
      </c>
      <c r="N749" t="str">
        <f>IF(ISBLANK(M749),"",IF(ISERROR(VLOOKUP(M749,MapTable!$A:$A,1,0)),"맵없음",""))</f>
        <v/>
      </c>
      <c r="O749">
        <f t="shared" si="45"/>
        <v>4</v>
      </c>
      <c r="Q749">
        <f t="shared" si="46"/>
        <v>4</v>
      </c>
      <c r="R749" t="b">
        <f t="shared" ca="1" si="47"/>
        <v>0</v>
      </c>
      <c r="T749" t="b">
        <f t="shared" ca="1" si="48"/>
        <v>0</v>
      </c>
      <c r="V749" t="str">
        <f>IF(ISBLANK(U749),"",IF(ISERROR(VLOOKUP(U749,MapTable!$A:$A,1,0)),"맵없음",""))</f>
        <v/>
      </c>
      <c r="X749" t="str">
        <f>IF(ISBLANK(W749),"",
IF(ISERROR(FIND(",",W749)),
  IF(ISERROR(VLOOKUP(W749,MapTable!$A:$A,1,0)),"맵없음",
  ""),
IF(ISERROR(FIND(",",W749,FIND(",",W749)+1)),
  IF(OR(ISERROR(VLOOKUP(LEFT(W749,FIND(",",W749)-1),MapTable!$A:$A,1,0)),ISERROR(VLOOKUP(TRIM(MID(W749,FIND(",",W749)+1,999)),MapTable!$A:$A,1,0))),"맵없음",
  ""),
IF(ISERROR(FIND(",",W749,FIND(",",W749,FIND(",",W749)+1)+1)),
  IF(OR(ISERROR(VLOOKUP(LEFT(W749,FIND(",",W749)-1),MapTable!$A:$A,1,0)),ISERROR(VLOOKUP(TRIM(MID(W749,FIND(",",W749)+1,FIND(",",W749,FIND(",",W749)+1)-FIND(",",W749)-1)),MapTable!$A:$A,1,0)),ISERROR(VLOOKUP(TRIM(MID(W749,FIND(",",W749,FIND(",",W749)+1)+1,999)),MapTable!$A:$A,1,0))),"맵없음",
  ""),
IF(ISERROR(FIND(",",W749,FIND(",",W749,FIND(",",W749,FIND(",",W749)+1)+1)+1)),
  IF(OR(ISERROR(VLOOKUP(LEFT(W749,FIND(",",W749)-1),MapTable!$A:$A,1,0)),ISERROR(VLOOKUP(TRIM(MID(W749,FIND(",",W749)+1,FIND(",",W749,FIND(",",W749)+1)-FIND(",",W749)-1)),MapTable!$A:$A,1,0)),ISERROR(VLOOKUP(TRIM(MID(W749,FIND(",",W749,FIND(",",W749)+1)+1,FIND(",",W749,FIND(",",W749,FIND(",",W749)+1)+1)-FIND(",",W749,FIND(",",W749)+1)-1)),MapTable!$A:$A,1,0)),ISERROR(VLOOKUP(TRIM(MID(W749,FIND(",",W749,FIND(",",W749,FIND(",",W749)+1)+1)+1,999)),MapTable!$A:$A,1,0))),"맵없음",
  ""),
)))))</f>
        <v/>
      </c>
      <c r="AC749" t="str">
        <f>IF(ISBLANK(AB749),"",IF(ISERROR(VLOOKUP(AB749,[3]DropTable!$A:$A,1,0)),"드랍없음",""))</f>
        <v/>
      </c>
      <c r="AE749" t="str">
        <f>IF(ISBLANK(AD749),"",IF(ISERROR(VLOOKUP(AD749,[3]DropTable!$A:$A,1,0)),"드랍없음",""))</f>
        <v/>
      </c>
      <c r="AG749">
        <v>9.8000000000000007</v>
      </c>
      <c r="AH749">
        <v>1</v>
      </c>
    </row>
    <row r="750" spans="1:34" x14ac:dyDescent="0.3">
      <c r="A750">
        <v>16</v>
      </c>
      <c r="B750">
        <v>39</v>
      </c>
      <c r="C750">
        <f>IF(OR($L750=TRUE,$A750=0,MOD($A750,ChapterTable!$S$20)&lt;&gt;0),
MAX(0,INT(($B750+ChapterTable!$Q$26+VLOOKUP(SUBSTITUTE(C$1,"성장단계","")&amp;"단계오프셋",ChapterTable!$S:$T,2,0))/ChapterTable!$Q$23)),
MAX(0,INT(($B750+ChapterTable!$S$26+VLOOKUP(SUBSTITUTE(C$1,"성장단계","")&amp;"보스단계오프셋",ChapterTable!$S:$T,2,0))/ChapterTable!$S$23)))</f>
        <v>4</v>
      </c>
      <c r="D750">
        <f>IF(OR($L750=TRUE,$A750=0,MOD($A750,ChapterTable!$S$20)&lt;&gt;0),
MAX(0,INT(($B750+ChapterTable!$Q$26+VLOOKUP(SUBSTITUTE(D$1,"성장단계","")&amp;"단계오프셋",ChapterTable!$S:$T,2,0))/ChapterTable!$Q$23)),
MAX(0,INT(($B750+ChapterTable!$S$26+VLOOKUP(SUBSTITUTE(D$1,"성장단계","")&amp;"보스단계오프셋",ChapterTable!$S:$T,2,0))/ChapterTable!$S$23)))</f>
        <v>3</v>
      </c>
      <c r="E750" s="1">
        <f ca="1">IF(AND($A750=0,$B750=1),
    VLOOKUP(1,ChapterTable!$1:$1048576,MATCH("최종"&amp;SUBSTITUTE(SUBSTITUTE(E$1,"standard",""),"|Float",""),ChapterTable!$1:$1,0),0)*ChapterTable!$Q$17,
  IF(AND($A750=0,$B750=0),
    E751,
  IF($B750=0,
    VLOOKUP($A750,ChapterTable!$1:$1048576,MATCH("최종"&amp;SUBSTITUTE(SUBSTITUTE(E$1,"standard",""),"|Float",""),ChapterTable!$1:$1,0),0),
  IF($B750=1,
    IF($L750=FALSE,
      VLOOKUP($A750,ChapterTable!$1:$1048576,MATCH("최종"&amp;SUBSTITUTE(SUBSTITUTE(E$1,"standard",""),"|Float",""),ChapterTable!$1:$1,0),0),
      VLOOKUP($A750-ChapterTable!$Q$11,ChapterTable!$1:$1048576,MATCH("최종"&amp;SUBSTITUTE(SUBSTITUTE(E$1,"standard",""),"|Float",""),ChapterTable!$1:$1,0),0)*ChapterTable!$Q$14
    ),
  OFFSET(E750,-$B750+IF($L750,1,0),0)*
    (VLOOKUP(SUBSTITUTE(SUBSTITUTE(E$1,"standard",""),"|Float","")&amp;"인게임누적곱배수",ChapterTable!$S:$T,2,0)^C750
    +VLOOKUP(SUBSTITUTE(SUBSTITUTE(E$1,"standard",""),"|Float","")&amp;"인게임누적합배수",ChapterTable!$S:$T,2,0)*C750)
  )
  )
  )
)</f>
        <v>189170.16064453125</v>
      </c>
      <c r="F750" s="1">
        <f ca="1">IF(AND($A750=0,$B750=1),
    VLOOKUP(1,ChapterTable!$1:$1048576,MATCH("최종"&amp;SUBSTITUTE(SUBSTITUTE(F$1,"standard",""),"|Float",""),ChapterTable!$1:$1,0),0)*ChapterTable!$Q$17,
  IF(AND($A750=0,$B750=0),
    F751,
  IF($B750=0,
    VLOOKUP($A750,ChapterTable!$1:$1048576,MATCH("최종"&amp;SUBSTITUTE(SUBSTITUTE(F$1,"standard",""),"|Float",""),ChapterTable!$1:$1,0),0),
  IF($B750=1,
    IF($L750=FALSE,
      VLOOKUP($A750,ChapterTable!$1:$1048576,MATCH("최종"&amp;SUBSTITUTE(SUBSTITUTE(F$1,"standard",""),"|Float",""),ChapterTable!$1:$1,0),0),
      VLOOKUP($A750-ChapterTable!$Q$11,ChapterTable!$1:$1048576,MATCH("최종"&amp;SUBSTITUTE(SUBSTITUTE(F$1,"standard",""),"|Float",""),ChapterTable!$1:$1,0),0)*ChapterTable!$Q$14
    ),
  OFFSET(F750,-$B750+IF($L750,1,0),0)*
    (VLOOKUP(SUBSTITUTE(SUBSTITUTE(F$1,"standard",""),"|Float","")&amp;"인게임누적곱배수",ChapterTable!$S:$T,2,0)^D750
    +VLOOKUP(SUBSTITUTE(SUBSTITUTE(F$1,"standard",""),"|Float","")&amp;"인게임누적합배수",ChapterTable!$S:$T,2,0)*D750)
  )
  )
  )
)</f>
        <v>70063.0224609375</v>
      </c>
      <c r="G750" t="s">
        <v>76</v>
      </c>
      <c r="J750" t="str">
        <f>IF(ISBLANK(I750),"",
IFERROR(VLOOKUP(I750,[1]StringTable!$1:$1048576,MATCH([1]StringTable!$B$1,[1]StringTable!$1:$1,0),0),
IFERROR(VLOOKUP(I750,[1]InApkStringTable!$1:$1048576,MATCH([1]InApkStringTable!$B$1,[1]InApkStringTable!$1:$1,0),0),
"스트링없음")))</f>
        <v/>
      </c>
      <c r="L750" t="b">
        <v>0</v>
      </c>
      <c r="M750" t="s">
        <v>24</v>
      </c>
      <c r="N750" t="str">
        <f>IF(ISBLANK(M750),"",IF(ISERROR(VLOOKUP(M750,MapTable!$A:$A,1,0)),"맵없음",""))</f>
        <v/>
      </c>
      <c r="O750">
        <f t="shared" si="45"/>
        <v>94</v>
      </c>
      <c r="Q750">
        <f t="shared" si="46"/>
        <v>94</v>
      </c>
      <c r="R750" t="b">
        <f t="shared" ca="1" si="47"/>
        <v>1</v>
      </c>
      <c r="T750" t="b">
        <f t="shared" ca="1" si="48"/>
        <v>1</v>
      </c>
      <c r="V750" t="str">
        <f>IF(ISBLANK(U750),"",IF(ISERROR(VLOOKUP(U750,MapTable!$A:$A,1,0)),"맵없음",""))</f>
        <v/>
      </c>
      <c r="X750" t="str">
        <f>IF(ISBLANK(W750),"",
IF(ISERROR(FIND(",",W750)),
  IF(ISERROR(VLOOKUP(W750,MapTable!$A:$A,1,0)),"맵없음",
  ""),
IF(ISERROR(FIND(",",W750,FIND(",",W750)+1)),
  IF(OR(ISERROR(VLOOKUP(LEFT(W750,FIND(",",W750)-1),MapTable!$A:$A,1,0)),ISERROR(VLOOKUP(TRIM(MID(W750,FIND(",",W750)+1,999)),MapTable!$A:$A,1,0))),"맵없음",
  ""),
IF(ISERROR(FIND(",",W750,FIND(",",W750,FIND(",",W750)+1)+1)),
  IF(OR(ISERROR(VLOOKUP(LEFT(W750,FIND(",",W750)-1),MapTable!$A:$A,1,0)),ISERROR(VLOOKUP(TRIM(MID(W750,FIND(",",W750)+1,FIND(",",W750,FIND(",",W750)+1)-FIND(",",W750)-1)),MapTable!$A:$A,1,0)),ISERROR(VLOOKUP(TRIM(MID(W750,FIND(",",W750,FIND(",",W750)+1)+1,999)),MapTable!$A:$A,1,0))),"맵없음",
  ""),
IF(ISERROR(FIND(",",W750,FIND(",",W750,FIND(",",W750,FIND(",",W750)+1)+1)+1)),
  IF(OR(ISERROR(VLOOKUP(LEFT(W750,FIND(",",W750)-1),MapTable!$A:$A,1,0)),ISERROR(VLOOKUP(TRIM(MID(W750,FIND(",",W750)+1,FIND(",",W750,FIND(",",W750)+1)-FIND(",",W750)-1)),MapTable!$A:$A,1,0)),ISERROR(VLOOKUP(TRIM(MID(W750,FIND(",",W750,FIND(",",W750)+1)+1,FIND(",",W750,FIND(",",W750,FIND(",",W750)+1)+1)-FIND(",",W750,FIND(",",W750)+1)-1)),MapTable!$A:$A,1,0)),ISERROR(VLOOKUP(TRIM(MID(W750,FIND(",",W750,FIND(",",W750,FIND(",",W750)+1)+1)+1,999)),MapTable!$A:$A,1,0))),"맵없음",
  ""),
)))))</f>
        <v/>
      </c>
      <c r="AC750" t="str">
        <f>IF(ISBLANK(AB750),"",IF(ISERROR(VLOOKUP(AB750,[3]DropTable!$A:$A,1,0)),"드랍없음",""))</f>
        <v/>
      </c>
      <c r="AE750" t="str">
        <f>IF(ISBLANK(AD750),"",IF(ISERROR(VLOOKUP(AD750,[3]DropTable!$A:$A,1,0)),"드랍없음",""))</f>
        <v/>
      </c>
      <c r="AG750">
        <v>9.8000000000000007</v>
      </c>
      <c r="AH750">
        <v>1</v>
      </c>
    </row>
    <row r="751" spans="1:34" x14ac:dyDescent="0.3">
      <c r="A751">
        <v>16</v>
      </c>
      <c r="B751">
        <v>40</v>
      </c>
      <c r="C751">
        <f>IF(OR($L751=TRUE,$A751=0,MOD($A751,ChapterTable!$S$20)&lt;&gt;0),
MAX(0,INT(($B751+ChapterTable!$Q$26+VLOOKUP(SUBSTITUTE(C$1,"성장단계","")&amp;"단계오프셋",ChapterTable!$S:$T,2,0))/ChapterTable!$Q$23)),
MAX(0,INT(($B751+ChapterTable!$S$26+VLOOKUP(SUBSTITUTE(C$1,"성장단계","")&amp;"보스단계오프셋",ChapterTable!$S:$T,2,0))/ChapterTable!$S$23)))</f>
        <v>4</v>
      </c>
      <c r="D751">
        <f>IF(OR($L751=TRUE,$A751=0,MOD($A751,ChapterTable!$S$20)&lt;&gt;0),
MAX(0,INT(($B751+ChapterTable!$Q$26+VLOOKUP(SUBSTITUTE(D$1,"성장단계","")&amp;"단계오프셋",ChapterTable!$S:$T,2,0))/ChapterTable!$Q$23)),
MAX(0,INT(($B751+ChapterTable!$S$26+VLOOKUP(SUBSTITUTE(D$1,"성장단계","")&amp;"보스단계오프셋",ChapterTable!$S:$T,2,0))/ChapterTable!$S$23)))</f>
        <v>3</v>
      </c>
      <c r="E751" s="1">
        <f ca="1">IF(AND($A751=0,$B751=1),
    VLOOKUP(1,ChapterTable!$1:$1048576,MATCH("최종"&amp;SUBSTITUTE(SUBSTITUTE(E$1,"standard",""),"|Float",""),ChapterTable!$1:$1,0),0)*ChapterTable!$Q$17,
  IF(AND($A751=0,$B751=0),
    E752,
  IF($B751=0,
    VLOOKUP($A751,ChapterTable!$1:$1048576,MATCH("최종"&amp;SUBSTITUTE(SUBSTITUTE(E$1,"standard",""),"|Float",""),ChapterTable!$1:$1,0),0),
  IF($B751=1,
    IF($L751=FALSE,
      VLOOKUP($A751,ChapterTable!$1:$1048576,MATCH("최종"&amp;SUBSTITUTE(SUBSTITUTE(E$1,"standard",""),"|Float",""),ChapterTable!$1:$1,0),0),
      VLOOKUP($A751-ChapterTable!$Q$11,ChapterTable!$1:$1048576,MATCH("최종"&amp;SUBSTITUTE(SUBSTITUTE(E$1,"standard",""),"|Float",""),ChapterTable!$1:$1,0),0)*ChapterTable!$Q$14
    ),
  OFFSET(E751,-$B751+IF($L751,1,0),0)*
    (VLOOKUP(SUBSTITUTE(SUBSTITUTE(E$1,"standard",""),"|Float","")&amp;"인게임누적곱배수",ChapterTable!$S:$T,2,0)^C751
    +VLOOKUP(SUBSTITUTE(SUBSTITUTE(E$1,"standard",""),"|Float","")&amp;"인게임누적합배수",ChapterTable!$S:$T,2,0)*C751)
  )
  )
  )
)</f>
        <v>189170.16064453125</v>
      </c>
      <c r="F751" s="1">
        <f ca="1">IF(AND($A751=0,$B751=1),
    VLOOKUP(1,ChapterTable!$1:$1048576,MATCH("최종"&amp;SUBSTITUTE(SUBSTITUTE(F$1,"standard",""),"|Float",""),ChapterTable!$1:$1,0),0)*ChapterTable!$Q$17,
  IF(AND($A751=0,$B751=0),
    F752,
  IF($B751=0,
    VLOOKUP($A751,ChapterTable!$1:$1048576,MATCH("최종"&amp;SUBSTITUTE(SUBSTITUTE(F$1,"standard",""),"|Float",""),ChapterTable!$1:$1,0),0),
  IF($B751=1,
    IF($L751=FALSE,
      VLOOKUP($A751,ChapterTable!$1:$1048576,MATCH("최종"&amp;SUBSTITUTE(SUBSTITUTE(F$1,"standard",""),"|Float",""),ChapterTable!$1:$1,0),0),
      VLOOKUP($A751-ChapterTable!$Q$11,ChapterTable!$1:$1048576,MATCH("최종"&amp;SUBSTITUTE(SUBSTITUTE(F$1,"standard",""),"|Float",""),ChapterTable!$1:$1,0),0)*ChapterTable!$Q$14
    ),
  OFFSET(F751,-$B751+IF($L751,1,0),0)*
    (VLOOKUP(SUBSTITUTE(SUBSTITUTE(F$1,"standard",""),"|Float","")&amp;"인게임누적곱배수",ChapterTable!$S:$T,2,0)^D751
    +VLOOKUP(SUBSTITUTE(SUBSTITUTE(F$1,"standard",""),"|Float","")&amp;"인게임누적합배수",ChapterTable!$S:$T,2,0)*D751)
  )
  )
  )
)</f>
        <v>70063.0224609375</v>
      </c>
      <c r="G751" t="s">
        <v>76</v>
      </c>
      <c r="J751" t="str">
        <f>IF(ISBLANK(I751),"",
IFERROR(VLOOKUP(I751,[1]StringTable!$1:$1048576,MATCH([1]StringTable!$B$1,[1]StringTable!$1:$1,0),0),
IFERROR(VLOOKUP(I751,[1]InApkStringTable!$1:$1048576,MATCH([1]InApkStringTable!$B$1,[1]InApkStringTable!$1:$1,0),0),
"스트링없음")))</f>
        <v/>
      </c>
      <c r="L751" t="b">
        <v>0</v>
      </c>
      <c r="M751" t="s">
        <v>24</v>
      </c>
      <c r="N751" t="str">
        <f>IF(ISBLANK(M751),"",IF(ISERROR(VLOOKUP(M751,MapTable!$A:$A,1,0)),"맵없음",""))</f>
        <v/>
      </c>
      <c r="O751">
        <f t="shared" si="45"/>
        <v>21</v>
      </c>
      <c r="Q751">
        <f t="shared" si="46"/>
        <v>21</v>
      </c>
      <c r="R751" t="b">
        <f t="shared" ca="1" si="47"/>
        <v>0</v>
      </c>
      <c r="T751" t="b">
        <f t="shared" ca="1" si="48"/>
        <v>0</v>
      </c>
      <c r="V751" t="str">
        <f>IF(ISBLANK(U751),"",IF(ISERROR(VLOOKUP(U751,MapTable!$A:$A,1,0)),"맵없음",""))</f>
        <v/>
      </c>
      <c r="X751" t="str">
        <f>IF(ISBLANK(W751),"",
IF(ISERROR(FIND(",",W751)),
  IF(ISERROR(VLOOKUP(W751,MapTable!$A:$A,1,0)),"맵없음",
  ""),
IF(ISERROR(FIND(",",W751,FIND(",",W751)+1)),
  IF(OR(ISERROR(VLOOKUP(LEFT(W751,FIND(",",W751)-1),MapTable!$A:$A,1,0)),ISERROR(VLOOKUP(TRIM(MID(W751,FIND(",",W751)+1,999)),MapTable!$A:$A,1,0))),"맵없음",
  ""),
IF(ISERROR(FIND(",",W751,FIND(",",W751,FIND(",",W751)+1)+1)),
  IF(OR(ISERROR(VLOOKUP(LEFT(W751,FIND(",",W751)-1),MapTable!$A:$A,1,0)),ISERROR(VLOOKUP(TRIM(MID(W751,FIND(",",W751)+1,FIND(",",W751,FIND(",",W751)+1)-FIND(",",W751)-1)),MapTable!$A:$A,1,0)),ISERROR(VLOOKUP(TRIM(MID(W751,FIND(",",W751,FIND(",",W751)+1)+1,999)),MapTable!$A:$A,1,0))),"맵없음",
  ""),
IF(ISERROR(FIND(",",W751,FIND(",",W751,FIND(",",W751,FIND(",",W751)+1)+1)+1)),
  IF(OR(ISERROR(VLOOKUP(LEFT(W751,FIND(",",W751)-1),MapTable!$A:$A,1,0)),ISERROR(VLOOKUP(TRIM(MID(W751,FIND(",",W751)+1,FIND(",",W751,FIND(",",W751)+1)-FIND(",",W751)-1)),MapTable!$A:$A,1,0)),ISERROR(VLOOKUP(TRIM(MID(W751,FIND(",",W751,FIND(",",W751)+1)+1,FIND(",",W751,FIND(",",W751,FIND(",",W751)+1)+1)-FIND(",",W751,FIND(",",W751)+1)-1)),MapTable!$A:$A,1,0)),ISERROR(VLOOKUP(TRIM(MID(W751,FIND(",",W751,FIND(",",W751,FIND(",",W751)+1)+1)+1,999)),MapTable!$A:$A,1,0))),"맵없음",
  ""),
)))))</f>
        <v/>
      </c>
      <c r="AC751" t="str">
        <f>IF(ISBLANK(AB751),"",IF(ISERROR(VLOOKUP(AB751,[3]DropTable!$A:$A,1,0)),"드랍없음",""))</f>
        <v/>
      </c>
      <c r="AE751" t="str">
        <f>IF(ISBLANK(AD751),"",IF(ISERROR(VLOOKUP(AD751,[3]DropTable!$A:$A,1,0)),"드랍없음",""))</f>
        <v/>
      </c>
      <c r="AG751">
        <v>9.8000000000000007</v>
      </c>
      <c r="AH751">
        <v>1</v>
      </c>
    </row>
    <row r="752" spans="1:34" x14ac:dyDescent="0.3">
      <c r="A752">
        <v>16</v>
      </c>
      <c r="B752">
        <v>41</v>
      </c>
      <c r="C752">
        <f>IF(OR($L752=TRUE,$A752=0,MOD($A752,ChapterTable!$S$20)&lt;&gt;0),
MAX(0,INT(($B752+ChapterTable!$Q$26+VLOOKUP(SUBSTITUTE(C$1,"성장단계","")&amp;"단계오프셋",ChapterTable!$S:$T,2,0))/ChapterTable!$Q$23)),
MAX(0,INT(($B752+ChapterTable!$S$26+VLOOKUP(SUBSTITUTE(C$1,"성장단계","")&amp;"보스단계오프셋",ChapterTable!$S:$T,2,0))/ChapterTable!$S$23)))</f>
        <v>4</v>
      </c>
      <c r="D752">
        <f>IF(OR($L752=TRUE,$A752=0,MOD($A752,ChapterTable!$S$20)&lt;&gt;0),
MAX(0,INT(($B752+ChapterTable!$Q$26+VLOOKUP(SUBSTITUTE(D$1,"성장단계","")&amp;"단계오프셋",ChapterTable!$S:$T,2,0))/ChapterTable!$Q$23)),
MAX(0,INT(($B752+ChapterTable!$S$26+VLOOKUP(SUBSTITUTE(D$1,"성장단계","")&amp;"보스단계오프셋",ChapterTable!$S:$T,2,0))/ChapterTable!$S$23)))</f>
        <v>4</v>
      </c>
      <c r="E752" s="1">
        <f ca="1">IF(AND($A752=0,$B752=1),
    VLOOKUP(1,ChapterTable!$1:$1048576,MATCH("최종"&amp;SUBSTITUTE(SUBSTITUTE(E$1,"standard",""),"|Float",""),ChapterTable!$1:$1,0),0)*ChapterTable!$Q$17,
  IF(AND($A752=0,$B752=0),
    E753,
  IF($B752=0,
    VLOOKUP($A752,ChapterTable!$1:$1048576,MATCH("최종"&amp;SUBSTITUTE(SUBSTITUTE(E$1,"standard",""),"|Float",""),ChapterTable!$1:$1,0),0),
  IF($B752=1,
    IF($L752=FALSE,
      VLOOKUP($A752,ChapterTable!$1:$1048576,MATCH("최종"&amp;SUBSTITUTE(SUBSTITUTE(E$1,"standard",""),"|Float",""),ChapterTable!$1:$1,0),0),
      VLOOKUP($A752-ChapterTable!$Q$11,ChapterTable!$1:$1048576,MATCH("최종"&amp;SUBSTITUTE(SUBSTITUTE(E$1,"standard",""),"|Float",""),ChapterTable!$1:$1,0),0)*ChapterTable!$Q$14
    ),
  OFFSET(E752,-$B752+IF($L752,1,0),0)*
    (VLOOKUP(SUBSTITUTE(SUBSTITUTE(E$1,"standard",""),"|Float","")&amp;"인게임누적곱배수",ChapterTable!$S:$T,2,0)^C752
    +VLOOKUP(SUBSTITUTE(SUBSTITUTE(E$1,"standard",""),"|Float","")&amp;"인게임누적합배수",ChapterTable!$S:$T,2,0)*C752)
  )
  )
  )
)</f>
        <v>189170.16064453125</v>
      </c>
      <c r="F752" s="1">
        <f ca="1">IF(AND($A752=0,$B752=1),
    VLOOKUP(1,ChapterTable!$1:$1048576,MATCH("최종"&amp;SUBSTITUTE(SUBSTITUTE(F$1,"standard",""),"|Float",""),ChapterTable!$1:$1,0),0)*ChapterTable!$Q$17,
  IF(AND($A752=0,$B752=0),
    F753,
  IF($B752=0,
    VLOOKUP($A752,ChapterTable!$1:$1048576,MATCH("최종"&amp;SUBSTITUTE(SUBSTITUTE(F$1,"standard",""),"|Float",""),ChapterTable!$1:$1,0),0),
  IF($B752=1,
    IF($L752=FALSE,
      VLOOKUP($A752,ChapterTable!$1:$1048576,MATCH("최종"&amp;SUBSTITUTE(SUBSTITUTE(F$1,"standard",""),"|Float",""),ChapterTable!$1:$1,0),0),
      VLOOKUP($A752-ChapterTable!$Q$11,ChapterTable!$1:$1048576,MATCH("최종"&amp;SUBSTITUTE(SUBSTITUTE(F$1,"standard",""),"|Float",""),ChapterTable!$1:$1,0),0)*ChapterTable!$Q$14
    ),
  OFFSET(F752,-$B752+IF($L752,1,0),0)*
    (VLOOKUP(SUBSTITUTE(SUBSTITUTE(F$1,"standard",""),"|Float","")&amp;"인게임누적곱배수",ChapterTable!$S:$T,2,0)^D752
    +VLOOKUP(SUBSTITUTE(SUBSTITUTE(F$1,"standard",""),"|Float","")&amp;"인게임누적합배수",ChapterTable!$S:$T,2,0)*D752)
  )
  )
  )
)</f>
        <v>78820.900268554688</v>
      </c>
      <c r="G752" t="s">
        <v>76</v>
      </c>
      <c r="J752" t="str">
        <f>IF(ISBLANK(I752),"",
IFERROR(VLOOKUP(I752,[1]StringTable!$1:$1048576,MATCH([1]StringTable!$B$1,[1]StringTable!$1:$1,0),0),
IFERROR(VLOOKUP(I752,[1]InApkStringTable!$1:$1048576,MATCH([1]InApkStringTable!$B$1,[1]InApkStringTable!$1:$1,0),0),
"스트링없음")))</f>
        <v/>
      </c>
      <c r="L752" t="b">
        <v>0</v>
      </c>
      <c r="M752" t="s">
        <v>24</v>
      </c>
      <c r="N752" t="str">
        <f>IF(ISBLANK(M752),"",IF(ISERROR(VLOOKUP(M752,MapTable!$A:$A,1,0)),"맵없음",""))</f>
        <v/>
      </c>
      <c r="O752">
        <f t="shared" si="45"/>
        <v>5</v>
      </c>
      <c r="Q752">
        <f t="shared" si="46"/>
        <v>5</v>
      </c>
      <c r="R752" t="b">
        <f t="shared" ca="1" si="47"/>
        <v>0</v>
      </c>
      <c r="T752" t="b">
        <f t="shared" ca="1" si="48"/>
        <v>0</v>
      </c>
      <c r="V752" t="str">
        <f>IF(ISBLANK(U752),"",IF(ISERROR(VLOOKUP(U752,MapTable!$A:$A,1,0)),"맵없음",""))</f>
        <v/>
      </c>
      <c r="X752" t="str">
        <f>IF(ISBLANK(W752),"",
IF(ISERROR(FIND(",",W752)),
  IF(ISERROR(VLOOKUP(W752,MapTable!$A:$A,1,0)),"맵없음",
  ""),
IF(ISERROR(FIND(",",W752,FIND(",",W752)+1)),
  IF(OR(ISERROR(VLOOKUP(LEFT(W752,FIND(",",W752)-1),MapTable!$A:$A,1,0)),ISERROR(VLOOKUP(TRIM(MID(W752,FIND(",",W752)+1,999)),MapTable!$A:$A,1,0))),"맵없음",
  ""),
IF(ISERROR(FIND(",",W752,FIND(",",W752,FIND(",",W752)+1)+1)),
  IF(OR(ISERROR(VLOOKUP(LEFT(W752,FIND(",",W752)-1),MapTable!$A:$A,1,0)),ISERROR(VLOOKUP(TRIM(MID(W752,FIND(",",W752)+1,FIND(",",W752,FIND(",",W752)+1)-FIND(",",W752)-1)),MapTable!$A:$A,1,0)),ISERROR(VLOOKUP(TRIM(MID(W752,FIND(",",W752,FIND(",",W752)+1)+1,999)),MapTable!$A:$A,1,0))),"맵없음",
  ""),
IF(ISERROR(FIND(",",W752,FIND(",",W752,FIND(",",W752,FIND(",",W752)+1)+1)+1)),
  IF(OR(ISERROR(VLOOKUP(LEFT(W752,FIND(",",W752)-1),MapTable!$A:$A,1,0)),ISERROR(VLOOKUP(TRIM(MID(W752,FIND(",",W752)+1,FIND(",",W752,FIND(",",W752)+1)-FIND(",",W752)-1)),MapTable!$A:$A,1,0)),ISERROR(VLOOKUP(TRIM(MID(W752,FIND(",",W752,FIND(",",W752)+1)+1,FIND(",",W752,FIND(",",W752,FIND(",",W752)+1)+1)-FIND(",",W752,FIND(",",W752)+1)-1)),MapTable!$A:$A,1,0)),ISERROR(VLOOKUP(TRIM(MID(W752,FIND(",",W752,FIND(",",W752,FIND(",",W752)+1)+1)+1,999)),MapTable!$A:$A,1,0))),"맵없음",
  ""),
)))))</f>
        <v/>
      </c>
      <c r="AC752" t="str">
        <f>IF(ISBLANK(AB752),"",IF(ISERROR(VLOOKUP(AB752,[3]DropTable!$A:$A,1,0)),"드랍없음",""))</f>
        <v/>
      </c>
      <c r="AE752" t="str">
        <f>IF(ISBLANK(AD752),"",IF(ISERROR(VLOOKUP(AD752,[3]DropTable!$A:$A,1,0)),"드랍없음",""))</f>
        <v/>
      </c>
      <c r="AG752">
        <v>9.8000000000000007</v>
      </c>
      <c r="AH752">
        <v>1</v>
      </c>
    </row>
    <row r="753" spans="1:34" x14ac:dyDescent="0.3">
      <c r="A753">
        <v>16</v>
      </c>
      <c r="B753">
        <v>42</v>
      </c>
      <c r="C753">
        <f>IF(OR($L753=TRUE,$A753=0,MOD($A753,ChapterTable!$S$20)&lt;&gt;0),
MAX(0,INT(($B753+ChapterTable!$Q$26+VLOOKUP(SUBSTITUTE(C$1,"성장단계","")&amp;"단계오프셋",ChapterTable!$S:$T,2,0))/ChapterTable!$Q$23)),
MAX(0,INT(($B753+ChapterTable!$S$26+VLOOKUP(SUBSTITUTE(C$1,"성장단계","")&amp;"보스단계오프셋",ChapterTable!$S:$T,2,0))/ChapterTable!$S$23)))</f>
        <v>4</v>
      </c>
      <c r="D753">
        <f>IF(OR($L753=TRUE,$A753=0,MOD($A753,ChapterTable!$S$20)&lt;&gt;0),
MAX(0,INT(($B753+ChapterTable!$Q$26+VLOOKUP(SUBSTITUTE(D$1,"성장단계","")&amp;"단계오프셋",ChapterTable!$S:$T,2,0))/ChapterTable!$Q$23)),
MAX(0,INT(($B753+ChapterTable!$S$26+VLOOKUP(SUBSTITUTE(D$1,"성장단계","")&amp;"보스단계오프셋",ChapterTable!$S:$T,2,0))/ChapterTable!$S$23)))</f>
        <v>4</v>
      </c>
      <c r="E753" s="1">
        <f ca="1">IF(AND($A753=0,$B753=1),
    VLOOKUP(1,ChapterTable!$1:$1048576,MATCH("최종"&amp;SUBSTITUTE(SUBSTITUTE(E$1,"standard",""),"|Float",""),ChapterTable!$1:$1,0),0)*ChapterTable!$Q$17,
  IF(AND($A753=0,$B753=0),
    E754,
  IF($B753=0,
    VLOOKUP($A753,ChapterTable!$1:$1048576,MATCH("최종"&amp;SUBSTITUTE(SUBSTITUTE(E$1,"standard",""),"|Float",""),ChapterTable!$1:$1,0),0),
  IF($B753=1,
    IF($L753=FALSE,
      VLOOKUP($A753,ChapterTable!$1:$1048576,MATCH("최종"&amp;SUBSTITUTE(SUBSTITUTE(E$1,"standard",""),"|Float",""),ChapterTable!$1:$1,0),0),
      VLOOKUP($A753-ChapterTable!$Q$11,ChapterTable!$1:$1048576,MATCH("최종"&amp;SUBSTITUTE(SUBSTITUTE(E$1,"standard",""),"|Float",""),ChapterTable!$1:$1,0),0)*ChapterTable!$Q$14
    ),
  OFFSET(E753,-$B753+IF($L753,1,0),0)*
    (VLOOKUP(SUBSTITUTE(SUBSTITUTE(E$1,"standard",""),"|Float","")&amp;"인게임누적곱배수",ChapterTable!$S:$T,2,0)^C753
    +VLOOKUP(SUBSTITUTE(SUBSTITUTE(E$1,"standard",""),"|Float","")&amp;"인게임누적합배수",ChapterTable!$S:$T,2,0)*C753)
  )
  )
  )
)</f>
        <v>189170.16064453125</v>
      </c>
      <c r="F753" s="1">
        <f ca="1">IF(AND($A753=0,$B753=1),
    VLOOKUP(1,ChapterTable!$1:$1048576,MATCH("최종"&amp;SUBSTITUTE(SUBSTITUTE(F$1,"standard",""),"|Float",""),ChapterTable!$1:$1,0),0)*ChapterTable!$Q$17,
  IF(AND($A753=0,$B753=0),
    F754,
  IF($B753=0,
    VLOOKUP($A753,ChapterTable!$1:$1048576,MATCH("최종"&amp;SUBSTITUTE(SUBSTITUTE(F$1,"standard",""),"|Float",""),ChapterTable!$1:$1,0),0),
  IF($B753=1,
    IF($L753=FALSE,
      VLOOKUP($A753,ChapterTable!$1:$1048576,MATCH("최종"&amp;SUBSTITUTE(SUBSTITUTE(F$1,"standard",""),"|Float",""),ChapterTable!$1:$1,0),0),
      VLOOKUP($A753-ChapterTable!$Q$11,ChapterTable!$1:$1048576,MATCH("최종"&amp;SUBSTITUTE(SUBSTITUTE(F$1,"standard",""),"|Float",""),ChapterTable!$1:$1,0),0)*ChapterTable!$Q$14
    ),
  OFFSET(F753,-$B753+IF($L753,1,0),0)*
    (VLOOKUP(SUBSTITUTE(SUBSTITUTE(F$1,"standard",""),"|Float","")&amp;"인게임누적곱배수",ChapterTable!$S:$T,2,0)^D753
    +VLOOKUP(SUBSTITUTE(SUBSTITUTE(F$1,"standard",""),"|Float","")&amp;"인게임누적합배수",ChapterTable!$S:$T,2,0)*D753)
  )
  )
  )
)</f>
        <v>78820.900268554688</v>
      </c>
      <c r="G753" t="s">
        <v>76</v>
      </c>
      <c r="J753" t="str">
        <f>IF(ISBLANK(I753),"",
IFERROR(VLOOKUP(I753,[1]StringTable!$1:$1048576,MATCH([1]StringTable!$B$1,[1]StringTable!$1:$1,0),0),
IFERROR(VLOOKUP(I753,[1]InApkStringTable!$1:$1048576,MATCH([1]InApkStringTable!$B$1,[1]InApkStringTable!$1:$1,0),0),
"스트링없음")))</f>
        <v/>
      </c>
      <c r="L753" t="b">
        <v>0</v>
      </c>
      <c r="M753" t="s">
        <v>24</v>
      </c>
      <c r="N753" t="str">
        <f>IF(ISBLANK(M753),"",IF(ISERROR(VLOOKUP(M753,MapTable!$A:$A,1,0)),"맵없음",""))</f>
        <v/>
      </c>
      <c r="O753">
        <f t="shared" si="45"/>
        <v>5</v>
      </c>
      <c r="Q753">
        <f t="shared" si="46"/>
        <v>5</v>
      </c>
      <c r="R753" t="b">
        <f t="shared" ca="1" si="47"/>
        <v>0</v>
      </c>
      <c r="T753" t="b">
        <f t="shared" ca="1" si="48"/>
        <v>0</v>
      </c>
      <c r="V753" t="str">
        <f>IF(ISBLANK(U753),"",IF(ISERROR(VLOOKUP(U753,MapTable!$A:$A,1,0)),"맵없음",""))</f>
        <v/>
      </c>
      <c r="X753" t="str">
        <f>IF(ISBLANK(W753),"",
IF(ISERROR(FIND(",",W753)),
  IF(ISERROR(VLOOKUP(W753,MapTable!$A:$A,1,0)),"맵없음",
  ""),
IF(ISERROR(FIND(",",W753,FIND(",",W753)+1)),
  IF(OR(ISERROR(VLOOKUP(LEFT(W753,FIND(",",W753)-1),MapTable!$A:$A,1,0)),ISERROR(VLOOKUP(TRIM(MID(W753,FIND(",",W753)+1,999)),MapTable!$A:$A,1,0))),"맵없음",
  ""),
IF(ISERROR(FIND(",",W753,FIND(",",W753,FIND(",",W753)+1)+1)),
  IF(OR(ISERROR(VLOOKUP(LEFT(W753,FIND(",",W753)-1),MapTable!$A:$A,1,0)),ISERROR(VLOOKUP(TRIM(MID(W753,FIND(",",W753)+1,FIND(",",W753,FIND(",",W753)+1)-FIND(",",W753)-1)),MapTable!$A:$A,1,0)),ISERROR(VLOOKUP(TRIM(MID(W753,FIND(",",W753,FIND(",",W753)+1)+1,999)),MapTable!$A:$A,1,0))),"맵없음",
  ""),
IF(ISERROR(FIND(",",W753,FIND(",",W753,FIND(",",W753,FIND(",",W753)+1)+1)+1)),
  IF(OR(ISERROR(VLOOKUP(LEFT(W753,FIND(",",W753)-1),MapTable!$A:$A,1,0)),ISERROR(VLOOKUP(TRIM(MID(W753,FIND(",",W753)+1,FIND(",",W753,FIND(",",W753)+1)-FIND(",",W753)-1)),MapTable!$A:$A,1,0)),ISERROR(VLOOKUP(TRIM(MID(W753,FIND(",",W753,FIND(",",W753)+1)+1,FIND(",",W753,FIND(",",W753,FIND(",",W753)+1)+1)-FIND(",",W753,FIND(",",W753)+1)-1)),MapTable!$A:$A,1,0)),ISERROR(VLOOKUP(TRIM(MID(W753,FIND(",",W753,FIND(",",W753,FIND(",",W753)+1)+1)+1,999)),MapTable!$A:$A,1,0))),"맵없음",
  ""),
)))))</f>
        <v/>
      </c>
      <c r="AC753" t="str">
        <f>IF(ISBLANK(AB753),"",IF(ISERROR(VLOOKUP(AB753,[3]DropTable!$A:$A,1,0)),"드랍없음",""))</f>
        <v/>
      </c>
      <c r="AE753" t="str">
        <f>IF(ISBLANK(AD753),"",IF(ISERROR(VLOOKUP(AD753,[3]DropTable!$A:$A,1,0)),"드랍없음",""))</f>
        <v/>
      </c>
      <c r="AG753">
        <v>9.8000000000000007</v>
      </c>
      <c r="AH753">
        <v>1</v>
      </c>
    </row>
    <row r="754" spans="1:34" x14ac:dyDescent="0.3">
      <c r="A754">
        <v>16</v>
      </c>
      <c r="B754">
        <v>43</v>
      </c>
      <c r="C754">
        <f>IF(OR($L754=TRUE,$A754=0,MOD($A754,ChapterTable!$S$20)&lt;&gt;0),
MAX(0,INT(($B754+ChapterTable!$Q$26+VLOOKUP(SUBSTITUTE(C$1,"성장단계","")&amp;"단계오프셋",ChapterTable!$S:$T,2,0))/ChapterTable!$Q$23)),
MAX(0,INT(($B754+ChapterTable!$S$26+VLOOKUP(SUBSTITUTE(C$1,"성장단계","")&amp;"보스단계오프셋",ChapterTable!$S:$T,2,0))/ChapterTable!$S$23)))</f>
        <v>4</v>
      </c>
      <c r="D754">
        <f>IF(OR($L754=TRUE,$A754=0,MOD($A754,ChapterTable!$S$20)&lt;&gt;0),
MAX(0,INT(($B754+ChapterTable!$Q$26+VLOOKUP(SUBSTITUTE(D$1,"성장단계","")&amp;"단계오프셋",ChapterTable!$S:$T,2,0))/ChapterTable!$Q$23)),
MAX(0,INT(($B754+ChapterTable!$S$26+VLOOKUP(SUBSTITUTE(D$1,"성장단계","")&amp;"보스단계오프셋",ChapterTable!$S:$T,2,0))/ChapterTable!$S$23)))</f>
        <v>4</v>
      </c>
      <c r="E754" s="1">
        <f ca="1">IF(AND($A754=0,$B754=1),
    VLOOKUP(1,ChapterTable!$1:$1048576,MATCH("최종"&amp;SUBSTITUTE(SUBSTITUTE(E$1,"standard",""),"|Float",""),ChapterTable!$1:$1,0),0)*ChapterTable!$Q$17,
  IF(AND($A754=0,$B754=0),
    E755,
  IF($B754=0,
    VLOOKUP($A754,ChapterTable!$1:$1048576,MATCH("최종"&amp;SUBSTITUTE(SUBSTITUTE(E$1,"standard",""),"|Float",""),ChapterTable!$1:$1,0),0),
  IF($B754=1,
    IF($L754=FALSE,
      VLOOKUP($A754,ChapterTable!$1:$1048576,MATCH("최종"&amp;SUBSTITUTE(SUBSTITUTE(E$1,"standard",""),"|Float",""),ChapterTable!$1:$1,0),0),
      VLOOKUP($A754-ChapterTable!$Q$11,ChapterTable!$1:$1048576,MATCH("최종"&amp;SUBSTITUTE(SUBSTITUTE(E$1,"standard",""),"|Float",""),ChapterTable!$1:$1,0),0)*ChapterTable!$Q$14
    ),
  OFFSET(E754,-$B754+IF($L754,1,0),0)*
    (VLOOKUP(SUBSTITUTE(SUBSTITUTE(E$1,"standard",""),"|Float","")&amp;"인게임누적곱배수",ChapterTable!$S:$T,2,0)^C754
    +VLOOKUP(SUBSTITUTE(SUBSTITUTE(E$1,"standard",""),"|Float","")&amp;"인게임누적합배수",ChapterTable!$S:$T,2,0)*C754)
  )
  )
  )
)</f>
        <v>189170.16064453125</v>
      </c>
      <c r="F754" s="1">
        <f ca="1">IF(AND($A754=0,$B754=1),
    VLOOKUP(1,ChapterTable!$1:$1048576,MATCH("최종"&amp;SUBSTITUTE(SUBSTITUTE(F$1,"standard",""),"|Float",""),ChapterTable!$1:$1,0),0)*ChapterTable!$Q$17,
  IF(AND($A754=0,$B754=0),
    F755,
  IF($B754=0,
    VLOOKUP($A754,ChapterTable!$1:$1048576,MATCH("최종"&amp;SUBSTITUTE(SUBSTITUTE(F$1,"standard",""),"|Float",""),ChapterTable!$1:$1,0),0),
  IF($B754=1,
    IF($L754=FALSE,
      VLOOKUP($A754,ChapterTable!$1:$1048576,MATCH("최종"&amp;SUBSTITUTE(SUBSTITUTE(F$1,"standard",""),"|Float",""),ChapterTable!$1:$1,0),0),
      VLOOKUP($A754-ChapterTable!$Q$11,ChapterTable!$1:$1048576,MATCH("최종"&amp;SUBSTITUTE(SUBSTITUTE(F$1,"standard",""),"|Float",""),ChapterTable!$1:$1,0),0)*ChapterTable!$Q$14
    ),
  OFFSET(F754,-$B754+IF($L754,1,0),0)*
    (VLOOKUP(SUBSTITUTE(SUBSTITUTE(F$1,"standard",""),"|Float","")&amp;"인게임누적곱배수",ChapterTable!$S:$T,2,0)^D754
    +VLOOKUP(SUBSTITUTE(SUBSTITUTE(F$1,"standard",""),"|Float","")&amp;"인게임누적합배수",ChapterTable!$S:$T,2,0)*D754)
  )
  )
  )
)</f>
        <v>78820.900268554688</v>
      </c>
      <c r="G754" t="s">
        <v>76</v>
      </c>
      <c r="J754" t="str">
        <f>IF(ISBLANK(I754),"",
IFERROR(VLOOKUP(I754,[1]StringTable!$1:$1048576,MATCH([1]StringTable!$B$1,[1]StringTable!$1:$1,0),0),
IFERROR(VLOOKUP(I754,[1]InApkStringTable!$1:$1048576,MATCH([1]InApkStringTable!$B$1,[1]InApkStringTable!$1:$1,0),0),
"스트링없음")))</f>
        <v/>
      </c>
      <c r="L754" t="b">
        <v>0</v>
      </c>
      <c r="M754" t="s">
        <v>24</v>
      </c>
      <c r="N754" t="str">
        <f>IF(ISBLANK(M754),"",IF(ISERROR(VLOOKUP(M754,MapTable!$A:$A,1,0)),"맵없음",""))</f>
        <v/>
      </c>
      <c r="O754">
        <f t="shared" si="45"/>
        <v>5</v>
      </c>
      <c r="Q754">
        <f t="shared" si="46"/>
        <v>5</v>
      </c>
      <c r="R754" t="b">
        <f t="shared" ca="1" si="47"/>
        <v>0</v>
      </c>
      <c r="T754" t="b">
        <f t="shared" ca="1" si="48"/>
        <v>0</v>
      </c>
      <c r="V754" t="str">
        <f>IF(ISBLANK(U754),"",IF(ISERROR(VLOOKUP(U754,MapTable!$A:$A,1,0)),"맵없음",""))</f>
        <v/>
      </c>
      <c r="X754" t="str">
        <f>IF(ISBLANK(W754),"",
IF(ISERROR(FIND(",",W754)),
  IF(ISERROR(VLOOKUP(W754,MapTable!$A:$A,1,0)),"맵없음",
  ""),
IF(ISERROR(FIND(",",W754,FIND(",",W754)+1)),
  IF(OR(ISERROR(VLOOKUP(LEFT(W754,FIND(",",W754)-1),MapTable!$A:$A,1,0)),ISERROR(VLOOKUP(TRIM(MID(W754,FIND(",",W754)+1,999)),MapTable!$A:$A,1,0))),"맵없음",
  ""),
IF(ISERROR(FIND(",",W754,FIND(",",W754,FIND(",",W754)+1)+1)),
  IF(OR(ISERROR(VLOOKUP(LEFT(W754,FIND(",",W754)-1),MapTable!$A:$A,1,0)),ISERROR(VLOOKUP(TRIM(MID(W754,FIND(",",W754)+1,FIND(",",W754,FIND(",",W754)+1)-FIND(",",W754)-1)),MapTable!$A:$A,1,0)),ISERROR(VLOOKUP(TRIM(MID(W754,FIND(",",W754,FIND(",",W754)+1)+1,999)),MapTable!$A:$A,1,0))),"맵없음",
  ""),
IF(ISERROR(FIND(",",W754,FIND(",",W754,FIND(",",W754,FIND(",",W754)+1)+1)+1)),
  IF(OR(ISERROR(VLOOKUP(LEFT(W754,FIND(",",W754)-1),MapTable!$A:$A,1,0)),ISERROR(VLOOKUP(TRIM(MID(W754,FIND(",",W754)+1,FIND(",",W754,FIND(",",W754)+1)-FIND(",",W754)-1)),MapTable!$A:$A,1,0)),ISERROR(VLOOKUP(TRIM(MID(W754,FIND(",",W754,FIND(",",W754)+1)+1,FIND(",",W754,FIND(",",W754,FIND(",",W754)+1)+1)-FIND(",",W754,FIND(",",W754)+1)-1)),MapTable!$A:$A,1,0)),ISERROR(VLOOKUP(TRIM(MID(W754,FIND(",",W754,FIND(",",W754,FIND(",",W754)+1)+1)+1,999)),MapTable!$A:$A,1,0))),"맵없음",
  ""),
)))))</f>
        <v/>
      </c>
      <c r="AC754" t="str">
        <f>IF(ISBLANK(AB754),"",IF(ISERROR(VLOOKUP(AB754,[3]DropTable!$A:$A,1,0)),"드랍없음",""))</f>
        <v/>
      </c>
      <c r="AE754" t="str">
        <f>IF(ISBLANK(AD754),"",IF(ISERROR(VLOOKUP(AD754,[3]DropTable!$A:$A,1,0)),"드랍없음",""))</f>
        <v/>
      </c>
      <c r="AG754">
        <v>9.8000000000000007</v>
      </c>
      <c r="AH754">
        <v>1</v>
      </c>
    </row>
    <row r="755" spans="1:34" x14ac:dyDescent="0.3">
      <c r="A755">
        <v>16</v>
      </c>
      <c r="B755">
        <v>44</v>
      </c>
      <c r="C755">
        <f>IF(OR($L755=TRUE,$A755=0,MOD($A755,ChapterTable!$S$20)&lt;&gt;0),
MAX(0,INT(($B755+ChapterTable!$Q$26+VLOOKUP(SUBSTITUTE(C$1,"성장단계","")&amp;"단계오프셋",ChapterTable!$S:$T,2,0))/ChapterTable!$Q$23)),
MAX(0,INT(($B755+ChapterTable!$S$26+VLOOKUP(SUBSTITUTE(C$1,"성장단계","")&amp;"보스단계오프셋",ChapterTable!$S:$T,2,0))/ChapterTable!$S$23)))</f>
        <v>4</v>
      </c>
      <c r="D755">
        <f>IF(OR($L755=TRUE,$A755=0,MOD($A755,ChapterTable!$S$20)&lt;&gt;0),
MAX(0,INT(($B755+ChapterTable!$Q$26+VLOOKUP(SUBSTITUTE(D$1,"성장단계","")&amp;"단계오프셋",ChapterTable!$S:$T,2,0))/ChapterTable!$Q$23)),
MAX(0,INT(($B755+ChapterTable!$S$26+VLOOKUP(SUBSTITUTE(D$1,"성장단계","")&amp;"보스단계오프셋",ChapterTable!$S:$T,2,0))/ChapterTable!$S$23)))</f>
        <v>4</v>
      </c>
      <c r="E755" s="1">
        <f ca="1">IF(AND($A755=0,$B755=1),
    VLOOKUP(1,ChapterTable!$1:$1048576,MATCH("최종"&amp;SUBSTITUTE(SUBSTITUTE(E$1,"standard",""),"|Float",""),ChapterTable!$1:$1,0),0)*ChapterTable!$Q$17,
  IF(AND($A755=0,$B755=0),
    E756,
  IF($B755=0,
    VLOOKUP($A755,ChapterTable!$1:$1048576,MATCH("최종"&amp;SUBSTITUTE(SUBSTITUTE(E$1,"standard",""),"|Float",""),ChapterTable!$1:$1,0),0),
  IF($B755=1,
    IF($L755=FALSE,
      VLOOKUP($A755,ChapterTable!$1:$1048576,MATCH("최종"&amp;SUBSTITUTE(SUBSTITUTE(E$1,"standard",""),"|Float",""),ChapterTable!$1:$1,0),0),
      VLOOKUP($A755-ChapterTable!$Q$11,ChapterTable!$1:$1048576,MATCH("최종"&amp;SUBSTITUTE(SUBSTITUTE(E$1,"standard",""),"|Float",""),ChapterTable!$1:$1,0),0)*ChapterTable!$Q$14
    ),
  OFFSET(E755,-$B755+IF($L755,1,0),0)*
    (VLOOKUP(SUBSTITUTE(SUBSTITUTE(E$1,"standard",""),"|Float","")&amp;"인게임누적곱배수",ChapterTable!$S:$T,2,0)^C755
    +VLOOKUP(SUBSTITUTE(SUBSTITUTE(E$1,"standard",""),"|Float","")&amp;"인게임누적합배수",ChapterTable!$S:$T,2,0)*C755)
  )
  )
  )
)</f>
        <v>189170.16064453125</v>
      </c>
      <c r="F755" s="1">
        <f ca="1">IF(AND($A755=0,$B755=1),
    VLOOKUP(1,ChapterTable!$1:$1048576,MATCH("최종"&amp;SUBSTITUTE(SUBSTITUTE(F$1,"standard",""),"|Float",""),ChapterTable!$1:$1,0),0)*ChapterTable!$Q$17,
  IF(AND($A755=0,$B755=0),
    F756,
  IF($B755=0,
    VLOOKUP($A755,ChapterTable!$1:$1048576,MATCH("최종"&amp;SUBSTITUTE(SUBSTITUTE(F$1,"standard",""),"|Float",""),ChapterTable!$1:$1,0),0),
  IF($B755=1,
    IF($L755=FALSE,
      VLOOKUP($A755,ChapterTable!$1:$1048576,MATCH("최종"&amp;SUBSTITUTE(SUBSTITUTE(F$1,"standard",""),"|Float",""),ChapterTable!$1:$1,0),0),
      VLOOKUP($A755-ChapterTable!$Q$11,ChapterTable!$1:$1048576,MATCH("최종"&amp;SUBSTITUTE(SUBSTITUTE(F$1,"standard",""),"|Float",""),ChapterTable!$1:$1,0),0)*ChapterTable!$Q$14
    ),
  OFFSET(F755,-$B755+IF($L755,1,0),0)*
    (VLOOKUP(SUBSTITUTE(SUBSTITUTE(F$1,"standard",""),"|Float","")&amp;"인게임누적곱배수",ChapterTable!$S:$T,2,0)^D755
    +VLOOKUP(SUBSTITUTE(SUBSTITUTE(F$1,"standard",""),"|Float","")&amp;"인게임누적합배수",ChapterTable!$S:$T,2,0)*D755)
  )
  )
  )
)</f>
        <v>78820.900268554688</v>
      </c>
      <c r="G755" t="s">
        <v>76</v>
      </c>
      <c r="J755" t="str">
        <f>IF(ISBLANK(I755),"",
IFERROR(VLOOKUP(I755,[1]StringTable!$1:$1048576,MATCH([1]StringTable!$B$1,[1]StringTable!$1:$1,0),0),
IFERROR(VLOOKUP(I755,[1]InApkStringTable!$1:$1048576,MATCH([1]InApkStringTable!$B$1,[1]InApkStringTable!$1:$1,0),0),
"스트링없음")))</f>
        <v/>
      </c>
      <c r="L755" t="b">
        <v>0</v>
      </c>
      <c r="M755" t="s">
        <v>24</v>
      </c>
      <c r="N755" t="str">
        <f>IF(ISBLANK(M755),"",IF(ISERROR(VLOOKUP(M755,MapTable!$A:$A,1,0)),"맵없음",""))</f>
        <v/>
      </c>
      <c r="O755">
        <f t="shared" si="45"/>
        <v>5</v>
      </c>
      <c r="Q755">
        <f t="shared" si="46"/>
        <v>5</v>
      </c>
      <c r="R755" t="b">
        <f t="shared" ca="1" si="47"/>
        <v>0</v>
      </c>
      <c r="T755" t="b">
        <f t="shared" ca="1" si="48"/>
        <v>0</v>
      </c>
      <c r="V755" t="str">
        <f>IF(ISBLANK(U755),"",IF(ISERROR(VLOOKUP(U755,MapTable!$A:$A,1,0)),"맵없음",""))</f>
        <v/>
      </c>
      <c r="X755" t="str">
        <f>IF(ISBLANK(W755),"",
IF(ISERROR(FIND(",",W755)),
  IF(ISERROR(VLOOKUP(W755,MapTable!$A:$A,1,0)),"맵없음",
  ""),
IF(ISERROR(FIND(",",W755,FIND(",",W755)+1)),
  IF(OR(ISERROR(VLOOKUP(LEFT(W755,FIND(",",W755)-1),MapTable!$A:$A,1,0)),ISERROR(VLOOKUP(TRIM(MID(W755,FIND(",",W755)+1,999)),MapTable!$A:$A,1,0))),"맵없음",
  ""),
IF(ISERROR(FIND(",",W755,FIND(",",W755,FIND(",",W755)+1)+1)),
  IF(OR(ISERROR(VLOOKUP(LEFT(W755,FIND(",",W755)-1),MapTable!$A:$A,1,0)),ISERROR(VLOOKUP(TRIM(MID(W755,FIND(",",W755)+1,FIND(",",W755,FIND(",",W755)+1)-FIND(",",W755)-1)),MapTable!$A:$A,1,0)),ISERROR(VLOOKUP(TRIM(MID(W755,FIND(",",W755,FIND(",",W755)+1)+1,999)),MapTable!$A:$A,1,0))),"맵없음",
  ""),
IF(ISERROR(FIND(",",W755,FIND(",",W755,FIND(",",W755,FIND(",",W755)+1)+1)+1)),
  IF(OR(ISERROR(VLOOKUP(LEFT(W755,FIND(",",W755)-1),MapTable!$A:$A,1,0)),ISERROR(VLOOKUP(TRIM(MID(W755,FIND(",",W755)+1,FIND(",",W755,FIND(",",W755)+1)-FIND(",",W755)-1)),MapTable!$A:$A,1,0)),ISERROR(VLOOKUP(TRIM(MID(W755,FIND(",",W755,FIND(",",W755)+1)+1,FIND(",",W755,FIND(",",W755,FIND(",",W755)+1)+1)-FIND(",",W755,FIND(",",W755)+1)-1)),MapTable!$A:$A,1,0)),ISERROR(VLOOKUP(TRIM(MID(W755,FIND(",",W755,FIND(",",W755,FIND(",",W755)+1)+1)+1,999)),MapTable!$A:$A,1,0))),"맵없음",
  ""),
)))))</f>
        <v/>
      </c>
      <c r="AC755" t="str">
        <f>IF(ISBLANK(AB755),"",IF(ISERROR(VLOOKUP(AB755,[3]DropTable!$A:$A,1,0)),"드랍없음",""))</f>
        <v/>
      </c>
      <c r="AE755" t="str">
        <f>IF(ISBLANK(AD755),"",IF(ISERROR(VLOOKUP(AD755,[3]DropTable!$A:$A,1,0)),"드랍없음",""))</f>
        <v/>
      </c>
      <c r="AG755">
        <v>9.8000000000000007</v>
      </c>
      <c r="AH755">
        <v>1</v>
      </c>
    </row>
    <row r="756" spans="1:34" x14ac:dyDescent="0.3">
      <c r="A756">
        <v>16</v>
      </c>
      <c r="B756">
        <v>45</v>
      </c>
      <c r="C756">
        <f>IF(OR($L756=TRUE,$A756=0,MOD($A756,ChapterTable!$S$20)&lt;&gt;0),
MAX(0,INT(($B756+ChapterTable!$Q$26+VLOOKUP(SUBSTITUTE(C$1,"성장단계","")&amp;"단계오프셋",ChapterTable!$S:$T,2,0))/ChapterTable!$Q$23)),
MAX(0,INT(($B756+ChapterTable!$S$26+VLOOKUP(SUBSTITUTE(C$1,"성장단계","")&amp;"보스단계오프셋",ChapterTable!$S:$T,2,0))/ChapterTable!$S$23)))</f>
        <v>4</v>
      </c>
      <c r="D756">
        <f>IF(OR($L756=TRUE,$A756=0,MOD($A756,ChapterTable!$S$20)&lt;&gt;0),
MAX(0,INT(($B756+ChapterTable!$Q$26+VLOOKUP(SUBSTITUTE(D$1,"성장단계","")&amp;"단계오프셋",ChapterTable!$S:$T,2,0))/ChapterTable!$Q$23)),
MAX(0,INT(($B756+ChapterTable!$S$26+VLOOKUP(SUBSTITUTE(D$1,"성장단계","")&amp;"보스단계오프셋",ChapterTable!$S:$T,2,0))/ChapterTable!$S$23)))</f>
        <v>4</v>
      </c>
      <c r="E756" s="1">
        <f ca="1">IF(AND($A756=0,$B756=1),
    VLOOKUP(1,ChapterTable!$1:$1048576,MATCH("최종"&amp;SUBSTITUTE(SUBSTITUTE(E$1,"standard",""),"|Float",""),ChapterTable!$1:$1,0),0)*ChapterTable!$Q$17,
  IF(AND($A756=0,$B756=0),
    E757,
  IF($B756=0,
    VLOOKUP($A756,ChapterTable!$1:$1048576,MATCH("최종"&amp;SUBSTITUTE(SUBSTITUTE(E$1,"standard",""),"|Float",""),ChapterTable!$1:$1,0),0),
  IF($B756=1,
    IF($L756=FALSE,
      VLOOKUP($A756,ChapterTable!$1:$1048576,MATCH("최종"&amp;SUBSTITUTE(SUBSTITUTE(E$1,"standard",""),"|Float",""),ChapterTable!$1:$1,0),0),
      VLOOKUP($A756-ChapterTable!$Q$11,ChapterTable!$1:$1048576,MATCH("최종"&amp;SUBSTITUTE(SUBSTITUTE(E$1,"standard",""),"|Float",""),ChapterTable!$1:$1,0),0)*ChapterTable!$Q$14
    ),
  OFFSET(E756,-$B756+IF($L756,1,0),0)*
    (VLOOKUP(SUBSTITUTE(SUBSTITUTE(E$1,"standard",""),"|Float","")&amp;"인게임누적곱배수",ChapterTable!$S:$T,2,0)^C756
    +VLOOKUP(SUBSTITUTE(SUBSTITUTE(E$1,"standard",""),"|Float","")&amp;"인게임누적합배수",ChapterTable!$S:$T,2,0)*C756)
  )
  )
  )
)</f>
        <v>189170.16064453125</v>
      </c>
      <c r="F756" s="1">
        <f ca="1">IF(AND($A756=0,$B756=1),
    VLOOKUP(1,ChapterTable!$1:$1048576,MATCH("최종"&amp;SUBSTITUTE(SUBSTITUTE(F$1,"standard",""),"|Float",""),ChapterTable!$1:$1,0),0)*ChapterTable!$Q$17,
  IF(AND($A756=0,$B756=0),
    F757,
  IF($B756=0,
    VLOOKUP($A756,ChapterTable!$1:$1048576,MATCH("최종"&amp;SUBSTITUTE(SUBSTITUTE(F$1,"standard",""),"|Float",""),ChapterTable!$1:$1,0),0),
  IF($B756=1,
    IF($L756=FALSE,
      VLOOKUP($A756,ChapterTable!$1:$1048576,MATCH("최종"&amp;SUBSTITUTE(SUBSTITUTE(F$1,"standard",""),"|Float",""),ChapterTable!$1:$1,0),0),
      VLOOKUP($A756-ChapterTable!$Q$11,ChapterTable!$1:$1048576,MATCH("최종"&amp;SUBSTITUTE(SUBSTITUTE(F$1,"standard",""),"|Float",""),ChapterTable!$1:$1,0),0)*ChapterTable!$Q$14
    ),
  OFFSET(F756,-$B756+IF($L756,1,0),0)*
    (VLOOKUP(SUBSTITUTE(SUBSTITUTE(F$1,"standard",""),"|Float","")&amp;"인게임누적곱배수",ChapterTable!$S:$T,2,0)^D756
    +VLOOKUP(SUBSTITUTE(SUBSTITUTE(F$1,"standard",""),"|Float","")&amp;"인게임누적합배수",ChapterTable!$S:$T,2,0)*D756)
  )
  )
  )
)</f>
        <v>78820.900268554688</v>
      </c>
      <c r="G756" t="s">
        <v>76</v>
      </c>
      <c r="J756" t="str">
        <f>IF(ISBLANK(I756),"",
IFERROR(VLOOKUP(I756,[1]StringTable!$1:$1048576,MATCH([1]StringTable!$B$1,[1]StringTable!$1:$1,0),0),
IFERROR(VLOOKUP(I756,[1]InApkStringTable!$1:$1048576,MATCH([1]InApkStringTable!$B$1,[1]InApkStringTable!$1:$1,0),0),
"스트링없음")))</f>
        <v/>
      </c>
      <c r="L756" t="b">
        <v>0</v>
      </c>
      <c r="M756" t="s">
        <v>24</v>
      </c>
      <c r="N756" t="str">
        <f>IF(ISBLANK(M756),"",IF(ISERROR(VLOOKUP(M756,MapTable!$A:$A,1,0)),"맵없음",""))</f>
        <v/>
      </c>
      <c r="O756">
        <f t="shared" si="45"/>
        <v>11</v>
      </c>
      <c r="Q756">
        <f t="shared" si="46"/>
        <v>11</v>
      </c>
      <c r="R756" t="b">
        <f t="shared" ca="1" si="47"/>
        <v>0</v>
      </c>
      <c r="T756" t="b">
        <f t="shared" ca="1" si="48"/>
        <v>0</v>
      </c>
      <c r="V756" t="str">
        <f>IF(ISBLANK(U756),"",IF(ISERROR(VLOOKUP(U756,MapTable!$A:$A,1,0)),"맵없음",""))</f>
        <v/>
      </c>
      <c r="X756" t="str">
        <f>IF(ISBLANK(W756),"",
IF(ISERROR(FIND(",",W756)),
  IF(ISERROR(VLOOKUP(W756,MapTable!$A:$A,1,0)),"맵없음",
  ""),
IF(ISERROR(FIND(",",W756,FIND(",",W756)+1)),
  IF(OR(ISERROR(VLOOKUP(LEFT(W756,FIND(",",W756)-1),MapTable!$A:$A,1,0)),ISERROR(VLOOKUP(TRIM(MID(W756,FIND(",",W756)+1,999)),MapTable!$A:$A,1,0))),"맵없음",
  ""),
IF(ISERROR(FIND(",",W756,FIND(",",W756,FIND(",",W756)+1)+1)),
  IF(OR(ISERROR(VLOOKUP(LEFT(W756,FIND(",",W756)-1),MapTable!$A:$A,1,0)),ISERROR(VLOOKUP(TRIM(MID(W756,FIND(",",W756)+1,FIND(",",W756,FIND(",",W756)+1)-FIND(",",W756)-1)),MapTable!$A:$A,1,0)),ISERROR(VLOOKUP(TRIM(MID(W756,FIND(",",W756,FIND(",",W756)+1)+1,999)),MapTable!$A:$A,1,0))),"맵없음",
  ""),
IF(ISERROR(FIND(",",W756,FIND(",",W756,FIND(",",W756,FIND(",",W756)+1)+1)+1)),
  IF(OR(ISERROR(VLOOKUP(LEFT(W756,FIND(",",W756)-1),MapTable!$A:$A,1,0)),ISERROR(VLOOKUP(TRIM(MID(W756,FIND(",",W756)+1,FIND(",",W756,FIND(",",W756)+1)-FIND(",",W756)-1)),MapTable!$A:$A,1,0)),ISERROR(VLOOKUP(TRIM(MID(W756,FIND(",",W756,FIND(",",W756)+1)+1,FIND(",",W756,FIND(",",W756,FIND(",",W756)+1)+1)-FIND(",",W756,FIND(",",W756)+1)-1)),MapTable!$A:$A,1,0)),ISERROR(VLOOKUP(TRIM(MID(W756,FIND(",",W756,FIND(",",W756,FIND(",",W756)+1)+1)+1,999)),MapTable!$A:$A,1,0))),"맵없음",
  ""),
)))))</f>
        <v/>
      </c>
      <c r="AC756" t="str">
        <f>IF(ISBLANK(AB756),"",IF(ISERROR(VLOOKUP(AB756,[3]DropTable!$A:$A,1,0)),"드랍없음",""))</f>
        <v/>
      </c>
      <c r="AE756" t="str">
        <f>IF(ISBLANK(AD756),"",IF(ISERROR(VLOOKUP(AD756,[3]DropTable!$A:$A,1,0)),"드랍없음",""))</f>
        <v/>
      </c>
      <c r="AG756">
        <v>9.8000000000000007</v>
      </c>
      <c r="AH756">
        <v>1</v>
      </c>
    </row>
    <row r="757" spans="1:34" x14ac:dyDescent="0.3">
      <c r="A757">
        <v>16</v>
      </c>
      <c r="B757">
        <v>46</v>
      </c>
      <c r="C757">
        <f>IF(OR($L757=TRUE,$A757=0,MOD($A757,ChapterTable!$S$20)&lt;&gt;0),
MAX(0,INT(($B757+ChapterTable!$Q$26+VLOOKUP(SUBSTITUTE(C$1,"성장단계","")&amp;"단계오프셋",ChapterTable!$S:$T,2,0))/ChapterTable!$Q$23)),
MAX(0,INT(($B757+ChapterTable!$S$26+VLOOKUP(SUBSTITUTE(C$1,"성장단계","")&amp;"보스단계오프셋",ChapterTable!$S:$T,2,0))/ChapterTable!$S$23)))</f>
        <v>5</v>
      </c>
      <c r="D757">
        <f>IF(OR($L757=TRUE,$A757=0,MOD($A757,ChapterTable!$S$20)&lt;&gt;0),
MAX(0,INT(($B757+ChapterTable!$Q$26+VLOOKUP(SUBSTITUTE(D$1,"성장단계","")&amp;"단계오프셋",ChapterTable!$S:$T,2,0))/ChapterTable!$Q$23)),
MAX(0,INT(($B757+ChapterTable!$S$26+VLOOKUP(SUBSTITUTE(D$1,"성장단계","")&amp;"보스단계오프셋",ChapterTable!$S:$T,2,0))/ChapterTable!$S$23)))</f>
        <v>4</v>
      </c>
      <c r="E757" s="1">
        <f ca="1">IF(AND($A757=0,$B757=1),
    VLOOKUP(1,ChapterTable!$1:$1048576,MATCH("최종"&amp;SUBSTITUTE(SUBSTITUTE(E$1,"standard",""),"|Float",""),ChapterTable!$1:$1,0),0)*ChapterTable!$Q$17,
  IF(AND($A757=0,$B757=0),
    E758,
  IF($B757=0,
    VLOOKUP($A757,ChapterTable!$1:$1048576,MATCH("최종"&amp;SUBSTITUTE(SUBSTITUTE(E$1,"standard",""),"|Float",""),ChapterTable!$1:$1,0),0),
  IF($B757=1,
    IF($L757=FALSE,
      VLOOKUP($A757,ChapterTable!$1:$1048576,MATCH("최종"&amp;SUBSTITUTE(SUBSTITUTE(E$1,"standard",""),"|Float",""),ChapterTable!$1:$1,0),0),
      VLOOKUP($A757-ChapterTable!$Q$11,ChapterTable!$1:$1048576,MATCH("최종"&amp;SUBSTITUTE(SUBSTITUTE(E$1,"standard",""),"|Float",""),ChapterTable!$1:$1,0),0)*ChapterTable!$Q$14
    ),
  OFFSET(E757,-$B757+IF($L757,1,0),0)*
    (VLOOKUP(SUBSTITUTE(SUBSTITUTE(E$1,"standard",""),"|Float","")&amp;"인게임누적곱배수",ChapterTable!$S:$T,2,0)^C757
    +VLOOKUP(SUBSTITUTE(SUBSTITUTE(E$1,"standard",""),"|Float","")&amp;"인게임누적합배수",ChapterTable!$S:$T,2,0)*C757)
  )
  )
  )
)</f>
        <v>216757.47573852539</v>
      </c>
      <c r="F757" s="1">
        <f ca="1">IF(AND($A757=0,$B757=1),
    VLOOKUP(1,ChapterTable!$1:$1048576,MATCH("최종"&amp;SUBSTITUTE(SUBSTITUTE(F$1,"standard",""),"|Float",""),ChapterTable!$1:$1,0),0)*ChapterTable!$Q$17,
  IF(AND($A757=0,$B757=0),
    F758,
  IF($B757=0,
    VLOOKUP($A757,ChapterTable!$1:$1048576,MATCH("최종"&amp;SUBSTITUTE(SUBSTITUTE(F$1,"standard",""),"|Float",""),ChapterTable!$1:$1,0),0),
  IF($B757=1,
    IF($L757=FALSE,
      VLOOKUP($A757,ChapterTable!$1:$1048576,MATCH("최종"&amp;SUBSTITUTE(SUBSTITUTE(F$1,"standard",""),"|Float",""),ChapterTable!$1:$1,0),0),
      VLOOKUP($A757-ChapterTable!$Q$11,ChapterTable!$1:$1048576,MATCH("최종"&amp;SUBSTITUTE(SUBSTITUTE(F$1,"standard",""),"|Float",""),ChapterTable!$1:$1,0),0)*ChapterTable!$Q$14
    ),
  OFFSET(F757,-$B757+IF($L757,1,0),0)*
    (VLOOKUP(SUBSTITUTE(SUBSTITUTE(F$1,"standard",""),"|Float","")&amp;"인게임누적곱배수",ChapterTable!$S:$T,2,0)^D757
    +VLOOKUP(SUBSTITUTE(SUBSTITUTE(F$1,"standard",""),"|Float","")&amp;"인게임누적합배수",ChapterTable!$S:$T,2,0)*D757)
  )
  )
  )
)</f>
        <v>78820.900268554688</v>
      </c>
      <c r="G757" t="s">
        <v>76</v>
      </c>
      <c r="J757" t="str">
        <f>IF(ISBLANK(I757),"",
IFERROR(VLOOKUP(I757,[1]StringTable!$1:$1048576,MATCH([1]StringTable!$B$1,[1]StringTable!$1:$1,0),0),
IFERROR(VLOOKUP(I757,[1]InApkStringTable!$1:$1048576,MATCH([1]InApkStringTable!$B$1,[1]InApkStringTable!$1:$1,0),0),
"스트링없음")))</f>
        <v/>
      </c>
      <c r="L757" t="b">
        <v>0</v>
      </c>
      <c r="M757" t="s">
        <v>24</v>
      </c>
      <c r="N757" t="str">
        <f>IF(ISBLANK(M757),"",IF(ISERROR(VLOOKUP(M757,MapTable!$A:$A,1,0)),"맵없음",""))</f>
        <v/>
      </c>
      <c r="O757">
        <f t="shared" si="45"/>
        <v>5</v>
      </c>
      <c r="Q757">
        <f t="shared" si="46"/>
        <v>5</v>
      </c>
      <c r="R757" t="b">
        <f t="shared" ca="1" si="47"/>
        <v>0</v>
      </c>
      <c r="T757" t="b">
        <f t="shared" ca="1" si="48"/>
        <v>0</v>
      </c>
      <c r="V757" t="str">
        <f>IF(ISBLANK(U757),"",IF(ISERROR(VLOOKUP(U757,MapTable!$A:$A,1,0)),"맵없음",""))</f>
        <v/>
      </c>
      <c r="X757" t="str">
        <f>IF(ISBLANK(W757),"",
IF(ISERROR(FIND(",",W757)),
  IF(ISERROR(VLOOKUP(W757,MapTable!$A:$A,1,0)),"맵없음",
  ""),
IF(ISERROR(FIND(",",W757,FIND(",",W757)+1)),
  IF(OR(ISERROR(VLOOKUP(LEFT(W757,FIND(",",W757)-1),MapTable!$A:$A,1,0)),ISERROR(VLOOKUP(TRIM(MID(W757,FIND(",",W757)+1,999)),MapTable!$A:$A,1,0))),"맵없음",
  ""),
IF(ISERROR(FIND(",",W757,FIND(",",W757,FIND(",",W757)+1)+1)),
  IF(OR(ISERROR(VLOOKUP(LEFT(W757,FIND(",",W757)-1),MapTable!$A:$A,1,0)),ISERROR(VLOOKUP(TRIM(MID(W757,FIND(",",W757)+1,FIND(",",W757,FIND(",",W757)+1)-FIND(",",W757)-1)),MapTable!$A:$A,1,0)),ISERROR(VLOOKUP(TRIM(MID(W757,FIND(",",W757,FIND(",",W757)+1)+1,999)),MapTable!$A:$A,1,0))),"맵없음",
  ""),
IF(ISERROR(FIND(",",W757,FIND(",",W757,FIND(",",W757,FIND(",",W757)+1)+1)+1)),
  IF(OR(ISERROR(VLOOKUP(LEFT(W757,FIND(",",W757)-1),MapTable!$A:$A,1,0)),ISERROR(VLOOKUP(TRIM(MID(W757,FIND(",",W757)+1,FIND(",",W757,FIND(",",W757)+1)-FIND(",",W757)-1)),MapTable!$A:$A,1,0)),ISERROR(VLOOKUP(TRIM(MID(W757,FIND(",",W757,FIND(",",W757)+1)+1,FIND(",",W757,FIND(",",W757,FIND(",",W757)+1)+1)-FIND(",",W757,FIND(",",W757)+1)-1)),MapTable!$A:$A,1,0)),ISERROR(VLOOKUP(TRIM(MID(W757,FIND(",",W757,FIND(",",W757,FIND(",",W757)+1)+1)+1,999)),MapTable!$A:$A,1,0))),"맵없음",
  ""),
)))))</f>
        <v/>
      </c>
      <c r="AC757" t="str">
        <f>IF(ISBLANK(AB757),"",IF(ISERROR(VLOOKUP(AB757,[3]DropTable!$A:$A,1,0)),"드랍없음",""))</f>
        <v/>
      </c>
      <c r="AE757" t="str">
        <f>IF(ISBLANK(AD757),"",IF(ISERROR(VLOOKUP(AD757,[3]DropTable!$A:$A,1,0)),"드랍없음",""))</f>
        <v/>
      </c>
      <c r="AG757">
        <v>9.8000000000000007</v>
      </c>
      <c r="AH757">
        <v>1</v>
      </c>
    </row>
    <row r="758" spans="1:34" x14ac:dyDescent="0.3">
      <c r="A758">
        <v>16</v>
      </c>
      <c r="B758">
        <v>47</v>
      </c>
      <c r="C758">
        <f>IF(OR($L758=TRUE,$A758=0,MOD($A758,ChapterTable!$S$20)&lt;&gt;0),
MAX(0,INT(($B758+ChapterTable!$Q$26+VLOOKUP(SUBSTITUTE(C$1,"성장단계","")&amp;"단계오프셋",ChapterTable!$S:$T,2,0))/ChapterTable!$Q$23)),
MAX(0,INT(($B758+ChapterTable!$S$26+VLOOKUP(SUBSTITUTE(C$1,"성장단계","")&amp;"보스단계오프셋",ChapterTable!$S:$T,2,0))/ChapterTable!$S$23)))</f>
        <v>5</v>
      </c>
      <c r="D758">
        <f>IF(OR($L758=TRUE,$A758=0,MOD($A758,ChapterTable!$S$20)&lt;&gt;0),
MAX(0,INT(($B758+ChapterTable!$Q$26+VLOOKUP(SUBSTITUTE(D$1,"성장단계","")&amp;"단계오프셋",ChapterTable!$S:$T,2,0))/ChapterTable!$Q$23)),
MAX(0,INT(($B758+ChapterTable!$S$26+VLOOKUP(SUBSTITUTE(D$1,"성장단계","")&amp;"보스단계오프셋",ChapterTable!$S:$T,2,0))/ChapterTable!$S$23)))</f>
        <v>4</v>
      </c>
      <c r="E758" s="1">
        <f ca="1">IF(AND($A758=0,$B758=1),
    VLOOKUP(1,ChapterTable!$1:$1048576,MATCH("최종"&amp;SUBSTITUTE(SUBSTITUTE(E$1,"standard",""),"|Float",""),ChapterTable!$1:$1,0),0)*ChapterTable!$Q$17,
  IF(AND($A758=0,$B758=0),
    E759,
  IF($B758=0,
    VLOOKUP($A758,ChapterTable!$1:$1048576,MATCH("최종"&amp;SUBSTITUTE(SUBSTITUTE(E$1,"standard",""),"|Float",""),ChapterTable!$1:$1,0),0),
  IF($B758=1,
    IF($L758=FALSE,
      VLOOKUP($A758,ChapterTable!$1:$1048576,MATCH("최종"&amp;SUBSTITUTE(SUBSTITUTE(E$1,"standard",""),"|Float",""),ChapterTable!$1:$1,0),0),
      VLOOKUP($A758-ChapterTable!$Q$11,ChapterTable!$1:$1048576,MATCH("최종"&amp;SUBSTITUTE(SUBSTITUTE(E$1,"standard",""),"|Float",""),ChapterTable!$1:$1,0),0)*ChapterTable!$Q$14
    ),
  OFFSET(E758,-$B758+IF($L758,1,0),0)*
    (VLOOKUP(SUBSTITUTE(SUBSTITUTE(E$1,"standard",""),"|Float","")&amp;"인게임누적곱배수",ChapterTable!$S:$T,2,0)^C758
    +VLOOKUP(SUBSTITUTE(SUBSTITUTE(E$1,"standard",""),"|Float","")&amp;"인게임누적합배수",ChapterTable!$S:$T,2,0)*C758)
  )
  )
  )
)</f>
        <v>216757.47573852539</v>
      </c>
      <c r="F758" s="1">
        <f ca="1">IF(AND($A758=0,$B758=1),
    VLOOKUP(1,ChapterTable!$1:$1048576,MATCH("최종"&amp;SUBSTITUTE(SUBSTITUTE(F$1,"standard",""),"|Float",""),ChapterTable!$1:$1,0),0)*ChapterTable!$Q$17,
  IF(AND($A758=0,$B758=0),
    F759,
  IF($B758=0,
    VLOOKUP($A758,ChapterTable!$1:$1048576,MATCH("최종"&amp;SUBSTITUTE(SUBSTITUTE(F$1,"standard",""),"|Float",""),ChapterTable!$1:$1,0),0),
  IF($B758=1,
    IF($L758=FALSE,
      VLOOKUP($A758,ChapterTable!$1:$1048576,MATCH("최종"&amp;SUBSTITUTE(SUBSTITUTE(F$1,"standard",""),"|Float",""),ChapterTable!$1:$1,0),0),
      VLOOKUP($A758-ChapterTable!$Q$11,ChapterTable!$1:$1048576,MATCH("최종"&amp;SUBSTITUTE(SUBSTITUTE(F$1,"standard",""),"|Float",""),ChapterTable!$1:$1,0),0)*ChapterTable!$Q$14
    ),
  OFFSET(F758,-$B758+IF($L758,1,0),0)*
    (VLOOKUP(SUBSTITUTE(SUBSTITUTE(F$1,"standard",""),"|Float","")&amp;"인게임누적곱배수",ChapterTable!$S:$T,2,0)^D758
    +VLOOKUP(SUBSTITUTE(SUBSTITUTE(F$1,"standard",""),"|Float","")&amp;"인게임누적합배수",ChapterTable!$S:$T,2,0)*D758)
  )
  )
  )
)</f>
        <v>78820.900268554688</v>
      </c>
      <c r="G758" t="s">
        <v>76</v>
      </c>
      <c r="J758" t="str">
        <f>IF(ISBLANK(I758),"",
IFERROR(VLOOKUP(I758,[1]StringTable!$1:$1048576,MATCH([1]StringTable!$B$1,[1]StringTable!$1:$1,0),0),
IFERROR(VLOOKUP(I758,[1]InApkStringTable!$1:$1048576,MATCH([1]InApkStringTable!$B$1,[1]InApkStringTable!$1:$1,0),0),
"스트링없음")))</f>
        <v/>
      </c>
      <c r="L758" t="b">
        <v>0</v>
      </c>
      <c r="M758" t="s">
        <v>24</v>
      </c>
      <c r="N758" t="str">
        <f>IF(ISBLANK(M758),"",IF(ISERROR(VLOOKUP(M758,MapTable!$A:$A,1,0)),"맵없음",""))</f>
        <v/>
      </c>
      <c r="O758">
        <f t="shared" si="45"/>
        <v>5</v>
      </c>
      <c r="Q758">
        <f t="shared" si="46"/>
        <v>5</v>
      </c>
      <c r="R758" t="b">
        <f t="shared" ca="1" si="47"/>
        <v>0</v>
      </c>
      <c r="T758" t="b">
        <f t="shared" ca="1" si="48"/>
        <v>0</v>
      </c>
      <c r="V758" t="str">
        <f>IF(ISBLANK(U758),"",IF(ISERROR(VLOOKUP(U758,MapTable!$A:$A,1,0)),"맵없음",""))</f>
        <v/>
      </c>
      <c r="X758" t="str">
        <f>IF(ISBLANK(W758),"",
IF(ISERROR(FIND(",",W758)),
  IF(ISERROR(VLOOKUP(W758,MapTable!$A:$A,1,0)),"맵없음",
  ""),
IF(ISERROR(FIND(",",W758,FIND(",",W758)+1)),
  IF(OR(ISERROR(VLOOKUP(LEFT(W758,FIND(",",W758)-1),MapTable!$A:$A,1,0)),ISERROR(VLOOKUP(TRIM(MID(W758,FIND(",",W758)+1,999)),MapTable!$A:$A,1,0))),"맵없음",
  ""),
IF(ISERROR(FIND(",",W758,FIND(",",W758,FIND(",",W758)+1)+1)),
  IF(OR(ISERROR(VLOOKUP(LEFT(W758,FIND(",",W758)-1),MapTable!$A:$A,1,0)),ISERROR(VLOOKUP(TRIM(MID(W758,FIND(",",W758)+1,FIND(",",W758,FIND(",",W758)+1)-FIND(",",W758)-1)),MapTable!$A:$A,1,0)),ISERROR(VLOOKUP(TRIM(MID(W758,FIND(",",W758,FIND(",",W758)+1)+1,999)),MapTable!$A:$A,1,0))),"맵없음",
  ""),
IF(ISERROR(FIND(",",W758,FIND(",",W758,FIND(",",W758,FIND(",",W758)+1)+1)+1)),
  IF(OR(ISERROR(VLOOKUP(LEFT(W758,FIND(",",W758)-1),MapTable!$A:$A,1,0)),ISERROR(VLOOKUP(TRIM(MID(W758,FIND(",",W758)+1,FIND(",",W758,FIND(",",W758)+1)-FIND(",",W758)-1)),MapTable!$A:$A,1,0)),ISERROR(VLOOKUP(TRIM(MID(W758,FIND(",",W758,FIND(",",W758)+1)+1,FIND(",",W758,FIND(",",W758,FIND(",",W758)+1)+1)-FIND(",",W758,FIND(",",W758)+1)-1)),MapTable!$A:$A,1,0)),ISERROR(VLOOKUP(TRIM(MID(W758,FIND(",",W758,FIND(",",W758,FIND(",",W758)+1)+1)+1,999)),MapTable!$A:$A,1,0))),"맵없음",
  ""),
)))))</f>
        <v/>
      </c>
      <c r="AC758" t="str">
        <f>IF(ISBLANK(AB758),"",IF(ISERROR(VLOOKUP(AB758,[3]DropTable!$A:$A,1,0)),"드랍없음",""))</f>
        <v/>
      </c>
      <c r="AE758" t="str">
        <f>IF(ISBLANK(AD758),"",IF(ISERROR(VLOOKUP(AD758,[3]DropTable!$A:$A,1,0)),"드랍없음",""))</f>
        <v/>
      </c>
      <c r="AG758">
        <v>9.8000000000000007</v>
      </c>
      <c r="AH758">
        <v>1</v>
      </c>
    </row>
    <row r="759" spans="1:34" x14ac:dyDescent="0.3">
      <c r="A759">
        <v>16</v>
      </c>
      <c r="B759">
        <v>48</v>
      </c>
      <c r="C759">
        <f>IF(OR($L759=TRUE,$A759=0,MOD($A759,ChapterTable!$S$20)&lt;&gt;0),
MAX(0,INT(($B759+ChapterTable!$Q$26+VLOOKUP(SUBSTITUTE(C$1,"성장단계","")&amp;"단계오프셋",ChapterTable!$S:$T,2,0))/ChapterTable!$Q$23)),
MAX(0,INT(($B759+ChapterTable!$S$26+VLOOKUP(SUBSTITUTE(C$1,"성장단계","")&amp;"보스단계오프셋",ChapterTable!$S:$T,2,0))/ChapterTable!$S$23)))</f>
        <v>5</v>
      </c>
      <c r="D759">
        <f>IF(OR($L759=TRUE,$A759=0,MOD($A759,ChapterTable!$S$20)&lt;&gt;0),
MAX(0,INT(($B759+ChapterTable!$Q$26+VLOOKUP(SUBSTITUTE(D$1,"성장단계","")&amp;"단계오프셋",ChapterTable!$S:$T,2,0))/ChapterTable!$Q$23)),
MAX(0,INT(($B759+ChapterTable!$S$26+VLOOKUP(SUBSTITUTE(D$1,"성장단계","")&amp;"보스단계오프셋",ChapterTable!$S:$T,2,0))/ChapterTable!$S$23)))</f>
        <v>4</v>
      </c>
      <c r="E759" s="1">
        <f ca="1">IF(AND($A759=0,$B759=1),
    VLOOKUP(1,ChapterTable!$1:$1048576,MATCH("최종"&amp;SUBSTITUTE(SUBSTITUTE(E$1,"standard",""),"|Float",""),ChapterTable!$1:$1,0),0)*ChapterTable!$Q$17,
  IF(AND($A759=0,$B759=0),
    E760,
  IF($B759=0,
    VLOOKUP($A759,ChapterTable!$1:$1048576,MATCH("최종"&amp;SUBSTITUTE(SUBSTITUTE(E$1,"standard",""),"|Float",""),ChapterTable!$1:$1,0),0),
  IF($B759=1,
    IF($L759=FALSE,
      VLOOKUP($A759,ChapterTable!$1:$1048576,MATCH("최종"&amp;SUBSTITUTE(SUBSTITUTE(E$1,"standard",""),"|Float",""),ChapterTable!$1:$1,0),0),
      VLOOKUP($A759-ChapterTable!$Q$11,ChapterTable!$1:$1048576,MATCH("최종"&amp;SUBSTITUTE(SUBSTITUTE(E$1,"standard",""),"|Float",""),ChapterTable!$1:$1,0),0)*ChapterTable!$Q$14
    ),
  OFFSET(E759,-$B759+IF($L759,1,0),0)*
    (VLOOKUP(SUBSTITUTE(SUBSTITUTE(E$1,"standard",""),"|Float","")&amp;"인게임누적곱배수",ChapterTable!$S:$T,2,0)^C759
    +VLOOKUP(SUBSTITUTE(SUBSTITUTE(E$1,"standard",""),"|Float","")&amp;"인게임누적합배수",ChapterTable!$S:$T,2,0)*C759)
  )
  )
  )
)</f>
        <v>216757.47573852539</v>
      </c>
      <c r="F759" s="1">
        <f ca="1">IF(AND($A759=0,$B759=1),
    VLOOKUP(1,ChapterTable!$1:$1048576,MATCH("최종"&amp;SUBSTITUTE(SUBSTITUTE(F$1,"standard",""),"|Float",""),ChapterTable!$1:$1,0),0)*ChapterTable!$Q$17,
  IF(AND($A759=0,$B759=0),
    F760,
  IF($B759=0,
    VLOOKUP($A759,ChapterTable!$1:$1048576,MATCH("최종"&amp;SUBSTITUTE(SUBSTITUTE(F$1,"standard",""),"|Float",""),ChapterTable!$1:$1,0),0),
  IF($B759=1,
    IF($L759=FALSE,
      VLOOKUP($A759,ChapterTable!$1:$1048576,MATCH("최종"&amp;SUBSTITUTE(SUBSTITUTE(F$1,"standard",""),"|Float",""),ChapterTable!$1:$1,0),0),
      VLOOKUP($A759-ChapterTable!$Q$11,ChapterTable!$1:$1048576,MATCH("최종"&amp;SUBSTITUTE(SUBSTITUTE(F$1,"standard",""),"|Float",""),ChapterTable!$1:$1,0),0)*ChapterTable!$Q$14
    ),
  OFFSET(F759,-$B759+IF($L759,1,0),0)*
    (VLOOKUP(SUBSTITUTE(SUBSTITUTE(F$1,"standard",""),"|Float","")&amp;"인게임누적곱배수",ChapterTable!$S:$T,2,0)^D759
    +VLOOKUP(SUBSTITUTE(SUBSTITUTE(F$1,"standard",""),"|Float","")&amp;"인게임누적합배수",ChapterTable!$S:$T,2,0)*D759)
  )
  )
  )
)</f>
        <v>78820.900268554688</v>
      </c>
      <c r="G759" t="s">
        <v>76</v>
      </c>
      <c r="J759" t="str">
        <f>IF(ISBLANK(I759),"",
IFERROR(VLOOKUP(I759,[1]StringTable!$1:$1048576,MATCH([1]StringTable!$B$1,[1]StringTable!$1:$1,0),0),
IFERROR(VLOOKUP(I759,[1]InApkStringTable!$1:$1048576,MATCH([1]InApkStringTable!$B$1,[1]InApkStringTable!$1:$1,0),0),
"스트링없음")))</f>
        <v/>
      </c>
      <c r="L759" t="b">
        <v>0</v>
      </c>
      <c r="M759" t="s">
        <v>24</v>
      </c>
      <c r="N759" t="str">
        <f>IF(ISBLANK(M759),"",IF(ISERROR(VLOOKUP(M759,MapTable!$A:$A,1,0)),"맵없음",""))</f>
        <v/>
      </c>
      <c r="O759">
        <f t="shared" si="45"/>
        <v>5</v>
      </c>
      <c r="Q759">
        <f t="shared" si="46"/>
        <v>5</v>
      </c>
      <c r="R759" t="b">
        <f t="shared" ca="1" si="47"/>
        <v>0</v>
      </c>
      <c r="T759" t="b">
        <f t="shared" ca="1" si="48"/>
        <v>0</v>
      </c>
      <c r="V759" t="str">
        <f>IF(ISBLANK(U759),"",IF(ISERROR(VLOOKUP(U759,MapTable!$A:$A,1,0)),"맵없음",""))</f>
        <v/>
      </c>
      <c r="X759" t="str">
        <f>IF(ISBLANK(W759),"",
IF(ISERROR(FIND(",",W759)),
  IF(ISERROR(VLOOKUP(W759,MapTable!$A:$A,1,0)),"맵없음",
  ""),
IF(ISERROR(FIND(",",W759,FIND(",",W759)+1)),
  IF(OR(ISERROR(VLOOKUP(LEFT(W759,FIND(",",W759)-1),MapTable!$A:$A,1,0)),ISERROR(VLOOKUP(TRIM(MID(W759,FIND(",",W759)+1,999)),MapTable!$A:$A,1,0))),"맵없음",
  ""),
IF(ISERROR(FIND(",",W759,FIND(",",W759,FIND(",",W759)+1)+1)),
  IF(OR(ISERROR(VLOOKUP(LEFT(W759,FIND(",",W759)-1),MapTable!$A:$A,1,0)),ISERROR(VLOOKUP(TRIM(MID(W759,FIND(",",W759)+1,FIND(",",W759,FIND(",",W759)+1)-FIND(",",W759)-1)),MapTable!$A:$A,1,0)),ISERROR(VLOOKUP(TRIM(MID(W759,FIND(",",W759,FIND(",",W759)+1)+1,999)),MapTable!$A:$A,1,0))),"맵없음",
  ""),
IF(ISERROR(FIND(",",W759,FIND(",",W759,FIND(",",W759,FIND(",",W759)+1)+1)+1)),
  IF(OR(ISERROR(VLOOKUP(LEFT(W759,FIND(",",W759)-1),MapTable!$A:$A,1,0)),ISERROR(VLOOKUP(TRIM(MID(W759,FIND(",",W759)+1,FIND(",",W759,FIND(",",W759)+1)-FIND(",",W759)-1)),MapTable!$A:$A,1,0)),ISERROR(VLOOKUP(TRIM(MID(W759,FIND(",",W759,FIND(",",W759)+1)+1,FIND(",",W759,FIND(",",W759,FIND(",",W759)+1)+1)-FIND(",",W759,FIND(",",W759)+1)-1)),MapTable!$A:$A,1,0)),ISERROR(VLOOKUP(TRIM(MID(W759,FIND(",",W759,FIND(",",W759,FIND(",",W759)+1)+1)+1,999)),MapTable!$A:$A,1,0))),"맵없음",
  ""),
)))))</f>
        <v/>
      </c>
      <c r="AC759" t="str">
        <f>IF(ISBLANK(AB759),"",IF(ISERROR(VLOOKUP(AB759,[3]DropTable!$A:$A,1,0)),"드랍없음",""))</f>
        <v/>
      </c>
      <c r="AE759" t="str">
        <f>IF(ISBLANK(AD759),"",IF(ISERROR(VLOOKUP(AD759,[3]DropTable!$A:$A,1,0)),"드랍없음",""))</f>
        <v/>
      </c>
      <c r="AG759">
        <v>9.8000000000000007</v>
      </c>
      <c r="AH759">
        <v>1</v>
      </c>
    </row>
    <row r="760" spans="1:34" x14ac:dyDescent="0.3">
      <c r="A760">
        <v>16</v>
      </c>
      <c r="B760">
        <v>49</v>
      </c>
      <c r="C760">
        <f>IF(OR($L760=TRUE,$A760=0,MOD($A760,ChapterTable!$S$20)&lt;&gt;0),
MAX(0,INT(($B760+ChapterTable!$Q$26+VLOOKUP(SUBSTITUTE(C$1,"성장단계","")&amp;"단계오프셋",ChapterTable!$S:$T,2,0))/ChapterTable!$Q$23)),
MAX(0,INT(($B760+ChapterTable!$S$26+VLOOKUP(SUBSTITUTE(C$1,"성장단계","")&amp;"보스단계오프셋",ChapterTable!$S:$T,2,0))/ChapterTable!$S$23)))</f>
        <v>5</v>
      </c>
      <c r="D760">
        <f>IF(OR($L760=TRUE,$A760=0,MOD($A760,ChapterTable!$S$20)&lt;&gt;0),
MAX(0,INT(($B760+ChapterTable!$Q$26+VLOOKUP(SUBSTITUTE(D$1,"성장단계","")&amp;"단계오프셋",ChapterTable!$S:$T,2,0))/ChapterTable!$Q$23)),
MAX(0,INT(($B760+ChapterTable!$S$26+VLOOKUP(SUBSTITUTE(D$1,"성장단계","")&amp;"보스단계오프셋",ChapterTable!$S:$T,2,0))/ChapterTable!$S$23)))</f>
        <v>4</v>
      </c>
      <c r="E760" s="1">
        <f ca="1">IF(AND($A760=0,$B760=1),
    VLOOKUP(1,ChapterTable!$1:$1048576,MATCH("최종"&amp;SUBSTITUTE(SUBSTITUTE(E$1,"standard",""),"|Float",""),ChapterTable!$1:$1,0),0)*ChapterTable!$Q$17,
  IF(AND($A760=0,$B760=0),
    E761,
  IF($B760=0,
    VLOOKUP($A760,ChapterTable!$1:$1048576,MATCH("최종"&amp;SUBSTITUTE(SUBSTITUTE(E$1,"standard",""),"|Float",""),ChapterTable!$1:$1,0),0),
  IF($B760=1,
    IF($L760=FALSE,
      VLOOKUP($A760,ChapterTable!$1:$1048576,MATCH("최종"&amp;SUBSTITUTE(SUBSTITUTE(E$1,"standard",""),"|Float",""),ChapterTable!$1:$1,0),0),
      VLOOKUP($A760-ChapterTable!$Q$11,ChapterTable!$1:$1048576,MATCH("최종"&amp;SUBSTITUTE(SUBSTITUTE(E$1,"standard",""),"|Float",""),ChapterTable!$1:$1,0),0)*ChapterTable!$Q$14
    ),
  OFFSET(E760,-$B760+IF($L760,1,0),0)*
    (VLOOKUP(SUBSTITUTE(SUBSTITUTE(E$1,"standard",""),"|Float","")&amp;"인게임누적곱배수",ChapterTable!$S:$T,2,0)^C760
    +VLOOKUP(SUBSTITUTE(SUBSTITUTE(E$1,"standard",""),"|Float","")&amp;"인게임누적합배수",ChapterTable!$S:$T,2,0)*C760)
  )
  )
  )
)</f>
        <v>216757.47573852539</v>
      </c>
      <c r="F760" s="1">
        <f ca="1">IF(AND($A760=0,$B760=1),
    VLOOKUP(1,ChapterTable!$1:$1048576,MATCH("최종"&amp;SUBSTITUTE(SUBSTITUTE(F$1,"standard",""),"|Float",""),ChapterTable!$1:$1,0),0)*ChapterTable!$Q$17,
  IF(AND($A760=0,$B760=0),
    F761,
  IF($B760=0,
    VLOOKUP($A760,ChapterTable!$1:$1048576,MATCH("최종"&amp;SUBSTITUTE(SUBSTITUTE(F$1,"standard",""),"|Float",""),ChapterTable!$1:$1,0),0),
  IF($B760=1,
    IF($L760=FALSE,
      VLOOKUP($A760,ChapterTable!$1:$1048576,MATCH("최종"&amp;SUBSTITUTE(SUBSTITUTE(F$1,"standard",""),"|Float",""),ChapterTable!$1:$1,0),0),
      VLOOKUP($A760-ChapterTable!$Q$11,ChapterTable!$1:$1048576,MATCH("최종"&amp;SUBSTITUTE(SUBSTITUTE(F$1,"standard",""),"|Float",""),ChapterTable!$1:$1,0),0)*ChapterTable!$Q$14
    ),
  OFFSET(F760,-$B760+IF($L760,1,0),0)*
    (VLOOKUP(SUBSTITUTE(SUBSTITUTE(F$1,"standard",""),"|Float","")&amp;"인게임누적곱배수",ChapterTable!$S:$T,2,0)^D760
    +VLOOKUP(SUBSTITUTE(SUBSTITUTE(F$1,"standard",""),"|Float","")&amp;"인게임누적합배수",ChapterTable!$S:$T,2,0)*D760)
  )
  )
  )
)</f>
        <v>78820.900268554688</v>
      </c>
      <c r="G760" t="s">
        <v>76</v>
      </c>
      <c r="J760" t="str">
        <f>IF(ISBLANK(I760),"",
IFERROR(VLOOKUP(I760,[1]StringTable!$1:$1048576,MATCH([1]StringTable!$B$1,[1]StringTable!$1:$1,0),0),
IFERROR(VLOOKUP(I760,[1]InApkStringTable!$1:$1048576,MATCH([1]InApkStringTable!$B$1,[1]InApkStringTable!$1:$1,0),0),
"스트링없음")))</f>
        <v/>
      </c>
      <c r="L760" t="b">
        <v>0</v>
      </c>
      <c r="M760" t="s">
        <v>24</v>
      </c>
      <c r="N760" t="str">
        <f>IF(ISBLANK(M760),"",IF(ISERROR(VLOOKUP(M760,MapTable!$A:$A,1,0)),"맵없음",""))</f>
        <v/>
      </c>
      <c r="O760">
        <f t="shared" si="45"/>
        <v>95</v>
      </c>
      <c r="Q760">
        <f t="shared" si="46"/>
        <v>95</v>
      </c>
      <c r="R760" t="b">
        <f t="shared" ca="1" si="47"/>
        <v>1</v>
      </c>
      <c r="T760" t="b">
        <f t="shared" ca="1" si="48"/>
        <v>1</v>
      </c>
      <c r="V760" t="str">
        <f>IF(ISBLANK(U760),"",IF(ISERROR(VLOOKUP(U760,MapTable!$A:$A,1,0)),"맵없음",""))</f>
        <v/>
      </c>
      <c r="X760" t="str">
        <f>IF(ISBLANK(W760),"",
IF(ISERROR(FIND(",",W760)),
  IF(ISERROR(VLOOKUP(W760,MapTable!$A:$A,1,0)),"맵없음",
  ""),
IF(ISERROR(FIND(",",W760,FIND(",",W760)+1)),
  IF(OR(ISERROR(VLOOKUP(LEFT(W760,FIND(",",W760)-1),MapTable!$A:$A,1,0)),ISERROR(VLOOKUP(TRIM(MID(W760,FIND(",",W760)+1,999)),MapTable!$A:$A,1,0))),"맵없음",
  ""),
IF(ISERROR(FIND(",",W760,FIND(",",W760,FIND(",",W760)+1)+1)),
  IF(OR(ISERROR(VLOOKUP(LEFT(W760,FIND(",",W760)-1),MapTable!$A:$A,1,0)),ISERROR(VLOOKUP(TRIM(MID(W760,FIND(",",W760)+1,FIND(",",W760,FIND(",",W760)+1)-FIND(",",W760)-1)),MapTable!$A:$A,1,0)),ISERROR(VLOOKUP(TRIM(MID(W760,FIND(",",W760,FIND(",",W760)+1)+1,999)),MapTable!$A:$A,1,0))),"맵없음",
  ""),
IF(ISERROR(FIND(",",W760,FIND(",",W760,FIND(",",W760,FIND(",",W760)+1)+1)+1)),
  IF(OR(ISERROR(VLOOKUP(LEFT(W760,FIND(",",W760)-1),MapTable!$A:$A,1,0)),ISERROR(VLOOKUP(TRIM(MID(W760,FIND(",",W760)+1,FIND(",",W760,FIND(",",W760)+1)-FIND(",",W760)-1)),MapTable!$A:$A,1,0)),ISERROR(VLOOKUP(TRIM(MID(W760,FIND(",",W760,FIND(",",W760)+1)+1,FIND(",",W760,FIND(",",W760,FIND(",",W760)+1)+1)-FIND(",",W760,FIND(",",W760)+1)-1)),MapTable!$A:$A,1,0)),ISERROR(VLOOKUP(TRIM(MID(W760,FIND(",",W760,FIND(",",W760,FIND(",",W760)+1)+1)+1,999)),MapTable!$A:$A,1,0))),"맵없음",
  ""),
)))))</f>
        <v/>
      </c>
      <c r="AC760" t="str">
        <f>IF(ISBLANK(AB760),"",IF(ISERROR(VLOOKUP(AB760,[3]DropTable!$A:$A,1,0)),"드랍없음",""))</f>
        <v/>
      </c>
      <c r="AE760" t="str">
        <f>IF(ISBLANK(AD760),"",IF(ISERROR(VLOOKUP(AD760,[3]DropTable!$A:$A,1,0)),"드랍없음",""))</f>
        <v/>
      </c>
      <c r="AG760">
        <v>9.8000000000000007</v>
      </c>
      <c r="AH760">
        <v>1</v>
      </c>
    </row>
    <row r="761" spans="1:34" x14ac:dyDescent="0.3">
      <c r="A761">
        <v>16</v>
      </c>
      <c r="B761">
        <v>50</v>
      </c>
      <c r="C761">
        <f>IF(OR($L761=TRUE,$A761=0,MOD($A761,ChapterTable!$S$20)&lt;&gt;0),
MAX(0,INT(($B761+ChapterTable!$Q$26+VLOOKUP(SUBSTITUTE(C$1,"성장단계","")&amp;"단계오프셋",ChapterTable!$S:$T,2,0))/ChapterTable!$Q$23)),
MAX(0,INT(($B761+ChapterTable!$S$26+VLOOKUP(SUBSTITUTE(C$1,"성장단계","")&amp;"보스단계오프셋",ChapterTable!$S:$T,2,0))/ChapterTable!$S$23)))</f>
        <v>5</v>
      </c>
      <c r="D761">
        <f>IF(OR($L761=TRUE,$A761=0,MOD($A761,ChapterTable!$S$20)&lt;&gt;0),
MAX(0,INT(($B761+ChapterTable!$Q$26+VLOOKUP(SUBSTITUTE(D$1,"성장단계","")&amp;"단계오프셋",ChapterTable!$S:$T,2,0))/ChapterTable!$Q$23)),
MAX(0,INT(($B761+ChapterTable!$S$26+VLOOKUP(SUBSTITUTE(D$1,"성장단계","")&amp;"보스단계오프셋",ChapterTable!$S:$T,2,0))/ChapterTable!$S$23)))</f>
        <v>4</v>
      </c>
      <c r="E761" s="1">
        <f ca="1">IF(AND($A761=0,$B761=1),
    VLOOKUP(1,ChapterTable!$1:$1048576,MATCH("최종"&amp;SUBSTITUTE(SUBSTITUTE(E$1,"standard",""),"|Float",""),ChapterTable!$1:$1,0),0)*ChapterTable!$Q$17,
  IF(AND($A761=0,$B761=0),
    E762,
  IF($B761=0,
    VLOOKUP($A761,ChapterTable!$1:$1048576,MATCH("최종"&amp;SUBSTITUTE(SUBSTITUTE(E$1,"standard",""),"|Float",""),ChapterTable!$1:$1,0),0),
  IF($B761=1,
    IF($L761=FALSE,
      VLOOKUP($A761,ChapterTable!$1:$1048576,MATCH("최종"&amp;SUBSTITUTE(SUBSTITUTE(E$1,"standard",""),"|Float",""),ChapterTable!$1:$1,0),0),
      VLOOKUP($A761-ChapterTable!$Q$11,ChapterTable!$1:$1048576,MATCH("최종"&amp;SUBSTITUTE(SUBSTITUTE(E$1,"standard",""),"|Float",""),ChapterTable!$1:$1,0),0)*ChapterTable!$Q$14
    ),
  OFFSET(E761,-$B761+IF($L761,1,0),0)*
    (VLOOKUP(SUBSTITUTE(SUBSTITUTE(E$1,"standard",""),"|Float","")&amp;"인게임누적곱배수",ChapterTable!$S:$T,2,0)^C761
    +VLOOKUP(SUBSTITUTE(SUBSTITUTE(E$1,"standard",""),"|Float","")&amp;"인게임누적합배수",ChapterTable!$S:$T,2,0)*C761)
  )
  )
  )
)</f>
        <v>216757.47573852539</v>
      </c>
      <c r="F761" s="1">
        <f ca="1">IF(AND($A761=0,$B761=1),
    VLOOKUP(1,ChapterTable!$1:$1048576,MATCH("최종"&amp;SUBSTITUTE(SUBSTITUTE(F$1,"standard",""),"|Float",""),ChapterTable!$1:$1,0),0)*ChapterTable!$Q$17,
  IF(AND($A761=0,$B761=0),
    F762,
  IF($B761=0,
    VLOOKUP($A761,ChapterTable!$1:$1048576,MATCH("최종"&amp;SUBSTITUTE(SUBSTITUTE(F$1,"standard",""),"|Float",""),ChapterTable!$1:$1,0),0),
  IF($B761=1,
    IF($L761=FALSE,
      VLOOKUP($A761,ChapterTable!$1:$1048576,MATCH("최종"&amp;SUBSTITUTE(SUBSTITUTE(F$1,"standard",""),"|Float",""),ChapterTable!$1:$1,0),0),
      VLOOKUP($A761-ChapterTable!$Q$11,ChapterTable!$1:$1048576,MATCH("최종"&amp;SUBSTITUTE(SUBSTITUTE(F$1,"standard",""),"|Float",""),ChapterTable!$1:$1,0),0)*ChapterTable!$Q$14
    ),
  OFFSET(F761,-$B761+IF($L761,1,0),0)*
    (VLOOKUP(SUBSTITUTE(SUBSTITUTE(F$1,"standard",""),"|Float","")&amp;"인게임누적곱배수",ChapterTable!$S:$T,2,0)^D761
    +VLOOKUP(SUBSTITUTE(SUBSTITUTE(F$1,"standard",""),"|Float","")&amp;"인게임누적합배수",ChapterTable!$S:$T,2,0)*D761)
  )
  )
  )
)</f>
        <v>78820.900268554688</v>
      </c>
      <c r="G761" t="s">
        <v>76</v>
      </c>
      <c r="J761" t="str">
        <f>IF(ISBLANK(I761),"",
IFERROR(VLOOKUP(I761,[1]StringTable!$1:$1048576,MATCH([1]StringTable!$B$1,[1]StringTable!$1:$1,0),0),
IFERROR(VLOOKUP(I761,[1]InApkStringTable!$1:$1048576,MATCH([1]InApkStringTable!$B$1,[1]InApkStringTable!$1:$1,0),0),
"스트링없음")))</f>
        <v/>
      </c>
      <c r="L761" t="b">
        <v>0</v>
      </c>
      <c r="M761" t="s">
        <v>24</v>
      </c>
      <c r="N761" t="str">
        <f>IF(ISBLANK(M761),"",IF(ISERROR(VLOOKUP(M761,MapTable!$A:$A,1,0)),"맵없음",""))</f>
        <v/>
      </c>
      <c r="O761">
        <f t="shared" si="45"/>
        <v>21</v>
      </c>
      <c r="Q761">
        <f t="shared" si="46"/>
        <v>21</v>
      </c>
      <c r="R761" t="b">
        <f t="shared" ca="1" si="47"/>
        <v>0</v>
      </c>
      <c r="T761" t="b">
        <f t="shared" ca="1" si="48"/>
        <v>0</v>
      </c>
      <c r="V761" t="str">
        <f>IF(ISBLANK(U761),"",IF(ISERROR(VLOOKUP(U761,MapTable!$A:$A,1,0)),"맵없음",""))</f>
        <v/>
      </c>
      <c r="X761" t="str">
        <f>IF(ISBLANK(W761),"",
IF(ISERROR(FIND(",",W761)),
  IF(ISERROR(VLOOKUP(W761,MapTable!$A:$A,1,0)),"맵없음",
  ""),
IF(ISERROR(FIND(",",W761,FIND(",",W761)+1)),
  IF(OR(ISERROR(VLOOKUP(LEFT(W761,FIND(",",W761)-1),MapTable!$A:$A,1,0)),ISERROR(VLOOKUP(TRIM(MID(W761,FIND(",",W761)+1,999)),MapTable!$A:$A,1,0))),"맵없음",
  ""),
IF(ISERROR(FIND(",",W761,FIND(",",W761,FIND(",",W761)+1)+1)),
  IF(OR(ISERROR(VLOOKUP(LEFT(W761,FIND(",",W761)-1),MapTable!$A:$A,1,0)),ISERROR(VLOOKUP(TRIM(MID(W761,FIND(",",W761)+1,FIND(",",W761,FIND(",",W761)+1)-FIND(",",W761)-1)),MapTable!$A:$A,1,0)),ISERROR(VLOOKUP(TRIM(MID(W761,FIND(",",W761,FIND(",",W761)+1)+1,999)),MapTable!$A:$A,1,0))),"맵없음",
  ""),
IF(ISERROR(FIND(",",W761,FIND(",",W761,FIND(",",W761,FIND(",",W761)+1)+1)+1)),
  IF(OR(ISERROR(VLOOKUP(LEFT(W761,FIND(",",W761)-1),MapTable!$A:$A,1,0)),ISERROR(VLOOKUP(TRIM(MID(W761,FIND(",",W761)+1,FIND(",",W761,FIND(",",W761)+1)-FIND(",",W761)-1)),MapTable!$A:$A,1,0)),ISERROR(VLOOKUP(TRIM(MID(W761,FIND(",",W761,FIND(",",W761)+1)+1,FIND(",",W761,FIND(",",W761,FIND(",",W761)+1)+1)-FIND(",",W761,FIND(",",W761)+1)-1)),MapTable!$A:$A,1,0)),ISERROR(VLOOKUP(TRIM(MID(W761,FIND(",",W761,FIND(",",W761,FIND(",",W761)+1)+1)+1,999)),MapTable!$A:$A,1,0))),"맵없음",
  ""),
)))))</f>
        <v/>
      </c>
      <c r="AC761" t="str">
        <f>IF(ISBLANK(AB761),"",IF(ISERROR(VLOOKUP(AB761,[3]DropTable!$A:$A,1,0)),"드랍없음",""))</f>
        <v/>
      </c>
      <c r="AE761" t="str">
        <f>IF(ISBLANK(AD761),"",IF(ISERROR(VLOOKUP(AD761,[3]DropTable!$A:$A,1,0)),"드랍없음",""))</f>
        <v/>
      </c>
      <c r="AG761">
        <v>9.8000000000000007</v>
      </c>
      <c r="AH761">
        <v>1</v>
      </c>
    </row>
    <row r="762" spans="1:34" x14ac:dyDescent="0.3">
      <c r="A762">
        <v>17</v>
      </c>
      <c r="B762">
        <v>0</v>
      </c>
      <c r="C762">
        <f>IF(OR($L762=TRUE,$A762=0,MOD($A762,ChapterTable!$S$20)&lt;&gt;0),
MAX(0,INT(($B762+ChapterTable!$Q$26+VLOOKUP(SUBSTITUTE(C$1,"성장단계","")&amp;"단계오프셋",ChapterTable!$S:$T,2,0))/ChapterTable!$Q$23)),
MAX(0,INT(($B762+ChapterTable!$S$26+VLOOKUP(SUBSTITUTE(C$1,"성장단계","")&amp;"보스단계오프셋",ChapterTable!$S:$T,2,0))/ChapterTable!$S$23)))</f>
        <v>0</v>
      </c>
      <c r="D762">
        <f>IF(OR($L762=TRUE,$A762=0,MOD($A762,ChapterTable!$S$20)&lt;&gt;0),
MAX(0,INT(($B762+ChapterTable!$Q$26+VLOOKUP(SUBSTITUTE(D$1,"성장단계","")&amp;"단계오프셋",ChapterTable!$S:$T,2,0))/ChapterTable!$Q$23)),
MAX(0,INT(($B762+ChapterTable!$S$26+VLOOKUP(SUBSTITUTE(D$1,"성장단계","")&amp;"보스단계오프셋",ChapterTable!$S:$T,2,0))/ChapterTable!$S$23)))</f>
        <v>0</v>
      </c>
      <c r="E762" s="1">
        <f ca="1">IF(AND($A762=0,$B762=1),
    VLOOKUP(1,ChapterTable!$1:$1048576,MATCH("최종"&amp;SUBSTITUTE(SUBSTITUTE(E$1,"standard",""),"|Float",""),ChapterTable!$1:$1,0),0)*ChapterTable!$Q$17,
  IF(AND($A762=0,$B762=0),
    E763,
  IF($B762=0,
    VLOOKUP($A762,ChapterTable!$1:$1048576,MATCH("최종"&amp;SUBSTITUTE(SUBSTITUTE(E$1,"standard",""),"|Float",""),ChapterTable!$1:$1,0),0),
  IF($B762=1,
    IF($L762=FALSE,
      VLOOKUP($A762,ChapterTable!$1:$1048576,MATCH("최종"&amp;SUBSTITUTE(SUBSTITUTE(E$1,"standard",""),"|Float",""),ChapterTable!$1:$1,0),0),
      VLOOKUP($A762-ChapterTable!$Q$11,ChapterTable!$1:$1048576,MATCH("최종"&amp;SUBSTITUTE(SUBSTITUTE(E$1,"standard",""),"|Float",""),ChapterTable!$1:$1,0),0)*ChapterTable!$Q$14
    ),
  OFFSET(E762,-$B762+IF($L762,1,0),0)*
    (VLOOKUP(SUBSTITUTE(SUBSTITUTE(E$1,"standard",""),"|Float","")&amp;"인게임누적곱배수",ChapterTable!$S:$T,2,0)^C762
    +VLOOKUP(SUBSTITUTE(SUBSTITUTE(E$1,"standard",""),"|Float","")&amp;"인게임누적합배수",ChapterTable!$S:$T,2,0)*C762)
  )
  )
  )
)</f>
        <v>118231.35040283203</v>
      </c>
      <c r="F762" s="1">
        <f ca="1">IF(AND($A762=0,$B762=1),
    VLOOKUP(1,ChapterTable!$1:$1048576,MATCH("최종"&amp;SUBSTITUTE(SUBSTITUTE(F$1,"standard",""),"|Float",""),ChapterTable!$1:$1,0),0)*ChapterTable!$Q$17,
  IF(AND($A762=0,$B762=0),
    F763,
  IF($B762=0,
    VLOOKUP($A762,ChapterTable!$1:$1048576,MATCH("최종"&amp;SUBSTITUTE(SUBSTITUTE(F$1,"standard",""),"|Float",""),ChapterTable!$1:$1,0),0),
  IF($B762=1,
    IF($L762=FALSE,
      VLOOKUP($A762,ChapterTable!$1:$1048576,MATCH("최종"&amp;SUBSTITUTE(SUBSTITUTE(F$1,"standard",""),"|Float",""),ChapterTable!$1:$1,0),0),
      VLOOKUP($A762-ChapterTable!$Q$11,ChapterTable!$1:$1048576,MATCH("최종"&amp;SUBSTITUTE(SUBSTITUTE(F$1,"standard",""),"|Float",""),ChapterTable!$1:$1,0),0)*ChapterTable!$Q$14
    ),
  OFFSET(F762,-$B762+IF($L762,1,0),0)*
    (VLOOKUP(SUBSTITUTE(SUBSTITUTE(F$1,"standard",""),"|Float","")&amp;"인게임누적곱배수",ChapterTable!$S:$T,2,0)^D762
    +VLOOKUP(SUBSTITUTE(SUBSTITUTE(F$1,"standard",""),"|Float","")&amp;"인게임누적합배수",ChapterTable!$S:$T,2,0)*D762)
  )
  )
  )
)</f>
        <v>65684.083557128906</v>
      </c>
      <c r="G762" t="s">
        <v>76</v>
      </c>
      <c r="J762" t="str">
        <f>IF(ISBLANK(I762),"",
IFERROR(VLOOKUP(I762,[1]StringTable!$1:$1048576,MATCH([1]StringTable!$B$1,[1]StringTable!$1:$1,0),0),
IFERROR(VLOOKUP(I762,[1]InApkStringTable!$1:$1048576,MATCH([1]InApkStringTable!$B$1,[1]InApkStringTable!$1:$1,0),0),
"스트링없음")))</f>
        <v/>
      </c>
      <c r="L762" t="b">
        <v>0</v>
      </c>
      <c r="M762" t="s">
        <v>24</v>
      </c>
      <c r="N762" t="str">
        <f>IF(ISBLANK(M762),"",IF(ISERROR(VLOOKUP(M762,MapTable!$A:$A,1,0)),"맵없음",""))</f>
        <v/>
      </c>
      <c r="O762">
        <f t="shared" si="45"/>
        <v>0</v>
      </c>
      <c r="Q762">
        <f t="shared" si="46"/>
        <v>0</v>
      </c>
      <c r="R762" t="b">
        <f t="shared" ca="1" si="47"/>
        <v>0</v>
      </c>
      <c r="T762" t="b">
        <f t="shared" ca="1" si="48"/>
        <v>0</v>
      </c>
      <c r="V762" t="str">
        <f>IF(ISBLANK(U762),"",IF(ISERROR(VLOOKUP(U762,MapTable!$A:$A,1,0)),"맵없음",""))</f>
        <v/>
      </c>
      <c r="X762" t="str">
        <f>IF(ISBLANK(W762),"",
IF(ISERROR(FIND(",",W762)),
  IF(ISERROR(VLOOKUP(W762,MapTable!$A:$A,1,0)),"맵없음",
  ""),
IF(ISERROR(FIND(",",W762,FIND(",",W762)+1)),
  IF(OR(ISERROR(VLOOKUP(LEFT(W762,FIND(",",W762)-1),MapTable!$A:$A,1,0)),ISERROR(VLOOKUP(TRIM(MID(W762,FIND(",",W762)+1,999)),MapTable!$A:$A,1,0))),"맵없음",
  ""),
IF(ISERROR(FIND(",",W762,FIND(",",W762,FIND(",",W762)+1)+1)),
  IF(OR(ISERROR(VLOOKUP(LEFT(W762,FIND(",",W762)-1),MapTable!$A:$A,1,0)),ISERROR(VLOOKUP(TRIM(MID(W762,FIND(",",W762)+1,FIND(",",W762,FIND(",",W762)+1)-FIND(",",W762)-1)),MapTable!$A:$A,1,0)),ISERROR(VLOOKUP(TRIM(MID(W762,FIND(",",W762,FIND(",",W762)+1)+1,999)),MapTable!$A:$A,1,0))),"맵없음",
  ""),
IF(ISERROR(FIND(",",W762,FIND(",",W762,FIND(",",W762,FIND(",",W762)+1)+1)+1)),
  IF(OR(ISERROR(VLOOKUP(LEFT(W762,FIND(",",W762)-1),MapTable!$A:$A,1,0)),ISERROR(VLOOKUP(TRIM(MID(W762,FIND(",",W762)+1,FIND(",",W762,FIND(",",W762)+1)-FIND(",",W762)-1)),MapTable!$A:$A,1,0)),ISERROR(VLOOKUP(TRIM(MID(W762,FIND(",",W762,FIND(",",W762)+1)+1,FIND(",",W762,FIND(",",W762,FIND(",",W762)+1)+1)-FIND(",",W762,FIND(",",W762)+1)-1)),MapTable!$A:$A,1,0)),ISERROR(VLOOKUP(TRIM(MID(W762,FIND(",",W762,FIND(",",W762,FIND(",",W762)+1)+1)+1,999)),MapTable!$A:$A,1,0))),"맵없음",
  ""),
)))))</f>
        <v/>
      </c>
      <c r="AC762" t="str">
        <f>IF(ISBLANK(AB762),"",IF(ISERROR(VLOOKUP(AB762,[3]DropTable!$A:$A,1,0)),"드랍없음",""))</f>
        <v/>
      </c>
      <c r="AE762" t="str">
        <f>IF(ISBLANK(AD762),"",IF(ISERROR(VLOOKUP(AD762,[3]DropTable!$A:$A,1,0)),"드랍없음",""))</f>
        <v/>
      </c>
      <c r="AG762">
        <v>9.8000000000000007</v>
      </c>
      <c r="AH762">
        <v>1</v>
      </c>
    </row>
    <row r="763" spans="1:34" x14ac:dyDescent="0.3">
      <c r="A763">
        <v>17</v>
      </c>
      <c r="B763">
        <v>1</v>
      </c>
      <c r="C763">
        <f>IF(OR($L763=TRUE,$A763=0,MOD($A763,ChapterTable!$S$20)&lt;&gt;0),
MAX(0,INT(($B763+ChapterTable!$Q$26+VLOOKUP(SUBSTITUTE(C$1,"성장단계","")&amp;"단계오프셋",ChapterTable!$S:$T,2,0))/ChapterTable!$Q$23)),
MAX(0,INT(($B763+ChapterTable!$S$26+VLOOKUP(SUBSTITUTE(C$1,"성장단계","")&amp;"보스단계오프셋",ChapterTable!$S:$T,2,0))/ChapterTable!$S$23)))</f>
        <v>0</v>
      </c>
      <c r="D763">
        <f>IF(OR($L763=TRUE,$A763=0,MOD($A763,ChapterTable!$S$20)&lt;&gt;0),
MAX(0,INT(($B763+ChapterTable!$Q$26+VLOOKUP(SUBSTITUTE(D$1,"성장단계","")&amp;"단계오프셋",ChapterTable!$S:$T,2,0))/ChapterTable!$Q$23)),
MAX(0,INT(($B763+ChapterTable!$S$26+VLOOKUP(SUBSTITUTE(D$1,"성장단계","")&amp;"보스단계오프셋",ChapterTable!$S:$T,2,0))/ChapterTable!$S$23)))</f>
        <v>0</v>
      </c>
      <c r="E763" s="1">
        <f ca="1">IF(AND($A763=0,$B763=1),
    VLOOKUP(1,ChapterTable!$1:$1048576,MATCH("최종"&amp;SUBSTITUTE(SUBSTITUTE(E$1,"standard",""),"|Float",""),ChapterTable!$1:$1,0),0)*ChapterTable!$Q$17,
  IF(AND($A763=0,$B763=0),
    E764,
  IF($B763=0,
    VLOOKUP($A763,ChapterTable!$1:$1048576,MATCH("최종"&amp;SUBSTITUTE(SUBSTITUTE(E$1,"standard",""),"|Float",""),ChapterTable!$1:$1,0),0),
  IF($B763=1,
    IF($L763=FALSE,
      VLOOKUP($A763,ChapterTable!$1:$1048576,MATCH("최종"&amp;SUBSTITUTE(SUBSTITUTE(E$1,"standard",""),"|Float",""),ChapterTable!$1:$1,0),0),
      VLOOKUP($A763-ChapterTable!$Q$11,ChapterTable!$1:$1048576,MATCH("최종"&amp;SUBSTITUTE(SUBSTITUTE(E$1,"standard",""),"|Float",""),ChapterTable!$1:$1,0),0)*ChapterTable!$Q$14
    ),
  OFFSET(E763,-$B763+IF($L763,1,0),0)*
    (VLOOKUP(SUBSTITUTE(SUBSTITUTE(E$1,"standard",""),"|Float","")&amp;"인게임누적곱배수",ChapterTable!$S:$T,2,0)^C763
    +VLOOKUP(SUBSTITUTE(SUBSTITUTE(E$1,"standard",""),"|Float","")&amp;"인게임누적합배수",ChapterTable!$S:$T,2,0)*C763)
  )
  )
  )
)</f>
        <v>118231.35040283203</v>
      </c>
      <c r="F763" s="1">
        <f ca="1">IF(AND($A763=0,$B763=1),
    VLOOKUP(1,ChapterTable!$1:$1048576,MATCH("최종"&amp;SUBSTITUTE(SUBSTITUTE(F$1,"standard",""),"|Float",""),ChapterTable!$1:$1,0),0)*ChapterTable!$Q$17,
  IF(AND($A763=0,$B763=0),
    F764,
  IF($B763=0,
    VLOOKUP($A763,ChapterTable!$1:$1048576,MATCH("최종"&amp;SUBSTITUTE(SUBSTITUTE(F$1,"standard",""),"|Float",""),ChapterTable!$1:$1,0),0),
  IF($B763=1,
    IF($L763=FALSE,
      VLOOKUP($A763,ChapterTable!$1:$1048576,MATCH("최종"&amp;SUBSTITUTE(SUBSTITUTE(F$1,"standard",""),"|Float",""),ChapterTable!$1:$1,0),0),
      VLOOKUP($A763-ChapterTable!$Q$11,ChapterTable!$1:$1048576,MATCH("최종"&amp;SUBSTITUTE(SUBSTITUTE(F$1,"standard",""),"|Float",""),ChapterTable!$1:$1,0),0)*ChapterTable!$Q$14
    ),
  OFFSET(F763,-$B763+IF($L763,1,0),0)*
    (VLOOKUP(SUBSTITUTE(SUBSTITUTE(F$1,"standard",""),"|Float","")&amp;"인게임누적곱배수",ChapterTable!$S:$T,2,0)^D763
    +VLOOKUP(SUBSTITUTE(SUBSTITUTE(F$1,"standard",""),"|Float","")&amp;"인게임누적합배수",ChapterTable!$S:$T,2,0)*D763)
  )
  )
  )
)</f>
        <v>65684.083557128906</v>
      </c>
      <c r="G763" t="s">
        <v>76</v>
      </c>
      <c r="J763" t="str">
        <f>IF(ISBLANK(I763),"",
IFERROR(VLOOKUP(I763,[1]StringTable!$1:$1048576,MATCH([1]StringTable!$B$1,[1]StringTable!$1:$1,0),0),
IFERROR(VLOOKUP(I763,[1]InApkStringTable!$1:$1048576,MATCH([1]InApkStringTable!$B$1,[1]InApkStringTable!$1:$1,0),0),
"스트링없음")))</f>
        <v/>
      </c>
      <c r="L763" t="b">
        <v>0</v>
      </c>
      <c r="M763" t="s">
        <v>24</v>
      </c>
      <c r="N763" t="str">
        <f>IF(ISBLANK(M763),"",IF(ISERROR(VLOOKUP(M763,MapTable!$A:$A,1,0)),"맵없음",""))</f>
        <v/>
      </c>
      <c r="O763">
        <f t="shared" si="45"/>
        <v>1</v>
      </c>
      <c r="Q763">
        <f t="shared" si="46"/>
        <v>1</v>
      </c>
      <c r="R763" t="b">
        <f t="shared" ca="1" si="47"/>
        <v>0</v>
      </c>
      <c r="T763" t="b">
        <f t="shared" ca="1" si="48"/>
        <v>0</v>
      </c>
      <c r="V763" t="str">
        <f>IF(ISBLANK(U763),"",IF(ISERROR(VLOOKUP(U763,MapTable!$A:$A,1,0)),"맵없음",""))</f>
        <v/>
      </c>
      <c r="X763" t="str">
        <f>IF(ISBLANK(W763),"",
IF(ISERROR(FIND(",",W763)),
  IF(ISERROR(VLOOKUP(W763,MapTable!$A:$A,1,0)),"맵없음",
  ""),
IF(ISERROR(FIND(",",W763,FIND(",",W763)+1)),
  IF(OR(ISERROR(VLOOKUP(LEFT(W763,FIND(",",W763)-1),MapTable!$A:$A,1,0)),ISERROR(VLOOKUP(TRIM(MID(W763,FIND(",",W763)+1,999)),MapTable!$A:$A,1,0))),"맵없음",
  ""),
IF(ISERROR(FIND(",",W763,FIND(",",W763,FIND(",",W763)+1)+1)),
  IF(OR(ISERROR(VLOOKUP(LEFT(W763,FIND(",",W763)-1),MapTable!$A:$A,1,0)),ISERROR(VLOOKUP(TRIM(MID(W763,FIND(",",W763)+1,FIND(",",W763,FIND(",",W763)+1)-FIND(",",W763)-1)),MapTable!$A:$A,1,0)),ISERROR(VLOOKUP(TRIM(MID(W763,FIND(",",W763,FIND(",",W763)+1)+1,999)),MapTable!$A:$A,1,0))),"맵없음",
  ""),
IF(ISERROR(FIND(",",W763,FIND(",",W763,FIND(",",W763,FIND(",",W763)+1)+1)+1)),
  IF(OR(ISERROR(VLOOKUP(LEFT(W763,FIND(",",W763)-1),MapTable!$A:$A,1,0)),ISERROR(VLOOKUP(TRIM(MID(W763,FIND(",",W763)+1,FIND(",",W763,FIND(",",W763)+1)-FIND(",",W763)-1)),MapTable!$A:$A,1,0)),ISERROR(VLOOKUP(TRIM(MID(W763,FIND(",",W763,FIND(",",W763)+1)+1,FIND(",",W763,FIND(",",W763,FIND(",",W763)+1)+1)-FIND(",",W763,FIND(",",W763)+1)-1)),MapTable!$A:$A,1,0)),ISERROR(VLOOKUP(TRIM(MID(W763,FIND(",",W763,FIND(",",W763,FIND(",",W763)+1)+1)+1,999)),MapTable!$A:$A,1,0))),"맵없음",
  ""),
)))))</f>
        <v/>
      </c>
      <c r="AC763" t="str">
        <f>IF(ISBLANK(AB763),"",IF(ISERROR(VLOOKUP(AB763,[3]DropTable!$A:$A,1,0)),"드랍없음",""))</f>
        <v/>
      </c>
      <c r="AE763" t="str">
        <f>IF(ISBLANK(AD763),"",IF(ISERROR(VLOOKUP(AD763,[3]DropTable!$A:$A,1,0)),"드랍없음",""))</f>
        <v/>
      </c>
      <c r="AG763">
        <v>9.8000000000000007</v>
      </c>
      <c r="AH763">
        <v>1</v>
      </c>
    </row>
    <row r="764" spans="1:34" x14ac:dyDescent="0.3">
      <c r="A764">
        <v>17</v>
      </c>
      <c r="B764">
        <v>2</v>
      </c>
      <c r="C764">
        <f>IF(OR($L764=TRUE,$A764=0,MOD($A764,ChapterTable!$S$20)&lt;&gt;0),
MAX(0,INT(($B764+ChapterTable!$Q$26+VLOOKUP(SUBSTITUTE(C$1,"성장단계","")&amp;"단계오프셋",ChapterTable!$S:$T,2,0))/ChapterTable!$Q$23)),
MAX(0,INT(($B764+ChapterTable!$S$26+VLOOKUP(SUBSTITUTE(C$1,"성장단계","")&amp;"보스단계오프셋",ChapterTable!$S:$T,2,0))/ChapterTable!$S$23)))</f>
        <v>0</v>
      </c>
      <c r="D764">
        <f>IF(OR($L764=TRUE,$A764=0,MOD($A764,ChapterTable!$S$20)&lt;&gt;0),
MAX(0,INT(($B764+ChapterTable!$Q$26+VLOOKUP(SUBSTITUTE(D$1,"성장단계","")&amp;"단계오프셋",ChapterTable!$S:$T,2,0))/ChapterTable!$Q$23)),
MAX(0,INT(($B764+ChapterTable!$S$26+VLOOKUP(SUBSTITUTE(D$1,"성장단계","")&amp;"보스단계오프셋",ChapterTable!$S:$T,2,0))/ChapterTable!$S$23)))</f>
        <v>0</v>
      </c>
      <c r="E764" s="1">
        <f ca="1">IF(AND($A764=0,$B764=1),
    VLOOKUP(1,ChapterTable!$1:$1048576,MATCH("최종"&amp;SUBSTITUTE(SUBSTITUTE(E$1,"standard",""),"|Float",""),ChapterTable!$1:$1,0),0)*ChapterTable!$Q$17,
  IF(AND($A764=0,$B764=0),
    E765,
  IF($B764=0,
    VLOOKUP($A764,ChapterTable!$1:$1048576,MATCH("최종"&amp;SUBSTITUTE(SUBSTITUTE(E$1,"standard",""),"|Float",""),ChapterTable!$1:$1,0),0),
  IF($B764=1,
    IF($L764=FALSE,
      VLOOKUP($A764,ChapterTable!$1:$1048576,MATCH("최종"&amp;SUBSTITUTE(SUBSTITUTE(E$1,"standard",""),"|Float",""),ChapterTable!$1:$1,0),0),
      VLOOKUP($A764-ChapterTable!$Q$11,ChapterTable!$1:$1048576,MATCH("최종"&amp;SUBSTITUTE(SUBSTITUTE(E$1,"standard",""),"|Float",""),ChapterTable!$1:$1,0),0)*ChapterTable!$Q$14
    ),
  OFFSET(E764,-$B764+IF($L764,1,0),0)*
    (VLOOKUP(SUBSTITUTE(SUBSTITUTE(E$1,"standard",""),"|Float","")&amp;"인게임누적곱배수",ChapterTable!$S:$T,2,0)^C764
    +VLOOKUP(SUBSTITUTE(SUBSTITUTE(E$1,"standard",""),"|Float","")&amp;"인게임누적합배수",ChapterTable!$S:$T,2,0)*C764)
  )
  )
  )
)</f>
        <v>118231.35040283203</v>
      </c>
      <c r="F764" s="1">
        <f ca="1">IF(AND($A764=0,$B764=1),
    VLOOKUP(1,ChapterTable!$1:$1048576,MATCH("최종"&amp;SUBSTITUTE(SUBSTITUTE(F$1,"standard",""),"|Float",""),ChapterTable!$1:$1,0),0)*ChapterTable!$Q$17,
  IF(AND($A764=0,$B764=0),
    F765,
  IF($B764=0,
    VLOOKUP($A764,ChapterTable!$1:$1048576,MATCH("최종"&amp;SUBSTITUTE(SUBSTITUTE(F$1,"standard",""),"|Float",""),ChapterTable!$1:$1,0),0),
  IF($B764=1,
    IF($L764=FALSE,
      VLOOKUP($A764,ChapterTable!$1:$1048576,MATCH("최종"&amp;SUBSTITUTE(SUBSTITUTE(F$1,"standard",""),"|Float",""),ChapterTable!$1:$1,0),0),
      VLOOKUP($A764-ChapterTable!$Q$11,ChapterTable!$1:$1048576,MATCH("최종"&amp;SUBSTITUTE(SUBSTITUTE(F$1,"standard",""),"|Float",""),ChapterTable!$1:$1,0),0)*ChapterTable!$Q$14
    ),
  OFFSET(F764,-$B764+IF($L764,1,0),0)*
    (VLOOKUP(SUBSTITUTE(SUBSTITUTE(F$1,"standard",""),"|Float","")&amp;"인게임누적곱배수",ChapterTable!$S:$T,2,0)^D764
    +VLOOKUP(SUBSTITUTE(SUBSTITUTE(F$1,"standard",""),"|Float","")&amp;"인게임누적합배수",ChapterTable!$S:$T,2,0)*D764)
  )
  )
  )
)</f>
        <v>65684.083557128906</v>
      </c>
      <c r="G764" t="s">
        <v>76</v>
      </c>
      <c r="J764" t="str">
        <f>IF(ISBLANK(I764),"",
IFERROR(VLOOKUP(I764,[1]StringTable!$1:$1048576,MATCH([1]StringTable!$B$1,[1]StringTable!$1:$1,0),0),
IFERROR(VLOOKUP(I764,[1]InApkStringTable!$1:$1048576,MATCH([1]InApkStringTable!$B$1,[1]InApkStringTable!$1:$1,0),0),
"스트링없음")))</f>
        <v/>
      </c>
      <c r="L764" t="b">
        <v>0</v>
      </c>
      <c r="M764" t="s">
        <v>24</v>
      </c>
      <c r="N764" t="str">
        <f>IF(ISBLANK(M764),"",IF(ISERROR(VLOOKUP(M764,MapTable!$A:$A,1,0)),"맵없음",""))</f>
        <v/>
      </c>
      <c r="O764">
        <f t="shared" si="45"/>
        <v>1</v>
      </c>
      <c r="Q764">
        <f t="shared" si="46"/>
        <v>1</v>
      </c>
      <c r="R764" t="b">
        <f t="shared" ca="1" si="47"/>
        <v>0</v>
      </c>
      <c r="T764" t="b">
        <f t="shared" ca="1" si="48"/>
        <v>0</v>
      </c>
      <c r="V764" t="str">
        <f>IF(ISBLANK(U764),"",IF(ISERROR(VLOOKUP(U764,MapTable!$A:$A,1,0)),"맵없음",""))</f>
        <v/>
      </c>
      <c r="X764" t="str">
        <f>IF(ISBLANK(W764),"",
IF(ISERROR(FIND(",",W764)),
  IF(ISERROR(VLOOKUP(W764,MapTable!$A:$A,1,0)),"맵없음",
  ""),
IF(ISERROR(FIND(",",W764,FIND(",",W764)+1)),
  IF(OR(ISERROR(VLOOKUP(LEFT(W764,FIND(",",W764)-1),MapTable!$A:$A,1,0)),ISERROR(VLOOKUP(TRIM(MID(W764,FIND(",",W764)+1,999)),MapTable!$A:$A,1,0))),"맵없음",
  ""),
IF(ISERROR(FIND(",",W764,FIND(",",W764,FIND(",",W764)+1)+1)),
  IF(OR(ISERROR(VLOOKUP(LEFT(W764,FIND(",",W764)-1),MapTable!$A:$A,1,0)),ISERROR(VLOOKUP(TRIM(MID(W764,FIND(",",W764)+1,FIND(",",W764,FIND(",",W764)+1)-FIND(",",W764)-1)),MapTable!$A:$A,1,0)),ISERROR(VLOOKUP(TRIM(MID(W764,FIND(",",W764,FIND(",",W764)+1)+1,999)),MapTable!$A:$A,1,0))),"맵없음",
  ""),
IF(ISERROR(FIND(",",W764,FIND(",",W764,FIND(",",W764,FIND(",",W764)+1)+1)+1)),
  IF(OR(ISERROR(VLOOKUP(LEFT(W764,FIND(",",W764)-1),MapTable!$A:$A,1,0)),ISERROR(VLOOKUP(TRIM(MID(W764,FIND(",",W764)+1,FIND(",",W764,FIND(",",W764)+1)-FIND(",",W764)-1)),MapTable!$A:$A,1,0)),ISERROR(VLOOKUP(TRIM(MID(W764,FIND(",",W764,FIND(",",W764)+1)+1,FIND(",",W764,FIND(",",W764,FIND(",",W764)+1)+1)-FIND(",",W764,FIND(",",W764)+1)-1)),MapTable!$A:$A,1,0)),ISERROR(VLOOKUP(TRIM(MID(W764,FIND(",",W764,FIND(",",W764,FIND(",",W764)+1)+1)+1,999)),MapTable!$A:$A,1,0))),"맵없음",
  ""),
)))))</f>
        <v/>
      </c>
      <c r="AC764" t="str">
        <f>IF(ISBLANK(AB764),"",IF(ISERROR(VLOOKUP(AB764,[3]DropTable!$A:$A,1,0)),"드랍없음",""))</f>
        <v/>
      </c>
      <c r="AE764" t="str">
        <f>IF(ISBLANK(AD764),"",IF(ISERROR(VLOOKUP(AD764,[3]DropTable!$A:$A,1,0)),"드랍없음",""))</f>
        <v/>
      </c>
      <c r="AG764">
        <v>9.8000000000000007</v>
      </c>
      <c r="AH764">
        <v>1</v>
      </c>
    </row>
    <row r="765" spans="1:34" x14ac:dyDescent="0.3">
      <c r="A765">
        <v>17</v>
      </c>
      <c r="B765">
        <v>3</v>
      </c>
      <c r="C765">
        <f>IF(OR($L765=TRUE,$A765=0,MOD($A765,ChapterTable!$S$20)&lt;&gt;0),
MAX(0,INT(($B765+ChapterTable!$Q$26+VLOOKUP(SUBSTITUTE(C$1,"성장단계","")&amp;"단계오프셋",ChapterTable!$S:$T,2,0))/ChapterTable!$Q$23)),
MAX(0,INT(($B765+ChapterTable!$S$26+VLOOKUP(SUBSTITUTE(C$1,"성장단계","")&amp;"보스단계오프셋",ChapterTable!$S:$T,2,0))/ChapterTable!$S$23)))</f>
        <v>0</v>
      </c>
      <c r="D765">
        <f>IF(OR($L765=TRUE,$A765=0,MOD($A765,ChapterTable!$S$20)&lt;&gt;0),
MAX(0,INT(($B765+ChapterTable!$Q$26+VLOOKUP(SUBSTITUTE(D$1,"성장단계","")&amp;"단계오프셋",ChapterTable!$S:$T,2,0))/ChapterTable!$Q$23)),
MAX(0,INT(($B765+ChapterTable!$S$26+VLOOKUP(SUBSTITUTE(D$1,"성장단계","")&amp;"보스단계오프셋",ChapterTable!$S:$T,2,0))/ChapterTable!$S$23)))</f>
        <v>0</v>
      </c>
      <c r="E765" s="1">
        <f ca="1">IF(AND($A765=0,$B765=1),
    VLOOKUP(1,ChapterTable!$1:$1048576,MATCH("최종"&amp;SUBSTITUTE(SUBSTITUTE(E$1,"standard",""),"|Float",""),ChapterTable!$1:$1,0),0)*ChapterTable!$Q$17,
  IF(AND($A765=0,$B765=0),
    E766,
  IF($B765=0,
    VLOOKUP($A765,ChapterTable!$1:$1048576,MATCH("최종"&amp;SUBSTITUTE(SUBSTITUTE(E$1,"standard",""),"|Float",""),ChapterTable!$1:$1,0),0),
  IF($B765=1,
    IF($L765=FALSE,
      VLOOKUP($A765,ChapterTable!$1:$1048576,MATCH("최종"&amp;SUBSTITUTE(SUBSTITUTE(E$1,"standard",""),"|Float",""),ChapterTable!$1:$1,0),0),
      VLOOKUP($A765-ChapterTable!$Q$11,ChapterTable!$1:$1048576,MATCH("최종"&amp;SUBSTITUTE(SUBSTITUTE(E$1,"standard",""),"|Float",""),ChapterTable!$1:$1,0),0)*ChapterTable!$Q$14
    ),
  OFFSET(E765,-$B765+IF($L765,1,0),0)*
    (VLOOKUP(SUBSTITUTE(SUBSTITUTE(E$1,"standard",""),"|Float","")&amp;"인게임누적곱배수",ChapterTable!$S:$T,2,0)^C765
    +VLOOKUP(SUBSTITUTE(SUBSTITUTE(E$1,"standard",""),"|Float","")&amp;"인게임누적합배수",ChapterTable!$S:$T,2,0)*C765)
  )
  )
  )
)</f>
        <v>118231.35040283203</v>
      </c>
      <c r="F765" s="1">
        <f ca="1">IF(AND($A765=0,$B765=1),
    VLOOKUP(1,ChapterTable!$1:$1048576,MATCH("최종"&amp;SUBSTITUTE(SUBSTITUTE(F$1,"standard",""),"|Float",""),ChapterTable!$1:$1,0),0)*ChapterTable!$Q$17,
  IF(AND($A765=0,$B765=0),
    F766,
  IF($B765=0,
    VLOOKUP($A765,ChapterTable!$1:$1048576,MATCH("최종"&amp;SUBSTITUTE(SUBSTITUTE(F$1,"standard",""),"|Float",""),ChapterTable!$1:$1,0),0),
  IF($B765=1,
    IF($L765=FALSE,
      VLOOKUP($A765,ChapterTable!$1:$1048576,MATCH("최종"&amp;SUBSTITUTE(SUBSTITUTE(F$1,"standard",""),"|Float",""),ChapterTable!$1:$1,0),0),
      VLOOKUP($A765-ChapterTable!$Q$11,ChapterTable!$1:$1048576,MATCH("최종"&amp;SUBSTITUTE(SUBSTITUTE(F$1,"standard",""),"|Float",""),ChapterTable!$1:$1,0),0)*ChapterTable!$Q$14
    ),
  OFFSET(F765,-$B765+IF($L765,1,0),0)*
    (VLOOKUP(SUBSTITUTE(SUBSTITUTE(F$1,"standard",""),"|Float","")&amp;"인게임누적곱배수",ChapterTable!$S:$T,2,0)^D765
    +VLOOKUP(SUBSTITUTE(SUBSTITUTE(F$1,"standard",""),"|Float","")&amp;"인게임누적합배수",ChapterTable!$S:$T,2,0)*D765)
  )
  )
  )
)</f>
        <v>65684.083557128906</v>
      </c>
      <c r="G765" t="s">
        <v>76</v>
      </c>
      <c r="J765" t="str">
        <f>IF(ISBLANK(I765),"",
IFERROR(VLOOKUP(I765,[1]StringTable!$1:$1048576,MATCH([1]StringTable!$B$1,[1]StringTable!$1:$1,0),0),
IFERROR(VLOOKUP(I765,[1]InApkStringTable!$1:$1048576,MATCH([1]InApkStringTable!$B$1,[1]InApkStringTable!$1:$1,0),0),
"스트링없음")))</f>
        <v/>
      </c>
      <c r="L765" t="b">
        <v>0</v>
      </c>
      <c r="M765" t="s">
        <v>24</v>
      </c>
      <c r="N765" t="str">
        <f>IF(ISBLANK(M765),"",IF(ISERROR(VLOOKUP(M765,MapTable!$A:$A,1,0)),"맵없음",""))</f>
        <v/>
      </c>
      <c r="O765">
        <f t="shared" si="45"/>
        <v>1</v>
      </c>
      <c r="Q765">
        <f t="shared" si="46"/>
        <v>1</v>
      </c>
      <c r="R765" t="b">
        <f t="shared" ca="1" si="47"/>
        <v>0</v>
      </c>
      <c r="T765" t="b">
        <f t="shared" ca="1" si="48"/>
        <v>0</v>
      </c>
      <c r="V765" t="str">
        <f>IF(ISBLANK(U765),"",IF(ISERROR(VLOOKUP(U765,MapTable!$A:$A,1,0)),"맵없음",""))</f>
        <v/>
      </c>
      <c r="X765" t="str">
        <f>IF(ISBLANK(W765),"",
IF(ISERROR(FIND(",",W765)),
  IF(ISERROR(VLOOKUP(W765,MapTable!$A:$A,1,0)),"맵없음",
  ""),
IF(ISERROR(FIND(",",W765,FIND(",",W765)+1)),
  IF(OR(ISERROR(VLOOKUP(LEFT(W765,FIND(",",W765)-1),MapTable!$A:$A,1,0)),ISERROR(VLOOKUP(TRIM(MID(W765,FIND(",",W765)+1,999)),MapTable!$A:$A,1,0))),"맵없음",
  ""),
IF(ISERROR(FIND(",",W765,FIND(",",W765,FIND(",",W765)+1)+1)),
  IF(OR(ISERROR(VLOOKUP(LEFT(W765,FIND(",",W765)-1),MapTable!$A:$A,1,0)),ISERROR(VLOOKUP(TRIM(MID(W765,FIND(",",W765)+1,FIND(",",W765,FIND(",",W765)+1)-FIND(",",W765)-1)),MapTable!$A:$A,1,0)),ISERROR(VLOOKUP(TRIM(MID(W765,FIND(",",W765,FIND(",",W765)+1)+1,999)),MapTable!$A:$A,1,0))),"맵없음",
  ""),
IF(ISERROR(FIND(",",W765,FIND(",",W765,FIND(",",W765,FIND(",",W765)+1)+1)+1)),
  IF(OR(ISERROR(VLOOKUP(LEFT(W765,FIND(",",W765)-1),MapTable!$A:$A,1,0)),ISERROR(VLOOKUP(TRIM(MID(W765,FIND(",",W765)+1,FIND(",",W765,FIND(",",W765)+1)-FIND(",",W765)-1)),MapTable!$A:$A,1,0)),ISERROR(VLOOKUP(TRIM(MID(W765,FIND(",",W765,FIND(",",W765)+1)+1,FIND(",",W765,FIND(",",W765,FIND(",",W765)+1)+1)-FIND(",",W765,FIND(",",W765)+1)-1)),MapTable!$A:$A,1,0)),ISERROR(VLOOKUP(TRIM(MID(W765,FIND(",",W765,FIND(",",W765,FIND(",",W765)+1)+1)+1,999)),MapTable!$A:$A,1,0))),"맵없음",
  ""),
)))))</f>
        <v/>
      </c>
      <c r="AC765" t="str">
        <f>IF(ISBLANK(AB765),"",IF(ISERROR(VLOOKUP(AB765,[3]DropTable!$A:$A,1,0)),"드랍없음",""))</f>
        <v/>
      </c>
      <c r="AE765" t="str">
        <f>IF(ISBLANK(AD765),"",IF(ISERROR(VLOOKUP(AD765,[3]DropTable!$A:$A,1,0)),"드랍없음",""))</f>
        <v/>
      </c>
      <c r="AG765">
        <v>9.8000000000000007</v>
      </c>
      <c r="AH765">
        <v>1</v>
      </c>
    </row>
    <row r="766" spans="1:34" x14ac:dyDescent="0.3">
      <c r="A766">
        <v>17</v>
      </c>
      <c r="B766">
        <v>4</v>
      </c>
      <c r="C766">
        <f>IF(OR($L766=TRUE,$A766=0,MOD($A766,ChapterTable!$S$20)&lt;&gt;0),
MAX(0,INT(($B766+ChapterTable!$Q$26+VLOOKUP(SUBSTITUTE(C$1,"성장단계","")&amp;"단계오프셋",ChapterTable!$S:$T,2,0))/ChapterTable!$Q$23)),
MAX(0,INT(($B766+ChapterTable!$S$26+VLOOKUP(SUBSTITUTE(C$1,"성장단계","")&amp;"보스단계오프셋",ChapterTable!$S:$T,2,0))/ChapterTable!$S$23)))</f>
        <v>0</v>
      </c>
      <c r="D766">
        <f>IF(OR($L766=TRUE,$A766=0,MOD($A766,ChapterTable!$S$20)&lt;&gt;0),
MAX(0,INT(($B766+ChapterTable!$Q$26+VLOOKUP(SUBSTITUTE(D$1,"성장단계","")&amp;"단계오프셋",ChapterTable!$S:$T,2,0))/ChapterTable!$Q$23)),
MAX(0,INT(($B766+ChapterTable!$S$26+VLOOKUP(SUBSTITUTE(D$1,"성장단계","")&amp;"보스단계오프셋",ChapterTable!$S:$T,2,0))/ChapterTable!$S$23)))</f>
        <v>0</v>
      </c>
      <c r="E766" s="1">
        <f ca="1">IF(AND($A766=0,$B766=1),
    VLOOKUP(1,ChapterTable!$1:$1048576,MATCH("최종"&amp;SUBSTITUTE(SUBSTITUTE(E$1,"standard",""),"|Float",""),ChapterTable!$1:$1,0),0)*ChapterTable!$Q$17,
  IF(AND($A766=0,$B766=0),
    E767,
  IF($B766=0,
    VLOOKUP($A766,ChapterTable!$1:$1048576,MATCH("최종"&amp;SUBSTITUTE(SUBSTITUTE(E$1,"standard",""),"|Float",""),ChapterTable!$1:$1,0),0),
  IF($B766=1,
    IF($L766=FALSE,
      VLOOKUP($A766,ChapterTable!$1:$1048576,MATCH("최종"&amp;SUBSTITUTE(SUBSTITUTE(E$1,"standard",""),"|Float",""),ChapterTable!$1:$1,0),0),
      VLOOKUP($A766-ChapterTable!$Q$11,ChapterTable!$1:$1048576,MATCH("최종"&amp;SUBSTITUTE(SUBSTITUTE(E$1,"standard",""),"|Float",""),ChapterTable!$1:$1,0),0)*ChapterTable!$Q$14
    ),
  OFFSET(E766,-$B766+IF($L766,1,0),0)*
    (VLOOKUP(SUBSTITUTE(SUBSTITUTE(E$1,"standard",""),"|Float","")&amp;"인게임누적곱배수",ChapterTable!$S:$T,2,0)^C766
    +VLOOKUP(SUBSTITUTE(SUBSTITUTE(E$1,"standard",""),"|Float","")&amp;"인게임누적합배수",ChapterTable!$S:$T,2,0)*C766)
  )
  )
  )
)</f>
        <v>118231.35040283203</v>
      </c>
      <c r="F766" s="1">
        <f ca="1">IF(AND($A766=0,$B766=1),
    VLOOKUP(1,ChapterTable!$1:$1048576,MATCH("최종"&amp;SUBSTITUTE(SUBSTITUTE(F$1,"standard",""),"|Float",""),ChapterTable!$1:$1,0),0)*ChapterTable!$Q$17,
  IF(AND($A766=0,$B766=0),
    F767,
  IF($B766=0,
    VLOOKUP($A766,ChapterTable!$1:$1048576,MATCH("최종"&amp;SUBSTITUTE(SUBSTITUTE(F$1,"standard",""),"|Float",""),ChapterTable!$1:$1,0),0),
  IF($B766=1,
    IF($L766=FALSE,
      VLOOKUP($A766,ChapterTable!$1:$1048576,MATCH("최종"&amp;SUBSTITUTE(SUBSTITUTE(F$1,"standard",""),"|Float",""),ChapterTable!$1:$1,0),0),
      VLOOKUP($A766-ChapterTable!$Q$11,ChapterTable!$1:$1048576,MATCH("최종"&amp;SUBSTITUTE(SUBSTITUTE(F$1,"standard",""),"|Float",""),ChapterTable!$1:$1,0),0)*ChapterTable!$Q$14
    ),
  OFFSET(F766,-$B766+IF($L766,1,0),0)*
    (VLOOKUP(SUBSTITUTE(SUBSTITUTE(F$1,"standard",""),"|Float","")&amp;"인게임누적곱배수",ChapterTable!$S:$T,2,0)^D766
    +VLOOKUP(SUBSTITUTE(SUBSTITUTE(F$1,"standard",""),"|Float","")&amp;"인게임누적합배수",ChapterTable!$S:$T,2,0)*D766)
  )
  )
  )
)</f>
        <v>65684.083557128906</v>
      </c>
      <c r="G766" t="s">
        <v>76</v>
      </c>
      <c r="J766" t="str">
        <f>IF(ISBLANK(I766),"",
IFERROR(VLOOKUP(I766,[1]StringTable!$1:$1048576,MATCH([1]StringTable!$B$1,[1]StringTable!$1:$1,0),0),
IFERROR(VLOOKUP(I766,[1]InApkStringTable!$1:$1048576,MATCH([1]InApkStringTable!$B$1,[1]InApkStringTable!$1:$1,0),0),
"스트링없음")))</f>
        <v/>
      </c>
      <c r="L766" t="b">
        <v>0</v>
      </c>
      <c r="M766" t="s">
        <v>24</v>
      </c>
      <c r="N766" t="str">
        <f>IF(ISBLANK(M766),"",IF(ISERROR(VLOOKUP(M766,MapTable!$A:$A,1,0)),"맵없음",""))</f>
        <v/>
      </c>
      <c r="O766">
        <f t="shared" si="45"/>
        <v>1</v>
      </c>
      <c r="Q766">
        <f t="shared" si="46"/>
        <v>1</v>
      </c>
      <c r="R766" t="b">
        <f t="shared" ca="1" si="47"/>
        <v>0</v>
      </c>
      <c r="T766" t="b">
        <f t="shared" ca="1" si="48"/>
        <v>0</v>
      </c>
      <c r="V766" t="str">
        <f>IF(ISBLANK(U766),"",IF(ISERROR(VLOOKUP(U766,MapTable!$A:$A,1,0)),"맵없음",""))</f>
        <v/>
      </c>
      <c r="X766" t="str">
        <f>IF(ISBLANK(W766),"",
IF(ISERROR(FIND(",",W766)),
  IF(ISERROR(VLOOKUP(W766,MapTable!$A:$A,1,0)),"맵없음",
  ""),
IF(ISERROR(FIND(",",W766,FIND(",",W766)+1)),
  IF(OR(ISERROR(VLOOKUP(LEFT(W766,FIND(",",W766)-1),MapTable!$A:$A,1,0)),ISERROR(VLOOKUP(TRIM(MID(W766,FIND(",",W766)+1,999)),MapTable!$A:$A,1,0))),"맵없음",
  ""),
IF(ISERROR(FIND(",",W766,FIND(",",W766,FIND(",",W766)+1)+1)),
  IF(OR(ISERROR(VLOOKUP(LEFT(W766,FIND(",",W766)-1),MapTable!$A:$A,1,0)),ISERROR(VLOOKUP(TRIM(MID(W766,FIND(",",W766)+1,FIND(",",W766,FIND(",",W766)+1)-FIND(",",W766)-1)),MapTable!$A:$A,1,0)),ISERROR(VLOOKUP(TRIM(MID(W766,FIND(",",W766,FIND(",",W766)+1)+1,999)),MapTable!$A:$A,1,0))),"맵없음",
  ""),
IF(ISERROR(FIND(",",W766,FIND(",",W766,FIND(",",W766,FIND(",",W766)+1)+1)+1)),
  IF(OR(ISERROR(VLOOKUP(LEFT(W766,FIND(",",W766)-1),MapTable!$A:$A,1,0)),ISERROR(VLOOKUP(TRIM(MID(W766,FIND(",",W766)+1,FIND(",",W766,FIND(",",W766)+1)-FIND(",",W766)-1)),MapTable!$A:$A,1,0)),ISERROR(VLOOKUP(TRIM(MID(W766,FIND(",",W766,FIND(",",W766)+1)+1,FIND(",",W766,FIND(",",W766,FIND(",",W766)+1)+1)-FIND(",",W766,FIND(",",W766)+1)-1)),MapTable!$A:$A,1,0)),ISERROR(VLOOKUP(TRIM(MID(W766,FIND(",",W766,FIND(",",W766,FIND(",",W766)+1)+1)+1,999)),MapTable!$A:$A,1,0))),"맵없음",
  ""),
)))))</f>
        <v/>
      </c>
      <c r="AC766" t="str">
        <f>IF(ISBLANK(AB766),"",IF(ISERROR(VLOOKUP(AB766,[3]DropTable!$A:$A,1,0)),"드랍없음",""))</f>
        <v/>
      </c>
      <c r="AE766" t="str">
        <f>IF(ISBLANK(AD766),"",IF(ISERROR(VLOOKUP(AD766,[3]DropTable!$A:$A,1,0)),"드랍없음",""))</f>
        <v/>
      </c>
      <c r="AG766">
        <v>9.8000000000000007</v>
      </c>
      <c r="AH766">
        <v>1</v>
      </c>
    </row>
    <row r="767" spans="1:34" x14ac:dyDescent="0.3">
      <c r="A767">
        <v>17</v>
      </c>
      <c r="B767">
        <v>5</v>
      </c>
      <c r="C767">
        <f>IF(OR($L767=TRUE,$A767=0,MOD($A767,ChapterTable!$S$20)&lt;&gt;0),
MAX(0,INT(($B767+ChapterTable!$Q$26+VLOOKUP(SUBSTITUTE(C$1,"성장단계","")&amp;"단계오프셋",ChapterTable!$S:$T,2,0))/ChapterTable!$Q$23)),
MAX(0,INT(($B767+ChapterTable!$S$26+VLOOKUP(SUBSTITUTE(C$1,"성장단계","")&amp;"보스단계오프셋",ChapterTable!$S:$T,2,0))/ChapterTable!$S$23)))</f>
        <v>0</v>
      </c>
      <c r="D767">
        <f>IF(OR($L767=TRUE,$A767=0,MOD($A767,ChapterTable!$S$20)&lt;&gt;0),
MAX(0,INT(($B767+ChapterTable!$Q$26+VLOOKUP(SUBSTITUTE(D$1,"성장단계","")&amp;"단계오프셋",ChapterTable!$S:$T,2,0))/ChapterTable!$Q$23)),
MAX(0,INT(($B767+ChapterTable!$S$26+VLOOKUP(SUBSTITUTE(D$1,"성장단계","")&amp;"보스단계오프셋",ChapterTable!$S:$T,2,0))/ChapterTable!$S$23)))</f>
        <v>0</v>
      </c>
      <c r="E767" s="1">
        <f ca="1">IF(AND($A767=0,$B767=1),
    VLOOKUP(1,ChapterTable!$1:$1048576,MATCH("최종"&amp;SUBSTITUTE(SUBSTITUTE(E$1,"standard",""),"|Float",""),ChapterTable!$1:$1,0),0)*ChapterTable!$Q$17,
  IF(AND($A767=0,$B767=0),
    E768,
  IF($B767=0,
    VLOOKUP($A767,ChapterTable!$1:$1048576,MATCH("최종"&amp;SUBSTITUTE(SUBSTITUTE(E$1,"standard",""),"|Float",""),ChapterTable!$1:$1,0),0),
  IF($B767=1,
    IF($L767=FALSE,
      VLOOKUP($A767,ChapterTable!$1:$1048576,MATCH("최종"&amp;SUBSTITUTE(SUBSTITUTE(E$1,"standard",""),"|Float",""),ChapterTable!$1:$1,0),0),
      VLOOKUP($A767-ChapterTable!$Q$11,ChapterTable!$1:$1048576,MATCH("최종"&amp;SUBSTITUTE(SUBSTITUTE(E$1,"standard",""),"|Float",""),ChapterTable!$1:$1,0),0)*ChapterTable!$Q$14
    ),
  OFFSET(E767,-$B767+IF($L767,1,0),0)*
    (VLOOKUP(SUBSTITUTE(SUBSTITUTE(E$1,"standard",""),"|Float","")&amp;"인게임누적곱배수",ChapterTable!$S:$T,2,0)^C767
    +VLOOKUP(SUBSTITUTE(SUBSTITUTE(E$1,"standard",""),"|Float","")&amp;"인게임누적합배수",ChapterTable!$S:$T,2,0)*C767)
  )
  )
  )
)</f>
        <v>118231.35040283203</v>
      </c>
      <c r="F767" s="1">
        <f ca="1">IF(AND($A767=0,$B767=1),
    VLOOKUP(1,ChapterTable!$1:$1048576,MATCH("최종"&amp;SUBSTITUTE(SUBSTITUTE(F$1,"standard",""),"|Float",""),ChapterTable!$1:$1,0),0)*ChapterTable!$Q$17,
  IF(AND($A767=0,$B767=0),
    F768,
  IF($B767=0,
    VLOOKUP($A767,ChapterTable!$1:$1048576,MATCH("최종"&amp;SUBSTITUTE(SUBSTITUTE(F$1,"standard",""),"|Float",""),ChapterTable!$1:$1,0),0),
  IF($B767=1,
    IF($L767=FALSE,
      VLOOKUP($A767,ChapterTable!$1:$1048576,MATCH("최종"&amp;SUBSTITUTE(SUBSTITUTE(F$1,"standard",""),"|Float",""),ChapterTable!$1:$1,0),0),
      VLOOKUP($A767-ChapterTable!$Q$11,ChapterTable!$1:$1048576,MATCH("최종"&amp;SUBSTITUTE(SUBSTITUTE(F$1,"standard",""),"|Float",""),ChapterTable!$1:$1,0),0)*ChapterTable!$Q$14
    ),
  OFFSET(F767,-$B767+IF($L767,1,0),0)*
    (VLOOKUP(SUBSTITUTE(SUBSTITUTE(F$1,"standard",""),"|Float","")&amp;"인게임누적곱배수",ChapterTable!$S:$T,2,0)^D767
    +VLOOKUP(SUBSTITUTE(SUBSTITUTE(F$1,"standard",""),"|Float","")&amp;"인게임누적합배수",ChapterTable!$S:$T,2,0)*D767)
  )
  )
  )
)</f>
        <v>65684.083557128906</v>
      </c>
      <c r="G767" t="s">
        <v>76</v>
      </c>
      <c r="J767" t="str">
        <f>IF(ISBLANK(I767),"",
IFERROR(VLOOKUP(I767,[1]StringTable!$1:$1048576,MATCH([1]StringTable!$B$1,[1]StringTable!$1:$1,0),0),
IFERROR(VLOOKUP(I767,[1]InApkStringTable!$1:$1048576,MATCH([1]InApkStringTable!$B$1,[1]InApkStringTable!$1:$1,0),0),
"스트링없음")))</f>
        <v/>
      </c>
      <c r="L767" t="b">
        <v>0</v>
      </c>
      <c r="M767" t="s">
        <v>24</v>
      </c>
      <c r="N767" t="str">
        <f>IF(ISBLANK(M767),"",IF(ISERROR(VLOOKUP(M767,MapTable!$A:$A,1,0)),"맵없음",""))</f>
        <v/>
      </c>
      <c r="O767">
        <f t="shared" si="45"/>
        <v>11</v>
      </c>
      <c r="Q767">
        <f t="shared" si="46"/>
        <v>11</v>
      </c>
      <c r="R767" t="b">
        <f t="shared" ca="1" si="47"/>
        <v>0</v>
      </c>
      <c r="T767" t="b">
        <f t="shared" ca="1" si="48"/>
        <v>0</v>
      </c>
      <c r="V767" t="str">
        <f>IF(ISBLANK(U767),"",IF(ISERROR(VLOOKUP(U767,MapTable!$A:$A,1,0)),"맵없음",""))</f>
        <v/>
      </c>
      <c r="X767" t="str">
        <f>IF(ISBLANK(W767),"",
IF(ISERROR(FIND(",",W767)),
  IF(ISERROR(VLOOKUP(W767,MapTable!$A:$A,1,0)),"맵없음",
  ""),
IF(ISERROR(FIND(",",W767,FIND(",",W767)+1)),
  IF(OR(ISERROR(VLOOKUP(LEFT(W767,FIND(",",W767)-1),MapTable!$A:$A,1,0)),ISERROR(VLOOKUP(TRIM(MID(W767,FIND(",",W767)+1,999)),MapTable!$A:$A,1,0))),"맵없음",
  ""),
IF(ISERROR(FIND(",",W767,FIND(",",W767,FIND(",",W767)+1)+1)),
  IF(OR(ISERROR(VLOOKUP(LEFT(W767,FIND(",",W767)-1),MapTable!$A:$A,1,0)),ISERROR(VLOOKUP(TRIM(MID(W767,FIND(",",W767)+1,FIND(",",W767,FIND(",",W767)+1)-FIND(",",W767)-1)),MapTable!$A:$A,1,0)),ISERROR(VLOOKUP(TRIM(MID(W767,FIND(",",W767,FIND(",",W767)+1)+1,999)),MapTable!$A:$A,1,0))),"맵없음",
  ""),
IF(ISERROR(FIND(",",W767,FIND(",",W767,FIND(",",W767,FIND(",",W767)+1)+1)+1)),
  IF(OR(ISERROR(VLOOKUP(LEFT(W767,FIND(",",W767)-1),MapTable!$A:$A,1,0)),ISERROR(VLOOKUP(TRIM(MID(W767,FIND(",",W767)+1,FIND(",",W767,FIND(",",W767)+1)-FIND(",",W767)-1)),MapTable!$A:$A,1,0)),ISERROR(VLOOKUP(TRIM(MID(W767,FIND(",",W767,FIND(",",W767)+1)+1,FIND(",",W767,FIND(",",W767,FIND(",",W767)+1)+1)-FIND(",",W767,FIND(",",W767)+1)-1)),MapTable!$A:$A,1,0)),ISERROR(VLOOKUP(TRIM(MID(W767,FIND(",",W767,FIND(",",W767,FIND(",",W767)+1)+1)+1,999)),MapTable!$A:$A,1,0))),"맵없음",
  ""),
)))))</f>
        <v/>
      </c>
      <c r="AC767" t="str">
        <f>IF(ISBLANK(AB767),"",IF(ISERROR(VLOOKUP(AB767,[3]DropTable!$A:$A,1,0)),"드랍없음",""))</f>
        <v/>
      </c>
      <c r="AE767" t="str">
        <f>IF(ISBLANK(AD767),"",IF(ISERROR(VLOOKUP(AD767,[3]DropTable!$A:$A,1,0)),"드랍없음",""))</f>
        <v/>
      </c>
      <c r="AG767">
        <v>9.8000000000000007</v>
      </c>
      <c r="AH767">
        <v>1</v>
      </c>
    </row>
    <row r="768" spans="1:34" x14ac:dyDescent="0.3">
      <c r="A768">
        <v>17</v>
      </c>
      <c r="B768">
        <v>6</v>
      </c>
      <c r="C768">
        <f>IF(OR($L768=TRUE,$A768=0,MOD($A768,ChapterTable!$S$20)&lt;&gt;0),
MAX(0,INT(($B768+ChapterTable!$Q$26+VLOOKUP(SUBSTITUTE(C$1,"성장단계","")&amp;"단계오프셋",ChapterTable!$S:$T,2,0))/ChapterTable!$Q$23)),
MAX(0,INT(($B768+ChapterTable!$S$26+VLOOKUP(SUBSTITUTE(C$1,"성장단계","")&amp;"보스단계오프셋",ChapterTable!$S:$T,2,0))/ChapterTable!$S$23)))</f>
        <v>1</v>
      </c>
      <c r="D768">
        <f>IF(OR($L768=TRUE,$A768=0,MOD($A768,ChapterTable!$S$20)&lt;&gt;0),
MAX(0,INT(($B768+ChapterTable!$Q$26+VLOOKUP(SUBSTITUTE(D$1,"성장단계","")&amp;"단계오프셋",ChapterTable!$S:$T,2,0))/ChapterTable!$Q$23)),
MAX(0,INT(($B768+ChapterTable!$S$26+VLOOKUP(SUBSTITUTE(D$1,"성장단계","")&amp;"보스단계오프셋",ChapterTable!$S:$T,2,0))/ChapterTable!$S$23)))</f>
        <v>0</v>
      </c>
      <c r="E768" s="1">
        <f ca="1">IF(AND($A768=0,$B768=1),
    VLOOKUP(1,ChapterTable!$1:$1048576,MATCH("최종"&amp;SUBSTITUTE(SUBSTITUTE(E$1,"standard",""),"|Float",""),ChapterTable!$1:$1,0),0)*ChapterTable!$Q$17,
  IF(AND($A768=0,$B768=0),
    E769,
  IF($B768=0,
    VLOOKUP($A768,ChapterTable!$1:$1048576,MATCH("최종"&amp;SUBSTITUTE(SUBSTITUTE(E$1,"standard",""),"|Float",""),ChapterTable!$1:$1,0),0),
  IF($B768=1,
    IF($L768=FALSE,
      VLOOKUP($A768,ChapterTable!$1:$1048576,MATCH("최종"&amp;SUBSTITUTE(SUBSTITUTE(E$1,"standard",""),"|Float",""),ChapterTable!$1:$1,0),0),
      VLOOKUP($A768-ChapterTable!$Q$11,ChapterTable!$1:$1048576,MATCH("최종"&amp;SUBSTITUTE(SUBSTITUTE(E$1,"standard",""),"|Float",""),ChapterTable!$1:$1,0),0)*ChapterTable!$Q$14
    ),
  OFFSET(E768,-$B768+IF($L768,1,0),0)*
    (VLOOKUP(SUBSTITUTE(SUBSTITUTE(E$1,"standard",""),"|Float","")&amp;"인게임누적곱배수",ChapterTable!$S:$T,2,0)^C768
    +VLOOKUP(SUBSTITUTE(SUBSTITUTE(E$1,"standard",""),"|Float","")&amp;"인게임누적합배수",ChapterTable!$S:$T,2,0)*C768)
  )
  )
  )
)</f>
        <v>159612.32304382324</v>
      </c>
      <c r="F768" s="1">
        <f ca="1">IF(AND($A768=0,$B768=1),
    VLOOKUP(1,ChapterTable!$1:$1048576,MATCH("최종"&amp;SUBSTITUTE(SUBSTITUTE(F$1,"standard",""),"|Float",""),ChapterTable!$1:$1,0),0)*ChapterTable!$Q$17,
  IF(AND($A768=0,$B768=0),
    F769,
  IF($B768=0,
    VLOOKUP($A768,ChapterTable!$1:$1048576,MATCH("최종"&amp;SUBSTITUTE(SUBSTITUTE(F$1,"standard",""),"|Float",""),ChapterTable!$1:$1,0),0),
  IF($B768=1,
    IF($L768=FALSE,
      VLOOKUP($A768,ChapterTable!$1:$1048576,MATCH("최종"&amp;SUBSTITUTE(SUBSTITUTE(F$1,"standard",""),"|Float",""),ChapterTable!$1:$1,0),0),
      VLOOKUP($A768-ChapterTable!$Q$11,ChapterTable!$1:$1048576,MATCH("최종"&amp;SUBSTITUTE(SUBSTITUTE(F$1,"standard",""),"|Float",""),ChapterTable!$1:$1,0),0)*ChapterTable!$Q$14
    ),
  OFFSET(F768,-$B768+IF($L768,1,0),0)*
    (VLOOKUP(SUBSTITUTE(SUBSTITUTE(F$1,"standard",""),"|Float","")&amp;"인게임누적곱배수",ChapterTable!$S:$T,2,0)^D768
    +VLOOKUP(SUBSTITUTE(SUBSTITUTE(F$1,"standard",""),"|Float","")&amp;"인게임누적합배수",ChapterTable!$S:$T,2,0)*D768)
  )
  )
  )
)</f>
        <v>65684.083557128906</v>
      </c>
      <c r="G768" t="s">
        <v>76</v>
      </c>
      <c r="J768" t="str">
        <f>IF(ISBLANK(I768),"",
IFERROR(VLOOKUP(I768,[1]StringTable!$1:$1048576,MATCH([1]StringTable!$B$1,[1]StringTable!$1:$1,0),0),
IFERROR(VLOOKUP(I768,[1]InApkStringTable!$1:$1048576,MATCH([1]InApkStringTable!$B$1,[1]InApkStringTable!$1:$1,0),0),
"스트링없음")))</f>
        <v/>
      </c>
      <c r="L768" t="b">
        <v>0</v>
      </c>
      <c r="M768" t="s">
        <v>24</v>
      </c>
      <c r="N768" t="str">
        <f>IF(ISBLANK(M768),"",IF(ISERROR(VLOOKUP(M768,MapTable!$A:$A,1,0)),"맵없음",""))</f>
        <v/>
      </c>
      <c r="O768">
        <f t="shared" si="45"/>
        <v>1</v>
      </c>
      <c r="Q768">
        <f t="shared" si="46"/>
        <v>1</v>
      </c>
      <c r="R768" t="b">
        <f t="shared" ca="1" si="47"/>
        <v>0</v>
      </c>
      <c r="T768" t="b">
        <f t="shared" ca="1" si="48"/>
        <v>0</v>
      </c>
      <c r="V768" t="str">
        <f>IF(ISBLANK(U768),"",IF(ISERROR(VLOOKUP(U768,MapTable!$A:$A,1,0)),"맵없음",""))</f>
        <v/>
      </c>
      <c r="X768" t="str">
        <f>IF(ISBLANK(W768),"",
IF(ISERROR(FIND(",",W768)),
  IF(ISERROR(VLOOKUP(W768,MapTable!$A:$A,1,0)),"맵없음",
  ""),
IF(ISERROR(FIND(",",W768,FIND(",",W768)+1)),
  IF(OR(ISERROR(VLOOKUP(LEFT(W768,FIND(",",W768)-1),MapTable!$A:$A,1,0)),ISERROR(VLOOKUP(TRIM(MID(W768,FIND(",",W768)+1,999)),MapTable!$A:$A,1,0))),"맵없음",
  ""),
IF(ISERROR(FIND(",",W768,FIND(",",W768,FIND(",",W768)+1)+1)),
  IF(OR(ISERROR(VLOOKUP(LEFT(W768,FIND(",",W768)-1),MapTable!$A:$A,1,0)),ISERROR(VLOOKUP(TRIM(MID(W768,FIND(",",W768)+1,FIND(",",W768,FIND(",",W768)+1)-FIND(",",W768)-1)),MapTable!$A:$A,1,0)),ISERROR(VLOOKUP(TRIM(MID(W768,FIND(",",W768,FIND(",",W768)+1)+1,999)),MapTable!$A:$A,1,0))),"맵없음",
  ""),
IF(ISERROR(FIND(",",W768,FIND(",",W768,FIND(",",W768,FIND(",",W768)+1)+1)+1)),
  IF(OR(ISERROR(VLOOKUP(LEFT(W768,FIND(",",W768)-1),MapTable!$A:$A,1,0)),ISERROR(VLOOKUP(TRIM(MID(W768,FIND(",",W768)+1,FIND(",",W768,FIND(",",W768)+1)-FIND(",",W768)-1)),MapTable!$A:$A,1,0)),ISERROR(VLOOKUP(TRIM(MID(W768,FIND(",",W768,FIND(",",W768)+1)+1,FIND(",",W768,FIND(",",W768,FIND(",",W768)+1)+1)-FIND(",",W768,FIND(",",W768)+1)-1)),MapTable!$A:$A,1,0)),ISERROR(VLOOKUP(TRIM(MID(W768,FIND(",",W768,FIND(",",W768,FIND(",",W768)+1)+1)+1,999)),MapTable!$A:$A,1,0))),"맵없음",
  ""),
)))))</f>
        <v/>
      </c>
      <c r="AC768" t="str">
        <f>IF(ISBLANK(AB768),"",IF(ISERROR(VLOOKUP(AB768,[3]DropTable!$A:$A,1,0)),"드랍없음",""))</f>
        <v/>
      </c>
      <c r="AE768" t="str">
        <f>IF(ISBLANK(AD768),"",IF(ISERROR(VLOOKUP(AD768,[3]DropTable!$A:$A,1,0)),"드랍없음",""))</f>
        <v/>
      </c>
      <c r="AG768">
        <v>9.8000000000000007</v>
      </c>
      <c r="AH768">
        <v>1</v>
      </c>
    </row>
    <row r="769" spans="1:34" x14ac:dyDescent="0.3">
      <c r="A769">
        <v>17</v>
      </c>
      <c r="B769">
        <v>7</v>
      </c>
      <c r="C769">
        <f>IF(OR($L769=TRUE,$A769=0,MOD($A769,ChapterTable!$S$20)&lt;&gt;0),
MAX(0,INT(($B769+ChapterTable!$Q$26+VLOOKUP(SUBSTITUTE(C$1,"성장단계","")&amp;"단계오프셋",ChapterTable!$S:$T,2,0))/ChapterTable!$Q$23)),
MAX(0,INT(($B769+ChapterTable!$S$26+VLOOKUP(SUBSTITUTE(C$1,"성장단계","")&amp;"보스단계오프셋",ChapterTable!$S:$T,2,0))/ChapterTable!$S$23)))</f>
        <v>1</v>
      </c>
      <c r="D769">
        <f>IF(OR($L769=TRUE,$A769=0,MOD($A769,ChapterTable!$S$20)&lt;&gt;0),
MAX(0,INT(($B769+ChapterTable!$Q$26+VLOOKUP(SUBSTITUTE(D$1,"성장단계","")&amp;"단계오프셋",ChapterTable!$S:$T,2,0))/ChapterTable!$Q$23)),
MAX(0,INT(($B769+ChapterTable!$S$26+VLOOKUP(SUBSTITUTE(D$1,"성장단계","")&amp;"보스단계오프셋",ChapterTable!$S:$T,2,0))/ChapterTable!$S$23)))</f>
        <v>0</v>
      </c>
      <c r="E769" s="1">
        <f ca="1">IF(AND($A769=0,$B769=1),
    VLOOKUP(1,ChapterTable!$1:$1048576,MATCH("최종"&amp;SUBSTITUTE(SUBSTITUTE(E$1,"standard",""),"|Float",""),ChapterTable!$1:$1,0),0)*ChapterTable!$Q$17,
  IF(AND($A769=0,$B769=0),
    E770,
  IF($B769=0,
    VLOOKUP($A769,ChapterTable!$1:$1048576,MATCH("최종"&amp;SUBSTITUTE(SUBSTITUTE(E$1,"standard",""),"|Float",""),ChapterTable!$1:$1,0),0),
  IF($B769=1,
    IF($L769=FALSE,
      VLOOKUP($A769,ChapterTable!$1:$1048576,MATCH("최종"&amp;SUBSTITUTE(SUBSTITUTE(E$1,"standard",""),"|Float",""),ChapterTable!$1:$1,0),0),
      VLOOKUP($A769-ChapterTable!$Q$11,ChapterTable!$1:$1048576,MATCH("최종"&amp;SUBSTITUTE(SUBSTITUTE(E$1,"standard",""),"|Float",""),ChapterTable!$1:$1,0),0)*ChapterTable!$Q$14
    ),
  OFFSET(E769,-$B769+IF($L769,1,0),0)*
    (VLOOKUP(SUBSTITUTE(SUBSTITUTE(E$1,"standard",""),"|Float","")&amp;"인게임누적곱배수",ChapterTable!$S:$T,2,0)^C769
    +VLOOKUP(SUBSTITUTE(SUBSTITUTE(E$1,"standard",""),"|Float","")&amp;"인게임누적합배수",ChapterTable!$S:$T,2,0)*C769)
  )
  )
  )
)</f>
        <v>159612.32304382324</v>
      </c>
      <c r="F769" s="1">
        <f ca="1">IF(AND($A769=0,$B769=1),
    VLOOKUP(1,ChapterTable!$1:$1048576,MATCH("최종"&amp;SUBSTITUTE(SUBSTITUTE(F$1,"standard",""),"|Float",""),ChapterTable!$1:$1,0),0)*ChapterTable!$Q$17,
  IF(AND($A769=0,$B769=0),
    F770,
  IF($B769=0,
    VLOOKUP($A769,ChapterTable!$1:$1048576,MATCH("최종"&amp;SUBSTITUTE(SUBSTITUTE(F$1,"standard",""),"|Float",""),ChapterTable!$1:$1,0),0),
  IF($B769=1,
    IF($L769=FALSE,
      VLOOKUP($A769,ChapterTable!$1:$1048576,MATCH("최종"&amp;SUBSTITUTE(SUBSTITUTE(F$1,"standard",""),"|Float",""),ChapterTable!$1:$1,0),0),
      VLOOKUP($A769-ChapterTable!$Q$11,ChapterTable!$1:$1048576,MATCH("최종"&amp;SUBSTITUTE(SUBSTITUTE(F$1,"standard",""),"|Float",""),ChapterTable!$1:$1,0),0)*ChapterTable!$Q$14
    ),
  OFFSET(F769,-$B769+IF($L769,1,0),0)*
    (VLOOKUP(SUBSTITUTE(SUBSTITUTE(F$1,"standard",""),"|Float","")&amp;"인게임누적곱배수",ChapterTable!$S:$T,2,0)^D769
    +VLOOKUP(SUBSTITUTE(SUBSTITUTE(F$1,"standard",""),"|Float","")&amp;"인게임누적합배수",ChapterTable!$S:$T,2,0)*D769)
  )
  )
  )
)</f>
        <v>65684.083557128906</v>
      </c>
      <c r="G769" t="s">
        <v>76</v>
      </c>
      <c r="J769" t="str">
        <f>IF(ISBLANK(I769),"",
IFERROR(VLOOKUP(I769,[1]StringTable!$1:$1048576,MATCH([1]StringTable!$B$1,[1]StringTable!$1:$1,0),0),
IFERROR(VLOOKUP(I769,[1]InApkStringTable!$1:$1048576,MATCH([1]InApkStringTable!$B$1,[1]InApkStringTable!$1:$1,0),0),
"스트링없음")))</f>
        <v/>
      </c>
      <c r="L769" t="b">
        <v>0</v>
      </c>
      <c r="M769" t="s">
        <v>24</v>
      </c>
      <c r="N769" t="str">
        <f>IF(ISBLANK(M769),"",IF(ISERROR(VLOOKUP(M769,MapTable!$A:$A,1,0)),"맵없음",""))</f>
        <v/>
      </c>
      <c r="O769">
        <f t="shared" si="45"/>
        <v>1</v>
      </c>
      <c r="Q769">
        <f t="shared" si="46"/>
        <v>1</v>
      </c>
      <c r="R769" t="b">
        <f t="shared" ca="1" si="47"/>
        <v>0</v>
      </c>
      <c r="T769" t="b">
        <f t="shared" ca="1" si="48"/>
        <v>0</v>
      </c>
      <c r="V769" t="str">
        <f>IF(ISBLANK(U769),"",IF(ISERROR(VLOOKUP(U769,MapTable!$A:$A,1,0)),"맵없음",""))</f>
        <v/>
      </c>
      <c r="X769" t="str">
        <f>IF(ISBLANK(W769),"",
IF(ISERROR(FIND(",",W769)),
  IF(ISERROR(VLOOKUP(W769,MapTable!$A:$A,1,0)),"맵없음",
  ""),
IF(ISERROR(FIND(",",W769,FIND(",",W769)+1)),
  IF(OR(ISERROR(VLOOKUP(LEFT(W769,FIND(",",W769)-1),MapTable!$A:$A,1,0)),ISERROR(VLOOKUP(TRIM(MID(W769,FIND(",",W769)+1,999)),MapTable!$A:$A,1,0))),"맵없음",
  ""),
IF(ISERROR(FIND(",",W769,FIND(",",W769,FIND(",",W769)+1)+1)),
  IF(OR(ISERROR(VLOOKUP(LEFT(W769,FIND(",",W769)-1),MapTable!$A:$A,1,0)),ISERROR(VLOOKUP(TRIM(MID(W769,FIND(",",W769)+1,FIND(",",W769,FIND(",",W769)+1)-FIND(",",W769)-1)),MapTable!$A:$A,1,0)),ISERROR(VLOOKUP(TRIM(MID(W769,FIND(",",W769,FIND(",",W769)+1)+1,999)),MapTable!$A:$A,1,0))),"맵없음",
  ""),
IF(ISERROR(FIND(",",W769,FIND(",",W769,FIND(",",W769,FIND(",",W769)+1)+1)+1)),
  IF(OR(ISERROR(VLOOKUP(LEFT(W769,FIND(",",W769)-1),MapTable!$A:$A,1,0)),ISERROR(VLOOKUP(TRIM(MID(W769,FIND(",",W769)+1,FIND(",",W769,FIND(",",W769)+1)-FIND(",",W769)-1)),MapTable!$A:$A,1,0)),ISERROR(VLOOKUP(TRIM(MID(W769,FIND(",",W769,FIND(",",W769)+1)+1,FIND(",",W769,FIND(",",W769,FIND(",",W769)+1)+1)-FIND(",",W769,FIND(",",W769)+1)-1)),MapTable!$A:$A,1,0)),ISERROR(VLOOKUP(TRIM(MID(W769,FIND(",",W769,FIND(",",W769,FIND(",",W769)+1)+1)+1,999)),MapTable!$A:$A,1,0))),"맵없음",
  ""),
)))))</f>
        <v/>
      </c>
      <c r="AC769" t="str">
        <f>IF(ISBLANK(AB769),"",IF(ISERROR(VLOOKUP(AB769,[3]DropTable!$A:$A,1,0)),"드랍없음",""))</f>
        <v/>
      </c>
      <c r="AE769" t="str">
        <f>IF(ISBLANK(AD769),"",IF(ISERROR(VLOOKUP(AD769,[3]DropTable!$A:$A,1,0)),"드랍없음",""))</f>
        <v/>
      </c>
      <c r="AG769">
        <v>9.8000000000000007</v>
      </c>
      <c r="AH769">
        <v>1</v>
      </c>
    </row>
    <row r="770" spans="1:34" x14ac:dyDescent="0.3">
      <c r="A770">
        <v>17</v>
      </c>
      <c r="B770">
        <v>8</v>
      </c>
      <c r="C770">
        <f>IF(OR($L770=TRUE,$A770=0,MOD($A770,ChapterTable!$S$20)&lt;&gt;0),
MAX(0,INT(($B770+ChapterTable!$Q$26+VLOOKUP(SUBSTITUTE(C$1,"성장단계","")&amp;"단계오프셋",ChapterTable!$S:$T,2,0))/ChapterTable!$Q$23)),
MAX(0,INT(($B770+ChapterTable!$S$26+VLOOKUP(SUBSTITUTE(C$1,"성장단계","")&amp;"보스단계오프셋",ChapterTable!$S:$T,2,0))/ChapterTable!$S$23)))</f>
        <v>1</v>
      </c>
      <c r="D770">
        <f>IF(OR($L770=TRUE,$A770=0,MOD($A770,ChapterTable!$S$20)&lt;&gt;0),
MAX(0,INT(($B770+ChapterTable!$Q$26+VLOOKUP(SUBSTITUTE(D$1,"성장단계","")&amp;"단계오프셋",ChapterTable!$S:$T,2,0))/ChapterTable!$Q$23)),
MAX(0,INT(($B770+ChapterTable!$S$26+VLOOKUP(SUBSTITUTE(D$1,"성장단계","")&amp;"보스단계오프셋",ChapterTable!$S:$T,2,0))/ChapterTable!$S$23)))</f>
        <v>0</v>
      </c>
      <c r="E770" s="1">
        <f ca="1">IF(AND($A770=0,$B770=1),
    VLOOKUP(1,ChapterTable!$1:$1048576,MATCH("최종"&amp;SUBSTITUTE(SUBSTITUTE(E$1,"standard",""),"|Float",""),ChapterTable!$1:$1,0),0)*ChapterTable!$Q$17,
  IF(AND($A770=0,$B770=0),
    E771,
  IF($B770=0,
    VLOOKUP($A770,ChapterTable!$1:$1048576,MATCH("최종"&amp;SUBSTITUTE(SUBSTITUTE(E$1,"standard",""),"|Float",""),ChapterTable!$1:$1,0),0),
  IF($B770=1,
    IF($L770=FALSE,
      VLOOKUP($A770,ChapterTable!$1:$1048576,MATCH("최종"&amp;SUBSTITUTE(SUBSTITUTE(E$1,"standard",""),"|Float",""),ChapterTable!$1:$1,0),0),
      VLOOKUP($A770-ChapterTable!$Q$11,ChapterTable!$1:$1048576,MATCH("최종"&amp;SUBSTITUTE(SUBSTITUTE(E$1,"standard",""),"|Float",""),ChapterTable!$1:$1,0),0)*ChapterTable!$Q$14
    ),
  OFFSET(E770,-$B770+IF($L770,1,0),0)*
    (VLOOKUP(SUBSTITUTE(SUBSTITUTE(E$1,"standard",""),"|Float","")&amp;"인게임누적곱배수",ChapterTable!$S:$T,2,0)^C770
    +VLOOKUP(SUBSTITUTE(SUBSTITUTE(E$1,"standard",""),"|Float","")&amp;"인게임누적합배수",ChapterTable!$S:$T,2,0)*C770)
  )
  )
  )
)</f>
        <v>159612.32304382324</v>
      </c>
      <c r="F770" s="1">
        <f ca="1">IF(AND($A770=0,$B770=1),
    VLOOKUP(1,ChapterTable!$1:$1048576,MATCH("최종"&amp;SUBSTITUTE(SUBSTITUTE(F$1,"standard",""),"|Float",""),ChapterTable!$1:$1,0),0)*ChapterTable!$Q$17,
  IF(AND($A770=0,$B770=0),
    F771,
  IF($B770=0,
    VLOOKUP($A770,ChapterTable!$1:$1048576,MATCH("최종"&amp;SUBSTITUTE(SUBSTITUTE(F$1,"standard",""),"|Float",""),ChapterTable!$1:$1,0),0),
  IF($B770=1,
    IF($L770=FALSE,
      VLOOKUP($A770,ChapterTable!$1:$1048576,MATCH("최종"&amp;SUBSTITUTE(SUBSTITUTE(F$1,"standard",""),"|Float",""),ChapterTable!$1:$1,0),0),
      VLOOKUP($A770-ChapterTable!$Q$11,ChapterTable!$1:$1048576,MATCH("최종"&amp;SUBSTITUTE(SUBSTITUTE(F$1,"standard",""),"|Float",""),ChapterTable!$1:$1,0),0)*ChapterTable!$Q$14
    ),
  OFFSET(F770,-$B770+IF($L770,1,0),0)*
    (VLOOKUP(SUBSTITUTE(SUBSTITUTE(F$1,"standard",""),"|Float","")&amp;"인게임누적곱배수",ChapterTable!$S:$T,2,0)^D770
    +VLOOKUP(SUBSTITUTE(SUBSTITUTE(F$1,"standard",""),"|Float","")&amp;"인게임누적합배수",ChapterTable!$S:$T,2,0)*D770)
  )
  )
  )
)</f>
        <v>65684.083557128906</v>
      </c>
      <c r="G770" t="s">
        <v>76</v>
      </c>
      <c r="J770" t="str">
        <f>IF(ISBLANK(I770),"",
IFERROR(VLOOKUP(I770,[1]StringTable!$1:$1048576,MATCH([1]StringTable!$B$1,[1]StringTable!$1:$1,0),0),
IFERROR(VLOOKUP(I770,[1]InApkStringTable!$1:$1048576,MATCH([1]InApkStringTable!$B$1,[1]InApkStringTable!$1:$1,0),0),
"스트링없음")))</f>
        <v/>
      </c>
      <c r="L770" t="b">
        <v>0</v>
      </c>
      <c r="M770" t="s">
        <v>24</v>
      </c>
      <c r="N770" t="str">
        <f>IF(ISBLANK(M770),"",IF(ISERROR(VLOOKUP(M770,MapTable!$A:$A,1,0)),"맵없음",""))</f>
        <v/>
      </c>
      <c r="O770">
        <f t="shared" si="45"/>
        <v>1</v>
      </c>
      <c r="Q770">
        <f t="shared" si="46"/>
        <v>1</v>
      </c>
      <c r="R770" t="b">
        <f t="shared" ca="1" si="47"/>
        <v>0</v>
      </c>
      <c r="T770" t="b">
        <f t="shared" ca="1" si="48"/>
        <v>0</v>
      </c>
      <c r="V770" t="str">
        <f>IF(ISBLANK(U770),"",IF(ISERROR(VLOOKUP(U770,MapTable!$A:$A,1,0)),"맵없음",""))</f>
        <v/>
      </c>
      <c r="X770" t="str">
        <f>IF(ISBLANK(W770),"",
IF(ISERROR(FIND(",",W770)),
  IF(ISERROR(VLOOKUP(W770,MapTable!$A:$A,1,0)),"맵없음",
  ""),
IF(ISERROR(FIND(",",W770,FIND(",",W770)+1)),
  IF(OR(ISERROR(VLOOKUP(LEFT(W770,FIND(",",W770)-1),MapTable!$A:$A,1,0)),ISERROR(VLOOKUP(TRIM(MID(W770,FIND(",",W770)+1,999)),MapTable!$A:$A,1,0))),"맵없음",
  ""),
IF(ISERROR(FIND(",",W770,FIND(",",W770,FIND(",",W770)+1)+1)),
  IF(OR(ISERROR(VLOOKUP(LEFT(W770,FIND(",",W770)-1),MapTable!$A:$A,1,0)),ISERROR(VLOOKUP(TRIM(MID(W770,FIND(",",W770)+1,FIND(",",W770,FIND(",",W770)+1)-FIND(",",W770)-1)),MapTable!$A:$A,1,0)),ISERROR(VLOOKUP(TRIM(MID(W770,FIND(",",W770,FIND(",",W770)+1)+1,999)),MapTable!$A:$A,1,0))),"맵없음",
  ""),
IF(ISERROR(FIND(",",W770,FIND(",",W770,FIND(",",W770,FIND(",",W770)+1)+1)+1)),
  IF(OR(ISERROR(VLOOKUP(LEFT(W770,FIND(",",W770)-1),MapTable!$A:$A,1,0)),ISERROR(VLOOKUP(TRIM(MID(W770,FIND(",",W770)+1,FIND(",",W770,FIND(",",W770)+1)-FIND(",",W770)-1)),MapTable!$A:$A,1,0)),ISERROR(VLOOKUP(TRIM(MID(W770,FIND(",",W770,FIND(",",W770)+1)+1,FIND(",",W770,FIND(",",W770,FIND(",",W770)+1)+1)-FIND(",",W770,FIND(",",W770)+1)-1)),MapTable!$A:$A,1,0)),ISERROR(VLOOKUP(TRIM(MID(W770,FIND(",",W770,FIND(",",W770,FIND(",",W770)+1)+1)+1,999)),MapTable!$A:$A,1,0))),"맵없음",
  ""),
)))))</f>
        <v/>
      </c>
      <c r="AC770" t="str">
        <f>IF(ISBLANK(AB770),"",IF(ISERROR(VLOOKUP(AB770,[3]DropTable!$A:$A,1,0)),"드랍없음",""))</f>
        <v/>
      </c>
      <c r="AE770" t="str">
        <f>IF(ISBLANK(AD770),"",IF(ISERROR(VLOOKUP(AD770,[3]DropTable!$A:$A,1,0)),"드랍없음",""))</f>
        <v/>
      </c>
      <c r="AG770">
        <v>9.8000000000000007</v>
      </c>
      <c r="AH770">
        <v>1</v>
      </c>
    </row>
    <row r="771" spans="1:34" x14ac:dyDescent="0.3">
      <c r="A771">
        <v>17</v>
      </c>
      <c r="B771">
        <v>9</v>
      </c>
      <c r="C771">
        <f>IF(OR($L771=TRUE,$A771=0,MOD($A771,ChapterTable!$S$20)&lt;&gt;0),
MAX(0,INT(($B771+ChapterTable!$Q$26+VLOOKUP(SUBSTITUTE(C$1,"성장단계","")&amp;"단계오프셋",ChapterTable!$S:$T,2,0))/ChapterTable!$Q$23)),
MAX(0,INT(($B771+ChapterTable!$S$26+VLOOKUP(SUBSTITUTE(C$1,"성장단계","")&amp;"보스단계오프셋",ChapterTable!$S:$T,2,0))/ChapterTable!$S$23)))</f>
        <v>1</v>
      </c>
      <c r="D771">
        <f>IF(OR($L771=TRUE,$A771=0,MOD($A771,ChapterTable!$S$20)&lt;&gt;0),
MAX(0,INT(($B771+ChapterTable!$Q$26+VLOOKUP(SUBSTITUTE(D$1,"성장단계","")&amp;"단계오프셋",ChapterTable!$S:$T,2,0))/ChapterTable!$Q$23)),
MAX(0,INT(($B771+ChapterTable!$S$26+VLOOKUP(SUBSTITUTE(D$1,"성장단계","")&amp;"보스단계오프셋",ChapterTable!$S:$T,2,0))/ChapterTable!$S$23)))</f>
        <v>0</v>
      </c>
      <c r="E771" s="1">
        <f ca="1">IF(AND($A771=0,$B771=1),
    VLOOKUP(1,ChapterTable!$1:$1048576,MATCH("최종"&amp;SUBSTITUTE(SUBSTITUTE(E$1,"standard",""),"|Float",""),ChapterTable!$1:$1,0),0)*ChapterTable!$Q$17,
  IF(AND($A771=0,$B771=0),
    E772,
  IF($B771=0,
    VLOOKUP($A771,ChapterTable!$1:$1048576,MATCH("최종"&amp;SUBSTITUTE(SUBSTITUTE(E$1,"standard",""),"|Float",""),ChapterTable!$1:$1,0),0),
  IF($B771=1,
    IF($L771=FALSE,
      VLOOKUP($A771,ChapterTable!$1:$1048576,MATCH("최종"&amp;SUBSTITUTE(SUBSTITUTE(E$1,"standard",""),"|Float",""),ChapterTable!$1:$1,0),0),
      VLOOKUP($A771-ChapterTable!$Q$11,ChapterTable!$1:$1048576,MATCH("최종"&amp;SUBSTITUTE(SUBSTITUTE(E$1,"standard",""),"|Float",""),ChapterTable!$1:$1,0),0)*ChapterTable!$Q$14
    ),
  OFFSET(E771,-$B771+IF($L771,1,0),0)*
    (VLOOKUP(SUBSTITUTE(SUBSTITUTE(E$1,"standard",""),"|Float","")&amp;"인게임누적곱배수",ChapterTable!$S:$T,2,0)^C771
    +VLOOKUP(SUBSTITUTE(SUBSTITUTE(E$1,"standard",""),"|Float","")&amp;"인게임누적합배수",ChapterTable!$S:$T,2,0)*C771)
  )
  )
  )
)</f>
        <v>159612.32304382324</v>
      </c>
      <c r="F771" s="1">
        <f ca="1">IF(AND($A771=0,$B771=1),
    VLOOKUP(1,ChapterTable!$1:$1048576,MATCH("최종"&amp;SUBSTITUTE(SUBSTITUTE(F$1,"standard",""),"|Float",""),ChapterTable!$1:$1,0),0)*ChapterTable!$Q$17,
  IF(AND($A771=0,$B771=0),
    F772,
  IF($B771=0,
    VLOOKUP($A771,ChapterTable!$1:$1048576,MATCH("최종"&amp;SUBSTITUTE(SUBSTITUTE(F$1,"standard",""),"|Float",""),ChapterTable!$1:$1,0),0),
  IF($B771=1,
    IF($L771=FALSE,
      VLOOKUP($A771,ChapterTable!$1:$1048576,MATCH("최종"&amp;SUBSTITUTE(SUBSTITUTE(F$1,"standard",""),"|Float",""),ChapterTable!$1:$1,0),0),
      VLOOKUP($A771-ChapterTable!$Q$11,ChapterTable!$1:$1048576,MATCH("최종"&amp;SUBSTITUTE(SUBSTITUTE(F$1,"standard",""),"|Float",""),ChapterTable!$1:$1,0),0)*ChapterTable!$Q$14
    ),
  OFFSET(F771,-$B771+IF($L771,1,0),0)*
    (VLOOKUP(SUBSTITUTE(SUBSTITUTE(F$1,"standard",""),"|Float","")&amp;"인게임누적곱배수",ChapterTable!$S:$T,2,0)^D771
    +VLOOKUP(SUBSTITUTE(SUBSTITUTE(F$1,"standard",""),"|Float","")&amp;"인게임누적합배수",ChapterTable!$S:$T,2,0)*D771)
  )
  )
  )
)</f>
        <v>65684.083557128906</v>
      </c>
      <c r="G771" t="s">
        <v>76</v>
      </c>
      <c r="J771" t="str">
        <f>IF(ISBLANK(I771),"",
IFERROR(VLOOKUP(I771,[1]StringTable!$1:$1048576,MATCH([1]StringTable!$B$1,[1]StringTable!$1:$1,0),0),
IFERROR(VLOOKUP(I771,[1]InApkStringTable!$1:$1048576,MATCH([1]InApkStringTable!$B$1,[1]InApkStringTable!$1:$1,0),0),
"스트링없음")))</f>
        <v/>
      </c>
      <c r="L771" t="b">
        <v>0</v>
      </c>
      <c r="M771" t="s">
        <v>24</v>
      </c>
      <c r="N771" t="str">
        <f>IF(ISBLANK(M771),"",IF(ISERROR(VLOOKUP(M771,MapTable!$A:$A,1,0)),"맵없음",""))</f>
        <v/>
      </c>
      <c r="O771">
        <f t="shared" ref="O771:O834" si="49">IF(B771=0,0,
  IF(AND(L771=FALSE,A771&lt;&gt;0,MOD(A771,7)=0),21,
  IF(MOD(B771,10)=0,21,
  IF(MOD(B771,10)=5,11,
  IF(MOD(B771,10)=9,INT(B771/10)+91,
  INT(B771/10+1))))))</f>
        <v>91</v>
      </c>
      <c r="Q771">
        <f t="shared" ref="Q771:Q834" si="50">IF(ISBLANK(P771),O771,P771)</f>
        <v>91</v>
      </c>
      <c r="R771" t="b">
        <f t="shared" ref="R771:R834" ca="1" si="51">IF(OR(B771=0,OFFSET(B771,1,0)=0),FALSE,
IF(OFFSET(O771,1,0)=21,TRUE,FALSE))</f>
        <v>1</v>
      </c>
      <c r="T771" t="b">
        <f t="shared" ref="T771:T834" ca="1" si="52">IF(ISBLANK(S771),R771,S771)</f>
        <v>1</v>
      </c>
      <c r="V771" t="str">
        <f>IF(ISBLANK(U771),"",IF(ISERROR(VLOOKUP(U771,MapTable!$A:$A,1,0)),"맵없음",""))</f>
        <v/>
      </c>
      <c r="X771" t="str">
        <f>IF(ISBLANK(W771),"",
IF(ISERROR(FIND(",",W771)),
  IF(ISERROR(VLOOKUP(W771,MapTable!$A:$A,1,0)),"맵없음",
  ""),
IF(ISERROR(FIND(",",W771,FIND(",",W771)+1)),
  IF(OR(ISERROR(VLOOKUP(LEFT(W771,FIND(",",W771)-1),MapTable!$A:$A,1,0)),ISERROR(VLOOKUP(TRIM(MID(W771,FIND(",",W771)+1,999)),MapTable!$A:$A,1,0))),"맵없음",
  ""),
IF(ISERROR(FIND(",",W771,FIND(",",W771,FIND(",",W771)+1)+1)),
  IF(OR(ISERROR(VLOOKUP(LEFT(W771,FIND(",",W771)-1),MapTable!$A:$A,1,0)),ISERROR(VLOOKUP(TRIM(MID(W771,FIND(",",W771)+1,FIND(",",W771,FIND(",",W771)+1)-FIND(",",W771)-1)),MapTable!$A:$A,1,0)),ISERROR(VLOOKUP(TRIM(MID(W771,FIND(",",W771,FIND(",",W771)+1)+1,999)),MapTable!$A:$A,1,0))),"맵없음",
  ""),
IF(ISERROR(FIND(",",W771,FIND(",",W771,FIND(",",W771,FIND(",",W771)+1)+1)+1)),
  IF(OR(ISERROR(VLOOKUP(LEFT(W771,FIND(",",W771)-1),MapTable!$A:$A,1,0)),ISERROR(VLOOKUP(TRIM(MID(W771,FIND(",",W771)+1,FIND(",",W771,FIND(",",W771)+1)-FIND(",",W771)-1)),MapTable!$A:$A,1,0)),ISERROR(VLOOKUP(TRIM(MID(W771,FIND(",",W771,FIND(",",W771)+1)+1,FIND(",",W771,FIND(",",W771,FIND(",",W771)+1)+1)-FIND(",",W771,FIND(",",W771)+1)-1)),MapTable!$A:$A,1,0)),ISERROR(VLOOKUP(TRIM(MID(W771,FIND(",",W771,FIND(",",W771,FIND(",",W771)+1)+1)+1,999)),MapTable!$A:$A,1,0))),"맵없음",
  ""),
)))))</f>
        <v/>
      </c>
      <c r="AC771" t="str">
        <f>IF(ISBLANK(AB771),"",IF(ISERROR(VLOOKUP(AB771,[3]DropTable!$A:$A,1,0)),"드랍없음",""))</f>
        <v/>
      </c>
      <c r="AE771" t="str">
        <f>IF(ISBLANK(AD771),"",IF(ISERROR(VLOOKUP(AD771,[3]DropTable!$A:$A,1,0)),"드랍없음",""))</f>
        <v/>
      </c>
      <c r="AG771">
        <v>9.8000000000000007</v>
      </c>
      <c r="AH771">
        <v>1</v>
      </c>
    </row>
    <row r="772" spans="1:34" x14ac:dyDescent="0.3">
      <c r="A772">
        <v>17</v>
      </c>
      <c r="B772">
        <v>10</v>
      </c>
      <c r="C772">
        <f>IF(OR($L772=TRUE,$A772=0,MOD($A772,ChapterTable!$S$20)&lt;&gt;0),
MAX(0,INT(($B772+ChapterTable!$Q$26+VLOOKUP(SUBSTITUTE(C$1,"성장단계","")&amp;"단계오프셋",ChapterTable!$S:$T,2,0))/ChapterTable!$Q$23)),
MAX(0,INT(($B772+ChapterTable!$S$26+VLOOKUP(SUBSTITUTE(C$1,"성장단계","")&amp;"보스단계오프셋",ChapterTable!$S:$T,2,0))/ChapterTable!$S$23)))</f>
        <v>1</v>
      </c>
      <c r="D772">
        <f>IF(OR($L772=TRUE,$A772=0,MOD($A772,ChapterTable!$S$20)&lt;&gt;0),
MAX(0,INT(($B772+ChapterTable!$Q$26+VLOOKUP(SUBSTITUTE(D$1,"성장단계","")&amp;"단계오프셋",ChapterTable!$S:$T,2,0))/ChapterTable!$Q$23)),
MAX(0,INT(($B772+ChapterTable!$S$26+VLOOKUP(SUBSTITUTE(D$1,"성장단계","")&amp;"보스단계오프셋",ChapterTable!$S:$T,2,0))/ChapterTable!$S$23)))</f>
        <v>0</v>
      </c>
      <c r="E772" s="1">
        <f ca="1">IF(AND($A772=0,$B772=1),
    VLOOKUP(1,ChapterTable!$1:$1048576,MATCH("최종"&amp;SUBSTITUTE(SUBSTITUTE(E$1,"standard",""),"|Float",""),ChapterTable!$1:$1,0),0)*ChapterTable!$Q$17,
  IF(AND($A772=0,$B772=0),
    E773,
  IF($B772=0,
    VLOOKUP($A772,ChapterTable!$1:$1048576,MATCH("최종"&amp;SUBSTITUTE(SUBSTITUTE(E$1,"standard",""),"|Float",""),ChapterTable!$1:$1,0),0),
  IF($B772=1,
    IF($L772=FALSE,
      VLOOKUP($A772,ChapterTable!$1:$1048576,MATCH("최종"&amp;SUBSTITUTE(SUBSTITUTE(E$1,"standard",""),"|Float",""),ChapterTable!$1:$1,0),0),
      VLOOKUP($A772-ChapterTable!$Q$11,ChapterTable!$1:$1048576,MATCH("최종"&amp;SUBSTITUTE(SUBSTITUTE(E$1,"standard",""),"|Float",""),ChapterTable!$1:$1,0),0)*ChapterTable!$Q$14
    ),
  OFFSET(E772,-$B772+IF($L772,1,0),0)*
    (VLOOKUP(SUBSTITUTE(SUBSTITUTE(E$1,"standard",""),"|Float","")&amp;"인게임누적곱배수",ChapterTable!$S:$T,2,0)^C772
    +VLOOKUP(SUBSTITUTE(SUBSTITUTE(E$1,"standard",""),"|Float","")&amp;"인게임누적합배수",ChapterTable!$S:$T,2,0)*C772)
  )
  )
  )
)</f>
        <v>159612.32304382324</v>
      </c>
      <c r="F772" s="1">
        <f ca="1">IF(AND($A772=0,$B772=1),
    VLOOKUP(1,ChapterTable!$1:$1048576,MATCH("최종"&amp;SUBSTITUTE(SUBSTITUTE(F$1,"standard",""),"|Float",""),ChapterTable!$1:$1,0),0)*ChapterTable!$Q$17,
  IF(AND($A772=0,$B772=0),
    F773,
  IF($B772=0,
    VLOOKUP($A772,ChapterTable!$1:$1048576,MATCH("최종"&amp;SUBSTITUTE(SUBSTITUTE(F$1,"standard",""),"|Float",""),ChapterTable!$1:$1,0),0),
  IF($B772=1,
    IF($L772=FALSE,
      VLOOKUP($A772,ChapterTable!$1:$1048576,MATCH("최종"&amp;SUBSTITUTE(SUBSTITUTE(F$1,"standard",""),"|Float",""),ChapterTable!$1:$1,0),0),
      VLOOKUP($A772-ChapterTable!$Q$11,ChapterTable!$1:$1048576,MATCH("최종"&amp;SUBSTITUTE(SUBSTITUTE(F$1,"standard",""),"|Float",""),ChapterTable!$1:$1,0),0)*ChapterTable!$Q$14
    ),
  OFFSET(F772,-$B772+IF($L772,1,0),0)*
    (VLOOKUP(SUBSTITUTE(SUBSTITUTE(F$1,"standard",""),"|Float","")&amp;"인게임누적곱배수",ChapterTable!$S:$T,2,0)^D772
    +VLOOKUP(SUBSTITUTE(SUBSTITUTE(F$1,"standard",""),"|Float","")&amp;"인게임누적합배수",ChapterTable!$S:$T,2,0)*D772)
  )
  )
  )
)</f>
        <v>65684.083557128906</v>
      </c>
      <c r="G772" t="s">
        <v>76</v>
      </c>
      <c r="J772" t="str">
        <f>IF(ISBLANK(I772),"",
IFERROR(VLOOKUP(I772,[1]StringTable!$1:$1048576,MATCH([1]StringTable!$B$1,[1]StringTable!$1:$1,0),0),
IFERROR(VLOOKUP(I772,[1]InApkStringTable!$1:$1048576,MATCH([1]InApkStringTable!$B$1,[1]InApkStringTable!$1:$1,0),0),
"스트링없음")))</f>
        <v/>
      </c>
      <c r="L772" t="b">
        <v>0</v>
      </c>
      <c r="M772" t="s">
        <v>24</v>
      </c>
      <c r="N772" t="str">
        <f>IF(ISBLANK(M772),"",IF(ISERROR(VLOOKUP(M772,MapTable!$A:$A,1,0)),"맵없음",""))</f>
        <v/>
      </c>
      <c r="O772">
        <f t="shared" si="49"/>
        <v>21</v>
      </c>
      <c r="Q772">
        <f t="shared" si="50"/>
        <v>21</v>
      </c>
      <c r="R772" t="b">
        <f t="shared" ca="1" si="51"/>
        <v>0</v>
      </c>
      <c r="T772" t="b">
        <f t="shared" ca="1" si="52"/>
        <v>0</v>
      </c>
      <c r="V772" t="str">
        <f>IF(ISBLANK(U772),"",IF(ISERROR(VLOOKUP(U772,MapTable!$A:$A,1,0)),"맵없음",""))</f>
        <v/>
      </c>
      <c r="X772" t="str">
        <f>IF(ISBLANK(W772),"",
IF(ISERROR(FIND(",",W772)),
  IF(ISERROR(VLOOKUP(W772,MapTable!$A:$A,1,0)),"맵없음",
  ""),
IF(ISERROR(FIND(",",W772,FIND(",",W772)+1)),
  IF(OR(ISERROR(VLOOKUP(LEFT(W772,FIND(",",W772)-1),MapTable!$A:$A,1,0)),ISERROR(VLOOKUP(TRIM(MID(W772,FIND(",",W772)+1,999)),MapTable!$A:$A,1,0))),"맵없음",
  ""),
IF(ISERROR(FIND(",",W772,FIND(",",W772,FIND(",",W772)+1)+1)),
  IF(OR(ISERROR(VLOOKUP(LEFT(W772,FIND(",",W772)-1),MapTable!$A:$A,1,0)),ISERROR(VLOOKUP(TRIM(MID(W772,FIND(",",W772)+1,FIND(",",W772,FIND(",",W772)+1)-FIND(",",W772)-1)),MapTable!$A:$A,1,0)),ISERROR(VLOOKUP(TRIM(MID(W772,FIND(",",W772,FIND(",",W772)+1)+1,999)),MapTable!$A:$A,1,0))),"맵없음",
  ""),
IF(ISERROR(FIND(",",W772,FIND(",",W772,FIND(",",W772,FIND(",",W772)+1)+1)+1)),
  IF(OR(ISERROR(VLOOKUP(LEFT(W772,FIND(",",W772)-1),MapTable!$A:$A,1,0)),ISERROR(VLOOKUP(TRIM(MID(W772,FIND(",",W772)+1,FIND(",",W772,FIND(",",W772)+1)-FIND(",",W772)-1)),MapTable!$A:$A,1,0)),ISERROR(VLOOKUP(TRIM(MID(W772,FIND(",",W772,FIND(",",W772)+1)+1,FIND(",",W772,FIND(",",W772,FIND(",",W772)+1)+1)-FIND(",",W772,FIND(",",W772)+1)-1)),MapTable!$A:$A,1,0)),ISERROR(VLOOKUP(TRIM(MID(W772,FIND(",",W772,FIND(",",W772,FIND(",",W772)+1)+1)+1,999)),MapTable!$A:$A,1,0))),"맵없음",
  ""),
)))))</f>
        <v/>
      </c>
      <c r="AC772" t="str">
        <f>IF(ISBLANK(AB772),"",IF(ISERROR(VLOOKUP(AB772,[3]DropTable!$A:$A,1,0)),"드랍없음",""))</f>
        <v/>
      </c>
      <c r="AE772" t="str">
        <f>IF(ISBLANK(AD772),"",IF(ISERROR(VLOOKUP(AD772,[3]DropTable!$A:$A,1,0)),"드랍없음",""))</f>
        <v/>
      </c>
      <c r="AG772">
        <v>9.8000000000000007</v>
      </c>
      <c r="AH772">
        <v>1</v>
      </c>
    </row>
    <row r="773" spans="1:34" x14ac:dyDescent="0.3">
      <c r="A773">
        <v>17</v>
      </c>
      <c r="B773">
        <v>11</v>
      </c>
      <c r="C773">
        <f>IF(OR($L773=TRUE,$A773=0,MOD($A773,ChapterTable!$S$20)&lt;&gt;0),
MAX(0,INT(($B773+ChapterTable!$Q$26+VLOOKUP(SUBSTITUTE(C$1,"성장단계","")&amp;"단계오프셋",ChapterTable!$S:$T,2,0))/ChapterTable!$Q$23)),
MAX(0,INT(($B773+ChapterTable!$S$26+VLOOKUP(SUBSTITUTE(C$1,"성장단계","")&amp;"보스단계오프셋",ChapterTable!$S:$T,2,0))/ChapterTable!$S$23)))</f>
        <v>1</v>
      </c>
      <c r="D773">
        <f>IF(OR($L773=TRUE,$A773=0,MOD($A773,ChapterTable!$S$20)&lt;&gt;0),
MAX(0,INT(($B773+ChapterTable!$Q$26+VLOOKUP(SUBSTITUTE(D$1,"성장단계","")&amp;"단계오프셋",ChapterTable!$S:$T,2,0))/ChapterTable!$Q$23)),
MAX(0,INT(($B773+ChapterTable!$S$26+VLOOKUP(SUBSTITUTE(D$1,"성장단계","")&amp;"보스단계오프셋",ChapterTable!$S:$T,2,0))/ChapterTable!$S$23)))</f>
        <v>1</v>
      </c>
      <c r="E773" s="1">
        <f ca="1">IF(AND($A773=0,$B773=1),
    VLOOKUP(1,ChapterTable!$1:$1048576,MATCH("최종"&amp;SUBSTITUTE(SUBSTITUTE(E$1,"standard",""),"|Float",""),ChapterTable!$1:$1,0),0)*ChapterTable!$Q$17,
  IF(AND($A773=0,$B773=0),
    E774,
  IF($B773=0,
    VLOOKUP($A773,ChapterTable!$1:$1048576,MATCH("최종"&amp;SUBSTITUTE(SUBSTITUTE(E$1,"standard",""),"|Float",""),ChapterTable!$1:$1,0),0),
  IF($B773=1,
    IF($L773=FALSE,
      VLOOKUP($A773,ChapterTable!$1:$1048576,MATCH("최종"&amp;SUBSTITUTE(SUBSTITUTE(E$1,"standard",""),"|Float",""),ChapterTable!$1:$1,0),0),
      VLOOKUP($A773-ChapterTable!$Q$11,ChapterTable!$1:$1048576,MATCH("최종"&amp;SUBSTITUTE(SUBSTITUTE(E$1,"standard",""),"|Float",""),ChapterTable!$1:$1,0),0)*ChapterTable!$Q$14
    ),
  OFFSET(E773,-$B773+IF($L773,1,0),0)*
    (VLOOKUP(SUBSTITUTE(SUBSTITUTE(E$1,"standard",""),"|Float","")&amp;"인게임누적곱배수",ChapterTable!$S:$T,2,0)^C773
    +VLOOKUP(SUBSTITUTE(SUBSTITUTE(E$1,"standard",""),"|Float","")&amp;"인게임누적합배수",ChapterTable!$S:$T,2,0)*C773)
  )
  )
  )
)</f>
        <v>159612.32304382324</v>
      </c>
      <c r="F773" s="1">
        <f ca="1">IF(AND($A773=0,$B773=1),
    VLOOKUP(1,ChapterTable!$1:$1048576,MATCH("최종"&amp;SUBSTITUTE(SUBSTITUTE(F$1,"standard",""),"|Float",""),ChapterTable!$1:$1,0),0)*ChapterTable!$Q$17,
  IF(AND($A773=0,$B773=0),
    F774,
  IF($B773=0,
    VLOOKUP($A773,ChapterTable!$1:$1048576,MATCH("최종"&amp;SUBSTITUTE(SUBSTITUTE(F$1,"standard",""),"|Float",""),ChapterTable!$1:$1,0),0),
  IF($B773=1,
    IF($L773=FALSE,
      VLOOKUP($A773,ChapterTable!$1:$1048576,MATCH("최종"&amp;SUBSTITUTE(SUBSTITUTE(F$1,"standard",""),"|Float",""),ChapterTable!$1:$1,0),0),
      VLOOKUP($A773-ChapterTable!$Q$11,ChapterTable!$1:$1048576,MATCH("최종"&amp;SUBSTITUTE(SUBSTITUTE(F$1,"standard",""),"|Float",""),ChapterTable!$1:$1,0),0)*ChapterTable!$Q$14
    ),
  OFFSET(F773,-$B773+IF($L773,1,0),0)*
    (VLOOKUP(SUBSTITUTE(SUBSTITUTE(F$1,"standard",""),"|Float","")&amp;"인게임누적곱배수",ChapterTable!$S:$T,2,0)^D773
    +VLOOKUP(SUBSTITUTE(SUBSTITUTE(F$1,"standard",""),"|Float","")&amp;"인게임누적합배수",ChapterTable!$S:$T,2,0)*D773)
  )
  )
  )
)</f>
        <v>78820.900268554688</v>
      </c>
      <c r="G773" t="s">
        <v>76</v>
      </c>
      <c r="J773" t="str">
        <f>IF(ISBLANK(I773),"",
IFERROR(VLOOKUP(I773,[1]StringTable!$1:$1048576,MATCH([1]StringTable!$B$1,[1]StringTable!$1:$1,0),0),
IFERROR(VLOOKUP(I773,[1]InApkStringTable!$1:$1048576,MATCH([1]InApkStringTable!$B$1,[1]InApkStringTable!$1:$1,0),0),
"스트링없음")))</f>
        <v/>
      </c>
      <c r="L773" t="b">
        <v>0</v>
      </c>
      <c r="M773" t="s">
        <v>24</v>
      </c>
      <c r="N773" t="str">
        <f>IF(ISBLANK(M773),"",IF(ISERROR(VLOOKUP(M773,MapTable!$A:$A,1,0)),"맵없음",""))</f>
        <v/>
      </c>
      <c r="O773">
        <f t="shared" si="49"/>
        <v>2</v>
      </c>
      <c r="Q773">
        <f t="shared" si="50"/>
        <v>2</v>
      </c>
      <c r="R773" t="b">
        <f t="shared" ca="1" si="51"/>
        <v>0</v>
      </c>
      <c r="T773" t="b">
        <f t="shared" ca="1" si="52"/>
        <v>0</v>
      </c>
      <c r="V773" t="str">
        <f>IF(ISBLANK(U773),"",IF(ISERROR(VLOOKUP(U773,MapTable!$A:$A,1,0)),"맵없음",""))</f>
        <v/>
      </c>
      <c r="X773" t="str">
        <f>IF(ISBLANK(W773),"",
IF(ISERROR(FIND(",",W773)),
  IF(ISERROR(VLOOKUP(W773,MapTable!$A:$A,1,0)),"맵없음",
  ""),
IF(ISERROR(FIND(",",W773,FIND(",",W773)+1)),
  IF(OR(ISERROR(VLOOKUP(LEFT(W773,FIND(",",W773)-1),MapTable!$A:$A,1,0)),ISERROR(VLOOKUP(TRIM(MID(W773,FIND(",",W773)+1,999)),MapTable!$A:$A,1,0))),"맵없음",
  ""),
IF(ISERROR(FIND(",",W773,FIND(",",W773,FIND(",",W773)+1)+1)),
  IF(OR(ISERROR(VLOOKUP(LEFT(W773,FIND(",",W773)-1),MapTable!$A:$A,1,0)),ISERROR(VLOOKUP(TRIM(MID(W773,FIND(",",W773)+1,FIND(",",W773,FIND(",",W773)+1)-FIND(",",W773)-1)),MapTable!$A:$A,1,0)),ISERROR(VLOOKUP(TRIM(MID(W773,FIND(",",W773,FIND(",",W773)+1)+1,999)),MapTable!$A:$A,1,0))),"맵없음",
  ""),
IF(ISERROR(FIND(",",W773,FIND(",",W773,FIND(",",W773,FIND(",",W773)+1)+1)+1)),
  IF(OR(ISERROR(VLOOKUP(LEFT(W773,FIND(",",W773)-1),MapTable!$A:$A,1,0)),ISERROR(VLOOKUP(TRIM(MID(W773,FIND(",",W773)+1,FIND(",",W773,FIND(",",W773)+1)-FIND(",",W773)-1)),MapTable!$A:$A,1,0)),ISERROR(VLOOKUP(TRIM(MID(W773,FIND(",",W773,FIND(",",W773)+1)+1,FIND(",",W773,FIND(",",W773,FIND(",",W773)+1)+1)-FIND(",",W773,FIND(",",W773)+1)-1)),MapTable!$A:$A,1,0)),ISERROR(VLOOKUP(TRIM(MID(W773,FIND(",",W773,FIND(",",W773,FIND(",",W773)+1)+1)+1,999)),MapTable!$A:$A,1,0))),"맵없음",
  ""),
)))))</f>
        <v/>
      </c>
      <c r="AC773" t="str">
        <f>IF(ISBLANK(AB773),"",IF(ISERROR(VLOOKUP(AB773,[3]DropTable!$A:$A,1,0)),"드랍없음",""))</f>
        <v/>
      </c>
      <c r="AE773" t="str">
        <f>IF(ISBLANK(AD773),"",IF(ISERROR(VLOOKUP(AD773,[3]DropTable!$A:$A,1,0)),"드랍없음",""))</f>
        <v/>
      </c>
      <c r="AG773">
        <v>9.8000000000000007</v>
      </c>
      <c r="AH773">
        <v>1</v>
      </c>
    </row>
    <row r="774" spans="1:34" x14ac:dyDescent="0.3">
      <c r="A774">
        <v>17</v>
      </c>
      <c r="B774">
        <v>12</v>
      </c>
      <c r="C774">
        <f>IF(OR($L774=TRUE,$A774=0,MOD($A774,ChapterTable!$S$20)&lt;&gt;0),
MAX(0,INT(($B774+ChapterTable!$Q$26+VLOOKUP(SUBSTITUTE(C$1,"성장단계","")&amp;"단계오프셋",ChapterTable!$S:$T,2,0))/ChapterTable!$Q$23)),
MAX(0,INT(($B774+ChapterTable!$S$26+VLOOKUP(SUBSTITUTE(C$1,"성장단계","")&amp;"보스단계오프셋",ChapterTable!$S:$T,2,0))/ChapterTable!$S$23)))</f>
        <v>1</v>
      </c>
      <c r="D774">
        <f>IF(OR($L774=TRUE,$A774=0,MOD($A774,ChapterTable!$S$20)&lt;&gt;0),
MAX(0,INT(($B774+ChapterTable!$Q$26+VLOOKUP(SUBSTITUTE(D$1,"성장단계","")&amp;"단계오프셋",ChapterTable!$S:$T,2,0))/ChapterTable!$Q$23)),
MAX(0,INT(($B774+ChapterTable!$S$26+VLOOKUP(SUBSTITUTE(D$1,"성장단계","")&amp;"보스단계오프셋",ChapterTable!$S:$T,2,0))/ChapterTable!$S$23)))</f>
        <v>1</v>
      </c>
      <c r="E774" s="1">
        <f ca="1">IF(AND($A774=0,$B774=1),
    VLOOKUP(1,ChapterTable!$1:$1048576,MATCH("최종"&amp;SUBSTITUTE(SUBSTITUTE(E$1,"standard",""),"|Float",""),ChapterTable!$1:$1,0),0)*ChapterTable!$Q$17,
  IF(AND($A774=0,$B774=0),
    E775,
  IF($B774=0,
    VLOOKUP($A774,ChapterTable!$1:$1048576,MATCH("최종"&amp;SUBSTITUTE(SUBSTITUTE(E$1,"standard",""),"|Float",""),ChapterTable!$1:$1,0),0),
  IF($B774=1,
    IF($L774=FALSE,
      VLOOKUP($A774,ChapterTable!$1:$1048576,MATCH("최종"&amp;SUBSTITUTE(SUBSTITUTE(E$1,"standard",""),"|Float",""),ChapterTable!$1:$1,0),0),
      VLOOKUP($A774-ChapterTable!$Q$11,ChapterTable!$1:$1048576,MATCH("최종"&amp;SUBSTITUTE(SUBSTITUTE(E$1,"standard",""),"|Float",""),ChapterTable!$1:$1,0),0)*ChapterTable!$Q$14
    ),
  OFFSET(E774,-$B774+IF($L774,1,0),0)*
    (VLOOKUP(SUBSTITUTE(SUBSTITUTE(E$1,"standard",""),"|Float","")&amp;"인게임누적곱배수",ChapterTable!$S:$T,2,0)^C774
    +VLOOKUP(SUBSTITUTE(SUBSTITUTE(E$1,"standard",""),"|Float","")&amp;"인게임누적합배수",ChapterTable!$S:$T,2,0)*C774)
  )
  )
  )
)</f>
        <v>159612.32304382324</v>
      </c>
      <c r="F774" s="1">
        <f ca="1">IF(AND($A774=0,$B774=1),
    VLOOKUP(1,ChapterTable!$1:$1048576,MATCH("최종"&amp;SUBSTITUTE(SUBSTITUTE(F$1,"standard",""),"|Float",""),ChapterTable!$1:$1,0),0)*ChapterTable!$Q$17,
  IF(AND($A774=0,$B774=0),
    F775,
  IF($B774=0,
    VLOOKUP($A774,ChapterTable!$1:$1048576,MATCH("최종"&amp;SUBSTITUTE(SUBSTITUTE(F$1,"standard",""),"|Float",""),ChapterTable!$1:$1,0),0),
  IF($B774=1,
    IF($L774=FALSE,
      VLOOKUP($A774,ChapterTable!$1:$1048576,MATCH("최종"&amp;SUBSTITUTE(SUBSTITUTE(F$1,"standard",""),"|Float",""),ChapterTable!$1:$1,0),0),
      VLOOKUP($A774-ChapterTable!$Q$11,ChapterTable!$1:$1048576,MATCH("최종"&amp;SUBSTITUTE(SUBSTITUTE(F$1,"standard",""),"|Float",""),ChapterTable!$1:$1,0),0)*ChapterTable!$Q$14
    ),
  OFFSET(F774,-$B774+IF($L774,1,0),0)*
    (VLOOKUP(SUBSTITUTE(SUBSTITUTE(F$1,"standard",""),"|Float","")&amp;"인게임누적곱배수",ChapterTable!$S:$T,2,0)^D774
    +VLOOKUP(SUBSTITUTE(SUBSTITUTE(F$1,"standard",""),"|Float","")&amp;"인게임누적합배수",ChapterTable!$S:$T,2,0)*D774)
  )
  )
  )
)</f>
        <v>78820.900268554688</v>
      </c>
      <c r="G774" t="s">
        <v>76</v>
      </c>
      <c r="J774" t="str">
        <f>IF(ISBLANK(I774),"",
IFERROR(VLOOKUP(I774,[1]StringTable!$1:$1048576,MATCH([1]StringTable!$B$1,[1]StringTable!$1:$1,0),0),
IFERROR(VLOOKUP(I774,[1]InApkStringTable!$1:$1048576,MATCH([1]InApkStringTable!$B$1,[1]InApkStringTable!$1:$1,0),0),
"스트링없음")))</f>
        <v/>
      </c>
      <c r="L774" t="b">
        <v>0</v>
      </c>
      <c r="M774" t="s">
        <v>24</v>
      </c>
      <c r="N774" t="str">
        <f>IF(ISBLANK(M774),"",IF(ISERROR(VLOOKUP(M774,MapTable!$A:$A,1,0)),"맵없음",""))</f>
        <v/>
      </c>
      <c r="O774">
        <f t="shared" si="49"/>
        <v>2</v>
      </c>
      <c r="Q774">
        <f t="shared" si="50"/>
        <v>2</v>
      </c>
      <c r="R774" t="b">
        <f t="shared" ca="1" si="51"/>
        <v>0</v>
      </c>
      <c r="T774" t="b">
        <f t="shared" ca="1" si="52"/>
        <v>0</v>
      </c>
      <c r="V774" t="str">
        <f>IF(ISBLANK(U774),"",IF(ISERROR(VLOOKUP(U774,MapTable!$A:$A,1,0)),"맵없음",""))</f>
        <v/>
      </c>
      <c r="X774" t="str">
        <f>IF(ISBLANK(W774),"",
IF(ISERROR(FIND(",",W774)),
  IF(ISERROR(VLOOKUP(W774,MapTable!$A:$A,1,0)),"맵없음",
  ""),
IF(ISERROR(FIND(",",W774,FIND(",",W774)+1)),
  IF(OR(ISERROR(VLOOKUP(LEFT(W774,FIND(",",W774)-1),MapTable!$A:$A,1,0)),ISERROR(VLOOKUP(TRIM(MID(W774,FIND(",",W774)+1,999)),MapTable!$A:$A,1,0))),"맵없음",
  ""),
IF(ISERROR(FIND(",",W774,FIND(",",W774,FIND(",",W774)+1)+1)),
  IF(OR(ISERROR(VLOOKUP(LEFT(W774,FIND(",",W774)-1),MapTable!$A:$A,1,0)),ISERROR(VLOOKUP(TRIM(MID(W774,FIND(",",W774)+1,FIND(",",W774,FIND(",",W774)+1)-FIND(",",W774)-1)),MapTable!$A:$A,1,0)),ISERROR(VLOOKUP(TRIM(MID(W774,FIND(",",W774,FIND(",",W774)+1)+1,999)),MapTable!$A:$A,1,0))),"맵없음",
  ""),
IF(ISERROR(FIND(",",W774,FIND(",",W774,FIND(",",W774,FIND(",",W774)+1)+1)+1)),
  IF(OR(ISERROR(VLOOKUP(LEFT(W774,FIND(",",W774)-1),MapTable!$A:$A,1,0)),ISERROR(VLOOKUP(TRIM(MID(W774,FIND(",",W774)+1,FIND(",",W774,FIND(",",W774)+1)-FIND(",",W774)-1)),MapTable!$A:$A,1,0)),ISERROR(VLOOKUP(TRIM(MID(W774,FIND(",",W774,FIND(",",W774)+1)+1,FIND(",",W774,FIND(",",W774,FIND(",",W774)+1)+1)-FIND(",",W774,FIND(",",W774)+1)-1)),MapTable!$A:$A,1,0)),ISERROR(VLOOKUP(TRIM(MID(W774,FIND(",",W774,FIND(",",W774,FIND(",",W774)+1)+1)+1,999)),MapTable!$A:$A,1,0))),"맵없음",
  ""),
)))))</f>
        <v/>
      </c>
      <c r="AC774" t="str">
        <f>IF(ISBLANK(AB774),"",IF(ISERROR(VLOOKUP(AB774,[3]DropTable!$A:$A,1,0)),"드랍없음",""))</f>
        <v/>
      </c>
      <c r="AE774" t="str">
        <f>IF(ISBLANK(AD774),"",IF(ISERROR(VLOOKUP(AD774,[3]DropTable!$A:$A,1,0)),"드랍없음",""))</f>
        <v/>
      </c>
      <c r="AG774">
        <v>9.8000000000000007</v>
      </c>
      <c r="AH774">
        <v>1</v>
      </c>
    </row>
    <row r="775" spans="1:34" x14ac:dyDescent="0.3">
      <c r="A775">
        <v>17</v>
      </c>
      <c r="B775">
        <v>13</v>
      </c>
      <c r="C775">
        <f>IF(OR($L775=TRUE,$A775=0,MOD($A775,ChapterTable!$S$20)&lt;&gt;0),
MAX(0,INT(($B775+ChapterTable!$Q$26+VLOOKUP(SUBSTITUTE(C$1,"성장단계","")&amp;"단계오프셋",ChapterTable!$S:$T,2,0))/ChapterTable!$Q$23)),
MAX(0,INT(($B775+ChapterTable!$S$26+VLOOKUP(SUBSTITUTE(C$1,"성장단계","")&amp;"보스단계오프셋",ChapterTable!$S:$T,2,0))/ChapterTable!$S$23)))</f>
        <v>1</v>
      </c>
      <c r="D775">
        <f>IF(OR($L775=TRUE,$A775=0,MOD($A775,ChapterTable!$S$20)&lt;&gt;0),
MAX(0,INT(($B775+ChapterTable!$Q$26+VLOOKUP(SUBSTITUTE(D$1,"성장단계","")&amp;"단계오프셋",ChapterTable!$S:$T,2,0))/ChapterTable!$Q$23)),
MAX(0,INT(($B775+ChapterTable!$S$26+VLOOKUP(SUBSTITUTE(D$1,"성장단계","")&amp;"보스단계오프셋",ChapterTable!$S:$T,2,0))/ChapterTable!$S$23)))</f>
        <v>1</v>
      </c>
      <c r="E775" s="1">
        <f ca="1">IF(AND($A775=0,$B775=1),
    VLOOKUP(1,ChapterTable!$1:$1048576,MATCH("최종"&amp;SUBSTITUTE(SUBSTITUTE(E$1,"standard",""),"|Float",""),ChapterTable!$1:$1,0),0)*ChapterTable!$Q$17,
  IF(AND($A775=0,$B775=0),
    E776,
  IF($B775=0,
    VLOOKUP($A775,ChapterTable!$1:$1048576,MATCH("최종"&amp;SUBSTITUTE(SUBSTITUTE(E$1,"standard",""),"|Float",""),ChapterTable!$1:$1,0),0),
  IF($B775=1,
    IF($L775=FALSE,
      VLOOKUP($A775,ChapterTable!$1:$1048576,MATCH("최종"&amp;SUBSTITUTE(SUBSTITUTE(E$1,"standard",""),"|Float",""),ChapterTable!$1:$1,0),0),
      VLOOKUP($A775-ChapterTable!$Q$11,ChapterTable!$1:$1048576,MATCH("최종"&amp;SUBSTITUTE(SUBSTITUTE(E$1,"standard",""),"|Float",""),ChapterTable!$1:$1,0),0)*ChapterTable!$Q$14
    ),
  OFFSET(E775,-$B775+IF($L775,1,0),0)*
    (VLOOKUP(SUBSTITUTE(SUBSTITUTE(E$1,"standard",""),"|Float","")&amp;"인게임누적곱배수",ChapterTable!$S:$T,2,0)^C775
    +VLOOKUP(SUBSTITUTE(SUBSTITUTE(E$1,"standard",""),"|Float","")&amp;"인게임누적합배수",ChapterTable!$S:$T,2,0)*C775)
  )
  )
  )
)</f>
        <v>159612.32304382324</v>
      </c>
      <c r="F775" s="1">
        <f ca="1">IF(AND($A775=0,$B775=1),
    VLOOKUP(1,ChapterTable!$1:$1048576,MATCH("최종"&amp;SUBSTITUTE(SUBSTITUTE(F$1,"standard",""),"|Float",""),ChapterTable!$1:$1,0),0)*ChapterTable!$Q$17,
  IF(AND($A775=0,$B775=0),
    F776,
  IF($B775=0,
    VLOOKUP($A775,ChapterTable!$1:$1048576,MATCH("최종"&amp;SUBSTITUTE(SUBSTITUTE(F$1,"standard",""),"|Float",""),ChapterTable!$1:$1,0),0),
  IF($B775=1,
    IF($L775=FALSE,
      VLOOKUP($A775,ChapterTable!$1:$1048576,MATCH("최종"&amp;SUBSTITUTE(SUBSTITUTE(F$1,"standard",""),"|Float",""),ChapterTable!$1:$1,0),0),
      VLOOKUP($A775-ChapterTable!$Q$11,ChapterTable!$1:$1048576,MATCH("최종"&amp;SUBSTITUTE(SUBSTITUTE(F$1,"standard",""),"|Float",""),ChapterTable!$1:$1,0),0)*ChapterTable!$Q$14
    ),
  OFFSET(F775,-$B775+IF($L775,1,0),0)*
    (VLOOKUP(SUBSTITUTE(SUBSTITUTE(F$1,"standard",""),"|Float","")&amp;"인게임누적곱배수",ChapterTable!$S:$T,2,0)^D775
    +VLOOKUP(SUBSTITUTE(SUBSTITUTE(F$1,"standard",""),"|Float","")&amp;"인게임누적합배수",ChapterTable!$S:$T,2,0)*D775)
  )
  )
  )
)</f>
        <v>78820.900268554688</v>
      </c>
      <c r="G775" t="s">
        <v>76</v>
      </c>
      <c r="J775" t="str">
        <f>IF(ISBLANK(I775),"",
IFERROR(VLOOKUP(I775,[1]StringTable!$1:$1048576,MATCH([1]StringTable!$B$1,[1]StringTable!$1:$1,0),0),
IFERROR(VLOOKUP(I775,[1]InApkStringTable!$1:$1048576,MATCH([1]InApkStringTable!$B$1,[1]InApkStringTable!$1:$1,0),0),
"스트링없음")))</f>
        <v/>
      </c>
      <c r="L775" t="b">
        <v>0</v>
      </c>
      <c r="M775" t="s">
        <v>24</v>
      </c>
      <c r="N775" t="str">
        <f>IF(ISBLANK(M775),"",IF(ISERROR(VLOOKUP(M775,MapTable!$A:$A,1,0)),"맵없음",""))</f>
        <v/>
      </c>
      <c r="O775">
        <f t="shared" si="49"/>
        <v>2</v>
      </c>
      <c r="Q775">
        <f t="shared" si="50"/>
        <v>2</v>
      </c>
      <c r="R775" t="b">
        <f t="shared" ca="1" si="51"/>
        <v>0</v>
      </c>
      <c r="T775" t="b">
        <f t="shared" ca="1" si="52"/>
        <v>0</v>
      </c>
      <c r="V775" t="str">
        <f>IF(ISBLANK(U775),"",IF(ISERROR(VLOOKUP(U775,MapTable!$A:$A,1,0)),"맵없음",""))</f>
        <v/>
      </c>
      <c r="X775" t="str">
        <f>IF(ISBLANK(W775),"",
IF(ISERROR(FIND(",",W775)),
  IF(ISERROR(VLOOKUP(W775,MapTable!$A:$A,1,0)),"맵없음",
  ""),
IF(ISERROR(FIND(",",W775,FIND(",",W775)+1)),
  IF(OR(ISERROR(VLOOKUP(LEFT(W775,FIND(",",W775)-1),MapTable!$A:$A,1,0)),ISERROR(VLOOKUP(TRIM(MID(W775,FIND(",",W775)+1,999)),MapTable!$A:$A,1,0))),"맵없음",
  ""),
IF(ISERROR(FIND(",",W775,FIND(",",W775,FIND(",",W775)+1)+1)),
  IF(OR(ISERROR(VLOOKUP(LEFT(W775,FIND(",",W775)-1),MapTable!$A:$A,1,0)),ISERROR(VLOOKUP(TRIM(MID(W775,FIND(",",W775)+1,FIND(",",W775,FIND(",",W775)+1)-FIND(",",W775)-1)),MapTable!$A:$A,1,0)),ISERROR(VLOOKUP(TRIM(MID(W775,FIND(",",W775,FIND(",",W775)+1)+1,999)),MapTable!$A:$A,1,0))),"맵없음",
  ""),
IF(ISERROR(FIND(",",W775,FIND(",",W775,FIND(",",W775,FIND(",",W775)+1)+1)+1)),
  IF(OR(ISERROR(VLOOKUP(LEFT(W775,FIND(",",W775)-1),MapTable!$A:$A,1,0)),ISERROR(VLOOKUP(TRIM(MID(W775,FIND(",",W775)+1,FIND(",",W775,FIND(",",W775)+1)-FIND(",",W775)-1)),MapTable!$A:$A,1,0)),ISERROR(VLOOKUP(TRIM(MID(W775,FIND(",",W775,FIND(",",W775)+1)+1,FIND(",",W775,FIND(",",W775,FIND(",",W775)+1)+1)-FIND(",",W775,FIND(",",W775)+1)-1)),MapTable!$A:$A,1,0)),ISERROR(VLOOKUP(TRIM(MID(W775,FIND(",",W775,FIND(",",W775,FIND(",",W775)+1)+1)+1,999)),MapTable!$A:$A,1,0))),"맵없음",
  ""),
)))))</f>
        <v/>
      </c>
      <c r="AC775" t="str">
        <f>IF(ISBLANK(AB775),"",IF(ISERROR(VLOOKUP(AB775,[3]DropTable!$A:$A,1,0)),"드랍없음",""))</f>
        <v/>
      </c>
      <c r="AE775" t="str">
        <f>IF(ISBLANK(AD775),"",IF(ISERROR(VLOOKUP(AD775,[3]DropTable!$A:$A,1,0)),"드랍없음",""))</f>
        <v/>
      </c>
      <c r="AG775">
        <v>9.8000000000000007</v>
      </c>
      <c r="AH775">
        <v>1</v>
      </c>
    </row>
    <row r="776" spans="1:34" x14ac:dyDescent="0.3">
      <c r="A776">
        <v>17</v>
      </c>
      <c r="B776">
        <v>14</v>
      </c>
      <c r="C776">
        <f>IF(OR($L776=TRUE,$A776=0,MOD($A776,ChapterTable!$S$20)&lt;&gt;0),
MAX(0,INT(($B776+ChapterTable!$Q$26+VLOOKUP(SUBSTITUTE(C$1,"성장단계","")&amp;"단계오프셋",ChapterTable!$S:$T,2,0))/ChapterTable!$Q$23)),
MAX(0,INT(($B776+ChapterTable!$S$26+VLOOKUP(SUBSTITUTE(C$1,"성장단계","")&amp;"보스단계오프셋",ChapterTable!$S:$T,2,0))/ChapterTable!$S$23)))</f>
        <v>1</v>
      </c>
      <c r="D776">
        <f>IF(OR($L776=TRUE,$A776=0,MOD($A776,ChapterTable!$S$20)&lt;&gt;0),
MAX(0,INT(($B776+ChapterTable!$Q$26+VLOOKUP(SUBSTITUTE(D$1,"성장단계","")&amp;"단계오프셋",ChapterTable!$S:$T,2,0))/ChapterTable!$Q$23)),
MAX(0,INT(($B776+ChapterTable!$S$26+VLOOKUP(SUBSTITUTE(D$1,"성장단계","")&amp;"보스단계오프셋",ChapterTable!$S:$T,2,0))/ChapterTable!$S$23)))</f>
        <v>1</v>
      </c>
      <c r="E776" s="1">
        <f ca="1">IF(AND($A776=0,$B776=1),
    VLOOKUP(1,ChapterTable!$1:$1048576,MATCH("최종"&amp;SUBSTITUTE(SUBSTITUTE(E$1,"standard",""),"|Float",""),ChapterTable!$1:$1,0),0)*ChapterTable!$Q$17,
  IF(AND($A776=0,$B776=0),
    E777,
  IF($B776=0,
    VLOOKUP($A776,ChapterTable!$1:$1048576,MATCH("최종"&amp;SUBSTITUTE(SUBSTITUTE(E$1,"standard",""),"|Float",""),ChapterTable!$1:$1,0),0),
  IF($B776=1,
    IF($L776=FALSE,
      VLOOKUP($A776,ChapterTable!$1:$1048576,MATCH("최종"&amp;SUBSTITUTE(SUBSTITUTE(E$1,"standard",""),"|Float",""),ChapterTable!$1:$1,0),0),
      VLOOKUP($A776-ChapterTable!$Q$11,ChapterTable!$1:$1048576,MATCH("최종"&amp;SUBSTITUTE(SUBSTITUTE(E$1,"standard",""),"|Float",""),ChapterTable!$1:$1,0),0)*ChapterTable!$Q$14
    ),
  OFFSET(E776,-$B776+IF($L776,1,0),0)*
    (VLOOKUP(SUBSTITUTE(SUBSTITUTE(E$1,"standard",""),"|Float","")&amp;"인게임누적곱배수",ChapterTable!$S:$T,2,0)^C776
    +VLOOKUP(SUBSTITUTE(SUBSTITUTE(E$1,"standard",""),"|Float","")&amp;"인게임누적합배수",ChapterTable!$S:$T,2,0)*C776)
  )
  )
  )
)</f>
        <v>159612.32304382324</v>
      </c>
      <c r="F776" s="1">
        <f ca="1">IF(AND($A776=0,$B776=1),
    VLOOKUP(1,ChapterTable!$1:$1048576,MATCH("최종"&amp;SUBSTITUTE(SUBSTITUTE(F$1,"standard",""),"|Float",""),ChapterTable!$1:$1,0),0)*ChapterTable!$Q$17,
  IF(AND($A776=0,$B776=0),
    F777,
  IF($B776=0,
    VLOOKUP($A776,ChapterTable!$1:$1048576,MATCH("최종"&amp;SUBSTITUTE(SUBSTITUTE(F$1,"standard",""),"|Float",""),ChapterTable!$1:$1,0),0),
  IF($B776=1,
    IF($L776=FALSE,
      VLOOKUP($A776,ChapterTable!$1:$1048576,MATCH("최종"&amp;SUBSTITUTE(SUBSTITUTE(F$1,"standard",""),"|Float",""),ChapterTable!$1:$1,0),0),
      VLOOKUP($A776-ChapterTable!$Q$11,ChapterTable!$1:$1048576,MATCH("최종"&amp;SUBSTITUTE(SUBSTITUTE(F$1,"standard",""),"|Float",""),ChapterTable!$1:$1,0),0)*ChapterTable!$Q$14
    ),
  OFFSET(F776,-$B776+IF($L776,1,0),0)*
    (VLOOKUP(SUBSTITUTE(SUBSTITUTE(F$1,"standard",""),"|Float","")&amp;"인게임누적곱배수",ChapterTable!$S:$T,2,0)^D776
    +VLOOKUP(SUBSTITUTE(SUBSTITUTE(F$1,"standard",""),"|Float","")&amp;"인게임누적합배수",ChapterTable!$S:$T,2,0)*D776)
  )
  )
  )
)</f>
        <v>78820.900268554688</v>
      </c>
      <c r="G776" t="s">
        <v>76</v>
      </c>
      <c r="J776" t="str">
        <f>IF(ISBLANK(I776),"",
IFERROR(VLOOKUP(I776,[1]StringTable!$1:$1048576,MATCH([1]StringTable!$B$1,[1]StringTable!$1:$1,0),0),
IFERROR(VLOOKUP(I776,[1]InApkStringTable!$1:$1048576,MATCH([1]InApkStringTable!$B$1,[1]InApkStringTable!$1:$1,0),0),
"스트링없음")))</f>
        <v/>
      </c>
      <c r="L776" t="b">
        <v>0</v>
      </c>
      <c r="M776" t="s">
        <v>24</v>
      </c>
      <c r="N776" t="str">
        <f>IF(ISBLANK(M776),"",IF(ISERROR(VLOOKUP(M776,MapTable!$A:$A,1,0)),"맵없음",""))</f>
        <v/>
      </c>
      <c r="O776">
        <f t="shared" si="49"/>
        <v>2</v>
      </c>
      <c r="Q776">
        <f t="shared" si="50"/>
        <v>2</v>
      </c>
      <c r="R776" t="b">
        <f t="shared" ca="1" si="51"/>
        <v>0</v>
      </c>
      <c r="T776" t="b">
        <f t="shared" ca="1" si="52"/>
        <v>0</v>
      </c>
      <c r="V776" t="str">
        <f>IF(ISBLANK(U776),"",IF(ISERROR(VLOOKUP(U776,MapTable!$A:$A,1,0)),"맵없음",""))</f>
        <v/>
      </c>
      <c r="X776" t="str">
        <f>IF(ISBLANK(W776),"",
IF(ISERROR(FIND(",",W776)),
  IF(ISERROR(VLOOKUP(W776,MapTable!$A:$A,1,0)),"맵없음",
  ""),
IF(ISERROR(FIND(",",W776,FIND(",",W776)+1)),
  IF(OR(ISERROR(VLOOKUP(LEFT(W776,FIND(",",W776)-1),MapTable!$A:$A,1,0)),ISERROR(VLOOKUP(TRIM(MID(W776,FIND(",",W776)+1,999)),MapTable!$A:$A,1,0))),"맵없음",
  ""),
IF(ISERROR(FIND(",",W776,FIND(",",W776,FIND(",",W776)+1)+1)),
  IF(OR(ISERROR(VLOOKUP(LEFT(W776,FIND(",",W776)-1),MapTable!$A:$A,1,0)),ISERROR(VLOOKUP(TRIM(MID(W776,FIND(",",W776)+1,FIND(",",W776,FIND(",",W776)+1)-FIND(",",W776)-1)),MapTable!$A:$A,1,0)),ISERROR(VLOOKUP(TRIM(MID(W776,FIND(",",W776,FIND(",",W776)+1)+1,999)),MapTable!$A:$A,1,0))),"맵없음",
  ""),
IF(ISERROR(FIND(",",W776,FIND(",",W776,FIND(",",W776,FIND(",",W776)+1)+1)+1)),
  IF(OR(ISERROR(VLOOKUP(LEFT(W776,FIND(",",W776)-1),MapTable!$A:$A,1,0)),ISERROR(VLOOKUP(TRIM(MID(W776,FIND(",",W776)+1,FIND(",",W776,FIND(",",W776)+1)-FIND(",",W776)-1)),MapTable!$A:$A,1,0)),ISERROR(VLOOKUP(TRIM(MID(W776,FIND(",",W776,FIND(",",W776)+1)+1,FIND(",",W776,FIND(",",W776,FIND(",",W776)+1)+1)-FIND(",",W776,FIND(",",W776)+1)-1)),MapTable!$A:$A,1,0)),ISERROR(VLOOKUP(TRIM(MID(W776,FIND(",",W776,FIND(",",W776,FIND(",",W776)+1)+1)+1,999)),MapTable!$A:$A,1,0))),"맵없음",
  ""),
)))))</f>
        <v/>
      </c>
      <c r="AC776" t="str">
        <f>IF(ISBLANK(AB776),"",IF(ISERROR(VLOOKUP(AB776,[3]DropTable!$A:$A,1,0)),"드랍없음",""))</f>
        <v/>
      </c>
      <c r="AE776" t="str">
        <f>IF(ISBLANK(AD776),"",IF(ISERROR(VLOOKUP(AD776,[3]DropTable!$A:$A,1,0)),"드랍없음",""))</f>
        <v/>
      </c>
      <c r="AG776">
        <v>9.8000000000000007</v>
      </c>
      <c r="AH776">
        <v>1</v>
      </c>
    </row>
    <row r="777" spans="1:34" x14ac:dyDescent="0.3">
      <c r="A777">
        <v>17</v>
      </c>
      <c r="B777">
        <v>15</v>
      </c>
      <c r="C777">
        <f>IF(OR($L777=TRUE,$A777=0,MOD($A777,ChapterTable!$S$20)&lt;&gt;0),
MAX(0,INT(($B777+ChapterTable!$Q$26+VLOOKUP(SUBSTITUTE(C$1,"성장단계","")&amp;"단계오프셋",ChapterTable!$S:$T,2,0))/ChapterTable!$Q$23)),
MAX(0,INT(($B777+ChapterTable!$S$26+VLOOKUP(SUBSTITUTE(C$1,"성장단계","")&amp;"보스단계오프셋",ChapterTable!$S:$T,2,0))/ChapterTable!$S$23)))</f>
        <v>1</v>
      </c>
      <c r="D777">
        <f>IF(OR($L777=TRUE,$A777=0,MOD($A777,ChapterTable!$S$20)&lt;&gt;0),
MAX(0,INT(($B777+ChapterTable!$Q$26+VLOOKUP(SUBSTITUTE(D$1,"성장단계","")&amp;"단계오프셋",ChapterTable!$S:$T,2,0))/ChapterTable!$Q$23)),
MAX(0,INT(($B777+ChapterTable!$S$26+VLOOKUP(SUBSTITUTE(D$1,"성장단계","")&amp;"보스단계오프셋",ChapterTable!$S:$T,2,0))/ChapterTable!$S$23)))</f>
        <v>1</v>
      </c>
      <c r="E777" s="1">
        <f ca="1">IF(AND($A777=0,$B777=1),
    VLOOKUP(1,ChapterTable!$1:$1048576,MATCH("최종"&amp;SUBSTITUTE(SUBSTITUTE(E$1,"standard",""),"|Float",""),ChapterTable!$1:$1,0),0)*ChapterTable!$Q$17,
  IF(AND($A777=0,$B777=0),
    E778,
  IF($B777=0,
    VLOOKUP($A777,ChapterTable!$1:$1048576,MATCH("최종"&amp;SUBSTITUTE(SUBSTITUTE(E$1,"standard",""),"|Float",""),ChapterTable!$1:$1,0),0),
  IF($B777=1,
    IF($L777=FALSE,
      VLOOKUP($A777,ChapterTable!$1:$1048576,MATCH("최종"&amp;SUBSTITUTE(SUBSTITUTE(E$1,"standard",""),"|Float",""),ChapterTable!$1:$1,0),0),
      VLOOKUP($A777-ChapterTable!$Q$11,ChapterTable!$1:$1048576,MATCH("최종"&amp;SUBSTITUTE(SUBSTITUTE(E$1,"standard",""),"|Float",""),ChapterTable!$1:$1,0),0)*ChapterTable!$Q$14
    ),
  OFFSET(E777,-$B777+IF($L777,1,0),0)*
    (VLOOKUP(SUBSTITUTE(SUBSTITUTE(E$1,"standard",""),"|Float","")&amp;"인게임누적곱배수",ChapterTable!$S:$T,2,0)^C777
    +VLOOKUP(SUBSTITUTE(SUBSTITUTE(E$1,"standard",""),"|Float","")&amp;"인게임누적합배수",ChapterTable!$S:$T,2,0)*C777)
  )
  )
  )
)</f>
        <v>159612.32304382324</v>
      </c>
      <c r="F777" s="1">
        <f ca="1">IF(AND($A777=0,$B777=1),
    VLOOKUP(1,ChapterTable!$1:$1048576,MATCH("최종"&amp;SUBSTITUTE(SUBSTITUTE(F$1,"standard",""),"|Float",""),ChapterTable!$1:$1,0),0)*ChapterTable!$Q$17,
  IF(AND($A777=0,$B777=0),
    F778,
  IF($B777=0,
    VLOOKUP($A777,ChapterTable!$1:$1048576,MATCH("최종"&amp;SUBSTITUTE(SUBSTITUTE(F$1,"standard",""),"|Float",""),ChapterTable!$1:$1,0),0),
  IF($B777=1,
    IF($L777=FALSE,
      VLOOKUP($A777,ChapterTable!$1:$1048576,MATCH("최종"&amp;SUBSTITUTE(SUBSTITUTE(F$1,"standard",""),"|Float",""),ChapterTable!$1:$1,0),0),
      VLOOKUP($A777-ChapterTable!$Q$11,ChapterTable!$1:$1048576,MATCH("최종"&amp;SUBSTITUTE(SUBSTITUTE(F$1,"standard",""),"|Float",""),ChapterTable!$1:$1,0),0)*ChapterTable!$Q$14
    ),
  OFFSET(F777,-$B777+IF($L777,1,0),0)*
    (VLOOKUP(SUBSTITUTE(SUBSTITUTE(F$1,"standard",""),"|Float","")&amp;"인게임누적곱배수",ChapterTable!$S:$T,2,0)^D777
    +VLOOKUP(SUBSTITUTE(SUBSTITUTE(F$1,"standard",""),"|Float","")&amp;"인게임누적합배수",ChapterTable!$S:$T,2,0)*D777)
  )
  )
  )
)</f>
        <v>78820.900268554688</v>
      </c>
      <c r="G777" t="s">
        <v>76</v>
      </c>
      <c r="J777" t="str">
        <f>IF(ISBLANK(I777),"",
IFERROR(VLOOKUP(I777,[1]StringTable!$1:$1048576,MATCH([1]StringTable!$B$1,[1]StringTable!$1:$1,0),0),
IFERROR(VLOOKUP(I777,[1]InApkStringTable!$1:$1048576,MATCH([1]InApkStringTable!$B$1,[1]InApkStringTable!$1:$1,0),0),
"스트링없음")))</f>
        <v/>
      </c>
      <c r="L777" t="b">
        <v>0</v>
      </c>
      <c r="M777" t="s">
        <v>54</v>
      </c>
      <c r="N777" t="str">
        <f>IF(ISBLANK(M777),"",IF(ISERROR(VLOOKUP(M777,MapTable!$A:$A,1,0)),"맵없음",""))</f>
        <v/>
      </c>
      <c r="O777">
        <f t="shared" si="49"/>
        <v>11</v>
      </c>
      <c r="Q777">
        <f t="shared" si="50"/>
        <v>11</v>
      </c>
      <c r="R777" t="b">
        <f t="shared" ca="1" si="51"/>
        <v>0</v>
      </c>
      <c r="T777" t="b">
        <f t="shared" ca="1" si="52"/>
        <v>0</v>
      </c>
      <c r="V777" t="str">
        <f>IF(ISBLANK(U777),"",IF(ISERROR(VLOOKUP(U777,MapTable!$A:$A,1,0)),"맵없음",""))</f>
        <v/>
      </c>
      <c r="X777" t="str">
        <f>IF(ISBLANK(W777),"",
IF(ISERROR(FIND(",",W777)),
  IF(ISERROR(VLOOKUP(W777,MapTable!$A:$A,1,0)),"맵없음",
  ""),
IF(ISERROR(FIND(",",W777,FIND(",",W777)+1)),
  IF(OR(ISERROR(VLOOKUP(LEFT(W777,FIND(",",W777)-1),MapTable!$A:$A,1,0)),ISERROR(VLOOKUP(TRIM(MID(W777,FIND(",",W777)+1,999)),MapTable!$A:$A,1,0))),"맵없음",
  ""),
IF(ISERROR(FIND(",",W777,FIND(",",W777,FIND(",",W777)+1)+1)),
  IF(OR(ISERROR(VLOOKUP(LEFT(W777,FIND(",",W777)-1),MapTable!$A:$A,1,0)),ISERROR(VLOOKUP(TRIM(MID(W777,FIND(",",W777)+1,FIND(",",W777,FIND(",",W777)+1)-FIND(",",W777)-1)),MapTable!$A:$A,1,0)),ISERROR(VLOOKUP(TRIM(MID(W777,FIND(",",W777,FIND(",",W777)+1)+1,999)),MapTable!$A:$A,1,0))),"맵없음",
  ""),
IF(ISERROR(FIND(",",W777,FIND(",",W777,FIND(",",W777,FIND(",",W777)+1)+1)+1)),
  IF(OR(ISERROR(VLOOKUP(LEFT(W777,FIND(",",W777)-1),MapTable!$A:$A,1,0)),ISERROR(VLOOKUP(TRIM(MID(W777,FIND(",",W777)+1,FIND(",",W777,FIND(",",W777)+1)-FIND(",",W777)-1)),MapTable!$A:$A,1,0)),ISERROR(VLOOKUP(TRIM(MID(W777,FIND(",",W777,FIND(",",W777)+1)+1,FIND(",",W777,FIND(",",W777,FIND(",",W777)+1)+1)-FIND(",",W777,FIND(",",W777)+1)-1)),MapTable!$A:$A,1,0)),ISERROR(VLOOKUP(TRIM(MID(W777,FIND(",",W777,FIND(",",W777,FIND(",",W777)+1)+1)+1,999)),MapTable!$A:$A,1,0))),"맵없음",
  ""),
)))))</f>
        <v/>
      </c>
      <c r="AC777" t="str">
        <f>IF(ISBLANK(AB777),"",IF(ISERROR(VLOOKUP(AB777,[3]DropTable!$A:$A,1,0)),"드랍없음",""))</f>
        <v/>
      </c>
      <c r="AE777" t="str">
        <f>IF(ISBLANK(AD777),"",IF(ISERROR(VLOOKUP(AD777,[3]DropTable!$A:$A,1,0)),"드랍없음",""))</f>
        <v/>
      </c>
      <c r="AG777">
        <v>9.8000000000000007</v>
      </c>
      <c r="AH777">
        <v>1</v>
      </c>
    </row>
    <row r="778" spans="1:34" x14ac:dyDescent="0.3">
      <c r="A778">
        <v>17</v>
      </c>
      <c r="B778">
        <v>16</v>
      </c>
      <c r="C778">
        <f>IF(OR($L778=TRUE,$A778=0,MOD($A778,ChapterTable!$S$20)&lt;&gt;0),
MAX(0,INT(($B778+ChapterTable!$Q$26+VLOOKUP(SUBSTITUTE(C$1,"성장단계","")&amp;"단계오프셋",ChapterTable!$S:$T,2,0))/ChapterTable!$Q$23)),
MAX(0,INT(($B778+ChapterTable!$S$26+VLOOKUP(SUBSTITUTE(C$1,"성장단계","")&amp;"보스단계오프셋",ChapterTable!$S:$T,2,0))/ChapterTable!$S$23)))</f>
        <v>2</v>
      </c>
      <c r="D778">
        <f>IF(OR($L778=TRUE,$A778=0,MOD($A778,ChapterTable!$S$20)&lt;&gt;0),
MAX(0,INT(($B778+ChapterTable!$Q$26+VLOOKUP(SUBSTITUTE(D$1,"성장단계","")&amp;"단계오프셋",ChapterTable!$S:$T,2,0))/ChapterTable!$Q$23)),
MAX(0,INT(($B778+ChapterTable!$S$26+VLOOKUP(SUBSTITUTE(D$1,"성장단계","")&amp;"보스단계오프셋",ChapterTable!$S:$T,2,0))/ChapterTable!$S$23)))</f>
        <v>1</v>
      </c>
      <c r="E778" s="1">
        <f ca="1">IF(AND($A778=0,$B778=1),
    VLOOKUP(1,ChapterTable!$1:$1048576,MATCH("최종"&amp;SUBSTITUTE(SUBSTITUTE(E$1,"standard",""),"|Float",""),ChapterTable!$1:$1,0),0)*ChapterTable!$Q$17,
  IF(AND($A778=0,$B778=0),
    E779,
  IF($B778=0,
    VLOOKUP($A778,ChapterTable!$1:$1048576,MATCH("최종"&amp;SUBSTITUTE(SUBSTITUTE(E$1,"standard",""),"|Float",""),ChapterTable!$1:$1,0),0),
  IF($B778=1,
    IF($L778=FALSE,
      VLOOKUP($A778,ChapterTable!$1:$1048576,MATCH("최종"&amp;SUBSTITUTE(SUBSTITUTE(E$1,"standard",""),"|Float",""),ChapterTable!$1:$1,0),0),
      VLOOKUP($A778-ChapterTable!$Q$11,ChapterTable!$1:$1048576,MATCH("최종"&amp;SUBSTITUTE(SUBSTITUTE(E$1,"standard",""),"|Float",""),ChapterTable!$1:$1,0),0)*ChapterTable!$Q$14
    ),
  OFFSET(E778,-$B778+IF($L778,1,0),0)*
    (VLOOKUP(SUBSTITUTE(SUBSTITUTE(E$1,"standard",""),"|Float","")&amp;"인게임누적곱배수",ChapterTable!$S:$T,2,0)^C778
    +VLOOKUP(SUBSTITUTE(SUBSTITUTE(E$1,"standard",""),"|Float","")&amp;"인게임누적합배수",ChapterTable!$S:$T,2,0)*C778)
  )
  )
  )
)</f>
        <v>200993.29568481445</v>
      </c>
      <c r="F778" s="1">
        <f ca="1">IF(AND($A778=0,$B778=1),
    VLOOKUP(1,ChapterTable!$1:$1048576,MATCH("최종"&amp;SUBSTITUTE(SUBSTITUTE(F$1,"standard",""),"|Float",""),ChapterTable!$1:$1,0),0)*ChapterTable!$Q$17,
  IF(AND($A778=0,$B778=0),
    F779,
  IF($B778=0,
    VLOOKUP($A778,ChapterTable!$1:$1048576,MATCH("최종"&amp;SUBSTITUTE(SUBSTITUTE(F$1,"standard",""),"|Float",""),ChapterTable!$1:$1,0),0),
  IF($B778=1,
    IF($L778=FALSE,
      VLOOKUP($A778,ChapterTable!$1:$1048576,MATCH("최종"&amp;SUBSTITUTE(SUBSTITUTE(F$1,"standard",""),"|Float",""),ChapterTable!$1:$1,0),0),
      VLOOKUP($A778-ChapterTable!$Q$11,ChapterTable!$1:$1048576,MATCH("최종"&amp;SUBSTITUTE(SUBSTITUTE(F$1,"standard",""),"|Float",""),ChapterTable!$1:$1,0),0)*ChapterTable!$Q$14
    ),
  OFFSET(F778,-$B778+IF($L778,1,0),0)*
    (VLOOKUP(SUBSTITUTE(SUBSTITUTE(F$1,"standard",""),"|Float","")&amp;"인게임누적곱배수",ChapterTable!$S:$T,2,0)^D778
    +VLOOKUP(SUBSTITUTE(SUBSTITUTE(F$1,"standard",""),"|Float","")&amp;"인게임누적합배수",ChapterTable!$S:$T,2,0)*D778)
  )
  )
  )
)</f>
        <v>78820.900268554688</v>
      </c>
      <c r="G778" t="s">
        <v>76</v>
      </c>
      <c r="J778" t="str">
        <f>IF(ISBLANK(I778),"",
IFERROR(VLOOKUP(I778,[1]StringTable!$1:$1048576,MATCH([1]StringTable!$B$1,[1]StringTable!$1:$1,0),0),
IFERROR(VLOOKUP(I778,[1]InApkStringTable!$1:$1048576,MATCH([1]InApkStringTable!$B$1,[1]InApkStringTable!$1:$1,0),0),
"스트링없음")))</f>
        <v/>
      </c>
      <c r="L778" t="b">
        <v>0</v>
      </c>
      <c r="M778" t="s">
        <v>24</v>
      </c>
      <c r="N778" t="str">
        <f>IF(ISBLANK(M778),"",IF(ISERROR(VLOOKUP(M778,MapTable!$A:$A,1,0)),"맵없음",""))</f>
        <v/>
      </c>
      <c r="O778">
        <f t="shared" si="49"/>
        <v>2</v>
      </c>
      <c r="Q778">
        <f t="shared" si="50"/>
        <v>2</v>
      </c>
      <c r="R778" t="b">
        <f t="shared" ca="1" si="51"/>
        <v>0</v>
      </c>
      <c r="T778" t="b">
        <f t="shared" ca="1" si="52"/>
        <v>0</v>
      </c>
      <c r="V778" t="str">
        <f>IF(ISBLANK(U778),"",IF(ISERROR(VLOOKUP(U778,MapTable!$A:$A,1,0)),"맵없음",""))</f>
        <v/>
      </c>
      <c r="X778" t="str">
        <f>IF(ISBLANK(W778),"",
IF(ISERROR(FIND(",",W778)),
  IF(ISERROR(VLOOKUP(W778,MapTable!$A:$A,1,0)),"맵없음",
  ""),
IF(ISERROR(FIND(",",W778,FIND(",",W778)+1)),
  IF(OR(ISERROR(VLOOKUP(LEFT(W778,FIND(",",W778)-1),MapTable!$A:$A,1,0)),ISERROR(VLOOKUP(TRIM(MID(W778,FIND(",",W778)+1,999)),MapTable!$A:$A,1,0))),"맵없음",
  ""),
IF(ISERROR(FIND(",",W778,FIND(",",W778,FIND(",",W778)+1)+1)),
  IF(OR(ISERROR(VLOOKUP(LEFT(W778,FIND(",",W778)-1),MapTable!$A:$A,1,0)),ISERROR(VLOOKUP(TRIM(MID(W778,FIND(",",W778)+1,FIND(",",W778,FIND(",",W778)+1)-FIND(",",W778)-1)),MapTable!$A:$A,1,0)),ISERROR(VLOOKUP(TRIM(MID(W778,FIND(",",W778,FIND(",",W778)+1)+1,999)),MapTable!$A:$A,1,0))),"맵없음",
  ""),
IF(ISERROR(FIND(",",W778,FIND(",",W778,FIND(",",W778,FIND(",",W778)+1)+1)+1)),
  IF(OR(ISERROR(VLOOKUP(LEFT(W778,FIND(",",W778)-1),MapTable!$A:$A,1,0)),ISERROR(VLOOKUP(TRIM(MID(W778,FIND(",",W778)+1,FIND(",",W778,FIND(",",W778)+1)-FIND(",",W778)-1)),MapTable!$A:$A,1,0)),ISERROR(VLOOKUP(TRIM(MID(W778,FIND(",",W778,FIND(",",W778)+1)+1,FIND(",",W778,FIND(",",W778,FIND(",",W778)+1)+1)-FIND(",",W778,FIND(",",W778)+1)-1)),MapTable!$A:$A,1,0)),ISERROR(VLOOKUP(TRIM(MID(W778,FIND(",",W778,FIND(",",W778,FIND(",",W778)+1)+1)+1,999)),MapTable!$A:$A,1,0))),"맵없음",
  ""),
)))))</f>
        <v/>
      </c>
      <c r="AC778" t="str">
        <f>IF(ISBLANK(AB778),"",IF(ISERROR(VLOOKUP(AB778,[3]DropTable!$A:$A,1,0)),"드랍없음",""))</f>
        <v/>
      </c>
      <c r="AE778" t="str">
        <f>IF(ISBLANK(AD778),"",IF(ISERROR(VLOOKUP(AD778,[3]DropTable!$A:$A,1,0)),"드랍없음",""))</f>
        <v/>
      </c>
      <c r="AG778">
        <v>9.8000000000000007</v>
      </c>
      <c r="AH778">
        <v>1</v>
      </c>
    </row>
    <row r="779" spans="1:34" x14ac:dyDescent="0.3">
      <c r="A779">
        <v>17</v>
      </c>
      <c r="B779">
        <v>17</v>
      </c>
      <c r="C779">
        <f>IF(OR($L779=TRUE,$A779=0,MOD($A779,ChapterTable!$S$20)&lt;&gt;0),
MAX(0,INT(($B779+ChapterTable!$Q$26+VLOOKUP(SUBSTITUTE(C$1,"성장단계","")&amp;"단계오프셋",ChapterTable!$S:$T,2,0))/ChapterTable!$Q$23)),
MAX(0,INT(($B779+ChapterTable!$S$26+VLOOKUP(SUBSTITUTE(C$1,"성장단계","")&amp;"보스단계오프셋",ChapterTable!$S:$T,2,0))/ChapterTable!$S$23)))</f>
        <v>2</v>
      </c>
      <c r="D779">
        <f>IF(OR($L779=TRUE,$A779=0,MOD($A779,ChapterTable!$S$20)&lt;&gt;0),
MAX(0,INT(($B779+ChapterTable!$Q$26+VLOOKUP(SUBSTITUTE(D$1,"성장단계","")&amp;"단계오프셋",ChapterTable!$S:$T,2,0))/ChapterTable!$Q$23)),
MAX(0,INT(($B779+ChapterTable!$S$26+VLOOKUP(SUBSTITUTE(D$1,"성장단계","")&amp;"보스단계오프셋",ChapterTable!$S:$T,2,0))/ChapterTable!$S$23)))</f>
        <v>1</v>
      </c>
      <c r="E779" s="1">
        <f ca="1">IF(AND($A779=0,$B779=1),
    VLOOKUP(1,ChapterTable!$1:$1048576,MATCH("최종"&amp;SUBSTITUTE(SUBSTITUTE(E$1,"standard",""),"|Float",""),ChapterTable!$1:$1,0),0)*ChapterTable!$Q$17,
  IF(AND($A779=0,$B779=0),
    E780,
  IF($B779=0,
    VLOOKUP($A779,ChapterTable!$1:$1048576,MATCH("최종"&amp;SUBSTITUTE(SUBSTITUTE(E$1,"standard",""),"|Float",""),ChapterTable!$1:$1,0),0),
  IF($B779=1,
    IF($L779=FALSE,
      VLOOKUP($A779,ChapterTable!$1:$1048576,MATCH("최종"&amp;SUBSTITUTE(SUBSTITUTE(E$1,"standard",""),"|Float",""),ChapterTable!$1:$1,0),0),
      VLOOKUP($A779-ChapterTable!$Q$11,ChapterTable!$1:$1048576,MATCH("최종"&amp;SUBSTITUTE(SUBSTITUTE(E$1,"standard",""),"|Float",""),ChapterTable!$1:$1,0),0)*ChapterTable!$Q$14
    ),
  OFFSET(E779,-$B779+IF($L779,1,0),0)*
    (VLOOKUP(SUBSTITUTE(SUBSTITUTE(E$1,"standard",""),"|Float","")&amp;"인게임누적곱배수",ChapterTable!$S:$T,2,0)^C779
    +VLOOKUP(SUBSTITUTE(SUBSTITUTE(E$1,"standard",""),"|Float","")&amp;"인게임누적합배수",ChapterTable!$S:$T,2,0)*C779)
  )
  )
  )
)</f>
        <v>200993.29568481445</v>
      </c>
      <c r="F779" s="1">
        <f ca="1">IF(AND($A779=0,$B779=1),
    VLOOKUP(1,ChapterTable!$1:$1048576,MATCH("최종"&amp;SUBSTITUTE(SUBSTITUTE(F$1,"standard",""),"|Float",""),ChapterTable!$1:$1,0),0)*ChapterTable!$Q$17,
  IF(AND($A779=0,$B779=0),
    F780,
  IF($B779=0,
    VLOOKUP($A779,ChapterTable!$1:$1048576,MATCH("최종"&amp;SUBSTITUTE(SUBSTITUTE(F$1,"standard",""),"|Float",""),ChapterTable!$1:$1,0),0),
  IF($B779=1,
    IF($L779=FALSE,
      VLOOKUP($A779,ChapterTable!$1:$1048576,MATCH("최종"&amp;SUBSTITUTE(SUBSTITUTE(F$1,"standard",""),"|Float",""),ChapterTable!$1:$1,0),0),
      VLOOKUP($A779-ChapterTable!$Q$11,ChapterTable!$1:$1048576,MATCH("최종"&amp;SUBSTITUTE(SUBSTITUTE(F$1,"standard",""),"|Float",""),ChapterTable!$1:$1,0),0)*ChapterTable!$Q$14
    ),
  OFFSET(F779,-$B779+IF($L779,1,0),0)*
    (VLOOKUP(SUBSTITUTE(SUBSTITUTE(F$1,"standard",""),"|Float","")&amp;"인게임누적곱배수",ChapterTable!$S:$T,2,0)^D779
    +VLOOKUP(SUBSTITUTE(SUBSTITUTE(F$1,"standard",""),"|Float","")&amp;"인게임누적합배수",ChapterTable!$S:$T,2,0)*D779)
  )
  )
  )
)</f>
        <v>78820.900268554688</v>
      </c>
      <c r="G779" t="s">
        <v>76</v>
      </c>
      <c r="J779" t="str">
        <f>IF(ISBLANK(I779),"",
IFERROR(VLOOKUP(I779,[1]StringTable!$1:$1048576,MATCH([1]StringTable!$B$1,[1]StringTable!$1:$1,0),0),
IFERROR(VLOOKUP(I779,[1]InApkStringTable!$1:$1048576,MATCH([1]InApkStringTable!$B$1,[1]InApkStringTable!$1:$1,0),0),
"스트링없음")))</f>
        <v/>
      </c>
      <c r="L779" t="b">
        <v>0</v>
      </c>
      <c r="M779" t="s">
        <v>24</v>
      </c>
      <c r="N779" t="str">
        <f>IF(ISBLANK(M779),"",IF(ISERROR(VLOOKUP(M779,MapTable!$A:$A,1,0)),"맵없음",""))</f>
        <v/>
      </c>
      <c r="O779">
        <f t="shared" si="49"/>
        <v>2</v>
      </c>
      <c r="Q779">
        <f t="shared" si="50"/>
        <v>2</v>
      </c>
      <c r="R779" t="b">
        <f t="shared" ca="1" si="51"/>
        <v>0</v>
      </c>
      <c r="T779" t="b">
        <f t="shared" ca="1" si="52"/>
        <v>0</v>
      </c>
      <c r="V779" t="str">
        <f>IF(ISBLANK(U779),"",IF(ISERROR(VLOOKUP(U779,MapTable!$A:$A,1,0)),"맵없음",""))</f>
        <v/>
      </c>
      <c r="X779" t="str">
        <f>IF(ISBLANK(W779),"",
IF(ISERROR(FIND(",",W779)),
  IF(ISERROR(VLOOKUP(W779,MapTable!$A:$A,1,0)),"맵없음",
  ""),
IF(ISERROR(FIND(",",W779,FIND(",",W779)+1)),
  IF(OR(ISERROR(VLOOKUP(LEFT(W779,FIND(",",W779)-1),MapTable!$A:$A,1,0)),ISERROR(VLOOKUP(TRIM(MID(W779,FIND(",",W779)+1,999)),MapTable!$A:$A,1,0))),"맵없음",
  ""),
IF(ISERROR(FIND(",",W779,FIND(",",W779,FIND(",",W779)+1)+1)),
  IF(OR(ISERROR(VLOOKUP(LEFT(W779,FIND(",",W779)-1),MapTable!$A:$A,1,0)),ISERROR(VLOOKUP(TRIM(MID(W779,FIND(",",W779)+1,FIND(",",W779,FIND(",",W779)+1)-FIND(",",W779)-1)),MapTable!$A:$A,1,0)),ISERROR(VLOOKUP(TRIM(MID(W779,FIND(",",W779,FIND(",",W779)+1)+1,999)),MapTable!$A:$A,1,0))),"맵없음",
  ""),
IF(ISERROR(FIND(",",W779,FIND(",",W779,FIND(",",W779,FIND(",",W779)+1)+1)+1)),
  IF(OR(ISERROR(VLOOKUP(LEFT(W779,FIND(",",W779)-1),MapTable!$A:$A,1,0)),ISERROR(VLOOKUP(TRIM(MID(W779,FIND(",",W779)+1,FIND(",",W779,FIND(",",W779)+1)-FIND(",",W779)-1)),MapTable!$A:$A,1,0)),ISERROR(VLOOKUP(TRIM(MID(W779,FIND(",",W779,FIND(",",W779)+1)+1,FIND(",",W779,FIND(",",W779,FIND(",",W779)+1)+1)-FIND(",",W779,FIND(",",W779)+1)-1)),MapTable!$A:$A,1,0)),ISERROR(VLOOKUP(TRIM(MID(W779,FIND(",",W779,FIND(",",W779,FIND(",",W779)+1)+1)+1,999)),MapTable!$A:$A,1,0))),"맵없음",
  ""),
)))))</f>
        <v/>
      </c>
      <c r="AC779" t="str">
        <f>IF(ISBLANK(AB779),"",IF(ISERROR(VLOOKUP(AB779,[3]DropTable!$A:$A,1,0)),"드랍없음",""))</f>
        <v/>
      </c>
      <c r="AE779" t="str">
        <f>IF(ISBLANK(AD779),"",IF(ISERROR(VLOOKUP(AD779,[3]DropTable!$A:$A,1,0)),"드랍없음",""))</f>
        <v/>
      </c>
      <c r="AG779">
        <v>9.8000000000000007</v>
      </c>
      <c r="AH779">
        <v>1</v>
      </c>
    </row>
    <row r="780" spans="1:34" x14ac:dyDescent="0.3">
      <c r="A780">
        <v>17</v>
      </c>
      <c r="B780">
        <v>18</v>
      </c>
      <c r="C780">
        <f>IF(OR($L780=TRUE,$A780=0,MOD($A780,ChapterTable!$S$20)&lt;&gt;0),
MAX(0,INT(($B780+ChapterTable!$Q$26+VLOOKUP(SUBSTITUTE(C$1,"성장단계","")&amp;"단계오프셋",ChapterTable!$S:$T,2,0))/ChapterTable!$Q$23)),
MAX(0,INT(($B780+ChapterTable!$S$26+VLOOKUP(SUBSTITUTE(C$1,"성장단계","")&amp;"보스단계오프셋",ChapterTable!$S:$T,2,0))/ChapterTable!$S$23)))</f>
        <v>2</v>
      </c>
      <c r="D780">
        <f>IF(OR($L780=TRUE,$A780=0,MOD($A780,ChapterTable!$S$20)&lt;&gt;0),
MAX(0,INT(($B780+ChapterTable!$Q$26+VLOOKUP(SUBSTITUTE(D$1,"성장단계","")&amp;"단계오프셋",ChapterTable!$S:$T,2,0))/ChapterTable!$Q$23)),
MAX(0,INT(($B780+ChapterTable!$S$26+VLOOKUP(SUBSTITUTE(D$1,"성장단계","")&amp;"보스단계오프셋",ChapterTable!$S:$T,2,0))/ChapterTable!$S$23)))</f>
        <v>1</v>
      </c>
      <c r="E780" s="1">
        <f ca="1">IF(AND($A780=0,$B780=1),
    VLOOKUP(1,ChapterTable!$1:$1048576,MATCH("최종"&amp;SUBSTITUTE(SUBSTITUTE(E$1,"standard",""),"|Float",""),ChapterTable!$1:$1,0),0)*ChapterTable!$Q$17,
  IF(AND($A780=0,$B780=0),
    E781,
  IF($B780=0,
    VLOOKUP($A780,ChapterTable!$1:$1048576,MATCH("최종"&amp;SUBSTITUTE(SUBSTITUTE(E$1,"standard",""),"|Float",""),ChapterTable!$1:$1,0),0),
  IF($B780=1,
    IF($L780=FALSE,
      VLOOKUP($A780,ChapterTable!$1:$1048576,MATCH("최종"&amp;SUBSTITUTE(SUBSTITUTE(E$1,"standard",""),"|Float",""),ChapterTable!$1:$1,0),0),
      VLOOKUP($A780-ChapterTable!$Q$11,ChapterTable!$1:$1048576,MATCH("최종"&amp;SUBSTITUTE(SUBSTITUTE(E$1,"standard",""),"|Float",""),ChapterTable!$1:$1,0),0)*ChapterTable!$Q$14
    ),
  OFFSET(E780,-$B780+IF($L780,1,0),0)*
    (VLOOKUP(SUBSTITUTE(SUBSTITUTE(E$1,"standard",""),"|Float","")&amp;"인게임누적곱배수",ChapterTable!$S:$T,2,0)^C780
    +VLOOKUP(SUBSTITUTE(SUBSTITUTE(E$1,"standard",""),"|Float","")&amp;"인게임누적합배수",ChapterTable!$S:$T,2,0)*C780)
  )
  )
  )
)</f>
        <v>200993.29568481445</v>
      </c>
      <c r="F780" s="1">
        <f ca="1">IF(AND($A780=0,$B780=1),
    VLOOKUP(1,ChapterTable!$1:$1048576,MATCH("최종"&amp;SUBSTITUTE(SUBSTITUTE(F$1,"standard",""),"|Float",""),ChapterTable!$1:$1,0),0)*ChapterTable!$Q$17,
  IF(AND($A780=0,$B780=0),
    F781,
  IF($B780=0,
    VLOOKUP($A780,ChapterTable!$1:$1048576,MATCH("최종"&amp;SUBSTITUTE(SUBSTITUTE(F$1,"standard",""),"|Float",""),ChapterTable!$1:$1,0),0),
  IF($B780=1,
    IF($L780=FALSE,
      VLOOKUP($A780,ChapterTable!$1:$1048576,MATCH("최종"&amp;SUBSTITUTE(SUBSTITUTE(F$1,"standard",""),"|Float",""),ChapterTable!$1:$1,0),0),
      VLOOKUP($A780-ChapterTable!$Q$11,ChapterTable!$1:$1048576,MATCH("최종"&amp;SUBSTITUTE(SUBSTITUTE(F$1,"standard",""),"|Float",""),ChapterTable!$1:$1,0),0)*ChapterTable!$Q$14
    ),
  OFFSET(F780,-$B780+IF($L780,1,0),0)*
    (VLOOKUP(SUBSTITUTE(SUBSTITUTE(F$1,"standard",""),"|Float","")&amp;"인게임누적곱배수",ChapterTable!$S:$T,2,0)^D780
    +VLOOKUP(SUBSTITUTE(SUBSTITUTE(F$1,"standard",""),"|Float","")&amp;"인게임누적합배수",ChapterTable!$S:$T,2,0)*D780)
  )
  )
  )
)</f>
        <v>78820.900268554688</v>
      </c>
      <c r="G780" t="s">
        <v>76</v>
      </c>
      <c r="J780" t="str">
        <f>IF(ISBLANK(I780),"",
IFERROR(VLOOKUP(I780,[1]StringTable!$1:$1048576,MATCH([1]StringTable!$B$1,[1]StringTable!$1:$1,0),0),
IFERROR(VLOOKUP(I780,[1]InApkStringTable!$1:$1048576,MATCH([1]InApkStringTable!$B$1,[1]InApkStringTable!$1:$1,0),0),
"스트링없음")))</f>
        <v/>
      </c>
      <c r="L780" t="b">
        <v>0</v>
      </c>
      <c r="M780" t="s">
        <v>24</v>
      </c>
      <c r="N780" t="str">
        <f>IF(ISBLANK(M780),"",IF(ISERROR(VLOOKUP(M780,MapTable!$A:$A,1,0)),"맵없음",""))</f>
        <v/>
      </c>
      <c r="O780">
        <f t="shared" si="49"/>
        <v>2</v>
      </c>
      <c r="Q780">
        <f t="shared" si="50"/>
        <v>2</v>
      </c>
      <c r="R780" t="b">
        <f t="shared" ca="1" si="51"/>
        <v>0</v>
      </c>
      <c r="T780" t="b">
        <f t="shared" ca="1" si="52"/>
        <v>0</v>
      </c>
      <c r="V780" t="str">
        <f>IF(ISBLANK(U780),"",IF(ISERROR(VLOOKUP(U780,MapTable!$A:$A,1,0)),"맵없음",""))</f>
        <v/>
      </c>
      <c r="X780" t="str">
        <f>IF(ISBLANK(W780),"",
IF(ISERROR(FIND(",",W780)),
  IF(ISERROR(VLOOKUP(W780,MapTable!$A:$A,1,0)),"맵없음",
  ""),
IF(ISERROR(FIND(",",W780,FIND(",",W780)+1)),
  IF(OR(ISERROR(VLOOKUP(LEFT(W780,FIND(",",W780)-1),MapTable!$A:$A,1,0)),ISERROR(VLOOKUP(TRIM(MID(W780,FIND(",",W780)+1,999)),MapTable!$A:$A,1,0))),"맵없음",
  ""),
IF(ISERROR(FIND(",",W780,FIND(",",W780,FIND(",",W780)+1)+1)),
  IF(OR(ISERROR(VLOOKUP(LEFT(W780,FIND(",",W780)-1),MapTable!$A:$A,1,0)),ISERROR(VLOOKUP(TRIM(MID(W780,FIND(",",W780)+1,FIND(",",W780,FIND(",",W780)+1)-FIND(",",W780)-1)),MapTable!$A:$A,1,0)),ISERROR(VLOOKUP(TRIM(MID(W780,FIND(",",W780,FIND(",",W780)+1)+1,999)),MapTable!$A:$A,1,0))),"맵없음",
  ""),
IF(ISERROR(FIND(",",W780,FIND(",",W780,FIND(",",W780,FIND(",",W780)+1)+1)+1)),
  IF(OR(ISERROR(VLOOKUP(LEFT(W780,FIND(",",W780)-1),MapTable!$A:$A,1,0)),ISERROR(VLOOKUP(TRIM(MID(W780,FIND(",",W780)+1,FIND(",",W780,FIND(",",W780)+1)-FIND(",",W780)-1)),MapTable!$A:$A,1,0)),ISERROR(VLOOKUP(TRIM(MID(W780,FIND(",",W780,FIND(",",W780)+1)+1,FIND(",",W780,FIND(",",W780,FIND(",",W780)+1)+1)-FIND(",",W780,FIND(",",W780)+1)-1)),MapTable!$A:$A,1,0)),ISERROR(VLOOKUP(TRIM(MID(W780,FIND(",",W780,FIND(",",W780,FIND(",",W780)+1)+1)+1,999)),MapTable!$A:$A,1,0))),"맵없음",
  ""),
)))))</f>
        <v/>
      </c>
      <c r="AC780" t="str">
        <f>IF(ISBLANK(AB780),"",IF(ISERROR(VLOOKUP(AB780,[3]DropTable!$A:$A,1,0)),"드랍없음",""))</f>
        <v/>
      </c>
      <c r="AE780" t="str">
        <f>IF(ISBLANK(AD780),"",IF(ISERROR(VLOOKUP(AD780,[3]DropTable!$A:$A,1,0)),"드랍없음",""))</f>
        <v/>
      </c>
      <c r="AG780">
        <v>9.8000000000000007</v>
      </c>
      <c r="AH780">
        <v>1</v>
      </c>
    </row>
    <row r="781" spans="1:34" x14ac:dyDescent="0.3">
      <c r="A781">
        <v>17</v>
      </c>
      <c r="B781">
        <v>19</v>
      </c>
      <c r="C781">
        <f>IF(OR($L781=TRUE,$A781=0,MOD($A781,ChapterTable!$S$20)&lt;&gt;0),
MAX(0,INT(($B781+ChapterTable!$Q$26+VLOOKUP(SUBSTITUTE(C$1,"성장단계","")&amp;"단계오프셋",ChapterTable!$S:$T,2,0))/ChapterTable!$Q$23)),
MAX(0,INT(($B781+ChapterTable!$S$26+VLOOKUP(SUBSTITUTE(C$1,"성장단계","")&amp;"보스단계오프셋",ChapterTable!$S:$T,2,0))/ChapterTable!$S$23)))</f>
        <v>2</v>
      </c>
      <c r="D781">
        <f>IF(OR($L781=TRUE,$A781=0,MOD($A781,ChapterTable!$S$20)&lt;&gt;0),
MAX(0,INT(($B781+ChapterTable!$Q$26+VLOOKUP(SUBSTITUTE(D$1,"성장단계","")&amp;"단계오프셋",ChapterTable!$S:$T,2,0))/ChapterTable!$Q$23)),
MAX(0,INT(($B781+ChapterTable!$S$26+VLOOKUP(SUBSTITUTE(D$1,"성장단계","")&amp;"보스단계오프셋",ChapterTable!$S:$T,2,0))/ChapterTable!$S$23)))</f>
        <v>1</v>
      </c>
      <c r="E781" s="1">
        <f ca="1">IF(AND($A781=0,$B781=1),
    VLOOKUP(1,ChapterTable!$1:$1048576,MATCH("최종"&amp;SUBSTITUTE(SUBSTITUTE(E$1,"standard",""),"|Float",""),ChapterTable!$1:$1,0),0)*ChapterTable!$Q$17,
  IF(AND($A781=0,$B781=0),
    E782,
  IF($B781=0,
    VLOOKUP($A781,ChapterTable!$1:$1048576,MATCH("최종"&amp;SUBSTITUTE(SUBSTITUTE(E$1,"standard",""),"|Float",""),ChapterTable!$1:$1,0),0),
  IF($B781=1,
    IF($L781=FALSE,
      VLOOKUP($A781,ChapterTable!$1:$1048576,MATCH("최종"&amp;SUBSTITUTE(SUBSTITUTE(E$1,"standard",""),"|Float",""),ChapterTable!$1:$1,0),0),
      VLOOKUP($A781-ChapterTable!$Q$11,ChapterTable!$1:$1048576,MATCH("최종"&amp;SUBSTITUTE(SUBSTITUTE(E$1,"standard",""),"|Float",""),ChapterTable!$1:$1,0),0)*ChapterTable!$Q$14
    ),
  OFFSET(E781,-$B781+IF($L781,1,0),0)*
    (VLOOKUP(SUBSTITUTE(SUBSTITUTE(E$1,"standard",""),"|Float","")&amp;"인게임누적곱배수",ChapterTable!$S:$T,2,0)^C781
    +VLOOKUP(SUBSTITUTE(SUBSTITUTE(E$1,"standard",""),"|Float","")&amp;"인게임누적합배수",ChapterTable!$S:$T,2,0)*C781)
  )
  )
  )
)</f>
        <v>200993.29568481445</v>
      </c>
      <c r="F781" s="1">
        <f ca="1">IF(AND($A781=0,$B781=1),
    VLOOKUP(1,ChapterTable!$1:$1048576,MATCH("최종"&amp;SUBSTITUTE(SUBSTITUTE(F$1,"standard",""),"|Float",""),ChapterTable!$1:$1,0),0)*ChapterTable!$Q$17,
  IF(AND($A781=0,$B781=0),
    F782,
  IF($B781=0,
    VLOOKUP($A781,ChapterTable!$1:$1048576,MATCH("최종"&amp;SUBSTITUTE(SUBSTITUTE(F$1,"standard",""),"|Float",""),ChapterTable!$1:$1,0),0),
  IF($B781=1,
    IF($L781=FALSE,
      VLOOKUP($A781,ChapterTable!$1:$1048576,MATCH("최종"&amp;SUBSTITUTE(SUBSTITUTE(F$1,"standard",""),"|Float",""),ChapterTable!$1:$1,0),0),
      VLOOKUP($A781-ChapterTable!$Q$11,ChapterTable!$1:$1048576,MATCH("최종"&amp;SUBSTITUTE(SUBSTITUTE(F$1,"standard",""),"|Float",""),ChapterTable!$1:$1,0),0)*ChapterTable!$Q$14
    ),
  OFFSET(F781,-$B781+IF($L781,1,0),0)*
    (VLOOKUP(SUBSTITUTE(SUBSTITUTE(F$1,"standard",""),"|Float","")&amp;"인게임누적곱배수",ChapterTable!$S:$T,2,0)^D781
    +VLOOKUP(SUBSTITUTE(SUBSTITUTE(F$1,"standard",""),"|Float","")&amp;"인게임누적합배수",ChapterTable!$S:$T,2,0)*D781)
  )
  )
  )
)</f>
        <v>78820.900268554688</v>
      </c>
      <c r="G781" t="s">
        <v>76</v>
      </c>
      <c r="J781" t="str">
        <f>IF(ISBLANK(I781),"",
IFERROR(VLOOKUP(I781,[1]StringTable!$1:$1048576,MATCH([1]StringTable!$B$1,[1]StringTable!$1:$1,0),0),
IFERROR(VLOOKUP(I781,[1]InApkStringTable!$1:$1048576,MATCH([1]InApkStringTable!$B$1,[1]InApkStringTable!$1:$1,0),0),
"스트링없음")))</f>
        <v/>
      </c>
      <c r="L781" t="b">
        <v>0</v>
      </c>
      <c r="M781" t="s">
        <v>24</v>
      </c>
      <c r="N781" t="str">
        <f>IF(ISBLANK(M781),"",IF(ISERROR(VLOOKUP(M781,MapTable!$A:$A,1,0)),"맵없음",""))</f>
        <v/>
      </c>
      <c r="O781">
        <f t="shared" si="49"/>
        <v>92</v>
      </c>
      <c r="Q781">
        <f t="shared" si="50"/>
        <v>92</v>
      </c>
      <c r="R781" t="b">
        <f t="shared" ca="1" si="51"/>
        <v>1</v>
      </c>
      <c r="T781" t="b">
        <f t="shared" ca="1" si="52"/>
        <v>1</v>
      </c>
      <c r="V781" t="str">
        <f>IF(ISBLANK(U781),"",IF(ISERROR(VLOOKUP(U781,MapTable!$A:$A,1,0)),"맵없음",""))</f>
        <v/>
      </c>
      <c r="X781" t="str">
        <f>IF(ISBLANK(W781),"",
IF(ISERROR(FIND(",",W781)),
  IF(ISERROR(VLOOKUP(W781,MapTable!$A:$A,1,0)),"맵없음",
  ""),
IF(ISERROR(FIND(",",W781,FIND(",",W781)+1)),
  IF(OR(ISERROR(VLOOKUP(LEFT(W781,FIND(",",W781)-1),MapTable!$A:$A,1,0)),ISERROR(VLOOKUP(TRIM(MID(W781,FIND(",",W781)+1,999)),MapTable!$A:$A,1,0))),"맵없음",
  ""),
IF(ISERROR(FIND(",",W781,FIND(",",W781,FIND(",",W781)+1)+1)),
  IF(OR(ISERROR(VLOOKUP(LEFT(W781,FIND(",",W781)-1),MapTable!$A:$A,1,0)),ISERROR(VLOOKUP(TRIM(MID(W781,FIND(",",W781)+1,FIND(",",W781,FIND(",",W781)+1)-FIND(",",W781)-1)),MapTable!$A:$A,1,0)),ISERROR(VLOOKUP(TRIM(MID(W781,FIND(",",W781,FIND(",",W781)+1)+1,999)),MapTable!$A:$A,1,0))),"맵없음",
  ""),
IF(ISERROR(FIND(",",W781,FIND(",",W781,FIND(",",W781,FIND(",",W781)+1)+1)+1)),
  IF(OR(ISERROR(VLOOKUP(LEFT(W781,FIND(",",W781)-1),MapTable!$A:$A,1,0)),ISERROR(VLOOKUP(TRIM(MID(W781,FIND(",",W781)+1,FIND(",",W781,FIND(",",W781)+1)-FIND(",",W781)-1)),MapTable!$A:$A,1,0)),ISERROR(VLOOKUP(TRIM(MID(W781,FIND(",",W781,FIND(",",W781)+1)+1,FIND(",",W781,FIND(",",W781,FIND(",",W781)+1)+1)-FIND(",",W781,FIND(",",W781)+1)-1)),MapTable!$A:$A,1,0)),ISERROR(VLOOKUP(TRIM(MID(W781,FIND(",",W781,FIND(",",W781,FIND(",",W781)+1)+1)+1,999)),MapTable!$A:$A,1,0))),"맵없음",
  ""),
)))))</f>
        <v/>
      </c>
      <c r="AC781" t="str">
        <f>IF(ISBLANK(AB781),"",IF(ISERROR(VLOOKUP(AB781,[3]DropTable!$A:$A,1,0)),"드랍없음",""))</f>
        <v/>
      </c>
      <c r="AE781" t="str">
        <f>IF(ISBLANK(AD781),"",IF(ISERROR(VLOOKUP(AD781,[3]DropTable!$A:$A,1,0)),"드랍없음",""))</f>
        <v/>
      </c>
      <c r="AG781">
        <v>9.8000000000000007</v>
      </c>
      <c r="AH781">
        <v>1</v>
      </c>
    </row>
    <row r="782" spans="1:34" x14ac:dyDescent="0.3">
      <c r="A782">
        <v>17</v>
      </c>
      <c r="B782">
        <v>20</v>
      </c>
      <c r="C782">
        <f>IF(OR($L782=TRUE,$A782=0,MOD($A782,ChapterTable!$S$20)&lt;&gt;0),
MAX(0,INT(($B782+ChapterTable!$Q$26+VLOOKUP(SUBSTITUTE(C$1,"성장단계","")&amp;"단계오프셋",ChapterTable!$S:$T,2,0))/ChapterTable!$Q$23)),
MAX(0,INT(($B782+ChapterTable!$S$26+VLOOKUP(SUBSTITUTE(C$1,"성장단계","")&amp;"보스단계오프셋",ChapterTable!$S:$T,2,0))/ChapterTable!$S$23)))</f>
        <v>2</v>
      </c>
      <c r="D782">
        <f>IF(OR($L782=TRUE,$A782=0,MOD($A782,ChapterTable!$S$20)&lt;&gt;0),
MAX(0,INT(($B782+ChapterTable!$Q$26+VLOOKUP(SUBSTITUTE(D$1,"성장단계","")&amp;"단계오프셋",ChapterTable!$S:$T,2,0))/ChapterTable!$Q$23)),
MAX(0,INT(($B782+ChapterTable!$S$26+VLOOKUP(SUBSTITUTE(D$1,"성장단계","")&amp;"보스단계오프셋",ChapterTable!$S:$T,2,0))/ChapterTable!$S$23)))</f>
        <v>1</v>
      </c>
      <c r="E782" s="1">
        <f ca="1">IF(AND($A782=0,$B782=1),
    VLOOKUP(1,ChapterTable!$1:$1048576,MATCH("최종"&amp;SUBSTITUTE(SUBSTITUTE(E$1,"standard",""),"|Float",""),ChapterTable!$1:$1,0),0)*ChapterTable!$Q$17,
  IF(AND($A782=0,$B782=0),
    E783,
  IF($B782=0,
    VLOOKUP($A782,ChapterTable!$1:$1048576,MATCH("최종"&amp;SUBSTITUTE(SUBSTITUTE(E$1,"standard",""),"|Float",""),ChapterTable!$1:$1,0),0),
  IF($B782=1,
    IF($L782=FALSE,
      VLOOKUP($A782,ChapterTable!$1:$1048576,MATCH("최종"&amp;SUBSTITUTE(SUBSTITUTE(E$1,"standard",""),"|Float",""),ChapterTable!$1:$1,0),0),
      VLOOKUP($A782-ChapterTable!$Q$11,ChapterTable!$1:$1048576,MATCH("최종"&amp;SUBSTITUTE(SUBSTITUTE(E$1,"standard",""),"|Float",""),ChapterTable!$1:$1,0),0)*ChapterTable!$Q$14
    ),
  OFFSET(E782,-$B782+IF($L782,1,0),0)*
    (VLOOKUP(SUBSTITUTE(SUBSTITUTE(E$1,"standard",""),"|Float","")&amp;"인게임누적곱배수",ChapterTable!$S:$T,2,0)^C782
    +VLOOKUP(SUBSTITUTE(SUBSTITUTE(E$1,"standard",""),"|Float","")&amp;"인게임누적합배수",ChapterTable!$S:$T,2,0)*C782)
  )
  )
  )
)</f>
        <v>200993.29568481445</v>
      </c>
      <c r="F782" s="1">
        <f ca="1">IF(AND($A782=0,$B782=1),
    VLOOKUP(1,ChapterTable!$1:$1048576,MATCH("최종"&amp;SUBSTITUTE(SUBSTITUTE(F$1,"standard",""),"|Float",""),ChapterTable!$1:$1,0),0)*ChapterTable!$Q$17,
  IF(AND($A782=0,$B782=0),
    F783,
  IF($B782=0,
    VLOOKUP($A782,ChapterTable!$1:$1048576,MATCH("최종"&amp;SUBSTITUTE(SUBSTITUTE(F$1,"standard",""),"|Float",""),ChapterTable!$1:$1,0),0),
  IF($B782=1,
    IF($L782=FALSE,
      VLOOKUP($A782,ChapterTable!$1:$1048576,MATCH("최종"&amp;SUBSTITUTE(SUBSTITUTE(F$1,"standard",""),"|Float",""),ChapterTable!$1:$1,0),0),
      VLOOKUP($A782-ChapterTable!$Q$11,ChapterTable!$1:$1048576,MATCH("최종"&amp;SUBSTITUTE(SUBSTITUTE(F$1,"standard",""),"|Float",""),ChapterTable!$1:$1,0),0)*ChapterTable!$Q$14
    ),
  OFFSET(F782,-$B782+IF($L782,1,0),0)*
    (VLOOKUP(SUBSTITUTE(SUBSTITUTE(F$1,"standard",""),"|Float","")&amp;"인게임누적곱배수",ChapterTable!$S:$T,2,0)^D782
    +VLOOKUP(SUBSTITUTE(SUBSTITUTE(F$1,"standard",""),"|Float","")&amp;"인게임누적합배수",ChapterTable!$S:$T,2,0)*D782)
  )
  )
  )
)</f>
        <v>78820.900268554688</v>
      </c>
      <c r="G782" t="s">
        <v>76</v>
      </c>
      <c r="J782" t="str">
        <f>IF(ISBLANK(I782),"",
IFERROR(VLOOKUP(I782,[1]StringTable!$1:$1048576,MATCH([1]StringTable!$B$1,[1]StringTable!$1:$1,0),0),
IFERROR(VLOOKUP(I782,[1]InApkStringTable!$1:$1048576,MATCH([1]InApkStringTable!$B$1,[1]InApkStringTable!$1:$1,0),0),
"스트링없음")))</f>
        <v/>
      </c>
      <c r="L782" t="b">
        <v>0</v>
      </c>
      <c r="M782" t="s">
        <v>24</v>
      </c>
      <c r="N782" t="str">
        <f>IF(ISBLANK(M782),"",IF(ISERROR(VLOOKUP(M782,MapTable!$A:$A,1,0)),"맵없음",""))</f>
        <v/>
      </c>
      <c r="O782">
        <f t="shared" si="49"/>
        <v>21</v>
      </c>
      <c r="Q782">
        <f t="shared" si="50"/>
        <v>21</v>
      </c>
      <c r="R782" t="b">
        <f t="shared" ca="1" si="51"/>
        <v>0</v>
      </c>
      <c r="T782" t="b">
        <f t="shared" ca="1" si="52"/>
        <v>0</v>
      </c>
      <c r="V782" t="str">
        <f>IF(ISBLANK(U782),"",IF(ISERROR(VLOOKUP(U782,MapTable!$A:$A,1,0)),"맵없음",""))</f>
        <v/>
      </c>
      <c r="X782" t="str">
        <f>IF(ISBLANK(W782),"",
IF(ISERROR(FIND(",",W782)),
  IF(ISERROR(VLOOKUP(W782,MapTable!$A:$A,1,0)),"맵없음",
  ""),
IF(ISERROR(FIND(",",W782,FIND(",",W782)+1)),
  IF(OR(ISERROR(VLOOKUP(LEFT(W782,FIND(",",W782)-1),MapTable!$A:$A,1,0)),ISERROR(VLOOKUP(TRIM(MID(W782,FIND(",",W782)+1,999)),MapTable!$A:$A,1,0))),"맵없음",
  ""),
IF(ISERROR(FIND(",",W782,FIND(",",W782,FIND(",",W782)+1)+1)),
  IF(OR(ISERROR(VLOOKUP(LEFT(W782,FIND(",",W782)-1),MapTable!$A:$A,1,0)),ISERROR(VLOOKUP(TRIM(MID(W782,FIND(",",W782)+1,FIND(",",W782,FIND(",",W782)+1)-FIND(",",W782)-1)),MapTable!$A:$A,1,0)),ISERROR(VLOOKUP(TRIM(MID(W782,FIND(",",W782,FIND(",",W782)+1)+1,999)),MapTable!$A:$A,1,0))),"맵없음",
  ""),
IF(ISERROR(FIND(",",W782,FIND(",",W782,FIND(",",W782,FIND(",",W782)+1)+1)+1)),
  IF(OR(ISERROR(VLOOKUP(LEFT(W782,FIND(",",W782)-1),MapTable!$A:$A,1,0)),ISERROR(VLOOKUP(TRIM(MID(W782,FIND(",",W782)+1,FIND(",",W782,FIND(",",W782)+1)-FIND(",",W782)-1)),MapTable!$A:$A,1,0)),ISERROR(VLOOKUP(TRIM(MID(W782,FIND(",",W782,FIND(",",W782)+1)+1,FIND(",",W782,FIND(",",W782,FIND(",",W782)+1)+1)-FIND(",",W782,FIND(",",W782)+1)-1)),MapTable!$A:$A,1,0)),ISERROR(VLOOKUP(TRIM(MID(W782,FIND(",",W782,FIND(",",W782,FIND(",",W782)+1)+1)+1,999)),MapTable!$A:$A,1,0))),"맵없음",
  ""),
)))))</f>
        <v/>
      </c>
      <c r="AC782" t="str">
        <f>IF(ISBLANK(AB782),"",IF(ISERROR(VLOOKUP(AB782,[3]DropTable!$A:$A,1,0)),"드랍없음",""))</f>
        <v/>
      </c>
      <c r="AE782" t="str">
        <f>IF(ISBLANK(AD782),"",IF(ISERROR(VLOOKUP(AD782,[3]DropTable!$A:$A,1,0)),"드랍없음",""))</f>
        <v/>
      </c>
      <c r="AG782">
        <v>9.8000000000000007</v>
      </c>
      <c r="AH782">
        <v>1</v>
      </c>
    </row>
    <row r="783" spans="1:34" x14ac:dyDescent="0.3">
      <c r="A783">
        <v>17</v>
      </c>
      <c r="B783">
        <v>21</v>
      </c>
      <c r="C783">
        <f>IF(OR($L783=TRUE,$A783=0,MOD($A783,ChapterTable!$S$20)&lt;&gt;0),
MAX(0,INT(($B783+ChapterTable!$Q$26+VLOOKUP(SUBSTITUTE(C$1,"성장단계","")&amp;"단계오프셋",ChapterTable!$S:$T,2,0))/ChapterTable!$Q$23)),
MAX(0,INT(($B783+ChapterTable!$S$26+VLOOKUP(SUBSTITUTE(C$1,"성장단계","")&amp;"보스단계오프셋",ChapterTable!$S:$T,2,0))/ChapterTable!$S$23)))</f>
        <v>2</v>
      </c>
      <c r="D783">
        <f>IF(OR($L783=TRUE,$A783=0,MOD($A783,ChapterTable!$S$20)&lt;&gt;0),
MAX(0,INT(($B783+ChapterTable!$Q$26+VLOOKUP(SUBSTITUTE(D$1,"성장단계","")&amp;"단계오프셋",ChapterTable!$S:$T,2,0))/ChapterTable!$Q$23)),
MAX(0,INT(($B783+ChapterTable!$S$26+VLOOKUP(SUBSTITUTE(D$1,"성장단계","")&amp;"보스단계오프셋",ChapterTable!$S:$T,2,0))/ChapterTable!$S$23)))</f>
        <v>2</v>
      </c>
      <c r="E783" s="1">
        <f ca="1">IF(AND($A783=0,$B783=1),
    VLOOKUP(1,ChapterTable!$1:$1048576,MATCH("최종"&amp;SUBSTITUTE(SUBSTITUTE(E$1,"standard",""),"|Float",""),ChapterTable!$1:$1,0),0)*ChapterTable!$Q$17,
  IF(AND($A783=0,$B783=0),
    E784,
  IF($B783=0,
    VLOOKUP($A783,ChapterTable!$1:$1048576,MATCH("최종"&amp;SUBSTITUTE(SUBSTITUTE(E$1,"standard",""),"|Float",""),ChapterTable!$1:$1,0),0),
  IF($B783=1,
    IF($L783=FALSE,
      VLOOKUP($A783,ChapterTable!$1:$1048576,MATCH("최종"&amp;SUBSTITUTE(SUBSTITUTE(E$1,"standard",""),"|Float",""),ChapterTable!$1:$1,0),0),
      VLOOKUP($A783-ChapterTable!$Q$11,ChapterTable!$1:$1048576,MATCH("최종"&amp;SUBSTITUTE(SUBSTITUTE(E$1,"standard",""),"|Float",""),ChapterTable!$1:$1,0),0)*ChapterTable!$Q$14
    ),
  OFFSET(E783,-$B783+IF($L783,1,0),0)*
    (VLOOKUP(SUBSTITUTE(SUBSTITUTE(E$1,"standard",""),"|Float","")&amp;"인게임누적곱배수",ChapterTable!$S:$T,2,0)^C783
    +VLOOKUP(SUBSTITUTE(SUBSTITUTE(E$1,"standard",""),"|Float","")&amp;"인게임누적합배수",ChapterTable!$S:$T,2,0)*C783)
  )
  )
  )
)</f>
        <v>200993.29568481445</v>
      </c>
      <c r="F783" s="1">
        <f ca="1">IF(AND($A783=0,$B783=1),
    VLOOKUP(1,ChapterTable!$1:$1048576,MATCH("최종"&amp;SUBSTITUTE(SUBSTITUTE(F$1,"standard",""),"|Float",""),ChapterTable!$1:$1,0),0)*ChapterTable!$Q$17,
  IF(AND($A783=0,$B783=0),
    F784,
  IF($B783=0,
    VLOOKUP($A783,ChapterTable!$1:$1048576,MATCH("최종"&amp;SUBSTITUTE(SUBSTITUTE(F$1,"standard",""),"|Float",""),ChapterTable!$1:$1,0),0),
  IF($B783=1,
    IF($L783=FALSE,
      VLOOKUP($A783,ChapterTable!$1:$1048576,MATCH("최종"&amp;SUBSTITUTE(SUBSTITUTE(F$1,"standard",""),"|Float",""),ChapterTable!$1:$1,0),0),
      VLOOKUP($A783-ChapterTable!$Q$11,ChapterTable!$1:$1048576,MATCH("최종"&amp;SUBSTITUTE(SUBSTITUTE(F$1,"standard",""),"|Float",""),ChapterTable!$1:$1,0),0)*ChapterTable!$Q$14
    ),
  OFFSET(F783,-$B783+IF($L783,1,0),0)*
    (VLOOKUP(SUBSTITUTE(SUBSTITUTE(F$1,"standard",""),"|Float","")&amp;"인게임누적곱배수",ChapterTable!$S:$T,2,0)^D783
    +VLOOKUP(SUBSTITUTE(SUBSTITUTE(F$1,"standard",""),"|Float","")&amp;"인게임누적합배수",ChapterTable!$S:$T,2,0)*D783)
  )
  )
  )
)</f>
        <v>91957.716979980469</v>
      </c>
      <c r="G783" t="s">
        <v>76</v>
      </c>
      <c r="J783" t="str">
        <f>IF(ISBLANK(I783),"",
IFERROR(VLOOKUP(I783,[1]StringTable!$1:$1048576,MATCH([1]StringTable!$B$1,[1]StringTable!$1:$1,0),0),
IFERROR(VLOOKUP(I783,[1]InApkStringTable!$1:$1048576,MATCH([1]InApkStringTable!$B$1,[1]InApkStringTable!$1:$1,0),0),
"스트링없음")))</f>
        <v/>
      </c>
      <c r="L783" t="b">
        <v>0</v>
      </c>
      <c r="M783" t="s">
        <v>24</v>
      </c>
      <c r="N783" t="str">
        <f>IF(ISBLANK(M783),"",IF(ISERROR(VLOOKUP(M783,MapTable!$A:$A,1,0)),"맵없음",""))</f>
        <v/>
      </c>
      <c r="O783">
        <f t="shared" si="49"/>
        <v>3</v>
      </c>
      <c r="Q783">
        <f t="shared" si="50"/>
        <v>3</v>
      </c>
      <c r="R783" t="b">
        <f t="shared" ca="1" si="51"/>
        <v>0</v>
      </c>
      <c r="T783" t="b">
        <f t="shared" ca="1" si="52"/>
        <v>0</v>
      </c>
      <c r="V783" t="str">
        <f>IF(ISBLANK(U783),"",IF(ISERROR(VLOOKUP(U783,MapTable!$A:$A,1,0)),"맵없음",""))</f>
        <v/>
      </c>
      <c r="X783" t="str">
        <f>IF(ISBLANK(W783),"",
IF(ISERROR(FIND(",",W783)),
  IF(ISERROR(VLOOKUP(W783,MapTable!$A:$A,1,0)),"맵없음",
  ""),
IF(ISERROR(FIND(",",W783,FIND(",",W783)+1)),
  IF(OR(ISERROR(VLOOKUP(LEFT(W783,FIND(",",W783)-1),MapTable!$A:$A,1,0)),ISERROR(VLOOKUP(TRIM(MID(W783,FIND(",",W783)+1,999)),MapTable!$A:$A,1,0))),"맵없음",
  ""),
IF(ISERROR(FIND(",",W783,FIND(",",W783,FIND(",",W783)+1)+1)),
  IF(OR(ISERROR(VLOOKUP(LEFT(W783,FIND(",",W783)-1),MapTable!$A:$A,1,0)),ISERROR(VLOOKUP(TRIM(MID(W783,FIND(",",W783)+1,FIND(",",W783,FIND(",",W783)+1)-FIND(",",W783)-1)),MapTable!$A:$A,1,0)),ISERROR(VLOOKUP(TRIM(MID(W783,FIND(",",W783,FIND(",",W783)+1)+1,999)),MapTable!$A:$A,1,0))),"맵없음",
  ""),
IF(ISERROR(FIND(",",W783,FIND(",",W783,FIND(",",W783,FIND(",",W783)+1)+1)+1)),
  IF(OR(ISERROR(VLOOKUP(LEFT(W783,FIND(",",W783)-1),MapTable!$A:$A,1,0)),ISERROR(VLOOKUP(TRIM(MID(W783,FIND(",",W783)+1,FIND(",",W783,FIND(",",W783)+1)-FIND(",",W783)-1)),MapTable!$A:$A,1,0)),ISERROR(VLOOKUP(TRIM(MID(W783,FIND(",",W783,FIND(",",W783)+1)+1,FIND(",",W783,FIND(",",W783,FIND(",",W783)+1)+1)-FIND(",",W783,FIND(",",W783)+1)-1)),MapTable!$A:$A,1,0)),ISERROR(VLOOKUP(TRIM(MID(W783,FIND(",",W783,FIND(",",W783,FIND(",",W783)+1)+1)+1,999)),MapTable!$A:$A,1,0))),"맵없음",
  ""),
)))))</f>
        <v/>
      </c>
      <c r="AC783" t="str">
        <f>IF(ISBLANK(AB783),"",IF(ISERROR(VLOOKUP(AB783,[3]DropTable!$A:$A,1,0)),"드랍없음",""))</f>
        <v/>
      </c>
      <c r="AE783" t="str">
        <f>IF(ISBLANK(AD783),"",IF(ISERROR(VLOOKUP(AD783,[3]DropTable!$A:$A,1,0)),"드랍없음",""))</f>
        <v/>
      </c>
      <c r="AG783">
        <v>9.8000000000000007</v>
      </c>
      <c r="AH783">
        <v>1</v>
      </c>
    </row>
    <row r="784" spans="1:34" x14ac:dyDescent="0.3">
      <c r="A784">
        <v>17</v>
      </c>
      <c r="B784">
        <v>22</v>
      </c>
      <c r="C784">
        <f>IF(OR($L784=TRUE,$A784=0,MOD($A784,ChapterTable!$S$20)&lt;&gt;0),
MAX(0,INT(($B784+ChapterTable!$Q$26+VLOOKUP(SUBSTITUTE(C$1,"성장단계","")&amp;"단계오프셋",ChapterTable!$S:$T,2,0))/ChapterTable!$Q$23)),
MAX(0,INT(($B784+ChapterTable!$S$26+VLOOKUP(SUBSTITUTE(C$1,"성장단계","")&amp;"보스단계오프셋",ChapterTable!$S:$T,2,0))/ChapterTable!$S$23)))</f>
        <v>2</v>
      </c>
      <c r="D784">
        <f>IF(OR($L784=TRUE,$A784=0,MOD($A784,ChapterTable!$S$20)&lt;&gt;0),
MAX(0,INT(($B784+ChapterTable!$Q$26+VLOOKUP(SUBSTITUTE(D$1,"성장단계","")&amp;"단계오프셋",ChapterTable!$S:$T,2,0))/ChapterTable!$Q$23)),
MAX(0,INT(($B784+ChapterTable!$S$26+VLOOKUP(SUBSTITUTE(D$1,"성장단계","")&amp;"보스단계오프셋",ChapterTable!$S:$T,2,0))/ChapterTable!$S$23)))</f>
        <v>2</v>
      </c>
      <c r="E784" s="1">
        <f ca="1">IF(AND($A784=0,$B784=1),
    VLOOKUP(1,ChapterTable!$1:$1048576,MATCH("최종"&amp;SUBSTITUTE(SUBSTITUTE(E$1,"standard",""),"|Float",""),ChapterTable!$1:$1,0),0)*ChapterTable!$Q$17,
  IF(AND($A784=0,$B784=0),
    E785,
  IF($B784=0,
    VLOOKUP($A784,ChapterTable!$1:$1048576,MATCH("최종"&amp;SUBSTITUTE(SUBSTITUTE(E$1,"standard",""),"|Float",""),ChapterTable!$1:$1,0),0),
  IF($B784=1,
    IF($L784=FALSE,
      VLOOKUP($A784,ChapterTable!$1:$1048576,MATCH("최종"&amp;SUBSTITUTE(SUBSTITUTE(E$1,"standard",""),"|Float",""),ChapterTable!$1:$1,0),0),
      VLOOKUP($A784-ChapterTable!$Q$11,ChapterTable!$1:$1048576,MATCH("최종"&amp;SUBSTITUTE(SUBSTITUTE(E$1,"standard",""),"|Float",""),ChapterTable!$1:$1,0),0)*ChapterTable!$Q$14
    ),
  OFFSET(E784,-$B784+IF($L784,1,0),0)*
    (VLOOKUP(SUBSTITUTE(SUBSTITUTE(E$1,"standard",""),"|Float","")&amp;"인게임누적곱배수",ChapterTable!$S:$T,2,0)^C784
    +VLOOKUP(SUBSTITUTE(SUBSTITUTE(E$1,"standard",""),"|Float","")&amp;"인게임누적합배수",ChapterTable!$S:$T,2,0)*C784)
  )
  )
  )
)</f>
        <v>200993.29568481445</v>
      </c>
      <c r="F784" s="1">
        <f ca="1">IF(AND($A784=0,$B784=1),
    VLOOKUP(1,ChapterTable!$1:$1048576,MATCH("최종"&amp;SUBSTITUTE(SUBSTITUTE(F$1,"standard",""),"|Float",""),ChapterTable!$1:$1,0),0)*ChapterTable!$Q$17,
  IF(AND($A784=0,$B784=0),
    F785,
  IF($B784=0,
    VLOOKUP($A784,ChapterTable!$1:$1048576,MATCH("최종"&amp;SUBSTITUTE(SUBSTITUTE(F$1,"standard",""),"|Float",""),ChapterTable!$1:$1,0),0),
  IF($B784=1,
    IF($L784=FALSE,
      VLOOKUP($A784,ChapterTable!$1:$1048576,MATCH("최종"&amp;SUBSTITUTE(SUBSTITUTE(F$1,"standard",""),"|Float",""),ChapterTable!$1:$1,0),0),
      VLOOKUP($A784-ChapterTable!$Q$11,ChapterTable!$1:$1048576,MATCH("최종"&amp;SUBSTITUTE(SUBSTITUTE(F$1,"standard",""),"|Float",""),ChapterTable!$1:$1,0),0)*ChapterTable!$Q$14
    ),
  OFFSET(F784,-$B784+IF($L784,1,0),0)*
    (VLOOKUP(SUBSTITUTE(SUBSTITUTE(F$1,"standard",""),"|Float","")&amp;"인게임누적곱배수",ChapterTable!$S:$T,2,0)^D784
    +VLOOKUP(SUBSTITUTE(SUBSTITUTE(F$1,"standard",""),"|Float","")&amp;"인게임누적합배수",ChapterTable!$S:$T,2,0)*D784)
  )
  )
  )
)</f>
        <v>91957.716979980469</v>
      </c>
      <c r="G784" t="s">
        <v>76</v>
      </c>
      <c r="J784" t="str">
        <f>IF(ISBLANK(I784),"",
IFERROR(VLOOKUP(I784,[1]StringTable!$1:$1048576,MATCH([1]StringTable!$B$1,[1]StringTable!$1:$1,0),0),
IFERROR(VLOOKUP(I784,[1]InApkStringTable!$1:$1048576,MATCH([1]InApkStringTable!$B$1,[1]InApkStringTable!$1:$1,0),0),
"스트링없음")))</f>
        <v/>
      </c>
      <c r="L784" t="b">
        <v>0</v>
      </c>
      <c r="M784" t="s">
        <v>24</v>
      </c>
      <c r="N784" t="str">
        <f>IF(ISBLANK(M784),"",IF(ISERROR(VLOOKUP(M784,MapTable!$A:$A,1,0)),"맵없음",""))</f>
        <v/>
      </c>
      <c r="O784">
        <f t="shared" si="49"/>
        <v>3</v>
      </c>
      <c r="Q784">
        <f t="shared" si="50"/>
        <v>3</v>
      </c>
      <c r="R784" t="b">
        <f t="shared" ca="1" si="51"/>
        <v>0</v>
      </c>
      <c r="T784" t="b">
        <f t="shared" ca="1" si="52"/>
        <v>0</v>
      </c>
      <c r="V784" t="str">
        <f>IF(ISBLANK(U784),"",IF(ISERROR(VLOOKUP(U784,MapTable!$A:$A,1,0)),"맵없음",""))</f>
        <v/>
      </c>
      <c r="X784" t="str">
        <f>IF(ISBLANK(W784),"",
IF(ISERROR(FIND(",",W784)),
  IF(ISERROR(VLOOKUP(W784,MapTable!$A:$A,1,0)),"맵없음",
  ""),
IF(ISERROR(FIND(",",W784,FIND(",",W784)+1)),
  IF(OR(ISERROR(VLOOKUP(LEFT(W784,FIND(",",W784)-1),MapTable!$A:$A,1,0)),ISERROR(VLOOKUP(TRIM(MID(W784,FIND(",",W784)+1,999)),MapTable!$A:$A,1,0))),"맵없음",
  ""),
IF(ISERROR(FIND(",",W784,FIND(",",W784,FIND(",",W784)+1)+1)),
  IF(OR(ISERROR(VLOOKUP(LEFT(W784,FIND(",",W784)-1),MapTable!$A:$A,1,0)),ISERROR(VLOOKUP(TRIM(MID(W784,FIND(",",W784)+1,FIND(",",W784,FIND(",",W784)+1)-FIND(",",W784)-1)),MapTable!$A:$A,1,0)),ISERROR(VLOOKUP(TRIM(MID(W784,FIND(",",W784,FIND(",",W784)+1)+1,999)),MapTable!$A:$A,1,0))),"맵없음",
  ""),
IF(ISERROR(FIND(",",W784,FIND(",",W784,FIND(",",W784,FIND(",",W784)+1)+1)+1)),
  IF(OR(ISERROR(VLOOKUP(LEFT(W784,FIND(",",W784)-1),MapTable!$A:$A,1,0)),ISERROR(VLOOKUP(TRIM(MID(W784,FIND(",",W784)+1,FIND(",",W784,FIND(",",W784)+1)-FIND(",",W784)-1)),MapTable!$A:$A,1,0)),ISERROR(VLOOKUP(TRIM(MID(W784,FIND(",",W784,FIND(",",W784)+1)+1,FIND(",",W784,FIND(",",W784,FIND(",",W784)+1)+1)-FIND(",",W784,FIND(",",W784)+1)-1)),MapTable!$A:$A,1,0)),ISERROR(VLOOKUP(TRIM(MID(W784,FIND(",",W784,FIND(",",W784,FIND(",",W784)+1)+1)+1,999)),MapTable!$A:$A,1,0))),"맵없음",
  ""),
)))))</f>
        <v/>
      </c>
      <c r="AC784" t="str">
        <f>IF(ISBLANK(AB784),"",IF(ISERROR(VLOOKUP(AB784,[3]DropTable!$A:$A,1,0)),"드랍없음",""))</f>
        <v/>
      </c>
      <c r="AE784" t="str">
        <f>IF(ISBLANK(AD784),"",IF(ISERROR(VLOOKUP(AD784,[3]DropTable!$A:$A,1,0)),"드랍없음",""))</f>
        <v/>
      </c>
      <c r="AG784">
        <v>9.8000000000000007</v>
      </c>
      <c r="AH784">
        <v>1</v>
      </c>
    </row>
    <row r="785" spans="1:34" x14ac:dyDescent="0.3">
      <c r="A785">
        <v>17</v>
      </c>
      <c r="B785">
        <v>23</v>
      </c>
      <c r="C785">
        <f>IF(OR($L785=TRUE,$A785=0,MOD($A785,ChapterTable!$S$20)&lt;&gt;0),
MAX(0,INT(($B785+ChapterTable!$Q$26+VLOOKUP(SUBSTITUTE(C$1,"성장단계","")&amp;"단계오프셋",ChapterTable!$S:$T,2,0))/ChapterTable!$Q$23)),
MAX(0,INT(($B785+ChapterTable!$S$26+VLOOKUP(SUBSTITUTE(C$1,"성장단계","")&amp;"보스단계오프셋",ChapterTable!$S:$T,2,0))/ChapterTable!$S$23)))</f>
        <v>2</v>
      </c>
      <c r="D785">
        <f>IF(OR($L785=TRUE,$A785=0,MOD($A785,ChapterTable!$S$20)&lt;&gt;0),
MAX(0,INT(($B785+ChapterTable!$Q$26+VLOOKUP(SUBSTITUTE(D$1,"성장단계","")&amp;"단계오프셋",ChapterTable!$S:$T,2,0))/ChapterTable!$Q$23)),
MAX(0,INT(($B785+ChapterTable!$S$26+VLOOKUP(SUBSTITUTE(D$1,"성장단계","")&amp;"보스단계오프셋",ChapterTable!$S:$T,2,0))/ChapterTable!$S$23)))</f>
        <v>2</v>
      </c>
      <c r="E785" s="1">
        <f ca="1">IF(AND($A785=0,$B785=1),
    VLOOKUP(1,ChapterTable!$1:$1048576,MATCH("최종"&amp;SUBSTITUTE(SUBSTITUTE(E$1,"standard",""),"|Float",""),ChapterTable!$1:$1,0),0)*ChapterTable!$Q$17,
  IF(AND($A785=0,$B785=0),
    E786,
  IF($B785=0,
    VLOOKUP($A785,ChapterTable!$1:$1048576,MATCH("최종"&amp;SUBSTITUTE(SUBSTITUTE(E$1,"standard",""),"|Float",""),ChapterTable!$1:$1,0),0),
  IF($B785=1,
    IF($L785=FALSE,
      VLOOKUP($A785,ChapterTable!$1:$1048576,MATCH("최종"&amp;SUBSTITUTE(SUBSTITUTE(E$1,"standard",""),"|Float",""),ChapterTable!$1:$1,0),0),
      VLOOKUP($A785-ChapterTable!$Q$11,ChapterTable!$1:$1048576,MATCH("최종"&amp;SUBSTITUTE(SUBSTITUTE(E$1,"standard",""),"|Float",""),ChapterTable!$1:$1,0),0)*ChapterTable!$Q$14
    ),
  OFFSET(E785,-$B785+IF($L785,1,0),0)*
    (VLOOKUP(SUBSTITUTE(SUBSTITUTE(E$1,"standard",""),"|Float","")&amp;"인게임누적곱배수",ChapterTable!$S:$T,2,0)^C785
    +VLOOKUP(SUBSTITUTE(SUBSTITUTE(E$1,"standard",""),"|Float","")&amp;"인게임누적합배수",ChapterTable!$S:$T,2,0)*C785)
  )
  )
  )
)</f>
        <v>200993.29568481445</v>
      </c>
      <c r="F785" s="1">
        <f ca="1">IF(AND($A785=0,$B785=1),
    VLOOKUP(1,ChapterTable!$1:$1048576,MATCH("최종"&amp;SUBSTITUTE(SUBSTITUTE(F$1,"standard",""),"|Float",""),ChapterTable!$1:$1,0),0)*ChapterTable!$Q$17,
  IF(AND($A785=0,$B785=0),
    F786,
  IF($B785=0,
    VLOOKUP($A785,ChapterTable!$1:$1048576,MATCH("최종"&amp;SUBSTITUTE(SUBSTITUTE(F$1,"standard",""),"|Float",""),ChapterTable!$1:$1,0),0),
  IF($B785=1,
    IF($L785=FALSE,
      VLOOKUP($A785,ChapterTable!$1:$1048576,MATCH("최종"&amp;SUBSTITUTE(SUBSTITUTE(F$1,"standard",""),"|Float",""),ChapterTable!$1:$1,0),0),
      VLOOKUP($A785-ChapterTable!$Q$11,ChapterTable!$1:$1048576,MATCH("최종"&amp;SUBSTITUTE(SUBSTITUTE(F$1,"standard",""),"|Float",""),ChapterTable!$1:$1,0),0)*ChapterTable!$Q$14
    ),
  OFFSET(F785,-$B785+IF($L785,1,0),0)*
    (VLOOKUP(SUBSTITUTE(SUBSTITUTE(F$1,"standard",""),"|Float","")&amp;"인게임누적곱배수",ChapterTable!$S:$T,2,0)^D785
    +VLOOKUP(SUBSTITUTE(SUBSTITUTE(F$1,"standard",""),"|Float","")&amp;"인게임누적합배수",ChapterTable!$S:$T,2,0)*D785)
  )
  )
  )
)</f>
        <v>91957.716979980469</v>
      </c>
      <c r="G785" t="s">
        <v>76</v>
      </c>
      <c r="J785" t="str">
        <f>IF(ISBLANK(I785),"",
IFERROR(VLOOKUP(I785,[1]StringTable!$1:$1048576,MATCH([1]StringTable!$B$1,[1]StringTable!$1:$1,0),0),
IFERROR(VLOOKUP(I785,[1]InApkStringTable!$1:$1048576,MATCH([1]InApkStringTable!$B$1,[1]InApkStringTable!$1:$1,0),0),
"스트링없음")))</f>
        <v/>
      </c>
      <c r="L785" t="b">
        <v>0</v>
      </c>
      <c r="M785" t="s">
        <v>24</v>
      </c>
      <c r="N785" t="str">
        <f>IF(ISBLANK(M785),"",IF(ISERROR(VLOOKUP(M785,MapTable!$A:$A,1,0)),"맵없음",""))</f>
        <v/>
      </c>
      <c r="O785">
        <f t="shared" si="49"/>
        <v>3</v>
      </c>
      <c r="Q785">
        <f t="shared" si="50"/>
        <v>3</v>
      </c>
      <c r="R785" t="b">
        <f t="shared" ca="1" si="51"/>
        <v>0</v>
      </c>
      <c r="T785" t="b">
        <f t="shared" ca="1" si="52"/>
        <v>0</v>
      </c>
      <c r="V785" t="str">
        <f>IF(ISBLANK(U785),"",IF(ISERROR(VLOOKUP(U785,MapTable!$A:$A,1,0)),"맵없음",""))</f>
        <v/>
      </c>
      <c r="X785" t="str">
        <f>IF(ISBLANK(W785),"",
IF(ISERROR(FIND(",",W785)),
  IF(ISERROR(VLOOKUP(W785,MapTable!$A:$A,1,0)),"맵없음",
  ""),
IF(ISERROR(FIND(",",W785,FIND(",",W785)+1)),
  IF(OR(ISERROR(VLOOKUP(LEFT(W785,FIND(",",W785)-1),MapTable!$A:$A,1,0)),ISERROR(VLOOKUP(TRIM(MID(W785,FIND(",",W785)+1,999)),MapTable!$A:$A,1,0))),"맵없음",
  ""),
IF(ISERROR(FIND(",",W785,FIND(",",W785,FIND(",",W785)+1)+1)),
  IF(OR(ISERROR(VLOOKUP(LEFT(W785,FIND(",",W785)-1),MapTable!$A:$A,1,0)),ISERROR(VLOOKUP(TRIM(MID(W785,FIND(",",W785)+1,FIND(",",W785,FIND(",",W785)+1)-FIND(",",W785)-1)),MapTable!$A:$A,1,0)),ISERROR(VLOOKUP(TRIM(MID(W785,FIND(",",W785,FIND(",",W785)+1)+1,999)),MapTable!$A:$A,1,0))),"맵없음",
  ""),
IF(ISERROR(FIND(",",W785,FIND(",",W785,FIND(",",W785,FIND(",",W785)+1)+1)+1)),
  IF(OR(ISERROR(VLOOKUP(LEFT(W785,FIND(",",W785)-1),MapTable!$A:$A,1,0)),ISERROR(VLOOKUP(TRIM(MID(W785,FIND(",",W785)+1,FIND(",",W785,FIND(",",W785)+1)-FIND(",",W785)-1)),MapTable!$A:$A,1,0)),ISERROR(VLOOKUP(TRIM(MID(W785,FIND(",",W785,FIND(",",W785)+1)+1,FIND(",",W785,FIND(",",W785,FIND(",",W785)+1)+1)-FIND(",",W785,FIND(",",W785)+1)-1)),MapTable!$A:$A,1,0)),ISERROR(VLOOKUP(TRIM(MID(W785,FIND(",",W785,FIND(",",W785,FIND(",",W785)+1)+1)+1,999)),MapTable!$A:$A,1,0))),"맵없음",
  ""),
)))))</f>
        <v/>
      </c>
      <c r="AC785" t="str">
        <f>IF(ISBLANK(AB785),"",IF(ISERROR(VLOOKUP(AB785,[3]DropTable!$A:$A,1,0)),"드랍없음",""))</f>
        <v/>
      </c>
      <c r="AE785" t="str">
        <f>IF(ISBLANK(AD785),"",IF(ISERROR(VLOOKUP(AD785,[3]DropTable!$A:$A,1,0)),"드랍없음",""))</f>
        <v/>
      </c>
      <c r="AG785">
        <v>9.8000000000000007</v>
      </c>
      <c r="AH785">
        <v>1</v>
      </c>
    </row>
    <row r="786" spans="1:34" x14ac:dyDescent="0.3">
      <c r="A786">
        <v>17</v>
      </c>
      <c r="B786">
        <v>24</v>
      </c>
      <c r="C786">
        <f>IF(OR($L786=TRUE,$A786=0,MOD($A786,ChapterTable!$S$20)&lt;&gt;0),
MAX(0,INT(($B786+ChapterTable!$Q$26+VLOOKUP(SUBSTITUTE(C$1,"성장단계","")&amp;"단계오프셋",ChapterTable!$S:$T,2,0))/ChapterTable!$Q$23)),
MAX(0,INT(($B786+ChapterTable!$S$26+VLOOKUP(SUBSTITUTE(C$1,"성장단계","")&amp;"보스단계오프셋",ChapterTable!$S:$T,2,0))/ChapterTable!$S$23)))</f>
        <v>2</v>
      </c>
      <c r="D786">
        <f>IF(OR($L786=TRUE,$A786=0,MOD($A786,ChapterTable!$S$20)&lt;&gt;0),
MAX(0,INT(($B786+ChapterTable!$Q$26+VLOOKUP(SUBSTITUTE(D$1,"성장단계","")&amp;"단계오프셋",ChapterTable!$S:$T,2,0))/ChapterTable!$Q$23)),
MAX(0,INT(($B786+ChapterTable!$S$26+VLOOKUP(SUBSTITUTE(D$1,"성장단계","")&amp;"보스단계오프셋",ChapterTable!$S:$T,2,0))/ChapterTable!$S$23)))</f>
        <v>2</v>
      </c>
      <c r="E786" s="1">
        <f ca="1">IF(AND($A786=0,$B786=1),
    VLOOKUP(1,ChapterTable!$1:$1048576,MATCH("최종"&amp;SUBSTITUTE(SUBSTITUTE(E$1,"standard",""),"|Float",""),ChapterTable!$1:$1,0),0)*ChapterTable!$Q$17,
  IF(AND($A786=0,$B786=0),
    E787,
  IF($B786=0,
    VLOOKUP($A786,ChapterTable!$1:$1048576,MATCH("최종"&amp;SUBSTITUTE(SUBSTITUTE(E$1,"standard",""),"|Float",""),ChapterTable!$1:$1,0),0),
  IF($B786=1,
    IF($L786=FALSE,
      VLOOKUP($A786,ChapterTable!$1:$1048576,MATCH("최종"&amp;SUBSTITUTE(SUBSTITUTE(E$1,"standard",""),"|Float",""),ChapterTable!$1:$1,0),0),
      VLOOKUP($A786-ChapterTable!$Q$11,ChapterTable!$1:$1048576,MATCH("최종"&amp;SUBSTITUTE(SUBSTITUTE(E$1,"standard",""),"|Float",""),ChapterTable!$1:$1,0),0)*ChapterTable!$Q$14
    ),
  OFFSET(E786,-$B786+IF($L786,1,0),0)*
    (VLOOKUP(SUBSTITUTE(SUBSTITUTE(E$1,"standard",""),"|Float","")&amp;"인게임누적곱배수",ChapterTable!$S:$T,2,0)^C786
    +VLOOKUP(SUBSTITUTE(SUBSTITUTE(E$1,"standard",""),"|Float","")&amp;"인게임누적합배수",ChapterTable!$S:$T,2,0)*C786)
  )
  )
  )
)</f>
        <v>200993.29568481445</v>
      </c>
      <c r="F786" s="1">
        <f ca="1">IF(AND($A786=0,$B786=1),
    VLOOKUP(1,ChapterTable!$1:$1048576,MATCH("최종"&amp;SUBSTITUTE(SUBSTITUTE(F$1,"standard",""),"|Float",""),ChapterTable!$1:$1,0),0)*ChapterTable!$Q$17,
  IF(AND($A786=0,$B786=0),
    F787,
  IF($B786=0,
    VLOOKUP($A786,ChapterTable!$1:$1048576,MATCH("최종"&amp;SUBSTITUTE(SUBSTITUTE(F$1,"standard",""),"|Float",""),ChapterTable!$1:$1,0),0),
  IF($B786=1,
    IF($L786=FALSE,
      VLOOKUP($A786,ChapterTable!$1:$1048576,MATCH("최종"&amp;SUBSTITUTE(SUBSTITUTE(F$1,"standard",""),"|Float",""),ChapterTable!$1:$1,0),0),
      VLOOKUP($A786-ChapterTable!$Q$11,ChapterTable!$1:$1048576,MATCH("최종"&amp;SUBSTITUTE(SUBSTITUTE(F$1,"standard",""),"|Float",""),ChapterTable!$1:$1,0),0)*ChapterTable!$Q$14
    ),
  OFFSET(F786,-$B786+IF($L786,1,0),0)*
    (VLOOKUP(SUBSTITUTE(SUBSTITUTE(F$1,"standard",""),"|Float","")&amp;"인게임누적곱배수",ChapterTable!$S:$T,2,0)^D786
    +VLOOKUP(SUBSTITUTE(SUBSTITUTE(F$1,"standard",""),"|Float","")&amp;"인게임누적합배수",ChapterTable!$S:$T,2,0)*D786)
  )
  )
  )
)</f>
        <v>91957.716979980469</v>
      </c>
      <c r="G786" t="s">
        <v>76</v>
      </c>
      <c r="J786" t="str">
        <f>IF(ISBLANK(I786),"",
IFERROR(VLOOKUP(I786,[1]StringTable!$1:$1048576,MATCH([1]StringTable!$B$1,[1]StringTable!$1:$1,0),0),
IFERROR(VLOOKUP(I786,[1]InApkStringTable!$1:$1048576,MATCH([1]InApkStringTable!$B$1,[1]InApkStringTable!$1:$1,0),0),
"스트링없음")))</f>
        <v/>
      </c>
      <c r="L786" t="b">
        <v>0</v>
      </c>
      <c r="M786" t="s">
        <v>24</v>
      </c>
      <c r="N786" t="str">
        <f>IF(ISBLANK(M786),"",IF(ISERROR(VLOOKUP(M786,MapTable!$A:$A,1,0)),"맵없음",""))</f>
        <v/>
      </c>
      <c r="O786">
        <f t="shared" si="49"/>
        <v>3</v>
      </c>
      <c r="Q786">
        <f t="shared" si="50"/>
        <v>3</v>
      </c>
      <c r="R786" t="b">
        <f t="shared" ca="1" si="51"/>
        <v>0</v>
      </c>
      <c r="T786" t="b">
        <f t="shared" ca="1" si="52"/>
        <v>0</v>
      </c>
      <c r="V786" t="str">
        <f>IF(ISBLANK(U786),"",IF(ISERROR(VLOOKUP(U786,MapTable!$A:$A,1,0)),"맵없음",""))</f>
        <v/>
      </c>
      <c r="X786" t="str">
        <f>IF(ISBLANK(W786),"",
IF(ISERROR(FIND(",",W786)),
  IF(ISERROR(VLOOKUP(W786,MapTable!$A:$A,1,0)),"맵없음",
  ""),
IF(ISERROR(FIND(",",W786,FIND(",",W786)+1)),
  IF(OR(ISERROR(VLOOKUP(LEFT(W786,FIND(",",W786)-1),MapTable!$A:$A,1,0)),ISERROR(VLOOKUP(TRIM(MID(W786,FIND(",",W786)+1,999)),MapTable!$A:$A,1,0))),"맵없음",
  ""),
IF(ISERROR(FIND(",",W786,FIND(",",W786,FIND(",",W786)+1)+1)),
  IF(OR(ISERROR(VLOOKUP(LEFT(W786,FIND(",",W786)-1),MapTable!$A:$A,1,0)),ISERROR(VLOOKUP(TRIM(MID(W786,FIND(",",W786)+1,FIND(",",W786,FIND(",",W786)+1)-FIND(",",W786)-1)),MapTable!$A:$A,1,0)),ISERROR(VLOOKUP(TRIM(MID(W786,FIND(",",W786,FIND(",",W786)+1)+1,999)),MapTable!$A:$A,1,0))),"맵없음",
  ""),
IF(ISERROR(FIND(",",W786,FIND(",",W786,FIND(",",W786,FIND(",",W786)+1)+1)+1)),
  IF(OR(ISERROR(VLOOKUP(LEFT(W786,FIND(",",W786)-1),MapTable!$A:$A,1,0)),ISERROR(VLOOKUP(TRIM(MID(W786,FIND(",",W786)+1,FIND(",",W786,FIND(",",W786)+1)-FIND(",",W786)-1)),MapTable!$A:$A,1,0)),ISERROR(VLOOKUP(TRIM(MID(W786,FIND(",",W786,FIND(",",W786)+1)+1,FIND(",",W786,FIND(",",W786,FIND(",",W786)+1)+1)-FIND(",",W786,FIND(",",W786)+1)-1)),MapTable!$A:$A,1,0)),ISERROR(VLOOKUP(TRIM(MID(W786,FIND(",",W786,FIND(",",W786,FIND(",",W786)+1)+1)+1,999)),MapTable!$A:$A,1,0))),"맵없음",
  ""),
)))))</f>
        <v/>
      </c>
      <c r="AC786" t="str">
        <f>IF(ISBLANK(AB786),"",IF(ISERROR(VLOOKUP(AB786,[3]DropTable!$A:$A,1,0)),"드랍없음",""))</f>
        <v/>
      </c>
      <c r="AE786" t="str">
        <f>IF(ISBLANK(AD786),"",IF(ISERROR(VLOOKUP(AD786,[3]DropTable!$A:$A,1,0)),"드랍없음",""))</f>
        <v/>
      </c>
      <c r="AG786">
        <v>9.8000000000000007</v>
      </c>
      <c r="AH786">
        <v>1</v>
      </c>
    </row>
    <row r="787" spans="1:34" x14ac:dyDescent="0.3">
      <c r="A787">
        <v>17</v>
      </c>
      <c r="B787">
        <v>25</v>
      </c>
      <c r="C787">
        <f>IF(OR($L787=TRUE,$A787=0,MOD($A787,ChapterTable!$S$20)&lt;&gt;0),
MAX(0,INT(($B787+ChapterTable!$Q$26+VLOOKUP(SUBSTITUTE(C$1,"성장단계","")&amp;"단계오프셋",ChapterTable!$S:$T,2,0))/ChapterTable!$Q$23)),
MAX(0,INT(($B787+ChapterTable!$S$26+VLOOKUP(SUBSTITUTE(C$1,"성장단계","")&amp;"보스단계오프셋",ChapterTable!$S:$T,2,0))/ChapterTable!$S$23)))</f>
        <v>2</v>
      </c>
      <c r="D787">
        <f>IF(OR($L787=TRUE,$A787=0,MOD($A787,ChapterTable!$S$20)&lt;&gt;0),
MAX(0,INT(($B787+ChapterTable!$Q$26+VLOOKUP(SUBSTITUTE(D$1,"성장단계","")&amp;"단계오프셋",ChapterTable!$S:$T,2,0))/ChapterTable!$Q$23)),
MAX(0,INT(($B787+ChapterTable!$S$26+VLOOKUP(SUBSTITUTE(D$1,"성장단계","")&amp;"보스단계오프셋",ChapterTable!$S:$T,2,0))/ChapterTable!$S$23)))</f>
        <v>2</v>
      </c>
      <c r="E787" s="1">
        <f ca="1">IF(AND($A787=0,$B787=1),
    VLOOKUP(1,ChapterTable!$1:$1048576,MATCH("최종"&amp;SUBSTITUTE(SUBSTITUTE(E$1,"standard",""),"|Float",""),ChapterTable!$1:$1,0),0)*ChapterTable!$Q$17,
  IF(AND($A787=0,$B787=0),
    E788,
  IF($B787=0,
    VLOOKUP($A787,ChapterTable!$1:$1048576,MATCH("최종"&amp;SUBSTITUTE(SUBSTITUTE(E$1,"standard",""),"|Float",""),ChapterTable!$1:$1,0),0),
  IF($B787=1,
    IF($L787=FALSE,
      VLOOKUP($A787,ChapterTable!$1:$1048576,MATCH("최종"&amp;SUBSTITUTE(SUBSTITUTE(E$1,"standard",""),"|Float",""),ChapterTable!$1:$1,0),0),
      VLOOKUP($A787-ChapterTable!$Q$11,ChapterTable!$1:$1048576,MATCH("최종"&amp;SUBSTITUTE(SUBSTITUTE(E$1,"standard",""),"|Float",""),ChapterTable!$1:$1,0),0)*ChapterTable!$Q$14
    ),
  OFFSET(E787,-$B787+IF($L787,1,0),0)*
    (VLOOKUP(SUBSTITUTE(SUBSTITUTE(E$1,"standard",""),"|Float","")&amp;"인게임누적곱배수",ChapterTable!$S:$T,2,0)^C787
    +VLOOKUP(SUBSTITUTE(SUBSTITUTE(E$1,"standard",""),"|Float","")&amp;"인게임누적합배수",ChapterTable!$S:$T,2,0)*C787)
  )
  )
  )
)</f>
        <v>200993.29568481445</v>
      </c>
      <c r="F787" s="1">
        <f ca="1">IF(AND($A787=0,$B787=1),
    VLOOKUP(1,ChapterTable!$1:$1048576,MATCH("최종"&amp;SUBSTITUTE(SUBSTITUTE(F$1,"standard",""),"|Float",""),ChapterTable!$1:$1,0),0)*ChapterTable!$Q$17,
  IF(AND($A787=0,$B787=0),
    F788,
  IF($B787=0,
    VLOOKUP($A787,ChapterTable!$1:$1048576,MATCH("최종"&amp;SUBSTITUTE(SUBSTITUTE(F$1,"standard",""),"|Float",""),ChapterTable!$1:$1,0),0),
  IF($B787=1,
    IF($L787=FALSE,
      VLOOKUP($A787,ChapterTable!$1:$1048576,MATCH("최종"&amp;SUBSTITUTE(SUBSTITUTE(F$1,"standard",""),"|Float",""),ChapterTable!$1:$1,0),0),
      VLOOKUP($A787-ChapterTable!$Q$11,ChapterTable!$1:$1048576,MATCH("최종"&amp;SUBSTITUTE(SUBSTITUTE(F$1,"standard",""),"|Float",""),ChapterTable!$1:$1,0),0)*ChapterTable!$Q$14
    ),
  OFFSET(F787,-$B787+IF($L787,1,0),0)*
    (VLOOKUP(SUBSTITUTE(SUBSTITUTE(F$1,"standard",""),"|Float","")&amp;"인게임누적곱배수",ChapterTable!$S:$T,2,0)^D787
    +VLOOKUP(SUBSTITUTE(SUBSTITUTE(F$1,"standard",""),"|Float","")&amp;"인게임누적합배수",ChapterTable!$S:$T,2,0)*D787)
  )
  )
  )
)</f>
        <v>91957.716979980469</v>
      </c>
      <c r="G787" t="s">
        <v>76</v>
      </c>
      <c r="J787" t="str">
        <f>IF(ISBLANK(I787),"",
IFERROR(VLOOKUP(I787,[1]StringTable!$1:$1048576,MATCH([1]StringTable!$B$1,[1]StringTable!$1:$1,0),0),
IFERROR(VLOOKUP(I787,[1]InApkStringTable!$1:$1048576,MATCH([1]InApkStringTable!$B$1,[1]InApkStringTable!$1:$1,0),0),
"스트링없음")))</f>
        <v/>
      </c>
      <c r="L787" t="b">
        <v>0</v>
      </c>
      <c r="M787" t="s">
        <v>24</v>
      </c>
      <c r="N787" t="str">
        <f>IF(ISBLANK(M787),"",IF(ISERROR(VLOOKUP(M787,MapTable!$A:$A,1,0)),"맵없음",""))</f>
        <v/>
      </c>
      <c r="O787">
        <f t="shared" si="49"/>
        <v>11</v>
      </c>
      <c r="Q787">
        <f t="shared" si="50"/>
        <v>11</v>
      </c>
      <c r="R787" t="b">
        <f t="shared" ca="1" si="51"/>
        <v>0</v>
      </c>
      <c r="T787" t="b">
        <f t="shared" ca="1" si="52"/>
        <v>0</v>
      </c>
      <c r="V787" t="str">
        <f>IF(ISBLANK(U787),"",IF(ISERROR(VLOOKUP(U787,MapTable!$A:$A,1,0)),"맵없음",""))</f>
        <v/>
      </c>
      <c r="X787" t="str">
        <f>IF(ISBLANK(W787),"",
IF(ISERROR(FIND(",",W787)),
  IF(ISERROR(VLOOKUP(W787,MapTable!$A:$A,1,0)),"맵없음",
  ""),
IF(ISERROR(FIND(",",W787,FIND(",",W787)+1)),
  IF(OR(ISERROR(VLOOKUP(LEFT(W787,FIND(",",W787)-1),MapTable!$A:$A,1,0)),ISERROR(VLOOKUP(TRIM(MID(W787,FIND(",",W787)+1,999)),MapTable!$A:$A,1,0))),"맵없음",
  ""),
IF(ISERROR(FIND(",",W787,FIND(",",W787,FIND(",",W787)+1)+1)),
  IF(OR(ISERROR(VLOOKUP(LEFT(W787,FIND(",",W787)-1),MapTable!$A:$A,1,0)),ISERROR(VLOOKUP(TRIM(MID(W787,FIND(",",W787)+1,FIND(",",W787,FIND(",",W787)+1)-FIND(",",W787)-1)),MapTable!$A:$A,1,0)),ISERROR(VLOOKUP(TRIM(MID(W787,FIND(",",W787,FIND(",",W787)+1)+1,999)),MapTable!$A:$A,1,0))),"맵없음",
  ""),
IF(ISERROR(FIND(",",W787,FIND(",",W787,FIND(",",W787,FIND(",",W787)+1)+1)+1)),
  IF(OR(ISERROR(VLOOKUP(LEFT(W787,FIND(",",W787)-1),MapTable!$A:$A,1,0)),ISERROR(VLOOKUP(TRIM(MID(W787,FIND(",",W787)+1,FIND(",",W787,FIND(",",W787)+1)-FIND(",",W787)-1)),MapTable!$A:$A,1,0)),ISERROR(VLOOKUP(TRIM(MID(W787,FIND(",",W787,FIND(",",W787)+1)+1,FIND(",",W787,FIND(",",W787,FIND(",",W787)+1)+1)-FIND(",",W787,FIND(",",W787)+1)-1)),MapTable!$A:$A,1,0)),ISERROR(VLOOKUP(TRIM(MID(W787,FIND(",",W787,FIND(",",W787,FIND(",",W787)+1)+1)+1,999)),MapTable!$A:$A,1,0))),"맵없음",
  ""),
)))))</f>
        <v/>
      </c>
      <c r="AC787" t="str">
        <f>IF(ISBLANK(AB787),"",IF(ISERROR(VLOOKUP(AB787,[3]DropTable!$A:$A,1,0)),"드랍없음",""))</f>
        <v/>
      </c>
      <c r="AE787" t="str">
        <f>IF(ISBLANK(AD787),"",IF(ISERROR(VLOOKUP(AD787,[3]DropTable!$A:$A,1,0)),"드랍없음",""))</f>
        <v/>
      </c>
      <c r="AG787">
        <v>9.8000000000000007</v>
      </c>
      <c r="AH787">
        <v>1</v>
      </c>
    </row>
    <row r="788" spans="1:34" x14ac:dyDescent="0.3">
      <c r="A788">
        <v>17</v>
      </c>
      <c r="B788">
        <v>26</v>
      </c>
      <c r="C788">
        <f>IF(OR($L788=TRUE,$A788=0,MOD($A788,ChapterTable!$S$20)&lt;&gt;0),
MAX(0,INT(($B788+ChapterTable!$Q$26+VLOOKUP(SUBSTITUTE(C$1,"성장단계","")&amp;"단계오프셋",ChapterTable!$S:$T,2,0))/ChapterTable!$Q$23)),
MAX(0,INT(($B788+ChapterTable!$S$26+VLOOKUP(SUBSTITUTE(C$1,"성장단계","")&amp;"보스단계오프셋",ChapterTable!$S:$T,2,0))/ChapterTable!$S$23)))</f>
        <v>3</v>
      </c>
      <c r="D788">
        <f>IF(OR($L788=TRUE,$A788=0,MOD($A788,ChapterTable!$S$20)&lt;&gt;0),
MAX(0,INT(($B788+ChapterTable!$Q$26+VLOOKUP(SUBSTITUTE(D$1,"성장단계","")&amp;"단계오프셋",ChapterTable!$S:$T,2,0))/ChapterTable!$Q$23)),
MAX(0,INT(($B788+ChapterTable!$S$26+VLOOKUP(SUBSTITUTE(D$1,"성장단계","")&amp;"보스단계오프셋",ChapterTable!$S:$T,2,0))/ChapterTable!$S$23)))</f>
        <v>2</v>
      </c>
      <c r="E788" s="1">
        <f ca="1">IF(AND($A788=0,$B788=1),
    VLOOKUP(1,ChapterTable!$1:$1048576,MATCH("최종"&amp;SUBSTITUTE(SUBSTITUTE(E$1,"standard",""),"|Float",""),ChapterTable!$1:$1,0),0)*ChapterTable!$Q$17,
  IF(AND($A788=0,$B788=0),
    E789,
  IF($B788=0,
    VLOOKUP($A788,ChapterTable!$1:$1048576,MATCH("최종"&amp;SUBSTITUTE(SUBSTITUTE(E$1,"standard",""),"|Float",""),ChapterTable!$1:$1,0),0),
  IF($B788=1,
    IF($L788=FALSE,
      VLOOKUP($A788,ChapterTable!$1:$1048576,MATCH("최종"&amp;SUBSTITUTE(SUBSTITUTE(E$1,"standard",""),"|Float",""),ChapterTable!$1:$1,0),0),
      VLOOKUP($A788-ChapterTable!$Q$11,ChapterTable!$1:$1048576,MATCH("최종"&amp;SUBSTITUTE(SUBSTITUTE(E$1,"standard",""),"|Float",""),ChapterTable!$1:$1,0),0)*ChapterTable!$Q$14
    ),
  OFFSET(E788,-$B788+IF($L788,1,0),0)*
    (VLOOKUP(SUBSTITUTE(SUBSTITUTE(E$1,"standard",""),"|Float","")&amp;"인게임누적곱배수",ChapterTable!$S:$T,2,0)^C788
    +VLOOKUP(SUBSTITUTE(SUBSTITUTE(E$1,"standard",""),"|Float","")&amp;"인게임누적합배수",ChapterTable!$S:$T,2,0)*C788)
  )
  )
  )
)</f>
        <v>242374.26832580563</v>
      </c>
      <c r="F788" s="1">
        <f ca="1">IF(AND($A788=0,$B788=1),
    VLOOKUP(1,ChapterTable!$1:$1048576,MATCH("최종"&amp;SUBSTITUTE(SUBSTITUTE(F$1,"standard",""),"|Float",""),ChapterTable!$1:$1,0),0)*ChapterTable!$Q$17,
  IF(AND($A788=0,$B788=0),
    F789,
  IF($B788=0,
    VLOOKUP($A788,ChapterTable!$1:$1048576,MATCH("최종"&amp;SUBSTITUTE(SUBSTITUTE(F$1,"standard",""),"|Float",""),ChapterTable!$1:$1,0),0),
  IF($B788=1,
    IF($L788=FALSE,
      VLOOKUP($A788,ChapterTable!$1:$1048576,MATCH("최종"&amp;SUBSTITUTE(SUBSTITUTE(F$1,"standard",""),"|Float",""),ChapterTable!$1:$1,0),0),
      VLOOKUP($A788-ChapterTable!$Q$11,ChapterTable!$1:$1048576,MATCH("최종"&amp;SUBSTITUTE(SUBSTITUTE(F$1,"standard",""),"|Float",""),ChapterTable!$1:$1,0),0)*ChapterTable!$Q$14
    ),
  OFFSET(F788,-$B788+IF($L788,1,0),0)*
    (VLOOKUP(SUBSTITUTE(SUBSTITUTE(F$1,"standard",""),"|Float","")&amp;"인게임누적곱배수",ChapterTable!$S:$T,2,0)^D788
    +VLOOKUP(SUBSTITUTE(SUBSTITUTE(F$1,"standard",""),"|Float","")&amp;"인게임누적합배수",ChapterTable!$S:$T,2,0)*D788)
  )
  )
  )
)</f>
        <v>91957.716979980469</v>
      </c>
      <c r="G788" t="s">
        <v>76</v>
      </c>
      <c r="J788" t="str">
        <f>IF(ISBLANK(I788),"",
IFERROR(VLOOKUP(I788,[1]StringTable!$1:$1048576,MATCH([1]StringTable!$B$1,[1]StringTable!$1:$1,0),0),
IFERROR(VLOOKUP(I788,[1]InApkStringTable!$1:$1048576,MATCH([1]InApkStringTable!$B$1,[1]InApkStringTable!$1:$1,0),0),
"스트링없음")))</f>
        <v/>
      </c>
      <c r="L788" t="b">
        <v>0</v>
      </c>
      <c r="M788" t="s">
        <v>24</v>
      </c>
      <c r="N788" t="str">
        <f>IF(ISBLANK(M788),"",IF(ISERROR(VLOOKUP(M788,MapTable!$A:$A,1,0)),"맵없음",""))</f>
        <v/>
      </c>
      <c r="O788">
        <f t="shared" si="49"/>
        <v>3</v>
      </c>
      <c r="Q788">
        <f t="shared" si="50"/>
        <v>3</v>
      </c>
      <c r="R788" t="b">
        <f t="shared" ca="1" si="51"/>
        <v>0</v>
      </c>
      <c r="T788" t="b">
        <f t="shared" ca="1" si="52"/>
        <v>0</v>
      </c>
      <c r="V788" t="str">
        <f>IF(ISBLANK(U788),"",IF(ISERROR(VLOOKUP(U788,MapTable!$A:$A,1,0)),"맵없음",""))</f>
        <v/>
      </c>
      <c r="X788" t="str">
        <f>IF(ISBLANK(W788),"",
IF(ISERROR(FIND(",",W788)),
  IF(ISERROR(VLOOKUP(W788,MapTable!$A:$A,1,0)),"맵없음",
  ""),
IF(ISERROR(FIND(",",W788,FIND(",",W788)+1)),
  IF(OR(ISERROR(VLOOKUP(LEFT(W788,FIND(",",W788)-1),MapTable!$A:$A,1,0)),ISERROR(VLOOKUP(TRIM(MID(W788,FIND(",",W788)+1,999)),MapTable!$A:$A,1,0))),"맵없음",
  ""),
IF(ISERROR(FIND(",",W788,FIND(",",W788,FIND(",",W788)+1)+1)),
  IF(OR(ISERROR(VLOOKUP(LEFT(W788,FIND(",",W788)-1),MapTable!$A:$A,1,0)),ISERROR(VLOOKUP(TRIM(MID(W788,FIND(",",W788)+1,FIND(",",W788,FIND(",",W788)+1)-FIND(",",W788)-1)),MapTable!$A:$A,1,0)),ISERROR(VLOOKUP(TRIM(MID(W788,FIND(",",W788,FIND(",",W788)+1)+1,999)),MapTable!$A:$A,1,0))),"맵없음",
  ""),
IF(ISERROR(FIND(",",W788,FIND(",",W788,FIND(",",W788,FIND(",",W788)+1)+1)+1)),
  IF(OR(ISERROR(VLOOKUP(LEFT(W788,FIND(",",W788)-1),MapTable!$A:$A,1,0)),ISERROR(VLOOKUP(TRIM(MID(W788,FIND(",",W788)+1,FIND(",",W788,FIND(",",W788)+1)-FIND(",",W788)-1)),MapTable!$A:$A,1,0)),ISERROR(VLOOKUP(TRIM(MID(W788,FIND(",",W788,FIND(",",W788)+1)+1,FIND(",",W788,FIND(",",W788,FIND(",",W788)+1)+1)-FIND(",",W788,FIND(",",W788)+1)-1)),MapTable!$A:$A,1,0)),ISERROR(VLOOKUP(TRIM(MID(W788,FIND(",",W788,FIND(",",W788,FIND(",",W788)+1)+1)+1,999)),MapTable!$A:$A,1,0))),"맵없음",
  ""),
)))))</f>
        <v/>
      </c>
      <c r="AC788" t="str">
        <f>IF(ISBLANK(AB788),"",IF(ISERROR(VLOOKUP(AB788,[3]DropTable!$A:$A,1,0)),"드랍없음",""))</f>
        <v/>
      </c>
      <c r="AE788" t="str">
        <f>IF(ISBLANK(AD788),"",IF(ISERROR(VLOOKUP(AD788,[3]DropTable!$A:$A,1,0)),"드랍없음",""))</f>
        <v/>
      </c>
      <c r="AG788">
        <v>9.8000000000000007</v>
      </c>
      <c r="AH788">
        <v>1</v>
      </c>
    </row>
    <row r="789" spans="1:34" x14ac:dyDescent="0.3">
      <c r="A789">
        <v>17</v>
      </c>
      <c r="B789">
        <v>27</v>
      </c>
      <c r="C789">
        <f>IF(OR($L789=TRUE,$A789=0,MOD($A789,ChapterTable!$S$20)&lt;&gt;0),
MAX(0,INT(($B789+ChapterTable!$Q$26+VLOOKUP(SUBSTITUTE(C$1,"성장단계","")&amp;"단계오프셋",ChapterTable!$S:$T,2,0))/ChapterTable!$Q$23)),
MAX(0,INT(($B789+ChapterTable!$S$26+VLOOKUP(SUBSTITUTE(C$1,"성장단계","")&amp;"보스단계오프셋",ChapterTable!$S:$T,2,0))/ChapterTable!$S$23)))</f>
        <v>3</v>
      </c>
      <c r="D789">
        <f>IF(OR($L789=TRUE,$A789=0,MOD($A789,ChapterTable!$S$20)&lt;&gt;0),
MAX(0,INT(($B789+ChapterTable!$Q$26+VLOOKUP(SUBSTITUTE(D$1,"성장단계","")&amp;"단계오프셋",ChapterTable!$S:$T,2,0))/ChapterTable!$Q$23)),
MAX(0,INT(($B789+ChapterTable!$S$26+VLOOKUP(SUBSTITUTE(D$1,"성장단계","")&amp;"보스단계오프셋",ChapterTable!$S:$T,2,0))/ChapterTable!$S$23)))</f>
        <v>2</v>
      </c>
      <c r="E789" s="1">
        <f ca="1">IF(AND($A789=0,$B789=1),
    VLOOKUP(1,ChapterTable!$1:$1048576,MATCH("최종"&amp;SUBSTITUTE(SUBSTITUTE(E$1,"standard",""),"|Float",""),ChapterTable!$1:$1,0),0)*ChapterTable!$Q$17,
  IF(AND($A789=0,$B789=0),
    E790,
  IF($B789=0,
    VLOOKUP($A789,ChapterTable!$1:$1048576,MATCH("최종"&amp;SUBSTITUTE(SUBSTITUTE(E$1,"standard",""),"|Float",""),ChapterTable!$1:$1,0),0),
  IF($B789=1,
    IF($L789=FALSE,
      VLOOKUP($A789,ChapterTable!$1:$1048576,MATCH("최종"&amp;SUBSTITUTE(SUBSTITUTE(E$1,"standard",""),"|Float",""),ChapterTable!$1:$1,0),0),
      VLOOKUP($A789-ChapterTable!$Q$11,ChapterTable!$1:$1048576,MATCH("최종"&amp;SUBSTITUTE(SUBSTITUTE(E$1,"standard",""),"|Float",""),ChapterTable!$1:$1,0),0)*ChapterTable!$Q$14
    ),
  OFFSET(E789,-$B789+IF($L789,1,0),0)*
    (VLOOKUP(SUBSTITUTE(SUBSTITUTE(E$1,"standard",""),"|Float","")&amp;"인게임누적곱배수",ChapterTable!$S:$T,2,0)^C789
    +VLOOKUP(SUBSTITUTE(SUBSTITUTE(E$1,"standard",""),"|Float","")&amp;"인게임누적합배수",ChapterTable!$S:$T,2,0)*C789)
  )
  )
  )
)</f>
        <v>242374.26832580563</v>
      </c>
      <c r="F789" s="1">
        <f ca="1">IF(AND($A789=0,$B789=1),
    VLOOKUP(1,ChapterTable!$1:$1048576,MATCH("최종"&amp;SUBSTITUTE(SUBSTITUTE(F$1,"standard",""),"|Float",""),ChapterTable!$1:$1,0),0)*ChapterTable!$Q$17,
  IF(AND($A789=0,$B789=0),
    F790,
  IF($B789=0,
    VLOOKUP($A789,ChapterTable!$1:$1048576,MATCH("최종"&amp;SUBSTITUTE(SUBSTITUTE(F$1,"standard",""),"|Float",""),ChapterTable!$1:$1,0),0),
  IF($B789=1,
    IF($L789=FALSE,
      VLOOKUP($A789,ChapterTable!$1:$1048576,MATCH("최종"&amp;SUBSTITUTE(SUBSTITUTE(F$1,"standard",""),"|Float",""),ChapterTable!$1:$1,0),0),
      VLOOKUP($A789-ChapterTable!$Q$11,ChapterTable!$1:$1048576,MATCH("최종"&amp;SUBSTITUTE(SUBSTITUTE(F$1,"standard",""),"|Float",""),ChapterTable!$1:$1,0),0)*ChapterTable!$Q$14
    ),
  OFFSET(F789,-$B789+IF($L789,1,0),0)*
    (VLOOKUP(SUBSTITUTE(SUBSTITUTE(F$1,"standard",""),"|Float","")&amp;"인게임누적곱배수",ChapterTable!$S:$T,2,0)^D789
    +VLOOKUP(SUBSTITUTE(SUBSTITUTE(F$1,"standard",""),"|Float","")&amp;"인게임누적합배수",ChapterTable!$S:$T,2,0)*D789)
  )
  )
  )
)</f>
        <v>91957.716979980469</v>
      </c>
      <c r="G789" t="s">
        <v>76</v>
      </c>
      <c r="J789" t="str">
        <f>IF(ISBLANK(I789),"",
IFERROR(VLOOKUP(I789,[1]StringTable!$1:$1048576,MATCH([1]StringTable!$B$1,[1]StringTable!$1:$1,0),0),
IFERROR(VLOOKUP(I789,[1]InApkStringTable!$1:$1048576,MATCH([1]InApkStringTable!$B$1,[1]InApkStringTable!$1:$1,0),0),
"스트링없음")))</f>
        <v/>
      </c>
      <c r="L789" t="b">
        <v>0</v>
      </c>
      <c r="M789" t="s">
        <v>24</v>
      </c>
      <c r="N789" t="str">
        <f>IF(ISBLANK(M789),"",IF(ISERROR(VLOOKUP(M789,MapTable!$A:$A,1,0)),"맵없음",""))</f>
        <v/>
      </c>
      <c r="O789">
        <f t="shared" si="49"/>
        <v>3</v>
      </c>
      <c r="Q789">
        <f t="shared" si="50"/>
        <v>3</v>
      </c>
      <c r="R789" t="b">
        <f t="shared" ca="1" si="51"/>
        <v>0</v>
      </c>
      <c r="T789" t="b">
        <f t="shared" ca="1" si="52"/>
        <v>0</v>
      </c>
      <c r="V789" t="str">
        <f>IF(ISBLANK(U789),"",IF(ISERROR(VLOOKUP(U789,MapTable!$A:$A,1,0)),"맵없음",""))</f>
        <v/>
      </c>
      <c r="X789" t="str">
        <f>IF(ISBLANK(W789),"",
IF(ISERROR(FIND(",",W789)),
  IF(ISERROR(VLOOKUP(W789,MapTable!$A:$A,1,0)),"맵없음",
  ""),
IF(ISERROR(FIND(",",W789,FIND(",",W789)+1)),
  IF(OR(ISERROR(VLOOKUP(LEFT(W789,FIND(",",W789)-1),MapTable!$A:$A,1,0)),ISERROR(VLOOKUP(TRIM(MID(W789,FIND(",",W789)+1,999)),MapTable!$A:$A,1,0))),"맵없음",
  ""),
IF(ISERROR(FIND(",",W789,FIND(",",W789,FIND(",",W789)+1)+1)),
  IF(OR(ISERROR(VLOOKUP(LEFT(W789,FIND(",",W789)-1),MapTable!$A:$A,1,0)),ISERROR(VLOOKUP(TRIM(MID(W789,FIND(",",W789)+1,FIND(",",W789,FIND(",",W789)+1)-FIND(",",W789)-1)),MapTable!$A:$A,1,0)),ISERROR(VLOOKUP(TRIM(MID(W789,FIND(",",W789,FIND(",",W789)+1)+1,999)),MapTable!$A:$A,1,0))),"맵없음",
  ""),
IF(ISERROR(FIND(",",W789,FIND(",",W789,FIND(",",W789,FIND(",",W789)+1)+1)+1)),
  IF(OR(ISERROR(VLOOKUP(LEFT(W789,FIND(",",W789)-1),MapTable!$A:$A,1,0)),ISERROR(VLOOKUP(TRIM(MID(W789,FIND(",",W789)+1,FIND(",",W789,FIND(",",W789)+1)-FIND(",",W789)-1)),MapTable!$A:$A,1,0)),ISERROR(VLOOKUP(TRIM(MID(W789,FIND(",",W789,FIND(",",W789)+1)+1,FIND(",",W789,FIND(",",W789,FIND(",",W789)+1)+1)-FIND(",",W789,FIND(",",W789)+1)-1)),MapTable!$A:$A,1,0)),ISERROR(VLOOKUP(TRIM(MID(W789,FIND(",",W789,FIND(",",W789,FIND(",",W789)+1)+1)+1,999)),MapTable!$A:$A,1,0))),"맵없음",
  ""),
)))))</f>
        <v/>
      </c>
      <c r="AC789" t="str">
        <f>IF(ISBLANK(AB789),"",IF(ISERROR(VLOOKUP(AB789,[3]DropTable!$A:$A,1,0)),"드랍없음",""))</f>
        <v/>
      </c>
      <c r="AE789" t="str">
        <f>IF(ISBLANK(AD789),"",IF(ISERROR(VLOOKUP(AD789,[3]DropTable!$A:$A,1,0)),"드랍없음",""))</f>
        <v/>
      </c>
      <c r="AG789">
        <v>9.8000000000000007</v>
      </c>
      <c r="AH789">
        <v>1</v>
      </c>
    </row>
    <row r="790" spans="1:34" x14ac:dyDescent="0.3">
      <c r="A790">
        <v>17</v>
      </c>
      <c r="B790">
        <v>28</v>
      </c>
      <c r="C790">
        <f>IF(OR($L790=TRUE,$A790=0,MOD($A790,ChapterTable!$S$20)&lt;&gt;0),
MAX(0,INT(($B790+ChapterTable!$Q$26+VLOOKUP(SUBSTITUTE(C$1,"성장단계","")&amp;"단계오프셋",ChapterTable!$S:$T,2,0))/ChapterTable!$Q$23)),
MAX(0,INT(($B790+ChapterTable!$S$26+VLOOKUP(SUBSTITUTE(C$1,"성장단계","")&amp;"보스단계오프셋",ChapterTable!$S:$T,2,0))/ChapterTable!$S$23)))</f>
        <v>3</v>
      </c>
      <c r="D790">
        <f>IF(OR($L790=TRUE,$A790=0,MOD($A790,ChapterTable!$S$20)&lt;&gt;0),
MAX(0,INT(($B790+ChapterTable!$Q$26+VLOOKUP(SUBSTITUTE(D$1,"성장단계","")&amp;"단계오프셋",ChapterTable!$S:$T,2,0))/ChapterTable!$Q$23)),
MAX(0,INT(($B790+ChapterTable!$S$26+VLOOKUP(SUBSTITUTE(D$1,"성장단계","")&amp;"보스단계오프셋",ChapterTable!$S:$T,2,0))/ChapterTable!$S$23)))</f>
        <v>2</v>
      </c>
      <c r="E790" s="1">
        <f ca="1">IF(AND($A790=0,$B790=1),
    VLOOKUP(1,ChapterTable!$1:$1048576,MATCH("최종"&amp;SUBSTITUTE(SUBSTITUTE(E$1,"standard",""),"|Float",""),ChapterTable!$1:$1,0),0)*ChapterTable!$Q$17,
  IF(AND($A790=0,$B790=0),
    E791,
  IF($B790=0,
    VLOOKUP($A790,ChapterTable!$1:$1048576,MATCH("최종"&amp;SUBSTITUTE(SUBSTITUTE(E$1,"standard",""),"|Float",""),ChapterTable!$1:$1,0),0),
  IF($B790=1,
    IF($L790=FALSE,
      VLOOKUP($A790,ChapterTable!$1:$1048576,MATCH("최종"&amp;SUBSTITUTE(SUBSTITUTE(E$1,"standard",""),"|Float",""),ChapterTable!$1:$1,0),0),
      VLOOKUP($A790-ChapterTable!$Q$11,ChapterTable!$1:$1048576,MATCH("최종"&amp;SUBSTITUTE(SUBSTITUTE(E$1,"standard",""),"|Float",""),ChapterTable!$1:$1,0),0)*ChapterTable!$Q$14
    ),
  OFFSET(E790,-$B790+IF($L790,1,0),0)*
    (VLOOKUP(SUBSTITUTE(SUBSTITUTE(E$1,"standard",""),"|Float","")&amp;"인게임누적곱배수",ChapterTable!$S:$T,2,0)^C790
    +VLOOKUP(SUBSTITUTE(SUBSTITUTE(E$1,"standard",""),"|Float","")&amp;"인게임누적합배수",ChapterTable!$S:$T,2,0)*C790)
  )
  )
  )
)</f>
        <v>242374.26832580563</v>
      </c>
      <c r="F790" s="1">
        <f ca="1">IF(AND($A790=0,$B790=1),
    VLOOKUP(1,ChapterTable!$1:$1048576,MATCH("최종"&amp;SUBSTITUTE(SUBSTITUTE(F$1,"standard",""),"|Float",""),ChapterTable!$1:$1,0),0)*ChapterTable!$Q$17,
  IF(AND($A790=0,$B790=0),
    F791,
  IF($B790=0,
    VLOOKUP($A790,ChapterTable!$1:$1048576,MATCH("최종"&amp;SUBSTITUTE(SUBSTITUTE(F$1,"standard",""),"|Float",""),ChapterTable!$1:$1,0),0),
  IF($B790=1,
    IF($L790=FALSE,
      VLOOKUP($A790,ChapterTable!$1:$1048576,MATCH("최종"&amp;SUBSTITUTE(SUBSTITUTE(F$1,"standard",""),"|Float",""),ChapterTable!$1:$1,0),0),
      VLOOKUP($A790-ChapterTable!$Q$11,ChapterTable!$1:$1048576,MATCH("최종"&amp;SUBSTITUTE(SUBSTITUTE(F$1,"standard",""),"|Float",""),ChapterTable!$1:$1,0),0)*ChapterTable!$Q$14
    ),
  OFFSET(F790,-$B790+IF($L790,1,0),0)*
    (VLOOKUP(SUBSTITUTE(SUBSTITUTE(F$1,"standard",""),"|Float","")&amp;"인게임누적곱배수",ChapterTable!$S:$T,2,0)^D790
    +VLOOKUP(SUBSTITUTE(SUBSTITUTE(F$1,"standard",""),"|Float","")&amp;"인게임누적합배수",ChapterTable!$S:$T,2,0)*D790)
  )
  )
  )
)</f>
        <v>91957.716979980469</v>
      </c>
      <c r="G790" t="s">
        <v>76</v>
      </c>
      <c r="J790" t="str">
        <f>IF(ISBLANK(I790),"",
IFERROR(VLOOKUP(I790,[1]StringTable!$1:$1048576,MATCH([1]StringTable!$B$1,[1]StringTable!$1:$1,0),0),
IFERROR(VLOOKUP(I790,[1]InApkStringTable!$1:$1048576,MATCH([1]InApkStringTable!$B$1,[1]InApkStringTable!$1:$1,0),0),
"스트링없음")))</f>
        <v/>
      </c>
      <c r="L790" t="b">
        <v>0</v>
      </c>
      <c r="M790" t="s">
        <v>24</v>
      </c>
      <c r="N790" t="str">
        <f>IF(ISBLANK(M790),"",IF(ISERROR(VLOOKUP(M790,MapTable!$A:$A,1,0)),"맵없음",""))</f>
        <v/>
      </c>
      <c r="O790">
        <f t="shared" si="49"/>
        <v>3</v>
      </c>
      <c r="Q790">
        <f t="shared" si="50"/>
        <v>3</v>
      </c>
      <c r="R790" t="b">
        <f t="shared" ca="1" si="51"/>
        <v>0</v>
      </c>
      <c r="T790" t="b">
        <f t="shared" ca="1" si="52"/>
        <v>0</v>
      </c>
      <c r="V790" t="str">
        <f>IF(ISBLANK(U790),"",IF(ISERROR(VLOOKUP(U790,MapTable!$A:$A,1,0)),"맵없음",""))</f>
        <v/>
      </c>
      <c r="X790" t="str">
        <f>IF(ISBLANK(W790),"",
IF(ISERROR(FIND(",",W790)),
  IF(ISERROR(VLOOKUP(W790,MapTable!$A:$A,1,0)),"맵없음",
  ""),
IF(ISERROR(FIND(",",W790,FIND(",",W790)+1)),
  IF(OR(ISERROR(VLOOKUP(LEFT(W790,FIND(",",W790)-1),MapTable!$A:$A,1,0)),ISERROR(VLOOKUP(TRIM(MID(W790,FIND(",",W790)+1,999)),MapTable!$A:$A,1,0))),"맵없음",
  ""),
IF(ISERROR(FIND(",",W790,FIND(",",W790,FIND(",",W790)+1)+1)),
  IF(OR(ISERROR(VLOOKUP(LEFT(W790,FIND(",",W790)-1),MapTable!$A:$A,1,0)),ISERROR(VLOOKUP(TRIM(MID(W790,FIND(",",W790)+1,FIND(",",W790,FIND(",",W790)+1)-FIND(",",W790)-1)),MapTable!$A:$A,1,0)),ISERROR(VLOOKUP(TRIM(MID(W790,FIND(",",W790,FIND(",",W790)+1)+1,999)),MapTable!$A:$A,1,0))),"맵없음",
  ""),
IF(ISERROR(FIND(",",W790,FIND(",",W790,FIND(",",W790,FIND(",",W790)+1)+1)+1)),
  IF(OR(ISERROR(VLOOKUP(LEFT(W790,FIND(",",W790)-1),MapTable!$A:$A,1,0)),ISERROR(VLOOKUP(TRIM(MID(W790,FIND(",",W790)+1,FIND(",",W790,FIND(",",W790)+1)-FIND(",",W790)-1)),MapTable!$A:$A,1,0)),ISERROR(VLOOKUP(TRIM(MID(W790,FIND(",",W790,FIND(",",W790)+1)+1,FIND(",",W790,FIND(",",W790,FIND(",",W790)+1)+1)-FIND(",",W790,FIND(",",W790)+1)-1)),MapTable!$A:$A,1,0)),ISERROR(VLOOKUP(TRIM(MID(W790,FIND(",",W790,FIND(",",W790,FIND(",",W790)+1)+1)+1,999)),MapTable!$A:$A,1,0))),"맵없음",
  ""),
)))))</f>
        <v/>
      </c>
      <c r="AC790" t="str">
        <f>IF(ISBLANK(AB790),"",IF(ISERROR(VLOOKUP(AB790,[3]DropTable!$A:$A,1,0)),"드랍없음",""))</f>
        <v/>
      </c>
      <c r="AE790" t="str">
        <f>IF(ISBLANK(AD790),"",IF(ISERROR(VLOOKUP(AD790,[3]DropTable!$A:$A,1,0)),"드랍없음",""))</f>
        <v/>
      </c>
      <c r="AG790">
        <v>9.8000000000000007</v>
      </c>
      <c r="AH790">
        <v>1</v>
      </c>
    </row>
    <row r="791" spans="1:34" x14ac:dyDescent="0.3">
      <c r="A791">
        <v>17</v>
      </c>
      <c r="B791">
        <v>29</v>
      </c>
      <c r="C791">
        <f>IF(OR($L791=TRUE,$A791=0,MOD($A791,ChapterTable!$S$20)&lt;&gt;0),
MAX(0,INT(($B791+ChapterTable!$Q$26+VLOOKUP(SUBSTITUTE(C$1,"성장단계","")&amp;"단계오프셋",ChapterTable!$S:$T,2,0))/ChapterTable!$Q$23)),
MAX(0,INT(($B791+ChapterTable!$S$26+VLOOKUP(SUBSTITUTE(C$1,"성장단계","")&amp;"보스단계오프셋",ChapterTable!$S:$T,2,0))/ChapterTable!$S$23)))</f>
        <v>3</v>
      </c>
      <c r="D791">
        <f>IF(OR($L791=TRUE,$A791=0,MOD($A791,ChapterTable!$S$20)&lt;&gt;0),
MAX(0,INT(($B791+ChapterTable!$Q$26+VLOOKUP(SUBSTITUTE(D$1,"성장단계","")&amp;"단계오프셋",ChapterTable!$S:$T,2,0))/ChapterTable!$Q$23)),
MAX(0,INT(($B791+ChapterTable!$S$26+VLOOKUP(SUBSTITUTE(D$1,"성장단계","")&amp;"보스단계오프셋",ChapterTable!$S:$T,2,0))/ChapterTable!$S$23)))</f>
        <v>2</v>
      </c>
      <c r="E791" s="1">
        <f ca="1">IF(AND($A791=0,$B791=1),
    VLOOKUP(1,ChapterTable!$1:$1048576,MATCH("최종"&amp;SUBSTITUTE(SUBSTITUTE(E$1,"standard",""),"|Float",""),ChapterTable!$1:$1,0),0)*ChapterTable!$Q$17,
  IF(AND($A791=0,$B791=0),
    E792,
  IF($B791=0,
    VLOOKUP($A791,ChapterTable!$1:$1048576,MATCH("최종"&amp;SUBSTITUTE(SUBSTITUTE(E$1,"standard",""),"|Float",""),ChapterTable!$1:$1,0),0),
  IF($B791=1,
    IF($L791=FALSE,
      VLOOKUP($A791,ChapterTable!$1:$1048576,MATCH("최종"&amp;SUBSTITUTE(SUBSTITUTE(E$1,"standard",""),"|Float",""),ChapterTable!$1:$1,0),0),
      VLOOKUP($A791-ChapterTable!$Q$11,ChapterTable!$1:$1048576,MATCH("최종"&amp;SUBSTITUTE(SUBSTITUTE(E$1,"standard",""),"|Float",""),ChapterTable!$1:$1,0),0)*ChapterTable!$Q$14
    ),
  OFFSET(E791,-$B791+IF($L791,1,0),0)*
    (VLOOKUP(SUBSTITUTE(SUBSTITUTE(E$1,"standard",""),"|Float","")&amp;"인게임누적곱배수",ChapterTable!$S:$T,2,0)^C791
    +VLOOKUP(SUBSTITUTE(SUBSTITUTE(E$1,"standard",""),"|Float","")&amp;"인게임누적합배수",ChapterTable!$S:$T,2,0)*C791)
  )
  )
  )
)</f>
        <v>242374.26832580563</v>
      </c>
      <c r="F791" s="1">
        <f ca="1">IF(AND($A791=0,$B791=1),
    VLOOKUP(1,ChapterTable!$1:$1048576,MATCH("최종"&amp;SUBSTITUTE(SUBSTITUTE(F$1,"standard",""),"|Float",""),ChapterTable!$1:$1,0),0)*ChapterTable!$Q$17,
  IF(AND($A791=0,$B791=0),
    F792,
  IF($B791=0,
    VLOOKUP($A791,ChapterTable!$1:$1048576,MATCH("최종"&amp;SUBSTITUTE(SUBSTITUTE(F$1,"standard",""),"|Float",""),ChapterTable!$1:$1,0),0),
  IF($B791=1,
    IF($L791=FALSE,
      VLOOKUP($A791,ChapterTable!$1:$1048576,MATCH("최종"&amp;SUBSTITUTE(SUBSTITUTE(F$1,"standard",""),"|Float",""),ChapterTable!$1:$1,0),0),
      VLOOKUP($A791-ChapterTable!$Q$11,ChapterTable!$1:$1048576,MATCH("최종"&amp;SUBSTITUTE(SUBSTITUTE(F$1,"standard",""),"|Float",""),ChapterTable!$1:$1,0),0)*ChapterTable!$Q$14
    ),
  OFFSET(F791,-$B791+IF($L791,1,0),0)*
    (VLOOKUP(SUBSTITUTE(SUBSTITUTE(F$1,"standard",""),"|Float","")&amp;"인게임누적곱배수",ChapterTable!$S:$T,2,0)^D791
    +VLOOKUP(SUBSTITUTE(SUBSTITUTE(F$1,"standard",""),"|Float","")&amp;"인게임누적합배수",ChapterTable!$S:$T,2,0)*D791)
  )
  )
  )
)</f>
        <v>91957.716979980469</v>
      </c>
      <c r="G791" t="s">
        <v>76</v>
      </c>
      <c r="J791" t="str">
        <f>IF(ISBLANK(I791),"",
IFERROR(VLOOKUP(I791,[1]StringTable!$1:$1048576,MATCH([1]StringTable!$B$1,[1]StringTable!$1:$1,0),0),
IFERROR(VLOOKUP(I791,[1]InApkStringTable!$1:$1048576,MATCH([1]InApkStringTable!$B$1,[1]InApkStringTable!$1:$1,0),0),
"스트링없음")))</f>
        <v/>
      </c>
      <c r="L791" t="b">
        <v>0</v>
      </c>
      <c r="M791" t="s">
        <v>24</v>
      </c>
      <c r="N791" t="str">
        <f>IF(ISBLANK(M791),"",IF(ISERROR(VLOOKUP(M791,MapTable!$A:$A,1,0)),"맵없음",""))</f>
        <v/>
      </c>
      <c r="O791">
        <f t="shared" si="49"/>
        <v>93</v>
      </c>
      <c r="Q791">
        <f t="shared" si="50"/>
        <v>93</v>
      </c>
      <c r="R791" t="b">
        <f t="shared" ca="1" si="51"/>
        <v>1</v>
      </c>
      <c r="T791" t="b">
        <f t="shared" ca="1" si="52"/>
        <v>1</v>
      </c>
      <c r="V791" t="str">
        <f>IF(ISBLANK(U791),"",IF(ISERROR(VLOOKUP(U791,MapTable!$A:$A,1,0)),"맵없음",""))</f>
        <v/>
      </c>
      <c r="X791" t="str">
        <f>IF(ISBLANK(W791),"",
IF(ISERROR(FIND(",",W791)),
  IF(ISERROR(VLOOKUP(W791,MapTable!$A:$A,1,0)),"맵없음",
  ""),
IF(ISERROR(FIND(",",W791,FIND(",",W791)+1)),
  IF(OR(ISERROR(VLOOKUP(LEFT(W791,FIND(",",W791)-1),MapTable!$A:$A,1,0)),ISERROR(VLOOKUP(TRIM(MID(W791,FIND(",",W791)+1,999)),MapTable!$A:$A,1,0))),"맵없음",
  ""),
IF(ISERROR(FIND(",",W791,FIND(",",W791,FIND(",",W791)+1)+1)),
  IF(OR(ISERROR(VLOOKUP(LEFT(W791,FIND(",",W791)-1),MapTable!$A:$A,1,0)),ISERROR(VLOOKUP(TRIM(MID(W791,FIND(",",W791)+1,FIND(",",W791,FIND(",",W791)+1)-FIND(",",W791)-1)),MapTable!$A:$A,1,0)),ISERROR(VLOOKUP(TRIM(MID(W791,FIND(",",W791,FIND(",",W791)+1)+1,999)),MapTable!$A:$A,1,0))),"맵없음",
  ""),
IF(ISERROR(FIND(",",W791,FIND(",",W791,FIND(",",W791,FIND(",",W791)+1)+1)+1)),
  IF(OR(ISERROR(VLOOKUP(LEFT(W791,FIND(",",W791)-1),MapTable!$A:$A,1,0)),ISERROR(VLOOKUP(TRIM(MID(W791,FIND(",",W791)+1,FIND(",",W791,FIND(",",W791)+1)-FIND(",",W791)-1)),MapTable!$A:$A,1,0)),ISERROR(VLOOKUP(TRIM(MID(W791,FIND(",",W791,FIND(",",W791)+1)+1,FIND(",",W791,FIND(",",W791,FIND(",",W791)+1)+1)-FIND(",",W791,FIND(",",W791)+1)-1)),MapTable!$A:$A,1,0)),ISERROR(VLOOKUP(TRIM(MID(W791,FIND(",",W791,FIND(",",W791,FIND(",",W791)+1)+1)+1,999)),MapTable!$A:$A,1,0))),"맵없음",
  ""),
)))))</f>
        <v/>
      </c>
      <c r="AC791" t="str">
        <f>IF(ISBLANK(AB791),"",IF(ISERROR(VLOOKUP(AB791,[3]DropTable!$A:$A,1,0)),"드랍없음",""))</f>
        <v/>
      </c>
      <c r="AE791" t="str">
        <f>IF(ISBLANK(AD791),"",IF(ISERROR(VLOOKUP(AD791,[3]DropTable!$A:$A,1,0)),"드랍없음",""))</f>
        <v/>
      </c>
      <c r="AG791">
        <v>9.8000000000000007</v>
      </c>
      <c r="AH791">
        <v>1</v>
      </c>
    </row>
    <row r="792" spans="1:34" x14ac:dyDescent="0.3">
      <c r="A792">
        <v>17</v>
      </c>
      <c r="B792">
        <v>30</v>
      </c>
      <c r="C792">
        <f>IF(OR($L792=TRUE,$A792=0,MOD($A792,ChapterTable!$S$20)&lt;&gt;0),
MAX(0,INT(($B792+ChapterTable!$Q$26+VLOOKUP(SUBSTITUTE(C$1,"성장단계","")&amp;"단계오프셋",ChapterTable!$S:$T,2,0))/ChapterTable!$Q$23)),
MAX(0,INT(($B792+ChapterTable!$S$26+VLOOKUP(SUBSTITUTE(C$1,"성장단계","")&amp;"보스단계오프셋",ChapterTable!$S:$T,2,0))/ChapterTable!$S$23)))</f>
        <v>3</v>
      </c>
      <c r="D792">
        <f>IF(OR($L792=TRUE,$A792=0,MOD($A792,ChapterTable!$S$20)&lt;&gt;0),
MAX(0,INT(($B792+ChapterTable!$Q$26+VLOOKUP(SUBSTITUTE(D$1,"성장단계","")&amp;"단계오프셋",ChapterTable!$S:$T,2,0))/ChapterTable!$Q$23)),
MAX(0,INT(($B792+ChapterTable!$S$26+VLOOKUP(SUBSTITUTE(D$1,"성장단계","")&amp;"보스단계오프셋",ChapterTable!$S:$T,2,0))/ChapterTable!$S$23)))</f>
        <v>2</v>
      </c>
      <c r="E792" s="1">
        <f ca="1">IF(AND($A792=0,$B792=1),
    VLOOKUP(1,ChapterTable!$1:$1048576,MATCH("최종"&amp;SUBSTITUTE(SUBSTITUTE(E$1,"standard",""),"|Float",""),ChapterTable!$1:$1,0),0)*ChapterTable!$Q$17,
  IF(AND($A792=0,$B792=0),
    E793,
  IF($B792=0,
    VLOOKUP($A792,ChapterTable!$1:$1048576,MATCH("최종"&amp;SUBSTITUTE(SUBSTITUTE(E$1,"standard",""),"|Float",""),ChapterTable!$1:$1,0),0),
  IF($B792=1,
    IF($L792=FALSE,
      VLOOKUP($A792,ChapterTable!$1:$1048576,MATCH("최종"&amp;SUBSTITUTE(SUBSTITUTE(E$1,"standard",""),"|Float",""),ChapterTable!$1:$1,0),0),
      VLOOKUP($A792-ChapterTable!$Q$11,ChapterTable!$1:$1048576,MATCH("최종"&amp;SUBSTITUTE(SUBSTITUTE(E$1,"standard",""),"|Float",""),ChapterTable!$1:$1,0),0)*ChapterTable!$Q$14
    ),
  OFFSET(E792,-$B792+IF($L792,1,0),0)*
    (VLOOKUP(SUBSTITUTE(SUBSTITUTE(E$1,"standard",""),"|Float","")&amp;"인게임누적곱배수",ChapterTable!$S:$T,2,0)^C792
    +VLOOKUP(SUBSTITUTE(SUBSTITUTE(E$1,"standard",""),"|Float","")&amp;"인게임누적합배수",ChapterTable!$S:$T,2,0)*C792)
  )
  )
  )
)</f>
        <v>242374.26832580563</v>
      </c>
      <c r="F792" s="1">
        <f ca="1">IF(AND($A792=0,$B792=1),
    VLOOKUP(1,ChapterTable!$1:$1048576,MATCH("최종"&amp;SUBSTITUTE(SUBSTITUTE(F$1,"standard",""),"|Float",""),ChapterTable!$1:$1,0),0)*ChapterTable!$Q$17,
  IF(AND($A792=0,$B792=0),
    F793,
  IF($B792=0,
    VLOOKUP($A792,ChapterTable!$1:$1048576,MATCH("최종"&amp;SUBSTITUTE(SUBSTITUTE(F$1,"standard",""),"|Float",""),ChapterTable!$1:$1,0),0),
  IF($B792=1,
    IF($L792=FALSE,
      VLOOKUP($A792,ChapterTable!$1:$1048576,MATCH("최종"&amp;SUBSTITUTE(SUBSTITUTE(F$1,"standard",""),"|Float",""),ChapterTable!$1:$1,0),0),
      VLOOKUP($A792-ChapterTable!$Q$11,ChapterTable!$1:$1048576,MATCH("최종"&amp;SUBSTITUTE(SUBSTITUTE(F$1,"standard",""),"|Float",""),ChapterTable!$1:$1,0),0)*ChapterTable!$Q$14
    ),
  OFFSET(F792,-$B792+IF($L792,1,0),0)*
    (VLOOKUP(SUBSTITUTE(SUBSTITUTE(F$1,"standard",""),"|Float","")&amp;"인게임누적곱배수",ChapterTable!$S:$T,2,0)^D792
    +VLOOKUP(SUBSTITUTE(SUBSTITUTE(F$1,"standard",""),"|Float","")&amp;"인게임누적합배수",ChapterTable!$S:$T,2,0)*D792)
  )
  )
  )
)</f>
        <v>91957.716979980469</v>
      </c>
      <c r="G792" t="s">
        <v>76</v>
      </c>
      <c r="J792" t="str">
        <f>IF(ISBLANK(I792),"",
IFERROR(VLOOKUP(I792,[1]StringTable!$1:$1048576,MATCH([1]StringTable!$B$1,[1]StringTable!$1:$1,0),0),
IFERROR(VLOOKUP(I792,[1]InApkStringTable!$1:$1048576,MATCH([1]InApkStringTable!$B$1,[1]InApkStringTable!$1:$1,0),0),
"스트링없음")))</f>
        <v/>
      </c>
      <c r="L792" t="b">
        <v>0</v>
      </c>
      <c r="M792" t="s">
        <v>24</v>
      </c>
      <c r="N792" t="str">
        <f>IF(ISBLANK(M792),"",IF(ISERROR(VLOOKUP(M792,MapTable!$A:$A,1,0)),"맵없음",""))</f>
        <v/>
      </c>
      <c r="O792">
        <f t="shared" si="49"/>
        <v>21</v>
      </c>
      <c r="Q792">
        <f t="shared" si="50"/>
        <v>21</v>
      </c>
      <c r="R792" t="b">
        <f t="shared" ca="1" si="51"/>
        <v>0</v>
      </c>
      <c r="T792" t="b">
        <f t="shared" ca="1" si="52"/>
        <v>0</v>
      </c>
      <c r="V792" t="str">
        <f>IF(ISBLANK(U792),"",IF(ISERROR(VLOOKUP(U792,MapTable!$A:$A,1,0)),"맵없음",""))</f>
        <v/>
      </c>
      <c r="X792" t="str">
        <f>IF(ISBLANK(W792),"",
IF(ISERROR(FIND(",",W792)),
  IF(ISERROR(VLOOKUP(W792,MapTable!$A:$A,1,0)),"맵없음",
  ""),
IF(ISERROR(FIND(",",W792,FIND(",",W792)+1)),
  IF(OR(ISERROR(VLOOKUP(LEFT(W792,FIND(",",W792)-1),MapTable!$A:$A,1,0)),ISERROR(VLOOKUP(TRIM(MID(W792,FIND(",",W792)+1,999)),MapTable!$A:$A,1,0))),"맵없음",
  ""),
IF(ISERROR(FIND(",",W792,FIND(",",W792,FIND(",",W792)+1)+1)),
  IF(OR(ISERROR(VLOOKUP(LEFT(W792,FIND(",",W792)-1),MapTable!$A:$A,1,0)),ISERROR(VLOOKUP(TRIM(MID(W792,FIND(",",W792)+1,FIND(",",W792,FIND(",",W792)+1)-FIND(",",W792)-1)),MapTable!$A:$A,1,0)),ISERROR(VLOOKUP(TRIM(MID(W792,FIND(",",W792,FIND(",",W792)+1)+1,999)),MapTable!$A:$A,1,0))),"맵없음",
  ""),
IF(ISERROR(FIND(",",W792,FIND(",",W792,FIND(",",W792,FIND(",",W792)+1)+1)+1)),
  IF(OR(ISERROR(VLOOKUP(LEFT(W792,FIND(",",W792)-1),MapTable!$A:$A,1,0)),ISERROR(VLOOKUP(TRIM(MID(W792,FIND(",",W792)+1,FIND(",",W792,FIND(",",W792)+1)-FIND(",",W792)-1)),MapTable!$A:$A,1,0)),ISERROR(VLOOKUP(TRIM(MID(W792,FIND(",",W792,FIND(",",W792)+1)+1,FIND(",",W792,FIND(",",W792,FIND(",",W792)+1)+1)-FIND(",",W792,FIND(",",W792)+1)-1)),MapTable!$A:$A,1,0)),ISERROR(VLOOKUP(TRIM(MID(W792,FIND(",",W792,FIND(",",W792,FIND(",",W792)+1)+1)+1,999)),MapTable!$A:$A,1,0))),"맵없음",
  ""),
)))))</f>
        <v/>
      </c>
      <c r="AC792" t="str">
        <f>IF(ISBLANK(AB792),"",IF(ISERROR(VLOOKUP(AB792,[3]DropTable!$A:$A,1,0)),"드랍없음",""))</f>
        <v/>
      </c>
      <c r="AE792" t="str">
        <f>IF(ISBLANK(AD792),"",IF(ISERROR(VLOOKUP(AD792,[3]DropTable!$A:$A,1,0)),"드랍없음",""))</f>
        <v/>
      </c>
      <c r="AG792">
        <v>9.8000000000000007</v>
      </c>
      <c r="AH792">
        <v>1</v>
      </c>
    </row>
    <row r="793" spans="1:34" x14ac:dyDescent="0.3">
      <c r="A793">
        <v>17</v>
      </c>
      <c r="B793">
        <v>31</v>
      </c>
      <c r="C793">
        <f>IF(OR($L793=TRUE,$A793=0,MOD($A793,ChapterTable!$S$20)&lt;&gt;0),
MAX(0,INT(($B793+ChapterTable!$Q$26+VLOOKUP(SUBSTITUTE(C$1,"성장단계","")&amp;"단계오프셋",ChapterTable!$S:$T,2,0))/ChapterTable!$Q$23)),
MAX(0,INT(($B793+ChapterTable!$S$26+VLOOKUP(SUBSTITUTE(C$1,"성장단계","")&amp;"보스단계오프셋",ChapterTable!$S:$T,2,0))/ChapterTable!$S$23)))</f>
        <v>3</v>
      </c>
      <c r="D793">
        <f>IF(OR($L793=TRUE,$A793=0,MOD($A793,ChapterTable!$S$20)&lt;&gt;0),
MAX(0,INT(($B793+ChapterTable!$Q$26+VLOOKUP(SUBSTITUTE(D$1,"성장단계","")&amp;"단계오프셋",ChapterTable!$S:$T,2,0))/ChapterTable!$Q$23)),
MAX(0,INT(($B793+ChapterTable!$S$26+VLOOKUP(SUBSTITUTE(D$1,"성장단계","")&amp;"보스단계오프셋",ChapterTable!$S:$T,2,0))/ChapterTable!$S$23)))</f>
        <v>3</v>
      </c>
      <c r="E793" s="1">
        <f ca="1">IF(AND($A793=0,$B793=1),
    VLOOKUP(1,ChapterTable!$1:$1048576,MATCH("최종"&amp;SUBSTITUTE(SUBSTITUTE(E$1,"standard",""),"|Float",""),ChapterTable!$1:$1,0),0)*ChapterTable!$Q$17,
  IF(AND($A793=0,$B793=0),
    E794,
  IF($B793=0,
    VLOOKUP($A793,ChapterTable!$1:$1048576,MATCH("최종"&amp;SUBSTITUTE(SUBSTITUTE(E$1,"standard",""),"|Float",""),ChapterTable!$1:$1,0),0),
  IF($B793=1,
    IF($L793=FALSE,
      VLOOKUP($A793,ChapterTable!$1:$1048576,MATCH("최종"&amp;SUBSTITUTE(SUBSTITUTE(E$1,"standard",""),"|Float",""),ChapterTable!$1:$1,0),0),
      VLOOKUP($A793-ChapterTable!$Q$11,ChapterTable!$1:$1048576,MATCH("최종"&amp;SUBSTITUTE(SUBSTITUTE(E$1,"standard",""),"|Float",""),ChapterTable!$1:$1,0),0)*ChapterTable!$Q$14
    ),
  OFFSET(E793,-$B793+IF($L793,1,0),0)*
    (VLOOKUP(SUBSTITUTE(SUBSTITUTE(E$1,"standard",""),"|Float","")&amp;"인게임누적곱배수",ChapterTable!$S:$T,2,0)^C793
    +VLOOKUP(SUBSTITUTE(SUBSTITUTE(E$1,"standard",""),"|Float","")&amp;"인게임누적합배수",ChapterTable!$S:$T,2,0)*C793)
  )
  )
  )
)</f>
        <v>242374.26832580563</v>
      </c>
      <c r="F793" s="1">
        <f ca="1">IF(AND($A793=0,$B793=1),
    VLOOKUP(1,ChapterTable!$1:$1048576,MATCH("최종"&amp;SUBSTITUTE(SUBSTITUTE(F$1,"standard",""),"|Float",""),ChapterTable!$1:$1,0),0)*ChapterTable!$Q$17,
  IF(AND($A793=0,$B793=0),
    F794,
  IF($B793=0,
    VLOOKUP($A793,ChapterTable!$1:$1048576,MATCH("최종"&amp;SUBSTITUTE(SUBSTITUTE(F$1,"standard",""),"|Float",""),ChapterTable!$1:$1,0),0),
  IF($B793=1,
    IF($L793=FALSE,
      VLOOKUP($A793,ChapterTable!$1:$1048576,MATCH("최종"&amp;SUBSTITUTE(SUBSTITUTE(F$1,"standard",""),"|Float",""),ChapterTable!$1:$1,0),0),
      VLOOKUP($A793-ChapterTable!$Q$11,ChapterTable!$1:$1048576,MATCH("최종"&amp;SUBSTITUTE(SUBSTITUTE(F$1,"standard",""),"|Float",""),ChapterTable!$1:$1,0),0)*ChapterTable!$Q$14
    ),
  OFFSET(F793,-$B793+IF($L793,1,0),0)*
    (VLOOKUP(SUBSTITUTE(SUBSTITUTE(F$1,"standard",""),"|Float","")&amp;"인게임누적곱배수",ChapterTable!$S:$T,2,0)^D793
    +VLOOKUP(SUBSTITUTE(SUBSTITUTE(F$1,"standard",""),"|Float","")&amp;"인게임누적합배수",ChapterTable!$S:$T,2,0)*D793)
  )
  )
  )
)</f>
        <v>105094.53369140625</v>
      </c>
      <c r="G793" t="s">
        <v>76</v>
      </c>
      <c r="J793" t="str">
        <f>IF(ISBLANK(I793),"",
IFERROR(VLOOKUP(I793,[1]StringTable!$1:$1048576,MATCH([1]StringTable!$B$1,[1]StringTable!$1:$1,0),0),
IFERROR(VLOOKUP(I793,[1]InApkStringTable!$1:$1048576,MATCH([1]InApkStringTable!$B$1,[1]InApkStringTable!$1:$1,0),0),
"스트링없음")))</f>
        <v/>
      </c>
      <c r="L793" t="b">
        <v>0</v>
      </c>
      <c r="M793" t="s">
        <v>24</v>
      </c>
      <c r="N793" t="str">
        <f>IF(ISBLANK(M793),"",IF(ISERROR(VLOOKUP(M793,MapTable!$A:$A,1,0)),"맵없음",""))</f>
        <v/>
      </c>
      <c r="O793">
        <f t="shared" si="49"/>
        <v>4</v>
      </c>
      <c r="Q793">
        <f t="shared" si="50"/>
        <v>4</v>
      </c>
      <c r="R793" t="b">
        <f t="shared" ca="1" si="51"/>
        <v>0</v>
      </c>
      <c r="T793" t="b">
        <f t="shared" ca="1" si="52"/>
        <v>0</v>
      </c>
      <c r="V793" t="str">
        <f>IF(ISBLANK(U793),"",IF(ISERROR(VLOOKUP(U793,MapTable!$A:$A,1,0)),"맵없음",""))</f>
        <v/>
      </c>
      <c r="X793" t="str">
        <f>IF(ISBLANK(W793),"",
IF(ISERROR(FIND(",",W793)),
  IF(ISERROR(VLOOKUP(W793,MapTable!$A:$A,1,0)),"맵없음",
  ""),
IF(ISERROR(FIND(",",W793,FIND(",",W793)+1)),
  IF(OR(ISERROR(VLOOKUP(LEFT(W793,FIND(",",W793)-1),MapTable!$A:$A,1,0)),ISERROR(VLOOKUP(TRIM(MID(W793,FIND(",",W793)+1,999)),MapTable!$A:$A,1,0))),"맵없음",
  ""),
IF(ISERROR(FIND(",",W793,FIND(",",W793,FIND(",",W793)+1)+1)),
  IF(OR(ISERROR(VLOOKUP(LEFT(W793,FIND(",",W793)-1),MapTable!$A:$A,1,0)),ISERROR(VLOOKUP(TRIM(MID(W793,FIND(",",W793)+1,FIND(",",W793,FIND(",",W793)+1)-FIND(",",W793)-1)),MapTable!$A:$A,1,0)),ISERROR(VLOOKUP(TRIM(MID(W793,FIND(",",W793,FIND(",",W793)+1)+1,999)),MapTable!$A:$A,1,0))),"맵없음",
  ""),
IF(ISERROR(FIND(",",W793,FIND(",",W793,FIND(",",W793,FIND(",",W793)+1)+1)+1)),
  IF(OR(ISERROR(VLOOKUP(LEFT(W793,FIND(",",W793)-1),MapTable!$A:$A,1,0)),ISERROR(VLOOKUP(TRIM(MID(W793,FIND(",",W793)+1,FIND(",",W793,FIND(",",W793)+1)-FIND(",",W793)-1)),MapTable!$A:$A,1,0)),ISERROR(VLOOKUP(TRIM(MID(W793,FIND(",",W793,FIND(",",W793)+1)+1,FIND(",",W793,FIND(",",W793,FIND(",",W793)+1)+1)-FIND(",",W793,FIND(",",W793)+1)-1)),MapTable!$A:$A,1,0)),ISERROR(VLOOKUP(TRIM(MID(W793,FIND(",",W793,FIND(",",W793,FIND(",",W793)+1)+1)+1,999)),MapTable!$A:$A,1,0))),"맵없음",
  ""),
)))))</f>
        <v/>
      </c>
      <c r="AC793" t="str">
        <f>IF(ISBLANK(AB793),"",IF(ISERROR(VLOOKUP(AB793,[3]DropTable!$A:$A,1,0)),"드랍없음",""))</f>
        <v/>
      </c>
      <c r="AE793" t="str">
        <f>IF(ISBLANK(AD793),"",IF(ISERROR(VLOOKUP(AD793,[3]DropTable!$A:$A,1,0)),"드랍없음",""))</f>
        <v/>
      </c>
      <c r="AG793">
        <v>9.8000000000000007</v>
      </c>
      <c r="AH793">
        <v>1</v>
      </c>
    </row>
    <row r="794" spans="1:34" x14ac:dyDescent="0.3">
      <c r="A794">
        <v>17</v>
      </c>
      <c r="B794">
        <v>32</v>
      </c>
      <c r="C794">
        <f>IF(OR($L794=TRUE,$A794=0,MOD($A794,ChapterTable!$S$20)&lt;&gt;0),
MAX(0,INT(($B794+ChapterTable!$Q$26+VLOOKUP(SUBSTITUTE(C$1,"성장단계","")&amp;"단계오프셋",ChapterTable!$S:$T,2,0))/ChapterTable!$Q$23)),
MAX(0,INT(($B794+ChapterTable!$S$26+VLOOKUP(SUBSTITUTE(C$1,"성장단계","")&amp;"보스단계오프셋",ChapterTable!$S:$T,2,0))/ChapterTable!$S$23)))</f>
        <v>3</v>
      </c>
      <c r="D794">
        <f>IF(OR($L794=TRUE,$A794=0,MOD($A794,ChapterTable!$S$20)&lt;&gt;0),
MAX(0,INT(($B794+ChapterTable!$Q$26+VLOOKUP(SUBSTITUTE(D$1,"성장단계","")&amp;"단계오프셋",ChapterTable!$S:$T,2,0))/ChapterTable!$Q$23)),
MAX(0,INT(($B794+ChapterTable!$S$26+VLOOKUP(SUBSTITUTE(D$1,"성장단계","")&amp;"보스단계오프셋",ChapterTable!$S:$T,2,0))/ChapterTable!$S$23)))</f>
        <v>3</v>
      </c>
      <c r="E794" s="1">
        <f ca="1">IF(AND($A794=0,$B794=1),
    VLOOKUP(1,ChapterTable!$1:$1048576,MATCH("최종"&amp;SUBSTITUTE(SUBSTITUTE(E$1,"standard",""),"|Float",""),ChapterTable!$1:$1,0),0)*ChapterTable!$Q$17,
  IF(AND($A794=0,$B794=0),
    E795,
  IF($B794=0,
    VLOOKUP($A794,ChapterTable!$1:$1048576,MATCH("최종"&amp;SUBSTITUTE(SUBSTITUTE(E$1,"standard",""),"|Float",""),ChapterTable!$1:$1,0),0),
  IF($B794=1,
    IF($L794=FALSE,
      VLOOKUP($A794,ChapterTable!$1:$1048576,MATCH("최종"&amp;SUBSTITUTE(SUBSTITUTE(E$1,"standard",""),"|Float",""),ChapterTable!$1:$1,0),0),
      VLOOKUP($A794-ChapterTable!$Q$11,ChapterTable!$1:$1048576,MATCH("최종"&amp;SUBSTITUTE(SUBSTITUTE(E$1,"standard",""),"|Float",""),ChapterTable!$1:$1,0),0)*ChapterTable!$Q$14
    ),
  OFFSET(E794,-$B794+IF($L794,1,0),0)*
    (VLOOKUP(SUBSTITUTE(SUBSTITUTE(E$1,"standard",""),"|Float","")&amp;"인게임누적곱배수",ChapterTable!$S:$T,2,0)^C794
    +VLOOKUP(SUBSTITUTE(SUBSTITUTE(E$1,"standard",""),"|Float","")&amp;"인게임누적합배수",ChapterTable!$S:$T,2,0)*C794)
  )
  )
  )
)</f>
        <v>242374.26832580563</v>
      </c>
      <c r="F794" s="1">
        <f ca="1">IF(AND($A794=0,$B794=1),
    VLOOKUP(1,ChapterTable!$1:$1048576,MATCH("최종"&amp;SUBSTITUTE(SUBSTITUTE(F$1,"standard",""),"|Float",""),ChapterTable!$1:$1,0),0)*ChapterTable!$Q$17,
  IF(AND($A794=0,$B794=0),
    F795,
  IF($B794=0,
    VLOOKUP($A794,ChapterTable!$1:$1048576,MATCH("최종"&amp;SUBSTITUTE(SUBSTITUTE(F$1,"standard",""),"|Float",""),ChapterTable!$1:$1,0),0),
  IF($B794=1,
    IF($L794=FALSE,
      VLOOKUP($A794,ChapterTable!$1:$1048576,MATCH("최종"&amp;SUBSTITUTE(SUBSTITUTE(F$1,"standard",""),"|Float",""),ChapterTable!$1:$1,0),0),
      VLOOKUP($A794-ChapterTable!$Q$11,ChapterTable!$1:$1048576,MATCH("최종"&amp;SUBSTITUTE(SUBSTITUTE(F$1,"standard",""),"|Float",""),ChapterTable!$1:$1,0),0)*ChapterTable!$Q$14
    ),
  OFFSET(F794,-$B794+IF($L794,1,0),0)*
    (VLOOKUP(SUBSTITUTE(SUBSTITUTE(F$1,"standard",""),"|Float","")&amp;"인게임누적곱배수",ChapterTable!$S:$T,2,0)^D794
    +VLOOKUP(SUBSTITUTE(SUBSTITUTE(F$1,"standard",""),"|Float","")&amp;"인게임누적합배수",ChapterTable!$S:$T,2,0)*D794)
  )
  )
  )
)</f>
        <v>105094.53369140625</v>
      </c>
      <c r="G794" t="s">
        <v>76</v>
      </c>
      <c r="J794" t="str">
        <f>IF(ISBLANK(I794),"",
IFERROR(VLOOKUP(I794,[1]StringTable!$1:$1048576,MATCH([1]StringTable!$B$1,[1]StringTable!$1:$1,0),0),
IFERROR(VLOOKUP(I794,[1]InApkStringTable!$1:$1048576,MATCH([1]InApkStringTable!$B$1,[1]InApkStringTable!$1:$1,0),0),
"스트링없음")))</f>
        <v/>
      </c>
      <c r="L794" t="b">
        <v>0</v>
      </c>
      <c r="M794" t="s">
        <v>24</v>
      </c>
      <c r="N794" t="str">
        <f>IF(ISBLANK(M794),"",IF(ISERROR(VLOOKUP(M794,MapTable!$A:$A,1,0)),"맵없음",""))</f>
        <v/>
      </c>
      <c r="O794">
        <f t="shared" si="49"/>
        <v>4</v>
      </c>
      <c r="Q794">
        <f t="shared" si="50"/>
        <v>4</v>
      </c>
      <c r="R794" t="b">
        <f t="shared" ca="1" si="51"/>
        <v>0</v>
      </c>
      <c r="T794" t="b">
        <f t="shared" ca="1" si="52"/>
        <v>0</v>
      </c>
      <c r="V794" t="str">
        <f>IF(ISBLANK(U794),"",IF(ISERROR(VLOOKUP(U794,MapTable!$A:$A,1,0)),"맵없음",""))</f>
        <v/>
      </c>
      <c r="X794" t="str">
        <f>IF(ISBLANK(W794),"",
IF(ISERROR(FIND(",",W794)),
  IF(ISERROR(VLOOKUP(W794,MapTable!$A:$A,1,0)),"맵없음",
  ""),
IF(ISERROR(FIND(",",W794,FIND(",",W794)+1)),
  IF(OR(ISERROR(VLOOKUP(LEFT(W794,FIND(",",W794)-1),MapTable!$A:$A,1,0)),ISERROR(VLOOKUP(TRIM(MID(W794,FIND(",",W794)+1,999)),MapTable!$A:$A,1,0))),"맵없음",
  ""),
IF(ISERROR(FIND(",",W794,FIND(",",W794,FIND(",",W794)+1)+1)),
  IF(OR(ISERROR(VLOOKUP(LEFT(W794,FIND(",",W794)-1),MapTable!$A:$A,1,0)),ISERROR(VLOOKUP(TRIM(MID(W794,FIND(",",W794)+1,FIND(",",W794,FIND(",",W794)+1)-FIND(",",W794)-1)),MapTable!$A:$A,1,0)),ISERROR(VLOOKUP(TRIM(MID(W794,FIND(",",W794,FIND(",",W794)+1)+1,999)),MapTable!$A:$A,1,0))),"맵없음",
  ""),
IF(ISERROR(FIND(",",W794,FIND(",",W794,FIND(",",W794,FIND(",",W794)+1)+1)+1)),
  IF(OR(ISERROR(VLOOKUP(LEFT(W794,FIND(",",W794)-1),MapTable!$A:$A,1,0)),ISERROR(VLOOKUP(TRIM(MID(W794,FIND(",",W794)+1,FIND(",",W794,FIND(",",W794)+1)-FIND(",",W794)-1)),MapTable!$A:$A,1,0)),ISERROR(VLOOKUP(TRIM(MID(W794,FIND(",",W794,FIND(",",W794)+1)+1,FIND(",",W794,FIND(",",W794,FIND(",",W794)+1)+1)-FIND(",",W794,FIND(",",W794)+1)-1)),MapTable!$A:$A,1,0)),ISERROR(VLOOKUP(TRIM(MID(W794,FIND(",",W794,FIND(",",W794,FIND(",",W794)+1)+1)+1,999)),MapTable!$A:$A,1,0))),"맵없음",
  ""),
)))))</f>
        <v/>
      </c>
      <c r="AC794" t="str">
        <f>IF(ISBLANK(AB794),"",IF(ISERROR(VLOOKUP(AB794,[3]DropTable!$A:$A,1,0)),"드랍없음",""))</f>
        <v/>
      </c>
      <c r="AE794" t="str">
        <f>IF(ISBLANK(AD794),"",IF(ISERROR(VLOOKUP(AD794,[3]DropTable!$A:$A,1,0)),"드랍없음",""))</f>
        <v/>
      </c>
      <c r="AG794">
        <v>9.8000000000000007</v>
      </c>
      <c r="AH794">
        <v>1</v>
      </c>
    </row>
    <row r="795" spans="1:34" x14ac:dyDescent="0.3">
      <c r="A795">
        <v>17</v>
      </c>
      <c r="B795">
        <v>33</v>
      </c>
      <c r="C795">
        <f>IF(OR($L795=TRUE,$A795=0,MOD($A795,ChapterTable!$S$20)&lt;&gt;0),
MAX(0,INT(($B795+ChapterTable!$Q$26+VLOOKUP(SUBSTITUTE(C$1,"성장단계","")&amp;"단계오프셋",ChapterTable!$S:$T,2,0))/ChapterTable!$Q$23)),
MAX(0,INT(($B795+ChapterTable!$S$26+VLOOKUP(SUBSTITUTE(C$1,"성장단계","")&amp;"보스단계오프셋",ChapterTable!$S:$T,2,0))/ChapterTable!$S$23)))</f>
        <v>3</v>
      </c>
      <c r="D795">
        <f>IF(OR($L795=TRUE,$A795=0,MOD($A795,ChapterTable!$S$20)&lt;&gt;0),
MAX(0,INT(($B795+ChapterTable!$Q$26+VLOOKUP(SUBSTITUTE(D$1,"성장단계","")&amp;"단계오프셋",ChapterTable!$S:$T,2,0))/ChapterTable!$Q$23)),
MAX(0,INT(($B795+ChapterTable!$S$26+VLOOKUP(SUBSTITUTE(D$1,"성장단계","")&amp;"보스단계오프셋",ChapterTable!$S:$T,2,0))/ChapterTable!$S$23)))</f>
        <v>3</v>
      </c>
      <c r="E795" s="1">
        <f ca="1">IF(AND($A795=0,$B795=1),
    VLOOKUP(1,ChapterTable!$1:$1048576,MATCH("최종"&amp;SUBSTITUTE(SUBSTITUTE(E$1,"standard",""),"|Float",""),ChapterTable!$1:$1,0),0)*ChapterTable!$Q$17,
  IF(AND($A795=0,$B795=0),
    E796,
  IF($B795=0,
    VLOOKUP($A795,ChapterTable!$1:$1048576,MATCH("최종"&amp;SUBSTITUTE(SUBSTITUTE(E$1,"standard",""),"|Float",""),ChapterTable!$1:$1,0),0),
  IF($B795=1,
    IF($L795=FALSE,
      VLOOKUP($A795,ChapterTable!$1:$1048576,MATCH("최종"&amp;SUBSTITUTE(SUBSTITUTE(E$1,"standard",""),"|Float",""),ChapterTable!$1:$1,0),0),
      VLOOKUP($A795-ChapterTable!$Q$11,ChapterTable!$1:$1048576,MATCH("최종"&amp;SUBSTITUTE(SUBSTITUTE(E$1,"standard",""),"|Float",""),ChapterTable!$1:$1,0),0)*ChapterTable!$Q$14
    ),
  OFFSET(E795,-$B795+IF($L795,1,0),0)*
    (VLOOKUP(SUBSTITUTE(SUBSTITUTE(E$1,"standard",""),"|Float","")&amp;"인게임누적곱배수",ChapterTable!$S:$T,2,0)^C795
    +VLOOKUP(SUBSTITUTE(SUBSTITUTE(E$1,"standard",""),"|Float","")&amp;"인게임누적합배수",ChapterTable!$S:$T,2,0)*C795)
  )
  )
  )
)</f>
        <v>242374.26832580563</v>
      </c>
      <c r="F795" s="1">
        <f ca="1">IF(AND($A795=0,$B795=1),
    VLOOKUP(1,ChapterTable!$1:$1048576,MATCH("최종"&amp;SUBSTITUTE(SUBSTITUTE(F$1,"standard",""),"|Float",""),ChapterTable!$1:$1,0),0)*ChapterTable!$Q$17,
  IF(AND($A795=0,$B795=0),
    F796,
  IF($B795=0,
    VLOOKUP($A795,ChapterTable!$1:$1048576,MATCH("최종"&amp;SUBSTITUTE(SUBSTITUTE(F$1,"standard",""),"|Float",""),ChapterTable!$1:$1,0),0),
  IF($B795=1,
    IF($L795=FALSE,
      VLOOKUP($A795,ChapterTable!$1:$1048576,MATCH("최종"&amp;SUBSTITUTE(SUBSTITUTE(F$1,"standard",""),"|Float",""),ChapterTable!$1:$1,0),0),
      VLOOKUP($A795-ChapterTable!$Q$11,ChapterTable!$1:$1048576,MATCH("최종"&amp;SUBSTITUTE(SUBSTITUTE(F$1,"standard",""),"|Float",""),ChapterTable!$1:$1,0),0)*ChapterTable!$Q$14
    ),
  OFFSET(F795,-$B795+IF($L795,1,0),0)*
    (VLOOKUP(SUBSTITUTE(SUBSTITUTE(F$1,"standard",""),"|Float","")&amp;"인게임누적곱배수",ChapterTable!$S:$T,2,0)^D795
    +VLOOKUP(SUBSTITUTE(SUBSTITUTE(F$1,"standard",""),"|Float","")&amp;"인게임누적합배수",ChapterTable!$S:$T,2,0)*D795)
  )
  )
  )
)</f>
        <v>105094.53369140625</v>
      </c>
      <c r="G795" t="s">
        <v>76</v>
      </c>
      <c r="J795" t="str">
        <f>IF(ISBLANK(I795),"",
IFERROR(VLOOKUP(I795,[1]StringTable!$1:$1048576,MATCH([1]StringTable!$B$1,[1]StringTable!$1:$1,0),0),
IFERROR(VLOOKUP(I795,[1]InApkStringTable!$1:$1048576,MATCH([1]InApkStringTable!$B$1,[1]InApkStringTable!$1:$1,0),0),
"스트링없음")))</f>
        <v/>
      </c>
      <c r="L795" t="b">
        <v>0</v>
      </c>
      <c r="M795" t="s">
        <v>24</v>
      </c>
      <c r="N795" t="str">
        <f>IF(ISBLANK(M795),"",IF(ISERROR(VLOOKUP(M795,MapTable!$A:$A,1,0)),"맵없음",""))</f>
        <v/>
      </c>
      <c r="O795">
        <f t="shared" si="49"/>
        <v>4</v>
      </c>
      <c r="Q795">
        <f t="shared" si="50"/>
        <v>4</v>
      </c>
      <c r="R795" t="b">
        <f t="shared" ca="1" si="51"/>
        <v>0</v>
      </c>
      <c r="T795" t="b">
        <f t="shared" ca="1" si="52"/>
        <v>0</v>
      </c>
      <c r="V795" t="str">
        <f>IF(ISBLANK(U795),"",IF(ISERROR(VLOOKUP(U795,MapTable!$A:$A,1,0)),"맵없음",""))</f>
        <v/>
      </c>
      <c r="X795" t="str">
        <f>IF(ISBLANK(W795),"",
IF(ISERROR(FIND(",",W795)),
  IF(ISERROR(VLOOKUP(W795,MapTable!$A:$A,1,0)),"맵없음",
  ""),
IF(ISERROR(FIND(",",W795,FIND(",",W795)+1)),
  IF(OR(ISERROR(VLOOKUP(LEFT(W795,FIND(",",W795)-1),MapTable!$A:$A,1,0)),ISERROR(VLOOKUP(TRIM(MID(W795,FIND(",",W795)+1,999)),MapTable!$A:$A,1,0))),"맵없음",
  ""),
IF(ISERROR(FIND(",",W795,FIND(",",W795,FIND(",",W795)+1)+1)),
  IF(OR(ISERROR(VLOOKUP(LEFT(W795,FIND(",",W795)-1),MapTable!$A:$A,1,0)),ISERROR(VLOOKUP(TRIM(MID(W795,FIND(",",W795)+1,FIND(",",W795,FIND(",",W795)+1)-FIND(",",W795)-1)),MapTable!$A:$A,1,0)),ISERROR(VLOOKUP(TRIM(MID(W795,FIND(",",W795,FIND(",",W795)+1)+1,999)),MapTable!$A:$A,1,0))),"맵없음",
  ""),
IF(ISERROR(FIND(",",W795,FIND(",",W795,FIND(",",W795,FIND(",",W795)+1)+1)+1)),
  IF(OR(ISERROR(VLOOKUP(LEFT(W795,FIND(",",W795)-1),MapTable!$A:$A,1,0)),ISERROR(VLOOKUP(TRIM(MID(W795,FIND(",",W795)+1,FIND(",",W795,FIND(",",W795)+1)-FIND(",",W795)-1)),MapTable!$A:$A,1,0)),ISERROR(VLOOKUP(TRIM(MID(W795,FIND(",",W795,FIND(",",W795)+1)+1,FIND(",",W795,FIND(",",W795,FIND(",",W795)+1)+1)-FIND(",",W795,FIND(",",W795)+1)-1)),MapTable!$A:$A,1,0)),ISERROR(VLOOKUP(TRIM(MID(W795,FIND(",",W795,FIND(",",W795,FIND(",",W795)+1)+1)+1,999)),MapTable!$A:$A,1,0))),"맵없음",
  ""),
)))))</f>
        <v/>
      </c>
      <c r="AC795" t="str">
        <f>IF(ISBLANK(AB795),"",IF(ISERROR(VLOOKUP(AB795,[3]DropTable!$A:$A,1,0)),"드랍없음",""))</f>
        <v/>
      </c>
      <c r="AE795" t="str">
        <f>IF(ISBLANK(AD795),"",IF(ISERROR(VLOOKUP(AD795,[3]DropTable!$A:$A,1,0)),"드랍없음",""))</f>
        <v/>
      </c>
      <c r="AG795">
        <v>9.8000000000000007</v>
      </c>
      <c r="AH795">
        <v>1</v>
      </c>
    </row>
    <row r="796" spans="1:34" x14ac:dyDescent="0.3">
      <c r="A796">
        <v>17</v>
      </c>
      <c r="B796">
        <v>34</v>
      </c>
      <c r="C796">
        <f>IF(OR($L796=TRUE,$A796=0,MOD($A796,ChapterTable!$S$20)&lt;&gt;0),
MAX(0,INT(($B796+ChapterTable!$Q$26+VLOOKUP(SUBSTITUTE(C$1,"성장단계","")&amp;"단계오프셋",ChapterTable!$S:$T,2,0))/ChapterTable!$Q$23)),
MAX(0,INT(($B796+ChapterTable!$S$26+VLOOKUP(SUBSTITUTE(C$1,"성장단계","")&amp;"보스단계오프셋",ChapterTable!$S:$T,2,0))/ChapterTable!$S$23)))</f>
        <v>3</v>
      </c>
      <c r="D796">
        <f>IF(OR($L796=TRUE,$A796=0,MOD($A796,ChapterTable!$S$20)&lt;&gt;0),
MAX(0,INT(($B796+ChapterTable!$Q$26+VLOOKUP(SUBSTITUTE(D$1,"성장단계","")&amp;"단계오프셋",ChapterTable!$S:$T,2,0))/ChapterTable!$Q$23)),
MAX(0,INT(($B796+ChapterTable!$S$26+VLOOKUP(SUBSTITUTE(D$1,"성장단계","")&amp;"보스단계오프셋",ChapterTable!$S:$T,2,0))/ChapterTable!$S$23)))</f>
        <v>3</v>
      </c>
      <c r="E796" s="1">
        <f ca="1">IF(AND($A796=0,$B796=1),
    VLOOKUP(1,ChapterTable!$1:$1048576,MATCH("최종"&amp;SUBSTITUTE(SUBSTITUTE(E$1,"standard",""),"|Float",""),ChapterTable!$1:$1,0),0)*ChapterTable!$Q$17,
  IF(AND($A796=0,$B796=0),
    E797,
  IF($B796=0,
    VLOOKUP($A796,ChapterTable!$1:$1048576,MATCH("최종"&amp;SUBSTITUTE(SUBSTITUTE(E$1,"standard",""),"|Float",""),ChapterTable!$1:$1,0),0),
  IF($B796=1,
    IF($L796=FALSE,
      VLOOKUP($A796,ChapterTable!$1:$1048576,MATCH("최종"&amp;SUBSTITUTE(SUBSTITUTE(E$1,"standard",""),"|Float",""),ChapterTable!$1:$1,0),0),
      VLOOKUP($A796-ChapterTable!$Q$11,ChapterTable!$1:$1048576,MATCH("최종"&amp;SUBSTITUTE(SUBSTITUTE(E$1,"standard",""),"|Float",""),ChapterTable!$1:$1,0),0)*ChapterTable!$Q$14
    ),
  OFFSET(E796,-$B796+IF($L796,1,0),0)*
    (VLOOKUP(SUBSTITUTE(SUBSTITUTE(E$1,"standard",""),"|Float","")&amp;"인게임누적곱배수",ChapterTable!$S:$T,2,0)^C796
    +VLOOKUP(SUBSTITUTE(SUBSTITUTE(E$1,"standard",""),"|Float","")&amp;"인게임누적합배수",ChapterTable!$S:$T,2,0)*C796)
  )
  )
  )
)</f>
        <v>242374.26832580563</v>
      </c>
      <c r="F796" s="1">
        <f ca="1">IF(AND($A796=0,$B796=1),
    VLOOKUP(1,ChapterTable!$1:$1048576,MATCH("최종"&amp;SUBSTITUTE(SUBSTITUTE(F$1,"standard",""),"|Float",""),ChapterTable!$1:$1,0),0)*ChapterTable!$Q$17,
  IF(AND($A796=0,$B796=0),
    F797,
  IF($B796=0,
    VLOOKUP($A796,ChapterTable!$1:$1048576,MATCH("최종"&amp;SUBSTITUTE(SUBSTITUTE(F$1,"standard",""),"|Float",""),ChapterTable!$1:$1,0),0),
  IF($B796=1,
    IF($L796=FALSE,
      VLOOKUP($A796,ChapterTable!$1:$1048576,MATCH("최종"&amp;SUBSTITUTE(SUBSTITUTE(F$1,"standard",""),"|Float",""),ChapterTable!$1:$1,0),0),
      VLOOKUP($A796-ChapterTable!$Q$11,ChapterTable!$1:$1048576,MATCH("최종"&amp;SUBSTITUTE(SUBSTITUTE(F$1,"standard",""),"|Float",""),ChapterTable!$1:$1,0),0)*ChapterTable!$Q$14
    ),
  OFFSET(F796,-$B796+IF($L796,1,0),0)*
    (VLOOKUP(SUBSTITUTE(SUBSTITUTE(F$1,"standard",""),"|Float","")&amp;"인게임누적곱배수",ChapterTable!$S:$T,2,0)^D796
    +VLOOKUP(SUBSTITUTE(SUBSTITUTE(F$1,"standard",""),"|Float","")&amp;"인게임누적합배수",ChapterTable!$S:$T,2,0)*D796)
  )
  )
  )
)</f>
        <v>105094.53369140625</v>
      </c>
      <c r="G796" t="s">
        <v>76</v>
      </c>
      <c r="J796" t="str">
        <f>IF(ISBLANK(I796),"",
IFERROR(VLOOKUP(I796,[1]StringTable!$1:$1048576,MATCH([1]StringTable!$B$1,[1]StringTable!$1:$1,0),0),
IFERROR(VLOOKUP(I796,[1]InApkStringTable!$1:$1048576,MATCH([1]InApkStringTable!$B$1,[1]InApkStringTable!$1:$1,0),0),
"스트링없음")))</f>
        <v/>
      </c>
      <c r="L796" t="b">
        <v>0</v>
      </c>
      <c r="M796" t="s">
        <v>24</v>
      </c>
      <c r="N796" t="str">
        <f>IF(ISBLANK(M796),"",IF(ISERROR(VLOOKUP(M796,MapTable!$A:$A,1,0)),"맵없음",""))</f>
        <v/>
      </c>
      <c r="O796">
        <f t="shared" si="49"/>
        <v>4</v>
      </c>
      <c r="Q796">
        <f t="shared" si="50"/>
        <v>4</v>
      </c>
      <c r="R796" t="b">
        <f t="shared" ca="1" si="51"/>
        <v>0</v>
      </c>
      <c r="T796" t="b">
        <f t="shared" ca="1" si="52"/>
        <v>0</v>
      </c>
      <c r="V796" t="str">
        <f>IF(ISBLANK(U796),"",IF(ISERROR(VLOOKUP(U796,MapTable!$A:$A,1,0)),"맵없음",""))</f>
        <v/>
      </c>
      <c r="X796" t="str">
        <f>IF(ISBLANK(W796),"",
IF(ISERROR(FIND(",",W796)),
  IF(ISERROR(VLOOKUP(W796,MapTable!$A:$A,1,0)),"맵없음",
  ""),
IF(ISERROR(FIND(",",W796,FIND(",",W796)+1)),
  IF(OR(ISERROR(VLOOKUP(LEFT(W796,FIND(",",W796)-1),MapTable!$A:$A,1,0)),ISERROR(VLOOKUP(TRIM(MID(W796,FIND(",",W796)+1,999)),MapTable!$A:$A,1,0))),"맵없음",
  ""),
IF(ISERROR(FIND(",",W796,FIND(",",W796,FIND(",",W796)+1)+1)),
  IF(OR(ISERROR(VLOOKUP(LEFT(W796,FIND(",",W796)-1),MapTable!$A:$A,1,0)),ISERROR(VLOOKUP(TRIM(MID(W796,FIND(",",W796)+1,FIND(",",W796,FIND(",",W796)+1)-FIND(",",W796)-1)),MapTable!$A:$A,1,0)),ISERROR(VLOOKUP(TRIM(MID(W796,FIND(",",W796,FIND(",",W796)+1)+1,999)),MapTable!$A:$A,1,0))),"맵없음",
  ""),
IF(ISERROR(FIND(",",W796,FIND(",",W796,FIND(",",W796,FIND(",",W796)+1)+1)+1)),
  IF(OR(ISERROR(VLOOKUP(LEFT(W796,FIND(",",W796)-1),MapTable!$A:$A,1,0)),ISERROR(VLOOKUP(TRIM(MID(W796,FIND(",",W796)+1,FIND(",",W796,FIND(",",W796)+1)-FIND(",",W796)-1)),MapTable!$A:$A,1,0)),ISERROR(VLOOKUP(TRIM(MID(W796,FIND(",",W796,FIND(",",W796)+1)+1,FIND(",",W796,FIND(",",W796,FIND(",",W796)+1)+1)-FIND(",",W796,FIND(",",W796)+1)-1)),MapTable!$A:$A,1,0)),ISERROR(VLOOKUP(TRIM(MID(W796,FIND(",",W796,FIND(",",W796,FIND(",",W796)+1)+1)+1,999)),MapTable!$A:$A,1,0))),"맵없음",
  ""),
)))))</f>
        <v/>
      </c>
      <c r="AC796" t="str">
        <f>IF(ISBLANK(AB796),"",IF(ISERROR(VLOOKUP(AB796,[3]DropTable!$A:$A,1,0)),"드랍없음",""))</f>
        <v/>
      </c>
      <c r="AE796" t="str">
        <f>IF(ISBLANK(AD796),"",IF(ISERROR(VLOOKUP(AD796,[3]DropTable!$A:$A,1,0)),"드랍없음",""))</f>
        <v/>
      </c>
      <c r="AG796">
        <v>9.8000000000000007</v>
      </c>
      <c r="AH796">
        <v>1</v>
      </c>
    </row>
    <row r="797" spans="1:34" x14ac:dyDescent="0.3">
      <c r="A797">
        <v>17</v>
      </c>
      <c r="B797">
        <v>35</v>
      </c>
      <c r="C797">
        <f>IF(OR($L797=TRUE,$A797=0,MOD($A797,ChapterTable!$S$20)&lt;&gt;0),
MAX(0,INT(($B797+ChapterTable!$Q$26+VLOOKUP(SUBSTITUTE(C$1,"성장단계","")&amp;"단계오프셋",ChapterTable!$S:$T,2,0))/ChapterTable!$Q$23)),
MAX(0,INT(($B797+ChapterTable!$S$26+VLOOKUP(SUBSTITUTE(C$1,"성장단계","")&amp;"보스단계오프셋",ChapterTable!$S:$T,2,0))/ChapterTable!$S$23)))</f>
        <v>3</v>
      </c>
      <c r="D797">
        <f>IF(OR($L797=TRUE,$A797=0,MOD($A797,ChapterTable!$S$20)&lt;&gt;0),
MAX(0,INT(($B797+ChapterTable!$Q$26+VLOOKUP(SUBSTITUTE(D$1,"성장단계","")&amp;"단계오프셋",ChapterTable!$S:$T,2,0))/ChapterTable!$Q$23)),
MAX(0,INT(($B797+ChapterTable!$S$26+VLOOKUP(SUBSTITUTE(D$1,"성장단계","")&amp;"보스단계오프셋",ChapterTable!$S:$T,2,0))/ChapterTable!$S$23)))</f>
        <v>3</v>
      </c>
      <c r="E797" s="1">
        <f ca="1">IF(AND($A797=0,$B797=1),
    VLOOKUP(1,ChapterTable!$1:$1048576,MATCH("최종"&amp;SUBSTITUTE(SUBSTITUTE(E$1,"standard",""),"|Float",""),ChapterTable!$1:$1,0),0)*ChapterTable!$Q$17,
  IF(AND($A797=0,$B797=0),
    E798,
  IF($B797=0,
    VLOOKUP($A797,ChapterTable!$1:$1048576,MATCH("최종"&amp;SUBSTITUTE(SUBSTITUTE(E$1,"standard",""),"|Float",""),ChapterTable!$1:$1,0),0),
  IF($B797=1,
    IF($L797=FALSE,
      VLOOKUP($A797,ChapterTable!$1:$1048576,MATCH("최종"&amp;SUBSTITUTE(SUBSTITUTE(E$1,"standard",""),"|Float",""),ChapterTable!$1:$1,0),0),
      VLOOKUP($A797-ChapterTable!$Q$11,ChapterTable!$1:$1048576,MATCH("최종"&amp;SUBSTITUTE(SUBSTITUTE(E$1,"standard",""),"|Float",""),ChapterTable!$1:$1,0),0)*ChapterTable!$Q$14
    ),
  OFFSET(E797,-$B797+IF($L797,1,0),0)*
    (VLOOKUP(SUBSTITUTE(SUBSTITUTE(E$1,"standard",""),"|Float","")&amp;"인게임누적곱배수",ChapterTable!$S:$T,2,0)^C797
    +VLOOKUP(SUBSTITUTE(SUBSTITUTE(E$1,"standard",""),"|Float","")&amp;"인게임누적합배수",ChapterTable!$S:$T,2,0)*C797)
  )
  )
  )
)</f>
        <v>242374.26832580563</v>
      </c>
      <c r="F797" s="1">
        <f ca="1">IF(AND($A797=0,$B797=1),
    VLOOKUP(1,ChapterTable!$1:$1048576,MATCH("최종"&amp;SUBSTITUTE(SUBSTITUTE(F$1,"standard",""),"|Float",""),ChapterTable!$1:$1,0),0)*ChapterTable!$Q$17,
  IF(AND($A797=0,$B797=0),
    F798,
  IF($B797=0,
    VLOOKUP($A797,ChapterTable!$1:$1048576,MATCH("최종"&amp;SUBSTITUTE(SUBSTITUTE(F$1,"standard",""),"|Float",""),ChapterTable!$1:$1,0),0),
  IF($B797=1,
    IF($L797=FALSE,
      VLOOKUP($A797,ChapterTable!$1:$1048576,MATCH("최종"&amp;SUBSTITUTE(SUBSTITUTE(F$1,"standard",""),"|Float",""),ChapterTable!$1:$1,0),0),
      VLOOKUP($A797-ChapterTable!$Q$11,ChapterTable!$1:$1048576,MATCH("최종"&amp;SUBSTITUTE(SUBSTITUTE(F$1,"standard",""),"|Float",""),ChapterTable!$1:$1,0),0)*ChapterTable!$Q$14
    ),
  OFFSET(F797,-$B797+IF($L797,1,0),0)*
    (VLOOKUP(SUBSTITUTE(SUBSTITUTE(F$1,"standard",""),"|Float","")&amp;"인게임누적곱배수",ChapterTable!$S:$T,2,0)^D797
    +VLOOKUP(SUBSTITUTE(SUBSTITUTE(F$1,"standard",""),"|Float","")&amp;"인게임누적합배수",ChapterTable!$S:$T,2,0)*D797)
  )
  )
  )
)</f>
        <v>105094.53369140625</v>
      </c>
      <c r="G797" t="s">
        <v>76</v>
      </c>
      <c r="J797" t="str">
        <f>IF(ISBLANK(I797),"",
IFERROR(VLOOKUP(I797,[1]StringTable!$1:$1048576,MATCH([1]StringTable!$B$1,[1]StringTable!$1:$1,0),0),
IFERROR(VLOOKUP(I797,[1]InApkStringTable!$1:$1048576,MATCH([1]InApkStringTable!$B$1,[1]InApkStringTable!$1:$1,0),0),
"스트링없음")))</f>
        <v/>
      </c>
      <c r="L797" t="b">
        <v>0</v>
      </c>
      <c r="M797" t="s">
        <v>24</v>
      </c>
      <c r="N797" t="str">
        <f>IF(ISBLANK(M797),"",IF(ISERROR(VLOOKUP(M797,MapTable!$A:$A,1,0)),"맵없음",""))</f>
        <v/>
      </c>
      <c r="O797">
        <f t="shared" si="49"/>
        <v>11</v>
      </c>
      <c r="Q797">
        <f t="shared" si="50"/>
        <v>11</v>
      </c>
      <c r="R797" t="b">
        <f t="shared" ca="1" si="51"/>
        <v>0</v>
      </c>
      <c r="T797" t="b">
        <f t="shared" ca="1" si="52"/>
        <v>0</v>
      </c>
      <c r="V797" t="str">
        <f>IF(ISBLANK(U797),"",IF(ISERROR(VLOOKUP(U797,MapTable!$A:$A,1,0)),"맵없음",""))</f>
        <v/>
      </c>
      <c r="X797" t="str">
        <f>IF(ISBLANK(W797),"",
IF(ISERROR(FIND(",",W797)),
  IF(ISERROR(VLOOKUP(W797,MapTable!$A:$A,1,0)),"맵없음",
  ""),
IF(ISERROR(FIND(",",W797,FIND(",",W797)+1)),
  IF(OR(ISERROR(VLOOKUP(LEFT(W797,FIND(",",W797)-1),MapTable!$A:$A,1,0)),ISERROR(VLOOKUP(TRIM(MID(W797,FIND(",",W797)+1,999)),MapTable!$A:$A,1,0))),"맵없음",
  ""),
IF(ISERROR(FIND(",",W797,FIND(",",W797,FIND(",",W797)+1)+1)),
  IF(OR(ISERROR(VLOOKUP(LEFT(W797,FIND(",",W797)-1),MapTable!$A:$A,1,0)),ISERROR(VLOOKUP(TRIM(MID(W797,FIND(",",W797)+1,FIND(",",W797,FIND(",",W797)+1)-FIND(",",W797)-1)),MapTable!$A:$A,1,0)),ISERROR(VLOOKUP(TRIM(MID(W797,FIND(",",W797,FIND(",",W797)+1)+1,999)),MapTable!$A:$A,1,0))),"맵없음",
  ""),
IF(ISERROR(FIND(",",W797,FIND(",",W797,FIND(",",W797,FIND(",",W797)+1)+1)+1)),
  IF(OR(ISERROR(VLOOKUP(LEFT(W797,FIND(",",W797)-1),MapTable!$A:$A,1,0)),ISERROR(VLOOKUP(TRIM(MID(W797,FIND(",",W797)+1,FIND(",",W797,FIND(",",W797)+1)-FIND(",",W797)-1)),MapTable!$A:$A,1,0)),ISERROR(VLOOKUP(TRIM(MID(W797,FIND(",",W797,FIND(",",W797)+1)+1,FIND(",",W797,FIND(",",W797,FIND(",",W797)+1)+1)-FIND(",",W797,FIND(",",W797)+1)-1)),MapTable!$A:$A,1,0)),ISERROR(VLOOKUP(TRIM(MID(W797,FIND(",",W797,FIND(",",W797,FIND(",",W797)+1)+1)+1,999)),MapTable!$A:$A,1,0))),"맵없음",
  ""),
)))))</f>
        <v/>
      </c>
      <c r="AC797" t="str">
        <f>IF(ISBLANK(AB797),"",IF(ISERROR(VLOOKUP(AB797,[3]DropTable!$A:$A,1,0)),"드랍없음",""))</f>
        <v/>
      </c>
      <c r="AE797" t="str">
        <f>IF(ISBLANK(AD797),"",IF(ISERROR(VLOOKUP(AD797,[3]DropTable!$A:$A,1,0)),"드랍없음",""))</f>
        <v/>
      </c>
      <c r="AG797">
        <v>9.8000000000000007</v>
      </c>
      <c r="AH797">
        <v>1</v>
      </c>
    </row>
    <row r="798" spans="1:34" x14ac:dyDescent="0.3">
      <c r="A798">
        <v>17</v>
      </c>
      <c r="B798">
        <v>36</v>
      </c>
      <c r="C798">
        <f>IF(OR($L798=TRUE,$A798=0,MOD($A798,ChapterTable!$S$20)&lt;&gt;0),
MAX(0,INT(($B798+ChapterTable!$Q$26+VLOOKUP(SUBSTITUTE(C$1,"성장단계","")&amp;"단계오프셋",ChapterTable!$S:$T,2,0))/ChapterTable!$Q$23)),
MAX(0,INT(($B798+ChapterTable!$S$26+VLOOKUP(SUBSTITUTE(C$1,"성장단계","")&amp;"보스단계오프셋",ChapterTable!$S:$T,2,0))/ChapterTable!$S$23)))</f>
        <v>4</v>
      </c>
      <c r="D798">
        <f>IF(OR($L798=TRUE,$A798=0,MOD($A798,ChapterTable!$S$20)&lt;&gt;0),
MAX(0,INT(($B798+ChapterTable!$Q$26+VLOOKUP(SUBSTITUTE(D$1,"성장단계","")&amp;"단계오프셋",ChapterTable!$S:$T,2,0))/ChapterTable!$Q$23)),
MAX(0,INT(($B798+ChapterTable!$S$26+VLOOKUP(SUBSTITUTE(D$1,"성장단계","")&amp;"보스단계오프셋",ChapterTable!$S:$T,2,0))/ChapterTable!$S$23)))</f>
        <v>3</v>
      </c>
      <c r="E798" s="1">
        <f ca="1">IF(AND($A798=0,$B798=1),
    VLOOKUP(1,ChapterTable!$1:$1048576,MATCH("최종"&amp;SUBSTITUTE(SUBSTITUTE(E$1,"standard",""),"|Float",""),ChapterTable!$1:$1,0),0)*ChapterTable!$Q$17,
  IF(AND($A798=0,$B798=0),
    E799,
  IF($B798=0,
    VLOOKUP($A798,ChapterTable!$1:$1048576,MATCH("최종"&amp;SUBSTITUTE(SUBSTITUTE(E$1,"standard",""),"|Float",""),ChapterTable!$1:$1,0),0),
  IF($B798=1,
    IF($L798=FALSE,
      VLOOKUP($A798,ChapterTable!$1:$1048576,MATCH("최종"&amp;SUBSTITUTE(SUBSTITUTE(E$1,"standard",""),"|Float",""),ChapterTable!$1:$1,0),0),
      VLOOKUP($A798-ChapterTable!$Q$11,ChapterTable!$1:$1048576,MATCH("최종"&amp;SUBSTITUTE(SUBSTITUTE(E$1,"standard",""),"|Float",""),ChapterTable!$1:$1,0),0)*ChapterTable!$Q$14
    ),
  OFFSET(E798,-$B798+IF($L798,1,0),0)*
    (VLOOKUP(SUBSTITUTE(SUBSTITUTE(E$1,"standard",""),"|Float","")&amp;"인게임누적곱배수",ChapterTable!$S:$T,2,0)^C798
    +VLOOKUP(SUBSTITUTE(SUBSTITUTE(E$1,"standard",""),"|Float","")&amp;"인게임누적합배수",ChapterTable!$S:$T,2,0)*C798)
  )
  )
  )
)</f>
        <v>283755.24096679688</v>
      </c>
      <c r="F798" s="1">
        <f ca="1">IF(AND($A798=0,$B798=1),
    VLOOKUP(1,ChapterTable!$1:$1048576,MATCH("최종"&amp;SUBSTITUTE(SUBSTITUTE(F$1,"standard",""),"|Float",""),ChapterTable!$1:$1,0),0)*ChapterTable!$Q$17,
  IF(AND($A798=0,$B798=0),
    F799,
  IF($B798=0,
    VLOOKUP($A798,ChapterTable!$1:$1048576,MATCH("최종"&amp;SUBSTITUTE(SUBSTITUTE(F$1,"standard",""),"|Float",""),ChapterTable!$1:$1,0),0),
  IF($B798=1,
    IF($L798=FALSE,
      VLOOKUP($A798,ChapterTable!$1:$1048576,MATCH("최종"&amp;SUBSTITUTE(SUBSTITUTE(F$1,"standard",""),"|Float",""),ChapterTable!$1:$1,0),0),
      VLOOKUP($A798-ChapterTable!$Q$11,ChapterTable!$1:$1048576,MATCH("최종"&amp;SUBSTITUTE(SUBSTITUTE(F$1,"standard",""),"|Float",""),ChapterTable!$1:$1,0),0)*ChapterTable!$Q$14
    ),
  OFFSET(F798,-$B798+IF($L798,1,0),0)*
    (VLOOKUP(SUBSTITUTE(SUBSTITUTE(F$1,"standard",""),"|Float","")&amp;"인게임누적곱배수",ChapterTable!$S:$T,2,0)^D798
    +VLOOKUP(SUBSTITUTE(SUBSTITUTE(F$1,"standard",""),"|Float","")&amp;"인게임누적합배수",ChapterTable!$S:$T,2,0)*D798)
  )
  )
  )
)</f>
        <v>105094.53369140625</v>
      </c>
      <c r="G798" t="s">
        <v>76</v>
      </c>
      <c r="J798" t="str">
        <f>IF(ISBLANK(I798),"",
IFERROR(VLOOKUP(I798,[1]StringTable!$1:$1048576,MATCH([1]StringTable!$B$1,[1]StringTable!$1:$1,0),0),
IFERROR(VLOOKUP(I798,[1]InApkStringTable!$1:$1048576,MATCH([1]InApkStringTable!$B$1,[1]InApkStringTable!$1:$1,0),0),
"스트링없음")))</f>
        <v/>
      </c>
      <c r="L798" t="b">
        <v>0</v>
      </c>
      <c r="M798" t="s">
        <v>24</v>
      </c>
      <c r="N798" t="str">
        <f>IF(ISBLANK(M798),"",IF(ISERROR(VLOOKUP(M798,MapTable!$A:$A,1,0)),"맵없음",""))</f>
        <v/>
      </c>
      <c r="O798">
        <f t="shared" si="49"/>
        <v>4</v>
      </c>
      <c r="Q798">
        <f t="shared" si="50"/>
        <v>4</v>
      </c>
      <c r="R798" t="b">
        <f t="shared" ca="1" si="51"/>
        <v>0</v>
      </c>
      <c r="T798" t="b">
        <f t="shared" ca="1" si="52"/>
        <v>0</v>
      </c>
      <c r="V798" t="str">
        <f>IF(ISBLANK(U798),"",IF(ISERROR(VLOOKUP(U798,MapTable!$A:$A,1,0)),"맵없음",""))</f>
        <v/>
      </c>
      <c r="X798" t="str">
        <f>IF(ISBLANK(W798),"",
IF(ISERROR(FIND(",",W798)),
  IF(ISERROR(VLOOKUP(W798,MapTable!$A:$A,1,0)),"맵없음",
  ""),
IF(ISERROR(FIND(",",W798,FIND(",",W798)+1)),
  IF(OR(ISERROR(VLOOKUP(LEFT(W798,FIND(",",W798)-1),MapTable!$A:$A,1,0)),ISERROR(VLOOKUP(TRIM(MID(W798,FIND(",",W798)+1,999)),MapTable!$A:$A,1,0))),"맵없음",
  ""),
IF(ISERROR(FIND(",",W798,FIND(",",W798,FIND(",",W798)+1)+1)),
  IF(OR(ISERROR(VLOOKUP(LEFT(W798,FIND(",",W798)-1),MapTable!$A:$A,1,0)),ISERROR(VLOOKUP(TRIM(MID(W798,FIND(",",W798)+1,FIND(",",W798,FIND(",",W798)+1)-FIND(",",W798)-1)),MapTable!$A:$A,1,0)),ISERROR(VLOOKUP(TRIM(MID(W798,FIND(",",W798,FIND(",",W798)+1)+1,999)),MapTable!$A:$A,1,0))),"맵없음",
  ""),
IF(ISERROR(FIND(",",W798,FIND(",",W798,FIND(",",W798,FIND(",",W798)+1)+1)+1)),
  IF(OR(ISERROR(VLOOKUP(LEFT(W798,FIND(",",W798)-1),MapTable!$A:$A,1,0)),ISERROR(VLOOKUP(TRIM(MID(W798,FIND(",",W798)+1,FIND(",",W798,FIND(",",W798)+1)-FIND(",",W798)-1)),MapTable!$A:$A,1,0)),ISERROR(VLOOKUP(TRIM(MID(W798,FIND(",",W798,FIND(",",W798)+1)+1,FIND(",",W798,FIND(",",W798,FIND(",",W798)+1)+1)-FIND(",",W798,FIND(",",W798)+1)-1)),MapTable!$A:$A,1,0)),ISERROR(VLOOKUP(TRIM(MID(W798,FIND(",",W798,FIND(",",W798,FIND(",",W798)+1)+1)+1,999)),MapTable!$A:$A,1,0))),"맵없음",
  ""),
)))))</f>
        <v/>
      </c>
      <c r="AC798" t="str">
        <f>IF(ISBLANK(AB798),"",IF(ISERROR(VLOOKUP(AB798,[3]DropTable!$A:$A,1,0)),"드랍없음",""))</f>
        <v/>
      </c>
      <c r="AE798" t="str">
        <f>IF(ISBLANK(AD798),"",IF(ISERROR(VLOOKUP(AD798,[3]DropTable!$A:$A,1,0)),"드랍없음",""))</f>
        <v/>
      </c>
      <c r="AG798">
        <v>9.8000000000000007</v>
      </c>
      <c r="AH798">
        <v>1</v>
      </c>
    </row>
    <row r="799" spans="1:34" x14ac:dyDescent="0.3">
      <c r="A799">
        <v>17</v>
      </c>
      <c r="B799">
        <v>37</v>
      </c>
      <c r="C799">
        <f>IF(OR($L799=TRUE,$A799=0,MOD($A799,ChapterTable!$S$20)&lt;&gt;0),
MAX(0,INT(($B799+ChapterTable!$Q$26+VLOOKUP(SUBSTITUTE(C$1,"성장단계","")&amp;"단계오프셋",ChapterTable!$S:$T,2,0))/ChapterTable!$Q$23)),
MAX(0,INT(($B799+ChapterTable!$S$26+VLOOKUP(SUBSTITUTE(C$1,"성장단계","")&amp;"보스단계오프셋",ChapterTable!$S:$T,2,0))/ChapterTable!$S$23)))</f>
        <v>4</v>
      </c>
      <c r="D799">
        <f>IF(OR($L799=TRUE,$A799=0,MOD($A799,ChapterTable!$S$20)&lt;&gt;0),
MAX(0,INT(($B799+ChapterTable!$Q$26+VLOOKUP(SUBSTITUTE(D$1,"성장단계","")&amp;"단계오프셋",ChapterTable!$S:$T,2,0))/ChapterTable!$Q$23)),
MAX(0,INT(($B799+ChapterTable!$S$26+VLOOKUP(SUBSTITUTE(D$1,"성장단계","")&amp;"보스단계오프셋",ChapterTable!$S:$T,2,0))/ChapterTable!$S$23)))</f>
        <v>3</v>
      </c>
      <c r="E799" s="1">
        <f ca="1">IF(AND($A799=0,$B799=1),
    VLOOKUP(1,ChapterTable!$1:$1048576,MATCH("최종"&amp;SUBSTITUTE(SUBSTITUTE(E$1,"standard",""),"|Float",""),ChapterTable!$1:$1,0),0)*ChapterTable!$Q$17,
  IF(AND($A799=0,$B799=0),
    E800,
  IF($B799=0,
    VLOOKUP($A799,ChapterTable!$1:$1048576,MATCH("최종"&amp;SUBSTITUTE(SUBSTITUTE(E$1,"standard",""),"|Float",""),ChapterTable!$1:$1,0),0),
  IF($B799=1,
    IF($L799=FALSE,
      VLOOKUP($A799,ChapterTable!$1:$1048576,MATCH("최종"&amp;SUBSTITUTE(SUBSTITUTE(E$1,"standard",""),"|Float",""),ChapterTable!$1:$1,0),0),
      VLOOKUP($A799-ChapterTable!$Q$11,ChapterTable!$1:$1048576,MATCH("최종"&amp;SUBSTITUTE(SUBSTITUTE(E$1,"standard",""),"|Float",""),ChapterTable!$1:$1,0),0)*ChapterTable!$Q$14
    ),
  OFFSET(E799,-$B799+IF($L799,1,0),0)*
    (VLOOKUP(SUBSTITUTE(SUBSTITUTE(E$1,"standard",""),"|Float","")&amp;"인게임누적곱배수",ChapterTable!$S:$T,2,0)^C799
    +VLOOKUP(SUBSTITUTE(SUBSTITUTE(E$1,"standard",""),"|Float","")&amp;"인게임누적합배수",ChapterTable!$S:$T,2,0)*C799)
  )
  )
  )
)</f>
        <v>283755.24096679688</v>
      </c>
      <c r="F799" s="1">
        <f ca="1">IF(AND($A799=0,$B799=1),
    VLOOKUP(1,ChapterTable!$1:$1048576,MATCH("최종"&amp;SUBSTITUTE(SUBSTITUTE(F$1,"standard",""),"|Float",""),ChapterTable!$1:$1,0),0)*ChapterTable!$Q$17,
  IF(AND($A799=0,$B799=0),
    F800,
  IF($B799=0,
    VLOOKUP($A799,ChapterTable!$1:$1048576,MATCH("최종"&amp;SUBSTITUTE(SUBSTITUTE(F$1,"standard",""),"|Float",""),ChapterTable!$1:$1,0),0),
  IF($B799=1,
    IF($L799=FALSE,
      VLOOKUP($A799,ChapterTable!$1:$1048576,MATCH("최종"&amp;SUBSTITUTE(SUBSTITUTE(F$1,"standard",""),"|Float",""),ChapterTable!$1:$1,0),0),
      VLOOKUP($A799-ChapterTable!$Q$11,ChapterTable!$1:$1048576,MATCH("최종"&amp;SUBSTITUTE(SUBSTITUTE(F$1,"standard",""),"|Float",""),ChapterTable!$1:$1,0),0)*ChapterTable!$Q$14
    ),
  OFFSET(F799,-$B799+IF($L799,1,0),0)*
    (VLOOKUP(SUBSTITUTE(SUBSTITUTE(F$1,"standard",""),"|Float","")&amp;"인게임누적곱배수",ChapterTable!$S:$T,2,0)^D799
    +VLOOKUP(SUBSTITUTE(SUBSTITUTE(F$1,"standard",""),"|Float","")&amp;"인게임누적합배수",ChapterTable!$S:$T,2,0)*D799)
  )
  )
  )
)</f>
        <v>105094.53369140625</v>
      </c>
      <c r="G799" t="s">
        <v>76</v>
      </c>
      <c r="J799" t="str">
        <f>IF(ISBLANK(I799),"",
IFERROR(VLOOKUP(I799,[1]StringTable!$1:$1048576,MATCH([1]StringTable!$B$1,[1]StringTable!$1:$1,0),0),
IFERROR(VLOOKUP(I799,[1]InApkStringTable!$1:$1048576,MATCH([1]InApkStringTable!$B$1,[1]InApkStringTable!$1:$1,0),0),
"스트링없음")))</f>
        <v/>
      </c>
      <c r="L799" t="b">
        <v>0</v>
      </c>
      <c r="M799" t="s">
        <v>24</v>
      </c>
      <c r="N799" t="str">
        <f>IF(ISBLANK(M799),"",IF(ISERROR(VLOOKUP(M799,MapTable!$A:$A,1,0)),"맵없음",""))</f>
        <v/>
      </c>
      <c r="O799">
        <f t="shared" si="49"/>
        <v>4</v>
      </c>
      <c r="Q799">
        <f t="shared" si="50"/>
        <v>4</v>
      </c>
      <c r="R799" t="b">
        <f t="shared" ca="1" si="51"/>
        <v>0</v>
      </c>
      <c r="T799" t="b">
        <f t="shared" ca="1" si="52"/>
        <v>0</v>
      </c>
      <c r="V799" t="str">
        <f>IF(ISBLANK(U799),"",IF(ISERROR(VLOOKUP(U799,MapTable!$A:$A,1,0)),"맵없음",""))</f>
        <v/>
      </c>
      <c r="X799" t="str">
        <f>IF(ISBLANK(W799),"",
IF(ISERROR(FIND(",",W799)),
  IF(ISERROR(VLOOKUP(W799,MapTable!$A:$A,1,0)),"맵없음",
  ""),
IF(ISERROR(FIND(",",W799,FIND(",",W799)+1)),
  IF(OR(ISERROR(VLOOKUP(LEFT(W799,FIND(",",W799)-1),MapTable!$A:$A,1,0)),ISERROR(VLOOKUP(TRIM(MID(W799,FIND(",",W799)+1,999)),MapTable!$A:$A,1,0))),"맵없음",
  ""),
IF(ISERROR(FIND(",",W799,FIND(",",W799,FIND(",",W799)+1)+1)),
  IF(OR(ISERROR(VLOOKUP(LEFT(W799,FIND(",",W799)-1),MapTable!$A:$A,1,0)),ISERROR(VLOOKUP(TRIM(MID(W799,FIND(",",W799)+1,FIND(",",W799,FIND(",",W799)+1)-FIND(",",W799)-1)),MapTable!$A:$A,1,0)),ISERROR(VLOOKUP(TRIM(MID(W799,FIND(",",W799,FIND(",",W799)+1)+1,999)),MapTable!$A:$A,1,0))),"맵없음",
  ""),
IF(ISERROR(FIND(",",W799,FIND(",",W799,FIND(",",W799,FIND(",",W799)+1)+1)+1)),
  IF(OR(ISERROR(VLOOKUP(LEFT(W799,FIND(",",W799)-1),MapTable!$A:$A,1,0)),ISERROR(VLOOKUP(TRIM(MID(W799,FIND(",",W799)+1,FIND(",",W799,FIND(",",W799)+1)-FIND(",",W799)-1)),MapTable!$A:$A,1,0)),ISERROR(VLOOKUP(TRIM(MID(W799,FIND(",",W799,FIND(",",W799)+1)+1,FIND(",",W799,FIND(",",W799,FIND(",",W799)+1)+1)-FIND(",",W799,FIND(",",W799)+1)-1)),MapTable!$A:$A,1,0)),ISERROR(VLOOKUP(TRIM(MID(W799,FIND(",",W799,FIND(",",W799,FIND(",",W799)+1)+1)+1,999)),MapTable!$A:$A,1,0))),"맵없음",
  ""),
)))))</f>
        <v/>
      </c>
      <c r="AC799" t="str">
        <f>IF(ISBLANK(AB799),"",IF(ISERROR(VLOOKUP(AB799,[3]DropTable!$A:$A,1,0)),"드랍없음",""))</f>
        <v/>
      </c>
      <c r="AE799" t="str">
        <f>IF(ISBLANK(AD799),"",IF(ISERROR(VLOOKUP(AD799,[3]DropTable!$A:$A,1,0)),"드랍없음",""))</f>
        <v/>
      </c>
      <c r="AG799">
        <v>9.8000000000000007</v>
      </c>
      <c r="AH799">
        <v>1</v>
      </c>
    </row>
    <row r="800" spans="1:34" x14ac:dyDescent="0.3">
      <c r="A800">
        <v>17</v>
      </c>
      <c r="B800">
        <v>38</v>
      </c>
      <c r="C800">
        <f>IF(OR($L800=TRUE,$A800=0,MOD($A800,ChapterTable!$S$20)&lt;&gt;0),
MAX(0,INT(($B800+ChapterTable!$Q$26+VLOOKUP(SUBSTITUTE(C$1,"성장단계","")&amp;"단계오프셋",ChapterTable!$S:$T,2,0))/ChapterTable!$Q$23)),
MAX(0,INT(($B800+ChapterTable!$S$26+VLOOKUP(SUBSTITUTE(C$1,"성장단계","")&amp;"보스단계오프셋",ChapterTable!$S:$T,2,0))/ChapterTable!$S$23)))</f>
        <v>4</v>
      </c>
      <c r="D800">
        <f>IF(OR($L800=TRUE,$A800=0,MOD($A800,ChapterTable!$S$20)&lt;&gt;0),
MAX(0,INT(($B800+ChapterTable!$Q$26+VLOOKUP(SUBSTITUTE(D$1,"성장단계","")&amp;"단계오프셋",ChapterTable!$S:$T,2,0))/ChapterTable!$Q$23)),
MAX(0,INT(($B800+ChapterTable!$S$26+VLOOKUP(SUBSTITUTE(D$1,"성장단계","")&amp;"보스단계오프셋",ChapterTable!$S:$T,2,0))/ChapterTable!$S$23)))</f>
        <v>3</v>
      </c>
      <c r="E800" s="1">
        <f ca="1">IF(AND($A800=0,$B800=1),
    VLOOKUP(1,ChapterTable!$1:$1048576,MATCH("최종"&amp;SUBSTITUTE(SUBSTITUTE(E$1,"standard",""),"|Float",""),ChapterTable!$1:$1,0),0)*ChapterTable!$Q$17,
  IF(AND($A800=0,$B800=0),
    E801,
  IF($B800=0,
    VLOOKUP($A800,ChapterTable!$1:$1048576,MATCH("최종"&amp;SUBSTITUTE(SUBSTITUTE(E$1,"standard",""),"|Float",""),ChapterTable!$1:$1,0),0),
  IF($B800=1,
    IF($L800=FALSE,
      VLOOKUP($A800,ChapterTable!$1:$1048576,MATCH("최종"&amp;SUBSTITUTE(SUBSTITUTE(E$1,"standard",""),"|Float",""),ChapterTable!$1:$1,0),0),
      VLOOKUP($A800-ChapterTable!$Q$11,ChapterTable!$1:$1048576,MATCH("최종"&amp;SUBSTITUTE(SUBSTITUTE(E$1,"standard",""),"|Float",""),ChapterTable!$1:$1,0),0)*ChapterTable!$Q$14
    ),
  OFFSET(E800,-$B800+IF($L800,1,0),0)*
    (VLOOKUP(SUBSTITUTE(SUBSTITUTE(E$1,"standard",""),"|Float","")&amp;"인게임누적곱배수",ChapterTable!$S:$T,2,0)^C800
    +VLOOKUP(SUBSTITUTE(SUBSTITUTE(E$1,"standard",""),"|Float","")&amp;"인게임누적합배수",ChapterTable!$S:$T,2,0)*C800)
  )
  )
  )
)</f>
        <v>283755.24096679688</v>
      </c>
      <c r="F800" s="1">
        <f ca="1">IF(AND($A800=0,$B800=1),
    VLOOKUP(1,ChapterTable!$1:$1048576,MATCH("최종"&amp;SUBSTITUTE(SUBSTITUTE(F$1,"standard",""),"|Float",""),ChapterTable!$1:$1,0),0)*ChapterTable!$Q$17,
  IF(AND($A800=0,$B800=0),
    F801,
  IF($B800=0,
    VLOOKUP($A800,ChapterTable!$1:$1048576,MATCH("최종"&amp;SUBSTITUTE(SUBSTITUTE(F$1,"standard",""),"|Float",""),ChapterTable!$1:$1,0),0),
  IF($B800=1,
    IF($L800=FALSE,
      VLOOKUP($A800,ChapterTable!$1:$1048576,MATCH("최종"&amp;SUBSTITUTE(SUBSTITUTE(F$1,"standard",""),"|Float",""),ChapterTable!$1:$1,0),0),
      VLOOKUP($A800-ChapterTable!$Q$11,ChapterTable!$1:$1048576,MATCH("최종"&amp;SUBSTITUTE(SUBSTITUTE(F$1,"standard",""),"|Float",""),ChapterTable!$1:$1,0),0)*ChapterTable!$Q$14
    ),
  OFFSET(F800,-$B800+IF($L800,1,0),0)*
    (VLOOKUP(SUBSTITUTE(SUBSTITUTE(F$1,"standard",""),"|Float","")&amp;"인게임누적곱배수",ChapterTable!$S:$T,2,0)^D800
    +VLOOKUP(SUBSTITUTE(SUBSTITUTE(F$1,"standard",""),"|Float","")&amp;"인게임누적합배수",ChapterTable!$S:$T,2,0)*D800)
  )
  )
  )
)</f>
        <v>105094.53369140625</v>
      </c>
      <c r="G800" t="s">
        <v>76</v>
      </c>
      <c r="J800" t="str">
        <f>IF(ISBLANK(I800),"",
IFERROR(VLOOKUP(I800,[1]StringTable!$1:$1048576,MATCH([1]StringTable!$B$1,[1]StringTable!$1:$1,0),0),
IFERROR(VLOOKUP(I800,[1]InApkStringTable!$1:$1048576,MATCH([1]InApkStringTable!$B$1,[1]InApkStringTable!$1:$1,0),0),
"스트링없음")))</f>
        <v/>
      </c>
      <c r="L800" t="b">
        <v>0</v>
      </c>
      <c r="M800" t="s">
        <v>24</v>
      </c>
      <c r="N800" t="str">
        <f>IF(ISBLANK(M800),"",IF(ISERROR(VLOOKUP(M800,MapTable!$A:$A,1,0)),"맵없음",""))</f>
        <v/>
      </c>
      <c r="O800">
        <f t="shared" si="49"/>
        <v>4</v>
      </c>
      <c r="Q800">
        <f t="shared" si="50"/>
        <v>4</v>
      </c>
      <c r="R800" t="b">
        <f t="shared" ca="1" si="51"/>
        <v>0</v>
      </c>
      <c r="T800" t="b">
        <f t="shared" ca="1" si="52"/>
        <v>0</v>
      </c>
      <c r="V800" t="str">
        <f>IF(ISBLANK(U800),"",IF(ISERROR(VLOOKUP(U800,MapTable!$A:$A,1,0)),"맵없음",""))</f>
        <v/>
      </c>
      <c r="X800" t="str">
        <f>IF(ISBLANK(W800),"",
IF(ISERROR(FIND(",",W800)),
  IF(ISERROR(VLOOKUP(W800,MapTable!$A:$A,1,0)),"맵없음",
  ""),
IF(ISERROR(FIND(",",W800,FIND(",",W800)+1)),
  IF(OR(ISERROR(VLOOKUP(LEFT(W800,FIND(",",W800)-1),MapTable!$A:$A,1,0)),ISERROR(VLOOKUP(TRIM(MID(W800,FIND(",",W800)+1,999)),MapTable!$A:$A,1,0))),"맵없음",
  ""),
IF(ISERROR(FIND(",",W800,FIND(",",W800,FIND(",",W800)+1)+1)),
  IF(OR(ISERROR(VLOOKUP(LEFT(W800,FIND(",",W800)-1),MapTable!$A:$A,1,0)),ISERROR(VLOOKUP(TRIM(MID(W800,FIND(",",W800)+1,FIND(",",W800,FIND(",",W800)+1)-FIND(",",W800)-1)),MapTable!$A:$A,1,0)),ISERROR(VLOOKUP(TRIM(MID(W800,FIND(",",W800,FIND(",",W800)+1)+1,999)),MapTable!$A:$A,1,0))),"맵없음",
  ""),
IF(ISERROR(FIND(",",W800,FIND(",",W800,FIND(",",W800,FIND(",",W800)+1)+1)+1)),
  IF(OR(ISERROR(VLOOKUP(LEFT(W800,FIND(",",W800)-1),MapTable!$A:$A,1,0)),ISERROR(VLOOKUP(TRIM(MID(W800,FIND(",",W800)+1,FIND(",",W800,FIND(",",W800)+1)-FIND(",",W800)-1)),MapTable!$A:$A,1,0)),ISERROR(VLOOKUP(TRIM(MID(W800,FIND(",",W800,FIND(",",W800)+1)+1,FIND(",",W800,FIND(",",W800,FIND(",",W800)+1)+1)-FIND(",",W800,FIND(",",W800)+1)-1)),MapTable!$A:$A,1,0)),ISERROR(VLOOKUP(TRIM(MID(W800,FIND(",",W800,FIND(",",W800,FIND(",",W800)+1)+1)+1,999)),MapTable!$A:$A,1,0))),"맵없음",
  ""),
)))))</f>
        <v/>
      </c>
      <c r="AC800" t="str">
        <f>IF(ISBLANK(AB800),"",IF(ISERROR(VLOOKUP(AB800,[3]DropTable!$A:$A,1,0)),"드랍없음",""))</f>
        <v/>
      </c>
      <c r="AE800" t="str">
        <f>IF(ISBLANK(AD800),"",IF(ISERROR(VLOOKUP(AD800,[3]DropTable!$A:$A,1,0)),"드랍없음",""))</f>
        <v/>
      </c>
      <c r="AG800">
        <v>9.8000000000000007</v>
      </c>
      <c r="AH800">
        <v>1</v>
      </c>
    </row>
    <row r="801" spans="1:34" x14ac:dyDescent="0.3">
      <c r="A801">
        <v>17</v>
      </c>
      <c r="B801">
        <v>39</v>
      </c>
      <c r="C801">
        <f>IF(OR($L801=TRUE,$A801=0,MOD($A801,ChapterTable!$S$20)&lt;&gt;0),
MAX(0,INT(($B801+ChapterTable!$Q$26+VLOOKUP(SUBSTITUTE(C$1,"성장단계","")&amp;"단계오프셋",ChapterTable!$S:$T,2,0))/ChapterTable!$Q$23)),
MAX(0,INT(($B801+ChapterTable!$S$26+VLOOKUP(SUBSTITUTE(C$1,"성장단계","")&amp;"보스단계오프셋",ChapterTable!$S:$T,2,0))/ChapterTable!$S$23)))</f>
        <v>4</v>
      </c>
      <c r="D801">
        <f>IF(OR($L801=TRUE,$A801=0,MOD($A801,ChapterTable!$S$20)&lt;&gt;0),
MAX(0,INT(($B801+ChapterTable!$Q$26+VLOOKUP(SUBSTITUTE(D$1,"성장단계","")&amp;"단계오프셋",ChapterTable!$S:$T,2,0))/ChapterTable!$Q$23)),
MAX(0,INT(($B801+ChapterTable!$S$26+VLOOKUP(SUBSTITUTE(D$1,"성장단계","")&amp;"보스단계오프셋",ChapterTable!$S:$T,2,0))/ChapterTable!$S$23)))</f>
        <v>3</v>
      </c>
      <c r="E801" s="1">
        <f ca="1">IF(AND($A801=0,$B801=1),
    VLOOKUP(1,ChapterTable!$1:$1048576,MATCH("최종"&amp;SUBSTITUTE(SUBSTITUTE(E$1,"standard",""),"|Float",""),ChapterTable!$1:$1,0),0)*ChapterTable!$Q$17,
  IF(AND($A801=0,$B801=0),
    E802,
  IF($B801=0,
    VLOOKUP($A801,ChapterTable!$1:$1048576,MATCH("최종"&amp;SUBSTITUTE(SUBSTITUTE(E$1,"standard",""),"|Float",""),ChapterTable!$1:$1,0),0),
  IF($B801=1,
    IF($L801=FALSE,
      VLOOKUP($A801,ChapterTable!$1:$1048576,MATCH("최종"&amp;SUBSTITUTE(SUBSTITUTE(E$1,"standard",""),"|Float",""),ChapterTable!$1:$1,0),0),
      VLOOKUP($A801-ChapterTable!$Q$11,ChapterTable!$1:$1048576,MATCH("최종"&amp;SUBSTITUTE(SUBSTITUTE(E$1,"standard",""),"|Float",""),ChapterTable!$1:$1,0),0)*ChapterTable!$Q$14
    ),
  OFFSET(E801,-$B801+IF($L801,1,0),0)*
    (VLOOKUP(SUBSTITUTE(SUBSTITUTE(E$1,"standard",""),"|Float","")&amp;"인게임누적곱배수",ChapterTable!$S:$T,2,0)^C801
    +VLOOKUP(SUBSTITUTE(SUBSTITUTE(E$1,"standard",""),"|Float","")&amp;"인게임누적합배수",ChapterTable!$S:$T,2,0)*C801)
  )
  )
  )
)</f>
        <v>283755.24096679688</v>
      </c>
      <c r="F801" s="1">
        <f ca="1">IF(AND($A801=0,$B801=1),
    VLOOKUP(1,ChapterTable!$1:$1048576,MATCH("최종"&amp;SUBSTITUTE(SUBSTITUTE(F$1,"standard",""),"|Float",""),ChapterTable!$1:$1,0),0)*ChapterTable!$Q$17,
  IF(AND($A801=0,$B801=0),
    F802,
  IF($B801=0,
    VLOOKUP($A801,ChapterTable!$1:$1048576,MATCH("최종"&amp;SUBSTITUTE(SUBSTITUTE(F$1,"standard",""),"|Float",""),ChapterTable!$1:$1,0),0),
  IF($B801=1,
    IF($L801=FALSE,
      VLOOKUP($A801,ChapterTable!$1:$1048576,MATCH("최종"&amp;SUBSTITUTE(SUBSTITUTE(F$1,"standard",""),"|Float",""),ChapterTable!$1:$1,0),0),
      VLOOKUP($A801-ChapterTable!$Q$11,ChapterTable!$1:$1048576,MATCH("최종"&amp;SUBSTITUTE(SUBSTITUTE(F$1,"standard",""),"|Float",""),ChapterTable!$1:$1,0),0)*ChapterTable!$Q$14
    ),
  OFFSET(F801,-$B801+IF($L801,1,0),0)*
    (VLOOKUP(SUBSTITUTE(SUBSTITUTE(F$1,"standard",""),"|Float","")&amp;"인게임누적곱배수",ChapterTable!$S:$T,2,0)^D801
    +VLOOKUP(SUBSTITUTE(SUBSTITUTE(F$1,"standard",""),"|Float","")&amp;"인게임누적합배수",ChapterTable!$S:$T,2,0)*D801)
  )
  )
  )
)</f>
        <v>105094.53369140625</v>
      </c>
      <c r="G801" t="s">
        <v>76</v>
      </c>
      <c r="J801" t="str">
        <f>IF(ISBLANK(I801),"",
IFERROR(VLOOKUP(I801,[1]StringTable!$1:$1048576,MATCH([1]StringTable!$B$1,[1]StringTable!$1:$1,0),0),
IFERROR(VLOOKUP(I801,[1]InApkStringTable!$1:$1048576,MATCH([1]InApkStringTable!$B$1,[1]InApkStringTable!$1:$1,0),0),
"스트링없음")))</f>
        <v/>
      </c>
      <c r="L801" t="b">
        <v>0</v>
      </c>
      <c r="M801" t="s">
        <v>24</v>
      </c>
      <c r="N801" t="str">
        <f>IF(ISBLANK(M801),"",IF(ISERROR(VLOOKUP(M801,MapTable!$A:$A,1,0)),"맵없음",""))</f>
        <v/>
      </c>
      <c r="O801">
        <f t="shared" si="49"/>
        <v>94</v>
      </c>
      <c r="Q801">
        <f t="shared" si="50"/>
        <v>94</v>
      </c>
      <c r="R801" t="b">
        <f t="shared" ca="1" si="51"/>
        <v>1</v>
      </c>
      <c r="T801" t="b">
        <f t="shared" ca="1" si="52"/>
        <v>1</v>
      </c>
      <c r="V801" t="str">
        <f>IF(ISBLANK(U801),"",IF(ISERROR(VLOOKUP(U801,MapTable!$A:$A,1,0)),"맵없음",""))</f>
        <v/>
      </c>
      <c r="X801" t="str">
        <f>IF(ISBLANK(W801),"",
IF(ISERROR(FIND(",",W801)),
  IF(ISERROR(VLOOKUP(W801,MapTable!$A:$A,1,0)),"맵없음",
  ""),
IF(ISERROR(FIND(",",W801,FIND(",",W801)+1)),
  IF(OR(ISERROR(VLOOKUP(LEFT(W801,FIND(",",W801)-1),MapTable!$A:$A,1,0)),ISERROR(VLOOKUP(TRIM(MID(W801,FIND(",",W801)+1,999)),MapTable!$A:$A,1,0))),"맵없음",
  ""),
IF(ISERROR(FIND(",",W801,FIND(",",W801,FIND(",",W801)+1)+1)),
  IF(OR(ISERROR(VLOOKUP(LEFT(W801,FIND(",",W801)-1),MapTable!$A:$A,1,0)),ISERROR(VLOOKUP(TRIM(MID(W801,FIND(",",W801)+1,FIND(",",W801,FIND(",",W801)+1)-FIND(",",W801)-1)),MapTable!$A:$A,1,0)),ISERROR(VLOOKUP(TRIM(MID(W801,FIND(",",W801,FIND(",",W801)+1)+1,999)),MapTable!$A:$A,1,0))),"맵없음",
  ""),
IF(ISERROR(FIND(",",W801,FIND(",",W801,FIND(",",W801,FIND(",",W801)+1)+1)+1)),
  IF(OR(ISERROR(VLOOKUP(LEFT(W801,FIND(",",W801)-1),MapTable!$A:$A,1,0)),ISERROR(VLOOKUP(TRIM(MID(W801,FIND(",",W801)+1,FIND(",",W801,FIND(",",W801)+1)-FIND(",",W801)-1)),MapTable!$A:$A,1,0)),ISERROR(VLOOKUP(TRIM(MID(W801,FIND(",",W801,FIND(",",W801)+1)+1,FIND(",",W801,FIND(",",W801,FIND(",",W801)+1)+1)-FIND(",",W801,FIND(",",W801)+1)-1)),MapTable!$A:$A,1,0)),ISERROR(VLOOKUP(TRIM(MID(W801,FIND(",",W801,FIND(",",W801,FIND(",",W801)+1)+1)+1,999)),MapTable!$A:$A,1,0))),"맵없음",
  ""),
)))))</f>
        <v/>
      </c>
      <c r="AC801" t="str">
        <f>IF(ISBLANK(AB801),"",IF(ISERROR(VLOOKUP(AB801,[3]DropTable!$A:$A,1,0)),"드랍없음",""))</f>
        <v/>
      </c>
      <c r="AE801" t="str">
        <f>IF(ISBLANK(AD801),"",IF(ISERROR(VLOOKUP(AD801,[3]DropTable!$A:$A,1,0)),"드랍없음",""))</f>
        <v/>
      </c>
      <c r="AG801">
        <v>9.8000000000000007</v>
      </c>
      <c r="AH801">
        <v>1</v>
      </c>
    </row>
    <row r="802" spans="1:34" x14ac:dyDescent="0.3">
      <c r="A802">
        <v>17</v>
      </c>
      <c r="B802">
        <v>40</v>
      </c>
      <c r="C802">
        <f>IF(OR($L802=TRUE,$A802=0,MOD($A802,ChapterTable!$S$20)&lt;&gt;0),
MAX(0,INT(($B802+ChapterTable!$Q$26+VLOOKUP(SUBSTITUTE(C$1,"성장단계","")&amp;"단계오프셋",ChapterTable!$S:$T,2,0))/ChapterTable!$Q$23)),
MAX(0,INT(($B802+ChapterTable!$S$26+VLOOKUP(SUBSTITUTE(C$1,"성장단계","")&amp;"보스단계오프셋",ChapterTable!$S:$T,2,0))/ChapterTable!$S$23)))</f>
        <v>4</v>
      </c>
      <c r="D802">
        <f>IF(OR($L802=TRUE,$A802=0,MOD($A802,ChapterTable!$S$20)&lt;&gt;0),
MAX(0,INT(($B802+ChapterTable!$Q$26+VLOOKUP(SUBSTITUTE(D$1,"성장단계","")&amp;"단계오프셋",ChapterTable!$S:$T,2,0))/ChapterTable!$Q$23)),
MAX(0,INT(($B802+ChapterTable!$S$26+VLOOKUP(SUBSTITUTE(D$1,"성장단계","")&amp;"보스단계오프셋",ChapterTable!$S:$T,2,0))/ChapterTable!$S$23)))</f>
        <v>3</v>
      </c>
      <c r="E802" s="1">
        <f ca="1">IF(AND($A802=0,$B802=1),
    VLOOKUP(1,ChapterTable!$1:$1048576,MATCH("최종"&amp;SUBSTITUTE(SUBSTITUTE(E$1,"standard",""),"|Float",""),ChapterTable!$1:$1,0),0)*ChapterTable!$Q$17,
  IF(AND($A802=0,$B802=0),
    E803,
  IF($B802=0,
    VLOOKUP($A802,ChapterTable!$1:$1048576,MATCH("최종"&amp;SUBSTITUTE(SUBSTITUTE(E$1,"standard",""),"|Float",""),ChapterTable!$1:$1,0),0),
  IF($B802=1,
    IF($L802=FALSE,
      VLOOKUP($A802,ChapterTable!$1:$1048576,MATCH("최종"&amp;SUBSTITUTE(SUBSTITUTE(E$1,"standard",""),"|Float",""),ChapterTable!$1:$1,0),0),
      VLOOKUP($A802-ChapterTable!$Q$11,ChapterTable!$1:$1048576,MATCH("최종"&amp;SUBSTITUTE(SUBSTITUTE(E$1,"standard",""),"|Float",""),ChapterTable!$1:$1,0),0)*ChapterTable!$Q$14
    ),
  OFFSET(E802,-$B802+IF($L802,1,0),0)*
    (VLOOKUP(SUBSTITUTE(SUBSTITUTE(E$1,"standard",""),"|Float","")&amp;"인게임누적곱배수",ChapterTable!$S:$T,2,0)^C802
    +VLOOKUP(SUBSTITUTE(SUBSTITUTE(E$1,"standard",""),"|Float","")&amp;"인게임누적합배수",ChapterTable!$S:$T,2,0)*C802)
  )
  )
  )
)</f>
        <v>283755.24096679688</v>
      </c>
      <c r="F802" s="1">
        <f ca="1">IF(AND($A802=0,$B802=1),
    VLOOKUP(1,ChapterTable!$1:$1048576,MATCH("최종"&amp;SUBSTITUTE(SUBSTITUTE(F$1,"standard",""),"|Float",""),ChapterTable!$1:$1,0),0)*ChapterTable!$Q$17,
  IF(AND($A802=0,$B802=0),
    F803,
  IF($B802=0,
    VLOOKUP($A802,ChapterTable!$1:$1048576,MATCH("최종"&amp;SUBSTITUTE(SUBSTITUTE(F$1,"standard",""),"|Float",""),ChapterTable!$1:$1,0),0),
  IF($B802=1,
    IF($L802=FALSE,
      VLOOKUP($A802,ChapterTable!$1:$1048576,MATCH("최종"&amp;SUBSTITUTE(SUBSTITUTE(F$1,"standard",""),"|Float",""),ChapterTable!$1:$1,0),0),
      VLOOKUP($A802-ChapterTable!$Q$11,ChapterTable!$1:$1048576,MATCH("최종"&amp;SUBSTITUTE(SUBSTITUTE(F$1,"standard",""),"|Float",""),ChapterTable!$1:$1,0),0)*ChapterTable!$Q$14
    ),
  OFFSET(F802,-$B802+IF($L802,1,0),0)*
    (VLOOKUP(SUBSTITUTE(SUBSTITUTE(F$1,"standard",""),"|Float","")&amp;"인게임누적곱배수",ChapterTable!$S:$T,2,0)^D802
    +VLOOKUP(SUBSTITUTE(SUBSTITUTE(F$1,"standard",""),"|Float","")&amp;"인게임누적합배수",ChapterTable!$S:$T,2,0)*D802)
  )
  )
  )
)</f>
        <v>105094.53369140625</v>
      </c>
      <c r="G802" t="s">
        <v>76</v>
      </c>
      <c r="J802" t="str">
        <f>IF(ISBLANK(I802),"",
IFERROR(VLOOKUP(I802,[1]StringTable!$1:$1048576,MATCH([1]StringTable!$B$1,[1]StringTable!$1:$1,0),0),
IFERROR(VLOOKUP(I802,[1]InApkStringTable!$1:$1048576,MATCH([1]InApkStringTable!$B$1,[1]InApkStringTable!$1:$1,0),0),
"스트링없음")))</f>
        <v/>
      </c>
      <c r="L802" t="b">
        <v>0</v>
      </c>
      <c r="M802" t="s">
        <v>24</v>
      </c>
      <c r="N802" t="str">
        <f>IF(ISBLANK(M802),"",IF(ISERROR(VLOOKUP(M802,MapTable!$A:$A,1,0)),"맵없음",""))</f>
        <v/>
      </c>
      <c r="O802">
        <f t="shared" si="49"/>
        <v>21</v>
      </c>
      <c r="Q802">
        <f t="shared" si="50"/>
        <v>21</v>
      </c>
      <c r="R802" t="b">
        <f t="shared" ca="1" si="51"/>
        <v>0</v>
      </c>
      <c r="T802" t="b">
        <f t="shared" ca="1" si="52"/>
        <v>0</v>
      </c>
      <c r="V802" t="str">
        <f>IF(ISBLANK(U802),"",IF(ISERROR(VLOOKUP(U802,MapTable!$A:$A,1,0)),"맵없음",""))</f>
        <v/>
      </c>
      <c r="X802" t="str">
        <f>IF(ISBLANK(W802),"",
IF(ISERROR(FIND(",",W802)),
  IF(ISERROR(VLOOKUP(W802,MapTable!$A:$A,1,0)),"맵없음",
  ""),
IF(ISERROR(FIND(",",W802,FIND(",",W802)+1)),
  IF(OR(ISERROR(VLOOKUP(LEFT(W802,FIND(",",W802)-1),MapTable!$A:$A,1,0)),ISERROR(VLOOKUP(TRIM(MID(W802,FIND(",",W802)+1,999)),MapTable!$A:$A,1,0))),"맵없음",
  ""),
IF(ISERROR(FIND(",",W802,FIND(",",W802,FIND(",",W802)+1)+1)),
  IF(OR(ISERROR(VLOOKUP(LEFT(W802,FIND(",",W802)-1),MapTable!$A:$A,1,0)),ISERROR(VLOOKUP(TRIM(MID(W802,FIND(",",W802)+1,FIND(",",W802,FIND(",",W802)+1)-FIND(",",W802)-1)),MapTable!$A:$A,1,0)),ISERROR(VLOOKUP(TRIM(MID(W802,FIND(",",W802,FIND(",",W802)+1)+1,999)),MapTable!$A:$A,1,0))),"맵없음",
  ""),
IF(ISERROR(FIND(",",W802,FIND(",",W802,FIND(",",W802,FIND(",",W802)+1)+1)+1)),
  IF(OR(ISERROR(VLOOKUP(LEFT(W802,FIND(",",W802)-1),MapTable!$A:$A,1,0)),ISERROR(VLOOKUP(TRIM(MID(W802,FIND(",",W802)+1,FIND(",",W802,FIND(",",W802)+1)-FIND(",",W802)-1)),MapTable!$A:$A,1,0)),ISERROR(VLOOKUP(TRIM(MID(W802,FIND(",",W802,FIND(",",W802)+1)+1,FIND(",",W802,FIND(",",W802,FIND(",",W802)+1)+1)-FIND(",",W802,FIND(",",W802)+1)-1)),MapTable!$A:$A,1,0)),ISERROR(VLOOKUP(TRIM(MID(W802,FIND(",",W802,FIND(",",W802,FIND(",",W802)+1)+1)+1,999)),MapTable!$A:$A,1,0))),"맵없음",
  ""),
)))))</f>
        <v/>
      </c>
      <c r="AC802" t="str">
        <f>IF(ISBLANK(AB802),"",IF(ISERROR(VLOOKUP(AB802,[3]DropTable!$A:$A,1,0)),"드랍없음",""))</f>
        <v/>
      </c>
      <c r="AE802" t="str">
        <f>IF(ISBLANK(AD802),"",IF(ISERROR(VLOOKUP(AD802,[3]DropTable!$A:$A,1,0)),"드랍없음",""))</f>
        <v/>
      </c>
      <c r="AG802">
        <v>9.8000000000000007</v>
      </c>
      <c r="AH802">
        <v>1</v>
      </c>
    </row>
    <row r="803" spans="1:34" x14ac:dyDescent="0.3">
      <c r="A803">
        <v>17</v>
      </c>
      <c r="B803">
        <v>41</v>
      </c>
      <c r="C803">
        <f>IF(OR($L803=TRUE,$A803=0,MOD($A803,ChapterTable!$S$20)&lt;&gt;0),
MAX(0,INT(($B803+ChapterTable!$Q$26+VLOOKUP(SUBSTITUTE(C$1,"성장단계","")&amp;"단계오프셋",ChapterTable!$S:$T,2,0))/ChapterTable!$Q$23)),
MAX(0,INT(($B803+ChapterTable!$S$26+VLOOKUP(SUBSTITUTE(C$1,"성장단계","")&amp;"보스단계오프셋",ChapterTable!$S:$T,2,0))/ChapterTable!$S$23)))</f>
        <v>4</v>
      </c>
      <c r="D803">
        <f>IF(OR($L803=TRUE,$A803=0,MOD($A803,ChapterTable!$S$20)&lt;&gt;0),
MAX(0,INT(($B803+ChapterTable!$Q$26+VLOOKUP(SUBSTITUTE(D$1,"성장단계","")&amp;"단계오프셋",ChapterTable!$S:$T,2,0))/ChapterTable!$Q$23)),
MAX(0,INT(($B803+ChapterTable!$S$26+VLOOKUP(SUBSTITUTE(D$1,"성장단계","")&amp;"보스단계오프셋",ChapterTable!$S:$T,2,0))/ChapterTable!$S$23)))</f>
        <v>4</v>
      </c>
      <c r="E803" s="1">
        <f ca="1">IF(AND($A803=0,$B803=1),
    VLOOKUP(1,ChapterTable!$1:$1048576,MATCH("최종"&amp;SUBSTITUTE(SUBSTITUTE(E$1,"standard",""),"|Float",""),ChapterTable!$1:$1,0),0)*ChapterTable!$Q$17,
  IF(AND($A803=0,$B803=0),
    E804,
  IF($B803=0,
    VLOOKUP($A803,ChapterTable!$1:$1048576,MATCH("최종"&amp;SUBSTITUTE(SUBSTITUTE(E$1,"standard",""),"|Float",""),ChapterTable!$1:$1,0),0),
  IF($B803=1,
    IF($L803=FALSE,
      VLOOKUP($A803,ChapterTable!$1:$1048576,MATCH("최종"&amp;SUBSTITUTE(SUBSTITUTE(E$1,"standard",""),"|Float",""),ChapterTable!$1:$1,0),0),
      VLOOKUP($A803-ChapterTable!$Q$11,ChapterTable!$1:$1048576,MATCH("최종"&amp;SUBSTITUTE(SUBSTITUTE(E$1,"standard",""),"|Float",""),ChapterTable!$1:$1,0),0)*ChapterTable!$Q$14
    ),
  OFFSET(E803,-$B803+IF($L803,1,0),0)*
    (VLOOKUP(SUBSTITUTE(SUBSTITUTE(E$1,"standard",""),"|Float","")&amp;"인게임누적곱배수",ChapterTable!$S:$T,2,0)^C803
    +VLOOKUP(SUBSTITUTE(SUBSTITUTE(E$1,"standard",""),"|Float","")&amp;"인게임누적합배수",ChapterTable!$S:$T,2,0)*C803)
  )
  )
  )
)</f>
        <v>283755.24096679688</v>
      </c>
      <c r="F803" s="1">
        <f ca="1">IF(AND($A803=0,$B803=1),
    VLOOKUP(1,ChapterTable!$1:$1048576,MATCH("최종"&amp;SUBSTITUTE(SUBSTITUTE(F$1,"standard",""),"|Float",""),ChapterTable!$1:$1,0),0)*ChapterTable!$Q$17,
  IF(AND($A803=0,$B803=0),
    F804,
  IF($B803=0,
    VLOOKUP($A803,ChapterTable!$1:$1048576,MATCH("최종"&amp;SUBSTITUTE(SUBSTITUTE(F$1,"standard",""),"|Float",""),ChapterTable!$1:$1,0),0),
  IF($B803=1,
    IF($L803=FALSE,
      VLOOKUP($A803,ChapterTable!$1:$1048576,MATCH("최종"&amp;SUBSTITUTE(SUBSTITUTE(F$1,"standard",""),"|Float",""),ChapterTable!$1:$1,0),0),
      VLOOKUP($A803-ChapterTable!$Q$11,ChapterTable!$1:$1048576,MATCH("최종"&amp;SUBSTITUTE(SUBSTITUTE(F$1,"standard",""),"|Float",""),ChapterTable!$1:$1,0),0)*ChapterTable!$Q$14
    ),
  OFFSET(F803,-$B803+IF($L803,1,0),0)*
    (VLOOKUP(SUBSTITUTE(SUBSTITUTE(F$1,"standard",""),"|Float","")&amp;"인게임누적곱배수",ChapterTable!$S:$T,2,0)^D803
    +VLOOKUP(SUBSTITUTE(SUBSTITUTE(F$1,"standard",""),"|Float","")&amp;"인게임누적합배수",ChapterTable!$S:$T,2,0)*D803)
  )
  )
  )
)</f>
        <v>118231.35040283203</v>
      </c>
      <c r="G803" t="s">
        <v>76</v>
      </c>
      <c r="J803" t="str">
        <f>IF(ISBLANK(I803),"",
IFERROR(VLOOKUP(I803,[1]StringTable!$1:$1048576,MATCH([1]StringTable!$B$1,[1]StringTable!$1:$1,0),0),
IFERROR(VLOOKUP(I803,[1]InApkStringTable!$1:$1048576,MATCH([1]InApkStringTable!$B$1,[1]InApkStringTable!$1:$1,0),0),
"스트링없음")))</f>
        <v/>
      </c>
      <c r="L803" t="b">
        <v>0</v>
      </c>
      <c r="M803" t="s">
        <v>24</v>
      </c>
      <c r="N803" t="str">
        <f>IF(ISBLANK(M803),"",IF(ISERROR(VLOOKUP(M803,MapTable!$A:$A,1,0)),"맵없음",""))</f>
        <v/>
      </c>
      <c r="O803">
        <f t="shared" si="49"/>
        <v>5</v>
      </c>
      <c r="Q803">
        <f t="shared" si="50"/>
        <v>5</v>
      </c>
      <c r="R803" t="b">
        <f t="shared" ca="1" si="51"/>
        <v>0</v>
      </c>
      <c r="T803" t="b">
        <f t="shared" ca="1" si="52"/>
        <v>0</v>
      </c>
      <c r="V803" t="str">
        <f>IF(ISBLANK(U803),"",IF(ISERROR(VLOOKUP(U803,MapTable!$A:$A,1,0)),"맵없음",""))</f>
        <v/>
      </c>
      <c r="X803" t="str">
        <f>IF(ISBLANK(W803),"",
IF(ISERROR(FIND(",",W803)),
  IF(ISERROR(VLOOKUP(W803,MapTable!$A:$A,1,0)),"맵없음",
  ""),
IF(ISERROR(FIND(",",W803,FIND(",",W803)+1)),
  IF(OR(ISERROR(VLOOKUP(LEFT(W803,FIND(",",W803)-1),MapTable!$A:$A,1,0)),ISERROR(VLOOKUP(TRIM(MID(W803,FIND(",",W803)+1,999)),MapTable!$A:$A,1,0))),"맵없음",
  ""),
IF(ISERROR(FIND(",",W803,FIND(",",W803,FIND(",",W803)+1)+1)),
  IF(OR(ISERROR(VLOOKUP(LEFT(W803,FIND(",",W803)-1),MapTable!$A:$A,1,0)),ISERROR(VLOOKUP(TRIM(MID(W803,FIND(",",W803)+1,FIND(",",W803,FIND(",",W803)+1)-FIND(",",W803)-1)),MapTable!$A:$A,1,0)),ISERROR(VLOOKUP(TRIM(MID(W803,FIND(",",W803,FIND(",",W803)+1)+1,999)),MapTable!$A:$A,1,0))),"맵없음",
  ""),
IF(ISERROR(FIND(",",W803,FIND(",",W803,FIND(",",W803,FIND(",",W803)+1)+1)+1)),
  IF(OR(ISERROR(VLOOKUP(LEFT(W803,FIND(",",W803)-1),MapTable!$A:$A,1,0)),ISERROR(VLOOKUP(TRIM(MID(W803,FIND(",",W803)+1,FIND(",",W803,FIND(",",W803)+1)-FIND(",",W803)-1)),MapTable!$A:$A,1,0)),ISERROR(VLOOKUP(TRIM(MID(W803,FIND(",",W803,FIND(",",W803)+1)+1,FIND(",",W803,FIND(",",W803,FIND(",",W803)+1)+1)-FIND(",",W803,FIND(",",W803)+1)-1)),MapTable!$A:$A,1,0)),ISERROR(VLOOKUP(TRIM(MID(W803,FIND(",",W803,FIND(",",W803,FIND(",",W803)+1)+1)+1,999)),MapTable!$A:$A,1,0))),"맵없음",
  ""),
)))))</f>
        <v/>
      </c>
      <c r="AC803" t="str">
        <f>IF(ISBLANK(AB803),"",IF(ISERROR(VLOOKUP(AB803,[3]DropTable!$A:$A,1,0)),"드랍없음",""))</f>
        <v/>
      </c>
      <c r="AE803" t="str">
        <f>IF(ISBLANK(AD803),"",IF(ISERROR(VLOOKUP(AD803,[3]DropTable!$A:$A,1,0)),"드랍없음",""))</f>
        <v/>
      </c>
      <c r="AG803">
        <v>9.8000000000000007</v>
      </c>
      <c r="AH803">
        <v>1</v>
      </c>
    </row>
    <row r="804" spans="1:34" x14ac:dyDescent="0.3">
      <c r="A804">
        <v>17</v>
      </c>
      <c r="B804">
        <v>42</v>
      </c>
      <c r="C804">
        <f>IF(OR($L804=TRUE,$A804=0,MOD($A804,ChapterTable!$S$20)&lt;&gt;0),
MAX(0,INT(($B804+ChapterTable!$Q$26+VLOOKUP(SUBSTITUTE(C$1,"성장단계","")&amp;"단계오프셋",ChapterTable!$S:$T,2,0))/ChapterTable!$Q$23)),
MAX(0,INT(($B804+ChapterTable!$S$26+VLOOKUP(SUBSTITUTE(C$1,"성장단계","")&amp;"보스단계오프셋",ChapterTable!$S:$T,2,0))/ChapterTable!$S$23)))</f>
        <v>4</v>
      </c>
      <c r="D804">
        <f>IF(OR($L804=TRUE,$A804=0,MOD($A804,ChapterTable!$S$20)&lt;&gt;0),
MAX(0,INT(($B804+ChapterTable!$Q$26+VLOOKUP(SUBSTITUTE(D$1,"성장단계","")&amp;"단계오프셋",ChapterTable!$S:$T,2,0))/ChapterTable!$Q$23)),
MAX(0,INT(($B804+ChapterTable!$S$26+VLOOKUP(SUBSTITUTE(D$1,"성장단계","")&amp;"보스단계오프셋",ChapterTable!$S:$T,2,0))/ChapterTable!$S$23)))</f>
        <v>4</v>
      </c>
      <c r="E804" s="1">
        <f ca="1">IF(AND($A804=0,$B804=1),
    VLOOKUP(1,ChapterTable!$1:$1048576,MATCH("최종"&amp;SUBSTITUTE(SUBSTITUTE(E$1,"standard",""),"|Float",""),ChapterTable!$1:$1,0),0)*ChapterTable!$Q$17,
  IF(AND($A804=0,$B804=0),
    E805,
  IF($B804=0,
    VLOOKUP($A804,ChapterTable!$1:$1048576,MATCH("최종"&amp;SUBSTITUTE(SUBSTITUTE(E$1,"standard",""),"|Float",""),ChapterTable!$1:$1,0),0),
  IF($B804=1,
    IF($L804=FALSE,
      VLOOKUP($A804,ChapterTable!$1:$1048576,MATCH("최종"&amp;SUBSTITUTE(SUBSTITUTE(E$1,"standard",""),"|Float",""),ChapterTable!$1:$1,0),0),
      VLOOKUP($A804-ChapterTable!$Q$11,ChapterTable!$1:$1048576,MATCH("최종"&amp;SUBSTITUTE(SUBSTITUTE(E$1,"standard",""),"|Float",""),ChapterTable!$1:$1,0),0)*ChapterTable!$Q$14
    ),
  OFFSET(E804,-$B804+IF($L804,1,0),0)*
    (VLOOKUP(SUBSTITUTE(SUBSTITUTE(E$1,"standard",""),"|Float","")&amp;"인게임누적곱배수",ChapterTable!$S:$T,2,0)^C804
    +VLOOKUP(SUBSTITUTE(SUBSTITUTE(E$1,"standard",""),"|Float","")&amp;"인게임누적합배수",ChapterTable!$S:$T,2,0)*C804)
  )
  )
  )
)</f>
        <v>283755.24096679688</v>
      </c>
      <c r="F804" s="1">
        <f ca="1">IF(AND($A804=0,$B804=1),
    VLOOKUP(1,ChapterTable!$1:$1048576,MATCH("최종"&amp;SUBSTITUTE(SUBSTITUTE(F$1,"standard",""),"|Float",""),ChapterTable!$1:$1,0),0)*ChapterTable!$Q$17,
  IF(AND($A804=0,$B804=0),
    F805,
  IF($B804=0,
    VLOOKUP($A804,ChapterTable!$1:$1048576,MATCH("최종"&amp;SUBSTITUTE(SUBSTITUTE(F$1,"standard",""),"|Float",""),ChapterTable!$1:$1,0),0),
  IF($B804=1,
    IF($L804=FALSE,
      VLOOKUP($A804,ChapterTable!$1:$1048576,MATCH("최종"&amp;SUBSTITUTE(SUBSTITUTE(F$1,"standard",""),"|Float",""),ChapterTable!$1:$1,0),0),
      VLOOKUP($A804-ChapterTable!$Q$11,ChapterTable!$1:$1048576,MATCH("최종"&amp;SUBSTITUTE(SUBSTITUTE(F$1,"standard",""),"|Float",""),ChapterTable!$1:$1,0),0)*ChapterTable!$Q$14
    ),
  OFFSET(F804,-$B804+IF($L804,1,0),0)*
    (VLOOKUP(SUBSTITUTE(SUBSTITUTE(F$1,"standard",""),"|Float","")&amp;"인게임누적곱배수",ChapterTable!$S:$T,2,0)^D804
    +VLOOKUP(SUBSTITUTE(SUBSTITUTE(F$1,"standard",""),"|Float","")&amp;"인게임누적합배수",ChapterTable!$S:$T,2,0)*D804)
  )
  )
  )
)</f>
        <v>118231.35040283203</v>
      </c>
      <c r="G804" t="s">
        <v>76</v>
      </c>
      <c r="J804" t="str">
        <f>IF(ISBLANK(I804),"",
IFERROR(VLOOKUP(I804,[1]StringTable!$1:$1048576,MATCH([1]StringTable!$B$1,[1]StringTable!$1:$1,0),0),
IFERROR(VLOOKUP(I804,[1]InApkStringTable!$1:$1048576,MATCH([1]InApkStringTable!$B$1,[1]InApkStringTable!$1:$1,0),0),
"스트링없음")))</f>
        <v/>
      </c>
      <c r="L804" t="b">
        <v>0</v>
      </c>
      <c r="M804" t="s">
        <v>24</v>
      </c>
      <c r="N804" t="str">
        <f>IF(ISBLANK(M804),"",IF(ISERROR(VLOOKUP(M804,MapTable!$A:$A,1,0)),"맵없음",""))</f>
        <v/>
      </c>
      <c r="O804">
        <f t="shared" si="49"/>
        <v>5</v>
      </c>
      <c r="Q804">
        <f t="shared" si="50"/>
        <v>5</v>
      </c>
      <c r="R804" t="b">
        <f t="shared" ca="1" si="51"/>
        <v>0</v>
      </c>
      <c r="T804" t="b">
        <f t="shared" ca="1" si="52"/>
        <v>0</v>
      </c>
      <c r="V804" t="str">
        <f>IF(ISBLANK(U804),"",IF(ISERROR(VLOOKUP(U804,MapTable!$A:$A,1,0)),"맵없음",""))</f>
        <v/>
      </c>
      <c r="X804" t="str">
        <f>IF(ISBLANK(W804),"",
IF(ISERROR(FIND(",",W804)),
  IF(ISERROR(VLOOKUP(W804,MapTable!$A:$A,1,0)),"맵없음",
  ""),
IF(ISERROR(FIND(",",W804,FIND(",",W804)+1)),
  IF(OR(ISERROR(VLOOKUP(LEFT(W804,FIND(",",W804)-1),MapTable!$A:$A,1,0)),ISERROR(VLOOKUP(TRIM(MID(W804,FIND(",",W804)+1,999)),MapTable!$A:$A,1,0))),"맵없음",
  ""),
IF(ISERROR(FIND(",",W804,FIND(",",W804,FIND(",",W804)+1)+1)),
  IF(OR(ISERROR(VLOOKUP(LEFT(W804,FIND(",",W804)-1),MapTable!$A:$A,1,0)),ISERROR(VLOOKUP(TRIM(MID(W804,FIND(",",W804)+1,FIND(",",W804,FIND(",",W804)+1)-FIND(",",W804)-1)),MapTable!$A:$A,1,0)),ISERROR(VLOOKUP(TRIM(MID(W804,FIND(",",W804,FIND(",",W804)+1)+1,999)),MapTable!$A:$A,1,0))),"맵없음",
  ""),
IF(ISERROR(FIND(",",W804,FIND(",",W804,FIND(",",W804,FIND(",",W804)+1)+1)+1)),
  IF(OR(ISERROR(VLOOKUP(LEFT(W804,FIND(",",W804)-1),MapTable!$A:$A,1,0)),ISERROR(VLOOKUP(TRIM(MID(W804,FIND(",",W804)+1,FIND(",",W804,FIND(",",W804)+1)-FIND(",",W804)-1)),MapTable!$A:$A,1,0)),ISERROR(VLOOKUP(TRIM(MID(W804,FIND(",",W804,FIND(",",W804)+1)+1,FIND(",",W804,FIND(",",W804,FIND(",",W804)+1)+1)-FIND(",",W804,FIND(",",W804)+1)-1)),MapTable!$A:$A,1,0)),ISERROR(VLOOKUP(TRIM(MID(W804,FIND(",",W804,FIND(",",W804,FIND(",",W804)+1)+1)+1,999)),MapTable!$A:$A,1,0))),"맵없음",
  ""),
)))))</f>
        <v/>
      </c>
      <c r="AC804" t="str">
        <f>IF(ISBLANK(AB804),"",IF(ISERROR(VLOOKUP(AB804,[3]DropTable!$A:$A,1,0)),"드랍없음",""))</f>
        <v/>
      </c>
      <c r="AE804" t="str">
        <f>IF(ISBLANK(AD804),"",IF(ISERROR(VLOOKUP(AD804,[3]DropTable!$A:$A,1,0)),"드랍없음",""))</f>
        <v/>
      </c>
      <c r="AG804">
        <v>9.8000000000000007</v>
      </c>
      <c r="AH804">
        <v>1</v>
      </c>
    </row>
    <row r="805" spans="1:34" x14ac:dyDescent="0.3">
      <c r="A805">
        <v>17</v>
      </c>
      <c r="B805">
        <v>43</v>
      </c>
      <c r="C805">
        <f>IF(OR($L805=TRUE,$A805=0,MOD($A805,ChapterTable!$S$20)&lt;&gt;0),
MAX(0,INT(($B805+ChapterTable!$Q$26+VLOOKUP(SUBSTITUTE(C$1,"성장단계","")&amp;"단계오프셋",ChapterTable!$S:$T,2,0))/ChapterTable!$Q$23)),
MAX(0,INT(($B805+ChapterTable!$S$26+VLOOKUP(SUBSTITUTE(C$1,"성장단계","")&amp;"보스단계오프셋",ChapterTable!$S:$T,2,0))/ChapterTable!$S$23)))</f>
        <v>4</v>
      </c>
      <c r="D805">
        <f>IF(OR($L805=TRUE,$A805=0,MOD($A805,ChapterTable!$S$20)&lt;&gt;0),
MAX(0,INT(($B805+ChapterTable!$Q$26+VLOOKUP(SUBSTITUTE(D$1,"성장단계","")&amp;"단계오프셋",ChapterTable!$S:$T,2,0))/ChapterTable!$Q$23)),
MAX(0,INT(($B805+ChapterTable!$S$26+VLOOKUP(SUBSTITUTE(D$1,"성장단계","")&amp;"보스단계오프셋",ChapterTable!$S:$T,2,0))/ChapterTable!$S$23)))</f>
        <v>4</v>
      </c>
      <c r="E805" s="1">
        <f ca="1">IF(AND($A805=0,$B805=1),
    VLOOKUP(1,ChapterTable!$1:$1048576,MATCH("최종"&amp;SUBSTITUTE(SUBSTITUTE(E$1,"standard",""),"|Float",""),ChapterTable!$1:$1,0),0)*ChapterTable!$Q$17,
  IF(AND($A805=0,$B805=0),
    E806,
  IF($B805=0,
    VLOOKUP($A805,ChapterTable!$1:$1048576,MATCH("최종"&amp;SUBSTITUTE(SUBSTITUTE(E$1,"standard",""),"|Float",""),ChapterTable!$1:$1,0),0),
  IF($B805=1,
    IF($L805=FALSE,
      VLOOKUP($A805,ChapterTable!$1:$1048576,MATCH("최종"&amp;SUBSTITUTE(SUBSTITUTE(E$1,"standard",""),"|Float",""),ChapterTable!$1:$1,0),0),
      VLOOKUP($A805-ChapterTable!$Q$11,ChapterTable!$1:$1048576,MATCH("최종"&amp;SUBSTITUTE(SUBSTITUTE(E$1,"standard",""),"|Float",""),ChapterTable!$1:$1,0),0)*ChapterTable!$Q$14
    ),
  OFFSET(E805,-$B805+IF($L805,1,0),0)*
    (VLOOKUP(SUBSTITUTE(SUBSTITUTE(E$1,"standard",""),"|Float","")&amp;"인게임누적곱배수",ChapterTable!$S:$T,2,0)^C805
    +VLOOKUP(SUBSTITUTE(SUBSTITUTE(E$1,"standard",""),"|Float","")&amp;"인게임누적합배수",ChapterTable!$S:$T,2,0)*C805)
  )
  )
  )
)</f>
        <v>283755.24096679688</v>
      </c>
      <c r="F805" s="1">
        <f ca="1">IF(AND($A805=0,$B805=1),
    VLOOKUP(1,ChapterTable!$1:$1048576,MATCH("최종"&amp;SUBSTITUTE(SUBSTITUTE(F$1,"standard",""),"|Float",""),ChapterTable!$1:$1,0),0)*ChapterTable!$Q$17,
  IF(AND($A805=0,$B805=0),
    F806,
  IF($B805=0,
    VLOOKUP($A805,ChapterTable!$1:$1048576,MATCH("최종"&amp;SUBSTITUTE(SUBSTITUTE(F$1,"standard",""),"|Float",""),ChapterTable!$1:$1,0),0),
  IF($B805=1,
    IF($L805=FALSE,
      VLOOKUP($A805,ChapterTable!$1:$1048576,MATCH("최종"&amp;SUBSTITUTE(SUBSTITUTE(F$1,"standard",""),"|Float",""),ChapterTable!$1:$1,0),0),
      VLOOKUP($A805-ChapterTable!$Q$11,ChapterTable!$1:$1048576,MATCH("최종"&amp;SUBSTITUTE(SUBSTITUTE(F$1,"standard",""),"|Float",""),ChapterTable!$1:$1,0),0)*ChapterTable!$Q$14
    ),
  OFFSET(F805,-$B805+IF($L805,1,0),0)*
    (VLOOKUP(SUBSTITUTE(SUBSTITUTE(F$1,"standard",""),"|Float","")&amp;"인게임누적곱배수",ChapterTable!$S:$T,2,0)^D805
    +VLOOKUP(SUBSTITUTE(SUBSTITUTE(F$1,"standard",""),"|Float","")&amp;"인게임누적합배수",ChapterTable!$S:$T,2,0)*D805)
  )
  )
  )
)</f>
        <v>118231.35040283203</v>
      </c>
      <c r="G805" t="s">
        <v>76</v>
      </c>
      <c r="J805" t="str">
        <f>IF(ISBLANK(I805),"",
IFERROR(VLOOKUP(I805,[1]StringTable!$1:$1048576,MATCH([1]StringTable!$B$1,[1]StringTable!$1:$1,0),0),
IFERROR(VLOOKUP(I805,[1]InApkStringTable!$1:$1048576,MATCH([1]InApkStringTable!$B$1,[1]InApkStringTable!$1:$1,0),0),
"스트링없음")))</f>
        <v/>
      </c>
      <c r="L805" t="b">
        <v>0</v>
      </c>
      <c r="M805" t="s">
        <v>24</v>
      </c>
      <c r="N805" t="str">
        <f>IF(ISBLANK(M805),"",IF(ISERROR(VLOOKUP(M805,MapTable!$A:$A,1,0)),"맵없음",""))</f>
        <v/>
      </c>
      <c r="O805">
        <f t="shared" si="49"/>
        <v>5</v>
      </c>
      <c r="Q805">
        <f t="shared" si="50"/>
        <v>5</v>
      </c>
      <c r="R805" t="b">
        <f t="shared" ca="1" si="51"/>
        <v>0</v>
      </c>
      <c r="T805" t="b">
        <f t="shared" ca="1" si="52"/>
        <v>0</v>
      </c>
      <c r="V805" t="str">
        <f>IF(ISBLANK(U805),"",IF(ISERROR(VLOOKUP(U805,MapTable!$A:$A,1,0)),"맵없음",""))</f>
        <v/>
      </c>
      <c r="X805" t="str">
        <f>IF(ISBLANK(W805),"",
IF(ISERROR(FIND(",",W805)),
  IF(ISERROR(VLOOKUP(W805,MapTable!$A:$A,1,0)),"맵없음",
  ""),
IF(ISERROR(FIND(",",W805,FIND(",",W805)+1)),
  IF(OR(ISERROR(VLOOKUP(LEFT(W805,FIND(",",W805)-1),MapTable!$A:$A,1,0)),ISERROR(VLOOKUP(TRIM(MID(W805,FIND(",",W805)+1,999)),MapTable!$A:$A,1,0))),"맵없음",
  ""),
IF(ISERROR(FIND(",",W805,FIND(",",W805,FIND(",",W805)+1)+1)),
  IF(OR(ISERROR(VLOOKUP(LEFT(W805,FIND(",",W805)-1),MapTable!$A:$A,1,0)),ISERROR(VLOOKUP(TRIM(MID(W805,FIND(",",W805)+1,FIND(",",W805,FIND(",",W805)+1)-FIND(",",W805)-1)),MapTable!$A:$A,1,0)),ISERROR(VLOOKUP(TRIM(MID(W805,FIND(",",W805,FIND(",",W805)+1)+1,999)),MapTable!$A:$A,1,0))),"맵없음",
  ""),
IF(ISERROR(FIND(",",W805,FIND(",",W805,FIND(",",W805,FIND(",",W805)+1)+1)+1)),
  IF(OR(ISERROR(VLOOKUP(LEFT(W805,FIND(",",W805)-1),MapTable!$A:$A,1,0)),ISERROR(VLOOKUP(TRIM(MID(W805,FIND(",",W805)+1,FIND(",",W805,FIND(",",W805)+1)-FIND(",",W805)-1)),MapTable!$A:$A,1,0)),ISERROR(VLOOKUP(TRIM(MID(W805,FIND(",",W805,FIND(",",W805)+1)+1,FIND(",",W805,FIND(",",W805,FIND(",",W805)+1)+1)-FIND(",",W805,FIND(",",W805)+1)-1)),MapTable!$A:$A,1,0)),ISERROR(VLOOKUP(TRIM(MID(W805,FIND(",",W805,FIND(",",W805,FIND(",",W805)+1)+1)+1,999)),MapTable!$A:$A,1,0))),"맵없음",
  ""),
)))))</f>
        <v/>
      </c>
      <c r="AC805" t="str">
        <f>IF(ISBLANK(AB805),"",IF(ISERROR(VLOOKUP(AB805,[3]DropTable!$A:$A,1,0)),"드랍없음",""))</f>
        <v/>
      </c>
      <c r="AE805" t="str">
        <f>IF(ISBLANK(AD805),"",IF(ISERROR(VLOOKUP(AD805,[3]DropTable!$A:$A,1,0)),"드랍없음",""))</f>
        <v/>
      </c>
      <c r="AG805">
        <v>9.8000000000000007</v>
      </c>
      <c r="AH805">
        <v>1</v>
      </c>
    </row>
    <row r="806" spans="1:34" x14ac:dyDescent="0.3">
      <c r="A806">
        <v>17</v>
      </c>
      <c r="B806">
        <v>44</v>
      </c>
      <c r="C806">
        <f>IF(OR($L806=TRUE,$A806=0,MOD($A806,ChapterTable!$S$20)&lt;&gt;0),
MAX(0,INT(($B806+ChapterTable!$Q$26+VLOOKUP(SUBSTITUTE(C$1,"성장단계","")&amp;"단계오프셋",ChapterTable!$S:$T,2,0))/ChapterTable!$Q$23)),
MAX(0,INT(($B806+ChapterTable!$S$26+VLOOKUP(SUBSTITUTE(C$1,"성장단계","")&amp;"보스단계오프셋",ChapterTable!$S:$T,2,0))/ChapterTable!$S$23)))</f>
        <v>4</v>
      </c>
      <c r="D806">
        <f>IF(OR($L806=TRUE,$A806=0,MOD($A806,ChapterTable!$S$20)&lt;&gt;0),
MAX(0,INT(($B806+ChapterTable!$Q$26+VLOOKUP(SUBSTITUTE(D$1,"성장단계","")&amp;"단계오프셋",ChapterTable!$S:$T,2,0))/ChapterTable!$Q$23)),
MAX(0,INT(($B806+ChapterTable!$S$26+VLOOKUP(SUBSTITUTE(D$1,"성장단계","")&amp;"보스단계오프셋",ChapterTable!$S:$T,2,0))/ChapterTable!$S$23)))</f>
        <v>4</v>
      </c>
      <c r="E806" s="1">
        <f ca="1">IF(AND($A806=0,$B806=1),
    VLOOKUP(1,ChapterTable!$1:$1048576,MATCH("최종"&amp;SUBSTITUTE(SUBSTITUTE(E$1,"standard",""),"|Float",""),ChapterTable!$1:$1,0),0)*ChapterTable!$Q$17,
  IF(AND($A806=0,$B806=0),
    E807,
  IF($B806=0,
    VLOOKUP($A806,ChapterTable!$1:$1048576,MATCH("최종"&amp;SUBSTITUTE(SUBSTITUTE(E$1,"standard",""),"|Float",""),ChapterTable!$1:$1,0),0),
  IF($B806=1,
    IF($L806=FALSE,
      VLOOKUP($A806,ChapterTable!$1:$1048576,MATCH("최종"&amp;SUBSTITUTE(SUBSTITUTE(E$1,"standard",""),"|Float",""),ChapterTable!$1:$1,0),0),
      VLOOKUP($A806-ChapterTable!$Q$11,ChapterTable!$1:$1048576,MATCH("최종"&amp;SUBSTITUTE(SUBSTITUTE(E$1,"standard",""),"|Float",""),ChapterTable!$1:$1,0),0)*ChapterTable!$Q$14
    ),
  OFFSET(E806,-$B806+IF($L806,1,0),0)*
    (VLOOKUP(SUBSTITUTE(SUBSTITUTE(E$1,"standard",""),"|Float","")&amp;"인게임누적곱배수",ChapterTable!$S:$T,2,0)^C806
    +VLOOKUP(SUBSTITUTE(SUBSTITUTE(E$1,"standard",""),"|Float","")&amp;"인게임누적합배수",ChapterTable!$S:$T,2,0)*C806)
  )
  )
  )
)</f>
        <v>283755.24096679688</v>
      </c>
      <c r="F806" s="1">
        <f ca="1">IF(AND($A806=0,$B806=1),
    VLOOKUP(1,ChapterTable!$1:$1048576,MATCH("최종"&amp;SUBSTITUTE(SUBSTITUTE(F$1,"standard",""),"|Float",""),ChapterTable!$1:$1,0),0)*ChapterTable!$Q$17,
  IF(AND($A806=0,$B806=0),
    F807,
  IF($B806=0,
    VLOOKUP($A806,ChapterTable!$1:$1048576,MATCH("최종"&amp;SUBSTITUTE(SUBSTITUTE(F$1,"standard",""),"|Float",""),ChapterTable!$1:$1,0),0),
  IF($B806=1,
    IF($L806=FALSE,
      VLOOKUP($A806,ChapterTable!$1:$1048576,MATCH("최종"&amp;SUBSTITUTE(SUBSTITUTE(F$1,"standard",""),"|Float",""),ChapterTable!$1:$1,0),0),
      VLOOKUP($A806-ChapterTable!$Q$11,ChapterTable!$1:$1048576,MATCH("최종"&amp;SUBSTITUTE(SUBSTITUTE(F$1,"standard",""),"|Float",""),ChapterTable!$1:$1,0),0)*ChapterTable!$Q$14
    ),
  OFFSET(F806,-$B806+IF($L806,1,0),0)*
    (VLOOKUP(SUBSTITUTE(SUBSTITUTE(F$1,"standard",""),"|Float","")&amp;"인게임누적곱배수",ChapterTable!$S:$T,2,0)^D806
    +VLOOKUP(SUBSTITUTE(SUBSTITUTE(F$1,"standard",""),"|Float","")&amp;"인게임누적합배수",ChapterTable!$S:$T,2,0)*D806)
  )
  )
  )
)</f>
        <v>118231.35040283203</v>
      </c>
      <c r="G806" t="s">
        <v>76</v>
      </c>
      <c r="J806" t="str">
        <f>IF(ISBLANK(I806),"",
IFERROR(VLOOKUP(I806,[1]StringTable!$1:$1048576,MATCH([1]StringTable!$B$1,[1]StringTable!$1:$1,0),0),
IFERROR(VLOOKUP(I806,[1]InApkStringTable!$1:$1048576,MATCH([1]InApkStringTable!$B$1,[1]InApkStringTable!$1:$1,0),0),
"스트링없음")))</f>
        <v/>
      </c>
      <c r="L806" t="b">
        <v>0</v>
      </c>
      <c r="M806" t="s">
        <v>24</v>
      </c>
      <c r="N806" t="str">
        <f>IF(ISBLANK(M806),"",IF(ISERROR(VLOOKUP(M806,MapTable!$A:$A,1,0)),"맵없음",""))</f>
        <v/>
      </c>
      <c r="O806">
        <f t="shared" si="49"/>
        <v>5</v>
      </c>
      <c r="Q806">
        <f t="shared" si="50"/>
        <v>5</v>
      </c>
      <c r="R806" t="b">
        <f t="shared" ca="1" si="51"/>
        <v>0</v>
      </c>
      <c r="T806" t="b">
        <f t="shared" ca="1" si="52"/>
        <v>0</v>
      </c>
      <c r="V806" t="str">
        <f>IF(ISBLANK(U806),"",IF(ISERROR(VLOOKUP(U806,MapTable!$A:$A,1,0)),"맵없음",""))</f>
        <v/>
      </c>
      <c r="X806" t="str">
        <f>IF(ISBLANK(W806),"",
IF(ISERROR(FIND(",",W806)),
  IF(ISERROR(VLOOKUP(W806,MapTable!$A:$A,1,0)),"맵없음",
  ""),
IF(ISERROR(FIND(",",W806,FIND(",",W806)+1)),
  IF(OR(ISERROR(VLOOKUP(LEFT(W806,FIND(",",W806)-1),MapTable!$A:$A,1,0)),ISERROR(VLOOKUP(TRIM(MID(W806,FIND(",",W806)+1,999)),MapTable!$A:$A,1,0))),"맵없음",
  ""),
IF(ISERROR(FIND(",",W806,FIND(",",W806,FIND(",",W806)+1)+1)),
  IF(OR(ISERROR(VLOOKUP(LEFT(W806,FIND(",",W806)-1),MapTable!$A:$A,1,0)),ISERROR(VLOOKUP(TRIM(MID(W806,FIND(",",W806)+1,FIND(",",W806,FIND(",",W806)+1)-FIND(",",W806)-1)),MapTable!$A:$A,1,0)),ISERROR(VLOOKUP(TRIM(MID(W806,FIND(",",W806,FIND(",",W806)+1)+1,999)),MapTable!$A:$A,1,0))),"맵없음",
  ""),
IF(ISERROR(FIND(",",W806,FIND(",",W806,FIND(",",W806,FIND(",",W806)+1)+1)+1)),
  IF(OR(ISERROR(VLOOKUP(LEFT(W806,FIND(",",W806)-1),MapTable!$A:$A,1,0)),ISERROR(VLOOKUP(TRIM(MID(W806,FIND(",",W806)+1,FIND(",",W806,FIND(",",W806)+1)-FIND(",",W806)-1)),MapTable!$A:$A,1,0)),ISERROR(VLOOKUP(TRIM(MID(W806,FIND(",",W806,FIND(",",W806)+1)+1,FIND(",",W806,FIND(",",W806,FIND(",",W806)+1)+1)-FIND(",",W806,FIND(",",W806)+1)-1)),MapTable!$A:$A,1,0)),ISERROR(VLOOKUP(TRIM(MID(W806,FIND(",",W806,FIND(",",W806,FIND(",",W806)+1)+1)+1,999)),MapTable!$A:$A,1,0))),"맵없음",
  ""),
)))))</f>
        <v/>
      </c>
      <c r="AC806" t="str">
        <f>IF(ISBLANK(AB806),"",IF(ISERROR(VLOOKUP(AB806,[3]DropTable!$A:$A,1,0)),"드랍없음",""))</f>
        <v/>
      </c>
      <c r="AE806" t="str">
        <f>IF(ISBLANK(AD806),"",IF(ISERROR(VLOOKUP(AD806,[3]DropTable!$A:$A,1,0)),"드랍없음",""))</f>
        <v/>
      </c>
      <c r="AG806">
        <v>9.8000000000000007</v>
      </c>
      <c r="AH806">
        <v>1</v>
      </c>
    </row>
    <row r="807" spans="1:34" x14ac:dyDescent="0.3">
      <c r="A807">
        <v>17</v>
      </c>
      <c r="B807">
        <v>45</v>
      </c>
      <c r="C807">
        <f>IF(OR($L807=TRUE,$A807=0,MOD($A807,ChapterTable!$S$20)&lt;&gt;0),
MAX(0,INT(($B807+ChapterTable!$Q$26+VLOOKUP(SUBSTITUTE(C$1,"성장단계","")&amp;"단계오프셋",ChapterTable!$S:$T,2,0))/ChapterTable!$Q$23)),
MAX(0,INT(($B807+ChapterTable!$S$26+VLOOKUP(SUBSTITUTE(C$1,"성장단계","")&amp;"보스단계오프셋",ChapterTable!$S:$T,2,0))/ChapterTable!$S$23)))</f>
        <v>4</v>
      </c>
      <c r="D807">
        <f>IF(OR($L807=TRUE,$A807=0,MOD($A807,ChapterTable!$S$20)&lt;&gt;0),
MAX(0,INT(($B807+ChapterTable!$Q$26+VLOOKUP(SUBSTITUTE(D$1,"성장단계","")&amp;"단계오프셋",ChapterTable!$S:$T,2,0))/ChapterTable!$Q$23)),
MAX(0,INT(($B807+ChapterTable!$S$26+VLOOKUP(SUBSTITUTE(D$1,"성장단계","")&amp;"보스단계오프셋",ChapterTable!$S:$T,2,0))/ChapterTable!$S$23)))</f>
        <v>4</v>
      </c>
      <c r="E807" s="1">
        <f ca="1">IF(AND($A807=0,$B807=1),
    VLOOKUP(1,ChapterTable!$1:$1048576,MATCH("최종"&amp;SUBSTITUTE(SUBSTITUTE(E$1,"standard",""),"|Float",""),ChapterTable!$1:$1,0),0)*ChapterTable!$Q$17,
  IF(AND($A807=0,$B807=0),
    E808,
  IF($B807=0,
    VLOOKUP($A807,ChapterTable!$1:$1048576,MATCH("최종"&amp;SUBSTITUTE(SUBSTITUTE(E$1,"standard",""),"|Float",""),ChapterTable!$1:$1,0),0),
  IF($B807=1,
    IF($L807=FALSE,
      VLOOKUP($A807,ChapterTable!$1:$1048576,MATCH("최종"&amp;SUBSTITUTE(SUBSTITUTE(E$1,"standard",""),"|Float",""),ChapterTable!$1:$1,0),0),
      VLOOKUP($A807-ChapterTable!$Q$11,ChapterTable!$1:$1048576,MATCH("최종"&amp;SUBSTITUTE(SUBSTITUTE(E$1,"standard",""),"|Float",""),ChapterTable!$1:$1,0),0)*ChapterTable!$Q$14
    ),
  OFFSET(E807,-$B807+IF($L807,1,0),0)*
    (VLOOKUP(SUBSTITUTE(SUBSTITUTE(E$1,"standard",""),"|Float","")&amp;"인게임누적곱배수",ChapterTable!$S:$T,2,0)^C807
    +VLOOKUP(SUBSTITUTE(SUBSTITUTE(E$1,"standard",""),"|Float","")&amp;"인게임누적합배수",ChapterTable!$S:$T,2,0)*C807)
  )
  )
  )
)</f>
        <v>283755.24096679688</v>
      </c>
      <c r="F807" s="1">
        <f ca="1">IF(AND($A807=0,$B807=1),
    VLOOKUP(1,ChapterTable!$1:$1048576,MATCH("최종"&amp;SUBSTITUTE(SUBSTITUTE(F$1,"standard",""),"|Float",""),ChapterTable!$1:$1,0),0)*ChapterTable!$Q$17,
  IF(AND($A807=0,$B807=0),
    F808,
  IF($B807=0,
    VLOOKUP($A807,ChapterTable!$1:$1048576,MATCH("최종"&amp;SUBSTITUTE(SUBSTITUTE(F$1,"standard",""),"|Float",""),ChapterTable!$1:$1,0),0),
  IF($B807=1,
    IF($L807=FALSE,
      VLOOKUP($A807,ChapterTable!$1:$1048576,MATCH("최종"&amp;SUBSTITUTE(SUBSTITUTE(F$1,"standard",""),"|Float",""),ChapterTable!$1:$1,0),0),
      VLOOKUP($A807-ChapterTable!$Q$11,ChapterTable!$1:$1048576,MATCH("최종"&amp;SUBSTITUTE(SUBSTITUTE(F$1,"standard",""),"|Float",""),ChapterTable!$1:$1,0),0)*ChapterTable!$Q$14
    ),
  OFFSET(F807,-$B807+IF($L807,1,0),0)*
    (VLOOKUP(SUBSTITUTE(SUBSTITUTE(F$1,"standard",""),"|Float","")&amp;"인게임누적곱배수",ChapterTable!$S:$T,2,0)^D807
    +VLOOKUP(SUBSTITUTE(SUBSTITUTE(F$1,"standard",""),"|Float","")&amp;"인게임누적합배수",ChapterTable!$S:$T,2,0)*D807)
  )
  )
  )
)</f>
        <v>118231.35040283203</v>
      </c>
      <c r="G807" t="s">
        <v>76</v>
      </c>
      <c r="J807" t="str">
        <f>IF(ISBLANK(I807),"",
IFERROR(VLOOKUP(I807,[1]StringTable!$1:$1048576,MATCH([1]StringTable!$B$1,[1]StringTable!$1:$1,0),0),
IFERROR(VLOOKUP(I807,[1]InApkStringTable!$1:$1048576,MATCH([1]InApkStringTable!$B$1,[1]InApkStringTable!$1:$1,0),0),
"스트링없음")))</f>
        <v/>
      </c>
      <c r="L807" t="b">
        <v>0</v>
      </c>
      <c r="M807" t="s">
        <v>24</v>
      </c>
      <c r="N807" t="str">
        <f>IF(ISBLANK(M807),"",IF(ISERROR(VLOOKUP(M807,MapTable!$A:$A,1,0)),"맵없음",""))</f>
        <v/>
      </c>
      <c r="O807">
        <f t="shared" si="49"/>
        <v>11</v>
      </c>
      <c r="Q807">
        <f t="shared" si="50"/>
        <v>11</v>
      </c>
      <c r="R807" t="b">
        <f t="shared" ca="1" si="51"/>
        <v>0</v>
      </c>
      <c r="T807" t="b">
        <f t="shared" ca="1" si="52"/>
        <v>0</v>
      </c>
      <c r="V807" t="str">
        <f>IF(ISBLANK(U807),"",IF(ISERROR(VLOOKUP(U807,MapTable!$A:$A,1,0)),"맵없음",""))</f>
        <v/>
      </c>
      <c r="X807" t="str">
        <f>IF(ISBLANK(W807),"",
IF(ISERROR(FIND(",",W807)),
  IF(ISERROR(VLOOKUP(W807,MapTable!$A:$A,1,0)),"맵없음",
  ""),
IF(ISERROR(FIND(",",W807,FIND(",",W807)+1)),
  IF(OR(ISERROR(VLOOKUP(LEFT(W807,FIND(",",W807)-1),MapTable!$A:$A,1,0)),ISERROR(VLOOKUP(TRIM(MID(W807,FIND(",",W807)+1,999)),MapTable!$A:$A,1,0))),"맵없음",
  ""),
IF(ISERROR(FIND(",",W807,FIND(",",W807,FIND(",",W807)+1)+1)),
  IF(OR(ISERROR(VLOOKUP(LEFT(W807,FIND(",",W807)-1),MapTable!$A:$A,1,0)),ISERROR(VLOOKUP(TRIM(MID(W807,FIND(",",W807)+1,FIND(",",W807,FIND(",",W807)+1)-FIND(",",W807)-1)),MapTable!$A:$A,1,0)),ISERROR(VLOOKUP(TRIM(MID(W807,FIND(",",W807,FIND(",",W807)+1)+1,999)),MapTable!$A:$A,1,0))),"맵없음",
  ""),
IF(ISERROR(FIND(",",W807,FIND(",",W807,FIND(",",W807,FIND(",",W807)+1)+1)+1)),
  IF(OR(ISERROR(VLOOKUP(LEFT(W807,FIND(",",W807)-1),MapTable!$A:$A,1,0)),ISERROR(VLOOKUP(TRIM(MID(W807,FIND(",",W807)+1,FIND(",",W807,FIND(",",W807)+1)-FIND(",",W807)-1)),MapTable!$A:$A,1,0)),ISERROR(VLOOKUP(TRIM(MID(W807,FIND(",",W807,FIND(",",W807)+1)+1,FIND(",",W807,FIND(",",W807,FIND(",",W807)+1)+1)-FIND(",",W807,FIND(",",W807)+1)-1)),MapTable!$A:$A,1,0)),ISERROR(VLOOKUP(TRIM(MID(W807,FIND(",",W807,FIND(",",W807,FIND(",",W807)+1)+1)+1,999)),MapTable!$A:$A,1,0))),"맵없음",
  ""),
)))))</f>
        <v/>
      </c>
      <c r="AC807" t="str">
        <f>IF(ISBLANK(AB807),"",IF(ISERROR(VLOOKUP(AB807,[3]DropTable!$A:$A,1,0)),"드랍없음",""))</f>
        <v/>
      </c>
      <c r="AE807" t="str">
        <f>IF(ISBLANK(AD807),"",IF(ISERROR(VLOOKUP(AD807,[3]DropTable!$A:$A,1,0)),"드랍없음",""))</f>
        <v/>
      </c>
      <c r="AG807">
        <v>9.8000000000000007</v>
      </c>
      <c r="AH807">
        <v>1</v>
      </c>
    </row>
    <row r="808" spans="1:34" x14ac:dyDescent="0.3">
      <c r="A808">
        <v>17</v>
      </c>
      <c r="B808">
        <v>46</v>
      </c>
      <c r="C808">
        <f>IF(OR($L808=TRUE,$A808=0,MOD($A808,ChapterTable!$S$20)&lt;&gt;0),
MAX(0,INT(($B808+ChapterTable!$Q$26+VLOOKUP(SUBSTITUTE(C$1,"성장단계","")&amp;"단계오프셋",ChapterTable!$S:$T,2,0))/ChapterTable!$Q$23)),
MAX(0,INT(($B808+ChapterTable!$S$26+VLOOKUP(SUBSTITUTE(C$1,"성장단계","")&amp;"보스단계오프셋",ChapterTable!$S:$T,2,0))/ChapterTable!$S$23)))</f>
        <v>5</v>
      </c>
      <c r="D808">
        <f>IF(OR($L808=TRUE,$A808=0,MOD($A808,ChapterTable!$S$20)&lt;&gt;0),
MAX(0,INT(($B808+ChapterTable!$Q$26+VLOOKUP(SUBSTITUTE(D$1,"성장단계","")&amp;"단계오프셋",ChapterTable!$S:$T,2,0))/ChapterTable!$Q$23)),
MAX(0,INT(($B808+ChapterTable!$S$26+VLOOKUP(SUBSTITUTE(D$1,"성장단계","")&amp;"보스단계오프셋",ChapterTable!$S:$T,2,0))/ChapterTable!$S$23)))</f>
        <v>4</v>
      </c>
      <c r="E808" s="1">
        <f ca="1">IF(AND($A808=0,$B808=1),
    VLOOKUP(1,ChapterTable!$1:$1048576,MATCH("최종"&amp;SUBSTITUTE(SUBSTITUTE(E$1,"standard",""),"|Float",""),ChapterTable!$1:$1,0),0)*ChapterTable!$Q$17,
  IF(AND($A808=0,$B808=0),
    E809,
  IF($B808=0,
    VLOOKUP($A808,ChapterTable!$1:$1048576,MATCH("최종"&amp;SUBSTITUTE(SUBSTITUTE(E$1,"standard",""),"|Float",""),ChapterTable!$1:$1,0),0),
  IF($B808=1,
    IF($L808=FALSE,
      VLOOKUP($A808,ChapterTable!$1:$1048576,MATCH("최종"&amp;SUBSTITUTE(SUBSTITUTE(E$1,"standard",""),"|Float",""),ChapterTable!$1:$1,0),0),
      VLOOKUP($A808-ChapterTable!$Q$11,ChapterTable!$1:$1048576,MATCH("최종"&amp;SUBSTITUTE(SUBSTITUTE(E$1,"standard",""),"|Float",""),ChapterTable!$1:$1,0),0)*ChapterTable!$Q$14
    ),
  OFFSET(E808,-$B808+IF($L808,1,0),0)*
    (VLOOKUP(SUBSTITUTE(SUBSTITUTE(E$1,"standard",""),"|Float","")&amp;"인게임누적곱배수",ChapterTable!$S:$T,2,0)^C808
    +VLOOKUP(SUBSTITUTE(SUBSTITUTE(E$1,"standard",""),"|Float","")&amp;"인게임누적합배수",ChapterTable!$S:$T,2,0)*C808)
  )
  )
  )
)</f>
        <v>325136.21360778809</v>
      </c>
      <c r="F808" s="1">
        <f ca="1">IF(AND($A808=0,$B808=1),
    VLOOKUP(1,ChapterTable!$1:$1048576,MATCH("최종"&amp;SUBSTITUTE(SUBSTITUTE(F$1,"standard",""),"|Float",""),ChapterTable!$1:$1,0),0)*ChapterTable!$Q$17,
  IF(AND($A808=0,$B808=0),
    F809,
  IF($B808=0,
    VLOOKUP($A808,ChapterTable!$1:$1048576,MATCH("최종"&amp;SUBSTITUTE(SUBSTITUTE(F$1,"standard",""),"|Float",""),ChapterTable!$1:$1,0),0),
  IF($B808=1,
    IF($L808=FALSE,
      VLOOKUP($A808,ChapterTable!$1:$1048576,MATCH("최종"&amp;SUBSTITUTE(SUBSTITUTE(F$1,"standard",""),"|Float",""),ChapterTable!$1:$1,0),0),
      VLOOKUP($A808-ChapterTable!$Q$11,ChapterTable!$1:$1048576,MATCH("최종"&amp;SUBSTITUTE(SUBSTITUTE(F$1,"standard",""),"|Float",""),ChapterTable!$1:$1,0),0)*ChapterTable!$Q$14
    ),
  OFFSET(F808,-$B808+IF($L808,1,0),0)*
    (VLOOKUP(SUBSTITUTE(SUBSTITUTE(F$1,"standard",""),"|Float","")&amp;"인게임누적곱배수",ChapterTable!$S:$T,2,0)^D808
    +VLOOKUP(SUBSTITUTE(SUBSTITUTE(F$1,"standard",""),"|Float","")&amp;"인게임누적합배수",ChapterTable!$S:$T,2,0)*D808)
  )
  )
  )
)</f>
        <v>118231.35040283203</v>
      </c>
      <c r="G808" t="s">
        <v>76</v>
      </c>
      <c r="J808" t="str">
        <f>IF(ISBLANK(I808),"",
IFERROR(VLOOKUP(I808,[1]StringTable!$1:$1048576,MATCH([1]StringTable!$B$1,[1]StringTable!$1:$1,0),0),
IFERROR(VLOOKUP(I808,[1]InApkStringTable!$1:$1048576,MATCH([1]InApkStringTable!$B$1,[1]InApkStringTable!$1:$1,0),0),
"스트링없음")))</f>
        <v/>
      </c>
      <c r="L808" t="b">
        <v>0</v>
      </c>
      <c r="M808" t="s">
        <v>24</v>
      </c>
      <c r="N808" t="str">
        <f>IF(ISBLANK(M808),"",IF(ISERROR(VLOOKUP(M808,MapTable!$A:$A,1,0)),"맵없음",""))</f>
        <v/>
      </c>
      <c r="O808">
        <f t="shared" si="49"/>
        <v>5</v>
      </c>
      <c r="Q808">
        <f t="shared" si="50"/>
        <v>5</v>
      </c>
      <c r="R808" t="b">
        <f t="shared" ca="1" si="51"/>
        <v>0</v>
      </c>
      <c r="T808" t="b">
        <f t="shared" ca="1" si="52"/>
        <v>0</v>
      </c>
      <c r="V808" t="str">
        <f>IF(ISBLANK(U808),"",IF(ISERROR(VLOOKUP(U808,MapTable!$A:$A,1,0)),"맵없음",""))</f>
        <v/>
      </c>
      <c r="X808" t="str">
        <f>IF(ISBLANK(W808),"",
IF(ISERROR(FIND(",",W808)),
  IF(ISERROR(VLOOKUP(W808,MapTable!$A:$A,1,0)),"맵없음",
  ""),
IF(ISERROR(FIND(",",W808,FIND(",",W808)+1)),
  IF(OR(ISERROR(VLOOKUP(LEFT(W808,FIND(",",W808)-1),MapTable!$A:$A,1,0)),ISERROR(VLOOKUP(TRIM(MID(W808,FIND(",",W808)+1,999)),MapTable!$A:$A,1,0))),"맵없음",
  ""),
IF(ISERROR(FIND(",",W808,FIND(",",W808,FIND(",",W808)+1)+1)),
  IF(OR(ISERROR(VLOOKUP(LEFT(W808,FIND(",",W808)-1),MapTable!$A:$A,1,0)),ISERROR(VLOOKUP(TRIM(MID(W808,FIND(",",W808)+1,FIND(",",W808,FIND(",",W808)+1)-FIND(",",W808)-1)),MapTable!$A:$A,1,0)),ISERROR(VLOOKUP(TRIM(MID(W808,FIND(",",W808,FIND(",",W808)+1)+1,999)),MapTable!$A:$A,1,0))),"맵없음",
  ""),
IF(ISERROR(FIND(",",W808,FIND(",",W808,FIND(",",W808,FIND(",",W808)+1)+1)+1)),
  IF(OR(ISERROR(VLOOKUP(LEFT(W808,FIND(",",W808)-1),MapTable!$A:$A,1,0)),ISERROR(VLOOKUP(TRIM(MID(W808,FIND(",",W808)+1,FIND(",",W808,FIND(",",W808)+1)-FIND(",",W808)-1)),MapTable!$A:$A,1,0)),ISERROR(VLOOKUP(TRIM(MID(W808,FIND(",",W808,FIND(",",W808)+1)+1,FIND(",",W808,FIND(",",W808,FIND(",",W808)+1)+1)-FIND(",",W808,FIND(",",W808)+1)-1)),MapTable!$A:$A,1,0)),ISERROR(VLOOKUP(TRIM(MID(W808,FIND(",",W808,FIND(",",W808,FIND(",",W808)+1)+1)+1,999)),MapTable!$A:$A,1,0))),"맵없음",
  ""),
)))))</f>
        <v/>
      </c>
      <c r="AC808" t="str">
        <f>IF(ISBLANK(AB808),"",IF(ISERROR(VLOOKUP(AB808,[3]DropTable!$A:$A,1,0)),"드랍없음",""))</f>
        <v/>
      </c>
      <c r="AE808" t="str">
        <f>IF(ISBLANK(AD808),"",IF(ISERROR(VLOOKUP(AD808,[3]DropTable!$A:$A,1,0)),"드랍없음",""))</f>
        <v/>
      </c>
      <c r="AG808">
        <v>9.8000000000000007</v>
      </c>
      <c r="AH808">
        <v>1</v>
      </c>
    </row>
    <row r="809" spans="1:34" x14ac:dyDescent="0.3">
      <c r="A809">
        <v>17</v>
      </c>
      <c r="B809">
        <v>47</v>
      </c>
      <c r="C809">
        <f>IF(OR($L809=TRUE,$A809=0,MOD($A809,ChapterTable!$S$20)&lt;&gt;0),
MAX(0,INT(($B809+ChapterTable!$Q$26+VLOOKUP(SUBSTITUTE(C$1,"성장단계","")&amp;"단계오프셋",ChapterTable!$S:$T,2,0))/ChapterTable!$Q$23)),
MAX(0,INT(($B809+ChapterTable!$S$26+VLOOKUP(SUBSTITUTE(C$1,"성장단계","")&amp;"보스단계오프셋",ChapterTable!$S:$T,2,0))/ChapterTable!$S$23)))</f>
        <v>5</v>
      </c>
      <c r="D809">
        <f>IF(OR($L809=TRUE,$A809=0,MOD($A809,ChapterTable!$S$20)&lt;&gt;0),
MAX(0,INT(($B809+ChapterTable!$Q$26+VLOOKUP(SUBSTITUTE(D$1,"성장단계","")&amp;"단계오프셋",ChapterTable!$S:$T,2,0))/ChapterTable!$Q$23)),
MAX(0,INT(($B809+ChapterTable!$S$26+VLOOKUP(SUBSTITUTE(D$1,"성장단계","")&amp;"보스단계오프셋",ChapterTable!$S:$T,2,0))/ChapterTable!$S$23)))</f>
        <v>4</v>
      </c>
      <c r="E809" s="1">
        <f ca="1">IF(AND($A809=0,$B809=1),
    VLOOKUP(1,ChapterTable!$1:$1048576,MATCH("최종"&amp;SUBSTITUTE(SUBSTITUTE(E$1,"standard",""),"|Float",""),ChapterTable!$1:$1,0),0)*ChapterTable!$Q$17,
  IF(AND($A809=0,$B809=0),
    E810,
  IF($B809=0,
    VLOOKUP($A809,ChapterTable!$1:$1048576,MATCH("최종"&amp;SUBSTITUTE(SUBSTITUTE(E$1,"standard",""),"|Float",""),ChapterTable!$1:$1,0),0),
  IF($B809=1,
    IF($L809=FALSE,
      VLOOKUP($A809,ChapterTable!$1:$1048576,MATCH("최종"&amp;SUBSTITUTE(SUBSTITUTE(E$1,"standard",""),"|Float",""),ChapterTable!$1:$1,0),0),
      VLOOKUP($A809-ChapterTable!$Q$11,ChapterTable!$1:$1048576,MATCH("최종"&amp;SUBSTITUTE(SUBSTITUTE(E$1,"standard",""),"|Float",""),ChapterTable!$1:$1,0),0)*ChapterTable!$Q$14
    ),
  OFFSET(E809,-$B809+IF($L809,1,0),0)*
    (VLOOKUP(SUBSTITUTE(SUBSTITUTE(E$1,"standard",""),"|Float","")&amp;"인게임누적곱배수",ChapterTable!$S:$T,2,0)^C809
    +VLOOKUP(SUBSTITUTE(SUBSTITUTE(E$1,"standard",""),"|Float","")&amp;"인게임누적합배수",ChapterTable!$S:$T,2,0)*C809)
  )
  )
  )
)</f>
        <v>325136.21360778809</v>
      </c>
      <c r="F809" s="1">
        <f ca="1">IF(AND($A809=0,$B809=1),
    VLOOKUP(1,ChapterTable!$1:$1048576,MATCH("최종"&amp;SUBSTITUTE(SUBSTITUTE(F$1,"standard",""),"|Float",""),ChapterTable!$1:$1,0),0)*ChapterTable!$Q$17,
  IF(AND($A809=0,$B809=0),
    F810,
  IF($B809=0,
    VLOOKUP($A809,ChapterTable!$1:$1048576,MATCH("최종"&amp;SUBSTITUTE(SUBSTITUTE(F$1,"standard",""),"|Float",""),ChapterTable!$1:$1,0),0),
  IF($B809=1,
    IF($L809=FALSE,
      VLOOKUP($A809,ChapterTable!$1:$1048576,MATCH("최종"&amp;SUBSTITUTE(SUBSTITUTE(F$1,"standard",""),"|Float",""),ChapterTable!$1:$1,0),0),
      VLOOKUP($A809-ChapterTable!$Q$11,ChapterTable!$1:$1048576,MATCH("최종"&amp;SUBSTITUTE(SUBSTITUTE(F$1,"standard",""),"|Float",""),ChapterTable!$1:$1,0),0)*ChapterTable!$Q$14
    ),
  OFFSET(F809,-$B809+IF($L809,1,0),0)*
    (VLOOKUP(SUBSTITUTE(SUBSTITUTE(F$1,"standard",""),"|Float","")&amp;"인게임누적곱배수",ChapterTable!$S:$T,2,0)^D809
    +VLOOKUP(SUBSTITUTE(SUBSTITUTE(F$1,"standard",""),"|Float","")&amp;"인게임누적합배수",ChapterTable!$S:$T,2,0)*D809)
  )
  )
  )
)</f>
        <v>118231.35040283203</v>
      </c>
      <c r="G809" t="s">
        <v>76</v>
      </c>
      <c r="J809" t="str">
        <f>IF(ISBLANK(I809),"",
IFERROR(VLOOKUP(I809,[1]StringTable!$1:$1048576,MATCH([1]StringTable!$B$1,[1]StringTable!$1:$1,0),0),
IFERROR(VLOOKUP(I809,[1]InApkStringTable!$1:$1048576,MATCH([1]InApkStringTable!$B$1,[1]InApkStringTable!$1:$1,0),0),
"스트링없음")))</f>
        <v/>
      </c>
      <c r="L809" t="b">
        <v>0</v>
      </c>
      <c r="M809" t="s">
        <v>24</v>
      </c>
      <c r="N809" t="str">
        <f>IF(ISBLANK(M809),"",IF(ISERROR(VLOOKUP(M809,MapTable!$A:$A,1,0)),"맵없음",""))</f>
        <v/>
      </c>
      <c r="O809">
        <f t="shared" si="49"/>
        <v>5</v>
      </c>
      <c r="Q809">
        <f t="shared" si="50"/>
        <v>5</v>
      </c>
      <c r="R809" t="b">
        <f t="shared" ca="1" si="51"/>
        <v>0</v>
      </c>
      <c r="T809" t="b">
        <f t="shared" ca="1" si="52"/>
        <v>0</v>
      </c>
      <c r="V809" t="str">
        <f>IF(ISBLANK(U809),"",IF(ISERROR(VLOOKUP(U809,MapTable!$A:$A,1,0)),"맵없음",""))</f>
        <v/>
      </c>
      <c r="X809" t="str">
        <f>IF(ISBLANK(W809),"",
IF(ISERROR(FIND(",",W809)),
  IF(ISERROR(VLOOKUP(W809,MapTable!$A:$A,1,0)),"맵없음",
  ""),
IF(ISERROR(FIND(",",W809,FIND(",",W809)+1)),
  IF(OR(ISERROR(VLOOKUP(LEFT(W809,FIND(",",W809)-1),MapTable!$A:$A,1,0)),ISERROR(VLOOKUP(TRIM(MID(W809,FIND(",",W809)+1,999)),MapTable!$A:$A,1,0))),"맵없음",
  ""),
IF(ISERROR(FIND(",",W809,FIND(",",W809,FIND(",",W809)+1)+1)),
  IF(OR(ISERROR(VLOOKUP(LEFT(W809,FIND(",",W809)-1),MapTable!$A:$A,1,0)),ISERROR(VLOOKUP(TRIM(MID(W809,FIND(",",W809)+1,FIND(",",W809,FIND(",",W809)+1)-FIND(",",W809)-1)),MapTable!$A:$A,1,0)),ISERROR(VLOOKUP(TRIM(MID(W809,FIND(",",W809,FIND(",",W809)+1)+1,999)),MapTable!$A:$A,1,0))),"맵없음",
  ""),
IF(ISERROR(FIND(",",W809,FIND(",",W809,FIND(",",W809,FIND(",",W809)+1)+1)+1)),
  IF(OR(ISERROR(VLOOKUP(LEFT(W809,FIND(",",W809)-1),MapTable!$A:$A,1,0)),ISERROR(VLOOKUP(TRIM(MID(W809,FIND(",",W809)+1,FIND(",",W809,FIND(",",W809)+1)-FIND(",",W809)-1)),MapTable!$A:$A,1,0)),ISERROR(VLOOKUP(TRIM(MID(W809,FIND(",",W809,FIND(",",W809)+1)+1,FIND(",",W809,FIND(",",W809,FIND(",",W809)+1)+1)-FIND(",",W809,FIND(",",W809)+1)-1)),MapTable!$A:$A,1,0)),ISERROR(VLOOKUP(TRIM(MID(W809,FIND(",",W809,FIND(",",W809,FIND(",",W809)+1)+1)+1,999)),MapTable!$A:$A,1,0))),"맵없음",
  ""),
)))))</f>
        <v/>
      </c>
      <c r="AC809" t="str">
        <f>IF(ISBLANK(AB809),"",IF(ISERROR(VLOOKUP(AB809,[3]DropTable!$A:$A,1,0)),"드랍없음",""))</f>
        <v/>
      </c>
      <c r="AE809" t="str">
        <f>IF(ISBLANK(AD809),"",IF(ISERROR(VLOOKUP(AD809,[3]DropTable!$A:$A,1,0)),"드랍없음",""))</f>
        <v/>
      </c>
      <c r="AG809">
        <v>9.8000000000000007</v>
      </c>
      <c r="AH809">
        <v>1</v>
      </c>
    </row>
    <row r="810" spans="1:34" x14ac:dyDescent="0.3">
      <c r="A810">
        <v>17</v>
      </c>
      <c r="B810">
        <v>48</v>
      </c>
      <c r="C810">
        <f>IF(OR($L810=TRUE,$A810=0,MOD($A810,ChapterTable!$S$20)&lt;&gt;0),
MAX(0,INT(($B810+ChapterTable!$Q$26+VLOOKUP(SUBSTITUTE(C$1,"성장단계","")&amp;"단계오프셋",ChapterTable!$S:$T,2,0))/ChapterTable!$Q$23)),
MAX(0,INT(($B810+ChapterTable!$S$26+VLOOKUP(SUBSTITUTE(C$1,"성장단계","")&amp;"보스단계오프셋",ChapterTable!$S:$T,2,0))/ChapterTable!$S$23)))</f>
        <v>5</v>
      </c>
      <c r="D810">
        <f>IF(OR($L810=TRUE,$A810=0,MOD($A810,ChapterTable!$S$20)&lt;&gt;0),
MAX(0,INT(($B810+ChapterTable!$Q$26+VLOOKUP(SUBSTITUTE(D$1,"성장단계","")&amp;"단계오프셋",ChapterTable!$S:$T,2,0))/ChapterTable!$Q$23)),
MAX(0,INT(($B810+ChapterTable!$S$26+VLOOKUP(SUBSTITUTE(D$1,"성장단계","")&amp;"보스단계오프셋",ChapterTable!$S:$T,2,0))/ChapterTable!$S$23)))</f>
        <v>4</v>
      </c>
      <c r="E810" s="1">
        <f ca="1">IF(AND($A810=0,$B810=1),
    VLOOKUP(1,ChapterTable!$1:$1048576,MATCH("최종"&amp;SUBSTITUTE(SUBSTITUTE(E$1,"standard",""),"|Float",""),ChapterTable!$1:$1,0),0)*ChapterTable!$Q$17,
  IF(AND($A810=0,$B810=0),
    E811,
  IF($B810=0,
    VLOOKUP($A810,ChapterTable!$1:$1048576,MATCH("최종"&amp;SUBSTITUTE(SUBSTITUTE(E$1,"standard",""),"|Float",""),ChapterTable!$1:$1,0),0),
  IF($B810=1,
    IF($L810=FALSE,
      VLOOKUP($A810,ChapterTable!$1:$1048576,MATCH("최종"&amp;SUBSTITUTE(SUBSTITUTE(E$1,"standard",""),"|Float",""),ChapterTable!$1:$1,0),0),
      VLOOKUP($A810-ChapterTable!$Q$11,ChapterTable!$1:$1048576,MATCH("최종"&amp;SUBSTITUTE(SUBSTITUTE(E$1,"standard",""),"|Float",""),ChapterTable!$1:$1,0),0)*ChapterTable!$Q$14
    ),
  OFFSET(E810,-$B810+IF($L810,1,0),0)*
    (VLOOKUP(SUBSTITUTE(SUBSTITUTE(E$1,"standard",""),"|Float","")&amp;"인게임누적곱배수",ChapterTable!$S:$T,2,0)^C810
    +VLOOKUP(SUBSTITUTE(SUBSTITUTE(E$1,"standard",""),"|Float","")&amp;"인게임누적합배수",ChapterTable!$S:$T,2,0)*C810)
  )
  )
  )
)</f>
        <v>325136.21360778809</v>
      </c>
      <c r="F810" s="1">
        <f ca="1">IF(AND($A810=0,$B810=1),
    VLOOKUP(1,ChapterTable!$1:$1048576,MATCH("최종"&amp;SUBSTITUTE(SUBSTITUTE(F$1,"standard",""),"|Float",""),ChapterTable!$1:$1,0),0)*ChapterTable!$Q$17,
  IF(AND($A810=0,$B810=0),
    F811,
  IF($B810=0,
    VLOOKUP($A810,ChapterTable!$1:$1048576,MATCH("최종"&amp;SUBSTITUTE(SUBSTITUTE(F$1,"standard",""),"|Float",""),ChapterTable!$1:$1,0),0),
  IF($B810=1,
    IF($L810=FALSE,
      VLOOKUP($A810,ChapterTable!$1:$1048576,MATCH("최종"&amp;SUBSTITUTE(SUBSTITUTE(F$1,"standard",""),"|Float",""),ChapterTable!$1:$1,0),0),
      VLOOKUP($A810-ChapterTable!$Q$11,ChapterTable!$1:$1048576,MATCH("최종"&amp;SUBSTITUTE(SUBSTITUTE(F$1,"standard",""),"|Float",""),ChapterTable!$1:$1,0),0)*ChapterTable!$Q$14
    ),
  OFFSET(F810,-$B810+IF($L810,1,0),0)*
    (VLOOKUP(SUBSTITUTE(SUBSTITUTE(F$1,"standard",""),"|Float","")&amp;"인게임누적곱배수",ChapterTable!$S:$T,2,0)^D810
    +VLOOKUP(SUBSTITUTE(SUBSTITUTE(F$1,"standard",""),"|Float","")&amp;"인게임누적합배수",ChapterTable!$S:$T,2,0)*D810)
  )
  )
  )
)</f>
        <v>118231.35040283203</v>
      </c>
      <c r="G810" t="s">
        <v>76</v>
      </c>
      <c r="J810" t="str">
        <f>IF(ISBLANK(I810),"",
IFERROR(VLOOKUP(I810,[1]StringTable!$1:$1048576,MATCH([1]StringTable!$B$1,[1]StringTable!$1:$1,0),0),
IFERROR(VLOOKUP(I810,[1]InApkStringTable!$1:$1048576,MATCH([1]InApkStringTable!$B$1,[1]InApkStringTable!$1:$1,0),0),
"스트링없음")))</f>
        <v/>
      </c>
      <c r="L810" t="b">
        <v>0</v>
      </c>
      <c r="M810" t="s">
        <v>24</v>
      </c>
      <c r="N810" t="str">
        <f>IF(ISBLANK(M810),"",IF(ISERROR(VLOOKUP(M810,MapTable!$A:$A,1,0)),"맵없음",""))</f>
        <v/>
      </c>
      <c r="O810">
        <f t="shared" si="49"/>
        <v>5</v>
      </c>
      <c r="Q810">
        <f t="shared" si="50"/>
        <v>5</v>
      </c>
      <c r="R810" t="b">
        <f t="shared" ca="1" si="51"/>
        <v>0</v>
      </c>
      <c r="T810" t="b">
        <f t="shared" ca="1" si="52"/>
        <v>0</v>
      </c>
      <c r="V810" t="str">
        <f>IF(ISBLANK(U810),"",IF(ISERROR(VLOOKUP(U810,MapTable!$A:$A,1,0)),"맵없음",""))</f>
        <v/>
      </c>
      <c r="X810" t="str">
        <f>IF(ISBLANK(W810),"",
IF(ISERROR(FIND(",",W810)),
  IF(ISERROR(VLOOKUP(W810,MapTable!$A:$A,1,0)),"맵없음",
  ""),
IF(ISERROR(FIND(",",W810,FIND(",",W810)+1)),
  IF(OR(ISERROR(VLOOKUP(LEFT(W810,FIND(",",W810)-1),MapTable!$A:$A,1,0)),ISERROR(VLOOKUP(TRIM(MID(W810,FIND(",",W810)+1,999)),MapTable!$A:$A,1,0))),"맵없음",
  ""),
IF(ISERROR(FIND(",",W810,FIND(",",W810,FIND(",",W810)+1)+1)),
  IF(OR(ISERROR(VLOOKUP(LEFT(W810,FIND(",",W810)-1),MapTable!$A:$A,1,0)),ISERROR(VLOOKUP(TRIM(MID(W810,FIND(",",W810)+1,FIND(",",W810,FIND(",",W810)+1)-FIND(",",W810)-1)),MapTable!$A:$A,1,0)),ISERROR(VLOOKUP(TRIM(MID(W810,FIND(",",W810,FIND(",",W810)+1)+1,999)),MapTable!$A:$A,1,0))),"맵없음",
  ""),
IF(ISERROR(FIND(",",W810,FIND(",",W810,FIND(",",W810,FIND(",",W810)+1)+1)+1)),
  IF(OR(ISERROR(VLOOKUP(LEFT(W810,FIND(",",W810)-1),MapTable!$A:$A,1,0)),ISERROR(VLOOKUP(TRIM(MID(W810,FIND(",",W810)+1,FIND(",",W810,FIND(",",W810)+1)-FIND(",",W810)-1)),MapTable!$A:$A,1,0)),ISERROR(VLOOKUP(TRIM(MID(W810,FIND(",",W810,FIND(",",W810)+1)+1,FIND(",",W810,FIND(",",W810,FIND(",",W810)+1)+1)-FIND(",",W810,FIND(",",W810)+1)-1)),MapTable!$A:$A,1,0)),ISERROR(VLOOKUP(TRIM(MID(W810,FIND(",",W810,FIND(",",W810,FIND(",",W810)+1)+1)+1,999)),MapTable!$A:$A,1,0))),"맵없음",
  ""),
)))))</f>
        <v/>
      </c>
      <c r="AC810" t="str">
        <f>IF(ISBLANK(AB810),"",IF(ISERROR(VLOOKUP(AB810,[3]DropTable!$A:$A,1,0)),"드랍없음",""))</f>
        <v/>
      </c>
      <c r="AE810" t="str">
        <f>IF(ISBLANK(AD810),"",IF(ISERROR(VLOOKUP(AD810,[3]DropTable!$A:$A,1,0)),"드랍없음",""))</f>
        <v/>
      </c>
      <c r="AG810">
        <v>9.8000000000000007</v>
      </c>
      <c r="AH810">
        <v>1</v>
      </c>
    </row>
    <row r="811" spans="1:34" x14ac:dyDescent="0.3">
      <c r="A811">
        <v>17</v>
      </c>
      <c r="B811">
        <v>49</v>
      </c>
      <c r="C811">
        <f>IF(OR($L811=TRUE,$A811=0,MOD($A811,ChapterTable!$S$20)&lt;&gt;0),
MAX(0,INT(($B811+ChapterTable!$Q$26+VLOOKUP(SUBSTITUTE(C$1,"성장단계","")&amp;"단계오프셋",ChapterTable!$S:$T,2,0))/ChapterTable!$Q$23)),
MAX(0,INT(($B811+ChapterTable!$S$26+VLOOKUP(SUBSTITUTE(C$1,"성장단계","")&amp;"보스단계오프셋",ChapterTable!$S:$T,2,0))/ChapterTable!$S$23)))</f>
        <v>5</v>
      </c>
      <c r="D811">
        <f>IF(OR($L811=TRUE,$A811=0,MOD($A811,ChapterTable!$S$20)&lt;&gt;0),
MAX(0,INT(($B811+ChapterTable!$Q$26+VLOOKUP(SUBSTITUTE(D$1,"성장단계","")&amp;"단계오프셋",ChapterTable!$S:$T,2,0))/ChapterTable!$Q$23)),
MAX(0,INT(($B811+ChapterTable!$S$26+VLOOKUP(SUBSTITUTE(D$1,"성장단계","")&amp;"보스단계오프셋",ChapterTable!$S:$T,2,0))/ChapterTable!$S$23)))</f>
        <v>4</v>
      </c>
      <c r="E811" s="1">
        <f ca="1">IF(AND($A811=0,$B811=1),
    VLOOKUP(1,ChapterTable!$1:$1048576,MATCH("최종"&amp;SUBSTITUTE(SUBSTITUTE(E$1,"standard",""),"|Float",""),ChapterTable!$1:$1,0),0)*ChapterTable!$Q$17,
  IF(AND($A811=0,$B811=0),
    E812,
  IF($B811=0,
    VLOOKUP($A811,ChapterTable!$1:$1048576,MATCH("최종"&amp;SUBSTITUTE(SUBSTITUTE(E$1,"standard",""),"|Float",""),ChapterTable!$1:$1,0),0),
  IF($B811=1,
    IF($L811=FALSE,
      VLOOKUP($A811,ChapterTable!$1:$1048576,MATCH("최종"&amp;SUBSTITUTE(SUBSTITUTE(E$1,"standard",""),"|Float",""),ChapterTable!$1:$1,0),0),
      VLOOKUP($A811-ChapterTable!$Q$11,ChapterTable!$1:$1048576,MATCH("최종"&amp;SUBSTITUTE(SUBSTITUTE(E$1,"standard",""),"|Float",""),ChapterTable!$1:$1,0),0)*ChapterTable!$Q$14
    ),
  OFFSET(E811,-$B811+IF($L811,1,0),0)*
    (VLOOKUP(SUBSTITUTE(SUBSTITUTE(E$1,"standard",""),"|Float","")&amp;"인게임누적곱배수",ChapterTable!$S:$T,2,0)^C811
    +VLOOKUP(SUBSTITUTE(SUBSTITUTE(E$1,"standard",""),"|Float","")&amp;"인게임누적합배수",ChapterTable!$S:$T,2,0)*C811)
  )
  )
  )
)</f>
        <v>325136.21360778809</v>
      </c>
      <c r="F811" s="1">
        <f ca="1">IF(AND($A811=0,$B811=1),
    VLOOKUP(1,ChapterTable!$1:$1048576,MATCH("최종"&amp;SUBSTITUTE(SUBSTITUTE(F$1,"standard",""),"|Float",""),ChapterTable!$1:$1,0),0)*ChapterTable!$Q$17,
  IF(AND($A811=0,$B811=0),
    F812,
  IF($B811=0,
    VLOOKUP($A811,ChapterTable!$1:$1048576,MATCH("최종"&amp;SUBSTITUTE(SUBSTITUTE(F$1,"standard",""),"|Float",""),ChapterTable!$1:$1,0),0),
  IF($B811=1,
    IF($L811=FALSE,
      VLOOKUP($A811,ChapterTable!$1:$1048576,MATCH("최종"&amp;SUBSTITUTE(SUBSTITUTE(F$1,"standard",""),"|Float",""),ChapterTable!$1:$1,0),0),
      VLOOKUP($A811-ChapterTable!$Q$11,ChapterTable!$1:$1048576,MATCH("최종"&amp;SUBSTITUTE(SUBSTITUTE(F$1,"standard",""),"|Float",""),ChapterTable!$1:$1,0),0)*ChapterTable!$Q$14
    ),
  OFFSET(F811,-$B811+IF($L811,1,0),0)*
    (VLOOKUP(SUBSTITUTE(SUBSTITUTE(F$1,"standard",""),"|Float","")&amp;"인게임누적곱배수",ChapterTable!$S:$T,2,0)^D811
    +VLOOKUP(SUBSTITUTE(SUBSTITUTE(F$1,"standard",""),"|Float","")&amp;"인게임누적합배수",ChapterTable!$S:$T,2,0)*D811)
  )
  )
  )
)</f>
        <v>118231.35040283203</v>
      </c>
      <c r="G811" t="s">
        <v>76</v>
      </c>
      <c r="J811" t="str">
        <f>IF(ISBLANK(I811),"",
IFERROR(VLOOKUP(I811,[1]StringTable!$1:$1048576,MATCH([1]StringTable!$B$1,[1]StringTable!$1:$1,0),0),
IFERROR(VLOOKUP(I811,[1]InApkStringTable!$1:$1048576,MATCH([1]InApkStringTable!$B$1,[1]InApkStringTable!$1:$1,0),0),
"스트링없음")))</f>
        <v/>
      </c>
      <c r="L811" t="b">
        <v>0</v>
      </c>
      <c r="M811" t="s">
        <v>24</v>
      </c>
      <c r="N811" t="str">
        <f>IF(ISBLANK(M811),"",IF(ISERROR(VLOOKUP(M811,MapTable!$A:$A,1,0)),"맵없음",""))</f>
        <v/>
      </c>
      <c r="O811">
        <f t="shared" si="49"/>
        <v>95</v>
      </c>
      <c r="Q811">
        <f t="shared" si="50"/>
        <v>95</v>
      </c>
      <c r="R811" t="b">
        <f t="shared" ca="1" si="51"/>
        <v>1</v>
      </c>
      <c r="T811" t="b">
        <f t="shared" ca="1" si="52"/>
        <v>1</v>
      </c>
      <c r="V811" t="str">
        <f>IF(ISBLANK(U811),"",IF(ISERROR(VLOOKUP(U811,MapTable!$A:$A,1,0)),"맵없음",""))</f>
        <v/>
      </c>
      <c r="X811" t="str">
        <f>IF(ISBLANK(W811),"",
IF(ISERROR(FIND(",",W811)),
  IF(ISERROR(VLOOKUP(W811,MapTable!$A:$A,1,0)),"맵없음",
  ""),
IF(ISERROR(FIND(",",W811,FIND(",",W811)+1)),
  IF(OR(ISERROR(VLOOKUP(LEFT(W811,FIND(",",W811)-1),MapTable!$A:$A,1,0)),ISERROR(VLOOKUP(TRIM(MID(W811,FIND(",",W811)+1,999)),MapTable!$A:$A,1,0))),"맵없음",
  ""),
IF(ISERROR(FIND(",",W811,FIND(",",W811,FIND(",",W811)+1)+1)),
  IF(OR(ISERROR(VLOOKUP(LEFT(W811,FIND(",",W811)-1),MapTable!$A:$A,1,0)),ISERROR(VLOOKUP(TRIM(MID(W811,FIND(",",W811)+1,FIND(",",W811,FIND(",",W811)+1)-FIND(",",W811)-1)),MapTable!$A:$A,1,0)),ISERROR(VLOOKUP(TRIM(MID(W811,FIND(",",W811,FIND(",",W811)+1)+1,999)),MapTable!$A:$A,1,0))),"맵없음",
  ""),
IF(ISERROR(FIND(",",W811,FIND(",",W811,FIND(",",W811,FIND(",",W811)+1)+1)+1)),
  IF(OR(ISERROR(VLOOKUP(LEFT(W811,FIND(",",W811)-1),MapTable!$A:$A,1,0)),ISERROR(VLOOKUP(TRIM(MID(W811,FIND(",",W811)+1,FIND(",",W811,FIND(",",W811)+1)-FIND(",",W811)-1)),MapTable!$A:$A,1,0)),ISERROR(VLOOKUP(TRIM(MID(W811,FIND(",",W811,FIND(",",W811)+1)+1,FIND(",",W811,FIND(",",W811,FIND(",",W811)+1)+1)-FIND(",",W811,FIND(",",W811)+1)-1)),MapTable!$A:$A,1,0)),ISERROR(VLOOKUP(TRIM(MID(W811,FIND(",",W811,FIND(",",W811,FIND(",",W811)+1)+1)+1,999)),MapTable!$A:$A,1,0))),"맵없음",
  ""),
)))))</f>
        <v/>
      </c>
      <c r="AC811" t="str">
        <f>IF(ISBLANK(AB811),"",IF(ISERROR(VLOOKUP(AB811,[3]DropTable!$A:$A,1,0)),"드랍없음",""))</f>
        <v/>
      </c>
      <c r="AE811" t="str">
        <f>IF(ISBLANK(AD811),"",IF(ISERROR(VLOOKUP(AD811,[3]DropTable!$A:$A,1,0)),"드랍없음",""))</f>
        <v/>
      </c>
      <c r="AG811">
        <v>9.8000000000000007</v>
      </c>
      <c r="AH811">
        <v>1</v>
      </c>
    </row>
    <row r="812" spans="1:34" x14ac:dyDescent="0.3">
      <c r="A812">
        <v>17</v>
      </c>
      <c r="B812">
        <v>50</v>
      </c>
      <c r="C812">
        <f>IF(OR($L812=TRUE,$A812=0,MOD($A812,ChapterTable!$S$20)&lt;&gt;0),
MAX(0,INT(($B812+ChapterTable!$Q$26+VLOOKUP(SUBSTITUTE(C$1,"성장단계","")&amp;"단계오프셋",ChapterTable!$S:$T,2,0))/ChapterTable!$Q$23)),
MAX(0,INT(($B812+ChapterTable!$S$26+VLOOKUP(SUBSTITUTE(C$1,"성장단계","")&amp;"보스단계오프셋",ChapterTable!$S:$T,2,0))/ChapterTable!$S$23)))</f>
        <v>5</v>
      </c>
      <c r="D812">
        <f>IF(OR($L812=TRUE,$A812=0,MOD($A812,ChapterTable!$S$20)&lt;&gt;0),
MAX(0,INT(($B812+ChapterTable!$Q$26+VLOOKUP(SUBSTITUTE(D$1,"성장단계","")&amp;"단계오프셋",ChapterTable!$S:$T,2,0))/ChapterTable!$Q$23)),
MAX(0,INT(($B812+ChapterTable!$S$26+VLOOKUP(SUBSTITUTE(D$1,"성장단계","")&amp;"보스단계오프셋",ChapterTable!$S:$T,2,0))/ChapterTable!$S$23)))</f>
        <v>4</v>
      </c>
      <c r="E812" s="1">
        <f ca="1">IF(AND($A812=0,$B812=1),
    VLOOKUP(1,ChapterTable!$1:$1048576,MATCH("최종"&amp;SUBSTITUTE(SUBSTITUTE(E$1,"standard",""),"|Float",""),ChapterTable!$1:$1,0),0)*ChapterTable!$Q$17,
  IF(AND($A812=0,$B812=0),
    E813,
  IF($B812=0,
    VLOOKUP($A812,ChapterTable!$1:$1048576,MATCH("최종"&amp;SUBSTITUTE(SUBSTITUTE(E$1,"standard",""),"|Float",""),ChapterTable!$1:$1,0),0),
  IF($B812=1,
    IF($L812=FALSE,
      VLOOKUP($A812,ChapterTable!$1:$1048576,MATCH("최종"&amp;SUBSTITUTE(SUBSTITUTE(E$1,"standard",""),"|Float",""),ChapterTable!$1:$1,0),0),
      VLOOKUP($A812-ChapterTable!$Q$11,ChapterTable!$1:$1048576,MATCH("최종"&amp;SUBSTITUTE(SUBSTITUTE(E$1,"standard",""),"|Float",""),ChapterTable!$1:$1,0),0)*ChapterTable!$Q$14
    ),
  OFFSET(E812,-$B812+IF($L812,1,0),0)*
    (VLOOKUP(SUBSTITUTE(SUBSTITUTE(E$1,"standard",""),"|Float","")&amp;"인게임누적곱배수",ChapterTable!$S:$T,2,0)^C812
    +VLOOKUP(SUBSTITUTE(SUBSTITUTE(E$1,"standard",""),"|Float","")&amp;"인게임누적합배수",ChapterTable!$S:$T,2,0)*C812)
  )
  )
  )
)</f>
        <v>325136.21360778809</v>
      </c>
      <c r="F812" s="1">
        <f ca="1">IF(AND($A812=0,$B812=1),
    VLOOKUP(1,ChapterTable!$1:$1048576,MATCH("최종"&amp;SUBSTITUTE(SUBSTITUTE(F$1,"standard",""),"|Float",""),ChapterTable!$1:$1,0),0)*ChapterTable!$Q$17,
  IF(AND($A812=0,$B812=0),
    F813,
  IF($B812=0,
    VLOOKUP($A812,ChapterTable!$1:$1048576,MATCH("최종"&amp;SUBSTITUTE(SUBSTITUTE(F$1,"standard",""),"|Float",""),ChapterTable!$1:$1,0),0),
  IF($B812=1,
    IF($L812=FALSE,
      VLOOKUP($A812,ChapterTable!$1:$1048576,MATCH("최종"&amp;SUBSTITUTE(SUBSTITUTE(F$1,"standard",""),"|Float",""),ChapterTable!$1:$1,0),0),
      VLOOKUP($A812-ChapterTable!$Q$11,ChapterTable!$1:$1048576,MATCH("최종"&amp;SUBSTITUTE(SUBSTITUTE(F$1,"standard",""),"|Float",""),ChapterTable!$1:$1,0),0)*ChapterTable!$Q$14
    ),
  OFFSET(F812,-$B812+IF($L812,1,0),0)*
    (VLOOKUP(SUBSTITUTE(SUBSTITUTE(F$1,"standard",""),"|Float","")&amp;"인게임누적곱배수",ChapterTable!$S:$T,2,0)^D812
    +VLOOKUP(SUBSTITUTE(SUBSTITUTE(F$1,"standard",""),"|Float","")&amp;"인게임누적합배수",ChapterTable!$S:$T,2,0)*D812)
  )
  )
  )
)</f>
        <v>118231.35040283203</v>
      </c>
      <c r="G812" t="s">
        <v>76</v>
      </c>
      <c r="J812" t="str">
        <f>IF(ISBLANK(I812),"",
IFERROR(VLOOKUP(I812,[1]StringTable!$1:$1048576,MATCH([1]StringTable!$B$1,[1]StringTable!$1:$1,0),0),
IFERROR(VLOOKUP(I812,[1]InApkStringTable!$1:$1048576,MATCH([1]InApkStringTable!$B$1,[1]InApkStringTable!$1:$1,0),0),
"스트링없음")))</f>
        <v/>
      </c>
      <c r="L812" t="b">
        <v>0</v>
      </c>
      <c r="M812" t="s">
        <v>24</v>
      </c>
      <c r="N812" t="str">
        <f>IF(ISBLANK(M812),"",IF(ISERROR(VLOOKUP(M812,MapTable!$A:$A,1,0)),"맵없음",""))</f>
        <v/>
      </c>
      <c r="O812">
        <f t="shared" si="49"/>
        <v>21</v>
      </c>
      <c r="Q812">
        <f t="shared" si="50"/>
        <v>21</v>
      </c>
      <c r="R812" t="b">
        <f t="shared" ca="1" si="51"/>
        <v>0</v>
      </c>
      <c r="T812" t="b">
        <f t="shared" ca="1" si="52"/>
        <v>0</v>
      </c>
      <c r="V812" t="str">
        <f>IF(ISBLANK(U812),"",IF(ISERROR(VLOOKUP(U812,MapTable!$A:$A,1,0)),"맵없음",""))</f>
        <v/>
      </c>
      <c r="X812" t="str">
        <f>IF(ISBLANK(W812),"",
IF(ISERROR(FIND(",",W812)),
  IF(ISERROR(VLOOKUP(W812,MapTable!$A:$A,1,0)),"맵없음",
  ""),
IF(ISERROR(FIND(",",W812,FIND(",",W812)+1)),
  IF(OR(ISERROR(VLOOKUP(LEFT(W812,FIND(",",W812)-1),MapTable!$A:$A,1,0)),ISERROR(VLOOKUP(TRIM(MID(W812,FIND(",",W812)+1,999)),MapTable!$A:$A,1,0))),"맵없음",
  ""),
IF(ISERROR(FIND(",",W812,FIND(",",W812,FIND(",",W812)+1)+1)),
  IF(OR(ISERROR(VLOOKUP(LEFT(W812,FIND(",",W812)-1),MapTable!$A:$A,1,0)),ISERROR(VLOOKUP(TRIM(MID(W812,FIND(",",W812)+1,FIND(",",W812,FIND(",",W812)+1)-FIND(",",W812)-1)),MapTable!$A:$A,1,0)),ISERROR(VLOOKUP(TRIM(MID(W812,FIND(",",W812,FIND(",",W812)+1)+1,999)),MapTable!$A:$A,1,0))),"맵없음",
  ""),
IF(ISERROR(FIND(",",W812,FIND(",",W812,FIND(",",W812,FIND(",",W812)+1)+1)+1)),
  IF(OR(ISERROR(VLOOKUP(LEFT(W812,FIND(",",W812)-1),MapTable!$A:$A,1,0)),ISERROR(VLOOKUP(TRIM(MID(W812,FIND(",",W812)+1,FIND(",",W812,FIND(",",W812)+1)-FIND(",",W812)-1)),MapTable!$A:$A,1,0)),ISERROR(VLOOKUP(TRIM(MID(W812,FIND(",",W812,FIND(",",W812)+1)+1,FIND(",",W812,FIND(",",W812,FIND(",",W812)+1)+1)-FIND(",",W812,FIND(",",W812)+1)-1)),MapTable!$A:$A,1,0)),ISERROR(VLOOKUP(TRIM(MID(W812,FIND(",",W812,FIND(",",W812,FIND(",",W812)+1)+1)+1,999)),MapTable!$A:$A,1,0))),"맵없음",
  ""),
)))))</f>
        <v/>
      </c>
      <c r="AC812" t="str">
        <f>IF(ISBLANK(AB812),"",IF(ISERROR(VLOOKUP(AB812,[3]DropTable!$A:$A,1,0)),"드랍없음",""))</f>
        <v/>
      </c>
      <c r="AE812" t="str">
        <f>IF(ISBLANK(AD812),"",IF(ISERROR(VLOOKUP(AD812,[3]DropTable!$A:$A,1,0)),"드랍없음",""))</f>
        <v/>
      </c>
      <c r="AG812">
        <v>9.8000000000000007</v>
      </c>
      <c r="AH812">
        <v>1</v>
      </c>
    </row>
    <row r="813" spans="1:34" x14ac:dyDescent="0.3">
      <c r="A813">
        <v>18</v>
      </c>
      <c r="B813">
        <v>0</v>
      </c>
      <c r="C813">
        <f>IF(OR($L813=TRUE,$A813=0,MOD($A813,ChapterTable!$S$20)&lt;&gt;0),
MAX(0,INT(($B813+ChapterTable!$Q$26+VLOOKUP(SUBSTITUTE(C$1,"성장단계","")&amp;"단계오프셋",ChapterTable!$S:$T,2,0))/ChapterTable!$Q$23)),
MAX(0,INT(($B813+ChapterTable!$S$26+VLOOKUP(SUBSTITUTE(C$1,"성장단계","")&amp;"보스단계오프셋",ChapterTable!$S:$T,2,0))/ChapterTable!$S$23)))</f>
        <v>0</v>
      </c>
      <c r="D813">
        <f>IF(OR($L813=TRUE,$A813=0,MOD($A813,ChapterTable!$S$20)&lt;&gt;0),
MAX(0,INT(($B813+ChapterTable!$Q$26+VLOOKUP(SUBSTITUTE(D$1,"성장단계","")&amp;"단계오프셋",ChapterTable!$S:$T,2,0))/ChapterTable!$Q$23)),
MAX(0,INT(($B813+ChapterTable!$S$26+VLOOKUP(SUBSTITUTE(D$1,"성장단계","")&amp;"보스단계오프셋",ChapterTable!$S:$T,2,0))/ChapterTable!$S$23)))</f>
        <v>0</v>
      </c>
      <c r="E813" s="1">
        <f ca="1">IF(AND($A813=0,$B813=1),
    VLOOKUP(1,ChapterTable!$1:$1048576,MATCH("최종"&amp;SUBSTITUTE(SUBSTITUTE(E$1,"standard",""),"|Float",""),ChapterTable!$1:$1,0),0)*ChapterTable!$Q$17,
  IF(AND($A813=0,$B813=0),
    E814,
  IF($B813=0,
    VLOOKUP($A813,ChapterTable!$1:$1048576,MATCH("최종"&amp;SUBSTITUTE(SUBSTITUTE(E$1,"standard",""),"|Float",""),ChapterTable!$1:$1,0),0),
  IF($B813=1,
    IF($L813=FALSE,
      VLOOKUP($A813,ChapterTable!$1:$1048576,MATCH("최종"&amp;SUBSTITUTE(SUBSTITUTE(E$1,"standard",""),"|Float",""),ChapterTable!$1:$1,0),0),
      VLOOKUP($A813-ChapterTable!$Q$11,ChapterTable!$1:$1048576,MATCH("최종"&amp;SUBSTITUTE(SUBSTITUTE(E$1,"standard",""),"|Float",""),ChapterTable!$1:$1,0),0)*ChapterTable!$Q$14
    ),
  OFFSET(E813,-$B813+IF($L813,1,0),0)*
    (VLOOKUP(SUBSTITUTE(SUBSTITUTE(E$1,"standard",""),"|Float","")&amp;"인게임누적곱배수",ChapterTable!$S:$T,2,0)^C813
    +VLOOKUP(SUBSTITUTE(SUBSTITUTE(E$1,"standard",""),"|Float","")&amp;"인게임누적합배수",ChapterTable!$S:$T,2,0)*C813)
  )
  )
  )
)</f>
        <v>177347.02560424805</v>
      </c>
      <c r="F813" s="1">
        <f ca="1">IF(AND($A813=0,$B813=1),
    VLOOKUP(1,ChapterTable!$1:$1048576,MATCH("최종"&amp;SUBSTITUTE(SUBSTITUTE(F$1,"standard",""),"|Float",""),ChapterTable!$1:$1,0),0)*ChapterTable!$Q$17,
  IF(AND($A813=0,$B813=0),
    F814,
  IF($B813=0,
    VLOOKUP($A813,ChapterTable!$1:$1048576,MATCH("최종"&amp;SUBSTITUTE(SUBSTITUTE(F$1,"standard",""),"|Float",""),ChapterTable!$1:$1,0),0),
  IF($B813=1,
    IF($L813=FALSE,
      VLOOKUP($A813,ChapterTable!$1:$1048576,MATCH("최종"&amp;SUBSTITUTE(SUBSTITUTE(F$1,"standard",""),"|Float",""),ChapterTable!$1:$1,0),0),
      VLOOKUP($A813-ChapterTable!$Q$11,ChapterTable!$1:$1048576,MATCH("최종"&amp;SUBSTITUTE(SUBSTITUTE(F$1,"standard",""),"|Float",""),ChapterTable!$1:$1,0),0)*ChapterTable!$Q$14
    ),
  OFFSET(F813,-$B813+IF($L813,1,0),0)*
    (VLOOKUP(SUBSTITUTE(SUBSTITUTE(F$1,"standard",""),"|Float","")&amp;"인게임누적곱배수",ChapterTable!$S:$T,2,0)^D813
    +VLOOKUP(SUBSTITUTE(SUBSTITUTE(F$1,"standard",""),"|Float","")&amp;"인게임누적합배수",ChapterTable!$S:$T,2,0)*D813)
  )
  )
  )
)</f>
        <v>98526.125335693359</v>
      </c>
      <c r="G813" t="s">
        <v>76</v>
      </c>
      <c r="J813" t="str">
        <f>IF(ISBLANK(I813),"",
IFERROR(VLOOKUP(I813,[1]StringTable!$1:$1048576,MATCH([1]StringTable!$B$1,[1]StringTable!$1:$1,0),0),
IFERROR(VLOOKUP(I813,[1]InApkStringTable!$1:$1048576,MATCH([1]InApkStringTable!$B$1,[1]InApkStringTable!$1:$1,0),0),
"스트링없음")))</f>
        <v/>
      </c>
      <c r="L813" t="b">
        <v>0</v>
      </c>
      <c r="M813" t="s">
        <v>24</v>
      </c>
      <c r="N813" t="str">
        <f>IF(ISBLANK(M813),"",IF(ISERROR(VLOOKUP(M813,MapTable!$A:$A,1,0)),"맵없음",""))</f>
        <v/>
      </c>
      <c r="O813">
        <f t="shared" si="49"/>
        <v>0</v>
      </c>
      <c r="Q813">
        <f t="shared" si="50"/>
        <v>0</v>
      </c>
      <c r="R813" t="b">
        <f t="shared" ca="1" si="51"/>
        <v>0</v>
      </c>
      <c r="T813" t="b">
        <f t="shared" ca="1" si="52"/>
        <v>0</v>
      </c>
      <c r="V813" t="str">
        <f>IF(ISBLANK(U813),"",IF(ISERROR(VLOOKUP(U813,MapTable!$A:$A,1,0)),"맵없음",""))</f>
        <v/>
      </c>
      <c r="X813" t="str">
        <f>IF(ISBLANK(W813),"",
IF(ISERROR(FIND(",",W813)),
  IF(ISERROR(VLOOKUP(W813,MapTable!$A:$A,1,0)),"맵없음",
  ""),
IF(ISERROR(FIND(",",W813,FIND(",",W813)+1)),
  IF(OR(ISERROR(VLOOKUP(LEFT(W813,FIND(",",W813)-1),MapTable!$A:$A,1,0)),ISERROR(VLOOKUP(TRIM(MID(W813,FIND(",",W813)+1,999)),MapTable!$A:$A,1,0))),"맵없음",
  ""),
IF(ISERROR(FIND(",",W813,FIND(",",W813,FIND(",",W813)+1)+1)),
  IF(OR(ISERROR(VLOOKUP(LEFT(W813,FIND(",",W813)-1),MapTable!$A:$A,1,0)),ISERROR(VLOOKUP(TRIM(MID(W813,FIND(",",W813)+1,FIND(",",W813,FIND(",",W813)+1)-FIND(",",W813)-1)),MapTable!$A:$A,1,0)),ISERROR(VLOOKUP(TRIM(MID(W813,FIND(",",W813,FIND(",",W813)+1)+1,999)),MapTable!$A:$A,1,0))),"맵없음",
  ""),
IF(ISERROR(FIND(",",W813,FIND(",",W813,FIND(",",W813,FIND(",",W813)+1)+1)+1)),
  IF(OR(ISERROR(VLOOKUP(LEFT(W813,FIND(",",W813)-1),MapTable!$A:$A,1,0)),ISERROR(VLOOKUP(TRIM(MID(W813,FIND(",",W813)+1,FIND(",",W813,FIND(",",W813)+1)-FIND(",",W813)-1)),MapTable!$A:$A,1,0)),ISERROR(VLOOKUP(TRIM(MID(W813,FIND(",",W813,FIND(",",W813)+1)+1,FIND(",",W813,FIND(",",W813,FIND(",",W813)+1)+1)-FIND(",",W813,FIND(",",W813)+1)-1)),MapTable!$A:$A,1,0)),ISERROR(VLOOKUP(TRIM(MID(W813,FIND(",",W813,FIND(",",W813,FIND(",",W813)+1)+1)+1,999)),MapTable!$A:$A,1,0))),"맵없음",
  ""),
)))))</f>
        <v/>
      </c>
      <c r="AC813" t="str">
        <f>IF(ISBLANK(AB813),"",IF(ISERROR(VLOOKUP(AB813,[3]DropTable!$A:$A,1,0)),"드랍없음",""))</f>
        <v/>
      </c>
      <c r="AE813" t="str">
        <f>IF(ISBLANK(AD813),"",IF(ISERROR(VLOOKUP(AD813,[3]DropTable!$A:$A,1,0)),"드랍없음",""))</f>
        <v/>
      </c>
      <c r="AG813">
        <v>9.8000000000000007</v>
      </c>
      <c r="AH813">
        <v>1</v>
      </c>
    </row>
    <row r="814" spans="1:34" x14ac:dyDescent="0.3">
      <c r="A814">
        <v>18</v>
      </c>
      <c r="B814">
        <v>1</v>
      </c>
      <c r="C814">
        <f>IF(OR($L814=TRUE,$A814=0,MOD($A814,ChapterTable!$S$20)&lt;&gt;0),
MAX(0,INT(($B814+ChapterTable!$Q$26+VLOOKUP(SUBSTITUTE(C$1,"성장단계","")&amp;"단계오프셋",ChapterTable!$S:$T,2,0))/ChapterTable!$Q$23)),
MAX(0,INT(($B814+ChapterTable!$S$26+VLOOKUP(SUBSTITUTE(C$1,"성장단계","")&amp;"보스단계오프셋",ChapterTable!$S:$T,2,0))/ChapterTable!$S$23)))</f>
        <v>0</v>
      </c>
      <c r="D814">
        <f>IF(OR($L814=TRUE,$A814=0,MOD($A814,ChapterTable!$S$20)&lt;&gt;0),
MAX(0,INT(($B814+ChapterTable!$Q$26+VLOOKUP(SUBSTITUTE(D$1,"성장단계","")&amp;"단계오프셋",ChapterTable!$S:$T,2,0))/ChapterTable!$Q$23)),
MAX(0,INT(($B814+ChapterTable!$S$26+VLOOKUP(SUBSTITUTE(D$1,"성장단계","")&amp;"보스단계오프셋",ChapterTable!$S:$T,2,0))/ChapterTable!$S$23)))</f>
        <v>0</v>
      </c>
      <c r="E814" s="1">
        <f ca="1">IF(AND($A814=0,$B814=1),
    VLOOKUP(1,ChapterTable!$1:$1048576,MATCH("최종"&amp;SUBSTITUTE(SUBSTITUTE(E$1,"standard",""),"|Float",""),ChapterTable!$1:$1,0),0)*ChapterTable!$Q$17,
  IF(AND($A814=0,$B814=0),
    E815,
  IF($B814=0,
    VLOOKUP($A814,ChapterTable!$1:$1048576,MATCH("최종"&amp;SUBSTITUTE(SUBSTITUTE(E$1,"standard",""),"|Float",""),ChapterTable!$1:$1,0),0),
  IF($B814=1,
    IF($L814=FALSE,
      VLOOKUP($A814,ChapterTable!$1:$1048576,MATCH("최종"&amp;SUBSTITUTE(SUBSTITUTE(E$1,"standard",""),"|Float",""),ChapterTable!$1:$1,0),0),
      VLOOKUP($A814-ChapterTable!$Q$11,ChapterTable!$1:$1048576,MATCH("최종"&amp;SUBSTITUTE(SUBSTITUTE(E$1,"standard",""),"|Float",""),ChapterTable!$1:$1,0),0)*ChapterTable!$Q$14
    ),
  OFFSET(E814,-$B814+IF($L814,1,0),0)*
    (VLOOKUP(SUBSTITUTE(SUBSTITUTE(E$1,"standard",""),"|Float","")&amp;"인게임누적곱배수",ChapterTable!$S:$T,2,0)^C814
    +VLOOKUP(SUBSTITUTE(SUBSTITUTE(E$1,"standard",""),"|Float","")&amp;"인게임누적합배수",ChapterTable!$S:$T,2,0)*C814)
  )
  )
  )
)</f>
        <v>177347.02560424805</v>
      </c>
      <c r="F814" s="1">
        <f ca="1">IF(AND($A814=0,$B814=1),
    VLOOKUP(1,ChapterTable!$1:$1048576,MATCH("최종"&amp;SUBSTITUTE(SUBSTITUTE(F$1,"standard",""),"|Float",""),ChapterTable!$1:$1,0),0)*ChapterTable!$Q$17,
  IF(AND($A814=0,$B814=0),
    F815,
  IF($B814=0,
    VLOOKUP($A814,ChapterTable!$1:$1048576,MATCH("최종"&amp;SUBSTITUTE(SUBSTITUTE(F$1,"standard",""),"|Float",""),ChapterTable!$1:$1,0),0),
  IF($B814=1,
    IF($L814=FALSE,
      VLOOKUP($A814,ChapterTable!$1:$1048576,MATCH("최종"&amp;SUBSTITUTE(SUBSTITUTE(F$1,"standard",""),"|Float",""),ChapterTable!$1:$1,0),0),
      VLOOKUP($A814-ChapterTable!$Q$11,ChapterTable!$1:$1048576,MATCH("최종"&amp;SUBSTITUTE(SUBSTITUTE(F$1,"standard",""),"|Float",""),ChapterTable!$1:$1,0),0)*ChapterTable!$Q$14
    ),
  OFFSET(F814,-$B814+IF($L814,1,0),0)*
    (VLOOKUP(SUBSTITUTE(SUBSTITUTE(F$1,"standard",""),"|Float","")&amp;"인게임누적곱배수",ChapterTable!$S:$T,2,0)^D814
    +VLOOKUP(SUBSTITUTE(SUBSTITUTE(F$1,"standard",""),"|Float","")&amp;"인게임누적합배수",ChapterTable!$S:$T,2,0)*D814)
  )
  )
  )
)</f>
        <v>98526.125335693359</v>
      </c>
      <c r="G814" t="s">
        <v>76</v>
      </c>
      <c r="J814" t="str">
        <f>IF(ISBLANK(I814),"",
IFERROR(VLOOKUP(I814,[1]StringTable!$1:$1048576,MATCH([1]StringTable!$B$1,[1]StringTable!$1:$1,0),0),
IFERROR(VLOOKUP(I814,[1]InApkStringTable!$1:$1048576,MATCH([1]InApkStringTable!$B$1,[1]InApkStringTable!$1:$1,0),0),
"스트링없음")))</f>
        <v/>
      </c>
      <c r="L814" t="b">
        <v>0</v>
      </c>
      <c r="M814" t="s">
        <v>24</v>
      </c>
      <c r="N814" t="str">
        <f>IF(ISBLANK(M814),"",IF(ISERROR(VLOOKUP(M814,MapTable!$A:$A,1,0)),"맵없음",""))</f>
        <v/>
      </c>
      <c r="O814">
        <f t="shared" si="49"/>
        <v>1</v>
      </c>
      <c r="Q814">
        <f t="shared" si="50"/>
        <v>1</v>
      </c>
      <c r="R814" t="b">
        <f t="shared" ca="1" si="51"/>
        <v>0</v>
      </c>
      <c r="T814" t="b">
        <f t="shared" ca="1" si="52"/>
        <v>0</v>
      </c>
      <c r="V814" t="str">
        <f>IF(ISBLANK(U814),"",IF(ISERROR(VLOOKUP(U814,MapTable!$A:$A,1,0)),"맵없음",""))</f>
        <v/>
      </c>
      <c r="X814" t="str">
        <f>IF(ISBLANK(W814),"",
IF(ISERROR(FIND(",",W814)),
  IF(ISERROR(VLOOKUP(W814,MapTable!$A:$A,1,0)),"맵없음",
  ""),
IF(ISERROR(FIND(",",W814,FIND(",",W814)+1)),
  IF(OR(ISERROR(VLOOKUP(LEFT(W814,FIND(",",W814)-1),MapTable!$A:$A,1,0)),ISERROR(VLOOKUP(TRIM(MID(W814,FIND(",",W814)+1,999)),MapTable!$A:$A,1,0))),"맵없음",
  ""),
IF(ISERROR(FIND(",",W814,FIND(",",W814,FIND(",",W814)+1)+1)),
  IF(OR(ISERROR(VLOOKUP(LEFT(W814,FIND(",",W814)-1),MapTable!$A:$A,1,0)),ISERROR(VLOOKUP(TRIM(MID(W814,FIND(",",W814)+1,FIND(",",W814,FIND(",",W814)+1)-FIND(",",W814)-1)),MapTable!$A:$A,1,0)),ISERROR(VLOOKUP(TRIM(MID(W814,FIND(",",W814,FIND(",",W814)+1)+1,999)),MapTable!$A:$A,1,0))),"맵없음",
  ""),
IF(ISERROR(FIND(",",W814,FIND(",",W814,FIND(",",W814,FIND(",",W814)+1)+1)+1)),
  IF(OR(ISERROR(VLOOKUP(LEFT(W814,FIND(",",W814)-1),MapTable!$A:$A,1,0)),ISERROR(VLOOKUP(TRIM(MID(W814,FIND(",",W814)+1,FIND(",",W814,FIND(",",W814)+1)-FIND(",",W814)-1)),MapTable!$A:$A,1,0)),ISERROR(VLOOKUP(TRIM(MID(W814,FIND(",",W814,FIND(",",W814)+1)+1,FIND(",",W814,FIND(",",W814,FIND(",",W814)+1)+1)-FIND(",",W814,FIND(",",W814)+1)-1)),MapTable!$A:$A,1,0)),ISERROR(VLOOKUP(TRIM(MID(W814,FIND(",",W814,FIND(",",W814,FIND(",",W814)+1)+1)+1,999)),MapTable!$A:$A,1,0))),"맵없음",
  ""),
)))))</f>
        <v/>
      </c>
      <c r="AC814" t="str">
        <f>IF(ISBLANK(AB814),"",IF(ISERROR(VLOOKUP(AB814,[3]DropTable!$A:$A,1,0)),"드랍없음",""))</f>
        <v/>
      </c>
      <c r="AE814" t="str">
        <f>IF(ISBLANK(AD814),"",IF(ISERROR(VLOOKUP(AD814,[3]DropTable!$A:$A,1,0)),"드랍없음",""))</f>
        <v/>
      </c>
      <c r="AG814">
        <v>9.8000000000000007</v>
      </c>
      <c r="AH814">
        <v>1</v>
      </c>
    </row>
    <row r="815" spans="1:34" x14ac:dyDescent="0.3">
      <c r="A815">
        <v>18</v>
      </c>
      <c r="B815">
        <v>2</v>
      </c>
      <c r="C815">
        <f>IF(OR($L815=TRUE,$A815=0,MOD($A815,ChapterTable!$S$20)&lt;&gt;0),
MAX(0,INT(($B815+ChapterTable!$Q$26+VLOOKUP(SUBSTITUTE(C$1,"성장단계","")&amp;"단계오프셋",ChapterTable!$S:$T,2,0))/ChapterTable!$Q$23)),
MAX(0,INT(($B815+ChapterTable!$S$26+VLOOKUP(SUBSTITUTE(C$1,"성장단계","")&amp;"보스단계오프셋",ChapterTable!$S:$T,2,0))/ChapterTable!$S$23)))</f>
        <v>0</v>
      </c>
      <c r="D815">
        <f>IF(OR($L815=TRUE,$A815=0,MOD($A815,ChapterTable!$S$20)&lt;&gt;0),
MAX(0,INT(($B815+ChapterTable!$Q$26+VLOOKUP(SUBSTITUTE(D$1,"성장단계","")&amp;"단계오프셋",ChapterTable!$S:$T,2,0))/ChapterTable!$Q$23)),
MAX(0,INT(($B815+ChapterTable!$S$26+VLOOKUP(SUBSTITUTE(D$1,"성장단계","")&amp;"보스단계오프셋",ChapterTable!$S:$T,2,0))/ChapterTable!$S$23)))</f>
        <v>0</v>
      </c>
      <c r="E815" s="1">
        <f ca="1">IF(AND($A815=0,$B815=1),
    VLOOKUP(1,ChapterTable!$1:$1048576,MATCH("최종"&amp;SUBSTITUTE(SUBSTITUTE(E$1,"standard",""),"|Float",""),ChapterTable!$1:$1,0),0)*ChapterTable!$Q$17,
  IF(AND($A815=0,$B815=0),
    E816,
  IF($B815=0,
    VLOOKUP($A815,ChapterTable!$1:$1048576,MATCH("최종"&amp;SUBSTITUTE(SUBSTITUTE(E$1,"standard",""),"|Float",""),ChapterTable!$1:$1,0),0),
  IF($B815=1,
    IF($L815=FALSE,
      VLOOKUP($A815,ChapterTable!$1:$1048576,MATCH("최종"&amp;SUBSTITUTE(SUBSTITUTE(E$1,"standard",""),"|Float",""),ChapterTable!$1:$1,0),0),
      VLOOKUP($A815-ChapterTable!$Q$11,ChapterTable!$1:$1048576,MATCH("최종"&amp;SUBSTITUTE(SUBSTITUTE(E$1,"standard",""),"|Float",""),ChapterTable!$1:$1,0),0)*ChapterTable!$Q$14
    ),
  OFFSET(E815,-$B815+IF($L815,1,0),0)*
    (VLOOKUP(SUBSTITUTE(SUBSTITUTE(E$1,"standard",""),"|Float","")&amp;"인게임누적곱배수",ChapterTable!$S:$T,2,0)^C815
    +VLOOKUP(SUBSTITUTE(SUBSTITUTE(E$1,"standard",""),"|Float","")&amp;"인게임누적합배수",ChapterTable!$S:$T,2,0)*C815)
  )
  )
  )
)</f>
        <v>177347.02560424805</v>
      </c>
      <c r="F815" s="1">
        <f ca="1">IF(AND($A815=0,$B815=1),
    VLOOKUP(1,ChapterTable!$1:$1048576,MATCH("최종"&amp;SUBSTITUTE(SUBSTITUTE(F$1,"standard",""),"|Float",""),ChapterTable!$1:$1,0),0)*ChapterTable!$Q$17,
  IF(AND($A815=0,$B815=0),
    F816,
  IF($B815=0,
    VLOOKUP($A815,ChapterTable!$1:$1048576,MATCH("최종"&amp;SUBSTITUTE(SUBSTITUTE(F$1,"standard",""),"|Float",""),ChapterTable!$1:$1,0),0),
  IF($B815=1,
    IF($L815=FALSE,
      VLOOKUP($A815,ChapterTable!$1:$1048576,MATCH("최종"&amp;SUBSTITUTE(SUBSTITUTE(F$1,"standard",""),"|Float",""),ChapterTable!$1:$1,0),0),
      VLOOKUP($A815-ChapterTable!$Q$11,ChapterTable!$1:$1048576,MATCH("최종"&amp;SUBSTITUTE(SUBSTITUTE(F$1,"standard",""),"|Float",""),ChapterTable!$1:$1,0),0)*ChapterTable!$Q$14
    ),
  OFFSET(F815,-$B815+IF($L815,1,0),0)*
    (VLOOKUP(SUBSTITUTE(SUBSTITUTE(F$1,"standard",""),"|Float","")&amp;"인게임누적곱배수",ChapterTable!$S:$T,2,0)^D815
    +VLOOKUP(SUBSTITUTE(SUBSTITUTE(F$1,"standard",""),"|Float","")&amp;"인게임누적합배수",ChapterTable!$S:$T,2,0)*D815)
  )
  )
  )
)</f>
        <v>98526.125335693359</v>
      </c>
      <c r="G815" t="s">
        <v>76</v>
      </c>
      <c r="J815" t="str">
        <f>IF(ISBLANK(I815),"",
IFERROR(VLOOKUP(I815,[1]StringTable!$1:$1048576,MATCH([1]StringTable!$B$1,[1]StringTable!$1:$1,0),0),
IFERROR(VLOOKUP(I815,[1]InApkStringTable!$1:$1048576,MATCH([1]InApkStringTable!$B$1,[1]InApkStringTable!$1:$1,0),0),
"스트링없음")))</f>
        <v/>
      </c>
      <c r="L815" t="b">
        <v>0</v>
      </c>
      <c r="M815" t="s">
        <v>24</v>
      </c>
      <c r="N815" t="str">
        <f>IF(ISBLANK(M815),"",IF(ISERROR(VLOOKUP(M815,MapTable!$A:$A,1,0)),"맵없음",""))</f>
        <v/>
      </c>
      <c r="O815">
        <f t="shared" si="49"/>
        <v>1</v>
      </c>
      <c r="Q815">
        <f t="shared" si="50"/>
        <v>1</v>
      </c>
      <c r="R815" t="b">
        <f t="shared" ca="1" si="51"/>
        <v>0</v>
      </c>
      <c r="T815" t="b">
        <f t="shared" ca="1" si="52"/>
        <v>0</v>
      </c>
      <c r="V815" t="str">
        <f>IF(ISBLANK(U815),"",IF(ISERROR(VLOOKUP(U815,MapTable!$A:$A,1,0)),"맵없음",""))</f>
        <v/>
      </c>
      <c r="X815" t="str">
        <f>IF(ISBLANK(W815),"",
IF(ISERROR(FIND(",",W815)),
  IF(ISERROR(VLOOKUP(W815,MapTable!$A:$A,1,0)),"맵없음",
  ""),
IF(ISERROR(FIND(",",W815,FIND(",",W815)+1)),
  IF(OR(ISERROR(VLOOKUP(LEFT(W815,FIND(",",W815)-1),MapTable!$A:$A,1,0)),ISERROR(VLOOKUP(TRIM(MID(W815,FIND(",",W815)+1,999)),MapTable!$A:$A,1,0))),"맵없음",
  ""),
IF(ISERROR(FIND(",",W815,FIND(",",W815,FIND(",",W815)+1)+1)),
  IF(OR(ISERROR(VLOOKUP(LEFT(W815,FIND(",",W815)-1),MapTable!$A:$A,1,0)),ISERROR(VLOOKUP(TRIM(MID(W815,FIND(",",W815)+1,FIND(",",W815,FIND(",",W815)+1)-FIND(",",W815)-1)),MapTable!$A:$A,1,0)),ISERROR(VLOOKUP(TRIM(MID(W815,FIND(",",W815,FIND(",",W815)+1)+1,999)),MapTable!$A:$A,1,0))),"맵없음",
  ""),
IF(ISERROR(FIND(",",W815,FIND(",",W815,FIND(",",W815,FIND(",",W815)+1)+1)+1)),
  IF(OR(ISERROR(VLOOKUP(LEFT(W815,FIND(",",W815)-1),MapTable!$A:$A,1,0)),ISERROR(VLOOKUP(TRIM(MID(W815,FIND(",",W815)+1,FIND(",",W815,FIND(",",W815)+1)-FIND(",",W815)-1)),MapTable!$A:$A,1,0)),ISERROR(VLOOKUP(TRIM(MID(W815,FIND(",",W815,FIND(",",W815)+1)+1,FIND(",",W815,FIND(",",W815,FIND(",",W815)+1)+1)-FIND(",",W815,FIND(",",W815)+1)-1)),MapTable!$A:$A,1,0)),ISERROR(VLOOKUP(TRIM(MID(W815,FIND(",",W815,FIND(",",W815,FIND(",",W815)+1)+1)+1,999)),MapTable!$A:$A,1,0))),"맵없음",
  ""),
)))))</f>
        <v/>
      </c>
      <c r="AC815" t="str">
        <f>IF(ISBLANK(AB815),"",IF(ISERROR(VLOOKUP(AB815,[3]DropTable!$A:$A,1,0)),"드랍없음",""))</f>
        <v/>
      </c>
      <c r="AE815" t="str">
        <f>IF(ISBLANK(AD815),"",IF(ISERROR(VLOOKUP(AD815,[3]DropTable!$A:$A,1,0)),"드랍없음",""))</f>
        <v/>
      </c>
      <c r="AG815">
        <v>9.8000000000000007</v>
      </c>
      <c r="AH815">
        <v>1</v>
      </c>
    </row>
    <row r="816" spans="1:34" x14ac:dyDescent="0.3">
      <c r="A816">
        <v>18</v>
      </c>
      <c r="B816">
        <v>3</v>
      </c>
      <c r="C816">
        <f>IF(OR($L816=TRUE,$A816=0,MOD($A816,ChapterTable!$S$20)&lt;&gt;0),
MAX(0,INT(($B816+ChapterTable!$Q$26+VLOOKUP(SUBSTITUTE(C$1,"성장단계","")&amp;"단계오프셋",ChapterTable!$S:$T,2,0))/ChapterTable!$Q$23)),
MAX(0,INT(($B816+ChapterTable!$S$26+VLOOKUP(SUBSTITUTE(C$1,"성장단계","")&amp;"보스단계오프셋",ChapterTable!$S:$T,2,0))/ChapterTable!$S$23)))</f>
        <v>0</v>
      </c>
      <c r="D816">
        <f>IF(OR($L816=TRUE,$A816=0,MOD($A816,ChapterTable!$S$20)&lt;&gt;0),
MAX(0,INT(($B816+ChapterTable!$Q$26+VLOOKUP(SUBSTITUTE(D$1,"성장단계","")&amp;"단계오프셋",ChapterTable!$S:$T,2,0))/ChapterTable!$Q$23)),
MAX(0,INT(($B816+ChapterTable!$S$26+VLOOKUP(SUBSTITUTE(D$1,"성장단계","")&amp;"보스단계오프셋",ChapterTable!$S:$T,2,0))/ChapterTable!$S$23)))</f>
        <v>0</v>
      </c>
      <c r="E816" s="1">
        <f ca="1">IF(AND($A816=0,$B816=1),
    VLOOKUP(1,ChapterTable!$1:$1048576,MATCH("최종"&amp;SUBSTITUTE(SUBSTITUTE(E$1,"standard",""),"|Float",""),ChapterTable!$1:$1,0),0)*ChapterTable!$Q$17,
  IF(AND($A816=0,$B816=0),
    E817,
  IF($B816=0,
    VLOOKUP($A816,ChapterTable!$1:$1048576,MATCH("최종"&amp;SUBSTITUTE(SUBSTITUTE(E$1,"standard",""),"|Float",""),ChapterTable!$1:$1,0),0),
  IF($B816=1,
    IF($L816=FALSE,
      VLOOKUP($A816,ChapterTable!$1:$1048576,MATCH("최종"&amp;SUBSTITUTE(SUBSTITUTE(E$1,"standard",""),"|Float",""),ChapterTable!$1:$1,0),0),
      VLOOKUP($A816-ChapterTable!$Q$11,ChapterTable!$1:$1048576,MATCH("최종"&amp;SUBSTITUTE(SUBSTITUTE(E$1,"standard",""),"|Float",""),ChapterTable!$1:$1,0),0)*ChapterTable!$Q$14
    ),
  OFFSET(E816,-$B816+IF($L816,1,0),0)*
    (VLOOKUP(SUBSTITUTE(SUBSTITUTE(E$1,"standard",""),"|Float","")&amp;"인게임누적곱배수",ChapterTable!$S:$T,2,0)^C816
    +VLOOKUP(SUBSTITUTE(SUBSTITUTE(E$1,"standard",""),"|Float","")&amp;"인게임누적합배수",ChapterTable!$S:$T,2,0)*C816)
  )
  )
  )
)</f>
        <v>177347.02560424805</v>
      </c>
      <c r="F816" s="1">
        <f ca="1">IF(AND($A816=0,$B816=1),
    VLOOKUP(1,ChapterTable!$1:$1048576,MATCH("최종"&amp;SUBSTITUTE(SUBSTITUTE(F$1,"standard",""),"|Float",""),ChapterTable!$1:$1,0),0)*ChapterTable!$Q$17,
  IF(AND($A816=0,$B816=0),
    F817,
  IF($B816=0,
    VLOOKUP($A816,ChapterTable!$1:$1048576,MATCH("최종"&amp;SUBSTITUTE(SUBSTITUTE(F$1,"standard",""),"|Float",""),ChapterTable!$1:$1,0),0),
  IF($B816=1,
    IF($L816=FALSE,
      VLOOKUP($A816,ChapterTable!$1:$1048576,MATCH("최종"&amp;SUBSTITUTE(SUBSTITUTE(F$1,"standard",""),"|Float",""),ChapterTable!$1:$1,0),0),
      VLOOKUP($A816-ChapterTable!$Q$11,ChapterTable!$1:$1048576,MATCH("최종"&amp;SUBSTITUTE(SUBSTITUTE(F$1,"standard",""),"|Float",""),ChapterTable!$1:$1,0),0)*ChapterTable!$Q$14
    ),
  OFFSET(F816,-$B816+IF($L816,1,0),0)*
    (VLOOKUP(SUBSTITUTE(SUBSTITUTE(F$1,"standard",""),"|Float","")&amp;"인게임누적곱배수",ChapterTable!$S:$T,2,0)^D816
    +VLOOKUP(SUBSTITUTE(SUBSTITUTE(F$1,"standard",""),"|Float","")&amp;"인게임누적합배수",ChapterTable!$S:$T,2,0)*D816)
  )
  )
  )
)</f>
        <v>98526.125335693359</v>
      </c>
      <c r="G816" t="s">
        <v>76</v>
      </c>
      <c r="J816" t="str">
        <f>IF(ISBLANK(I816),"",
IFERROR(VLOOKUP(I816,[1]StringTable!$1:$1048576,MATCH([1]StringTable!$B$1,[1]StringTable!$1:$1,0),0),
IFERROR(VLOOKUP(I816,[1]InApkStringTable!$1:$1048576,MATCH([1]InApkStringTable!$B$1,[1]InApkStringTable!$1:$1,0),0),
"스트링없음")))</f>
        <v/>
      </c>
      <c r="L816" t="b">
        <v>0</v>
      </c>
      <c r="M816" t="s">
        <v>24</v>
      </c>
      <c r="N816" t="str">
        <f>IF(ISBLANK(M816),"",IF(ISERROR(VLOOKUP(M816,MapTable!$A:$A,1,0)),"맵없음",""))</f>
        <v/>
      </c>
      <c r="O816">
        <f t="shared" si="49"/>
        <v>1</v>
      </c>
      <c r="Q816">
        <f t="shared" si="50"/>
        <v>1</v>
      </c>
      <c r="R816" t="b">
        <f t="shared" ca="1" si="51"/>
        <v>0</v>
      </c>
      <c r="T816" t="b">
        <f t="shared" ca="1" si="52"/>
        <v>0</v>
      </c>
      <c r="V816" t="str">
        <f>IF(ISBLANK(U816),"",IF(ISERROR(VLOOKUP(U816,MapTable!$A:$A,1,0)),"맵없음",""))</f>
        <v/>
      </c>
      <c r="X816" t="str">
        <f>IF(ISBLANK(W816),"",
IF(ISERROR(FIND(",",W816)),
  IF(ISERROR(VLOOKUP(W816,MapTable!$A:$A,1,0)),"맵없음",
  ""),
IF(ISERROR(FIND(",",W816,FIND(",",W816)+1)),
  IF(OR(ISERROR(VLOOKUP(LEFT(W816,FIND(",",W816)-1),MapTable!$A:$A,1,0)),ISERROR(VLOOKUP(TRIM(MID(W816,FIND(",",W816)+1,999)),MapTable!$A:$A,1,0))),"맵없음",
  ""),
IF(ISERROR(FIND(",",W816,FIND(",",W816,FIND(",",W816)+1)+1)),
  IF(OR(ISERROR(VLOOKUP(LEFT(W816,FIND(",",W816)-1),MapTable!$A:$A,1,0)),ISERROR(VLOOKUP(TRIM(MID(W816,FIND(",",W816)+1,FIND(",",W816,FIND(",",W816)+1)-FIND(",",W816)-1)),MapTable!$A:$A,1,0)),ISERROR(VLOOKUP(TRIM(MID(W816,FIND(",",W816,FIND(",",W816)+1)+1,999)),MapTable!$A:$A,1,0))),"맵없음",
  ""),
IF(ISERROR(FIND(",",W816,FIND(",",W816,FIND(",",W816,FIND(",",W816)+1)+1)+1)),
  IF(OR(ISERROR(VLOOKUP(LEFT(W816,FIND(",",W816)-1),MapTable!$A:$A,1,0)),ISERROR(VLOOKUP(TRIM(MID(W816,FIND(",",W816)+1,FIND(",",W816,FIND(",",W816)+1)-FIND(",",W816)-1)),MapTable!$A:$A,1,0)),ISERROR(VLOOKUP(TRIM(MID(W816,FIND(",",W816,FIND(",",W816)+1)+1,FIND(",",W816,FIND(",",W816,FIND(",",W816)+1)+1)-FIND(",",W816,FIND(",",W816)+1)-1)),MapTable!$A:$A,1,0)),ISERROR(VLOOKUP(TRIM(MID(W816,FIND(",",W816,FIND(",",W816,FIND(",",W816)+1)+1)+1,999)),MapTable!$A:$A,1,0))),"맵없음",
  ""),
)))))</f>
        <v/>
      </c>
      <c r="AC816" t="str">
        <f>IF(ISBLANK(AB816),"",IF(ISERROR(VLOOKUP(AB816,[3]DropTable!$A:$A,1,0)),"드랍없음",""))</f>
        <v/>
      </c>
      <c r="AE816" t="str">
        <f>IF(ISBLANK(AD816),"",IF(ISERROR(VLOOKUP(AD816,[3]DropTable!$A:$A,1,0)),"드랍없음",""))</f>
        <v/>
      </c>
      <c r="AG816">
        <v>9.8000000000000007</v>
      </c>
      <c r="AH816">
        <v>1</v>
      </c>
    </row>
    <row r="817" spans="1:34" x14ac:dyDescent="0.3">
      <c r="A817">
        <v>18</v>
      </c>
      <c r="B817">
        <v>4</v>
      </c>
      <c r="C817">
        <f>IF(OR($L817=TRUE,$A817=0,MOD($A817,ChapterTable!$S$20)&lt;&gt;0),
MAX(0,INT(($B817+ChapterTable!$Q$26+VLOOKUP(SUBSTITUTE(C$1,"성장단계","")&amp;"단계오프셋",ChapterTable!$S:$T,2,0))/ChapterTable!$Q$23)),
MAX(0,INT(($B817+ChapterTable!$S$26+VLOOKUP(SUBSTITUTE(C$1,"성장단계","")&amp;"보스단계오프셋",ChapterTable!$S:$T,2,0))/ChapterTable!$S$23)))</f>
        <v>0</v>
      </c>
      <c r="D817">
        <f>IF(OR($L817=TRUE,$A817=0,MOD($A817,ChapterTable!$S$20)&lt;&gt;0),
MAX(0,INT(($B817+ChapterTable!$Q$26+VLOOKUP(SUBSTITUTE(D$1,"성장단계","")&amp;"단계오프셋",ChapterTable!$S:$T,2,0))/ChapterTable!$Q$23)),
MAX(0,INT(($B817+ChapterTable!$S$26+VLOOKUP(SUBSTITUTE(D$1,"성장단계","")&amp;"보스단계오프셋",ChapterTable!$S:$T,2,0))/ChapterTable!$S$23)))</f>
        <v>0</v>
      </c>
      <c r="E817" s="1">
        <f ca="1">IF(AND($A817=0,$B817=1),
    VLOOKUP(1,ChapterTable!$1:$1048576,MATCH("최종"&amp;SUBSTITUTE(SUBSTITUTE(E$1,"standard",""),"|Float",""),ChapterTable!$1:$1,0),0)*ChapterTable!$Q$17,
  IF(AND($A817=0,$B817=0),
    E818,
  IF($B817=0,
    VLOOKUP($A817,ChapterTable!$1:$1048576,MATCH("최종"&amp;SUBSTITUTE(SUBSTITUTE(E$1,"standard",""),"|Float",""),ChapterTable!$1:$1,0),0),
  IF($B817=1,
    IF($L817=FALSE,
      VLOOKUP($A817,ChapterTable!$1:$1048576,MATCH("최종"&amp;SUBSTITUTE(SUBSTITUTE(E$1,"standard",""),"|Float",""),ChapterTable!$1:$1,0),0),
      VLOOKUP($A817-ChapterTable!$Q$11,ChapterTable!$1:$1048576,MATCH("최종"&amp;SUBSTITUTE(SUBSTITUTE(E$1,"standard",""),"|Float",""),ChapterTable!$1:$1,0),0)*ChapterTable!$Q$14
    ),
  OFFSET(E817,-$B817+IF($L817,1,0),0)*
    (VLOOKUP(SUBSTITUTE(SUBSTITUTE(E$1,"standard",""),"|Float","")&amp;"인게임누적곱배수",ChapterTable!$S:$T,2,0)^C817
    +VLOOKUP(SUBSTITUTE(SUBSTITUTE(E$1,"standard",""),"|Float","")&amp;"인게임누적합배수",ChapterTable!$S:$T,2,0)*C817)
  )
  )
  )
)</f>
        <v>177347.02560424805</v>
      </c>
      <c r="F817" s="1">
        <f ca="1">IF(AND($A817=0,$B817=1),
    VLOOKUP(1,ChapterTable!$1:$1048576,MATCH("최종"&amp;SUBSTITUTE(SUBSTITUTE(F$1,"standard",""),"|Float",""),ChapterTable!$1:$1,0),0)*ChapterTable!$Q$17,
  IF(AND($A817=0,$B817=0),
    F818,
  IF($B817=0,
    VLOOKUP($A817,ChapterTable!$1:$1048576,MATCH("최종"&amp;SUBSTITUTE(SUBSTITUTE(F$1,"standard",""),"|Float",""),ChapterTable!$1:$1,0),0),
  IF($B817=1,
    IF($L817=FALSE,
      VLOOKUP($A817,ChapterTable!$1:$1048576,MATCH("최종"&amp;SUBSTITUTE(SUBSTITUTE(F$1,"standard",""),"|Float",""),ChapterTable!$1:$1,0),0),
      VLOOKUP($A817-ChapterTable!$Q$11,ChapterTable!$1:$1048576,MATCH("최종"&amp;SUBSTITUTE(SUBSTITUTE(F$1,"standard",""),"|Float",""),ChapterTable!$1:$1,0),0)*ChapterTable!$Q$14
    ),
  OFFSET(F817,-$B817+IF($L817,1,0),0)*
    (VLOOKUP(SUBSTITUTE(SUBSTITUTE(F$1,"standard",""),"|Float","")&amp;"인게임누적곱배수",ChapterTable!$S:$T,2,0)^D817
    +VLOOKUP(SUBSTITUTE(SUBSTITUTE(F$1,"standard",""),"|Float","")&amp;"인게임누적합배수",ChapterTable!$S:$T,2,0)*D817)
  )
  )
  )
)</f>
        <v>98526.125335693359</v>
      </c>
      <c r="G817" t="s">
        <v>76</v>
      </c>
      <c r="J817" t="str">
        <f>IF(ISBLANK(I817),"",
IFERROR(VLOOKUP(I817,[1]StringTable!$1:$1048576,MATCH([1]StringTable!$B$1,[1]StringTable!$1:$1,0),0),
IFERROR(VLOOKUP(I817,[1]InApkStringTable!$1:$1048576,MATCH([1]InApkStringTable!$B$1,[1]InApkStringTable!$1:$1,0),0),
"스트링없음")))</f>
        <v/>
      </c>
      <c r="L817" t="b">
        <v>0</v>
      </c>
      <c r="M817" t="s">
        <v>24</v>
      </c>
      <c r="N817" t="str">
        <f>IF(ISBLANK(M817),"",IF(ISERROR(VLOOKUP(M817,MapTable!$A:$A,1,0)),"맵없음",""))</f>
        <v/>
      </c>
      <c r="O817">
        <f t="shared" si="49"/>
        <v>1</v>
      </c>
      <c r="Q817">
        <f t="shared" si="50"/>
        <v>1</v>
      </c>
      <c r="R817" t="b">
        <f t="shared" ca="1" si="51"/>
        <v>0</v>
      </c>
      <c r="T817" t="b">
        <f t="shared" ca="1" si="52"/>
        <v>0</v>
      </c>
      <c r="V817" t="str">
        <f>IF(ISBLANK(U817),"",IF(ISERROR(VLOOKUP(U817,MapTable!$A:$A,1,0)),"맵없음",""))</f>
        <v/>
      </c>
      <c r="X817" t="str">
        <f>IF(ISBLANK(W817),"",
IF(ISERROR(FIND(",",W817)),
  IF(ISERROR(VLOOKUP(W817,MapTable!$A:$A,1,0)),"맵없음",
  ""),
IF(ISERROR(FIND(",",W817,FIND(",",W817)+1)),
  IF(OR(ISERROR(VLOOKUP(LEFT(W817,FIND(",",W817)-1),MapTable!$A:$A,1,0)),ISERROR(VLOOKUP(TRIM(MID(W817,FIND(",",W817)+1,999)),MapTable!$A:$A,1,0))),"맵없음",
  ""),
IF(ISERROR(FIND(",",W817,FIND(",",W817,FIND(",",W817)+1)+1)),
  IF(OR(ISERROR(VLOOKUP(LEFT(W817,FIND(",",W817)-1),MapTable!$A:$A,1,0)),ISERROR(VLOOKUP(TRIM(MID(W817,FIND(",",W817)+1,FIND(",",W817,FIND(",",W817)+1)-FIND(",",W817)-1)),MapTable!$A:$A,1,0)),ISERROR(VLOOKUP(TRIM(MID(W817,FIND(",",W817,FIND(",",W817)+1)+1,999)),MapTable!$A:$A,1,0))),"맵없음",
  ""),
IF(ISERROR(FIND(",",W817,FIND(",",W817,FIND(",",W817,FIND(",",W817)+1)+1)+1)),
  IF(OR(ISERROR(VLOOKUP(LEFT(W817,FIND(",",W817)-1),MapTable!$A:$A,1,0)),ISERROR(VLOOKUP(TRIM(MID(W817,FIND(",",W817)+1,FIND(",",W817,FIND(",",W817)+1)-FIND(",",W817)-1)),MapTable!$A:$A,1,0)),ISERROR(VLOOKUP(TRIM(MID(W817,FIND(",",W817,FIND(",",W817)+1)+1,FIND(",",W817,FIND(",",W817,FIND(",",W817)+1)+1)-FIND(",",W817,FIND(",",W817)+1)-1)),MapTable!$A:$A,1,0)),ISERROR(VLOOKUP(TRIM(MID(W817,FIND(",",W817,FIND(",",W817,FIND(",",W817)+1)+1)+1,999)),MapTable!$A:$A,1,0))),"맵없음",
  ""),
)))))</f>
        <v/>
      </c>
      <c r="AC817" t="str">
        <f>IF(ISBLANK(AB817),"",IF(ISERROR(VLOOKUP(AB817,[3]DropTable!$A:$A,1,0)),"드랍없음",""))</f>
        <v/>
      </c>
      <c r="AE817" t="str">
        <f>IF(ISBLANK(AD817),"",IF(ISERROR(VLOOKUP(AD817,[3]DropTable!$A:$A,1,0)),"드랍없음",""))</f>
        <v/>
      </c>
      <c r="AG817">
        <v>9.8000000000000007</v>
      </c>
      <c r="AH817">
        <v>1</v>
      </c>
    </row>
    <row r="818" spans="1:34" x14ac:dyDescent="0.3">
      <c r="A818">
        <v>18</v>
      </c>
      <c r="B818">
        <v>5</v>
      </c>
      <c r="C818">
        <f>IF(OR($L818=TRUE,$A818=0,MOD($A818,ChapterTable!$S$20)&lt;&gt;0),
MAX(0,INT(($B818+ChapterTable!$Q$26+VLOOKUP(SUBSTITUTE(C$1,"성장단계","")&amp;"단계오프셋",ChapterTable!$S:$T,2,0))/ChapterTable!$Q$23)),
MAX(0,INT(($B818+ChapterTable!$S$26+VLOOKUP(SUBSTITUTE(C$1,"성장단계","")&amp;"보스단계오프셋",ChapterTable!$S:$T,2,0))/ChapterTable!$S$23)))</f>
        <v>0</v>
      </c>
      <c r="D818">
        <f>IF(OR($L818=TRUE,$A818=0,MOD($A818,ChapterTable!$S$20)&lt;&gt;0),
MAX(0,INT(($B818+ChapterTable!$Q$26+VLOOKUP(SUBSTITUTE(D$1,"성장단계","")&amp;"단계오프셋",ChapterTable!$S:$T,2,0))/ChapterTable!$Q$23)),
MAX(0,INT(($B818+ChapterTable!$S$26+VLOOKUP(SUBSTITUTE(D$1,"성장단계","")&amp;"보스단계오프셋",ChapterTable!$S:$T,2,0))/ChapterTable!$S$23)))</f>
        <v>0</v>
      </c>
      <c r="E818" s="1">
        <f ca="1">IF(AND($A818=0,$B818=1),
    VLOOKUP(1,ChapterTable!$1:$1048576,MATCH("최종"&amp;SUBSTITUTE(SUBSTITUTE(E$1,"standard",""),"|Float",""),ChapterTable!$1:$1,0),0)*ChapterTable!$Q$17,
  IF(AND($A818=0,$B818=0),
    E819,
  IF($B818=0,
    VLOOKUP($A818,ChapterTable!$1:$1048576,MATCH("최종"&amp;SUBSTITUTE(SUBSTITUTE(E$1,"standard",""),"|Float",""),ChapterTable!$1:$1,0),0),
  IF($B818=1,
    IF($L818=FALSE,
      VLOOKUP($A818,ChapterTable!$1:$1048576,MATCH("최종"&amp;SUBSTITUTE(SUBSTITUTE(E$1,"standard",""),"|Float",""),ChapterTable!$1:$1,0),0),
      VLOOKUP($A818-ChapterTable!$Q$11,ChapterTable!$1:$1048576,MATCH("최종"&amp;SUBSTITUTE(SUBSTITUTE(E$1,"standard",""),"|Float",""),ChapterTable!$1:$1,0),0)*ChapterTable!$Q$14
    ),
  OFFSET(E818,-$B818+IF($L818,1,0),0)*
    (VLOOKUP(SUBSTITUTE(SUBSTITUTE(E$1,"standard",""),"|Float","")&amp;"인게임누적곱배수",ChapterTable!$S:$T,2,0)^C818
    +VLOOKUP(SUBSTITUTE(SUBSTITUTE(E$1,"standard",""),"|Float","")&amp;"인게임누적합배수",ChapterTable!$S:$T,2,0)*C818)
  )
  )
  )
)</f>
        <v>177347.02560424805</v>
      </c>
      <c r="F818" s="1">
        <f ca="1">IF(AND($A818=0,$B818=1),
    VLOOKUP(1,ChapterTable!$1:$1048576,MATCH("최종"&amp;SUBSTITUTE(SUBSTITUTE(F$1,"standard",""),"|Float",""),ChapterTable!$1:$1,0),0)*ChapterTable!$Q$17,
  IF(AND($A818=0,$B818=0),
    F819,
  IF($B818=0,
    VLOOKUP($A818,ChapterTable!$1:$1048576,MATCH("최종"&amp;SUBSTITUTE(SUBSTITUTE(F$1,"standard",""),"|Float",""),ChapterTable!$1:$1,0),0),
  IF($B818=1,
    IF($L818=FALSE,
      VLOOKUP($A818,ChapterTable!$1:$1048576,MATCH("최종"&amp;SUBSTITUTE(SUBSTITUTE(F$1,"standard",""),"|Float",""),ChapterTable!$1:$1,0),0),
      VLOOKUP($A818-ChapterTable!$Q$11,ChapterTable!$1:$1048576,MATCH("최종"&amp;SUBSTITUTE(SUBSTITUTE(F$1,"standard",""),"|Float",""),ChapterTable!$1:$1,0),0)*ChapterTable!$Q$14
    ),
  OFFSET(F818,-$B818+IF($L818,1,0),0)*
    (VLOOKUP(SUBSTITUTE(SUBSTITUTE(F$1,"standard",""),"|Float","")&amp;"인게임누적곱배수",ChapterTable!$S:$T,2,0)^D818
    +VLOOKUP(SUBSTITUTE(SUBSTITUTE(F$1,"standard",""),"|Float","")&amp;"인게임누적합배수",ChapterTable!$S:$T,2,0)*D818)
  )
  )
  )
)</f>
        <v>98526.125335693359</v>
      </c>
      <c r="G818" t="s">
        <v>76</v>
      </c>
      <c r="J818" t="str">
        <f>IF(ISBLANK(I818),"",
IFERROR(VLOOKUP(I818,[1]StringTable!$1:$1048576,MATCH([1]StringTable!$B$1,[1]StringTable!$1:$1,0),0),
IFERROR(VLOOKUP(I818,[1]InApkStringTable!$1:$1048576,MATCH([1]InApkStringTable!$B$1,[1]InApkStringTable!$1:$1,0),0),
"스트링없음")))</f>
        <v/>
      </c>
      <c r="L818" t="b">
        <v>0</v>
      </c>
      <c r="M818" t="s">
        <v>24</v>
      </c>
      <c r="N818" t="str">
        <f>IF(ISBLANK(M818),"",IF(ISERROR(VLOOKUP(M818,MapTable!$A:$A,1,0)),"맵없음",""))</f>
        <v/>
      </c>
      <c r="O818">
        <f t="shared" si="49"/>
        <v>11</v>
      </c>
      <c r="Q818">
        <f t="shared" si="50"/>
        <v>11</v>
      </c>
      <c r="R818" t="b">
        <f t="shared" ca="1" si="51"/>
        <v>0</v>
      </c>
      <c r="T818" t="b">
        <f t="shared" ca="1" si="52"/>
        <v>0</v>
      </c>
      <c r="V818" t="str">
        <f>IF(ISBLANK(U818),"",IF(ISERROR(VLOOKUP(U818,MapTable!$A:$A,1,0)),"맵없음",""))</f>
        <v/>
      </c>
      <c r="X818" t="str">
        <f>IF(ISBLANK(W818),"",
IF(ISERROR(FIND(",",W818)),
  IF(ISERROR(VLOOKUP(W818,MapTable!$A:$A,1,0)),"맵없음",
  ""),
IF(ISERROR(FIND(",",W818,FIND(",",W818)+1)),
  IF(OR(ISERROR(VLOOKUP(LEFT(W818,FIND(",",W818)-1),MapTable!$A:$A,1,0)),ISERROR(VLOOKUP(TRIM(MID(W818,FIND(",",W818)+1,999)),MapTable!$A:$A,1,0))),"맵없음",
  ""),
IF(ISERROR(FIND(",",W818,FIND(",",W818,FIND(",",W818)+1)+1)),
  IF(OR(ISERROR(VLOOKUP(LEFT(W818,FIND(",",W818)-1),MapTable!$A:$A,1,0)),ISERROR(VLOOKUP(TRIM(MID(W818,FIND(",",W818)+1,FIND(",",W818,FIND(",",W818)+1)-FIND(",",W818)-1)),MapTable!$A:$A,1,0)),ISERROR(VLOOKUP(TRIM(MID(W818,FIND(",",W818,FIND(",",W818)+1)+1,999)),MapTable!$A:$A,1,0))),"맵없음",
  ""),
IF(ISERROR(FIND(",",W818,FIND(",",W818,FIND(",",W818,FIND(",",W818)+1)+1)+1)),
  IF(OR(ISERROR(VLOOKUP(LEFT(W818,FIND(",",W818)-1),MapTable!$A:$A,1,0)),ISERROR(VLOOKUP(TRIM(MID(W818,FIND(",",W818)+1,FIND(",",W818,FIND(",",W818)+1)-FIND(",",W818)-1)),MapTable!$A:$A,1,0)),ISERROR(VLOOKUP(TRIM(MID(W818,FIND(",",W818,FIND(",",W818)+1)+1,FIND(",",W818,FIND(",",W818,FIND(",",W818)+1)+1)-FIND(",",W818,FIND(",",W818)+1)-1)),MapTable!$A:$A,1,0)),ISERROR(VLOOKUP(TRIM(MID(W818,FIND(",",W818,FIND(",",W818,FIND(",",W818)+1)+1)+1,999)),MapTable!$A:$A,1,0))),"맵없음",
  ""),
)))))</f>
        <v/>
      </c>
      <c r="AC818" t="str">
        <f>IF(ISBLANK(AB818),"",IF(ISERROR(VLOOKUP(AB818,[3]DropTable!$A:$A,1,0)),"드랍없음",""))</f>
        <v/>
      </c>
      <c r="AE818" t="str">
        <f>IF(ISBLANK(AD818),"",IF(ISERROR(VLOOKUP(AD818,[3]DropTable!$A:$A,1,0)),"드랍없음",""))</f>
        <v/>
      </c>
      <c r="AG818">
        <v>9.8000000000000007</v>
      </c>
      <c r="AH818">
        <v>1</v>
      </c>
    </row>
    <row r="819" spans="1:34" x14ac:dyDescent="0.3">
      <c r="A819">
        <v>18</v>
      </c>
      <c r="B819">
        <v>6</v>
      </c>
      <c r="C819">
        <f>IF(OR($L819=TRUE,$A819=0,MOD($A819,ChapterTable!$S$20)&lt;&gt;0),
MAX(0,INT(($B819+ChapterTable!$Q$26+VLOOKUP(SUBSTITUTE(C$1,"성장단계","")&amp;"단계오프셋",ChapterTable!$S:$T,2,0))/ChapterTable!$Q$23)),
MAX(0,INT(($B819+ChapterTable!$S$26+VLOOKUP(SUBSTITUTE(C$1,"성장단계","")&amp;"보스단계오프셋",ChapterTable!$S:$T,2,0))/ChapterTable!$S$23)))</f>
        <v>1</v>
      </c>
      <c r="D819">
        <f>IF(OR($L819=TRUE,$A819=0,MOD($A819,ChapterTable!$S$20)&lt;&gt;0),
MAX(0,INT(($B819+ChapterTable!$Q$26+VLOOKUP(SUBSTITUTE(D$1,"성장단계","")&amp;"단계오프셋",ChapterTable!$S:$T,2,0))/ChapterTable!$Q$23)),
MAX(0,INT(($B819+ChapterTable!$S$26+VLOOKUP(SUBSTITUTE(D$1,"성장단계","")&amp;"보스단계오프셋",ChapterTable!$S:$T,2,0))/ChapterTable!$S$23)))</f>
        <v>0</v>
      </c>
      <c r="E819" s="1">
        <f ca="1">IF(AND($A819=0,$B819=1),
    VLOOKUP(1,ChapterTable!$1:$1048576,MATCH("최종"&amp;SUBSTITUTE(SUBSTITUTE(E$1,"standard",""),"|Float",""),ChapterTable!$1:$1,0),0)*ChapterTable!$Q$17,
  IF(AND($A819=0,$B819=0),
    E820,
  IF($B819=0,
    VLOOKUP($A819,ChapterTable!$1:$1048576,MATCH("최종"&amp;SUBSTITUTE(SUBSTITUTE(E$1,"standard",""),"|Float",""),ChapterTable!$1:$1,0),0),
  IF($B819=1,
    IF($L819=FALSE,
      VLOOKUP($A819,ChapterTable!$1:$1048576,MATCH("최종"&amp;SUBSTITUTE(SUBSTITUTE(E$1,"standard",""),"|Float",""),ChapterTable!$1:$1,0),0),
      VLOOKUP($A819-ChapterTable!$Q$11,ChapterTable!$1:$1048576,MATCH("최종"&amp;SUBSTITUTE(SUBSTITUTE(E$1,"standard",""),"|Float",""),ChapterTable!$1:$1,0),0)*ChapterTable!$Q$14
    ),
  OFFSET(E819,-$B819+IF($L819,1,0),0)*
    (VLOOKUP(SUBSTITUTE(SUBSTITUTE(E$1,"standard",""),"|Float","")&amp;"인게임누적곱배수",ChapterTable!$S:$T,2,0)^C819
    +VLOOKUP(SUBSTITUTE(SUBSTITUTE(E$1,"standard",""),"|Float","")&amp;"인게임누적합배수",ChapterTable!$S:$T,2,0)*C819)
  )
  )
  )
)</f>
        <v>239418.48456573489</v>
      </c>
      <c r="F819" s="1">
        <f ca="1">IF(AND($A819=0,$B819=1),
    VLOOKUP(1,ChapterTable!$1:$1048576,MATCH("최종"&amp;SUBSTITUTE(SUBSTITUTE(F$1,"standard",""),"|Float",""),ChapterTable!$1:$1,0),0)*ChapterTable!$Q$17,
  IF(AND($A819=0,$B819=0),
    F820,
  IF($B819=0,
    VLOOKUP($A819,ChapterTable!$1:$1048576,MATCH("최종"&amp;SUBSTITUTE(SUBSTITUTE(F$1,"standard",""),"|Float",""),ChapterTable!$1:$1,0),0),
  IF($B819=1,
    IF($L819=FALSE,
      VLOOKUP($A819,ChapterTable!$1:$1048576,MATCH("최종"&amp;SUBSTITUTE(SUBSTITUTE(F$1,"standard",""),"|Float",""),ChapterTable!$1:$1,0),0),
      VLOOKUP($A819-ChapterTable!$Q$11,ChapterTable!$1:$1048576,MATCH("최종"&amp;SUBSTITUTE(SUBSTITUTE(F$1,"standard",""),"|Float",""),ChapterTable!$1:$1,0),0)*ChapterTable!$Q$14
    ),
  OFFSET(F819,-$B819+IF($L819,1,0),0)*
    (VLOOKUP(SUBSTITUTE(SUBSTITUTE(F$1,"standard",""),"|Float","")&amp;"인게임누적곱배수",ChapterTable!$S:$T,2,0)^D819
    +VLOOKUP(SUBSTITUTE(SUBSTITUTE(F$1,"standard",""),"|Float","")&amp;"인게임누적합배수",ChapterTable!$S:$T,2,0)*D819)
  )
  )
  )
)</f>
        <v>98526.125335693359</v>
      </c>
      <c r="G819" t="s">
        <v>76</v>
      </c>
      <c r="J819" t="str">
        <f>IF(ISBLANK(I819),"",
IFERROR(VLOOKUP(I819,[1]StringTable!$1:$1048576,MATCH([1]StringTable!$B$1,[1]StringTable!$1:$1,0),0),
IFERROR(VLOOKUP(I819,[1]InApkStringTable!$1:$1048576,MATCH([1]InApkStringTable!$B$1,[1]InApkStringTable!$1:$1,0),0),
"스트링없음")))</f>
        <v/>
      </c>
      <c r="L819" t="b">
        <v>0</v>
      </c>
      <c r="M819" t="s">
        <v>24</v>
      </c>
      <c r="N819" t="str">
        <f>IF(ISBLANK(M819),"",IF(ISERROR(VLOOKUP(M819,MapTable!$A:$A,1,0)),"맵없음",""))</f>
        <v/>
      </c>
      <c r="O819">
        <f t="shared" si="49"/>
        <v>1</v>
      </c>
      <c r="Q819">
        <f t="shared" si="50"/>
        <v>1</v>
      </c>
      <c r="R819" t="b">
        <f t="shared" ca="1" si="51"/>
        <v>0</v>
      </c>
      <c r="T819" t="b">
        <f t="shared" ca="1" si="52"/>
        <v>0</v>
      </c>
      <c r="V819" t="str">
        <f>IF(ISBLANK(U819),"",IF(ISERROR(VLOOKUP(U819,MapTable!$A:$A,1,0)),"맵없음",""))</f>
        <v/>
      </c>
      <c r="X819" t="str">
        <f>IF(ISBLANK(W819),"",
IF(ISERROR(FIND(",",W819)),
  IF(ISERROR(VLOOKUP(W819,MapTable!$A:$A,1,0)),"맵없음",
  ""),
IF(ISERROR(FIND(",",W819,FIND(",",W819)+1)),
  IF(OR(ISERROR(VLOOKUP(LEFT(W819,FIND(",",W819)-1),MapTable!$A:$A,1,0)),ISERROR(VLOOKUP(TRIM(MID(W819,FIND(",",W819)+1,999)),MapTable!$A:$A,1,0))),"맵없음",
  ""),
IF(ISERROR(FIND(",",W819,FIND(",",W819,FIND(",",W819)+1)+1)),
  IF(OR(ISERROR(VLOOKUP(LEFT(W819,FIND(",",W819)-1),MapTable!$A:$A,1,0)),ISERROR(VLOOKUP(TRIM(MID(W819,FIND(",",W819)+1,FIND(",",W819,FIND(",",W819)+1)-FIND(",",W819)-1)),MapTable!$A:$A,1,0)),ISERROR(VLOOKUP(TRIM(MID(W819,FIND(",",W819,FIND(",",W819)+1)+1,999)),MapTable!$A:$A,1,0))),"맵없음",
  ""),
IF(ISERROR(FIND(",",W819,FIND(",",W819,FIND(",",W819,FIND(",",W819)+1)+1)+1)),
  IF(OR(ISERROR(VLOOKUP(LEFT(W819,FIND(",",W819)-1),MapTable!$A:$A,1,0)),ISERROR(VLOOKUP(TRIM(MID(W819,FIND(",",W819)+1,FIND(",",W819,FIND(",",W819)+1)-FIND(",",W819)-1)),MapTable!$A:$A,1,0)),ISERROR(VLOOKUP(TRIM(MID(W819,FIND(",",W819,FIND(",",W819)+1)+1,FIND(",",W819,FIND(",",W819,FIND(",",W819)+1)+1)-FIND(",",W819,FIND(",",W819)+1)-1)),MapTable!$A:$A,1,0)),ISERROR(VLOOKUP(TRIM(MID(W819,FIND(",",W819,FIND(",",W819,FIND(",",W819)+1)+1)+1,999)),MapTable!$A:$A,1,0))),"맵없음",
  ""),
)))))</f>
        <v/>
      </c>
      <c r="AC819" t="str">
        <f>IF(ISBLANK(AB819),"",IF(ISERROR(VLOOKUP(AB819,[3]DropTable!$A:$A,1,0)),"드랍없음",""))</f>
        <v/>
      </c>
      <c r="AE819" t="str">
        <f>IF(ISBLANK(AD819),"",IF(ISERROR(VLOOKUP(AD819,[3]DropTable!$A:$A,1,0)),"드랍없음",""))</f>
        <v/>
      </c>
      <c r="AG819">
        <v>9.8000000000000007</v>
      </c>
      <c r="AH819">
        <v>1</v>
      </c>
    </row>
    <row r="820" spans="1:34" x14ac:dyDescent="0.3">
      <c r="A820">
        <v>18</v>
      </c>
      <c r="B820">
        <v>7</v>
      </c>
      <c r="C820">
        <f>IF(OR($L820=TRUE,$A820=0,MOD($A820,ChapterTable!$S$20)&lt;&gt;0),
MAX(0,INT(($B820+ChapterTable!$Q$26+VLOOKUP(SUBSTITUTE(C$1,"성장단계","")&amp;"단계오프셋",ChapterTable!$S:$T,2,0))/ChapterTable!$Q$23)),
MAX(0,INT(($B820+ChapterTable!$S$26+VLOOKUP(SUBSTITUTE(C$1,"성장단계","")&amp;"보스단계오프셋",ChapterTable!$S:$T,2,0))/ChapterTable!$S$23)))</f>
        <v>1</v>
      </c>
      <c r="D820">
        <f>IF(OR($L820=TRUE,$A820=0,MOD($A820,ChapterTable!$S$20)&lt;&gt;0),
MAX(0,INT(($B820+ChapterTable!$Q$26+VLOOKUP(SUBSTITUTE(D$1,"성장단계","")&amp;"단계오프셋",ChapterTable!$S:$T,2,0))/ChapterTable!$Q$23)),
MAX(0,INT(($B820+ChapterTable!$S$26+VLOOKUP(SUBSTITUTE(D$1,"성장단계","")&amp;"보스단계오프셋",ChapterTable!$S:$T,2,0))/ChapterTable!$S$23)))</f>
        <v>0</v>
      </c>
      <c r="E820" s="1">
        <f ca="1">IF(AND($A820=0,$B820=1),
    VLOOKUP(1,ChapterTable!$1:$1048576,MATCH("최종"&amp;SUBSTITUTE(SUBSTITUTE(E$1,"standard",""),"|Float",""),ChapterTable!$1:$1,0),0)*ChapterTable!$Q$17,
  IF(AND($A820=0,$B820=0),
    E821,
  IF($B820=0,
    VLOOKUP($A820,ChapterTable!$1:$1048576,MATCH("최종"&amp;SUBSTITUTE(SUBSTITUTE(E$1,"standard",""),"|Float",""),ChapterTable!$1:$1,0),0),
  IF($B820=1,
    IF($L820=FALSE,
      VLOOKUP($A820,ChapterTable!$1:$1048576,MATCH("최종"&amp;SUBSTITUTE(SUBSTITUTE(E$1,"standard",""),"|Float",""),ChapterTable!$1:$1,0),0),
      VLOOKUP($A820-ChapterTable!$Q$11,ChapterTable!$1:$1048576,MATCH("최종"&amp;SUBSTITUTE(SUBSTITUTE(E$1,"standard",""),"|Float",""),ChapterTable!$1:$1,0),0)*ChapterTable!$Q$14
    ),
  OFFSET(E820,-$B820+IF($L820,1,0),0)*
    (VLOOKUP(SUBSTITUTE(SUBSTITUTE(E$1,"standard",""),"|Float","")&amp;"인게임누적곱배수",ChapterTable!$S:$T,2,0)^C820
    +VLOOKUP(SUBSTITUTE(SUBSTITUTE(E$1,"standard",""),"|Float","")&amp;"인게임누적합배수",ChapterTable!$S:$T,2,0)*C820)
  )
  )
  )
)</f>
        <v>239418.48456573489</v>
      </c>
      <c r="F820" s="1">
        <f ca="1">IF(AND($A820=0,$B820=1),
    VLOOKUP(1,ChapterTable!$1:$1048576,MATCH("최종"&amp;SUBSTITUTE(SUBSTITUTE(F$1,"standard",""),"|Float",""),ChapterTable!$1:$1,0),0)*ChapterTable!$Q$17,
  IF(AND($A820=0,$B820=0),
    F821,
  IF($B820=0,
    VLOOKUP($A820,ChapterTable!$1:$1048576,MATCH("최종"&amp;SUBSTITUTE(SUBSTITUTE(F$1,"standard",""),"|Float",""),ChapterTable!$1:$1,0),0),
  IF($B820=1,
    IF($L820=FALSE,
      VLOOKUP($A820,ChapterTable!$1:$1048576,MATCH("최종"&amp;SUBSTITUTE(SUBSTITUTE(F$1,"standard",""),"|Float",""),ChapterTable!$1:$1,0),0),
      VLOOKUP($A820-ChapterTable!$Q$11,ChapterTable!$1:$1048576,MATCH("최종"&amp;SUBSTITUTE(SUBSTITUTE(F$1,"standard",""),"|Float",""),ChapterTable!$1:$1,0),0)*ChapterTable!$Q$14
    ),
  OFFSET(F820,-$B820+IF($L820,1,0),0)*
    (VLOOKUP(SUBSTITUTE(SUBSTITUTE(F$1,"standard",""),"|Float","")&amp;"인게임누적곱배수",ChapterTable!$S:$T,2,0)^D820
    +VLOOKUP(SUBSTITUTE(SUBSTITUTE(F$1,"standard",""),"|Float","")&amp;"인게임누적합배수",ChapterTable!$S:$T,2,0)*D820)
  )
  )
  )
)</f>
        <v>98526.125335693359</v>
      </c>
      <c r="G820" t="s">
        <v>76</v>
      </c>
      <c r="J820" t="str">
        <f>IF(ISBLANK(I820),"",
IFERROR(VLOOKUP(I820,[1]StringTable!$1:$1048576,MATCH([1]StringTable!$B$1,[1]StringTable!$1:$1,0),0),
IFERROR(VLOOKUP(I820,[1]InApkStringTable!$1:$1048576,MATCH([1]InApkStringTable!$B$1,[1]InApkStringTable!$1:$1,0),0),
"스트링없음")))</f>
        <v/>
      </c>
      <c r="L820" t="b">
        <v>0</v>
      </c>
      <c r="M820" t="s">
        <v>24</v>
      </c>
      <c r="N820" t="str">
        <f>IF(ISBLANK(M820),"",IF(ISERROR(VLOOKUP(M820,MapTable!$A:$A,1,0)),"맵없음",""))</f>
        <v/>
      </c>
      <c r="O820">
        <f t="shared" si="49"/>
        <v>1</v>
      </c>
      <c r="Q820">
        <f t="shared" si="50"/>
        <v>1</v>
      </c>
      <c r="R820" t="b">
        <f t="shared" ca="1" si="51"/>
        <v>0</v>
      </c>
      <c r="T820" t="b">
        <f t="shared" ca="1" si="52"/>
        <v>0</v>
      </c>
      <c r="V820" t="str">
        <f>IF(ISBLANK(U820),"",IF(ISERROR(VLOOKUP(U820,MapTable!$A:$A,1,0)),"맵없음",""))</f>
        <v/>
      </c>
      <c r="X820" t="str">
        <f>IF(ISBLANK(W820),"",
IF(ISERROR(FIND(",",W820)),
  IF(ISERROR(VLOOKUP(W820,MapTable!$A:$A,1,0)),"맵없음",
  ""),
IF(ISERROR(FIND(",",W820,FIND(",",W820)+1)),
  IF(OR(ISERROR(VLOOKUP(LEFT(W820,FIND(",",W820)-1),MapTable!$A:$A,1,0)),ISERROR(VLOOKUP(TRIM(MID(W820,FIND(",",W820)+1,999)),MapTable!$A:$A,1,0))),"맵없음",
  ""),
IF(ISERROR(FIND(",",W820,FIND(",",W820,FIND(",",W820)+1)+1)),
  IF(OR(ISERROR(VLOOKUP(LEFT(W820,FIND(",",W820)-1),MapTable!$A:$A,1,0)),ISERROR(VLOOKUP(TRIM(MID(W820,FIND(",",W820)+1,FIND(",",W820,FIND(",",W820)+1)-FIND(",",W820)-1)),MapTable!$A:$A,1,0)),ISERROR(VLOOKUP(TRIM(MID(W820,FIND(",",W820,FIND(",",W820)+1)+1,999)),MapTable!$A:$A,1,0))),"맵없음",
  ""),
IF(ISERROR(FIND(",",W820,FIND(",",W820,FIND(",",W820,FIND(",",W820)+1)+1)+1)),
  IF(OR(ISERROR(VLOOKUP(LEFT(W820,FIND(",",W820)-1),MapTable!$A:$A,1,0)),ISERROR(VLOOKUP(TRIM(MID(W820,FIND(",",W820)+1,FIND(",",W820,FIND(",",W820)+1)-FIND(",",W820)-1)),MapTable!$A:$A,1,0)),ISERROR(VLOOKUP(TRIM(MID(W820,FIND(",",W820,FIND(",",W820)+1)+1,FIND(",",W820,FIND(",",W820,FIND(",",W820)+1)+1)-FIND(",",W820,FIND(",",W820)+1)-1)),MapTable!$A:$A,1,0)),ISERROR(VLOOKUP(TRIM(MID(W820,FIND(",",W820,FIND(",",W820,FIND(",",W820)+1)+1)+1,999)),MapTable!$A:$A,1,0))),"맵없음",
  ""),
)))))</f>
        <v/>
      </c>
      <c r="AC820" t="str">
        <f>IF(ISBLANK(AB820),"",IF(ISERROR(VLOOKUP(AB820,[3]DropTable!$A:$A,1,0)),"드랍없음",""))</f>
        <v/>
      </c>
      <c r="AE820" t="str">
        <f>IF(ISBLANK(AD820),"",IF(ISERROR(VLOOKUP(AD820,[3]DropTable!$A:$A,1,0)),"드랍없음",""))</f>
        <v/>
      </c>
      <c r="AG820">
        <v>9.8000000000000007</v>
      </c>
      <c r="AH820">
        <v>1</v>
      </c>
    </row>
    <row r="821" spans="1:34" x14ac:dyDescent="0.3">
      <c r="A821">
        <v>18</v>
      </c>
      <c r="B821">
        <v>8</v>
      </c>
      <c r="C821">
        <f>IF(OR($L821=TRUE,$A821=0,MOD($A821,ChapterTable!$S$20)&lt;&gt;0),
MAX(0,INT(($B821+ChapterTable!$Q$26+VLOOKUP(SUBSTITUTE(C$1,"성장단계","")&amp;"단계오프셋",ChapterTable!$S:$T,2,0))/ChapterTable!$Q$23)),
MAX(0,INT(($B821+ChapterTable!$S$26+VLOOKUP(SUBSTITUTE(C$1,"성장단계","")&amp;"보스단계오프셋",ChapterTable!$S:$T,2,0))/ChapterTable!$S$23)))</f>
        <v>1</v>
      </c>
      <c r="D821">
        <f>IF(OR($L821=TRUE,$A821=0,MOD($A821,ChapterTable!$S$20)&lt;&gt;0),
MAX(0,INT(($B821+ChapterTable!$Q$26+VLOOKUP(SUBSTITUTE(D$1,"성장단계","")&amp;"단계오프셋",ChapterTable!$S:$T,2,0))/ChapterTable!$Q$23)),
MAX(0,INT(($B821+ChapterTable!$S$26+VLOOKUP(SUBSTITUTE(D$1,"성장단계","")&amp;"보스단계오프셋",ChapterTable!$S:$T,2,0))/ChapterTable!$S$23)))</f>
        <v>0</v>
      </c>
      <c r="E821" s="1">
        <f ca="1">IF(AND($A821=0,$B821=1),
    VLOOKUP(1,ChapterTable!$1:$1048576,MATCH("최종"&amp;SUBSTITUTE(SUBSTITUTE(E$1,"standard",""),"|Float",""),ChapterTable!$1:$1,0),0)*ChapterTable!$Q$17,
  IF(AND($A821=0,$B821=0),
    E822,
  IF($B821=0,
    VLOOKUP($A821,ChapterTable!$1:$1048576,MATCH("최종"&amp;SUBSTITUTE(SUBSTITUTE(E$1,"standard",""),"|Float",""),ChapterTable!$1:$1,0),0),
  IF($B821=1,
    IF($L821=FALSE,
      VLOOKUP($A821,ChapterTable!$1:$1048576,MATCH("최종"&amp;SUBSTITUTE(SUBSTITUTE(E$1,"standard",""),"|Float",""),ChapterTable!$1:$1,0),0),
      VLOOKUP($A821-ChapterTable!$Q$11,ChapterTable!$1:$1048576,MATCH("최종"&amp;SUBSTITUTE(SUBSTITUTE(E$1,"standard",""),"|Float",""),ChapterTable!$1:$1,0),0)*ChapterTable!$Q$14
    ),
  OFFSET(E821,-$B821+IF($L821,1,0),0)*
    (VLOOKUP(SUBSTITUTE(SUBSTITUTE(E$1,"standard",""),"|Float","")&amp;"인게임누적곱배수",ChapterTable!$S:$T,2,0)^C821
    +VLOOKUP(SUBSTITUTE(SUBSTITUTE(E$1,"standard",""),"|Float","")&amp;"인게임누적합배수",ChapterTable!$S:$T,2,0)*C821)
  )
  )
  )
)</f>
        <v>239418.48456573489</v>
      </c>
      <c r="F821" s="1">
        <f ca="1">IF(AND($A821=0,$B821=1),
    VLOOKUP(1,ChapterTable!$1:$1048576,MATCH("최종"&amp;SUBSTITUTE(SUBSTITUTE(F$1,"standard",""),"|Float",""),ChapterTable!$1:$1,0),0)*ChapterTable!$Q$17,
  IF(AND($A821=0,$B821=0),
    F822,
  IF($B821=0,
    VLOOKUP($A821,ChapterTable!$1:$1048576,MATCH("최종"&amp;SUBSTITUTE(SUBSTITUTE(F$1,"standard",""),"|Float",""),ChapterTable!$1:$1,0),0),
  IF($B821=1,
    IF($L821=FALSE,
      VLOOKUP($A821,ChapterTable!$1:$1048576,MATCH("최종"&amp;SUBSTITUTE(SUBSTITUTE(F$1,"standard",""),"|Float",""),ChapterTable!$1:$1,0),0),
      VLOOKUP($A821-ChapterTable!$Q$11,ChapterTable!$1:$1048576,MATCH("최종"&amp;SUBSTITUTE(SUBSTITUTE(F$1,"standard",""),"|Float",""),ChapterTable!$1:$1,0),0)*ChapterTable!$Q$14
    ),
  OFFSET(F821,-$B821+IF($L821,1,0),0)*
    (VLOOKUP(SUBSTITUTE(SUBSTITUTE(F$1,"standard",""),"|Float","")&amp;"인게임누적곱배수",ChapterTable!$S:$T,2,0)^D821
    +VLOOKUP(SUBSTITUTE(SUBSTITUTE(F$1,"standard",""),"|Float","")&amp;"인게임누적합배수",ChapterTable!$S:$T,2,0)*D821)
  )
  )
  )
)</f>
        <v>98526.125335693359</v>
      </c>
      <c r="G821" t="s">
        <v>76</v>
      </c>
      <c r="J821" t="str">
        <f>IF(ISBLANK(I821),"",
IFERROR(VLOOKUP(I821,[1]StringTable!$1:$1048576,MATCH([1]StringTable!$B$1,[1]StringTable!$1:$1,0),0),
IFERROR(VLOOKUP(I821,[1]InApkStringTable!$1:$1048576,MATCH([1]InApkStringTable!$B$1,[1]InApkStringTable!$1:$1,0),0),
"스트링없음")))</f>
        <v/>
      </c>
      <c r="L821" t="b">
        <v>0</v>
      </c>
      <c r="M821" t="s">
        <v>24</v>
      </c>
      <c r="N821" t="str">
        <f>IF(ISBLANK(M821),"",IF(ISERROR(VLOOKUP(M821,MapTable!$A:$A,1,0)),"맵없음",""))</f>
        <v/>
      </c>
      <c r="O821">
        <f t="shared" si="49"/>
        <v>1</v>
      </c>
      <c r="Q821">
        <f t="shared" si="50"/>
        <v>1</v>
      </c>
      <c r="R821" t="b">
        <f t="shared" ca="1" si="51"/>
        <v>0</v>
      </c>
      <c r="T821" t="b">
        <f t="shared" ca="1" si="52"/>
        <v>0</v>
      </c>
      <c r="V821" t="str">
        <f>IF(ISBLANK(U821),"",IF(ISERROR(VLOOKUP(U821,MapTable!$A:$A,1,0)),"맵없음",""))</f>
        <v/>
      </c>
      <c r="X821" t="str">
        <f>IF(ISBLANK(W821),"",
IF(ISERROR(FIND(",",W821)),
  IF(ISERROR(VLOOKUP(W821,MapTable!$A:$A,1,0)),"맵없음",
  ""),
IF(ISERROR(FIND(",",W821,FIND(",",W821)+1)),
  IF(OR(ISERROR(VLOOKUP(LEFT(W821,FIND(",",W821)-1),MapTable!$A:$A,1,0)),ISERROR(VLOOKUP(TRIM(MID(W821,FIND(",",W821)+1,999)),MapTable!$A:$A,1,0))),"맵없음",
  ""),
IF(ISERROR(FIND(",",W821,FIND(",",W821,FIND(",",W821)+1)+1)),
  IF(OR(ISERROR(VLOOKUP(LEFT(W821,FIND(",",W821)-1),MapTable!$A:$A,1,0)),ISERROR(VLOOKUP(TRIM(MID(W821,FIND(",",W821)+1,FIND(",",W821,FIND(",",W821)+1)-FIND(",",W821)-1)),MapTable!$A:$A,1,0)),ISERROR(VLOOKUP(TRIM(MID(W821,FIND(",",W821,FIND(",",W821)+1)+1,999)),MapTable!$A:$A,1,0))),"맵없음",
  ""),
IF(ISERROR(FIND(",",W821,FIND(",",W821,FIND(",",W821,FIND(",",W821)+1)+1)+1)),
  IF(OR(ISERROR(VLOOKUP(LEFT(W821,FIND(",",W821)-1),MapTable!$A:$A,1,0)),ISERROR(VLOOKUP(TRIM(MID(W821,FIND(",",W821)+1,FIND(",",W821,FIND(",",W821)+1)-FIND(",",W821)-1)),MapTable!$A:$A,1,0)),ISERROR(VLOOKUP(TRIM(MID(W821,FIND(",",W821,FIND(",",W821)+1)+1,FIND(",",W821,FIND(",",W821,FIND(",",W821)+1)+1)-FIND(",",W821,FIND(",",W821)+1)-1)),MapTable!$A:$A,1,0)),ISERROR(VLOOKUP(TRIM(MID(W821,FIND(",",W821,FIND(",",W821,FIND(",",W821)+1)+1)+1,999)),MapTable!$A:$A,1,0))),"맵없음",
  ""),
)))))</f>
        <v/>
      </c>
      <c r="AC821" t="str">
        <f>IF(ISBLANK(AB821),"",IF(ISERROR(VLOOKUP(AB821,[3]DropTable!$A:$A,1,0)),"드랍없음",""))</f>
        <v/>
      </c>
      <c r="AE821" t="str">
        <f>IF(ISBLANK(AD821),"",IF(ISERROR(VLOOKUP(AD821,[3]DropTable!$A:$A,1,0)),"드랍없음",""))</f>
        <v/>
      </c>
      <c r="AG821">
        <v>9.8000000000000007</v>
      </c>
      <c r="AH821">
        <v>1</v>
      </c>
    </row>
    <row r="822" spans="1:34" x14ac:dyDescent="0.3">
      <c r="A822">
        <v>18</v>
      </c>
      <c r="B822">
        <v>9</v>
      </c>
      <c r="C822">
        <f>IF(OR($L822=TRUE,$A822=0,MOD($A822,ChapterTable!$S$20)&lt;&gt;0),
MAX(0,INT(($B822+ChapterTable!$Q$26+VLOOKUP(SUBSTITUTE(C$1,"성장단계","")&amp;"단계오프셋",ChapterTable!$S:$T,2,0))/ChapterTable!$Q$23)),
MAX(0,INT(($B822+ChapterTable!$S$26+VLOOKUP(SUBSTITUTE(C$1,"성장단계","")&amp;"보스단계오프셋",ChapterTable!$S:$T,2,0))/ChapterTable!$S$23)))</f>
        <v>1</v>
      </c>
      <c r="D822">
        <f>IF(OR($L822=TRUE,$A822=0,MOD($A822,ChapterTable!$S$20)&lt;&gt;0),
MAX(0,INT(($B822+ChapterTable!$Q$26+VLOOKUP(SUBSTITUTE(D$1,"성장단계","")&amp;"단계오프셋",ChapterTable!$S:$T,2,0))/ChapterTable!$Q$23)),
MAX(0,INT(($B822+ChapterTable!$S$26+VLOOKUP(SUBSTITUTE(D$1,"성장단계","")&amp;"보스단계오프셋",ChapterTable!$S:$T,2,0))/ChapterTable!$S$23)))</f>
        <v>0</v>
      </c>
      <c r="E822" s="1">
        <f ca="1">IF(AND($A822=0,$B822=1),
    VLOOKUP(1,ChapterTable!$1:$1048576,MATCH("최종"&amp;SUBSTITUTE(SUBSTITUTE(E$1,"standard",""),"|Float",""),ChapterTable!$1:$1,0),0)*ChapterTable!$Q$17,
  IF(AND($A822=0,$B822=0),
    E823,
  IF($B822=0,
    VLOOKUP($A822,ChapterTable!$1:$1048576,MATCH("최종"&amp;SUBSTITUTE(SUBSTITUTE(E$1,"standard",""),"|Float",""),ChapterTable!$1:$1,0),0),
  IF($B822=1,
    IF($L822=FALSE,
      VLOOKUP($A822,ChapterTable!$1:$1048576,MATCH("최종"&amp;SUBSTITUTE(SUBSTITUTE(E$1,"standard",""),"|Float",""),ChapterTable!$1:$1,0),0),
      VLOOKUP($A822-ChapterTable!$Q$11,ChapterTable!$1:$1048576,MATCH("최종"&amp;SUBSTITUTE(SUBSTITUTE(E$1,"standard",""),"|Float",""),ChapterTable!$1:$1,0),0)*ChapterTable!$Q$14
    ),
  OFFSET(E822,-$B822+IF($L822,1,0),0)*
    (VLOOKUP(SUBSTITUTE(SUBSTITUTE(E$1,"standard",""),"|Float","")&amp;"인게임누적곱배수",ChapterTable!$S:$T,2,0)^C822
    +VLOOKUP(SUBSTITUTE(SUBSTITUTE(E$1,"standard",""),"|Float","")&amp;"인게임누적합배수",ChapterTable!$S:$T,2,0)*C822)
  )
  )
  )
)</f>
        <v>239418.48456573489</v>
      </c>
      <c r="F822" s="1">
        <f ca="1">IF(AND($A822=0,$B822=1),
    VLOOKUP(1,ChapterTable!$1:$1048576,MATCH("최종"&amp;SUBSTITUTE(SUBSTITUTE(F$1,"standard",""),"|Float",""),ChapterTable!$1:$1,0),0)*ChapterTable!$Q$17,
  IF(AND($A822=0,$B822=0),
    F823,
  IF($B822=0,
    VLOOKUP($A822,ChapterTable!$1:$1048576,MATCH("최종"&amp;SUBSTITUTE(SUBSTITUTE(F$1,"standard",""),"|Float",""),ChapterTable!$1:$1,0),0),
  IF($B822=1,
    IF($L822=FALSE,
      VLOOKUP($A822,ChapterTable!$1:$1048576,MATCH("최종"&amp;SUBSTITUTE(SUBSTITUTE(F$1,"standard",""),"|Float",""),ChapterTable!$1:$1,0),0),
      VLOOKUP($A822-ChapterTable!$Q$11,ChapterTable!$1:$1048576,MATCH("최종"&amp;SUBSTITUTE(SUBSTITUTE(F$1,"standard",""),"|Float",""),ChapterTable!$1:$1,0),0)*ChapterTable!$Q$14
    ),
  OFFSET(F822,-$B822+IF($L822,1,0),0)*
    (VLOOKUP(SUBSTITUTE(SUBSTITUTE(F$1,"standard",""),"|Float","")&amp;"인게임누적곱배수",ChapterTable!$S:$T,2,0)^D822
    +VLOOKUP(SUBSTITUTE(SUBSTITUTE(F$1,"standard",""),"|Float","")&amp;"인게임누적합배수",ChapterTable!$S:$T,2,0)*D822)
  )
  )
  )
)</f>
        <v>98526.125335693359</v>
      </c>
      <c r="G822" t="s">
        <v>76</v>
      </c>
      <c r="J822" t="str">
        <f>IF(ISBLANK(I822),"",
IFERROR(VLOOKUP(I822,[1]StringTable!$1:$1048576,MATCH([1]StringTable!$B$1,[1]StringTable!$1:$1,0),0),
IFERROR(VLOOKUP(I822,[1]InApkStringTable!$1:$1048576,MATCH([1]InApkStringTable!$B$1,[1]InApkStringTable!$1:$1,0),0),
"스트링없음")))</f>
        <v/>
      </c>
      <c r="L822" t="b">
        <v>0</v>
      </c>
      <c r="M822" t="s">
        <v>24</v>
      </c>
      <c r="N822" t="str">
        <f>IF(ISBLANK(M822),"",IF(ISERROR(VLOOKUP(M822,MapTable!$A:$A,1,0)),"맵없음",""))</f>
        <v/>
      </c>
      <c r="O822">
        <f t="shared" si="49"/>
        <v>91</v>
      </c>
      <c r="Q822">
        <f t="shared" si="50"/>
        <v>91</v>
      </c>
      <c r="R822" t="b">
        <f t="shared" ca="1" si="51"/>
        <v>1</v>
      </c>
      <c r="T822" t="b">
        <f t="shared" ca="1" si="52"/>
        <v>1</v>
      </c>
      <c r="V822" t="str">
        <f>IF(ISBLANK(U822),"",IF(ISERROR(VLOOKUP(U822,MapTable!$A:$A,1,0)),"맵없음",""))</f>
        <v/>
      </c>
      <c r="X822" t="str">
        <f>IF(ISBLANK(W822),"",
IF(ISERROR(FIND(",",W822)),
  IF(ISERROR(VLOOKUP(W822,MapTable!$A:$A,1,0)),"맵없음",
  ""),
IF(ISERROR(FIND(",",W822,FIND(",",W822)+1)),
  IF(OR(ISERROR(VLOOKUP(LEFT(W822,FIND(",",W822)-1),MapTable!$A:$A,1,0)),ISERROR(VLOOKUP(TRIM(MID(W822,FIND(",",W822)+1,999)),MapTable!$A:$A,1,0))),"맵없음",
  ""),
IF(ISERROR(FIND(",",W822,FIND(",",W822,FIND(",",W822)+1)+1)),
  IF(OR(ISERROR(VLOOKUP(LEFT(W822,FIND(",",W822)-1),MapTable!$A:$A,1,0)),ISERROR(VLOOKUP(TRIM(MID(W822,FIND(",",W822)+1,FIND(",",W822,FIND(",",W822)+1)-FIND(",",W822)-1)),MapTable!$A:$A,1,0)),ISERROR(VLOOKUP(TRIM(MID(W822,FIND(",",W822,FIND(",",W822)+1)+1,999)),MapTable!$A:$A,1,0))),"맵없음",
  ""),
IF(ISERROR(FIND(",",W822,FIND(",",W822,FIND(",",W822,FIND(",",W822)+1)+1)+1)),
  IF(OR(ISERROR(VLOOKUP(LEFT(W822,FIND(",",W822)-1),MapTable!$A:$A,1,0)),ISERROR(VLOOKUP(TRIM(MID(W822,FIND(",",W822)+1,FIND(",",W822,FIND(",",W822)+1)-FIND(",",W822)-1)),MapTable!$A:$A,1,0)),ISERROR(VLOOKUP(TRIM(MID(W822,FIND(",",W822,FIND(",",W822)+1)+1,FIND(",",W822,FIND(",",W822,FIND(",",W822)+1)+1)-FIND(",",W822,FIND(",",W822)+1)-1)),MapTable!$A:$A,1,0)),ISERROR(VLOOKUP(TRIM(MID(W822,FIND(",",W822,FIND(",",W822,FIND(",",W822)+1)+1)+1,999)),MapTable!$A:$A,1,0))),"맵없음",
  ""),
)))))</f>
        <v/>
      </c>
      <c r="AC822" t="str">
        <f>IF(ISBLANK(AB822),"",IF(ISERROR(VLOOKUP(AB822,[3]DropTable!$A:$A,1,0)),"드랍없음",""))</f>
        <v/>
      </c>
      <c r="AE822" t="str">
        <f>IF(ISBLANK(AD822),"",IF(ISERROR(VLOOKUP(AD822,[3]DropTable!$A:$A,1,0)),"드랍없음",""))</f>
        <v/>
      </c>
      <c r="AG822">
        <v>9.8000000000000007</v>
      </c>
      <c r="AH822">
        <v>1</v>
      </c>
    </row>
    <row r="823" spans="1:34" x14ac:dyDescent="0.3">
      <c r="A823">
        <v>18</v>
      </c>
      <c r="B823">
        <v>10</v>
      </c>
      <c r="C823">
        <f>IF(OR($L823=TRUE,$A823=0,MOD($A823,ChapterTable!$S$20)&lt;&gt;0),
MAX(0,INT(($B823+ChapterTable!$Q$26+VLOOKUP(SUBSTITUTE(C$1,"성장단계","")&amp;"단계오프셋",ChapterTable!$S:$T,2,0))/ChapterTable!$Q$23)),
MAX(0,INT(($B823+ChapterTable!$S$26+VLOOKUP(SUBSTITUTE(C$1,"성장단계","")&amp;"보스단계오프셋",ChapterTable!$S:$T,2,0))/ChapterTable!$S$23)))</f>
        <v>1</v>
      </c>
      <c r="D823">
        <f>IF(OR($L823=TRUE,$A823=0,MOD($A823,ChapterTable!$S$20)&lt;&gt;0),
MAX(0,INT(($B823+ChapterTable!$Q$26+VLOOKUP(SUBSTITUTE(D$1,"성장단계","")&amp;"단계오프셋",ChapterTable!$S:$T,2,0))/ChapterTable!$Q$23)),
MAX(0,INT(($B823+ChapterTable!$S$26+VLOOKUP(SUBSTITUTE(D$1,"성장단계","")&amp;"보스단계오프셋",ChapterTable!$S:$T,2,0))/ChapterTable!$S$23)))</f>
        <v>0</v>
      </c>
      <c r="E823" s="1">
        <f ca="1">IF(AND($A823=0,$B823=1),
    VLOOKUP(1,ChapterTable!$1:$1048576,MATCH("최종"&amp;SUBSTITUTE(SUBSTITUTE(E$1,"standard",""),"|Float",""),ChapterTable!$1:$1,0),0)*ChapterTable!$Q$17,
  IF(AND($A823=0,$B823=0),
    E824,
  IF($B823=0,
    VLOOKUP($A823,ChapterTable!$1:$1048576,MATCH("최종"&amp;SUBSTITUTE(SUBSTITUTE(E$1,"standard",""),"|Float",""),ChapterTable!$1:$1,0),0),
  IF($B823=1,
    IF($L823=FALSE,
      VLOOKUP($A823,ChapterTable!$1:$1048576,MATCH("최종"&amp;SUBSTITUTE(SUBSTITUTE(E$1,"standard",""),"|Float",""),ChapterTable!$1:$1,0),0),
      VLOOKUP($A823-ChapterTable!$Q$11,ChapterTable!$1:$1048576,MATCH("최종"&amp;SUBSTITUTE(SUBSTITUTE(E$1,"standard",""),"|Float",""),ChapterTable!$1:$1,0),0)*ChapterTable!$Q$14
    ),
  OFFSET(E823,-$B823+IF($L823,1,0),0)*
    (VLOOKUP(SUBSTITUTE(SUBSTITUTE(E$1,"standard",""),"|Float","")&amp;"인게임누적곱배수",ChapterTable!$S:$T,2,0)^C823
    +VLOOKUP(SUBSTITUTE(SUBSTITUTE(E$1,"standard",""),"|Float","")&amp;"인게임누적합배수",ChapterTable!$S:$T,2,0)*C823)
  )
  )
  )
)</f>
        <v>239418.48456573489</v>
      </c>
      <c r="F823" s="1">
        <f ca="1">IF(AND($A823=0,$B823=1),
    VLOOKUP(1,ChapterTable!$1:$1048576,MATCH("최종"&amp;SUBSTITUTE(SUBSTITUTE(F$1,"standard",""),"|Float",""),ChapterTable!$1:$1,0),0)*ChapterTable!$Q$17,
  IF(AND($A823=0,$B823=0),
    F824,
  IF($B823=0,
    VLOOKUP($A823,ChapterTable!$1:$1048576,MATCH("최종"&amp;SUBSTITUTE(SUBSTITUTE(F$1,"standard",""),"|Float",""),ChapterTable!$1:$1,0),0),
  IF($B823=1,
    IF($L823=FALSE,
      VLOOKUP($A823,ChapterTable!$1:$1048576,MATCH("최종"&amp;SUBSTITUTE(SUBSTITUTE(F$1,"standard",""),"|Float",""),ChapterTable!$1:$1,0),0),
      VLOOKUP($A823-ChapterTable!$Q$11,ChapterTable!$1:$1048576,MATCH("최종"&amp;SUBSTITUTE(SUBSTITUTE(F$1,"standard",""),"|Float",""),ChapterTable!$1:$1,0),0)*ChapterTable!$Q$14
    ),
  OFFSET(F823,-$B823+IF($L823,1,0),0)*
    (VLOOKUP(SUBSTITUTE(SUBSTITUTE(F$1,"standard",""),"|Float","")&amp;"인게임누적곱배수",ChapterTable!$S:$T,2,0)^D823
    +VLOOKUP(SUBSTITUTE(SUBSTITUTE(F$1,"standard",""),"|Float","")&amp;"인게임누적합배수",ChapterTable!$S:$T,2,0)*D823)
  )
  )
  )
)</f>
        <v>98526.125335693359</v>
      </c>
      <c r="G823" t="s">
        <v>76</v>
      </c>
      <c r="J823" t="str">
        <f>IF(ISBLANK(I823),"",
IFERROR(VLOOKUP(I823,[1]StringTable!$1:$1048576,MATCH([1]StringTable!$B$1,[1]StringTable!$1:$1,0),0),
IFERROR(VLOOKUP(I823,[1]InApkStringTable!$1:$1048576,MATCH([1]InApkStringTable!$B$1,[1]InApkStringTable!$1:$1,0),0),
"스트링없음")))</f>
        <v/>
      </c>
      <c r="L823" t="b">
        <v>0</v>
      </c>
      <c r="M823" t="s">
        <v>24</v>
      </c>
      <c r="N823" t="str">
        <f>IF(ISBLANK(M823),"",IF(ISERROR(VLOOKUP(M823,MapTable!$A:$A,1,0)),"맵없음",""))</f>
        <v/>
      </c>
      <c r="O823">
        <f t="shared" si="49"/>
        <v>21</v>
      </c>
      <c r="Q823">
        <f t="shared" si="50"/>
        <v>21</v>
      </c>
      <c r="R823" t="b">
        <f t="shared" ca="1" si="51"/>
        <v>0</v>
      </c>
      <c r="T823" t="b">
        <f t="shared" ca="1" si="52"/>
        <v>0</v>
      </c>
      <c r="V823" t="str">
        <f>IF(ISBLANK(U823),"",IF(ISERROR(VLOOKUP(U823,MapTable!$A:$A,1,0)),"맵없음",""))</f>
        <v/>
      </c>
      <c r="X823" t="str">
        <f>IF(ISBLANK(W823),"",
IF(ISERROR(FIND(",",W823)),
  IF(ISERROR(VLOOKUP(W823,MapTable!$A:$A,1,0)),"맵없음",
  ""),
IF(ISERROR(FIND(",",W823,FIND(",",W823)+1)),
  IF(OR(ISERROR(VLOOKUP(LEFT(W823,FIND(",",W823)-1),MapTable!$A:$A,1,0)),ISERROR(VLOOKUP(TRIM(MID(W823,FIND(",",W823)+1,999)),MapTable!$A:$A,1,0))),"맵없음",
  ""),
IF(ISERROR(FIND(",",W823,FIND(",",W823,FIND(",",W823)+1)+1)),
  IF(OR(ISERROR(VLOOKUP(LEFT(W823,FIND(",",W823)-1),MapTable!$A:$A,1,0)),ISERROR(VLOOKUP(TRIM(MID(W823,FIND(",",W823)+1,FIND(",",W823,FIND(",",W823)+1)-FIND(",",W823)-1)),MapTable!$A:$A,1,0)),ISERROR(VLOOKUP(TRIM(MID(W823,FIND(",",W823,FIND(",",W823)+1)+1,999)),MapTable!$A:$A,1,0))),"맵없음",
  ""),
IF(ISERROR(FIND(",",W823,FIND(",",W823,FIND(",",W823,FIND(",",W823)+1)+1)+1)),
  IF(OR(ISERROR(VLOOKUP(LEFT(W823,FIND(",",W823)-1),MapTable!$A:$A,1,0)),ISERROR(VLOOKUP(TRIM(MID(W823,FIND(",",W823)+1,FIND(",",W823,FIND(",",W823)+1)-FIND(",",W823)-1)),MapTable!$A:$A,1,0)),ISERROR(VLOOKUP(TRIM(MID(W823,FIND(",",W823,FIND(",",W823)+1)+1,FIND(",",W823,FIND(",",W823,FIND(",",W823)+1)+1)-FIND(",",W823,FIND(",",W823)+1)-1)),MapTable!$A:$A,1,0)),ISERROR(VLOOKUP(TRIM(MID(W823,FIND(",",W823,FIND(",",W823,FIND(",",W823)+1)+1)+1,999)),MapTable!$A:$A,1,0))),"맵없음",
  ""),
)))))</f>
        <v/>
      </c>
      <c r="AC823" t="str">
        <f>IF(ISBLANK(AB823),"",IF(ISERROR(VLOOKUP(AB823,[3]DropTable!$A:$A,1,0)),"드랍없음",""))</f>
        <v/>
      </c>
      <c r="AE823" t="str">
        <f>IF(ISBLANK(AD823),"",IF(ISERROR(VLOOKUP(AD823,[3]DropTable!$A:$A,1,0)),"드랍없음",""))</f>
        <v/>
      </c>
      <c r="AG823">
        <v>9.8000000000000007</v>
      </c>
      <c r="AH823">
        <v>1</v>
      </c>
    </row>
    <row r="824" spans="1:34" x14ac:dyDescent="0.3">
      <c r="A824">
        <v>18</v>
      </c>
      <c r="B824">
        <v>11</v>
      </c>
      <c r="C824">
        <f>IF(OR($L824=TRUE,$A824=0,MOD($A824,ChapterTable!$S$20)&lt;&gt;0),
MAX(0,INT(($B824+ChapterTable!$Q$26+VLOOKUP(SUBSTITUTE(C$1,"성장단계","")&amp;"단계오프셋",ChapterTable!$S:$T,2,0))/ChapterTable!$Q$23)),
MAX(0,INT(($B824+ChapterTable!$S$26+VLOOKUP(SUBSTITUTE(C$1,"성장단계","")&amp;"보스단계오프셋",ChapterTable!$S:$T,2,0))/ChapterTable!$S$23)))</f>
        <v>1</v>
      </c>
      <c r="D824">
        <f>IF(OR($L824=TRUE,$A824=0,MOD($A824,ChapterTable!$S$20)&lt;&gt;0),
MAX(0,INT(($B824+ChapterTable!$Q$26+VLOOKUP(SUBSTITUTE(D$1,"성장단계","")&amp;"단계오프셋",ChapterTable!$S:$T,2,0))/ChapterTable!$Q$23)),
MAX(0,INT(($B824+ChapterTable!$S$26+VLOOKUP(SUBSTITUTE(D$1,"성장단계","")&amp;"보스단계오프셋",ChapterTable!$S:$T,2,0))/ChapterTable!$S$23)))</f>
        <v>1</v>
      </c>
      <c r="E824" s="1">
        <f ca="1">IF(AND($A824=0,$B824=1),
    VLOOKUP(1,ChapterTable!$1:$1048576,MATCH("최종"&amp;SUBSTITUTE(SUBSTITUTE(E$1,"standard",""),"|Float",""),ChapterTable!$1:$1,0),0)*ChapterTable!$Q$17,
  IF(AND($A824=0,$B824=0),
    E825,
  IF($B824=0,
    VLOOKUP($A824,ChapterTable!$1:$1048576,MATCH("최종"&amp;SUBSTITUTE(SUBSTITUTE(E$1,"standard",""),"|Float",""),ChapterTable!$1:$1,0),0),
  IF($B824=1,
    IF($L824=FALSE,
      VLOOKUP($A824,ChapterTable!$1:$1048576,MATCH("최종"&amp;SUBSTITUTE(SUBSTITUTE(E$1,"standard",""),"|Float",""),ChapterTable!$1:$1,0),0),
      VLOOKUP($A824-ChapterTable!$Q$11,ChapterTable!$1:$1048576,MATCH("최종"&amp;SUBSTITUTE(SUBSTITUTE(E$1,"standard",""),"|Float",""),ChapterTable!$1:$1,0),0)*ChapterTable!$Q$14
    ),
  OFFSET(E824,-$B824+IF($L824,1,0),0)*
    (VLOOKUP(SUBSTITUTE(SUBSTITUTE(E$1,"standard",""),"|Float","")&amp;"인게임누적곱배수",ChapterTable!$S:$T,2,0)^C824
    +VLOOKUP(SUBSTITUTE(SUBSTITUTE(E$1,"standard",""),"|Float","")&amp;"인게임누적합배수",ChapterTable!$S:$T,2,0)*C824)
  )
  )
  )
)</f>
        <v>239418.48456573489</v>
      </c>
      <c r="F824" s="1">
        <f ca="1">IF(AND($A824=0,$B824=1),
    VLOOKUP(1,ChapterTable!$1:$1048576,MATCH("최종"&amp;SUBSTITUTE(SUBSTITUTE(F$1,"standard",""),"|Float",""),ChapterTable!$1:$1,0),0)*ChapterTable!$Q$17,
  IF(AND($A824=0,$B824=0),
    F825,
  IF($B824=0,
    VLOOKUP($A824,ChapterTable!$1:$1048576,MATCH("최종"&amp;SUBSTITUTE(SUBSTITUTE(F$1,"standard",""),"|Float",""),ChapterTable!$1:$1,0),0),
  IF($B824=1,
    IF($L824=FALSE,
      VLOOKUP($A824,ChapterTable!$1:$1048576,MATCH("최종"&amp;SUBSTITUTE(SUBSTITUTE(F$1,"standard",""),"|Float",""),ChapterTable!$1:$1,0),0),
      VLOOKUP($A824-ChapterTable!$Q$11,ChapterTable!$1:$1048576,MATCH("최종"&amp;SUBSTITUTE(SUBSTITUTE(F$1,"standard",""),"|Float",""),ChapterTable!$1:$1,0),0)*ChapterTable!$Q$14
    ),
  OFFSET(F824,-$B824+IF($L824,1,0),0)*
    (VLOOKUP(SUBSTITUTE(SUBSTITUTE(F$1,"standard",""),"|Float","")&amp;"인게임누적곱배수",ChapterTable!$S:$T,2,0)^D824
    +VLOOKUP(SUBSTITUTE(SUBSTITUTE(F$1,"standard",""),"|Float","")&amp;"인게임누적합배수",ChapterTable!$S:$T,2,0)*D824)
  )
  )
  )
)</f>
        <v>118231.35040283203</v>
      </c>
      <c r="G824" t="s">
        <v>76</v>
      </c>
      <c r="J824" t="str">
        <f>IF(ISBLANK(I824),"",
IFERROR(VLOOKUP(I824,[1]StringTable!$1:$1048576,MATCH([1]StringTable!$B$1,[1]StringTable!$1:$1,0),0),
IFERROR(VLOOKUP(I824,[1]InApkStringTable!$1:$1048576,MATCH([1]InApkStringTable!$B$1,[1]InApkStringTable!$1:$1,0),0),
"스트링없음")))</f>
        <v/>
      </c>
      <c r="L824" t="b">
        <v>0</v>
      </c>
      <c r="M824" t="s">
        <v>24</v>
      </c>
      <c r="N824" t="str">
        <f>IF(ISBLANK(M824),"",IF(ISERROR(VLOOKUP(M824,MapTable!$A:$A,1,0)),"맵없음",""))</f>
        <v/>
      </c>
      <c r="O824">
        <f t="shared" si="49"/>
        <v>2</v>
      </c>
      <c r="Q824">
        <f t="shared" si="50"/>
        <v>2</v>
      </c>
      <c r="R824" t="b">
        <f t="shared" ca="1" si="51"/>
        <v>0</v>
      </c>
      <c r="T824" t="b">
        <f t="shared" ca="1" si="52"/>
        <v>0</v>
      </c>
      <c r="V824" t="str">
        <f>IF(ISBLANK(U824),"",IF(ISERROR(VLOOKUP(U824,MapTable!$A:$A,1,0)),"맵없음",""))</f>
        <v/>
      </c>
      <c r="X824" t="str">
        <f>IF(ISBLANK(W824),"",
IF(ISERROR(FIND(",",W824)),
  IF(ISERROR(VLOOKUP(W824,MapTable!$A:$A,1,0)),"맵없음",
  ""),
IF(ISERROR(FIND(",",W824,FIND(",",W824)+1)),
  IF(OR(ISERROR(VLOOKUP(LEFT(W824,FIND(",",W824)-1),MapTable!$A:$A,1,0)),ISERROR(VLOOKUP(TRIM(MID(W824,FIND(",",W824)+1,999)),MapTable!$A:$A,1,0))),"맵없음",
  ""),
IF(ISERROR(FIND(",",W824,FIND(",",W824,FIND(",",W824)+1)+1)),
  IF(OR(ISERROR(VLOOKUP(LEFT(W824,FIND(",",W824)-1),MapTable!$A:$A,1,0)),ISERROR(VLOOKUP(TRIM(MID(W824,FIND(",",W824)+1,FIND(",",W824,FIND(",",W824)+1)-FIND(",",W824)-1)),MapTable!$A:$A,1,0)),ISERROR(VLOOKUP(TRIM(MID(W824,FIND(",",W824,FIND(",",W824)+1)+1,999)),MapTable!$A:$A,1,0))),"맵없음",
  ""),
IF(ISERROR(FIND(",",W824,FIND(",",W824,FIND(",",W824,FIND(",",W824)+1)+1)+1)),
  IF(OR(ISERROR(VLOOKUP(LEFT(W824,FIND(",",W824)-1),MapTable!$A:$A,1,0)),ISERROR(VLOOKUP(TRIM(MID(W824,FIND(",",W824)+1,FIND(",",W824,FIND(",",W824)+1)-FIND(",",W824)-1)),MapTable!$A:$A,1,0)),ISERROR(VLOOKUP(TRIM(MID(W824,FIND(",",W824,FIND(",",W824)+1)+1,FIND(",",W824,FIND(",",W824,FIND(",",W824)+1)+1)-FIND(",",W824,FIND(",",W824)+1)-1)),MapTable!$A:$A,1,0)),ISERROR(VLOOKUP(TRIM(MID(W824,FIND(",",W824,FIND(",",W824,FIND(",",W824)+1)+1)+1,999)),MapTable!$A:$A,1,0))),"맵없음",
  ""),
)))))</f>
        <v/>
      </c>
      <c r="AC824" t="str">
        <f>IF(ISBLANK(AB824),"",IF(ISERROR(VLOOKUP(AB824,[3]DropTable!$A:$A,1,0)),"드랍없음",""))</f>
        <v/>
      </c>
      <c r="AE824" t="str">
        <f>IF(ISBLANK(AD824),"",IF(ISERROR(VLOOKUP(AD824,[3]DropTable!$A:$A,1,0)),"드랍없음",""))</f>
        <v/>
      </c>
      <c r="AG824">
        <v>9.8000000000000007</v>
      </c>
      <c r="AH824">
        <v>1</v>
      </c>
    </row>
    <row r="825" spans="1:34" x14ac:dyDescent="0.3">
      <c r="A825">
        <v>18</v>
      </c>
      <c r="B825">
        <v>12</v>
      </c>
      <c r="C825">
        <f>IF(OR($L825=TRUE,$A825=0,MOD($A825,ChapterTable!$S$20)&lt;&gt;0),
MAX(0,INT(($B825+ChapterTable!$Q$26+VLOOKUP(SUBSTITUTE(C$1,"성장단계","")&amp;"단계오프셋",ChapterTable!$S:$T,2,0))/ChapterTable!$Q$23)),
MAX(0,INT(($B825+ChapterTable!$S$26+VLOOKUP(SUBSTITUTE(C$1,"성장단계","")&amp;"보스단계오프셋",ChapterTable!$S:$T,2,0))/ChapterTable!$S$23)))</f>
        <v>1</v>
      </c>
      <c r="D825">
        <f>IF(OR($L825=TRUE,$A825=0,MOD($A825,ChapterTable!$S$20)&lt;&gt;0),
MAX(0,INT(($B825+ChapterTable!$Q$26+VLOOKUP(SUBSTITUTE(D$1,"성장단계","")&amp;"단계오프셋",ChapterTable!$S:$T,2,0))/ChapterTable!$Q$23)),
MAX(0,INT(($B825+ChapterTable!$S$26+VLOOKUP(SUBSTITUTE(D$1,"성장단계","")&amp;"보스단계오프셋",ChapterTable!$S:$T,2,0))/ChapterTable!$S$23)))</f>
        <v>1</v>
      </c>
      <c r="E825" s="1">
        <f ca="1">IF(AND($A825=0,$B825=1),
    VLOOKUP(1,ChapterTable!$1:$1048576,MATCH("최종"&amp;SUBSTITUTE(SUBSTITUTE(E$1,"standard",""),"|Float",""),ChapterTable!$1:$1,0),0)*ChapterTable!$Q$17,
  IF(AND($A825=0,$B825=0),
    E826,
  IF($B825=0,
    VLOOKUP($A825,ChapterTable!$1:$1048576,MATCH("최종"&amp;SUBSTITUTE(SUBSTITUTE(E$1,"standard",""),"|Float",""),ChapterTable!$1:$1,0),0),
  IF($B825=1,
    IF($L825=FALSE,
      VLOOKUP($A825,ChapterTable!$1:$1048576,MATCH("최종"&amp;SUBSTITUTE(SUBSTITUTE(E$1,"standard",""),"|Float",""),ChapterTable!$1:$1,0),0),
      VLOOKUP($A825-ChapterTable!$Q$11,ChapterTable!$1:$1048576,MATCH("최종"&amp;SUBSTITUTE(SUBSTITUTE(E$1,"standard",""),"|Float",""),ChapterTable!$1:$1,0),0)*ChapterTable!$Q$14
    ),
  OFFSET(E825,-$B825+IF($L825,1,0),0)*
    (VLOOKUP(SUBSTITUTE(SUBSTITUTE(E$1,"standard",""),"|Float","")&amp;"인게임누적곱배수",ChapterTable!$S:$T,2,0)^C825
    +VLOOKUP(SUBSTITUTE(SUBSTITUTE(E$1,"standard",""),"|Float","")&amp;"인게임누적합배수",ChapterTable!$S:$T,2,0)*C825)
  )
  )
  )
)</f>
        <v>239418.48456573489</v>
      </c>
      <c r="F825" s="1">
        <f ca="1">IF(AND($A825=0,$B825=1),
    VLOOKUP(1,ChapterTable!$1:$1048576,MATCH("최종"&amp;SUBSTITUTE(SUBSTITUTE(F$1,"standard",""),"|Float",""),ChapterTable!$1:$1,0),0)*ChapterTable!$Q$17,
  IF(AND($A825=0,$B825=0),
    F826,
  IF($B825=0,
    VLOOKUP($A825,ChapterTable!$1:$1048576,MATCH("최종"&amp;SUBSTITUTE(SUBSTITUTE(F$1,"standard",""),"|Float",""),ChapterTable!$1:$1,0),0),
  IF($B825=1,
    IF($L825=FALSE,
      VLOOKUP($A825,ChapterTable!$1:$1048576,MATCH("최종"&amp;SUBSTITUTE(SUBSTITUTE(F$1,"standard",""),"|Float",""),ChapterTable!$1:$1,0),0),
      VLOOKUP($A825-ChapterTable!$Q$11,ChapterTable!$1:$1048576,MATCH("최종"&amp;SUBSTITUTE(SUBSTITUTE(F$1,"standard",""),"|Float",""),ChapterTable!$1:$1,0),0)*ChapterTable!$Q$14
    ),
  OFFSET(F825,-$B825+IF($L825,1,0),0)*
    (VLOOKUP(SUBSTITUTE(SUBSTITUTE(F$1,"standard",""),"|Float","")&amp;"인게임누적곱배수",ChapterTable!$S:$T,2,0)^D825
    +VLOOKUP(SUBSTITUTE(SUBSTITUTE(F$1,"standard",""),"|Float","")&amp;"인게임누적합배수",ChapterTable!$S:$T,2,0)*D825)
  )
  )
  )
)</f>
        <v>118231.35040283203</v>
      </c>
      <c r="G825" t="s">
        <v>76</v>
      </c>
      <c r="J825" t="str">
        <f>IF(ISBLANK(I825),"",
IFERROR(VLOOKUP(I825,[1]StringTable!$1:$1048576,MATCH([1]StringTable!$B$1,[1]StringTable!$1:$1,0),0),
IFERROR(VLOOKUP(I825,[1]InApkStringTable!$1:$1048576,MATCH([1]InApkStringTable!$B$1,[1]InApkStringTable!$1:$1,0),0),
"스트링없음")))</f>
        <v/>
      </c>
      <c r="L825" t="b">
        <v>0</v>
      </c>
      <c r="M825" t="s">
        <v>24</v>
      </c>
      <c r="N825" t="str">
        <f>IF(ISBLANK(M825),"",IF(ISERROR(VLOOKUP(M825,MapTable!$A:$A,1,0)),"맵없음",""))</f>
        <v/>
      </c>
      <c r="O825">
        <f t="shared" si="49"/>
        <v>2</v>
      </c>
      <c r="Q825">
        <f t="shared" si="50"/>
        <v>2</v>
      </c>
      <c r="R825" t="b">
        <f t="shared" ca="1" si="51"/>
        <v>0</v>
      </c>
      <c r="T825" t="b">
        <f t="shared" ca="1" si="52"/>
        <v>0</v>
      </c>
      <c r="V825" t="str">
        <f>IF(ISBLANK(U825),"",IF(ISERROR(VLOOKUP(U825,MapTable!$A:$A,1,0)),"맵없음",""))</f>
        <v/>
      </c>
      <c r="X825" t="str">
        <f>IF(ISBLANK(W825),"",
IF(ISERROR(FIND(",",W825)),
  IF(ISERROR(VLOOKUP(W825,MapTable!$A:$A,1,0)),"맵없음",
  ""),
IF(ISERROR(FIND(",",W825,FIND(",",W825)+1)),
  IF(OR(ISERROR(VLOOKUP(LEFT(W825,FIND(",",W825)-1),MapTable!$A:$A,1,0)),ISERROR(VLOOKUP(TRIM(MID(W825,FIND(",",W825)+1,999)),MapTable!$A:$A,1,0))),"맵없음",
  ""),
IF(ISERROR(FIND(",",W825,FIND(",",W825,FIND(",",W825)+1)+1)),
  IF(OR(ISERROR(VLOOKUP(LEFT(W825,FIND(",",W825)-1),MapTable!$A:$A,1,0)),ISERROR(VLOOKUP(TRIM(MID(W825,FIND(",",W825)+1,FIND(",",W825,FIND(",",W825)+1)-FIND(",",W825)-1)),MapTable!$A:$A,1,0)),ISERROR(VLOOKUP(TRIM(MID(W825,FIND(",",W825,FIND(",",W825)+1)+1,999)),MapTable!$A:$A,1,0))),"맵없음",
  ""),
IF(ISERROR(FIND(",",W825,FIND(",",W825,FIND(",",W825,FIND(",",W825)+1)+1)+1)),
  IF(OR(ISERROR(VLOOKUP(LEFT(W825,FIND(",",W825)-1),MapTable!$A:$A,1,0)),ISERROR(VLOOKUP(TRIM(MID(W825,FIND(",",W825)+1,FIND(",",W825,FIND(",",W825)+1)-FIND(",",W825)-1)),MapTable!$A:$A,1,0)),ISERROR(VLOOKUP(TRIM(MID(W825,FIND(",",W825,FIND(",",W825)+1)+1,FIND(",",W825,FIND(",",W825,FIND(",",W825)+1)+1)-FIND(",",W825,FIND(",",W825)+1)-1)),MapTable!$A:$A,1,0)),ISERROR(VLOOKUP(TRIM(MID(W825,FIND(",",W825,FIND(",",W825,FIND(",",W825)+1)+1)+1,999)),MapTable!$A:$A,1,0))),"맵없음",
  ""),
)))))</f>
        <v/>
      </c>
      <c r="AC825" t="str">
        <f>IF(ISBLANK(AB825),"",IF(ISERROR(VLOOKUP(AB825,[3]DropTable!$A:$A,1,0)),"드랍없음",""))</f>
        <v/>
      </c>
      <c r="AE825" t="str">
        <f>IF(ISBLANK(AD825),"",IF(ISERROR(VLOOKUP(AD825,[3]DropTable!$A:$A,1,0)),"드랍없음",""))</f>
        <v/>
      </c>
      <c r="AG825">
        <v>9.8000000000000007</v>
      </c>
      <c r="AH825">
        <v>1</v>
      </c>
    </row>
    <row r="826" spans="1:34" x14ac:dyDescent="0.3">
      <c r="A826">
        <v>18</v>
      </c>
      <c r="B826">
        <v>13</v>
      </c>
      <c r="C826">
        <f>IF(OR($L826=TRUE,$A826=0,MOD($A826,ChapterTable!$S$20)&lt;&gt;0),
MAX(0,INT(($B826+ChapterTable!$Q$26+VLOOKUP(SUBSTITUTE(C$1,"성장단계","")&amp;"단계오프셋",ChapterTable!$S:$T,2,0))/ChapterTable!$Q$23)),
MAX(0,INT(($B826+ChapterTable!$S$26+VLOOKUP(SUBSTITUTE(C$1,"성장단계","")&amp;"보스단계오프셋",ChapterTable!$S:$T,2,0))/ChapterTable!$S$23)))</f>
        <v>1</v>
      </c>
      <c r="D826">
        <f>IF(OR($L826=TRUE,$A826=0,MOD($A826,ChapterTable!$S$20)&lt;&gt;0),
MAX(0,INT(($B826+ChapterTable!$Q$26+VLOOKUP(SUBSTITUTE(D$1,"성장단계","")&amp;"단계오프셋",ChapterTable!$S:$T,2,0))/ChapterTable!$Q$23)),
MAX(0,INT(($B826+ChapterTable!$S$26+VLOOKUP(SUBSTITUTE(D$1,"성장단계","")&amp;"보스단계오프셋",ChapterTable!$S:$T,2,0))/ChapterTable!$S$23)))</f>
        <v>1</v>
      </c>
      <c r="E826" s="1">
        <f ca="1">IF(AND($A826=0,$B826=1),
    VLOOKUP(1,ChapterTable!$1:$1048576,MATCH("최종"&amp;SUBSTITUTE(SUBSTITUTE(E$1,"standard",""),"|Float",""),ChapterTable!$1:$1,0),0)*ChapterTable!$Q$17,
  IF(AND($A826=0,$B826=0),
    E827,
  IF($B826=0,
    VLOOKUP($A826,ChapterTable!$1:$1048576,MATCH("최종"&amp;SUBSTITUTE(SUBSTITUTE(E$1,"standard",""),"|Float",""),ChapterTable!$1:$1,0),0),
  IF($B826=1,
    IF($L826=FALSE,
      VLOOKUP($A826,ChapterTable!$1:$1048576,MATCH("최종"&amp;SUBSTITUTE(SUBSTITUTE(E$1,"standard",""),"|Float",""),ChapterTable!$1:$1,0),0),
      VLOOKUP($A826-ChapterTable!$Q$11,ChapterTable!$1:$1048576,MATCH("최종"&amp;SUBSTITUTE(SUBSTITUTE(E$1,"standard",""),"|Float",""),ChapterTable!$1:$1,0),0)*ChapterTable!$Q$14
    ),
  OFFSET(E826,-$B826+IF($L826,1,0),0)*
    (VLOOKUP(SUBSTITUTE(SUBSTITUTE(E$1,"standard",""),"|Float","")&amp;"인게임누적곱배수",ChapterTable!$S:$T,2,0)^C826
    +VLOOKUP(SUBSTITUTE(SUBSTITUTE(E$1,"standard",""),"|Float","")&amp;"인게임누적합배수",ChapterTable!$S:$T,2,0)*C826)
  )
  )
  )
)</f>
        <v>239418.48456573489</v>
      </c>
      <c r="F826" s="1">
        <f ca="1">IF(AND($A826=0,$B826=1),
    VLOOKUP(1,ChapterTable!$1:$1048576,MATCH("최종"&amp;SUBSTITUTE(SUBSTITUTE(F$1,"standard",""),"|Float",""),ChapterTable!$1:$1,0),0)*ChapterTable!$Q$17,
  IF(AND($A826=0,$B826=0),
    F827,
  IF($B826=0,
    VLOOKUP($A826,ChapterTable!$1:$1048576,MATCH("최종"&amp;SUBSTITUTE(SUBSTITUTE(F$1,"standard",""),"|Float",""),ChapterTable!$1:$1,0),0),
  IF($B826=1,
    IF($L826=FALSE,
      VLOOKUP($A826,ChapterTable!$1:$1048576,MATCH("최종"&amp;SUBSTITUTE(SUBSTITUTE(F$1,"standard",""),"|Float",""),ChapterTable!$1:$1,0),0),
      VLOOKUP($A826-ChapterTable!$Q$11,ChapterTable!$1:$1048576,MATCH("최종"&amp;SUBSTITUTE(SUBSTITUTE(F$1,"standard",""),"|Float",""),ChapterTable!$1:$1,0),0)*ChapterTable!$Q$14
    ),
  OFFSET(F826,-$B826+IF($L826,1,0),0)*
    (VLOOKUP(SUBSTITUTE(SUBSTITUTE(F$1,"standard",""),"|Float","")&amp;"인게임누적곱배수",ChapterTable!$S:$T,2,0)^D826
    +VLOOKUP(SUBSTITUTE(SUBSTITUTE(F$1,"standard",""),"|Float","")&amp;"인게임누적합배수",ChapterTable!$S:$T,2,0)*D826)
  )
  )
  )
)</f>
        <v>118231.35040283203</v>
      </c>
      <c r="G826" t="s">
        <v>76</v>
      </c>
      <c r="J826" t="str">
        <f>IF(ISBLANK(I826),"",
IFERROR(VLOOKUP(I826,[1]StringTable!$1:$1048576,MATCH([1]StringTable!$B$1,[1]StringTable!$1:$1,0),0),
IFERROR(VLOOKUP(I826,[1]InApkStringTable!$1:$1048576,MATCH([1]InApkStringTable!$B$1,[1]InApkStringTable!$1:$1,0),0),
"스트링없음")))</f>
        <v/>
      </c>
      <c r="L826" t="b">
        <v>0</v>
      </c>
      <c r="M826" t="s">
        <v>24</v>
      </c>
      <c r="N826" t="str">
        <f>IF(ISBLANK(M826),"",IF(ISERROR(VLOOKUP(M826,MapTable!$A:$A,1,0)),"맵없음",""))</f>
        <v/>
      </c>
      <c r="O826">
        <f t="shared" si="49"/>
        <v>2</v>
      </c>
      <c r="Q826">
        <f t="shared" si="50"/>
        <v>2</v>
      </c>
      <c r="R826" t="b">
        <f t="shared" ca="1" si="51"/>
        <v>0</v>
      </c>
      <c r="T826" t="b">
        <f t="shared" ca="1" si="52"/>
        <v>0</v>
      </c>
      <c r="V826" t="str">
        <f>IF(ISBLANK(U826),"",IF(ISERROR(VLOOKUP(U826,MapTable!$A:$A,1,0)),"맵없음",""))</f>
        <v/>
      </c>
      <c r="X826" t="str">
        <f>IF(ISBLANK(W826),"",
IF(ISERROR(FIND(",",W826)),
  IF(ISERROR(VLOOKUP(W826,MapTable!$A:$A,1,0)),"맵없음",
  ""),
IF(ISERROR(FIND(",",W826,FIND(",",W826)+1)),
  IF(OR(ISERROR(VLOOKUP(LEFT(W826,FIND(",",W826)-1),MapTable!$A:$A,1,0)),ISERROR(VLOOKUP(TRIM(MID(W826,FIND(",",W826)+1,999)),MapTable!$A:$A,1,0))),"맵없음",
  ""),
IF(ISERROR(FIND(",",W826,FIND(",",W826,FIND(",",W826)+1)+1)),
  IF(OR(ISERROR(VLOOKUP(LEFT(W826,FIND(",",W826)-1),MapTable!$A:$A,1,0)),ISERROR(VLOOKUP(TRIM(MID(W826,FIND(",",W826)+1,FIND(",",W826,FIND(",",W826)+1)-FIND(",",W826)-1)),MapTable!$A:$A,1,0)),ISERROR(VLOOKUP(TRIM(MID(W826,FIND(",",W826,FIND(",",W826)+1)+1,999)),MapTable!$A:$A,1,0))),"맵없음",
  ""),
IF(ISERROR(FIND(",",W826,FIND(",",W826,FIND(",",W826,FIND(",",W826)+1)+1)+1)),
  IF(OR(ISERROR(VLOOKUP(LEFT(W826,FIND(",",W826)-1),MapTable!$A:$A,1,0)),ISERROR(VLOOKUP(TRIM(MID(W826,FIND(",",W826)+1,FIND(",",W826,FIND(",",W826)+1)-FIND(",",W826)-1)),MapTable!$A:$A,1,0)),ISERROR(VLOOKUP(TRIM(MID(W826,FIND(",",W826,FIND(",",W826)+1)+1,FIND(",",W826,FIND(",",W826,FIND(",",W826)+1)+1)-FIND(",",W826,FIND(",",W826)+1)-1)),MapTable!$A:$A,1,0)),ISERROR(VLOOKUP(TRIM(MID(W826,FIND(",",W826,FIND(",",W826,FIND(",",W826)+1)+1)+1,999)),MapTable!$A:$A,1,0))),"맵없음",
  ""),
)))))</f>
        <v/>
      </c>
      <c r="AC826" t="str">
        <f>IF(ISBLANK(AB826),"",IF(ISERROR(VLOOKUP(AB826,[3]DropTable!$A:$A,1,0)),"드랍없음",""))</f>
        <v/>
      </c>
      <c r="AE826" t="str">
        <f>IF(ISBLANK(AD826),"",IF(ISERROR(VLOOKUP(AD826,[3]DropTable!$A:$A,1,0)),"드랍없음",""))</f>
        <v/>
      </c>
      <c r="AG826">
        <v>9.8000000000000007</v>
      </c>
      <c r="AH826">
        <v>1</v>
      </c>
    </row>
    <row r="827" spans="1:34" x14ac:dyDescent="0.3">
      <c r="A827">
        <v>18</v>
      </c>
      <c r="B827">
        <v>14</v>
      </c>
      <c r="C827">
        <f>IF(OR($L827=TRUE,$A827=0,MOD($A827,ChapterTable!$S$20)&lt;&gt;0),
MAX(0,INT(($B827+ChapterTable!$Q$26+VLOOKUP(SUBSTITUTE(C$1,"성장단계","")&amp;"단계오프셋",ChapterTable!$S:$T,2,0))/ChapterTable!$Q$23)),
MAX(0,INT(($B827+ChapterTable!$S$26+VLOOKUP(SUBSTITUTE(C$1,"성장단계","")&amp;"보스단계오프셋",ChapterTable!$S:$T,2,0))/ChapterTable!$S$23)))</f>
        <v>1</v>
      </c>
      <c r="D827">
        <f>IF(OR($L827=TRUE,$A827=0,MOD($A827,ChapterTable!$S$20)&lt;&gt;0),
MAX(0,INT(($B827+ChapterTable!$Q$26+VLOOKUP(SUBSTITUTE(D$1,"성장단계","")&amp;"단계오프셋",ChapterTable!$S:$T,2,0))/ChapterTable!$Q$23)),
MAX(0,INT(($B827+ChapterTable!$S$26+VLOOKUP(SUBSTITUTE(D$1,"성장단계","")&amp;"보스단계오프셋",ChapterTable!$S:$T,2,0))/ChapterTable!$S$23)))</f>
        <v>1</v>
      </c>
      <c r="E827" s="1">
        <f ca="1">IF(AND($A827=0,$B827=1),
    VLOOKUP(1,ChapterTable!$1:$1048576,MATCH("최종"&amp;SUBSTITUTE(SUBSTITUTE(E$1,"standard",""),"|Float",""),ChapterTable!$1:$1,0),0)*ChapterTable!$Q$17,
  IF(AND($A827=0,$B827=0),
    E828,
  IF($B827=0,
    VLOOKUP($A827,ChapterTable!$1:$1048576,MATCH("최종"&amp;SUBSTITUTE(SUBSTITUTE(E$1,"standard",""),"|Float",""),ChapterTable!$1:$1,0),0),
  IF($B827=1,
    IF($L827=FALSE,
      VLOOKUP($A827,ChapterTable!$1:$1048576,MATCH("최종"&amp;SUBSTITUTE(SUBSTITUTE(E$1,"standard",""),"|Float",""),ChapterTable!$1:$1,0),0),
      VLOOKUP($A827-ChapterTable!$Q$11,ChapterTable!$1:$1048576,MATCH("최종"&amp;SUBSTITUTE(SUBSTITUTE(E$1,"standard",""),"|Float",""),ChapterTable!$1:$1,0),0)*ChapterTable!$Q$14
    ),
  OFFSET(E827,-$B827+IF($L827,1,0),0)*
    (VLOOKUP(SUBSTITUTE(SUBSTITUTE(E$1,"standard",""),"|Float","")&amp;"인게임누적곱배수",ChapterTable!$S:$T,2,0)^C827
    +VLOOKUP(SUBSTITUTE(SUBSTITUTE(E$1,"standard",""),"|Float","")&amp;"인게임누적합배수",ChapterTable!$S:$T,2,0)*C827)
  )
  )
  )
)</f>
        <v>239418.48456573489</v>
      </c>
      <c r="F827" s="1">
        <f ca="1">IF(AND($A827=0,$B827=1),
    VLOOKUP(1,ChapterTable!$1:$1048576,MATCH("최종"&amp;SUBSTITUTE(SUBSTITUTE(F$1,"standard",""),"|Float",""),ChapterTable!$1:$1,0),0)*ChapterTable!$Q$17,
  IF(AND($A827=0,$B827=0),
    F828,
  IF($B827=0,
    VLOOKUP($A827,ChapterTable!$1:$1048576,MATCH("최종"&amp;SUBSTITUTE(SUBSTITUTE(F$1,"standard",""),"|Float",""),ChapterTable!$1:$1,0),0),
  IF($B827=1,
    IF($L827=FALSE,
      VLOOKUP($A827,ChapterTable!$1:$1048576,MATCH("최종"&amp;SUBSTITUTE(SUBSTITUTE(F$1,"standard",""),"|Float",""),ChapterTable!$1:$1,0),0),
      VLOOKUP($A827-ChapterTable!$Q$11,ChapterTable!$1:$1048576,MATCH("최종"&amp;SUBSTITUTE(SUBSTITUTE(F$1,"standard",""),"|Float",""),ChapterTable!$1:$1,0),0)*ChapterTable!$Q$14
    ),
  OFFSET(F827,-$B827+IF($L827,1,0),0)*
    (VLOOKUP(SUBSTITUTE(SUBSTITUTE(F$1,"standard",""),"|Float","")&amp;"인게임누적곱배수",ChapterTable!$S:$T,2,0)^D827
    +VLOOKUP(SUBSTITUTE(SUBSTITUTE(F$1,"standard",""),"|Float","")&amp;"인게임누적합배수",ChapterTable!$S:$T,2,0)*D827)
  )
  )
  )
)</f>
        <v>118231.35040283203</v>
      </c>
      <c r="G827" t="s">
        <v>76</v>
      </c>
      <c r="J827" t="str">
        <f>IF(ISBLANK(I827),"",
IFERROR(VLOOKUP(I827,[1]StringTable!$1:$1048576,MATCH([1]StringTable!$B$1,[1]StringTable!$1:$1,0),0),
IFERROR(VLOOKUP(I827,[1]InApkStringTable!$1:$1048576,MATCH([1]InApkStringTable!$B$1,[1]InApkStringTable!$1:$1,0),0),
"스트링없음")))</f>
        <v/>
      </c>
      <c r="L827" t="b">
        <v>0</v>
      </c>
      <c r="M827" t="s">
        <v>24</v>
      </c>
      <c r="N827" t="str">
        <f>IF(ISBLANK(M827),"",IF(ISERROR(VLOOKUP(M827,MapTable!$A:$A,1,0)),"맵없음",""))</f>
        <v/>
      </c>
      <c r="O827">
        <f t="shared" si="49"/>
        <v>2</v>
      </c>
      <c r="Q827">
        <f t="shared" si="50"/>
        <v>2</v>
      </c>
      <c r="R827" t="b">
        <f t="shared" ca="1" si="51"/>
        <v>0</v>
      </c>
      <c r="T827" t="b">
        <f t="shared" ca="1" si="52"/>
        <v>0</v>
      </c>
      <c r="V827" t="str">
        <f>IF(ISBLANK(U827),"",IF(ISERROR(VLOOKUP(U827,MapTable!$A:$A,1,0)),"맵없음",""))</f>
        <v/>
      </c>
      <c r="X827" t="str">
        <f>IF(ISBLANK(W827),"",
IF(ISERROR(FIND(",",W827)),
  IF(ISERROR(VLOOKUP(W827,MapTable!$A:$A,1,0)),"맵없음",
  ""),
IF(ISERROR(FIND(",",W827,FIND(",",W827)+1)),
  IF(OR(ISERROR(VLOOKUP(LEFT(W827,FIND(",",W827)-1),MapTable!$A:$A,1,0)),ISERROR(VLOOKUP(TRIM(MID(W827,FIND(",",W827)+1,999)),MapTable!$A:$A,1,0))),"맵없음",
  ""),
IF(ISERROR(FIND(",",W827,FIND(",",W827,FIND(",",W827)+1)+1)),
  IF(OR(ISERROR(VLOOKUP(LEFT(W827,FIND(",",W827)-1),MapTable!$A:$A,1,0)),ISERROR(VLOOKUP(TRIM(MID(W827,FIND(",",W827)+1,FIND(",",W827,FIND(",",W827)+1)-FIND(",",W827)-1)),MapTable!$A:$A,1,0)),ISERROR(VLOOKUP(TRIM(MID(W827,FIND(",",W827,FIND(",",W827)+1)+1,999)),MapTable!$A:$A,1,0))),"맵없음",
  ""),
IF(ISERROR(FIND(",",W827,FIND(",",W827,FIND(",",W827,FIND(",",W827)+1)+1)+1)),
  IF(OR(ISERROR(VLOOKUP(LEFT(W827,FIND(",",W827)-1),MapTable!$A:$A,1,0)),ISERROR(VLOOKUP(TRIM(MID(W827,FIND(",",W827)+1,FIND(",",W827,FIND(",",W827)+1)-FIND(",",W827)-1)),MapTable!$A:$A,1,0)),ISERROR(VLOOKUP(TRIM(MID(W827,FIND(",",W827,FIND(",",W827)+1)+1,FIND(",",W827,FIND(",",W827,FIND(",",W827)+1)+1)-FIND(",",W827,FIND(",",W827)+1)-1)),MapTable!$A:$A,1,0)),ISERROR(VLOOKUP(TRIM(MID(W827,FIND(",",W827,FIND(",",W827,FIND(",",W827)+1)+1)+1,999)),MapTable!$A:$A,1,0))),"맵없음",
  ""),
)))))</f>
        <v/>
      </c>
      <c r="AC827" t="str">
        <f>IF(ISBLANK(AB827),"",IF(ISERROR(VLOOKUP(AB827,[3]DropTable!$A:$A,1,0)),"드랍없음",""))</f>
        <v/>
      </c>
      <c r="AE827" t="str">
        <f>IF(ISBLANK(AD827),"",IF(ISERROR(VLOOKUP(AD827,[3]DropTable!$A:$A,1,0)),"드랍없음",""))</f>
        <v/>
      </c>
      <c r="AG827">
        <v>9.8000000000000007</v>
      </c>
      <c r="AH827">
        <v>1</v>
      </c>
    </row>
    <row r="828" spans="1:34" x14ac:dyDescent="0.3">
      <c r="A828">
        <v>18</v>
      </c>
      <c r="B828">
        <v>15</v>
      </c>
      <c r="C828">
        <f>IF(OR($L828=TRUE,$A828=0,MOD($A828,ChapterTable!$S$20)&lt;&gt;0),
MAX(0,INT(($B828+ChapterTable!$Q$26+VLOOKUP(SUBSTITUTE(C$1,"성장단계","")&amp;"단계오프셋",ChapterTable!$S:$T,2,0))/ChapterTable!$Q$23)),
MAX(0,INT(($B828+ChapterTable!$S$26+VLOOKUP(SUBSTITUTE(C$1,"성장단계","")&amp;"보스단계오프셋",ChapterTable!$S:$T,2,0))/ChapterTable!$S$23)))</f>
        <v>1</v>
      </c>
      <c r="D828">
        <f>IF(OR($L828=TRUE,$A828=0,MOD($A828,ChapterTable!$S$20)&lt;&gt;0),
MAX(0,INT(($B828+ChapterTable!$Q$26+VLOOKUP(SUBSTITUTE(D$1,"성장단계","")&amp;"단계오프셋",ChapterTable!$S:$T,2,0))/ChapterTable!$Q$23)),
MAX(0,INT(($B828+ChapterTable!$S$26+VLOOKUP(SUBSTITUTE(D$1,"성장단계","")&amp;"보스단계오프셋",ChapterTable!$S:$T,2,0))/ChapterTable!$S$23)))</f>
        <v>1</v>
      </c>
      <c r="E828" s="1">
        <f ca="1">IF(AND($A828=0,$B828=1),
    VLOOKUP(1,ChapterTable!$1:$1048576,MATCH("최종"&amp;SUBSTITUTE(SUBSTITUTE(E$1,"standard",""),"|Float",""),ChapterTable!$1:$1,0),0)*ChapterTable!$Q$17,
  IF(AND($A828=0,$B828=0),
    E829,
  IF($B828=0,
    VLOOKUP($A828,ChapterTable!$1:$1048576,MATCH("최종"&amp;SUBSTITUTE(SUBSTITUTE(E$1,"standard",""),"|Float",""),ChapterTable!$1:$1,0),0),
  IF($B828=1,
    IF($L828=FALSE,
      VLOOKUP($A828,ChapterTable!$1:$1048576,MATCH("최종"&amp;SUBSTITUTE(SUBSTITUTE(E$1,"standard",""),"|Float",""),ChapterTable!$1:$1,0),0),
      VLOOKUP($A828-ChapterTable!$Q$11,ChapterTable!$1:$1048576,MATCH("최종"&amp;SUBSTITUTE(SUBSTITUTE(E$1,"standard",""),"|Float",""),ChapterTable!$1:$1,0),0)*ChapterTable!$Q$14
    ),
  OFFSET(E828,-$B828+IF($L828,1,0),0)*
    (VLOOKUP(SUBSTITUTE(SUBSTITUTE(E$1,"standard",""),"|Float","")&amp;"인게임누적곱배수",ChapterTable!$S:$T,2,0)^C828
    +VLOOKUP(SUBSTITUTE(SUBSTITUTE(E$1,"standard",""),"|Float","")&amp;"인게임누적합배수",ChapterTable!$S:$T,2,0)*C828)
  )
  )
  )
)</f>
        <v>239418.48456573489</v>
      </c>
      <c r="F828" s="1">
        <f ca="1">IF(AND($A828=0,$B828=1),
    VLOOKUP(1,ChapterTable!$1:$1048576,MATCH("최종"&amp;SUBSTITUTE(SUBSTITUTE(F$1,"standard",""),"|Float",""),ChapterTable!$1:$1,0),0)*ChapterTable!$Q$17,
  IF(AND($A828=0,$B828=0),
    F829,
  IF($B828=0,
    VLOOKUP($A828,ChapterTable!$1:$1048576,MATCH("최종"&amp;SUBSTITUTE(SUBSTITUTE(F$1,"standard",""),"|Float",""),ChapterTable!$1:$1,0),0),
  IF($B828=1,
    IF($L828=FALSE,
      VLOOKUP($A828,ChapterTable!$1:$1048576,MATCH("최종"&amp;SUBSTITUTE(SUBSTITUTE(F$1,"standard",""),"|Float",""),ChapterTable!$1:$1,0),0),
      VLOOKUP($A828-ChapterTable!$Q$11,ChapterTable!$1:$1048576,MATCH("최종"&amp;SUBSTITUTE(SUBSTITUTE(F$1,"standard",""),"|Float",""),ChapterTable!$1:$1,0),0)*ChapterTable!$Q$14
    ),
  OFFSET(F828,-$B828+IF($L828,1,0),0)*
    (VLOOKUP(SUBSTITUTE(SUBSTITUTE(F$1,"standard",""),"|Float","")&amp;"인게임누적곱배수",ChapterTable!$S:$T,2,0)^D828
    +VLOOKUP(SUBSTITUTE(SUBSTITUTE(F$1,"standard",""),"|Float","")&amp;"인게임누적합배수",ChapterTable!$S:$T,2,0)*D828)
  )
  )
  )
)</f>
        <v>118231.35040283203</v>
      </c>
      <c r="G828" t="s">
        <v>76</v>
      </c>
      <c r="J828" t="str">
        <f>IF(ISBLANK(I828),"",
IFERROR(VLOOKUP(I828,[1]StringTable!$1:$1048576,MATCH([1]StringTable!$B$1,[1]StringTable!$1:$1,0),0),
IFERROR(VLOOKUP(I828,[1]InApkStringTable!$1:$1048576,MATCH([1]InApkStringTable!$B$1,[1]InApkStringTable!$1:$1,0),0),
"스트링없음")))</f>
        <v/>
      </c>
      <c r="L828" t="b">
        <v>0</v>
      </c>
      <c r="M828" t="s">
        <v>54</v>
      </c>
      <c r="N828" t="str">
        <f>IF(ISBLANK(M828),"",IF(ISERROR(VLOOKUP(M828,MapTable!$A:$A,1,0)),"맵없음",""))</f>
        <v/>
      </c>
      <c r="O828">
        <f t="shared" si="49"/>
        <v>11</v>
      </c>
      <c r="Q828">
        <f t="shared" si="50"/>
        <v>11</v>
      </c>
      <c r="R828" t="b">
        <f t="shared" ca="1" si="51"/>
        <v>0</v>
      </c>
      <c r="T828" t="b">
        <f t="shared" ca="1" si="52"/>
        <v>0</v>
      </c>
      <c r="V828" t="str">
        <f>IF(ISBLANK(U828),"",IF(ISERROR(VLOOKUP(U828,MapTable!$A:$A,1,0)),"맵없음",""))</f>
        <v/>
      </c>
      <c r="X828" t="str">
        <f>IF(ISBLANK(W828),"",
IF(ISERROR(FIND(",",W828)),
  IF(ISERROR(VLOOKUP(W828,MapTable!$A:$A,1,0)),"맵없음",
  ""),
IF(ISERROR(FIND(",",W828,FIND(",",W828)+1)),
  IF(OR(ISERROR(VLOOKUP(LEFT(W828,FIND(",",W828)-1),MapTable!$A:$A,1,0)),ISERROR(VLOOKUP(TRIM(MID(W828,FIND(",",W828)+1,999)),MapTable!$A:$A,1,0))),"맵없음",
  ""),
IF(ISERROR(FIND(",",W828,FIND(",",W828,FIND(",",W828)+1)+1)),
  IF(OR(ISERROR(VLOOKUP(LEFT(W828,FIND(",",W828)-1),MapTable!$A:$A,1,0)),ISERROR(VLOOKUP(TRIM(MID(W828,FIND(",",W828)+1,FIND(",",W828,FIND(",",W828)+1)-FIND(",",W828)-1)),MapTable!$A:$A,1,0)),ISERROR(VLOOKUP(TRIM(MID(W828,FIND(",",W828,FIND(",",W828)+1)+1,999)),MapTable!$A:$A,1,0))),"맵없음",
  ""),
IF(ISERROR(FIND(",",W828,FIND(",",W828,FIND(",",W828,FIND(",",W828)+1)+1)+1)),
  IF(OR(ISERROR(VLOOKUP(LEFT(W828,FIND(",",W828)-1),MapTable!$A:$A,1,0)),ISERROR(VLOOKUP(TRIM(MID(W828,FIND(",",W828)+1,FIND(",",W828,FIND(",",W828)+1)-FIND(",",W828)-1)),MapTable!$A:$A,1,0)),ISERROR(VLOOKUP(TRIM(MID(W828,FIND(",",W828,FIND(",",W828)+1)+1,FIND(",",W828,FIND(",",W828,FIND(",",W828)+1)+1)-FIND(",",W828,FIND(",",W828)+1)-1)),MapTable!$A:$A,1,0)),ISERROR(VLOOKUP(TRIM(MID(W828,FIND(",",W828,FIND(",",W828,FIND(",",W828)+1)+1)+1,999)),MapTable!$A:$A,1,0))),"맵없음",
  ""),
)))))</f>
        <v/>
      </c>
      <c r="AC828" t="str">
        <f>IF(ISBLANK(AB828),"",IF(ISERROR(VLOOKUP(AB828,[3]DropTable!$A:$A,1,0)),"드랍없음",""))</f>
        <v/>
      </c>
      <c r="AE828" t="str">
        <f>IF(ISBLANK(AD828),"",IF(ISERROR(VLOOKUP(AD828,[3]DropTable!$A:$A,1,0)),"드랍없음",""))</f>
        <v/>
      </c>
      <c r="AG828">
        <v>9.8000000000000007</v>
      </c>
      <c r="AH828">
        <v>1</v>
      </c>
    </row>
    <row r="829" spans="1:34" x14ac:dyDescent="0.3">
      <c r="A829">
        <v>18</v>
      </c>
      <c r="B829">
        <v>16</v>
      </c>
      <c r="C829">
        <f>IF(OR($L829=TRUE,$A829=0,MOD($A829,ChapterTable!$S$20)&lt;&gt;0),
MAX(0,INT(($B829+ChapterTable!$Q$26+VLOOKUP(SUBSTITUTE(C$1,"성장단계","")&amp;"단계오프셋",ChapterTable!$S:$T,2,0))/ChapterTable!$Q$23)),
MAX(0,INT(($B829+ChapterTable!$S$26+VLOOKUP(SUBSTITUTE(C$1,"성장단계","")&amp;"보스단계오프셋",ChapterTable!$S:$T,2,0))/ChapterTable!$S$23)))</f>
        <v>2</v>
      </c>
      <c r="D829">
        <f>IF(OR($L829=TRUE,$A829=0,MOD($A829,ChapterTable!$S$20)&lt;&gt;0),
MAX(0,INT(($B829+ChapterTable!$Q$26+VLOOKUP(SUBSTITUTE(D$1,"성장단계","")&amp;"단계오프셋",ChapterTable!$S:$T,2,0))/ChapterTable!$Q$23)),
MAX(0,INT(($B829+ChapterTable!$S$26+VLOOKUP(SUBSTITUTE(D$1,"성장단계","")&amp;"보스단계오프셋",ChapterTable!$S:$T,2,0))/ChapterTable!$S$23)))</f>
        <v>1</v>
      </c>
      <c r="E829" s="1">
        <f ca="1">IF(AND($A829=0,$B829=1),
    VLOOKUP(1,ChapterTable!$1:$1048576,MATCH("최종"&amp;SUBSTITUTE(SUBSTITUTE(E$1,"standard",""),"|Float",""),ChapterTable!$1:$1,0),0)*ChapterTable!$Q$17,
  IF(AND($A829=0,$B829=0),
    E830,
  IF($B829=0,
    VLOOKUP($A829,ChapterTable!$1:$1048576,MATCH("최종"&amp;SUBSTITUTE(SUBSTITUTE(E$1,"standard",""),"|Float",""),ChapterTable!$1:$1,0),0),
  IF($B829=1,
    IF($L829=FALSE,
      VLOOKUP($A829,ChapterTable!$1:$1048576,MATCH("최종"&amp;SUBSTITUTE(SUBSTITUTE(E$1,"standard",""),"|Float",""),ChapterTable!$1:$1,0),0),
      VLOOKUP($A829-ChapterTable!$Q$11,ChapterTable!$1:$1048576,MATCH("최종"&amp;SUBSTITUTE(SUBSTITUTE(E$1,"standard",""),"|Float",""),ChapterTable!$1:$1,0),0)*ChapterTable!$Q$14
    ),
  OFFSET(E829,-$B829+IF($L829,1,0),0)*
    (VLOOKUP(SUBSTITUTE(SUBSTITUTE(E$1,"standard",""),"|Float","")&amp;"인게임누적곱배수",ChapterTable!$S:$T,2,0)^C829
    +VLOOKUP(SUBSTITUTE(SUBSTITUTE(E$1,"standard",""),"|Float","")&amp;"인게임누적합배수",ChapterTable!$S:$T,2,0)*C829)
  )
  )
  )
)</f>
        <v>301489.94352722168</v>
      </c>
      <c r="F829" s="1">
        <f ca="1">IF(AND($A829=0,$B829=1),
    VLOOKUP(1,ChapterTable!$1:$1048576,MATCH("최종"&amp;SUBSTITUTE(SUBSTITUTE(F$1,"standard",""),"|Float",""),ChapterTable!$1:$1,0),0)*ChapterTable!$Q$17,
  IF(AND($A829=0,$B829=0),
    F830,
  IF($B829=0,
    VLOOKUP($A829,ChapterTable!$1:$1048576,MATCH("최종"&amp;SUBSTITUTE(SUBSTITUTE(F$1,"standard",""),"|Float",""),ChapterTable!$1:$1,0),0),
  IF($B829=1,
    IF($L829=FALSE,
      VLOOKUP($A829,ChapterTable!$1:$1048576,MATCH("최종"&amp;SUBSTITUTE(SUBSTITUTE(F$1,"standard",""),"|Float",""),ChapterTable!$1:$1,0),0),
      VLOOKUP($A829-ChapterTable!$Q$11,ChapterTable!$1:$1048576,MATCH("최종"&amp;SUBSTITUTE(SUBSTITUTE(F$1,"standard",""),"|Float",""),ChapterTable!$1:$1,0),0)*ChapterTable!$Q$14
    ),
  OFFSET(F829,-$B829+IF($L829,1,0),0)*
    (VLOOKUP(SUBSTITUTE(SUBSTITUTE(F$1,"standard",""),"|Float","")&amp;"인게임누적곱배수",ChapterTable!$S:$T,2,0)^D829
    +VLOOKUP(SUBSTITUTE(SUBSTITUTE(F$1,"standard",""),"|Float","")&amp;"인게임누적합배수",ChapterTable!$S:$T,2,0)*D829)
  )
  )
  )
)</f>
        <v>118231.35040283203</v>
      </c>
      <c r="G829" t="s">
        <v>76</v>
      </c>
      <c r="J829" t="str">
        <f>IF(ISBLANK(I829),"",
IFERROR(VLOOKUP(I829,[1]StringTable!$1:$1048576,MATCH([1]StringTable!$B$1,[1]StringTable!$1:$1,0),0),
IFERROR(VLOOKUP(I829,[1]InApkStringTable!$1:$1048576,MATCH([1]InApkStringTable!$B$1,[1]InApkStringTable!$1:$1,0),0),
"스트링없음")))</f>
        <v/>
      </c>
      <c r="L829" t="b">
        <v>0</v>
      </c>
      <c r="M829" t="s">
        <v>24</v>
      </c>
      <c r="N829" t="str">
        <f>IF(ISBLANK(M829),"",IF(ISERROR(VLOOKUP(M829,MapTable!$A:$A,1,0)),"맵없음",""))</f>
        <v/>
      </c>
      <c r="O829">
        <f t="shared" si="49"/>
        <v>2</v>
      </c>
      <c r="Q829">
        <f t="shared" si="50"/>
        <v>2</v>
      </c>
      <c r="R829" t="b">
        <f t="shared" ca="1" si="51"/>
        <v>0</v>
      </c>
      <c r="T829" t="b">
        <f t="shared" ca="1" si="52"/>
        <v>0</v>
      </c>
      <c r="V829" t="str">
        <f>IF(ISBLANK(U829),"",IF(ISERROR(VLOOKUP(U829,MapTable!$A:$A,1,0)),"맵없음",""))</f>
        <v/>
      </c>
      <c r="X829" t="str">
        <f>IF(ISBLANK(W829),"",
IF(ISERROR(FIND(",",W829)),
  IF(ISERROR(VLOOKUP(W829,MapTable!$A:$A,1,0)),"맵없음",
  ""),
IF(ISERROR(FIND(",",W829,FIND(",",W829)+1)),
  IF(OR(ISERROR(VLOOKUP(LEFT(W829,FIND(",",W829)-1),MapTable!$A:$A,1,0)),ISERROR(VLOOKUP(TRIM(MID(W829,FIND(",",W829)+1,999)),MapTable!$A:$A,1,0))),"맵없음",
  ""),
IF(ISERROR(FIND(",",W829,FIND(",",W829,FIND(",",W829)+1)+1)),
  IF(OR(ISERROR(VLOOKUP(LEFT(W829,FIND(",",W829)-1),MapTable!$A:$A,1,0)),ISERROR(VLOOKUP(TRIM(MID(W829,FIND(",",W829)+1,FIND(",",W829,FIND(",",W829)+1)-FIND(",",W829)-1)),MapTable!$A:$A,1,0)),ISERROR(VLOOKUP(TRIM(MID(W829,FIND(",",W829,FIND(",",W829)+1)+1,999)),MapTable!$A:$A,1,0))),"맵없음",
  ""),
IF(ISERROR(FIND(",",W829,FIND(",",W829,FIND(",",W829,FIND(",",W829)+1)+1)+1)),
  IF(OR(ISERROR(VLOOKUP(LEFT(W829,FIND(",",W829)-1),MapTable!$A:$A,1,0)),ISERROR(VLOOKUP(TRIM(MID(W829,FIND(",",W829)+1,FIND(",",W829,FIND(",",W829)+1)-FIND(",",W829)-1)),MapTable!$A:$A,1,0)),ISERROR(VLOOKUP(TRIM(MID(W829,FIND(",",W829,FIND(",",W829)+1)+1,FIND(",",W829,FIND(",",W829,FIND(",",W829)+1)+1)-FIND(",",W829,FIND(",",W829)+1)-1)),MapTable!$A:$A,1,0)),ISERROR(VLOOKUP(TRIM(MID(W829,FIND(",",W829,FIND(",",W829,FIND(",",W829)+1)+1)+1,999)),MapTable!$A:$A,1,0))),"맵없음",
  ""),
)))))</f>
        <v/>
      </c>
      <c r="AC829" t="str">
        <f>IF(ISBLANK(AB829),"",IF(ISERROR(VLOOKUP(AB829,[3]DropTable!$A:$A,1,0)),"드랍없음",""))</f>
        <v/>
      </c>
      <c r="AE829" t="str">
        <f>IF(ISBLANK(AD829),"",IF(ISERROR(VLOOKUP(AD829,[3]DropTable!$A:$A,1,0)),"드랍없음",""))</f>
        <v/>
      </c>
      <c r="AG829">
        <v>9.8000000000000007</v>
      </c>
      <c r="AH829">
        <v>1</v>
      </c>
    </row>
    <row r="830" spans="1:34" x14ac:dyDescent="0.3">
      <c r="A830">
        <v>18</v>
      </c>
      <c r="B830">
        <v>17</v>
      </c>
      <c r="C830">
        <f>IF(OR($L830=TRUE,$A830=0,MOD($A830,ChapterTable!$S$20)&lt;&gt;0),
MAX(0,INT(($B830+ChapterTable!$Q$26+VLOOKUP(SUBSTITUTE(C$1,"성장단계","")&amp;"단계오프셋",ChapterTable!$S:$T,2,0))/ChapterTable!$Q$23)),
MAX(0,INT(($B830+ChapterTable!$S$26+VLOOKUP(SUBSTITUTE(C$1,"성장단계","")&amp;"보스단계오프셋",ChapterTable!$S:$T,2,0))/ChapterTable!$S$23)))</f>
        <v>2</v>
      </c>
      <c r="D830">
        <f>IF(OR($L830=TRUE,$A830=0,MOD($A830,ChapterTable!$S$20)&lt;&gt;0),
MAX(0,INT(($B830+ChapterTable!$Q$26+VLOOKUP(SUBSTITUTE(D$1,"성장단계","")&amp;"단계오프셋",ChapterTable!$S:$T,2,0))/ChapterTable!$Q$23)),
MAX(0,INT(($B830+ChapterTable!$S$26+VLOOKUP(SUBSTITUTE(D$1,"성장단계","")&amp;"보스단계오프셋",ChapterTable!$S:$T,2,0))/ChapterTable!$S$23)))</f>
        <v>1</v>
      </c>
      <c r="E830" s="1">
        <f ca="1">IF(AND($A830=0,$B830=1),
    VLOOKUP(1,ChapterTable!$1:$1048576,MATCH("최종"&amp;SUBSTITUTE(SUBSTITUTE(E$1,"standard",""),"|Float",""),ChapterTable!$1:$1,0),0)*ChapterTable!$Q$17,
  IF(AND($A830=0,$B830=0),
    E831,
  IF($B830=0,
    VLOOKUP($A830,ChapterTable!$1:$1048576,MATCH("최종"&amp;SUBSTITUTE(SUBSTITUTE(E$1,"standard",""),"|Float",""),ChapterTable!$1:$1,0),0),
  IF($B830=1,
    IF($L830=FALSE,
      VLOOKUP($A830,ChapterTable!$1:$1048576,MATCH("최종"&amp;SUBSTITUTE(SUBSTITUTE(E$1,"standard",""),"|Float",""),ChapterTable!$1:$1,0),0),
      VLOOKUP($A830-ChapterTable!$Q$11,ChapterTable!$1:$1048576,MATCH("최종"&amp;SUBSTITUTE(SUBSTITUTE(E$1,"standard",""),"|Float",""),ChapterTable!$1:$1,0),0)*ChapterTable!$Q$14
    ),
  OFFSET(E830,-$B830+IF($L830,1,0),0)*
    (VLOOKUP(SUBSTITUTE(SUBSTITUTE(E$1,"standard",""),"|Float","")&amp;"인게임누적곱배수",ChapterTable!$S:$T,2,0)^C830
    +VLOOKUP(SUBSTITUTE(SUBSTITUTE(E$1,"standard",""),"|Float","")&amp;"인게임누적합배수",ChapterTable!$S:$T,2,0)*C830)
  )
  )
  )
)</f>
        <v>301489.94352722168</v>
      </c>
      <c r="F830" s="1">
        <f ca="1">IF(AND($A830=0,$B830=1),
    VLOOKUP(1,ChapterTable!$1:$1048576,MATCH("최종"&amp;SUBSTITUTE(SUBSTITUTE(F$1,"standard",""),"|Float",""),ChapterTable!$1:$1,0),0)*ChapterTable!$Q$17,
  IF(AND($A830=0,$B830=0),
    F831,
  IF($B830=0,
    VLOOKUP($A830,ChapterTable!$1:$1048576,MATCH("최종"&amp;SUBSTITUTE(SUBSTITUTE(F$1,"standard",""),"|Float",""),ChapterTable!$1:$1,0),0),
  IF($B830=1,
    IF($L830=FALSE,
      VLOOKUP($A830,ChapterTable!$1:$1048576,MATCH("최종"&amp;SUBSTITUTE(SUBSTITUTE(F$1,"standard",""),"|Float",""),ChapterTable!$1:$1,0),0),
      VLOOKUP($A830-ChapterTable!$Q$11,ChapterTable!$1:$1048576,MATCH("최종"&amp;SUBSTITUTE(SUBSTITUTE(F$1,"standard",""),"|Float",""),ChapterTable!$1:$1,0),0)*ChapterTable!$Q$14
    ),
  OFFSET(F830,-$B830+IF($L830,1,0),0)*
    (VLOOKUP(SUBSTITUTE(SUBSTITUTE(F$1,"standard",""),"|Float","")&amp;"인게임누적곱배수",ChapterTable!$S:$T,2,0)^D830
    +VLOOKUP(SUBSTITUTE(SUBSTITUTE(F$1,"standard",""),"|Float","")&amp;"인게임누적합배수",ChapterTable!$S:$T,2,0)*D830)
  )
  )
  )
)</f>
        <v>118231.35040283203</v>
      </c>
      <c r="G830" t="s">
        <v>76</v>
      </c>
      <c r="J830" t="str">
        <f>IF(ISBLANK(I830),"",
IFERROR(VLOOKUP(I830,[1]StringTable!$1:$1048576,MATCH([1]StringTable!$B$1,[1]StringTable!$1:$1,0),0),
IFERROR(VLOOKUP(I830,[1]InApkStringTable!$1:$1048576,MATCH([1]InApkStringTable!$B$1,[1]InApkStringTable!$1:$1,0),0),
"스트링없음")))</f>
        <v/>
      </c>
      <c r="L830" t="b">
        <v>0</v>
      </c>
      <c r="M830" t="s">
        <v>24</v>
      </c>
      <c r="N830" t="str">
        <f>IF(ISBLANK(M830),"",IF(ISERROR(VLOOKUP(M830,MapTable!$A:$A,1,0)),"맵없음",""))</f>
        <v/>
      </c>
      <c r="O830">
        <f t="shared" si="49"/>
        <v>2</v>
      </c>
      <c r="Q830">
        <f t="shared" si="50"/>
        <v>2</v>
      </c>
      <c r="R830" t="b">
        <f t="shared" ca="1" si="51"/>
        <v>0</v>
      </c>
      <c r="T830" t="b">
        <f t="shared" ca="1" si="52"/>
        <v>0</v>
      </c>
      <c r="V830" t="str">
        <f>IF(ISBLANK(U830),"",IF(ISERROR(VLOOKUP(U830,MapTable!$A:$A,1,0)),"맵없음",""))</f>
        <v/>
      </c>
      <c r="X830" t="str">
        <f>IF(ISBLANK(W830),"",
IF(ISERROR(FIND(",",W830)),
  IF(ISERROR(VLOOKUP(W830,MapTable!$A:$A,1,0)),"맵없음",
  ""),
IF(ISERROR(FIND(",",W830,FIND(",",W830)+1)),
  IF(OR(ISERROR(VLOOKUP(LEFT(W830,FIND(",",W830)-1),MapTable!$A:$A,1,0)),ISERROR(VLOOKUP(TRIM(MID(W830,FIND(",",W830)+1,999)),MapTable!$A:$A,1,0))),"맵없음",
  ""),
IF(ISERROR(FIND(",",W830,FIND(",",W830,FIND(",",W830)+1)+1)),
  IF(OR(ISERROR(VLOOKUP(LEFT(W830,FIND(",",W830)-1),MapTable!$A:$A,1,0)),ISERROR(VLOOKUP(TRIM(MID(W830,FIND(",",W830)+1,FIND(",",W830,FIND(",",W830)+1)-FIND(",",W830)-1)),MapTable!$A:$A,1,0)),ISERROR(VLOOKUP(TRIM(MID(W830,FIND(",",W830,FIND(",",W830)+1)+1,999)),MapTable!$A:$A,1,0))),"맵없음",
  ""),
IF(ISERROR(FIND(",",W830,FIND(",",W830,FIND(",",W830,FIND(",",W830)+1)+1)+1)),
  IF(OR(ISERROR(VLOOKUP(LEFT(W830,FIND(",",W830)-1),MapTable!$A:$A,1,0)),ISERROR(VLOOKUP(TRIM(MID(W830,FIND(",",W830)+1,FIND(",",W830,FIND(",",W830)+1)-FIND(",",W830)-1)),MapTable!$A:$A,1,0)),ISERROR(VLOOKUP(TRIM(MID(W830,FIND(",",W830,FIND(",",W830)+1)+1,FIND(",",W830,FIND(",",W830,FIND(",",W830)+1)+1)-FIND(",",W830,FIND(",",W830)+1)-1)),MapTable!$A:$A,1,0)),ISERROR(VLOOKUP(TRIM(MID(W830,FIND(",",W830,FIND(",",W830,FIND(",",W830)+1)+1)+1,999)),MapTable!$A:$A,1,0))),"맵없음",
  ""),
)))))</f>
        <v/>
      </c>
      <c r="AC830" t="str">
        <f>IF(ISBLANK(AB830),"",IF(ISERROR(VLOOKUP(AB830,[3]DropTable!$A:$A,1,0)),"드랍없음",""))</f>
        <v/>
      </c>
      <c r="AE830" t="str">
        <f>IF(ISBLANK(AD830),"",IF(ISERROR(VLOOKUP(AD830,[3]DropTable!$A:$A,1,0)),"드랍없음",""))</f>
        <v/>
      </c>
      <c r="AG830">
        <v>9.8000000000000007</v>
      </c>
      <c r="AH830">
        <v>1</v>
      </c>
    </row>
    <row r="831" spans="1:34" x14ac:dyDescent="0.3">
      <c r="A831">
        <v>18</v>
      </c>
      <c r="B831">
        <v>18</v>
      </c>
      <c r="C831">
        <f>IF(OR($L831=TRUE,$A831=0,MOD($A831,ChapterTable!$S$20)&lt;&gt;0),
MAX(0,INT(($B831+ChapterTable!$Q$26+VLOOKUP(SUBSTITUTE(C$1,"성장단계","")&amp;"단계오프셋",ChapterTable!$S:$T,2,0))/ChapterTable!$Q$23)),
MAX(0,INT(($B831+ChapterTable!$S$26+VLOOKUP(SUBSTITUTE(C$1,"성장단계","")&amp;"보스단계오프셋",ChapterTable!$S:$T,2,0))/ChapterTable!$S$23)))</f>
        <v>2</v>
      </c>
      <c r="D831">
        <f>IF(OR($L831=TRUE,$A831=0,MOD($A831,ChapterTable!$S$20)&lt;&gt;0),
MAX(0,INT(($B831+ChapterTable!$Q$26+VLOOKUP(SUBSTITUTE(D$1,"성장단계","")&amp;"단계오프셋",ChapterTable!$S:$T,2,0))/ChapterTable!$Q$23)),
MAX(0,INT(($B831+ChapterTable!$S$26+VLOOKUP(SUBSTITUTE(D$1,"성장단계","")&amp;"보스단계오프셋",ChapterTable!$S:$T,2,0))/ChapterTable!$S$23)))</f>
        <v>1</v>
      </c>
      <c r="E831" s="1">
        <f ca="1">IF(AND($A831=0,$B831=1),
    VLOOKUP(1,ChapterTable!$1:$1048576,MATCH("최종"&amp;SUBSTITUTE(SUBSTITUTE(E$1,"standard",""),"|Float",""),ChapterTable!$1:$1,0),0)*ChapterTable!$Q$17,
  IF(AND($A831=0,$B831=0),
    E832,
  IF($B831=0,
    VLOOKUP($A831,ChapterTable!$1:$1048576,MATCH("최종"&amp;SUBSTITUTE(SUBSTITUTE(E$1,"standard",""),"|Float",""),ChapterTable!$1:$1,0),0),
  IF($B831=1,
    IF($L831=FALSE,
      VLOOKUP($A831,ChapterTable!$1:$1048576,MATCH("최종"&amp;SUBSTITUTE(SUBSTITUTE(E$1,"standard",""),"|Float",""),ChapterTable!$1:$1,0),0),
      VLOOKUP($A831-ChapterTable!$Q$11,ChapterTable!$1:$1048576,MATCH("최종"&amp;SUBSTITUTE(SUBSTITUTE(E$1,"standard",""),"|Float",""),ChapterTable!$1:$1,0),0)*ChapterTable!$Q$14
    ),
  OFFSET(E831,-$B831+IF($L831,1,0),0)*
    (VLOOKUP(SUBSTITUTE(SUBSTITUTE(E$1,"standard",""),"|Float","")&amp;"인게임누적곱배수",ChapterTable!$S:$T,2,0)^C831
    +VLOOKUP(SUBSTITUTE(SUBSTITUTE(E$1,"standard",""),"|Float","")&amp;"인게임누적합배수",ChapterTable!$S:$T,2,0)*C831)
  )
  )
  )
)</f>
        <v>301489.94352722168</v>
      </c>
      <c r="F831" s="1">
        <f ca="1">IF(AND($A831=0,$B831=1),
    VLOOKUP(1,ChapterTable!$1:$1048576,MATCH("최종"&amp;SUBSTITUTE(SUBSTITUTE(F$1,"standard",""),"|Float",""),ChapterTable!$1:$1,0),0)*ChapterTable!$Q$17,
  IF(AND($A831=0,$B831=0),
    F832,
  IF($B831=0,
    VLOOKUP($A831,ChapterTable!$1:$1048576,MATCH("최종"&amp;SUBSTITUTE(SUBSTITUTE(F$1,"standard",""),"|Float",""),ChapterTable!$1:$1,0),0),
  IF($B831=1,
    IF($L831=FALSE,
      VLOOKUP($A831,ChapterTable!$1:$1048576,MATCH("최종"&amp;SUBSTITUTE(SUBSTITUTE(F$1,"standard",""),"|Float",""),ChapterTable!$1:$1,0),0),
      VLOOKUP($A831-ChapterTable!$Q$11,ChapterTable!$1:$1048576,MATCH("최종"&amp;SUBSTITUTE(SUBSTITUTE(F$1,"standard",""),"|Float",""),ChapterTable!$1:$1,0),0)*ChapterTable!$Q$14
    ),
  OFFSET(F831,-$B831+IF($L831,1,0),0)*
    (VLOOKUP(SUBSTITUTE(SUBSTITUTE(F$1,"standard",""),"|Float","")&amp;"인게임누적곱배수",ChapterTable!$S:$T,2,0)^D831
    +VLOOKUP(SUBSTITUTE(SUBSTITUTE(F$1,"standard",""),"|Float","")&amp;"인게임누적합배수",ChapterTable!$S:$T,2,0)*D831)
  )
  )
  )
)</f>
        <v>118231.35040283203</v>
      </c>
      <c r="G831" t="s">
        <v>76</v>
      </c>
      <c r="J831" t="str">
        <f>IF(ISBLANK(I831),"",
IFERROR(VLOOKUP(I831,[1]StringTable!$1:$1048576,MATCH([1]StringTable!$B$1,[1]StringTable!$1:$1,0),0),
IFERROR(VLOOKUP(I831,[1]InApkStringTable!$1:$1048576,MATCH([1]InApkStringTable!$B$1,[1]InApkStringTable!$1:$1,0),0),
"스트링없음")))</f>
        <v/>
      </c>
      <c r="L831" t="b">
        <v>0</v>
      </c>
      <c r="M831" t="s">
        <v>24</v>
      </c>
      <c r="N831" t="str">
        <f>IF(ISBLANK(M831),"",IF(ISERROR(VLOOKUP(M831,MapTable!$A:$A,1,0)),"맵없음",""))</f>
        <v/>
      </c>
      <c r="O831">
        <f t="shared" si="49"/>
        <v>2</v>
      </c>
      <c r="Q831">
        <f t="shared" si="50"/>
        <v>2</v>
      </c>
      <c r="R831" t="b">
        <f t="shared" ca="1" si="51"/>
        <v>0</v>
      </c>
      <c r="T831" t="b">
        <f t="shared" ca="1" si="52"/>
        <v>0</v>
      </c>
      <c r="V831" t="str">
        <f>IF(ISBLANK(U831),"",IF(ISERROR(VLOOKUP(U831,MapTable!$A:$A,1,0)),"맵없음",""))</f>
        <v/>
      </c>
      <c r="X831" t="str">
        <f>IF(ISBLANK(W831),"",
IF(ISERROR(FIND(",",W831)),
  IF(ISERROR(VLOOKUP(W831,MapTable!$A:$A,1,0)),"맵없음",
  ""),
IF(ISERROR(FIND(",",W831,FIND(",",W831)+1)),
  IF(OR(ISERROR(VLOOKUP(LEFT(W831,FIND(",",W831)-1),MapTable!$A:$A,1,0)),ISERROR(VLOOKUP(TRIM(MID(W831,FIND(",",W831)+1,999)),MapTable!$A:$A,1,0))),"맵없음",
  ""),
IF(ISERROR(FIND(",",W831,FIND(",",W831,FIND(",",W831)+1)+1)),
  IF(OR(ISERROR(VLOOKUP(LEFT(W831,FIND(",",W831)-1),MapTable!$A:$A,1,0)),ISERROR(VLOOKUP(TRIM(MID(W831,FIND(",",W831)+1,FIND(",",W831,FIND(",",W831)+1)-FIND(",",W831)-1)),MapTable!$A:$A,1,0)),ISERROR(VLOOKUP(TRIM(MID(W831,FIND(",",W831,FIND(",",W831)+1)+1,999)),MapTable!$A:$A,1,0))),"맵없음",
  ""),
IF(ISERROR(FIND(",",W831,FIND(",",W831,FIND(",",W831,FIND(",",W831)+1)+1)+1)),
  IF(OR(ISERROR(VLOOKUP(LEFT(W831,FIND(",",W831)-1),MapTable!$A:$A,1,0)),ISERROR(VLOOKUP(TRIM(MID(W831,FIND(",",W831)+1,FIND(",",W831,FIND(",",W831)+1)-FIND(",",W831)-1)),MapTable!$A:$A,1,0)),ISERROR(VLOOKUP(TRIM(MID(W831,FIND(",",W831,FIND(",",W831)+1)+1,FIND(",",W831,FIND(",",W831,FIND(",",W831)+1)+1)-FIND(",",W831,FIND(",",W831)+1)-1)),MapTable!$A:$A,1,0)),ISERROR(VLOOKUP(TRIM(MID(W831,FIND(",",W831,FIND(",",W831,FIND(",",W831)+1)+1)+1,999)),MapTable!$A:$A,1,0))),"맵없음",
  ""),
)))))</f>
        <v/>
      </c>
      <c r="AC831" t="str">
        <f>IF(ISBLANK(AB831),"",IF(ISERROR(VLOOKUP(AB831,[3]DropTable!$A:$A,1,0)),"드랍없음",""))</f>
        <v/>
      </c>
      <c r="AE831" t="str">
        <f>IF(ISBLANK(AD831),"",IF(ISERROR(VLOOKUP(AD831,[3]DropTable!$A:$A,1,0)),"드랍없음",""))</f>
        <v/>
      </c>
      <c r="AG831">
        <v>9.8000000000000007</v>
      </c>
      <c r="AH831">
        <v>1</v>
      </c>
    </row>
    <row r="832" spans="1:34" x14ac:dyDescent="0.3">
      <c r="A832">
        <v>18</v>
      </c>
      <c r="B832">
        <v>19</v>
      </c>
      <c r="C832">
        <f>IF(OR($L832=TRUE,$A832=0,MOD($A832,ChapterTable!$S$20)&lt;&gt;0),
MAX(0,INT(($B832+ChapterTable!$Q$26+VLOOKUP(SUBSTITUTE(C$1,"성장단계","")&amp;"단계오프셋",ChapterTable!$S:$T,2,0))/ChapterTable!$Q$23)),
MAX(0,INT(($B832+ChapterTable!$S$26+VLOOKUP(SUBSTITUTE(C$1,"성장단계","")&amp;"보스단계오프셋",ChapterTable!$S:$T,2,0))/ChapterTable!$S$23)))</f>
        <v>2</v>
      </c>
      <c r="D832">
        <f>IF(OR($L832=TRUE,$A832=0,MOD($A832,ChapterTable!$S$20)&lt;&gt;0),
MAX(0,INT(($B832+ChapterTable!$Q$26+VLOOKUP(SUBSTITUTE(D$1,"성장단계","")&amp;"단계오프셋",ChapterTable!$S:$T,2,0))/ChapterTable!$Q$23)),
MAX(0,INT(($B832+ChapterTable!$S$26+VLOOKUP(SUBSTITUTE(D$1,"성장단계","")&amp;"보스단계오프셋",ChapterTable!$S:$T,2,0))/ChapterTable!$S$23)))</f>
        <v>1</v>
      </c>
      <c r="E832" s="1">
        <f ca="1">IF(AND($A832=0,$B832=1),
    VLOOKUP(1,ChapterTable!$1:$1048576,MATCH("최종"&amp;SUBSTITUTE(SUBSTITUTE(E$1,"standard",""),"|Float",""),ChapterTable!$1:$1,0),0)*ChapterTable!$Q$17,
  IF(AND($A832=0,$B832=0),
    E833,
  IF($B832=0,
    VLOOKUP($A832,ChapterTable!$1:$1048576,MATCH("최종"&amp;SUBSTITUTE(SUBSTITUTE(E$1,"standard",""),"|Float",""),ChapterTable!$1:$1,0),0),
  IF($B832=1,
    IF($L832=FALSE,
      VLOOKUP($A832,ChapterTable!$1:$1048576,MATCH("최종"&amp;SUBSTITUTE(SUBSTITUTE(E$1,"standard",""),"|Float",""),ChapterTable!$1:$1,0),0),
      VLOOKUP($A832-ChapterTable!$Q$11,ChapterTable!$1:$1048576,MATCH("최종"&amp;SUBSTITUTE(SUBSTITUTE(E$1,"standard",""),"|Float",""),ChapterTable!$1:$1,0),0)*ChapterTable!$Q$14
    ),
  OFFSET(E832,-$B832+IF($L832,1,0),0)*
    (VLOOKUP(SUBSTITUTE(SUBSTITUTE(E$1,"standard",""),"|Float","")&amp;"인게임누적곱배수",ChapterTable!$S:$T,2,0)^C832
    +VLOOKUP(SUBSTITUTE(SUBSTITUTE(E$1,"standard",""),"|Float","")&amp;"인게임누적합배수",ChapterTable!$S:$T,2,0)*C832)
  )
  )
  )
)</f>
        <v>301489.94352722168</v>
      </c>
      <c r="F832" s="1">
        <f ca="1">IF(AND($A832=0,$B832=1),
    VLOOKUP(1,ChapterTable!$1:$1048576,MATCH("최종"&amp;SUBSTITUTE(SUBSTITUTE(F$1,"standard",""),"|Float",""),ChapterTable!$1:$1,0),0)*ChapterTable!$Q$17,
  IF(AND($A832=0,$B832=0),
    F833,
  IF($B832=0,
    VLOOKUP($A832,ChapterTable!$1:$1048576,MATCH("최종"&amp;SUBSTITUTE(SUBSTITUTE(F$1,"standard",""),"|Float",""),ChapterTable!$1:$1,0),0),
  IF($B832=1,
    IF($L832=FALSE,
      VLOOKUP($A832,ChapterTable!$1:$1048576,MATCH("최종"&amp;SUBSTITUTE(SUBSTITUTE(F$1,"standard",""),"|Float",""),ChapterTable!$1:$1,0),0),
      VLOOKUP($A832-ChapterTable!$Q$11,ChapterTable!$1:$1048576,MATCH("최종"&amp;SUBSTITUTE(SUBSTITUTE(F$1,"standard",""),"|Float",""),ChapterTable!$1:$1,0),0)*ChapterTable!$Q$14
    ),
  OFFSET(F832,-$B832+IF($L832,1,0),0)*
    (VLOOKUP(SUBSTITUTE(SUBSTITUTE(F$1,"standard",""),"|Float","")&amp;"인게임누적곱배수",ChapterTable!$S:$T,2,0)^D832
    +VLOOKUP(SUBSTITUTE(SUBSTITUTE(F$1,"standard",""),"|Float","")&amp;"인게임누적합배수",ChapterTable!$S:$T,2,0)*D832)
  )
  )
  )
)</f>
        <v>118231.35040283203</v>
      </c>
      <c r="G832" t="s">
        <v>76</v>
      </c>
      <c r="J832" t="str">
        <f>IF(ISBLANK(I832),"",
IFERROR(VLOOKUP(I832,[1]StringTable!$1:$1048576,MATCH([1]StringTable!$B$1,[1]StringTable!$1:$1,0),0),
IFERROR(VLOOKUP(I832,[1]InApkStringTable!$1:$1048576,MATCH([1]InApkStringTable!$B$1,[1]InApkStringTable!$1:$1,0),0),
"스트링없음")))</f>
        <v/>
      </c>
      <c r="L832" t="b">
        <v>0</v>
      </c>
      <c r="M832" t="s">
        <v>24</v>
      </c>
      <c r="N832" t="str">
        <f>IF(ISBLANK(M832),"",IF(ISERROR(VLOOKUP(M832,MapTable!$A:$A,1,0)),"맵없음",""))</f>
        <v/>
      </c>
      <c r="O832">
        <f t="shared" si="49"/>
        <v>92</v>
      </c>
      <c r="Q832">
        <f t="shared" si="50"/>
        <v>92</v>
      </c>
      <c r="R832" t="b">
        <f t="shared" ca="1" si="51"/>
        <v>1</v>
      </c>
      <c r="T832" t="b">
        <f t="shared" ca="1" si="52"/>
        <v>1</v>
      </c>
      <c r="V832" t="str">
        <f>IF(ISBLANK(U832),"",IF(ISERROR(VLOOKUP(U832,MapTable!$A:$A,1,0)),"맵없음",""))</f>
        <v/>
      </c>
      <c r="X832" t="str">
        <f>IF(ISBLANK(W832),"",
IF(ISERROR(FIND(",",W832)),
  IF(ISERROR(VLOOKUP(W832,MapTable!$A:$A,1,0)),"맵없음",
  ""),
IF(ISERROR(FIND(",",W832,FIND(",",W832)+1)),
  IF(OR(ISERROR(VLOOKUP(LEFT(W832,FIND(",",W832)-1),MapTable!$A:$A,1,0)),ISERROR(VLOOKUP(TRIM(MID(W832,FIND(",",W832)+1,999)),MapTable!$A:$A,1,0))),"맵없음",
  ""),
IF(ISERROR(FIND(",",W832,FIND(",",W832,FIND(",",W832)+1)+1)),
  IF(OR(ISERROR(VLOOKUP(LEFT(W832,FIND(",",W832)-1),MapTable!$A:$A,1,0)),ISERROR(VLOOKUP(TRIM(MID(W832,FIND(",",W832)+1,FIND(",",W832,FIND(",",W832)+1)-FIND(",",W832)-1)),MapTable!$A:$A,1,0)),ISERROR(VLOOKUP(TRIM(MID(W832,FIND(",",W832,FIND(",",W832)+1)+1,999)),MapTable!$A:$A,1,0))),"맵없음",
  ""),
IF(ISERROR(FIND(",",W832,FIND(",",W832,FIND(",",W832,FIND(",",W832)+1)+1)+1)),
  IF(OR(ISERROR(VLOOKUP(LEFT(W832,FIND(",",W832)-1),MapTable!$A:$A,1,0)),ISERROR(VLOOKUP(TRIM(MID(W832,FIND(",",W832)+1,FIND(",",W832,FIND(",",W832)+1)-FIND(",",W832)-1)),MapTable!$A:$A,1,0)),ISERROR(VLOOKUP(TRIM(MID(W832,FIND(",",W832,FIND(",",W832)+1)+1,FIND(",",W832,FIND(",",W832,FIND(",",W832)+1)+1)-FIND(",",W832,FIND(",",W832)+1)-1)),MapTable!$A:$A,1,0)),ISERROR(VLOOKUP(TRIM(MID(W832,FIND(",",W832,FIND(",",W832,FIND(",",W832)+1)+1)+1,999)),MapTable!$A:$A,1,0))),"맵없음",
  ""),
)))))</f>
        <v/>
      </c>
      <c r="AC832" t="str">
        <f>IF(ISBLANK(AB832),"",IF(ISERROR(VLOOKUP(AB832,[3]DropTable!$A:$A,1,0)),"드랍없음",""))</f>
        <v/>
      </c>
      <c r="AE832" t="str">
        <f>IF(ISBLANK(AD832),"",IF(ISERROR(VLOOKUP(AD832,[3]DropTable!$A:$A,1,0)),"드랍없음",""))</f>
        <v/>
      </c>
      <c r="AG832">
        <v>9.8000000000000007</v>
      </c>
      <c r="AH832">
        <v>1</v>
      </c>
    </row>
    <row r="833" spans="1:34" x14ac:dyDescent="0.3">
      <c r="A833">
        <v>18</v>
      </c>
      <c r="B833">
        <v>20</v>
      </c>
      <c r="C833">
        <f>IF(OR($L833=TRUE,$A833=0,MOD($A833,ChapterTable!$S$20)&lt;&gt;0),
MAX(0,INT(($B833+ChapterTable!$Q$26+VLOOKUP(SUBSTITUTE(C$1,"성장단계","")&amp;"단계오프셋",ChapterTable!$S:$T,2,0))/ChapterTable!$Q$23)),
MAX(0,INT(($B833+ChapterTable!$S$26+VLOOKUP(SUBSTITUTE(C$1,"성장단계","")&amp;"보스단계오프셋",ChapterTable!$S:$T,2,0))/ChapterTable!$S$23)))</f>
        <v>2</v>
      </c>
      <c r="D833">
        <f>IF(OR($L833=TRUE,$A833=0,MOD($A833,ChapterTable!$S$20)&lt;&gt;0),
MAX(0,INT(($B833+ChapterTable!$Q$26+VLOOKUP(SUBSTITUTE(D$1,"성장단계","")&amp;"단계오프셋",ChapterTable!$S:$T,2,0))/ChapterTable!$Q$23)),
MAX(0,INT(($B833+ChapterTable!$S$26+VLOOKUP(SUBSTITUTE(D$1,"성장단계","")&amp;"보스단계오프셋",ChapterTable!$S:$T,2,0))/ChapterTable!$S$23)))</f>
        <v>1</v>
      </c>
      <c r="E833" s="1">
        <f ca="1">IF(AND($A833=0,$B833=1),
    VLOOKUP(1,ChapterTable!$1:$1048576,MATCH("최종"&amp;SUBSTITUTE(SUBSTITUTE(E$1,"standard",""),"|Float",""),ChapterTable!$1:$1,0),0)*ChapterTable!$Q$17,
  IF(AND($A833=0,$B833=0),
    E834,
  IF($B833=0,
    VLOOKUP($A833,ChapterTable!$1:$1048576,MATCH("최종"&amp;SUBSTITUTE(SUBSTITUTE(E$1,"standard",""),"|Float",""),ChapterTable!$1:$1,0),0),
  IF($B833=1,
    IF($L833=FALSE,
      VLOOKUP($A833,ChapterTable!$1:$1048576,MATCH("최종"&amp;SUBSTITUTE(SUBSTITUTE(E$1,"standard",""),"|Float",""),ChapterTable!$1:$1,0),0),
      VLOOKUP($A833-ChapterTable!$Q$11,ChapterTable!$1:$1048576,MATCH("최종"&amp;SUBSTITUTE(SUBSTITUTE(E$1,"standard",""),"|Float",""),ChapterTable!$1:$1,0),0)*ChapterTable!$Q$14
    ),
  OFFSET(E833,-$B833+IF($L833,1,0),0)*
    (VLOOKUP(SUBSTITUTE(SUBSTITUTE(E$1,"standard",""),"|Float","")&amp;"인게임누적곱배수",ChapterTable!$S:$T,2,0)^C833
    +VLOOKUP(SUBSTITUTE(SUBSTITUTE(E$1,"standard",""),"|Float","")&amp;"인게임누적합배수",ChapterTable!$S:$T,2,0)*C833)
  )
  )
  )
)</f>
        <v>301489.94352722168</v>
      </c>
      <c r="F833" s="1">
        <f ca="1">IF(AND($A833=0,$B833=1),
    VLOOKUP(1,ChapterTable!$1:$1048576,MATCH("최종"&amp;SUBSTITUTE(SUBSTITUTE(F$1,"standard",""),"|Float",""),ChapterTable!$1:$1,0),0)*ChapterTable!$Q$17,
  IF(AND($A833=0,$B833=0),
    F834,
  IF($B833=0,
    VLOOKUP($A833,ChapterTable!$1:$1048576,MATCH("최종"&amp;SUBSTITUTE(SUBSTITUTE(F$1,"standard",""),"|Float",""),ChapterTable!$1:$1,0),0),
  IF($B833=1,
    IF($L833=FALSE,
      VLOOKUP($A833,ChapterTable!$1:$1048576,MATCH("최종"&amp;SUBSTITUTE(SUBSTITUTE(F$1,"standard",""),"|Float",""),ChapterTable!$1:$1,0),0),
      VLOOKUP($A833-ChapterTable!$Q$11,ChapterTable!$1:$1048576,MATCH("최종"&amp;SUBSTITUTE(SUBSTITUTE(F$1,"standard",""),"|Float",""),ChapterTable!$1:$1,0),0)*ChapterTable!$Q$14
    ),
  OFFSET(F833,-$B833+IF($L833,1,0),0)*
    (VLOOKUP(SUBSTITUTE(SUBSTITUTE(F$1,"standard",""),"|Float","")&amp;"인게임누적곱배수",ChapterTable!$S:$T,2,0)^D833
    +VLOOKUP(SUBSTITUTE(SUBSTITUTE(F$1,"standard",""),"|Float","")&amp;"인게임누적합배수",ChapterTable!$S:$T,2,0)*D833)
  )
  )
  )
)</f>
        <v>118231.35040283203</v>
      </c>
      <c r="G833" t="s">
        <v>76</v>
      </c>
      <c r="J833" t="str">
        <f>IF(ISBLANK(I833),"",
IFERROR(VLOOKUP(I833,[1]StringTable!$1:$1048576,MATCH([1]StringTable!$B$1,[1]StringTable!$1:$1,0),0),
IFERROR(VLOOKUP(I833,[1]InApkStringTable!$1:$1048576,MATCH([1]InApkStringTable!$B$1,[1]InApkStringTable!$1:$1,0),0),
"스트링없음")))</f>
        <v/>
      </c>
      <c r="L833" t="b">
        <v>0</v>
      </c>
      <c r="M833" t="s">
        <v>24</v>
      </c>
      <c r="N833" t="str">
        <f>IF(ISBLANK(M833),"",IF(ISERROR(VLOOKUP(M833,MapTable!$A:$A,1,0)),"맵없음",""))</f>
        <v/>
      </c>
      <c r="O833">
        <f t="shared" si="49"/>
        <v>21</v>
      </c>
      <c r="Q833">
        <f t="shared" si="50"/>
        <v>21</v>
      </c>
      <c r="R833" t="b">
        <f t="shared" ca="1" si="51"/>
        <v>0</v>
      </c>
      <c r="T833" t="b">
        <f t="shared" ca="1" si="52"/>
        <v>0</v>
      </c>
      <c r="V833" t="str">
        <f>IF(ISBLANK(U833),"",IF(ISERROR(VLOOKUP(U833,MapTable!$A:$A,1,0)),"맵없음",""))</f>
        <v/>
      </c>
      <c r="X833" t="str">
        <f>IF(ISBLANK(W833),"",
IF(ISERROR(FIND(",",W833)),
  IF(ISERROR(VLOOKUP(W833,MapTable!$A:$A,1,0)),"맵없음",
  ""),
IF(ISERROR(FIND(",",W833,FIND(",",W833)+1)),
  IF(OR(ISERROR(VLOOKUP(LEFT(W833,FIND(",",W833)-1),MapTable!$A:$A,1,0)),ISERROR(VLOOKUP(TRIM(MID(W833,FIND(",",W833)+1,999)),MapTable!$A:$A,1,0))),"맵없음",
  ""),
IF(ISERROR(FIND(",",W833,FIND(",",W833,FIND(",",W833)+1)+1)),
  IF(OR(ISERROR(VLOOKUP(LEFT(W833,FIND(",",W833)-1),MapTable!$A:$A,1,0)),ISERROR(VLOOKUP(TRIM(MID(W833,FIND(",",W833)+1,FIND(",",W833,FIND(",",W833)+1)-FIND(",",W833)-1)),MapTable!$A:$A,1,0)),ISERROR(VLOOKUP(TRIM(MID(W833,FIND(",",W833,FIND(",",W833)+1)+1,999)),MapTable!$A:$A,1,0))),"맵없음",
  ""),
IF(ISERROR(FIND(",",W833,FIND(",",W833,FIND(",",W833,FIND(",",W833)+1)+1)+1)),
  IF(OR(ISERROR(VLOOKUP(LEFT(W833,FIND(",",W833)-1),MapTable!$A:$A,1,0)),ISERROR(VLOOKUP(TRIM(MID(W833,FIND(",",W833)+1,FIND(",",W833,FIND(",",W833)+1)-FIND(",",W833)-1)),MapTable!$A:$A,1,0)),ISERROR(VLOOKUP(TRIM(MID(W833,FIND(",",W833,FIND(",",W833)+1)+1,FIND(",",W833,FIND(",",W833,FIND(",",W833)+1)+1)-FIND(",",W833,FIND(",",W833)+1)-1)),MapTable!$A:$A,1,0)),ISERROR(VLOOKUP(TRIM(MID(W833,FIND(",",W833,FIND(",",W833,FIND(",",W833)+1)+1)+1,999)),MapTable!$A:$A,1,0))),"맵없음",
  ""),
)))))</f>
        <v/>
      </c>
      <c r="AC833" t="str">
        <f>IF(ISBLANK(AB833),"",IF(ISERROR(VLOOKUP(AB833,[3]DropTable!$A:$A,1,0)),"드랍없음",""))</f>
        <v/>
      </c>
      <c r="AE833" t="str">
        <f>IF(ISBLANK(AD833),"",IF(ISERROR(VLOOKUP(AD833,[3]DropTable!$A:$A,1,0)),"드랍없음",""))</f>
        <v/>
      </c>
      <c r="AG833">
        <v>9.8000000000000007</v>
      </c>
      <c r="AH833">
        <v>1</v>
      </c>
    </row>
    <row r="834" spans="1:34" x14ac:dyDescent="0.3">
      <c r="A834">
        <v>18</v>
      </c>
      <c r="B834">
        <v>21</v>
      </c>
      <c r="C834">
        <f>IF(OR($L834=TRUE,$A834=0,MOD($A834,ChapterTable!$S$20)&lt;&gt;0),
MAX(0,INT(($B834+ChapterTable!$Q$26+VLOOKUP(SUBSTITUTE(C$1,"성장단계","")&amp;"단계오프셋",ChapterTable!$S:$T,2,0))/ChapterTable!$Q$23)),
MAX(0,INT(($B834+ChapterTable!$S$26+VLOOKUP(SUBSTITUTE(C$1,"성장단계","")&amp;"보스단계오프셋",ChapterTable!$S:$T,2,0))/ChapterTable!$S$23)))</f>
        <v>2</v>
      </c>
      <c r="D834">
        <f>IF(OR($L834=TRUE,$A834=0,MOD($A834,ChapterTable!$S$20)&lt;&gt;0),
MAX(0,INT(($B834+ChapterTable!$Q$26+VLOOKUP(SUBSTITUTE(D$1,"성장단계","")&amp;"단계오프셋",ChapterTable!$S:$T,2,0))/ChapterTable!$Q$23)),
MAX(0,INT(($B834+ChapterTable!$S$26+VLOOKUP(SUBSTITUTE(D$1,"성장단계","")&amp;"보스단계오프셋",ChapterTable!$S:$T,2,0))/ChapterTable!$S$23)))</f>
        <v>2</v>
      </c>
      <c r="E834" s="1">
        <f ca="1">IF(AND($A834=0,$B834=1),
    VLOOKUP(1,ChapterTable!$1:$1048576,MATCH("최종"&amp;SUBSTITUTE(SUBSTITUTE(E$1,"standard",""),"|Float",""),ChapterTable!$1:$1,0),0)*ChapterTable!$Q$17,
  IF(AND($A834=0,$B834=0),
    E835,
  IF($B834=0,
    VLOOKUP($A834,ChapterTable!$1:$1048576,MATCH("최종"&amp;SUBSTITUTE(SUBSTITUTE(E$1,"standard",""),"|Float",""),ChapterTable!$1:$1,0),0),
  IF($B834=1,
    IF($L834=FALSE,
      VLOOKUP($A834,ChapterTable!$1:$1048576,MATCH("최종"&amp;SUBSTITUTE(SUBSTITUTE(E$1,"standard",""),"|Float",""),ChapterTable!$1:$1,0),0),
      VLOOKUP($A834-ChapterTable!$Q$11,ChapterTable!$1:$1048576,MATCH("최종"&amp;SUBSTITUTE(SUBSTITUTE(E$1,"standard",""),"|Float",""),ChapterTable!$1:$1,0),0)*ChapterTable!$Q$14
    ),
  OFFSET(E834,-$B834+IF($L834,1,0),0)*
    (VLOOKUP(SUBSTITUTE(SUBSTITUTE(E$1,"standard",""),"|Float","")&amp;"인게임누적곱배수",ChapterTable!$S:$T,2,0)^C834
    +VLOOKUP(SUBSTITUTE(SUBSTITUTE(E$1,"standard",""),"|Float","")&amp;"인게임누적합배수",ChapterTable!$S:$T,2,0)*C834)
  )
  )
  )
)</f>
        <v>301489.94352722168</v>
      </c>
      <c r="F834" s="1">
        <f ca="1">IF(AND($A834=0,$B834=1),
    VLOOKUP(1,ChapterTable!$1:$1048576,MATCH("최종"&amp;SUBSTITUTE(SUBSTITUTE(F$1,"standard",""),"|Float",""),ChapterTable!$1:$1,0),0)*ChapterTable!$Q$17,
  IF(AND($A834=0,$B834=0),
    F835,
  IF($B834=0,
    VLOOKUP($A834,ChapterTable!$1:$1048576,MATCH("최종"&amp;SUBSTITUTE(SUBSTITUTE(F$1,"standard",""),"|Float",""),ChapterTable!$1:$1,0),0),
  IF($B834=1,
    IF($L834=FALSE,
      VLOOKUP($A834,ChapterTable!$1:$1048576,MATCH("최종"&amp;SUBSTITUTE(SUBSTITUTE(F$1,"standard",""),"|Float",""),ChapterTable!$1:$1,0),0),
      VLOOKUP($A834-ChapterTable!$Q$11,ChapterTable!$1:$1048576,MATCH("최종"&amp;SUBSTITUTE(SUBSTITUTE(F$1,"standard",""),"|Float",""),ChapterTable!$1:$1,0),0)*ChapterTable!$Q$14
    ),
  OFFSET(F834,-$B834+IF($L834,1,0),0)*
    (VLOOKUP(SUBSTITUTE(SUBSTITUTE(F$1,"standard",""),"|Float","")&amp;"인게임누적곱배수",ChapterTable!$S:$T,2,0)^D834
    +VLOOKUP(SUBSTITUTE(SUBSTITUTE(F$1,"standard",""),"|Float","")&amp;"인게임누적합배수",ChapterTable!$S:$T,2,0)*D834)
  )
  )
  )
)</f>
        <v>137936.5754699707</v>
      </c>
      <c r="G834" t="s">
        <v>76</v>
      </c>
      <c r="J834" t="str">
        <f>IF(ISBLANK(I834),"",
IFERROR(VLOOKUP(I834,[1]StringTable!$1:$1048576,MATCH([1]StringTable!$B$1,[1]StringTable!$1:$1,0),0),
IFERROR(VLOOKUP(I834,[1]InApkStringTable!$1:$1048576,MATCH([1]InApkStringTable!$B$1,[1]InApkStringTable!$1:$1,0),0),
"스트링없음")))</f>
        <v/>
      </c>
      <c r="L834" t="b">
        <v>0</v>
      </c>
      <c r="M834" t="s">
        <v>24</v>
      </c>
      <c r="N834" t="str">
        <f>IF(ISBLANK(M834),"",IF(ISERROR(VLOOKUP(M834,MapTable!$A:$A,1,0)),"맵없음",""))</f>
        <v/>
      </c>
      <c r="O834">
        <f t="shared" si="49"/>
        <v>3</v>
      </c>
      <c r="Q834">
        <f t="shared" si="50"/>
        <v>3</v>
      </c>
      <c r="R834" t="b">
        <f t="shared" ca="1" si="51"/>
        <v>0</v>
      </c>
      <c r="T834" t="b">
        <f t="shared" ca="1" si="52"/>
        <v>0</v>
      </c>
      <c r="V834" t="str">
        <f>IF(ISBLANK(U834),"",IF(ISERROR(VLOOKUP(U834,MapTable!$A:$A,1,0)),"맵없음",""))</f>
        <v/>
      </c>
      <c r="X834" t="str">
        <f>IF(ISBLANK(W834),"",
IF(ISERROR(FIND(",",W834)),
  IF(ISERROR(VLOOKUP(W834,MapTable!$A:$A,1,0)),"맵없음",
  ""),
IF(ISERROR(FIND(",",W834,FIND(",",W834)+1)),
  IF(OR(ISERROR(VLOOKUP(LEFT(W834,FIND(",",W834)-1),MapTable!$A:$A,1,0)),ISERROR(VLOOKUP(TRIM(MID(W834,FIND(",",W834)+1,999)),MapTable!$A:$A,1,0))),"맵없음",
  ""),
IF(ISERROR(FIND(",",W834,FIND(",",W834,FIND(",",W834)+1)+1)),
  IF(OR(ISERROR(VLOOKUP(LEFT(W834,FIND(",",W834)-1),MapTable!$A:$A,1,0)),ISERROR(VLOOKUP(TRIM(MID(W834,FIND(",",W834)+1,FIND(",",W834,FIND(",",W834)+1)-FIND(",",W834)-1)),MapTable!$A:$A,1,0)),ISERROR(VLOOKUP(TRIM(MID(W834,FIND(",",W834,FIND(",",W834)+1)+1,999)),MapTable!$A:$A,1,0))),"맵없음",
  ""),
IF(ISERROR(FIND(",",W834,FIND(",",W834,FIND(",",W834,FIND(",",W834)+1)+1)+1)),
  IF(OR(ISERROR(VLOOKUP(LEFT(W834,FIND(",",W834)-1),MapTable!$A:$A,1,0)),ISERROR(VLOOKUP(TRIM(MID(W834,FIND(",",W834)+1,FIND(",",W834,FIND(",",W834)+1)-FIND(",",W834)-1)),MapTable!$A:$A,1,0)),ISERROR(VLOOKUP(TRIM(MID(W834,FIND(",",W834,FIND(",",W834)+1)+1,FIND(",",W834,FIND(",",W834,FIND(",",W834)+1)+1)-FIND(",",W834,FIND(",",W834)+1)-1)),MapTable!$A:$A,1,0)),ISERROR(VLOOKUP(TRIM(MID(W834,FIND(",",W834,FIND(",",W834,FIND(",",W834)+1)+1)+1,999)),MapTable!$A:$A,1,0))),"맵없음",
  ""),
)))))</f>
        <v/>
      </c>
      <c r="AC834" t="str">
        <f>IF(ISBLANK(AB834),"",IF(ISERROR(VLOOKUP(AB834,[3]DropTable!$A:$A,1,0)),"드랍없음",""))</f>
        <v/>
      </c>
      <c r="AE834" t="str">
        <f>IF(ISBLANK(AD834),"",IF(ISERROR(VLOOKUP(AD834,[3]DropTable!$A:$A,1,0)),"드랍없음",""))</f>
        <v/>
      </c>
      <c r="AG834">
        <v>9.8000000000000007</v>
      </c>
      <c r="AH834">
        <v>1</v>
      </c>
    </row>
    <row r="835" spans="1:34" x14ac:dyDescent="0.3">
      <c r="A835">
        <v>18</v>
      </c>
      <c r="B835">
        <v>22</v>
      </c>
      <c r="C835">
        <f>IF(OR($L835=TRUE,$A835=0,MOD($A835,ChapterTable!$S$20)&lt;&gt;0),
MAX(0,INT(($B835+ChapterTable!$Q$26+VLOOKUP(SUBSTITUTE(C$1,"성장단계","")&amp;"단계오프셋",ChapterTable!$S:$T,2,0))/ChapterTable!$Q$23)),
MAX(0,INT(($B835+ChapterTable!$S$26+VLOOKUP(SUBSTITUTE(C$1,"성장단계","")&amp;"보스단계오프셋",ChapterTable!$S:$T,2,0))/ChapterTable!$S$23)))</f>
        <v>2</v>
      </c>
      <c r="D835">
        <f>IF(OR($L835=TRUE,$A835=0,MOD($A835,ChapterTable!$S$20)&lt;&gt;0),
MAX(0,INT(($B835+ChapterTable!$Q$26+VLOOKUP(SUBSTITUTE(D$1,"성장단계","")&amp;"단계오프셋",ChapterTable!$S:$T,2,0))/ChapterTable!$Q$23)),
MAX(0,INT(($B835+ChapterTable!$S$26+VLOOKUP(SUBSTITUTE(D$1,"성장단계","")&amp;"보스단계오프셋",ChapterTable!$S:$T,2,0))/ChapterTable!$S$23)))</f>
        <v>2</v>
      </c>
      <c r="E835" s="1">
        <f ca="1">IF(AND($A835=0,$B835=1),
    VLOOKUP(1,ChapterTable!$1:$1048576,MATCH("최종"&amp;SUBSTITUTE(SUBSTITUTE(E$1,"standard",""),"|Float",""),ChapterTable!$1:$1,0),0)*ChapterTable!$Q$17,
  IF(AND($A835=0,$B835=0),
    E836,
  IF($B835=0,
    VLOOKUP($A835,ChapterTable!$1:$1048576,MATCH("최종"&amp;SUBSTITUTE(SUBSTITUTE(E$1,"standard",""),"|Float",""),ChapterTable!$1:$1,0),0),
  IF($B835=1,
    IF($L835=FALSE,
      VLOOKUP($A835,ChapterTable!$1:$1048576,MATCH("최종"&amp;SUBSTITUTE(SUBSTITUTE(E$1,"standard",""),"|Float",""),ChapterTable!$1:$1,0),0),
      VLOOKUP($A835-ChapterTable!$Q$11,ChapterTable!$1:$1048576,MATCH("최종"&amp;SUBSTITUTE(SUBSTITUTE(E$1,"standard",""),"|Float",""),ChapterTable!$1:$1,0),0)*ChapterTable!$Q$14
    ),
  OFFSET(E835,-$B835+IF($L835,1,0),0)*
    (VLOOKUP(SUBSTITUTE(SUBSTITUTE(E$1,"standard",""),"|Float","")&amp;"인게임누적곱배수",ChapterTable!$S:$T,2,0)^C835
    +VLOOKUP(SUBSTITUTE(SUBSTITUTE(E$1,"standard",""),"|Float","")&amp;"인게임누적합배수",ChapterTable!$S:$T,2,0)*C835)
  )
  )
  )
)</f>
        <v>301489.94352722168</v>
      </c>
      <c r="F835" s="1">
        <f ca="1">IF(AND($A835=0,$B835=1),
    VLOOKUP(1,ChapterTable!$1:$1048576,MATCH("최종"&amp;SUBSTITUTE(SUBSTITUTE(F$1,"standard",""),"|Float",""),ChapterTable!$1:$1,0),0)*ChapterTable!$Q$17,
  IF(AND($A835=0,$B835=0),
    F836,
  IF($B835=0,
    VLOOKUP($A835,ChapterTable!$1:$1048576,MATCH("최종"&amp;SUBSTITUTE(SUBSTITUTE(F$1,"standard",""),"|Float",""),ChapterTable!$1:$1,0),0),
  IF($B835=1,
    IF($L835=FALSE,
      VLOOKUP($A835,ChapterTable!$1:$1048576,MATCH("최종"&amp;SUBSTITUTE(SUBSTITUTE(F$1,"standard",""),"|Float",""),ChapterTable!$1:$1,0),0),
      VLOOKUP($A835-ChapterTable!$Q$11,ChapterTable!$1:$1048576,MATCH("최종"&amp;SUBSTITUTE(SUBSTITUTE(F$1,"standard",""),"|Float",""),ChapterTable!$1:$1,0),0)*ChapterTable!$Q$14
    ),
  OFFSET(F835,-$B835+IF($L835,1,0),0)*
    (VLOOKUP(SUBSTITUTE(SUBSTITUTE(F$1,"standard",""),"|Float","")&amp;"인게임누적곱배수",ChapterTable!$S:$T,2,0)^D835
    +VLOOKUP(SUBSTITUTE(SUBSTITUTE(F$1,"standard",""),"|Float","")&amp;"인게임누적합배수",ChapterTable!$S:$T,2,0)*D835)
  )
  )
  )
)</f>
        <v>137936.5754699707</v>
      </c>
      <c r="G835" t="s">
        <v>76</v>
      </c>
      <c r="J835" t="str">
        <f>IF(ISBLANK(I835),"",
IFERROR(VLOOKUP(I835,[1]StringTable!$1:$1048576,MATCH([1]StringTable!$B$1,[1]StringTable!$1:$1,0),0),
IFERROR(VLOOKUP(I835,[1]InApkStringTable!$1:$1048576,MATCH([1]InApkStringTable!$B$1,[1]InApkStringTable!$1:$1,0),0),
"스트링없음")))</f>
        <v/>
      </c>
      <c r="L835" t="b">
        <v>0</v>
      </c>
      <c r="M835" t="s">
        <v>24</v>
      </c>
      <c r="N835" t="str">
        <f>IF(ISBLANK(M835),"",IF(ISERROR(VLOOKUP(M835,MapTable!$A:$A,1,0)),"맵없음",""))</f>
        <v/>
      </c>
      <c r="O835">
        <f t="shared" ref="O835:O898" si="53">IF(B835=0,0,
  IF(AND(L835=FALSE,A835&lt;&gt;0,MOD(A835,7)=0),21,
  IF(MOD(B835,10)=0,21,
  IF(MOD(B835,10)=5,11,
  IF(MOD(B835,10)=9,INT(B835/10)+91,
  INT(B835/10+1))))))</f>
        <v>3</v>
      </c>
      <c r="Q835">
        <f t="shared" ref="Q835:Q898" si="54">IF(ISBLANK(P835),O835,P835)</f>
        <v>3</v>
      </c>
      <c r="R835" t="b">
        <f t="shared" ref="R835:R898" ca="1" si="55">IF(OR(B835=0,OFFSET(B835,1,0)=0),FALSE,
IF(OFFSET(O835,1,0)=21,TRUE,FALSE))</f>
        <v>0</v>
      </c>
      <c r="T835" t="b">
        <f t="shared" ref="T835:T898" ca="1" si="56">IF(ISBLANK(S835),R835,S835)</f>
        <v>0</v>
      </c>
      <c r="V835" t="str">
        <f>IF(ISBLANK(U835),"",IF(ISERROR(VLOOKUP(U835,MapTable!$A:$A,1,0)),"맵없음",""))</f>
        <v/>
      </c>
      <c r="X835" t="str">
        <f>IF(ISBLANK(W835),"",
IF(ISERROR(FIND(",",W835)),
  IF(ISERROR(VLOOKUP(W835,MapTable!$A:$A,1,0)),"맵없음",
  ""),
IF(ISERROR(FIND(",",W835,FIND(",",W835)+1)),
  IF(OR(ISERROR(VLOOKUP(LEFT(W835,FIND(",",W835)-1),MapTable!$A:$A,1,0)),ISERROR(VLOOKUP(TRIM(MID(W835,FIND(",",W835)+1,999)),MapTable!$A:$A,1,0))),"맵없음",
  ""),
IF(ISERROR(FIND(",",W835,FIND(",",W835,FIND(",",W835)+1)+1)),
  IF(OR(ISERROR(VLOOKUP(LEFT(W835,FIND(",",W835)-1),MapTable!$A:$A,1,0)),ISERROR(VLOOKUP(TRIM(MID(W835,FIND(",",W835)+1,FIND(",",W835,FIND(",",W835)+1)-FIND(",",W835)-1)),MapTable!$A:$A,1,0)),ISERROR(VLOOKUP(TRIM(MID(W835,FIND(",",W835,FIND(",",W835)+1)+1,999)),MapTable!$A:$A,1,0))),"맵없음",
  ""),
IF(ISERROR(FIND(",",W835,FIND(",",W835,FIND(",",W835,FIND(",",W835)+1)+1)+1)),
  IF(OR(ISERROR(VLOOKUP(LEFT(W835,FIND(",",W835)-1),MapTable!$A:$A,1,0)),ISERROR(VLOOKUP(TRIM(MID(W835,FIND(",",W835)+1,FIND(",",W835,FIND(",",W835)+1)-FIND(",",W835)-1)),MapTable!$A:$A,1,0)),ISERROR(VLOOKUP(TRIM(MID(W835,FIND(",",W835,FIND(",",W835)+1)+1,FIND(",",W835,FIND(",",W835,FIND(",",W835)+1)+1)-FIND(",",W835,FIND(",",W835)+1)-1)),MapTable!$A:$A,1,0)),ISERROR(VLOOKUP(TRIM(MID(W835,FIND(",",W835,FIND(",",W835,FIND(",",W835)+1)+1)+1,999)),MapTable!$A:$A,1,0))),"맵없음",
  ""),
)))))</f>
        <v/>
      </c>
      <c r="AC835" t="str">
        <f>IF(ISBLANK(AB835),"",IF(ISERROR(VLOOKUP(AB835,[3]DropTable!$A:$A,1,0)),"드랍없음",""))</f>
        <v/>
      </c>
      <c r="AE835" t="str">
        <f>IF(ISBLANK(AD835),"",IF(ISERROR(VLOOKUP(AD835,[3]DropTable!$A:$A,1,0)),"드랍없음",""))</f>
        <v/>
      </c>
      <c r="AG835">
        <v>9.8000000000000007</v>
      </c>
      <c r="AH835">
        <v>1</v>
      </c>
    </row>
    <row r="836" spans="1:34" x14ac:dyDescent="0.3">
      <c r="A836">
        <v>18</v>
      </c>
      <c r="B836">
        <v>23</v>
      </c>
      <c r="C836">
        <f>IF(OR($L836=TRUE,$A836=0,MOD($A836,ChapterTable!$S$20)&lt;&gt;0),
MAX(0,INT(($B836+ChapterTable!$Q$26+VLOOKUP(SUBSTITUTE(C$1,"성장단계","")&amp;"단계오프셋",ChapterTable!$S:$T,2,0))/ChapterTable!$Q$23)),
MAX(0,INT(($B836+ChapterTable!$S$26+VLOOKUP(SUBSTITUTE(C$1,"성장단계","")&amp;"보스단계오프셋",ChapterTable!$S:$T,2,0))/ChapterTable!$S$23)))</f>
        <v>2</v>
      </c>
      <c r="D836">
        <f>IF(OR($L836=TRUE,$A836=0,MOD($A836,ChapterTable!$S$20)&lt;&gt;0),
MAX(0,INT(($B836+ChapterTable!$Q$26+VLOOKUP(SUBSTITUTE(D$1,"성장단계","")&amp;"단계오프셋",ChapterTable!$S:$T,2,0))/ChapterTable!$Q$23)),
MAX(0,INT(($B836+ChapterTable!$S$26+VLOOKUP(SUBSTITUTE(D$1,"성장단계","")&amp;"보스단계오프셋",ChapterTable!$S:$T,2,0))/ChapterTable!$S$23)))</f>
        <v>2</v>
      </c>
      <c r="E836" s="1">
        <f ca="1">IF(AND($A836=0,$B836=1),
    VLOOKUP(1,ChapterTable!$1:$1048576,MATCH("최종"&amp;SUBSTITUTE(SUBSTITUTE(E$1,"standard",""),"|Float",""),ChapterTable!$1:$1,0),0)*ChapterTable!$Q$17,
  IF(AND($A836=0,$B836=0),
    E837,
  IF($B836=0,
    VLOOKUP($A836,ChapterTable!$1:$1048576,MATCH("최종"&amp;SUBSTITUTE(SUBSTITUTE(E$1,"standard",""),"|Float",""),ChapterTable!$1:$1,0),0),
  IF($B836=1,
    IF($L836=FALSE,
      VLOOKUP($A836,ChapterTable!$1:$1048576,MATCH("최종"&amp;SUBSTITUTE(SUBSTITUTE(E$1,"standard",""),"|Float",""),ChapterTable!$1:$1,0),0),
      VLOOKUP($A836-ChapterTable!$Q$11,ChapterTable!$1:$1048576,MATCH("최종"&amp;SUBSTITUTE(SUBSTITUTE(E$1,"standard",""),"|Float",""),ChapterTable!$1:$1,0),0)*ChapterTable!$Q$14
    ),
  OFFSET(E836,-$B836+IF($L836,1,0),0)*
    (VLOOKUP(SUBSTITUTE(SUBSTITUTE(E$1,"standard",""),"|Float","")&amp;"인게임누적곱배수",ChapterTable!$S:$T,2,0)^C836
    +VLOOKUP(SUBSTITUTE(SUBSTITUTE(E$1,"standard",""),"|Float","")&amp;"인게임누적합배수",ChapterTable!$S:$T,2,0)*C836)
  )
  )
  )
)</f>
        <v>301489.94352722168</v>
      </c>
      <c r="F836" s="1">
        <f ca="1">IF(AND($A836=0,$B836=1),
    VLOOKUP(1,ChapterTable!$1:$1048576,MATCH("최종"&amp;SUBSTITUTE(SUBSTITUTE(F$1,"standard",""),"|Float",""),ChapterTable!$1:$1,0),0)*ChapterTable!$Q$17,
  IF(AND($A836=0,$B836=0),
    F837,
  IF($B836=0,
    VLOOKUP($A836,ChapterTable!$1:$1048576,MATCH("최종"&amp;SUBSTITUTE(SUBSTITUTE(F$1,"standard",""),"|Float",""),ChapterTable!$1:$1,0),0),
  IF($B836=1,
    IF($L836=FALSE,
      VLOOKUP($A836,ChapterTable!$1:$1048576,MATCH("최종"&amp;SUBSTITUTE(SUBSTITUTE(F$1,"standard",""),"|Float",""),ChapterTable!$1:$1,0),0),
      VLOOKUP($A836-ChapterTable!$Q$11,ChapterTable!$1:$1048576,MATCH("최종"&amp;SUBSTITUTE(SUBSTITUTE(F$1,"standard",""),"|Float",""),ChapterTable!$1:$1,0),0)*ChapterTable!$Q$14
    ),
  OFFSET(F836,-$B836+IF($L836,1,0),0)*
    (VLOOKUP(SUBSTITUTE(SUBSTITUTE(F$1,"standard",""),"|Float","")&amp;"인게임누적곱배수",ChapterTable!$S:$T,2,0)^D836
    +VLOOKUP(SUBSTITUTE(SUBSTITUTE(F$1,"standard",""),"|Float","")&amp;"인게임누적합배수",ChapterTable!$S:$T,2,0)*D836)
  )
  )
  )
)</f>
        <v>137936.5754699707</v>
      </c>
      <c r="G836" t="s">
        <v>76</v>
      </c>
      <c r="J836" t="str">
        <f>IF(ISBLANK(I836),"",
IFERROR(VLOOKUP(I836,[1]StringTable!$1:$1048576,MATCH([1]StringTable!$B$1,[1]StringTable!$1:$1,0),0),
IFERROR(VLOOKUP(I836,[1]InApkStringTable!$1:$1048576,MATCH([1]InApkStringTable!$B$1,[1]InApkStringTable!$1:$1,0),0),
"스트링없음")))</f>
        <v/>
      </c>
      <c r="L836" t="b">
        <v>0</v>
      </c>
      <c r="M836" t="s">
        <v>24</v>
      </c>
      <c r="N836" t="str">
        <f>IF(ISBLANK(M836),"",IF(ISERROR(VLOOKUP(M836,MapTable!$A:$A,1,0)),"맵없음",""))</f>
        <v/>
      </c>
      <c r="O836">
        <f t="shared" si="53"/>
        <v>3</v>
      </c>
      <c r="Q836">
        <f t="shared" si="54"/>
        <v>3</v>
      </c>
      <c r="R836" t="b">
        <f t="shared" ca="1" si="55"/>
        <v>0</v>
      </c>
      <c r="T836" t="b">
        <f t="shared" ca="1" si="56"/>
        <v>0</v>
      </c>
      <c r="V836" t="str">
        <f>IF(ISBLANK(U836),"",IF(ISERROR(VLOOKUP(U836,MapTable!$A:$A,1,0)),"맵없음",""))</f>
        <v/>
      </c>
      <c r="X836" t="str">
        <f>IF(ISBLANK(W836),"",
IF(ISERROR(FIND(",",W836)),
  IF(ISERROR(VLOOKUP(W836,MapTable!$A:$A,1,0)),"맵없음",
  ""),
IF(ISERROR(FIND(",",W836,FIND(",",W836)+1)),
  IF(OR(ISERROR(VLOOKUP(LEFT(W836,FIND(",",W836)-1),MapTable!$A:$A,1,0)),ISERROR(VLOOKUP(TRIM(MID(W836,FIND(",",W836)+1,999)),MapTable!$A:$A,1,0))),"맵없음",
  ""),
IF(ISERROR(FIND(",",W836,FIND(",",W836,FIND(",",W836)+1)+1)),
  IF(OR(ISERROR(VLOOKUP(LEFT(W836,FIND(",",W836)-1),MapTable!$A:$A,1,0)),ISERROR(VLOOKUP(TRIM(MID(W836,FIND(",",W836)+1,FIND(",",W836,FIND(",",W836)+1)-FIND(",",W836)-1)),MapTable!$A:$A,1,0)),ISERROR(VLOOKUP(TRIM(MID(W836,FIND(",",W836,FIND(",",W836)+1)+1,999)),MapTable!$A:$A,1,0))),"맵없음",
  ""),
IF(ISERROR(FIND(",",W836,FIND(",",W836,FIND(",",W836,FIND(",",W836)+1)+1)+1)),
  IF(OR(ISERROR(VLOOKUP(LEFT(W836,FIND(",",W836)-1),MapTable!$A:$A,1,0)),ISERROR(VLOOKUP(TRIM(MID(W836,FIND(",",W836)+1,FIND(",",W836,FIND(",",W836)+1)-FIND(",",W836)-1)),MapTable!$A:$A,1,0)),ISERROR(VLOOKUP(TRIM(MID(W836,FIND(",",W836,FIND(",",W836)+1)+1,FIND(",",W836,FIND(",",W836,FIND(",",W836)+1)+1)-FIND(",",W836,FIND(",",W836)+1)-1)),MapTable!$A:$A,1,0)),ISERROR(VLOOKUP(TRIM(MID(W836,FIND(",",W836,FIND(",",W836,FIND(",",W836)+1)+1)+1,999)),MapTable!$A:$A,1,0))),"맵없음",
  ""),
)))))</f>
        <v/>
      </c>
      <c r="AC836" t="str">
        <f>IF(ISBLANK(AB836),"",IF(ISERROR(VLOOKUP(AB836,[3]DropTable!$A:$A,1,0)),"드랍없음",""))</f>
        <v/>
      </c>
      <c r="AE836" t="str">
        <f>IF(ISBLANK(AD836),"",IF(ISERROR(VLOOKUP(AD836,[3]DropTable!$A:$A,1,0)),"드랍없음",""))</f>
        <v/>
      </c>
      <c r="AG836">
        <v>9.8000000000000007</v>
      </c>
      <c r="AH836">
        <v>1</v>
      </c>
    </row>
    <row r="837" spans="1:34" x14ac:dyDescent="0.3">
      <c r="A837">
        <v>18</v>
      </c>
      <c r="B837">
        <v>24</v>
      </c>
      <c r="C837">
        <f>IF(OR($L837=TRUE,$A837=0,MOD($A837,ChapterTable!$S$20)&lt;&gt;0),
MAX(0,INT(($B837+ChapterTable!$Q$26+VLOOKUP(SUBSTITUTE(C$1,"성장단계","")&amp;"단계오프셋",ChapterTable!$S:$T,2,0))/ChapterTable!$Q$23)),
MAX(0,INT(($B837+ChapterTable!$S$26+VLOOKUP(SUBSTITUTE(C$1,"성장단계","")&amp;"보스단계오프셋",ChapterTable!$S:$T,2,0))/ChapterTable!$S$23)))</f>
        <v>2</v>
      </c>
      <c r="D837">
        <f>IF(OR($L837=TRUE,$A837=0,MOD($A837,ChapterTable!$S$20)&lt;&gt;0),
MAX(0,INT(($B837+ChapterTable!$Q$26+VLOOKUP(SUBSTITUTE(D$1,"성장단계","")&amp;"단계오프셋",ChapterTable!$S:$T,2,0))/ChapterTable!$Q$23)),
MAX(0,INT(($B837+ChapterTable!$S$26+VLOOKUP(SUBSTITUTE(D$1,"성장단계","")&amp;"보스단계오프셋",ChapterTable!$S:$T,2,0))/ChapterTable!$S$23)))</f>
        <v>2</v>
      </c>
      <c r="E837" s="1">
        <f ca="1">IF(AND($A837=0,$B837=1),
    VLOOKUP(1,ChapterTable!$1:$1048576,MATCH("최종"&amp;SUBSTITUTE(SUBSTITUTE(E$1,"standard",""),"|Float",""),ChapterTable!$1:$1,0),0)*ChapterTable!$Q$17,
  IF(AND($A837=0,$B837=0),
    E838,
  IF($B837=0,
    VLOOKUP($A837,ChapterTable!$1:$1048576,MATCH("최종"&amp;SUBSTITUTE(SUBSTITUTE(E$1,"standard",""),"|Float",""),ChapterTable!$1:$1,0),0),
  IF($B837=1,
    IF($L837=FALSE,
      VLOOKUP($A837,ChapterTable!$1:$1048576,MATCH("최종"&amp;SUBSTITUTE(SUBSTITUTE(E$1,"standard",""),"|Float",""),ChapterTable!$1:$1,0),0),
      VLOOKUP($A837-ChapterTable!$Q$11,ChapterTable!$1:$1048576,MATCH("최종"&amp;SUBSTITUTE(SUBSTITUTE(E$1,"standard",""),"|Float",""),ChapterTable!$1:$1,0),0)*ChapterTable!$Q$14
    ),
  OFFSET(E837,-$B837+IF($L837,1,0),0)*
    (VLOOKUP(SUBSTITUTE(SUBSTITUTE(E$1,"standard",""),"|Float","")&amp;"인게임누적곱배수",ChapterTable!$S:$T,2,0)^C837
    +VLOOKUP(SUBSTITUTE(SUBSTITUTE(E$1,"standard",""),"|Float","")&amp;"인게임누적합배수",ChapterTable!$S:$T,2,0)*C837)
  )
  )
  )
)</f>
        <v>301489.94352722168</v>
      </c>
      <c r="F837" s="1">
        <f ca="1">IF(AND($A837=0,$B837=1),
    VLOOKUP(1,ChapterTable!$1:$1048576,MATCH("최종"&amp;SUBSTITUTE(SUBSTITUTE(F$1,"standard",""),"|Float",""),ChapterTable!$1:$1,0),0)*ChapterTable!$Q$17,
  IF(AND($A837=0,$B837=0),
    F838,
  IF($B837=0,
    VLOOKUP($A837,ChapterTable!$1:$1048576,MATCH("최종"&amp;SUBSTITUTE(SUBSTITUTE(F$1,"standard",""),"|Float",""),ChapterTable!$1:$1,0),0),
  IF($B837=1,
    IF($L837=FALSE,
      VLOOKUP($A837,ChapterTable!$1:$1048576,MATCH("최종"&amp;SUBSTITUTE(SUBSTITUTE(F$1,"standard",""),"|Float",""),ChapterTable!$1:$1,0),0),
      VLOOKUP($A837-ChapterTable!$Q$11,ChapterTable!$1:$1048576,MATCH("최종"&amp;SUBSTITUTE(SUBSTITUTE(F$1,"standard",""),"|Float",""),ChapterTable!$1:$1,0),0)*ChapterTable!$Q$14
    ),
  OFFSET(F837,-$B837+IF($L837,1,0),0)*
    (VLOOKUP(SUBSTITUTE(SUBSTITUTE(F$1,"standard",""),"|Float","")&amp;"인게임누적곱배수",ChapterTable!$S:$T,2,0)^D837
    +VLOOKUP(SUBSTITUTE(SUBSTITUTE(F$1,"standard",""),"|Float","")&amp;"인게임누적합배수",ChapterTable!$S:$T,2,0)*D837)
  )
  )
  )
)</f>
        <v>137936.5754699707</v>
      </c>
      <c r="G837" t="s">
        <v>76</v>
      </c>
      <c r="J837" t="str">
        <f>IF(ISBLANK(I837),"",
IFERROR(VLOOKUP(I837,[1]StringTable!$1:$1048576,MATCH([1]StringTable!$B$1,[1]StringTable!$1:$1,0),0),
IFERROR(VLOOKUP(I837,[1]InApkStringTable!$1:$1048576,MATCH([1]InApkStringTable!$B$1,[1]InApkStringTable!$1:$1,0),0),
"스트링없음")))</f>
        <v/>
      </c>
      <c r="L837" t="b">
        <v>0</v>
      </c>
      <c r="M837" t="s">
        <v>24</v>
      </c>
      <c r="N837" t="str">
        <f>IF(ISBLANK(M837),"",IF(ISERROR(VLOOKUP(M837,MapTable!$A:$A,1,0)),"맵없음",""))</f>
        <v/>
      </c>
      <c r="O837">
        <f t="shared" si="53"/>
        <v>3</v>
      </c>
      <c r="Q837">
        <f t="shared" si="54"/>
        <v>3</v>
      </c>
      <c r="R837" t="b">
        <f t="shared" ca="1" si="55"/>
        <v>0</v>
      </c>
      <c r="T837" t="b">
        <f t="shared" ca="1" si="56"/>
        <v>0</v>
      </c>
      <c r="V837" t="str">
        <f>IF(ISBLANK(U837),"",IF(ISERROR(VLOOKUP(U837,MapTable!$A:$A,1,0)),"맵없음",""))</f>
        <v/>
      </c>
      <c r="X837" t="str">
        <f>IF(ISBLANK(W837),"",
IF(ISERROR(FIND(",",W837)),
  IF(ISERROR(VLOOKUP(W837,MapTable!$A:$A,1,0)),"맵없음",
  ""),
IF(ISERROR(FIND(",",W837,FIND(",",W837)+1)),
  IF(OR(ISERROR(VLOOKUP(LEFT(W837,FIND(",",W837)-1),MapTable!$A:$A,1,0)),ISERROR(VLOOKUP(TRIM(MID(W837,FIND(",",W837)+1,999)),MapTable!$A:$A,1,0))),"맵없음",
  ""),
IF(ISERROR(FIND(",",W837,FIND(",",W837,FIND(",",W837)+1)+1)),
  IF(OR(ISERROR(VLOOKUP(LEFT(W837,FIND(",",W837)-1),MapTable!$A:$A,1,0)),ISERROR(VLOOKUP(TRIM(MID(W837,FIND(",",W837)+1,FIND(",",W837,FIND(",",W837)+1)-FIND(",",W837)-1)),MapTable!$A:$A,1,0)),ISERROR(VLOOKUP(TRIM(MID(W837,FIND(",",W837,FIND(",",W837)+1)+1,999)),MapTable!$A:$A,1,0))),"맵없음",
  ""),
IF(ISERROR(FIND(",",W837,FIND(",",W837,FIND(",",W837,FIND(",",W837)+1)+1)+1)),
  IF(OR(ISERROR(VLOOKUP(LEFT(W837,FIND(",",W837)-1),MapTable!$A:$A,1,0)),ISERROR(VLOOKUP(TRIM(MID(W837,FIND(",",W837)+1,FIND(",",W837,FIND(",",W837)+1)-FIND(",",W837)-1)),MapTable!$A:$A,1,0)),ISERROR(VLOOKUP(TRIM(MID(W837,FIND(",",W837,FIND(",",W837)+1)+1,FIND(",",W837,FIND(",",W837,FIND(",",W837)+1)+1)-FIND(",",W837,FIND(",",W837)+1)-1)),MapTable!$A:$A,1,0)),ISERROR(VLOOKUP(TRIM(MID(W837,FIND(",",W837,FIND(",",W837,FIND(",",W837)+1)+1)+1,999)),MapTable!$A:$A,1,0))),"맵없음",
  ""),
)))))</f>
        <v/>
      </c>
      <c r="AC837" t="str">
        <f>IF(ISBLANK(AB837),"",IF(ISERROR(VLOOKUP(AB837,[3]DropTable!$A:$A,1,0)),"드랍없음",""))</f>
        <v/>
      </c>
      <c r="AE837" t="str">
        <f>IF(ISBLANK(AD837),"",IF(ISERROR(VLOOKUP(AD837,[3]DropTable!$A:$A,1,0)),"드랍없음",""))</f>
        <v/>
      </c>
      <c r="AG837">
        <v>9.8000000000000007</v>
      </c>
      <c r="AH837">
        <v>1</v>
      </c>
    </row>
    <row r="838" spans="1:34" x14ac:dyDescent="0.3">
      <c r="A838">
        <v>18</v>
      </c>
      <c r="B838">
        <v>25</v>
      </c>
      <c r="C838">
        <f>IF(OR($L838=TRUE,$A838=0,MOD($A838,ChapterTable!$S$20)&lt;&gt;0),
MAX(0,INT(($B838+ChapterTable!$Q$26+VLOOKUP(SUBSTITUTE(C$1,"성장단계","")&amp;"단계오프셋",ChapterTable!$S:$T,2,0))/ChapterTable!$Q$23)),
MAX(0,INT(($B838+ChapterTable!$S$26+VLOOKUP(SUBSTITUTE(C$1,"성장단계","")&amp;"보스단계오프셋",ChapterTable!$S:$T,2,0))/ChapterTable!$S$23)))</f>
        <v>2</v>
      </c>
      <c r="D838">
        <f>IF(OR($L838=TRUE,$A838=0,MOD($A838,ChapterTable!$S$20)&lt;&gt;0),
MAX(0,INT(($B838+ChapterTable!$Q$26+VLOOKUP(SUBSTITUTE(D$1,"성장단계","")&amp;"단계오프셋",ChapterTable!$S:$T,2,0))/ChapterTable!$Q$23)),
MAX(0,INT(($B838+ChapterTable!$S$26+VLOOKUP(SUBSTITUTE(D$1,"성장단계","")&amp;"보스단계오프셋",ChapterTable!$S:$T,2,0))/ChapterTable!$S$23)))</f>
        <v>2</v>
      </c>
      <c r="E838" s="1">
        <f ca="1">IF(AND($A838=0,$B838=1),
    VLOOKUP(1,ChapterTable!$1:$1048576,MATCH("최종"&amp;SUBSTITUTE(SUBSTITUTE(E$1,"standard",""),"|Float",""),ChapterTable!$1:$1,0),0)*ChapterTable!$Q$17,
  IF(AND($A838=0,$B838=0),
    E839,
  IF($B838=0,
    VLOOKUP($A838,ChapterTable!$1:$1048576,MATCH("최종"&amp;SUBSTITUTE(SUBSTITUTE(E$1,"standard",""),"|Float",""),ChapterTable!$1:$1,0),0),
  IF($B838=1,
    IF($L838=FALSE,
      VLOOKUP($A838,ChapterTable!$1:$1048576,MATCH("최종"&amp;SUBSTITUTE(SUBSTITUTE(E$1,"standard",""),"|Float",""),ChapterTable!$1:$1,0),0),
      VLOOKUP($A838-ChapterTable!$Q$11,ChapterTable!$1:$1048576,MATCH("최종"&amp;SUBSTITUTE(SUBSTITUTE(E$1,"standard",""),"|Float",""),ChapterTable!$1:$1,0),0)*ChapterTable!$Q$14
    ),
  OFFSET(E838,-$B838+IF($L838,1,0),0)*
    (VLOOKUP(SUBSTITUTE(SUBSTITUTE(E$1,"standard",""),"|Float","")&amp;"인게임누적곱배수",ChapterTable!$S:$T,2,0)^C838
    +VLOOKUP(SUBSTITUTE(SUBSTITUTE(E$1,"standard",""),"|Float","")&amp;"인게임누적합배수",ChapterTable!$S:$T,2,0)*C838)
  )
  )
  )
)</f>
        <v>301489.94352722168</v>
      </c>
      <c r="F838" s="1">
        <f ca="1">IF(AND($A838=0,$B838=1),
    VLOOKUP(1,ChapterTable!$1:$1048576,MATCH("최종"&amp;SUBSTITUTE(SUBSTITUTE(F$1,"standard",""),"|Float",""),ChapterTable!$1:$1,0),0)*ChapterTable!$Q$17,
  IF(AND($A838=0,$B838=0),
    F839,
  IF($B838=0,
    VLOOKUP($A838,ChapterTable!$1:$1048576,MATCH("최종"&amp;SUBSTITUTE(SUBSTITUTE(F$1,"standard",""),"|Float",""),ChapterTable!$1:$1,0),0),
  IF($B838=1,
    IF($L838=FALSE,
      VLOOKUP($A838,ChapterTable!$1:$1048576,MATCH("최종"&amp;SUBSTITUTE(SUBSTITUTE(F$1,"standard",""),"|Float",""),ChapterTable!$1:$1,0),0),
      VLOOKUP($A838-ChapterTable!$Q$11,ChapterTable!$1:$1048576,MATCH("최종"&amp;SUBSTITUTE(SUBSTITUTE(F$1,"standard",""),"|Float",""),ChapterTable!$1:$1,0),0)*ChapterTable!$Q$14
    ),
  OFFSET(F838,-$B838+IF($L838,1,0),0)*
    (VLOOKUP(SUBSTITUTE(SUBSTITUTE(F$1,"standard",""),"|Float","")&amp;"인게임누적곱배수",ChapterTable!$S:$T,2,0)^D838
    +VLOOKUP(SUBSTITUTE(SUBSTITUTE(F$1,"standard",""),"|Float","")&amp;"인게임누적합배수",ChapterTable!$S:$T,2,0)*D838)
  )
  )
  )
)</f>
        <v>137936.5754699707</v>
      </c>
      <c r="G838" t="s">
        <v>76</v>
      </c>
      <c r="J838" t="str">
        <f>IF(ISBLANK(I838),"",
IFERROR(VLOOKUP(I838,[1]StringTable!$1:$1048576,MATCH([1]StringTable!$B$1,[1]StringTable!$1:$1,0),0),
IFERROR(VLOOKUP(I838,[1]InApkStringTable!$1:$1048576,MATCH([1]InApkStringTable!$B$1,[1]InApkStringTable!$1:$1,0),0),
"스트링없음")))</f>
        <v/>
      </c>
      <c r="L838" t="b">
        <v>0</v>
      </c>
      <c r="M838" t="s">
        <v>24</v>
      </c>
      <c r="N838" t="str">
        <f>IF(ISBLANK(M838),"",IF(ISERROR(VLOOKUP(M838,MapTable!$A:$A,1,0)),"맵없음",""))</f>
        <v/>
      </c>
      <c r="O838">
        <f t="shared" si="53"/>
        <v>11</v>
      </c>
      <c r="Q838">
        <f t="shared" si="54"/>
        <v>11</v>
      </c>
      <c r="R838" t="b">
        <f t="shared" ca="1" si="55"/>
        <v>0</v>
      </c>
      <c r="T838" t="b">
        <f t="shared" ca="1" si="56"/>
        <v>0</v>
      </c>
      <c r="V838" t="str">
        <f>IF(ISBLANK(U838),"",IF(ISERROR(VLOOKUP(U838,MapTable!$A:$A,1,0)),"맵없음",""))</f>
        <v/>
      </c>
      <c r="X838" t="str">
        <f>IF(ISBLANK(W838),"",
IF(ISERROR(FIND(",",W838)),
  IF(ISERROR(VLOOKUP(W838,MapTable!$A:$A,1,0)),"맵없음",
  ""),
IF(ISERROR(FIND(",",W838,FIND(",",W838)+1)),
  IF(OR(ISERROR(VLOOKUP(LEFT(W838,FIND(",",W838)-1),MapTable!$A:$A,1,0)),ISERROR(VLOOKUP(TRIM(MID(W838,FIND(",",W838)+1,999)),MapTable!$A:$A,1,0))),"맵없음",
  ""),
IF(ISERROR(FIND(",",W838,FIND(",",W838,FIND(",",W838)+1)+1)),
  IF(OR(ISERROR(VLOOKUP(LEFT(W838,FIND(",",W838)-1),MapTable!$A:$A,1,0)),ISERROR(VLOOKUP(TRIM(MID(W838,FIND(",",W838)+1,FIND(",",W838,FIND(",",W838)+1)-FIND(",",W838)-1)),MapTable!$A:$A,1,0)),ISERROR(VLOOKUP(TRIM(MID(W838,FIND(",",W838,FIND(",",W838)+1)+1,999)),MapTable!$A:$A,1,0))),"맵없음",
  ""),
IF(ISERROR(FIND(",",W838,FIND(",",W838,FIND(",",W838,FIND(",",W838)+1)+1)+1)),
  IF(OR(ISERROR(VLOOKUP(LEFT(W838,FIND(",",W838)-1),MapTable!$A:$A,1,0)),ISERROR(VLOOKUP(TRIM(MID(W838,FIND(",",W838)+1,FIND(",",W838,FIND(",",W838)+1)-FIND(",",W838)-1)),MapTable!$A:$A,1,0)),ISERROR(VLOOKUP(TRIM(MID(W838,FIND(",",W838,FIND(",",W838)+1)+1,FIND(",",W838,FIND(",",W838,FIND(",",W838)+1)+1)-FIND(",",W838,FIND(",",W838)+1)-1)),MapTable!$A:$A,1,0)),ISERROR(VLOOKUP(TRIM(MID(W838,FIND(",",W838,FIND(",",W838,FIND(",",W838)+1)+1)+1,999)),MapTable!$A:$A,1,0))),"맵없음",
  ""),
)))))</f>
        <v/>
      </c>
      <c r="AC838" t="str">
        <f>IF(ISBLANK(AB838),"",IF(ISERROR(VLOOKUP(AB838,[3]DropTable!$A:$A,1,0)),"드랍없음",""))</f>
        <v/>
      </c>
      <c r="AE838" t="str">
        <f>IF(ISBLANK(AD838),"",IF(ISERROR(VLOOKUP(AD838,[3]DropTable!$A:$A,1,0)),"드랍없음",""))</f>
        <v/>
      </c>
      <c r="AG838">
        <v>9.8000000000000007</v>
      </c>
      <c r="AH838">
        <v>1</v>
      </c>
    </row>
    <row r="839" spans="1:34" x14ac:dyDescent="0.3">
      <c r="A839">
        <v>18</v>
      </c>
      <c r="B839">
        <v>26</v>
      </c>
      <c r="C839">
        <f>IF(OR($L839=TRUE,$A839=0,MOD($A839,ChapterTable!$S$20)&lt;&gt;0),
MAX(0,INT(($B839+ChapterTable!$Q$26+VLOOKUP(SUBSTITUTE(C$1,"성장단계","")&amp;"단계오프셋",ChapterTable!$S:$T,2,0))/ChapterTable!$Q$23)),
MAX(0,INT(($B839+ChapterTable!$S$26+VLOOKUP(SUBSTITUTE(C$1,"성장단계","")&amp;"보스단계오프셋",ChapterTable!$S:$T,2,0))/ChapterTable!$S$23)))</f>
        <v>3</v>
      </c>
      <c r="D839">
        <f>IF(OR($L839=TRUE,$A839=0,MOD($A839,ChapterTable!$S$20)&lt;&gt;0),
MAX(0,INT(($B839+ChapterTable!$Q$26+VLOOKUP(SUBSTITUTE(D$1,"성장단계","")&amp;"단계오프셋",ChapterTable!$S:$T,2,0))/ChapterTable!$Q$23)),
MAX(0,INT(($B839+ChapterTable!$S$26+VLOOKUP(SUBSTITUTE(D$1,"성장단계","")&amp;"보스단계오프셋",ChapterTable!$S:$T,2,0))/ChapterTable!$S$23)))</f>
        <v>2</v>
      </c>
      <c r="E839" s="1">
        <f ca="1">IF(AND($A839=0,$B839=1),
    VLOOKUP(1,ChapterTable!$1:$1048576,MATCH("최종"&amp;SUBSTITUTE(SUBSTITUTE(E$1,"standard",""),"|Float",""),ChapterTable!$1:$1,0),0)*ChapterTable!$Q$17,
  IF(AND($A839=0,$B839=0),
    E840,
  IF($B839=0,
    VLOOKUP($A839,ChapterTable!$1:$1048576,MATCH("최종"&amp;SUBSTITUTE(SUBSTITUTE(E$1,"standard",""),"|Float",""),ChapterTable!$1:$1,0),0),
  IF($B839=1,
    IF($L839=FALSE,
      VLOOKUP($A839,ChapterTable!$1:$1048576,MATCH("최종"&amp;SUBSTITUTE(SUBSTITUTE(E$1,"standard",""),"|Float",""),ChapterTable!$1:$1,0),0),
      VLOOKUP($A839-ChapterTable!$Q$11,ChapterTable!$1:$1048576,MATCH("최종"&amp;SUBSTITUTE(SUBSTITUTE(E$1,"standard",""),"|Float",""),ChapterTable!$1:$1,0),0)*ChapterTable!$Q$14
    ),
  OFFSET(E839,-$B839+IF($L839,1,0),0)*
    (VLOOKUP(SUBSTITUTE(SUBSTITUTE(E$1,"standard",""),"|Float","")&amp;"인게임누적곱배수",ChapterTable!$S:$T,2,0)^C839
    +VLOOKUP(SUBSTITUTE(SUBSTITUTE(E$1,"standard",""),"|Float","")&amp;"인게임누적합배수",ChapterTable!$S:$T,2,0)*C839)
  )
  )
  )
)</f>
        <v>363561.40248870844</v>
      </c>
      <c r="F839" s="1">
        <f ca="1">IF(AND($A839=0,$B839=1),
    VLOOKUP(1,ChapterTable!$1:$1048576,MATCH("최종"&amp;SUBSTITUTE(SUBSTITUTE(F$1,"standard",""),"|Float",""),ChapterTable!$1:$1,0),0)*ChapterTable!$Q$17,
  IF(AND($A839=0,$B839=0),
    F840,
  IF($B839=0,
    VLOOKUP($A839,ChapterTable!$1:$1048576,MATCH("최종"&amp;SUBSTITUTE(SUBSTITUTE(F$1,"standard",""),"|Float",""),ChapterTable!$1:$1,0),0),
  IF($B839=1,
    IF($L839=FALSE,
      VLOOKUP($A839,ChapterTable!$1:$1048576,MATCH("최종"&amp;SUBSTITUTE(SUBSTITUTE(F$1,"standard",""),"|Float",""),ChapterTable!$1:$1,0),0),
      VLOOKUP($A839-ChapterTable!$Q$11,ChapterTable!$1:$1048576,MATCH("최종"&amp;SUBSTITUTE(SUBSTITUTE(F$1,"standard",""),"|Float",""),ChapterTable!$1:$1,0),0)*ChapterTable!$Q$14
    ),
  OFFSET(F839,-$B839+IF($L839,1,0),0)*
    (VLOOKUP(SUBSTITUTE(SUBSTITUTE(F$1,"standard",""),"|Float","")&amp;"인게임누적곱배수",ChapterTable!$S:$T,2,0)^D839
    +VLOOKUP(SUBSTITUTE(SUBSTITUTE(F$1,"standard",""),"|Float","")&amp;"인게임누적합배수",ChapterTable!$S:$T,2,0)*D839)
  )
  )
  )
)</f>
        <v>137936.5754699707</v>
      </c>
      <c r="G839" t="s">
        <v>76</v>
      </c>
      <c r="J839" t="str">
        <f>IF(ISBLANK(I839),"",
IFERROR(VLOOKUP(I839,[1]StringTable!$1:$1048576,MATCH([1]StringTable!$B$1,[1]StringTable!$1:$1,0),0),
IFERROR(VLOOKUP(I839,[1]InApkStringTable!$1:$1048576,MATCH([1]InApkStringTable!$B$1,[1]InApkStringTable!$1:$1,0),0),
"스트링없음")))</f>
        <v/>
      </c>
      <c r="L839" t="b">
        <v>0</v>
      </c>
      <c r="M839" t="s">
        <v>24</v>
      </c>
      <c r="N839" t="str">
        <f>IF(ISBLANK(M839),"",IF(ISERROR(VLOOKUP(M839,MapTable!$A:$A,1,0)),"맵없음",""))</f>
        <v/>
      </c>
      <c r="O839">
        <f t="shared" si="53"/>
        <v>3</v>
      </c>
      <c r="Q839">
        <f t="shared" si="54"/>
        <v>3</v>
      </c>
      <c r="R839" t="b">
        <f t="shared" ca="1" si="55"/>
        <v>0</v>
      </c>
      <c r="T839" t="b">
        <f t="shared" ca="1" si="56"/>
        <v>0</v>
      </c>
      <c r="V839" t="str">
        <f>IF(ISBLANK(U839),"",IF(ISERROR(VLOOKUP(U839,MapTable!$A:$A,1,0)),"맵없음",""))</f>
        <v/>
      </c>
      <c r="X839" t="str">
        <f>IF(ISBLANK(W839),"",
IF(ISERROR(FIND(",",W839)),
  IF(ISERROR(VLOOKUP(W839,MapTable!$A:$A,1,0)),"맵없음",
  ""),
IF(ISERROR(FIND(",",W839,FIND(",",W839)+1)),
  IF(OR(ISERROR(VLOOKUP(LEFT(W839,FIND(",",W839)-1),MapTable!$A:$A,1,0)),ISERROR(VLOOKUP(TRIM(MID(W839,FIND(",",W839)+1,999)),MapTable!$A:$A,1,0))),"맵없음",
  ""),
IF(ISERROR(FIND(",",W839,FIND(",",W839,FIND(",",W839)+1)+1)),
  IF(OR(ISERROR(VLOOKUP(LEFT(W839,FIND(",",W839)-1),MapTable!$A:$A,1,0)),ISERROR(VLOOKUP(TRIM(MID(W839,FIND(",",W839)+1,FIND(",",W839,FIND(",",W839)+1)-FIND(",",W839)-1)),MapTable!$A:$A,1,0)),ISERROR(VLOOKUP(TRIM(MID(W839,FIND(",",W839,FIND(",",W839)+1)+1,999)),MapTable!$A:$A,1,0))),"맵없음",
  ""),
IF(ISERROR(FIND(",",W839,FIND(",",W839,FIND(",",W839,FIND(",",W839)+1)+1)+1)),
  IF(OR(ISERROR(VLOOKUP(LEFT(W839,FIND(",",W839)-1),MapTable!$A:$A,1,0)),ISERROR(VLOOKUP(TRIM(MID(W839,FIND(",",W839)+1,FIND(",",W839,FIND(",",W839)+1)-FIND(",",W839)-1)),MapTable!$A:$A,1,0)),ISERROR(VLOOKUP(TRIM(MID(W839,FIND(",",W839,FIND(",",W839)+1)+1,FIND(",",W839,FIND(",",W839,FIND(",",W839)+1)+1)-FIND(",",W839,FIND(",",W839)+1)-1)),MapTable!$A:$A,1,0)),ISERROR(VLOOKUP(TRIM(MID(W839,FIND(",",W839,FIND(",",W839,FIND(",",W839)+1)+1)+1,999)),MapTable!$A:$A,1,0))),"맵없음",
  ""),
)))))</f>
        <v/>
      </c>
      <c r="AC839" t="str">
        <f>IF(ISBLANK(AB839),"",IF(ISERROR(VLOOKUP(AB839,[3]DropTable!$A:$A,1,0)),"드랍없음",""))</f>
        <v/>
      </c>
      <c r="AE839" t="str">
        <f>IF(ISBLANK(AD839),"",IF(ISERROR(VLOOKUP(AD839,[3]DropTable!$A:$A,1,0)),"드랍없음",""))</f>
        <v/>
      </c>
      <c r="AG839">
        <v>9.8000000000000007</v>
      </c>
      <c r="AH839">
        <v>1</v>
      </c>
    </row>
    <row r="840" spans="1:34" x14ac:dyDescent="0.3">
      <c r="A840">
        <v>18</v>
      </c>
      <c r="B840">
        <v>27</v>
      </c>
      <c r="C840">
        <f>IF(OR($L840=TRUE,$A840=0,MOD($A840,ChapterTable!$S$20)&lt;&gt;0),
MAX(0,INT(($B840+ChapterTable!$Q$26+VLOOKUP(SUBSTITUTE(C$1,"성장단계","")&amp;"단계오프셋",ChapterTable!$S:$T,2,0))/ChapterTable!$Q$23)),
MAX(0,INT(($B840+ChapterTable!$S$26+VLOOKUP(SUBSTITUTE(C$1,"성장단계","")&amp;"보스단계오프셋",ChapterTable!$S:$T,2,0))/ChapterTable!$S$23)))</f>
        <v>3</v>
      </c>
      <c r="D840">
        <f>IF(OR($L840=TRUE,$A840=0,MOD($A840,ChapterTable!$S$20)&lt;&gt;0),
MAX(0,INT(($B840+ChapterTable!$Q$26+VLOOKUP(SUBSTITUTE(D$1,"성장단계","")&amp;"단계오프셋",ChapterTable!$S:$T,2,0))/ChapterTable!$Q$23)),
MAX(0,INT(($B840+ChapterTable!$S$26+VLOOKUP(SUBSTITUTE(D$1,"성장단계","")&amp;"보스단계오프셋",ChapterTable!$S:$T,2,0))/ChapterTable!$S$23)))</f>
        <v>2</v>
      </c>
      <c r="E840" s="1">
        <f ca="1">IF(AND($A840=0,$B840=1),
    VLOOKUP(1,ChapterTable!$1:$1048576,MATCH("최종"&amp;SUBSTITUTE(SUBSTITUTE(E$1,"standard",""),"|Float",""),ChapterTable!$1:$1,0),0)*ChapterTable!$Q$17,
  IF(AND($A840=0,$B840=0),
    E841,
  IF($B840=0,
    VLOOKUP($A840,ChapterTable!$1:$1048576,MATCH("최종"&amp;SUBSTITUTE(SUBSTITUTE(E$1,"standard",""),"|Float",""),ChapterTable!$1:$1,0),0),
  IF($B840=1,
    IF($L840=FALSE,
      VLOOKUP($A840,ChapterTable!$1:$1048576,MATCH("최종"&amp;SUBSTITUTE(SUBSTITUTE(E$1,"standard",""),"|Float",""),ChapterTable!$1:$1,0),0),
      VLOOKUP($A840-ChapterTable!$Q$11,ChapterTable!$1:$1048576,MATCH("최종"&amp;SUBSTITUTE(SUBSTITUTE(E$1,"standard",""),"|Float",""),ChapterTable!$1:$1,0),0)*ChapterTable!$Q$14
    ),
  OFFSET(E840,-$B840+IF($L840,1,0),0)*
    (VLOOKUP(SUBSTITUTE(SUBSTITUTE(E$1,"standard",""),"|Float","")&amp;"인게임누적곱배수",ChapterTable!$S:$T,2,0)^C840
    +VLOOKUP(SUBSTITUTE(SUBSTITUTE(E$1,"standard",""),"|Float","")&amp;"인게임누적합배수",ChapterTable!$S:$T,2,0)*C840)
  )
  )
  )
)</f>
        <v>363561.40248870844</v>
      </c>
      <c r="F840" s="1">
        <f ca="1">IF(AND($A840=0,$B840=1),
    VLOOKUP(1,ChapterTable!$1:$1048576,MATCH("최종"&amp;SUBSTITUTE(SUBSTITUTE(F$1,"standard",""),"|Float",""),ChapterTable!$1:$1,0),0)*ChapterTable!$Q$17,
  IF(AND($A840=0,$B840=0),
    F841,
  IF($B840=0,
    VLOOKUP($A840,ChapterTable!$1:$1048576,MATCH("최종"&amp;SUBSTITUTE(SUBSTITUTE(F$1,"standard",""),"|Float",""),ChapterTable!$1:$1,0),0),
  IF($B840=1,
    IF($L840=FALSE,
      VLOOKUP($A840,ChapterTable!$1:$1048576,MATCH("최종"&amp;SUBSTITUTE(SUBSTITUTE(F$1,"standard",""),"|Float",""),ChapterTable!$1:$1,0),0),
      VLOOKUP($A840-ChapterTable!$Q$11,ChapterTable!$1:$1048576,MATCH("최종"&amp;SUBSTITUTE(SUBSTITUTE(F$1,"standard",""),"|Float",""),ChapterTable!$1:$1,0),0)*ChapterTable!$Q$14
    ),
  OFFSET(F840,-$B840+IF($L840,1,0),0)*
    (VLOOKUP(SUBSTITUTE(SUBSTITUTE(F$1,"standard",""),"|Float","")&amp;"인게임누적곱배수",ChapterTable!$S:$T,2,0)^D840
    +VLOOKUP(SUBSTITUTE(SUBSTITUTE(F$1,"standard",""),"|Float","")&amp;"인게임누적합배수",ChapterTable!$S:$T,2,0)*D840)
  )
  )
  )
)</f>
        <v>137936.5754699707</v>
      </c>
      <c r="G840" t="s">
        <v>76</v>
      </c>
      <c r="J840" t="str">
        <f>IF(ISBLANK(I840),"",
IFERROR(VLOOKUP(I840,[1]StringTable!$1:$1048576,MATCH([1]StringTable!$B$1,[1]StringTable!$1:$1,0),0),
IFERROR(VLOOKUP(I840,[1]InApkStringTable!$1:$1048576,MATCH([1]InApkStringTable!$B$1,[1]InApkStringTable!$1:$1,0),0),
"스트링없음")))</f>
        <v/>
      </c>
      <c r="L840" t="b">
        <v>0</v>
      </c>
      <c r="M840" t="s">
        <v>24</v>
      </c>
      <c r="N840" t="str">
        <f>IF(ISBLANK(M840),"",IF(ISERROR(VLOOKUP(M840,MapTable!$A:$A,1,0)),"맵없음",""))</f>
        <v/>
      </c>
      <c r="O840">
        <f t="shared" si="53"/>
        <v>3</v>
      </c>
      <c r="Q840">
        <f t="shared" si="54"/>
        <v>3</v>
      </c>
      <c r="R840" t="b">
        <f t="shared" ca="1" si="55"/>
        <v>0</v>
      </c>
      <c r="T840" t="b">
        <f t="shared" ca="1" si="56"/>
        <v>0</v>
      </c>
      <c r="V840" t="str">
        <f>IF(ISBLANK(U840),"",IF(ISERROR(VLOOKUP(U840,MapTable!$A:$A,1,0)),"맵없음",""))</f>
        <v/>
      </c>
      <c r="X840" t="str">
        <f>IF(ISBLANK(W840),"",
IF(ISERROR(FIND(",",W840)),
  IF(ISERROR(VLOOKUP(W840,MapTable!$A:$A,1,0)),"맵없음",
  ""),
IF(ISERROR(FIND(",",W840,FIND(",",W840)+1)),
  IF(OR(ISERROR(VLOOKUP(LEFT(W840,FIND(",",W840)-1),MapTable!$A:$A,1,0)),ISERROR(VLOOKUP(TRIM(MID(W840,FIND(",",W840)+1,999)),MapTable!$A:$A,1,0))),"맵없음",
  ""),
IF(ISERROR(FIND(",",W840,FIND(",",W840,FIND(",",W840)+1)+1)),
  IF(OR(ISERROR(VLOOKUP(LEFT(W840,FIND(",",W840)-1),MapTable!$A:$A,1,0)),ISERROR(VLOOKUP(TRIM(MID(W840,FIND(",",W840)+1,FIND(",",W840,FIND(",",W840)+1)-FIND(",",W840)-1)),MapTable!$A:$A,1,0)),ISERROR(VLOOKUP(TRIM(MID(W840,FIND(",",W840,FIND(",",W840)+1)+1,999)),MapTable!$A:$A,1,0))),"맵없음",
  ""),
IF(ISERROR(FIND(",",W840,FIND(",",W840,FIND(",",W840,FIND(",",W840)+1)+1)+1)),
  IF(OR(ISERROR(VLOOKUP(LEFT(W840,FIND(",",W840)-1),MapTable!$A:$A,1,0)),ISERROR(VLOOKUP(TRIM(MID(W840,FIND(",",W840)+1,FIND(",",W840,FIND(",",W840)+1)-FIND(",",W840)-1)),MapTable!$A:$A,1,0)),ISERROR(VLOOKUP(TRIM(MID(W840,FIND(",",W840,FIND(",",W840)+1)+1,FIND(",",W840,FIND(",",W840,FIND(",",W840)+1)+1)-FIND(",",W840,FIND(",",W840)+1)-1)),MapTable!$A:$A,1,0)),ISERROR(VLOOKUP(TRIM(MID(W840,FIND(",",W840,FIND(",",W840,FIND(",",W840)+1)+1)+1,999)),MapTable!$A:$A,1,0))),"맵없음",
  ""),
)))))</f>
        <v/>
      </c>
      <c r="AC840" t="str">
        <f>IF(ISBLANK(AB840),"",IF(ISERROR(VLOOKUP(AB840,[3]DropTable!$A:$A,1,0)),"드랍없음",""))</f>
        <v/>
      </c>
      <c r="AE840" t="str">
        <f>IF(ISBLANK(AD840),"",IF(ISERROR(VLOOKUP(AD840,[3]DropTable!$A:$A,1,0)),"드랍없음",""))</f>
        <v/>
      </c>
      <c r="AG840">
        <v>9.8000000000000007</v>
      </c>
      <c r="AH840">
        <v>1</v>
      </c>
    </row>
    <row r="841" spans="1:34" x14ac:dyDescent="0.3">
      <c r="A841">
        <v>18</v>
      </c>
      <c r="B841">
        <v>28</v>
      </c>
      <c r="C841">
        <f>IF(OR($L841=TRUE,$A841=0,MOD($A841,ChapterTable!$S$20)&lt;&gt;0),
MAX(0,INT(($B841+ChapterTable!$Q$26+VLOOKUP(SUBSTITUTE(C$1,"성장단계","")&amp;"단계오프셋",ChapterTable!$S:$T,2,0))/ChapterTable!$Q$23)),
MAX(0,INT(($B841+ChapterTable!$S$26+VLOOKUP(SUBSTITUTE(C$1,"성장단계","")&amp;"보스단계오프셋",ChapterTable!$S:$T,2,0))/ChapterTable!$S$23)))</f>
        <v>3</v>
      </c>
      <c r="D841">
        <f>IF(OR($L841=TRUE,$A841=0,MOD($A841,ChapterTable!$S$20)&lt;&gt;0),
MAX(0,INT(($B841+ChapterTable!$Q$26+VLOOKUP(SUBSTITUTE(D$1,"성장단계","")&amp;"단계오프셋",ChapterTable!$S:$T,2,0))/ChapterTable!$Q$23)),
MAX(0,INT(($B841+ChapterTable!$S$26+VLOOKUP(SUBSTITUTE(D$1,"성장단계","")&amp;"보스단계오프셋",ChapterTable!$S:$T,2,0))/ChapterTable!$S$23)))</f>
        <v>2</v>
      </c>
      <c r="E841" s="1">
        <f ca="1">IF(AND($A841=0,$B841=1),
    VLOOKUP(1,ChapterTable!$1:$1048576,MATCH("최종"&amp;SUBSTITUTE(SUBSTITUTE(E$1,"standard",""),"|Float",""),ChapterTable!$1:$1,0),0)*ChapterTable!$Q$17,
  IF(AND($A841=0,$B841=0),
    E842,
  IF($B841=0,
    VLOOKUP($A841,ChapterTable!$1:$1048576,MATCH("최종"&amp;SUBSTITUTE(SUBSTITUTE(E$1,"standard",""),"|Float",""),ChapterTable!$1:$1,0),0),
  IF($B841=1,
    IF($L841=FALSE,
      VLOOKUP($A841,ChapterTable!$1:$1048576,MATCH("최종"&amp;SUBSTITUTE(SUBSTITUTE(E$1,"standard",""),"|Float",""),ChapterTable!$1:$1,0),0),
      VLOOKUP($A841-ChapterTable!$Q$11,ChapterTable!$1:$1048576,MATCH("최종"&amp;SUBSTITUTE(SUBSTITUTE(E$1,"standard",""),"|Float",""),ChapterTable!$1:$1,0),0)*ChapterTable!$Q$14
    ),
  OFFSET(E841,-$B841+IF($L841,1,0),0)*
    (VLOOKUP(SUBSTITUTE(SUBSTITUTE(E$1,"standard",""),"|Float","")&amp;"인게임누적곱배수",ChapterTable!$S:$T,2,0)^C841
    +VLOOKUP(SUBSTITUTE(SUBSTITUTE(E$1,"standard",""),"|Float","")&amp;"인게임누적합배수",ChapterTable!$S:$T,2,0)*C841)
  )
  )
  )
)</f>
        <v>363561.40248870844</v>
      </c>
      <c r="F841" s="1">
        <f ca="1">IF(AND($A841=0,$B841=1),
    VLOOKUP(1,ChapterTable!$1:$1048576,MATCH("최종"&amp;SUBSTITUTE(SUBSTITUTE(F$1,"standard",""),"|Float",""),ChapterTable!$1:$1,0),0)*ChapterTable!$Q$17,
  IF(AND($A841=0,$B841=0),
    F842,
  IF($B841=0,
    VLOOKUP($A841,ChapterTable!$1:$1048576,MATCH("최종"&amp;SUBSTITUTE(SUBSTITUTE(F$1,"standard",""),"|Float",""),ChapterTable!$1:$1,0),0),
  IF($B841=1,
    IF($L841=FALSE,
      VLOOKUP($A841,ChapterTable!$1:$1048576,MATCH("최종"&amp;SUBSTITUTE(SUBSTITUTE(F$1,"standard",""),"|Float",""),ChapterTable!$1:$1,0),0),
      VLOOKUP($A841-ChapterTable!$Q$11,ChapterTable!$1:$1048576,MATCH("최종"&amp;SUBSTITUTE(SUBSTITUTE(F$1,"standard",""),"|Float",""),ChapterTable!$1:$1,0),0)*ChapterTable!$Q$14
    ),
  OFFSET(F841,-$B841+IF($L841,1,0),0)*
    (VLOOKUP(SUBSTITUTE(SUBSTITUTE(F$1,"standard",""),"|Float","")&amp;"인게임누적곱배수",ChapterTable!$S:$T,2,0)^D841
    +VLOOKUP(SUBSTITUTE(SUBSTITUTE(F$1,"standard",""),"|Float","")&amp;"인게임누적합배수",ChapterTable!$S:$T,2,0)*D841)
  )
  )
  )
)</f>
        <v>137936.5754699707</v>
      </c>
      <c r="G841" t="s">
        <v>76</v>
      </c>
      <c r="J841" t="str">
        <f>IF(ISBLANK(I841),"",
IFERROR(VLOOKUP(I841,[1]StringTable!$1:$1048576,MATCH([1]StringTable!$B$1,[1]StringTable!$1:$1,0),0),
IFERROR(VLOOKUP(I841,[1]InApkStringTable!$1:$1048576,MATCH([1]InApkStringTable!$B$1,[1]InApkStringTable!$1:$1,0),0),
"스트링없음")))</f>
        <v/>
      </c>
      <c r="L841" t="b">
        <v>0</v>
      </c>
      <c r="M841" t="s">
        <v>24</v>
      </c>
      <c r="N841" t="str">
        <f>IF(ISBLANK(M841),"",IF(ISERROR(VLOOKUP(M841,MapTable!$A:$A,1,0)),"맵없음",""))</f>
        <v/>
      </c>
      <c r="O841">
        <f t="shared" si="53"/>
        <v>3</v>
      </c>
      <c r="Q841">
        <f t="shared" si="54"/>
        <v>3</v>
      </c>
      <c r="R841" t="b">
        <f t="shared" ca="1" si="55"/>
        <v>0</v>
      </c>
      <c r="T841" t="b">
        <f t="shared" ca="1" si="56"/>
        <v>0</v>
      </c>
      <c r="V841" t="str">
        <f>IF(ISBLANK(U841),"",IF(ISERROR(VLOOKUP(U841,MapTable!$A:$A,1,0)),"맵없음",""))</f>
        <v/>
      </c>
      <c r="X841" t="str">
        <f>IF(ISBLANK(W841),"",
IF(ISERROR(FIND(",",W841)),
  IF(ISERROR(VLOOKUP(W841,MapTable!$A:$A,1,0)),"맵없음",
  ""),
IF(ISERROR(FIND(",",W841,FIND(",",W841)+1)),
  IF(OR(ISERROR(VLOOKUP(LEFT(W841,FIND(",",W841)-1),MapTable!$A:$A,1,0)),ISERROR(VLOOKUP(TRIM(MID(W841,FIND(",",W841)+1,999)),MapTable!$A:$A,1,0))),"맵없음",
  ""),
IF(ISERROR(FIND(",",W841,FIND(",",W841,FIND(",",W841)+1)+1)),
  IF(OR(ISERROR(VLOOKUP(LEFT(W841,FIND(",",W841)-1),MapTable!$A:$A,1,0)),ISERROR(VLOOKUP(TRIM(MID(W841,FIND(",",W841)+1,FIND(",",W841,FIND(",",W841)+1)-FIND(",",W841)-1)),MapTable!$A:$A,1,0)),ISERROR(VLOOKUP(TRIM(MID(W841,FIND(",",W841,FIND(",",W841)+1)+1,999)),MapTable!$A:$A,1,0))),"맵없음",
  ""),
IF(ISERROR(FIND(",",W841,FIND(",",W841,FIND(",",W841,FIND(",",W841)+1)+1)+1)),
  IF(OR(ISERROR(VLOOKUP(LEFT(W841,FIND(",",W841)-1),MapTable!$A:$A,1,0)),ISERROR(VLOOKUP(TRIM(MID(W841,FIND(",",W841)+1,FIND(",",W841,FIND(",",W841)+1)-FIND(",",W841)-1)),MapTable!$A:$A,1,0)),ISERROR(VLOOKUP(TRIM(MID(W841,FIND(",",W841,FIND(",",W841)+1)+1,FIND(",",W841,FIND(",",W841,FIND(",",W841)+1)+1)-FIND(",",W841,FIND(",",W841)+1)-1)),MapTable!$A:$A,1,0)),ISERROR(VLOOKUP(TRIM(MID(W841,FIND(",",W841,FIND(",",W841,FIND(",",W841)+1)+1)+1,999)),MapTable!$A:$A,1,0))),"맵없음",
  ""),
)))))</f>
        <v/>
      </c>
      <c r="AC841" t="str">
        <f>IF(ISBLANK(AB841),"",IF(ISERROR(VLOOKUP(AB841,[3]DropTable!$A:$A,1,0)),"드랍없음",""))</f>
        <v/>
      </c>
      <c r="AE841" t="str">
        <f>IF(ISBLANK(AD841),"",IF(ISERROR(VLOOKUP(AD841,[3]DropTable!$A:$A,1,0)),"드랍없음",""))</f>
        <v/>
      </c>
      <c r="AG841">
        <v>9.8000000000000007</v>
      </c>
      <c r="AH841">
        <v>1</v>
      </c>
    </row>
    <row r="842" spans="1:34" x14ac:dyDescent="0.3">
      <c r="A842">
        <v>18</v>
      </c>
      <c r="B842">
        <v>29</v>
      </c>
      <c r="C842">
        <f>IF(OR($L842=TRUE,$A842=0,MOD($A842,ChapterTable!$S$20)&lt;&gt;0),
MAX(0,INT(($B842+ChapterTable!$Q$26+VLOOKUP(SUBSTITUTE(C$1,"성장단계","")&amp;"단계오프셋",ChapterTable!$S:$T,2,0))/ChapterTable!$Q$23)),
MAX(0,INT(($B842+ChapterTable!$S$26+VLOOKUP(SUBSTITUTE(C$1,"성장단계","")&amp;"보스단계오프셋",ChapterTable!$S:$T,2,0))/ChapterTable!$S$23)))</f>
        <v>3</v>
      </c>
      <c r="D842">
        <f>IF(OR($L842=TRUE,$A842=0,MOD($A842,ChapterTable!$S$20)&lt;&gt;0),
MAX(0,INT(($B842+ChapterTable!$Q$26+VLOOKUP(SUBSTITUTE(D$1,"성장단계","")&amp;"단계오프셋",ChapterTable!$S:$T,2,0))/ChapterTable!$Q$23)),
MAX(0,INT(($B842+ChapterTable!$S$26+VLOOKUP(SUBSTITUTE(D$1,"성장단계","")&amp;"보스단계오프셋",ChapterTable!$S:$T,2,0))/ChapterTable!$S$23)))</f>
        <v>2</v>
      </c>
      <c r="E842" s="1">
        <f ca="1">IF(AND($A842=0,$B842=1),
    VLOOKUP(1,ChapterTable!$1:$1048576,MATCH("최종"&amp;SUBSTITUTE(SUBSTITUTE(E$1,"standard",""),"|Float",""),ChapterTable!$1:$1,0),0)*ChapterTable!$Q$17,
  IF(AND($A842=0,$B842=0),
    E843,
  IF($B842=0,
    VLOOKUP($A842,ChapterTable!$1:$1048576,MATCH("최종"&amp;SUBSTITUTE(SUBSTITUTE(E$1,"standard",""),"|Float",""),ChapterTable!$1:$1,0),0),
  IF($B842=1,
    IF($L842=FALSE,
      VLOOKUP($A842,ChapterTable!$1:$1048576,MATCH("최종"&amp;SUBSTITUTE(SUBSTITUTE(E$1,"standard",""),"|Float",""),ChapterTable!$1:$1,0),0),
      VLOOKUP($A842-ChapterTable!$Q$11,ChapterTable!$1:$1048576,MATCH("최종"&amp;SUBSTITUTE(SUBSTITUTE(E$1,"standard",""),"|Float",""),ChapterTable!$1:$1,0),0)*ChapterTable!$Q$14
    ),
  OFFSET(E842,-$B842+IF($L842,1,0),0)*
    (VLOOKUP(SUBSTITUTE(SUBSTITUTE(E$1,"standard",""),"|Float","")&amp;"인게임누적곱배수",ChapterTable!$S:$T,2,0)^C842
    +VLOOKUP(SUBSTITUTE(SUBSTITUTE(E$1,"standard",""),"|Float","")&amp;"인게임누적합배수",ChapterTable!$S:$T,2,0)*C842)
  )
  )
  )
)</f>
        <v>363561.40248870844</v>
      </c>
      <c r="F842" s="1">
        <f ca="1">IF(AND($A842=0,$B842=1),
    VLOOKUP(1,ChapterTable!$1:$1048576,MATCH("최종"&amp;SUBSTITUTE(SUBSTITUTE(F$1,"standard",""),"|Float",""),ChapterTable!$1:$1,0),0)*ChapterTable!$Q$17,
  IF(AND($A842=0,$B842=0),
    F843,
  IF($B842=0,
    VLOOKUP($A842,ChapterTable!$1:$1048576,MATCH("최종"&amp;SUBSTITUTE(SUBSTITUTE(F$1,"standard",""),"|Float",""),ChapterTable!$1:$1,0),0),
  IF($B842=1,
    IF($L842=FALSE,
      VLOOKUP($A842,ChapterTable!$1:$1048576,MATCH("최종"&amp;SUBSTITUTE(SUBSTITUTE(F$1,"standard",""),"|Float",""),ChapterTable!$1:$1,0),0),
      VLOOKUP($A842-ChapterTable!$Q$11,ChapterTable!$1:$1048576,MATCH("최종"&amp;SUBSTITUTE(SUBSTITUTE(F$1,"standard",""),"|Float",""),ChapterTable!$1:$1,0),0)*ChapterTable!$Q$14
    ),
  OFFSET(F842,-$B842+IF($L842,1,0),0)*
    (VLOOKUP(SUBSTITUTE(SUBSTITUTE(F$1,"standard",""),"|Float","")&amp;"인게임누적곱배수",ChapterTable!$S:$T,2,0)^D842
    +VLOOKUP(SUBSTITUTE(SUBSTITUTE(F$1,"standard",""),"|Float","")&amp;"인게임누적합배수",ChapterTable!$S:$T,2,0)*D842)
  )
  )
  )
)</f>
        <v>137936.5754699707</v>
      </c>
      <c r="G842" t="s">
        <v>76</v>
      </c>
      <c r="J842" t="str">
        <f>IF(ISBLANK(I842),"",
IFERROR(VLOOKUP(I842,[1]StringTable!$1:$1048576,MATCH([1]StringTable!$B$1,[1]StringTable!$1:$1,0),0),
IFERROR(VLOOKUP(I842,[1]InApkStringTable!$1:$1048576,MATCH([1]InApkStringTable!$B$1,[1]InApkStringTable!$1:$1,0),0),
"스트링없음")))</f>
        <v/>
      </c>
      <c r="L842" t="b">
        <v>0</v>
      </c>
      <c r="M842" t="s">
        <v>24</v>
      </c>
      <c r="N842" t="str">
        <f>IF(ISBLANK(M842),"",IF(ISERROR(VLOOKUP(M842,MapTable!$A:$A,1,0)),"맵없음",""))</f>
        <v/>
      </c>
      <c r="O842">
        <f t="shared" si="53"/>
        <v>93</v>
      </c>
      <c r="Q842">
        <f t="shared" si="54"/>
        <v>93</v>
      </c>
      <c r="R842" t="b">
        <f t="shared" ca="1" si="55"/>
        <v>1</v>
      </c>
      <c r="T842" t="b">
        <f t="shared" ca="1" si="56"/>
        <v>1</v>
      </c>
      <c r="V842" t="str">
        <f>IF(ISBLANK(U842),"",IF(ISERROR(VLOOKUP(U842,MapTable!$A:$A,1,0)),"맵없음",""))</f>
        <v/>
      </c>
      <c r="X842" t="str">
        <f>IF(ISBLANK(W842),"",
IF(ISERROR(FIND(",",W842)),
  IF(ISERROR(VLOOKUP(W842,MapTable!$A:$A,1,0)),"맵없음",
  ""),
IF(ISERROR(FIND(",",W842,FIND(",",W842)+1)),
  IF(OR(ISERROR(VLOOKUP(LEFT(W842,FIND(",",W842)-1),MapTable!$A:$A,1,0)),ISERROR(VLOOKUP(TRIM(MID(W842,FIND(",",W842)+1,999)),MapTable!$A:$A,1,0))),"맵없음",
  ""),
IF(ISERROR(FIND(",",W842,FIND(",",W842,FIND(",",W842)+1)+1)),
  IF(OR(ISERROR(VLOOKUP(LEFT(W842,FIND(",",W842)-1),MapTable!$A:$A,1,0)),ISERROR(VLOOKUP(TRIM(MID(W842,FIND(",",W842)+1,FIND(",",W842,FIND(",",W842)+1)-FIND(",",W842)-1)),MapTable!$A:$A,1,0)),ISERROR(VLOOKUP(TRIM(MID(W842,FIND(",",W842,FIND(",",W842)+1)+1,999)),MapTable!$A:$A,1,0))),"맵없음",
  ""),
IF(ISERROR(FIND(",",W842,FIND(",",W842,FIND(",",W842,FIND(",",W842)+1)+1)+1)),
  IF(OR(ISERROR(VLOOKUP(LEFT(W842,FIND(",",W842)-1),MapTable!$A:$A,1,0)),ISERROR(VLOOKUP(TRIM(MID(W842,FIND(",",W842)+1,FIND(",",W842,FIND(",",W842)+1)-FIND(",",W842)-1)),MapTable!$A:$A,1,0)),ISERROR(VLOOKUP(TRIM(MID(W842,FIND(",",W842,FIND(",",W842)+1)+1,FIND(",",W842,FIND(",",W842,FIND(",",W842)+1)+1)-FIND(",",W842,FIND(",",W842)+1)-1)),MapTable!$A:$A,1,0)),ISERROR(VLOOKUP(TRIM(MID(W842,FIND(",",W842,FIND(",",W842,FIND(",",W842)+1)+1)+1,999)),MapTable!$A:$A,1,0))),"맵없음",
  ""),
)))))</f>
        <v/>
      </c>
      <c r="AC842" t="str">
        <f>IF(ISBLANK(AB842),"",IF(ISERROR(VLOOKUP(AB842,[3]DropTable!$A:$A,1,0)),"드랍없음",""))</f>
        <v/>
      </c>
      <c r="AE842" t="str">
        <f>IF(ISBLANK(AD842),"",IF(ISERROR(VLOOKUP(AD842,[3]DropTable!$A:$A,1,0)),"드랍없음",""))</f>
        <v/>
      </c>
      <c r="AG842">
        <v>9.8000000000000007</v>
      </c>
      <c r="AH842">
        <v>1</v>
      </c>
    </row>
    <row r="843" spans="1:34" x14ac:dyDescent="0.3">
      <c r="A843">
        <v>18</v>
      </c>
      <c r="B843">
        <v>30</v>
      </c>
      <c r="C843">
        <f>IF(OR($L843=TRUE,$A843=0,MOD($A843,ChapterTable!$S$20)&lt;&gt;0),
MAX(0,INT(($B843+ChapterTable!$Q$26+VLOOKUP(SUBSTITUTE(C$1,"성장단계","")&amp;"단계오프셋",ChapterTable!$S:$T,2,0))/ChapterTable!$Q$23)),
MAX(0,INT(($B843+ChapterTable!$S$26+VLOOKUP(SUBSTITUTE(C$1,"성장단계","")&amp;"보스단계오프셋",ChapterTable!$S:$T,2,0))/ChapterTable!$S$23)))</f>
        <v>3</v>
      </c>
      <c r="D843">
        <f>IF(OR($L843=TRUE,$A843=0,MOD($A843,ChapterTable!$S$20)&lt;&gt;0),
MAX(0,INT(($B843+ChapterTable!$Q$26+VLOOKUP(SUBSTITUTE(D$1,"성장단계","")&amp;"단계오프셋",ChapterTable!$S:$T,2,0))/ChapterTable!$Q$23)),
MAX(0,INT(($B843+ChapterTable!$S$26+VLOOKUP(SUBSTITUTE(D$1,"성장단계","")&amp;"보스단계오프셋",ChapterTable!$S:$T,2,0))/ChapterTable!$S$23)))</f>
        <v>2</v>
      </c>
      <c r="E843" s="1">
        <f ca="1">IF(AND($A843=0,$B843=1),
    VLOOKUP(1,ChapterTable!$1:$1048576,MATCH("최종"&amp;SUBSTITUTE(SUBSTITUTE(E$1,"standard",""),"|Float",""),ChapterTable!$1:$1,0),0)*ChapterTable!$Q$17,
  IF(AND($A843=0,$B843=0),
    E844,
  IF($B843=0,
    VLOOKUP($A843,ChapterTable!$1:$1048576,MATCH("최종"&amp;SUBSTITUTE(SUBSTITUTE(E$1,"standard",""),"|Float",""),ChapterTable!$1:$1,0),0),
  IF($B843=1,
    IF($L843=FALSE,
      VLOOKUP($A843,ChapterTable!$1:$1048576,MATCH("최종"&amp;SUBSTITUTE(SUBSTITUTE(E$1,"standard",""),"|Float",""),ChapterTable!$1:$1,0),0),
      VLOOKUP($A843-ChapterTable!$Q$11,ChapterTable!$1:$1048576,MATCH("최종"&amp;SUBSTITUTE(SUBSTITUTE(E$1,"standard",""),"|Float",""),ChapterTable!$1:$1,0),0)*ChapterTable!$Q$14
    ),
  OFFSET(E843,-$B843+IF($L843,1,0),0)*
    (VLOOKUP(SUBSTITUTE(SUBSTITUTE(E$1,"standard",""),"|Float","")&amp;"인게임누적곱배수",ChapterTable!$S:$T,2,0)^C843
    +VLOOKUP(SUBSTITUTE(SUBSTITUTE(E$1,"standard",""),"|Float","")&amp;"인게임누적합배수",ChapterTable!$S:$T,2,0)*C843)
  )
  )
  )
)</f>
        <v>363561.40248870844</v>
      </c>
      <c r="F843" s="1">
        <f ca="1">IF(AND($A843=0,$B843=1),
    VLOOKUP(1,ChapterTable!$1:$1048576,MATCH("최종"&amp;SUBSTITUTE(SUBSTITUTE(F$1,"standard",""),"|Float",""),ChapterTable!$1:$1,0),0)*ChapterTable!$Q$17,
  IF(AND($A843=0,$B843=0),
    F844,
  IF($B843=0,
    VLOOKUP($A843,ChapterTable!$1:$1048576,MATCH("최종"&amp;SUBSTITUTE(SUBSTITUTE(F$1,"standard",""),"|Float",""),ChapterTable!$1:$1,0),0),
  IF($B843=1,
    IF($L843=FALSE,
      VLOOKUP($A843,ChapterTable!$1:$1048576,MATCH("최종"&amp;SUBSTITUTE(SUBSTITUTE(F$1,"standard",""),"|Float",""),ChapterTable!$1:$1,0),0),
      VLOOKUP($A843-ChapterTable!$Q$11,ChapterTable!$1:$1048576,MATCH("최종"&amp;SUBSTITUTE(SUBSTITUTE(F$1,"standard",""),"|Float",""),ChapterTable!$1:$1,0),0)*ChapterTable!$Q$14
    ),
  OFFSET(F843,-$B843+IF($L843,1,0),0)*
    (VLOOKUP(SUBSTITUTE(SUBSTITUTE(F$1,"standard",""),"|Float","")&amp;"인게임누적곱배수",ChapterTable!$S:$T,2,0)^D843
    +VLOOKUP(SUBSTITUTE(SUBSTITUTE(F$1,"standard",""),"|Float","")&amp;"인게임누적합배수",ChapterTable!$S:$T,2,0)*D843)
  )
  )
  )
)</f>
        <v>137936.5754699707</v>
      </c>
      <c r="G843" t="s">
        <v>76</v>
      </c>
      <c r="J843" t="str">
        <f>IF(ISBLANK(I843),"",
IFERROR(VLOOKUP(I843,[1]StringTable!$1:$1048576,MATCH([1]StringTable!$B$1,[1]StringTable!$1:$1,0),0),
IFERROR(VLOOKUP(I843,[1]InApkStringTable!$1:$1048576,MATCH([1]InApkStringTable!$B$1,[1]InApkStringTable!$1:$1,0),0),
"스트링없음")))</f>
        <v/>
      </c>
      <c r="L843" t="b">
        <v>0</v>
      </c>
      <c r="M843" t="s">
        <v>24</v>
      </c>
      <c r="N843" t="str">
        <f>IF(ISBLANK(M843),"",IF(ISERROR(VLOOKUP(M843,MapTable!$A:$A,1,0)),"맵없음",""))</f>
        <v/>
      </c>
      <c r="O843">
        <f t="shared" si="53"/>
        <v>21</v>
      </c>
      <c r="Q843">
        <f t="shared" si="54"/>
        <v>21</v>
      </c>
      <c r="R843" t="b">
        <f t="shared" ca="1" si="55"/>
        <v>0</v>
      </c>
      <c r="T843" t="b">
        <f t="shared" ca="1" si="56"/>
        <v>0</v>
      </c>
      <c r="V843" t="str">
        <f>IF(ISBLANK(U843),"",IF(ISERROR(VLOOKUP(U843,MapTable!$A:$A,1,0)),"맵없음",""))</f>
        <v/>
      </c>
      <c r="X843" t="str">
        <f>IF(ISBLANK(W843),"",
IF(ISERROR(FIND(",",W843)),
  IF(ISERROR(VLOOKUP(W843,MapTable!$A:$A,1,0)),"맵없음",
  ""),
IF(ISERROR(FIND(",",W843,FIND(",",W843)+1)),
  IF(OR(ISERROR(VLOOKUP(LEFT(W843,FIND(",",W843)-1),MapTable!$A:$A,1,0)),ISERROR(VLOOKUP(TRIM(MID(W843,FIND(",",W843)+1,999)),MapTable!$A:$A,1,0))),"맵없음",
  ""),
IF(ISERROR(FIND(",",W843,FIND(",",W843,FIND(",",W843)+1)+1)),
  IF(OR(ISERROR(VLOOKUP(LEFT(W843,FIND(",",W843)-1),MapTable!$A:$A,1,0)),ISERROR(VLOOKUP(TRIM(MID(W843,FIND(",",W843)+1,FIND(",",W843,FIND(",",W843)+1)-FIND(",",W843)-1)),MapTable!$A:$A,1,0)),ISERROR(VLOOKUP(TRIM(MID(W843,FIND(",",W843,FIND(",",W843)+1)+1,999)),MapTable!$A:$A,1,0))),"맵없음",
  ""),
IF(ISERROR(FIND(",",W843,FIND(",",W843,FIND(",",W843,FIND(",",W843)+1)+1)+1)),
  IF(OR(ISERROR(VLOOKUP(LEFT(W843,FIND(",",W843)-1),MapTable!$A:$A,1,0)),ISERROR(VLOOKUP(TRIM(MID(W843,FIND(",",W843)+1,FIND(",",W843,FIND(",",W843)+1)-FIND(",",W843)-1)),MapTable!$A:$A,1,0)),ISERROR(VLOOKUP(TRIM(MID(W843,FIND(",",W843,FIND(",",W843)+1)+1,FIND(",",W843,FIND(",",W843,FIND(",",W843)+1)+1)-FIND(",",W843,FIND(",",W843)+1)-1)),MapTable!$A:$A,1,0)),ISERROR(VLOOKUP(TRIM(MID(W843,FIND(",",W843,FIND(",",W843,FIND(",",W843)+1)+1)+1,999)),MapTable!$A:$A,1,0))),"맵없음",
  ""),
)))))</f>
        <v/>
      </c>
      <c r="AC843" t="str">
        <f>IF(ISBLANK(AB843),"",IF(ISERROR(VLOOKUP(AB843,[3]DropTable!$A:$A,1,0)),"드랍없음",""))</f>
        <v/>
      </c>
      <c r="AE843" t="str">
        <f>IF(ISBLANK(AD843),"",IF(ISERROR(VLOOKUP(AD843,[3]DropTable!$A:$A,1,0)),"드랍없음",""))</f>
        <v/>
      </c>
      <c r="AG843">
        <v>9.8000000000000007</v>
      </c>
      <c r="AH843">
        <v>1</v>
      </c>
    </row>
    <row r="844" spans="1:34" x14ac:dyDescent="0.3">
      <c r="A844">
        <v>18</v>
      </c>
      <c r="B844">
        <v>31</v>
      </c>
      <c r="C844">
        <f>IF(OR($L844=TRUE,$A844=0,MOD($A844,ChapterTable!$S$20)&lt;&gt;0),
MAX(0,INT(($B844+ChapterTable!$Q$26+VLOOKUP(SUBSTITUTE(C$1,"성장단계","")&amp;"단계오프셋",ChapterTable!$S:$T,2,0))/ChapterTable!$Q$23)),
MAX(0,INT(($B844+ChapterTable!$S$26+VLOOKUP(SUBSTITUTE(C$1,"성장단계","")&amp;"보스단계오프셋",ChapterTable!$S:$T,2,0))/ChapterTable!$S$23)))</f>
        <v>3</v>
      </c>
      <c r="D844">
        <f>IF(OR($L844=TRUE,$A844=0,MOD($A844,ChapterTable!$S$20)&lt;&gt;0),
MAX(0,INT(($B844+ChapterTable!$Q$26+VLOOKUP(SUBSTITUTE(D$1,"성장단계","")&amp;"단계오프셋",ChapterTable!$S:$T,2,0))/ChapterTable!$Q$23)),
MAX(0,INT(($B844+ChapterTable!$S$26+VLOOKUP(SUBSTITUTE(D$1,"성장단계","")&amp;"보스단계오프셋",ChapterTable!$S:$T,2,0))/ChapterTable!$S$23)))</f>
        <v>3</v>
      </c>
      <c r="E844" s="1">
        <f ca="1">IF(AND($A844=0,$B844=1),
    VLOOKUP(1,ChapterTable!$1:$1048576,MATCH("최종"&amp;SUBSTITUTE(SUBSTITUTE(E$1,"standard",""),"|Float",""),ChapterTable!$1:$1,0),0)*ChapterTable!$Q$17,
  IF(AND($A844=0,$B844=0),
    E845,
  IF($B844=0,
    VLOOKUP($A844,ChapterTable!$1:$1048576,MATCH("최종"&amp;SUBSTITUTE(SUBSTITUTE(E$1,"standard",""),"|Float",""),ChapterTable!$1:$1,0),0),
  IF($B844=1,
    IF($L844=FALSE,
      VLOOKUP($A844,ChapterTable!$1:$1048576,MATCH("최종"&amp;SUBSTITUTE(SUBSTITUTE(E$1,"standard",""),"|Float",""),ChapterTable!$1:$1,0),0),
      VLOOKUP($A844-ChapterTable!$Q$11,ChapterTable!$1:$1048576,MATCH("최종"&amp;SUBSTITUTE(SUBSTITUTE(E$1,"standard",""),"|Float",""),ChapterTable!$1:$1,0),0)*ChapterTable!$Q$14
    ),
  OFFSET(E844,-$B844+IF($L844,1,0),0)*
    (VLOOKUP(SUBSTITUTE(SUBSTITUTE(E$1,"standard",""),"|Float","")&amp;"인게임누적곱배수",ChapterTable!$S:$T,2,0)^C844
    +VLOOKUP(SUBSTITUTE(SUBSTITUTE(E$1,"standard",""),"|Float","")&amp;"인게임누적합배수",ChapterTable!$S:$T,2,0)*C844)
  )
  )
  )
)</f>
        <v>363561.40248870844</v>
      </c>
      <c r="F844" s="1">
        <f ca="1">IF(AND($A844=0,$B844=1),
    VLOOKUP(1,ChapterTable!$1:$1048576,MATCH("최종"&amp;SUBSTITUTE(SUBSTITUTE(F$1,"standard",""),"|Float",""),ChapterTable!$1:$1,0),0)*ChapterTable!$Q$17,
  IF(AND($A844=0,$B844=0),
    F845,
  IF($B844=0,
    VLOOKUP($A844,ChapterTable!$1:$1048576,MATCH("최종"&amp;SUBSTITUTE(SUBSTITUTE(F$1,"standard",""),"|Float",""),ChapterTable!$1:$1,0),0),
  IF($B844=1,
    IF($L844=FALSE,
      VLOOKUP($A844,ChapterTable!$1:$1048576,MATCH("최종"&amp;SUBSTITUTE(SUBSTITUTE(F$1,"standard",""),"|Float",""),ChapterTable!$1:$1,0),0),
      VLOOKUP($A844-ChapterTable!$Q$11,ChapterTable!$1:$1048576,MATCH("최종"&amp;SUBSTITUTE(SUBSTITUTE(F$1,"standard",""),"|Float",""),ChapterTable!$1:$1,0),0)*ChapterTable!$Q$14
    ),
  OFFSET(F844,-$B844+IF($L844,1,0),0)*
    (VLOOKUP(SUBSTITUTE(SUBSTITUTE(F$1,"standard",""),"|Float","")&amp;"인게임누적곱배수",ChapterTable!$S:$T,2,0)^D844
    +VLOOKUP(SUBSTITUTE(SUBSTITUTE(F$1,"standard",""),"|Float","")&amp;"인게임누적합배수",ChapterTable!$S:$T,2,0)*D844)
  )
  )
  )
)</f>
        <v>157641.80053710938</v>
      </c>
      <c r="G844" t="s">
        <v>76</v>
      </c>
      <c r="J844" t="str">
        <f>IF(ISBLANK(I844),"",
IFERROR(VLOOKUP(I844,[1]StringTable!$1:$1048576,MATCH([1]StringTable!$B$1,[1]StringTable!$1:$1,0),0),
IFERROR(VLOOKUP(I844,[1]InApkStringTable!$1:$1048576,MATCH([1]InApkStringTable!$B$1,[1]InApkStringTable!$1:$1,0),0),
"스트링없음")))</f>
        <v/>
      </c>
      <c r="L844" t="b">
        <v>0</v>
      </c>
      <c r="M844" t="s">
        <v>24</v>
      </c>
      <c r="N844" t="str">
        <f>IF(ISBLANK(M844),"",IF(ISERROR(VLOOKUP(M844,MapTable!$A:$A,1,0)),"맵없음",""))</f>
        <v/>
      </c>
      <c r="O844">
        <f t="shared" si="53"/>
        <v>4</v>
      </c>
      <c r="Q844">
        <f t="shared" si="54"/>
        <v>4</v>
      </c>
      <c r="R844" t="b">
        <f t="shared" ca="1" si="55"/>
        <v>0</v>
      </c>
      <c r="T844" t="b">
        <f t="shared" ca="1" si="56"/>
        <v>0</v>
      </c>
      <c r="V844" t="str">
        <f>IF(ISBLANK(U844),"",IF(ISERROR(VLOOKUP(U844,MapTable!$A:$A,1,0)),"맵없음",""))</f>
        <v/>
      </c>
      <c r="X844" t="str">
        <f>IF(ISBLANK(W844),"",
IF(ISERROR(FIND(",",W844)),
  IF(ISERROR(VLOOKUP(W844,MapTable!$A:$A,1,0)),"맵없음",
  ""),
IF(ISERROR(FIND(",",W844,FIND(",",W844)+1)),
  IF(OR(ISERROR(VLOOKUP(LEFT(W844,FIND(",",W844)-1),MapTable!$A:$A,1,0)),ISERROR(VLOOKUP(TRIM(MID(W844,FIND(",",W844)+1,999)),MapTable!$A:$A,1,0))),"맵없음",
  ""),
IF(ISERROR(FIND(",",W844,FIND(",",W844,FIND(",",W844)+1)+1)),
  IF(OR(ISERROR(VLOOKUP(LEFT(W844,FIND(",",W844)-1),MapTable!$A:$A,1,0)),ISERROR(VLOOKUP(TRIM(MID(W844,FIND(",",W844)+1,FIND(",",W844,FIND(",",W844)+1)-FIND(",",W844)-1)),MapTable!$A:$A,1,0)),ISERROR(VLOOKUP(TRIM(MID(W844,FIND(",",W844,FIND(",",W844)+1)+1,999)),MapTable!$A:$A,1,0))),"맵없음",
  ""),
IF(ISERROR(FIND(",",W844,FIND(",",W844,FIND(",",W844,FIND(",",W844)+1)+1)+1)),
  IF(OR(ISERROR(VLOOKUP(LEFT(W844,FIND(",",W844)-1),MapTable!$A:$A,1,0)),ISERROR(VLOOKUP(TRIM(MID(W844,FIND(",",W844)+1,FIND(",",W844,FIND(",",W844)+1)-FIND(",",W844)-1)),MapTable!$A:$A,1,0)),ISERROR(VLOOKUP(TRIM(MID(W844,FIND(",",W844,FIND(",",W844)+1)+1,FIND(",",W844,FIND(",",W844,FIND(",",W844)+1)+1)-FIND(",",W844,FIND(",",W844)+1)-1)),MapTable!$A:$A,1,0)),ISERROR(VLOOKUP(TRIM(MID(W844,FIND(",",W844,FIND(",",W844,FIND(",",W844)+1)+1)+1,999)),MapTable!$A:$A,1,0))),"맵없음",
  ""),
)))))</f>
        <v/>
      </c>
      <c r="AC844" t="str">
        <f>IF(ISBLANK(AB844),"",IF(ISERROR(VLOOKUP(AB844,[3]DropTable!$A:$A,1,0)),"드랍없음",""))</f>
        <v/>
      </c>
      <c r="AE844" t="str">
        <f>IF(ISBLANK(AD844),"",IF(ISERROR(VLOOKUP(AD844,[3]DropTable!$A:$A,1,0)),"드랍없음",""))</f>
        <v/>
      </c>
      <c r="AG844">
        <v>9.8000000000000007</v>
      </c>
      <c r="AH844">
        <v>1</v>
      </c>
    </row>
    <row r="845" spans="1:34" x14ac:dyDescent="0.3">
      <c r="A845">
        <v>18</v>
      </c>
      <c r="B845">
        <v>32</v>
      </c>
      <c r="C845">
        <f>IF(OR($L845=TRUE,$A845=0,MOD($A845,ChapterTable!$S$20)&lt;&gt;0),
MAX(0,INT(($B845+ChapterTable!$Q$26+VLOOKUP(SUBSTITUTE(C$1,"성장단계","")&amp;"단계오프셋",ChapterTable!$S:$T,2,0))/ChapterTable!$Q$23)),
MAX(0,INT(($B845+ChapterTable!$S$26+VLOOKUP(SUBSTITUTE(C$1,"성장단계","")&amp;"보스단계오프셋",ChapterTable!$S:$T,2,0))/ChapterTable!$S$23)))</f>
        <v>3</v>
      </c>
      <c r="D845">
        <f>IF(OR($L845=TRUE,$A845=0,MOD($A845,ChapterTable!$S$20)&lt;&gt;0),
MAX(0,INT(($B845+ChapterTable!$Q$26+VLOOKUP(SUBSTITUTE(D$1,"성장단계","")&amp;"단계오프셋",ChapterTable!$S:$T,2,0))/ChapterTable!$Q$23)),
MAX(0,INT(($B845+ChapterTable!$S$26+VLOOKUP(SUBSTITUTE(D$1,"성장단계","")&amp;"보스단계오프셋",ChapterTable!$S:$T,2,0))/ChapterTable!$S$23)))</f>
        <v>3</v>
      </c>
      <c r="E845" s="1">
        <f ca="1">IF(AND($A845=0,$B845=1),
    VLOOKUP(1,ChapterTable!$1:$1048576,MATCH("최종"&amp;SUBSTITUTE(SUBSTITUTE(E$1,"standard",""),"|Float",""),ChapterTable!$1:$1,0),0)*ChapterTable!$Q$17,
  IF(AND($A845=0,$B845=0),
    E846,
  IF($B845=0,
    VLOOKUP($A845,ChapterTable!$1:$1048576,MATCH("최종"&amp;SUBSTITUTE(SUBSTITUTE(E$1,"standard",""),"|Float",""),ChapterTable!$1:$1,0),0),
  IF($B845=1,
    IF($L845=FALSE,
      VLOOKUP($A845,ChapterTable!$1:$1048576,MATCH("최종"&amp;SUBSTITUTE(SUBSTITUTE(E$1,"standard",""),"|Float",""),ChapterTable!$1:$1,0),0),
      VLOOKUP($A845-ChapterTable!$Q$11,ChapterTable!$1:$1048576,MATCH("최종"&amp;SUBSTITUTE(SUBSTITUTE(E$1,"standard",""),"|Float",""),ChapterTable!$1:$1,0),0)*ChapterTable!$Q$14
    ),
  OFFSET(E845,-$B845+IF($L845,1,0),0)*
    (VLOOKUP(SUBSTITUTE(SUBSTITUTE(E$1,"standard",""),"|Float","")&amp;"인게임누적곱배수",ChapterTable!$S:$T,2,0)^C845
    +VLOOKUP(SUBSTITUTE(SUBSTITUTE(E$1,"standard",""),"|Float","")&amp;"인게임누적합배수",ChapterTable!$S:$T,2,0)*C845)
  )
  )
  )
)</f>
        <v>363561.40248870844</v>
      </c>
      <c r="F845" s="1">
        <f ca="1">IF(AND($A845=0,$B845=1),
    VLOOKUP(1,ChapterTable!$1:$1048576,MATCH("최종"&amp;SUBSTITUTE(SUBSTITUTE(F$1,"standard",""),"|Float",""),ChapterTable!$1:$1,0),0)*ChapterTable!$Q$17,
  IF(AND($A845=0,$B845=0),
    F846,
  IF($B845=0,
    VLOOKUP($A845,ChapterTable!$1:$1048576,MATCH("최종"&amp;SUBSTITUTE(SUBSTITUTE(F$1,"standard",""),"|Float",""),ChapterTable!$1:$1,0),0),
  IF($B845=1,
    IF($L845=FALSE,
      VLOOKUP($A845,ChapterTable!$1:$1048576,MATCH("최종"&amp;SUBSTITUTE(SUBSTITUTE(F$1,"standard",""),"|Float",""),ChapterTable!$1:$1,0),0),
      VLOOKUP($A845-ChapterTable!$Q$11,ChapterTable!$1:$1048576,MATCH("최종"&amp;SUBSTITUTE(SUBSTITUTE(F$1,"standard",""),"|Float",""),ChapterTable!$1:$1,0),0)*ChapterTable!$Q$14
    ),
  OFFSET(F845,-$B845+IF($L845,1,0),0)*
    (VLOOKUP(SUBSTITUTE(SUBSTITUTE(F$1,"standard",""),"|Float","")&amp;"인게임누적곱배수",ChapterTable!$S:$T,2,0)^D845
    +VLOOKUP(SUBSTITUTE(SUBSTITUTE(F$1,"standard",""),"|Float","")&amp;"인게임누적합배수",ChapterTable!$S:$T,2,0)*D845)
  )
  )
  )
)</f>
        <v>157641.80053710938</v>
      </c>
      <c r="G845" t="s">
        <v>76</v>
      </c>
      <c r="J845" t="str">
        <f>IF(ISBLANK(I845),"",
IFERROR(VLOOKUP(I845,[1]StringTable!$1:$1048576,MATCH([1]StringTable!$B$1,[1]StringTable!$1:$1,0),0),
IFERROR(VLOOKUP(I845,[1]InApkStringTable!$1:$1048576,MATCH([1]InApkStringTable!$B$1,[1]InApkStringTable!$1:$1,0),0),
"스트링없음")))</f>
        <v/>
      </c>
      <c r="L845" t="b">
        <v>0</v>
      </c>
      <c r="M845" t="s">
        <v>24</v>
      </c>
      <c r="N845" t="str">
        <f>IF(ISBLANK(M845),"",IF(ISERROR(VLOOKUP(M845,MapTable!$A:$A,1,0)),"맵없음",""))</f>
        <v/>
      </c>
      <c r="O845">
        <f t="shared" si="53"/>
        <v>4</v>
      </c>
      <c r="Q845">
        <f t="shared" si="54"/>
        <v>4</v>
      </c>
      <c r="R845" t="b">
        <f t="shared" ca="1" si="55"/>
        <v>0</v>
      </c>
      <c r="T845" t="b">
        <f t="shared" ca="1" si="56"/>
        <v>0</v>
      </c>
      <c r="V845" t="str">
        <f>IF(ISBLANK(U845),"",IF(ISERROR(VLOOKUP(U845,MapTable!$A:$A,1,0)),"맵없음",""))</f>
        <v/>
      </c>
      <c r="X845" t="str">
        <f>IF(ISBLANK(W845),"",
IF(ISERROR(FIND(",",W845)),
  IF(ISERROR(VLOOKUP(W845,MapTable!$A:$A,1,0)),"맵없음",
  ""),
IF(ISERROR(FIND(",",W845,FIND(",",W845)+1)),
  IF(OR(ISERROR(VLOOKUP(LEFT(W845,FIND(",",W845)-1),MapTable!$A:$A,1,0)),ISERROR(VLOOKUP(TRIM(MID(W845,FIND(",",W845)+1,999)),MapTable!$A:$A,1,0))),"맵없음",
  ""),
IF(ISERROR(FIND(",",W845,FIND(",",W845,FIND(",",W845)+1)+1)),
  IF(OR(ISERROR(VLOOKUP(LEFT(W845,FIND(",",W845)-1),MapTable!$A:$A,1,0)),ISERROR(VLOOKUP(TRIM(MID(W845,FIND(",",W845)+1,FIND(",",W845,FIND(",",W845)+1)-FIND(",",W845)-1)),MapTable!$A:$A,1,0)),ISERROR(VLOOKUP(TRIM(MID(W845,FIND(",",W845,FIND(",",W845)+1)+1,999)),MapTable!$A:$A,1,0))),"맵없음",
  ""),
IF(ISERROR(FIND(",",W845,FIND(",",W845,FIND(",",W845,FIND(",",W845)+1)+1)+1)),
  IF(OR(ISERROR(VLOOKUP(LEFT(W845,FIND(",",W845)-1),MapTable!$A:$A,1,0)),ISERROR(VLOOKUP(TRIM(MID(W845,FIND(",",W845)+1,FIND(",",W845,FIND(",",W845)+1)-FIND(",",W845)-1)),MapTable!$A:$A,1,0)),ISERROR(VLOOKUP(TRIM(MID(W845,FIND(",",W845,FIND(",",W845)+1)+1,FIND(",",W845,FIND(",",W845,FIND(",",W845)+1)+1)-FIND(",",W845,FIND(",",W845)+1)-1)),MapTable!$A:$A,1,0)),ISERROR(VLOOKUP(TRIM(MID(W845,FIND(",",W845,FIND(",",W845,FIND(",",W845)+1)+1)+1,999)),MapTable!$A:$A,1,0))),"맵없음",
  ""),
)))))</f>
        <v/>
      </c>
      <c r="AC845" t="str">
        <f>IF(ISBLANK(AB845),"",IF(ISERROR(VLOOKUP(AB845,[3]DropTable!$A:$A,1,0)),"드랍없음",""))</f>
        <v/>
      </c>
      <c r="AE845" t="str">
        <f>IF(ISBLANK(AD845),"",IF(ISERROR(VLOOKUP(AD845,[3]DropTable!$A:$A,1,0)),"드랍없음",""))</f>
        <v/>
      </c>
      <c r="AG845">
        <v>9.8000000000000007</v>
      </c>
      <c r="AH845">
        <v>1</v>
      </c>
    </row>
    <row r="846" spans="1:34" x14ac:dyDescent="0.3">
      <c r="A846">
        <v>18</v>
      </c>
      <c r="B846">
        <v>33</v>
      </c>
      <c r="C846">
        <f>IF(OR($L846=TRUE,$A846=0,MOD($A846,ChapterTable!$S$20)&lt;&gt;0),
MAX(0,INT(($B846+ChapterTable!$Q$26+VLOOKUP(SUBSTITUTE(C$1,"성장단계","")&amp;"단계오프셋",ChapterTable!$S:$T,2,0))/ChapterTable!$Q$23)),
MAX(0,INT(($B846+ChapterTable!$S$26+VLOOKUP(SUBSTITUTE(C$1,"성장단계","")&amp;"보스단계오프셋",ChapterTable!$S:$T,2,0))/ChapterTable!$S$23)))</f>
        <v>3</v>
      </c>
      <c r="D846">
        <f>IF(OR($L846=TRUE,$A846=0,MOD($A846,ChapterTable!$S$20)&lt;&gt;0),
MAX(0,INT(($B846+ChapterTable!$Q$26+VLOOKUP(SUBSTITUTE(D$1,"성장단계","")&amp;"단계오프셋",ChapterTable!$S:$T,2,0))/ChapterTable!$Q$23)),
MAX(0,INT(($B846+ChapterTable!$S$26+VLOOKUP(SUBSTITUTE(D$1,"성장단계","")&amp;"보스단계오프셋",ChapterTable!$S:$T,2,0))/ChapterTable!$S$23)))</f>
        <v>3</v>
      </c>
      <c r="E846" s="1">
        <f ca="1">IF(AND($A846=0,$B846=1),
    VLOOKUP(1,ChapterTable!$1:$1048576,MATCH("최종"&amp;SUBSTITUTE(SUBSTITUTE(E$1,"standard",""),"|Float",""),ChapterTable!$1:$1,0),0)*ChapterTable!$Q$17,
  IF(AND($A846=0,$B846=0),
    E847,
  IF($B846=0,
    VLOOKUP($A846,ChapterTable!$1:$1048576,MATCH("최종"&amp;SUBSTITUTE(SUBSTITUTE(E$1,"standard",""),"|Float",""),ChapterTable!$1:$1,0),0),
  IF($B846=1,
    IF($L846=FALSE,
      VLOOKUP($A846,ChapterTable!$1:$1048576,MATCH("최종"&amp;SUBSTITUTE(SUBSTITUTE(E$1,"standard",""),"|Float",""),ChapterTable!$1:$1,0),0),
      VLOOKUP($A846-ChapterTable!$Q$11,ChapterTable!$1:$1048576,MATCH("최종"&amp;SUBSTITUTE(SUBSTITUTE(E$1,"standard",""),"|Float",""),ChapterTable!$1:$1,0),0)*ChapterTable!$Q$14
    ),
  OFFSET(E846,-$B846+IF($L846,1,0),0)*
    (VLOOKUP(SUBSTITUTE(SUBSTITUTE(E$1,"standard",""),"|Float","")&amp;"인게임누적곱배수",ChapterTable!$S:$T,2,0)^C846
    +VLOOKUP(SUBSTITUTE(SUBSTITUTE(E$1,"standard",""),"|Float","")&amp;"인게임누적합배수",ChapterTable!$S:$T,2,0)*C846)
  )
  )
  )
)</f>
        <v>363561.40248870844</v>
      </c>
      <c r="F846" s="1">
        <f ca="1">IF(AND($A846=0,$B846=1),
    VLOOKUP(1,ChapterTable!$1:$1048576,MATCH("최종"&amp;SUBSTITUTE(SUBSTITUTE(F$1,"standard",""),"|Float",""),ChapterTable!$1:$1,0),0)*ChapterTable!$Q$17,
  IF(AND($A846=0,$B846=0),
    F847,
  IF($B846=0,
    VLOOKUP($A846,ChapterTable!$1:$1048576,MATCH("최종"&amp;SUBSTITUTE(SUBSTITUTE(F$1,"standard",""),"|Float",""),ChapterTable!$1:$1,0),0),
  IF($B846=1,
    IF($L846=FALSE,
      VLOOKUP($A846,ChapterTable!$1:$1048576,MATCH("최종"&amp;SUBSTITUTE(SUBSTITUTE(F$1,"standard",""),"|Float",""),ChapterTable!$1:$1,0),0),
      VLOOKUP($A846-ChapterTable!$Q$11,ChapterTable!$1:$1048576,MATCH("최종"&amp;SUBSTITUTE(SUBSTITUTE(F$1,"standard",""),"|Float",""),ChapterTable!$1:$1,0),0)*ChapterTable!$Q$14
    ),
  OFFSET(F846,-$B846+IF($L846,1,0),0)*
    (VLOOKUP(SUBSTITUTE(SUBSTITUTE(F$1,"standard",""),"|Float","")&amp;"인게임누적곱배수",ChapterTable!$S:$T,2,0)^D846
    +VLOOKUP(SUBSTITUTE(SUBSTITUTE(F$1,"standard",""),"|Float","")&amp;"인게임누적합배수",ChapterTable!$S:$T,2,0)*D846)
  )
  )
  )
)</f>
        <v>157641.80053710938</v>
      </c>
      <c r="G846" t="s">
        <v>76</v>
      </c>
      <c r="J846" t="str">
        <f>IF(ISBLANK(I846),"",
IFERROR(VLOOKUP(I846,[1]StringTable!$1:$1048576,MATCH([1]StringTable!$B$1,[1]StringTable!$1:$1,0),0),
IFERROR(VLOOKUP(I846,[1]InApkStringTable!$1:$1048576,MATCH([1]InApkStringTable!$B$1,[1]InApkStringTable!$1:$1,0),0),
"스트링없음")))</f>
        <v/>
      </c>
      <c r="L846" t="b">
        <v>0</v>
      </c>
      <c r="M846" t="s">
        <v>24</v>
      </c>
      <c r="N846" t="str">
        <f>IF(ISBLANK(M846),"",IF(ISERROR(VLOOKUP(M846,MapTable!$A:$A,1,0)),"맵없음",""))</f>
        <v/>
      </c>
      <c r="O846">
        <f t="shared" si="53"/>
        <v>4</v>
      </c>
      <c r="Q846">
        <f t="shared" si="54"/>
        <v>4</v>
      </c>
      <c r="R846" t="b">
        <f t="shared" ca="1" si="55"/>
        <v>0</v>
      </c>
      <c r="T846" t="b">
        <f t="shared" ca="1" si="56"/>
        <v>0</v>
      </c>
      <c r="V846" t="str">
        <f>IF(ISBLANK(U846),"",IF(ISERROR(VLOOKUP(U846,MapTable!$A:$A,1,0)),"맵없음",""))</f>
        <v/>
      </c>
      <c r="X846" t="str">
        <f>IF(ISBLANK(W846),"",
IF(ISERROR(FIND(",",W846)),
  IF(ISERROR(VLOOKUP(W846,MapTable!$A:$A,1,0)),"맵없음",
  ""),
IF(ISERROR(FIND(",",W846,FIND(",",W846)+1)),
  IF(OR(ISERROR(VLOOKUP(LEFT(W846,FIND(",",W846)-1),MapTable!$A:$A,1,0)),ISERROR(VLOOKUP(TRIM(MID(W846,FIND(",",W846)+1,999)),MapTable!$A:$A,1,0))),"맵없음",
  ""),
IF(ISERROR(FIND(",",W846,FIND(",",W846,FIND(",",W846)+1)+1)),
  IF(OR(ISERROR(VLOOKUP(LEFT(W846,FIND(",",W846)-1),MapTable!$A:$A,1,0)),ISERROR(VLOOKUP(TRIM(MID(W846,FIND(",",W846)+1,FIND(",",W846,FIND(",",W846)+1)-FIND(",",W846)-1)),MapTable!$A:$A,1,0)),ISERROR(VLOOKUP(TRIM(MID(W846,FIND(",",W846,FIND(",",W846)+1)+1,999)),MapTable!$A:$A,1,0))),"맵없음",
  ""),
IF(ISERROR(FIND(",",W846,FIND(",",W846,FIND(",",W846,FIND(",",W846)+1)+1)+1)),
  IF(OR(ISERROR(VLOOKUP(LEFT(W846,FIND(",",W846)-1),MapTable!$A:$A,1,0)),ISERROR(VLOOKUP(TRIM(MID(W846,FIND(",",W846)+1,FIND(",",W846,FIND(",",W846)+1)-FIND(",",W846)-1)),MapTable!$A:$A,1,0)),ISERROR(VLOOKUP(TRIM(MID(W846,FIND(",",W846,FIND(",",W846)+1)+1,FIND(",",W846,FIND(",",W846,FIND(",",W846)+1)+1)-FIND(",",W846,FIND(",",W846)+1)-1)),MapTable!$A:$A,1,0)),ISERROR(VLOOKUP(TRIM(MID(W846,FIND(",",W846,FIND(",",W846,FIND(",",W846)+1)+1)+1,999)),MapTable!$A:$A,1,0))),"맵없음",
  ""),
)))))</f>
        <v/>
      </c>
      <c r="AC846" t="str">
        <f>IF(ISBLANK(AB846),"",IF(ISERROR(VLOOKUP(AB846,[3]DropTable!$A:$A,1,0)),"드랍없음",""))</f>
        <v/>
      </c>
      <c r="AE846" t="str">
        <f>IF(ISBLANK(AD846),"",IF(ISERROR(VLOOKUP(AD846,[3]DropTable!$A:$A,1,0)),"드랍없음",""))</f>
        <v/>
      </c>
      <c r="AG846">
        <v>9.8000000000000007</v>
      </c>
      <c r="AH846">
        <v>1</v>
      </c>
    </row>
    <row r="847" spans="1:34" x14ac:dyDescent="0.3">
      <c r="A847">
        <v>18</v>
      </c>
      <c r="B847">
        <v>34</v>
      </c>
      <c r="C847">
        <f>IF(OR($L847=TRUE,$A847=0,MOD($A847,ChapterTable!$S$20)&lt;&gt;0),
MAX(0,INT(($B847+ChapterTable!$Q$26+VLOOKUP(SUBSTITUTE(C$1,"성장단계","")&amp;"단계오프셋",ChapterTable!$S:$T,2,0))/ChapterTable!$Q$23)),
MAX(0,INT(($B847+ChapterTable!$S$26+VLOOKUP(SUBSTITUTE(C$1,"성장단계","")&amp;"보스단계오프셋",ChapterTable!$S:$T,2,0))/ChapterTable!$S$23)))</f>
        <v>3</v>
      </c>
      <c r="D847">
        <f>IF(OR($L847=TRUE,$A847=0,MOD($A847,ChapterTable!$S$20)&lt;&gt;0),
MAX(0,INT(($B847+ChapterTable!$Q$26+VLOOKUP(SUBSTITUTE(D$1,"성장단계","")&amp;"단계오프셋",ChapterTable!$S:$T,2,0))/ChapterTable!$Q$23)),
MAX(0,INT(($B847+ChapterTable!$S$26+VLOOKUP(SUBSTITUTE(D$1,"성장단계","")&amp;"보스단계오프셋",ChapterTable!$S:$T,2,0))/ChapterTable!$S$23)))</f>
        <v>3</v>
      </c>
      <c r="E847" s="1">
        <f ca="1">IF(AND($A847=0,$B847=1),
    VLOOKUP(1,ChapterTable!$1:$1048576,MATCH("최종"&amp;SUBSTITUTE(SUBSTITUTE(E$1,"standard",""),"|Float",""),ChapterTable!$1:$1,0),0)*ChapterTable!$Q$17,
  IF(AND($A847=0,$B847=0),
    E848,
  IF($B847=0,
    VLOOKUP($A847,ChapterTable!$1:$1048576,MATCH("최종"&amp;SUBSTITUTE(SUBSTITUTE(E$1,"standard",""),"|Float",""),ChapterTable!$1:$1,0),0),
  IF($B847=1,
    IF($L847=FALSE,
      VLOOKUP($A847,ChapterTable!$1:$1048576,MATCH("최종"&amp;SUBSTITUTE(SUBSTITUTE(E$1,"standard",""),"|Float",""),ChapterTable!$1:$1,0),0),
      VLOOKUP($A847-ChapterTable!$Q$11,ChapterTable!$1:$1048576,MATCH("최종"&amp;SUBSTITUTE(SUBSTITUTE(E$1,"standard",""),"|Float",""),ChapterTable!$1:$1,0),0)*ChapterTable!$Q$14
    ),
  OFFSET(E847,-$B847+IF($L847,1,0),0)*
    (VLOOKUP(SUBSTITUTE(SUBSTITUTE(E$1,"standard",""),"|Float","")&amp;"인게임누적곱배수",ChapterTable!$S:$T,2,0)^C847
    +VLOOKUP(SUBSTITUTE(SUBSTITUTE(E$1,"standard",""),"|Float","")&amp;"인게임누적합배수",ChapterTable!$S:$T,2,0)*C847)
  )
  )
  )
)</f>
        <v>363561.40248870844</v>
      </c>
      <c r="F847" s="1">
        <f ca="1">IF(AND($A847=0,$B847=1),
    VLOOKUP(1,ChapterTable!$1:$1048576,MATCH("최종"&amp;SUBSTITUTE(SUBSTITUTE(F$1,"standard",""),"|Float",""),ChapterTable!$1:$1,0),0)*ChapterTable!$Q$17,
  IF(AND($A847=0,$B847=0),
    F848,
  IF($B847=0,
    VLOOKUP($A847,ChapterTable!$1:$1048576,MATCH("최종"&amp;SUBSTITUTE(SUBSTITUTE(F$1,"standard",""),"|Float",""),ChapterTable!$1:$1,0),0),
  IF($B847=1,
    IF($L847=FALSE,
      VLOOKUP($A847,ChapterTable!$1:$1048576,MATCH("최종"&amp;SUBSTITUTE(SUBSTITUTE(F$1,"standard",""),"|Float",""),ChapterTable!$1:$1,0),0),
      VLOOKUP($A847-ChapterTable!$Q$11,ChapterTable!$1:$1048576,MATCH("최종"&amp;SUBSTITUTE(SUBSTITUTE(F$1,"standard",""),"|Float",""),ChapterTable!$1:$1,0),0)*ChapterTable!$Q$14
    ),
  OFFSET(F847,-$B847+IF($L847,1,0),0)*
    (VLOOKUP(SUBSTITUTE(SUBSTITUTE(F$1,"standard",""),"|Float","")&amp;"인게임누적곱배수",ChapterTable!$S:$T,2,0)^D847
    +VLOOKUP(SUBSTITUTE(SUBSTITUTE(F$1,"standard",""),"|Float","")&amp;"인게임누적합배수",ChapterTable!$S:$T,2,0)*D847)
  )
  )
  )
)</f>
        <v>157641.80053710938</v>
      </c>
      <c r="G847" t="s">
        <v>76</v>
      </c>
      <c r="J847" t="str">
        <f>IF(ISBLANK(I847),"",
IFERROR(VLOOKUP(I847,[1]StringTable!$1:$1048576,MATCH([1]StringTable!$B$1,[1]StringTable!$1:$1,0),0),
IFERROR(VLOOKUP(I847,[1]InApkStringTable!$1:$1048576,MATCH([1]InApkStringTable!$B$1,[1]InApkStringTable!$1:$1,0),0),
"스트링없음")))</f>
        <v/>
      </c>
      <c r="L847" t="b">
        <v>0</v>
      </c>
      <c r="M847" t="s">
        <v>24</v>
      </c>
      <c r="N847" t="str">
        <f>IF(ISBLANK(M847),"",IF(ISERROR(VLOOKUP(M847,MapTable!$A:$A,1,0)),"맵없음",""))</f>
        <v/>
      </c>
      <c r="O847">
        <f t="shared" si="53"/>
        <v>4</v>
      </c>
      <c r="Q847">
        <f t="shared" si="54"/>
        <v>4</v>
      </c>
      <c r="R847" t="b">
        <f t="shared" ca="1" si="55"/>
        <v>0</v>
      </c>
      <c r="T847" t="b">
        <f t="shared" ca="1" si="56"/>
        <v>0</v>
      </c>
      <c r="V847" t="str">
        <f>IF(ISBLANK(U847),"",IF(ISERROR(VLOOKUP(U847,MapTable!$A:$A,1,0)),"맵없음",""))</f>
        <v/>
      </c>
      <c r="X847" t="str">
        <f>IF(ISBLANK(W847),"",
IF(ISERROR(FIND(",",W847)),
  IF(ISERROR(VLOOKUP(W847,MapTable!$A:$A,1,0)),"맵없음",
  ""),
IF(ISERROR(FIND(",",W847,FIND(",",W847)+1)),
  IF(OR(ISERROR(VLOOKUP(LEFT(W847,FIND(",",W847)-1),MapTable!$A:$A,1,0)),ISERROR(VLOOKUP(TRIM(MID(W847,FIND(",",W847)+1,999)),MapTable!$A:$A,1,0))),"맵없음",
  ""),
IF(ISERROR(FIND(",",W847,FIND(",",W847,FIND(",",W847)+1)+1)),
  IF(OR(ISERROR(VLOOKUP(LEFT(W847,FIND(",",W847)-1),MapTable!$A:$A,1,0)),ISERROR(VLOOKUP(TRIM(MID(W847,FIND(",",W847)+1,FIND(",",W847,FIND(",",W847)+1)-FIND(",",W847)-1)),MapTable!$A:$A,1,0)),ISERROR(VLOOKUP(TRIM(MID(W847,FIND(",",W847,FIND(",",W847)+1)+1,999)),MapTable!$A:$A,1,0))),"맵없음",
  ""),
IF(ISERROR(FIND(",",W847,FIND(",",W847,FIND(",",W847,FIND(",",W847)+1)+1)+1)),
  IF(OR(ISERROR(VLOOKUP(LEFT(W847,FIND(",",W847)-1),MapTable!$A:$A,1,0)),ISERROR(VLOOKUP(TRIM(MID(W847,FIND(",",W847)+1,FIND(",",W847,FIND(",",W847)+1)-FIND(",",W847)-1)),MapTable!$A:$A,1,0)),ISERROR(VLOOKUP(TRIM(MID(W847,FIND(",",W847,FIND(",",W847)+1)+1,FIND(",",W847,FIND(",",W847,FIND(",",W847)+1)+1)-FIND(",",W847,FIND(",",W847)+1)-1)),MapTable!$A:$A,1,0)),ISERROR(VLOOKUP(TRIM(MID(W847,FIND(",",W847,FIND(",",W847,FIND(",",W847)+1)+1)+1,999)),MapTable!$A:$A,1,0))),"맵없음",
  ""),
)))))</f>
        <v/>
      </c>
      <c r="AC847" t="str">
        <f>IF(ISBLANK(AB847),"",IF(ISERROR(VLOOKUP(AB847,[3]DropTable!$A:$A,1,0)),"드랍없음",""))</f>
        <v/>
      </c>
      <c r="AE847" t="str">
        <f>IF(ISBLANK(AD847),"",IF(ISERROR(VLOOKUP(AD847,[3]DropTable!$A:$A,1,0)),"드랍없음",""))</f>
        <v/>
      </c>
      <c r="AG847">
        <v>9.8000000000000007</v>
      </c>
      <c r="AH847">
        <v>1</v>
      </c>
    </row>
    <row r="848" spans="1:34" x14ac:dyDescent="0.3">
      <c r="A848">
        <v>18</v>
      </c>
      <c r="B848">
        <v>35</v>
      </c>
      <c r="C848">
        <f>IF(OR($L848=TRUE,$A848=0,MOD($A848,ChapterTable!$S$20)&lt;&gt;0),
MAX(0,INT(($B848+ChapterTable!$Q$26+VLOOKUP(SUBSTITUTE(C$1,"성장단계","")&amp;"단계오프셋",ChapterTable!$S:$T,2,0))/ChapterTable!$Q$23)),
MAX(0,INT(($B848+ChapterTable!$S$26+VLOOKUP(SUBSTITUTE(C$1,"성장단계","")&amp;"보스단계오프셋",ChapterTable!$S:$T,2,0))/ChapterTable!$S$23)))</f>
        <v>3</v>
      </c>
      <c r="D848">
        <f>IF(OR($L848=TRUE,$A848=0,MOD($A848,ChapterTable!$S$20)&lt;&gt;0),
MAX(0,INT(($B848+ChapterTable!$Q$26+VLOOKUP(SUBSTITUTE(D$1,"성장단계","")&amp;"단계오프셋",ChapterTable!$S:$T,2,0))/ChapterTable!$Q$23)),
MAX(0,INT(($B848+ChapterTable!$S$26+VLOOKUP(SUBSTITUTE(D$1,"성장단계","")&amp;"보스단계오프셋",ChapterTable!$S:$T,2,0))/ChapterTable!$S$23)))</f>
        <v>3</v>
      </c>
      <c r="E848" s="1">
        <f ca="1">IF(AND($A848=0,$B848=1),
    VLOOKUP(1,ChapterTable!$1:$1048576,MATCH("최종"&amp;SUBSTITUTE(SUBSTITUTE(E$1,"standard",""),"|Float",""),ChapterTable!$1:$1,0),0)*ChapterTable!$Q$17,
  IF(AND($A848=0,$B848=0),
    E849,
  IF($B848=0,
    VLOOKUP($A848,ChapterTable!$1:$1048576,MATCH("최종"&amp;SUBSTITUTE(SUBSTITUTE(E$1,"standard",""),"|Float",""),ChapterTable!$1:$1,0),0),
  IF($B848=1,
    IF($L848=FALSE,
      VLOOKUP($A848,ChapterTable!$1:$1048576,MATCH("최종"&amp;SUBSTITUTE(SUBSTITUTE(E$1,"standard",""),"|Float",""),ChapterTable!$1:$1,0),0),
      VLOOKUP($A848-ChapterTable!$Q$11,ChapterTable!$1:$1048576,MATCH("최종"&amp;SUBSTITUTE(SUBSTITUTE(E$1,"standard",""),"|Float",""),ChapterTable!$1:$1,0),0)*ChapterTable!$Q$14
    ),
  OFFSET(E848,-$B848+IF($L848,1,0),0)*
    (VLOOKUP(SUBSTITUTE(SUBSTITUTE(E$1,"standard",""),"|Float","")&amp;"인게임누적곱배수",ChapterTable!$S:$T,2,0)^C848
    +VLOOKUP(SUBSTITUTE(SUBSTITUTE(E$1,"standard",""),"|Float","")&amp;"인게임누적합배수",ChapterTable!$S:$T,2,0)*C848)
  )
  )
  )
)</f>
        <v>363561.40248870844</v>
      </c>
      <c r="F848" s="1">
        <f ca="1">IF(AND($A848=0,$B848=1),
    VLOOKUP(1,ChapterTable!$1:$1048576,MATCH("최종"&amp;SUBSTITUTE(SUBSTITUTE(F$1,"standard",""),"|Float",""),ChapterTable!$1:$1,0),0)*ChapterTable!$Q$17,
  IF(AND($A848=0,$B848=0),
    F849,
  IF($B848=0,
    VLOOKUP($A848,ChapterTable!$1:$1048576,MATCH("최종"&amp;SUBSTITUTE(SUBSTITUTE(F$1,"standard",""),"|Float",""),ChapterTable!$1:$1,0),0),
  IF($B848=1,
    IF($L848=FALSE,
      VLOOKUP($A848,ChapterTable!$1:$1048576,MATCH("최종"&amp;SUBSTITUTE(SUBSTITUTE(F$1,"standard",""),"|Float",""),ChapterTable!$1:$1,0),0),
      VLOOKUP($A848-ChapterTable!$Q$11,ChapterTable!$1:$1048576,MATCH("최종"&amp;SUBSTITUTE(SUBSTITUTE(F$1,"standard",""),"|Float",""),ChapterTable!$1:$1,0),0)*ChapterTable!$Q$14
    ),
  OFFSET(F848,-$B848+IF($L848,1,0),0)*
    (VLOOKUP(SUBSTITUTE(SUBSTITUTE(F$1,"standard",""),"|Float","")&amp;"인게임누적곱배수",ChapterTable!$S:$T,2,0)^D848
    +VLOOKUP(SUBSTITUTE(SUBSTITUTE(F$1,"standard",""),"|Float","")&amp;"인게임누적합배수",ChapterTable!$S:$T,2,0)*D848)
  )
  )
  )
)</f>
        <v>157641.80053710938</v>
      </c>
      <c r="G848" t="s">
        <v>76</v>
      </c>
      <c r="J848" t="str">
        <f>IF(ISBLANK(I848),"",
IFERROR(VLOOKUP(I848,[1]StringTable!$1:$1048576,MATCH([1]StringTable!$B$1,[1]StringTable!$1:$1,0),0),
IFERROR(VLOOKUP(I848,[1]InApkStringTable!$1:$1048576,MATCH([1]InApkStringTable!$B$1,[1]InApkStringTable!$1:$1,0),0),
"스트링없음")))</f>
        <v/>
      </c>
      <c r="L848" t="b">
        <v>0</v>
      </c>
      <c r="M848" t="s">
        <v>24</v>
      </c>
      <c r="N848" t="str">
        <f>IF(ISBLANK(M848),"",IF(ISERROR(VLOOKUP(M848,MapTable!$A:$A,1,0)),"맵없음",""))</f>
        <v/>
      </c>
      <c r="O848">
        <f t="shared" si="53"/>
        <v>11</v>
      </c>
      <c r="Q848">
        <f t="shared" si="54"/>
        <v>11</v>
      </c>
      <c r="R848" t="b">
        <f t="shared" ca="1" si="55"/>
        <v>0</v>
      </c>
      <c r="T848" t="b">
        <f t="shared" ca="1" si="56"/>
        <v>0</v>
      </c>
      <c r="V848" t="str">
        <f>IF(ISBLANK(U848),"",IF(ISERROR(VLOOKUP(U848,MapTable!$A:$A,1,0)),"맵없음",""))</f>
        <v/>
      </c>
      <c r="X848" t="str">
        <f>IF(ISBLANK(W848),"",
IF(ISERROR(FIND(",",W848)),
  IF(ISERROR(VLOOKUP(W848,MapTable!$A:$A,1,0)),"맵없음",
  ""),
IF(ISERROR(FIND(",",W848,FIND(",",W848)+1)),
  IF(OR(ISERROR(VLOOKUP(LEFT(W848,FIND(",",W848)-1),MapTable!$A:$A,1,0)),ISERROR(VLOOKUP(TRIM(MID(W848,FIND(",",W848)+1,999)),MapTable!$A:$A,1,0))),"맵없음",
  ""),
IF(ISERROR(FIND(",",W848,FIND(",",W848,FIND(",",W848)+1)+1)),
  IF(OR(ISERROR(VLOOKUP(LEFT(W848,FIND(",",W848)-1),MapTable!$A:$A,1,0)),ISERROR(VLOOKUP(TRIM(MID(W848,FIND(",",W848)+1,FIND(",",W848,FIND(",",W848)+1)-FIND(",",W848)-1)),MapTable!$A:$A,1,0)),ISERROR(VLOOKUP(TRIM(MID(W848,FIND(",",W848,FIND(",",W848)+1)+1,999)),MapTable!$A:$A,1,0))),"맵없음",
  ""),
IF(ISERROR(FIND(",",W848,FIND(",",W848,FIND(",",W848,FIND(",",W848)+1)+1)+1)),
  IF(OR(ISERROR(VLOOKUP(LEFT(W848,FIND(",",W848)-1),MapTable!$A:$A,1,0)),ISERROR(VLOOKUP(TRIM(MID(W848,FIND(",",W848)+1,FIND(",",W848,FIND(",",W848)+1)-FIND(",",W848)-1)),MapTable!$A:$A,1,0)),ISERROR(VLOOKUP(TRIM(MID(W848,FIND(",",W848,FIND(",",W848)+1)+1,FIND(",",W848,FIND(",",W848,FIND(",",W848)+1)+1)-FIND(",",W848,FIND(",",W848)+1)-1)),MapTable!$A:$A,1,0)),ISERROR(VLOOKUP(TRIM(MID(W848,FIND(",",W848,FIND(",",W848,FIND(",",W848)+1)+1)+1,999)),MapTable!$A:$A,1,0))),"맵없음",
  ""),
)))))</f>
        <v/>
      </c>
      <c r="AC848" t="str">
        <f>IF(ISBLANK(AB848),"",IF(ISERROR(VLOOKUP(AB848,[3]DropTable!$A:$A,1,0)),"드랍없음",""))</f>
        <v/>
      </c>
      <c r="AE848" t="str">
        <f>IF(ISBLANK(AD848),"",IF(ISERROR(VLOOKUP(AD848,[3]DropTable!$A:$A,1,0)),"드랍없음",""))</f>
        <v/>
      </c>
      <c r="AG848">
        <v>9.8000000000000007</v>
      </c>
      <c r="AH848">
        <v>1</v>
      </c>
    </row>
    <row r="849" spans="1:34" x14ac:dyDescent="0.3">
      <c r="A849">
        <v>18</v>
      </c>
      <c r="B849">
        <v>36</v>
      </c>
      <c r="C849">
        <f>IF(OR($L849=TRUE,$A849=0,MOD($A849,ChapterTable!$S$20)&lt;&gt;0),
MAX(0,INT(($B849+ChapterTable!$Q$26+VLOOKUP(SUBSTITUTE(C$1,"성장단계","")&amp;"단계오프셋",ChapterTable!$S:$T,2,0))/ChapterTable!$Q$23)),
MAX(0,INT(($B849+ChapterTable!$S$26+VLOOKUP(SUBSTITUTE(C$1,"성장단계","")&amp;"보스단계오프셋",ChapterTable!$S:$T,2,0))/ChapterTable!$S$23)))</f>
        <v>4</v>
      </c>
      <c r="D849">
        <f>IF(OR($L849=TRUE,$A849=0,MOD($A849,ChapterTable!$S$20)&lt;&gt;0),
MAX(0,INT(($B849+ChapterTable!$Q$26+VLOOKUP(SUBSTITUTE(D$1,"성장단계","")&amp;"단계오프셋",ChapterTable!$S:$T,2,0))/ChapterTable!$Q$23)),
MAX(0,INT(($B849+ChapterTable!$S$26+VLOOKUP(SUBSTITUTE(D$1,"성장단계","")&amp;"보스단계오프셋",ChapterTable!$S:$T,2,0))/ChapterTable!$S$23)))</f>
        <v>3</v>
      </c>
      <c r="E849" s="1">
        <f ca="1">IF(AND($A849=0,$B849=1),
    VLOOKUP(1,ChapterTable!$1:$1048576,MATCH("최종"&amp;SUBSTITUTE(SUBSTITUTE(E$1,"standard",""),"|Float",""),ChapterTable!$1:$1,0),0)*ChapterTable!$Q$17,
  IF(AND($A849=0,$B849=0),
    E850,
  IF($B849=0,
    VLOOKUP($A849,ChapterTable!$1:$1048576,MATCH("최종"&amp;SUBSTITUTE(SUBSTITUTE(E$1,"standard",""),"|Float",""),ChapterTable!$1:$1,0),0),
  IF($B849=1,
    IF($L849=FALSE,
      VLOOKUP($A849,ChapterTable!$1:$1048576,MATCH("최종"&amp;SUBSTITUTE(SUBSTITUTE(E$1,"standard",""),"|Float",""),ChapterTable!$1:$1,0),0),
      VLOOKUP($A849-ChapterTable!$Q$11,ChapterTable!$1:$1048576,MATCH("최종"&amp;SUBSTITUTE(SUBSTITUTE(E$1,"standard",""),"|Float",""),ChapterTable!$1:$1,0),0)*ChapterTable!$Q$14
    ),
  OFFSET(E849,-$B849+IF($L849,1,0),0)*
    (VLOOKUP(SUBSTITUTE(SUBSTITUTE(E$1,"standard",""),"|Float","")&amp;"인게임누적곱배수",ChapterTable!$S:$T,2,0)^C849
    +VLOOKUP(SUBSTITUTE(SUBSTITUTE(E$1,"standard",""),"|Float","")&amp;"인게임누적합배수",ChapterTable!$S:$T,2,0)*C849)
  )
  )
  )
)</f>
        <v>425632.86145019531</v>
      </c>
      <c r="F849" s="1">
        <f ca="1">IF(AND($A849=0,$B849=1),
    VLOOKUP(1,ChapterTable!$1:$1048576,MATCH("최종"&amp;SUBSTITUTE(SUBSTITUTE(F$1,"standard",""),"|Float",""),ChapterTable!$1:$1,0),0)*ChapterTable!$Q$17,
  IF(AND($A849=0,$B849=0),
    F850,
  IF($B849=0,
    VLOOKUP($A849,ChapterTable!$1:$1048576,MATCH("최종"&amp;SUBSTITUTE(SUBSTITUTE(F$1,"standard",""),"|Float",""),ChapterTable!$1:$1,0),0),
  IF($B849=1,
    IF($L849=FALSE,
      VLOOKUP($A849,ChapterTable!$1:$1048576,MATCH("최종"&amp;SUBSTITUTE(SUBSTITUTE(F$1,"standard",""),"|Float",""),ChapterTable!$1:$1,0),0),
      VLOOKUP($A849-ChapterTable!$Q$11,ChapterTable!$1:$1048576,MATCH("최종"&amp;SUBSTITUTE(SUBSTITUTE(F$1,"standard",""),"|Float",""),ChapterTable!$1:$1,0),0)*ChapterTable!$Q$14
    ),
  OFFSET(F849,-$B849+IF($L849,1,0),0)*
    (VLOOKUP(SUBSTITUTE(SUBSTITUTE(F$1,"standard",""),"|Float","")&amp;"인게임누적곱배수",ChapterTable!$S:$T,2,0)^D849
    +VLOOKUP(SUBSTITUTE(SUBSTITUTE(F$1,"standard",""),"|Float","")&amp;"인게임누적합배수",ChapterTable!$S:$T,2,0)*D849)
  )
  )
  )
)</f>
        <v>157641.80053710938</v>
      </c>
      <c r="G849" t="s">
        <v>76</v>
      </c>
      <c r="J849" t="str">
        <f>IF(ISBLANK(I849),"",
IFERROR(VLOOKUP(I849,[1]StringTable!$1:$1048576,MATCH([1]StringTable!$B$1,[1]StringTable!$1:$1,0),0),
IFERROR(VLOOKUP(I849,[1]InApkStringTable!$1:$1048576,MATCH([1]InApkStringTable!$B$1,[1]InApkStringTable!$1:$1,0),0),
"스트링없음")))</f>
        <v/>
      </c>
      <c r="L849" t="b">
        <v>0</v>
      </c>
      <c r="M849" t="s">
        <v>54</v>
      </c>
      <c r="N849" t="str">
        <f>IF(ISBLANK(M849),"",IF(ISERROR(VLOOKUP(M849,MapTable!$A:$A,1,0)),"맵없음",""))</f>
        <v/>
      </c>
      <c r="O849">
        <f t="shared" si="53"/>
        <v>4</v>
      </c>
      <c r="Q849">
        <f t="shared" si="54"/>
        <v>4</v>
      </c>
      <c r="R849" t="b">
        <f t="shared" ca="1" si="55"/>
        <v>0</v>
      </c>
      <c r="T849" t="b">
        <f t="shared" ca="1" si="56"/>
        <v>0</v>
      </c>
      <c r="V849" t="str">
        <f>IF(ISBLANK(U849),"",IF(ISERROR(VLOOKUP(U849,MapTable!$A:$A,1,0)),"맵없음",""))</f>
        <v/>
      </c>
      <c r="X849" t="str">
        <f>IF(ISBLANK(W849),"",
IF(ISERROR(FIND(",",W849)),
  IF(ISERROR(VLOOKUP(W849,MapTable!$A:$A,1,0)),"맵없음",
  ""),
IF(ISERROR(FIND(",",W849,FIND(",",W849)+1)),
  IF(OR(ISERROR(VLOOKUP(LEFT(W849,FIND(",",W849)-1),MapTable!$A:$A,1,0)),ISERROR(VLOOKUP(TRIM(MID(W849,FIND(",",W849)+1,999)),MapTable!$A:$A,1,0))),"맵없음",
  ""),
IF(ISERROR(FIND(",",W849,FIND(",",W849,FIND(",",W849)+1)+1)),
  IF(OR(ISERROR(VLOOKUP(LEFT(W849,FIND(",",W849)-1),MapTable!$A:$A,1,0)),ISERROR(VLOOKUP(TRIM(MID(W849,FIND(",",W849)+1,FIND(",",W849,FIND(",",W849)+1)-FIND(",",W849)-1)),MapTable!$A:$A,1,0)),ISERROR(VLOOKUP(TRIM(MID(W849,FIND(",",W849,FIND(",",W849)+1)+1,999)),MapTable!$A:$A,1,0))),"맵없음",
  ""),
IF(ISERROR(FIND(",",W849,FIND(",",W849,FIND(",",W849,FIND(",",W849)+1)+1)+1)),
  IF(OR(ISERROR(VLOOKUP(LEFT(W849,FIND(",",W849)-1),MapTable!$A:$A,1,0)),ISERROR(VLOOKUP(TRIM(MID(W849,FIND(",",W849)+1,FIND(",",W849,FIND(",",W849)+1)-FIND(",",W849)-1)),MapTable!$A:$A,1,0)),ISERROR(VLOOKUP(TRIM(MID(W849,FIND(",",W849,FIND(",",W849)+1)+1,FIND(",",W849,FIND(",",W849,FIND(",",W849)+1)+1)-FIND(",",W849,FIND(",",W849)+1)-1)),MapTable!$A:$A,1,0)),ISERROR(VLOOKUP(TRIM(MID(W849,FIND(",",W849,FIND(",",W849,FIND(",",W849)+1)+1)+1,999)),MapTable!$A:$A,1,0))),"맵없음",
  ""),
)))))</f>
        <v/>
      </c>
      <c r="AC849" t="str">
        <f>IF(ISBLANK(AB849),"",IF(ISERROR(VLOOKUP(AB849,[3]DropTable!$A:$A,1,0)),"드랍없음",""))</f>
        <v/>
      </c>
      <c r="AE849" t="str">
        <f>IF(ISBLANK(AD849),"",IF(ISERROR(VLOOKUP(AD849,[3]DropTable!$A:$A,1,0)),"드랍없음",""))</f>
        <v/>
      </c>
      <c r="AG849">
        <v>9.8000000000000007</v>
      </c>
      <c r="AH849">
        <v>1</v>
      </c>
    </row>
    <row r="850" spans="1:34" x14ac:dyDescent="0.3">
      <c r="A850">
        <v>18</v>
      </c>
      <c r="B850">
        <v>37</v>
      </c>
      <c r="C850">
        <f>IF(OR($L850=TRUE,$A850=0,MOD($A850,ChapterTable!$S$20)&lt;&gt;0),
MAX(0,INT(($B850+ChapterTable!$Q$26+VLOOKUP(SUBSTITUTE(C$1,"성장단계","")&amp;"단계오프셋",ChapterTable!$S:$T,2,0))/ChapterTable!$Q$23)),
MAX(0,INT(($B850+ChapterTable!$S$26+VLOOKUP(SUBSTITUTE(C$1,"성장단계","")&amp;"보스단계오프셋",ChapterTable!$S:$T,2,0))/ChapterTable!$S$23)))</f>
        <v>4</v>
      </c>
      <c r="D850">
        <f>IF(OR($L850=TRUE,$A850=0,MOD($A850,ChapterTable!$S$20)&lt;&gt;0),
MAX(0,INT(($B850+ChapterTable!$Q$26+VLOOKUP(SUBSTITUTE(D$1,"성장단계","")&amp;"단계오프셋",ChapterTable!$S:$T,2,0))/ChapterTable!$Q$23)),
MAX(0,INT(($B850+ChapterTable!$S$26+VLOOKUP(SUBSTITUTE(D$1,"성장단계","")&amp;"보스단계오프셋",ChapterTable!$S:$T,2,0))/ChapterTable!$S$23)))</f>
        <v>3</v>
      </c>
      <c r="E850" s="1">
        <f ca="1">IF(AND($A850=0,$B850=1),
    VLOOKUP(1,ChapterTable!$1:$1048576,MATCH("최종"&amp;SUBSTITUTE(SUBSTITUTE(E$1,"standard",""),"|Float",""),ChapterTable!$1:$1,0),0)*ChapterTable!$Q$17,
  IF(AND($A850=0,$B850=0),
    E851,
  IF($B850=0,
    VLOOKUP($A850,ChapterTable!$1:$1048576,MATCH("최종"&amp;SUBSTITUTE(SUBSTITUTE(E$1,"standard",""),"|Float",""),ChapterTable!$1:$1,0),0),
  IF($B850=1,
    IF($L850=FALSE,
      VLOOKUP($A850,ChapterTable!$1:$1048576,MATCH("최종"&amp;SUBSTITUTE(SUBSTITUTE(E$1,"standard",""),"|Float",""),ChapterTable!$1:$1,0),0),
      VLOOKUP($A850-ChapterTable!$Q$11,ChapterTable!$1:$1048576,MATCH("최종"&amp;SUBSTITUTE(SUBSTITUTE(E$1,"standard",""),"|Float",""),ChapterTable!$1:$1,0),0)*ChapterTable!$Q$14
    ),
  OFFSET(E850,-$B850+IF($L850,1,0),0)*
    (VLOOKUP(SUBSTITUTE(SUBSTITUTE(E$1,"standard",""),"|Float","")&amp;"인게임누적곱배수",ChapterTable!$S:$T,2,0)^C850
    +VLOOKUP(SUBSTITUTE(SUBSTITUTE(E$1,"standard",""),"|Float","")&amp;"인게임누적합배수",ChapterTable!$S:$T,2,0)*C850)
  )
  )
  )
)</f>
        <v>425632.86145019531</v>
      </c>
      <c r="F850" s="1">
        <f ca="1">IF(AND($A850=0,$B850=1),
    VLOOKUP(1,ChapterTable!$1:$1048576,MATCH("최종"&amp;SUBSTITUTE(SUBSTITUTE(F$1,"standard",""),"|Float",""),ChapterTable!$1:$1,0),0)*ChapterTable!$Q$17,
  IF(AND($A850=0,$B850=0),
    F851,
  IF($B850=0,
    VLOOKUP($A850,ChapterTable!$1:$1048576,MATCH("최종"&amp;SUBSTITUTE(SUBSTITUTE(F$1,"standard",""),"|Float",""),ChapterTable!$1:$1,0),0),
  IF($B850=1,
    IF($L850=FALSE,
      VLOOKUP($A850,ChapterTable!$1:$1048576,MATCH("최종"&amp;SUBSTITUTE(SUBSTITUTE(F$1,"standard",""),"|Float",""),ChapterTable!$1:$1,0),0),
      VLOOKUP($A850-ChapterTable!$Q$11,ChapterTable!$1:$1048576,MATCH("최종"&amp;SUBSTITUTE(SUBSTITUTE(F$1,"standard",""),"|Float",""),ChapterTable!$1:$1,0),0)*ChapterTable!$Q$14
    ),
  OFFSET(F850,-$B850+IF($L850,1,0),0)*
    (VLOOKUP(SUBSTITUTE(SUBSTITUTE(F$1,"standard",""),"|Float","")&amp;"인게임누적곱배수",ChapterTable!$S:$T,2,0)^D850
    +VLOOKUP(SUBSTITUTE(SUBSTITUTE(F$1,"standard",""),"|Float","")&amp;"인게임누적합배수",ChapterTable!$S:$T,2,0)*D850)
  )
  )
  )
)</f>
        <v>157641.80053710938</v>
      </c>
      <c r="G850" t="s">
        <v>76</v>
      </c>
      <c r="J850" t="str">
        <f>IF(ISBLANK(I850),"",
IFERROR(VLOOKUP(I850,[1]StringTable!$1:$1048576,MATCH([1]StringTable!$B$1,[1]StringTable!$1:$1,0),0),
IFERROR(VLOOKUP(I850,[1]InApkStringTable!$1:$1048576,MATCH([1]InApkStringTable!$B$1,[1]InApkStringTable!$1:$1,0),0),
"스트링없음")))</f>
        <v/>
      </c>
      <c r="L850" t="b">
        <v>0</v>
      </c>
      <c r="M850" t="s">
        <v>24</v>
      </c>
      <c r="N850" t="str">
        <f>IF(ISBLANK(M850),"",IF(ISERROR(VLOOKUP(M850,MapTable!$A:$A,1,0)),"맵없음",""))</f>
        <v/>
      </c>
      <c r="O850">
        <f t="shared" si="53"/>
        <v>4</v>
      </c>
      <c r="Q850">
        <f t="shared" si="54"/>
        <v>4</v>
      </c>
      <c r="R850" t="b">
        <f t="shared" ca="1" si="55"/>
        <v>0</v>
      </c>
      <c r="T850" t="b">
        <f t="shared" ca="1" si="56"/>
        <v>0</v>
      </c>
      <c r="V850" t="str">
        <f>IF(ISBLANK(U850),"",IF(ISERROR(VLOOKUP(U850,MapTable!$A:$A,1,0)),"맵없음",""))</f>
        <v/>
      </c>
      <c r="X850" t="str">
        <f>IF(ISBLANK(W850),"",
IF(ISERROR(FIND(",",W850)),
  IF(ISERROR(VLOOKUP(W850,MapTable!$A:$A,1,0)),"맵없음",
  ""),
IF(ISERROR(FIND(",",W850,FIND(",",W850)+1)),
  IF(OR(ISERROR(VLOOKUP(LEFT(W850,FIND(",",W850)-1),MapTable!$A:$A,1,0)),ISERROR(VLOOKUP(TRIM(MID(W850,FIND(",",W850)+1,999)),MapTable!$A:$A,1,0))),"맵없음",
  ""),
IF(ISERROR(FIND(",",W850,FIND(",",W850,FIND(",",W850)+1)+1)),
  IF(OR(ISERROR(VLOOKUP(LEFT(W850,FIND(",",W850)-1),MapTable!$A:$A,1,0)),ISERROR(VLOOKUP(TRIM(MID(W850,FIND(",",W850)+1,FIND(",",W850,FIND(",",W850)+1)-FIND(",",W850)-1)),MapTable!$A:$A,1,0)),ISERROR(VLOOKUP(TRIM(MID(W850,FIND(",",W850,FIND(",",W850)+1)+1,999)),MapTable!$A:$A,1,0))),"맵없음",
  ""),
IF(ISERROR(FIND(",",W850,FIND(",",W850,FIND(",",W850,FIND(",",W850)+1)+1)+1)),
  IF(OR(ISERROR(VLOOKUP(LEFT(W850,FIND(",",W850)-1),MapTable!$A:$A,1,0)),ISERROR(VLOOKUP(TRIM(MID(W850,FIND(",",W850)+1,FIND(",",W850,FIND(",",W850)+1)-FIND(",",W850)-1)),MapTable!$A:$A,1,0)),ISERROR(VLOOKUP(TRIM(MID(W850,FIND(",",W850,FIND(",",W850)+1)+1,FIND(",",W850,FIND(",",W850,FIND(",",W850)+1)+1)-FIND(",",W850,FIND(",",W850)+1)-1)),MapTable!$A:$A,1,0)),ISERROR(VLOOKUP(TRIM(MID(W850,FIND(",",W850,FIND(",",W850,FIND(",",W850)+1)+1)+1,999)),MapTable!$A:$A,1,0))),"맵없음",
  ""),
)))))</f>
        <v/>
      </c>
      <c r="AC850" t="str">
        <f>IF(ISBLANK(AB850),"",IF(ISERROR(VLOOKUP(AB850,[3]DropTable!$A:$A,1,0)),"드랍없음",""))</f>
        <v/>
      </c>
      <c r="AE850" t="str">
        <f>IF(ISBLANK(AD850),"",IF(ISERROR(VLOOKUP(AD850,[3]DropTable!$A:$A,1,0)),"드랍없음",""))</f>
        <v/>
      </c>
      <c r="AG850">
        <v>9.8000000000000007</v>
      </c>
      <c r="AH850">
        <v>1</v>
      </c>
    </row>
    <row r="851" spans="1:34" x14ac:dyDescent="0.3">
      <c r="A851">
        <v>18</v>
      </c>
      <c r="B851">
        <v>38</v>
      </c>
      <c r="C851">
        <f>IF(OR($L851=TRUE,$A851=0,MOD($A851,ChapterTable!$S$20)&lt;&gt;0),
MAX(0,INT(($B851+ChapterTable!$Q$26+VLOOKUP(SUBSTITUTE(C$1,"성장단계","")&amp;"단계오프셋",ChapterTable!$S:$T,2,0))/ChapterTable!$Q$23)),
MAX(0,INT(($B851+ChapterTable!$S$26+VLOOKUP(SUBSTITUTE(C$1,"성장단계","")&amp;"보스단계오프셋",ChapterTable!$S:$T,2,0))/ChapterTable!$S$23)))</f>
        <v>4</v>
      </c>
      <c r="D851">
        <f>IF(OR($L851=TRUE,$A851=0,MOD($A851,ChapterTable!$S$20)&lt;&gt;0),
MAX(0,INT(($B851+ChapterTable!$Q$26+VLOOKUP(SUBSTITUTE(D$1,"성장단계","")&amp;"단계오프셋",ChapterTable!$S:$T,2,0))/ChapterTable!$Q$23)),
MAX(0,INT(($B851+ChapterTable!$S$26+VLOOKUP(SUBSTITUTE(D$1,"성장단계","")&amp;"보스단계오프셋",ChapterTable!$S:$T,2,0))/ChapterTable!$S$23)))</f>
        <v>3</v>
      </c>
      <c r="E851" s="1">
        <f ca="1">IF(AND($A851=0,$B851=1),
    VLOOKUP(1,ChapterTable!$1:$1048576,MATCH("최종"&amp;SUBSTITUTE(SUBSTITUTE(E$1,"standard",""),"|Float",""),ChapterTable!$1:$1,0),0)*ChapterTable!$Q$17,
  IF(AND($A851=0,$B851=0),
    E852,
  IF($B851=0,
    VLOOKUP($A851,ChapterTable!$1:$1048576,MATCH("최종"&amp;SUBSTITUTE(SUBSTITUTE(E$1,"standard",""),"|Float",""),ChapterTable!$1:$1,0),0),
  IF($B851=1,
    IF($L851=FALSE,
      VLOOKUP($A851,ChapterTable!$1:$1048576,MATCH("최종"&amp;SUBSTITUTE(SUBSTITUTE(E$1,"standard",""),"|Float",""),ChapterTable!$1:$1,0),0),
      VLOOKUP($A851-ChapterTable!$Q$11,ChapterTable!$1:$1048576,MATCH("최종"&amp;SUBSTITUTE(SUBSTITUTE(E$1,"standard",""),"|Float",""),ChapterTable!$1:$1,0),0)*ChapterTable!$Q$14
    ),
  OFFSET(E851,-$B851+IF($L851,1,0),0)*
    (VLOOKUP(SUBSTITUTE(SUBSTITUTE(E$1,"standard",""),"|Float","")&amp;"인게임누적곱배수",ChapterTable!$S:$T,2,0)^C851
    +VLOOKUP(SUBSTITUTE(SUBSTITUTE(E$1,"standard",""),"|Float","")&amp;"인게임누적합배수",ChapterTable!$S:$T,2,0)*C851)
  )
  )
  )
)</f>
        <v>425632.86145019531</v>
      </c>
      <c r="F851" s="1">
        <f ca="1">IF(AND($A851=0,$B851=1),
    VLOOKUP(1,ChapterTable!$1:$1048576,MATCH("최종"&amp;SUBSTITUTE(SUBSTITUTE(F$1,"standard",""),"|Float",""),ChapterTable!$1:$1,0),0)*ChapterTable!$Q$17,
  IF(AND($A851=0,$B851=0),
    F852,
  IF($B851=0,
    VLOOKUP($A851,ChapterTable!$1:$1048576,MATCH("최종"&amp;SUBSTITUTE(SUBSTITUTE(F$1,"standard",""),"|Float",""),ChapterTable!$1:$1,0),0),
  IF($B851=1,
    IF($L851=FALSE,
      VLOOKUP($A851,ChapterTable!$1:$1048576,MATCH("최종"&amp;SUBSTITUTE(SUBSTITUTE(F$1,"standard",""),"|Float",""),ChapterTable!$1:$1,0),0),
      VLOOKUP($A851-ChapterTable!$Q$11,ChapterTable!$1:$1048576,MATCH("최종"&amp;SUBSTITUTE(SUBSTITUTE(F$1,"standard",""),"|Float",""),ChapterTable!$1:$1,0),0)*ChapterTable!$Q$14
    ),
  OFFSET(F851,-$B851+IF($L851,1,0),0)*
    (VLOOKUP(SUBSTITUTE(SUBSTITUTE(F$1,"standard",""),"|Float","")&amp;"인게임누적곱배수",ChapterTable!$S:$T,2,0)^D851
    +VLOOKUP(SUBSTITUTE(SUBSTITUTE(F$1,"standard",""),"|Float","")&amp;"인게임누적합배수",ChapterTable!$S:$T,2,0)*D851)
  )
  )
  )
)</f>
        <v>157641.80053710938</v>
      </c>
      <c r="G851" t="s">
        <v>76</v>
      </c>
      <c r="J851" t="str">
        <f>IF(ISBLANK(I851),"",
IFERROR(VLOOKUP(I851,[1]StringTable!$1:$1048576,MATCH([1]StringTable!$B$1,[1]StringTable!$1:$1,0),0),
IFERROR(VLOOKUP(I851,[1]InApkStringTable!$1:$1048576,MATCH([1]InApkStringTable!$B$1,[1]InApkStringTable!$1:$1,0),0),
"스트링없음")))</f>
        <v/>
      </c>
      <c r="L851" t="b">
        <v>0</v>
      </c>
      <c r="M851" t="s">
        <v>24</v>
      </c>
      <c r="N851" t="str">
        <f>IF(ISBLANK(M851),"",IF(ISERROR(VLOOKUP(M851,MapTable!$A:$A,1,0)),"맵없음",""))</f>
        <v/>
      </c>
      <c r="O851">
        <f t="shared" si="53"/>
        <v>4</v>
      </c>
      <c r="Q851">
        <f t="shared" si="54"/>
        <v>4</v>
      </c>
      <c r="R851" t="b">
        <f t="shared" ca="1" si="55"/>
        <v>0</v>
      </c>
      <c r="T851" t="b">
        <f t="shared" ca="1" si="56"/>
        <v>0</v>
      </c>
      <c r="V851" t="str">
        <f>IF(ISBLANK(U851),"",IF(ISERROR(VLOOKUP(U851,MapTable!$A:$A,1,0)),"맵없음",""))</f>
        <v/>
      </c>
      <c r="X851" t="str">
        <f>IF(ISBLANK(W851),"",
IF(ISERROR(FIND(",",W851)),
  IF(ISERROR(VLOOKUP(W851,MapTable!$A:$A,1,0)),"맵없음",
  ""),
IF(ISERROR(FIND(",",W851,FIND(",",W851)+1)),
  IF(OR(ISERROR(VLOOKUP(LEFT(W851,FIND(",",W851)-1),MapTable!$A:$A,1,0)),ISERROR(VLOOKUP(TRIM(MID(W851,FIND(",",W851)+1,999)),MapTable!$A:$A,1,0))),"맵없음",
  ""),
IF(ISERROR(FIND(",",W851,FIND(",",W851,FIND(",",W851)+1)+1)),
  IF(OR(ISERROR(VLOOKUP(LEFT(W851,FIND(",",W851)-1),MapTable!$A:$A,1,0)),ISERROR(VLOOKUP(TRIM(MID(W851,FIND(",",W851)+1,FIND(",",W851,FIND(",",W851)+1)-FIND(",",W851)-1)),MapTable!$A:$A,1,0)),ISERROR(VLOOKUP(TRIM(MID(W851,FIND(",",W851,FIND(",",W851)+1)+1,999)),MapTable!$A:$A,1,0))),"맵없음",
  ""),
IF(ISERROR(FIND(",",W851,FIND(",",W851,FIND(",",W851,FIND(",",W851)+1)+1)+1)),
  IF(OR(ISERROR(VLOOKUP(LEFT(W851,FIND(",",W851)-1),MapTable!$A:$A,1,0)),ISERROR(VLOOKUP(TRIM(MID(W851,FIND(",",W851)+1,FIND(",",W851,FIND(",",W851)+1)-FIND(",",W851)-1)),MapTable!$A:$A,1,0)),ISERROR(VLOOKUP(TRIM(MID(W851,FIND(",",W851,FIND(",",W851)+1)+1,FIND(",",W851,FIND(",",W851,FIND(",",W851)+1)+1)-FIND(",",W851,FIND(",",W851)+1)-1)),MapTable!$A:$A,1,0)),ISERROR(VLOOKUP(TRIM(MID(W851,FIND(",",W851,FIND(",",W851,FIND(",",W851)+1)+1)+1,999)),MapTable!$A:$A,1,0))),"맵없음",
  ""),
)))))</f>
        <v/>
      </c>
      <c r="AC851" t="str">
        <f>IF(ISBLANK(AB851),"",IF(ISERROR(VLOOKUP(AB851,[3]DropTable!$A:$A,1,0)),"드랍없음",""))</f>
        <v/>
      </c>
      <c r="AE851" t="str">
        <f>IF(ISBLANK(AD851),"",IF(ISERROR(VLOOKUP(AD851,[3]DropTable!$A:$A,1,0)),"드랍없음",""))</f>
        <v/>
      </c>
      <c r="AG851">
        <v>9.8000000000000007</v>
      </c>
      <c r="AH851">
        <v>1</v>
      </c>
    </row>
    <row r="852" spans="1:34" x14ac:dyDescent="0.3">
      <c r="A852">
        <v>18</v>
      </c>
      <c r="B852">
        <v>39</v>
      </c>
      <c r="C852">
        <f>IF(OR($L852=TRUE,$A852=0,MOD($A852,ChapterTable!$S$20)&lt;&gt;0),
MAX(0,INT(($B852+ChapterTable!$Q$26+VLOOKUP(SUBSTITUTE(C$1,"성장단계","")&amp;"단계오프셋",ChapterTable!$S:$T,2,0))/ChapterTable!$Q$23)),
MAX(0,INT(($B852+ChapterTable!$S$26+VLOOKUP(SUBSTITUTE(C$1,"성장단계","")&amp;"보스단계오프셋",ChapterTable!$S:$T,2,0))/ChapterTable!$S$23)))</f>
        <v>4</v>
      </c>
      <c r="D852">
        <f>IF(OR($L852=TRUE,$A852=0,MOD($A852,ChapterTable!$S$20)&lt;&gt;0),
MAX(0,INT(($B852+ChapterTable!$Q$26+VLOOKUP(SUBSTITUTE(D$1,"성장단계","")&amp;"단계오프셋",ChapterTable!$S:$T,2,0))/ChapterTable!$Q$23)),
MAX(0,INT(($B852+ChapterTable!$S$26+VLOOKUP(SUBSTITUTE(D$1,"성장단계","")&amp;"보스단계오프셋",ChapterTable!$S:$T,2,0))/ChapterTable!$S$23)))</f>
        <v>3</v>
      </c>
      <c r="E852" s="1">
        <f ca="1">IF(AND($A852=0,$B852=1),
    VLOOKUP(1,ChapterTable!$1:$1048576,MATCH("최종"&amp;SUBSTITUTE(SUBSTITUTE(E$1,"standard",""),"|Float",""),ChapterTable!$1:$1,0),0)*ChapterTable!$Q$17,
  IF(AND($A852=0,$B852=0),
    E853,
  IF($B852=0,
    VLOOKUP($A852,ChapterTable!$1:$1048576,MATCH("최종"&amp;SUBSTITUTE(SUBSTITUTE(E$1,"standard",""),"|Float",""),ChapterTable!$1:$1,0),0),
  IF($B852=1,
    IF($L852=FALSE,
      VLOOKUP($A852,ChapterTable!$1:$1048576,MATCH("최종"&amp;SUBSTITUTE(SUBSTITUTE(E$1,"standard",""),"|Float",""),ChapterTable!$1:$1,0),0),
      VLOOKUP($A852-ChapterTable!$Q$11,ChapterTable!$1:$1048576,MATCH("최종"&amp;SUBSTITUTE(SUBSTITUTE(E$1,"standard",""),"|Float",""),ChapterTable!$1:$1,0),0)*ChapterTable!$Q$14
    ),
  OFFSET(E852,-$B852+IF($L852,1,0),0)*
    (VLOOKUP(SUBSTITUTE(SUBSTITUTE(E$1,"standard",""),"|Float","")&amp;"인게임누적곱배수",ChapterTable!$S:$T,2,0)^C852
    +VLOOKUP(SUBSTITUTE(SUBSTITUTE(E$1,"standard",""),"|Float","")&amp;"인게임누적합배수",ChapterTable!$S:$T,2,0)*C852)
  )
  )
  )
)</f>
        <v>425632.86145019531</v>
      </c>
      <c r="F852" s="1">
        <f ca="1">IF(AND($A852=0,$B852=1),
    VLOOKUP(1,ChapterTable!$1:$1048576,MATCH("최종"&amp;SUBSTITUTE(SUBSTITUTE(F$1,"standard",""),"|Float",""),ChapterTable!$1:$1,0),0)*ChapterTable!$Q$17,
  IF(AND($A852=0,$B852=0),
    F853,
  IF($B852=0,
    VLOOKUP($A852,ChapterTable!$1:$1048576,MATCH("최종"&amp;SUBSTITUTE(SUBSTITUTE(F$1,"standard",""),"|Float",""),ChapterTable!$1:$1,0),0),
  IF($B852=1,
    IF($L852=FALSE,
      VLOOKUP($A852,ChapterTable!$1:$1048576,MATCH("최종"&amp;SUBSTITUTE(SUBSTITUTE(F$1,"standard",""),"|Float",""),ChapterTable!$1:$1,0),0),
      VLOOKUP($A852-ChapterTable!$Q$11,ChapterTable!$1:$1048576,MATCH("최종"&amp;SUBSTITUTE(SUBSTITUTE(F$1,"standard",""),"|Float",""),ChapterTable!$1:$1,0),0)*ChapterTable!$Q$14
    ),
  OFFSET(F852,-$B852+IF($L852,1,0),0)*
    (VLOOKUP(SUBSTITUTE(SUBSTITUTE(F$1,"standard",""),"|Float","")&amp;"인게임누적곱배수",ChapterTable!$S:$T,2,0)^D852
    +VLOOKUP(SUBSTITUTE(SUBSTITUTE(F$1,"standard",""),"|Float","")&amp;"인게임누적합배수",ChapterTable!$S:$T,2,0)*D852)
  )
  )
  )
)</f>
        <v>157641.80053710938</v>
      </c>
      <c r="G852" t="s">
        <v>76</v>
      </c>
      <c r="J852" t="str">
        <f>IF(ISBLANK(I852),"",
IFERROR(VLOOKUP(I852,[1]StringTable!$1:$1048576,MATCH([1]StringTable!$B$1,[1]StringTable!$1:$1,0),0),
IFERROR(VLOOKUP(I852,[1]InApkStringTable!$1:$1048576,MATCH([1]InApkStringTable!$B$1,[1]InApkStringTable!$1:$1,0),0),
"스트링없음")))</f>
        <v/>
      </c>
      <c r="L852" t="b">
        <v>0</v>
      </c>
      <c r="M852" t="s">
        <v>24</v>
      </c>
      <c r="N852" t="str">
        <f>IF(ISBLANK(M852),"",IF(ISERROR(VLOOKUP(M852,MapTable!$A:$A,1,0)),"맵없음",""))</f>
        <v/>
      </c>
      <c r="O852">
        <f t="shared" si="53"/>
        <v>94</v>
      </c>
      <c r="Q852">
        <f t="shared" si="54"/>
        <v>94</v>
      </c>
      <c r="R852" t="b">
        <f t="shared" ca="1" si="55"/>
        <v>1</v>
      </c>
      <c r="T852" t="b">
        <f t="shared" ca="1" si="56"/>
        <v>1</v>
      </c>
      <c r="V852" t="str">
        <f>IF(ISBLANK(U852),"",IF(ISERROR(VLOOKUP(U852,MapTable!$A:$A,1,0)),"맵없음",""))</f>
        <v/>
      </c>
      <c r="X852" t="str">
        <f>IF(ISBLANK(W852),"",
IF(ISERROR(FIND(",",W852)),
  IF(ISERROR(VLOOKUP(W852,MapTable!$A:$A,1,0)),"맵없음",
  ""),
IF(ISERROR(FIND(",",W852,FIND(",",W852)+1)),
  IF(OR(ISERROR(VLOOKUP(LEFT(W852,FIND(",",W852)-1),MapTable!$A:$A,1,0)),ISERROR(VLOOKUP(TRIM(MID(W852,FIND(",",W852)+1,999)),MapTable!$A:$A,1,0))),"맵없음",
  ""),
IF(ISERROR(FIND(",",W852,FIND(",",W852,FIND(",",W852)+1)+1)),
  IF(OR(ISERROR(VLOOKUP(LEFT(W852,FIND(",",W852)-1),MapTable!$A:$A,1,0)),ISERROR(VLOOKUP(TRIM(MID(W852,FIND(",",W852)+1,FIND(",",W852,FIND(",",W852)+1)-FIND(",",W852)-1)),MapTable!$A:$A,1,0)),ISERROR(VLOOKUP(TRIM(MID(W852,FIND(",",W852,FIND(",",W852)+1)+1,999)),MapTable!$A:$A,1,0))),"맵없음",
  ""),
IF(ISERROR(FIND(",",W852,FIND(",",W852,FIND(",",W852,FIND(",",W852)+1)+1)+1)),
  IF(OR(ISERROR(VLOOKUP(LEFT(W852,FIND(",",W852)-1),MapTable!$A:$A,1,0)),ISERROR(VLOOKUP(TRIM(MID(W852,FIND(",",W852)+1,FIND(",",W852,FIND(",",W852)+1)-FIND(",",W852)-1)),MapTable!$A:$A,1,0)),ISERROR(VLOOKUP(TRIM(MID(W852,FIND(",",W852,FIND(",",W852)+1)+1,FIND(",",W852,FIND(",",W852,FIND(",",W852)+1)+1)-FIND(",",W852,FIND(",",W852)+1)-1)),MapTable!$A:$A,1,0)),ISERROR(VLOOKUP(TRIM(MID(W852,FIND(",",W852,FIND(",",W852,FIND(",",W852)+1)+1)+1,999)),MapTable!$A:$A,1,0))),"맵없음",
  ""),
)))))</f>
        <v/>
      </c>
      <c r="AC852" t="str">
        <f>IF(ISBLANK(AB852),"",IF(ISERROR(VLOOKUP(AB852,[3]DropTable!$A:$A,1,0)),"드랍없음",""))</f>
        <v/>
      </c>
      <c r="AE852" t="str">
        <f>IF(ISBLANK(AD852),"",IF(ISERROR(VLOOKUP(AD852,[3]DropTable!$A:$A,1,0)),"드랍없음",""))</f>
        <v/>
      </c>
      <c r="AG852">
        <v>9.8000000000000007</v>
      </c>
      <c r="AH852">
        <v>1</v>
      </c>
    </row>
    <row r="853" spans="1:34" x14ac:dyDescent="0.3">
      <c r="A853">
        <v>18</v>
      </c>
      <c r="B853">
        <v>40</v>
      </c>
      <c r="C853">
        <f>IF(OR($L853=TRUE,$A853=0,MOD($A853,ChapterTable!$S$20)&lt;&gt;0),
MAX(0,INT(($B853+ChapterTable!$Q$26+VLOOKUP(SUBSTITUTE(C$1,"성장단계","")&amp;"단계오프셋",ChapterTable!$S:$T,2,0))/ChapterTable!$Q$23)),
MAX(0,INT(($B853+ChapterTable!$S$26+VLOOKUP(SUBSTITUTE(C$1,"성장단계","")&amp;"보스단계오프셋",ChapterTable!$S:$T,2,0))/ChapterTable!$S$23)))</f>
        <v>4</v>
      </c>
      <c r="D853">
        <f>IF(OR($L853=TRUE,$A853=0,MOD($A853,ChapterTable!$S$20)&lt;&gt;0),
MAX(0,INT(($B853+ChapterTable!$Q$26+VLOOKUP(SUBSTITUTE(D$1,"성장단계","")&amp;"단계오프셋",ChapterTable!$S:$T,2,0))/ChapterTable!$Q$23)),
MAX(0,INT(($B853+ChapterTable!$S$26+VLOOKUP(SUBSTITUTE(D$1,"성장단계","")&amp;"보스단계오프셋",ChapterTable!$S:$T,2,0))/ChapterTable!$S$23)))</f>
        <v>3</v>
      </c>
      <c r="E853" s="1">
        <f ca="1">IF(AND($A853=0,$B853=1),
    VLOOKUP(1,ChapterTable!$1:$1048576,MATCH("최종"&amp;SUBSTITUTE(SUBSTITUTE(E$1,"standard",""),"|Float",""),ChapterTable!$1:$1,0),0)*ChapterTable!$Q$17,
  IF(AND($A853=0,$B853=0),
    E854,
  IF($B853=0,
    VLOOKUP($A853,ChapterTable!$1:$1048576,MATCH("최종"&amp;SUBSTITUTE(SUBSTITUTE(E$1,"standard",""),"|Float",""),ChapterTable!$1:$1,0),0),
  IF($B853=1,
    IF($L853=FALSE,
      VLOOKUP($A853,ChapterTable!$1:$1048576,MATCH("최종"&amp;SUBSTITUTE(SUBSTITUTE(E$1,"standard",""),"|Float",""),ChapterTable!$1:$1,0),0),
      VLOOKUP($A853-ChapterTable!$Q$11,ChapterTable!$1:$1048576,MATCH("최종"&amp;SUBSTITUTE(SUBSTITUTE(E$1,"standard",""),"|Float",""),ChapterTable!$1:$1,0),0)*ChapterTable!$Q$14
    ),
  OFFSET(E853,-$B853+IF($L853,1,0),0)*
    (VLOOKUP(SUBSTITUTE(SUBSTITUTE(E$1,"standard",""),"|Float","")&amp;"인게임누적곱배수",ChapterTable!$S:$T,2,0)^C853
    +VLOOKUP(SUBSTITUTE(SUBSTITUTE(E$1,"standard",""),"|Float","")&amp;"인게임누적합배수",ChapterTable!$S:$T,2,0)*C853)
  )
  )
  )
)</f>
        <v>425632.86145019531</v>
      </c>
      <c r="F853" s="1">
        <f ca="1">IF(AND($A853=0,$B853=1),
    VLOOKUP(1,ChapterTable!$1:$1048576,MATCH("최종"&amp;SUBSTITUTE(SUBSTITUTE(F$1,"standard",""),"|Float",""),ChapterTable!$1:$1,0),0)*ChapterTable!$Q$17,
  IF(AND($A853=0,$B853=0),
    F854,
  IF($B853=0,
    VLOOKUP($A853,ChapterTable!$1:$1048576,MATCH("최종"&amp;SUBSTITUTE(SUBSTITUTE(F$1,"standard",""),"|Float",""),ChapterTable!$1:$1,0),0),
  IF($B853=1,
    IF($L853=FALSE,
      VLOOKUP($A853,ChapterTable!$1:$1048576,MATCH("최종"&amp;SUBSTITUTE(SUBSTITUTE(F$1,"standard",""),"|Float",""),ChapterTable!$1:$1,0),0),
      VLOOKUP($A853-ChapterTable!$Q$11,ChapterTable!$1:$1048576,MATCH("최종"&amp;SUBSTITUTE(SUBSTITUTE(F$1,"standard",""),"|Float",""),ChapterTable!$1:$1,0),0)*ChapterTable!$Q$14
    ),
  OFFSET(F853,-$B853+IF($L853,1,0),0)*
    (VLOOKUP(SUBSTITUTE(SUBSTITUTE(F$1,"standard",""),"|Float","")&amp;"인게임누적곱배수",ChapterTable!$S:$T,2,0)^D853
    +VLOOKUP(SUBSTITUTE(SUBSTITUTE(F$1,"standard",""),"|Float","")&amp;"인게임누적합배수",ChapterTable!$S:$T,2,0)*D853)
  )
  )
  )
)</f>
        <v>157641.80053710938</v>
      </c>
      <c r="G853" t="s">
        <v>76</v>
      </c>
      <c r="J853" t="str">
        <f>IF(ISBLANK(I853),"",
IFERROR(VLOOKUP(I853,[1]StringTable!$1:$1048576,MATCH([1]StringTable!$B$1,[1]StringTable!$1:$1,0),0),
IFERROR(VLOOKUP(I853,[1]InApkStringTable!$1:$1048576,MATCH([1]InApkStringTable!$B$1,[1]InApkStringTable!$1:$1,0),0),
"스트링없음")))</f>
        <v/>
      </c>
      <c r="L853" t="b">
        <v>0</v>
      </c>
      <c r="M853" t="s">
        <v>24</v>
      </c>
      <c r="N853" t="str">
        <f>IF(ISBLANK(M853),"",IF(ISERROR(VLOOKUP(M853,MapTable!$A:$A,1,0)),"맵없음",""))</f>
        <v/>
      </c>
      <c r="O853">
        <f t="shared" si="53"/>
        <v>21</v>
      </c>
      <c r="Q853">
        <f t="shared" si="54"/>
        <v>21</v>
      </c>
      <c r="R853" t="b">
        <f t="shared" ca="1" si="55"/>
        <v>0</v>
      </c>
      <c r="T853" t="b">
        <f t="shared" ca="1" si="56"/>
        <v>0</v>
      </c>
      <c r="V853" t="str">
        <f>IF(ISBLANK(U853),"",IF(ISERROR(VLOOKUP(U853,MapTable!$A:$A,1,0)),"맵없음",""))</f>
        <v/>
      </c>
      <c r="X853" t="str">
        <f>IF(ISBLANK(W853),"",
IF(ISERROR(FIND(",",W853)),
  IF(ISERROR(VLOOKUP(W853,MapTable!$A:$A,1,0)),"맵없음",
  ""),
IF(ISERROR(FIND(",",W853,FIND(",",W853)+1)),
  IF(OR(ISERROR(VLOOKUP(LEFT(W853,FIND(",",W853)-1),MapTable!$A:$A,1,0)),ISERROR(VLOOKUP(TRIM(MID(W853,FIND(",",W853)+1,999)),MapTable!$A:$A,1,0))),"맵없음",
  ""),
IF(ISERROR(FIND(",",W853,FIND(",",W853,FIND(",",W853)+1)+1)),
  IF(OR(ISERROR(VLOOKUP(LEFT(W853,FIND(",",W853)-1),MapTable!$A:$A,1,0)),ISERROR(VLOOKUP(TRIM(MID(W853,FIND(",",W853)+1,FIND(",",W853,FIND(",",W853)+1)-FIND(",",W853)-1)),MapTable!$A:$A,1,0)),ISERROR(VLOOKUP(TRIM(MID(W853,FIND(",",W853,FIND(",",W853)+1)+1,999)),MapTable!$A:$A,1,0))),"맵없음",
  ""),
IF(ISERROR(FIND(",",W853,FIND(",",W853,FIND(",",W853,FIND(",",W853)+1)+1)+1)),
  IF(OR(ISERROR(VLOOKUP(LEFT(W853,FIND(",",W853)-1),MapTable!$A:$A,1,0)),ISERROR(VLOOKUP(TRIM(MID(W853,FIND(",",W853)+1,FIND(",",W853,FIND(",",W853)+1)-FIND(",",W853)-1)),MapTable!$A:$A,1,0)),ISERROR(VLOOKUP(TRIM(MID(W853,FIND(",",W853,FIND(",",W853)+1)+1,FIND(",",W853,FIND(",",W853,FIND(",",W853)+1)+1)-FIND(",",W853,FIND(",",W853)+1)-1)),MapTable!$A:$A,1,0)),ISERROR(VLOOKUP(TRIM(MID(W853,FIND(",",W853,FIND(",",W853,FIND(",",W853)+1)+1)+1,999)),MapTable!$A:$A,1,0))),"맵없음",
  ""),
)))))</f>
        <v/>
      </c>
      <c r="AC853" t="str">
        <f>IF(ISBLANK(AB853),"",IF(ISERROR(VLOOKUP(AB853,[3]DropTable!$A:$A,1,0)),"드랍없음",""))</f>
        <v/>
      </c>
      <c r="AE853" t="str">
        <f>IF(ISBLANK(AD853),"",IF(ISERROR(VLOOKUP(AD853,[3]DropTable!$A:$A,1,0)),"드랍없음",""))</f>
        <v/>
      </c>
      <c r="AG853">
        <v>9.8000000000000007</v>
      </c>
      <c r="AH853">
        <v>1</v>
      </c>
    </row>
    <row r="854" spans="1:34" x14ac:dyDescent="0.3">
      <c r="A854">
        <v>18</v>
      </c>
      <c r="B854">
        <v>41</v>
      </c>
      <c r="C854">
        <f>IF(OR($L854=TRUE,$A854=0,MOD($A854,ChapterTable!$S$20)&lt;&gt;0),
MAX(0,INT(($B854+ChapterTable!$Q$26+VLOOKUP(SUBSTITUTE(C$1,"성장단계","")&amp;"단계오프셋",ChapterTable!$S:$T,2,0))/ChapterTable!$Q$23)),
MAX(0,INT(($B854+ChapterTable!$S$26+VLOOKUP(SUBSTITUTE(C$1,"성장단계","")&amp;"보스단계오프셋",ChapterTable!$S:$T,2,0))/ChapterTable!$S$23)))</f>
        <v>4</v>
      </c>
      <c r="D854">
        <f>IF(OR($L854=TRUE,$A854=0,MOD($A854,ChapterTable!$S$20)&lt;&gt;0),
MAX(0,INT(($B854+ChapterTable!$Q$26+VLOOKUP(SUBSTITUTE(D$1,"성장단계","")&amp;"단계오프셋",ChapterTable!$S:$T,2,0))/ChapterTable!$Q$23)),
MAX(0,INT(($B854+ChapterTable!$S$26+VLOOKUP(SUBSTITUTE(D$1,"성장단계","")&amp;"보스단계오프셋",ChapterTable!$S:$T,2,0))/ChapterTable!$S$23)))</f>
        <v>4</v>
      </c>
      <c r="E854" s="1">
        <f ca="1">IF(AND($A854=0,$B854=1),
    VLOOKUP(1,ChapterTable!$1:$1048576,MATCH("최종"&amp;SUBSTITUTE(SUBSTITUTE(E$1,"standard",""),"|Float",""),ChapterTable!$1:$1,0),0)*ChapterTable!$Q$17,
  IF(AND($A854=0,$B854=0),
    E855,
  IF($B854=0,
    VLOOKUP($A854,ChapterTable!$1:$1048576,MATCH("최종"&amp;SUBSTITUTE(SUBSTITUTE(E$1,"standard",""),"|Float",""),ChapterTable!$1:$1,0),0),
  IF($B854=1,
    IF($L854=FALSE,
      VLOOKUP($A854,ChapterTable!$1:$1048576,MATCH("최종"&amp;SUBSTITUTE(SUBSTITUTE(E$1,"standard",""),"|Float",""),ChapterTable!$1:$1,0),0),
      VLOOKUP($A854-ChapterTable!$Q$11,ChapterTable!$1:$1048576,MATCH("최종"&amp;SUBSTITUTE(SUBSTITUTE(E$1,"standard",""),"|Float",""),ChapterTable!$1:$1,0),0)*ChapterTable!$Q$14
    ),
  OFFSET(E854,-$B854+IF($L854,1,0),0)*
    (VLOOKUP(SUBSTITUTE(SUBSTITUTE(E$1,"standard",""),"|Float","")&amp;"인게임누적곱배수",ChapterTable!$S:$T,2,0)^C854
    +VLOOKUP(SUBSTITUTE(SUBSTITUTE(E$1,"standard",""),"|Float","")&amp;"인게임누적합배수",ChapterTable!$S:$T,2,0)*C854)
  )
  )
  )
)</f>
        <v>425632.86145019531</v>
      </c>
      <c r="F854" s="1">
        <f ca="1">IF(AND($A854=0,$B854=1),
    VLOOKUP(1,ChapterTable!$1:$1048576,MATCH("최종"&amp;SUBSTITUTE(SUBSTITUTE(F$1,"standard",""),"|Float",""),ChapterTable!$1:$1,0),0)*ChapterTable!$Q$17,
  IF(AND($A854=0,$B854=0),
    F855,
  IF($B854=0,
    VLOOKUP($A854,ChapterTable!$1:$1048576,MATCH("최종"&amp;SUBSTITUTE(SUBSTITUTE(F$1,"standard",""),"|Float",""),ChapterTable!$1:$1,0),0),
  IF($B854=1,
    IF($L854=FALSE,
      VLOOKUP($A854,ChapterTable!$1:$1048576,MATCH("최종"&amp;SUBSTITUTE(SUBSTITUTE(F$1,"standard",""),"|Float",""),ChapterTable!$1:$1,0),0),
      VLOOKUP($A854-ChapterTable!$Q$11,ChapterTable!$1:$1048576,MATCH("최종"&amp;SUBSTITUTE(SUBSTITUTE(F$1,"standard",""),"|Float",""),ChapterTable!$1:$1,0),0)*ChapterTable!$Q$14
    ),
  OFFSET(F854,-$B854+IF($L854,1,0),0)*
    (VLOOKUP(SUBSTITUTE(SUBSTITUTE(F$1,"standard",""),"|Float","")&amp;"인게임누적곱배수",ChapterTable!$S:$T,2,0)^D854
    +VLOOKUP(SUBSTITUTE(SUBSTITUTE(F$1,"standard",""),"|Float","")&amp;"인게임누적합배수",ChapterTable!$S:$T,2,0)*D854)
  )
  )
  )
)</f>
        <v>177347.02560424805</v>
      </c>
      <c r="G854" t="s">
        <v>76</v>
      </c>
      <c r="J854" t="str">
        <f>IF(ISBLANK(I854),"",
IFERROR(VLOOKUP(I854,[1]StringTable!$1:$1048576,MATCH([1]StringTable!$B$1,[1]StringTable!$1:$1,0),0),
IFERROR(VLOOKUP(I854,[1]InApkStringTable!$1:$1048576,MATCH([1]InApkStringTable!$B$1,[1]InApkStringTable!$1:$1,0),0),
"스트링없음")))</f>
        <v/>
      </c>
      <c r="L854" t="b">
        <v>0</v>
      </c>
      <c r="M854" t="s">
        <v>24</v>
      </c>
      <c r="N854" t="str">
        <f>IF(ISBLANK(M854),"",IF(ISERROR(VLOOKUP(M854,MapTable!$A:$A,1,0)),"맵없음",""))</f>
        <v/>
      </c>
      <c r="O854">
        <f t="shared" si="53"/>
        <v>5</v>
      </c>
      <c r="Q854">
        <f t="shared" si="54"/>
        <v>5</v>
      </c>
      <c r="R854" t="b">
        <f t="shared" ca="1" si="55"/>
        <v>0</v>
      </c>
      <c r="T854" t="b">
        <f t="shared" ca="1" si="56"/>
        <v>0</v>
      </c>
      <c r="V854" t="str">
        <f>IF(ISBLANK(U854),"",IF(ISERROR(VLOOKUP(U854,MapTable!$A:$A,1,0)),"맵없음",""))</f>
        <v/>
      </c>
      <c r="X854" t="str">
        <f>IF(ISBLANK(W854),"",
IF(ISERROR(FIND(",",W854)),
  IF(ISERROR(VLOOKUP(W854,MapTable!$A:$A,1,0)),"맵없음",
  ""),
IF(ISERROR(FIND(",",W854,FIND(",",W854)+1)),
  IF(OR(ISERROR(VLOOKUP(LEFT(W854,FIND(",",W854)-1),MapTable!$A:$A,1,0)),ISERROR(VLOOKUP(TRIM(MID(W854,FIND(",",W854)+1,999)),MapTable!$A:$A,1,0))),"맵없음",
  ""),
IF(ISERROR(FIND(",",W854,FIND(",",W854,FIND(",",W854)+1)+1)),
  IF(OR(ISERROR(VLOOKUP(LEFT(W854,FIND(",",W854)-1),MapTable!$A:$A,1,0)),ISERROR(VLOOKUP(TRIM(MID(W854,FIND(",",W854)+1,FIND(",",W854,FIND(",",W854)+1)-FIND(",",W854)-1)),MapTable!$A:$A,1,0)),ISERROR(VLOOKUP(TRIM(MID(W854,FIND(",",W854,FIND(",",W854)+1)+1,999)),MapTable!$A:$A,1,0))),"맵없음",
  ""),
IF(ISERROR(FIND(",",W854,FIND(",",W854,FIND(",",W854,FIND(",",W854)+1)+1)+1)),
  IF(OR(ISERROR(VLOOKUP(LEFT(W854,FIND(",",W854)-1),MapTable!$A:$A,1,0)),ISERROR(VLOOKUP(TRIM(MID(W854,FIND(",",W854)+1,FIND(",",W854,FIND(",",W854)+1)-FIND(",",W854)-1)),MapTable!$A:$A,1,0)),ISERROR(VLOOKUP(TRIM(MID(W854,FIND(",",W854,FIND(",",W854)+1)+1,FIND(",",W854,FIND(",",W854,FIND(",",W854)+1)+1)-FIND(",",W854,FIND(",",W854)+1)-1)),MapTable!$A:$A,1,0)),ISERROR(VLOOKUP(TRIM(MID(W854,FIND(",",W854,FIND(",",W854,FIND(",",W854)+1)+1)+1,999)),MapTable!$A:$A,1,0))),"맵없음",
  ""),
)))))</f>
        <v/>
      </c>
      <c r="AC854" t="str">
        <f>IF(ISBLANK(AB854),"",IF(ISERROR(VLOOKUP(AB854,[3]DropTable!$A:$A,1,0)),"드랍없음",""))</f>
        <v/>
      </c>
      <c r="AE854" t="str">
        <f>IF(ISBLANK(AD854),"",IF(ISERROR(VLOOKUP(AD854,[3]DropTable!$A:$A,1,0)),"드랍없음",""))</f>
        <v/>
      </c>
      <c r="AG854">
        <v>9.8000000000000007</v>
      </c>
      <c r="AH854">
        <v>1</v>
      </c>
    </row>
    <row r="855" spans="1:34" x14ac:dyDescent="0.3">
      <c r="A855">
        <v>18</v>
      </c>
      <c r="B855">
        <v>42</v>
      </c>
      <c r="C855">
        <f>IF(OR($L855=TRUE,$A855=0,MOD($A855,ChapterTable!$S$20)&lt;&gt;0),
MAX(0,INT(($B855+ChapterTable!$Q$26+VLOOKUP(SUBSTITUTE(C$1,"성장단계","")&amp;"단계오프셋",ChapterTable!$S:$T,2,0))/ChapterTable!$Q$23)),
MAX(0,INT(($B855+ChapterTable!$S$26+VLOOKUP(SUBSTITUTE(C$1,"성장단계","")&amp;"보스단계오프셋",ChapterTable!$S:$T,2,0))/ChapterTable!$S$23)))</f>
        <v>4</v>
      </c>
      <c r="D855">
        <f>IF(OR($L855=TRUE,$A855=0,MOD($A855,ChapterTable!$S$20)&lt;&gt;0),
MAX(0,INT(($B855+ChapterTable!$Q$26+VLOOKUP(SUBSTITUTE(D$1,"성장단계","")&amp;"단계오프셋",ChapterTable!$S:$T,2,0))/ChapterTable!$Q$23)),
MAX(0,INT(($B855+ChapterTable!$S$26+VLOOKUP(SUBSTITUTE(D$1,"성장단계","")&amp;"보스단계오프셋",ChapterTable!$S:$T,2,0))/ChapterTable!$S$23)))</f>
        <v>4</v>
      </c>
      <c r="E855" s="1">
        <f ca="1">IF(AND($A855=0,$B855=1),
    VLOOKUP(1,ChapterTable!$1:$1048576,MATCH("최종"&amp;SUBSTITUTE(SUBSTITUTE(E$1,"standard",""),"|Float",""),ChapterTable!$1:$1,0),0)*ChapterTable!$Q$17,
  IF(AND($A855=0,$B855=0),
    E856,
  IF($B855=0,
    VLOOKUP($A855,ChapterTable!$1:$1048576,MATCH("최종"&amp;SUBSTITUTE(SUBSTITUTE(E$1,"standard",""),"|Float",""),ChapterTable!$1:$1,0),0),
  IF($B855=1,
    IF($L855=FALSE,
      VLOOKUP($A855,ChapterTable!$1:$1048576,MATCH("최종"&amp;SUBSTITUTE(SUBSTITUTE(E$1,"standard",""),"|Float",""),ChapterTable!$1:$1,0),0),
      VLOOKUP($A855-ChapterTable!$Q$11,ChapterTable!$1:$1048576,MATCH("최종"&amp;SUBSTITUTE(SUBSTITUTE(E$1,"standard",""),"|Float",""),ChapterTable!$1:$1,0),0)*ChapterTable!$Q$14
    ),
  OFFSET(E855,-$B855+IF($L855,1,0),0)*
    (VLOOKUP(SUBSTITUTE(SUBSTITUTE(E$1,"standard",""),"|Float","")&amp;"인게임누적곱배수",ChapterTable!$S:$T,2,0)^C855
    +VLOOKUP(SUBSTITUTE(SUBSTITUTE(E$1,"standard",""),"|Float","")&amp;"인게임누적합배수",ChapterTable!$S:$T,2,0)*C855)
  )
  )
  )
)</f>
        <v>425632.86145019531</v>
      </c>
      <c r="F855" s="1">
        <f ca="1">IF(AND($A855=0,$B855=1),
    VLOOKUP(1,ChapterTable!$1:$1048576,MATCH("최종"&amp;SUBSTITUTE(SUBSTITUTE(F$1,"standard",""),"|Float",""),ChapterTable!$1:$1,0),0)*ChapterTable!$Q$17,
  IF(AND($A855=0,$B855=0),
    F856,
  IF($B855=0,
    VLOOKUP($A855,ChapterTable!$1:$1048576,MATCH("최종"&amp;SUBSTITUTE(SUBSTITUTE(F$1,"standard",""),"|Float",""),ChapterTable!$1:$1,0),0),
  IF($B855=1,
    IF($L855=FALSE,
      VLOOKUP($A855,ChapterTable!$1:$1048576,MATCH("최종"&amp;SUBSTITUTE(SUBSTITUTE(F$1,"standard",""),"|Float",""),ChapterTable!$1:$1,0),0),
      VLOOKUP($A855-ChapterTable!$Q$11,ChapterTable!$1:$1048576,MATCH("최종"&amp;SUBSTITUTE(SUBSTITUTE(F$1,"standard",""),"|Float",""),ChapterTable!$1:$1,0),0)*ChapterTable!$Q$14
    ),
  OFFSET(F855,-$B855+IF($L855,1,0),0)*
    (VLOOKUP(SUBSTITUTE(SUBSTITUTE(F$1,"standard",""),"|Float","")&amp;"인게임누적곱배수",ChapterTable!$S:$T,2,0)^D855
    +VLOOKUP(SUBSTITUTE(SUBSTITUTE(F$1,"standard",""),"|Float","")&amp;"인게임누적합배수",ChapterTable!$S:$T,2,0)*D855)
  )
  )
  )
)</f>
        <v>177347.02560424805</v>
      </c>
      <c r="G855" t="s">
        <v>76</v>
      </c>
      <c r="J855" t="str">
        <f>IF(ISBLANK(I855),"",
IFERROR(VLOOKUP(I855,[1]StringTable!$1:$1048576,MATCH([1]StringTable!$B$1,[1]StringTable!$1:$1,0),0),
IFERROR(VLOOKUP(I855,[1]InApkStringTable!$1:$1048576,MATCH([1]InApkStringTable!$B$1,[1]InApkStringTable!$1:$1,0),0),
"스트링없음")))</f>
        <v/>
      </c>
      <c r="L855" t="b">
        <v>0</v>
      </c>
      <c r="M855" t="s">
        <v>24</v>
      </c>
      <c r="N855" t="str">
        <f>IF(ISBLANK(M855),"",IF(ISERROR(VLOOKUP(M855,MapTable!$A:$A,1,0)),"맵없음",""))</f>
        <v/>
      </c>
      <c r="O855">
        <f t="shared" si="53"/>
        <v>5</v>
      </c>
      <c r="Q855">
        <f t="shared" si="54"/>
        <v>5</v>
      </c>
      <c r="R855" t="b">
        <f t="shared" ca="1" si="55"/>
        <v>0</v>
      </c>
      <c r="T855" t="b">
        <f t="shared" ca="1" si="56"/>
        <v>0</v>
      </c>
      <c r="V855" t="str">
        <f>IF(ISBLANK(U855),"",IF(ISERROR(VLOOKUP(U855,MapTable!$A:$A,1,0)),"맵없음",""))</f>
        <v/>
      </c>
      <c r="X855" t="str">
        <f>IF(ISBLANK(W855),"",
IF(ISERROR(FIND(",",W855)),
  IF(ISERROR(VLOOKUP(W855,MapTable!$A:$A,1,0)),"맵없음",
  ""),
IF(ISERROR(FIND(",",W855,FIND(",",W855)+1)),
  IF(OR(ISERROR(VLOOKUP(LEFT(W855,FIND(",",W855)-1),MapTable!$A:$A,1,0)),ISERROR(VLOOKUP(TRIM(MID(W855,FIND(",",W855)+1,999)),MapTable!$A:$A,1,0))),"맵없음",
  ""),
IF(ISERROR(FIND(",",W855,FIND(",",W855,FIND(",",W855)+1)+1)),
  IF(OR(ISERROR(VLOOKUP(LEFT(W855,FIND(",",W855)-1),MapTable!$A:$A,1,0)),ISERROR(VLOOKUP(TRIM(MID(W855,FIND(",",W855)+1,FIND(",",W855,FIND(",",W855)+1)-FIND(",",W855)-1)),MapTable!$A:$A,1,0)),ISERROR(VLOOKUP(TRIM(MID(W855,FIND(",",W855,FIND(",",W855)+1)+1,999)),MapTable!$A:$A,1,0))),"맵없음",
  ""),
IF(ISERROR(FIND(",",W855,FIND(",",W855,FIND(",",W855,FIND(",",W855)+1)+1)+1)),
  IF(OR(ISERROR(VLOOKUP(LEFT(W855,FIND(",",W855)-1),MapTable!$A:$A,1,0)),ISERROR(VLOOKUP(TRIM(MID(W855,FIND(",",W855)+1,FIND(",",W855,FIND(",",W855)+1)-FIND(",",W855)-1)),MapTable!$A:$A,1,0)),ISERROR(VLOOKUP(TRIM(MID(W855,FIND(",",W855,FIND(",",W855)+1)+1,FIND(",",W855,FIND(",",W855,FIND(",",W855)+1)+1)-FIND(",",W855,FIND(",",W855)+1)-1)),MapTable!$A:$A,1,0)),ISERROR(VLOOKUP(TRIM(MID(W855,FIND(",",W855,FIND(",",W855,FIND(",",W855)+1)+1)+1,999)),MapTable!$A:$A,1,0))),"맵없음",
  ""),
)))))</f>
        <v/>
      </c>
      <c r="AC855" t="str">
        <f>IF(ISBLANK(AB855),"",IF(ISERROR(VLOOKUP(AB855,[3]DropTable!$A:$A,1,0)),"드랍없음",""))</f>
        <v/>
      </c>
      <c r="AE855" t="str">
        <f>IF(ISBLANK(AD855),"",IF(ISERROR(VLOOKUP(AD855,[3]DropTable!$A:$A,1,0)),"드랍없음",""))</f>
        <v/>
      </c>
      <c r="AG855">
        <v>9.8000000000000007</v>
      </c>
      <c r="AH855">
        <v>1</v>
      </c>
    </row>
    <row r="856" spans="1:34" x14ac:dyDescent="0.3">
      <c r="A856">
        <v>18</v>
      </c>
      <c r="B856">
        <v>43</v>
      </c>
      <c r="C856">
        <f>IF(OR($L856=TRUE,$A856=0,MOD($A856,ChapterTable!$S$20)&lt;&gt;0),
MAX(0,INT(($B856+ChapterTable!$Q$26+VLOOKUP(SUBSTITUTE(C$1,"성장단계","")&amp;"단계오프셋",ChapterTable!$S:$T,2,0))/ChapterTable!$Q$23)),
MAX(0,INT(($B856+ChapterTable!$S$26+VLOOKUP(SUBSTITUTE(C$1,"성장단계","")&amp;"보스단계오프셋",ChapterTable!$S:$T,2,0))/ChapterTable!$S$23)))</f>
        <v>4</v>
      </c>
      <c r="D856">
        <f>IF(OR($L856=TRUE,$A856=0,MOD($A856,ChapterTable!$S$20)&lt;&gt;0),
MAX(0,INT(($B856+ChapterTable!$Q$26+VLOOKUP(SUBSTITUTE(D$1,"성장단계","")&amp;"단계오프셋",ChapterTable!$S:$T,2,0))/ChapterTable!$Q$23)),
MAX(0,INT(($B856+ChapterTable!$S$26+VLOOKUP(SUBSTITUTE(D$1,"성장단계","")&amp;"보스단계오프셋",ChapterTable!$S:$T,2,0))/ChapterTable!$S$23)))</f>
        <v>4</v>
      </c>
      <c r="E856" s="1">
        <f ca="1">IF(AND($A856=0,$B856=1),
    VLOOKUP(1,ChapterTable!$1:$1048576,MATCH("최종"&amp;SUBSTITUTE(SUBSTITUTE(E$1,"standard",""),"|Float",""),ChapterTable!$1:$1,0),0)*ChapterTable!$Q$17,
  IF(AND($A856=0,$B856=0),
    E857,
  IF($B856=0,
    VLOOKUP($A856,ChapterTable!$1:$1048576,MATCH("최종"&amp;SUBSTITUTE(SUBSTITUTE(E$1,"standard",""),"|Float",""),ChapterTable!$1:$1,0),0),
  IF($B856=1,
    IF($L856=FALSE,
      VLOOKUP($A856,ChapterTable!$1:$1048576,MATCH("최종"&amp;SUBSTITUTE(SUBSTITUTE(E$1,"standard",""),"|Float",""),ChapterTable!$1:$1,0),0),
      VLOOKUP($A856-ChapterTable!$Q$11,ChapterTable!$1:$1048576,MATCH("최종"&amp;SUBSTITUTE(SUBSTITUTE(E$1,"standard",""),"|Float",""),ChapterTable!$1:$1,0),0)*ChapterTable!$Q$14
    ),
  OFFSET(E856,-$B856+IF($L856,1,0),0)*
    (VLOOKUP(SUBSTITUTE(SUBSTITUTE(E$1,"standard",""),"|Float","")&amp;"인게임누적곱배수",ChapterTable!$S:$T,2,0)^C856
    +VLOOKUP(SUBSTITUTE(SUBSTITUTE(E$1,"standard",""),"|Float","")&amp;"인게임누적합배수",ChapterTable!$S:$T,2,0)*C856)
  )
  )
  )
)</f>
        <v>425632.86145019531</v>
      </c>
      <c r="F856" s="1">
        <f ca="1">IF(AND($A856=0,$B856=1),
    VLOOKUP(1,ChapterTable!$1:$1048576,MATCH("최종"&amp;SUBSTITUTE(SUBSTITUTE(F$1,"standard",""),"|Float",""),ChapterTable!$1:$1,0),0)*ChapterTable!$Q$17,
  IF(AND($A856=0,$B856=0),
    F857,
  IF($B856=0,
    VLOOKUP($A856,ChapterTable!$1:$1048576,MATCH("최종"&amp;SUBSTITUTE(SUBSTITUTE(F$1,"standard",""),"|Float",""),ChapterTable!$1:$1,0),0),
  IF($B856=1,
    IF($L856=FALSE,
      VLOOKUP($A856,ChapterTable!$1:$1048576,MATCH("최종"&amp;SUBSTITUTE(SUBSTITUTE(F$1,"standard",""),"|Float",""),ChapterTable!$1:$1,0),0),
      VLOOKUP($A856-ChapterTable!$Q$11,ChapterTable!$1:$1048576,MATCH("최종"&amp;SUBSTITUTE(SUBSTITUTE(F$1,"standard",""),"|Float",""),ChapterTable!$1:$1,0),0)*ChapterTable!$Q$14
    ),
  OFFSET(F856,-$B856+IF($L856,1,0),0)*
    (VLOOKUP(SUBSTITUTE(SUBSTITUTE(F$1,"standard",""),"|Float","")&amp;"인게임누적곱배수",ChapterTable!$S:$T,2,0)^D856
    +VLOOKUP(SUBSTITUTE(SUBSTITUTE(F$1,"standard",""),"|Float","")&amp;"인게임누적합배수",ChapterTable!$S:$T,2,0)*D856)
  )
  )
  )
)</f>
        <v>177347.02560424805</v>
      </c>
      <c r="G856" t="s">
        <v>76</v>
      </c>
      <c r="J856" t="str">
        <f>IF(ISBLANK(I856),"",
IFERROR(VLOOKUP(I856,[1]StringTable!$1:$1048576,MATCH([1]StringTable!$B$1,[1]StringTable!$1:$1,0),0),
IFERROR(VLOOKUP(I856,[1]InApkStringTable!$1:$1048576,MATCH([1]InApkStringTable!$B$1,[1]InApkStringTable!$1:$1,0),0),
"스트링없음")))</f>
        <v/>
      </c>
      <c r="L856" t="b">
        <v>0</v>
      </c>
      <c r="M856" t="s">
        <v>24</v>
      </c>
      <c r="N856" t="str">
        <f>IF(ISBLANK(M856),"",IF(ISERROR(VLOOKUP(M856,MapTable!$A:$A,1,0)),"맵없음",""))</f>
        <v/>
      </c>
      <c r="O856">
        <f t="shared" si="53"/>
        <v>5</v>
      </c>
      <c r="Q856">
        <f t="shared" si="54"/>
        <v>5</v>
      </c>
      <c r="R856" t="b">
        <f t="shared" ca="1" si="55"/>
        <v>0</v>
      </c>
      <c r="T856" t="b">
        <f t="shared" ca="1" si="56"/>
        <v>0</v>
      </c>
      <c r="V856" t="str">
        <f>IF(ISBLANK(U856),"",IF(ISERROR(VLOOKUP(U856,MapTable!$A:$A,1,0)),"맵없음",""))</f>
        <v/>
      </c>
      <c r="X856" t="str">
        <f>IF(ISBLANK(W856),"",
IF(ISERROR(FIND(",",W856)),
  IF(ISERROR(VLOOKUP(W856,MapTable!$A:$A,1,0)),"맵없음",
  ""),
IF(ISERROR(FIND(",",W856,FIND(",",W856)+1)),
  IF(OR(ISERROR(VLOOKUP(LEFT(W856,FIND(",",W856)-1),MapTable!$A:$A,1,0)),ISERROR(VLOOKUP(TRIM(MID(W856,FIND(",",W856)+1,999)),MapTable!$A:$A,1,0))),"맵없음",
  ""),
IF(ISERROR(FIND(",",W856,FIND(",",W856,FIND(",",W856)+1)+1)),
  IF(OR(ISERROR(VLOOKUP(LEFT(W856,FIND(",",W856)-1),MapTable!$A:$A,1,0)),ISERROR(VLOOKUP(TRIM(MID(W856,FIND(",",W856)+1,FIND(",",W856,FIND(",",W856)+1)-FIND(",",W856)-1)),MapTable!$A:$A,1,0)),ISERROR(VLOOKUP(TRIM(MID(W856,FIND(",",W856,FIND(",",W856)+1)+1,999)),MapTable!$A:$A,1,0))),"맵없음",
  ""),
IF(ISERROR(FIND(",",W856,FIND(",",W856,FIND(",",W856,FIND(",",W856)+1)+1)+1)),
  IF(OR(ISERROR(VLOOKUP(LEFT(W856,FIND(",",W856)-1),MapTable!$A:$A,1,0)),ISERROR(VLOOKUP(TRIM(MID(W856,FIND(",",W856)+1,FIND(",",W856,FIND(",",W856)+1)-FIND(",",W856)-1)),MapTable!$A:$A,1,0)),ISERROR(VLOOKUP(TRIM(MID(W856,FIND(",",W856,FIND(",",W856)+1)+1,FIND(",",W856,FIND(",",W856,FIND(",",W856)+1)+1)-FIND(",",W856,FIND(",",W856)+1)-1)),MapTable!$A:$A,1,0)),ISERROR(VLOOKUP(TRIM(MID(W856,FIND(",",W856,FIND(",",W856,FIND(",",W856)+1)+1)+1,999)),MapTable!$A:$A,1,0))),"맵없음",
  ""),
)))))</f>
        <v/>
      </c>
      <c r="AC856" t="str">
        <f>IF(ISBLANK(AB856),"",IF(ISERROR(VLOOKUP(AB856,[3]DropTable!$A:$A,1,0)),"드랍없음",""))</f>
        <v/>
      </c>
      <c r="AE856" t="str">
        <f>IF(ISBLANK(AD856),"",IF(ISERROR(VLOOKUP(AD856,[3]DropTable!$A:$A,1,0)),"드랍없음",""))</f>
        <v/>
      </c>
      <c r="AG856">
        <v>9.8000000000000007</v>
      </c>
      <c r="AH856">
        <v>1</v>
      </c>
    </row>
    <row r="857" spans="1:34" x14ac:dyDescent="0.3">
      <c r="A857">
        <v>18</v>
      </c>
      <c r="B857">
        <v>44</v>
      </c>
      <c r="C857">
        <f>IF(OR($L857=TRUE,$A857=0,MOD($A857,ChapterTable!$S$20)&lt;&gt;0),
MAX(0,INT(($B857+ChapterTable!$Q$26+VLOOKUP(SUBSTITUTE(C$1,"성장단계","")&amp;"단계오프셋",ChapterTable!$S:$T,2,0))/ChapterTable!$Q$23)),
MAX(0,INT(($B857+ChapterTable!$S$26+VLOOKUP(SUBSTITUTE(C$1,"성장단계","")&amp;"보스단계오프셋",ChapterTable!$S:$T,2,0))/ChapterTable!$S$23)))</f>
        <v>4</v>
      </c>
      <c r="D857">
        <f>IF(OR($L857=TRUE,$A857=0,MOD($A857,ChapterTable!$S$20)&lt;&gt;0),
MAX(0,INT(($B857+ChapterTable!$Q$26+VLOOKUP(SUBSTITUTE(D$1,"성장단계","")&amp;"단계오프셋",ChapterTable!$S:$T,2,0))/ChapterTable!$Q$23)),
MAX(0,INT(($B857+ChapterTable!$S$26+VLOOKUP(SUBSTITUTE(D$1,"성장단계","")&amp;"보스단계오프셋",ChapterTable!$S:$T,2,0))/ChapterTable!$S$23)))</f>
        <v>4</v>
      </c>
      <c r="E857" s="1">
        <f ca="1">IF(AND($A857=0,$B857=1),
    VLOOKUP(1,ChapterTable!$1:$1048576,MATCH("최종"&amp;SUBSTITUTE(SUBSTITUTE(E$1,"standard",""),"|Float",""),ChapterTable!$1:$1,0),0)*ChapterTable!$Q$17,
  IF(AND($A857=0,$B857=0),
    E858,
  IF($B857=0,
    VLOOKUP($A857,ChapterTable!$1:$1048576,MATCH("최종"&amp;SUBSTITUTE(SUBSTITUTE(E$1,"standard",""),"|Float",""),ChapterTable!$1:$1,0),0),
  IF($B857=1,
    IF($L857=FALSE,
      VLOOKUP($A857,ChapterTable!$1:$1048576,MATCH("최종"&amp;SUBSTITUTE(SUBSTITUTE(E$1,"standard",""),"|Float",""),ChapterTable!$1:$1,0),0),
      VLOOKUP($A857-ChapterTable!$Q$11,ChapterTable!$1:$1048576,MATCH("최종"&amp;SUBSTITUTE(SUBSTITUTE(E$1,"standard",""),"|Float",""),ChapterTable!$1:$1,0),0)*ChapterTable!$Q$14
    ),
  OFFSET(E857,-$B857+IF($L857,1,0),0)*
    (VLOOKUP(SUBSTITUTE(SUBSTITUTE(E$1,"standard",""),"|Float","")&amp;"인게임누적곱배수",ChapterTable!$S:$T,2,0)^C857
    +VLOOKUP(SUBSTITUTE(SUBSTITUTE(E$1,"standard",""),"|Float","")&amp;"인게임누적합배수",ChapterTable!$S:$T,2,0)*C857)
  )
  )
  )
)</f>
        <v>425632.86145019531</v>
      </c>
      <c r="F857" s="1">
        <f ca="1">IF(AND($A857=0,$B857=1),
    VLOOKUP(1,ChapterTable!$1:$1048576,MATCH("최종"&amp;SUBSTITUTE(SUBSTITUTE(F$1,"standard",""),"|Float",""),ChapterTable!$1:$1,0),0)*ChapterTable!$Q$17,
  IF(AND($A857=0,$B857=0),
    F858,
  IF($B857=0,
    VLOOKUP($A857,ChapterTable!$1:$1048576,MATCH("최종"&amp;SUBSTITUTE(SUBSTITUTE(F$1,"standard",""),"|Float",""),ChapterTable!$1:$1,0),0),
  IF($B857=1,
    IF($L857=FALSE,
      VLOOKUP($A857,ChapterTable!$1:$1048576,MATCH("최종"&amp;SUBSTITUTE(SUBSTITUTE(F$1,"standard",""),"|Float",""),ChapterTable!$1:$1,0),0),
      VLOOKUP($A857-ChapterTable!$Q$11,ChapterTable!$1:$1048576,MATCH("최종"&amp;SUBSTITUTE(SUBSTITUTE(F$1,"standard",""),"|Float",""),ChapterTable!$1:$1,0),0)*ChapterTable!$Q$14
    ),
  OFFSET(F857,-$B857+IF($L857,1,0),0)*
    (VLOOKUP(SUBSTITUTE(SUBSTITUTE(F$1,"standard",""),"|Float","")&amp;"인게임누적곱배수",ChapterTable!$S:$T,2,0)^D857
    +VLOOKUP(SUBSTITUTE(SUBSTITUTE(F$1,"standard",""),"|Float","")&amp;"인게임누적합배수",ChapterTable!$S:$T,2,0)*D857)
  )
  )
  )
)</f>
        <v>177347.02560424805</v>
      </c>
      <c r="G857" t="s">
        <v>76</v>
      </c>
      <c r="J857" t="str">
        <f>IF(ISBLANK(I857),"",
IFERROR(VLOOKUP(I857,[1]StringTable!$1:$1048576,MATCH([1]StringTable!$B$1,[1]StringTable!$1:$1,0),0),
IFERROR(VLOOKUP(I857,[1]InApkStringTable!$1:$1048576,MATCH([1]InApkStringTable!$B$1,[1]InApkStringTable!$1:$1,0),0),
"스트링없음")))</f>
        <v/>
      </c>
      <c r="L857" t="b">
        <v>0</v>
      </c>
      <c r="M857" t="s">
        <v>24</v>
      </c>
      <c r="N857" t="str">
        <f>IF(ISBLANK(M857),"",IF(ISERROR(VLOOKUP(M857,MapTable!$A:$A,1,0)),"맵없음",""))</f>
        <v/>
      </c>
      <c r="O857">
        <f t="shared" si="53"/>
        <v>5</v>
      </c>
      <c r="Q857">
        <f t="shared" si="54"/>
        <v>5</v>
      </c>
      <c r="R857" t="b">
        <f t="shared" ca="1" si="55"/>
        <v>0</v>
      </c>
      <c r="T857" t="b">
        <f t="shared" ca="1" si="56"/>
        <v>0</v>
      </c>
      <c r="V857" t="str">
        <f>IF(ISBLANK(U857),"",IF(ISERROR(VLOOKUP(U857,MapTable!$A:$A,1,0)),"맵없음",""))</f>
        <v/>
      </c>
      <c r="X857" t="str">
        <f>IF(ISBLANK(W857),"",
IF(ISERROR(FIND(",",W857)),
  IF(ISERROR(VLOOKUP(W857,MapTable!$A:$A,1,0)),"맵없음",
  ""),
IF(ISERROR(FIND(",",W857,FIND(",",W857)+1)),
  IF(OR(ISERROR(VLOOKUP(LEFT(W857,FIND(",",W857)-1),MapTable!$A:$A,1,0)),ISERROR(VLOOKUP(TRIM(MID(W857,FIND(",",W857)+1,999)),MapTable!$A:$A,1,0))),"맵없음",
  ""),
IF(ISERROR(FIND(",",W857,FIND(",",W857,FIND(",",W857)+1)+1)),
  IF(OR(ISERROR(VLOOKUP(LEFT(W857,FIND(",",W857)-1),MapTable!$A:$A,1,0)),ISERROR(VLOOKUP(TRIM(MID(W857,FIND(",",W857)+1,FIND(",",W857,FIND(",",W857)+1)-FIND(",",W857)-1)),MapTable!$A:$A,1,0)),ISERROR(VLOOKUP(TRIM(MID(W857,FIND(",",W857,FIND(",",W857)+1)+1,999)),MapTable!$A:$A,1,0))),"맵없음",
  ""),
IF(ISERROR(FIND(",",W857,FIND(",",W857,FIND(",",W857,FIND(",",W857)+1)+1)+1)),
  IF(OR(ISERROR(VLOOKUP(LEFT(W857,FIND(",",W857)-1),MapTable!$A:$A,1,0)),ISERROR(VLOOKUP(TRIM(MID(W857,FIND(",",W857)+1,FIND(",",W857,FIND(",",W857)+1)-FIND(",",W857)-1)),MapTable!$A:$A,1,0)),ISERROR(VLOOKUP(TRIM(MID(W857,FIND(",",W857,FIND(",",W857)+1)+1,FIND(",",W857,FIND(",",W857,FIND(",",W857)+1)+1)-FIND(",",W857,FIND(",",W857)+1)-1)),MapTable!$A:$A,1,0)),ISERROR(VLOOKUP(TRIM(MID(W857,FIND(",",W857,FIND(",",W857,FIND(",",W857)+1)+1)+1,999)),MapTable!$A:$A,1,0))),"맵없음",
  ""),
)))))</f>
        <v/>
      </c>
      <c r="AC857" t="str">
        <f>IF(ISBLANK(AB857),"",IF(ISERROR(VLOOKUP(AB857,[3]DropTable!$A:$A,1,0)),"드랍없음",""))</f>
        <v/>
      </c>
      <c r="AE857" t="str">
        <f>IF(ISBLANK(AD857),"",IF(ISERROR(VLOOKUP(AD857,[3]DropTable!$A:$A,1,0)),"드랍없음",""))</f>
        <v/>
      </c>
      <c r="AG857">
        <v>9.8000000000000007</v>
      </c>
      <c r="AH857">
        <v>1</v>
      </c>
    </row>
    <row r="858" spans="1:34" x14ac:dyDescent="0.3">
      <c r="A858">
        <v>18</v>
      </c>
      <c r="B858">
        <v>45</v>
      </c>
      <c r="C858">
        <f>IF(OR($L858=TRUE,$A858=0,MOD($A858,ChapterTable!$S$20)&lt;&gt;0),
MAX(0,INT(($B858+ChapterTable!$Q$26+VLOOKUP(SUBSTITUTE(C$1,"성장단계","")&amp;"단계오프셋",ChapterTable!$S:$T,2,0))/ChapterTable!$Q$23)),
MAX(0,INT(($B858+ChapterTable!$S$26+VLOOKUP(SUBSTITUTE(C$1,"성장단계","")&amp;"보스단계오프셋",ChapterTable!$S:$T,2,0))/ChapterTable!$S$23)))</f>
        <v>4</v>
      </c>
      <c r="D858">
        <f>IF(OR($L858=TRUE,$A858=0,MOD($A858,ChapterTable!$S$20)&lt;&gt;0),
MAX(0,INT(($B858+ChapterTable!$Q$26+VLOOKUP(SUBSTITUTE(D$1,"성장단계","")&amp;"단계오프셋",ChapterTable!$S:$T,2,0))/ChapterTable!$Q$23)),
MAX(0,INT(($B858+ChapterTable!$S$26+VLOOKUP(SUBSTITUTE(D$1,"성장단계","")&amp;"보스단계오프셋",ChapterTable!$S:$T,2,0))/ChapterTable!$S$23)))</f>
        <v>4</v>
      </c>
      <c r="E858" s="1">
        <f ca="1">IF(AND($A858=0,$B858=1),
    VLOOKUP(1,ChapterTable!$1:$1048576,MATCH("최종"&amp;SUBSTITUTE(SUBSTITUTE(E$1,"standard",""),"|Float",""),ChapterTable!$1:$1,0),0)*ChapterTable!$Q$17,
  IF(AND($A858=0,$B858=0),
    E859,
  IF($B858=0,
    VLOOKUP($A858,ChapterTable!$1:$1048576,MATCH("최종"&amp;SUBSTITUTE(SUBSTITUTE(E$1,"standard",""),"|Float",""),ChapterTable!$1:$1,0),0),
  IF($B858=1,
    IF($L858=FALSE,
      VLOOKUP($A858,ChapterTable!$1:$1048576,MATCH("최종"&amp;SUBSTITUTE(SUBSTITUTE(E$1,"standard",""),"|Float",""),ChapterTable!$1:$1,0),0),
      VLOOKUP($A858-ChapterTable!$Q$11,ChapterTable!$1:$1048576,MATCH("최종"&amp;SUBSTITUTE(SUBSTITUTE(E$1,"standard",""),"|Float",""),ChapterTable!$1:$1,0),0)*ChapterTable!$Q$14
    ),
  OFFSET(E858,-$B858+IF($L858,1,0),0)*
    (VLOOKUP(SUBSTITUTE(SUBSTITUTE(E$1,"standard",""),"|Float","")&amp;"인게임누적곱배수",ChapterTable!$S:$T,2,0)^C858
    +VLOOKUP(SUBSTITUTE(SUBSTITUTE(E$1,"standard",""),"|Float","")&amp;"인게임누적합배수",ChapterTable!$S:$T,2,0)*C858)
  )
  )
  )
)</f>
        <v>425632.86145019531</v>
      </c>
      <c r="F858" s="1">
        <f ca="1">IF(AND($A858=0,$B858=1),
    VLOOKUP(1,ChapterTable!$1:$1048576,MATCH("최종"&amp;SUBSTITUTE(SUBSTITUTE(F$1,"standard",""),"|Float",""),ChapterTable!$1:$1,0),0)*ChapterTable!$Q$17,
  IF(AND($A858=0,$B858=0),
    F859,
  IF($B858=0,
    VLOOKUP($A858,ChapterTable!$1:$1048576,MATCH("최종"&amp;SUBSTITUTE(SUBSTITUTE(F$1,"standard",""),"|Float",""),ChapterTable!$1:$1,0),0),
  IF($B858=1,
    IF($L858=FALSE,
      VLOOKUP($A858,ChapterTable!$1:$1048576,MATCH("최종"&amp;SUBSTITUTE(SUBSTITUTE(F$1,"standard",""),"|Float",""),ChapterTable!$1:$1,0),0),
      VLOOKUP($A858-ChapterTable!$Q$11,ChapterTable!$1:$1048576,MATCH("최종"&amp;SUBSTITUTE(SUBSTITUTE(F$1,"standard",""),"|Float",""),ChapterTable!$1:$1,0),0)*ChapterTable!$Q$14
    ),
  OFFSET(F858,-$B858+IF($L858,1,0),0)*
    (VLOOKUP(SUBSTITUTE(SUBSTITUTE(F$1,"standard",""),"|Float","")&amp;"인게임누적곱배수",ChapterTable!$S:$T,2,0)^D858
    +VLOOKUP(SUBSTITUTE(SUBSTITUTE(F$1,"standard",""),"|Float","")&amp;"인게임누적합배수",ChapterTable!$S:$T,2,0)*D858)
  )
  )
  )
)</f>
        <v>177347.02560424805</v>
      </c>
      <c r="G858" t="s">
        <v>76</v>
      </c>
      <c r="J858" t="str">
        <f>IF(ISBLANK(I858),"",
IFERROR(VLOOKUP(I858,[1]StringTable!$1:$1048576,MATCH([1]StringTable!$B$1,[1]StringTable!$1:$1,0),0),
IFERROR(VLOOKUP(I858,[1]InApkStringTable!$1:$1048576,MATCH([1]InApkStringTable!$B$1,[1]InApkStringTable!$1:$1,0),0),
"스트링없음")))</f>
        <v/>
      </c>
      <c r="L858" t="b">
        <v>0</v>
      </c>
      <c r="M858" t="s">
        <v>24</v>
      </c>
      <c r="N858" t="str">
        <f>IF(ISBLANK(M858),"",IF(ISERROR(VLOOKUP(M858,MapTable!$A:$A,1,0)),"맵없음",""))</f>
        <v/>
      </c>
      <c r="O858">
        <f t="shared" si="53"/>
        <v>11</v>
      </c>
      <c r="Q858">
        <f t="shared" si="54"/>
        <v>11</v>
      </c>
      <c r="R858" t="b">
        <f t="shared" ca="1" si="55"/>
        <v>0</v>
      </c>
      <c r="T858" t="b">
        <f t="shared" ca="1" si="56"/>
        <v>0</v>
      </c>
      <c r="V858" t="str">
        <f>IF(ISBLANK(U858),"",IF(ISERROR(VLOOKUP(U858,MapTable!$A:$A,1,0)),"맵없음",""))</f>
        <v/>
      </c>
      <c r="X858" t="str">
        <f>IF(ISBLANK(W858),"",
IF(ISERROR(FIND(",",W858)),
  IF(ISERROR(VLOOKUP(W858,MapTable!$A:$A,1,0)),"맵없음",
  ""),
IF(ISERROR(FIND(",",W858,FIND(",",W858)+1)),
  IF(OR(ISERROR(VLOOKUP(LEFT(W858,FIND(",",W858)-1),MapTable!$A:$A,1,0)),ISERROR(VLOOKUP(TRIM(MID(W858,FIND(",",W858)+1,999)),MapTable!$A:$A,1,0))),"맵없음",
  ""),
IF(ISERROR(FIND(",",W858,FIND(",",W858,FIND(",",W858)+1)+1)),
  IF(OR(ISERROR(VLOOKUP(LEFT(W858,FIND(",",W858)-1),MapTable!$A:$A,1,0)),ISERROR(VLOOKUP(TRIM(MID(W858,FIND(",",W858)+1,FIND(",",W858,FIND(",",W858)+1)-FIND(",",W858)-1)),MapTable!$A:$A,1,0)),ISERROR(VLOOKUP(TRIM(MID(W858,FIND(",",W858,FIND(",",W858)+1)+1,999)),MapTable!$A:$A,1,0))),"맵없음",
  ""),
IF(ISERROR(FIND(",",W858,FIND(",",W858,FIND(",",W858,FIND(",",W858)+1)+1)+1)),
  IF(OR(ISERROR(VLOOKUP(LEFT(W858,FIND(",",W858)-1),MapTable!$A:$A,1,0)),ISERROR(VLOOKUP(TRIM(MID(W858,FIND(",",W858)+1,FIND(",",W858,FIND(",",W858)+1)-FIND(",",W858)-1)),MapTable!$A:$A,1,0)),ISERROR(VLOOKUP(TRIM(MID(W858,FIND(",",W858,FIND(",",W858)+1)+1,FIND(",",W858,FIND(",",W858,FIND(",",W858)+1)+1)-FIND(",",W858,FIND(",",W858)+1)-1)),MapTable!$A:$A,1,0)),ISERROR(VLOOKUP(TRIM(MID(W858,FIND(",",W858,FIND(",",W858,FIND(",",W858)+1)+1)+1,999)),MapTable!$A:$A,1,0))),"맵없음",
  ""),
)))))</f>
        <v/>
      </c>
      <c r="AC858" t="str">
        <f>IF(ISBLANK(AB858),"",IF(ISERROR(VLOOKUP(AB858,[3]DropTable!$A:$A,1,0)),"드랍없음",""))</f>
        <v/>
      </c>
      <c r="AE858" t="str">
        <f>IF(ISBLANK(AD858),"",IF(ISERROR(VLOOKUP(AD858,[3]DropTable!$A:$A,1,0)),"드랍없음",""))</f>
        <v/>
      </c>
      <c r="AG858">
        <v>9.8000000000000007</v>
      </c>
      <c r="AH858">
        <v>1</v>
      </c>
    </row>
    <row r="859" spans="1:34" x14ac:dyDescent="0.3">
      <c r="A859">
        <v>18</v>
      </c>
      <c r="B859">
        <v>46</v>
      </c>
      <c r="C859">
        <f>IF(OR($L859=TRUE,$A859=0,MOD($A859,ChapterTable!$S$20)&lt;&gt;0),
MAX(0,INT(($B859+ChapterTable!$Q$26+VLOOKUP(SUBSTITUTE(C$1,"성장단계","")&amp;"단계오프셋",ChapterTable!$S:$T,2,0))/ChapterTable!$Q$23)),
MAX(0,INT(($B859+ChapterTable!$S$26+VLOOKUP(SUBSTITUTE(C$1,"성장단계","")&amp;"보스단계오프셋",ChapterTable!$S:$T,2,0))/ChapterTable!$S$23)))</f>
        <v>5</v>
      </c>
      <c r="D859">
        <f>IF(OR($L859=TRUE,$A859=0,MOD($A859,ChapterTable!$S$20)&lt;&gt;0),
MAX(0,INT(($B859+ChapterTable!$Q$26+VLOOKUP(SUBSTITUTE(D$1,"성장단계","")&amp;"단계오프셋",ChapterTable!$S:$T,2,0))/ChapterTable!$Q$23)),
MAX(0,INT(($B859+ChapterTable!$S$26+VLOOKUP(SUBSTITUTE(D$1,"성장단계","")&amp;"보스단계오프셋",ChapterTable!$S:$T,2,0))/ChapterTable!$S$23)))</f>
        <v>4</v>
      </c>
      <c r="E859" s="1">
        <f ca="1">IF(AND($A859=0,$B859=1),
    VLOOKUP(1,ChapterTable!$1:$1048576,MATCH("최종"&amp;SUBSTITUTE(SUBSTITUTE(E$1,"standard",""),"|Float",""),ChapterTable!$1:$1,0),0)*ChapterTable!$Q$17,
  IF(AND($A859=0,$B859=0),
    E860,
  IF($B859=0,
    VLOOKUP($A859,ChapterTable!$1:$1048576,MATCH("최종"&amp;SUBSTITUTE(SUBSTITUTE(E$1,"standard",""),"|Float",""),ChapterTable!$1:$1,0),0),
  IF($B859=1,
    IF($L859=FALSE,
      VLOOKUP($A859,ChapterTable!$1:$1048576,MATCH("최종"&amp;SUBSTITUTE(SUBSTITUTE(E$1,"standard",""),"|Float",""),ChapterTable!$1:$1,0),0),
      VLOOKUP($A859-ChapterTable!$Q$11,ChapterTable!$1:$1048576,MATCH("최종"&amp;SUBSTITUTE(SUBSTITUTE(E$1,"standard",""),"|Float",""),ChapterTable!$1:$1,0),0)*ChapterTable!$Q$14
    ),
  OFFSET(E859,-$B859+IF($L859,1,0),0)*
    (VLOOKUP(SUBSTITUTE(SUBSTITUTE(E$1,"standard",""),"|Float","")&amp;"인게임누적곱배수",ChapterTable!$S:$T,2,0)^C859
    +VLOOKUP(SUBSTITUTE(SUBSTITUTE(E$1,"standard",""),"|Float","")&amp;"인게임누적합배수",ChapterTable!$S:$T,2,0)*C859)
  )
  )
  )
)</f>
        <v>487704.32041168213</v>
      </c>
      <c r="F859" s="1">
        <f ca="1">IF(AND($A859=0,$B859=1),
    VLOOKUP(1,ChapterTable!$1:$1048576,MATCH("최종"&amp;SUBSTITUTE(SUBSTITUTE(F$1,"standard",""),"|Float",""),ChapterTable!$1:$1,0),0)*ChapterTable!$Q$17,
  IF(AND($A859=0,$B859=0),
    F860,
  IF($B859=0,
    VLOOKUP($A859,ChapterTable!$1:$1048576,MATCH("최종"&amp;SUBSTITUTE(SUBSTITUTE(F$1,"standard",""),"|Float",""),ChapterTable!$1:$1,0),0),
  IF($B859=1,
    IF($L859=FALSE,
      VLOOKUP($A859,ChapterTable!$1:$1048576,MATCH("최종"&amp;SUBSTITUTE(SUBSTITUTE(F$1,"standard",""),"|Float",""),ChapterTable!$1:$1,0),0),
      VLOOKUP($A859-ChapterTable!$Q$11,ChapterTable!$1:$1048576,MATCH("최종"&amp;SUBSTITUTE(SUBSTITUTE(F$1,"standard",""),"|Float",""),ChapterTable!$1:$1,0),0)*ChapterTable!$Q$14
    ),
  OFFSET(F859,-$B859+IF($L859,1,0),0)*
    (VLOOKUP(SUBSTITUTE(SUBSTITUTE(F$1,"standard",""),"|Float","")&amp;"인게임누적곱배수",ChapterTable!$S:$T,2,0)^D859
    +VLOOKUP(SUBSTITUTE(SUBSTITUTE(F$1,"standard",""),"|Float","")&amp;"인게임누적합배수",ChapterTable!$S:$T,2,0)*D859)
  )
  )
  )
)</f>
        <v>177347.02560424805</v>
      </c>
      <c r="G859" t="s">
        <v>76</v>
      </c>
      <c r="J859" t="str">
        <f>IF(ISBLANK(I859),"",
IFERROR(VLOOKUP(I859,[1]StringTable!$1:$1048576,MATCH([1]StringTable!$B$1,[1]StringTable!$1:$1,0),0),
IFERROR(VLOOKUP(I859,[1]InApkStringTable!$1:$1048576,MATCH([1]InApkStringTable!$B$1,[1]InApkStringTable!$1:$1,0),0),
"스트링없음")))</f>
        <v/>
      </c>
      <c r="L859" t="b">
        <v>0</v>
      </c>
      <c r="M859" t="s">
        <v>24</v>
      </c>
      <c r="N859" t="str">
        <f>IF(ISBLANK(M859),"",IF(ISERROR(VLOOKUP(M859,MapTable!$A:$A,1,0)),"맵없음",""))</f>
        <v/>
      </c>
      <c r="O859">
        <f t="shared" si="53"/>
        <v>5</v>
      </c>
      <c r="Q859">
        <f t="shared" si="54"/>
        <v>5</v>
      </c>
      <c r="R859" t="b">
        <f t="shared" ca="1" si="55"/>
        <v>0</v>
      </c>
      <c r="T859" t="b">
        <f t="shared" ca="1" si="56"/>
        <v>0</v>
      </c>
      <c r="V859" t="str">
        <f>IF(ISBLANK(U859),"",IF(ISERROR(VLOOKUP(U859,MapTable!$A:$A,1,0)),"맵없음",""))</f>
        <v/>
      </c>
      <c r="X859" t="str">
        <f>IF(ISBLANK(W859),"",
IF(ISERROR(FIND(",",W859)),
  IF(ISERROR(VLOOKUP(W859,MapTable!$A:$A,1,0)),"맵없음",
  ""),
IF(ISERROR(FIND(",",W859,FIND(",",W859)+1)),
  IF(OR(ISERROR(VLOOKUP(LEFT(W859,FIND(",",W859)-1),MapTable!$A:$A,1,0)),ISERROR(VLOOKUP(TRIM(MID(W859,FIND(",",W859)+1,999)),MapTable!$A:$A,1,0))),"맵없음",
  ""),
IF(ISERROR(FIND(",",W859,FIND(",",W859,FIND(",",W859)+1)+1)),
  IF(OR(ISERROR(VLOOKUP(LEFT(W859,FIND(",",W859)-1),MapTable!$A:$A,1,0)),ISERROR(VLOOKUP(TRIM(MID(W859,FIND(",",W859)+1,FIND(",",W859,FIND(",",W859)+1)-FIND(",",W859)-1)),MapTable!$A:$A,1,0)),ISERROR(VLOOKUP(TRIM(MID(W859,FIND(",",W859,FIND(",",W859)+1)+1,999)),MapTable!$A:$A,1,0))),"맵없음",
  ""),
IF(ISERROR(FIND(",",W859,FIND(",",W859,FIND(",",W859,FIND(",",W859)+1)+1)+1)),
  IF(OR(ISERROR(VLOOKUP(LEFT(W859,FIND(",",W859)-1),MapTable!$A:$A,1,0)),ISERROR(VLOOKUP(TRIM(MID(W859,FIND(",",W859)+1,FIND(",",W859,FIND(",",W859)+1)-FIND(",",W859)-1)),MapTable!$A:$A,1,0)),ISERROR(VLOOKUP(TRIM(MID(W859,FIND(",",W859,FIND(",",W859)+1)+1,FIND(",",W859,FIND(",",W859,FIND(",",W859)+1)+1)-FIND(",",W859,FIND(",",W859)+1)-1)),MapTable!$A:$A,1,0)),ISERROR(VLOOKUP(TRIM(MID(W859,FIND(",",W859,FIND(",",W859,FIND(",",W859)+1)+1)+1,999)),MapTable!$A:$A,1,0))),"맵없음",
  ""),
)))))</f>
        <v/>
      </c>
      <c r="AC859" t="str">
        <f>IF(ISBLANK(AB859),"",IF(ISERROR(VLOOKUP(AB859,[3]DropTable!$A:$A,1,0)),"드랍없음",""))</f>
        <v/>
      </c>
      <c r="AE859" t="str">
        <f>IF(ISBLANK(AD859),"",IF(ISERROR(VLOOKUP(AD859,[3]DropTable!$A:$A,1,0)),"드랍없음",""))</f>
        <v/>
      </c>
      <c r="AG859">
        <v>9.8000000000000007</v>
      </c>
      <c r="AH859">
        <v>1</v>
      </c>
    </row>
    <row r="860" spans="1:34" x14ac:dyDescent="0.3">
      <c r="A860">
        <v>18</v>
      </c>
      <c r="B860">
        <v>47</v>
      </c>
      <c r="C860">
        <f>IF(OR($L860=TRUE,$A860=0,MOD($A860,ChapterTable!$S$20)&lt;&gt;0),
MAX(0,INT(($B860+ChapterTable!$Q$26+VLOOKUP(SUBSTITUTE(C$1,"성장단계","")&amp;"단계오프셋",ChapterTable!$S:$T,2,0))/ChapterTable!$Q$23)),
MAX(0,INT(($B860+ChapterTable!$S$26+VLOOKUP(SUBSTITUTE(C$1,"성장단계","")&amp;"보스단계오프셋",ChapterTable!$S:$T,2,0))/ChapterTable!$S$23)))</f>
        <v>5</v>
      </c>
      <c r="D860">
        <f>IF(OR($L860=TRUE,$A860=0,MOD($A860,ChapterTable!$S$20)&lt;&gt;0),
MAX(0,INT(($B860+ChapterTable!$Q$26+VLOOKUP(SUBSTITUTE(D$1,"성장단계","")&amp;"단계오프셋",ChapterTable!$S:$T,2,0))/ChapterTable!$Q$23)),
MAX(0,INT(($B860+ChapterTable!$S$26+VLOOKUP(SUBSTITUTE(D$1,"성장단계","")&amp;"보스단계오프셋",ChapterTable!$S:$T,2,0))/ChapterTable!$S$23)))</f>
        <v>4</v>
      </c>
      <c r="E860" s="1">
        <f ca="1">IF(AND($A860=0,$B860=1),
    VLOOKUP(1,ChapterTable!$1:$1048576,MATCH("최종"&amp;SUBSTITUTE(SUBSTITUTE(E$1,"standard",""),"|Float",""),ChapterTable!$1:$1,0),0)*ChapterTable!$Q$17,
  IF(AND($A860=0,$B860=0),
    E861,
  IF($B860=0,
    VLOOKUP($A860,ChapterTable!$1:$1048576,MATCH("최종"&amp;SUBSTITUTE(SUBSTITUTE(E$1,"standard",""),"|Float",""),ChapterTable!$1:$1,0),0),
  IF($B860=1,
    IF($L860=FALSE,
      VLOOKUP($A860,ChapterTable!$1:$1048576,MATCH("최종"&amp;SUBSTITUTE(SUBSTITUTE(E$1,"standard",""),"|Float",""),ChapterTable!$1:$1,0),0),
      VLOOKUP($A860-ChapterTable!$Q$11,ChapterTable!$1:$1048576,MATCH("최종"&amp;SUBSTITUTE(SUBSTITUTE(E$1,"standard",""),"|Float",""),ChapterTable!$1:$1,0),0)*ChapterTable!$Q$14
    ),
  OFFSET(E860,-$B860+IF($L860,1,0),0)*
    (VLOOKUP(SUBSTITUTE(SUBSTITUTE(E$1,"standard",""),"|Float","")&amp;"인게임누적곱배수",ChapterTable!$S:$T,2,0)^C860
    +VLOOKUP(SUBSTITUTE(SUBSTITUTE(E$1,"standard",""),"|Float","")&amp;"인게임누적합배수",ChapterTable!$S:$T,2,0)*C860)
  )
  )
  )
)</f>
        <v>487704.32041168213</v>
      </c>
      <c r="F860" s="1">
        <f ca="1">IF(AND($A860=0,$B860=1),
    VLOOKUP(1,ChapterTable!$1:$1048576,MATCH("최종"&amp;SUBSTITUTE(SUBSTITUTE(F$1,"standard",""),"|Float",""),ChapterTable!$1:$1,0),0)*ChapterTable!$Q$17,
  IF(AND($A860=0,$B860=0),
    F861,
  IF($B860=0,
    VLOOKUP($A860,ChapterTable!$1:$1048576,MATCH("최종"&amp;SUBSTITUTE(SUBSTITUTE(F$1,"standard",""),"|Float",""),ChapterTable!$1:$1,0),0),
  IF($B860=1,
    IF($L860=FALSE,
      VLOOKUP($A860,ChapterTable!$1:$1048576,MATCH("최종"&amp;SUBSTITUTE(SUBSTITUTE(F$1,"standard",""),"|Float",""),ChapterTable!$1:$1,0),0),
      VLOOKUP($A860-ChapterTable!$Q$11,ChapterTable!$1:$1048576,MATCH("최종"&amp;SUBSTITUTE(SUBSTITUTE(F$1,"standard",""),"|Float",""),ChapterTable!$1:$1,0),0)*ChapterTable!$Q$14
    ),
  OFFSET(F860,-$B860+IF($L860,1,0),0)*
    (VLOOKUP(SUBSTITUTE(SUBSTITUTE(F$1,"standard",""),"|Float","")&amp;"인게임누적곱배수",ChapterTable!$S:$T,2,0)^D860
    +VLOOKUP(SUBSTITUTE(SUBSTITUTE(F$1,"standard",""),"|Float","")&amp;"인게임누적합배수",ChapterTable!$S:$T,2,0)*D860)
  )
  )
  )
)</f>
        <v>177347.02560424805</v>
      </c>
      <c r="G860" t="s">
        <v>110</v>
      </c>
      <c r="J860" t="str">
        <f>IF(ISBLANK(I860),"",
IFERROR(VLOOKUP(I860,[1]StringTable!$1:$1048576,MATCH([1]StringTable!$B$1,[1]StringTable!$1:$1,0),0),
IFERROR(VLOOKUP(I860,[1]InApkStringTable!$1:$1048576,MATCH([1]InApkStringTable!$B$1,[1]InApkStringTable!$1:$1,0),0),
"스트링없음")))</f>
        <v/>
      </c>
      <c r="L860" t="b">
        <v>0</v>
      </c>
      <c r="M860" t="s">
        <v>24</v>
      </c>
      <c r="N860" t="str">
        <f>IF(ISBLANK(M860),"",IF(ISERROR(VLOOKUP(M860,MapTable!$A:$A,1,0)),"맵없음",""))</f>
        <v/>
      </c>
      <c r="O860">
        <f t="shared" si="53"/>
        <v>5</v>
      </c>
      <c r="Q860">
        <f t="shared" si="54"/>
        <v>5</v>
      </c>
      <c r="R860" t="b">
        <f t="shared" ca="1" si="55"/>
        <v>0</v>
      </c>
      <c r="T860" t="b">
        <f t="shared" ca="1" si="56"/>
        <v>0</v>
      </c>
      <c r="V860" t="str">
        <f>IF(ISBLANK(U860),"",IF(ISERROR(VLOOKUP(U860,MapTable!$A:$A,1,0)),"맵없음",""))</f>
        <v/>
      </c>
      <c r="X860" t="str">
        <f>IF(ISBLANK(W860),"",
IF(ISERROR(FIND(",",W860)),
  IF(ISERROR(VLOOKUP(W860,MapTable!$A:$A,1,0)),"맵없음",
  ""),
IF(ISERROR(FIND(",",W860,FIND(",",W860)+1)),
  IF(OR(ISERROR(VLOOKUP(LEFT(W860,FIND(",",W860)-1),MapTable!$A:$A,1,0)),ISERROR(VLOOKUP(TRIM(MID(W860,FIND(",",W860)+1,999)),MapTable!$A:$A,1,0))),"맵없음",
  ""),
IF(ISERROR(FIND(",",W860,FIND(",",W860,FIND(",",W860)+1)+1)),
  IF(OR(ISERROR(VLOOKUP(LEFT(W860,FIND(",",W860)-1),MapTable!$A:$A,1,0)),ISERROR(VLOOKUP(TRIM(MID(W860,FIND(",",W860)+1,FIND(",",W860,FIND(",",W860)+1)-FIND(",",W860)-1)),MapTable!$A:$A,1,0)),ISERROR(VLOOKUP(TRIM(MID(W860,FIND(",",W860,FIND(",",W860)+1)+1,999)),MapTable!$A:$A,1,0))),"맵없음",
  ""),
IF(ISERROR(FIND(",",W860,FIND(",",W860,FIND(",",W860,FIND(",",W860)+1)+1)+1)),
  IF(OR(ISERROR(VLOOKUP(LEFT(W860,FIND(",",W860)-1),MapTable!$A:$A,1,0)),ISERROR(VLOOKUP(TRIM(MID(W860,FIND(",",W860)+1,FIND(",",W860,FIND(",",W860)+1)-FIND(",",W860)-1)),MapTable!$A:$A,1,0)),ISERROR(VLOOKUP(TRIM(MID(W860,FIND(",",W860,FIND(",",W860)+1)+1,FIND(",",W860,FIND(",",W860,FIND(",",W860)+1)+1)-FIND(",",W860,FIND(",",W860)+1)-1)),MapTable!$A:$A,1,0)),ISERROR(VLOOKUP(TRIM(MID(W860,FIND(",",W860,FIND(",",W860,FIND(",",W860)+1)+1)+1,999)),MapTable!$A:$A,1,0))),"맵없음",
  ""),
)))))</f>
        <v/>
      </c>
      <c r="AC860" t="str">
        <f>IF(ISBLANK(AB860),"",IF(ISERROR(VLOOKUP(AB860,[3]DropTable!$A:$A,1,0)),"드랍없음",""))</f>
        <v/>
      </c>
      <c r="AE860" t="str">
        <f>IF(ISBLANK(AD860),"",IF(ISERROR(VLOOKUP(AD860,[3]DropTable!$A:$A,1,0)),"드랍없음",""))</f>
        <v/>
      </c>
      <c r="AG860">
        <v>9.8000000000000007</v>
      </c>
      <c r="AH860">
        <v>1</v>
      </c>
    </row>
    <row r="861" spans="1:34" x14ac:dyDescent="0.3">
      <c r="A861">
        <v>18</v>
      </c>
      <c r="B861">
        <v>48</v>
      </c>
      <c r="C861">
        <f>IF(OR($L861=TRUE,$A861=0,MOD($A861,ChapterTable!$S$20)&lt;&gt;0),
MAX(0,INT(($B861+ChapterTable!$Q$26+VLOOKUP(SUBSTITUTE(C$1,"성장단계","")&amp;"단계오프셋",ChapterTable!$S:$T,2,0))/ChapterTable!$Q$23)),
MAX(0,INT(($B861+ChapterTable!$S$26+VLOOKUP(SUBSTITUTE(C$1,"성장단계","")&amp;"보스단계오프셋",ChapterTable!$S:$T,2,0))/ChapterTable!$S$23)))</f>
        <v>5</v>
      </c>
      <c r="D861">
        <f>IF(OR($L861=TRUE,$A861=0,MOD($A861,ChapterTable!$S$20)&lt;&gt;0),
MAX(0,INT(($B861+ChapterTable!$Q$26+VLOOKUP(SUBSTITUTE(D$1,"성장단계","")&amp;"단계오프셋",ChapterTable!$S:$T,2,0))/ChapterTable!$Q$23)),
MAX(0,INT(($B861+ChapterTable!$S$26+VLOOKUP(SUBSTITUTE(D$1,"성장단계","")&amp;"보스단계오프셋",ChapterTable!$S:$T,2,0))/ChapterTable!$S$23)))</f>
        <v>4</v>
      </c>
      <c r="E861" s="1">
        <f ca="1">IF(AND($A861=0,$B861=1),
    VLOOKUP(1,ChapterTable!$1:$1048576,MATCH("최종"&amp;SUBSTITUTE(SUBSTITUTE(E$1,"standard",""),"|Float",""),ChapterTable!$1:$1,0),0)*ChapterTable!$Q$17,
  IF(AND($A861=0,$B861=0),
    E862,
  IF($B861=0,
    VLOOKUP($A861,ChapterTable!$1:$1048576,MATCH("최종"&amp;SUBSTITUTE(SUBSTITUTE(E$1,"standard",""),"|Float",""),ChapterTable!$1:$1,0),0),
  IF($B861=1,
    IF($L861=FALSE,
      VLOOKUP($A861,ChapterTable!$1:$1048576,MATCH("최종"&amp;SUBSTITUTE(SUBSTITUTE(E$1,"standard",""),"|Float",""),ChapterTable!$1:$1,0),0),
      VLOOKUP($A861-ChapterTable!$Q$11,ChapterTable!$1:$1048576,MATCH("최종"&amp;SUBSTITUTE(SUBSTITUTE(E$1,"standard",""),"|Float",""),ChapterTable!$1:$1,0),0)*ChapterTable!$Q$14
    ),
  OFFSET(E861,-$B861+IF($L861,1,0),0)*
    (VLOOKUP(SUBSTITUTE(SUBSTITUTE(E$1,"standard",""),"|Float","")&amp;"인게임누적곱배수",ChapterTable!$S:$T,2,0)^C861
    +VLOOKUP(SUBSTITUTE(SUBSTITUTE(E$1,"standard",""),"|Float","")&amp;"인게임누적합배수",ChapterTable!$S:$T,2,0)*C861)
  )
  )
  )
)</f>
        <v>487704.32041168213</v>
      </c>
      <c r="F861" s="1">
        <f ca="1">IF(AND($A861=0,$B861=1),
    VLOOKUP(1,ChapterTable!$1:$1048576,MATCH("최종"&amp;SUBSTITUTE(SUBSTITUTE(F$1,"standard",""),"|Float",""),ChapterTable!$1:$1,0),0)*ChapterTable!$Q$17,
  IF(AND($A861=0,$B861=0),
    F862,
  IF($B861=0,
    VLOOKUP($A861,ChapterTable!$1:$1048576,MATCH("최종"&amp;SUBSTITUTE(SUBSTITUTE(F$1,"standard",""),"|Float",""),ChapterTable!$1:$1,0),0),
  IF($B861=1,
    IF($L861=FALSE,
      VLOOKUP($A861,ChapterTable!$1:$1048576,MATCH("최종"&amp;SUBSTITUTE(SUBSTITUTE(F$1,"standard",""),"|Float",""),ChapterTable!$1:$1,0),0),
      VLOOKUP($A861-ChapterTable!$Q$11,ChapterTable!$1:$1048576,MATCH("최종"&amp;SUBSTITUTE(SUBSTITUTE(F$1,"standard",""),"|Float",""),ChapterTable!$1:$1,0),0)*ChapterTable!$Q$14
    ),
  OFFSET(F861,-$B861+IF($L861,1,0),0)*
    (VLOOKUP(SUBSTITUTE(SUBSTITUTE(F$1,"standard",""),"|Float","")&amp;"인게임누적곱배수",ChapterTable!$S:$T,2,0)^D861
    +VLOOKUP(SUBSTITUTE(SUBSTITUTE(F$1,"standard",""),"|Float","")&amp;"인게임누적합배수",ChapterTable!$S:$T,2,0)*D861)
  )
  )
  )
)</f>
        <v>177347.02560424805</v>
      </c>
      <c r="G861" t="s">
        <v>110</v>
      </c>
      <c r="J861" t="str">
        <f>IF(ISBLANK(I861),"",
IFERROR(VLOOKUP(I861,[1]StringTable!$1:$1048576,MATCH([1]StringTable!$B$1,[1]StringTable!$1:$1,0),0),
IFERROR(VLOOKUP(I861,[1]InApkStringTable!$1:$1048576,MATCH([1]InApkStringTable!$B$1,[1]InApkStringTable!$1:$1,0),0),
"스트링없음")))</f>
        <v/>
      </c>
      <c r="L861" t="b">
        <v>0</v>
      </c>
      <c r="M861" t="s">
        <v>24</v>
      </c>
      <c r="N861" t="str">
        <f>IF(ISBLANK(M861),"",IF(ISERROR(VLOOKUP(M861,MapTable!$A:$A,1,0)),"맵없음",""))</f>
        <v/>
      </c>
      <c r="O861">
        <f t="shared" si="53"/>
        <v>5</v>
      </c>
      <c r="Q861">
        <f t="shared" si="54"/>
        <v>5</v>
      </c>
      <c r="R861" t="b">
        <f t="shared" ca="1" si="55"/>
        <v>0</v>
      </c>
      <c r="T861" t="b">
        <f t="shared" ca="1" si="56"/>
        <v>0</v>
      </c>
      <c r="V861" t="str">
        <f>IF(ISBLANK(U861),"",IF(ISERROR(VLOOKUP(U861,MapTable!$A:$A,1,0)),"맵없음",""))</f>
        <v/>
      </c>
      <c r="X861" t="str">
        <f>IF(ISBLANK(W861),"",
IF(ISERROR(FIND(",",W861)),
  IF(ISERROR(VLOOKUP(W861,MapTable!$A:$A,1,0)),"맵없음",
  ""),
IF(ISERROR(FIND(",",W861,FIND(",",W861)+1)),
  IF(OR(ISERROR(VLOOKUP(LEFT(W861,FIND(",",W861)-1),MapTable!$A:$A,1,0)),ISERROR(VLOOKUP(TRIM(MID(W861,FIND(",",W861)+1,999)),MapTable!$A:$A,1,0))),"맵없음",
  ""),
IF(ISERROR(FIND(",",W861,FIND(",",W861,FIND(",",W861)+1)+1)),
  IF(OR(ISERROR(VLOOKUP(LEFT(W861,FIND(",",W861)-1),MapTable!$A:$A,1,0)),ISERROR(VLOOKUP(TRIM(MID(W861,FIND(",",W861)+1,FIND(",",W861,FIND(",",W861)+1)-FIND(",",W861)-1)),MapTable!$A:$A,1,0)),ISERROR(VLOOKUP(TRIM(MID(W861,FIND(",",W861,FIND(",",W861)+1)+1,999)),MapTable!$A:$A,1,0))),"맵없음",
  ""),
IF(ISERROR(FIND(",",W861,FIND(",",W861,FIND(",",W861,FIND(",",W861)+1)+1)+1)),
  IF(OR(ISERROR(VLOOKUP(LEFT(W861,FIND(",",W861)-1),MapTable!$A:$A,1,0)),ISERROR(VLOOKUP(TRIM(MID(W861,FIND(",",W861)+1,FIND(",",W861,FIND(",",W861)+1)-FIND(",",W861)-1)),MapTable!$A:$A,1,0)),ISERROR(VLOOKUP(TRIM(MID(W861,FIND(",",W861,FIND(",",W861)+1)+1,FIND(",",W861,FIND(",",W861,FIND(",",W861)+1)+1)-FIND(",",W861,FIND(",",W861)+1)-1)),MapTable!$A:$A,1,0)),ISERROR(VLOOKUP(TRIM(MID(W861,FIND(",",W861,FIND(",",W861,FIND(",",W861)+1)+1)+1,999)),MapTable!$A:$A,1,0))),"맵없음",
  ""),
)))))</f>
        <v/>
      </c>
      <c r="AC861" t="str">
        <f>IF(ISBLANK(AB861),"",IF(ISERROR(VLOOKUP(AB861,[3]DropTable!$A:$A,1,0)),"드랍없음",""))</f>
        <v/>
      </c>
      <c r="AE861" t="str">
        <f>IF(ISBLANK(AD861),"",IF(ISERROR(VLOOKUP(AD861,[3]DropTable!$A:$A,1,0)),"드랍없음",""))</f>
        <v/>
      </c>
      <c r="AG861">
        <v>9.8000000000000007</v>
      </c>
      <c r="AH861">
        <v>1</v>
      </c>
    </row>
    <row r="862" spans="1:34" x14ac:dyDescent="0.3">
      <c r="A862">
        <v>18</v>
      </c>
      <c r="B862">
        <v>49</v>
      </c>
      <c r="C862">
        <f>IF(OR($L862=TRUE,$A862=0,MOD($A862,ChapterTable!$S$20)&lt;&gt;0),
MAX(0,INT(($B862+ChapterTable!$Q$26+VLOOKUP(SUBSTITUTE(C$1,"성장단계","")&amp;"단계오프셋",ChapterTable!$S:$T,2,0))/ChapterTable!$Q$23)),
MAX(0,INT(($B862+ChapterTable!$S$26+VLOOKUP(SUBSTITUTE(C$1,"성장단계","")&amp;"보스단계오프셋",ChapterTable!$S:$T,2,0))/ChapterTable!$S$23)))</f>
        <v>5</v>
      </c>
      <c r="D862">
        <f>IF(OR($L862=TRUE,$A862=0,MOD($A862,ChapterTable!$S$20)&lt;&gt;0),
MAX(0,INT(($B862+ChapterTable!$Q$26+VLOOKUP(SUBSTITUTE(D$1,"성장단계","")&amp;"단계오프셋",ChapterTable!$S:$T,2,0))/ChapterTable!$Q$23)),
MAX(0,INT(($B862+ChapterTable!$S$26+VLOOKUP(SUBSTITUTE(D$1,"성장단계","")&amp;"보스단계오프셋",ChapterTable!$S:$T,2,0))/ChapterTable!$S$23)))</f>
        <v>4</v>
      </c>
      <c r="E862" s="1">
        <f ca="1">IF(AND($A862=0,$B862=1),
    VLOOKUP(1,ChapterTable!$1:$1048576,MATCH("최종"&amp;SUBSTITUTE(SUBSTITUTE(E$1,"standard",""),"|Float",""),ChapterTable!$1:$1,0),0)*ChapterTable!$Q$17,
  IF(AND($A862=0,$B862=0),
    E863,
  IF($B862=0,
    VLOOKUP($A862,ChapterTable!$1:$1048576,MATCH("최종"&amp;SUBSTITUTE(SUBSTITUTE(E$1,"standard",""),"|Float",""),ChapterTable!$1:$1,0),0),
  IF($B862=1,
    IF($L862=FALSE,
      VLOOKUP($A862,ChapterTable!$1:$1048576,MATCH("최종"&amp;SUBSTITUTE(SUBSTITUTE(E$1,"standard",""),"|Float",""),ChapterTable!$1:$1,0),0),
      VLOOKUP($A862-ChapterTable!$Q$11,ChapterTable!$1:$1048576,MATCH("최종"&amp;SUBSTITUTE(SUBSTITUTE(E$1,"standard",""),"|Float",""),ChapterTable!$1:$1,0),0)*ChapterTable!$Q$14
    ),
  OFFSET(E862,-$B862+IF($L862,1,0),0)*
    (VLOOKUP(SUBSTITUTE(SUBSTITUTE(E$1,"standard",""),"|Float","")&amp;"인게임누적곱배수",ChapterTable!$S:$T,2,0)^C862
    +VLOOKUP(SUBSTITUTE(SUBSTITUTE(E$1,"standard",""),"|Float","")&amp;"인게임누적합배수",ChapterTable!$S:$T,2,0)*C862)
  )
  )
  )
)</f>
        <v>487704.32041168213</v>
      </c>
      <c r="F862" s="1">
        <f ca="1">IF(AND($A862=0,$B862=1),
    VLOOKUP(1,ChapterTable!$1:$1048576,MATCH("최종"&amp;SUBSTITUTE(SUBSTITUTE(F$1,"standard",""),"|Float",""),ChapterTable!$1:$1,0),0)*ChapterTable!$Q$17,
  IF(AND($A862=0,$B862=0),
    F863,
  IF($B862=0,
    VLOOKUP($A862,ChapterTable!$1:$1048576,MATCH("최종"&amp;SUBSTITUTE(SUBSTITUTE(F$1,"standard",""),"|Float",""),ChapterTable!$1:$1,0),0),
  IF($B862=1,
    IF($L862=FALSE,
      VLOOKUP($A862,ChapterTable!$1:$1048576,MATCH("최종"&amp;SUBSTITUTE(SUBSTITUTE(F$1,"standard",""),"|Float",""),ChapterTable!$1:$1,0),0),
      VLOOKUP($A862-ChapterTable!$Q$11,ChapterTable!$1:$1048576,MATCH("최종"&amp;SUBSTITUTE(SUBSTITUTE(F$1,"standard",""),"|Float",""),ChapterTable!$1:$1,0),0)*ChapterTable!$Q$14
    ),
  OFFSET(F862,-$B862+IF($L862,1,0),0)*
    (VLOOKUP(SUBSTITUTE(SUBSTITUTE(F$1,"standard",""),"|Float","")&amp;"인게임누적곱배수",ChapterTable!$S:$T,2,0)^D862
    +VLOOKUP(SUBSTITUTE(SUBSTITUTE(F$1,"standard",""),"|Float","")&amp;"인게임누적합배수",ChapterTable!$S:$T,2,0)*D862)
  )
  )
  )
)</f>
        <v>177347.02560424805</v>
      </c>
      <c r="G862" t="s">
        <v>110</v>
      </c>
      <c r="J862" t="str">
        <f>IF(ISBLANK(I862),"",
IFERROR(VLOOKUP(I862,[1]StringTable!$1:$1048576,MATCH([1]StringTable!$B$1,[1]StringTable!$1:$1,0),0),
IFERROR(VLOOKUP(I862,[1]InApkStringTable!$1:$1048576,MATCH([1]InApkStringTable!$B$1,[1]InApkStringTable!$1:$1,0),0),
"스트링없음")))</f>
        <v/>
      </c>
      <c r="L862" t="b">
        <v>0</v>
      </c>
      <c r="M862" t="s">
        <v>24</v>
      </c>
      <c r="N862" t="str">
        <f>IF(ISBLANK(M862),"",IF(ISERROR(VLOOKUP(M862,MapTable!$A:$A,1,0)),"맵없음",""))</f>
        <v/>
      </c>
      <c r="O862">
        <f t="shared" si="53"/>
        <v>95</v>
      </c>
      <c r="Q862">
        <f t="shared" si="54"/>
        <v>95</v>
      </c>
      <c r="R862" t="b">
        <f t="shared" ca="1" si="55"/>
        <v>1</v>
      </c>
      <c r="T862" t="b">
        <f t="shared" ca="1" si="56"/>
        <v>1</v>
      </c>
      <c r="V862" t="str">
        <f>IF(ISBLANK(U862),"",IF(ISERROR(VLOOKUP(U862,MapTable!$A:$A,1,0)),"맵없음",""))</f>
        <v/>
      </c>
      <c r="X862" t="str">
        <f>IF(ISBLANK(W862),"",
IF(ISERROR(FIND(",",W862)),
  IF(ISERROR(VLOOKUP(W862,MapTable!$A:$A,1,0)),"맵없음",
  ""),
IF(ISERROR(FIND(",",W862,FIND(",",W862)+1)),
  IF(OR(ISERROR(VLOOKUP(LEFT(W862,FIND(",",W862)-1),MapTable!$A:$A,1,0)),ISERROR(VLOOKUP(TRIM(MID(W862,FIND(",",W862)+1,999)),MapTable!$A:$A,1,0))),"맵없음",
  ""),
IF(ISERROR(FIND(",",W862,FIND(",",W862,FIND(",",W862)+1)+1)),
  IF(OR(ISERROR(VLOOKUP(LEFT(W862,FIND(",",W862)-1),MapTable!$A:$A,1,0)),ISERROR(VLOOKUP(TRIM(MID(W862,FIND(",",W862)+1,FIND(",",W862,FIND(",",W862)+1)-FIND(",",W862)-1)),MapTable!$A:$A,1,0)),ISERROR(VLOOKUP(TRIM(MID(W862,FIND(",",W862,FIND(",",W862)+1)+1,999)),MapTable!$A:$A,1,0))),"맵없음",
  ""),
IF(ISERROR(FIND(",",W862,FIND(",",W862,FIND(",",W862,FIND(",",W862)+1)+1)+1)),
  IF(OR(ISERROR(VLOOKUP(LEFT(W862,FIND(",",W862)-1),MapTable!$A:$A,1,0)),ISERROR(VLOOKUP(TRIM(MID(W862,FIND(",",W862)+1,FIND(",",W862,FIND(",",W862)+1)-FIND(",",W862)-1)),MapTable!$A:$A,1,0)),ISERROR(VLOOKUP(TRIM(MID(W862,FIND(",",W862,FIND(",",W862)+1)+1,FIND(",",W862,FIND(",",W862,FIND(",",W862)+1)+1)-FIND(",",W862,FIND(",",W862)+1)-1)),MapTable!$A:$A,1,0)),ISERROR(VLOOKUP(TRIM(MID(W862,FIND(",",W862,FIND(",",W862,FIND(",",W862)+1)+1)+1,999)),MapTable!$A:$A,1,0))),"맵없음",
  ""),
)))))</f>
        <v/>
      </c>
      <c r="AC862" t="str">
        <f>IF(ISBLANK(AB862),"",IF(ISERROR(VLOOKUP(AB862,[3]DropTable!$A:$A,1,0)),"드랍없음",""))</f>
        <v/>
      </c>
      <c r="AE862" t="str">
        <f>IF(ISBLANK(AD862),"",IF(ISERROR(VLOOKUP(AD862,[3]DropTable!$A:$A,1,0)),"드랍없음",""))</f>
        <v/>
      </c>
      <c r="AG862">
        <v>9.8000000000000007</v>
      </c>
      <c r="AH862">
        <v>1</v>
      </c>
    </row>
    <row r="863" spans="1:34" x14ac:dyDescent="0.3">
      <c r="A863">
        <v>18</v>
      </c>
      <c r="B863">
        <v>50</v>
      </c>
      <c r="C863">
        <f>IF(OR($L863=TRUE,$A863=0,MOD($A863,ChapterTable!$S$20)&lt;&gt;0),
MAX(0,INT(($B863+ChapterTable!$Q$26+VLOOKUP(SUBSTITUTE(C$1,"성장단계","")&amp;"단계오프셋",ChapterTable!$S:$T,2,0))/ChapterTable!$Q$23)),
MAX(0,INT(($B863+ChapterTable!$S$26+VLOOKUP(SUBSTITUTE(C$1,"성장단계","")&amp;"보스단계오프셋",ChapterTable!$S:$T,2,0))/ChapterTable!$S$23)))</f>
        <v>5</v>
      </c>
      <c r="D863">
        <f>IF(OR($L863=TRUE,$A863=0,MOD($A863,ChapterTable!$S$20)&lt;&gt;0),
MAX(0,INT(($B863+ChapterTable!$Q$26+VLOOKUP(SUBSTITUTE(D$1,"성장단계","")&amp;"단계오프셋",ChapterTable!$S:$T,2,0))/ChapterTable!$Q$23)),
MAX(0,INT(($B863+ChapterTable!$S$26+VLOOKUP(SUBSTITUTE(D$1,"성장단계","")&amp;"보스단계오프셋",ChapterTable!$S:$T,2,0))/ChapterTable!$S$23)))</f>
        <v>4</v>
      </c>
      <c r="E863" s="1">
        <f ca="1">IF(AND($A863=0,$B863=1),
    VLOOKUP(1,ChapterTable!$1:$1048576,MATCH("최종"&amp;SUBSTITUTE(SUBSTITUTE(E$1,"standard",""),"|Float",""),ChapterTable!$1:$1,0),0)*ChapterTable!$Q$17,
  IF(AND($A863=0,$B863=0),
    E864,
  IF($B863=0,
    VLOOKUP($A863,ChapterTable!$1:$1048576,MATCH("최종"&amp;SUBSTITUTE(SUBSTITUTE(E$1,"standard",""),"|Float",""),ChapterTable!$1:$1,0),0),
  IF($B863=1,
    IF($L863=FALSE,
      VLOOKUP($A863,ChapterTable!$1:$1048576,MATCH("최종"&amp;SUBSTITUTE(SUBSTITUTE(E$1,"standard",""),"|Float",""),ChapterTable!$1:$1,0),0),
      VLOOKUP($A863-ChapterTable!$Q$11,ChapterTable!$1:$1048576,MATCH("최종"&amp;SUBSTITUTE(SUBSTITUTE(E$1,"standard",""),"|Float",""),ChapterTable!$1:$1,0),0)*ChapterTable!$Q$14
    ),
  OFFSET(E863,-$B863+IF($L863,1,0),0)*
    (VLOOKUP(SUBSTITUTE(SUBSTITUTE(E$1,"standard",""),"|Float","")&amp;"인게임누적곱배수",ChapterTable!$S:$T,2,0)^C863
    +VLOOKUP(SUBSTITUTE(SUBSTITUTE(E$1,"standard",""),"|Float","")&amp;"인게임누적합배수",ChapterTable!$S:$T,2,0)*C863)
  )
  )
  )
)</f>
        <v>487704.32041168213</v>
      </c>
      <c r="F863" s="1">
        <f ca="1">IF(AND($A863=0,$B863=1),
    VLOOKUP(1,ChapterTable!$1:$1048576,MATCH("최종"&amp;SUBSTITUTE(SUBSTITUTE(F$1,"standard",""),"|Float",""),ChapterTable!$1:$1,0),0)*ChapterTable!$Q$17,
  IF(AND($A863=0,$B863=0),
    F864,
  IF($B863=0,
    VLOOKUP($A863,ChapterTable!$1:$1048576,MATCH("최종"&amp;SUBSTITUTE(SUBSTITUTE(F$1,"standard",""),"|Float",""),ChapterTable!$1:$1,0),0),
  IF($B863=1,
    IF($L863=FALSE,
      VLOOKUP($A863,ChapterTable!$1:$1048576,MATCH("최종"&amp;SUBSTITUTE(SUBSTITUTE(F$1,"standard",""),"|Float",""),ChapterTable!$1:$1,0),0),
      VLOOKUP($A863-ChapterTable!$Q$11,ChapterTable!$1:$1048576,MATCH("최종"&amp;SUBSTITUTE(SUBSTITUTE(F$1,"standard",""),"|Float",""),ChapterTable!$1:$1,0),0)*ChapterTable!$Q$14
    ),
  OFFSET(F863,-$B863+IF($L863,1,0),0)*
    (VLOOKUP(SUBSTITUTE(SUBSTITUTE(F$1,"standard",""),"|Float","")&amp;"인게임누적곱배수",ChapterTable!$S:$T,2,0)^D863
    +VLOOKUP(SUBSTITUTE(SUBSTITUTE(F$1,"standard",""),"|Float","")&amp;"인게임누적합배수",ChapterTable!$S:$T,2,0)*D863)
  )
  )
  )
)</f>
        <v>177347.02560424805</v>
      </c>
      <c r="G863" t="s">
        <v>110</v>
      </c>
      <c r="J863" t="str">
        <f>IF(ISBLANK(I863),"",
IFERROR(VLOOKUP(I863,[1]StringTable!$1:$1048576,MATCH([1]StringTable!$B$1,[1]StringTable!$1:$1,0),0),
IFERROR(VLOOKUP(I863,[1]InApkStringTable!$1:$1048576,MATCH([1]InApkStringTable!$B$1,[1]InApkStringTable!$1:$1,0),0),
"스트링없음")))</f>
        <v/>
      </c>
      <c r="L863" t="b">
        <v>0</v>
      </c>
      <c r="M863" t="s">
        <v>24</v>
      </c>
      <c r="N863" t="str">
        <f>IF(ISBLANK(M863),"",IF(ISERROR(VLOOKUP(M863,MapTable!$A:$A,1,0)),"맵없음",""))</f>
        <v/>
      </c>
      <c r="O863">
        <f t="shared" si="53"/>
        <v>21</v>
      </c>
      <c r="Q863">
        <f t="shared" si="54"/>
        <v>21</v>
      </c>
      <c r="R863" t="b">
        <f t="shared" ca="1" si="55"/>
        <v>0</v>
      </c>
      <c r="T863" t="b">
        <f t="shared" ca="1" si="56"/>
        <v>0</v>
      </c>
      <c r="V863" t="str">
        <f>IF(ISBLANK(U863),"",IF(ISERROR(VLOOKUP(U863,MapTable!$A:$A,1,0)),"맵없음",""))</f>
        <v/>
      </c>
      <c r="X863" t="str">
        <f>IF(ISBLANK(W863),"",
IF(ISERROR(FIND(",",W863)),
  IF(ISERROR(VLOOKUP(W863,MapTable!$A:$A,1,0)),"맵없음",
  ""),
IF(ISERROR(FIND(",",W863,FIND(",",W863)+1)),
  IF(OR(ISERROR(VLOOKUP(LEFT(W863,FIND(",",W863)-1),MapTable!$A:$A,1,0)),ISERROR(VLOOKUP(TRIM(MID(W863,FIND(",",W863)+1,999)),MapTable!$A:$A,1,0))),"맵없음",
  ""),
IF(ISERROR(FIND(",",W863,FIND(",",W863,FIND(",",W863)+1)+1)),
  IF(OR(ISERROR(VLOOKUP(LEFT(W863,FIND(",",W863)-1),MapTable!$A:$A,1,0)),ISERROR(VLOOKUP(TRIM(MID(W863,FIND(",",W863)+1,FIND(",",W863,FIND(",",W863)+1)-FIND(",",W863)-1)),MapTable!$A:$A,1,0)),ISERROR(VLOOKUP(TRIM(MID(W863,FIND(",",W863,FIND(",",W863)+1)+1,999)),MapTable!$A:$A,1,0))),"맵없음",
  ""),
IF(ISERROR(FIND(",",W863,FIND(",",W863,FIND(",",W863,FIND(",",W863)+1)+1)+1)),
  IF(OR(ISERROR(VLOOKUP(LEFT(W863,FIND(",",W863)-1),MapTable!$A:$A,1,0)),ISERROR(VLOOKUP(TRIM(MID(W863,FIND(",",W863)+1,FIND(",",W863,FIND(",",W863)+1)-FIND(",",W863)-1)),MapTable!$A:$A,1,0)),ISERROR(VLOOKUP(TRIM(MID(W863,FIND(",",W863,FIND(",",W863)+1)+1,FIND(",",W863,FIND(",",W863,FIND(",",W863)+1)+1)-FIND(",",W863,FIND(",",W863)+1)-1)),MapTable!$A:$A,1,0)),ISERROR(VLOOKUP(TRIM(MID(W863,FIND(",",W863,FIND(",",W863,FIND(",",W863)+1)+1)+1,999)),MapTable!$A:$A,1,0))),"맵없음",
  ""),
)))))</f>
        <v/>
      </c>
      <c r="AC863" t="str">
        <f>IF(ISBLANK(AB863),"",IF(ISERROR(VLOOKUP(AB863,[3]DropTable!$A:$A,1,0)),"드랍없음",""))</f>
        <v/>
      </c>
      <c r="AE863" t="str">
        <f>IF(ISBLANK(AD863),"",IF(ISERROR(VLOOKUP(AD863,[3]DropTable!$A:$A,1,0)),"드랍없음",""))</f>
        <v/>
      </c>
      <c r="AG863">
        <v>9.8000000000000007</v>
      </c>
      <c r="AH863">
        <v>1</v>
      </c>
    </row>
    <row r="864" spans="1:34" x14ac:dyDescent="0.3">
      <c r="A864">
        <v>19</v>
      </c>
      <c r="B864">
        <v>0</v>
      </c>
      <c r="C864">
        <f>IF(OR($L864=TRUE,$A864=0,MOD($A864,ChapterTable!$S$20)&lt;&gt;0),
MAX(0,INT(($B864+ChapterTable!$Q$26+VLOOKUP(SUBSTITUTE(C$1,"성장단계","")&amp;"단계오프셋",ChapterTable!$S:$T,2,0))/ChapterTable!$Q$23)),
MAX(0,INT(($B864+ChapterTable!$S$26+VLOOKUP(SUBSTITUTE(C$1,"성장단계","")&amp;"보스단계오프셋",ChapterTable!$S:$T,2,0))/ChapterTable!$S$23)))</f>
        <v>0</v>
      </c>
      <c r="D864">
        <f>IF(OR($L864=TRUE,$A864=0,MOD($A864,ChapterTable!$S$20)&lt;&gt;0),
MAX(0,INT(($B864+ChapterTable!$Q$26+VLOOKUP(SUBSTITUTE(D$1,"성장단계","")&amp;"단계오프셋",ChapterTable!$S:$T,2,0))/ChapterTable!$Q$23)),
MAX(0,INT(($B864+ChapterTable!$S$26+VLOOKUP(SUBSTITUTE(D$1,"성장단계","")&amp;"보스단계오프셋",ChapterTable!$S:$T,2,0))/ChapterTable!$S$23)))</f>
        <v>0</v>
      </c>
      <c r="E864" s="1">
        <f ca="1">IF(AND($A864=0,$B864=1),
    VLOOKUP(1,ChapterTable!$1:$1048576,MATCH("최종"&amp;SUBSTITUTE(SUBSTITUTE(E$1,"standard",""),"|Float",""),ChapterTable!$1:$1,0),0)*ChapterTable!$Q$17,
  IF(AND($A864=0,$B864=0),
    E865,
  IF($B864=0,
    VLOOKUP($A864,ChapterTable!$1:$1048576,MATCH("최종"&amp;SUBSTITUTE(SUBSTITUTE(E$1,"standard",""),"|Float",""),ChapterTable!$1:$1,0),0),
  IF($B864=1,
    IF($L864=FALSE,
      VLOOKUP($A864,ChapterTable!$1:$1048576,MATCH("최종"&amp;SUBSTITUTE(SUBSTITUTE(E$1,"standard",""),"|Float",""),ChapterTable!$1:$1,0),0),
      VLOOKUP($A864-ChapterTable!$Q$11,ChapterTable!$1:$1048576,MATCH("최종"&amp;SUBSTITUTE(SUBSTITUTE(E$1,"standard",""),"|Float",""),ChapterTable!$1:$1,0),0)*ChapterTable!$Q$14
    ),
  OFFSET(E864,-$B864+IF($L864,1,0),0)*
    (VLOOKUP(SUBSTITUTE(SUBSTITUTE(E$1,"standard",""),"|Float","")&amp;"인게임누적곱배수",ChapterTable!$S:$T,2,0)^C864
    +VLOOKUP(SUBSTITUTE(SUBSTITUTE(E$1,"standard",""),"|Float","")&amp;"인게임누적합배수",ChapterTable!$S:$T,2,0)*C864)
  )
  )
  )
)</f>
        <v>266020.53840637207</v>
      </c>
      <c r="F864" s="1">
        <f ca="1">IF(AND($A864=0,$B864=1),
    VLOOKUP(1,ChapterTable!$1:$1048576,MATCH("최종"&amp;SUBSTITUTE(SUBSTITUTE(F$1,"standard",""),"|Float",""),ChapterTable!$1:$1,0),0)*ChapterTable!$Q$17,
  IF(AND($A864=0,$B864=0),
    F865,
  IF($B864=0,
    VLOOKUP($A864,ChapterTable!$1:$1048576,MATCH("최종"&amp;SUBSTITUTE(SUBSTITUTE(F$1,"standard",""),"|Float",""),ChapterTable!$1:$1,0),0),
  IF($B864=1,
    IF($L864=FALSE,
      VLOOKUP($A864,ChapterTable!$1:$1048576,MATCH("최종"&amp;SUBSTITUTE(SUBSTITUTE(F$1,"standard",""),"|Float",""),ChapterTable!$1:$1,0),0),
      VLOOKUP($A864-ChapterTable!$Q$11,ChapterTable!$1:$1048576,MATCH("최종"&amp;SUBSTITUTE(SUBSTITUTE(F$1,"standard",""),"|Float",""),ChapterTable!$1:$1,0),0)*ChapterTable!$Q$14
    ),
  OFFSET(F864,-$B864+IF($L864,1,0),0)*
    (VLOOKUP(SUBSTITUTE(SUBSTITUTE(F$1,"standard",""),"|Float","")&amp;"인게임누적곱배수",ChapterTable!$S:$T,2,0)^D864
    +VLOOKUP(SUBSTITUTE(SUBSTITUTE(F$1,"standard",""),"|Float","")&amp;"인게임누적합배수",ChapterTable!$S:$T,2,0)*D864)
  )
  )
  )
)</f>
        <v>147789.18800354004</v>
      </c>
      <c r="G864" t="s">
        <v>110</v>
      </c>
      <c r="J864" t="str">
        <f>IF(ISBLANK(I864),"",
IFERROR(VLOOKUP(I864,[1]StringTable!$1:$1048576,MATCH([1]StringTable!$B$1,[1]StringTable!$1:$1,0),0),
IFERROR(VLOOKUP(I864,[1]InApkStringTable!$1:$1048576,MATCH([1]InApkStringTable!$B$1,[1]InApkStringTable!$1:$1,0),0),
"스트링없음")))</f>
        <v/>
      </c>
      <c r="L864" t="b">
        <v>0</v>
      </c>
      <c r="M864" t="s">
        <v>24</v>
      </c>
      <c r="N864" t="str">
        <f>IF(ISBLANK(M864),"",IF(ISERROR(VLOOKUP(M864,MapTable!$A:$A,1,0)),"맵없음",""))</f>
        <v/>
      </c>
      <c r="O864">
        <f t="shared" si="53"/>
        <v>0</v>
      </c>
      <c r="Q864">
        <f t="shared" si="54"/>
        <v>0</v>
      </c>
      <c r="R864" t="b">
        <f t="shared" ca="1" si="55"/>
        <v>0</v>
      </c>
      <c r="T864" t="b">
        <f t="shared" ca="1" si="56"/>
        <v>0</v>
      </c>
      <c r="V864" t="str">
        <f>IF(ISBLANK(U864),"",IF(ISERROR(VLOOKUP(U864,MapTable!$A:$A,1,0)),"맵없음",""))</f>
        <v/>
      </c>
      <c r="X864" t="str">
        <f>IF(ISBLANK(W864),"",
IF(ISERROR(FIND(",",W864)),
  IF(ISERROR(VLOOKUP(W864,MapTable!$A:$A,1,0)),"맵없음",
  ""),
IF(ISERROR(FIND(",",W864,FIND(",",W864)+1)),
  IF(OR(ISERROR(VLOOKUP(LEFT(W864,FIND(",",W864)-1),MapTable!$A:$A,1,0)),ISERROR(VLOOKUP(TRIM(MID(W864,FIND(",",W864)+1,999)),MapTable!$A:$A,1,0))),"맵없음",
  ""),
IF(ISERROR(FIND(",",W864,FIND(",",W864,FIND(",",W864)+1)+1)),
  IF(OR(ISERROR(VLOOKUP(LEFT(W864,FIND(",",W864)-1),MapTable!$A:$A,1,0)),ISERROR(VLOOKUP(TRIM(MID(W864,FIND(",",W864)+1,FIND(",",W864,FIND(",",W864)+1)-FIND(",",W864)-1)),MapTable!$A:$A,1,0)),ISERROR(VLOOKUP(TRIM(MID(W864,FIND(",",W864,FIND(",",W864)+1)+1,999)),MapTable!$A:$A,1,0))),"맵없음",
  ""),
IF(ISERROR(FIND(",",W864,FIND(",",W864,FIND(",",W864,FIND(",",W864)+1)+1)+1)),
  IF(OR(ISERROR(VLOOKUP(LEFT(W864,FIND(",",W864)-1),MapTable!$A:$A,1,0)),ISERROR(VLOOKUP(TRIM(MID(W864,FIND(",",W864)+1,FIND(",",W864,FIND(",",W864)+1)-FIND(",",W864)-1)),MapTable!$A:$A,1,0)),ISERROR(VLOOKUP(TRIM(MID(W864,FIND(",",W864,FIND(",",W864)+1)+1,FIND(",",W864,FIND(",",W864,FIND(",",W864)+1)+1)-FIND(",",W864,FIND(",",W864)+1)-1)),MapTable!$A:$A,1,0)),ISERROR(VLOOKUP(TRIM(MID(W864,FIND(",",W864,FIND(",",W864,FIND(",",W864)+1)+1)+1,999)),MapTable!$A:$A,1,0))),"맵없음",
  ""),
)))))</f>
        <v/>
      </c>
      <c r="AC864" t="str">
        <f>IF(ISBLANK(AB864),"",IF(ISERROR(VLOOKUP(AB864,[3]DropTable!$A:$A,1,0)),"드랍없음",""))</f>
        <v/>
      </c>
      <c r="AE864" t="str">
        <f>IF(ISBLANK(AD864),"",IF(ISERROR(VLOOKUP(AD864,[3]DropTable!$A:$A,1,0)),"드랍없음",""))</f>
        <v/>
      </c>
      <c r="AG864">
        <v>9.8000000000000007</v>
      </c>
      <c r="AH864">
        <v>1</v>
      </c>
    </row>
    <row r="865" spans="1:34" x14ac:dyDescent="0.3">
      <c r="A865">
        <v>19</v>
      </c>
      <c r="B865">
        <v>1</v>
      </c>
      <c r="C865">
        <f>IF(OR($L865=TRUE,$A865=0,MOD($A865,ChapterTable!$S$20)&lt;&gt;0),
MAX(0,INT(($B865+ChapterTable!$Q$26+VLOOKUP(SUBSTITUTE(C$1,"성장단계","")&amp;"단계오프셋",ChapterTable!$S:$T,2,0))/ChapterTable!$Q$23)),
MAX(0,INT(($B865+ChapterTable!$S$26+VLOOKUP(SUBSTITUTE(C$1,"성장단계","")&amp;"보스단계오프셋",ChapterTable!$S:$T,2,0))/ChapterTable!$S$23)))</f>
        <v>0</v>
      </c>
      <c r="D865">
        <f>IF(OR($L865=TRUE,$A865=0,MOD($A865,ChapterTable!$S$20)&lt;&gt;0),
MAX(0,INT(($B865+ChapterTable!$Q$26+VLOOKUP(SUBSTITUTE(D$1,"성장단계","")&amp;"단계오프셋",ChapterTable!$S:$T,2,0))/ChapterTable!$Q$23)),
MAX(0,INT(($B865+ChapterTable!$S$26+VLOOKUP(SUBSTITUTE(D$1,"성장단계","")&amp;"보스단계오프셋",ChapterTable!$S:$T,2,0))/ChapterTable!$S$23)))</f>
        <v>0</v>
      </c>
      <c r="E865" s="1">
        <f ca="1">IF(AND($A865=0,$B865=1),
    VLOOKUP(1,ChapterTable!$1:$1048576,MATCH("최종"&amp;SUBSTITUTE(SUBSTITUTE(E$1,"standard",""),"|Float",""),ChapterTable!$1:$1,0),0)*ChapterTable!$Q$17,
  IF(AND($A865=0,$B865=0),
    E866,
  IF($B865=0,
    VLOOKUP($A865,ChapterTable!$1:$1048576,MATCH("최종"&amp;SUBSTITUTE(SUBSTITUTE(E$1,"standard",""),"|Float",""),ChapterTable!$1:$1,0),0),
  IF($B865=1,
    IF($L865=FALSE,
      VLOOKUP($A865,ChapterTable!$1:$1048576,MATCH("최종"&amp;SUBSTITUTE(SUBSTITUTE(E$1,"standard",""),"|Float",""),ChapterTable!$1:$1,0),0),
      VLOOKUP($A865-ChapterTable!$Q$11,ChapterTable!$1:$1048576,MATCH("최종"&amp;SUBSTITUTE(SUBSTITUTE(E$1,"standard",""),"|Float",""),ChapterTable!$1:$1,0),0)*ChapterTable!$Q$14
    ),
  OFFSET(E865,-$B865+IF($L865,1,0),0)*
    (VLOOKUP(SUBSTITUTE(SUBSTITUTE(E$1,"standard",""),"|Float","")&amp;"인게임누적곱배수",ChapterTable!$S:$T,2,0)^C865
    +VLOOKUP(SUBSTITUTE(SUBSTITUTE(E$1,"standard",""),"|Float","")&amp;"인게임누적합배수",ChapterTable!$S:$T,2,0)*C865)
  )
  )
  )
)</f>
        <v>266020.53840637207</v>
      </c>
      <c r="F865" s="1">
        <f ca="1">IF(AND($A865=0,$B865=1),
    VLOOKUP(1,ChapterTable!$1:$1048576,MATCH("최종"&amp;SUBSTITUTE(SUBSTITUTE(F$1,"standard",""),"|Float",""),ChapterTable!$1:$1,0),0)*ChapterTable!$Q$17,
  IF(AND($A865=0,$B865=0),
    F866,
  IF($B865=0,
    VLOOKUP($A865,ChapterTable!$1:$1048576,MATCH("최종"&amp;SUBSTITUTE(SUBSTITUTE(F$1,"standard",""),"|Float",""),ChapterTable!$1:$1,0),0),
  IF($B865=1,
    IF($L865=FALSE,
      VLOOKUP($A865,ChapterTable!$1:$1048576,MATCH("최종"&amp;SUBSTITUTE(SUBSTITUTE(F$1,"standard",""),"|Float",""),ChapterTable!$1:$1,0),0),
      VLOOKUP($A865-ChapterTable!$Q$11,ChapterTable!$1:$1048576,MATCH("최종"&amp;SUBSTITUTE(SUBSTITUTE(F$1,"standard",""),"|Float",""),ChapterTable!$1:$1,0),0)*ChapterTable!$Q$14
    ),
  OFFSET(F865,-$B865+IF($L865,1,0),0)*
    (VLOOKUP(SUBSTITUTE(SUBSTITUTE(F$1,"standard",""),"|Float","")&amp;"인게임누적곱배수",ChapterTable!$S:$T,2,0)^D865
    +VLOOKUP(SUBSTITUTE(SUBSTITUTE(F$1,"standard",""),"|Float","")&amp;"인게임누적합배수",ChapterTable!$S:$T,2,0)*D865)
  )
  )
  )
)</f>
        <v>147789.18800354004</v>
      </c>
      <c r="G865" t="s">
        <v>110</v>
      </c>
      <c r="J865" t="str">
        <f>IF(ISBLANK(I865),"",
IFERROR(VLOOKUP(I865,[1]StringTable!$1:$1048576,MATCH([1]StringTable!$B$1,[1]StringTable!$1:$1,0),0),
IFERROR(VLOOKUP(I865,[1]InApkStringTable!$1:$1048576,MATCH([1]InApkStringTable!$B$1,[1]InApkStringTable!$1:$1,0),0),
"스트링없음")))</f>
        <v/>
      </c>
      <c r="L865" t="b">
        <v>0</v>
      </c>
      <c r="M865" t="s">
        <v>24</v>
      </c>
      <c r="N865" t="str">
        <f>IF(ISBLANK(M865),"",IF(ISERROR(VLOOKUP(M865,MapTable!$A:$A,1,0)),"맵없음",""))</f>
        <v/>
      </c>
      <c r="O865">
        <f t="shared" si="53"/>
        <v>1</v>
      </c>
      <c r="Q865">
        <f t="shared" si="54"/>
        <v>1</v>
      </c>
      <c r="R865" t="b">
        <f t="shared" ca="1" si="55"/>
        <v>0</v>
      </c>
      <c r="T865" t="b">
        <f t="shared" ca="1" si="56"/>
        <v>0</v>
      </c>
      <c r="V865" t="str">
        <f>IF(ISBLANK(U865),"",IF(ISERROR(VLOOKUP(U865,MapTable!$A:$A,1,0)),"맵없음",""))</f>
        <v/>
      </c>
      <c r="X865" t="str">
        <f>IF(ISBLANK(W865),"",
IF(ISERROR(FIND(",",W865)),
  IF(ISERROR(VLOOKUP(W865,MapTable!$A:$A,1,0)),"맵없음",
  ""),
IF(ISERROR(FIND(",",W865,FIND(",",W865)+1)),
  IF(OR(ISERROR(VLOOKUP(LEFT(W865,FIND(",",W865)-1),MapTable!$A:$A,1,0)),ISERROR(VLOOKUP(TRIM(MID(W865,FIND(",",W865)+1,999)),MapTable!$A:$A,1,0))),"맵없음",
  ""),
IF(ISERROR(FIND(",",W865,FIND(",",W865,FIND(",",W865)+1)+1)),
  IF(OR(ISERROR(VLOOKUP(LEFT(W865,FIND(",",W865)-1),MapTable!$A:$A,1,0)),ISERROR(VLOOKUP(TRIM(MID(W865,FIND(",",W865)+1,FIND(",",W865,FIND(",",W865)+1)-FIND(",",W865)-1)),MapTable!$A:$A,1,0)),ISERROR(VLOOKUP(TRIM(MID(W865,FIND(",",W865,FIND(",",W865)+1)+1,999)),MapTable!$A:$A,1,0))),"맵없음",
  ""),
IF(ISERROR(FIND(",",W865,FIND(",",W865,FIND(",",W865,FIND(",",W865)+1)+1)+1)),
  IF(OR(ISERROR(VLOOKUP(LEFT(W865,FIND(",",W865)-1),MapTable!$A:$A,1,0)),ISERROR(VLOOKUP(TRIM(MID(W865,FIND(",",W865)+1,FIND(",",W865,FIND(",",W865)+1)-FIND(",",W865)-1)),MapTable!$A:$A,1,0)),ISERROR(VLOOKUP(TRIM(MID(W865,FIND(",",W865,FIND(",",W865)+1)+1,FIND(",",W865,FIND(",",W865,FIND(",",W865)+1)+1)-FIND(",",W865,FIND(",",W865)+1)-1)),MapTable!$A:$A,1,0)),ISERROR(VLOOKUP(TRIM(MID(W865,FIND(",",W865,FIND(",",W865,FIND(",",W865)+1)+1)+1,999)),MapTable!$A:$A,1,0))),"맵없음",
  ""),
)))))</f>
        <v/>
      </c>
      <c r="AC865" t="str">
        <f>IF(ISBLANK(AB865),"",IF(ISERROR(VLOOKUP(AB865,[3]DropTable!$A:$A,1,0)),"드랍없음",""))</f>
        <v/>
      </c>
      <c r="AE865" t="str">
        <f>IF(ISBLANK(AD865),"",IF(ISERROR(VLOOKUP(AD865,[3]DropTable!$A:$A,1,0)),"드랍없음",""))</f>
        <v/>
      </c>
      <c r="AG865">
        <v>9.8000000000000007</v>
      </c>
      <c r="AH865">
        <v>1</v>
      </c>
    </row>
    <row r="866" spans="1:34" x14ac:dyDescent="0.3">
      <c r="A866">
        <v>19</v>
      </c>
      <c r="B866">
        <v>2</v>
      </c>
      <c r="C866">
        <f>IF(OR($L866=TRUE,$A866=0,MOD($A866,ChapterTable!$S$20)&lt;&gt;0),
MAX(0,INT(($B866+ChapterTable!$Q$26+VLOOKUP(SUBSTITUTE(C$1,"성장단계","")&amp;"단계오프셋",ChapterTable!$S:$T,2,0))/ChapterTable!$Q$23)),
MAX(0,INT(($B866+ChapterTable!$S$26+VLOOKUP(SUBSTITUTE(C$1,"성장단계","")&amp;"보스단계오프셋",ChapterTable!$S:$T,2,0))/ChapterTable!$S$23)))</f>
        <v>0</v>
      </c>
      <c r="D866">
        <f>IF(OR($L866=TRUE,$A866=0,MOD($A866,ChapterTable!$S$20)&lt;&gt;0),
MAX(0,INT(($B866+ChapterTable!$Q$26+VLOOKUP(SUBSTITUTE(D$1,"성장단계","")&amp;"단계오프셋",ChapterTable!$S:$T,2,0))/ChapterTable!$Q$23)),
MAX(0,INT(($B866+ChapterTable!$S$26+VLOOKUP(SUBSTITUTE(D$1,"성장단계","")&amp;"보스단계오프셋",ChapterTable!$S:$T,2,0))/ChapterTable!$S$23)))</f>
        <v>0</v>
      </c>
      <c r="E866" s="1">
        <f ca="1">IF(AND($A866=0,$B866=1),
    VLOOKUP(1,ChapterTable!$1:$1048576,MATCH("최종"&amp;SUBSTITUTE(SUBSTITUTE(E$1,"standard",""),"|Float",""),ChapterTable!$1:$1,0),0)*ChapterTable!$Q$17,
  IF(AND($A866=0,$B866=0),
    E867,
  IF($B866=0,
    VLOOKUP($A866,ChapterTable!$1:$1048576,MATCH("최종"&amp;SUBSTITUTE(SUBSTITUTE(E$1,"standard",""),"|Float",""),ChapterTable!$1:$1,0),0),
  IF($B866=1,
    IF($L866=FALSE,
      VLOOKUP($A866,ChapterTable!$1:$1048576,MATCH("최종"&amp;SUBSTITUTE(SUBSTITUTE(E$1,"standard",""),"|Float",""),ChapterTable!$1:$1,0),0),
      VLOOKUP($A866-ChapterTable!$Q$11,ChapterTable!$1:$1048576,MATCH("최종"&amp;SUBSTITUTE(SUBSTITUTE(E$1,"standard",""),"|Float",""),ChapterTable!$1:$1,0),0)*ChapterTable!$Q$14
    ),
  OFFSET(E866,-$B866+IF($L866,1,0),0)*
    (VLOOKUP(SUBSTITUTE(SUBSTITUTE(E$1,"standard",""),"|Float","")&amp;"인게임누적곱배수",ChapterTable!$S:$T,2,0)^C866
    +VLOOKUP(SUBSTITUTE(SUBSTITUTE(E$1,"standard",""),"|Float","")&amp;"인게임누적합배수",ChapterTable!$S:$T,2,0)*C866)
  )
  )
  )
)</f>
        <v>266020.53840637207</v>
      </c>
      <c r="F866" s="1">
        <f ca="1">IF(AND($A866=0,$B866=1),
    VLOOKUP(1,ChapterTable!$1:$1048576,MATCH("최종"&amp;SUBSTITUTE(SUBSTITUTE(F$1,"standard",""),"|Float",""),ChapterTable!$1:$1,0),0)*ChapterTable!$Q$17,
  IF(AND($A866=0,$B866=0),
    F867,
  IF($B866=0,
    VLOOKUP($A866,ChapterTable!$1:$1048576,MATCH("최종"&amp;SUBSTITUTE(SUBSTITUTE(F$1,"standard",""),"|Float",""),ChapterTable!$1:$1,0),0),
  IF($B866=1,
    IF($L866=FALSE,
      VLOOKUP($A866,ChapterTable!$1:$1048576,MATCH("최종"&amp;SUBSTITUTE(SUBSTITUTE(F$1,"standard",""),"|Float",""),ChapterTable!$1:$1,0),0),
      VLOOKUP($A866-ChapterTable!$Q$11,ChapterTable!$1:$1048576,MATCH("최종"&amp;SUBSTITUTE(SUBSTITUTE(F$1,"standard",""),"|Float",""),ChapterTable!$1:$1,0),0)*ChapterTable!$Q$14
    ),
  OFFSET(F866,-$B866+IF($L866,1,0),0)*
    (VLOOKUP(SUBSTITUTE(SUBSTITUTE(F$1,"standard",""),"|Float","")&amp;"인게임누적곱배수",ChapterTable!$S:$T,2,0)^D866
    +VLOOKUP(SUBSTITUTE(SUBSTITUTE(F$1,"standard",""),"|Float","")&amp;"인게임누적합배수",ChapterTable!$S:$T,2,0)*D866)
  )
  )
  )
)</f>
        <v>147789.18800354004</v>
      </c>
      <c r="G866" t="s">
        <v>110</v>
      </c>
      <c r="J866" t="str">
        <f>IF(ISBLANK(I866),"",
IFERROR(VLOOKUP(I866,[1]StringTable!$1:$1048576,MATCH([1]StringTable!$B$1,[1]StringTable!$1:$1,0),0),
IFERROR(VLOOKUP(I866,[1]InApkStringTable!$1:$1048576,MATCH([1]InApkStringTable!$B$1,[1]InApkStringTable!$1:$1,0),0),
"스트링없음")))</f>
        <v/>
      </c>
      <c r="L866" t="b">
        <v>0</v>
      </c>
      <c r="M866" t="s">
        <v>24</v>
      </c>
      <c r="N866" t="str">
        <f>IF(ISBLANK(M866),"",IF(ISERROR(VLOOKUP(M866,MapTable!$A:$A,1,0)),"맵없음",""))</f>
        <v/>
      </c>
      <c r="O866">
        <f t="shared" si="53"/>
        <v>1</v>
      </c>
      <c r="Q866">
        <f t="shared" si="54"/>
        <v>1</v>
      </c>
      <c r="R866" t="b">
        <f t="shared" ca="1" si="55"/>
        <v>0</v>
      </c>
      <c r="T866" t="b">
        <f t="shared" ca="1" si="56"/>
        <v>0</v>
      </c>
      <c r="V866" t="str">
        <f>IF(ISBLANK(U866),"",IF(ISERROR(VLOOKUP(U866,MapTable!$A:$A,1,0)),"맵없음",""))</f>
        <v/>
      </c>
      <c r="X866" t="str">
        <f>IF(ISBLANK(W866),"",
IF(ISERROR(FIND(",",W866)),
  IF(ISERROR(VLOOKUP(W866,MapTable!$A:$A,1,0)),"맵없음",
  ""),
IF(ISERROR(FIND(",",W866,FIND(",",W866)+1)),
  IF(OR(ISERROR(VLOOKUP(LEFT(W866,FIND(",",W866)-1),MapTable!$A:$A,1,0)),ISERROR(VLOOKUP(TRIM(MID(W866,FIND(",",W866)+1,999)),MapTable!$A:$A,1,0))),"맵없음",
  ""),
IF(ISERROR(FIND(",",W866,FIND(",",W866,FIND(",",W866)+1)+1)),
  IF(OR(ISERROR(VLOOKUP(LEFT(W866,FIND(",",W866)-1),MapTable!$A:$A,1,0)),ISERROR(VLOOKUP(TRIM(MID(W866,FIND(",",W866)+1,FIND(",",W866,FIND(",",W866)+1)-FIND(",",W866)-1)),MapTable!$A:$A,1,0)),ISERROR(VLOOKUP(TRIM(MID(W866,FIND(",",W866,FIND(",",W866)+1)+1,999)),MapTable!$A:$A,1,0))),"맵없음",
  ""),
IF(ISERROR(FIND(",",W866,FIND(",",W866,FIND(",",W866,FIND(",",W866)+1)+1)+1)),
  IF(OR(ISERROR(VLOOKUP(LEFT(W866,FIND(",",W866)-1),MapTable!$A:$A,1,0)),ISERROR(VLOOKUP(TRIM(MID(W866,FIND(",",W866)+1,FIND(",",W866,FIND(",",W866)+1)-FIND(",",W866)-1)),MapTable!$A:$A,1,0)),ISERROR(VLOOKUP(TRIM(MID(W866,FIND(",",W866,FIND(",",W866)+1)+1,FIND(",",W866,FIND(",",W866,FIND(",",W866)+1)+1)-FIND(",",W866,FIND(",",W866)+1)-1)),MapTable!$A:$A,1,0)),ISERROR(VLOOKUP(TRIM(MID(W866,FIND(",",W866,FIND(",",W866,FIND(",",W866)+1)+1)+1,999)),MapTable!$A:$A,1,0))),"맵없음",
  ""),
)))))</f>
        <v/>
      </c>
      <c r="AC866" t="str">
        <f>IF(ISBLANK(AB866),"",IF(ISERROR(VLOOKUP(AB866,[3]DropTable!$A:$A,1,0)),"드랍없음",""))</f>
        <v/>
      </c>
      <c r="AE866" t="str">
        <f>IF(ISBLANK(AD866),"",IF(ISERROR(VLOOKUP(AD866,[3]DropTable!$A:$A,1,0)),"드랍없음",""))</f>
        <v/>
      </c>
      <c r="AG866">
        <v>9.8000000000000007</v>
      </c>
      <c r="AH866">
        <v>1</v>
      </c>
    </row>
    <row r="867" spans="1:34" x14ac:dyDescent="0.3">
      <c r="A867">
        <v>19</v>
      </c>
      <c r="B867">
        <v>3</v>
      </c>
      <c r="C867">
        <f>IF(OR($L867=TRUE,$A867=0,MOD($A867,ChapterTable!$S$20)&lt;&gt;0),
MAX(0,INT(($B867+ChapterTable!$Q$26+VLOOKUP(SUBSTITUTE(C$1,"성장단계","")&amp;"단계오프셋",ChapterTable!$S:$T,2,0))/ChapterTable!$Q$23)),
MAX(0,INT(($B867+ChapterTable!$S$26+VLOOKUP(SUBSTITUTE(C$1,"성장단계","")&amp;"보스단계오프셋",ChapterTable!$S:$T,2,0))/ChapterTable!$S$23)))</f>
        <v>0</v>
      </c>
      <c r="D867">
        <f>IF(OR($L867=TRUE,$A867=0,MOD($A867,ChapterTable!$S$20)&lt;&gt;0),
MAX(0,INT(($B867+ChapterTable!$Q$26+VLOOKUP(SUBSTITUTE(D$1,"성장단계","")&amp;"단계오프셋",ChapterTable!$S:$T,2,0))/ChapterTable!$Q$23)),
MAX(0,INT(($B867+ChapterTable!$S$26+VLOOKUP(SUBSTITUTE(D$1,"성장단계","")&amp;"보스단계오프셋",ChapterTable!$S:$T,2,0))/ChapterTable!$S$23)))</f>
        <v>0</v>
      </c>
      <c r="E867" s="1">
        <f ca="1">IF(AND($A867=0,$B867=1),
    VLOOKUP(1,ChapterTable!$1:$1048576,MATCH("최종"&amp;SUBSTITUTE(SUBSTITUTE(E$1,"standard",""),"|Float",""),ChapterTable!$1:$1,0),0)*ChapterTable!$Q$17,
  IF(AND($A867=0,$B867=0),
    E868,
  IF($B867=0,
    VLOOKUP($A867,ChapterTable!$1:$1048576,MATCH("최종"&amp;SUBSTITUTE(SUBSTITUTE(E$1,"standard",""),"|Float",""),ChapterTable!$1:$1,0),0),
  IF($B867=1,
    IF($L867=FALSE,
      VLOOKUP($A867,ChapterTable!$1:$1048576,MATCH("최종"&amp;SUBSTITUTE(SUBSTITUTE(E$1,"standard",""),"|Float",""),ChapterTable!$1:$1,0),0),
      VLOOKUP($A867-ChapterTable!$Q$11,ChapterTable!$1:$1048576,MATCH("최종"&amp;SUBSTITUTE(SUBSTITUTE(E$1,"standard",""),"|Float",""),ChapterTable!$1:$1,0),0)*ChapterTable!$Q$14
    ),
  OFFSET(E867,-$B867+IF($L867,1,0),0)*
    (VLOOKUP(SUBSTITUTE(SUBSTITUTE(E$1,"standard",""),"|Float","")&amp;"인게임누적곱배수",ChapterTable!$S:$T,2,0)^C867
    +VLOOKUP(SUBSTITUTE(SUBSTITUTE(E$1,"standard",""),"|Float","")&amp;"인게임누적합배수",ChapterTable!$S:$T,2,0)*C867)
  )
  )
  )
)</f>
        <v>266020.53840637207</v>
      </c>
      <c r="F867" s="1">
        <f ca="1">IF(AND($A867=0,$B867=1),
    VLOOKUP(1,ChapterTable!$1:$1048576,MATCH("최종"&amp;SUBSTITUTE(SUBSTITUTE(F$1,"standard",""),"|Float",""),ChapterTable!$1:$1,0),0)*ChapterTable!$Q$17,
  IF(AND($A867=0,$B867=0),
    F868,
  IF($B867=0,
    VLOOKUP($A867,ChapterTable!$1:$1048576,MATCH("최종"&amp;SUBSTITUTE(SUBSTITUTE(F$1,"standard",""),"|Float",""),ChapterTable!$1:$1,0),0),
  IF($B867=1,
    IF($L867=FALSE,
      VLOOKUP($A867,ChapterTable!$1:$1048576,MATCH("최종"&amp;SUBSTITUTE(SUBSTITUTE(F$1,"standard",""),"|Float",""),ChapterTable!$1:$1,0),0),
      VLOOKUP($A867-ChapterTable!$Q$11,ChapterTable!$1:$1048576,MATCH("최종"&amp;SUBSTITUTE(SUBSTITUTE(F$1,"standard",""),"|Float",""),ChapterTable!$1:$1,0),0)*ChapterTable!$Q$14
    ),
  OFFSET(F867,-$B867+IF($L867,1,0),0)*
    (VLOOKUP(SUBSTITUTE(SUBSTITUTE(F$1,"standard",""),"|Float","")&amp;"인게임누적곱배수",ChapterTable!$S:$T,2,0)^D867
    +VLOOKUP(SUBSTITUTE(SUBSTITUTE(F$1,"standard",""),"|Float","")&amp;"인게임누적합배수",ChapterTable!$S:$T,2,0)*D867)
  )
  )
  )
)</f>
        <v>147789.18800354004</v>
      </c>
      <c r="G867" t="s">
        <v>110</v>
      </c>
      <c r="J867" t="str">
        <f>IF(ISBLANK(I867),"",
IFERROR(VLOOKUP(I867,[1]StringTable!$1:$1048576,MATCH([1]StringTable!$B$1,[1]StringTable!$1:$1,0),0),
IFERROR(VLOOKUP(I867,[1]InApkStringTable!$1:$1048576,MATCH([1]InApkStringTable!$B$1,[1]InApkStringTable!$1:$1,0),0),
"스트링없음")))</f>
        <v/>
      </c>
      <c r="L867" t="b">
        <v>0</v>
      </c>
      <c r="M867" t="s">
        <v>24</v>
      </c>
      <c r="N867" t="str">
        <f>IF(ISBLANK(M867),"",IF(ISERROR(VLOOKUP(M867,MapTable!$A:$A,1,0)),"맵없음",""))</f>
        <v/>
      </c>
      <c r="O867">
        <f t="shared" si="53"/>
        <v>1</v>
      </c>
      <c r="Q867">
        <f t="shared" si="54"/>
        <v>1</v>
      </c>
      <c r="R867" t="b">
        <f t="shared" ca="1" si="55"/>
        <v>0</v>
      </c>
      <c r="T867" t="b">
        <f t="shared" ca="1" si="56"/>
        <v>0</v>
      </c>
      <c r="V867" t="str">
        <f>IF(ISBLANK(U867),"",IF(ISERROR(VLOOKUP(U867,MapTable!$A:$A,1,0)),"맵없음",""))</f>
        <v/>
      </c>
      <c r="X867" t="str">
        <f>IF(ISBLANK(W867),"",
IF(ISERROR(FIND(",",W867)),
  IF(ISERROR(VLOOKUP(W867,MapTable!$A:$A,1,0)),"맵없음",
  ""),
IF(ISERROR(FIND(",",W867,FIND(",",W867)+1)),
  IF(OR(ISERROR(VLOOKUP(LEFT(W867,FIND(",",W867)-1),MapTable!$A:$A,1,0)),ISERROR(VLOOKUP(TRIM(MID(W867,FIND(",",W867)+1,999)),MapTable!$A:$A,1,0))),"맵없음",
  ""),
IF(ISERROR(FIND(",",W867,FIND(",",W867,FIND(",",W867)+1)+1)),
  IF(OR(ISERROR(VLOOKUP(LEFT(W867,FIND(",",W867)-1),MapTable!$A:$A,1,0)),ISERROR(VLOOKUP(TRIM(MID(W867,FIND(",",W867)+1,FIND(",",W867,FIND(",",W867)+1)-FIND(",",W867)-1)),MapTable!$A:$A,1,0)),ISERROR(VLOOKUP(TRIM(MID(W867,FIND(",",W867,FIND(",",W867)+1)+1,999)),MapTable!$A:$A,1,0))),"맵없음",
  ""),
IF(ISERROR(FIND(",",W867,FIND(",",W867,FIND(",",W867,FIND(",",W867)+1)+1)+1)),
  IF(OR(ISERROR(VLOOKUP(LEFT(W867,FIND(",",W867)-1),MapTable!$A:$A,1,0)),ISERROR(VLOOKUP(TRIM(MID(W867,FIND(",",W867)+1,FIND(",",W867,FIND(",",W867)+1)-FIND(",",W867)-1)),MapTable!$A:$A,1,0)),ISERROR(VLOOKUP(TRIM(MID(W867,FIND(",",W867,FIND(",",W867)+1)+1,FIND(",",W867,FIND(",",W867,FIND(",",W867)+1)+1)-FIND(",",W867,FIND(",",W867)+1)-1)),MapTable!$A:$A,1,0)),ISERROR(VLOOKUP(TRIM(MID(W867,FIND(",",W867,FIND(",",W867,FIND(",",W867)+1)+1)+1,999)),MapTable!$A:$A,1,0))),"맵없음",
  ""),
)))))</f>
        <v/>
      </c>
      <c r="AC867" t="str">
        <f>IF(ISBLANK(AB867),"",IF(ISERROR(VLOOKUP(AB867,[3]DropTable!$A:$A,1,0)),"드랍없음",""))</f>
        <v/>
      </c>
      <c r="AE867" t="str">
        <f>IF(ISBLANK(AD867),"",IF(ISERROR(VLOOKUP(AD867,[3]DropTable!$A:$A,1,0)),"드랍없음",""))</f>
        <v/>
      </c>
      <c r="AG867">
        <v>9.8000000000000007</v>
      </c>
      <c r="AH867">
        <v>1</v>
      </c>
    </row>
    <row r="868" spans="1:34" x14ac:dyDescent="0.3">
      <c r="A868">
        <v>19</v>
      </c>
      <c r="B868">
        <v>4</v>
      </c>
      <c r="C868">
        <f>IF(OR($L868=TRUE,$A868=0,MOD($A868,ChapterTable!$S$20)&lt;&gt;0),
MAX(0,INT(($B868+ChapterTable!$Q$26+VLOOKUP(SUBSTITUTE(C$1,"성장단계","")&amp;"단계오프셋",ChapterTable!$S:$T,2,0))/ChapterTable!$Q$23)),
MAX(0,INT(($B868+ChapterTable!$S$26+VLOOKUP(SUBSTITUTE(C$1,"성장단계","")&amp;"보스단계오프셋",ChapterTable!$S:$T,2,0))/ChapterTable!$S$23)))</f>
        <v>0</v>
      </c>
      <c r="D868">
        <f>IF(OR($L868=TRUE,$A868=0,MOD($A868,ChapterTable!$S$20)&lt;&gt;0),
MAX(0,INT(($B868+ChapterTable!$Q$26+VLOOKUP(SUBSTITUTE(D$1,"성장단계","")&amp;"단계오프셋",ChapterTable!$S:$T,2,0))/ChapterTable!$Q$23)),
MAX(0,INT(($B868+ChapterTable!$S$26+VLOOKUP(SUBSTITUTE(D$1,"성장단계","")&amp;"보스단계오프셋",ChapterTable!$S:$T,2,0))/ChapterTable!$S$23)))</f>
        <v>0</v>
      </c>
      <c r="E868" s="1">
        <f ca="1">IF(AND($A868=0,$B868=1),
    VLOOKUP(1,ChapterTable!$1:$1048576,MATCH("최종"&amp;SUBSTITUTE(SUBSTITUTE(E$1,"standard",""),"|Float",""),ChapterTable!$1:$1,0),0)*ChapterTable!$Q$17,
  IF(AND($A868=0,$B868=0),
    E869,
  IF($B868=0,
    VLOOKUP($A868,ChapterTable!$1:$1048576,MATCH("최종"&amp;SUBSTITUTE(SUBSTITUTE(E$1,"standard",""),"|Float",""),ChapterTable!$1:$1,0),0),
  IF($B868=1,
    IF($L868=FALSE,
      VLOOKUP($A868,ChapterTable!$1:$1048576,MATCH("최종"&amp;SUBSTITUTE(SUBSTITUTE(E$1,"standard",""),"|Float",""),ChapterTable!$1:$1,0),0),
      VLOOKUP($A868-ChapterTable!$Q$11,ChapterTable!$1:$1048576,MATCH("최종"&amp;SUBSTITUTE(SUBSTITUTE(E$1,"standard",""),"|Float",""),ChapterTable!$1:$1,0),0)*ChapterTable!$Q$14
    ),
  OFFSET(E868,-$B868+IF($L868,1,0),0)*
    (VLOOKUP(SUBSTITUTE(SUBSTITUTE(E$1,"standard",""),"|Float","")&amp;"인게임누적곱배수",ChapterTable!$S:$T,2,0)^C868
    +VLOOKUP(SUBSTITUTE(SUBSTITUTE(E$1,"standard",""),"|Float","")&amp;"인게임누적합배수",ChapterTable!$S:$T,2,0)*C868)
  )
  )
  )
)</f>
        <v>266020.53840637207</v>
      </c>
      <c r="F868" s="1">
        <f ca="1">IF(AND($A868=0,$B868=1),
    VLOOKUP(1,ChapterTable!$1:$1048576,MATCH("최종"&amp;SUBSTITUTE(SUBSTITUTE(F$1,"standard",""),"|Float",""),ChapterTable!$1:$1,0),0)*ChapterTable!$Q$17,
  IF(AND($A868=0,$B868=0),
    F869,
  IF($B868=0,
    VLOOKUP($A868,ChapterTable!$1:$1048576,MATCH("최종"&amp;SUBSTITUTE(SUBSTITUTE(F$1,"standard",""),"|Float",""),ChapterTable!$1:$1,0),0),
  IF($B868=1,
    IF($L868=FALSE,
      VLOOKUP($A868,ChapterTable!$1:$1048576,MATCH("최종"&amp;SUBSTITUTE(SUBSTITUTE(F$1,"standard",""),"|Float",""),ChapterTable!$1:$1,0),0),
      VLOOKUP($A868-ChapterTable!$Q$11,ChapterTable!$1:$1048576,MATCH("최종"&amp;SUBSTITUTE(SUBSTITUTE(F$1,"standard",""),"|Float",""),ChapterTable!$1:$1,0),0)*ChapterTable!$Q$14
    ),
  OFFSET(F868,-$B868+IF($L868,1,0),0)*
    (VLOOKUP(SUBSTITUTE(SUBSTITUTE(F$1,"standard",""),"|Float","")&amp;"인게임누적곱배수",ChapterTable!$S:$T,2,0)^D868
    +VLOOKUP(SUBSTITUTE(SUBSTITUTE(F$1,"standard",""),"|Float","")&amp;"인게임누적합배수",ChapterTable!$S:$T,2,0)*D868)
  )
  )
  )
)</f>
        <v>147789.18800354004</v>
      </c>
      <c r="G868" t="s">
        <v>110</v>
      </c>
      <c r="J868" t="str">
        <f>IF(ISBLANK(I868),"",
IFERROR(VLOOKUP(I868,[1]StringTable!$1:$1048576,MATCH([1]StringTable!$B$1,[1]StringTable!$1:$1,0),0),
IFERROR(VLOOKUP(I868,[1]InApkStringTable!$1:$1048576,MATCH([1]InApkStringTable!$B$1,[1]InApkStringTable!$1:$1,0),0),
"스트링없음")))</f>
        <v/>
      </c>
      <c r="L868" t="b">
        <v>0</v>
      </c>
      <c r="M868" t="s">
        <v>24</v>
      </c>
      <c r="N868" t="str">
        <f>IF(ISBLANK(M868),"",IF(ISERROR(VLOOKUP(M868,MapTable!$A:$A,1,0)),"맵없음",""))</f>
        <v/>
      </c>
      <c r="O868">
        <f t="shared" si="53"/>
        <v>1</v>
      </c>
      <c r="Q868">
        <f t="shared" si="54"/>
        <v>1</v>
      </c>
      <c r="R868" t="b">
        <f t="shared" ca="1" si="55"/>
        <v>0</v>
      </c>
      <c r="T868" t="b">
        <f t="shared" ca="1" si="56"/>
        <v>0</v>
      </c>
      <c r="V868" t="str">
        <f>IF(ISBLANK(U868),"",IF(ISERROR(VLOOKUP(U868,MapTable!$A:$A,1,0)),"맵없음",""))</f>
        <v/>
      </c>
      <c r="X868" t="str">
        <f>IF(ISBLANK(W868),"",
IF(ISERROR(FIND(",",W868)),
  IF(ISERROR(VLOOKUP(W868,MapTable!$A:$A,1,0)),"맵없음",
  ""),
IF(ISERROR(FIND(",",W868,FIND(",",W868)+1)),
  IF(OR(ISERROR(VLOOKUP(LEFT(W868,FIND(",",W868)-1),MapTable!$A:$A,1,0)),ISERROR(VLOOKUP(TRIM(MID(W868,FIND(",",W868)+1,999)),MapTable!$A:$A,1,0))),"맵없음",
  ""),
IF(ISERROR(FIND(",",W868,FIND(",",W868,FIND(",",W868)+1)+1)),
  IF(OR(ISERROR(VLOOKUP(LEFT(W868,FIND(",",W868)-1),MapTable!$A:$A,1,0)),ISERROR(VLOOKUP(TRIM(MID(W868,FIND(",",W868)+1,FIND(",",W868,FIND(",",W868)+1)-FIND(",",W868)-1)),MapTable!$A:$A,1,0)),ISERROR(VLOOKUP(TRIM(MID(W868,FIND(",",W868,FIND(",",W868)+1)+1,999)),MapTable!$A:$A,1,0))),"맵없음",
  ""),
IF(ISERROR(FIND(",",W868,FIND(",",W868,FIND(",",W868,FIND(",",W868)+1)+1)+1)),
  IF(OR(ISERROR(VLOOKUP(LEFT(W868,FIND(",",W868)-1),MapTable!$A:$A,1,0)),ISERROR(VLOOKUP(TRIM(MID(W868,FIND(",",W868)+1,FIND(",",W868,FIND(",",W868)+1)-FIND(",",W868)-1)),MapTable!$A:$A,1,0)),ISERROR(VLOOKUP(TRIM(MID(W868,FIND(",",W868,FIND(",",W868)+1)+1,FIND(",",W868,FIND(",",W868,FIND(",",W868)+1)+1)-FIND(",",W868,FIND(",",W868)+1)-1)),MapTable!$A:$A,1,0)),ISERROR(VLOOKUP(TRIM(MID(W868,FIND(",",W868,FIND(",",W868,FIND(",",W868)+1)+1)+1,999)),MapTable!$A:$A,1,0))),"맵없음",
  ""),
)))))</f>
        <v/>
      </c>
      <c r="AC868" t="str">
        <f>IF(ISBLANK(AB868),"",IF(ISERROR(VLOOKUP(AB868,[3]DropTable!$A:$A,1,0)),"드랍없음",""))</f>
        <v/>
      </c>
      <c r="AE868" t="str">
        <f>IF(ISBLANK(AD868),"",IF(ISERROR(VLOOKUP(AD868,[3]DropTable!$A:$A,1,0)),"드랍없음",""))</f>
        <v/>
      </c>
      <c r="AG868">
        <v>9.8000000000000007</v>
      </c>
      <c r="AH868">
        <v>1</v>
      </c>
    </row>
    <row r="869" spans="1:34" x14ac:dyDescent="0.3">
      <c r="A869">
        <v>19</v>
      </c>
      <c r="B869">
        <v>5</v>
      </c>
      <c r="C869">
        <f>IF(OR($L869=TRUE,$A869=0,MOD($A869,ChapterTable!$S$20)&lt;&gt;0),
MAX(0,INT(($B869+ChapterTable!$Q$26+VLOOKUP(SUBSTITUTE(C$1,"성장단계","")&amp;"단계오프셋",ChapterTable!$S:$T,2,0))/ChapterTable!$Q$23)),
MAX(0,INT(($B869+ChapterTable!$S$26+VLOOKUP(SUBSTITUTE(C$1,"성장단계","")&amp;"보스단계오프셋",ChapterTable!$S:$T,2,0))/ChapterTable!$S$23)))</f>
        <v>0</v>
      </c>
      <c r="D869">
        <f>IF(OR($L869=TRUE,$A869=0,MOD($A869,ChapterTable!$S$20)&lt;&gt;0),
MAX(0,INT(($B869+ChapterTable!$Q$26+VLOOKUP(SUBSTITUTE(D$1,"성장단계","")&amp;"단계오프셋",ChapterTable!$S:$T,2,0))/ChapterTable!$Q$23)),
MAX(0,INT(($B869+ChapterTable!$S$26+VLOOKUP(SUBSTITUTE(D$1,"성장단계","")&amp;"보스단계오프셋",ChapterTable!$S:$T,2,0))/ChapterTable!$S$23)))</f>
        <v>0</v>
      </c>
      <c r="E869" s="1">
        <f ca="1">IF(AND($A869=0,$B869=1),
    VLOOKUP(1,ChapterTable!$1:$1048576,MATCH("최종"&amp;SUBSTITUTE(SUBSTITUTE(E$1,"standard",""),"|Float",""),ChapterTable!$1:$1,0),0)*ChapterTable!$Q$17,
  IF(AND($A869=0,$B869=0),
    E870,
  IF($B869=0,
    VLOOKUP($A869,ChapterTable!$1:$1048576,MATCH("최종"&amp;SUBSTITUTE(SUBSTITUTE(E$1,"standard",""),"|Float",""),ChapterTable!$1:$1,0),0),
  IF($B869=1,
    IF($L869=FALSE,
      VLOOKUP($A869,ChapterTable!$1:$1048576,MATCH("최종"&amp;SUBSTITUTE(SUBSTITUTE(E$1,"standard",""),"|Float",""),ChapterTable!$1:$1,0),0),
      VLOOKUP($A869-ChapterTable!$Q$11,ChapterTable!$1:$1048576,MATCH("최종"&amp;SUBSTITUTE(SUBSTITUTE(E$1,"standard",""),"|Float",""),ChapterTable!$1:$1,0),0)*ChapterTable!$Q$14
    ),
  OFFSET(E869,-$B869+IF($L869,1,0),0)*
    (VLOOKUP(SUBSTITUTE(SUBSTITUTE(E$1,"standard",""),"|Float","")&amp;"인게임누적곱배수",ChapterTable!$S:$T,2,0)^C869
    +VLOOKUP(SUBSTITUTE(SUBSTITUTE(E$1,"standard",""),"|Float","")&amp;"인게임누적합배수",ChapterTable!$S:$T,2,0)*C869)
  )
  )
  )
)</f>
        <v>266020.53840637207</v>
      </c>
      <c r="F869" s="1">
        <f ca="1">IF(AND($A869=0,$B869=1),
    VLOOKUP(1,ChapterTable!$1:$1048576,MATCH("최종"&amp;SUBSTITUTE(SUBSTITUTE(F$1,"standard",""),"|Float",""),ChapterTable!$1:$1,0),0)*ChapterTable!$Q$17,
  IF(AND($A869=0,$B869=0),
    F870,
  IF($B869=0,
    VLOOKUP($A869,ChapterTable!$1:$1048576,MATCH("최종"&amp;SUBSTITUTE(SUBSTITUTE(F$1,"standard",""),"|Float",""),ChapterTable!$1:$1,0),0),
  IF($B869=1,
    IF($L869=FALSE,
      VLOOKUP($A869,ChapterTable!$1:$1048576,MATCH("최종"&amp;SUBSTITUTE(SUBSTITUTE(F$1,"standard",""),"|Float",""),ChapterTable!$1:$1,0),0),
      VLOOKUP($A869-ChapterTable!$Q$11,ChapterTable!$1:$1048576,MATCH("최종"&amp;SUBSTITUTE(SUBSTITUTE(F$1,"standard",""),"|Float",""),ChapterTable!$1:$1,0),0)*ChapterTable!$Q$14
    ),
  OFFSET(F869,-$B869+IF($L869,1,0),0)*
    (VLOOKUP(SUBSTITUTE(SUBSTITUTE(F$1,"standard",""),"|Float","")&amp;"인게임누적곱배수",ChapterTable!$S:$T,2,0)^D869
    +VLOOKUP(SUBSTITUTE(SUBSTITUTE(F$1,"standard",""),"|Float","")&amp;"인게임누적합배수",ChapterTable!$S:$T,2,0)*D869)
  )
  )
  )
)</f>
        <v>147789.18800354004</v>
      </c>
      <c r="G869" t="s">
        <v>110</v>
      </c>
      <c r="J869" t="str">
        <f>IF(ISBLANK(I869),"",
IFERROR(VLOOKUP(I869,[1]StringTable!$1:$1048576,MATCH([1]StringTable!$B$1,[1]StringTable!$1:$1,0),0),
IFERROR(VLOOKUP(I869,[1]InApkStringTable!$1:$1048576,MATCH([1]InApkStringTable!$B$1,[1]InApkStringTable!$1:$1,0),0),
"스트링없음")))</f>
        <v/>
      </c>
      <c r="L869" t="b">
        <v>0</v>
      </c>
      <c r="M869" t="s">
        <v>24</v>
      </c>
      <c r="N869" t="str">
        <f>IF(ISBLANK(M869),"",IF(ISERROR(VLOOKUP(M869,MapTable!$A:$A,1,0)),"맵없음",""))</f>
        <v/>
      </c>
      <c r="O869">
        <f t="shared" si="53"/>
        <v>11</v>
      </c>
      <c r="Q869">
        <f t="shared" si="54"/>
        <v>11</v>
      </c>
      <c r="R869" t="b">
        <f t="shared" ca="1" si="55"/>
        <v>0</v>
      </c>
      <c r="T869" t="b">
        <f t="shared" ca="1" si="56"/>
        <v>0</v>
      </c>
      <c r="V869" t="str">
        <f>IF(ISBLANK(U869),"",IF(ISERROR(VLOOKUP(U869,MapTable!$A:$A,1,0)),"맵없음",""))</f>
        <v/>
      </c>
      <c r="X869" t="str">
        <f>IF(ISBLANK(W869),"",
IF(ISERROR(FIND(",",W869)),
  IF(ISERROR(VLOOKUP(W869,MapTable!$A:$A,1,0)),"맵없음",
  ""),
IF(ISERROR(FIND(",",W869,FIND(",",W869)+1)),
  IF(OR(ISERROR(VLOOKUP(LEFT(W869,FIND(",",W869)-1),MapTable!$A:$A,1,0)),ISERROR(VLOOKUP(TRIM(MID(W869,FIND(",",W869)+1,999)),MapTable!$A:$A,1,0))),"맵없음",
  ""),
IF(ISERROR(FIND(",",W869,FIND(",",W869,FIND(",",W869)+1)+1)),
  IF(OR(ISERROR(VLOOKUP(LEFT(W869,FIND(",",W869)-1),MapTable!$A:$A,1,0)),ISERROR(VLOOKUP(TRIM(MID(W869,FIND(",",W869)+1,FIND(",",W869,FIND(",",W869)+1)-FIND(",",W869)-1)),MapTable!$A:$A,1,0)),ISERROR(VLOOKUP(TRIM(MID(W869,FIND(",",W869,FIND(",",W869)+1)+1,999)),MapTable!$A:$A,1,0))),"맵없음",
  ""),
IF(ISERROR(FIND(",",W869,FIND(",",W869,FIND(",",W869,FIND(",",W869)+1)+1)+1)),
  IF(OR(ISERROR(VLOOKUP(LEFT(W869,FIND(",",W869)-1),MapTable!$A:$A,1,0)),ISERROR(VLOOKUP(TRIM(MID(W869,FIND(",",W869)+1,FIND(",",W869,FIND(",",W869)+1)-FIND(",",W869)-1)),MapTable!$A:$A,1,0)),ISERROR(VLOOKUP(TRIM(MID(W869,FIND(",",W869,FIND(",",W869)+1)+1,FIND(",",W869,FIND(",",W869,FIND(",",W869)+1)+1)-FIND(",",W869,FIND(",",W869)+1)-1)),MapTable!$A:$A,1,0)),ISERROR(VLOOKUP(TRIM(MID(W869,FIND(",",W869,FIND(",",W869,FIND(",",W869)+1)+1)+1,999)),MapTable!$A:$A,1,0))),"맵없음",
  ""),
)))))</f>
        <v/>
      </c>
      <c r="AC869" t="str">
        <f>IF(ISBLANK(AB869),"",IF(ISERROR(VLOOKUP(AB869,[3]DropTable!$A:$A,1,0)),"드랍없음",""))</f>
        <v/>
      </c>
      <c r="AE869" t="str">
        <f>IF(ISBLANK(AD869),"",IF(ISERROR(VLOOKUP(AD869,[3]DropTable!$A:$A,1,0)),"드랍없음",""))</f>
        <v/>
      </c>
      <c r="AG869">
        <v>9.8000000000000007</v>
      </c>
      <c r="AH869">
        <v>1</v>
      </c>
    </row>
    <row r="870" spans="1:34" x14ac:dyDescent="0.3">
      <c r="A870">
        <v>19</v>
      </c>
      <c r="B870">
        <v>6</v>
      </c>
      <c r="C870">
        <f>IF(OR($L870=TRUE,$A870=0,MOD($A870,ChapterTable!$S$20)&lt;&gt;0),
MAX(0,INT(($B870+ChapterTable!$Q$26+VLOOKUP(SUBSTITUTE(C$1,"성장단계","")&amp;"단계오프셋",ChapterTable!$S:$T,2,0))/ChapterTable!$Q$23)),
MAX(0,INT(($B870+ChapterTable!$S$26+VLOOKUP(SUBSTITUTE(C$1,"성장단계","")&amp;"보스단계오프셋",ChapterTable!$S:$T,2,0))/ChapterTable!$S$23)))</f>
        <v>1</v>
      </c>
      <c r="D870">
        <f>IF(OR($L870=TRUE,$A870=0,MOD($A870,ChapterTable!$S$20)&lt;&gt;0),
MAX(0,INT(($B870+ChapterTable!$Q$26+VLOOKUP(SUBSTITUTE(D$1,"성장단계","")&amp;"단계오프셋",ChapterTable!$S:$T,2,0))/ChapterTable!$Q$23)),
MAX(0,INT(($B870+ChapterTable!$S$26+VLOOKUP(SUBSTITUTE(D$1,"성장단계","")&amp;"보스단계오프셋",ChapterTable!$S:$T,2,0))/ChapterTable!$S$23)))</f>
        <v>0</v>
      </c>
      <c r="E870" s="1">
        <f ca="1">IF(AND($A870=0,$B870=1),
    VLOOKUP(1,ChapterTable!$1:$1048576,MATCH("최종"&amp;SUBSTITUTE(SUBSTITUTE(E$1,"standard",""),"|Float",""),ChapterTable!$1:$1,0),0)*ChapterTable!$Q$17,
  IF(AND($A870=0,$B870=0),
    E871,
  IF($B870=0,
    VLOOKUP($A870,ChapterTable!$1:$1048576,MATCH("최종"&amp;SUBSTITUTE(SUBSTITUTE(E$1,"standard",""),"|Float",""),ChapterTable!$1:$1,0),0),
  IF($B870=1,
    IF($L870=FALSE,
      VLOOKUP($A870,ChapterTable!$1:$1048576,MATCH("최종"&amp;SUBSTITUTE(SUBSTITUTE(E$1,"standard",""),"|Float",""),ChapterTable!$1:$1,0),0),
      VLOOKUP($A870-ChapterTable!$Q$11,ChapterTable!$1:$1048576,MATCH("최종"&amp;SUBSTITUTE(SUBSTITUTE(E$1,"standard",""),"|Float",""),ChapterTable!$1:$1,0),0)*ChapterTable!$Q$14
    ),
  OFFSET(E870,-$B870+IF($L870,1,0),0)*
    (VLOOKUP(SUBSTITUTE(SUBSTITUTE(E$1,"standard",""),"|Float","")&amp;"인게임누적곱배수",ChapterTable!$S:$T,2,0)^C870
    +VLOOKUP(SUBSTITUTE(SUBSTITUTE(E$1,"standard",""),"|Float","")&amp;"인게임누적합배수",ChapterTable!$S:$T,2,0)*C870)
  )
  )
  )
)</f>
        <v>359127.72684860229</v>
      </c>
      <c r="F870" s="1">
        <f ca="1">IF(AND($A870=0,$B870=1),
    VLOOKUP(1,ChapterTable!$1:$1048576,MATCH("최종"&amp;SUBSTITUTE(SUBSTITUTE(F$1,"standard",""),"|Float",""),ChapterTable!$1:$1,0),0)*ChapterTable!$Q$17,
  IF(AND($A870=0,$B870=0),
    F871,
  IF($B870=0,
    VLOOKUP($A870,ChapterTable!$1:$1048576,MATCH("최종"&amp;SUBSTITUTE(SUBSTITUTE(F$1,"standard",""),"|Float",""),ChapterTable!$1:$1,0),0),
  IF($B870=1,
    IF($L870=FALSE,
      VLOOKUP($A870,ChapterTable!$1:$1048576,MATCH("최종"&amp;SUBSTITUTE(SUBSTITUTE(F$1,"standard",""),"|Float",""),ChapterTable!$1:$1,0),0),
      VLOOKUP($A870-ChapterTable!$Q$11,ChapterTable!$1:$1048576,MATCH("최종"&amp;SUBSTITUTE(SUBSTITUTE(F$1,"standard",""),"|Float",""),ChapterTable!$1:$1,0),0)*ChapterTable!$Q$14
    ),
  OFFSET(F870,-$B870+IF($L870,1,0),0)*
    (VLOOKUP(SUBSTITUTE(SUBSTITUTE(F$1,"standard",""),"|Float","")&amp;"인게임누적곱배수",ChapterTable!$S:$T,2,0)^D870
    +VLOOKUP(SUBSTITUTE(SUBSTITUTE(F$1,"standard",""),"|Float","")&amp;"인게임누적합배수",ChapterTable!$S:$T,2,0)*D870)
  )
  )
  )
)</f>
        <v>147789.18800354004</v>
      </c>
      <c r="G870" t="s">
        <v>110</v>
      </c>
      <c r="J870" t="str">
        <f>IF(ISBLANK(I870),"",
IFERROR(VLOOKUP(I870,[1]StringTable!$1:$1048576,MATCH([1]StringTable!$B$1,[1]StringTable!$1:$1,0),0),
IFERROR(VLOOKUP(I870,[1]InApkStringTable!$1:$1048576,MATCH([1]InApkStringTable!$B$1,[1]InApkStringTable!$1:$1,0),0),
"스트링없음")))</f>
        <v/>
      </c>
      <c r="L870" t="b">
        <v>0</v>
      </c>
      <c r="M870" t="s">
        <v>24</v>
      </c>
      <c r="N870" t="str">
        <f>IF(ISBLANK(M870),"",IF(ISERROR(VLOOKUP(M870,MapTable!$A:$A,1,0)),"맵없음",""))</f>
        <v/>
      </c>
      <c r="O870">
        <f t="shared" si="53"/>
        <v>1</v>
      </c>
      <c r="Q870">
        <f t="shared" si="54"/>
        <v>1</v>
      </c>
      <c r="R870" t="b">
        <f t="shared" ca="1" si="55"/>
        <v>0</v>
      </c>
      <c r="T870" t="b">
        <f t="shared" ca="1" si="56"/>
        <v>0</v>
      </c>
      <c r="V870" t="str">
        <f>IF(ISBLANK(U870),"",IF(ISERROR(VLOOKUP(U870,MapTable!$A:$A,1,0)),"맵없음",""))</f>
        <v/>
      </c>
      <c r="X870" t="str">
        <f>IF(ISBLANK(W870),"",
IF(ISERROR(FIND(",",W870)),
  IF(ISERROR(VLOOKUP(W870,MapTable!$A:$A,1,0)),"맵없음",
  ""),
IF(ISERROR(FIND(",",W870,FIND(",",W870)+1)),
  IF(OR(ISERROR(VLOOKUP(LEFT(W870,FIND(",",W870)-1),MapTable!$A:$A,1,0)),ISERROR(VLOOKUP(TRIM(MID(W870,FIND(",",W870)+1,999)),MapTable!$A:$A,1,0))),"맵없음",
  ""),
IF(ISERROR(FIND(",",W870,FIND(",",W870,FIND(",",W870)+1)+1)),
  IF(OR(ISERROR(VLOOKUP(LEFT(W870,FIND(",",W870)-1),MapTable!$A:$A,1,0)),ISERROR(VLOOKUP(TRIM(MID(W870,FIND(",",W870)+1,FIND(",",W870,FIND(",",W870)+1)-FIND(",",W870)-1)),MapTable!$A:$A,1,0)),ISERROR(VLOOKUP(TRIM(MID(W870,FIND(",",W870,FIND(",",W870)+1)+1,999)),MapTable!$A:$A,1,0))),"맵없음",
  ""),
IF(ISERROR(FIND(",",W870,FIND(",",W870,FIND(",",W870,FIND(",",W870)+1)+1)+1)),
  IF(OR(ISERROR(VLOOKUP(LEFT(W870,FIND(",",W870)-1),MapTable!$A:$A,1,0)),ISERROR(VLOOKUP(TRIM(MID(W870,FIND(",",W870)+1,FIND(",",W870,FIND(",",W870)+1)-FIND(",",W870)-1)),MapTable!$A:$A,1,0)),ISERROR(VLOOKUP(TRIM(MID(W870,FIND(",",W870,FIND(",",W870)+1)+1,FIND(",",W870,FIND(",",W870,FIND(",",W870)+1)+1)-FIND(",",W870,FIND(",",W870)+1)-1)),MapTable!$A:$A,1,0)),ISERROR(VLOOKUP(TRIM(MID(W870,FIND(",",W870,FIND(",",W870,FIND(",",W870)+1)+1)+1,999)),MapTable!$A:$A,1,0))),"맵없음",
  ""),
)))))</f>
        <v/>
      </c>
      <c r="AC870" t="str">
        <f>IF(ISBLANK(AB870),"",IF(ISERROR(VLOOKUP(AB870,[3]DropTable!$A:$A,1,0)),"드랍없음",""))</f>
        <v/>
      </c>
      <c r="AE870" t="str">
        <f>IF(ISBLANK(AD870),"",IF(ISERROR(VLOOKUP(AD870,[3]DropTable!$A:$A,1,0)),"드랍없음",""))</f>
        <v/>
      </c>
      <c r="AG870">
        <v>9.8000000000000007</v>
      </c>
      <c r="AH870">
        <v>1</v>
      </c>
    </row>
    <row r="871" spans="1:34" x14ac:dyDescent="0.3">
      <c r="A871">
        <v>19</v>
      </c>
      <c r="B871">
        <v>7</v>
      </c>
      <c r="C871">
        <f>IF(OR($L871=TRUE,$A871=0,MOD($A871,ChapterTable!$S$20)&lt;&gt;0),
MAX(0,INT(($B871+ChapterTable!$Q$26+VLOOKUP(SUBSTITUTE(C$1,"성장단계","")&amp;"단계오프셋",ChapterTable!$S:$T,2,0))/ChapterTable!$Q$23)),
MAX(0,INT(($B871+ChapterTable!$S$26+VLOOKUP(SUBSTITUTE(C$1,"성장단계","")&amp;"보스단계오프셋",ChapterTable!$S:$T,2,0))/ChapterTable!$S$23)))</f>
        <v>1</v>
      </c>
      <c r="D871">
        <f>IF(OR($L871=TRUE,$A871=0,MOD($A871,ChapterTable!$S$20)&lt;&gt;0),
MAX(0,INT(($B871+ChapterTable!$Q$26+VLOOKUP(SUBSTITUTE(D$1,"성장단계","")&amp;"단계오프셋",ChapterTable!$S:$T,2,0))/ChapterTable!$Q$23)),
MAX(0,INT(($B871+ChapterTable!$S$26+VLOOKUP(SUBSTITUTE(D$1,"성장단계","")&amp;"보스단계오프셋",ChapterTable!$S:$T,2,0))/ChapterTable!$S$23)))</f>
        <v>0</v>
      </c>
      <c r="E871" s="1">
        <f ca="1">IF(AND($A871=0,$B871=1),
    VLOOKUP(1,ChapterTable!$1:$1048576,MATCH("최종"&amp;SUBSTITUTE(SUBSTITUTE(E$1,"standard",""),"|Float",""),ChapterTable!$1:$1,0),0)*ChapterTable!$Q$17,
  IF(AND($A871=0,$B871=0),
    E872,
  IF($B871=0,
    VLOOKUP($A871,ChapterTable!$1:$1048576,MATCH("최종"&amp;SUBSTITUTE(SUBSTITUTE(E$1,"standard",""),"|Float",""),ChapterTable!$1:$1,0),0),
  IF($B871=1,
    IF($L871=FALSE,
      VLOOKUP($A871,ChapterTable!$1:$1048576,MATCH("최종"&amp;SUBSTITUTE(SUBSTITUTE(E$1,"standard",""),"|Float",""),ChapterTable!$1:$1,0),0),
      VLOOKUP($A871-ChapterTable!$Q$11,ChapterTable!$1:$1048576,MATCH("최종"&amp;SUBSTITUTE(SUBSTITUTE(E$1,"standard",""),"|Float",""),ChapterTable!$1:$1,0),0)*ChapterTable!$Q$14
    ),
  OFFSET(E871,-$B871+IF($L871,1,0),0)*
    (VLOOKUP(SUBSTITUTE(SUBSTITUTE(E$1,"standard",""),"|Float","")&amp;"인게임누적곱배수",ChapterTable!$S:$T,2,0)^C871
    +VLOOKUP(SUBSTITUTE(SUBSTITUTE(E$1,"standard",""),"|Float","")&amp;"인게임누적합배수",ChapterTable!$S:$T,2,0)*C871)
  )
  )
  )
)</f>
        <v>359127.72684860229</v>
      </c>
      <c r="F871" s="1">
        <f ca="1">IF(AND($A871=0,$B871=1),
    VLOOKUP(1,ChapterTable!$1:$1048576,MATCH("최종"&amp;SUBSTITUTE(SUBSTITUTE(F$1,"standard",""),"|Float",""),ChapterTable!$1:$1,0),0)*ChapterTable!$Q$17,
  IF(AND($A871=0,$B871=0),
    F872,
  IF($B871=0,
    VLOOKUP($A871,ChapterTable!$1:$1048576,MATCH("최종"&amp;SUBSTITUTE(SUBSTITUTE(F$1,"standard",""),"|Float",""),ChapterTable!$1:$1,0),0),
  IF($B871=1,
    IF($L871=FALSE,
      VLOOKUP($A871,ChapterTable!$1:$1048576,MATCH("최종"&amp;SUBSTITUTE(SUBSTITUTE(F$1,"standard",""),"|Float",""),ChapterTable!$1:$1,0),0),
      VLOOKUP($A871-ChapterTable!$Q$11,ChapterTable!$1:$1048576,MATCH("최종"&amp;SUBSTITUTE(SUBSTITUTE(F$1,"standard",""),"|Float",""),ChapterTable!$1:$1,0),0)*ChapterTable!$Q$14
    ),
  OFFSET(F871,-$B871+IF($L871,1,0),0)*
    (VLOOKUP(SUBSTITUTE(SUBSTITUTE(F$1,"standard",""),"|Float","")&amp;"인게임누적곱배수",ChapterTable!$S:$T,2,0)^D871
    +VLOOKUP(SUBSTITUTE(SUBSTITUTE(F$1,"standard",""),"|Float","")&amp;"인게임누적합배수",ChapterTable!$S:$T,2,0)*D871)
  )
  )
  )
)</f>
        <v>147789.18800354004</v>
      </c>
      <c r="G871" t="s">
        <v>110</v>
      </c>
      <c r="J871" t="str">
        <f>IF(ISBLANK(I871),"",
IFERROR(VLOOKUP(I871,[1]StringTable!$1:$1048576,MATCH([1]StringTable!$B$1,[1]StringTable!$1:$1,0),0),
IFERROR(VLOOKUP(I871,[1]InApkStringTable!$1:$1048576,MATCH([1]InApkStringTable!$B$1,[1]InApkStringTable!$1:$1,0),0),
"스트링없음")))</f>
        <v/>
      </c>
      <c r="L871" t="b">
        <v>0</v>
      </c>
      <c r="M871" t="s">
        <v>24</v>
      </c>
      <c r="N871" t="str">
        <f>IF(ISBLANK(M871),"",IF(ISERROR(VLOOKUP(M871,MapTable!$A:$A,1,0)),"맵없음",""))</f>
        <v/>
      </c>
      <c r="O871">
        <f t="shared" si="53"/>
        <v>1</v>
      </c>
      <c r="Q871">
        <f t="shared" si="54"/>
        <v>1</v>
      </c>
      <c r="R871" t="b">
        <f t="shared" ca="1" si="55"/>
        <v>0</v>
      </c>
      <c r="T871" t="b">
        <f t="shared" ca="1" si="56"/>
        <v>0</v>
      </c>
      <c r="V871" t="str">
        <f>IF(ISBLANK(U871),"",IF(ISERROR(VLOOKUP(U871,MapTable!$A:$A,1,0)),"맵없음",""))</f>
        <v/>
      </c>
      <c r="X871" t="str">
        <f>IF(ISBLANK(W871),"",
IF(ISERROR(FIND(",",W871)),
  IF(ISERROR(VLOOKUP(W871,MapTable!$A:$A,1,0)),"맵없음",
  ""),
IF(ISERROR(FIND(",",W871,FIND(",",W871)+1)),
  IF(OR(ISERROR(VLOOKUP(LEFT(W871,FIND(",",W871)-1),MapTable!$A:$A,1,0)),ISERROR(VLOOKUP(TRIM(MID(W871,FIND(",",W871)+1,999)),MapTable!$A:$A,1,0))),"맵없음",
  ""),
IF(ISERROR(FIND(",",W871,FIND(",",W871,FIND(",",W871)+1)+1)),
  IF(OR(ISERROR(VLOOKUP(LEFT(W871,FIND(",",W871)-1),MapTable!$A:$A,1,0)),ISERROR(VLOOKUP(TRIM(MID(W871,FIND(",",W871)+1,FIND(",",W871,FIND(",",W871)+1)-FIND(",",W871)-1)),MapTable!$A:$A,1,0)),ISERROR(VLOOKUP(TRIM(MID(W871,FIND(",",W871,FIND(",",W871)+1)+1,999)),MapTable!$A:$A,1,0))),"맵없음",
  ""),
IF(ISERROR(FIND(",",W871,FIND(",",W871,FIND(",",W871,FIND(",",W871)+1)+1)+1)),
  IF(OR(ISERROR(VLOOKUP(LEFT(W871,FIND(",",W871)-1),MapTable!$A:$A,1,0)),ISERROR(VLOOKUP(TRIM(MID(W871,FIND(",",W871)+1,FIND(",",W871,FIND(",",W871)+1)-FIND(",",W871)-1)),MapTable!$A:$A,1,0)),ISERROR(VLOOKUP(TRIM(MID(W871,FIND(",",W871,FIND(",",W871)+1)+1,FIND(",",W871,FIND(",",W871,FIND(",",W871)+1)+1)-FIND(",",W871,FIND(",",W871)+1)-1)),MapTable!$A:$A,1,0)),ISERROR(VLOOKUP(TRIM(MID(W871,FIND(",",W871,FIND(",",W871,FIND(",",W871)+1)+1)+1,999)),MapTable!$A:$A,1,0))),"맵없음",
  ""),
)))))</f>
        <v/>
      </c>
      <c r="AC871" t="str">
        <f>IF(ISBLANK(AB871),"",IF(ISERROR(VLOOKUP(AB871,[3]DropTable!$A:$A,1,0)),"드랍없음",""))</f>
        <v/>
      </c>
      <c r="AE871" t="str">
        <f>IF(ISBLANK(AD871),"",IF(ISERROR(VLOOKUP(AD871,[3]DropTable!$A:$A,1,0)),"드랍없음",""))</f>
        <v/>
      </c>
      <c r="AG871">
        <v>9.8000000000000007</v>
      </c>
      <c r="AH871">
        <v>1</v>
      </c>
    </row>
    <row r="872" spans="1:34" x14ac:dyDescent="0.3">
      <c r="A872">
        <v>19</v>
      </c>
      <c r="B872">
        <v>8</v>
      </c>
      <c r="C872">
        <f>IF(OR($L872=TRUE,$A872=0,MOD($A872,ChapterTable!$S$20)&lt;&gt;0),
MAX(0,INT(($B872+ChapterTable!$Q$26+VLOOKUP(SUBSTITUTE(C$1,"성장단계","")&amp;"단계오프셋",ChapterTable!$S:$T,2,0))/ChapterTable!$Q$23)),
MAX(0,INT(($B872+ChapterTable!$S$26+VLOOKUP(SUBSTITUTE(C$1,"성장단계","")&amp;"보스단계오프셋",ChapterTable!$S:$T,2,0))/ChapterTable!$S$23)))</f>
        <v>1</v>
      </c>
      <c r="D872">
        <f>IF(OR($L872=TRUE,$A872=0,MOD($A872,ChapterTable!$S$20)&lt;&gt;0),
MAX(0,INT(($B872+ChapterTable!$Q$26+VLOOKUP(SUBSTITUTE(D$1,"성장단계","")&amp;"단계오프셋",ChapterTable!$S:$T,2,0))/ChapterTable!$Q$23)),
MAX(0,INT(($B872+ChapterTable!$S$26+VLOOKUP(SUBSTITUTE(D$1,"성장단계","")&amp;"보스단계오프셋",ChapterTable!$S:$T,2,0))/ChapterTable!$S$23)))</f>
        <v>0</v>
      </c>
      <c r="E872" s="1">
        <f ca="1">IF(AND($A872=0,$B872=1),
    VLOOKUP(1,ChapterTable!$1:$1048576,MATCH("최종"&amp;SUBSTITUTE(SUBSTITUTE(E$1,"standard",""),"|Float",""),ChapterTable!$1:$1,0),0)*ChapterTable!$Q$17,
  IF(AND($A872=0,$B872=0),
    E873,
  IF($B872=0,
    VLOOKUP($A872,ChapterTable!$1:$1048576,MATCH("최종"&amp;SUBSTITUTE(SUBSTITUTE(E$1,"standard",""),"|Float",""),ChapterTable!$1:$1,0),0),
  IF($B872=1,
    IF($L872=FALSE,
      VLOOKUP($A872,ChapterTable!$1:$1048576,MATCH("최종"&amp;SUBSTITUTE(SUBSTITUTE(E$1,"standard",""),"|Float",""),ChapterTable!$1:$1,0),0),
      VLOOKUP($A872-ChapterTable!$Q$11,ChapterTable!$1:$1048576,MATCH("최종"&amp;SUBSTITUTE(SUBSTITUTE(E$1,"standard",""),"|Float",""),ChapterTable!$1:$1,0),0)*ChapterTable!$Q$14
    ),
  OFFSET(E872,-$B872+IF($L872,1,0),0)*
    (VLOOKUP(SUBSTITUTE(SUBSTITUTE(E$1,"standard",""),"|Float","")&amp;"인게임누적곱배수",ChapterTable!$S:$T,2,0)^C872
    +VLOOKUP(SUBSTITUTE(SUBSTITUTE(E$1,"standard",""),"|Float","")&amp;"인게임누적합배수",ChapterTable!$S:$T,2,0)*C872)
  )
  )
  )
)</f>
        <v>359127.72684860229</v>
      </c>
      <c r="F872" s="1">
        <f ca="1">IF(AND($A872=0,$B872=1),
    VLOOKUP(1,ChapterTable!$1:$1048576,MATCH("최종"&amp;SUBSTITUTE(SUBSTITUTE(F$1,"standard",""),"|Float",""),ChapterTable!$1:$1,0),0)*ChapterTable!$Q$17,
  IF(AND($A872=0,$B872=0),
    F873,
  IF($B872=0,
    VLOOKUP($A872,ChapterTable!$1:$1048576,MATCH("최종"&amp;SUBSTITUTE(SUBSTITUTE(F$1,"standard",""),"|Float",""),ChapterTable!$1:$1,0),0),
  IF($B872=1,
    IF($L872=FALSE,
      VLOOKUP($A872,ChapterTable!$1:$1048576,MATCH("최종"&amp;SUBSTITUTE(SUBSTITUTE(F$1,"standard",""),"|Float",""),ChapterTable!$1:$1,0),0),
      VLOOKUP($A872-ChapterTable!$Q$11,ChapterTable!$1:$1048576,MATCH("최종"&amp;SUBSTITUTE(SUBSTITUTE(F$1,"standard",""),"|Float",""),ChapterTable!$1:$1,0),0)*ChapterTable!$Q$14
    ),
  OFFSET(F872,-$B872+IF($L872,1,0),0)*
    (VLOOKUP(SUBSTITUTE(SUBSTITUTE(F$1,"standard",""),"|Float","")&amp;"인게임누적곱배수",ChapterTable!$S:$T,2,0)^D872
    +VLOOKUP(SUBSTITUTE(SUBSTITUTE(F$1,"standard",""),"|Float","")&amp;"인게임누적합배수",ChapterTable!$S:$T,2,0)*D872)
  )
  )
  )
)</f>
        <v>147789.18800354004</v>
      </c>
      <c r="G872" t="s">
        <v>110</v>
      </c>
      <c r="J872" t="str">
        <f>IF(ISBLANK(I872),"",
IFERROR(VLOOKUP(I872,[1]StringTable!$1:$1048576,MATCH([1]StringTable!$B$1,[1]StringTable!$1:$1,0),0),
IFERROR(VLOOKUP(I872,[1]InApkStringTable!$1:$1048576,MATCH([1]InApkStringTable!$B$1,[1]InApkStringTable!$1:$1,0),0),
"스트링없음")))</f>
        <v/>
      </c>
      <c r="L872" t="b">
        <v>0</v>
      </c>
      <c r="M872" t="s">
        <v>24</v>
      </c>
      <c r="N872" t="str">
        <f>IF(ISBLANK(M872),"",IF(ISERROR(VLOOKUP(M872,MapTable!$A:$A,1,0)),"맵없음",""))</f>
        <v/>
      </c>
      <c r="O872">
        <f t="shared" si="53"/>
        <v>1</v>
      </c>
      <c r="Q872">
        <f t="shared" si="54"/>
        <v>1</v>
      </c>
      <c r="R872" t="b">
        <f t="shared" ca="1" si="55"/>
        <v>0</v>
      </c>
      <c r="T872" t="b">
        <f t="shared" ca="1" si="56"/>
        <v>0</v>
      </c>
      <c r="V872" t="str">
        <f>IF(ISBLANK(U872),"",IF(ISERROR(VLOOKUP(U872,MapTable!$A:$A,1,0)),"맵없음",""))</f>
        <v/>
      </c>
      <c r="X872" t="str">
        <f>IF(ISBLANK(W872),"",
IF(ISERROR(FIND(",",W872)),
  IF(ISERROR(VLOOKUP(W872,MapTable!$A:$A,1,0)),"맵없음",
  ""),
IF(ISERROR(FIND(",",W872,FIND(",",W872)+1)),
  IF(OR(ISERROR(VLOOKUP(LEFT(W872,FIND(",",W872)-1),MapTable!$A:$A,1,0)),ISERROR(VLOOKUP(TRIM(MID(W872,FIND(",",W872)+1,999)),MapTable!$A:$A,1,0))),"맵없음",
  ""),
IF(ISERROR(FIND(",",W872,FIND(",",W872,FIND(",",W872)+1)+1)),
  IF(OR(ISERROR(VLOOKUP(LEFT(W872,FIND(",",W872)-1),MapTable!$A:$A,1,0)),ISERROR(VLOOKUP(TRIM(MID(W872,FIND(",",W872)+1,FIND(",",W872,FIND(",",W872)+1)-FIND(",",W872)-1)),MapTable!$A:$A,1,0)),ISERROR(VLOOKUP(TRIM(MID(W872,FIND(",",W872,FIND(",",W872)+1)+1,999)),MapTable!$A:$A,1,0))),"맵없음",
  ""),
IF(ISERROR(FIND(",",W872,FIND(",",W872,FIND(",",W872,FIND(",",W872)+1)+1)+1)),
  IF(OR(ISERROR(VLOOKUP(LEFT(W872,FIND(",",W872)-1),MapTable!$A:$A,1,0)),ISERROR(VLOOKUP(TRIM(MID(W872,FIND(",",W872)+1,FIND(",",W872,FIND(",",W872)+1)-FIND(",",W872)-1)),MapTable!$A:$A,1,0)),ISERROR(VLOOKUP(TRIM(MID(W872,FIND(",",W872,FIND(",",W872)+1)+1,FIND(",",W872,FIND(",",W872,FIND(",",W872)+1)+1)-FIND(",",W872,FIND(",",W872)+1)-1)),MapTable!$A:$A,1,0)),ISERROR(VLOOKUP(TRIM(MID(W872,FIND(",",W872,FIND(",",W872,FIND(",",W872)+1)+1)+1,999)),MapTable!$A:$A,1,0))),"맵없음",
  ""),
)))))</f>
        <v/>
      </c>
      <c r="AC872" t="str">
        <f>IF(ISBLANK(AB872),"",IF(ISERROR(VLOOKUP(AB872,[3]DropTable!$A:$A,1,0)),"드랍없음",""))</f>
        <v/>
      </c>
      <c r="AE872" t="str">
        <f>IF(ISBLANK(AD872),"",IF(ISERROR(VLOOKUP(AD872,[3]DropTable!$A:$A,1,0)),"드랍없음",""))</f>
        <v/>
      </c>
      <c r="AG872">
        <v>9.8000000000000007</v>
      </c>
      <c r="AH872">
        <v>1</v>
      </c>
    </row>
    <row r="873" spans="1:34" x14ac:dyDescent="0.3">
      <c r="A873">
        <v>19</v>
      </c>
      <c r="B873">
        <v>9</v>
      </c>
      <c r="C873">
        <f>IF(OR($L873=TRUE,$A873=0,MOD($A873,ChapterTable!$S$20)&lt;&gt;0),
MAX(0,INT(($B873+ChapterTable!$Q$26+VLOOKUP(SUBSTITUTE(C$1,"성장단계","")&amp;"단계오프셋",ChapterTable!$S:$T,2,0))/ChapterTable!$Q$23)),
MAX(0,INT(($B873+ChapterTable!$S$26+VLOOKUP(SUBSTITUTE(C$1,"성장단계","")&amp;"보스단계오프셋",ChapterTable!$S:$T,2,0))/ChapterTable!$S$23)))</f>
        <v>1</v>
      </c>
      <c r="D873">
        <f>IF(OR($L873=TRUE,$A873=0,MOD($A873,ChapterTable!$S$20)&lt;&gt;0),
MAX(0,INT(($B873+ChapterTable!$Q$26+VLOOKUP(SUBSTITUTE(D$1,"성장단계","")&amp;"단계오프셋",ChapterTable!$S:$T,2,0))/ChapterTable!$Q$23)),
MAX(0,INT(($B873+ChapterTable!$S$26+VLOOKUP(SUBSTITUTE(D$1,"성장단계","")&amp;"보스단계오프셋",ChapterTable!$S:$T,2,0))/ChapterTable!$S$23)))</f>
        <v>0</v>
      </c>
      <c r="E873" s="1">
        <f ca="1">IF(AND($A873=0,$B873=1),
    VLOOKUP(1,ChapterTable!$1:$1048576,MATCH("최종"&amp;SUBSTITUTE(SUBSTITUTE(E$1,"standard",""),"|Float",""),ChapterTable!$1:$1,0),0)*ChapterTable!$Q$17,
  IF(AND($A873=0,$B873=0),
    E874,
  IF($B873=0,
    VLOOKUP($A873,ChapterTable!$1:$1048576,MATCH("최종"&amp;SUBSTITUTE(SUBSTITUTE(E$1,"standard",""),"|Float",""),ChapterTable!$1:$1,0),0),
  IF($B873=1,
    IF($L873=FALSE,
      VLOOKUP($A873,ChapterTable!$1:$1048576,MATCH("최종"&amp;SUBSTITUTE(SUBSTITUTE(E$1,"standard",""),"|Float",""),ChapterTable!$1:$1,0),0),
      VLOOKUP($A873-ChapterTable!$Q$11,ChapterTable!$1:$1048576,MATCH("최종"&amp;SUBSTITUTE(SUBSTITUTE(E$1,"standard",""),"|Float",""),ChapterTable!$1:$1,0),0)*ChapterTable!$Q$14
    ),
  OFFSET(E873,-$B873+IF($L873,1,0),0)*
    (VLOOKUP(SUBSTITUTE(SUBSTITUTE(E$1,"standard",""),"|Float","")&amp;"인게임누적곱배수",ChapterTable!$S:$T,2,0)^C873
    +VLOOKUP(SUBSTITUTE(SUBSTITUTE(E$1,"standard",""),"|Float","")&amp;"인게임누적합배수",ChapterTable!$S:$T,2,0)*C873)
  )
  )
  )
)</f>
        <v>359127.72684860229</v>
      </c>
      <c r="F873" s="1">
        <f ca="1">IF(AND($A873=0,$B873=1),
    VLOOKUP(1,ChapterTable!$1:$1048576,MATCH("최종"&amp;SUBSTITUTE(SUBSTITUTE(F$1,"standard",""),"|Float",""),ChapterTable!$1:$1,0),0)*ChapterTable!$Q$17,
  IF(AND($A873=0,$B873=0),
    F874,
  IF($B873=0,
    VLOOKUP($A873,ChapterTable!$1:$1048576,MATCH("최종"&amp;SUBSTITUTE(SUBSTITUTE(F$1,"standard",""),"|Float",""),ChapterTable!$1:$1,0),0),
  IF($B873=1,
    IF($L873=FALSE,
      VLOOKUP($A873,ChapterTable!$1:$1048576,MATCH("최종"&amp;SUBSTITUTE(SUBSTITUTE(F$1,"standard",""),"|Float",""),ChapterTable!$1:$1,0),0),
      VLOOKUP($A873-ChapterTable!$Q$11,ChapterTable!$1:$1048576,MATCH("최종"&amp;SUBSTITUTE(SUBSTITUTE(F$1,"standard",""),"|Float",""),ChapterTable!$1:$1,0),0)*ChapterTable!$Q$14
    ),
  OFFSET(F873,-$B873+IF($L873,1,0),0)*
    (VLOOKUP(SUBSTITUTE(SUBSTITUTE(F$1,"standard",""),"|Float","")&amp;"인게임누적곱배수",ChapterTable!$S:$T,2,0)^D873
    +VLOOKUP(SUBSTITUTE(SUBSTITUTE(F$1,"standard",""),"|Float","")&amp;"인게임누적합배수",ChapterTable!$S:$T,2,0)*D873)
  )
  )
  )
)</f>
        <v>147789.18800354004</v>
      </c>
      <c r="G873" t="s">
        <v>110</v>
      </c>
      <c r="J873" t="str">
        <f>IF(ISBLANK(I873),"",
IFERROR(VLOOKUP(I873,[1]StringTable!$1:$1048576,MATCH([1]StringTable!$B$1,[1]StringTable!$1:$1,0),0),
IFERROR(VLOOKUP(I873,[1]InApkStringTable!$1:$1048576,MATCH([1]InApkStringTable!$B$1,[1]InApkStringTable!$1:$1,0),0),
"스트링없음")))</f>
        <v/>
      </c>
      <c r="L873" t="b">
        <v>0</v>
      </c>
      <c r="M873" t="s">
        <v>24</v>
      </c>
      <c r="N873" t="str">
        <f>IF(ISBLANK(M873),"",IF(ISERROR(VLOOKUP(M873,MapTable!$A:$A,1,0)),"맵없음",""))</f>
        <v/>
      </c>
      <c r="O873">
        <f t="shared" si="53"/>
        <v>91</v>
      </c>
      <c r="Q873">
        <f t="shared" si="54"/>
        <v>91</v>
      </c>
      <c r="R873" t="b">
        <f t="shared" ca="1" si="55"/>
        <v>1</v>
      </c>
      <c r="T873" t="b">
        <f t="shared" ca="1" si="56"/>
        <v>1</v>
      </c>
      <c r="V873" t="str">
        <f>IF(ISBLANK(U873),"",IF(ISERROR(VLOOKUP(U873,MapTable!$A:$A,1,0)),"맵없음",""))</f>
        <v/>
      </c>
      <c r="X873" t="str">
        <f>IF(ISBLANK(W873),"",
IF(ISERROR(FIND(",",W873)),
  IF(ISERROR(VLOOKUP(W873,MapTable!$A:$A,1,0)),"맵없음",
  ""),
IF(ISERROR(FIND(",",W873,FIND(",",W873)+1)),
  IF(OR(ISERROR(VLOOKUP(LEFT(W873,FIND(",",W873)-1),MapTable!$A:$A,1,0)),ISERROR(VLOOKUP(TRIM(MID(W873,FIND(",",W873)+1,999)),MapTable!$A:$A,1,0))),"맵없음",
  ""),
IF(ISERROR(FIND(",",W873,FIND(",",W873,FIND(",",W873)+1)+1)),
  IF(OR(ISERROR(VLOOKUP(LEFT(W873,FIND(",",W873)-1),MapTable!$A:$A,1,0)),ISERROR(VLOOKUP(TRIM(MID(W873,FIND(",",W873)+1,FIND(",",W873,FIND(",",W873)+1)-FIND(",",W873)-1)),MapTable!$A:$A,1,0)),ISERROR(VLOOKUP(TRIM(MID(W873,FIND(",",W873,FIND(",",W873)+1)+1,999)),MapTable!$A:$A,1,0))),"맵없음",
  ""),
IF(ISERROR(FIND(",",W873,FIND(",",W873,FIND(",",W873,FIND(",",W873)+1)+1)+1)),
  IF(OR(ISERROR(VLOOKUP(LEFT(W873,FIND(",",W873)-1),MapTable!$A:$A,1,0)),ISERROR(VLOOKUP(TRIM(MID(W873,FIND(",",W873)+1,FIND(",",W873,FIND(",",W873)+1)-FIND(",",W873)-1)),MapTable!$A:$A,1,0)),ISERROR(VLOOKUP(TRIM(MID(W873,FIND(",",W873,FIND(",",W873)+1)+1,FIND(",",W873,FIND(",",W873,FIND(",",W873)+1)+1)-FIND(",",W873,FIND(",",W873)+1)-1)),MapTable!$A:$A,1,0)),ISERROR(VLOOKUP(TRIM(MID(W873,FIND(",",W873,FIND(",",W873,FIND(",",W873)+1)+1)+1,999)),MapTable!$A:$A,1,0))),"맵없음",
  ""),
)))))</f>
        <v/>
      </c>
      <c r="AC873" t="str">
        <f>IF(ISBLANK(AB873),"",IF(ISERROR(VLOOKUP(AB873,[3]DropTable!$A:$A,1,0)),"드랍없음",""))</f>
        <v/>
      </c>
      <c r="AE873" t="str">
        <f>IF(ISBLANK(AD873),"",IF(ISERROR(VLOOKUP(AD873,[3]DropTable!$A:$A,1,0)),"드랍없음",""))</f>
        <v/>
      </c>
      <c r="AG873">
        <v>9.8000000000000007</v>
      </c>
      <c r="AH873">
        <v>1</v>
      </c>
    </row>
    <row r="874" spans="1:34" x14ac:dyDescent="0.3">
      <c r="A874">
        <v>19</v>
      </c>
      <c r="B874">
        <v>10</v>
      </c>
      <c r="C874">
        <f>IF(OR($L874=TRUE,$A874=0,MOD($A874,ChapterTable!$S$20)&lt;&gt;0),
MAX(0,INT(($B874+ChapterTable!$Q$26+VLOOKUP(SUBSTITUTE(C$1,"성장단계","")&amp;"단계오프셋",ChapterTable!$S:$T,2,0))/ChapterTable!$Q$23)),
MAX(0,INT(($B874+ChapterTable!$S$26+VLOOKUP(SUBSTITUTE(C$1,"성장단계","")&amp;"보스단계오프셋",ChapterTable!$S:$T,2,0))/ChapterTable!$S$23)))</f>
        <v>1</v>
      </c>
      <c r="D874">
        <f>IF(OR($L874=TRUE,$A874=0,MOD($A874,ChapterTable!$S$20)&lt;&gt;0),
MAX(0,INT(($B874+ChapterTable!$Q$26+VLOOKUP(SUBSTITUTE(D$1,"성장단계","")&amp;"단계오프셋",ChapterTable!$S:$T,2,0))/ChapterTable!$Q$23)),
MAX(0,INT(($B874+ChapterTable!$S$26+VLOOKUP(SUBSTITUTE(D$1,"성장단계","")&amp;"보스단계오프셋",ChapterTable!$S:$T,2,0))/ChapterTable!$S$23)))</f>
        <v>0</v>
      </c>
      <c r="E874" s="1">
        <f ca="1">IF(AND($A874=0,$B874=1),
    VLOOKUP(1,ChapterTable!$1:$1048576,MATCH("최종"&amp;SUBSTITUTE(SUBSTITUTE(E$1,"standard",""),"|Float",""),ChapterTable!$1:$1,0),0)*ChapterTable!$Q$17,
  IF(AND($A874=0,$B874=0),
    E875,
  IF($B874=0,
    VLOOKUP($A874,ChapterTable!$1:$1048576,MATCH("최종"&amp;SUBSTITUTE(SUBSTITUTE(E$1,"standard",""),"|Float",""),ChapterTable!$1:$1,0),0),
  IF($B874=1,
    IF($L874=FALSE,
      VLOOKUP($A874,ChapterTable!$1:$1048576,MATCH("최종"&amp;SUBSTITUTE(SUBSTITUTE(E$1,"standard",""),"|Float",""),ChapterTable!$1:$1,0),0),
      VLOOKUP($A874-ChapterTable!$Q$11,ChapterTable!$1:$1048576,MATCH("최종"&amp;SUBSTITUTE(SUBSTITUTE(E$1,"standard",""),"|Float",""),ChapterTable!$1:$1,0),0)*ChapterTable!$Q$14
    ),
  OFFSET(E874,-$B874+IF($L874,1,0),0)*
    (VLOOKUP(SUBSTITUTE(SUBSTITUTE(E$1,"standard",""),"|Float","")&amp;"인게임누적곱배수",ChapterTable!$S:$T,2,0)^C874
    +VLOOKUP(SUBSTITUTE(SUBSTITUTE(E$1,"standard",""),"|Float","")&amp;"인게임누적합배수",ChapterTable!$S:$T,2,0)*C874)
  )
  )
  )
)</f>
        <v>359127.72684860229</v>
      </c>
      <c r="F874" s="1">
        <f ca="1">IF(AND($A874=0,$B874=1),
    VLOOKUP(1,ChapterTable!$1:$1048576,MATCH("최종"&amp;SUBSTITUTE(SUBSTITUTE(F$1,"standard",""),"|Float",""),ChapterTable!$1:$1,0),0)*ChapterTable!$Q$17,
  IF(AND($A874=0,$B874=0),
    F875,
  IF($B874=0,
    VLOOKUP($A874,ChapterTable!$1:$1048576,MATCH("최종"&amp;SUBSTITUTE(SUBSTITUTE(F$1,"standard",""),"|Float",""),ChapterTable!$1:$1,0),0),
  IF($B874=1,
    IF($L874=FALSE,
      VLOOKUP($A874,ChapterTable!$1:$1048576,MATCH("최종"&amp;SUBSTITUTE(SUBSTITUTE(F$1,"standard",""),"|Float",""),ChapterTable!$1:$1,0),0),
      VLOOKUP($A874-ChapterTable!$Q$11,ChapterTable!$1:$1048576,MATCH("최종"&amp;SUBSTITUTE(SUBSTITUTE(F$1,"standard",""),"|Float",""),ChapterTable!$1:$1,0),0)*ChapterTable!$Q$14
    ),
  OFFSET(F874,-$B874+IF($L874,1,0),0)*
    (VLOOKUP(SUBSTITUTE(SUBSTITUTE(F$1,"standard",""),"|Float","")&amp;"인게임누적곱배수",ChapterTable!$S:$T,2,0)^D874
    +VLOOKUP(SUBSTITUTE(SUBSTITUTE(F$1,"standard",""),"|Float","")&amp;"인게임누적합배수",ChapterTable!$S:$T,2,0)*D874)
  )
  )
  )
)</f>
        <v>147789.18800354004</v>
      </c>
      <c r="G874" t="s">
        <v>110</v>
      </c>
      <c r="J874" t="str">
        <f>IF(ISBLANK(I874),"",
IFERROR(VLOOKUP(I874,[1]StringTable!$1:$1048576,MATCH([1]StringTable!$B$1,[1]StringTable!$1:$1,0),0),
IFERROR(VLOOKUP(I874,[1]InApkStringTable!$1:$1048576,MATCH([1]InApkStringTable!$B$1,[1]InApkStringTable!$1:$1,0),0),
"스트링없음")))</f>
        <v/>
      </c>
      <c r="L874" t="b">
        <v>0</v>
      </c>
      <c r="M874" t="s">
        <v>24</v>
      </c>
      <c r="N874" t="str">
        <f>IF(ISBLANK(M874),"",IF(ISERROR(VLOOKUP(M874,MapTable!$A:$A,1,0)),"맵없음",""))</f>
        <v/>
      </c>
      <c r="O874">
        <f t="shared" si="53"/>
        <v>21</v>
      </c>
      <c r="Q874">
        <f t="shared" si="54"/>
        <v>21</v>
      </c>
      <c r="R874" t="b">
        <f t="shared" ca="1" si="55"/>
        <v>0</v>
      </c>
      <c r="T874" t="b">
        <f t="shared" ca="1" si="56"/>
        <v>0</v>
      </c>
      <c r="V874" t="str">
        <f>IF(ISBLANK(U874),"",IF(ISERROR(VLOOKUP(U874,MapTable!$A:$A,1,0)),"맵없음",""))</f>
        <v/>
      </c>
      <c r="X874" t="str">
        <f>IF(ISBLANK(W874),"",
IF(ISERROR(FIND(",",W874)),
  IF(ISERROR(VLOOKUP(W874,MapTable!$A:$A,1,0)),"맵없음",
  ""),
IF(ISERROR(FIND(",",W874,FIND(",",W874)+1)),
  IF(OR(ISERROR(VLOOKUP(LEFT(W874,FIND(",",W874)-1),MapTable!$A:$A,1,0)),ISERROR(VLOOKUP(TRIM(MID(W874,FIND(",",W874)+1,999)),MapTable!$A:$A,1,0))),"맵없음",
  ""),
IF(ISERROR(FIND(",",W874,FIND(",",W874,FIND(",",W874)+1)+1)),
  IF(OR(ISERROR(VLOOKUP(LEFT(W874,FIND(",",W874)-1),MapTable!$A:$A,1,0)),ISERROR(VLOOKUP(TRIM(MID(W874,FIND(",",W874)+1,FIND(",",W874,FIND(",",W874)+1)-FIND(",",W874)-1)),MapTable!$A:$A,1,0)),ISERROR(VLOOKUP(TRIM(MID(W874,FIND(",",W874,FIND(",",W874)+1)+1,999)),MapTable!$A:$A,1,0))),"맵없음",
  ""),
IF(ISERROR(FIND(",",W874,FIND(",",W874,FIND(",",W874,FIND(",",W874)+1)+1)+1)),
  IF(OR(ISERROR(VLOOKUP(LEFT(W874,FIND(",",W874)-1),MapTable!$A:$A,1,0)),ISERROR(VLOOKUP(TRIM(MID(W874,FIND(",",W874)+1,FIND(",",W874,FIND(",",W874)+1)-FIND(",",W874)-1)),MapTable!$A:$A,1,0)),ISERROR(VLOOKUP(TRIM(MID(W874,FIND(",",W874,FIND(",",W874)+1)+1,FIND(",",W874,FIND(",",W874,FIND(",",W874)+1)+1)-FIND(",",W874,FIND(",",W874)+1)-1)),MapTable!$A:$A,1,0)),ISERROR(VLOOKUP(TRIM(MID(W874,FIND(",",W874,FIND(",",W874,FIND(",",W874)+1)+1)+1,999)),MapTable!$A:$A,1,0))),"맵없음",
  ""),
)))))</f>
        <v/>
      </c>
      <c r="AC874" t="str">
        <f>IF(ISBLANK(AB874),"",IF(ISERROR(VLOOKUP(AB874,[3]DropTable!$A:$A,1,0)),"드랍없음",""))</f>
        <v/>
      </c>
      <c r="AE874" t="str">
        <f>IF(ISBLANK(AD874),"",IF(ISERROR(VLOOKUP(AD874,[3]DropTable!$A:$A,1,0)),"드랍없음",""))</f>
        <v/>
      </c>
      <c r="AG874">
        <v>9.8000000000000007</v>
      </c>
      <c r="AH874">
        <v>1</v>
      </c>
    </row>
    <row r="875" spans="1:34" x14ac:dyDescent="0.3">
      <c r="A875">
        <v>19</v>
      </c>
      <c r="B875">
        <v>11</v>
      </c>
      <c r="C875">
        <f>IF(OR($L875=TRUE,$A875=0,MOD($A875,ChapterTable!$S$20)&lt;&gt;0),
MAX(0,INT(($B875+ChapterTable!$Q$26+VLOOKUP(SUBSTITUTE(C$1,"성장단계","")&amp;"단계오프셋",ChapterTable!$S:$T,2,0))/ChapterTable!$Q$23)),
MAX(0,INT(($B875+ChapterTable!$S$26+VLOOKUP(SUBSTITUTE(C$1,"성장단계","")&amp;"보스단계오프셋",ChapterTable!$S:$T,2,0))/ChapterTable!$S$23)))</f>
        <v>1</v>
      </c>
      <c r="D875">
        <f>IF(OR($L875=TRUE,$A875=0,MOD($A875,ChapterTable!$S$20)&lt;&gt;0),
MAX(0,INT(($B875+ChapterTable!$Q$26+VLOOKUP(SUBSTITUTE(D$1,"성장단계","")&amp;"단계오프셋",ChapterTable!$S:$T,2,0))/ChapterTable!$Q$23)),
MAX(0,INT(($B875+ChapterTable!$S$26+VLOOKUP(SUBSTITUTE(D$1,"성장단계","")&amp;"보스단계오프셋",ChapterTable!$S:$T,2,0))/ChapterTable!$S$23)))</f>
        <v>1</v>
      </c>
      <c r="E875" s="1">
        <f ca="1">IF(AND($A875=0,$B875=1),
    VLOOKUP(1,ChapterTable!$1:$1048576,MATCH("최종"&amp;SUBSTITUTE(SUBSTITUTE(E$1,"standard",""),"|Float",""),ChapterTable!$1:$1,0),0)*ChapterTable!$Q$17,
  IF(AND($A875=0,$B875=0),
    E876,
  IF($B875=0,
    VLOOKUP($A875,ChapterTable!$1:$1048576,MATCH("최종"&amp;SUBSTITUTE(SUBSTITUTE(E$1,"standard",""),"|Float",""),ChapterTable!$1:$1,0),0),
  IF($B875=1,
    IF($L875=FALSE,
      VLOOKUP($A875,ChapterTable!$1:$1048576,MATCH("최종"&amp;SUBSTITUTE(SUBSTITUTE(E$1,"standard",""),"|Float",""),ChapterTable!$1:$1,0),0),
      VLOOKUP($A875-ChapterTable!$Q$11,ChapterTable!$1:$1048576,MATCH("최종"&amp;SUBSTITUTE(SUBSTITUTE(E$1,"standard",""),"|Float",""),ChapterTable!$1:$1,0),0)*ChapterTable!$Q$14
    ),
  OFFSET(E875,-$B875+IF($L875,1,0),0)*
    (VLOOKUP(SUBSTITUTE(SUBSTITUTE(E$1,"standard",""),"|Float","")&amp;"인게임누적곱배수",ChapterTable!$S:$T,2,0)^C875
    +VLOOKUP(SUBSTITUTE(SUBSTITUTE(E$1,"standard",""),"|Float","")&amp;"인게임누적합배수",ChapterTable!$S:$T,2,0)*C875)
  )
  )
  )
)</f>
        <v>359127.72684860229</v>
      </c>
      <c r="F875" s="1">
        <f ca="1">IF(AND($A875=0,$B875=1),
    VLOOKUP(1,ChapterTable!$1:$1048576,MATCH("최종"&amp;SUBSTITUTE(SUBSTITUTE(F$1,"standard",""),"|Float",""),ChapterTable!$1:$1,0),0)*ChapterTable!$Q$17,
  IF(AND($A875=0,$B875=0),
    F876,
  IF($B875=0,
    VLOOKUP($A875,ChapterTable!$1:$1048576,MATCH("최종"&amp;SUBSTITUTE(SUBSTITUTE(F$1,"standard",""),"|Float",""),ChapterTable!$1:$1,0),0),
  IF($B875=1,
    IF($L875=FALSE,
      VLOOKUP($A875,ChapterTable!$1:$1048576,MATCH("최종"&amp;SUBSTITUTE(SUBSTITUTE(F$1,"standard",""),"|Float",""),ChapterTable!$1:$1,0),0),
      VLOOKUP($A875-ChapterTable!$Q$11,ChapterTable!$1:$1048576,MATCH("최종"&amp;SUBSTITUTE(SUBSTITUTE(F$1,"standard",""),"|Float",""),ChapterTable!$1:$1,0),0)*ChapterTable!$Q$14
    ),
  OFFSET(F875,-$B875+IF($L875,1,0),0)*
    (VLOOKUP(SUBSTITUTE(SUBSTITUTE(F$1,"standard",""),"|Float","")&amp;"인게임누적곱배수",ChapterTable!$S:$T,2,0)^D875
    +VLOOKUP(SUBSTITUTE(SUBSTITUTE(F$1,"standard",""),"|Float","")&amp;"인게임누적합배수",ChapterTable!$S:$T,2,0)*D875)
  )
  )
  )
)</f>
        <v>177347.02560424805</v>
      </c>
      <c r="G875" t="s">
        <v>110</v>
      </c>
      <c r="J875" t="str">
        <f>IF(ISBLANK(I875),"",
IFERROR(VLOOKUP(I875,[1]StringTable!$1:$1048576,MATCH([1]StringTable!$B$1,[1]StringTable!$1:$1,0),0),
IFERROR(VLOOKUP(I875,[1]InApkStringTable!$1:$1048576,MATCH([1]InApkStringTable!$B$1,[1]InApkStringTable!$1:$1,0),0),
"스트링없음")))</f>
        <v/>
      </c>
      <c r="L875" t="b">
        <v>0</v>
      </c>
      <c r="M875" t="s">
        <v>24</v>
      </c>
      <c r="N875" t="str">
        <f>IF(ISBLANK(M875),"",IF(ISERROR(VLOOKUP(M875,MapTable!$A:$A,1,0)),"맵없음",""))</f>
        <v/>
      </c>
      <c r="O875">
        <f t="shared" si="53"/>
        <v>2</v>
      </c>
      <c r="Q875">
        <f t="shared" si="54"/>
        <v>2</v>
      </c>
      <c r="R875" t="b">
        <f t="shared" ca="1" si="55"/>
        <v>0</v>
      </c>
      <c r="T875" t="b">
        <f t="shared" ca="1" si="56"/>
        <v>0</v>
      </c>
      <c r="V875" t="str">
        <f>IF(ISBLANK(U875),"",IF(ISERROR(VLOOKUP(U875,MapTable!$A:$A,1,0)),"맵없음",""))</f>
        <v/>
      </c>
      <c r="X875" t="str">
        <f>IF(ISBLANK(W875),"",
IF(ISERROR(FIND(",",W875)),
  IF(ISERROR(VLOOKUP(W875,MapTable!$A:$A,1,0)),"맵없음",
  ""),
IF(ISERROR(FIND(",",W875,FIND(",",W875)+1)),
  IF(OR(ISERROR(VLOOKUP(LEFT(W875,FIND(",",W875)-1),MapTable!$A:$A,1,0)),ISERROR(VLOOKUP(TRIM(MID(W875,FIND(",",W875)+1,999)),MapTable!$A:$A,1,0))),"맵없음",
  ""),
IF(ISERROR(FIND(",",W875,FIND(",",W875,FIND(",",W875)+1)+1)),
  IF(OR(ISERROR(VLOOKUP(LEFT(W875,FIND(",",W875)-1),MapTable!$A:$A,1,0)),ISERROR(VLOOKUP(TRIM(MID(W875,FIND(",",W875)+1,FIND(",",W875,FIND(",",W875)+1)-FIND(",",W875)-1)),MapTable!$A:$A,1,0)),ISERROR(VLOOKUP(TRIM(MID(W875,FIND(",",W875,FIND(",",W875)+1)+1,999)),MapTable!$A:$A,1,0))),"맵없음",
  ""),
IF(ISERROR(FIND(",",W875,FIND(",",W875,FIND(",",W875,FIND(",",W875)+1)+1)+1)),
  IF(OR(ISERROR(VLOOKUP(LEFT(W875,FIND(",",W875)-1),MapTable!$A:$A,1,0)),ISERROR(VLOOKUP(TRIM(MID(W875,FIND(",",W875)+1,FIND(",",W875,FIND(",",W875)+1)-FIND(",",W875)-1)),MapTable!$A:$A,1,0)),ISERROR(VLOOKUP(TRIM(MID(W875,FIND(",",W875,FIND(",",W875)+1)+1,FIND(",",W875,FIND(",",W875,FIND(",",W875)+1)+1)-FIND(",",W875,FIND(",",W875)+1)-1)),MapTable!$A:$A,1,0)),ISERROR(VLOOKUP(TRIM(MID(W875,FIND(",",W875,FIND(",",W875,FIND(",",W875)+1)+1)+1,999)),MapTable!$A:$A,1,0))),"맵없음",
  ""),
)))))</f>
        <v/>
      </c>
      <c r="AC875" t="str">
        <f>IF(ISBLANK(AB875),"",IF(ISERROR(VLOOKUP(AB875,[3]DropTable!$A:$A,1,0)),"드랍없음",""))</f>
        <v/>
      </c>
      <c r="AE875" t="str">
        <f>IF(ISBLANK(AD875),"",IF(ISERROR(VLOOKUP(AD875,[3]DropTable!$A:$A,1,0)),"드랍없음",""))</f>
        <v/>
      </c>
      <c r="AG875">
        <v>9.8000000000000007</v>
      </c>
      <c r="AH875">
        <v>1</v>
      </c>
    </row>
    <row r="876" spans="1:34" x14ac:dyDescent="0.3">
      <c r="A876">
        <v>19</v>
      </c>
      <c r="B876">
        <v>12</v>
      </c>
      <c r="C876">
        <f>IF(OR($L876=TRUE,$A876=0,MOD($A876,ChapterTable!$S$20)&lt;&gt;0),
MAX(0,INT(($B876+ChapterTable!$Q$26+VLOOKUP(SUBSTITUTE(C$1,"성장단계","")&amp;"단계오프셋",ChapterTable!$S:$T,2,0))/ChapterTable!$Q$23)),
MAX(0,INT(($B876+ChapterTable!$S$26+VLOOKUP(SUBSTITUTE(C$1,"성장단계","")&amp;"보스단계오프셋",ChapterTable!$S:$T,2,0))/ChapterTable!$S$23)))</f>
        <v>1</v>
      </c>
      <c r="D876">
        <f>IF(OR($L876=TRUE,$A876=0,MOD($A876,ChapterTable!$S$20)&lt;&gt;0),
MAX(0,INT(($B876+ChapterTable!$Q$26+VLOOKUP(SUBSTITUTE(D$1,"성장단계","")&amp;"단계오프셋",ChapterTable!$S:$T,2,0))/ChapterTable!$Q$23)),
MAX(0,INT(($B876+ChapterTable!$S$26+VLOOKUP(SUBSTITUTE(D$1,"성장단계","")&amp;"보스단계오프셋",ChapterTable!$S:$T,2,0))/ChapterTable!$S$23)))</f>
        <v>1</v>
      </c>
      <c r="E876" s="1">
        <f ca="1">IF(AND($A876=0,$B876=1),
    VLOOKUP(1,ChapterTable!$1:$1048576,MATCH("최종"&amp;SUBSTITUTE(SUBSTITUTE(E$1,"standard",""),"|Float",""),ChapterTable!$1:$1,0),0)*ChapterTable!$Q$17,
  IF(AND($A876=0,$B876=0),
    E877,
  IF($B876=0,
    VLOOKUP($A876,ChapterTable!$1:$1048576,MATCH("최종"&amp;SUBSTITUTE(SUBSTITUTE(E$1,"standard",""),"|Float",""),ChapterTable!$1:$1,0),0),
  IF($B876=1,
    IF($L876=FALSE,
      VLOOKUP($A876,ChapterTable!$1:$1048576,MATCH("최종"&amp;SUBSTITUTE(SUBSTITUTE(E$1,"standard",""),"|Float",""),ChapterTable!$1:$1,0),0),
      VLOOKUP($A876-ChapterTable!$Q$11,ChapterTable!$1:$1048576,MATCH("최종"&amp;SUBSTITUTE(SUBSTITUTE(E$1,"standard",""),"|Float",""),ChapterTable!$1:$1,0),0)*ChapterTable!$Q$14
    ),
  OFFSET(E876,-$B876+IF($L876,1,0),0)*
    (VLOOKUP(SUBSTITUTE(SUBSTITUTE(E$1,"standard",""),"|Float","")&amp;"인게임누적곱배수",ChapterTable!$S:$T,2,0)^C876
    +VLOOKUP(SUBSTITUTE(SUBSTITUTE(E$1,"standard",""),"|Float","")&amp;"인게임누적합배수",ChapterTable!$S:$T,2,0)*C876)
  )
  )
  )
)</f>
        <v>359127.72684860229</v>
      </c>
      <c r="F876" s="1">
        <f ca="1">IF(AND($A876=0,$B876=1),
    VLOOKUP(1,ChapterTable!$1:$1048576,MATCH("최종"&amp;SUBSTITUTE(SUBSTITUTE(F$1,"standard",""),"|Float",""),ChapterTable!$1:$1,0),0)*ChapterTable!$Q$17,
  IF(AND($A876=0,$B876=0),
    F877,
  IF($B876=0,
    VLOOKUP($A876,ChapterTable!$1:$1048576,MATCH("최종"&amp;SUBSTITUTE(SUBSTITUTE(F$1,"standard",""),"|Float",""),ChapterTable!$1:$1,0),0),
  IF($B876=1,
    IF($L876=FALSE,
      VLOOKUP($A876,ChapterTable!$1:$1048576,MATCH("최종"&amp;SUBSTITUTE(SUBSTITUTE(F$1,"standard",""),"|Float",""),ChapterTable!$1:$1,0),0),
      VLOOKUP($A876-ChapterTable!$Q$11,ChapterTable!$1:$1048576,MATCH("최종"&amp;SUBSTITUTE(SUBSTITUTE(F$1,"standard",""),"|Float",""),ChapterTable!$1:$1,0),0)*ChapterTable!$Q$14
    ),
  OFFSET(F876,-$B876+IF($L876,1,0),0)*
    (VLOOKUP(SUBSTITUTE(SUBSTITUTE(F$1,"standard",""),"|Float","")&amp;"인게임누적곱배수",ChapterTable!$S:$T,2,0)^D876
    +VLOOKUP(SUBSTITUTE(SUBSTITUTE(F$1,"standard",""),"|Float","")&amp;"인게임누적합배수",ChapterTable!$S:$T,2,0)*D876)
  )
  )
  )
)</f>
        <v>177347.02560424805</v>
      </c>
      <c r="G876" t="s">
        <v>110</v>
      </c>
      <c r="J876" t="str">
        <f>IF(ISBLANK(I876),"",
IFERROR(VLOOKUP(I876,[1]StringTable!$1:$1048576,MATCH([1]StringTable!$B$1,[1]StringTable!$1:$1,0),0),
IFERROR(VLOOKUP(I876,[1]InApkStringTable!$1:$1048576,MATCH([1]InApkStringTable!$B$1,[1]InApkStringTable!$1:$1,0),0),
"스트링없음")))</f>
        <v/>
      </c>
      <c r="L876" t="b">
        <v>0</v>
      </c>
      <c r="M876" t="s">
        <v>24</v>
      </c>
      <c r="N876" t="str">
        <f>IF(ISBLANK(M876),"",IF(ISERROR(VLOOKUP(M876,MapTable!$A:$A,1,0)),"맵없음",""))</f>
        <v/>
      </c>
      <c r="O876">
        <f t="shared" si="53"/>
        <v>2</v>
      </c>
      <c r="Q876">
        <f t="shared" si="54"/>
        <v>2</v>
      </c>
      <c r="R876" t="b">
        <f t="shared" ca="1" si="55"/>
        <v>0</v>
      </c>
      <c r="T876" t="b">
        <f t="shared" ca="1" si="56"/>
        <v>0</v>
      </c>
      <c r="V876" t="str">
        <f>IF(ISBLANK(U876),"",IF(ISERROR(VLOOKUP(U876,MapTable!$A:$A,1,0)),"맵없음",""))</f>
        <v/>
      </c>
      <c r="X876" t="str">
        <f>IF(ISBLANK(W876),"",
IF(ISERROR(FIND(",",W876)),
  IF(ISERROR(VLOOKUP(W876,MapTable!$A:$A,1,0)),"맵없음",
  ""),
IF(ISERROR(FIND(",",W876,FIND(",",W876)+1)),
  IF(OR(ISERROR(VLOOKUP(LEFT(W876,FIND(",",W876)-1),MapTable!$A:$A,1,0)),ISERROR(VLOOKUP(TRIM(MID(W876,FIND(",",W876)+1,999)),MapTable!$A:$A,1,0))),"맵없음",
  ""),
IF(ISERROR(FIND(",",W876,FIND(",",W876,FIND(",",W876)+1)+1)),
  IF(OR(ISERROR(VLOOKUP(LEFT(W876,FIND(",",W876)-1),MapTable!$A:$A,1,0)),ISERROR(VLOOKUP(TRIM(MID(W876,FIND(",",W876)+1,FIND(",",W876,FIND(",",W876)+1)-FIND(",",W876)-1)),MapTable!$A:$A,1,0)),ISERROR(VLOOKUP(TRIM(MID(W876,FIND(",",W876,FIND(",",W876)+1)+1,999)),MapTable!$A:$A,1,0))),"맵없음",
  ""),
IF(ISERROR(FIND(",",W876,FIND(",",W876,FIND(",",W876,FIND(",",W876)+1)+1)+1)),
  IF(OR(ISERROR(VLOOKUP(LEFT(W876,FIND(",",W876)-1),MapTable!$A:$A,1,0)),ISERROR(VLOOKUP(TRIM(MID(W876,FIND(",",W876)+1,FIND(",",W876,FIND(",",W876)+1)-FIND(",",W876)-1)),MapTable!$A:$A,1,0)),ISERROR(VLOOKUP(TRIM(MID(W876,FIND(",",W876,FIND(",",W876)+1)+1,FIND(",",W876,FIND(",",W876,FIND(",",W876)+1)+1)-FIND(",",W876,FIND(",",W876)+1)-1)),MapTable!$A:$A,1,0)),ISERROR(VLOOKUP(TRIM(MID(W876,FIND(",",W876,FIND(",",W876,FIND(",",W876)+1)+1)+1,999)),MapTable!$A:$A,1,0))),"맵없음",
  ""),
)))))</f>
        <v/>
      </c>
      <c r="AC876" t="str">
        <f>IF(ISBLANK(AB876),"",IF(ISERROR(VLOOKUP(AB876,[3]DropTable!$A:$A,1,0)),"드랍없음",""))</f>
        <v/>
      </c>
      <c r="AE876" t="str">
        <f>IF(ISBLANK(AD876),"",IF(ISERROR(VLOOKUP(AD876,[3]DropTable!$A:$A,1,0)),"드랍없음",""))</f>
        <v/>
      </c>
      <c r="AG876">
        <v>9.8000000000000007</v>
      </c>
      <c r="AH876">
        <v>1</v>
      </c>
    </row>
    <row r="877" spans="1:34" x14ac:dyDescent="0.3">
      <c r="A877">
        <v>19</v>
      </c>
      <c r="B877">
        <v>13</v>
      </c>
      <c r="C877">
        <f>IF(OR($L877=TRUE,$A877=0,MOD($A877,ChapterTable!$S$20)&lt;&gt;0),
MAX(0,INT(($B877+ChapterTable!$Q$26+VLOOKUP(SUBSTITUTE(C$1,"성장단계","")&amp;"단계오프셋",ChapterTable!$S:$T,2,0))/ChapterTable!$Q$23)),
MAX(0,INT(($B877+ChapterTable!$S$26+VLOOKUP(SUBSTITUTE(C$1,"성장단계","")&amp;"보스단계오프셋",ChapterTable!$S:$T,2,0))/ChapterTable!$S$23)))</f>
        <v>1</v>
      </c>
      <c r="D877">
        <f>IF(OR($L877=TRUE,$A877=0,MOD($A877,ChapterTable!$S$20)&lt;&gt;0),
MAX(0,INT(($B877+ChapterTable!$Q$26+VLOOKUP(SUBSTITUTE(D$1,"성장단계","")&amp;"단계오프셋",ChapterTable!$S:$T,2,0))/ChapterTable!$Q$23)),
MAX(0,INT(($B877+ChapterTable!$S$26+VLOOKUP(SUBSTITUTE(D$1,"성장단계","")&amp;"보스단계오프셋",ChapterTable!$S:$T,2,0))/ChapterTable!$S$23)))</f>
        <v>1</v>
      </c>
      <c r="E877" s="1">
        <f ca="1">IF(AND($A877=0,$B877=1),
    VLOOKUP(1,ChapterTable!$1:$1048576,MATCH("최종"&amp;SUBSTITUTE(SUBSTITUTE(E$1,"standard",""),"|Float",""),ChapterTable!$1:$1,0),0)*ChapterTable!$Q$17,
  IF(AND($A877=0,$B877=0),
    E878,
  IF($B877=0,
    VLOOKUP($A877,ChapterTable!$1:$1048576,MATCH("최종"&amp;SUBSTITUTE(SUBSTITUTE(E$1,"standard",""),"|Float",""),ChapterTable!$1:$1,0),0),
  IF($B877=1,
    IF($L877=FALSE,
      VLOOKUP($A877,ChapterTable!$1:$1048576,MATCH("최종"&amp;SUBSTITUTE(SUBSTITUTE(E$1,"standard",""),"|Float",""),ChapterTable!$1:$1,0),0),
      VLOOKUP($A877-ChapterTable!$Q$11,ChapterTable!$1:$1048576,MATCH("최종"&amp;SUBSTITUTE(SUBSTITUTE(E$1,"standard",""),"|Float",""),ChapterTable!$1:$1,0),0)*ChapterTable!$Q$14
    ),
  OFFSET(E877,-$B877+IF($L877,1,0),0)*
    (VLOOKUP(SUBSTITUTE(SUBSTITUTE(E$1,"standard",""),"|Float","")&amp;"인게임누적곱배수",ChapterTable!$S:$T,2,0)^C877
    +VLOOKUP(SUBSTITUTE(SUBSTITUTE(E$1,"standard",""),"|Float","")&amp;"인게임누적합배수",ChapterTable!$S:$T,2,0)*C877)
  )
  )
  )
)</f>
        <v>359127.72684860229</v>
      </c>
      <c r="F877" s="1">
        <f ca="1">IF(AND($A877=0,$B877=1),
    VLOOKUP(1,ChapterTable!$1:$1048576,MATCH("최종"&amp;SUBSTITUTE(SUBSTITUTE(F$1,"standard",""),"|Float",""),ChapterTable!$1:$1,0),0)*ChapterTable!$Q$17,
  IF(AND($A877=0,$B877=0),
    F878,
  IF($B877=0,
    VLOOKUP($A877,ChapterTable!$1:$1048576,MATCH("최종"&amp;SUBSTITUTE(SUBSTITUTE(F$1,"standard",""),"|Float",""),ChapterTable!$1:$1,0),0),
  IF($B877=1,
    IF($L877=FALSE,
      VLOOKUP($A877,ChapterTable!$1:$1048576,MATCH("최종"&amp;SUBSTITUTE(SUBSTITUTE(F$1,"standard",""),"|Float",""),ChapterTable!$1:$1,0),0),
      VLOOKUP($A877-ChapterTable!$Q$11,ChapterTable!$1:$1048576,MATCH("최종"&amp;SUBSTITUTE(SUBSTITUTE(F$1,"standard",""),"|Float",""),ChapterTable!$1:$1,0),0)*ChapterTable!$Q$14
    ),
  OFFSET(F877,-$B877+IF($L877,1,0),0)*
    (VLOOKUP(SUBSTITUTE(SUBSTITUTE(F$1,"standard",""),"|Float","")&amp;"인게임누적곱배수",ChapterTable!$S:$T,2,0)^D877
    +VLOOKUP(SUBSTITUTE(SUBSTITUTE(F$1,"standard",""),"|Float","")&amp;"인게임누적합배수",ChapterTable!$S:$T,2,0)*D877)
  )
  )
  )
)</f>
        <v>177347.02560424805</v>
      </c>
      <c r="G877" t="s">
        <v>110</v>
      </c>
      <c r="J877" t="str">
        <f>IF(ISBLANK(I877),"",
IFERROR(VLOOKUP(I877,[1]StringTable!$1:$1048576,MATCH([1]StringTable!$B$1,[1]StringTable!$1:$1,0),0),
IFERROR(VLOOKUP(I877,[1]InApkStringTable!$1:$1048576,MATCH([1]InApkStringTable!$B$1,[1]InApkStringTable!$1:$1,0),0),
"스트링없음")))</f>
        <v/>
      </c>
      <c r="L877" t="b">
        <v>0</v>
      </c>
      <c r="M877" t="s">
        <v>24</v>
      </c>
      <c r="N877" t="str">
        <f>IF(ISBLANK(M877),"",IF(ISERROR(VLOOKUP(M877,MapTable!$A:$A,1,0)),"맵없음",""))</f>
        <v/>
      </c>
      <c r="O877">
        <f t="shared" si="53"/>
        <v>2</v>
      </c>
      <c r="Q877">
        <f t="shared" si="54"/>
        <v>2</v>
      </c>
      <c r="R877" t="b">
        <f t="shared" ca="1" si="55"/>
        <v>0</v>
      </c>
      <c r="T877" t="b">
        <f t="shared" ca="1" si="56"/>
        <v>0</v>
      </c>
      <c r="V877" t="str">
        <f>IF(ISBLANK(U877),"",IF(ISERROR(VLOOKUP(U877,MapTable!$A:$A,1,0)),"맵없음",""))</f>
        <v/>
      </c>
      <c r="X877" t="str">
        <f>IF(ISBLANK(W877),"",
IF(ISERROR(FIND(",",W877)),
  IF(ISERROR(VLOOKUP(W877,MapTable!$A:$A,1,0)),"맵없음",
  ""),
IF(ISERROR(FIND(",",W877,FIND(",",W877)+1)),
  IF(OR(ISERROR(VLOOKUP(LEFT(W877,FIND(",",W877)-1),MapTable!$A:$A,1,0)),ISERROR(VLOOKUP(TRIM(MID(W877,FIND(",",W877)+1,999)),MapTable!$A:$A,1,0))),"맵없음",
  ""),
IF(ISERROR(FIND(",",W877,FIND(",",W877,FIND(",",W877)+1)+1)),
  IF(OR(ISERROR(VLOOKUP(LEFT(W877,FIND(",",W877)-1),MapTable!$A:$A,1,0)),ISERROR(VLOOKUP(TRIM(MID(W877,FIND(",",W877)+1,FIND(",",W877,FIND(",",W877)+1)-FIND(",",W877)-1)),MapTable!$A:$A,1,0)),ISERROR(VLOOKUP(TRIM(MID(W877,FIND(",",W877,FIND(",",W877)+1)+1,999)),MapTable!$A:$A,1,0))),"맵없음",
  ""),
IF(ISERROR(FIND(",",W877,FIND(",",W877,FIND(",",W877,FIND(",",W877)+1)+1)+1)),
  IF(OR(ISERROR(VLOOKUP(LEFT(W877,FIND(",",W877)-1),MapTable!$A:$A,1,0)),ISERROR(VLOOKUP(TRIM(MID(W877,FIND(",",W877)+1,FIND(",",W877,FIND(",",W877)+1)-FIND(",",W877)-1)),MapTable!$A:$A,1,0)),ISERROR(VLOOKUP(TRIM(MID(W877,FIND(",",W877,FIND(",",W877)+1)+1,FIND(",",W877,FIND(",",W877,FIND(",",W877)+1)+1)-FIND(",",W877,FIND(",",W877)+1)-1)),MapTable!$A:$A,1,0)),ISERROR(VLOOKUP(TRIM(MID(W877,FIND(",",W877,FIND(",",W877,FIND(",",W877)+1)+1)+1,999)),MapTable!$A:$A,1,0))),"맵없음",
  ""),
)))))</f>
        <v/>
      </c>
      <c r="AC877" t="str">
        <f>IF(ISBLANK(AB877),"",IF(ISERROR(VLOOKUP(AB877,[3]DropTable!$A:$A,1,0)),"드랍없음",""))</f>
        <v/>
      </c>
      <c r="AE877" t="str">
        <f>IF(ISBLANK(AD877),"",IF(ISERROR(VLOOKUP(AD877,[3]DropTable!$A:$A,1,0)),"드랍없음",""))</f>
        <v/>
      </c>
      <c r="AG877">
        <v>9.8000000000000007</v>
      </c>
      <c r="AH877">
        <v>1</v>
      </c>
    </row>
    <row r="878" spans="1:34" x14ac:dyDescent="0.3">
      <c r="A878">
        <v>19</v>
      </c>
      <c r="B878">
        <v>14</v>
      </c>
      <c r="C878">
        <f>IF(OR($L878=TRUE,$A878=0,MOD($A878,ChapterTable!$S$20)&lt;&gt;0),
MAX(0,INT(($B878+ChapterTable!$Q$26+VLOOKUP(SUBSTITUTE(C$1,"성장단계","")&amp;"단계오프셋",ChapterTable!$S:$T,2,0))/ChapterTable!$Q$23)),
MAX(0,INT(($B878+ChapterTable!$S$26+VLOOKUP(SUBSTITUTE(C$1,"성장단계","")&amp;"보스단계오프셋",ChapterTable!$S:$T,2,0))/ChapterTable!$S$23)))</f>
        <v>1</v>
      </c>
      <c r="D878">
        <f>IF(OR($L878=TRUE,$A878=0,MOD($A878,ChapterTable!$S$20)&lt;&gt;0),
MAX(0,INT(($B878+ChapterTable!$Q$26+VLOOKUP(SUBSTITUTE(D$1,"성장단계","")&amp;"단계오프셋",ChapterTable!$S:$T,2,0))/ChapterTable!$Q$23)),
MAX(0,INT(($B878+ChapterTable!$S$26+VLOOKUP(SUBSTITUTE(D$1,"성장단계","")&amp;"보스단계오프셋",ChapterTable!$S:$T,2,0))/ChapterTable!$S$23)))</f>
        <v>1</v>
      </c>
      <c r="E878" s="1">
        <f ca="1">IF(AND($A878=0,$B878=1),
    VLOOKUP(1,ChapterTable!$1:$1048576,MATCH("최종"&amp;SUBSTITUTE(SUBSTITUTE(E$1,"standard",""),"|Float",""),ChapterTable!$1:$1,0),0)*ChapterTable!$Q$17,
  IF(AND($A878=0,$B878=0),
    E879,
  IF($B878=0,
    VLOOKUP($A878,ChapterTable!$1:$1048576,MATCH("최종"&amp;SUBSTITUTE(SUBSTITUTE(E$1,"standard",""),"|Float",""),ChapterTable!$1:$1,0),0),
  IF($B878=1,
    IF($L878=FALSE,
      VLOOKUP($A878,ChapterTable!$1:$1048576,MATCH("최종"&amp;SUBSTITUTE(SUBSTITUTE(E$1,"standard",""),"|Float",""),ChapterTable!$1:$1,0),0),
      VLOOKUP($A878-ChapterTable!$Q$11,ChapterTable!$1:$1048576,MATCH("최종"&amp;SUBSTITUTE(SUBSTITUTE(E$1,"standard",""),"|Float",""),ChapterTable!$1:$1,0),0)*ChapterTable!$Q$14
    ),
  OFFSET(E878,-$B878+IF($L878,1,0),0)*
    (VLOOKUP(SUBSTITUTE(SUBSTITUTE(E$1,"standard",""),"|Float","")&amp;"인게임누적곱배수",ChapterTable!$S:$T,2,0)^C878
    +VLOOKUP(SUBSTITUTE(SUBSTITUTE(E$1,"standard",""),"|Float","")&amp;"인게임누적합배수",ChapterTable!$S:$T,2,0)*C878)
  )
  )
  )
)</f>
        <v>359127.72684860229</v>
      </c>
      <c r="F878" s="1">
        <f ca="1">IF(AND($A878=0,$B878=1),
    VLOOKUP(1,ChapterTable!$1:$1048576,MATCH("최종"&amp;SUBSTITUTE(SUBSTITUTE(F$1,"standard",""),"|Float",""),ChapterTable!$1:$1,0),0)*ChapterTable!$Q$17,
  IF(AND($A878=0,$B878=0),
    F879,
  IF($B878=0,
    VLOOKUP($A878,ChapterTable!$1:$1048576,MATCH("최종"&amp;SUBSTITUTE(SUBSTITUTE(F$1,"standard",""),"|Float",""),ChapterTable!$1:$1,0),0),
  IF($B878=1,
    IF($L878=FALSE,
      VLOOKUP($A878,ChapterTable!$1:$1048576,MATCH("최종"&amp;SUBSTITUTE(SUBSTITUTE(F$1,"standard",""),"|Float",""),ChapterTable!$1:$1,0),0),
      VLOOKUP($A878-ChapterTable!$Q$11,ChapterTable!$1:$1048576,MATCH("최종"&amp;SUBSTITUTE(SUBSTITUTE(F$1,"standard",""),"|Float",""),ChapterTable!$1:$1,0),0)*ChapterTable!$Q$14
    ),
  OFFSET(F878,-$B878+IF($L878,1,0),0)*
    (VLOOKUP(SUBSTITUTE(SUBSTITUTE(F$1,"standard",""),"|Float","")&amp;"인게임누적곱배수",ChapterTable!$S:$T,2,0)^D878
    +VLOOKUP(SUBSTITUTE(SUBSTITUTE(F$1,"standard",""),"|Float","")&amp;"인게임누적합배수",ChapterTable!$S:$T,2,0)*D878)
  )
  )
  )
)</f>
        <v>177347.02560424805</v>
      </c>
      <c r="G878" t="s">
        <v>110</v>
      </c>
      <c r="J878" t="str">
        <f>IF(ISBLANK(I878),"",
IFERROR(VLOOKUP(I878,[1]StringTable!$1:$1048576,MATCH([1]StringTable!$B$1,[1]StringTable!$1:$1,0),0),
IFERROR(VLOOKUP(I878,[1]InApkStringTable!$1:$1048576,MATCH([1]InApkStringTable!$B$1,[1]InApkStringTable!$1:$1,0),0),
"스트링없음")))</f>
        <v/>
      </c>
      <c r="L878" t="b">
        <v>0</v>
      </c>
      <c r="M878" t="s">
        <v>24</v>
      </c>
      <c r="N878" t="str">
        <f>IF(ISBLANK(M878),"",IF(ISERROR(VLOOKUP(M878,MapTable!$A:$A,1,0)),"맵없음",""))</f>
        <v/>
      </c>
      <c r="O878">
        <f t="shared" si="53"/>
        <v>2</v>
      </c>
      <c r="Q878">
        <f t="shared" si="54"/>
        <v>2</v>
      </c>
      <c r="R878" t="b">
        <f t="shared" ca="1" si="55"/>
        <v>0</v>
      </c>
      <c r="T878" t="b">
        <f t="shared" ca="1" si="56"/>
        <v>0</v>
      </c>
      <c r="V878" t="str">
        <f>IF(ISBLANK(U878),"",IF(ISERROR(VLOOKUP(U878,MapTable!$A:$A,1,0)),"맵없음",""))</f>
        <v/>
      </c>
      <c r="X878" t="str">
        <f>IF(ISBLANK(W878),"",
IF(ISERROR(FIND(",",W878)),
  IF(ISERROR(VLOOKUP(W878,MapTable!$A:$A,1,0)),"맵없음",
  ""),
IF(ISERROR(FIND(",",W878,FIND(",",W878)+1)),
  IF(OR(ISERROR(VLOOKUP(LEFT(W878,FIND(",",W878)-1),MapTable!$A:$A,1,0)),ISERROR(VLOOKUP(TRIM(MID(W878,FIND(",",W878)+1,999)),MapTable!$A:$A,1,0))),"맵없음",
  ""),
IF(ISERROR(FIND(",",W878,FIND(",",W878,FIND(",",W878)+1)+1)),
  IF(OR(ISERROR(VLOOKUP(LEFT(W878,FIND(",",W878)-1),MapTable!$A:$A,1,0)),ISERROR(VLOOKUP(TRIM(MID(W878,FIND(",",W878)+1,FIND(",",W878,FIND(",",W878)+1)-FIND(",",W878)-1)),MapTable!$A:$A,1,0)),ISERROR(VLOOKUP(TRIM(MID(W878,FIND(",",W878,FIND(",",W878)+1)+1,999)),MapTable!$A:$A,1,0))),"맵없음",
  ""),
IF(ISERROR(FIND(",",W878,FIND(",",W878,FIND(",",W878,FIND(",",W878)+1)+1)+1)),
  IF(OR(ISERROR(VLOOKUP(LEFT(W878,FIND(",",W878)-1),MapTable!$A:$A,1,0)),ISERROR(VLOOKUP(TRIM(MID(W878,FIND(",",W878)+1,FIND(",",W878,FIND(",",W878)+1)-FIND(",",W878)-1)),MapTable!$A:$A,1,0)),ISERROR(VLOOKUP(TRIM(MID(W878,FIND(",",W878,FIND(",",W878)+1)+1,FIND(",",W878,FIND(",",W878,FIND(",",W878)+1)+1)-FIND(",",W878,FIND(",",W878)+1)-1)),MapTable!$A:$A,1,0)),ISERROR(VLOOKUP(TRIM(MID(W878,FIND(",",W878,FIND(",",W878,FIND(",",W878)+1)+1)+1,999)),MapTable!$A:$A,1,0))),"맵없음",
  ""),
)))))</f>
        <v/>
      </c>
      <c r="AC878" t="str">
        <f>IF(ISBLANK(AB878),"",IF(ISERROR(VLOOKUP(AB878,[3]DropTable!$A:$A,1,0)),"드랍없음",""))</f>
        <v/>
      </c>
      <c r="AE878" t="str">
        <f>IF(ISBLANK(AD878),"",IF(ISERROR(VLOOKUP(AD878,[3]DropTable!$A:$A,1,0)),"드랍없음",""))</f>
        <v/>
      </c>
      <c r="AG878">
        <v>9.8000000000000007</v>
      </c>
      <c r="AH878">
        <v>1</v>
      </c>
    </row>
    <row r="879" spans="1:34" x14ac:dyDescent="0.3">
      <c r="A879">
        <v>19</v>
      </c>
      <c r="B879">
        <v>15</v>
      </c>
      <c r="C879">
        <f>IF(OR($L879=TRUE,$A879=0,MOD($A879,ChapterTable!$S$20)&lt;&gt;0),
MAX(0,INT(($B879+ChapterTable!$Q$26+VLOOKUP(SUBSTITUTE(C$1,"성장단계","")&amp;"단계오프셋",ChapterTable!$S:$T,2,0))/ChapterTable!$Q$23)),
MAX(0,INT(($B879+ChapterTable!$S$26+VLOOKUP(SUBSTITUTE(C$1,"성장단계","")&amp;"보스단계오프셋",ChapterTable!$S:$T,2,0))/ChapterTable!$S$23)))</f>
        <v>1</v>
      </c>
      <c r="D879">
        <f>IF(OR($L879=TRUE,$A879=0,MOD($A879,ChapterTable!$S$20)&lt;&gt;0),
MAX(0,INT(($B879+ChapterTable!$Q$26+VLOOKUP(SUBSTITUTE(D$1,"성장단계","")&amp;"단계오프셋",ChapterTable!$S:$T,2,0))/ChapterTable!$Q$23)),
MAX(0,INT(($B879+ChapterTable!$S$26+VLOOKUP(SUBSTITUTE(D$1,"성장단계","")&amp;"보스단계오프셋",ChapterTable!$S:$T,2,0))/ChapterTable!$S$23)))</f>
        <v>1</v>
      </c>
      <c r="E879" s="1">
        <f ca="1">IF(AND($A879=0,$B879=1),
    VLOOKUP(1,ChapterTable!$1:$1048576,MATCH("최종"&amp;SUBSTITUTE(SUBSTITUTE(E$1,"standard",""),"|Float",""),ChapterTable!$1:$1,0),0)*ChapterTable!$Q$17,
  IF(AND($A879=0,$B879=0),
    E880,
  IF($B879=0,
    VLOOKUP($A879,ChapterTable!$1:$1048576,MATCH("최종"&amp;SUBSTITUTE(SUBSTITUTE(E$1,"standard",""),"|Float",""),ChapterTable!$1:$1,0),0),
  IF($B879=1,
    IF($L879=FALSE,
      VLOOKUP($A879,ChapterTable!$1:$1048576,MATCH("최종"&amp;SUBSTITUTE(SUBSTITUTE(E$1,"standard",""),"|Float",""),ChapterTable!$1:$1,0),0),
      VLOOKUP($A879-ChapterTable!$Q$11,ChapterTable!$1:$1048576,MATCH("최종"&amp;SUBSTITUTE(SUBSTITUTE(E$1,"standard",""),"|Float",""),ChapterTable!$1:$1,0),0)*ChapterTable!$Q$14
    ),
  OFFSET(E879,-$B879+IF($L879,1,0),0)*
    (VLOOKUP(SUBSTITUTE(SUBSTITUTE(E$1,"standard",""),"|Float","")&amp;"인게임누적곱배수",ChapterTable!$S:$T,2,0)^C879
    +VLOOKUP(SUBSTITUTE(SUBSTITUTE(E$1,"standard",""),"|Float","")&amp;"인게임누적합배수",ChapterTable!$S:$T,2,0)*C879)
  )
  )
  )
)</f>
        <v>359127.72684860229</v>
      </c>
      <c r="F879" s="1">
        <f ca="1">IF(AND($A879=0,$B879=1),
    VLOOKUP(1,ChapterTable!$1:$1048576,MATCH("최종"&amp;SUBSTITUTE(SUBSTITUTE(F$1,"standard",""),"|Float",""),ChapterTable!$1:$1,0),0)*ChapterTable!$Q$17,
  IF(AND($A879=0,$B879=0),
    F880,
  IF($B879=0,
    VLOOKUP($A879,ChapterTable!$1:$1048576,MATCH("최종"&amp;SUBSTITUTE(SUBSTITUTE(F$1,"standard",""),"|Float",""),ChapterTable!$1:$1,0),0),
  IF($B879=1,
    IF($L879=FALSE,
      VLOOKUP($A879,ChapterTable!$1:$1048576,MATCH("최종"&amp;SUBSTITUTE(SUBSTITUTE(F$1,"standard",""),"|Float",""),ChapterTable!$1:$1,0),0),
      VLOOKUP($A879-ChapterTable!$Q$11,ChapterTable!$1:$1048576,MATCH("최종"&amp;SUBSTITUTE(SUBSTITUTE(F$1,"standard",""),"|Float",""),ChapterTable!$1:$1,0),0)*ChapterTable!$Q$14
    ),
  OFFSET(F879,-$B879+IF($L879,1,0),0)*
    (VLOOKUP(SUBSTITUTE(SUBSTITUTE(F$1,"standard",""),"|Float","")&amp;"인게임누적곱배수",ChapterTable!$S:$T,2,0)^D879
    +VLOOKUP(SUBSTITUTE(SUBSTITUTE(F$1,"standard",""),"|Float","")&amp;"인게임누적합배수",ChapterTable!$S:$T,2,0)*D879)
  )
  )
  )
)</f>
        <v>177347.02560424805</v>
      </c>
      <c r="G879" t="s">
        <v>110</v>
      </c>
      <c r="J879" t="str">
        <f>IF(ISBLANK(I879),"",
IFERROR(VLOOKUP(I879,[1]StringTable!$1:$1048576,MATCH([1]StringTable!$B$1,[1]StringTable!$1:$1,0),0),
IFERROR(VLOOKUP(I879,[1]InApkStringTable!$1:$1048576,MATCH([1]InApkStringTable!$B$1,[1]InApkStringTable!$1:$1,0),0),
"스트링없음")))</f>
        <v/>
      </c>
      <c r="L879" t="b">
        <v>0</v>
      </c>
      <c r="M879" t="s">
        <v>24</v>
      </c>
      <c r="N879" t="str">
        <f>IF(ISBLANK(M879),"",IF(ISERROR(VLOOKUP(M879,MapTable!$A:$A,1,0)),"맵없음",""))</f>
        <v/>
      </c>
      <c r="O879">
        <f t="shared" si="53"/>
        <v>11</v>
      </c>
      <c r="Q879">
        <f t="shared" si="54"/>
        <v>11</v>
      </c>
      <c r="R879" t="b">
        <f t="shared" ca="1" si="55"/>
        <v>0</v>
      </c>
      <c r="T879" t="b">
        <f t="shared" ca="1" si="56"/>
        <v>0</v>
      </c>
      <c r="V879" t="str">
        <f>IF(ISBLANK(U879),"",IF(ISERROR(VLOOKUP(U879,MapTable!$A:$A,1,0)),"맵없음",""))</f>
        <v/>
      </c>
      <c r="X879" t="str">
        <f>IF(ISBLANK(W879),"",
IF(ISERROR(FIND(",",W879)),
  IF(ISERROR(VLOOKUP(W879,MapTable!$A:$A,1,0)),"맵없음",
  ""),
IF(ISERROR(FIND(",",W879,FIND(",",W879)+1)),
  IF(OR(ISERROR(VLOOKUP(LEFT(W879,FIND(",",W879)-1),MapTable!$A:$A,1,0)),ISERROR(VLOOKUP(TRIM(MID(W879,FIND(",",W879)+1,999)),MapTable!$A:$A,1,0))),"맵없음",
  ""),
IF(ISERROR(FIND(",",W879,FIND(",",W879,FIND(",",W879)+1)+1)),
  IF(OR(ISERROR(VLOOKUP(LEFT(W879,FIND(",",W879)-1),MapTable!$A:$A,1,0)),ISERROR(VLOOKUP(TRIM(MID(W879,FIND(",",W879)+1,FIND(",",W879,FIND(",",W879)+1)-FIND(",",W879)-1)),MapTable!$A:$A,1,0)),ISERROR(VLOOKUP(TRIM(MID(W879,FIND(",",W879,FIND(",",W879)+1)+1,999)),MapTable!$A:$A,1,0))),"맵없음",
  ""),
IF(ISERROR(FIND(",",W879,FIND(",",W879,FIND(",",W879,FIND(",",W879)+1)+1)+1)),
  IF(OR(ISERROR(VLOOKUP(LEFT(W879,FIND(",",W879)-1),MapTable!$A:$A,1,0)),ISERROR(VLOOKUP(TRIM(MID(W879,FIND(",",W879)+1,FIND(",",W879,FIND(",",W879)+1)-FIND(",",W879)-1)),MapTable!$A:$A,1,0)),ISERROR(VLOOKUP(TRIM(MID(W879,FIND(",",W879,FIND(",",W879)+1)+1,FIND(",",W879,FIND(",",W879,FIND(",",W879)+1)+1)-FIND(",",W879,FIND(",",W879)+1)-1)),MapTable!$A:$A,1,0)),ISERROR(VLOOKUP(TRIM(MID(W879,FIND(",",W879,FIND(",",W879,FIND(",",W879)+1)+1)+1,999)),MapTable!$A:$A,1,0))),"맵없음",
  ""),
)))))</f>
        <v/>
      </c>
      <c r="AC879" t="str">
        <f>IF(ISBLANK(AB879),"",IF(ISERROR(VLOOKUP(AB879,[3]DropTable!$A:$A,1,0)),"드랍없음",""))</f>
        <v/>
      </c>
      <c r="AE879" t="str">
        <f>IF(ISBLANK(AD879),"",IF(ISERROR(VLOOKUP(AD879,[3]DropTable!$A:$A,1,0)),"드랍없음",""))</f>
        <v/>
      </c>
      <c r="AG879">
        <v>9.8000000000000007</v>
      </c>
      <c r="AH879">
        <v>1</v>
      </c>
    </row>
    <row r="880" spans="1:34" x14ac:dyDescent="0.3">
      <c r="A880">
        <v>19</v>
      </c>
      <c r="B880">
        <v>16</v>
      </c>
      <c r="C880">
        <f>IF(OR($L880=TRUE,$A880=0,MOD($A880,ChapterTable!$S$20)&lt;&gt;0),
MAX(0,INT(($B880+ChapterTable!$Q$26+VLOOKUP(SUBSTITUTE(C$1,"성장단계","")&amp;"단계오프셋",ChapterTable!$S:$T,2,0))/ChapterTable!$Q$23)),
MAX(0,INT(($B880+ChapterTable!$S$26+VLOOKUP(SUBSTITUTE(C$1,"성장단계","")&amp;"보스단계오프셋",ChapterTable!$S:$T,2,0))/ChapterTable!$S$23)))</f>
        <v>2</v>
      </c>
      <c r="D880">
        <f>IF(OR($L880=TRUE,$A880=0,MOD($A880,ChapterTable!$S$20)&lt;&gt;0),
MAX(0,INT(($B880+ChapterTable!$Q$26+VLOOKUP(SUBSTITUTE(D$1,"성장단계","")&amp;"단계오프셋",ChapterTable!$S:$T,2,0))/ChapterTable!$Q$23)),
MAX(0,INT(($B880+ChapterTable!$S$26+VLOOKUP(SUBSTITUTE(D$1,"성장단계","")&amp;"보스단계오프셋",ChapterTable!$S:$T,2,0))/ChapterTable!$S$23)))</f>
        <v>1</v>
      </c>
      <c r="E880" s="1">
        <f ca="1">IF(AND($A880=0,$B880=1),
    VLOOKUP(1,ChapterTable!$1:$1048576,MATCH("최종"&amp;SUBSTITUTE(SUBSTITUTE(E$1,"standard",""),"|Float",""),ChapterTable!$1:$1,0),0)*ChapterTable!$Q$17,
  IF(AND($A880=0,$B880=0),
    E881,
  IF($B880=0,
    VLOOKUP($A880,ChapterTable!$1:$1048576,MATCH("최종"&amp;SUBSTITUTE(SUBSTITUTE(E$1,"standard",""),"|Float",""),ChapterTable!$1:$1,0),0),
  IF($B880=1,
    IF($L880=FALSE,
      VLOOKUP($A880,ChapterTable!$1:$1048576,MATCH("최종"&amp;SUBSTITUTE(SUBSTITUTE(E$1,"standard",""),"|Float",""),ChapterTable!$1:$1,0),0),
      VLOOKUP($A880-ChapterTable!$Q$11,ChapterTable!$1:$1048576,MATCH("최종"&amp;SUBSTITUTE(SUBSTITUTE(E$1,"standard",""),"|Float",""),ChapterTable!$1:$1,0),0)*ChapterTable!$Q$14
    ),
  OFFSET(E880,-$B880+IF($L880,1,0),0)*
    (VLOOKUP(SUBSTITUTE(SUBSTITUTE(E$1,"standard",""),"|Float","")&amp;"인게임누적곱배수",ChapterTable!$S:$T,2,0)^C880
    +VLOOKUP(SUBSTITUTE(SUBSTITUTE(E$1,"standard",""),"|Float","")&amp;"인게임누적합배수",ChapterTable!$S:$T,2,0)*C880)
  )
  )
  )
)</f>
        <v>452234.91529083252</v>
      </c>
      <c r="F880" s="1">
        <f ca="1">IF(AND($A880=0,$B880=1),
    VLOOKUP(1,ChapterTable!$1:$1048576,MATCH("최종"&amp;SUBSTITUTE(SUBSTITUTE(F$1,"standard",""),"|Float",""),ChapterTable!$1:$1,0),0)*ChapterTable!$Q$17,
  IF(AND($A880=0,$B880=0),
    F881,
  IF($B880=0,
    VLOOKUP($A880,ChapterTable!$1:$1048576,MATCH("최종"&amp;SUBSTITUTE(SUBSTITUTE(F$1,"standard",""),"|Float",""),ChapterTable!$1:$1,0),0),
  IF($B880=1,
    IF($L880=FALSE,
      VLOOKUP($A880,ChapterTable!$1:$1048576,MATCH("최종"&amp;SUBSTITUTE(SUBSTITUTE(F$1,"standard",""),"|Float",""),ChapterTable!$1:$1,0),0),
      VLOOKUP($A880-ChapterTable!$Q$11,ChapterTable!$1:$1048576,MATCH("최종"&amp;SUBSTITUTE(SUBSTITUTE(F$1,"standard",""),"|Float",""),ChapterTable!$1:$1,0),0)*ChapterTable!$Q$14
    ),
  OFFSET(F880,-$B880+IF($L880,1,0),0)*
    (VLOOKUP(SUBSTITUTE(SUBSTITUTE(F$1,"standard",""),"|Float","")&amp;"인게임누적곱배수",ChapterTable!$S:$T,2,0)^D880
    +VLOOKUP(SUBSTITUTE(SUBSTITUTE(F$1,"standard",""),"|Float","")&amp;"인게임누적합배수",ChapterTable!$S:$T,2,0)*D880)
  )
  )
  )
)</f>
        <v>177347.02560424805</v>
      </c>
      <c r="G880" t="s">
        <v>110</v>
      </c>
      <c r="J880" t="str">
        <f>IF(ISBLANK(I880),"",
IFERROR(VLOOKUP(I880,[1]StringTable!$1:$1048576,MATCH([1]StringTable!$B$1,[1]StringTable!$1:$1,0),0),
IFERROR(VLOOKUP(I880,[1]InApkStringTable!$1:$1048576,MATCH([1]InApkStringTable!$B$1,[1]InApkStringTable!$1:$1,0),0),
"스트링없음")))</f>
        <v/>
      </c>
      <c r="L880" t="b">
        <v>0</v>
      </c>
      <c r="M880" t="s">
        <v>24</v>
      </c>
      <c r="N880" t="str">
        <f>IF(ISBLANK(M880),"",IF(ISERROR(VLOOKUP(M880,MapTable!$A:$A,1,0)),"맵없음",""))</f>
        <v/>
      </c>
      <c r="O880">
        <f t="shared" si="53"/>
        <v>2</v>
      </c>
      <c r="Q880">
        <f t="shared" si="54"/>
        <v>2</v>
      </c>
      <c r="R880" t="b">
        <f t="shared" ca="1" si="55"/>
        <v>0</v>
      </c>
      <c r="T880" t="b">
        <f t="shared" ca="1" si="56"/>
        <v>0</v>
      </c>
      <c r="V880" t="str">
        <f>IF(ISBLANK(U880),"",IF(ISERROR(VLOOKUP(U880,MapTable!$A:$A,1,0)),"맵없음",""))</f>
        <v/>
      </c>
      <c r="X880" t="str">
        <f>IF(ISBLANK(W880),"",
IF(ISERROR(FIND(",",W880)),
  IF(ISERROR(VLOOKUP(W880,MapTable!$A:$A,1,0)),"맵없음",
  ""),
IF(ISERROR(FIND(",",W880,FIND(",",W880)+1)),
  IF(OR(ISERROR(VLOOKUP(LEFT(W880,FIND(",",W880)-1),MapTable!$A:$A,1,0)),ISERROR(VLOOKUP(TRIM(MID(W880,FIND(",",W880)+1,999)),MapTable!$A:$A,1,0))),"맵없음",
  ""),
IF(ISERROR(FIND(",",W880,FIND(",",W880,FIND(",",W880)+1)+1)),
  IF(OR(ISERROR(VLOOKUP(LEFT(W880,FIND(",",W880)-1),MapTable!$A:$A,1,0)),ISERROR(VLOOKUP(TRIM(MID(W880,FIND(",",W880)+1,FIND(",",W880,FIND(",",W880)+1)-FIND(",",W880)-1)),MapTable!$A:$A,1,0)),ISERROR(VLOOKUP(TRIM(MID(W880,FIND(",",W880,FIND(",",W880)+1)+1,999)),MapTable!$A:$A,1,0))),"맵없음",
  ""),
IF(ISERROR(FIND(",",W880,FIND(",",W880,FIND(",",W880,FIND(",",W880)+1)+1)+1)),
  IF(OR(ISERROR(VLOOKUP(LEFT(W880,FIND(",",W880)-1),MapTable!$A:$A,1,0)),ISERROR(VLOOKUP(TRIM(MID(W880,FIND(",",W880)+1,FIND(",",W880,FIND(",",W880)+1)-FIND(",",W880)-1)),MapTable!$A:$A,1,0)),ISERROR(VLOOKUP(TRIM(MID(W880,FIND(",",W880,FIND(",",W880)+1)+1,FIND(",",W880,FIND(",",W880,FIND(",",W880)+1)+1)-FIND(",",W880,FIND(",",W880)+1)-1)),MapTable!$A:$A,1,0)),ISERROR(VLOOKUP(TRIM(MID(W880,FIND(",",W880,FIND(",",W880,FIND(",",W880)+1)+1)+1,999)),MapTable!$A:$A,1,0))),"맵없음",
  ""),
)))))</f>
        <v/>
      </c>
      <c r="AC880" t="str">
        <f>IF(ISBLANK(AB880),"",IF(ISERROR(VLOOKUP(AB880,[3]DropTable!$A:$A,1,0)),"드랍없음",""))</f>
        <v/>
      </c>
      <c r="AE880" t="str">
        <f>IF(ISBLANK(AD880),"",IF(ISERROR(VLOOKUP(AD880,[3]DropTable!$A:$A,1,0)),"드랍없음",""))</f>
        <v/>
      </c>
      <c r="AG880">
        <v>9.8000000000000007</v>
      </c>
      <c r="AH880">
        <v>1</v>
      </c>
    </row>
    <row r="881" spans="1:34" x14ac:dyDescent="0.3">
      <c r="A881">
        <v>19</v>
      </c>
      <c r="B881">
        <v>17</v>
      </c>
      <c r="C881">
        <f>IF(OR($L881=TRUE,$A881=0,MOD($A881,ChapterTable!$S$20)&lt;&gt;0),
MAX(0,INT(($B881+ChapterTable!$Q$26+VLOOKUP(SUBSTITUTE(C$1,"성장단계","")&amp;"단계오프셋",ChapterTable!$S:$T,2,0))/ChapterTable!$Q$23)),
MAX(0,INT(($B881+ChapterTable!$S$26+VLOOKUP(SUBSTITUTE(C$1,"성장단계","")&amp;"보스단계오프셋",ChapterTable!$S:$T,2,0))/ChapterTable!$S$23)))</f>
        <v>2</v>
      </c>
      <c r="D881">
        <f>IF(OR($L881=TRUE,$A881=0,MOD($A881,ChapterTable!$S$20)&lt;&gt;0),
MAX(0,INT(($B881+ChapterTable!$Q$26+VLOOKUP(SUBSTITUTE(D$1,"성장단계","")&amp;"단계오프셋",ChapterTable!$S:$T,2,0))/ChapterTable!$Q$23)),
MAX(0,INT(($B881+ChapterTable!$S$26+VLOOKUP(SUBSTITUTE(D$1,"성장단계","")&amp;"보스단계오프셋",ChapterTable!$S:$T,2,0))/ChapterTable!$S$23)))</f>
        <v>1</v>
      </c>
      <c r="E881" s="1">
        <f ca="1">IF(AND($A881=0,$B881=1),
    VLOOKUP(1,ChapterTable!$1:$1048576,MATCH("최종"&amp;SUBSTITUTE(SUBSTITUTE(E$1,"standard",""),"|Float",""),ChapterTable!$1:$1,0),0)*ChapterTable!$Q$17,
  IF(AND($A881=0,$B881=0),
    E882,
  IF($B881=0,
    VLOOKUP($A881,ChapterTable!$1:$1048576,MATCH("최종"&amp;SUBSTITUTE(SUBSTITUTE(E$1,"standard",""),"|Float",""),ChapterTable!$1:$1,0),0),
  IF($B881=1,
    IF($L881=FALSE,
      VLOOKUP($A881,ChapterTable!$1:$1048576,MATCH("최종"&amp;SUBSTITUTE(SUBSTITUTE(E$1,"standard",""),"|Float",""),ChapterTable!$1:$1,0),0),
      VLOOKUP($A881-ChapterTable!$Q$11,ChapterTable!$1:$1048576,MATCH("최종"&amp;SUBSTITUTE(SUBSTITUTE(E$1,"standard",""),"|Float",""),ChapterTable!$1:$1,0),0)*ChapterTable!$Q$14
    ),
  OFFSET(E881,-$B881+IF($L881,1,0),0)*
    (VLOOKUP(SUBSTITUTE(SUBSTITUTE(E$1,"standard",""),"|Float","")&amp;"인게임누적곱배수",ChapterTable!$S:$T,2,0)^C881
    +VLOOKUP(SUBSTITUTE(SUBSTITUTE(E$1,"standard",""),"|Float","")&amp;"인게임누적합배수",ChapterTable!$S:$T,2,0)*C881)
  )
  )
  )
)</f>
        <v>452234.91529083252</v>
      </c>
      <c r="F881" s="1">
        <f ca="1">IF(AND($A881=0,$B881=1),
    VLOOKUP(1,ChapterTable!$1:$1048576,MATCH("최종"&amp;SUBSTITUTE(SUBSTITUTE(F$1,"standard",""),"|Float",""),ChapterTable!$1:$1,0),0)*ChapterTable!$Q$17,
  IF(AND($A881=0,$B881=0),
    F882,
  IF($B881=0,
    VLOOKUP($A881,ChapterTable!$1:$1048576,MATCH("최종"&amp;SUBSTITUTE(SUBSTITUTE(F$1,"standard",""),"|Float",""),ChapterTable!$1:$1,0),0),
  IF($B881=1,
    IF($L881=FALSE,
      VLOOKUP($A881,ChapterTable!$1:$1048576,MATCH("최종"&amp;SUBSTITUTE(SUBSTITUTE(F$1,"standard",""),"|Float",""),ChapterTable!$1:$1,0),0),
      VLOOKUP($A881-ChapterTable!$Q$11,ChapterTable!$1:$1048576,MATCH("최종"&amp;SUBSTITUTE(SUBSTITUTE(F$1,"standard",""),"|Float",""),ChapterTable!$1:$1,0),0)*ChapterTable!$Q$14
    ),
  OFFSET(F881,-$B881+IF($L881,1,0),0)*
    (VLOOKUP(SUBSTITUTE(SUBSTITUTE(F$1,"standard",""),"|Float","")&amp;"인게임누적곱배수",ChapterTable!$S:$T,2,0)^D881
    +VLOOKUP(SUBSTITUTE(SUBSTITUTE(F$1,"standard",""),"|Float","")&amp;"인게임누적합배수",ChapterTable!$S:$T,2,0)*D881)
  )
  )
  )
)</f>
        <v>177347.02560424805</v>
      </c>
      <c r="G881" t="s">
        <v>110</v>
      </c>
      <c r="J881" t="str">
        <f>IF(ISBLANK(I881),"",
IFERROR(VLOOKUP(I881,[1]StringTable!$1:$1048576,MATCH([1]StringTable!$B$1,[1]StringTable!$1:$1,0),0),
IFERROR(VLOOKUP(I881,[1]InApkStringTable!$1:$1048576,MATCH([1]InApkStringTable!$B$1,[1]InApkStringTable!$1:$1,0),0),
"스트링없음")))</f>
        <v/>
      </c>
      <c r="L881" t="b">
        <v>0</v>
      </c>
      <c r="M881" t="s">
        <v>24</v>
      </c>
      <c r="N881" t="str">
        <f>IF(ISBLANK(M881),"",IF(ISERROR(VLOOKUP(M881,MapTable!$A:$A,1,0)),"맵없음",""))</f>
        <v/>
      </c>
      <c r="O881">
        <f t="shared" si="53"/>
        <v>2</v>
      </c>
      <c r="Q881">
        <f t="shared" si="54"/>
        <v>2</v>
      </c>
      <c r="R881" t="b">
        <f t="shared" ca="1" si="55"/>
        <v>0</v>
      </c>
      <c r="T881" t="b">
        <f t="shared" ca="1" si="56"/>
        <v>0</v>
      </c>
      <c r="V881" t="str">
        <f>IF(ISBLANK(U881),"",IF(ISERROR(VLOOKUP(U881,MapTable!$A:$A,1,0)),"맵없음",""))</f>
        <v/>
      </c>
      <c r="X881" t="str">
        <f>IF(ISBLANK(W881),"",
IF(ISERROR(FIND(",",W881)),
  IF(ISERROR(VLOOKUP(W881,MapTable!$A:$A,1,0)),"맵없음",
  ""),
IF(ISERROR(FIND(",",W881,FIND(",",W881)+1)),
  IF(OR(ISERROR(VLOOKUP(LEFT(W881,FIND(",",W881)-1),MapTable!$A:$A,1,0)),ISERROR(VLOOKUP(TRIM(MID(W881,FIND(",",W881)+1,999)),MapTable!$A:$A,1,0))),"맵없음",
  ""),
IF(ISERROR(FIND(",",W881,FIND(",",W881,FIND(",",W881)+1)+1)),
  IF(OR(ISERROR(VLOOKUP(LEFT(W881,FIND(",",W881)-1),MapTable!$A:$A,1,0)),ISERROR(VLOOKUP(TRIM(MID(W881,FIND(",",W881)+1,FIND(",",W881,FIND(",",W881)+1)-FIND(",",W881)-1)),MapTable!$A:$A,1,0)),ISERROR(VLOOKUP(TRIM(MID(W881,FIND(",",W881,FIND(",",W881)+1)+1,999)),MapTable!$A:$A,1,0))),"맵없음",
  ""),
IF(ISERROR(FIND(",",W881,FIND(",",W881,FIND(",",W881,FIND(",",W881)+1)+1)+1)),
  IF(OR(ISERROR(VLOOKUP(LEFT(W881,FIND(",",W881)-1),MapTable!$A:$A,1,0)),ISERROR(VLOOKUP(TRIM(MID(W881,FIND(",",W881)+1,FIND(",",W881,FIND(",",W881)+1)-FIND(",",W881)-1)),MapTable!$A:$A,1,0)),ISERROR(VLOOKUP(TRIM(MID(W881,FIND(",",W881,FIND(",",W881)+1)+1,FIND(",",W881,FIND(",",W881,FIND(",",W881)+1)+1)-FIND(",",W881,FIND(",",W881)+1)-1)),MapTable!$A:$A,1,0)),ISERROR(VLOOKUP(TRIM(MID(W881,FIND(",",W881,FIND(",",W881,FIND(",",W881)+1)+1)+1,999)),MapTable!$A:$A,1,0))),"맵없음",
  ""),
)))))</f>
        <v/>
      </c>
      <c r="AC881" t="str">
        <f>IF(ISBLANK(AB881),"",IF(ISERROR(VLOOKUP(AB881,[3]DropTable!$A:$A,1,0)),"드랍없음",""))</f>
        <v/>
      </c>
      <c r="AE881" t="str">
        <f>IF(ISBLANK(AD881),"",IF(ISERROR(VLOOKUP(AD881,[3]DropTable!$A:$A,1,0)),"드랍없음",""))</f>
        <v/>
      </c>
      <c r="AG881">
        <v>9.8000000000000007</v>
      </c>
      <c r="AH881">
        <v>1</v>
      </c>
    </row>
    <row r="882" spans="1:34" x14ac:dyDescent="0.3">
      <c r="A882">
        <v>19</v>
      </c>
      <c r="B882">
        <v>18</v>
      </c>
      <c r="C882">
        <f>IF(OR($L882=TRUE,$A882=0,MOD($A882,ChapterTable!$S$20)&lt;&gt;0),
MAX(0,INT(($B882+ChapterTable!$Q$26+VLOOKUP(SUBSTITUTE(C$1,"성장단계","")&amp;"단계오프셋",ChapterTable!$S:$T,2,0))/ChapterTable!$Q$23)),
MAX(0,INT(($B882+ChapterTable!$S$26+VLOOKUP(SUBSTITUTE(C$1,"성장단계","")&amp;"보스단계오프셋",ChapterTable!$S:$T,2,0))/ChapterTable!$S$23)))</f>
        <v>2</v>
      </c>
      <c r="D882">
        <f>IF(OR($L882=TRUE,$A882=0,MOD($A882,ChapterTable!$S$20)&lt;&gt;0),
MAX(0,INT(($B882+ChapterTable!$Q$26+VLOOKUP(SUBSTITUTE(D$1,"성장단계","")&amp;"단계오프셋",ChapterTable!$S:$T,2,0))/ChapterTable!$Q$23)),
MAX(0,INT(($B882+ChapterTable!$S$26+VLOOKUP(SUBSTITUTE(D$1,"성장단계","")&amp;"보스단계오프셋",ChapterTable!$S:$T,2,0))/ChapterTable!$S$23)))</f>
        <v>1</v>
      </c>
      <c r="E882" s="1">
        <f ca="1">IF(AND($A882=0,$B882=1),
    VLOOKUP(1,ChapterTable!$1:$1048576,MATCH("최종"&amp;SUBSTITUTE(SUBSTITUTE(E$1,"standard",""),"|Float",""),ChapterTable!$1:$1,0),0)*ChapterTable!$Q$17,
  IF(AND($A882=0,$B882=0),
    E883,
  IF($B882=0,
    VLOOKUP($A882,ChapterTable!$1:$1048576,MATCH("최종"&amp;SUBSTITUTE(SUBSTITUTE(E$1,"standard",""),"|Float",""),ChapterTable!$1:$1,0),0),
  IF($B882=1,
    IF($L882=FALSE,
      VLOOKUP($A882,ChapterTable!$1:$1048576,MATCH("최종"&amp;SUBSTITUTE(SUBSTITUTE(E$1,"standard",""),"|Float",""),ChapterTable!$1:$1,0),0),
      VLOOKUP($A882-ChapterTable!$Q$11,ChapterTable!$1:$1048576,MATCH("최종"&amp;SUBSTITUTE(SUBSTITUTE(E$1,"standard",""),"|Float",""),ChapterTable!$1:$1,0),0)*ChapterTable!$Q$14
    ),
  OFFSET(E882,-$B882+IF($L882,1,0),0)*
    (VLOOKUP(SUBSTITUTE(SUBSTITUTE(E$1,"standard",""),"|Float","")&amp;"인게임누적곱배수",ChapterTable!$S:$T,2,0)^C882
    +VLOOKUP(SUBSTITUTE(SUBSTITUTE(E$1,"standard",""),"|Float","")&amp;"인게임누적합배수",ChapterTable!$S:$T,2,0)*C882)
  )
  )
  )
)</f>
        <v>452234.91529083252</v>
      </c>
      <c r="F882" s="1">
        <f ca="1">IF(AND($A882=0,$B882=1),
    VLOOKUP(1,ChapterTable!$1:$1048576,MATCH("최종"&amp;SUBSTITUTE(SUBSTITUTE(F$1,"standard",""),"|Float",""),ChapterTable!$1:$1,0),0)*ChapterTable!$Q$17,
  IF(AND($A882=0,$B882=0),
    F883,
  IF($B882=0,
    VLOOKUP($A882,ChapterTable!$1:$1048576,MATCH("최종"&amp;SUBSTITUTE(SUBSTITUTE(F$1,"standard",""),"|Float",""),ChapterTable!$1:$1,0),0),
  IF($B882=1,
    IF($L882=FALSE,
      VLOOKUP($A882,ChapterTable!$1:$1048576,MATCH("최종"&amp;SUBSTITUTE(SUBSTITUTE(F$1,"standard",""),"|Float",""),ChapterTable!$1:$1,0),0),
      VLOOKUP($A882-ChapterTable!$Q$11,ChapterTable!$1:$1048576,MATCH("최종"&amp;SUBSTITUTE(SUBSTITUTE(F$1,"standard",""),"|Float",""),ChapterTable!$1:$1,0),0)*ChapterTable!$Q$14
    ),
  OFFSET(F882,-$B882+IF($L882,1,0),0)*
    (VLOOKUP(SUBSTITUTE(SUBSTITUTE(F$1,"standard",""),"|Float","")&amp;"인게임누적곱배수",ChapterTable!$S:$T,2,0)^D882
    +VLOOKUP(SUBSTITUTE(SUBSTITUTE(F$1,"standard",""),"|Float","")&amp;"인게임누적합배수",ChapterTable!$S:$T,2,0)*D882)
  )
  )
  )
)</f>
        <v>177347.02560424805</v>
      </c>
      <c r="G882" t="s">
        <v>110</v>
      </c>
      <c r="J882" t="str">
        <f>IF(ISBLANK(I882),"",
IFERROR(VLOOKUP(I882,[1]StringTable!$1:$1048576,MATCH([1]StringTable!$B$1,[1]StringTable!$1:$1,0),0),
IFERROR(VLOOKUP(I882,[1]InApkStringTable!$1:$1048576,MATCH([1]InApkStringTable!$B$1,[1]InApkStringTable!$1:$1,0),0),
"스트링없음")))</f>
        <v/>
      </c>
      <c r="L882" t="b">
        <v>0</v>
      </c>
      <c r="M882" t="s">
        <v>24</v>
      </c>
      <c r="N882" t="str">
        <f>IF(ISBLANK(M882),"",IF(ISERROR(VLOOKUP(M882,MapTable!$A:$A,1,0)),"맵없음",""))</f>
        <v/>
      </c>
      <c r="O882">
        <f t="shared" si="53"/>
        <v>2</v>
      </c>
      <c r="Q882">
        <f t="shared" si="54"/>
        <v>2</v>
      </c>
      <c r="R882" t="b">
        <f t="shared" ca="1" si="55"/>
        <v>0</v>
      </c>
      <c r="T882" t="b">
        <f t="shared" ca="1" si="56"/>
        <v>0</v>
      </c>
      <c r="V882" t="str">
        <f>IF(ISBLANK(U882),"",IF(ISERROR(VLOOKUP(U882,MapTable!$A:$A,1,0)),"맵없음",""))</f>
        <v/>
      </c>
      <c r="X882" t="str">
        <f>IF(ISBLANK(W882),"",
IF(ISERROR(FIND(",",W882)),
  IF(ISERROR(VLOOKUP(W882,MapTable!$A:$A,1,0)),"맵없음",
  ""),
IF(ISERROR(FIND(",",W882,FIND(",",W882)+1)),
  IF(OR(ISERROR(VLOOKUP(LEFT(W882,FIND(",",W882)-1),MapTable!$A:$A,1,0)),ISERROR(VLOOKUP(TRIM(MID(W882,FIND(",",W882)+1,999)),MapTable!$A:$A,1,0))),"맵없음",
  ""),
IF(ISERROR(FIND(",",W882,FIND(",",W882,FIND(",",W882)+1)+1)),
  IF(OR(ISERROR(VLOOKUP(LEFT(W882,FIND(",",W882)-1),MapTable!$A:$A,1,0)),ISERROR(VLOOKUP(TRIM(MID(W882,FIND(",",W882)+1,FIND(",",W882,FIND(",",W882)+1)-FIND(",",W882)-1)),MapTable!$A:$A,1,0)),ISERROR(VLOOKUP(TRIM(MID(W882,FIND(",",W882,FIND(",",W882)+1)+1,999)),MapTable!$A:$A,1,0))),"맵없음",
  ""),
IF(ISERROR(FIND(",",W882,FIND(",",W882,FIND(",",W882,FIND(",",W882)+1)+1)+1)),
  IF(OR(ISERROR(VLOOKUP(LEFT(W882,FIND(",",W882)-1),MapTable!$A:$A,1,0)),ISERROR(VLOOKUP(TRIM(MID(W882,FIND(",",W882)+1,FIND(",",W882,FIND(",",W882)+1)-FIND(",",W882)-1)),MapTable!$A:$A,1,0)),ISERROR(VLOOKUP(TRIM(MID(W882,FIND(",",W882,FIND(",",W882)+1)+1,FIND(",",W882,FIND(",",W882,FIND(",",W882)+1)+1)-FIND(",",W882,FIND(",",W882)+1)-1)),MapTable!$A:$A,1,0)),ISERROR(VLOOKUP(TRIM(MID(W882,FIND(",",W882,FIND(",",W882,FIND(",",W882)+1)+1)+1,999)),MapTable!$A:$A,1,0))),"맵없음",
  ""),
)))))</f>
        <v/>
      </c>
      <c r="AC882" t="str">
        <f>IF(ISBLANK(AB882),"",IF(ISERROR(VLOOKUP(AB882,[3]DropTable!$A:$A,1,0)),"드랍없음",""))</f>
        <v/>
      </c>
      <c r="AE882" t="str">
        <f>IF(ISBLANK(AD882),"",IF(ISERROR(VLOOKUP(AD882,[3]DropTable!$A:$A,1,0)),"드랍없음",""))</f>
        <v/>
      </c>
      <c r="AG882">
        <v>9.8000000000000007</v>
      </c>
      <c r="AH882">
        <v>1</v>
      </c>
    </row>
    <row r="883" spans="1:34" x14ac:dyDescent="0.3">
      <c r="A883">
        <v>19</v>
      </c>
      <c r="B883">
        <v>19</v>
      </c>
      <c r="C883">
        <f>IF(OR($L883=TRUE,$A883=0,MOD($A883,ChapterTable!$S$20)&lt;&gt;0),
MAX(0,INT(($B883+ChapterTable!$Q$26+VLOOKUP(SUBSTITUTE(C$1,"성장단계","")&amp;"단계오프셋",ChapterTable!$S:$T,2,0))/ChapterTable!$Q$23)),
MAX(0,INT(($B883+ChapterTable!$S$26+VLOOKUP(SUBSTITUTE(C$1,"성장단계","")&amp;"보스단계오프셋",ChapterTable!$S:$T,2,0))/ChapterTable!$S$23)))</f>
        <v>2</v>
      </c>
      <c r="D883">
        <f>IF(OR($L883=TRUE,$A883=0,MOD($A883,ChapterTable!$S$20)&lt;&gt;0),
MAX(0,INT(($B883+ChapterTable!$Q$26+VLOOKUP(SUBSTITUTE(D$1,"성장단계","")&amp;"단계오프셋",ChapterTable!$S:$T,2,0))/ChapterTable!$Q$23)),
MAX(0,INT(($B883+ChapterTable!$S$26+VLOOKUP(SUBSTITUTE(D$1,"성장단계","")&amp;"보스단계오프셋",ChapterTable!$S:$T,2,0))/ChapterTable!$S$23)))</f>
        <v>1</v>
      </c>
      <c r="E883" s="1">
        <f ca="1">IF(AND($A883=0,$B883=1),
    VLOOKUP(1,ChapterTable!$1:$1048576,MATCH("최종"&amp;SUBSTITUTE(SUBSTITUTE(E$1,"standard",""),"|Float",""),ChapterTable!$1:$1,0),0)*ChapterTable!$Q$17,
  IF(AND($A883=0,$B883=0),
    E884,
  IF($B883=0,
    VLOOKUP($A883,ChapterTable!$1:$1048576,MATCH("최종"&amp;SUBSTITUTE(SUBSTITUTE(E$1,"standard",""),"|Float",""),ChapterTable!$1:$1,0),0),
  IF($B883=1,
    IF($L883=FALSE,
      VLOOKUP($A883,ChapterTable!$1:$1048576,MATCH("최종"&amp;SUBSTITUTE(SUBSTITUTE(E$1,"standard",""),"|Float",""),ChapterTable!$1:$1,0),0),
      VLOOKUP($A883-ChapterTable!$Q$11,ChapterTable!$1:$1048576,MATCH("최종"&amp;SUBSTITUTE(SUBSTITUTE(E$1,"standard",""),"|Float",""),ChapterTable!$1:$1,0),0)*ChapterTable!$Q$14
    ),
  OFFSET(E883,-$B883+IF($L883,1,0),0)*
    (VLOOKUP(SUBSTITUTE(SUBSTITUTE(E$1,"standard",""),"|Float","")&amp;"인게임누적곱배수",ChapterTable!$S:$T,2,0)^C883
    +VLOOKUP(SUBSTITUTE(SUBSTITUTE(E$1,"standard",""),"|Float","")&amp;"인게임누적합배수",ChapterTable!$S:$T,2,0)*C883)
  )
  )
  )
)</f>
        <v>452234.91529083252</v>
      </c>
      <c r="F883" s="1">
        <f ca="1">IF(AND($A883=0,$B883=1),
    VLOOKUP(1,ChapterTable!$1:$1048576,MATCH("최종"&amp;SUBSTITUTE(SUBSTITUTE(F$1,"standard",""),"|Float",""),ChapterTable!$1:$1,0),0)*ChapterTable!$Q$17,
  IF(AND($A883=0,$B883=0),
    F884,
  IF($B883=0,
    VLOOKUP($A883,ChapterTable!$1:$1048576,MATCH("최종"&amp;SUBSTITUTE(SUBSTITUTE(F$1,"standard",""),"|Float",""),ChapterTable!$1:$1,0),0),
  IF($B883=1,
    IF($L883=FALSE,
      VLOOKUP($A883,ChapterTable!$1:$1048576,MATCH("최종"&amp;SUBSTITUTE(SUBSTITUTE(F$1,"standard",""),"|Float",""),ChapterTable!$1:$1,0),0),
      VLOOKUP($A883-ChapterTable!$Q$11,ChapterTable!$1:$1048576,MATCH("최종"&amp;SUBSTITUTE(SUBSTITUTE(F$1,"standard",""),"|Float",""),ChapterTable!$1:$1,0),0)*ChapterTable!$Q$14
    ),
  OFFSET(F883,-$B883+IF($L883,1,0),0)*
    (VLOOKUP(SUBSTITUTE(SUBSTITUTE(F$1,"standard",""),"|Float","")&amp;"인게임누적곱배수",ChapterTable!$S:$T,2,0)^D883
    +VLOOKUP(SUBSTITUTE(SUBSTITUTE(F$1,"standard",""),"|Float","")&amp;"인게임누적합배수",ChapterTable!$S:$T,2,0)*D883)
  )
  )
  )
)</f>
        <v>177347.02560424805</v>
      </c>
      <c r="G883" t="s">
        <v>110</v>
      </c>
      <c r="J883" t="str">
        <f>IF(ISBLANK(I883),"",
IFERROR(VLOOKUP(I883,[1]StringTable!$1:$1048576,MATCH([1]StringTable!$B$1,[1]StringTable!$1:$1,0),0),
IFERROR(VLOOKUP(I883,[1]InApkStringTable!$1:$1048576,MATCH([1]InApkStringTable!$B$1,[1]InApkStringTable!$1:$1,0),0),
"스트링없음")))</f>
        <v/>
      </c>
      <c r="L883" t="b">
        <v>0</v>
      </c>
      <c r="M883" t="s">
        <v>24</v>
      </c>
      <c r="N883" t="str">
        <f>IF(ISBLANK(M883),"",IF(ISERROR(VLOOKUP(M883,MapTable!$A:$A,1,0)),"맵없음",""))</f>
        <v/>
      </c>
      <c r="O883">
        <f t="shared" si="53"/>
        <v>92</v>
      </c>
      <c r="Q883">
        <f t="shared" si="54"/>
        <v>92</v>
      </c>
      <c r="R883" t="b">
        <f t="shared" ca="1" si="55"/>
        <v>1</v>
      </c>
      <c r="T883" t="b">
        <f t="shared" ca="1" si="56"/>
        <v>1</v>
      </c>
      <c r="V883" t="str">
        <f>IF(ISBLANK(U883),"",IF(ISERROR(VLOOKUP(U883,MapTable!$A:$A,1,0)),"맵없음",""))</f>
        <v/>
      </c>
      <c r="X883" t="str">
        <f>IF(ISBLANK(W883),"",
IF(ISERROR(FIND(",",W883)),
  IF(ISERROR(VLOOKUP(W883,MapTable!$A:$A,1,0)),"맵없음",
  ""),
IF(ISERROR(FIND(",",W883,FIND(",",W883)+1)),
  IF(OR(ISERROR(VLOOKUP(LEFT(W883,FIND(",",W883)-1),MapTable!$A:$A,1,0)),ISERROR(VLOOKUP(TRIM(MID(W883,FIND(",",W883)+1,999)),MapTable!$A:$A,1,0))),"맵없음",
  ""),
IF(ISERROR(FIND(",",W883,FIND(",",W883,FIND(",",W883)+1)+1)),
  IF(OR(ISERROR(VLOOKUP(LEFT(W883,FIND(",",W883)-1),MapTable!$A:$A,1,0)),ISERROR(VLOOKUP(TRIM(MID(W883,FIND(",",W883)+1,FIND(",",W883,FIND(",",W883)+1)-FIND(",",W883)-1)),MapTable!$A:$A,1,0)),ISERROR(VLOOKUP(TRIM(MID(W883,FIND(",",W883,FIND(",",W883)+1)+1,999)),MapTable!$A:$A,1,0))),"맵없음",
  ""),
IF(ISERROR(FIND(",",W883,FIND(",",W883,FIND(",",W883,FIND(",",W883)+1)+1)+1)),
  IF(OR(ISERROR(VLOOKUP(LEFT(W883,FIND(",",W883)-1),MapTable!$A:$A,1,0)),ISERROR(VLOOKUP(TRIM(MID(W883,FIND(",",W883)+1,FIND(",",W883,FIND(",",W883)+1)-FIND(",",W883)-1)),MapTable!$A:$A,1,0)),ISERROR(VLOOKUP(TRIM(MID(W883,FIND(",",W883,FIND(",",W883)+1)+1,FIND(",",W883,FIND(",",W883,FIND(",",W883)+1)+1)-FIND(",",W883,FIND(",",W883)+1)-1)),MapTable!$A:$A,1,0)),ISERROR(VLOOKUP(TRIM(MID(W883,FIND(",",W883,FIND(",",W883,FIND(",",W883)+1)+1)+1,999)),MapTable!$A:$A,1,0))),"맵없음",
  ""),
)))))</f>
        <v/>
      </c>
      <c r="AC883" t="str">
        <f>IF(ISBLANK(AB883),"",IF(ISERROR(VLOOKUP(AB883,[3]DropTable!$A:$A,1,0)),"드랍없음",""))</f>
        <v/>
      </c>
      <c r="AE883" t="str">
        <f>IF(ISBLANK(AD883),"",IF(ISERROR(VLOOKUP(AD883,[3]DropTable!$A:$A,1,0)),"드랍없음",""))</f>
        <v/>
      </c>
      <c r="AG883">
        <v>9.8000000000000007</v>
      </c>
      <c r="AH883">
        <v>1</v>
      </c>
    </row>
    <row r="884" spans="1:34" x14ac:dyDescent="0.3">
      <c r="A884">
        <v>19</v>
      </c>
      <c r="B884">
        <v>20</v>
      </c>
      <c r="C884">
        <f>IF(OR($L884=TRUE,$A884=0,MOD($A884,ChapterTable!$S$20)&lt;&gt;0),
MAX(0,INT(($B884+ChapterTable!$Q$26+VLOOKUP(SUBSTITUTE(C$1,"성장단계","")&amp;"단계오프셋",ChapterTable!$S:$T,2,0))/ChapterTable!$Q$23)),
MAX(0,INT(($B884+ChapterTable!$S$26+VLOOKUP(SUBSTITUTE(C$1,"성장단계","")&amp;"보스단계오프셋",ChapterTable!$S:$T,2,0))/ChapterTable!$S$23)))</f>
        <v>2</v>
      </c>
      <c r="D884">
        <f>IF(OR($L884=TRUE,$A884=0,MOD($A884,ChapterTable!$S$20)&lt;&gt;0),
MAX(0,INT(($B884+ChapterTable!$Q$26+VLOOKUP(SUBSTITUTE(D$1,"성장단계","")&amp;"단계오프셋",ChapterTable!$S:$T,2,0))/ChapterTable!$Q$23)),
MAX(0,INT(($B884+ChapterTable!$S$26+VLOOKUP(SUBSTITUTE(D$1,"성장단계","")&amp;"보스단계오프셋",ChapterTable!$S:$T,2,0))/ChapterTable!$S$23)))</f>
        <v>1</v>
      </c>
      <c r="E884" s="1">
        <f ca="1">IF(AND($A884=0,$B884=1),
    VLOOKUP(1,ChapterTable!$1:$1048576,MATCH("최종"&amp;SUBSTITUTE(SUBSTITUTE(E$1,"standard",""),"|Float",""),ChapterTable!$1:$1,0),0)*ChapterTable!$Q$17,
  IF(AND($A884=0,$B884=0),
    E885,
  IF($B884=0,
    VLOOKUP($A884,ChapterTable!$1:$1048576,MATCH("최종"&amp;SUBSTITUTE(SUBSTITUTE(E$1,"standard",""),"|Float",""),ChapterTable!$1:$1,0),0),
  IF($B884=1,
    IF($L884=FALSE,
      VLOOKUP($A884,ChapterTable!$1:$1048576,MATCH("최종"&amp;SUBSTITUTE(SUBSTITUTE(E$1,"standard",""),"|Float",""),ChapterTable!$1:$1,0),0),
      VLOOKUP($A884-ChapterTable!$Q$11,ChapterTable!$1:$1048576,MATCH("최종"&amp;SUBSTITUTE(SUBSTITUTE(E$1,"standard",""),"|Float",""),ChapterTable!$1:$1,0),0)*ChapterTable!$Q$14
    ),
  OFFSET(E884,-$B884+IF($L884,1,0),0)*
    (VLOOKUP(SUBSTITUTE(SUBSTITUTE(E$1,"standard",""),"|Float","")&amp;"인게임누적곱배수",ChapterTable!$S:$T,2,0)^C884
    +VLOOKUP(SUBSTITUTE(SUBSTITUTE(E$1,"standard",""),"|Float","")&amp;"인게임누적합배수",ChapterTable!$S:$T,2,0)*C884)
  )
  )
  )
)</f>
        <v>452234.91529083252</v>
      </c>
      <c r="F884" s="1">
        <f ca="1">IF(AND($A884=0,$B884=1),
    VLOOKUP(1,ChapterTable!$1:$1048576,MATCH("최종"&amp;SUBSTITUTE(SUBSTITUTE(F$1,"standard",""),"|Float",""),ChapterTable!$1:$1,0),0)*ChapterTable!$Q$17,
  IF(AND($A884=0,$B884=0),
    F885,
  IF($B884=0,
    VLOOKUP($A884,ChapterTable!$1:$1048576,MATCH("최종"&amp;SUBSTITUTE(SUBSTITUTE(F$1,"standard",""),"|Float",""),ChapterTable!$1:$1,0),0),
  IF($B884=1,
    IF($L884=FALSE,
      VLOOKUP($A884,ChapterTable!$1:$1048576,MATCH("최종"&amp;SUBSTITUTE(SUBSTITUTE(F$1,"standard",""),"|Float",""),ChapterTable!$1:$1,0),0),
      VLOOKUP($A884-ChapterTable!$Q$11,ChapterTable!$1:$1048576,MATCH("최종"&amp;SUBSTITUTE(SUBSTITUTE(F$1,"standard",""),"|Float",""),ChapterTable!$1:$1,0),0)*ChapterTable!$Q$14
    ),
  OFFSET(F884,-$B884+IF($L884,1,0),0)*
    (VLOOKUP(SUBSTITUTE(SUBSTITUTE(F$1,"standard",""),"|Float","")&amp;"인게임누적곱배수",ChapterTable!$S:$T,2,0)^D884
    +VLOOKUP(SUBSTITUTE(SUBSTITUTE(F$1,"standard",""),"|Float","")&amp;"인게임누적합배수",ChapterTable!$S:$T,2,0)*D884)
  )
  )
  )
)</f>
        <v>177347.02560424805</v>
      </c>
      <c r="G884" t="s">
        <v>110</v>
      </c>
      <c r="J884" t="str">
        <f>IF(ISBLANK(I884),"",
IFERROR(VLOOKUP(I884,[1]StringTable!$1:$1048576,MATCH([1]StringTable!$B$1,[1]StringTable!$1:$1,0),0),
IFERROR(VLOOKUP(I884,[1]InApkStringTable!$1:$1048576,MATCH([1]InApkStringTable!$B$1,[1]InApkStringTable!$1:$1,0),0),
"스트링없음")))</f>
        <v/>
      </c>
      <c r="L884" t="b">
        <v>0</v>
      </c>
      <c r="M884" t="s">
        <v>24</v>
      </c>
      <c r="N884" t="str">
        <f>IF(ISBLANK(M884),"",IF(ISERROR(VLOOKUP(M884,MapTable!$A:$A,1,0)),"맵없음",""))</f>
        <v/>
      </c>
      <c r="O884">
        <f t="shared" si="53"/>
        <v>21</v>
      </c>
      <c r="Q884">
        <f t="shared" si="54"/>
        <v>21</v>
      </c>
      <c r="R884" t="b">
        <f t="shared" ca="1" si="55"/>
        <v>0</v>
      </c>
      <c r="T884" t="b">
        <f t="shared" ca="1" si="56"/>
        <v>0</v>
      </c>
      <c r="V884" t="str">
        <f>IF(ISBLANK(U884),"",IF(ISERROR(VLOOKUP(U884,MapTable!$A:$A,1,0)),"맵없음",""))</f>
        <v/>
      </c>
      <c r="X884" t="str">
        <f>IF(ISBLANK(W884),"",
IF(ISERROR(FIND(",",W884)),
  IF(ISERROR(VLOOKUP(W884,MapTable!$A:$A,1,0)),"맵없음",
  ""),
IF(ISERROR(FIND(",",W884,FIND(",",W884)+1)),
  IF(OR(ISERROR(VLOOKUP(LEFT(W884,FIND(",",W884)-1),MapTable!$A:$A,1,0)),ISERROR(VLOOKUP(TRIM(MID(W884,FIND(",",W884)+1,999)),MapTable!$A:$A,1,0))),"맵없음",
  ""),
IF(ISERROR(FIND(",",W884,FIND(",",W884,FIND(",",W884)+1)+1)),
  IF(OR(ISERROR(VLOOKUP(LEFT(W884,FIND(",",W884)-1),MapTable!$A:$A,1,0)),ISERROR(VLOOKUP(TRIM(MID(W884,FIND(",",W884)+1,FIND(",",W884,FIND(",",W884)+1)-FIND(",",W884)-1)),MapTable!$A:$A,1,0)),ISERROR(VLOOKUP(TRIM(MID(W884,FIND(",",W884,FIND(",",W884)+1)+1,999)),MapTable!$A:$A,1,0))),"맵없음",
  ""),
IF(ISERROR(FIND(",",W884,FIND(",",W884,FIND(",",W884,FIND(",",W884)+1)+1)+1)),
  IF(OR(ISERROR(VLOOKUP(LEFT(W884,FIND(",",W884)-1),MapTable!$A:$A,1,0)),ISERROR(VLOOKUP(TRIM(MID(W884,FIND(",",W884)+1,FIND(",",W884,FIND(",",W884)+1)-FIND(",",W884)-1)),MapTable!$A:$A,1,0)),ISERROR(VLOOKUP(TRIM(MID(W884,FIND(",",W884,FIND(",",W884)+1)+1,FIND(",",W884,FIND(",",W884,FIND(",",W884)+1)+1)-FIND(",",W884,FIND(",",W884)+1)-1)),MapTable!$A:$A,1,0)),ISERROR(VLOOKUP(TRIM(MID(W884,FIND(",",W884,FIND(",",W884,FIND(",",W884)+1)+1)+1,999)),MapTable!$A:$A,1,0))),"맵없음",
  ""),
)))))</f>
        <v/>
      </c>
      <c r="AC884" t="str">
        <f>IF(ISBLANK(AB884),"",IF(ISERROR(VLOOKUP(AB884,[3]DropTable!$A:$A,1,0)),"드랍없음",""))</f>
        <v/>
      </c>
      <c r="AE884" t="str">
        <f>IF(ISBLANK(AD884),"",IF(ISERROR(VLOOKUP(AD884,[3]DropTable!$A:$A,1,0)),"드랍없음",""))</f>
        <v/>
      </c>
      <c r="AG884">
        <v>9.8000000000000007</v>
      </c>
      <c r="AH884">
        <v>1</v>
      </c>
    </row>
    <row r="885" spans="1:34" x14ac:dyDescent="0.3">
      <c r="A885">
        <v>19</v>
      </c>
      <c r="B885">
        <v>21</v>
      </c>
      <c r="C885">
        <f>IF(OR($L885=TRUE,$A885=0,MOD($A885,ChapterTable!$S$20)&lt;&gt;0),
MAX(0,INT(($B885+ChapterTable!$Q$26+VLOOKUP(SUBSTITUTE(C$1,"성장단계","")&amp;"단계오프셋",ChapterTable!$S:$T,2,0))/ChapterTable!$Q$23)),
MAX(0,INT(($B885+ChapterTable!$S$26+VLOOKUP(SUBSTITUTE(C$1,"성장단계","")&amp;"보스단계오프셋",ChapterTable!$S:$T,2,0))/ChapterTable!$S$23)))</f>
        <v>2</v>
      </c>
      <c r="D885">
        <f>IF(OR($L885=TRUE,$A885=0,MOD($A885,ChapterTable!$S$20)&lt;&gt;0),
MAX(0,INT(($B885+ChapterTable!$Q$26+VLOOKUP(SUBSTITUTE(D$1,"성장단계","")&amp;"단계오프셋",ChapterTable!$S:$T,2,0))/ChapterTable!$Q$23)),
MAX(0,INT(($B885+ChapterTable!$S$26+VLOOKUP(SUBSTITUTE(D$1,"성장단계","")&amp;"보스단계오프셋",ChapterTable!$S:$T,2,0))/ChapterTable!$S$23)))</f>
        <v>2</v>
      </c>
      <c r="E885" s="1">
        <f ca="1">IF(AND($A885=0,$B885=1),
    VLOOKUP(1,ChapterTable!$1:$1048576,MATCH("최종"&amp;SUBSTITUTE(SUBSTITUTE(E$1,"standard",""),"|Float",""),ChapterTable!$1:$1,0),0)*ChapterTable!$Q$17,
  IF(AND($A885=0,$B885=0),
    E886,
  IF($B885=0,
    VLOOKUP($A885,ChapterTable!$1:$1048576,MATCH("최종"&amp;SUBSTITUTE(SUBSTITUTE(E$1,"standard",""),"|Float",""),ChapterTable!$1:$1,0),0),
  IF($B885=1,
    IF($L885=FALSE,
      VLOOKUP($A885,ChapterTable!$1:$1048576,MATCH("최종"&amp;SUBSTITUTE(SUBSTITUTE(E$1,"standard",""),"|Float",""),ChapterTable!$1:$1,0),0),
      VLOOKUP($A885-ChapterTable!$Q$11,ChapterTable!$1:$1048576,MATCH("최종"&amp;SUBSTITUTE(SUBSTITUTE(E$1,"standard",""),"|Float",""),ChapterTable!$1:$1,0),0)*ChapterTable!$Q$14
    ),
  OFFSET(E885,-$B885+IF($L885,1,0),0)*
    (VLOOKUP(SUBSTITUTE(SUBSTITUTE(E$1,"standard",""),"|Float","")&amp;"인게임누적곱배수",ChapterTable!$S:$T,2,0)^C885
    +VLOOKUP(SUBSTITUTE(SUBSTITUTE(E$1,"standard",""),"|Float","")&amp;"인게임누적합배수",ChapterTable!$S:$T,2,0)*C885)
  )
  )
  )
)</f>
        <v>452234.91529083252</v>
      </c>
      <c r="F885" s="1">
        <f ca="1">IF(AND($A885=0,$B885=1),
    VLOOKUP(1,ChapterTable!$1:$1048576,MATCH("최종"&amp;SUBSTITUTE(SUBSTITUTE(F$1,"standard",""),"|Float",""),ChapterTable!$1:$1,0),0)*ChapterTable!$Q$17,
  IF(AND($A885=0,$B885=0),
    F886,
  IF($B885=0,
    VLOOKUP($A885,ChapterTable!$1:$1048576,MATCH("최종"&amp;SUBSTITUTE(SUBSTITUTE(F$1,"standard",""),"|Float",""),ChapterTable!$1:$1,0),0),
  IF($B885=1,
    IF($L885=FALSE,
      VLOOKUP($A885,ChapterTable!$1:$1048576,MATCH("최종"&amp;SUBSTITUTE(SUBSTITUTE(F$1,"standard",""),"|Float",""),ChapterTable!$1:$1,0),0),
      VLOOKUP($A885-ChapterTable!$Q$11,ChapterTable!$1:$1048576,MATCH("최종"&amp;SUBSTITUTE(SUBSTITUTE(F$1,"standard",""),"|Float",""),ChapterTable!$1:$1,0),0)*ChapterTable!$Q$14
    ),
  OFFSET(F885,-$B885+IF($L885,1,0),0)*
    (VLOOKUP(SUBSTITUTE(SUBSTITUTE(F$1,"standard",""),"|Float","")&amp;"인게임누적곱배수",ChapterTable!$S:$T,2,0)^D885
    +VLOOKUP(SUBSTITUTE(SUBSTITUTE(F$1,"standard",""),"|Float","")&amp;"인게임누적합배수",ChapterTable!$S:$T,2,0)*D885)
  )
  )
  )
)</f>
        <v>206904.86320495605</v>
      </c>
      <c r="G885" t="s">
        <v>110</v>
      </c>
      <c r="J885" t="str">
        <f>IF(ISBLANK(I885),"",
IFERROR(VLOOKUP(I885,[1]StringTable!$1:$1048576,MATCH([1]StringTable!$B$1,[1]StringTable!$1:$1,0),0),
IFERROR(VLOOKUP(I885,[1]InApkStringTable!$1:$1048576,MATCH([1]InApkStringTable!$B$1,[1]InApkStringTable!$1:$1,0),0),
"스트링없음")))</f>
        <v/>
      </c>
      <c r="L885" t="b">
        <v>0</v>
      </c>
      <c r="M885" t="s">
        <v>24</v>
      </c>
      <c r="N885" t="str">
        <f>IF(ISBLANK(M885),"",IF(ISERROR(VLOOKUP(M885,MapTable!$A:$A,1,0)),"맵없음",""))</f>
        <v/>
      </c>
      <c r="O885">
        <f t="shared" si="53"/>
        <v>3</v>
      </c>
      <c r="Q885">
        <f t="shared" si="54"/>
        <v>3</v>
      </c>
      <c r="R885" t="b">
        <f t="shared" ca="1" si="55"/>
        <v>0</v>
      </c>
      <c r="T885" t="b">
        <f t="shared" ca="1" si="56"/>
        <v>0</v>
      </c>
      <c r="V885" t="str">
        <f>IF(ISBLANK(U885),"",IF(ISERROR(VLOOKUP(U885,MapTable!$A:$A,1,0)),"맵없음",""))</f>
        <v/>
      </c>
      <c r="X885" t="str">
        <f>IF(ISBLANK(W885),"",
IF(ISERROR(FIND(",",W885)),
  IF(ISERROR(VLOOKUP(W885,MapTable!$A:$A,1,0)),"맵없음",
  ""),
IF(ISERROR(FIND(",",W885,FIND(",",W885)+1)),
  IF(OR(ISERROR(VLOOKUP(LEFT(W885,FIND(",",W885)-1),MapTable!$A:$A,1,0)),ISERROR(VLOOKUP(TRIM(MID(W885,FIND(",",W885)+1,999)),MapTable!$A:$A,1,0))),"맵없음",
  ""),
IF(ISERROR(FIND(",",W885,FIND(",",W885,FIND(",",W885)+1)+1)),
  IF(OR(ISERROR(VLOOKUP(LEFT(W885,FIND(",",W885)-1),MapTable!$A:$A,1,0)),ISERROR(VLOOKUP(TRIM(MID(W885,FIND(",",W885)+1,FIND(",",W885,FIND(",",W885)+1)-FIND(",",W885)-1)),MapTable!$A:$A,1,0)),ISERROR(VLOOKUP(TRIM(MID(W885,FIND(",",W885,FIND(",",W885)+1)+1,999)),MapTable!$A:$A,1,0))),"맵없음",
  ""),
IF(ISERROR(FIND(",",W885,FIND(",",W885,FIND(",",W885,FIND(",",W885)+1)+1)+1)),
  IF(OR(ISERROR(VLOOKUP(LEFT(W885,FIND(",",W885)-1),MapTable!$A:$A,1,0)),ISERROR(VLOOKUP(TRIM(MID(W885,FIND(",",W885)+1,FIND(",",W885,FIND(",",W885)+1)-FIND(",",W885)-1)),MapTable!$A:$A,1,0)),ISERROR(VLOOKUP(TRIM(MID(W885,FIND(",",W885,FIND(",",W885)+1)+1,FIND(",",W885,FIND(",",W885,FIND(",",W885)+1)+1)-FIND(",",W885,FIND(",",W885)+1)-1)),MapTable!$A:$A,1,0)),ISERROR(VLOOKUP(TRIM(MID(W885,FIND(",",W885,FIND(",",W885,FIND(",",W885)+1)+1)+1,999)),MapTable!$A:$A,1,0))),"맵없음",
  ""),
)))))</f>
        <v/>
      </c>
      <c r="AC885" t="str">
        <f>IF(ISBLANK(AB885),"",IF(ISERROR(VLOOKUP(AB885,[3]DropTable!$A:$A,1,0)),"드랍없음",""))</f>
        <v/>
      </c>
      <c r="AE885" t="str">
        <f>IF(ISBLANK(AD885),"",IF(ISERROR(VLOOKUP(AD885,[3]DropTable!$A:$A,1,0)),"드랍없음",""))</f>
        <v/>
      </c>
      <c r="AG885">
        <v>9.8000000000000007</v>
      </c>
      <c r="AH885">
        <v>1</v>
      </c>
    </row>
    <row r="886" spans="1:34" x14ac:dyDescent="0.3">
      <c r="A886">
        <v>19</v>
      </c>
      <c r="B886">
        <v>22</v>
      </c>
      <c r="C886">
        <f>IF(OR($L886=TRUE,$A886=0,MOD($A886,ChapterTable!$S$20)&lt;&gt;0),
MAX(0,INT(($B886+ChapterTable!$Q$26+VLOOKUP(SUBSTITUTE(C$1,"성장단계","")&amp;"단계오프셋",ChapterTable!$S:$T,2,0))/ChapterTable!$Q$23)),
MAX(0,INT(($B886+ChapterTable!$S$26+VLOOKUP(SUBSTITUTE(C$1,"성장단계","")&amp;"보스단계오프셋",ChapterTable!$S:$T,2,0))/ChapterTable!$S$23)))</f>
        <v>2</v>
      </c>
      <c r="D886">
        <f>IF(OR($L886=TRUE,$A886=0,MOD($A886,ChapterTable!$S$20)&lt;&gt;0),
MAX(0,INT(($B886+ChapterTable!$Q$26+VLOOKUP(SUBSTITUTE(D$1,"성장단계","")&amp;"단계오프셋",ChapterTable!$S:$T,2,0))/ChapterTable!$Q$23)),
MAX(0,INT(($B886+ChapterTable!$S$26+VLOOKUP(SUBSTITUTE(D$1,"성장단계","")&amp;"보스단계오프셋",ChapterTable!$S:$T,2,0))/ChapterTable!$S$23)))</f>
        <v>2</v>
      </c>
      <c r="E886" s="1">
        <f ca="1">IF(AND($A886=0,$B886=1),
    VLOOKUP(1,ChapterTable!$1:$1048576,MATCH("최종"&amp;SUBSTITUTE(SUBSTITUTE(E$1,"standard",""),"|Float",""),ChapterTable!$1:$1,0),0)*ChapterTable!$Q$17,
  IF(AND($A886=0,$B886=0),
    E887,
  IF($B886=0,
    VLOOKUP($A886,ChapterTable!$1:$1048576,MATCH("최종"&amp;SUBSTITUTE(SUBSTITUTE(E$1,"standard",""),"|Float",""),ChapterTable!$1:$1,0),0),
  IF($B886=1,
    IF($L886=FALSE,
      VLOOKUP($A886,ChapterTable!$1:$1048576,MATCH("최종"&amp;SUBSTITUTE(SUBSTITUTE(E$1,"standard",""),"|Float",""),ChapterTable!$1:$1,0),0),
      VLOOKUP($A886-ChapterTable!$Q$11,ChapterTable!$1:$1048576,MATCH("최종"&amp;SUBSTITUTE(SUBSTITUTE(E$1,"standard",""),"|Float",""),ChapterTable!$1:$1,0),0)*ChapterTable!$Q$14
    ),
  OFFSET(E886,-$B886+IF($L886,1,0),0)*
    (VLOOKUP(SUBSTITUTE(SUBSTITUTE(E$1,"standard",""),"|Float","")&amp;"인게임누적곱배수",ChapterTable!$S:$T,2,0)^C886
    +VLOOKUP(SUBSTITUTE(SUBSTITUTE(E$1,"standard",""),"|Float","")&amp;"인게임누적합배수",ChapterTable!$S:$T,2,0)*C886)
  )
  )
  )
)</f>
        <v>452234.91529083252</v>
      </c>
      <c r="F886" s="1">
        <f ca="1">IF(AND($A886=0,$B886=1),
    VLOOKUP(1,ChapterTable!$1:$1048576,MATCH("최종"&amp;SUBSTITUTE(SUBSTITUTE(F$1,"standard",""),"|Float",""),ChapterTable!$1:$1,0),0)*ChapterTable!$Q$17,
  IF(AND($A886=0,$B886=0),
    F887,
  IF($B886=0,
    VLOOKUP($A886,ChapterTable!$1:$1048576,MATCH("최종"&amp;SUBSTITUTE(SUBSTITUTE(F$1,"standard",""),"|Float",""),ChapterTable!$1:$1,0),0),
  IF($B886=1,
    IF($L886=FALSE,
      VLOOKUP($A886,ChapterTable!$1:$1048576,MATCH("최종"&amp;SUBSTITUTE(SUBSTITUTE(F$1,"standard",""),"|Float",""),ChapterTable!$1:$1,0),0),
      VLOOKUP($A886-ChapterTable!$Q$11,ChapterTable!$1:$1048576,MATCH("최종"&amp;SUBSTITUTE(SUBSTITUTE(F$1,"standard",""),"|Float",""),ChapterTable!$1:$1,0),0)*ChapterTable!$Q$14
    ),
  OFFSET(F886,-$B886+IF($L886,1,0),0)*
    (VLOOKUP(SUBSTITUTE(SUBSTITUTE(F$1,"standard",""),"|Float","")&amp;"인게임누적곱배수",ChapterTable!$S:$T,2,0)^D886
    +VLOOKUP(SUBSTITUTE(SUBSTITUTE(F$1,"standard",""),"|Float","")&amp;"인게임누적합배수",ChapterTable!$S:$T,2,0)*D886)
  )
  )
  )
)</f>
        <v>206904.86320495605</v>
      </c>
      <c r="G886" t="s">
        <v>110</v>
      </c>
      <c r="J886" t="str">
        <f>IF(ISBLANK(I886),"",
IFERROR(VLOOKUP(I886,[1]StringTable!$1:$1048576,MATCH([1]StringTable!$B$1,[1]StringTable!$1:$1,0),0),
IFERROR(VLOOKUP(I886,[1]InApkStringTable!$1:$1048576,MATCH([1]InApkStringTable!$B$1,[1]InApkStringTable!$1:$1,0),0),
"스트링없음")))</f>
        <v/>
      </c>
      <c r="L886" t="b">
        <v>0</v>
      </c>
      <c r="M886" t="s">
        <v>24</v>
      </c>
      <c r="N886" t="str">
        <f>IF(ISBLANK(M886),"",IF(ISERROR(VLOOKUP(M886,MapTable!$A:$A,1,0)),"맵없음",""))</f>
        <v/>
      </c>
      <c r="O886">
        <f t="shared" si="53"/>
        <v>3</v>
      </c>
      <c r="Q886">
        <f t="shared" si="54"/>
        <v>3</v>
      </c>
      <c r="R886" t="b">
        <f t="shared" ca="1" si="55"/>
        <v>0</v>
      </c>
      <c r="T886" t="b">
        <f t="shared" ca="1" si="56"/>
        <v>0</v>
      </c>
      <c r="V886" t="str">
        <f>IF(ISBLANK(U886),"",IF(ISERROR(VLOOKUP(U886,MapTable!$A:$A,1,0)),"맵없음",""))</f>
        <v/>
      </c>
      <c r="X886" t="str">
        <f>IF(ISBLANK(W886),"",
IF(ISERROR(FIND(",",W886)),
  IF(ISERROR(VLOOKUP(W886,MapTable!$A:$A,1,0)),"맵없음",
  ""),
IF(ISERROR(FIND(",",W886,FIND(",",W886)+1)),
  IF(OR(ISERROR(VLOOKUP(LEFT(W886,FIND(",",W886)-1),MapTable!$A:$A,1,0)),ISERROR(VLOOKUP(TRIM(MID(W886,FIND(",",W886)+1,999)),MapTable!$A:$A,1,0))),"맵없음",
  ""),
IF(ISERROR(FIND(",",W886,FIND(",",W886,FIND(",",W886)+1)+1)),
  IF(OR(ISERROR(VLOOKUP(LEFT(W886,FIND(",",W886)-1),MapTable!$A:$A,1,0)),ISERROR(VLOOKUP(TRIM(MID(W886,FIND(",",W886)+1,FIND(",",W886,FIND(",",W886)+1)-FIND(",",W886)-1)),MapTable!$A:$A,1,0)),ISERROR(VLOOKUP(TRIM(MID(W886,FIND(",",W886,FIND(",",W886)+1)+1,999)),MapTable!$A:$A,1,0))),"맵없음",
  ""),
IF(ISERROR(FIND(",",W886,FIND(",",W886,FIND(",",W886,FIND(",",W886)+1)+1)+1)),
  IF(OR(ISERROR(VLOOKUP(LEFT(W886,FIND(",",W886)-1),MapTable!$A:$A,1,0)),ISERROR(VLOOKUP(TRIM(MID(W886,FIND(",",W886)+1,FIND(",",W886,FIND(",",W886)+1)-FIND(",",W886)-1)),MapTable!$A:$A,1,0)),ISERROR(VLOOKUP(TRIM(MID(W886,FIND(",",W886,FIND(",",W886)+1)+1,FIND(",",W886,FIND(",",W886,FIND(",",W886)+1)+1)-FIND(",",W886,FIND(",",W886)+1)-1)),MapTable!$A:$A,1,0)),ISERROR(VLOOKUP(TRIM(MID(W886,FIND(",",W886,FIND(",",W886,FIND(",",W886)+1)+1)+1,999)),MapTable!$A:$A,1,0))),"맵없음",
  ""),
)))))</f>
        <v/>
      </c>
      <c r="AC886" t="str">
        <f>IF(ISBLANK(AB886),"",IF(ISERROR(VLOOKUP(AB886,[3]DropTable!$A:$A,1,0)),"드랍없음",""))</f>
        <v/>
      </c>
      <c r="AE886" t="str">
        <f>IF(ISBLANK(AD886),"",IF(ISERROR(VLOOKUP(AD886,[3]DropTable!$A:$A,1,0)),"드랍없음",""))</f>
        <v/>
      </c>
      <c r="AG886">
        <v>9.8000000000000007</v>
      </c>
      <c r="AH886">
        <v>1</v>
      </c>
    </row>
    <row r="887" spans="1:34" x14ac:dyDescent="0.3">
      <c r="A887">
        <v>19</v>
      </c>
      <c r="B887">
        <v>23</v>
      </c>
      <c r="C887">
        <f>IF(OR($L887=TRUE,$A887=0,MOD($A887,ChapterTable!$S$20)&lt;&gt;0),
MAX(0,INT(($B887+ChapterTable!$Q$26+VLOOKUP(SUBSTITUTE(C$1,"성장단계","")&amp;"단계오프셋",ChapterTable!$S:$T,2,0))/ChapterTable!$Q$23)),
MAX(0,INT(($B887+ChapterTable!$S$26+VLOOKUP(SUBSTITUTE(C$1,"성장단계","")&amp;"보스단계오프셋",ChapterTable!$S:$T,2,0))/ChapterTable!$S$23)))</f>
        <v>2</v>
      </c>
      <c r="D887">
        <f>IF(OR($L887=TRUE,$A887=0,MOD($A887,ChapterTable!$S$20)&lt;&gt;0),
MAX(0,INT(($B887+ChapterTable!$Q$26+VLOOKUP(SUBSTITUTE(D$1,"성장단계","")&amp;"단계오프셋",ChapterTable!$S:$T,2,0))/ChapterTable!$Q$23)),
MAX(0,INT(($B887+ChapterTable!$S$26+VLOOKUP(SUBSTITUTE(D$1,"성장단계","")&amp;"보스단계오프셋",ChapterTable!$S:$T,2,0))/ChapterTable!$S$23)))</f>
        <v>2</v>
      </c>
      <c r="E887" s="1">
        <f ca="1">IF(AND($A887=0,$B887=1),
    VLOOKUP(1,ChapterTable!$1:$1048576,MATCH("최종"&amp;SUBSTITUTE(SUBSTITUTE(E$1,"standard",""),"|Float",""),ChapterTable!$1:$1,0),0)*ChapterTable!$Q$17,
  IF(AND($A887=0,$B887=0),
    E888,
  IF($B887=0,
    VLOOKUP($A887,ChapterTable!$1:$1048576,MATCH("최종"&amp;SUBSTITUTE(SUBSTITUTE(E$1,"standard",""),"|Float",""),ChapterTable!$1:$1,0),0),
  IF($B887=1,
    IF($L887=FALSE,
      VLOOKUP($A887,ChapterTable!$1:$1048576,MATCH("최종"&amp;SUBSTITUTE(SUBSTITUTE(E$1,"standard",""),"|Float",""),ChapterTable!$1:$1,0),0),
      VLOOKUP($A887-ChapterTable!$Q$11,ChapterTable!$1:$1048576,MATCH("최종"&amp;SUBSTITUTE(SUBSTITUTE(E$1,"standard",""),"|Float",""),ChapterTable!$1:$1,0),0)*ChapterTable!$Q$14
    ),
  OFFSET(E887,-$B887+IF($L887,1,0),0)*
    (VLOOKUP(SUBSTITUTE(SUBSTITUTE(E$1,"standard",""),"|Float","")&amp;"인게임누적곱배수",ChapterTable!$S:$T,2,0)^C887
    +VLOOKUP(SUBSTITUTE(SUBSTITUTE(E$1,"standard",""),"|Float","")&amp;"인게임누적합배수",ChapterTable!$S:$T,2,0)*C887)
  )
  )
  )
)</f>
        <v>452234.91529083252</v>
      </c>
      <c r="F887" s="1">
        <f ca="1">IF(AND($A887=0,$B887=1),
    VLOOKUP(1,ChapterTable!$1:$1048576,MATCH("최종"&amp;SUBSTITUTE(SUBSTITUTE(F$1,"standard",""),"|Float",""),ChapterTable!$1:$1,0),0)*ChapterTable!$Q$17,
  IF(AND($A887=0,$B887=0),
    F888,
  IF($B887=0,
    VLOOKUP($A887,ChapterTable!$1:$1048576,MATCH("최종"&amp;SUBSTITUTE(SUBSTITUTE(F$1,"standard",""),"|Float",""),ChapterTable!$1:$1,0),0),
  IF($B887=1,
    IF($L887=FALSE,
      VLOOKUP($A887,ChapterTable!$1:$1048576,MATCH("최종"&amp;SUBSTITUTE(SUBSTITUTE(F$1,"standard",""),"|Float",""),ChapterTable!$1:$1,0),0),
      VLOOKUP($A887-ChapterTable!$Q$11,ChapterTable!$1:$1048576,MATCH("최종"&amp;SUBSTITUTE(SUBSTITUTE(F$1,"standard",""),"|Float",""),ChapterTable!$1:$1,0),0)*ChapterTable!$Q$14
    ),
  OFFSET(F887,-$B887+IF($L887,1,0),0)*
    (VLOOKUP(SUBSTITUTE(SUBSTITUTE(F$1,"standard",""),"|Float","")&amp;"인게임누적곱배수",ChapterTable!$S:$T,2,0)^D887
    +VLOOKUP(SUBSTITUTE(SUBSTITUTE(F$1,"standard",""),"|Float","")&amp;"인게임누적합배수",ChapterTable!$S:$T,2,0)*D887)
  )
  )
  )
)</f>
        <v>206904.86320495605</v>
      </c>
      <c r="G887" t="s">
        <v>110</v>
      </c>
      <c r="J887" t="str">
        <f>IF(ISBLANK(I887),"",
IFERROR(VLOOKUP(I887,[1]StringTable!$1:$1048576,MATCH([1]StringTable!$B$1,[1]StringTable!$1:$1,0),0),
IFERROR(VLOOKUP(I887,[1]InApkStringTable!$1:$1048576,MATCH([1]InApkStringTable!$B$1,[1]InApkStringTable!$1:$1,0),0),
"스트링없음")))</f>
        <v/>
      </c>
      <c r="L887" t="b">
        <v>0</v>
      </c>
      <c r="M887" t="s">
        <v>24</v>
      </c>
      <c r="N887" t="str">
        <f>IF(ISBLANK(M887),"",IF(ISERROR(VLOOKUP(M887,MapTable!$A:$A,1,0)),"맵없음",""))</f>
        <v/>
      </c>
      <c r="O887">
        <f t="shared" si="53"/>
        <v>3</v>
      </c>
      <c r="Q887">
        <f t="shared" si="54"/>
        <v>3</v>
      </c>
      <c r="R887" t="b">
        <f t="shared" ca="1" si="55"/>
        <v>0</v>
      </c>
      <c r="T887" t="b">
        <f t="shared" ca="1" si="56"/>
        <v>0</v>
      </c>
      <c r="V887" t="str">
        <f>IF(ISBLANK(U887),"",IF(ISERROR(VLOOKUP(U887,MapTable!$A:$A,1,0)),"맵없음",""))</f>
        <v/>
      </c>
      <c r="X887" t="str">
        <f>IF(ISBLANK(W887),"",
IF(ISERROR(FIND(",",W887)),
  IF(ISERROR(VLOOKUP(W887,MapTable!$A:$A,1,0)),"맵없음",
  ""),
IF(ISERROR(FIND(",",W887,FIND(",",W887)+1)),
  IF(OR(ISERROR(VLOOKUP(LEFT(W887,FIND(",",W887)-1),MapTable!$A:$A,1,0)),ISERROR(VLOOKUP(TRIM(MID(W887,FIND(",",W887)+1,999)),MapTable!$A:$A,1,0))),"맵없음",
  ""),
IF(ISERROR(FIND(",",W887,FIND(",",W887,FIND(",",W887)+1)+1)),
  IF(OR(ISERROR(VLOOKUP(LEFT(W887,FIND(",",W887)-1),MapTable!$A:$A,1,0)),ISERROR(VLOOKUP(TRIM(MID(W887,FIND(",",W887)+1,FIND(",",W887,FIND(",",W887)+1)-FIND(",",W887)-1)),MapTable!$A:$A,1,0)),ISERROR(VLOOKUP(TRIM(MID(W887,FIND(",",W887,FIND(",",W887)+1)+1,999)),MapTable!$A:$A,1,0))),"맵없음",
  ""),
IF(ISERROR(FIND(",",W887,FIND(",",W887,FIND(",",W887,FIND(",",W887)+1)+1)+1)),
  IF(OR(ISERROR(VLOOKUP(LEFT(W887,FIND(",",W887)-1),MapTable!$A:$A,1,0)),ISERROR(VLOOKUP(TRIM(MID(W887,FIND(",",W887)+1,FIND(",",W887,FIND(",",W887)+1)-FIND(",",W887)-1)),MapTable!$A:$A,1,0)),ISERROR(VLOOKUP(TRIM(MID(W887,FIND(",",W887,FIND(",",W887)+1)+1,FIND(",",W887,FIND(",",W887,FIND(",",W887)+1)+1)-FIND(",",W887,FIND(",",W887)+1)-1)),MapTable!$A:$A,1,0)),ISERROR(VLOOKUP(TRIM(MID(W887,FIND(",",W887,FIND(",",W887,FIND(",",W887)+1)+1)+1,999)),MapTable!$A:$A,1,0))),"맵없음",
  ""),
)))))</f>
        <v/>
      </c>
      <c r="AC887" t="str">
        <f>IF(ISBLANK(AB887),"",IF(ISERROR(VLOOKUP(AB887,[3]DropTable!$A:$A,1,0)),"드랍없음",""))</f>
        <v/>
      </c>
      <c r="AE887" t="str">
        <f>IF(ISBLANK(AD887),"",IF(ISERROR(VLOOKUP(AD887,[3]DropTable!$A:$A,1,0)),"드랍없음",""))</f>
        <v/>
      </c>
      <c r="AG887">
        <v>9.8000000000000007</v>
      </c>
      <c r="AH887">
        <v>1</v>
      </c>
    </row>
    <row r="888" spans="1:34" x14ac:dyDescent="0.3">
      <c r="A888">
        <v>19</v>
      </c>
      <c r="B888">
        <v>24</v>
      </c>
      <c r="C888">
        <f>IF(OR($L888=TRUE,$A888=0,MOD($A888,ChapterTable!$S$20)&lt;&gt;0),
MAX(0,INT(($B888+ChapterTable!$Q$26+VLOOKUP(SUBSTITUTE(C$1,"성장단계","")&amp;"단계오프셋",ChapterTable!$S:$T,2,0))/ChapterTable!$Q$23)),
MAX(0,INT(($B888+ChapterTable!$S$26+VLOOKUP(SUBSTITUTE(C$1,"성장단계","")&amp;"보스단계오프셋",ChapterTable!$S:$T,2,0))/ChapterTable!$S$23)))</f>
        <v>2</v>
      </c>
      <c r="D888">
        <f>IF(OR($L888=TRUE,$A888=0,MOD($A888,ChapterTable!$S$20)&lt;&gt;0),
MAX(0,INT(($B888+ChapterTable!$Q$26+VLOOKUP(SUBSTITUTE(D$1,"성장단계","")&amp;"단계오프셋",ChapterTable!$S:$T,2,0))/ChapterTable!$Q$23)),
MAX(0,INT(($B888+ChapterTable!$S$26+VLOOKUP(SUBSTITUTE(D$1,"성장단계","")&amp;"보스단계오프셋",ChapterTable!$S:$T,2,0))/ChapterTable!$S$23)))</f>
        <v>2</v>
      </c>
      <c r="E888" s="1">
        <f ca="1">IF(AND($A888=0,$B888=1),
    VLOOKUP(1,ChapterTable!$1:$1048576,MATCH("최종"&amp;SUBSTITUTE(SUBSTITUTE(E$1,"standard",""),"|Float",""),ChapterTable!$1:$1,0),0)*ChapterTable!$Q$17,
  IF(AND($A888=0,$B888=0),
    E889,
  IF($B888=0,
    VLOOKUP($A888,ChapterTable!$1:$1048576,MATCH("최종"&amp;SUBSTITUTE(SUBSTITUTE(E$1,"standard",""),"|Float",""),ChapterTable!$1:$1,0),0),
  IF($B888=1,
    IF($L888=FALSE,
      VLOOKUP($A888,ChapterTable!$1:$1048576,MATCH("최종"&amp;SUBSTITUTE(SUBSTITUTE(E$1,"standard",""),"|Float",""),ChapterTable!$1:$1,0),0),
      VLOOKUP($A888-ChapterTable!$Q$11,ChapterTable!$1:$1048576,MATCH("최종"&amp;SUBSTITUTE(SUBSTITUTE(E$1,"standard",""),"|Float",""),ChapterTable!$1:$1,0),0)*ChapterTable!$Q$14
    ),
  OFFSET(E888,-$B888+IF($L888,1,0),0)*
    (VLOOKUP(SUBSTITUTE(SUBSTITUTE(E$1,"standard",""),"|Float","")&amp;"인게임누적곱배수",ChapterTable!$S:$T,2,0)^C888
    +VLOOKUP(SUBSTITUTE(SUBSTITUTE(E$1,"standard",""),"|Float","")&amp;"인게임누적합배수",ChapterTable!$S:$T,2,0)*C888)
  )
  )
  )
)</f>
        <v>452234.91529083252</v>
      </c>
      <c r="F888" s="1">
        <f ca="1">IF(AND($A888=0,$B888=1),
    VLOOKUP(1,ChapterTable!$1:$1048576,MATCH("최종"&amp;SUBSTITUTE(SUBSTITUTE(F$1,"standard",""),"|Float",""),ChapterTable!$1:$1,0),0)*ChapterTable!$Q$17,
  IF(AND($A888=0,$B888=0),
    F889,
  IF($B888=0,
    VLOOKUP($A888,ChapterTable!$1:$1048576,MATCH("최종"&amp;SUBSTITUTE(SUBSTITUTE(F$1,"standard",""),"|Float",""),ChapterTable!$1:$1,0),0),
  IF($B888=1,
    IF($L888=FALSE,
      VLOOKUP($A888,ChapterTable!$1:$1048576,MATCH("최종"&amp;SUBSTITUTE(SUBSTITUTE(F$1,"standard",""),"|Float",""),ChapterTable!$1:$1,0),0),
      VLOOKUP($A888-ChapterTable!$Q$11,ChapterTable!$1:$1048576,MATCH("최종"&amp;SUBSTITUTE(SUBSTITUTE(F$1,"standard",""),"|Float",""),ChapterTable!$1:$1,0),0)*ChapterTable!$Q$14
    ),
  OFFSET(F888,-$B888+IF($L888,1,0),0)*
    (VLOOKUP(SUBSTITUTE(SUBSTITUTE(F$1,"standard",""),"|Float","")&amp;"인게임누적곱배수",ChapterTable!$S:$T,2,0)^D888
    +VLOOKUP(SUBSTITUTE(SUBSTITUTE(F$1,"standard",""),"|Float","")&amp;"인게임누적합배수",ChapterTable!$S:$T,2,0)*D888)
  )
  )
  )
)</f>
        <v>206904.86320495605</v>
      </c>
      <c r="G888" t="s">
        <v>110</v>
      </c>
      <c r="J888" t="str">
        <f>IF(ISBLANK(I888),"",
IFERROR(VLOOKUP(I888,[1]StringTable!$1:$1048576,MATCH([1]StringTable!$B$1,[1]StringTable!$1:$1,0),0),
IFERROR(VLOOKUP(I888,[1]InApkStringTable!$1:$1048576,MATCH([1]InApkStringTable!$B$1,[1]InApkStringTable!$1:$1,0),0),
"스트링없음")))</f>
        <v/>
      </c>
      <c r="L888" t="b">
        <v>0</v>
      </c>
      <c r="M888" t="s">
        <v>24</v>
      </c>
      <c r="N888" t="str">
        <f>IF(ISBLANK(M888),"",IF(ISERROR(VLOOKUP(M888,MapTable!$A:$A,1,0)),"맵없음",""))</f>
        <v/>
      </c>
      <c r="O888">
        <f t="shared" si="53"/>
        <v>3</v>
      </c>
      <c r="Q888">
        <f t="shared" si="54"/>
        <v>3</v>
      </c>
      <c r="R888" t="b">
        <f t="shared" ca="1" si="55"/>
        <v>0</v>
      </c>
      <c r="T888" t="b">
        <f t="shared" ca="1" si="56"/>
        <v>0</v>
      </c>
      <c r="V888" t="str">
        <f>IF(ISBLANK(U888),"",IF(ISERROR(VLOOKUP(U888,MapTable!$A:$A,1,0)),"맵없음",""))</f>
        <v/>
      </c>
      <c r="X888" t="str">
        <f>IF(ISBLANK(W888),"",
IF(ISERROR(FIND(",",W888)),
  IF(ISERROR(VLOOKUP(W888,MapTable!$A:$A,1,0)),"맵없음",
  ""),
IF(ISERROR(FIND(",",W888,FIND(",",W888)+1)),
  IF(OR(ISERROR(VLOOKUP(LEFT(W888,FIND(",",W888)-1),MapTable!$A:$A,1,0)),ISERROR(VLOOKUP(TRIM(MID(W888,FIND(",",W888)+1,999)),MapTable!$A:$A,1,0))),"맵없음",
  ""),
IF(ISERROR(FIND(",",W888,FIND(",",W888,FIND(",",W888)+1)+1)),
  IF(OR(ISERROR(VLOOKUP(LEFT(W888,FIND(",",W888)-1),MapTable!$A:$A,1,0)),ISERROR(VLOOKUP(TRIM(MID(W888,FIND(",",W888)+1,FIND(",",W888,FIND(",",W888)+1)-FIND(",",W888)-1)),MapTable!$A:$A,1,0)),ISERROR(VLOOKUP(TRIM(MID(W888,FIND(",",W888,FIND(",",W888)+1)+1,999)),MapTable!$A:$A,1,0))),"맵없음",
  ""),
IF(ISERROR(FIND(",",W888,FIND(",",W888,FIND(",",W888,FIND(",",W888)+1)+1)+1)),
  IF(OR(ISERROR(VLOOKUP(LEFT(W888,FIND(",",W888)-1),MapTable!$A:$A,1,0)),ISERROR(VLOOKUP(TRIM(MID(W888,FIND(",",W888)+1,FIND(",",W888,FIND(",",W888)+1)-FIND(",",W888)-1)),MapTable!$A:$A,1,0)),ISERROR(VLOOKUP(TRIM(MID(W888,FIND(",",W888,FIND(",",W888)+1)+1,FIND(",",W888,FIND(",",W888,FIND(",",W888)+1)+1)-FIND(",",W888,FIND(",",W888)+1)-1)),MapTable!$A:$A,1,0)),ISERROR(VLOOKUP(TRIM(MID(W888,FIND(",",W888,FIND(",",W888,FIND(",",W888)+1)+1)+1,999)),MapTable!$A:$A,1,0))),"맵없음",
  ""),
)))))</f>
        <v/>
      </c>
      <c r="AC888" t="str">
        <f>IF(ISBLANK(AB888),"",IF(ISERROR(VLOOKUP(AB888,[3]DropTable!$A:$A,1,0)),"드랍없음",""))</f>
        <v/>
      </c>
      <c r="AE888" t="str">
        <f>IF(ISBLANK(AD888),"",IF(ISERROR(VLOOKUP(AD888,[3]DropTable!$A:$A,1,0)),"드랍없음",""))</f>
        <v/>
      </c>
      <c r="AG888">
        <v>9.8000000000000007</v>
      </c>
      <c r="AH888">
        <v>1</v>
      </c>
    </row>
    <row r="889" spans="1:34" x14ac:dyDescent="0.3">
      <c r="A889">
        <v>19</v>
      </c>
      <c r="B889">
        <v>25</v>
      </c>
      <c r="C889">
        <f>IF(OR($L889=TRUE,$A889=0,MOD($A889,ChapterTable!$S$20)&lt;&gt;0),
MAX(0,INT(($B889+ChapterTable!$Q$26+VLOOKUP(SUBSTITUTE(C$1,"성장단계","")&amp;"단계오프셋",ChapterTable!$S:$T,2,0))/ChapterTable!$Q$23)),
MAX(0,INT(($B889+ChapterTable!$S$26+VLOOKUP(SUBSTITUTE(C$1,"성장단계","")&amp;"보스단계오프셋",ChapterTable!$S:$T,2,0))/ChapterTable!$S$23)))</f>
        <v>2</v>
      </c>
      <c r="D889">
        <f>IF(OR($L889=TRUE,$A889=0,MOD($A889,ChapterTable!$S$20)&lt;&gt;0),
MAX(0,INT(($B889+ChapterTable!$Q$26+VLOOKUP(SUBSTITUTE(D$1,"성장단계","")&amp;"단계오프셋",ChapterTable!$S:$T,2,0))/ChapterTable!$Q$23)),
MAX(0,INT(($B889+ChapterTable!$S$26+VLOOKUP(SUBSTITUTE(D$1,"성장단계","")&amp;"보스단계오프셋",ChapterTable!$S:$T,2,0))/ChapterTable!$S$23)))</f>
        <v>2</v>
      </c>
      <c r="E889" s="1">
        <f ca="1">IF(AND($A889=0,$B889=1),
    VLOOKUP(1,ChapterTable!$1:$1048576,MATCH("최종"&amp;SUBSTITUTE(SUBSTITUTE(E$1,"standard",""),"|Float",""),ChapterTable!$1:$1,0),0)*ChapterTable!$Q$17,
  IF(AND($A889=0,$B889=0),
    E890,
  IF($B889=0,
    VLOOKUP($A889,ChapterTable!$1:$1048576,MATCH("최종"&amp;SUBSTITUTE(SUBSTITUTE(E$1,"standard",""),"|Float",""),ChapterTable!$1:$1,0),0),
  IF($B889=1,
    IF($L889=FALSE,
      VLOOKUP($A889,ChapterTable!$1:$1048576,MATCH("최종"&amp;SUBSTITUTE(SUBSTITUTE(E$1,"standard",""),"|Float",""),ChapterTable!$1:$1,0),0),
      VLOOKUP($A889-ChapterTable!$Q$11,ChapterTable!$1:$1048576,MATCH("최종"&amp;SUBSTITUTE(SUBSTITUTE(E$1,"standard",""),"|Float",""),ChapterTable!$1:$1,0),0)*ChapterTable!$Q$14
    ),
  OFFSET(E889,-$B889+IF($L889,1,0),0)*
    (VLOOKUP(SUBSTITUTE(SUBSTITUTE(E$1,"standard",""),"|Float","")&amp;"인게임누적곱배수",ChapterTable!$S:$T,2,0)^C889
    +VLOOKUP(SUBSTITUTE(SUBSTITUTE(E$1,"standard",""),"|Float","")&amp;"인게임누적합배수",ChapterTable!$S:$T,2,0)*C889)
  )
  )
  )
)</f>
        <v>452234.91529083252</v>
      </c>
      <c r="F889" s="1">
        <f ca="1">IF(AND($A889=0,$B889=1),
    VLOOKUP(1,ChapterTable!$1:$1048576,MATCH("최종"&amp;SUBSTITUTE(SUBSTITUTE(F$1,"standard",""),"|Float",""),ChapterTable!$1:$1,0),0)*ChapterTable!$Q$17,
  IF(AND($A889=0,$B889=0),
    F890,
  IF($B889=0,
    VLOOKUP($A889,ChapterTable!$1:$1048576,MATCH("최종"&amp;SUBSTITUTE(SUBSTITUTE(F$1,"standard",""),"|Float",""),ChapterTable!$1:$1,0),0),
  IF($B889=1,
    IF($L889=FALSE,
      VLOOKUP($A889,ChapterTable!$1:$1048576,MATCH("최종"&amp;SUBSTITUTE(SUBSTITUTE(F$1,"standard",""),"|Float",""),ChapterTable!$1:$1,0),0),
      VLOOKUP($A889-ChapterTable!$Q$11,ChapterTable!$1:$1048576,MATCH("최종"&amp;SUBSTITUTE(SUBSTITUTE(F$1,"standard",""),"|Float",""),ChapterTable!$1:$1,0),0)*ChapterTable!$Q$14
    ),
  OFFSET(F889,-$B889+IF($L889,1,0),0)*
    (VLOOKUP(SUBSTITUTE(SUBSTITUTE(F$1,"standard",""),"|Float","")&amp;"인게임누적곱배수",ChapterTable!$S:$T,2,0)^D889
    +VLOOKUP(SUBSTITUTE(SUBSTITUTE(F$1,"standard",""),"|Float","")&amp;"인게임누적합배수",ChapterTable!$S:$T,2,0)*D889)
  )
  )
  )
)</f>
        <v>206904.86320495605</v>
      </c>
      <c r="G889" t="s">
        <v>110</v>
      </c>
      <c r="J889" t="str">
        <f>IF(ISBLANK(I889),"",
IFERROR(VLOOKUP(I889,[1]StringTable!$1:$1048576,MATCH([1]StringTable!$B$1,[1]StringTable!$1:$1,0),0),
IFERROR(VLOOKUP(I889,[1]InApkStringTable!$1:$1048576,MATCH([1]InApkStringTable!$B$1,[1]InApkStringTable!$1:$1,0),0),
"스트링없음")))</f>
        <v/>
      </c>
      <c r="L889" t="b">
        <v>0</v>
      </c>
      <c r="M889" t="s">
        <v>24</v>
      </c>
      <c r="N889" t="str">
        <f>IF(ISBLANK(M889),"",IF(ISERROR(VLOOKUP(M889,MapTable!$A:$A,1,0)),"맵없음",""))</f>
        <v/>
      </c>
      <c r="O889">
        <f t="shared" si="53"/>
        <v>11</v>
      </c>
      <c r="Q889">
        <f t="shared" si="54"/>
        <v>11</v>
      </c>
      <c r="R889" t="b">
        <f t="shared" ca="1" si="55"/>
        <v>0</v>
      </c>
      <c r="T889" t="b">
        <f t="shared" ca="1" si="56"/>
        <v>0</v>
      </c>
      <c r="V889" t="str">
        <f>IF(ISBLANK(U889),"",IF(ISERROR(VLOOKUP(U889,MapTable!$A:$A,1,0)),"맵없음",""))</f>
        <v/>
      </c>
      <c r="X889" t="str">
        <f>IF(ISBLANK(W889),"",
IF(ISERROR(FIND(",",W889)),
  IF(ISERROR(VLOOKUP(W889,MapTable!$A:$A,1,0)),"맵없음",
  ""),
IF(ISERROR(FIND(",",W889,FIND(",",W889)+1)),
  IF(OR(ISERROR(VLOOKUP(LEFT(W889,FIND(",",W889)-1),MapTable!$A:$A,1,0)),ISERROR(VLOOKUP(TRIM(MID(W889,FIND(",",W889)+1,999)),MapTable!$A:$A,1,0))),"맵없음",
  ""),
IF(ISERROR(FIND(",",W889,FIND(",",W889,FIND(",",W889)+1)+1)),
  IF(OR(ISERROR(VLOOKUP(LEFT(W889,FIND(",",W889)-1),MapTable!$A:$A,1,0)),ISERROR(VLOOKUP(TRIM(MID(W889,FIND(",",W889)+1,FIND(",",W889,FIND(",",W889)+1)-FIND(",",W889)-1)),MapTable!$A:$A,1,0)),ISERROR(VLOOKUP(TRIM(MID(W889,FIND(",",W889,FIND(",",W889)+1)+1,999)),MapTable!$A:$A,1,0))),"맵없음",
  ""),
IF(ISERROR(FIND(",",W889,FIND(",",W889,FIND(",",W889,FIND(",",W889)+1)+1)+1)),
  IF(OR(ISERROR(VLOOKUP(LEFT(W889,FIND(",",W889)-1),MapTable!$A:$A,1,0)),ISERROR(VLOOKUP(TRIM(MID(W889,FIND(",",W889)+1,FIND(",",W889,FIND(",",W889)+1)-FIND(",",W889)-1)),MapTable!$A:$A,1,0)),ISERROR(VLOOKUP(TRIM(MID(W889,FIND(",",W889,FIND(",",W889)+1)+1,FIND(",",W889,FIND(",",W889,FIND(",",W889)+1)+1)-FIND(",",W889,FIND(",",W889)+1)-1)),MapTable!$A:$A,1,0)),ISERROR(VLOOKUP(TRIM(MID(W889,FIND(",",W889,FIND(",",W889,FIND(",",W889)+1)+1)+1,999)),MapTable!$A:$A,1,0))),"맵없음",
  ""),
)))))</f>
        <v/>
      </c>
      <c r="AC889" t="str">
        <f>IF(ISBLANK(AB889),"",IF(ISERROR(VLOOKUP(AB889,[3]DropTable!$A:$A,1,0)),"드랍없음",""))</f>
        <v/>
      </c>
      <c r="AE889" t="str">
        <f>IF(ISBLANK(AD889),"",IF(ISERROR(VLOOKUP(AD889,[3]DropTable!$A:$A,1,0)),"드랍없음",""))</f>
        <v/>
      </c>
      <c r="AG889">
        <v>9.8000000000000007</v>
      </c>
      <c r="AH889">
        <v>1</v>
      </c>
    </row>
    <row r="890" spans="1:34" x14ac:dyDescent="0.3">
      <c r="A890">
        <v>19</v>
      </c>
      <c r="B890">
        <v>26</v>
      </c>
      <c r="C890">
        <f>IF(OR($L890=TRUE,$A890=0,MOD($A890,ChapterTable!$S$20)&lt;&gt;0),
MAX(0,INT(($B890+ChapterTable!$Q$26+VLOOKUP(SUBSTITUTE(C$1,"성장단계","")&amp;"단계오프셋",ChapterTable!$S:$T,2,0))/ChapterTable!$Q$23)),
MAX(0,INT(($B890+ChapterTable!$S$26+VLOOKUP(SUBSTITUTE(C$1,"성장단계","")&amp;"보스단계오프셋",ChapterTable!$S:$T,2,0))/ChapterTable!$S$23)))</f>
        <v>3</v>
      </c>
      <c r="D890">
        <f>IF(OR($L890=TRUE,$A890=0,MOD($A890,ChapterTable!$S$20)&lt;&gt;0),
MAX(0,INT(($B890+ChapterTable!$Q$26+VLOOKUP(SUBSTITUTE(D$1,"성장단계","")&amp;"단계오프셋",ChapterTable!$S:$T,2,0))/ChapterTable!$Q$23)),
MAX(0,INT(($B890+ChapterTable!$S$26+VLOOKUP(SUBSTITUTE(D$1,"성장단계","")&amp;"보스단계오프셋",ChapterTable!$S:$T,2,0))/ChapterTable!$S$23)))</f>
        <v>2</v>
      </c>
      <c r="E890" s="1">
        <f ca="1">IF(AND($A890=0,$B890=1),
    VLOOKUP(1,ChapterTable!$1:$1048576,MATCH("최종"&amp;SUBSTITUTE(SUBSTITUTE(E$1,"standard",""),"|Float",""),ChapterTable!$1:$1,0),0)*ChapterTable!$Q$17,
  IF(AND($A890=0,$B890=0),
    E891,
  IF($B890=0,
    VLOOKUP($A890,ChapterTable!$1:$1048576,MATCH("최종"&amp;SUBSTITUTE(SUBSTITUTE(E$1,"standard",""),"|Float",""),ChapterTable!$1:$1,0),0),
  IF($B890=1,
    IF($L890=FALSE,
      VLOOKUP($A890,ChapterTable!$1:$1048576,MATCH("최종"&amp;SUBSTITUTE(SUBSTITUTE(E$1,"standard",""),"|Float",""),ChapterTable!$1:$1,0),0),
      VLOOKUP($A890-ChapterTable!$Q$11,ChapterTable!$1:$1048576,MATCH("최종"&amp;SUBSTITUTE(SUBSTITUTE(E$1,"standard",""),"|Float",""),ChapterTable!$1:$1,0),0)*ChapterTable!$Q$14
    ),
  OFFSET(E890,-$B890+IF($L890,1,0),0)*
    (VLOOKUP(SUBSTITUTE(SUBSTITUTE(E$1,"standard",""),"|Float","")&amp;"인게임누적곱배수",ChapterTable!$S:$T,2,0)^C890
    +VLOOKUP(SUBSTITUTE(SUBSTITUTE(E$1,"standard",""),"|Float","")&amp;"인게임누적합배수",ChapterTable!$S:$T,2,0)*C890)
  )
  )
  )
)</f>
        <v>545342.10373306274</v>
      </c>
      <c r="F890" s="1">
        <f ca="1">IF(AND($A890=0,$B890=1),
    VLOOKUP(1,ChapterTable!$1:$1048576,MATCH("최종"&amp;SUBSTITUTE(SUBSTITUTE(F$1,"standard",""),"|Float",""),ChapterTable!$1:$1,0),0)*ChapterTable!$Q$17,
  IF(AND($A890=0,$B890=0),
    F891,
  IF($B890=0,
    VLOOKUP($A890,ChapterTable!$1:$1048576,MATCH("최종"&amp;SUBSTITUTE(SUBSTITUTE(F$1,"standard",""),"|Float",""),ChapterTable!$1:$1,0),0),
  IF($B890=1,
    IF($L890=FALSE,
      VLOOKUP($A890,ChapterTable!$1:$1048576,MATCH("최종"&amp;SUBSTITUTE(SUBSTITUTE(F$1,"standard",""),"|Float",""),ChapterTable!$1:$1,0),0),
      VLOOKUP($A890-ChapterTable!$Q$11,ChapterTable!$1:$1048576,MATCH("최종"&amp;SUBSTITUTE(SUBSTITUTE(F$1,"standard",""),"|Float",""),ChapterTable!$1:$1,0),0)*ChapterTable!$Q$14
    ),
  OFFSET(F890,-$B890+IF($L890,1,0),0)*
    (VLOOKUP(SUBSTITUTE(SUBSTITUTE(F$1,"standard",""),"|Float","")&amp;"인게임누적곱배수",ChapterTable!$S:$T,2,0)^D890
    +VLOOKUP(SUBSTITUTE(SUBSTITUTE(F$1,"standard",""),"|Float","")&amp;"인게임누적합배수",ChapterTable!$S:$T,2,0)*D890)
  )
  )
  )
)</f>
        <v>206904.86320495605</v>
      </c>
      <c r="G890" t="s">
        <v>110</v>
      </c>
      <c r="J890" t="str">
        <f>IF(ISBLANK(I890),"",
IFERROR(VLOOKUP(I890,[1]StringTable!$1:$1048576,MATCH([1]StringTable!$B$1,[1]StringTable!$1:$1,0),0),
IFERROR(VLOOKUP(I890,[1]InApkStringTable!$1:$1048576,MATCH([1]InApkStringTable!$B$1,[1]InApkStringTable!$1:$1,0),0),
"스트링없음")))</f>
        <v/>
      </c>
      <c r="L890" t="b">
        <v>0</v>
      </c>
      <c r="M890" t="s">
        <v>24</v>
      </c>
      <c r="N890" t="str">
        <f>IF(ISBLANK(M890),"",IF(ISERROR(VLOOKUP(M890,MapTable!$A:$A,1,0)),"맵없음",""))</f>
        <v/>
      </c>
      <c r="O890">
        <f t="shared" si="53"/>
        <v>3</v>
      </c>
      <c r="Q890">
        <f t="shared" si="54"/>
        <v>3</v>
      </c>
      <c r="R890" t="b">
        <f t="shared" ca="1" si="55"/>
        <v>0</v>
      </c>
      <c r="T890" t="b">
        <f t="shared" ca="1" si="56"/>
        <v>0</v>
      </c>
      <c r="V890" t="str">
        <f>IF(ISBLANK(U890),"",IF(ISERROR(VLOOKUP(U890,MapTable!$A:$A,1,0)),"맵없음",""))</f>
        <v/>
      </c>
      <c r="X890" t="str">
        <f>IF(ISBLANK(W890),"",
IF(ISERROR(FIND(",",W890)),
  IF(ISERROR(VLOOKUP(W890,MapTable!$A:$A,1,0)),"맵없음",
  ""),
IF(ISERROR(FIND(",",W890,FIND(",",W890)+1)),
  IF(OR(ISERROR(VLOOKUP(LEFT(W890,FIND(",",W890)-1),MapTable!$A:$A,1,0)),ISERROR(VLOOKUP(TRIM(MID(W890,FIND(",",W890)+1,999)),MapTable!$A:$A,1,0))),"맵없음",
  ""),
IF(ISERROR(FIND(",",W890,FIND(",",W890,FIND(",",W890)+1)+1)),
  IF(OR(ISERROR(VLOOKUP(LEFT(W890,FIND(",",W890)-1),MapTable!$A:$A,1,0)),ISERROR(VLOOKUP(TRIM(MID(W890,FIND(",",W890)+1,FIND(",",W890,FIND(",",W890)+1)-FIND(",",W890)-1)),MapTable!$A:$A,1,0)),ISERROR(VLOOKUP(TRIM(MID(W890,FIND(",",W890,FIND(",",W890)+1)+1,999)),MapTable!$A:$A,1,0))),"맵없음",
  ""),
IF(ISERROR(FIND(",",W890,FIND(",",W890,FIND(",",W890,FIND(",",W890)+1)+1)+1)),
  IF(OR(ISERROR(VLOOKUP(LEFT(W890,FIND(",",W890)-1),MapTable!$A:$A,1,0)),ISERROR(VLOOKUP(TRIM(MID(W890,FIND(",",W890)+1,FIND(",",W890,FIND(",",W890)+1)-FIND(",",W890)-1)),MapTable!$A:$A,1,0)),ISERROR(VLOOKUP(TRIM(MID(W890,FIND(",",W890,FIND(",",W890)+1)+1,FIND(",",W890,FIND(",",W890,FIND(",",W890)+1)+1)-FIND(",",W890,FIND(",",W890)+1)-1)),MapTable!$A:$A,1,0)),ISERROR(VLOOKUP(TRIM(MID(W890,FIND(",",W890,FIND(",",W890,FIND(",",W890)+1)+1)+1,999)),MapTable!$A:$A,1,0))),"맵없음",
  ""),
)))))</f>
        <v/>
      </c>
      <c r="AC890" t="str">
        <f>IF(ISBLANK(AB890),"",IF(ISERROR(VLOOKUP(AB890,[3]DropTable!$A:$A,1,0)),"드랍없음",""))</f>
        <v/>
      </c>
      <c r="AE890" t="str">
        <f>IF(ISBLANK(AD890),"",IF(ISERROR(VLOOKUP(AD890,[3]DropTable!$A:$A,1,0)),"드랍없음",""))</f>
        <v/>
      </c>
      <c r="AG890">
        <v>9.8000000000000007</v>
      </c>
      <c r="AH890">
        <v>1</v>
      </c>
    </row>
    <row r="891" spans="1:34" x14ac:dyDescent="0.3">
      <c r="A891">
        <v>19</v>
      </c>
      <c r="B891">
        <v>27</v>
      </c>
      <c r="C891">
        <f>IF(OR($L891=TRUE,$A891=0,MOD($A891,ChapterTable!$S$20)&lt;&gt;0),
MAX(0,INT(($B891+ChapterTable!$Q$26+VLOOKUP(SUBSTITUTE(C$1,"성장단계","")&amp;"단계오프셋",ChapterTable!$S:$T,2,0))/ChapterTable!$Q$23)),
MAX(0,INT(($B891+ChapterTable!$S$26+VLOOKUP(SUBSTITUTE(C$1,"성장단계","")&amp;"보스단계오프셋",ChapterTable!$S:$T,2,0))/ChapterTable!$S$23)))</f>
        <v>3</v>
      </c>
      <c r="D891">
        <f>IF(OR($L891=TRUE,$A891=0,MOD($A891,ChapterTable!$S$20)&lt;&gt;0),
MAX(0,INT(($B891+ChapterTable!$Q$26+VLOOKUP(SUBSTITUTE(D$1,"성장단계","")&amp;"단계오프셋",ChapterTable!$S:$T,2,0))/ChapterTable!$Q$23)),
MAX(0,INT(($B891+ChapterTable!$S$26+VLOOKUP(SUBSTITUTE(D$1,"성장단계","")&amp;"보스단계오프셋",ChapterTable!$S:$T,2,0))/ChapterTable!$S$23)))</f>
        <v>2</v>
      </c>
      <c r="E891" s="1">
        <f ca="1">IF(AND($A891=0,$B891=1),
    VLOOKUP(1,ChapterTable!$1:$1048576,MATCH("최종"&amp;SUBSTITUTE(SUBSTITUTE(E$1,"standard",""),"|Float",""),ChapterTable!$1:$1,0),0)*ChapterTable!$Q$17,
  IF(AND($A891=0,$B891=0),
    E892,
  IF($B891=0,
    VLOOKUP($A891,ChapterTable!$1:$1048576,MATCH("최종"&amp;SUBSTITUTE(SUBSTITUTE(E$1,"standard",""),"|Float",""),ChapterTable!$1:$1,0),0),
  IF($B891=1,
    IF($L891=FALSE,
      VLOOKUP($A891,ChapterTable!$1:$1048576,MATCH("최종"&amp;SUBSTITUTE(SUBSTITUTE(E$1,"standard",""),"|Float",""),ChapterTable!$1:$1,0),0),
      VLOOKUP($A891-ChapterTable!$Q$11,ChapterTable!$1:$1048576,MATCH("최종"&amp;SUBSTITUTE(SUBSTITUTE(E$1,"standard",""),"|Float",""),ChapterTable!$1:$1,0),0)*ChapterTable!$Q$14
    ),
  OFFSET(E891,-$B891+IF($L891,1,0),0)*
    (VLOOKUP(SUBSTITUTE(SUBSTITUTE(E$1,"standard",""),"|Float","")&amp;"인게임누적곱배수",ChapterTable!$S:$T,2,0)^C891
    +VLOOKUP(SUBSTITUTE(SUBSTITUTE(E$1,"standard",""),"|Float","")&amp;"인게임누적합배수",ChapterTable!$S:$T,2,0)*C891)
  )
  )
  )
)</f>
        <v>545342.10373306274</v>
      </c>
      <c r="F891" s="1">
        <f ca="1">IF(AND($A891=0,$B891=1),
    VLOOKUP(1,ChapterTable!$1:$1048576,MATCH("최종"&amp;SUBSTITUTE(SUBSTITUTE(F$1,"standard",""),"|Float",""),ChapterTable!$1:$1,0),0)*ChapterTable!$Q$17,
  IF(AND($A891=0,$B891=0),
    F892,
  IF($B891=0,
    VLOOKUP($A891,ChapterTable!$1:$1048576,MATCH("최종"&amp;SUBSTITUTE(SUBSTITUTE(F$1,"standard",""),"|Float",""),ChapterTable!$1:$1,0),0),
  IF($B891=1,
    IF($L891=FALSE,
      VLOOKUP($A891,ChapterTable!$1:$1048576,MATCH("최종"&amp;SUBSTITUTE(SUBSTITUTE(F$1,"standard",""),"|Float",""),ChapterTable!$1:$1,0),0),
      VLOOKUP($A891-ChapterTable!$Q$11,ChapterTable!$1:$1048576,MATCH("최종"&amp;SUBSTITUTE(SUBSTITUTE(F$1,"standard",""),"|Float",""),ChapterTable!$1:$1,0),0)*ChapterTable!$Q$14
    ),
  OFFSET(F891,-$B891+IF($L891,1,0),0)*
    (VLOOKUP(SUBSTITUTE(SUBSTITUTE(F$1,"standard",""),"|Float","")&amp;"인게임누적곱배수",ChapterTable!$S:$T,2,0)^D891
    +VLOOKUP(SUBSTITUTE(SUBSTITUTE(F$1,"standard",""),"|Float","")&amp;"인게임누적합배수",ChapterTable!$S:$T,2,0)*D891)
  )
  )
  )
)</f>
        <v>206904.86320495605</v>
      </c>
      <c r="G891" t="s">
        <v>110</v>
      </c>
      <c r="J891" t="str">
        <f>IF(ISBLANK(I891),"",
IFERROR(VLOOKUP(I891,[1]StringTable!$1:$1048576,MATCH([1]StringTable!$B$1,[1]StringTable!$1:$1,0),0),
IFERROR(VLOOKUP(I891,[1]InApkStringTable!$1:$1048576,MATCH([1]InApkStringTable!$B$1,[1]InApkStringTable!$1:$1,0),0),
"스트링없음")))</f>
        <v/>
      </c>
      <c r="L891" t="b">
        <v>0</v>
      </c>
      <c r="M891" t="s">
        <v>24</v>
      </c>
      <c r="N891" t="str">
        <f>IF(ISBLANK(M891),"",IF(ISERROR(VLOOKUP(M891,MapTable!$A:$A,1,0)),"맵없음",""))</f>
        <v/>
      </c>
      <c r="O891">
        <f t="shared" si="53"/>
        <v>3</v>
      </c>
      <c r="Q891">
        <f t="shared" si="54"/>
        <v>3</v>
      </c>
      <c r="R891" t="b">
        <f t="shared" ca="1" si="55"/>
        <v>0</v>
      </c>
      <c r="T891" t="b">
        <f t="shared" ca="1" si="56"/>
        <v>0</v>
      </c>
      <c r="V891" t="str">
        <f>IF(ISBLANK(U891),"",IF(ISERROR(VLOOKUP(U891,MapTable!$A:$A,1,0)),"맵없음",""))</f>
        <v/>
      </c>
      <c r="X891" t="str">
        <f>IF(ISBLANK(W891),"",
IF(ISERROR(FIND(",",W891)),
  IF(ISERROR(VLOOKUP(W891,MapTable!$A:$A,1,0)),"맵없음",
  ""),
IF(ISERROR(FIND(",",W891,FIND(",",W891)+1)),
  IF(OR(ISERROR(VLOOKUP(LEFT(W891,FIND(",",W891)-1),MapTable!$A:$A,1,0)),ISERROR(VLOOKUP(TRIM(MID(W891,FIND(",",W891)+1,999)),MapTable!$A:$A,1,0))),"맵없음",
  ""),
IF(ISERROR(FIND(",",W891,FIND(",",W891,FIND(",",W891)+1)+1)),
  IF(OR(ISERROR(VLOOKUP(LEFT(W891,FIND(",",W891)-1),MapTable!$A:$A,1,0)),ISERROR(VLOOKUP(TRIM(MID(W891,FIND(",",W891)+1,FIND(",",W891,FIND(",",W891)+1)-FIND(",",W891)-1)),MapTable!$A:$A,1,0)),ISERROR(VLOOKUP(TRIM(MID(W891,FIND(",",W891,FIND(",",W891)+1)+1,999)),MapTable!$A:$A,1,0))),"맵없음",
  ""),
IF(ISERROR(FIND(",",W891,FIND(",",W891,FIND(",",W891,FIND(",",W891)+1)+1)+1)),
  IF(OR(ISERROR(VLOOKUP(LEFT(W891,FIND(",",W891)-1),MapTable!$A:$A,1,0)),ISERROR(VLOOKUP(TRIM(MID(W891,FIND(",",W891)+1,FIND(",",W891,FIND(",",W891)+1)-FIND(",",W891)-1)),MapTable!$A:$A,1,0)),ISERROR(VLOOKUP(TRIM(MID(W891,FIND(",",W891,FIND(",",W891)+1)+1,FIND(",",W891,FIND(",",W891,FIND(",",W891)+1)+1)-FIND(",",W891,FIND(",",W891)+1)-1)),MapTable!$A:$A,1,0)),ISERROR(VLOOKUP(TRIM(MID(W891,FIND(",",W891,FIND(",",W891,FIND(",",W891)+1)+1)+1,999)),MapTable!$A:$A,1,0))),"맵없음",
  ""),
)))))</f>
        <v/>
      </c>
      <c r="AC891" t="str">
        <f>IF(ISBLANK(AB891),"",IF(ISERROR(VLOOKUP(AB891,[3]DropTable!$A:$A,1,0)),"드랍없음",""))</f>
        <v/>
      </c>
      <c r="AE891" t="str">
        <f>IF(ISBLANK(AD891),"",IF(ISERROR(VLOOKUP(AD891,[3]DropTable!$A:$A,1,0)),"드랍없음",""))</f>
        <v/>
      </c>
      <c r="AG891">
        <v>9.8000000000000007</v>
      </c>
      <c r="AH891">
        <v>1</v>
      </c>
    </row>
    <row r="892" spans="1:34" x14ac:dyDescent="0.3">
      <c r="A892">
        <v>19</v>
      </c>
      <c r="B892">
        <v>28</v>
      </c>
      <c r="C892">
        <f>IF(OR($L892=TRUE,$A892=0,MOD($A892,ChapterTable!$S$20)&lt;&gt;0),
MAX(0,INT(($B892+ChapterTable!$Q$26+VLOOKUP(SUBSTITUTE(C$1,"성장단계","")&amp;"단계오프셋",ChapterTable!$S:$T,2,0))/ChapterTable!$Q$23)),
MAX(0,INT(($B892+ChapterTable!$S$26+VLOOKUP(SUBSTITUTE(C$1,"성장단계","")&amp;"보스단계오프셋",ChapterTable!$S:$T,2,0))/ChapterTable!$S$23)))</f>
        <v>3</v>
      </c>
      <c r="D892">
        <f>IF(OR($L892=TRUE,$A892=0,MOD($A892,ChapterTable!$S$20)&lt;&gt;0),
MAX(0,INT(($B892+ChapterTable!$Q$26+VLOOKUP(SUBSTITUTE(D$1,"성장단계","")&amp;"단계오프셋",ChapterTable!$S:$T,2,0))/ChapterTable!$Q$23)),
MAX(0,INT(($B892+ChapterTable!$S$26+VLOOKUP(SUBSTITUTE(D$1,"성장단계","")&amp;"보스단계오프셋",ChapterTable!$S:$T,2,0))/ChapterTable!$S$23)))</f>
        <v>2</v>
      </c>
      <c r="E892" s="1">
        <f ca="1">IF(AND($A892=0,$B892=1),
    VLOOKUP(1,ChapterTable!$1:$1048576,MATCH("최종"&amp;SUBSTITUTE(SUBSTITUTE(E$1,"standard",""),"|Float",""),ChapterTable!$1:$1,0),0)*ChapterTable!$Q$17,
  IF(AND($A892=0,$B892=0),
    E893,
  IF($B892=0,
    VLOOKUP($A892,ChapterTable!$1:$1048576,MATCH("최종"&amp;SUBSTITUTE(SUBSTITUTE(E$1,"standard",""),"|Float",""),ChapterTable!$1:$1,0),0),
  IF($B892=1,
    IF($L892=FALSE,
      VLOOKUP($A892,ChapterTable!$1:$1048576,MATCH("최종"&amp;SUBSTITUTE(SUBSTITUTE(E$1,"standard",""),"|Float",""),ChapterTable!$1:$1,0),0),
      VLOOKUP($A892-ChapterTable!$Q$11,ChapterTable!$1:$1048576,MATCH("최종"&amp;SUBSTITUTE(SUBSTITUTE(E$1,"standard",""),"|Float",""),ChapterTable!$1:$1,0),0)*ChapterTable!$Q$14
    ),
  OFFSET(E892,-$B892+IF($L892,1,0),0)*
    (VLOOKUP(SUBSTITUTE(SUBSTITUTE(E$1,"standard",""),"|Float","")&amp;"인게임누적곱배수",ChapterTable!$S:$T,2,0)^C892
    +VLOOKUP(SUBSTITUTE(SUBSTITUTE(E$1,"standard",""),"|Float","")&amp;"인게임누적합배수",ChapterTable!$S:$T,2,0)*C892)
  )
  )
  )
)</f>
        <v>545342.10373306274</v>
      </c>
      <c r="F892" s="1">
        <f ca="1">IF(AND($A892=0,$B892=1),
    VLOOKUP(1,ChapterTable!$1:$1048576,MATCH("최종"&amp;SUBSTITUTE(SUBSTITUTE(F$1,"standard",""),"|Float",""),ChapterTable!$1:$1,0),0)*ChapterTable!$Q$17,
  IF(AND($A892=0,$B892=0),
    F893,
  IF($B892=0,
    VLOOKUP($A892,ChapterTable!$1:$1048576,MATCH("최종"&amp;SUBSTITUTE(SUBSTITUTE(F$1,"standard",""),"|Float",""),ChapterTable!$1:$1,0),0),
  IF($B892=1,
    IF($L892=FALSE,
      VLOOKUP($A892,ChapterTable!$1:$1048576,MATCH("최종"&amp;SUBSTITUTE(SUBSTITUTE(F$1,"standard",""),"|Float",""),ChapterTable!$1:$1,0),0),
      VLOOKUP($A892-ChapterTable!$Q$11,ChapterTable!$1:$1048576,MATCH("최종"&amp;SUBSTITUTE(SUBSTITUTE(F$1,"standard",""),"|Float",""),ChapterTable!$1:$1,0),0)*ChapterTable!$Q$14
    ),
  OFFSET(F892,-$B892+IF($L892,1,0),0)*
    (VLOOKUP(SUBSTITUTE(SUBSTITUTE(F$1,"standard",""),"|Float","")&amp;"인게임누적곱배수",ChapterTable!$S:$T,2,0)^D892
    +VLOOKUP(SUBSTITUTE(SUBSTITUTE(F$1,"standard",""),"|Float","")&amp;"인게임누적합배수",ChapterTable!$S:$T,2,0)*D892)
  )
  )
  )
)</f>
        <v>206904.86320495605</v>
      </c>
      <c r="G892" t="s">
        <v>110</v>
      </c>
      <c r="J892" t="str">
        <f>IF(ISBLANK(I892),"",
IFERROR(VLOOKUP(I892,[1]StringTable!$1:$1048576,MATCH([1]StringTable!$B$1,[1]StringTable!$1:$1,0),0),
IFERROR(VLOOKUP(I892,[1]InApkStringTable!$1:$1048576,MATCH([1]InApkStringTable!$B$1,[1]InApkStringTable!$1:$1,0),0),
"스트링없음")))</f>
        <v/>
      </c>
      <c r="L892" t="b">
        <v>0</v>
      </c>
      <c r="M892" t="s">
        <v>24</v>
      </c>
      <c r="N892" t="str">
        <f>IF(ISBLANK(M892),"",IF(ISERROR(VLOOKUP(M892,MapTable!$A:$A,1,0)),"맵없음",""))</f>
        <v/>
      </c>
      <c r="O892">
        <f t="shared" si="53"/>
        <v>3</v>
      </c>
      <c r="Q892">
        <f t="shared" si="54"/>
        <v>3</v>
      </c>
      <c r="R892" t="b">
        <f t="shared" ca="1" si="55"/>
        <v>0</v>
      </c>
      <c r="T892" t="b">
        <f t="shared" ca="1" si="56"/>
        <v>0</v>
      </c>
      <c r="V892" t="str">
        <f>IF(ISBLANK(U892),"",IF(ISERROR(VLOOKUP(U892,MapTable!$A:$A,1,0)),"맵없음",""))</f>
        <v/>
      </c>
      <c r="X892" t="str">
        <f>IF(ISBLANK(W892),"",
IF(ISERROR(FIND(",",W892)),
  IF(ISERROR(VLOOKUP(W892,MapTable!$A:$A,1,0)),"맵없음",
  ""),
IF(ISERROR(FIND(",",W892,FIND(",",W892)+1)),
  IF(OR(ISERROR(VLOOKUP(LEFT(W892,FIND(",",W892)-1),MapTable!$A:$A,1,0)),ISERROR(VLOOKUP(TRIM(MID(W892,FIND(",",W892)+1,999)),MapTable!$A:$A,1,0))),"맵없음",
  ""),
IF(ISERROR(FIND(",",W892,FIND(",",W892,FIND(",",W892)+1)+1)),
  IF(OR(ISERROR(VLOOKUP(LEFT(W892,FIND(",",W892)-1),MapTable!$A:$A,1,0)),ISERROR(VLOOKUP(TRIM(MID(W892,FIND(",",W892)+1,FIND(",",W892,FIND(",",W892)+1)-FIND(",",W892)-1)),MapTable!$A:$A,1,0)),ISERROR(VLOOKUP(TRIM(MID(W892,FIND(",",W892,FIND(",",W892)+1)+1,999)),MapTable!$A:$A,1,0))),"맵없음",
  ""),
IF(ISERROR(FIND(",",W892,FIND(",",W892,FIND(",",W892,FIND(",",W892)+1)+1)+1)),
  IF(OR(ISERROR(VLOOKUP(LEFT(W892,FIND(",",W892)-1),MapTable!$A:$A,1,0)),ISERROR(VLOOKUP(TRIM(MID(W892,FIND(",",W892)+1,FIND(",",W892,FIND(",",W892)+1)-FIND(",",W892)-1)),MapTable!$A:$A,1,0)),ISERROR(VLOOKUP(TRIM(MID(W892,FIND(",",W892,FIND(",",W892)+1)+1,FIND(",",W892,FIND(",",W892,FIND(",",W892)+1)+1)-FIND(",",W892,FIND(",",W892)+1)-1)),MapTable!$A:$A,1,0)),ISERROR(VLOOKUP(TRIM(MID(W892,FIND(",",W892,FIND(",",W892,FIND(",",W892)+1)+1)+1,999)),MapTable!$A:$A,1,0))),"맵없음",
  ""),
)))))</f>
        <v/>
      </c>
      <c r="AC892" t="str">
        <f>IF(ISBLANK(AB892),"",IF(ISERROR(VLOOKUP(AB892,[3]DropTable!$A:$A,1,0)),"드랍없음",""))</f>
        <v/>
      </c>
      <c r="AE892" t="str">
        <f>IF(ISBLANK(AD892),"",IF(ISERROR(VLOOKUP(AD892,[3]DropTable!$A:$A,1,0)),"드랍없음",""))</f>
        <v/>
      </c>
      <c r="AG892">
        <v>9.8000000000000007</v>
      </c>
      <c r="AH892">
        <v>1</v>
      </c>
    </row>
    <row r="893" spans="1:34" x14ac:dyDescent="0.3">
      <c r="A893">
        <v>19</v>
      </c>
      <c r="B893">
        <v>29</v>
      </c>
      <c r="C893">
        <f>IF(OR($L893=TRUE,$A893=0,MOD($A893,ChapterTable!$S$20)&lt;&gt;0),
MAX(0,INT(($B893+ChapterTable!$Q$26+VLOOKUP(SUBSTITUTE(C$1,"성장단계","")&amp;"단계오프셋",ChapterTable!$S:$T,2,0))/ChapterTable!$Q$23)),
MAX(0,INT(($B893+ChapterTable!$S$26+VLOOKUP(SUBSTITUTE(C$1,"성장단계","")&amp;"보스단계오프셋",ChapterTable!$S:$T,2,0))/ChapterTable!$S$23)))</f>
        <v>3</v>
      </c>
      <c r="D893">
        <f>IF(OR($L893=TRUE,$A893=0,MOD($A893,ChapterTable!$S$20)&lt;&gt;0),
MAX(0,INT(($B893+ChapterTable!$Q$26+VLOOKUP(SUBSTITUTE(D$1,"성장단계","")&amp;"단계오프셋",ChapterTable!$S:$T,2,0))/ChapterTable!$Q$23)),
MAX(0,INT(($B893+ChapterTable!$S$26+VLOOKUP(SUBSTITUTE(D$1,"성장단계","")&amp;"보스단계오프셋",ChapterTable!$S:$T,2,0))/ChapterTable!$S$23)))</f>
        <v>2</v>
      </c>
      <c r="E893" s="1">
        <f ca="1">IF(AND($A893=0,$B893=1),
    VLOOKUP(1,ChapterTable!$1:$1048576,MATCH("최종"&amp;SUBSTITUTE(SUBSTITUTE(E$1,"standard",""),"|Float",""),ChapterTable!$1:$1,0),0)*ChapterTable!$Q$17,
  IF(AND($A893=0,$B893=0),
    E894,
  IF($B893=0,
    VLOOKUP($A893,ChapterTable!$1:$1048576,MATCH("최종"&amp;SUBSTITUTE(SUBSTITUTE(E$1,"standard",""),"|Float",""),ChapterTable!$1:$1,0),0),
  IF($B893=1,
    IF($L893=FALSE,
      VLOOKUP($A893,ChapterTable!$1:$1048576,MATCH("최종"&amp;SUBSTITUTE(SUBSTITUTE(E$1,"standard",""),"|Float",""),ChapterTable!$1:$1,0),0),
      VLOOKUP($A893-ChapterTable!$Q$11,ChapterTable!$1:$1048576,MATCH("최종"&amp;SUBSTITUTE(SUBSTITUTE(E$1,"standard",""),"|Float",""),ChapterTable!$1:$1,0),0)*ChapterTable!$Q$14
    ),
  OFFSET(E893,-$B893+IF($L893,1,0),0)*
    (VLOOKUP(SUBSTITUTE(SUBSTITUTE(E$1,"standard",""),"|Float","")&amp;"인게임누적곱배수",ChapterTable!$S:$T,2,0)^C893
    +VLOOKUP(SUBSTITUTE(SUBSTITUTE(E$1,"standard",""),"|Float","")&amp;"인게임누적합배수",ChapterTable!$S:$T,2,0)*C893)
  )
  )
  )
)</f>
        <v>545342.10373306274</v>
      </c>
      <c r="F893" s="1">
        <f ca="1">IF(AND($A893=0,$B893=1),
    VLOOKUP(1,ChapterTable!$1:$1048576,MATCH("최종"&amp;SUBSTITUTE(SUBSTITUTE(F$1,"standard",""),"|Float",""),ChapterTable!$1:$1,0),0)*ChapterTable!$Q$17,
  IF(AND($A893=0,$B893=0),
    F894,
  IF($B893=0,
    VLOOKUP($A893,ChapterTable!$1:$1048576,MATCH("최종"&amp;SUBSTITUTE(SUBSTITUTE(F$1,"standard",""),"|Float",""),ChapterTable!$1:$1,0),0),
  IF($B893=1,
    IF($L893=FALSE,
      VLOOKUP($A893,ChapterTable!$1:$1048576,MATCH("최종"&amp;SUBSTITUTE(SUBSTITUTE(F$1,"standard",""),"|Float",""),ChapterTable!$1:$1,0),0),
      VLOOKUP($A893-ChapterTable!$Q$11,ChapterTable!$1:$1048576,MATCH("최종"&amp;SUBSTITUTE(SUBSTITUTE(F$1,"standard",""),"|Float",""),ChapterTable!$1:$1,0),0)*ChapterTable!$Q$14
    ),
  OFFSET(F893,-$B893+IF($L893,1,0),0)*
    (VLOOKUP(SUBSTITUTE(SUBSTITUTE(F$1,"standard",""),"|Float","")&amp;"인게임누적곱배수",ChapterTable!$S:$T,2,0)^D893
    +VLOOKUP(SUBSTITUTE(SUBSTITUTE(F$1,"standard",""),"|Float","")&amp;"인게임누적합배수",ChapterTable!$S:$T,2,0)*D893)
  )
  )
  )
)</f>
        <v>206904.86320495605</v>
      </c>
      <c r="G893" t="s">
        <v>110</v>
      </c>
      <c r="J893" t="str">
        <f>IF(ISBLANK(I893),"",
IFERROR(VLOOKUP(I893,[1]StringTable!$1:$1048576,MATCH([1]StringTable!$B$1,[1]StringTable!$1:$1,0),0),
IFERROR(VLOOKUP(I893,[1]InApkStringTable!$1:$1048576,MATCH([1]InApkStringTable!$B$1,[1]InApkStringTable!$1:$1,0),0),
"스트링없음")))</f>
        <v/>
      </c>
      <c r="L893" t="b">
        <v>0</v>
      </c>
      <c r="M893" t="s">
        <v>24</v>
      </c>
      <c r="N893" t="str">
        <f>IF(ISBLANK(M893),"",IF(ISERROR(VLOOKUP(M893,MapTable!$A:$A,1,0)),"맵없음",""))</f>
        <v/>
      </c>
      <c r="O893">
        <f t="shared" si="53"/>
        <v>93</v>
      </c>
      <c r="Q893">
        <f t="shared" si="54"/>
        <v>93</v>
      </c>
      <c r="R893" t="b">
        <f t="shared" ca="1" si="55"/>
        <v>1</v>
      </c>
      <c r="T893" t="b">
        <f t="shared" ca="1" si="56"/>
        <v>1</v>
      </c>
      <c r="V893" t="str">
        <f>IF(ISBLANK(U893),"",IF(ISERROR(VLOOKUP(U893,MapTable!$A:$A,1,0)),"맵없음",""))</f>
        <v/>
      </c>
      <c r="X893" t="str">
        <f>IF(ISBLANK(W893),"",
IF(ISERROR(FIND(",",W893)),
  IF(ISERROR(VLOOKUP(W893,MapTable!$A:$A,1,0)),"맵없음",
  ""),
IF(ISERROR(FIND(",",W893,FIND(",",W893)+1)),
  IF(OR(ISERROR(VLOOKUP(LEFT(W893,FIND(",",W893)-1),MapTable!$A:$A,1,0)),ISERROR(VLOOKUP(TRIM(MID(W893,FIND(",",W893)+1,999)),MapTable!$A:$A,1,0))),"맵없음",
  ""),
IF(ISERROR(FIND(",",W893,FIND(",",W893,FIND(",",W893)+1)+1)),
  IF(OR(ISERROR(VLOOKUP(LEFT(W893,FIND(",",W893)-1),MapTable!$A:$A,1,0)),ISERROR(VLOOKUP(TRIM(MID(W893,FIND(",",W893)+1,FIND(",",W893,FIND(",",W893)+1)-FIND(",",W893)-1)),MapTable!$A:$A,1,0)),ISERROR(VLOOKUP(TRIM(MID(W893,FIND(",",W893,FIND(",",W893)+1)+1,999)),MapTable!$A:$A,1,0))),"맵없음",
  ""),
IF(ISERROR(FIND(",",W893,FIND(",",W893,FIND(",",W893,FIND(",",W893)+1)+1)+1)),
  IF(OR(ISERROR(VLOOKUP(LEFT(W893,FIND(",",W893)-1),MapTable!$A:$A,1,0)),ISERROR(VLOOKUP(TRIM(MID(W893,FIND(",",W893)+1,FIND(",",W893,FIND(",",W893)+1)-FIND(",",W893)-1)),MapTable!$A:$A,1,0)),ISERROR(VLOOKUP(TRIM(MID(W893,FIND(",",W893,FIND(",",W893)+1)+1,FIND(",",W893,FIND(",",W893,FIND(",",W893)+1)+1)-FIND(",",W893,FIND(",",W893)+1)-1)),MapTable!$A:$A,1,0)),ISERROR(VLOOKUP(TRIM(MID(W893,FIND(",",W893,FIND(",",W893,FIND(",",W893)+1)+1)+1,999)),MapTable!$A:$A,1,0))),"맵없음",
  ""),
)))))</f>
        <v/>
      </c>
      <c r="AC893" t="str">
        <f>IF(ISBLANK(AB893),"",IF(ISERROR(VLOOKUP(AB893,[3]DropTable!$A:$A,1,0)),"드랍없음",""))</f>
        <v/>
      </c>
      <c r="AE893" t="str">
        <f>IF(ISBLANK(AD893),"",IF(ISERROR(VLOOKUP(AD893,[3]DropTable!$A:$A,1,0)),"드랍없음",""))</f>
        <v/>
      </c>
      <c r="AG893">
        <v>9.8000000000000007</v>
      </c>
      <c r="AH893">
        <v>1</v>
      </c>
    </row>
    <row r="894" spans="1:34" x14ac:dyDescent="0.3">
      <c r="A894">
        <v>19</v>
      </c>
      <c r="B894">
        <v>30</v>
      </c>
      <c r="C894">
        <f>IF(OR($L894=TRUE,$A894=0,MOD($A894,ChapterTable!$S$20)&lt;&gt;0),
MAX(0,INT(($B894+ChapterTable!$Q$26+VLOOKUP(SUBSTITUTE(C$1,"성장단계","")&amp;"단계오프셋",ChapterTable!$S:$T,2,0))/ChapterTable!$Q$23)),
MAX(0,INT(($B894+ChapterTable!$S$26+VLOOKUP(SUBSTITUTE(C$1,"성장단계","")&amp;"보스단계오프셋",ChapterTable!$S:$T,2,0))/ChapterTable!$S$23)))</f>
        <v>3</v>
      </c>
      <c r="D894">
        <f>IF(OR($L894=TRUE,$A894=0,MOD($A894,ChapterTable!$S$20)&lt;&gt;0),
MAX(0,INT(($B894+ChapterTable!$Q$26+VLOOKUP(SUBSTITUTE(D$1,"성장단계","")&amp;"단계오프셋",ChapterTable!$S:$T,2,0))/ChapterTable!$Q$23)),
MAX(0,INT(($B894+ChapterTable!$S$26+VLOOKUP(SUBSTITUTE(D$1,"성장단계","")&amp;"보스단계오프셋",ChapterTable!$S:$T,2,0))/ChapterTable!$S$23)))</f>
        <v>2</v>
      </c>
      <c r="E894" s="1">
        <f ca="1">IF(AND($A894=0,$B894=1),
    VLOOKUP(1,ChapterTable!$1:$1048576,MATCH("최종"&amp;SUBSTITUTE(SUBSTITUTE(E$1,"standard",""),"|Float",""),ChapterTable!$1:$1,0),0)*ChapterTable!$Q$17,
  IF(AND($A894=0,$B894=0),
    E895,
  IF($B894=0,
    VLOOKUP($A894,ChapterTable!$1:$1048576,MATCH("최종"&amp;SUBSTITUTE(SUBSTITUTE(E$1,"standard",""),"|Float",""),ChapterTable!$1:$1,0),0),
  IF($B894=1,
    IF($L894=FALSE,
      VLOOKUP($A894,ChapterTable!$1:$1048576,MATCH("최종"&amp;SUBSTITUTE(SUBSTITUTE(E$1,"standard",""),"|Float",""),ChapterTable!$1:$1,0),0),
      VLOOKUP($A894-ChapterTable!$Q$11,ChapterTable!$1:$1048576,MATCH("최종"&amp;SUBSTITUTE(SUBSTITUTE(E$1,"standard",""),"|Float",""),ChapterTable!$1:$1,0),0)*ChapterTable!$Q$14
    ),
  OFFSET(E894,-$B894+IF($L894,1,0),0)*
    (VLOOKUP(SUBSTITUTE(SUBSTITUTE(E$1,"standard",""),"|Float","")&amp;"인게임누적곱배수",ChapterTable!$S:$T,2,0)^C894
    +VLOOKUP(SUBSTITUTE(SUBSTITUTE(E$1,"standard",""),"|Float","")&amp;"인게임누적합배수",ChapterTable!$S:$T,2,0)*C894)
  )
  )
  )
)</f>
        <v>545342.10373306274</v>
      </c>
      <c r="F894" s="1">
        <f ca="1">IF(AND($A894=0,$B894=1),
    VLOOKUP(1,ChapterTable!$1:$1048576,MATCH("최종"&amp;SUBSTITUTE(SUBSTITUTE(F$1,"standard",""),"|Float",""),ChapterTable!$1:$1,0),0)*ChapterTable!$Q$17,
  IF(AND($A894=0,$B894=0),
    F895,
  IF($B894=0,
    VLOOKUP($A894,ChapterTable!$1:$1048576,MATCH("최종"&amp;SUBSTITUTE(SUBSTITUTE(F$1,"standard",""),"|Float",""),ChapterTable!$1:$1,0),0),
  IF($B894=1,
    IF($L894=FALSE,
      VLOOKUP($A894,ChapterTable!$1:$1048576,MATCH("최종"&amp;SUBSTITUTE(SUBSTITUTE(F$1,"standard",""),"|Float",""),ChapterTable!$1:$1,0),0),
      VLOOKUP($A894-ChapterTable!$Q$11,ChapterTable!$1:$1048576,MATCH("최종"&amp;SUBSTITUTE(SUBSTITUTE(F$1,"standard",""),"|Float",""),ChapterTable!$1:$1,0),0)*ChapterTable!$Q$14
    ),
  OFFSET(F894,-$B894+IF($L894,1,0),0)*
    (VLOOKUP(SUBSTITUTE(SUBSTITUTE(F$1,"standard",""),"|Float","")&amp;"인게임누적곱배수",ChapterTable!$S:$T,2,0)^D894
    +VLOOKUP(SUBSTITUTE(SUBSTITUTE(F$1,"standard",""),"|Float","")&amp;"인게임누적합배수",ChapterTable!$S:$T,2,0)*D894)
  )
  )
  )
)</f>
        <v>206904.86320495605</v>
      </c>
      <c r="G894" t="s">
        <v>110</v>
      </c>
      <c r="J894" t="str">
        <f>IF(ISBLANK(I894),"",
IFERROR(VLOOKUP(I894,[1]StringTable!$1:$1048576,MATCH([1]StringTable!$B$1,[1]StringTable!$1:$1,0),0),
IFERROR(VLOOKUP(I894,[1]InApkStringTable!$1:$1048576,MATCH([1]InApkStringTable!$B$1,[1]InApkStringTable!$1:$1,0),0),
"스트링없음")))</f>
        <v/>
      </c>
      <c r="L894" t="b">
        <v>0</v>
      </c>
      <c r="M894" t="s">
        <v>24</v>
      </c>
      <c r="N894" t="str">
        <f>IF(ISBLANK(M894),"",IF(ISERROR(VLOOKUP(M894,MapTable!$A:$A,1,0)),"맵없음",""))</f>
        <v/>
      </c>
      <c r="O894">
        <f t="shared" si="53"/>
        <v>21</v>
      </c>
      <c r="Q894">
        <f t="shared" si="54"/>
        <v>21</v>
      </c>
      <c r="R894" t="b">
        <f t="shared" ca="1" si="55"/>
        <v>0</v>
      </c>
      <c r="T894" t="b">
        <f t="shared" ca="1" si="56"/>
        <v>0</v>
      </c>
      <c r="V894" t="str">
        <f>IF(ISBLANK(U894),"",IF(ISERROR(VLOOKUP(U894,MapTable!$A:$A,1,0)),"맵없음",""))</f>
        <v/>
      </c>
      <c r="X894" t="str">
        <f>IF(ISBLANK(W894),"",
IF(ISERROR(FIND(",",W894)),
  IF(ISERROR(VLOOKUP(W894,MapTable!$A:$A,1,0)),"맵없음",
  ""),
IF(ISERROR(FIND(",",W894,FIND(",",W894)+1)),
  IF(OR(ISERROR(VLOOKUP(LEFT(W894,FIND(",",W894)-1),MapTable!$A:$A,1,0)),ISERROR(VLOOKUP(TRIM(MID(W894,FIND(",",W894)+1,999)),MapTable!$A:$A,1,0))),"맵없음",
  ""),
IF(ISERROR(FIND(",",W894,FIND(",",W894,FIND(",",W894)+1)+1)),
  IF(OR(ISERROR(VLOOKUP(LEFT(W894,FIND(",",W894)-1),MapTable!$A:$A,1,0)),ISERROR(VLOOKUP(TRIM(MID(W894,FIND(",",W894)+1,FIND(",",W894,FIND(",",W894)+1)-FIND(",",W894)-1)),MapTable!$A:$A,1,0)),ISERROR(VLOOKUP(TRIM(MID(W894,FIND(",",W894,FIND(",",W894)+1)+1,999)),MapTable!$A:$A,1,0))),"맵없음",
  ""),
IF(ISERROR(FIND(",",W894,FIND(",",W894,FIND(",",W894,FIND(",",W894)+1)+1)+1)),
  IF(OR(ISERROR(VLOOKUP(LEFT(W894,FIND(",",W894)-1),MapTable!$A:$A,1,0)),ISERROR(VLOOKUP(TRIM(MID(W894,FIND(",",W894)+1,FIND(",",W894,FIND(",",W894)+1)-FIND(",",W894)-1)),MapTable!$A:$A,1,0)),ISERROR(VLOOKUP(TRIM(MID(W894,FIND(",",W894,FIND(",",W894)+1)+1,FIND(",",W894,FIND(",",W894,FIND(",",W894)+1)+1)-FIND(",",W894,FIND(",",W894)+1)-1)),MapTable!$A:$A,1,0)),ISERROR(VLOOKUP(TRIM(MID(W894,FIND(",",W894,FIND(",",W894,FIND(",",W894)+1)+1)+1,999)),MapTable!$A:$A,1,0))),"맵없음",
  ""),
)))))</f>
        <v/>
      </c>
      <c r="AC894" t="str">
        <f>IF(ISBLANK(AB894),"",IF(ISERROR(VLOOKUP(AB894,[3]DropTable!$A:$A,1,0)),"드랍없음",""))</f>
        <v/>
      </c>
      <c r="AE894" t="str">
        <f>IF(ISBLANK(AD894),"",IF(ISERROR(VLOOKUP(AD894,[3]DropTable!$A:$A,1,0)),"드랍없음",""))</f>
        <v/>
      </c>
      <c r="AG894">
        <v>9.8000000000000007</v>
      </c>
      <c r="AH894">
        <v>1</v>
      </c>
    </row>
    <row r="895" spans="1:34" x14ac:dyDescent="0.3">
      <c r="A895">
        <v>19</v>
      </c>
      <c r="B895">
        <v>31</v>
      </c>
      <c r="C895">
        <f>IF(OR($L895=TRUE,$A895=0,MOD($A895,ChapterTable!$S$20)&lt;&gt;0),
MAX(0,INT(($B895+ChapterTable!$Q$26+VLOOKUP(SUBSTITUTE(C$1,"성장단계","")&amp;"단계오프셋",ChapterTable!$S:$T,2,0))/ChapterTable!$Q$23)),
MAX(0,INT(($B895+ChapterTable!$S$26+VLOOKUP(SUBSTITUTE(C$1,"성장단계","")&amp;"보스단계오프셋",ChapterTable!$S:$T,2,0))/ChapterTable!$S$23)))</f>
        <v>3</v>
      </c>
      <c r="D895">
        <f>IF(OR($L895=TRUE,$A895=0,MOD($A895,ChapterTable!$S$20)&lt;&gt;0),
MAX(0,INT(($B895+ChapterTable!$Q$26+VLOOKUP(SUBSTITUTE(D$1,"성장단계","")&amp;"단계오프셋",ChapterTable!$S:$T,2,0))/ChapterTable!$Q$23)),
MAX(0,INT(($B895+ChapterTable!$S$26+VLOOKUP(SUBSTITUTE(D$1,"성장단계","")&amp;"보스단계오프셋",ChapterTable!$S:$T,2,0))/ChapterTable!$S$23)))</f>
        <v>3</v>
      </c>
      <c r="E895" s="1">
        <f ca="1">IF(AND($A895=0,$B895=1),
    VLOOKUP(1,ChapterTable!$1:$1048576,MATCH("최종"&amp;SUBSTITUTE(SUBSTITUTE(E$1,"standard",""),"|Float",""),ChapterTable!$1:$1,0),0)*ChapterTable!$Q$17,
  IF(AND($A895=0,$B895=0),
    E896,
  IF($B895=0,
    VLOOKUP($A895,ChapterTable!$1:$1048576,MATCH("최종"&amp;SUBSTITUTE(SUBSTITUTE(E$1,"standard",""),"|Float",""),ChapterTable!$1:$1,0),0),
  IF($B895=1,
    IF($L895=FALSE,
      VLOOKUP($A895,ChapterTable!$1:$1048576,MATCH("최종"&amp;SUBSTITUTE(SUBSTITUTE(E$1,"standard",""),"|Float",""),ChapterTable!$1:$1,0),0),
      VLOOKUP($A895-ChapterTable!$Q$11,ChapterTable!$1:$1048576,MATCH("최종"&amp;SUBSTITUTE(SUBSTITUTE(E$1,"standard",""),"|Float",""),ChapterTable!$1:$1,0),0)*ChapterTable!$Q$14
    ),
  OFFSET(E895,-$B895+IF($L895,1,0),0)*
    (VLOOKUP(SUBSTITUTE(SUBSTITUTE(E$1,"standard",""),"|Float","")&amp;"인게임누적곱배수",ChapterTable!$S:$T,2,0)^C895
    +VLOOKUP(SUBSTITUTE(SUBSTITUTE(E$1,"standard",""),"|Float","")&amp;"인게임누적합배수",ChapterTable!$S:$T,2,0)*C895)
  )
  )
  )
)</f>
        <v>545342.10373306274</v>
      </c>
      <c r="F895" s="1">
        <f ca="1">IF(AND($A895=0,$B895=1),
    VLOOKUP(1,ChapterTable!$1:$1048576,MATCH("최종"&amp;SUBSTITUTE(SUBSTITUTE(F$1,"standard",""),"|Float",""),ChapterTable!$1:$1,0),0)*ChapterTable!$Q$17,
  IF(AND($A895=0,$B895=0),
    F896,
  IF($B895=0,
    VLOOKUP($A895,ChapterTable!$1:$1048576,MATCH("최종"&amp;SUBSTITUTE(SUBSTITUTE(F$1,"standard",""),"|Float",""),ChapterTable!$1:$1,0),0),
  IF($B895=1,
    IF($L895=FALSE,
      VLOOKUP($A895,ChapterTable!$1:$1048576,MATCH("최종"&amp;SUBSTITUTE(SUBSTITUTE(F$1,"standard",""),"|Float",""),ChapterTable!$1:$1,0),0),
      VLOOKUP($A895-ChapterTable!$Q$11,ChapterTable!$1:$1048576,MATCH("최종"&amp;SUBSTITUTE(SUBSTITUTE(F$1,"standard",""),"|Float",""),ChapterTable!$1:$1,0),0)*ChapterTable!$Q$14
    ),
  OFFSET(F895,-$B895+IF($L895,1,0),0)*
    (VLOOKUP(SUBSTITUTE(SUBSTITUTE(F$1,"standard",""),"|Float","")&amp;"인게임누적곱배수",ChapterTable!$S:$T,2,0)^D895
    +VLOOKUP(SUBSTITUTE(SUBSTITUTE(F$1,"standard",""),"|Float","")&amp;"인게임누적합배수",ChapterTable!$S:$T,2,0)*D895)
  )
  )
  )
)</f>
        <v>236462.70080566406</v>
      </c>
      <c r="G895" t="s">
        <v>110</v>
      </c>
      <c r="J895" t="str">
        <f>IF(ISBLANK(I895),"",
IFERROR(VLOOKUP(I895,[1]StringTable!$1:$1048576,MATCH([1]StringTable!$B$1,[1]StringTable!$1:$1,0),0),
IFERROR(VLOOKUP(I895,[1]InApkStringTable!$1:$1048576,MATCH([1]InApkStringTable!$B$1,[1]InApkStringTable!$1:$1,0),0),
"스트링없음")))</f>
        <v/>
      </c>
      <c r="L895" t="b">
        <v>0</v>
      </c>
      <c r="M895" t="s">
        <v>24</v>
      </c>
      <c r="N895" t="str">
        <f>IF(ISBLANK(M895),"",IF(ISERROR(VLOOKUP(M895,MapTable!$A:$A,1,0)),"맵없음",""))</f>
        <v/>
      </c>
      <c r="O895">
        <f t="shared" si="53"/>
        <v>4</v>
      </c>
      <c r="Q895">
        <f t="shared" si="54"/>
        <v>4</v>
      </c>
      <c r="R895" t="b">
        <f t="shared" ca="1" si="55"/>
        <v>0</v>
      </c>
      <c r="T895" t="b">
        <f t="shared" ca="1" si="56"/>
        <v>0</v>
      </c>
      <c r="V895" t="str">
        <f>IF(ISBLANK(U895),"",IF(ISERROR(VLOOKUP(U895,MapTable!$A:$A,1,0)),"맵없음",""))</f>
        <v/>
      </c>
      <c r="X895" t="str">
        <f>IF(ISBLANK(W895),"",
IF(ISERROR(FIND(",",W895)),
  IF(ISERROR(VLOOKUP(W895,MapTable!$A:$A,1,0)),"맵없음",
  ""),
IF(ISERROR(FIND(",",W895,FIND(",",W895)+1)),
  IF(OR(ISERROR(VLOOKUP(LEFT(W895,FIND(",",W895)-1),MapTable!$A:$A,1,0)),ISERROR(VLOOKUP(TRIM(MID(W895,FIND(",",W895)+1,999)),MapTable!$A:$A,1,0))),"맵없음",
  ""),
IF(ISERROR(FIND(",",W895,FIND(",",W895,FIND(",",W895)+1)+1)),
  IF(OR(ISERROR(VLOOKUP(LEFT(W895,FIND(",",W895)-1),MapTable!$A:$A,1,0)),ISERROR(VLOOKUP(TRIM(MID(W895,FIND(",",W895)+1,FIND(",",W895,FIND(",",W895)+1)-FIND(",",W895)-1)),MapTable!$A:$A,1,0)),ISERROR(VLOOKUP(TRIM(MID(W895,FIND(",",W895,FIND(",",W895)+1)+1,999)),MapTable!$A:$A,1,0))),"맵없음",
  ""),
IF(ISERROR(FIND(",",W895,FIND(",",W895,FIND(",",W895,FIND(",",W895)+1)+1)+1)),
  IF(OR(ISERROR(VLOOKUP(LEFT(W895,FIND(",",W895)-1),MapTable!$A:$A,1,0)),ISERROR(VLOOKUP(TRIM(MID(W895,FIND(",",W895)+1,FIND(",",W895,FIND(",",W895)+1)-FIND(",",W895)-1)),MapTable!$A:$A,1,0)),ISERROR(VLOOKUP(TRIM(MID(W895,FIND(",",W895,FIND(",",W895)+1)+1,FIND(",",W895,FIND(",",W895,FIND(",",W895)+1)+1)-FIND(",",W895,FIND(",",W895)+1)-1)),MapTable!$A:$A,1,0)),ISERROR(VLOOKUP(TRIM(MID(W895,FIND(",",W895,FIND(",",W895,FIND(",",W895)+1)+1)+1,999)),MapTable!$A:$A,1,0))),"맵없음",
  ""),
)))))</f>
        <v/>
      </c>
      <c r="AC895" t="str">
        <f>IF(ISBLANK(AB895),"",IF(ISERROR(VLOOKUP(AB895,[3]DropTable!$A:$A,1,0)),"드랍없음",""))</f>
        <v/>
      </c>
      <c r="AE895" t="str">
        <f>IF(ISBLANK(AD895),"",IF(ISERROR(VLOOKUP(AD895,[3]DropTable!$A:$A,1,0)),"드랍없음",""))</f>
        <v/>
      </c>
      <c r="AG895">
        <v>9.8000000000000007</v>
      </c>
      <c r="AH895">
        <v>1</v>
      </c>
    </row>
    <row r="896" spans="1:34" x14ac:dyDescent="0.3">
      <c r="A896">
        <v>19</v>
      </c>
      <c r="B896">
        <v>32</v>
      </c>
      <c r="C896">
        <f>IF(OR($L896=TRUE,$A896=0,MOD($A896,ChapterTable!$S$20)&lt;&gt;0),
MAX(0,INT(($B896+ChapterTable!$Q$26+VLOOKUP(SUBSTITUTE(C$1,"성장단계","")&amp;"단계오프셋",ChapterTable!$S:$T,2,0))/ChapterTable!$Q$23)),
MAX(0,INT(($B896+ChapterTable!$S$26+VLOOKUP(SUBSTITUTE(C$1,"성장단계","")&amp;"보스단계오프셋",ChapterTable!$S:$T,2,0))/ChapterTable!$S$23)))</f>
        <v>3</v>
      </c>
      <c r="D896">
        <f>IF(OR($L896=TRUE,$A896=0,MOD($A896,ChapterTable!$S$20)&lt;&gt;0),
MAX(0,INT(($B896+ChapterTable!$Q$26+VLOOKUP(SUBSTITUTE(D$1,"성장단계","")&amp;"단계오프셋",ChapterTable!$S:$T,2,0))/ChapterTable!$Q$23)),
MAX(0,INT(($B896+ChapterTable!$S$26+VLOOKUP(SUBSTITUTE(D$1,"성장단계","")&amp;"보스단계오프셋",ChapterTable!$S:$T,2,0))/ChapterTable!$S$23)))</f>
        <v>3</v>
      </c>
      <c r="E896" s="1">
        <f ca="1">IF(AND($A896=0,$B896=1),
    VLOOKUP(1,ChapterTable!$1:$1048576,MATCH("최종"&amp;SUBSTITUTE(SUBSTITUTE(E$1,"standard",""),"|Float",""),ChapterTable!$1:$1,0),0)*ChapterTable!$Q$17,
  IF(AND($A896=0,$B896=0),
    E897,
  IF($B896=0,
    VLOOKUP($A896,ChapterTable!$1:$1048576,MATCH("최종"&amp;SUBSTITUTE(SUBSTITUTE(E$1,"standard",""),"|Float",""),ChapterTable!$1:$1,0),0),
  IF($B896=1,
    IF($L896=FALSE,
      VLOOKUP($A896,ChapterTable!$1:$1048576,MATCH("최종"&amp;SUBSTITUTE(SUBSTITUTE(E$1,"standard",""),"|Float",""),ChapterTable!$1:$1,0),0),
      VLOOKUP($A896-ChapterTable!$Q$11,ChapterTable!$1:$1048576,MATCH("최종"&amp;SUBSTITUTE(SUBSTITUTE(E$1,"standard",""),"|Float",""),ChapterTable!$1:$1,0),0)*ChapterTable!$Q$14
    ),
  OFFSET(E896,-$B896+IF($L896,1,0),0)*
    (VLOOKUP(SUBSTITUTE(SUBSTITUTE(E$1,"standard",""),"|Float","")&amp;"인게임누적곱배수",ChapterTable!$S:$T,2,0)^C896
    +VLOOKUP(SUBSTITUTE(SUBSTITUTE(E$1,"standard",""),"|Float","")&amp;"인게임누적합배수",ChapterTable!$S:$T,2,0)*C896)
  )
  )
  )
)</f>
        <v>545342.10373306274</v>
      </c>
      <c r="F896" s="1">
        <f ca="1">IF(AND($A896=0,$B896=1),
    VLOOKUP(1,ChapterTable!$1:$1048576,MATCH("최종"&amp;SUBSTITUTE(SUBSTITUTE(F$1,"standard",""),"|Float",""),ChapterTable!$1:$1,0),0)*ChapterTable!$Q$17,
  IF(AND($A896=0,$B896=0),
    F897,
  IF($B896=0,
    VLOOKUP($A896,ChapterTable!$1:$1048576,MATCH("최종"&amp;SUBSTITUTE(SUBSTITUTE(F$1,"standard",""),"|Float",""),ChapterTable!$1:$1,0),0),
  IF($B896=1,
    IF($L896=FALSE,
      VLOOKUP($A896,ChapterTable!$1:$1048576,MATCH("최종"&amp;SUBSTITUTE(SUBSTITUTE(F$1,"standard",""),"|Float",""),ChapterTable!$1:$1,0),0),
      VLOOKUP($A896-ChapterTable!$Q$11,ChapterTable!$1:$1048576,MATCH("최종"&amp;SUBSTITUTE(SUBSTITUTE(F$1,"standard",""),"|Float",""),ChapterTable!$1:$1,0),0)*ChapterTable!$Q$14
    ),
  OFFSET(F896,-$B896+IF($L896,1,0),0)*
    (VLOOKUP(SUBSTITUTE(SUBSTITUTE(F$1,"standard",""),"|Float","")&amp;"인게임누적곱배수",ChapterTable!$S:$T,2,0)^D896
    +VLOOKUP(SUBSTITUTE(SUBSTITUTE(F$1,"standard",""),"|Float","")&amp;"인게임누적합배수",ChapterTable!$S:$T,2,0)*D896)
  )
  )
  )
)</f>
        <v>236462.70080566406</v>
      </c>
      <c r="G896" t="s">
        <v>110</v>
      </c>
      <c r="J896" t="str">
        <f>IF(ISBLANK(I896),"",
IFERROR(VLOOKUP(I896,[1]StringTable!$1:$1048576,MATCH([1]StringTable!$B$1,[1]StringTable!$1:$1,0),0),
IFERROR(VLOOKUP(I896,[1]InApkStringTable!$1:$1048576,MATCH([1]InApkStringTable!$B$1,[1]InApkStringTable!$1:$1,0),0),
"스트링없음")))</f>
        <v/>
      </c>
      <c r="L896" t="b">
        <v>0</v>
      </c>
      <c r="M896" t="s">
        <v>24</v>
      </c>
      <c r="N896" t="str">
        <f>IF(ISBLANK(M896),"",IF(ISERROR(VLOOKUP(M896,MapTable!$A:$A,1,0)),"맵없음",""))</f>
        <v/>
      </c>
      <c r="O896">
        <f t="shared" si="53"/>
        <v>4</v>
      </c>
      <c r="Q896">
        <f t="shared" si="54"/>
        <v>4</v>
      </c>
      <c r="R896" t="b">
        <f t="shared" ca="1" si="55"/>
        <v>0</v>
      </c>
      <c r="T896" t="b">
        <f t="shared" ca="1" si="56"/>
        <v>0</v>
      </c>
      <c r="V896" t="str">
        <f>IF(ISBLANK(U896),"",IF(ISERROR(VLOOKUP(U896,MapTable!$A:$A,1,0)),"맵없음",""))</f>
        <v/>
      </c>
      <c r="X896" t="str">
        <f>IF(ISBLANK(W896),"",
IF(ISERROR(FIND(",",W896)),
  IF(ISERROR(VLOOKUP(W896,MapTable!$A:$A,1,0)),"맵없음",
  ""),
IF(ISERROR(FIND(",",W896,FIND(",",W896)+1)),
  IF(OR(ISERROR(VLOOKUP(LEFT(W896,FIND(",",W896)-1),MapTable!$A:$A,1,0)),ISERROR(VLOOKUP(TRIM(MID(W896,FIND(",",W896)+1,999)),MapTable!$A:$A,1,0))),"맵없음",
  ""),
IF(ISERROR(FIND(",",W896,FIND(",",W896,FIND(",",W896)+1)+1)),
  IF(OR(ISERROR(VLOOKUP(LEFT(W896,FIND(",",W896)-1),MapTable!$A:$A,1,0)),ISERROR(VLOOKUP(TRIM(MID(W896,FIND(",",W896)+1,FIND(",",W896,FIND(",",W896)+1)-FIND(",",W896)-1)),MapTable!$A:$A,1,0)),ISERROR(VLOOKUP(TRIM(MID(W896,FIND(",",W896,FIND(",",W896)+1)+1,999)),MapTable!$A:$A,1,0))),"맵없음",
  ""),
IF(ISERROR(FIND(",",W896,FIND(",",W896,FIND(",",W896,FIND(",",W896)+1)+1)+1)),
  IF(OR(ISERROR(VLOOKUP(LEFT(W896,FIND(",",W896)-1),MapTable!$A:$A,1,0)),ISERROR(VLOOKUP(TRIM(MID(W896,FIND(",",W896)+1,FIND(",",W896,FIND(",",W896)+1)-FIND(",",W896)-1)),MapTable!$A:$A,1,0)),ISERROR(VLOOKUP(TRIM(MID(W896,FIND(",",W896,FIND(",",W896)+1)+1,FIND(",",W896,FIND(",",W896,FIND(",",W896)+1)+1)-FIND(",",W896,FIND(",",W896)+1)-1)),MapTable!$A:$A,1,0)),ISERROR(VLOOKUP(TRIM(MID(W896,FIND(",",W896,FIND(",",W896,FIND(",",W896)+1)+1)+1,999)),MapTable!$A:$A,1,0))),"맵없음",
  ""),
)))))</f>
        <v/>
      </c>
      <c r="AC896" t="str">
        <f>IF(ISBLANK(AB896),"",IF(ISERROR(VLOOKUP(AB896,[3]DropTable!$A:$A,1,0)),"드랍없음",""))</f>
        <v/>
      </c>
      <c r="AE896" t="str">
        <f>IF(ISBLANK(AD896),"",IF(ISERROR(VLOOKUP(AD896,[3]DropTable!$A:$A,1,0)),"드랍없음",""))</f>
        <v/>
      </c>
      <c r="AG896">
        <v>9.8000000000000007</v>
      </c>
      <c r="AH896">
        <v>1</v>
      </c>
    </row>
    <row r="897" spans="1:34" x14ac:dyDescent="0.3">
      <c r="A897">
        <v>19</v>
      </c>
      <c r="B897">
        <v>33</v>
      </c>
      <c r="C897">
        <f>IF(OR($L897=TRUE,$A897=0,MOD($A897,ChapterTable!$S$20)&lt;&gt;0),
MAX(0,INT(($B897+ChapterTable!$Q$26+VLOOKUP(SUBSTITUTE(C$1,"성장단계","")&amp;"단계오프셋",ChapterTable!$S:$T,2,0))/ChapterTable!$Q$23)),
MAX(0,INT(($B897+ChapterTable!$S$26+VLOOKUP(SUBSTITUTE(C$1,"성장단계","")&amp;"보스단계오프셋",ChapterTable!$S:$T,2,0))/ChapterTable!$S$23)))</f>
        <v>3</v>
      </c>
      <c r="D897">
        <f>IF(OR($L897=TRUE,$A897=0,MOD($A897,ChapterTable!$S$20)&lt;&gt;0),
MAX(0,INT(($B897+ChapterTable!$Q$26+VLOOKUP(SUBSTITUTE(D$1,"성장단계","")&amp;"단계오프셋",ChapterTable!$S:$T,2,0))/ChapterTable!$Q$23)),
MAX(0,INT(($B897+ChapterTable!$S$26+VLOOKUP(SUBSTITUTE(D$1,"성장단계","")&amp;"보스단계오프셋",ChapterTable!$S:$T,2,0))/ChapterTable!$S$23)))</f>
        <v>3</v>
      </c>
      <c r="E897" s="1">
        <f ca="1">IF(AND($A897=0,$B897=1),
    VLOOKUP(1,ChapterTable!$1:$1048576,MATCH("최종"&amp;SUBSTITUTE(SUBSTITUTE(E$1,"standard",""),"|Float",""),ChapterTable!$1:$1,0),0)*ChapterTable!$Q$17,
  IF(AND($A897=0,$B897=0),
    E898,
  IF($B897=0,
    VLOOKUP($A897,ChapterTable!$1:$1048576,MATCH("최종"&amp;SUBSTITUTE(SUBSTITUTE(E$1,"standard",""),"|Float",""),ChapterTable!$1:$1,0),0),
  IF($B897=1,
    IF($L897=FALSE,
      VLOOKUP($A897,ChapterTable!$1:$1048576,MATCH("최종"&amp;SUBSTITUTE(SUBSTITUTE(E$1,"standard",""),"|Float",""),ChapterTable!$1:$1,0),0),
      VLOOKUP($A897-ChapterTable!$Q$11,ChapterTable!$1:$1048576,MATCH("최종"&amp;SUBSTITUTE(SUBSTITUTE(E$1,"standard",""),"|Float",""),ChapterTable!$1:$1,0),0)*ChapterTable!$Q$14
    ),
  OFFSET(E897,-$B897+IF($L897,1,0),0)*
    (VLOOKUP(SUBSTITUTE(SUBSTITUTE(E$1,"standard",""),"|Float","")&amp;"인게임누적곱배수",ChapterTable!$S:$T,2,0)^C897
    +VLOOKUP(SUBSTITUTE(SUBSTITUTE(E$1,"standard",""),"|Float","")&amp;"인게임누적합배수",ChapterTable!$S:$T,2,0)*C897)
  )
  )
  )
)</f>
        <v>545342.10373306274</v>
      </c>
      <c r="F897" s="1">
        <f ca="1">IF(AND($A897=0,$B897=1),
    VLOOKUP(1,ChapterTable!$1:$1048576,MATCH("최종"&amp;SUBSTITUTE(SUBSTITUTE(F$1,"standard",""),"|Float",""),ChapterTable!$1:$1,0),0)*ChapterTable!$Q$17,
  IF(AND($A897=0,$B897=0),
    F898,
  IF($B897=0,
    VLOOKUP($A897,ChapterTable!$1:$1048576,MATCH("최종"&amp;SUBSTITUTE(SUBSTITUTE(F$1,"standard",""),"|Float",""),ChapterTable!$1:$1,0),0),
  IF($B897=1,
    IF($L897=FALSE,
      VLOOKUP($A897,ChapterTable!$1:$1048576,MATCH("최종"&amp;SUBSTITUTE(SUBSTITUTE(F$1,"standard",""),"|Float",""),ChapterTable!$1:$1,0),0),
      VLOOKUP($A897-ChapterTable!$Q$11,ChapterTable!$1:$1048576,MATCH("최종"&amp;SUBSTITUTE(SUBSTITUTE(F$1,"standard",""),"|Float",""),ChapterTable!$1:$1,0),0)*ChapterTable!$Q$14
    ),
  OFFSET(F897,-$B897+IF($L897,1,0),0)*
    (VLOOKUP(SUBSTITUTE(SUBSTITUTE(F$1,"standard",""),"|Float","")&amp;"인게임누적곱배수",ChapterTable!$S:$T,2,0)^D897
    +VLOOKUP(SUBSTITUTE(SUBSTITUTE(F$1,"standard",""),"|Float","")&amp;"인게임누적합배수",ChapterTable!$S:$T,2,0)*D897)
  )
  )
  )
)</f>
        <v>236462.70080566406</v>
      </c>
      <c r="G897" t="s">
        <v>110</v>
      </c>
      <c r="J897" t="str">
        <f>IF(ISBLANK(I897),"",
IFERROR(VLOOKUP(I897,[1]StringTable!$1:$1048576,MATCH([1]StringTable!$B$1,[1]StringTable!$1:$1,0),0),
IFERROR(VLOOKUP(I897,[1]InApkStringTable!$1:$1048576,MATCH([1]InApkStringTable!$B$1,[1]InApkStringTable!$1:$1,0),0),
"스트링없음")))</f>
        <v/>
      </c>
      <c r="L897" t="b">
        <v>0</v>
      </c>
      <c r="M897" t="s">
        <v>24</v>
      </c>
      <c r="N897" t="str">
        <f>IF(ISBLANK(M897),"",IF(ISERROR(VLOOKUP(M897,MapTable!$A:$A,1,0)),"맵없음",""))</f>
        <v/>
      </c>
      <c r="O897">
        <f t="shared" si="53"/>
        <v>4</v>
      </c>
      <c r="Q897">
        <f t="shared" si="54"/>
        <v>4</v>
      </c>
      <c r="R897" t="b">
        <f t="shared" ca="1" si="55"/>
        <v>0</v>
      </c>
      <c r="T897" t="b">
        <f t="shared" ca="1" si="56"/>
        <v>0</v>
      </c>
      <c r="V897" t="str">
        <f>IF(ISBLANK(U897),"",IF(ISERROR(VLOOKUP(U897,MapTable!$A:$A,1,0)),"맵없음",""))</f>
        <v/>
      </c>
      <c r="X897" t="str">
        <f>IF(ISBLANK(W897),"",
IF(ISERROR(FIND(",",W897)),
  IF(ISERROR(VLOOKUP(W897,MapTable!$A:$A,1,0)),"맵없음",
  ""),
IF(ISERROR(FIND(",",W897,FIND(",",W897)+1)),
  IF(OR(ISERROR(VLOOKUP(LEFT(W897,FIND(",",W897)-1),MapTable!$A:$A,1,0)),ISERROR(VLOOKUP(TRIM(MID(W897,FIND(",",W897)+1,999)),MapTable!$A:$A,1,0))),"맵없음",
  ""),
IF(ISERROR(FIND(",",W897,FIND(",",W897,FIND(",",W897)+1)+1)),
  IF(OR(ISERROR(VLOOKUP(LEFT(W897,FIND(",",W897)-1),MapTable!$A:$A,1,0)),ISERROR(VLOOKUP(TRIM(MID(W897,FIND(",",W897)+1,FIND(",",W897,FIND(",",W897)+1)-FIND(",",W897)-1)),MapTable!$A:$A,1,0)),ISERROR(VLOOKUP(TRIM(MID(W897,FIND(",",W897,FIND(",",W897)+1)+1,999)),MapTable!$A:$A,1,0))),"맵없음",
  ""),
IF(ISERROR(FIND(",",W897,FIND(",",W897,FIND(",",W897,FIND(",",W897)+1)+1)+1)),
  IF(OR(ISERROR(VLOOKUP(LEFT(W897,FIND(",",W897)-1),MapTable!$A:$A,1,0)),ISERROR(VLOOKUP(TRIM(MID(W897,FIND(",",W897)+1,FIND(",",W897,FIND(",",W897)+1)-FIND(",",W897)-1)),MapTable!$A:$A,1,0)),ISERROR(VLOOKUP(TRIM(MID(W897,FIND(",",W897,FIND(",",W897)+1)+1,FIND(",",W897,FIND(",",W897,FIND(",",W897)+1)+1)-FIND(",",W897,FIND(",",W897)+1)-1)),MapTable!$A:$A,1,0)),ISERROR(VLOOKUP(TRIM(MID(W897,FIND(",",W897,FIND(",",W897,FIND(",",W897)+1)+1)+1,999)),MapTable!$A:$A,1,0))),"맵없음",
  ""),
)))))</f>
        <v/>
      </c>
      <c r="AC897" t="str">
        <f>IF(ISBLANK(AB897),"",IF(ISERROR(VLOOKUP(AB897,[3]DropTable!$A:$A,1,0)),"드랍없음",""))</f>
        <v/>
      </c>
      <c r="AE897" t="str">
        <f>IF(ISBLANK(AD897),"",IF(ISERROR(VLOOKUP(AD897,[3]DropTable!$A:$A,1,0)),"드랍없음",""))</f>
        <v/>
      </c>
      <c r="AG897">
        <v>9.8000000000000007</v>
      </c>
      <c r="AH897">
        <v>1</v>
      </c>
    </row>
    <row r="898" spans="1:34" x14ac:dyDescent="0.3">
      <c r="A898">
        <v>19</v>
      </c>
      <c r="B898">
        <v>34</v>
      </c>
      <c r="C898">
        <f>IF(OR($L898=TRUE,$A898=0,MOD($A898,ChapterTable!$S$20)&lt;&gt;0),
MAX(0,INT(($B898+ChapterTable!$Q$26+VLOOKUP(SUBSTITUTE(C$1,"성장단계","")&amp;"단계오프셋",ChapterTable!$S:$T,2,0))/ChapterTable!$Q$23)),
MAX(0,INT(($B898+ChapterTable!$S$26+VLOOKUP(SUBSTITUTE(C$1,"성장단계","")&amp;"보스단계오프셋",ChapterTable!$S:$T,2,0))/ChapterTable!$S$23)))</f>
        <v>3</v>
      </c>
      <c r="D898">
        <f>IF(OR($L898=TRUE,$A898=0,MOD($A898,ChapterTable!$S$20)&lt;&gt;0),
MAX(0,INT(($B898+ChapterTable!$Q$26+VLOOKUP(SUBSTITUTE(D$1,"성장단계","")&amp;"단계오프셋",ChapterTable!$S:$T,2,0))/ChapterTable!$Q$23)),
MAX(0,INT(($B898+ChapterTable!$S$26+VLOOKUP(SUBSTITUTE(D$1,"성장단계","")&amp;"보스단계오프셋",ChapterTable!$S:$T,2,0))/ChapterTable!$S$23)))</f>
        <v>3</v>
      </c>
      <c r="E898" s="1">
        <f ca="1">IF(AND($A898=0,$B898=1),
    VLOOKUP(1,ChapterTable!$1:$1048576,MATCH("최종"&amp;SUBSTITUTE(SUBSTITUTE(E$1,"standard",""),"|Float",""),ChapterTable!$1:$1,0),0)*ChapterTable!$Q$17,
  IF(AND($A898=0,$B898=0),
    E899,
  IF($B898=0,
    VLOOKUP($A898,ChapterTable!$1:$1048576,MATCH("최종"&amp;SUBSTITUTE(SUBSTITUTE(E$1,"standard",""),"|Float",""),ChapterTable!$1:$1,0),0),
  IF($B898=1,
    IF($L898=FALSE,
      VLOOKUP($A898,ChapterTable!$1:$1048576,MATCH("최종"&amp;SUBSTITUTE(SUBSTITUTE(E$1,"standard",""),"|Float",""),ChapterTable!$1:$1,0),0),
      VLOOKUP($A898-ChapterTable!$Q$11,ChapterTable!$1:$1048576,MATCH("최종"&amp;SUBSTITUTE(SUBSTITUTE(E$1,"standard",""),"|Float",""),ChapterTable!$1:$1,0),0)*ChapterTable!$Q$14
    ),
  OFFSET(E898,-$B898+IF($L898,1,0),0)*
    (VLOOKUP(SUBSTITUTE(SUBSTITUTE(E$1,"standard",""),"|Float","")&amp;"인게임누적곱배수",ChapterTable!$S:$T,2,0)^C898
    +VLOOKUP(SUBSTITUTE(SUBSTITUTE(E$1,"standard",""),"|Float","")&amp;"인게임누적합배수",ChapterTable!$S:$T,2,0)*C898)
  )
  )
  )
)</f>
        <v>545342.10373306274</v>
      </c>
      <c r="F898" s="1">
        <f ca="1">IF(AND($A898=0,$B898=1),
    VLOOKUP(1,ChapterTable!$1:$1048576,MATCH("최종"&amp;SUBSTITUTE(SUBSTITUTE(F$1,"standard",""),"|Float",""),ChapterTable!$1:$1,0),0)*ChapterTable!$Q$17,
  IF(AND($A898=0,$B898=0),
    F899,
  IF($B898=0,
    VLOOKUP($A898,ChapterTable!$1:$1048576,MATCH("최종"&amp;SUBSTITUTE(SUBSTITUTE(F$1,"standard",""),"|Float",""),ChapterTable!$1:$1,0),0),
  IF($B898=1,
    IF($L898=FALSE,
      VLOOKUP($A898,ChapterTable!$1:$1048576,MATCH("최종"&amp;SUBSTITUTE(SUBSTITUTE(F$1,"standard",""),"|Float",""),ChapterTable!$1:$1,0),0),
      VLOOKUP($A898-ChapterTable!$Q$11,ChapterTable!$1:$1048576,MATCH("최종"&amp;SUBSTITUTE(SUBSTITUTE(F$1,"standard",""),"|Float",""),ChapterTable!$1:$1,0),0)*ChapterTable!$Q$14
    ),
  OFFSET(F898,-$B898+IF($L898,1,0),0)*
    (VLOOKUP(SUBSTITUTE(SUBSTITUTE(F$1,"standard",""),"|Float","")&amp;"인게임누적곱배수",ChapterTable!$S:$T,2,0)^D898
    +VLOOKUP(SUBSTITUTE(SUBSTITUTE(F$1,"standard",""),"|Float","")&amp;"인게임누적합배수",ChapterTable!$S:$T,2,0)*D898)
  )
  )
  )
)</f>
        <v>236462.70080566406</v>
      </c>
      <c r="G898" t="s">
        <v>110</v>
      </c>
      <c r="J898" t="str">
        <f>IF(ISBLANK(I898),"",
IFERROR(VLOOKUP(I898,[1]StringTable!$1:$1048576,MATCH([1]StringTable!$B$1,[1]StringTable!$1:$1,0),0),
IFERROR(VLOOKUP(I898,[1]InApkStringTable!$1:$1048576,MATCH([1]InApkStringTable!$B$1,[1]InApkStringTable!$1:$1,0),0),
"스트링없음")))</f>
        <v/>
      </c>
      <c r="L898" t="b">
        <v>0</v>
      </c>
      <c r="M898" t="s">
        <v>24</v>
      </c>
      <c r="N898" t="str">
        <f>IF(ISBLANK(M898),"",IF(ISERROR(VLOOKUP(M898,MapTable!$A:$A,1,0)),"맵없음",""))</f>
        <v/>
      </c>
      <c r="O898">
        <f t="shared" si="53"/>
        <v>4</v>
      </c>
      <c r="Q898">
        <f t="shared" si="54"/>
        <v>4</v>
      </c>
      <c r="R898" t="b">
        <f t="shared" ca="1" si="55"/>
        <v>0</v>
      </c>
      <c r="T898" t="b">
        <f t="shared" ca="1" si="56"/>
        <v>0</v>
      </c>
      <c r="V898" t="str">
        <f>IF(ISBLANK(U898),"",IF(ISERROR(VLOOKUP(U898,MapTable!$A:$A,1,0)),"맵없음",""))</f>
        <v/>
      </c>
      <c r="X898" t="str">
        <f>IF(ISBLANK(W898),"",
IF(ISERROR(FIND(",",W898)),
  IF(ISERROR(VLOOKUP(W898,MapTable!$A:$A,1,0)),"맵없음",
  ""),
IF(ISERROR(FIND(",",W898,FIND(",",W898)+1)),
  IF(OR(ISERROR(VLOOKUP(LEFT(W898,FIND(",",W898)-1),MapTable!$A:$A,1,0)),ISERROR(VLOOKUP(TRIM(MID(W898,FIND(",",W898)+1,999)),MapTable!$A:$A,1,0))),"맵없음",
  ""),
IF(ISERROR(FIND(",",W898,FIND(",",W898,FIND(",",W898)+1)+1)),
  IF(OR(ISERROR(VLOOKUP(LEFT(W898,FIND(",",W898)-1),MapTable!$A:$A,1,0)),ISERROR(VLOOKUP(TRIM(MID(W898,FIND(",",W898)+1,FIND(",",W898,FIND(",",W898)+1)-FIND(",",W898)-1)),MapTable!$A:$A,1,0)),ISERROR(VLOOKUP(TRIM(MID(W898,FIND(",",W898,FIND(",",W898)+1)+1,999)),MapTable!$A:$A,1,0))),"맵없음",
  ""),
IF(ISERROR(FIND(",",W898,FIND(",",W898,FIND(",",W898,FIND(",",W898)+1)+1)+1)),
  IF(OR(ISERROR(VLOOKUP(LEFT(W898,FIND(",",W898)-1),MapTable!$A:$A,1,0)),ISERROR(VLOOKUP(TRIM(MID(W898,FIND(",",W898)+1,FIND(",",W898,FIND(",",W898)+1)-FIND(",",W898)-1)),MapTable!$A:$A,1,0)),ISERROR(VLOOKUP(TRIM(MID(W898,FIND(",",W898,FIND(",",W898)+1)+1,FIND(",",W898,FIND(",",W898,FIND(",",W898)+1)+1)-FIND(",",W898,FIND(",",W898)+1)-1)),MapTable!$A:$A,1,0)),ISERROR(VLOOKUP(TRIM(MID(W898,FIND(",",W898,FIND(",",W898,FIND(",",W898)+1)+1)+1,999)),MapTable!$A:$A,1,0))),"맵없음",
  ""),
)))))</f>
        <v/>
      </c>
      <c r="AC898" t="str">
        <f>IF(ISBLANK(AB898),"",IF(ISERROR(VLOOKUP(AB898,[3]DropTable!$A:$A,1,0)),"드랍없음",""))</f>
        <v/>
      </c>
      <c r="AE898" t="str">
        <f>IF(ISBLANK(AD898),"",IF(ISERROR(VLOOKUP(AD898,[3]DropTable!$A:$A,1,0)),"드랍없음",""))</f>
        <v/>
      </c>
      <c r="AG898">
        <v>9.8000000000000007</v>
      </c>
      <c r="AH898">
        <v>1</v>
      </c>
    </row>
    <row r="899" spans="1:34" x14ac:dyDescent="0.3">
      <c r="A899">
        <v>19</v>
      </c>
      <c r="B899">
        <v>35</v>
      </c>
      <c r="C899">
        <f>IF(OR($L899=TRUE,$A899=0,MOD($A899,ChapterTable!$S$20)&lt;&gt;0),
MAX(0,INT(($B899+ChapterTable!$Q$26+VLOOKUP(SUBSTITUTE(C$1,"성장단계","")&amp;"단계오프셋",ChapterTable!$S:$T,2,0))/ChapterTable!$Q$23)),
MAX(0,INT(($B899+ChapterTable!$S$26+VLOOKUP(SUBSTITUTE(C$1,"성장단계","")&amp;"보스단계오프셋",ChapterTable!$S:$T,2,0))/ChapterTable!$S$23)))</f>
        <v>3</v>
      </c>
      <c r="D899">
        <f>IF(OR($L899=TRUE,$A899=0,MOD($A899,ChapterTable!$S$20)&lt;&gt;0),
MAX(0,INT(($B899+ChapterTable!$Q$26+VLOOKUP(SUBSTITUTE(D$1,"성장단계","")&amp;"단계오프셋",ChapterTable!$S:$T,2,0))/ChapterTable!$Q$23)),
MAX(0,INT(($B899+ChapterTable!$S$26+VLOOKUP(SUBSTITUTE(D$1,"성장단계","")&amp;"보스단계오프셋",ChapterTable!$S:$T,2,0))/ChapterTable!$S$23)))</f>
        <v>3</v>
      </c>
      <c r="E899" s="1">
        <f ca="1">IF(AND($A899=0,$B899=1),
    VLOOKUP(1,ChapterTable!$1:$1048576,MATCH("최종"&amp;SUBSTITUTE(SUBSTITUTE(E$1,"standard",""),"|Float",""),ChapterTable!$1:$1,0),0)*ChapterTable!$Q$17,
  IF(AND($A899=0,$B899=0),
    E900,
  IF($B899=0,
    VLOOKUP($A899,ChapterTable!$1:$1048576,MATCH("최종"&amp;SUBSTITUTE(SUBSTITUTE(E$1,"standard",""),"|Float",""),ChapterTable!$1:$1,0),0),
  IF($B899=1,
    IF($L899=FALSE,
      VLOOKUP($A899,ChapterTable!$1:$1048576,MATCH("최종"&amp;SUBSTITUTE(SUBSTITUTE(E$1,"standard",""),"|Float",""),ChapterTable!$1:$1,0),0),
      VLOOKUP($A899-ChapterTable!$Q$11,ChapterTable!$1:$1048576,MATCH("최종"&amp;SUBSTITUTE(SUBSTITUTE(E$1,"standard",""),"|Float",""),ChapterTable!$1:$1,0),0)*ChapterTable!$Q$14
    ),
  OFFSET(E899,-$B899+IF($L899,1,0),0)*
    (VLOOKUP(SUBSTITUTE(SUBSTITUTE(E$1,"standard",""),"|Float","")&amp;"인게임누적곱배수",ChapterTable!$S:$T,2,0)^C899
    +VLOOKUP(SUBSTITUTE(SUBSTITUTE(E$1,"standard",""),"|Float","")&amp;"인게임누적합배수",ChapterTable!$S:$T,2,0)*C899)
  )
  )
  )
)</f>
        <v>545342.10373306274</v>
      </c>
      <c r="F899" s="1">
        <f ca="1">IF(AND($A899=0,$B899=1),
    VLOOKUP(1,ChapterTable!$1:$1048576,MATCH("최종"&amp;SUBSTITUTE(SUBSTITUTE(F$1,"standard",""),"|Float",""),ChapterTable!$1:$1,0),0)*ChapterTable!$Q$17,
  IF(AND($A899=0,$B899=0),
    F900,
  IF($B899=0,
    VLOOKUP($A899,ChapterTable!$1:$1048576,MATCH("최종"&amp;SUBSTITUTE(SUBSTITUTE(F$1,"standard",""),"|Float",""),ChapterTable!$1:$1,0),0),
  IF($B899=1,
    IF($L899=FALSE,
      VLOOKUP($A899,ChapterTable!$1:$1048576,MATCH("최종"&amp;SUBSTITUTE(SUBSTITUTE(F$1,"standard",""),"|Float",""),ChapterTable!$1:$1,0),0),
      VLOOKUP($A899-ChapterTable!$Q$11,ChapterTable!$1:$1048576,MATCH("최종"&amp;SUBSTITUTE(SUBSTITUTE(F$1,"standard",""),"|Float",""),ChapterTable!$1:$1,0),0)*ChapterTable!$Q$14
    ),
  OFFSET(F899,-$B899+IF($L899,1,0),0)*
    (VLOOKUP(SUBSTITUTE(SUBSTITUTE(F$1,"standard",""),"|Float","")&amp;"인게임누적곱배수",ChapterTable!$S:$T,2,0)^D899
    +VLOOKUP(SUBSTITUTE(SUBSTITUTE(F$1,"standard",""),"|Float","")&amp;"인게임누적합배수",ChapterTable!$S:$T,2,0)*D899)
  )
  )
  )
)</f>
        <v>236462.70080566406</v>
      </c>
      <c r="G899" t="s">
        <v>110</v>
      </c>
      <c r="J899" t="str">
        <f>IF(ISBLANK(I899),"",
IFERROR(VLOOKUP(I899,[1]StringTable!$1:$1048576,MATCH([1]StringTable!$B$1,[1]StringTable!$1:$1,0),0),
IFERROR(VLOOKUP(I899,[1]InApkStringTable!$1:$1048576,MATCH([1]InApkStringTable!$B$1,[1]InApkStringTable!$1:$1,0),0),
"스트링없음")))</f>
        <v/>
      </c>
      <c r="L899" t="b">
        <v>0</v>
      </c>
      <c r="M899" t="s">
        <v>24</v>
      </c>
      <c r="N899" t="str">
        <f>IF(ISBLANK(M899),"",IF(ISERROR(VLOOKUP(M899,MapTable!$A:$A,1,0)),"맵없음",""))</f>
        <v/>
      </c>
      <c r="O899">
        <f t="shared" ref="O899:O962" si="57">IF(B899=0,0,
  IF(AND(L899=FALSE,A899&lt;&gt;0,MOD(A899,7)=0),21,
  IF(MOD(B899,10)=0,21,
  IF(MOD(B899,10)=5,11,
  IF(MOD(B899,10)=9,INT(B899/10)+91,
  INT(B899/10+1))))))</f>
        <v>11</v>
      </c>
      <c r="Q899">
        <f t="shared" ref="Q899:Q962" si="58">IF(ISBLANK(P899),O899,P899)</f>
        <v>11</v>
      </c>
      <c r="R899" t="b">
        <f t="shared" ref="R899:R962" ca="1" si="59">IF(OR(B899=0,OFFSET(B899,1,0)=0),FALSE,
IF(OFFSET(O899,1,0)=21,TRUE,FALSE))</f>
        <v>0</v>
      </c>
      <c r="T899" t="b">
        <f t="shared" ref="T899:T962" ca="1" si="60">IF(ISBLANK(S899),R899,S899)</f>
        <v>0</v>
      </c>
      <c r="V899" t="str">
        <f>IF(ISBLANK(U899),"",IF(ISERROR(VLOOKUP(U899,MapTable!$A:$A,1,0)),"맵없음",""))</f>
        <v/>
      </c>
      <c r="X899" t="str">
        <f>IF(ISBLANK(W899),"",
IF(ISERROR(FIND(",",W899)),
  IF(ISERROR(VLOOKUP(W899,MapTable!$A:$A,1,0)),"맵없음",
  ""),
IF(ISERROR(FIND(",",W899,FIND(",",W899)+1)),
  IF(OR(ISERROR(VLOOKUP(LEFT(W899,FIND(",",W899)-1),MapTable!$A:$A,1,0)),ISERROR(VLOOKUP(TRIM(MID(W899,FIND(",",W899)+1,999)),MapTable!$A:$A,1,0))),"맵없음",
  ""),
IF(ISERROR(FIND(",",W899,FIND(",",W899,FIND(",",W899)+1)+1)),
  IF(OR(ISERROR(VLOOKUP(LEFT(W899,FIND(",",W899)-1),MapTable!$A:$A,1,0)),ISERROR(VLOOKUP(TRIM(MID(W899,FIND(",",W899)+1,FIND(",",W899,FIND(",",W899)+1)-FIND(",",W899)-1)),MapTable!$A:$A,1,0)),ISERROR(VLOOKUP(TRIM(MID(W899,FIND(",",W899,FIND(",",W899)+1)+1,999)),MapTable!$A:$A,1,0))),"맵없음",
  ""),
IF(ISERROR(FIND(",",W899,FIND(",",W899,FIND(",",W899,FIND(",",W899)+1)+1)+1)),
  IF(OR(ISERROR(VLOOKUP(LEFT(W899,FIND(",",W899)-1),MapTable!$A:$A,1,0)),ISERROR(VLOOKUP(TRIM(MID(W899,FIND(",",W899)+1,FIND(",",W899,FIND(",",W899)+1)-FIND(",",W899)-1)),MapTable!$A:$A,1,0)),ISERROR(VLOOKUP(TRIM(MID(W899,FIND(",",W899,FIND(",",W899)+1)+1,FIND(",",W899,FIND(",",W899,FIND(",",W899)+1)+1)-FIND(",",W899,FIND(",",W899)+1)-1)),MapTable!$A:$A,1,0)),ISERROR(VLOOKUP(TRIM(MID(W899,FIND(",",W899,FIND(",",W899,FIND(",",W899)+1)+1)+1,999)),MapTable!$A:$A,1,0))),"맵없음",
  ""),
)))))</f>
        <v/>
      </c>
      <c r="AC899" t="str">
        <f>IF(ISBLANK(AB899),"",IF(ISERROR(VLOOKUP(AB899,[3]DropTable!$A:$A,1,0)),"드랍없음",""))</f>
        <v/>
      </c>
      <c r="AE899" t="str">
        <f>IF(ISBLANK(AD899),"",IF(ISERROR(VLOOKUP(AD899,[3]DropTable!$A:$A,1,0)),"드랍없음",""))</f>
        <v/>
      </c>
      <c r="AG899">
        <v>9.8000000000000007</v>
      </c>
      <c r="AH899">
        <v>1</v>
      </c>
    </row>
    <row r="900" spans="1:34" x14ac:dyDescent="0.3">
      <c r="A900">
        <v>19</v>
      </c>
      <c r="B900">
        <v>36</v>
      </c>
      <c r="C900">
        <f>IF(OR($L900=TRUE,$A900=0,MOD($A900,ChapterTable!$S$20)&lt;&gt;0),
MAX(0,INT(($B900+ChapterTable!$Q$26+VLOOKUP(SUBSTITUTE(C$1,"성장단계","")&amp;"단계오프셋",ChapterTable!$S:$T,2,0))/ChapterTable!$Q$23)),
MAX(0,INT(($B900+ChapterTable!$S$26+VLOOKUP(SUBSTITUTE(C$1,"성장단계","")&amp;"보스단계오프셋",ChapterTable!$S:$T,2,0))/ChapterTable!$S$23)))</f>
        <v>4</v>
      </c>
      <c r="D900">
        <f>IF(OR($L900=TRUE,$A900=0,MOD($A900,ChapterTable!$S$20)&lt;&gt;0),
MAX(0,INT(($B900+ChapterTable!$Q$26+VLOOKUP(SUBSTITUTE(D$1,"성장단계","")&amp;"단계오프셋",ChapterTable!$S:$T,2,0))/ChapterTable!$Q$23)),
MAX(0,INT(($B900+ChapterTable!$S$26+VLOOKUP(SUBSTITUTE(D$1,"성장단계","")&amp;"보스단계오프셋",ChapterTable!$S:$T,2,0))/ChapterTable!$S$23)))</f>
        <v>3</v>
      </c>
      <c r="E900" s="1">
        <f ca="1">IF(AND($A900=0,$B900=1),
    VLOOKUP(1,ChapterTable!$1:$1048576,MATCH("최종"&amp;SUBSTITUTE(SUBSTITUTE(E$1,"standard",""),"|Float",""),ChapterTable!$1:$1,0),0)*ChapterTable!$Q$17,
  IF(AND($A900=0,$B900=0),
    E901,
  IF($B900=0,
    VLOOKUP($A900,ChapterTable!$1:$1048576,MATCH("최종"&amp;SUBSTITUTE(SUBSTITUTE(E$1,"standard",""),"|Float",""),ChapterTable!$1:$1,0),0),
  IF($B900=1,
    IF($L900=FALSE,
      VLOOKUP($A900,ChapterTable!$1:$1048576,MATCH("최종"&amp;SUBSTITUTE(SUBSTITUTE(E$1,"standard",""),"|Float",""),ChapterTable!$1:$1,0),0),
      VLOOKUP($A900-ChapterTable!$Q$11,ChapterTable!$1:$1048576,MATCH("최종"&amp;SUBSTITUTE(SUBSTITUTE(E$1,"standard",""),"|Float",""),ChapterTable!$1:$1,0),0)*ChapterTable!$Q$14
    ),
  OFFSET(E900,-$B900+IF($L900,1,0),0)*
    (VLOOKUP(SUBSTITUTE(SUBSTITUTE(E$1,"standard",""),"|Float","")&amp;"인게임누적곱배수",ChapterTable!$S:$T,2,0)^C900
    +VLOOKUP(SUBSTITUTE(SUBSTITUTE(E$1,"standard",""),"|Float","")&amp;"인게임누적합배수",ChapterTable!$S:$T,2,0)*C900)
  )
  )
  )
)</f>
        <v>638449.29217529297</v>
      </c>
      <c r="F900" s="1">
        <f ca="1">IF(AND($A900=0,$B900=1),
    VLOOKUP(1,ChapterTable!$1:$1048576,MATCH("최종"&amp;SUBSTITUTE(SUBSTITUTE(F$1,"standard",""),"|Float",""),ChapterTable!$1:$1,0),0)*ChapterTable!$Q$17,
  IF(AND($A900=0,$B900=0),
    F901,
  IF($B900=0,
    VLOOKUP($A900,ChapterTable!$1:$1048576,MATCH("최종"&amp;SUBSTITUTE(SUBSTITUTE(F$1,"standard",""),"|Float",""),ChapterTable!$1:$1,0),0),
  IF($B900=1,
    IF($L900=FALSE,
      VLOOKUP($A900,ChapterTable!$1:$1048576,MATCH("최종"&amp;SUBSTITUTE(SUBSTITUTE(F$1,"standard",""),"|Float",""),ChapterTable!$1:$1,0),0),
      VLOOKUP($A900-ChapterTable!$Q$11,ChapterTable!$1:$1048576,MATCH("최종"&amp;SUBSTITUTE(SUBSTITUTE(F$1,"standard",""),"|Float",""),ChapterTable!$1:$1,0),0)*ChapterTable!$Q$14
    ),
  OFFSET(F900,-$B900+IF($L900,1,0),0)*
    (VLOOKUP(SUBSTITUTE(SUBSTITUTE(F$1,"standard",""),"|Float","")&amp;"인게임누적곱배수",ChapterTable!$S:$T,2,0)^D900
    +VLOOKUP(SUBSTITUTE(SUBSTITUTE(F$1,"standard",""),"|Float","")&amp;"인게임누적합배수",ChapterTable!$S:$T,2,0)*D900)
  )
  )
  )
)</f>
        <v>236462.70080566406</v>
      </c>
      <c r="G900" t="s">
        <v>110</v>
      </c>
      <c r="J900" t="str">
        <f>IF(ISBLANK(I900),"",
IFERROR(VLOOKUP(I900,[1]StringTable!$1:$1048576,MATCH([1]StringTable!$B$1,[1]StringTable!$1:$1,0),0),
IFERROR(VLOOKUP(I900,[1]InApkStringTable!$1:$1048576,MATCH([1]InApkStringTable!$B$1,[1]InApkStringTable!$1:$1,0),0),
"스트링없음")))</f>
        <v/>
      </c>
      <c r="L900" t="b">
        <v>0</v>
      </c>
      <c r="M900" t="s">
        <v>24</v>
      </c>
      <c r="N900" t="str">
        <f>IF(ISBLANK(M900),"",IF(ISERROR(VLOOKUP(M900,MapTable!$A:$A,1,0)),"맵없음",""))</f>
        <v/>
      </c>
      <c r="O900">
        <f t="shared" si="57"/>
        <v>4</v>
      </c>
      <c r="Q900">
        <f t="shared" si="58"/>
        <v>4</v>
      </c>
      <c r="R900" t="b">
        <f t="shared" ca="1" si="59"/>
        <v>0</v>
      </c>
      <c r="T900" t="b">
        <f t="shared" ca="1" si="60"/>
        <v>0</v>
      </c>
      <c r="V900" t="str">
        <f>IF(ISBLANK(U900),"",IF(ISERROR(VLOOKUP(U900,MapTable!$A:$A,1,0)),"맵없음",""))</f>
        <v/>
      </c>
      <c r="X900" t="str">
        <f>IF(ISBLANK(W900),"",
IF(ISERROR(FIND(",",W900)),
  IF(ISERROR(VLOOKUP(W900,MapTable!$A:$A,1,0)),"맵없음",
  ""),
IF(ISERROR(FIND(",",W900,FIND(",",W900)+1)),
  IF(OR(ISERROR(VLOOKUP(LEFT(W900,FIND(",",W900)-1),MapTable!$A:$A,1,0)),ISERROR(VLOOKUP(TRIM(MID(W900,FIND(",",W900)+1,999)),MapTable!$A:$A,1,0))),"맵없음",
  ""),
IF(ISERROR(FIND(",",W900,FIND(",",W900,FIND(",",W900)+1)+1)),
  IF(OR(ISERROR(VLOOKUP(LEFT(W900,FIND(",",W900)-1),MapTable!$A:$A,1,0)),ISERROR(VLOOKUP(TRIM(MID(W900,FIND(",",W900)+1,FIND(",",W900,FIND(",",W900)+1)-FIND(",",W900)-1)),MapTable!$A:$A,1,0)),ISERROR(VLOOKUP(TRIM(MID(W900,FIND(",",W900,FIND(",",W900)+1)+1,999)),MapTable!$A:$A,1,0))),"맵없음",
  ""),
IF(ISERROR(FIND(",",W900,FIND(",",W900,FIND(",",W900,FIND(",",W900)+1)+1)+1)),
  IF(OR(ISERROR(VLOOKUP(LEFT(W900,FIND(",",W900)-1),MapTable!$A:$A,1,0)),ISERROR(VLOOKUP(TRIM(MID(W900,FIND(",",W900)+1,FIND(",",W900,FIND(",",W900)+1)-FIND(",",W900)-1)),MapTable!$A:$A,1,0)),ISERROR(VLOOKUP(TRIM(MID(W900,FIND(",",W900,FIND(",",W900)+1)+1,FIND(",",W900,FIND(",",W900,FIND(",",W900)+1)+1)-FIND(",",W900,FIND(",",W900)+1)-1)),MapTable!$A:$A,1,0)),ISERROR(VLOOKUP(TRIM(MID(W900,FIND(",",W900,FIND(",",W900,FIND(",",W900)+1)+1)+1,999)),MapTable!$A:$A,1,0))),"맵없음",
  ""),
)))))</f>
        <v/>
      </c>
      <c r="AC900" t="str">
        <f>IF(ISBLANK(AB900),"",IF(ISERROR(VLOOKUP(AB900,[3]DropTable!$A:$A,1,0)),"드랍없음",""))</f>
        <v/>
      </c>
      <c r="AE900" t="str">
        <f>IF(ISBLANK(AD900),"",IF(ISERROR(VLOOKUP(AD900,[3]DropTable!$A:$A,1,0)),"드랍없음",""))</f>
        <v/>
      </c>
      <c r="AG900">
        <v>9.8000000000000007</v>
      </c>
      <c r="AH900">
        <v>1</v>
      </c>
    </row>
    <row r="901" spans="1:34" x14ac:dyDescent="0.3">
      <c r="A901">
        <v>19</v>
      </c>
      <c r="B901">
        <v>37</v>
      </c>
      <c r="C901">
        <f>IF(OR($L901=TRUE,$A901=0,MOD($A901,ChapterTable!$S$20)&lt;&gt;0),
MAX(0,INT(($B901+ChapterTable!$Q$26+VLOOKUP(SUBSTITUTE(C$1,"성장단계","")&amp;"단계오프셋",ChapterTable!$S:$T,2,0))/ChapterTable!$Q$23)),
MAX(0,INT(($B901+ChapterTable!$S$26+VLOOKUP(SUBSTITUTE(C$1,"성장단계","")&amp;"보스단계오프셋",ChapterTable!$S:$T,2,0))/ChapterTable!$S$23)))</f>
        <v>4</v>
      </c>
      <c r="D901">
        <f>IF(OR($L901=TRUE,$A901=0,MOD($A901,ChapterTable!$S$20)&lt;&gt;0),
MAX(0,INT(($B901+ChapterTable!$Q$26+VLOOKUP(SUBSTITUTE(D$1,"성장단계","")&amp;"단계오프셋",ChapterTable!$S:$T,2,0))/ChapterTable!$Q$23)),
MAX(0,INT(($B901+ChapterTable!$S$26+VLOOKUP(SUBSTITUTE(D$1,"성장단계","")&amp;"보스단계오프셋",ChapterTable!$S:$T,2,0))/ChapterTable!$S$23)))</f>
        <v>3</v>
      </c>
      <c r="E901" s="1">
        <f ca="1">IF(AND($A901=0,$B901=1),
    VLOOKUP(1,ChapterTable!$1:$1048576,MATCH("최종"&amp;SUBSTITUTE(SUBSTITUTE(E$1,"standard",""),"|Float",""),ChapterTable!$1:$1,0),0)*ChapterTable!$Q$17,
  IF(AND($A901=0,$B901=0),
    E902,
  IF($B901=0,
    VLOOKUP($A901,ChapterTable!$1:$1048576,MATCH("최종"&amp;SUBSTITUTE(SUBSTITUTE(E$1,"standard",""),"|Float",""),ChapterTable!$1:$1,0),0),
  IF($B901=1,
    IF($L901=FALSE,
      VLOOKUP($A901,ChapterTable!$1:$1048576,MATCH("최종"&amp;SUBSTITUTE(SUBSTITUTE(E$1,"standard",""),"|Float",""),ChapterTable!$1:$1,0),0),
      VLOOKUP($A901-ChapterTable!$Q$11,ChapterTable!$1:$1048576,MATCH("최종"&amp;SUBSTITUTE(SUBSTITUTE(E$1,"standard",""),"|Float",""),ChapterTable!$1:$1,0),0)*ChapterTable!$Q$14
    ),
  OFFSET(E901,-$B901+IF($L901,1,0),0)*
    (VLOOKUP(SUBSTITUTE(SUBSTITUTE(E$1,"standard",""),"|Float","")&amp;"인게임누적곱배수",ChapterTable!$S:$T,2,0)^C901
    +VLOOKUP(SUBSTITUTE(SUBSTITUTE(E$1,"standard",""),"|Float","")&amp;"인게임누적합배수",ChapterTable!$S:$T,2,0)*C901)
  )
  )
  )
)</f>
        <v>638449.29217529297</v>
      </c>
      <c r="F901" s="1">
        <f ca="1">IF(AND($A901=0,$B901=1),
    VLOOKUP(1,ChapterTable!$1:$1048576,MATCH("최종"&amp;SUBSTITUTE(SUBSTITUTE(F$1,"standard",""),"|Float",""),ChapterTable!$1:$1,0),0)*ChapterTable!$Q$17,
  IF(AND($A901=0,$B901=0),
    F902,
  IF($B901=0,
    VLOOKUP($A901,ChapterTable!$1:$1048576,MATCH("최종"&amp;SUBSTITUTE(SUBSTITUTE(F$1,"standard",""),"|Float",""),ChapterTable!$1:$1,0),0),
  IF($B901=1,
    IF($L901=FALSE,
      VLOOKUP($A901,ChapterTable!$1:$1048576,MATCH("최종"&amp;SUBSTITUTE(SUBSTITUTE(F$1,"standard",""),"|Float",""),ChapterTable!$1:$1,0),0),
      VLOOKUP($A901-ChapterTable!$Q$11,ChapterTable!$1:$1048576,MATCH("최종"&amp;SUBSTITUTE(SUBSTITUTE(F$1,"standard",""),"|Float",""),ChapterTable!$1:$1,0),0)*ChapterTable!$Q$14
    ),
  OFFSET(F901,-$B901+IF($L901,1,0),0)*
    (VLOOKUP(SUBSTITUTE(SUBSTITUTE(F$1,"standard",""),"|Float","")&amp;"인게임누적곱배수",ChapterTable!$S:$T,2,0)^D901
    +VLOOKUP(SUBSTITUTE(SUBSTITUTE(F$1,"standard",""),"|Float","")&amp;"인게임누적합배수",ChapterTable!$S:$T,2,0)*D901)
  )
  )
  )
)</f>
        <v>236462.70080566406</v>
      </c>
      <c r="G901" t="s">
        <v>110</v>
      </c>
      <c r="J901" t="str">
        <f>IF(ISBLANK(I901),"",
IFERROR(VLOOKUP(I901,[1]StringTable!$1:$1048576,MATCH([1]StringTable!$B$1,[1]StringTable!$1:$1,0),0),
IFERROR(VLOOKUP(I901,[1]InApkStringTable!$1:$1048576,MATCH([1]InApkStringTable!$B$1,[1]InApkStringTable!$1:$1,0),0),
"스트링없음")))</f>
        <v/>
      </c>
      <c r="L901" t="b">
        <v>0</v>
      </c>
      <c r="M901" t="s">
        <v>24</v>
      </c>
      <c r="N901" t="str">
        <f>IF(ISBLANK(M901),"",IF(ISERROR(VLOOKUP(M901,MapTable!$A:$A,1,0)),"맵없음",""))</f>
        <v/>
      </c>
      <c r="O901">
        <f t="shared" si="57"/>
        <v>4</v>
      </c>
      <c r="Q901">
        <f t="shared" si="58"/>
        <v>4</v>
      </c>
      <c r="R901" t="b">
        <f t="shared" ca="1" si="59"/>
        <v>0</v>
      </c>
      <c r="T901" t="b">
        <f t="shared" ca="1" si="60"/>
        <v>0</v>
      </c>
      <c r="V901" t="str">
        <f>IF(ISBLANK(U901),"",IF(ISERROR(VLOOKUP(U901,MapTable!$A:$A,1,0)),"맵없음",""))</f>
        <v/>
      </c>
      <c r="X901" t="str">
        <f>IF(ISBLANK(W901),"",
IF(ISERROR(FIND(",",W901)),
  IF(ISERROR(VLOOKUP(W901,MapTable!$A:$A,1,0)),"맵없음",
  ""),
IF(ISERROR(FIND(",",W901,FIND(",",W901)+1)),
  IF(OR(ISERROR(VLOOKUP(LEFT(W901,FIND(",",W901)-1),MapTable!$A:$A,1,0)),ISERROR(VLOOKUP(TRIM(MID(W901,FIND(",",W901)+1,999)),MapTable!$A:$A,1,0))),"맵없음",
  ""),
IF(ISERROR(FIND(",",W901,FIND(",",W901,FIND(",",W901)+1)+1)),
  IF(OR(ISERROR(VLOOKUP(LEFT(W901,FIND(",",W901)-1),MapTable!$A:$A,1,0)),ISERROR(VLOOKUP(TRIM(MID(W901,FIND(",",W901)+1,FIND(",",W901,FIND(",",W901)+1)-FIND(",",W901)-1)),MapTable!$A:$A,1,0)),ISERROR(VLOOKUP(TRIM(MID(W901,FIND(",",W901,FIND(",",W901)+1)+1,999)),MapTable!$A:$A,1,0))),"맵없음",
  ""),
IF(ISERROR(FIND(",",W901,FIND(",",W901,FIND(",",W901,FIND(",",W901)+1)+1)+1)),
  IF(OR(ISERROR(VLOOKUP(LEFT(W901,FIND(",",W901)-1),MapTable!$A:$A,1,0)),ISERROR(VLOOKUP(TRIM(MID(W901,FIND(",",W901)+1,FIND(",",W901,FIND(",",W901)+1)-FIND(",",W901)-1)),MapTable!$A:$A,1,0)),ISERROR(VLOOKUP(TRIM(MID(W901,FIND(",",W901,FIND(",",W901)+1)+1,FIND(",",W901,FIND(",",W901,FIND(",",W901)+1)+1)-FIND(",",W901,FIND(",",W901)+1)-1)),MapTable!$A:$A,1,0)),ISERROR(VLOOKUP(TRIM(MID(W901,FIND(",",W901,FIND(",",W901,FIND(",",W901)+1)+1)+1,999)),MapTable!$A:$A,1,0))),"맵없음",
  ""),
)))))</f>
        <v/>
      </c>
      <c r="AC901" t="str">
        <f>IF(ISBLANK(AB901),"",IF(ISERROR(VLOOKUP(AB901,[3]DropTable!$A:$A,1,0)),"드랍없음",""))</f>
        <v/>
      </c>
      <c r="AE901" t="str">
        <f>IF(ISBLANK(AD901),"",IF(ISERROR(VLOOKUP(AD901,[3]DropTable!$A:$A,1,0)),"드랍없음",""))</f>
        <v/>
      </c>
      <c r="AG901">
        <v>9.8000000000000007</v>
      </c>
      <c r="AH901">
        <v>1</v>
      </c>
    </row>
    <row r="902" spans="1:34" x14ac:dyDescent="0.3">
      <c r="A902">
        <v>19</v>
      </c>
      <c r="B902">
        <v>38</v>
      </c>
      <c r="C902">
        <f>IF(OR($L902=TRUE,$A902=0,MOD($A902,ChapterTable!$S$20)&lt;&gt;0),
MAX(0,INT(($B902+ChapterTable!$Q$26+VLOOKUP(SUBSTITUTE(C$1,"성장단계","")&amp;"단계오프셋",ChapterTable!$S:$T,2,0))/ChapterTable!$Q$23)),
MAX(0,INT(($B902+ChapterTable!$S$26+VLOOKUP(SUBSTITUTE(C$1,"성장단계","")&amp;"보스단계오프셋",ChapterTable!$S:$T,2,0))/ChapterTable!$S$23)))</f>
        <v>4</v>
      </c>
      <c r="D902">
        <f>IF(OR($L902=TRUE,$A902=0,MOD($A902,ChapterTable!$S$20)&lt;&gt;0),
MAX(0,INT(($B902+ChapterTable!$Q$26+VLOOKUP(SUBSTITUTE(D$1,"성장단계","")&amp;"단계오프셋",ChapterTable!$S:$T,2,0))/ChapterTable!$Q$23)),
MAX(0,INT(($B902+ChapterTable!$S$26+VLOOKUP(SUBSTITUTE(D$1,"성장단계","")&amp;"보스단계오프셋",ChapterTable!$S:$T,2,0))/ChapterTable!$S$23)))</f>
        <v>3</v>
      </c>
      <c r="E902" s="1">
        <f ca="1">IF(AND($A902=0,$B902=1),
    VLOOKUP(1,ChapterTable!$1:$1048576,MATCH("최종"&amp;SUBSTITUTE(SUBSTITUTE(E$1,"standard",""),"|Float",""),ChapterTable!$1:$1,0),0)*ChapterTable!$Q$17,
  IF(AND($A902=0,$B902=0),
    E903,
  IF($B902=0,
    VLOOKUP($A902,ChapterTable!$1:$1048576,MATCH("최종"&amp;SUBSTITUTE(SUBSTITUTE(E$1,"standard",""),"|Float",""),ChapterTable!$1:$1,0),0),
  IF($B902=1,
    IF($L902=FALSE,
      VLOOKUP($A902,ChapterTable!$1:$1048576,MATCH("최종"&amp;SUBSTITUTE(SUBSTITUTE(E$1,"standard",""),"|Float",""),ChapterTable!$1:$1,0),0),
      VLOOKUP($A902-ChapterTable!$Q$11,ChapterTable!$1:$1048576,MATCH("최종"&amp;SUBSTITUTE(SUBSTITUTE(E$1,"standard",""),"|Float",""),ChapterTable!$1:$1,0),0)*ChapterTable!$Q$14
    ),
  OFFSET(E902,-$B902+IF($L902,1,0),0)*
    (VLOOKUP(SUBSTITUTE(SUBSTITUTE(E$1,"standard",""),"|Float","")&amp;"인게임누적곱배수",ChapterTable!$S:$T,2,0)^C902
    +VLOOKUP(SUBSTITUTE(SUBSTITUTE(E$1,"standard",""),"|Float","")&amp;"인게임누적합배수",ChapterTable!$S:$T,2,0)*C902)
  )
  )
  )
)</f>
        <v>638449.29217529297</v>
      </c>
      <c r="F902" s="1">
        <f ca="1">IF(AND($A902=0,$B902=1),
    VLOOKUP(1,ChapterTable!$1:$1048576,MATCH("최종"&amp;SUBSTITUTE(SUBSTITUTE(F$1,"standard",""),"|Float",""),ChapterTable!$1:$1,0),0)*ChapterTable!$Q$17,
  IF(AND($A902=0,$B902=0),
    F903,
  IF($B902=0,
    VLOOKUP($A902,ChapterTable!$1:$1048576,MATCH("최종"&amp;SUBSTITUTE(SUBSTITUTE(F$1,"standard",""),"|Float",""),ChapterTable!$1:$1,0),0),
  IF($B902=1,
    IF($L902=FALSE,
      VLOOKUP($A902,ChapterTable!$1:$1048576,MATCH("최종"&amp;SUBSTITUTE(SUBSTITUTE(F$1,"standard",""),"|Float",""),ChapterTable!$1:$1,0),0),
      VLOOKUP($A902-ChapterTable!$Q$11,ChapterTable!$1:$1048576,MATCH("최종"&amp;SUBSTITUTE(SUBSTITUTE(F$1,"standard",""),"|Float",""),ChapterTable!$1:$1,0),0)*ChapterTable!$Q$14
    ),
  OFFSET(F902,-$B902+IF($L902,1,0),0)*
    (VLOOKUP(SUBSTITUTE(SUBSTITUTE(F$1,"standard",""),"|Float","")&amp;"인게임누적곱배수",ChapterTable!$S:$T,2,0)^D902
    +VLOOKUP(SUBSTITUTE(SUBSTITUTE(F$1,"standard",""),"|Float","")&amp;"인게임누적합배수",ChapterTable!$S:$T,2,0)*D902)
  )
  )
  )
)</f>
        <v>236462.70080566406</v>
      </c>
      <c r="G902" t="s">
        <v>110</v>
      </c>
      <c r="J902" t="str">
        <f>IF(ISBLANK(I902),"",
IFERROR(VLOOKUP(I902,[1]StringTable!$1:$1048576,MATCH([1]StringTable!$B$1,[1]StringTable!$1:$1,0),0),
IFERROR(VLOOKUP(I902,[1]InApkStringTable!$1:$1048576,MATCH([1]InApkStringTable!$B$1,[1]InApkStringTable!$1:$1,0),0),
"스트링없음")))</f>
        <v/>
      </c>
      <c r="L902" t="b">
        <v>0</v>
      </c>
      <c r="M902" t="s">
        <v>24</v>
      </c>
      <c r="N902" t="str">
        <f>IF(ISBLANK(M902),"",IF(ISERROR(VLOOKUP(M902,MapTable!$A:$A,1,0)),"맵없음",""))</f>
        <v/>
      </c>
      <c r="O902">
        <f t="shared" si="57"/>
        <v>4</v>
      </c>
      <c r="Q902">
        <f t="shared" si="58"/>
        <v>4</v>
      </c>
      <c r="R902" t="b">
        <f t="shared" ca="1" si="59"/>
        <v>0</v>
      </c>
      <c r="T902" t="b">
        <f t="shared" ca="1" si="60"/>
        <v>0</v>
      </c>
      <c r="V902" t="str">
        <f>IF(ISBLANK(U902),"",IF(ISERROR(VLOOKUP(U902,MapTable!$A:$A,1,0)),"맵없음",""))</f>
        <v/>
      </c>
      <c r="X902" t="str">
        <f>IF(ISBLANK(W902),"",
IF(ISERROR(FIND(",",W902)),
  IF(ISERROR(VLOOKUP(W902,MapTable!$A:$A,1,0)),"맵없음",
  ""),
IF(ISERROR(FIND(",",W902,FIND(",",W902)+1)),
  IF(OR(ISERROR(VLOOKUP(LEFT(W902,FIND(",",W902)-1),MapTable!$A:$A,1,0)),ISERROR(VLOOKUP(TRIM(MID(W902,FIND(",",W902)+1,999)),MapTable!$A:$A,1,0))),"맵없음",
  ""),
IF(ISERROR(FIND(",",W902,FIND(",",W902,FIND(",",W902)+1)+1)),
  IF(OR(ISERROR(VLOOKUP(LEFT(W902,FIND(",",W902)-1),MapTable!$A:$A,1,0)),ISERROR(VLOOKUP(TRIM(MID(W902,FIND(",",W902)+1,FIND(",",W902,FIND(",",W902)+1)-FIND(",",W902)-1)),MapTable!$A:$A,1,0)),ISERROR(VLOOKUP(TRIM(MID(W902,FIND(",",W902,FIND(",",W902)+1)+1,999)),MapTable!$A:$A,1,0))),"맵없음",
  ""),
IF(ISERROR(FIND(",",W902,FIND(",",W902,FIND(",",W902,FIND(",",W902)+1)+1)+1)),
  IF(OR(ISERROR(VLOOKUP(LEFT(W902,FIND(",",W902)-1),MapTable!$A:$A,1,0)),ISERROR(VLOOKUP(TRIM(MID(W902,FIND(",",W902)+1,FIND(",",W902,FIND(",",W902)+1)-FIND(",",W902)-1)),MapTable!$A:$A,1,0)),ISERROR(VLOOKUP(TRIM(MID(W902,FIND(",",W902,FIND(",",W902)+1)+1,FIND(",",W902,FIND(",",W902,FIND(",",W902)+1)+1)-FIND(",",W902,FIND(",",W902)+1)-1)),MapTable!$A:$A,1,0)),ISERROR(VLOOKUP(TRIM(MID(W902,FIND(",",W902,FIND(",",W902,FIND(",",W902)+1)+1)+1,999)),MapTable!$A:$A,1,0))),"맵없음",
  ""),
)))))</f>
        <v/>
      </c>
      <c r="AC902" t="str">
        <f>IF(ISBLANK(AB902),"",IF(ISERROR(VLOOKUP(AB902,[3]DropTable!$A:$A,1,0)),"드랍없음",""))</f>
        <v/>
      </c>
      <c r="AE902" t="str">
        <f>IF(ISBLANK(AD902),"",IF(ISERROR(VLOOKUP(AD902,[3]DropTable!$A:$A,1,0)),"드랍없음",""))</f>
        <v/>
      </c>
      <c r="AG902">
        <v>9.8000000000000007</v>
      </c>
      <c r="AH902">
        <v>1</v>
      </c>
    </row>
    <row r="903" spans="1:34" x14ac:dyDescent="0.3">
      <c r="A903">
        <v>19</v>
      </c>
      <c r="B903">
        <v>39</v>
      </c>
      <c r="C903">
        <f>IF(OR($L903=TRUE,$A903=0,MOD($A903,ChapterTable!$S$20)&lt;&gt;0),
MAX(0,INT(($B903+ChapterTable!$Q$26+VLOOKUP(SUBSTITUTE(C$1,"성장단계","")&amp;"단계오프셋",ChapterTable!$S:$T,2,0))/ChapterTable!$Q$23)),
MAX(0,INT(($B903+ChapterTable!$S$26+VLOOKUP(SUBSTITUTE(C$1,"성장단계","")&amp;"보스단계오프셋",ChapterTable!$S:$T,2,0))/ChapterTable!$S$23)))</f>
        <v>4</v>
      </c>
      <c r="D903">
        <f>IF(OR($L903=TRUE,$A903=0,MOD($A903,ChapterTable!$S$20)&lt;&gt;0),
MAX(0,INT(($B903+ChapterTable!$Q$26+VLOOKUP(SUBSTITUTE(D$1,"성장단계","")&amp;"단계오프셋",ChapterTable!$S:$T,2,0))/ChapterTable!$Q$23)),
MAX(0,INT(($B903+ChapterTable!$S$26+VLOOKUP(SUBSTITUTE(D$1,"성장단계","")&amp;"보스단계오프셋",ChapterTable!$S:$T,2,0))/ChapterTable!$S$23)))</f>
        <v>3</v>
      </c>
      <c r="E903" s="1">
        <f ca="1">IF(AND($A903=0,$B903=1),
    VLOOKUP(1,ChapterTable!$1:$1048576,MATCH("최종"&amp;SUBSTITUTE(SUBSTITUTE(E$1,"standard",""),"|Float",""),ChapterTable!$1:$1,0),0)*ChapterTable!$Q$17,
  IF(AND($A903=0,$B903=0),
    E904,
  IF($B903=0,
    VLOOKUP($A903,ChapterTable!$1:$1048576,MATCH("최종"&amp;SUBSTITUTE(SUBSTITUTE(E$1,"standard",""),"|Float",""),ChapterTable!$1:$1,0),0),
  IF($B903=1,
    IF($L903=FALSE,
      VLOOKUP($A903,ChapterTable!$1:$1048576,MATCH("최종"&amp;SUBSTITUTE(SUBSTITUTE(E$1,"standard",""),"|Float",""),ChapterTable!$1:$1,0),0),
      VLOOKUP($A903-ChapterTable!$Q$11,ChapterTable!$1:$1048576,MATCH("최종"&amp;SUBSTITUTE(SUBSTITUTE(E$1,"standard",""),"|Float",""),ChapterTable!$1:$1,0),0)*ChapterTable!$Q$14
    ),
  OFFSET(E903,-$B903+IF($L903,1,0),0)*
    (VLOOKUP(SUBSTITUTE(SUBSTITUTE(E$1,"standard",""),"|Float","")&amp;"인게임누적곱배수",ChapterTable!$S:$T,2,0)^C903
    +VLOOKUP(SUBSTITUTE(SUBSTITUTE(E$1,"standard",""),"|Float","")&amp;"인게임누적합배수",ChapterTable!$S:$T,2,0)*C903)
  )
  )
  )
)</f>
        <v>638449.29217529297</v>
      </c>
      <c r="F903" s="1">
        <f ca="1">IF(AND($A903=0,$B903=1),
    VLOOKUP(1,ChapterTable!$1:$1048576,MATCH("최종"&amp;SUBSTITUTE(SUBSTITUTE(F$1,"standard",""),"|Float",""),ChapterTable!$1:$1,0),0)*ChapterTable!$Q$17,
  IF(AND($A903=0,$B903=0),
    F904,
  IF($B903=0,
    VLOOKUP($A903,ChapterTable!$1:$1048576,MATCH("최종"&amp;SUBSTITUTE(SUBSTITUTE(F$1,"standard",""),"|Float",""),ChapterTable!$1:$1,0),0),
  IF($B903=1,
    IF($L903=FALSE,
      VLOOKUP($A903,ChapterTable!$1:$1048576,MATCH("최종"&amp;SUBSTITUTE(SUBSTITUTE(F$1,"standard",""),"|Float",""),ChapterTable!$1:$1,0),0),
      VLOOKUP($A903-ChapterTable!$Q$11,ChapterTable!$1:$1048576,MATCH("최종"&amp;SUBSTITUTE(SUBSTITUTE(F$1,"standard",""),"|Float",""),ChapterTable!$1:$1,0),0)*ChapterTable!$Q$14
    ),
  OFFSET(F903,-$B903+IF($L903,1,0),0)*
    (VLOOKUP(SUBSTITUTE(SUBSTITUTE(F$1,"standard",""),"|Float","")&amp;"인게임누적곱배수",ChapterTable!$S:$T,2,0)^D903
    +VLOOKUP(SUBSTITUTE(SUBSTITUTE(F$1,"standard",""),"|Float","")&amp;"인게임누적합배수",ChapterTable!$S:$T,2,0)*D903)
  )
  )
  )
)</f>
        <v>236462.70080566406</v>
      </c>
      <c r="G903" t="s">
        <v>110</v>
      </c>
      <c r="J903" t="str">
        <f>IF(ISBLANK(I903),"",
IFERROR(VLOOKUP(I903,[1]StringTable!$1:$1048576,MATCH([1]StringTable!$B$1,[1]StringTable!$1:$1,0),0),
IFERROR(VLOOKUP(I903,[1]InApkStringTable!$1:$1048576,MATCH([1]InApkStringTable!$B$1,[1]InApkStringTable!$1:$1,0),0),
"스트링없음")))</f>
        <v/>
      </c>
      <c r="L903" t="b">
        <v>0</v>
      </c>
      <c r="M903" t="s">
        <v>24</v>
      </c>
      <c r="N903" t="str">
        <f>IF(ISBLANK(M903),"",IF(ISERROR(VLOOKUP(M903,MapTable!$A:$A,1,0)),"맵없음",""))</f>
        <v/>
      </c>
      <c r="O903">
        <f t="shared" si="57"/>
        <v>94</v>
      </c>
      <c r="Q903">
        <f t="shared" si="58"/>
        <v>94</v>
      </c>
      <c r="R903" t="b">
        <f t="shared" ca="1" si="59"/>
        <v>1</v>
      </c>
      <c r="T903" t="b">
        <f t="shared" ca="1" si="60"/>
        <v>1</v>
      </c>
      <c r="V903" t="str">
        <f>IF(ISBLANK(U903),"",IF(ISERROR(VLOOKUP(U903,MapTable!$A:$A,1,0)),"맵없음",""))</f>
        <v/>
      </c>
      <c r="X903" t="str">
        <f>IF(ISBLANK(W903),"",
IF(ISERROR(FIND(",",W903)),
  IF(ISERROR(VLOOKUP(W903,MapTable!$A:$A,1,0)),"맵없음",
  ""),
IF(ISERROR(FIND(",",W903,FIND(",",W903)+1)),
  IF(OR(ISERROR(VLOOKUP(LEFT(W903,FIND(",",W903)-1),MapTable!$A:$A,1,0)),ISERROR(VLOOKUP(TRIM(MID(W903,FIND(",",W903)+1,999)),MapTable!$A:$A,1,0))),"맵없음",
  ""),
IF(ISERROR(FIND(",",W903,FIND(",",W903,FIND(",",W903)+1)+1)),
  IF(OR(ISERROR(VLOOKUP(LEFT(W903,FIND(",",W903)-1),MapTable!$A:$A,1,0)),ISERROR(VLOOKUP(TRIM(MID(W903,FIND(",",W903)+1,FIND(",",W903,FIND(",",W903)+1)-FIND(",",W903)-1)),MapTable!$A:$A,1,0)),ISERROR(VLOOKUP(TRIM(MID(W903,FIND(",",W903,FIND(",",W903)+1)+1,999)),MapTable!$A:$A,1,0))),"맵없음",
  ""),
IF(ISERROR(FIND(",",W903,FIND(",",W903,FIND(",",W903,FIND(",",W903)+1)+1)+1)),
  IF(OR(ISERROR(VLOOKUP(LEFT(W903,FIND(",",W903)-1),MapTable!$A:$A,1,0)),ISERROR(VLOOKUP(TRIM(MID(W903,FIND(",",W903)+1,FIND(",",W903,FIND(",",W903)+1)-FIND(",",W903)-1)),MapTable!$A:$A,1,0)),ISERROR(VLOOKUP(TRIM(MID(W903,FIND(",",W903,FIND(",",W903)+1)+1,FIND(",",W903,FIND(",",W903,FIND(",",W903)+1)+1)-FIND(",",W903,FIND(",",W903)+1)-1)),MapTable!$A:$A,1,0)),ISERROR(VLOOKUP(TRIM(MID(W903,FIND(",",W903,FIND(",",W903,FIND(",",W903)+1)+1)+1,999)),MapTable!$A:$A,1,0))),"맵없음",
  ""),
)))))</f>
        <v/>
      </c>
      <c r="AC903" t="str">
        <f>IF(ISBLANK(AB903),"",IF(ISERROR(VLOOKUP(AB903,[3]DropTable!$A:$A,1,0)),"드랍없음",""))</f>
        <v/>
      </c>
      <c r="AE903" t="str">
        <f>IF(ISBLANK(AD903),"",IF(ISERROR(VLOOKUP(AD903,[3]DropTable!$A:$A,1,0)),"드랍없음",""))</f>
        <v/>
      </c>
      <c r="AG903">
        <v>9.8000000000000007</v>
      </c>
      <c r="AH903">
        <v>1</v>
      </c>
    </row>
    <row r="904" spans="1:34" x14ac:dyDescent="0.3">
      <c r="A904">
        <v>19</v>
      </c>
      <c r="B904">
        <v>40</v>
      </c>
      <c r="C904">
        <f>IF(OR($L904=TRUE,$A904=0,MOD($A904,ChapterTable!$S$20)&lt;&gt;0),
MAX(0,INT(($B904+ChapterTable!$Q$26+VLOOKUP(SUBSTITUTE(C$1,"성장단계","")&amp;"단계오프셋",ChapterTable!$S:$T,2,0))/ChapterTable!$Q$23)),
MAX(0,INT(($B904+ChapterTable!$S$26+VLOOKUP(SUBSTITUTE(C$1,"성장단계","")&amp;"보스단계오프셋",ChapterTable!$S:$T,2,0))/ChapterTable!$S$23)))</f>
        <v>4</v>
      </c>
      <c r="D904">
        <f>IF(OR($L904=TRUE,$A904=0,MOD($A904,ChapterTable!$S$20)&lt;&gt;0),
MAX(0,INT(($B904+ChapterTable!$Q$26+VLOOKUP(SUBSTITUTE(D$1,"성장단계","")&amp;"단계오프셋",ChapterTable!$S:$T,2,0))/ChapterTable!$Q$23)),
MAX(0,INT(($B904+ChapterTable!$S$26+VLOOKUP(SUBSTITUTE(D$1,"성장단계","")&amp;"보스단계오프셋",ChapterTable!$S:$T,2,0))/ChapterTable!$S$23)))</f>
        <v>3</v>
      </c>
      <c r="E904" s="1">
        <f ca="1">IF(AND($A904=0,$B904=1),
    VLOOKUP(1,ChapterTable!$1:$1048576,MATCH("최종"&amp;SUBSTITUTE(SUBSTITUTE(E$1,"standard",""),"|Float",""),ChapterTable!$1:$1,0),0)*ChapterTable!$Q$17,
  IF(AND($A904=0,$B904=0),
    E905,
  IF($B904=0,
    VLOOKUP($A904,ChapterTable!$1:$1048576,MATCH("최종"&amp;SUBSTITUTE(SUBSTITUTE(E$1,"standard",""),"|Float",""),ChapterTable!$1:$1,0),0),
  IF($B904=1,
    IF($L904=FALSE,
      VLOOKUP($A904,ChapterTable!$1:$1048576,MATCH("최종"&amp;SUBSTITUTE(SUBSTITUTE(E$1,"standard",""),"|Float",""),ChapterTable!$1:$1,0),0),
      VLOOKUP($A904-ChapterTable!$Q$11,ChapterTable!$1:$1048576,MATCH("최종"&amp;SUBSTITUTE(SUBSTITUTE(E$1,"standard",""),"|Float",""),ChapterTable!$1:$1,0),0)*ChapterTable!$Q$14
    ),
  OFFSET(E904,-$B904+IF($L904,1,0),0)*
    (VLOOKUP(SUBSTITUTE(SUBSTITUTE(E$1,"standard",""),"|Float","")&amp;"인게임누적곱배수",ChapterTable!$S:$T,2,0)^C904
    +VLOOKUP(SUBSTITUTE(SUBSTITUTE(E$1,"standard",""),"|Float","")&amp;"인게임누적합배수",ChapterTable!$S:$T,2,0)*C904)
  )
  )
  )
)</f>
        <v>638449.29217529297</v>
      </c>
      <c r="F904" s="1">
        <f ca="1">IF(AND($A904=0,$B904=1),
    VLOOKUP(1,ChapterTable!$1:$1048576,MATCH("최종"&amp;SUBSTITUTE(SUBSTITUTE(F$1,"standard",""),"|Float",""),ChapterTable!$1:$1,0),0)*ChapterTable!$Q$17,
  IF(AND($A904=0,$B904=0),
    F905,
  IF($B904=0,
    VLOOKUP($A904,ChapterTable!$1:$1048576,MATCH("최종"&amp;SUBSTITUTE(SUBSTITUTE(F$1,"standard",""),"|Float",""),ChapterTable!$1:$1,0),0),
  IF($B904=1,
    IF($L904=FALSE,
      VLOOKUP($A904,ChapterTable!$1:$1048576,MATCH("최종"&amp;SUBSTITUTE(SUBSTITUTE(F$1,"standard",""),"|Float",""),ChapterTable!$1:$1,0),0),
      VLOOKUP($A904-ChapterTable!$Q$11,ChapterTable!$1:$1048576,MATCH("최종"&amp;SUBSTITUTE(SUBSTITUTE(F$1,"standard",""),"|Float",""),ChapterTable!$1:$1,0),0)*ChapterTable!$Q$14
    ),
  OFFSET(F904,-$B904+IF($L904,1,0),0)*
    (VLOOKUP(SUBSTITUTE(SUBSTITUTE(F$1,"standard",""),"|Float","")&amp;"인게임누적곱배수",ChapterTable!$S:$T,2,0)^D904
    +VLOOKUP(SUBSTITUTE(SUBSTITUTE(F$1,"standard",""),"|Float","")&amp;"인게임누적합배수",ChapterTable!$S:$T,2,0)*D904)
  )
  )
  )
)</f>
        <v>236462.70080566406</v>
      </c>
      <c r="G904" t="s">
        <v>110</v>
      </c>
      <c r="J904" t="str">
        <f>IF(ISBLANK(I904),"",
IFERROR(VLOOKUP(I904,[1]StringTable!$1:$1048576,MATCH([1]StringTable!$B$1,[1]StringTable!$1:$1,0),0),
IFERROR(VLOOKUP(I904,[1]InApkStringTable!$1:$1048576,MATCH([1]InApkStringTable!$B$1,[1]InApkStringTable!$1:$1,0),0),
"스트링없음")))</f>
        <v/>
      </c>
      <c r="L904" t="b">
        <v>0</v>
      </c>
      <c r="M904" t="s">
        <v>24</v>
      </c>
      <c r="N904" t="str">
        <f>IF(ISBLANK(M904),"",IF(ISERROR(VLOOKUP(M904,MapTable!$A:$A,1,0)),"맵없음",""))</f>
        <v/>
      </c>
      <c r="O904">
        <f t="shared" si="57"/>
        <v>21</v>
      </c>
      <c r="Q904">
        <f t="shared" si="58"/>
        <v>21</v>
      </c>
      <c r="R904" t="b">
        <f t="shared" ca="1" si="59"/>
        <v>0</v>
      </c>
      <c r="T904" t="b">
        <f t="shared" ca="1" si="60"/>
        <v>0</v>
      </c>
      <c r="V904" t="str">
        <f>IF(ISBLANK(U904),"",IF(ISERROR(VLOOKUP(U904,MapTable!$A:$A,1,0)),"맵없음",""))</f>
        <v/>
      </c>
      <c r="X904" t="str">
        <f>IF(ISBLANK(W904),"",
IF(ISERROR(FIND(",",W904)),
  IF(ISERROR(VLOOKUP(W904,MapTable!$A:$A,1,0)),"맵없음",
  ""),
IF(ISERROR(FIND(",",W904,FIND(",",W904)+1)),
  IF(OR(ISERROR(VLOOKUP(LEFT(W904,FIND(",",W904)-1),MapTable!$A:$A,1,0)),ISERROR(VLOOKUP(TRIM(MID(W904,FIND(",",W904)+1,999)),MapTable!$A:$A,1,0))),"맵없음",
  ""),
IF(ISERROR(FIND(",",W904,FIND(",",W904,FIND(",",W904)+1)+1)),
  IF(OR(ISERROR(VLOOKUP(LEFT(W904,FIND(",",W904)-1),MapTable!$A:$A,1,0)),ISERROR(VLOOKUP(TRIM(MID(W904,FIND(",",W904)+1,FIND(",",W904,FIND(",",W904)+1)-FIND(",",W904)-1)),MapTable!$A:$A,1,0)),ISERROR(VLOOKUP(TRIM(MID(W904,FIND(",",W904,FIND(",",W904)+1)+1,999)),MapTable!$A:$A,1,0))),"맵없음",
  ""),
IF(ISERROR(FIND(",",W904,FIND(",",W904,FIND(",",W904,FIND(",",W904)+1)+1)+1)),
  IF(OR(ISERROR(VLOOKUP(LEFT(W904,FIND(",",W904)-1),MapTable!$A:$A,1,0)),ISERROR(VLOOKUP(TRIM(MID(W904,FIND(",",W904)+1,FIND(",",W904,FIND(",",W904)+1)-FIND(",",W904)-1)),MapTable!$A:$A,1,0)),ISERROR(VLOOKUP(TRIM(MID(W904,FIND(",",W904,FIND(",",W904)+1)+1,FIND(",",W904,FIND(",",W904,FIND(",",W904)+1)+1)-FIND(",",W904,FIND(",",W904)+1)-1)),MapTable!$A:$A,1,0)),ISERROR(VLOOKUP(TRIM(MID(W904,FIND(",",W904,FIND(",",W904,FIND(",",W904)+1)+1)+1,999)),MapTable!$A:$A,1,0))),"맵없음",
  ""),
)))))</f>
        <v/>
      </c>
      <c r="AC904" t="str">
        <f>IF(ISBLANK(AB904),"",IF(ISERROR(VLOOKUP(AB904,[3]DropTable!$A:$A,1,0)),"드랍없음",""))</f>
        <v/>
      </c>
      <c r="AE904" t="str">
        <f>IF(ISBLANK(AD904),"",IF(ISERROR(VLOOKUP(AD904,[3]DropTable!$A:$A,1,0)),"드랍없음",""))</f>
        <v/>
      </c>
      <c r="AG904">
        <v>9.8000000000000007</v>
      </c>
      <c r="AH904">
        <v>1</v>
      </c>
    </row>
    <row r="905" spans="1:34" x14ac:dyDescent="0.3">
      <c r="A905">
        <v>19</v>
      </c>
      <c r="B905">
        <v>41</v>
      </c>
      <c r="C905">
        <f>IF(OR($L905=TRUE,$A905=0,MOD($A905,ChapterTable!$S$20)&lt;&gt;0),
MAX(0,INT(($B905+ChapterTable!$Q$26+VLOOKUP(SUBSTITUTE(C$1,"성장단계","")&amp;"단계오프셋",ChapterTable!$S:$T,2,0))/ChapterTable!$Q$23)),
MAX(0,INT(($B905+ChapterTable!$S$26+VLOOKUP(SUBSTITUTE(C$1,"성장단계","")&amp;"보스단계오프셋",ChapterTable!$S:$T,2,0))/ChapterTable!$S$23)))</f>
        <v>4</v>
      </c>
      <c r="D905">
        <f>IF(OR($L905=TRUE,$A905=0,MOD($A905,ChapterTable!$S$20)&lt;&gt;0),
MAX(0,INT(($B905+ChapterTable!$Q$26+VLOOKUP(SUBSTITUTE(D$1,"성장단계","")&amp;"단계오프셋",ChapterTable!$S:$T,2,0))/ChapterTable!$Q$23)),
MAX(0,INT(($B905+ChapterTable!$S$26+VLOOKUP(SUBSTITUTE(D$1,"성장단계","")&amp;"보스단계오프셋",ChapterTable!$S:$T,2,0))/ChapterTable!$S$23)))</f>
        <v>4</v>
      </c>
      <c r="E905" s="1">
        <f ca="1">IF(AND($A905=0,$B905=1),
    VLOOKUP(1,ChapterTable!$1:$1048576,MATCH("최종"&amp;SUBSTITUTE(SUBSTITUTE(E$1,"standard",""),"|Float",""),ChapterTable!$1:$1,0),0)*ChapterTable!$Q$17,
  IF(AND($A905=0,$B905=0),
    E906,
  IF($B905=0,
    VLOOKUP($A905,ChapterTable!$1:$1048576,MATCH("최종"&amp;SUBSTITUTE(SUBSTITUTE(E$1,"standard",""),"|Float",""),ChapterTable!$1:$1,0),0),
  IF($B905=1,
    IF($L905=FALSE,
      VLOOKUP($A905,ChapterTable!$1:$1048576,MATCH("최종"&amp;SUBSTITUTE(SUBSTITUTE(E$1,"standard",""),"|Float",""),ChapterTable!$1:$1,0),0),
      VLOOKUP($A905-ChapterTable!$Q$11,ChapterTable!$1:$1048576,MATCH("최종"&amp;SUBSTITUTE(SUBSTITUTE(E$1,"standard",""),"|Float",""),ChapterTable!$1:$1,0),0)*ChapterTable!$Q$14
    ),
  OFFSET(E905,-$B905+IF($L905,1,0),0)*
    (VLOOKUP(SUBSTITUTE(SUBSTITUTE(E$1,"standard",""),"|Float","")&amp;"인게임누적곱배수",ChapterTable!$S:$T,2,0)^C905
    +VLOOKUP(SUBSTITUTE(SUBSTITUTE(E$1,"standard",""),"|Float","")&amp;"인게임누적합배수",ChapterTable!$S:$T,2,0)*C905)
  )
  )
  )
)</f>
        <v>638449.29217529297</v>
      </c>
      <c r="F905" s="1">
        <f ca="1">IF(AND($A905=0,$B905=1),
    VLOOKUP(1,ChapterTable!$1:$1048576,MATCH("최종"&amp;SUBSTITUTE(SUBSTITUTE(F$1,"standard",""),"|Float",""),ChapterTable!$1:$1,0),0)*ChapterTable!$Q$17,
  IF(AND($A905=0,$B905=0),
    F906,
  IF($B905=0,
    VLOOKUP($A905,ChapterTable!$1:$1048576,MATCH("최종"&amp;SUBSTITUTE(SUBSTITUTE(F$1,"standard",""),"|Float",""),ChapterTable!$1:$1,0),0),
  IF($B905=1,
    IF($L905=FALSE,
      VLOOKUP($A905,ChapterTable!$1:$1048576,MATCH("최종"&amp;SUBSTITUTE(SUBSTITUTE(F$1,"standard",""),"|Float",""),ChapterTable!$1:$1,0),0),
      VLOOKUP($A905-ChapterTable!$Q$11,ChapterTable!$1:$1048576,MATCH("최종"&amp;SUBSTITUTE(SUBSTITUTE(F$1,"standard",""),"|Float",""),ChapterTable!$1:$1,0),0)*ChapterTable!$Q$14
    ),
  OFFSET(F905,-$B905+IF($L905,1,0),0)*
    (VLOOKUP(SUBSTITUTE(SUBSTITUTE(F$1,"standard",""),"|Float","")&amp;"인게임누적곱배수",ChapterTable!$S:$T,2,0)^D905
    +VLOOKUP(SUBSTITUTE(SUBSTITUTE(F$1,"standard",""),"|Float","")&amp;"인게임누적합배수",ChapterTable!$S:$T,2,0)*D905)
  )
  )
  )
)</f>
        <v>266020.53840637207</v>
      </c>
      <c r="G905" t="s">
        <v>110</v>
      </c>
      <c r="J905" t="str">
        <f>IF(ISBLANK(I905),"",
IFERROR(VLOOKUP(I905,[1]StringTable!$1:$1048576,MATCH([1]StringTable!$B$1,[1]StringTable!$1:$1,0),0),
IFERROR(VLOOKUP(I905,[1]InApkStringTable!$1:$1048576,MATCH([1]InApkStringTable!$B$1,[1]InApkStringTable!$1:$1,0),0),
"스트링없음")))</f>
        <v/>
      </c>
      <c r="L905" t="b">
        <v>0</v>
      </c>
      <c r="M905" t="s">
        <v>24</v>
      </c>
      <c r="N905" t="str">
        <f>IF(ISBLANK(M905),"",IF(ISERROR(VLOOKUP(M905,MapTable!$A:$A,1,0)),"맵없음",""))</f>
        <v/>
      </c>
      <c r="O905">
        <f t="shared" si="57"/>
        <v>5</v>
      </c>
      <c r="Q905">
        <f t="shared" si="58"/>
        <v>5</v>
      </c>
      <c r="R905" t="b">
        <f t="shared" ca="1" si="59"/>
        <v>0</v>
      </c>
      <c r="T905" t="b">
        <f t="shared" ca="1" si="60"/>
        <v>0</v>
      </c>
      <c r="V905" t="str">
        <f>IF(ISBLANK(U905),"",IF(ISERROR(VLOOKUP(U905,MapTable!$A:$A,1,0)),"맵없음",""))</f>
        <v/>
      </c>
      <c r="X905" t="str">
        <f>IF(ISBLANK(W905),"",
IF(ISERROR(FIND(",",W905)),
  IF(ISERROR(VLOOKUP(W905,MapTable!$A:$A,1,0)),"맵없음",
  ""),
IF(ISERROR(FIND(",",W905,FIND(",",W905)+1)),
  IF(OR(ISERROR(VLOOKUP(LEFT(W905,FIND(",",W905)-1),MapTable!$A:$A,1,0)),ISERROR(VLOOKUP(TRIM(MID(W905,FIND(",",W905)+1,999)),MapTable!$A:$A,1,0))),"맵없음",
  ""),
IF(ISERROR(FIND(",",W905,FIND(",",W905,FIND(",",W905)+1)+1)),
  IF(OR(ISERROR(VLOOKUP(LEFT(W905,FIND(",",W905)-1),MapTable!$A:$A,1,0)),ISERROR(VLOOKUP(TRIM(MID(W905,FIND(",",W905)+1,FIND(",",W905,FIND(",",W905)+1)-FIND(",",W905)-1)),MapTable!$A:$A,1,0)),ISERROR(VLOOKUP(TRIM(MID(W905,FIND(",",W905,FIND(",",W905)+1)+1,999)),MapTable!$A:$A,1,0))),"맵없음",
  ""),
IF(ISERROR(FIND(",",W905,FIND(",",W905,FIND(",",W905,FIND(",",W905)+1)+1)+1)),
  IF(OR(ISERROR(VLOOKUP(LEFT(W905,FIND(",",W905)-1),MapTable!$A:$A,1,0)),ISERROR(VLOOKUP(TRIM(MID(W905,FIND(",",W905)+1,FIND(",",W905,FIND(",",W905)+1)-FIND(",",W905)-1)),MapTable!$A:$A,1,0)),ISERROR(VLOOKUP(TRIM(MID(W905,FIND(",",W905,FIND(",",W905)+1)+1,FIND(",",W905,FIND(",",W905,FIND(",",W905)+1)+1)-FIND(",",W905,FIND(",",W905)+1)-1)),MapTable!$A:$A,1,0)),ISERROR(VLOOKUP(TRIM(MID(W905,FIND(",",W905,FIND(",",W905,FIND(",",W905)+1)+1)+1,999)),MapTable!$A:$A,1,0))),"맵없음",
  ""),
)))))</f>
        <v/>
      </c>
      <c r="AC905" t="str">
        <f>IF(ISBLANK(AB905),"",IF(ISERROR(VLOOKUP(AB905,[3]DropTable!$A:$A,1,0)),"드랍없음",""))</f>
        <v/>
      </c>
      <c r="AE905" t="str">
        <f>IF(ISBLANK(AD905),"",IF(ISERROR(VLOOKUP(AD905,[3]DropTable!$A:$A,1,0)),"드랍없음",""))</f>
        <v/>
      </c>
      <c r="AG905">
        <v>9.8000000000000007</v>
      </c>
      <c r="AH905">
        <v>1</v>
      </c>
    </row>
    <row r="906" spans="1:34" x14ac:dyDescent="0.3">
      <c r="A906">
        <v>19</v>
      </c>
      <c r="B906">
        <v>42</v>
      </c>
      <c r="C906">
        <f>IF(OR($L906=TRUE,$A906=0,MOD($A906,ChapterTable!$S$20)&lt;&gt;0),
MAX(0,INT(($B906+ChapterTable!$Q$26+VLOOKUP(SUBSTITUTE(C$1,"성장단계","")&amp;"단계오프셋",ChapterTable!$S:$T,2,0))/ChapterTable!$Q$23)),
MAX(0,INT(($B906+ChapterTable!$S$26+VLOOKUP(SUBSTITUTE(C$1,"성장단계","")&amp;"보스단계오프셋",ChapterTable!$S:$T,2,0))/ChapterTable!$S$23)))</f>
        <v>4</v>
      </c>
      <c r="D906">
        <f>IF(OR($L906=TRUE,$A906=0,MOD($A906,ChapterTable!$S$20)&lt;&gt;0),
MAX(0,INT(($B906+ChapterTable!$Q$26+VLOOKUP(SUBSTITUTE(D$1,"성장단계","")&amp;"단계오프셋",ChapterTable!$S:$T,2,0))/ChapterTable!$Q$23)),
MAX(0,INT(($B906+ChapterTable!$S$26+VLOOKUP(SUBSTITUTE(D$1,"성장단계","")&amp;"보스단계오프셋",ChapterTable!$S:$T,2,0))/ChapterTable!$S$23)))</f>
        <v>4</v>
      </c>
      <c r="E906" s="1">
        <f ca="1">IF(AND($A906=0,$B906=1),
    VLOOKUP(1,ChapterTable!$1:$1048576,MATCH("최종"&amp;SUBSTITUTE(SUBSTITUTE(E$1,"standard",""),"|Float",""),ChapterTable!$1:$1,0),0)*ChapterTable!$Q$17,
  IF(AND($A906=0,$B906=0),
    E907,
  IF($B906=0,
    VLOOKUP($A906,ChapterTable!$1:$1048576,MATCH("최종"&amp;SUBSTITUTE(SUBSTITUTE(E$1,"standard",""),"|Float",""),ChapterTable!$1:$1,0),0),
  IF($B906=1,
    IF($L906=FALSE,
      VLOOKUP($A906,ChapterTable!$1:$1048576,MATCH("최종"&amp;SUBSTITUTE(SUBSTITUTE(E$1,"standard",""),"|Float",""),ChapterTable!$1:$1,0),0),
      VLOOKUP($A906-ChapterTable!$Q$11,ChapterTable!$1:$1048576,MATCH("최종"&amp;SUBSTITUTE(SUBSTITUTE(E$1,"standard",""),"|Float",""),ChapterTable!$1:$1,0),0)*ChapterTable!$Q$14
    ),
  OFFSET(E906,-$B906+IF($L906,1,0),0)*
    (VLOOKUP(SUBSTITUTE(SUBSTITUTE(E$1,"standard",""),"|Float","")&amp;"인게임누적곱배수",ChapterTable!$S:$T,2,0)^C906
    +VLOOKUP(SUBSTITUTE(SUBSTITUTE(E$1,"standard",""),"|Float","")&amp;"인게임누적합배수",ChapterTable!$S:$T,2,0)*C906)
  )
  )
  )
)</f>
        <v>638449.29217529297</v>
      </c>
      <c r="F906" s="1">
        <f ca="1">IF(AND($A906=0,$B906=1),
    VLOOKUP(1,ChapterTable!$1:$1048576,MATCH("최종"&amp;SUBSTITUTE(SUBSTITUTE(F$1,"standard",""),"|Float",""),ChapterTable!$1:$1,0),0)*ChapterTable!$Q$17,
  IF(AND($A906=0,$B906=0),
    F907,
  IF($B906=0,
    VLOOKUP($A906,ChapterTable!$1:$1048576,MATCH("최종"&amp;SUBSTITUTE(SUBSTITUTE(F$1,"standard",""),"|Float",""),ChapterTable!$1:$1,0),0),
  IF($B906=1,
    IF($L906=FALSE,
      VLOOKUP($A906,ChapterTable!$1:$1048576,MATCH("최종"&amp;SUBSTITUTE(SUBSTITUTE(F$1,"standard",""),"|Float",""),ChapterTable!$1:$1,0),0),
      VLOOKUP($A906-ChapterTable!$Q$11,ChapterTable!$1:$1048576,MATCH("최종"&amp;SUBSTITUTE(SUBSTITUTE(F$1,"standard",""),"|Float",""),ChapterTable!$1:$1,0),0)*ChapterTable!$Q$14
    ),
  OFFSET(F906,-$B906+IF($L906,1,0),0)*
    (VLOOKUP(SUBSTITUTE(SUBSTITUTE(F$1,"standard",""),"|Float","")&amp;"인게임누적곱배수",ChapterTable!$S:$T,2,0)^D906
    +VLOOKUP(SUBSTITUTE(SUBSTITUTE(F$1,"standard",""),"|Float","")&amp;"인게임누적합배수",ChapterTable!$S:$T,2,0)*D906)
  )
  )
  )
)</f>
        <v>266020.53840637207</v>
      </c>
      <c r="G906" t="s">
        <v>110</v>
      </c>
      <c r="J906" t="str">
        <f>IF(ISBLANK(I906),"",
IFERROR(VLOOKUP(I906,[1]StringTable!$1:$1048576,MATCH([1]StringTable!$B$1,[1]StringTable!$1:$1,0),0),
IFERROR(VLOOKUP(I906,[1]InApkStringTable!$1:$1048576,MATCH([1]InApkStringTable!$B$1,[1]InApkStringTable!$1:$1,0),0),
"스트링없음")))</f>
        <v/>
      </c>
      <c r="L906" t="b">
        <v>0</v>
      </c>
      <c r="M906" t="s">
        <v>24</v>
      </c>
      <c r="N906" t="str">
        <f>IF(ISBLANK(M906),"",IF(ISERROR(VLOOKUP(M906,MapTable!$A:$A,1,0)),"맵없음",""))</f>
        <v/>
      </c>
      <c r="O906">
        <f t="shared" si="57"/>
        <v>5</v>
      </c>
      <c r="Q906">
        <f t="shared" si="58"/>
        <v>5</v>
      </c>
      <c r="R906" t="b">
        <f t="shared" ca="1" si="59"/>
        <v>0</v>
      </c>
      <c r="T906" t="b">
        <f t="shared" ca="1" si="60"/>
        <v>0</v>
      </c>
      <c r="V906" t="str">
        <f>IF(ISBLANK(U906),"",IF(ISERROR(VLOOKUP(U906,MapTable!$A:$A,1,0)),"맵없음",""))</f>
        <v/>
      </c>
      <c r="X906" t="str">
        <f>IF(ISBLANK(W906),"",
IF(ISERROR(FIND(",",W906)),
  IF(ISERROR(VLOOKUP(W906,MapTable!$A:$A,1,0)),"맵없음",
  ""),
IF(ISERROR(FIND(",",W906,FIND(",",W906)+1)),
  IF(OR(ISERROR(VLOOKUP(LEFT(W906,FIND(",",W906)-1),MapTable!$A:$A,1,0)),ISERROR(VLOOKUP(TRIM(MID(W906,FIND(",",W906)+1,999)),MapTable!$A:$A,1,0))),"맵없음",
  ""),
IF(ISERROR(FIND(",",W906,FIND(",",W906,FIND(",",W906)+1)+1)),
  IF(OR(ISERROR(VLOOKUP(LEFT(W906,FIND(",",W906)-1),MapTable!$A:$A,1,0)),ISERROR(VLOOKUP(TRIM(MID(W906,FIND(",",W906)+1,FIND(",",W906,FIND(",",W906)+1)-FIND(",",W906)-1)),MapTable!$A:$A,1,0)),ISERROR(VLOOKUP(TRIM(MID(W906,FIND(",",W906,FIND(",",W906)+1)+1,999)),MapTable!$A:$A,1,0))),"맵없음",
  ""),
IF(ISERROR(FIND(",",W906,FIND(",",W906,FIND(",",W906,FIND(",",W906)+1)+1)+1)),
  IF(OR(ISERROR(VLOOKUP(LEFT(W906,FIND(",",W906)-1),MapTable!$A:$A,1,0)),ISERROR(VLOOKUP(TRIM(MID(W906,FIND(",",W906)+1,FIND(",",W906,FIND(",",W906)+1)-FIND(",",W906)-1)),MapTable!$A:$A,1,0)),ISERROR(VLOOKUP(TRIM(MID(W906,FIND(",",W906,FIND(",",W906)+1)+1,FIND(",",W906,FIND(",",W906,FIND(",",W906)+1)+1)-FIND(",",W906,FIND(",",W906)+1)-1)),MapTable!$A:$A,1,0)),ISERROR(VLOOKUP(TRIM(MID(W906,FIND(",",W906,FIND(",",W906,FIND(",",W906)+1)+1)+1,999)),MapTable!$A:$A,1,0))),"맵없음",
  ""),
)))))</f>
        <v/>
      </c>
      <c r="AC906" t="str">
        <f>IF(ISBLANK(AB906),"",IF(ISERROR(VLOOKUP(AB906,[3]DropTable!$A:$A,1,0)),"드랍없음",""))</f>
        <v/>
      </c>
      <c r="AE906" t="str">
        <f>IF(ISBLANK(AD906),"",IF(ISERROR(VLOOKUP(AD906,[3]DropTable!$A:$A,1,0)),"드랍없음",""))</f>
        <v/>
      </c>
      <c r="AG906">
        <v>9.8000000000000007</v>
      </c>
      <c r="AH906">
        <v>1</v>
      </c>
    </row>
    <row r="907" spans="1:34" x14ac:dyDescent="0.3">
      <c r="A907">
        <v>19</v>
      </c>
      <c r="B907">
        <v>43</v>
      </c>
      <c r="C907">
        <f>IF(OR($L907=TRUE,$A907=0,MOD($A907,ChapterTable!$S$20)&lt;&gt;0),
MAX(0,INT(($B907+ChapterTable!$Q$26+VLOOKUP(SUBSTITUTE(C$1,"성장단계","")&amp;"단계오프셋",ChapterTable!$S:$T,2,0))/ChapterTable!$Q$23)),
MAX(0,INT(($B907+ChapterTable!$S$26+VLOOKUP(SUBSTITUTE(C$1,"성장단계","")&amp;"보스단계오프셋",ChapterTable!$S:$T,2,0))/ChapterTable!$S$23)))</f>
        <v>4</v>
      </c>
      <c r="D907">
        <f>IF(OR($L907=TRUE,$A907=0,MOD($A907,ChapterTable!$S$20)&lt;&gt;0),
MAX(0,INT(($B907+ChapterTable!$Q$26+VLOOKUP(SUBSTITUTE(D$1,"성장단계","")&amp;"단계오프셋",ChapterTable!$S:$T,2,0))/ChapterTable!$Q$23)),
MAX(0,INT(($B907+ChapterTable!$S$26+VLOOKUP(SUBSTITUTE(D$1,"성장단계","")&amp;"보스단계오프셋",ChapterTable!$S:$T,2,0))/ChapterTable!$S$23)))</f>
        <v>4</v>
      </c>
      <c r="E907" s="1">
        <f ca="1">IF(AND($A907=0,$B907=1),
    VLOOKUP(1,ChapterTable!$1:$1048576,MATCH("최종"&amp;SUBSTITUTE(SUBSTITUTE(E$1,"standard",""),"|Float",""),ChapterTable!$1:$1,0),0)*ChapterTable!$Q$17,
  IF(AND($A907=0,$B907=0),
    E908,
  IF($B907=0,
    VLOOKUP($A907,ChapterTable!$1:$1048576,MATCH("최종"&amp;SUBSTITUTE(SUBSTITUTE(E$1,"standard",""),"|Float",""),ChapterTable!$1:$1,0),0),
  IF($B907=1,
    IF($L907=FALSE,
      VLOOKUP($A907,ChapterTable!$1:$1048576,MATCH("최종"&amp;SUBSTITUTE(SUBSTITUTE(E$1,"standard",""),"|Float",""),ChapterTable!$1:$1,0),0),
      VLOOKUP($A907-ChapterTable!$Q$11,ChapterTable!$1:$1048576,MATCH("최종"&amp;SUBSTITUTE(SUBSTITUTE(E$1,"standard",""),"|Float",""),ChapterTable!$1:$1,0),0)*ChapterTable!$Q$14
    ),
  OFFSET(E907,-$B907+IF($L907,1,0),0)*
    (VLOOKUP(SUBSTITUTE(SUBSTITUTE(E$1,"standard",""),"|Float","")&amp;"인게임누적곱배수",ChapterTable!$S:$T,2,0)^C907
    +VLOOKUP(SUBSTITUTE(SUBSTITUTE(E$1,"standard",""),"|Float","")&amp;"인게임누적합배수",ChapterTable!$S:$T,2,0)*C907)
  )
  )
  )
)</f>
        <v>638449.29217529297</v>
      </c>
      <c r="F907" s="1">
        <f ca="1">IF(AND($A907=0,$B907=1),
    VLOOKUP(1,ChapterTable!$1:$1048576,MATCH("최종"&amp;SUBSTITUTE(SUBSTITUTE(F$1,"standard",""),"|Float",""),ChapterTable!$1:$1,0),0)*ChapterTable!$Q$17,
  IF(AND($A907=0,$B907=0),
    F908,
  IF($B907=0,
    VLOOKUP($A907,ChapterTable!$1:$1048576,MATCH("최종"&amp;SUBSTITUTE(SUBSTITUTE(F$1,"standard",""),"|Float",""),ChapterTable!$1:$1,0),0),
  IF($B907=1,
    IF($L907=FALSE,
      VLOOKUP($A907,ChapterTable!$1:$1048576,MATCH("최종"&amp;SUBSTITUTE(SUBSTITUTE(F$1,"standard",""),"|Float",""),ChapterTable!$1:$1,0),0),
      VLOOKUP($A907-ChapterTable!$Q$11,ChapterTable!$1:$1048576,MATCH("최종"&amp;SUBSTITUTE(SUBSTITUTE(F$1,"standard",""),"|Float",""),ChapterTable!$1:$1,0),0)*ChapterTable!$Q$14
    ),
  OFFSET(F907,-$B907+IF($L907,1,0),0)*
    (VLOOKUP(SUBSTITUTE(SUBSTITUTE(F$1,"standard",""),"|Float","")&amp;"인게임누적곱배수",ChapterTable!$S:$T,2,0)^D907
    +VLOOKUP(SUBSTITUTE(SUBSTITUTE(F$1,"standard",""),"|Float","")&amp;"인게임누적합배수",ChapterTable!$S:$T,2,0)*D907)
  )
  )
  )
)</f>
        <v>266020.53840637207</v>
      </c>
      <c r="G907" t="s">
        <v>110</v>
      </c>
      <c r="J907" t="str">
        <f>IF(ISBLANK(I907),"",
IFERROR(VLOOKUP(I907,[1]StringTable!$1:$1048576,MATCH([1]StringTable!$B$1,[1]StringTable!$1:$1,0),0),
IFERROR(VLOOKUP(I907,[1]InApkStringTable!$1:$1048576,MATCH([1]InApkStringTable!$B$1,[1]InApkStringTable!$1:$1,0),0),
"스트링없음")))</f>
        <v/>
      </c>
      <c r="L907" t="b">
        <v>0</v>
      </c>
      <c r="M907" t="s">
        <v>24</v>
      </c>
      <c r="N907" t="str">
        <f>IF(ISBLANK(M907),"",IF(ISERROR(VLOOKUP(M907,MapTable!$A:$A,1,0)),"맵없음",""))</f>
        <v/>
      </c>
      <c r="O907">
        <f t="shared" si="57"/>
        <v>5</v>
      </c>
      <c r="Q907">
        <f t="shared" si="58"/>
        <v>5</v>
      </c>
      <c r="R907" t="b">
        <f t="shared" ca="1" si="59"/>
        <v>0</v>
      </c>
      <c r="T907" t="b">
        <f t="shared" ca="1" si="60"/>
        <v>0</v>
      </c>
      <c r="V907" t="str">
        <f>IF(ISBLANK(U907),"",IF(ISERROR(VLOOKUP(U907,MapTable!$A:$A,1,0)),"맵없음",""))</f>
        <v/>
      </c>
      <c r="X907" t="str">
        <f>IF(ISBLANK(W907),"",
IF(ISERROR(FIND(",",W907)),
  IF(ISERROR(VLOOKUP(W907,MapTable!$A:$A,1,0)),"맵없음",
  ""),
IF(ISERROR(FIND(",",W907,FIND(",",W907)+1)),
  IF(OR(ISERROR(VLOOKUP(LEFT(W907,FIND(",",W907)-1),MapTable!$A:$A,1,0)),ISERROR(VLOOKUP(TRIM(MID(W907,FIND(",",W907)+1,999)),MapTable!$A:$A,1,0))),"맵없음",
  ""),
IF(ISERROR(FIND(",",W907,FIND(",",W907,FIND(",",W907)+1)+1)),
  IF(OR(ISERROR(VLOOKUP(LEFT(W907,FIND(",",W907)-1),MapTable!$A:$A,1,0)),ISERROR(VLOOKUP(TRIM(MID(W907,FIND(",",W907)+1,FIND(",",W907,FIND(",",W907)+1)-FIND(",",W907)-1)),MapTable!$A:$A,1,0)),ISERROR(VLOOKUP(TRIM(MID(W907,FIND(",",W907,FIND(",",W907)+1)+1,999)),MapTable!$A:$A,1,0))),"맵없음",
  ""),
IF(ISERROR(FIND(",",W907,FIND(",",W907,FIND(",",W907,FIND(",",W907)+1)+1)+1)),
  IF(OR(ISERROR(VLOOKUP(LEFT(W907,FIND(",",W907)-1),MapTable!$A:$A,1,0)),ISERROR(VLOOKUP(TRIM(MID(W907,FIND(",",W907)+1,FIND(",",W907,FIND(",",W907)+1)-FIND(",",W907)-1)),MapTable!$A:$A,1,0)),ISERROR(VLOOKUP(TRIM(MID(W907,FIND(",",W907,FIND(",",W907)+1)+1,FIND(",",W907,FIND(",",W907,FIND(",",W907)+1)+1)-FIND(",",W907,FIND(",",W907)+1)-1)),MapTable!$A:$A,1,0)),ISERROR(VLOOKUP(TRIM(MID(W907,FIND(",",W907,FIND(",",W907,FIND(",",W907)+1)+1)+1,999)),MapTable!$A:$A,1,0))),"맵없음",
  ""),
)))))</f>
        <v/>
      </c>
      <c r="AC907" t="str">
        <f>IF(ISBLANK(AB907),"",IF(ISERROR(VLOOKUP(AB907,[3]DropTable!$A:$A,1,0)),"드랍없음",""))</f>
        <v/>
      </c>
      <c r="AE907" t="str">
        <f>IF(ISBLANK(AD907),"",IF(ISERROR(VLOOKUP(AD907,[3]DropTable!$A:$A,1,0)),"드랍없음",""))</f>
        <v/>
      </c>
      <c r="AG907">
        <v>9.8000000000000007</v>
      </c>
      <c r="AH907">
        <v>1</v>
      </c>
    </row>
    <row r="908" spans="1:34" x14ac:dyDescent="0.3">
      <c r="A908">
        <v>19</v>
      </c>
      <c r="B908">
        <v>44</v>
      </c>
      <c r="C908">
        <f>IF(OR($L908=TRUE,$A908=0,MOD($A908,ChapterTable!$S$20)&lt;&gt;0),
MAX(0,INT(($B908+ChapterTable!$Q$26+VLOOKUP(SUBSTITUTE(C$1,"성장단계","")&amp;"단계오프셋",ChapterTable!$S:$T,2,0))/ChapterTable!$Q$23)),
MAX(0,INT(($B908+ChapterTable!$S$26+VLOOKUP(SUBSTITUTE(C$1,"성장단계","")&amp;"보스단계오프셋",ChapterTable!$S:$T,2,0))/ChapterTable!$S$23)))</f>
        <v>4</v>
      </c>
      <c r="D908">
        <f>IF(OR($L908=TRUE,$A908=0,MOD($A908,ChapterTable!$S$20)&lt;&gt;0),
MAX(0,INT(($B908+ChapterTable!$Q$26+VLOOKUP(SUBSTITUTE(D$1,"성장단계","")&amp;"단계오프셋",ChapterTable!$S:$T,2,0))/ChapterTable!$Q$23)),
MAX(0,INT(($B908+ChapterTable!$S$26+VLOOKUP(SUBSTITUTE(D$1,"성장단계","")&amp;"보스단계오프셋",ChapterTable!$S:$T,2,0))/ChapterTable!$S$23)))</f>
        <v>4</v>
      </c>
      <c r="E908" s="1">
        <f ca="1">IF(AND($A908=0,$B908=1),
    VLOOKUP(1,ChapterTable!$1:$1048576,MATCH("최종"&amp;SUBSTITUTE(SUBSTITUTE(E$1,"standard",""),"|Float",""),ChapterTable!$1:$1,0),0)*ChapterTable!$Q$17,
  IF(AND($A908=0,$B908=0),
    E909,
  IF($B908=0,
    VLOOKUP($A908,ChapterTable!$1:$1048576,MATCH("최종"&amp;SUBSTITUTE(SUBSTITUTE(E$1,"standard",""),"|Float",""),ChapterTable!$1:$1,0),0),
  IF($B908=1,
    IF($L908=FALSE,
      VLOOKUP($A908,ChapterTable!$1:$1048576,MATCH("최종"&amp;SUBSTITUTE(SUBSTITUTE(E$1,"standard",""),"|Float",""),ChapterTable!$1:$1,0),0),
      VLOOKUP($A908-ChapterTable!$Q$11,ChapterTable!$1:$1048576,MATCH("최종"&amp;SUBSTITUTE(SUBSTITUTE(E$1,"standard",""),"|Float",""),ChapterTable!$1:$1,0),0)*ChapterTable!$Q$14
    ),
  OFFSET(E908,-$B908+IF($L908,1,0),0)*
    (VLOOKUP(SUBSTITUTE(SUBSTITUTE(E$1,"standard",""),"|Float","")&amp;"인게임누적곱배수",ChapterTable!$S:$T,2,0)^C908
    +VLOOKUP(SUBSTITUTE(SUBSTITUTE(E$1,"standard",""),"|Float","")&amp;"인게임누적합배수",ChapterTable!$S:$T,2,0)*C908)
  )
  )
  )
)</f>
        <v>638449.29217529297</v>
      </c>
      <c r="F908" s="1">
        <f ca="1">IF(AND($A908=0,$B908=1),
    VLOOKUP(1,ChapterTable!$1:$1048576,MATCH("최종"&amp;SUBSTITUTE(SUBSTITUTE(F$1,"standard",""),"|Float",""),ChapterTable!$1:$1,0),0)*ChapterTable!$Q$17,
  IF(AND($A908=0,$B908=0),
    F909,
  IF($B908=0,
    VLOOKUP($A908,ChapterTable!$1:$1048576,MATCH("최종"&amp;SUBSTITUTE(SUBSTITUTE(F$1,"standard",""),"|Float",""),ChapterTable!$1:$1,0),0),
  IF($B908=1,
    IF($L908=FALSE,
      VLOOKUP($A908,ChapterTable!$1:$1048576,MATCH("최종"&amp;SUBSTITUTE(SUBSTITUTE(F$1,"standard",""),"|Float",""),ChapterTable!$1:$1,0),0),
      VLOOKUP($A908-ChapterTable!$Q$11,ChapterTable!$1:$1048576,MATCH("최종"&amp;SUBSTITUTE(SUBSTITUTE(F$1,"standard",""),"|Float",""),ChapterTable!$1:$1,0),0)*ChapterTable!$Q$14
    ),
  OFFSET(F908,-$B908+IF($L908,1,0),0)*
    (VLOOKUP(SUBSTITUTE(SUBSTITUTE(F$1,"standard",""),"|Float","")&amp;"인게임누적곱배수",ChapterTable!$S:$T,2,0)^D908
    +VLOOKUP(SUBSTITUTE(SUBSTITUTE(F$1,"standard",""),"|Float","")&amp;"인게임누적합배수",ChapterTable!$S:$T,2,0)*D908)
  )
  )
  )
)</f>
        <v>266020.53840637207</v>
      </c>
      <c r="G908" t="s">
        <v>110</v>
      </c>
      <c r="J908" t="str">
        <f>IF(ISBLANK(I908),"",
IFERROR(VLOOKUP(I908,[1]StringTable!$1:$1048576,MATCH([1]StringTable!$B$1,[1]StringTable!$1:$1,0),0),
IFERROR(VLOOKUP(I908,[1]InApkStringTable!$1:$1048576,MATCH([1]InApkStringTable!$B$1,[1]InApkStringTable!$1:$1,0),0),
"스트링없음")))</f>
        <v/>
      </c>
      <c r="L908" t="b">
        <v>0</v>
      </c>
      <c r="M908" t="s">
        <v>24</v>
      </c>
      <c r="N908" t="str">
        <f>IF(ISBLANK(M908),"",IF(ISERROR(VLOOKUP(M908,MapTable!$A:$A,1,0)),"맵없음",""))</f>
        <v/>
      </c>
      <c r="O908">
        <f t="shared" si="57"/>
        <v>5</v>
      </c>
      <c r="Q908">
        <f t="shared" si="58"/>
        <v>5</v>
      </c>
      <c r="R908" t="b">
        <f t="shared" ca="1" si="59"/>
        <v>0</v>
      </c>
      <c r="T908" t="b">
        <f t="shared" ca="1" si="60"/>
        <v>0</v>
      </c>
      <c r="V908" t="str">
        <f>IF(ISBLANK(U908),"",IF(ISERROR(VLOOKUP(U908,MapTable!$A:$A,1,0)),"맵없음",""))</f>
        <v/>
      </c>
      <c r="X908" t="str">
        <f>IF(ISBLANK(W908),"",
IF(ISERROR(FIND(",",W908)),
  IF(ISERROR(VLOOKUP(W908,MapTable!$A:$A,1,0)),"맵없음",
  ""),
IF(ISERROR(FIND(",",W908,FIND(",",W908)+1)),
  IF(OR(ISERROR(VLOOKUP(LEFT(W908,FIND(",",W908)-1),MapTable!$A:$A,1,0)),ISERROR(VLOOKUP(TRIM(MID(W908,FIND(",",W908)+1,999)),MapTable!$A:$A,1,0))),"맵없음",
  ""),
IF(ISERROR(FIND(",",W908,FIND(",",W908,FIND(",",W908)+1)+1)),
  IF(OR(ISERROR(VLOOKUP(LEFT(W908,FIND(",",W908)-1),MapTable!$A:$A,1,0)),ISERROR(VLOOKUP(TRIM(MID(W908,FIND(",",W908)+1,FIND(",",W908,FIND(",",W908)+1)-FIND(",",W908)-1)),MapTable!$A:$A,1,0)),ISERROR(VLOOKUP(TRIM(MID(W908,FIND(",",W908,FIND(",",W908)+1)+1,999)),MapTable!$A:$A,1,0))),"맵없음",
  ""),
IF(ISERROR(FIND(",",W908,FIND(",",W908,FIND(",",W908,FIND(",",W908)+1)+1)+1)),
  IF(OR(ISERROR(VLOOKUP(LEFT(W908,FIND(",",W908)-1),MapTable!$A:$A,1,0)),ISERROR(VLOOKUP(TRIM(MID(W908,FIND(",",W908)+1,FIND(",",W908,FIND(",",W908)+1)-FIND(",",W908)-1)),MapTable!$A:$A,1,0)),ISERROR(VLOOKUP(TRIM(MID(W908,FIND(",",W908,FIND(",",W908)+1)+1,FIND(",",W908,FIND(",",W908,FIND(",",W908)+1)+1)-FIND(",",W908,FIND(",",W908)+1)-1)),MapTable!$A:$A,1,0)),ISERROR(VLOOKUP(TRIM(MID(W908,FIND(",",W908,FIND(",",W908,FIND(",",W908)+1)+1)+1,999)),MapTable!$A:$A,1,0))),"맵없음",
  ""),
)))))</f>
        <v/>
      </c>
      <c r="AC908" t="str">
        <f>IF(ISBLANK(AB908),"",IF(ISERROR(VLOOKUP(AB908,[3]DropTable!$A:$A,1,0)),"드랍없음",""))</f>
        <v/>
      </c>
      <c r="AE908" t="str">
        <f>IF(ISBLANK(AD908),"",IF(ISERROR(VLOOKUP(AD908,[3]DropTable!$A:$A,1,0)),"드랍없음",""))</f>
        <v/>
      </c>
      <c r="AG908">
        <v>9.8000000000000007</v>
      </c>
      <c r="AH908">
        <v>1</v>
      </c>
    </row>
    <row r="909" spans="1:34" x14ac:dyDescent="0.3">
      <c r="A909">
        <v>19</v>
      </c>
      <c r="B909">
        <v>45</v>
      </c>
      <c r="C909">
        <f>IF(OR($L909=TRUE,$A909=0,MOD($A909,ChapterTable!$S$20)&lt;&gt;0),
MAX(0,INT(($B909+ChapterTable!$Q$26+VLOOKUP(SUBSTITUTE(C$1,"성장단계","")&amp;"단계오프셋",ChapterTable!$S:$T,2,0))/ChapterTable!$Q$23)),
MAX(0,INT(($B909+ChapterTable!$S$26+VLOOKUP(SUBSTITUTE(C$1,"성장단계","")&amp;"보스단계오프셋",ChapterTable!$S:$T,2,0))/ChapterTable!$S$23)))</f>
        <v>4</v>
      </c>
      <c r="D909">
        <f>IF(OR($L909=TRUE,$A909=0,MOD($A909,ChapterTable!$S$20)&lt;&gt;0),
MAX(0,INT(($B909+ChapterTable!$Q$26+VLOOKUP(SUBSTITUTE(D$1,"성장단계","")&amp;"단계오프셋",ChapterTable!$S:$T,2,0))/ChapterTable!$Q$23)),
MAX(0,INT(($B909+ChapterTable!$S$26+VLOOKUP(SUBSTITUTE(D$1,"성장단계","")&amp;"보스단계오프셋",ChapterTable!$S:$T,2,0))/ChapterTable!$S$23)))</f>
        <v>4</v>
      </c>
      <c r="E909" s="1">
        <f ca="1">IF(AND($A909=0,$B909=1),
    VLOOKUP(1,ChapterTable!$1:$1048576,MATCH("최종"&amp;SUBSTITUTE(SUBSTITUTE(E$1,"standard",""),"|Float",""),ChapterTable!$1:$1,0),0)*ChapterTable!$Q$17,
  IF(AND($A909=0,$B909=0),
    E910,
  IF($B909=0,
    VLOOKUP($A909,ChapterTable!$1:$1048576,MATCH("최종"&amp;SUBSTITUTE(SUBSTITUTE(E$1,"standard",""),"|Float",""),ChapterTable!$1:$1,0),0),
  IF($B909=1,
    IF($L909=FALSE,
      VLOOKUP($A909,ChapterTable!$1:$1048576,MATCH("최종"&amp;SUBSTITUTE(SUBSTITUTE(E$1,"standard",""),"|Float",""),ChapterTable!$1:$1,0),0),
      VLOOKUP($A909-ChapterTable!$Q$11,ChapterTable!$1:$1048576,MATCH("최종"&amp;SUBSTITUTE(SUBSTITUTE(E$1,"standard",""),"|Float",""),ChapterTable!$1:$1,0),0)*ChapterTable!$Q$14
    ),
  OFFSET(E909,-$B909+IF($L909,1,0),0)*
    (VLOOKUP(SUBSTITUTE(SUBSTITUTE(E$1,"standard",""),"|Float","")&amp;"인게임누적곱배수",ChapterTable!$S:$T,2,0)^C909
    +VLOOKUP(SUBSTITUTE(SUBSTITUTE(E$1,"standard",""),"|Float","")&amp;"인게임누적합배수",ChapterTable!$S:$T,2,0)*C909)
  )
  )
  )
)</f>
        <v>638449.29217529297</v>
      </c>
      <c r="F909" s="1">
        <f ca="1">IF(AND($A909=0,$B909=1),
    VLOOKUP(1,ChapterTable!$1:$1048576,MATCH("최종"&amp;SUBSTITUTE(SUBSTITUTE(F$1,"standard",""),"|Float",""),ChapterTable!$1:$1,0),0)*ChapterTable!$Q$17,
  IF(AND($A909=0,$B909=0),
    F910,
  IF($B909=0,
    VLOOKUP($A909,ChapterTable!$1:$1048576,MATCH("최종"&amp;SUBSTITUTE(SUBSTITUTE(F$1,"standard",""),"|Float",""),ChapterTable!$1:$1,0),0),
  IF($B909=1,
    IF($L909=FALSE,
      VLOOKUP($A909,ChapterTable!$1:$1048576,MATCH("최종"&amp;SUBSTITUTE(SUBSTITUTE(F$1,"standard",""),"|Float",""),ChapterTable!$1:$1,0),0),
      VLOOKUP($A909-ChapterTable!$Q$11,ChapterTable!$1:$1048576,MATCH("최종"&amp;SUBSTITUTE(SUBSTITUTE(F$1,"standard",""),"|Float",""),ChapterTable!$1:$1,0),0)*ChapterTable!$Q$14
    ),
  OFFSET(F909,-$B909+IF($L909,1,0),0)*
    (VLOOKUP(SUBSTITUTE(SUBSTITUTE(F$1,"standard",""),"|Float","")&amp;"인게임누적곱배수",ChapterTable!$S:$T,2,0)^D909
    +VLOOKUP(SUBSTITUTE(SUBSTITUTE(F$1,"standard",""),"|Float","")&amp;"인게임누적합배수",ChapterTable!$S:$T,2,0)*D909)
  )
  )
  )
)</f>
        <v>266020.53840637207</v>
      </c>
      <c r="G909" t="s">
        <v>110</v>
      </c>
      <c r="J909" t="str">
        <f>IF(ISBLANK(I909),"",
IFERROR(VLOOKUP(I909,[1]StringTable!$1:$1048576,MATCH([1]StringTable!$B$1,[1]StringTable!$1:$1,0),0),
IFERROR(VLOOKUP(I909,[1]InApkStringTable!$1:$1048576,MATCH([1]InApkStringTable!$B$1,[1]InApkStringTable!$1:$1,0),0),
"스트링없음")))</f>
        <v/>
      </c>
      <c r="L909" t="b">
        <v>0</v>
      </c>
      <c r="M909" t="s">
        <v>24</v>
      </c>
      <c r="N909" t="str">
        <f>IF(ISBLANK(M909),"",IF(ISERROR(VLOOKUP(M909,MapTable!$A:$A,1,0)),"맵없음",""))</f>
        <v/>
      </c>
      <c r="O909">
        <f t="shared" si="57"/>
        <v>11</v>
      </c>
      <c r="Q909">
        <f t="shared" si="58"/>
        <v>11</v>
      </c>
      <c r="R909" t="b">
        <f t="shared" ca="1" si="59"/>
        <v>0</v>
      </c>
      <c r="T909" t="b">
        <f t="shared" ca="1" si="60"/>
        <v>0</v>
      </c>
      <c r="V909" t="str">
        <f>IF(ISBLANK(U909),"",IF(ISERROR(VLOOKUP(U909,MapTable!$A:$A,1,0)),"맵없음",""))</f>
        <v/>
      </c>
      <c r="X909" t="str">
        <f>IF(ISBLANK(W909),"",
IF(ISERROR(FIND(",",W909)),
  IF(ISERROR(VLOOKUP(W909,MapTable!$A:$A,1,0)),"맵없음",
  ""),
IF(ISERROR(FIND(",",W909,FIND(",",W909)+1)),
  IF(OR(ISERROR(VLOOKUP(LEFT(W909,FIND(",",W909)-1),MapTable!$A:$A,1,0)),ISERROR(VLOOKUP(TRIM(MID(W909,FIND(",",W909)+1,999)),MapTable!$A:$A,1,0))),"맵없음",
  ""),
IF(ISERROR(FIND(",",W909,FIND(",",W909,FIND(",",W909)+1)+1)),
  IF(OR(ISERROR(VLOOKUP(LEFT(W909,FIND(",",W909)-1),MapTable!$A:$A,1,0)),ISERROR(VLOOKUP(TRIM(MID(W909,FIND(",",W909)+1,FIND(",",W909,FIND(",",W909)+1)-FIND(",",W909)-1)),MapTable!$A:$A,1,0)),ISERROR(VLOOKUP(TRIM(MID(W909,FIND(",",W909,FIND(",",W909)+1)+1,999)),MapTable!$A:$A,1,0))),"맵없음",
  ""),
IF(ISERROR(FIND(",",W909,FIND(",",W909,FIND(",",W909,FIND(",",W909)+1)+1)+1)),
  IF(OR(ISERROR(VLOOKUP(LEFT(W909,FIND(",",W909)-1),MapTable!$A:$A,1,0)),ISERROR(VLOOKUP(TRIM(MID(W909,FIND(",",W909)+1,FIND(",",W909,FIND(",",W909)+1)-FIND(",",W909)-1)),MapTable!$A:$A,1,0)),ISERROR(VLOOKUP(TRIM(MID(W909,FIND(",",W909,FIND(",",W909)+1)+1,FIND(",",W909,FIND(",",W909,FIND(",",W909)+1)+1)-FIND(",",W909,FIND(",",W909)+1)-1)),MapTable!$A:$A,1,0)),ISERROR(VLOOKUP(TRIM(MID(W909,FIND(",",W909,FIND(",",W909,FIND(",",W909)+1)+1)+1,999)),MapTable!$A:$A,1,0))),"맵없음",
  ""),
)))))</f>
        <v/>
      </c>
      <c r="AC909" t="str">
        <f>IF(ISBLANK(AB909),"",IF(ISERROR(VLOOKUP(AB909,[3]DropTable!$A:$A,1,0)),"드랍없음",""))</f>
        <v/>
      </c>
      <c r="AE909" t="str">
        <f>IF(ISBLANK(AD909),"",IF(ISERROR(VLOOKUP(AD909,[3]DropTable!$A:$A,1,0)),"드랍없음",""))</f>
        <v/>
      </c>
      <c r="AG909">
        <v>9.8000000000000007</v>
      </c>
      <c r="AH909">
        <v>1</v>
      </c>
    </row>
    <row r="910" spans="1:34" x14ac:dyDescent="0.3">
      <c r="A910">
        <v>19</v>
      </c>
      <c r="B910">
        <v>46</v>
      </c>
      <c r="C910">
        <f>IF(OR($L910=TRUE,$A910=0,MOD($A910,ChapterTable!$S$20)&lt;&gt;0),
MAX(0,INT(($B910+ChapterTable!$Q$26+VLOOKUP(SUBSTITUTE(C$1,"성장단계","")&amp;"단계오프셋",ChapterTable!$S:$T,2,0))/ChapterTable!$Q$23)),
MAX(0,INT(($B910+ChapterTable!$S$26+VLOOKUP(SUBSTITUTE(C$1,"성장단계","")&amp;"보스단계오프셋",ChapterTable!$S:$T,2,0))/ChapterTable!$S$23)))</f>
        <v>5</v>
      </c>
      <c r="D910">
        <f>IF(OR($L910=TRUE,$A910=0,MOD($A910,ChapterTable!$S$20)&lt;&gt;0),
MAX(0,INT(($B910+ChapterTable!$Q$26+VLOOKUP(SUBSTITUTE(D$1,"성장단계","")&amp;"단계오프셋",ChapterTable!$S:$T,2,0))/ChapterTable!$Q$23)),
MAX(0,INT(($B910+ChapterTable!$S$26+VLOOKUP(SUBSTITUTE(D$1,"성장단계","")&amp;"보스단계오프셋",ChapterTable!$S:$T,2,0))/ChapterTable!$S$23)))</f>
        <v>4</v>
      </c>
      <c r="E910" s="1">
        <f ca="1">IF(AND($A910=0,$B910=1),
    VLOOKUP(1,ChapterTable!$1:$1048576,MATCH("최종"&amp;SUBSTITUTE(SUBSTITUTE(E$1,"standard",""),"|Float",""),ChapterTable!$1:$1,0),0)*ChapterTable!$Q$17,
  IF(AND($A910=0,$B910=0),
    E911,
  IF($B910=0,
    VLOOKUP($A910,ChapterTable!$1:$1048576,MATCH("최종"&amp;SUBSTITUTE(SUBSTITUTE(E$1,"standard",""),"|Float",""),ChapterTable!$1:$1,0),0),
  IF($B910=1,
    IF($L910=FALSE,
      VLOOKUP($A910,ChapterTable!$1:$1048576,MATCH("최종"&amp;SUBSTITUTE(SUBSTITUTE(E$1,"standard",""),"|Float",""),ChapterTable!$1:$1,0),0),
      VLOOKUP($A910-ChapterTable!$Q$11,ChapterTable!$1:$1048576,MATCH("최종"&amp;SUBSTITUTE(SUBSTITUTE(E$1,"standard",""),"|Float",""),ChapterTable!$1:$1,0),0)*ChapterTable!$Q$14
    ),
  OFFSET(E910,-$B910+IF($L910,1,0),0)*
    (VLOOKUP(SUBSTITUTE(SUBSTITUTE(E$1,"standard",""),"|Float","")&amp;"인게임누적곱배수",ChapterTable!$S:$T,2,0)^C910
    +VLOOKUP(SUBSTITUTE(SUBSTITUTE(E$1,"standard",""),"|Float","")&amp;"인게임누적합배수",ChapterTable!$S:$T,2,0)*C910)
  )
  )
  )
)</f>
        <v>731556.48061752319</v>
      </c>
      <c r="F910" s="1">
        <f ca="1">IF(AND($A910=0,$B910=1),
    VLOOKUP(1,ChapterTable!$1:$1048576,MATCH("최종"&amp;SUBSTITUTE(SUBSTITUTE(F$1,"standard",""),"|Float",""),ChapterTable!$1:$1,0),0)*ChapterTable!$Q$17,
  IF(AND($A910=0,$B910=0),
    F911,
  IF($B910=0,
    VLOOKUP($A910,ChapterTable!$1:$1048576,MATCH("최종"&amp;SUBSTITUTE(SUBSTITUTE(F$1,"standard",""),"|Float",""),ChapterTable!$1:$1,0),0),
  IF($B910=1,
    IF($L910=FALSE,
      VLOOKUP($A910,ChapterTable!$1:$1048576,MATCH("최종"&amp;SUBSTITUTE(SUBSTITUTE(F$1,"standard",""),"|Float",""),ChapterTable!$1:$1,0),0),
      VLOOKUP($A910-ChapterTable!$Q$11,ChapterTable!$1:$1048576,MATCH("최종"&amp;SUBSTITUTE(SUBSTITUTE(F$1,"standard",""),"|Float",""),ChapterTable!$1:$1,0),0)*ChapterTable!$Q$14
    ),
  OFFSET(F910,-$B910+IF($L910,1,0),0)*
    (VLOOKUP(SUBSTITUTE(SUBSTITUTE(F$1,"standard",""),"|Float","")&amp;"인게임누적곱배수",ChapterTable!$S:$T,2,0)^D910
    +VLOOKUP(SUBSTITUTE(SUBSTITUTE(F$1,"standard",""),"|Float","")&amp;"인게임누적합배수",ChapterTable!$S:$T,2,0)*D910)
  )
  )
  )
)</f>
        <v>266020.53840637207</v>
      </c>
      <c r="G910" t="s">
        <v>110</v>
      </c>
      <c r="J910" t="str">
        <f>IF(ISBLANK(I910),"",
IFERROR(VLOOKUP(I910,[1]StringTable!$1:$1048576,MATCH([1]StringTable!$B$1,[1]StringTable!$1:$1,0),0),
IFERROR(VLOOKUP(I910,[1]InApkStringTable!$1:$1048576,MATCH([1]InApkStringTable!$B$1,[1]InApkStringTable!$1:$1,0),0),
"스트링없음")))</f>
        <v/>
      </c>
      <c r="L910" t="b">
        <v>0</v>
      </c>
      <c r="M910" t="s">
        <v>24</v>
      </c>
      <c r="N910" t="str">
        <f>IF(ISBLANK(M910),"",IF(ISERROR(VLOOKUP(M910,MapTable!$A:$A,1,0)),"맵없음",""))</f>
        <v/>
      </c>
      <c r="O910">
        <f t="shared" si="57"/>
        <v>5</v>
      </c>
      <c r="Q910">
        <f t="shared" si="58"/>
        <v>5</v>
      </c>
      <c r="R910" t="b">
        <f t="shared" ca="1" si="59"/>
        <v>0</v>
      </c>
      <c r="T910" t="b">
        <f t="shared" ca="1" si="60"/>
        <v>0</v>
      </c>
      <c r="V910" t="str">
        <f>IF(ISBLANK(U910),"",IF(ISERROR(VLOOKUP(U910,MapTable!$A:$A,1,0)),"맵없음",""))</f>
        <v/>
      </c>
      <c r="X910" t="str">
        <f>IF(ISBLANK(W910),"",
IF(ISERROR(FIND(",",W910)),
  IF(ISERROR(VLOOKUP(W910,MapTable!$A:$A,1,0)),"맵없음",
  ""),
IF(ISERROR(FIND(",",W910,FIND(",",W910)+1)),
  IF(OR(ISERROR(VLOOKUP(LEFT(W910,FIND(",",W910)-1),MapTable!$A:$A,1,0)),ISERROR(VLOOKUP(TRIM(MID(W910,FIND(",",W910)+1,999)),MapTable!$A:$A,1,0))),"맵없음",
  ""),
IF(ISERROR(FIND(",",W910,FIND(",",W910,FIND(",",W910)+1)+1)),
  IF(OR(ISERROR(VLOOKUP(LEFT(W910,FIND(",",W910)-1),MapTable!$A:$A,1,0)),ISERROR(VLOOKUP(TRIM(MID(W910,FIND(",",W910)+1,FIND(",",W910,FIND(",",W910)+1)-FIND(",",W910)-1)),MapTable!$A:$A,1,0)),ISERROR(VLOOKUP(TRIM(MID(W910,FIND(",",W910,FIND(",",W910)+1)+1,999)),MapTable!$A:$A,1,0))),"맵없음",
  ""),
IF(ISERROR(FIND(",",W910,FIND(",",W910,FIND(",",W910,FIND(",",W910)+1)+1)+1)),
  IF(OR(ISERROR(VLOOKUP(LEFT(W910,FIND(",",W910)-1),MapTable!$A:$A,1,0)),ISERROR(VLOOKUP(TRIM(MID(W910,FIND(",",W910)+1,FIND(",",W910,FIND(",",W910)+1)-FIND(",",W910)-1)),MapTable!$A:$A,1,0)),ISERROR(VLOOKUP(TRIM(MID(W910,FIND(",",W910,FIND(",",W910)+1)+1,FIND(",",W910,FIND(",",W910,FIND(",",W910)+1)+1)-FIND(",",W910,FIND(",",W910)+1)-1)),MapTable!$A:$A,1,0)),ISERROR(VLOOKUP(TRIM(MID(W910,FIND(",",W910,FIND(",",W910,FIND(",",W910)+1)+1)+1,999)),MapTable!$A:$A,1,0))),"맵없음",
  ""),
)))))</f>
        <v/>
      </c>
      <c r="AC910" t="str">
        <f>IF(ISBLANK(AB910),"",IF(ISERROR(VLOOKUP(AB910,[3]DropTable!$A:$A,1,0)),"드랍없음",""))</f>
        <v/>
      </c>
      <c r="AE910" t="str">
        <f>IF(ISBLANK(AD910),"",IF(ISERROR(VLOOKUP(AD910,[3]DropTable!$A:$A,1,0)),"드랍없음",""))</f>
        <v/>
      </c>
      <c r="AG910">
        <v>9.8000000000000007</v>
      </c>
      <c r="AH910">
        <v>1</v>
      </c>
    </row>
    <row r="911" spans="1:34" x14ac:dyDescent="0.3">
      <c r="A911">
        <v>19</v>
      </c>
      <c r="B911">
        <v>47</v>
      </c>
      <c r="C911">
        <f>IF(OR($L911=TRUE,$A911=0,MOD($A911,ChapterTable!$S$20)&lt;&gt;0),
MAX(0,INT(($B911+ChapterTable!$Q$26+VLOOKUP(SUBSTITUTE(C$1,"성장단계","")&amp;"단계오프셋",ChapterTable!$S:$T,2,0))/ChapterTable!$Q$23)),
MAX(0,INT(($B911+ChapterTable!$S$26+VLOOKUP(SUBSTITUTE(C$1,"성장단계","")&amp;"보스단계오프셋",ChapterTable!$S:$T,2,0))/ChapterTable!$S$23)))</f>
        <v>5</v>
      </c>
      <c r="D911">
        <f>IF(OR($L911=TRUE,$A911=0,MOD($A911,ChapterTable!$S$20)&lt;&gt;0),
MAX(0,INT(($B911+ChapterTable!$Q$26+VLOOKUP(SUBSTITUTE(D$1,"성장단계","")&amp;"단계오프셋",ChapterTable!$S:$T,2,0))/ChapterTable!$Q$23)),
MAX(0,INT(($B911+ChapterTable!$S$26+VLOOKUP(SUBSTITUTE(D$1,"성장단계","")&amp;"보스단계오프셋",ChapterTable!$S:$T,2,0))/ChapterTable!$S$23)))</f>
        <v>4</v>
      </c>
      <c r="E911" s="1">
        <f ca="1">IF(AND($A911=0,$B911=1),
    VLOOKUP(1,ChapterTable!$1:$1048576,MATCH("최종"&amp;SUBSTITUTE(SUBSTITUTE(E$1,"standard",""),"|Float",""),ChapterTable!$1:$1,0),0)*ChapterTable!$Q$17,
  IF(AND($A911=0,$B911=0),
    E912,
  IF($B911=0,
    VLOOKUP($A911,ChapterTable!$1:$1048576,MATCH("최종"&amp;SUBSTITUTE(SUBSTITUTE(E$1,"standard",""),"|Float",""),ChapterTable!$1:$1,0),0),
  IF($B911=1,
    IF($L911=FALSE,
      VLOOKUP($A911,ChapterTable!$1:$1048576,MATCH("최종"&amp;SUBSTITUTE(SUBSTITUTE(E$1,"standard",""),"|Float",""),ChapterTable!$1:$1,0),0),
      VLOOKUP($A911-ChapterTable!$Q$11,ChapterTable!$1:$1048576,MATCH("최종"&amp;SUBSTITUTE(SUBSTITUTE(E$1,"standard",""),"|Float",""),ChapterTable!$1:$1,0),0)*ChapterTable!$Q$14
    ),
  OFFSET(E911,-$B911+IF($L911,1,0),0)*
    (VLOOKUP(SUBSTITUTE(SUBSTITUTE(E$1,"standard",""),"|Float","")&amp;"인게임누적곱배수",ChapterTable!$S:$T,2,0)^C911
    +VLOOKUP(SUBSTITUTE(SUBSTITUTE(E$1,"standard",""),"|Float","")&amp;"인게임누적합배수",ChapterTable!$S:$T,2,0)*C911)
  )
  )
  )
)</f>
        <v>731556.48061752319</v>
      </c>
      <c r="F911" s="1">
        <f ca="1">IF(AND($A911=0,$B911=1),
    VLOOKUP(1,ChapterTable!$1:$1048576,MATCH("최종"&amp;SUBSTITUTE(SUBSTITUTE(F$1,"standard",""),"|Float",""),ChapterTable!$1:$1,0),0)*ChapterTable!$Q$17,
  IF(AND($A911=0,$B911=0),
    F912,
  IF($B911=0,
    VLOOKUP($A911,ChapterTable!$1:$1048576,MATCH("최종"&amp;SUBSTITUTE(SUBSTITUTE(F$1,"standard",""),"|Float",""),ChapterTable!$1:$1,0),0),
  IF($B911=1,
    IF($L911=FALSE,
      VLOOKUP($A911,ChapterTable!$1:$1048576,MATCH("최종"&amp;SUBSTITUTE(SUBSTITUTE(F$1,"standard",""),"|Float",""),ChapterTable!$1:$1,0),0),
      VLOOKUP($A911-ChapterTable!$Q$11,ChapterTable!$1:$1048576,MATCH("최종"&amp;SUBSTITUTE(SUBSTITUTE(F$1,"standard",""),"|Float",""),ChapterTable!$1:$1,0),0)*ChapterTable!$Q$14
    ),
  OFFSET(F911,-$B911+IF($L911,1,0),0)*
    (VLOOKUP(SUBSTITUTE(SUBSTITUTE(F$1,"standard",""),"|Float","")&amp;"인게임누적곱배수",ChapterTable!$S:$T,2,0)^D911
    +VLOOKUP(SUBSTITUTE(SUBSTITUTE(F$1,"standard",""),"|Float","")&amp;"인게임누적합배수",ChapterTable!$S:$T,2,0)*D911)
  )
  )
  )
)</f>
        <v>266020.53840637207</v>
      </c>
      <c r="G911" t="s">
        <v>110</v>
      </c>
      <c r="J911" t="str">
        <f>IF(ISBLANK(I911),"",
IFERROR(VLOOKUP(I911,[1]StringTable!$1:$1048576,MATCH([1]StringTable!$B$1,[1]StringTable!$1:$1,0),0),
IFERROR(VLOOKUP(I911,[1]InApkStringTable!$1:$1048576,MATCH([1]InApkStringTable!$B$1,[1]InApkStringTable!$1:$1,0),0),
"스트링없음")))</f>
        <v/>
      </c>
      <c r="L911" t="b">
        <v>0</v>
      </c>
      <c r="M911" t="s">
        <v>24</v>
      </c>
      <c r="N911" t="str">
        <f>IF(ISBLANK(M911),"",IF(ISERROR(VLOOKUP(M911,MapTable!$A:$A,1,0)),"맵없음",""))</f>
        <v/>
      </c>
      <c r="O911">
        <f t="shared" si="57"/>
        <v>5</v>
      </c>
      <c r="Q911">
        <f t="shared" si="58"/>
        <v>5</v>
      </c>
      <c r="R911" t="b">
        <f t="shared" ca="1" si="59"/>
        <v>0</v>
      </c>
      <c r="T911" t="b">
        <f t="shared" ca="1" si="60"/>
        <v>0</v>
      </c>
      <c r="V911" t="str">
        <f>IF(ISBLANK(U911),"",IF(ISERROR(VLOOKUP(U911,MapTable!$A:$A,1,0)),"맵없음",""))</f>
        <v/>
      </c>
      <c r="X911" t="str">
        <f>IF(ISBLANK(W911),"",
IF(ISERROR(FIND(",",W911)),
  IF(ISERROR(VLOOKUP(W911,MapTable!$A:$A,1,0)),"맵없음",
  ""),
IF(ISERROR(FIND(",",W911,FIND(",",W911)+1)),
  IF(OR(ISERROR(VLOOKUP(LEFT(W911,FIND(",",W911)-1),MapTable!$A:$A,1,0)),ISERROR(VLOOKUP(TRIM(MID(W911,FIND(",",W911)+1,999)),MapTable!$A:$A,1,0))),"맵없음",
  ""),
IF(ISERROR(FIND(",",W911,FIND(",",W911,FIND(",",W911)+1)+1)),
  IF(OR(ISERROR(VLOOKUP(LEFT(W911,FIND(",",W911)-1),MapTable!$A:$A,1,0)),ISERROR(VLOOKUP(TRIM(MID(W911,FIND(",",W911)+1,FIND(",",W911,FIND(",",W911)+1)-FIND(",",W911)-1)),MapTable!$A:$A,1,0)),ISERROR(VLOOKUP(TRIM(MID(W911,FIND(",",W911,FIND(",",W911)+1)+1,999)),MapTable!$A:$A,1,0))),"맵없음",
  ""),
IF(ISERROR(FIND(",",W911,FIND(",",W911,FIND(",",W911,FIND(",",W911)+1)+1)+1)),
  IF(OR(ISERROR(VLOOKUP(LEFT(W911,FIND(",",W911)-1),MapTable!$A:$A,1,0)),ISERROR(VLOOKUP(TRIM(MID(W911,FIND(",",W911)+1,FIND(",",W911,FIND(",",W911)+1)-FIND(",",W911)-1)),MapTable!$A:$A,1,0)),ISERROR(VLOOKUP(TRIM(MID(W911,FIND(",",W911,FIND(",",W911)+1)+1,FIND(",",W911,FIND(",",W911,FIND(",",W911)+1)+1)-FIND(",",W911,FIND(",",W911)+1)-1)),MapTable!$A:$A,1,0)),ISERROR(VLOOKUP(TRIM(MID(W911,FIND(",",W911,FIND(",",W911,FIND(",",W911)+1)+1)+1,999)),MapTable!$A:$A,1,0))),"맵없음",
  ""),
)))))</f>
        <v/>
      </c>
      <c r="AC911" t="str">
        <f>IF(ISBLANK(AB911),"",IF(ISERROR(VLOOKUP(AB911,[3]DropTable!$A:$A,1,0)),"드랍없음",""))</f>
        <v/>
      </c>
      <c r="AE911" t="str">
        <f>IF(ISBLANK(AD911),"",IF(ISERROR(VLOOKUP(AD911,[3]DropTable!$A:$A,1,0)),"드랍없음",""))</f>
        <v/>
      </c>
      <c r="AG911">
        <v>9.8000000000000007</v>
      </c>
      <c r="AH911">
        <v>1</v>
      </c>
    </row>
    <row r="912" spans="1:34" x14ac:dyDescent="0.3">
      <c r="A912">
        <v>19</v>
      </c>
      <c r="B912">
        <v>48</v>
      </c>
      <c r="C912">
        <f>IF(OR($L912=TRUE,$A912=0,MOD($A912,ChapterTable!$S$20)&lt;&gt;0),
MAX(0,INT(($B912+ChapterTable!$Q$26+VLOOKUP(SUBSTITUTE(C$1,"성장단계","")&amp;"단계오프셋",ChapterTable!$S:$T,2,0))/ChapterTable!$Q$23)),
MAX(0,INT(($B912+ChapterTable!$S$26+VLOOKUP(SUBSTITUTE(C$1,"성장단계","")&amp;"보스단계오프셋",ChapterTable!$S:$T,2,0))/ChapterTable!$S$23)))</f>
        <v>5</v>
      </c>
      <c r="D912">
        <f>IF(OR($L912=TRUE,$A912=0,MOD($A912,ChapterTable!$S$20)&lt;&gt;0),
MAX(0,INT(($B912+ChapterTable!$Q$26+VLOOKUP(SUBSTITUTE(D$1,"성장단계","")&amp;"단계오프셋",ChapterTable!$S:$T,2,0))/ChapterTable!$Q$23)),
MAX(0,INT(($B912+ChapterTable!$S$26+VLOOKUP(SUBSTITUTE(D$1,"성장단계","")&amp;"보스단계오프셋",ChapterTable!$S:$T,2,0))/ChapterTable!$S$23)))</f>
        <v>4</v>
      </c>
      <c r="E912" s="1">
        <f ca="1">IF(AND($A912=0,$B912=1),
    VLOOKUP(1,ChapterTable!$1:$1048576,MATCH("최종"&amp;SUBSTITUTE(SUBSTITUTE(E$1,"standard",""),"|Float",""),ChapterTable!$1:$1,0),0)*ChapterTable!$Q$17,
  IF(AND($A912=0,$B912=0),
    E913,
  IF($B912=0,
    VLOOKUP($A912,ChapterTable!$1:$1048576,MATCH("최종"&amp;SUBSTITUTE(SUBSTITUTE(E$1,"standard",""),"|Float",""),ChapterTable!$1:$1,0),0),
  IF($B912=1,
    IF($L912=FALSE,
      VLOOKUP($A912,ChapterTable!$1:$1048576,MATCH("최종"&amp;SUBSTITUTE(SUBSTITUTE(E$1,"standard",""),"|Float",""),ChapterTable!$1:$1,0),0),
      VLOOKUP($A912-ChapterTable!$Q$11,ChapterTable!$1:$1048576,MATCH("최종"&amp;SUBSTITUTE(SUBSTITUTE(E$1,"standard",""),"|Float",""),ChapterTable!$1:$1,0),0)*ChapterTable!$Q$14
    ),
  OFFSET(E912,-$B912+IF($L912,1,0),0)*
    (VLOOKUP(SUBSTITUTE(SUBSTITUTE(E$1,"standard",""),"|Float","")&amp;"인게임누적곱배수",ChapterTable!$S:$T,2,0)^C912
    +VLOOKUP(SUBSTITUTE(SUBSTITUTE(E$1,"standard",""),"|Float","")&amp;"인게임누적합배수",ChapterTable!$S:$T,2,0)*C912)
  )
  )
  )
)</f>
        <v>731556.48061752319</v>
      </c>
      <c r="F912" s="1">
        <f ca="1">IF(AND($A912=0,$B912=1),
    VLOOKUP(1,ChapterTable!$1:$1048576,MATCH("최종"&amp;SUBSTITUTE(SUBSTITUTE(F$1,"standard",""),"|Float",""),ChapterTable!$1:$1,0),0)*ChapterTable!$Q$17,
  IF(AND($A912=0,$B912=0),
    F913,
  IF($B912=0,
    VLOOKUP($A912,ChapterTable!$1:$1048576,MATCH("최종"&amp;SUBSTITUTE(SUBSTITUTE(F$1,"standard",""),"|Float",""),ChapterTable!$1:$1,0),0),
  IF($B912=1,
    IF($L912=FALSE,
      VLOOKUP($A912,ChapterTable!$1:$1048576,MATCH("최종"&amp;SUBSTITUTE(SUBSTITUTE(F$1,"standard",""),"|Float",""),ChapterTable!$1:$1,0),0),
      VLOOKUP($A912-ChapterTable!$Q$11,ChapterTable!$1:$1048576,MATCH("최종"&amp;SUBSTITUTE(SUBSTITUTE(F$1,"standard",""),"|Float",""),ChapterTable!$1:$1,0),0)*ChapterTable!$Q$14
    ),
  OFFSET(F912,-$B912+IF($L912,1,0),0)*
    (VLOOKUP(SUBSTITUTE(SUBSTITUTE(F$1,"standard",""),"|Float","")&amp;"인게임누적곱배수",ChapterTable!$S:$T,2,0)^D912
    +VLOOKUP(SUBSTITUTE(SUBSTITUTE(F$1,"standard",""),"|Float","")&amp;"인게임누적합배수",ChapterTable!$S:$T,2,0)*D912)
  )
  )
  )
)</f>
        <v>266020.53840637207</v>
      </c>
      <c r="G912" t="s">
        <v>110</v>
      </c>
      <c r="J912" t="str">
        <f>IF(ISBLANK(I912),"",
IFERROR(VLOOKUP(I912,[1]StringTable!$1:$1048576,MATCH([1]StringTable!$B$1,[1]StringTable!$1:$1,0),0),
IFERROR(VLOOKUP(I912,[1]InApkStringTable!$1:$1048576,MATCH([1]InApkStringTable!$B$1,[1]InApkStringTable!$1:$1,0),0),
"스트링없음")))</f>
        <v/>
      </c>
      <c r="L912" t="b">
        <v>0</v>
      </c>
      <c r="M912" t="s">
        <v>24</v>
      </c>
      <c r="N912" t="str">
        <f>IF(ISBLANK(M912),"",IF(ISERROR(VLOOKUP(M912,MapTable!$A:$A,1,0)),"맵없음",""))</f>
        <v/>
      </c>
      <c r="O912">
        <f t="shared" si="57"/>
        <v>5</v>
      </c>
      <c r="Q912">
        <f t="shared" si="58"/>
        <v>5</v>
      </c>
      <c r="R912" t="b">
        <f t="shared" ca="1" si="59"/>
        <v>0</v>
      </c>
      <c r="T912" t="b">
        <f t="shared" ca="1" si="60"/>
        <v>0</v>
      </c>
      <c r="V912" t="str">
        <f>IF(ISBLANK(U912),"",IF(ISERROR(VLOOKUP(U912,MapTable!$A:$A,1,0)),"맵없음",""))</f>
        <v/>
      </c>
      <c r="X912" t="str">
        <f>IF(ISBLANK(W912),"",
IF(ISERROR(FIND(",",W912)),
  IF(ISERROR(VLOOKUP(W912,MapTable!$A:$A,1,0)),"맵없음",
  ""),
IF(ISERROR(FIND(",",W912,FIND(",",W912)+1)),
  IF(OR(ISERROR(VLOOKUP(LEFT(W912,FIND(",",W912)-1),MapTable!$A:$A,1,0)),ISERROR(VLOOKUP(TRIM(MID(W912,FIND(",",W912)+1,999)),MapTable!$A:$A,1,0))),"맵없음",
  ""),
IF(ISERROR(FIND(",",W912,FIND(",",W912,FIND(",",W912)+1)+1)),
  IF(OR(ISERROR(VLOOKUP(LEFT(W912,FIND(",",W912)-1),MapTable!$A:$A,1,0)),ISERROR(VLOOKUP(TRIM(MID(W912,FIND(",",W912)+1,FIND(",",W912,FIND(",",W912)+1)-FIND(",",W912)-1)),MapTable!$A:$A,1,0)),ISERROR(VLOOKUP(TRIM(MID(W912,FIND(",",W912,FIND(",",W912)+1)+1,999)),MapTable!$A:$A,1,0))),"맵없음",
  ""),
IF(ISERROR(FIND(",",W912,FIND(",",W912,FIND(",",W912,FIND(",",W912)+1)+1)+1)),
  IF(OR(ISERROR(VLOOKUP(LEFT(W912,FIND(",",W912)-1),MapTable!$A:$A,1,0)),ISERROR(VLOOKUP(TRIM(MID(W912,FIND(",",W912)+1,FIND(",",W912,FIND(",",W912)+1)-FIND(",",W912)-1)),MapTable!$A:$A,1,0)),ISERROR(VLOOKUP(TRIM(MID(W912,FIND(",",W912,FIND(",",W912)+1)+1,FIND(",",W912,FIND(",",W912,FIND(",",W912)+1)+1)-FIND(",",W912,FIND(",",W912)+1)-1)),MapTable!$A:$A,1,0)),ISERROR(VLOOKUP(TRIM(MID(W912,FIND(",",W912,FIND(",",W912,FIND(",",W912)+1)+1)+1,999)),MapTable!$A:$A,1,0))),"맵없음",
  ""),
)))))</f>
        <v/>
      </c>
      <c r="AC912" t="str">
        <f>IF(ISBLANK(AB912),"",IF(ISERROR(VLOOKUP(AB912,[3]DropTable!$A:$A,1,0)),"드랍없음",""))</f>
        <v/>
      </c>
      <c r="AE912" t="str">
        <f>IF(ISBLANK(AD912),"",IF(ISERROR(VLOOKUP(AD912,[3]DropTable!$A:$A,1,0)),"드랍없음",""))</f>
        <v/>
      </c>
      <c r="AG912">
        <v>9.8000000000000007</v>
      </c>
      <c r="AH912">
        <v>1</v>
      </c>
    </row>
    <row r="913" spans="1:34" x14ac:dyDescent="0.3">
      <c r="A913">
        <v>19</v>
      </c>
      <c r="B913">
        <v>49</v>
      </c>
      <c r="C913">
        <f>IF(OR($L913=TRUE,$A913=0,MOD($A913,ChapterTable!$S$20)&lt;&gt;0),
MAX(0,INT(($B913+ChapterTable!$Q$26+VLOOKUP(SUBSTITUTE(C$1,"성장단계","")&amp;"단계오프셋",ChapterTable!$S:$T,2,0))/ChapterTable!$Q$23)),
MAX(0,INT(($B913+ChapterTable!$S$26+VLOOKUP(SUBSTITUTE(C$1,"성장단계","")&amp;"보스단계오프셋",ChapterTable!$S:$T,2,0))/ChapterTable!$S$23)))</f>
        <v>5</v>
      </c>
      <c r="D913">
        <f>IF(OR($L913=TRUE,$A913=0,MOD($A913,ChapterTable!$S$20)&lt;&gt;0),
MAX(0,INT(($B913+ChapterTable!$Q$26+VLOOKUP(SUBSTITUTE(D$1,"성장단계","")&amp;"단계오프셋",ChapterTable!$S:$T,2,0))/ChapterTable!$Q$23)),
MAX(0,INT(($B913+ChapterTable!$S$26+VLOOKUP(SUBSTITUTE(D$1,"성장단계","")&amp;"보스단계오프셋",ChapterTable!$S:$T,2,0))/ChapterTable!$S$23)))</f>
        <v>4</v>
      </c>
      <c r="E913" s="1">
        <f ca="1">IF(AND($A913=0,$B913=1),
    VLOOKUP(1,ChapterTable!$1:$1048576,MATCH("최종"&amp;SUBSTITUTE(SUBSTITUTE(E$1,"standard",""),"|Float",""),ChapterTable!$1:$1,0),0)*ChapterTable!$Q$17,
  IF(AND($A913=0,$B913=0),
    E914,
  IF($B913=0,
    VLOOKUP($A913,ChapterTable!$1:$1048576,MATCH("최종"&amp;SUBSTITUTE(SUBSTITUTE(E$1,"standard",""),"|Float",""),ChapterTable!$1:$1,0),0),
  IF($B913=1,
    IF($L913=FALSE,
      VLOOKUP($A913,ChapterTable!$1:$1048576,MATCH("최종"&amp;SUBSTITUTE(SUBSTITUTE(E$1,"standard",""),"|Float",""),ChapterTable!$1:$1,0),0),
      VLOOKUP($A913-ChapterTable!$Q$11,ChapterTable!$1:$1048576,MATCH("최종"&amp;SUBSTITUTE(SUBSTITUTE(E$1,"standard",""),"|Float",""),ChapterTable!$1:$1,0),0)*ChapterTable!$Q$14
    ),
  OFFSET(E913,-$B913+IF($L913,1,0),0)*
    (VLOOKUP(SUBSTITUTE(SUBSTITUTE(E$1,"standard",""),"|Float","")&amp;"인게임누적곱배수",ChapterTable!$S:$T,2,0)^C913
    +VLOOKUP(SUBSTITUTE(SUBSTITUTE(E$1,"standard",""),"|Float","")&amp;"인게임누적합배수",ChapterTable!$S:$T,2,0)*C913)
  )
  )
  )
)</f>
        <v>731556.48061752319</v>
      </c>
      <c r="F913" s="1">
        <f ca="1">IF(AND($A913=0,$B913=1),
    VLOOKUP(1,ChapterTable!$1:$1048576,MATCH("최종"&amp;SUBSTITUTE(SUBSTITUTE(F$1,"standard",""),"|Float",""),ChapterTable!$1:$1,0),0)*ChapterTable!$Q$17,
  IF(AND($A913=0,$B913=0),
    F914,
  IF($B913=0,
    VLOOKUP($A913,ChapterTable!$1:$1048576,MATCH("최종"&amp;SUBSTITUTE(SUBSTITUTE(F$1,"standard",""),"|Float",""),ChapterTable!$1:$1,0),0),
  IF($B913=1,
    IF($L913=FALSE,
      VLOOKUP($A913,ChapterTable!$1:$1048576,MATCH("최종"&amp;SUBSTITUTE(SUBSTITUTE(F$1,"standard",""),"|Float",""),ChapterTable!$1:$1,0),0),
      VLOOKUP($A913-ChapterTable!$Q$11,ChapterTable!$1:$1048576,MATCH("최종"&amp;SUBSTITUTE(SUBSTITUTE(F$1,"standard",""),"|Float",""),ChapterTable!$1:$1,0),0)*ChapterTable!$Q$14
    ),
  OFFSET(F913,-$B913+IF($L913,1,0),0)*
    (VLOOKUP(SUBSTITUTE(SUBSTITUTE(F$1,"standard",""),"|Float","")&amp;"인게임누적곱배수",ChapterTable!$S:$T,2,0)^D913
    +VLOOKUP(SUBSTITUTE(SUBSTITUTE(F$1,"standard",""),"|Float","")&amp;"인게임누적합배수",ChapterTable!$S:$T,2,0)*D913)
  )
  )
  )
)</f>
        <v>266020.53840637207</v>
      </c>
      <c r="G913" t="s">
        <v>110</v>
      </c>
      <c r="J913" t="str">
        <f>IF(ISBLANK(I913),"",
IFERROR(VLOOKUP(I913,[1]StringTable!$1:$1048576,MATCH([1]StringTable!$B$1,[1]StringTable!$1:$1,0),0),
IFERROR(VLOOKUP(I913,[1]InApkStringTable!$1:$1048576,MATCH([1]InApkStringTable!$B$1,[1]InApkStringTable!$1:$1,0),0),
"스트링없음")))</f>
        <v/>
      </c>
      <c r="L913" t="b">
        <v>0</v>
      </c>
      <c r="M913" t="s">
        <v>24</v>
      </c>
      <c r="N913" t="str">
        <f>IF(ISBLANK(M913),"",IF(ISERROR(VLOOKUP(M913,MapTable!$A:$A,1,0)),"맵없음",""))</f>
        <v/>
      </c>
      <c r="O913">
        <f t="shared" si="57"/>
        <v>95</v>
      </c>
      <c r="Q913">
        <f t="shared" si="58"/>
        <v>95</v>
      </c>
      <c r="R913" t="b">
        <f t="shared" ca="1" si="59"/>
        <v>1</v>
      </c>
      <c r="T913" t="b">
        <f t="shared" ca="1" si="60"/>
        <v>1</v>
      </c>
      <c r="V913" t="str">
        <f>IF(ISBLANK(U913),"",IF(ISERROR(VLOOKUP(U913,MapTable!$A:$A,1,0)),"맵없음",""))</f>
        <v/>
      </c>
      <c r="X913" t="str">
        <f>IF(ISBLANK(W913),"",
IF(ISERROR(FIND(",",W913)),
  IF(ISERROR(VLOOKUP(W913,MapTable!$A:$A,1,0)),"맵없음",
  ""),
IF(ISERROR(FIND(",",W913,FIND(",",W913)+1)),
  IF(OR(ISERROR(VLOOKUP(LEFT(W913,FIND(",",W913)-1),MapTable!$A:$A,1,0)),ISERROR(VLOOKUP(TRIM(MID(W913,FIND(",",W913)+1,999)),MapTable!$A:$A,1,0))),"맵없음",
  ""),
IF(ISERROR(FIND(",",W913,FIND(",",W913,FIND(",",W913)+1)+1)),
  IF(OR(ISERROR(VLOOKUP(LEFT(W913,FIND(",",W913)-1),MapTable!$A:$A,1,0)),ISERROR(VLOOKUP(TRIM(MID(W913,FIND(",",W913)+1,FIND(",",W913,FIND(",",W913)+1)-FIND(",",W913)-1)),MapTable!$A:$A,1,0)),ISERROR(VLOOKUP(TRIM(MID(W913,FIND(",",W913,FIND(",",W913)+1)+1,999)),MapTable!$A:$A,1,0))),"맵없음",
  ""),
IF(ISERROR(FIND(",",W913,FIND(",",W913,FIND(",",W913,FIND(",",W913)+1)+1)+1)),
  IF(OR(ISERROR(VLOOKUP(LEFT(W913,FIND(",",W913)-1),MapTable!$A:$A,1,0)),ISERROR(VLOOKUP(TRIM(MID(W913,FIND(",",W913)+1,FIND(",",W913,FIND(",",W913)+1)-FIND(",",W913)-1)),MapTable!$A:$A,1,0)),ISERROR(VLOOKUP(TRIM(MID(W913,FIND(",",W913,FIND(",",W913)+1)+1,FIND(",",W913,FIND(",",W913,FIND(",",W913)+1)+1)-FIND(",",W913,FIND(",",W913)+1)-1)),MapTable!$A:$A,1,0)),ISERROR(VLOOKUP(TRIM(MID(W913,FIND(",",W913,FIND(",",W913,FIND(",",W913)+1)+1)+1,999)),MapTable!$A:$A,1,0))),"맵없음",
  ""),
)))))</f>
        <v/>
      </c>
      <c r="AC913" t="str">
        <f>IF(ISBLANK(AB913),"",IF(ISERROR(VLOOKUP(AB913,[3]DropTable!$A:$A,1,0)),"드랍없음",""))</f>
        <v/>
      </c>
      <c r="AE913" t="str">
        <f>IF(ISBLANK(AD913),"",IF(ISERROR(VLOOKUP(AD913,[3]DropTable!$A:$A,1,0)),"드랍없음",""))</f>
        <v/>
      </c>
      <c r="AG913">
        <v>9.8000000000000007</v>
      </c>
      <c r="AH913">
        <v>1</v>
      </c>
    </row>
    <row r="914" spans="1:34" x14ac:dyDescent="0.3">
      <c r="A914">
        <v>19</v>
      </c>
      <c r="B914">
        <v>50</v>
      </c>
      <c r="C914">
        <f>IF(OR($L914=TRUE,$A914=0,MOD($A914,ChapterTable!$S$20)&lt;&gt;0),
MAX(0,INT(($B914+ChapterTable!$Q$26+VLOOKUP(SUBSTITUTE(C$1,"성장단계","")&amp;"단계오프셋",ChapterTable!$S:$T,2,0))/ChapterTable!$Q$23)),
MAX(0,INT(($B914+ChapterTable!$S$26+VLOOKUP(SUBSTITUTE(C$1,"성장단계","")&amp;"보스단계오프셋",ChapterTable!$S:$T,2,0))/ChapterTable!$S$23)))</f>
        <v>5</v>
      </c>
      <c r="D914">
        <f>IF(OR($L914=TRUE,$A914=0,MOD($A914,ChapterTable!$S$20)&lt;&gt;0),
MAX(0,INT(($B914+ChapterTable!$Q$26+VLOOKUP(SUBSTITUTE(D$1,"성장단계","")&amp;"단계오프셋",ChapterTable!$S:$T,2,0))/ChapterTable!$Q$23)),
MAX(0,INT(($B914+ChapterTable!$S$26+VLOOKUP(SUBSTITUTE(D$1,"성장단계","")&amp;"보스단계오프셋",ChapterTable!$S:$T,2,0))/ChapterTable!$S$23)))</f>
        <v>4</v>
      </c>
      <c r="E914" s="1">
        <f ca="1">IF(AND($A914=0,$B914=1),
    VLOOKUP(1,ChapterTable!$1:$1048576,MATCH("최종"&amp;SUBSTITUTE(SUBSTITUTE(E$1,"standard",""),"|Float",""),ChapterTable!$1:$1,0),0)*ChapterTable!$Q$17,
  IF(AND($A914=0,$B914=0),
    E915,
  IF($B914=0,
    VLOOKUP($A914,ChapterTable!$1:$1048576,MATCH("최종"&amp;SUBSTITUTE(SUBSTITUTE(E$1,"standard",""),"|Float",""),ChapterTable!$1:$1,0),0),
  IF($B914=1,
    IF($L914=FALSE,
      VLOOKUP($A914,ChapterTable!$1:$1048576,MATCH("최종"&amp;SUBSTITUTE(SUBSTITUTE(E$1,"standard",""),"|Float",""),ChapterTable!$1:$1,0),0),
      VLOOKUP($A914-ChapterTable!$Q$11,ChapterTable!$1:$1048576,MATCH("최종"&amp;SUBSTITUTE(SUBSTITUTE(E$1,"standard",""),"|Float",""),ChapterTable!$1:$1,0),0)*ChapterTable!$Q$14
    ),
  OFFSET(E914,-$B914+IF($L914,1,0),0)*
    (VLOOKUP(SUBSTITUTE(SUBSTITUTE(E$1,"standard",""),"|Float","")&amp;"인게임누적곱배수",ChapterTable!$S:$T,2,0)^C914
    +VLOOKUP(SUBSTITUTE(SUBSTITUTE(E$1,"standard",""),"|Float","")&amp;"인게임누적합배수",ChapterTable!$S:$T,2,0)*C914)
  )
  )
  )
)</f>
        <v>731556.48061752319</v>
      </c>
      <c r="F914" s="1">
        <f ca="1">IF(AND($A914=0,$B914=1),
    VLOOKUP(1,ChapterTable!$1:$1048576,MATCH("최종"&amp;SUBSTITUTE(SUBSTITUTE(F$1,"standard",""),"|Float",""),ChapterTable!$1:$1,0),0)*ChapterTable!$Q$17,
  IF(AND($A914=0,$B914=0),
    F915,
  IF($B914=0,
    VLOOKUP($A914,ChapterTable!$1:$1048576,MATCH("최종"&amp;SUBSTITUTE(SUBSTITUTE(F$1,"standard",""),"|Float",""),ChapterTable!$1:$1,0),0),
  IF($B914=1,
    IF($L914=FALSE,
      VLOOKUP($A914,ChapterTable!$1:$1048576,MATCH("최종"&amp;SUBSTITUTE(SUBSTITUTE(F$1,"standard",""),"|Float",""),ChapterTable!$1:$1,0),0),
      VLOOKUP($A914-ChapterTable!$Q$11,ChapterTable!$1:$1048576,MATCH("최종"&amp;SUBSTITUTE(SUBSTITUTE(F$1,"standard",""),"|Float",""),ChapterTable!$1:$1,0),0)*ChapterTable!$Q$14
    ),
  OFFSET(F914,-$B914+IF($L914,1,0),0)*
    (VLOOKUP(SUBSTITUTE(SUBSTITUTE(F$1,"standard",""),"|Float","")&amp;"인게임누적곱배수",ChapterTable!$S:$T,2,0)^D914
    +VLOOKUP(SUBSTITUTE(SUBSTITUTE(F$1,"standard",""),"|Float","")&amp;"인게임누적합배수",ChapterTable!$S:$T,2,0)*D914)
  )
  )
  )
)</f>
        <v>266020.53840637207</v>
      </c>
      <c r="G914" t="s">
        <v>110</v>
      </c>
      <c r="J914" t="str">
        <f>IF(ISBLANK(I914),"",
IFERROR(VLOOKUP(I914,[1]StringTable!$1:$1048576,MATCH([1]StringTable!$B$1,[1]StringTable!$1:$1,0),0),
IFERROR(VLOOKUP(I914,[1]InApkStringTable!$1:$1048576,MATCH([1]InApkStringTable!$B$1,[1]InApkStringTable!$1:$1,0),0),
"스트링없음")))</f>
        <v/>
      </c>
      <c r="L914" t="b">
        <v>0</v>
      </c>
      <c r="M914" t="s">
        <v>24</v>
      </c>
      <c r="N914" t="str">
        <f>IF(ISBLANK(M914),"",IF(ISERROR(VLOOKUP(M914,MapTable!$A:$A,1,0)),"맵없음",""))</f>
        <v/>
      </c>
      <c r="O914">
        <f t="shared" si="57"/>
        <v>21</v>
      </c>
      <c r="Q914">
        <f t="shared" si="58"/>
        <v>21</v>
      </c>
      <c r="R914" t="b">
        <f t="shared" ca="1" si="59"/>
        <v>0</v>
      </c>
      <c r="T914" t="b">
        <f t="shared" ca="1" si="60"/>
        <v>0</v>
      </c>
      <c r="V914" t="str">
        <f>IF(ISBLANK(U914),"",IF(ISERROR(VLOOKUP(U914,MapTable!$A:$A,1,0)),"맵없음",""))</f>
        <v/>
      </c>
      <c r="X914" t="str">
        <f>IF(ISBLANK(W914),"",
IF(ISERROR(FIND(",",W914)),
  IF(ISERROR(VLOOKUP(W914,MapTable!$A:$A,1,0)),"맵없음",
  ""),
IF(ISERROR(FIND(",",W914,FIND(",",W914)+1)),
  IF(OR(ISERROR(VLOOKUP(LEFT(W914,FIND(",",W914)-1),MapTable!$A:$A,1,0)),ISERROR(VLOOKUP(TRIM(MID(W914,FIND(",",W914)+1,999)),MapTable!$A:$A,1,0))),"맵없음",
  ""),
IF(ISERROR(FIND(",",W914,FIND(",",W914,FIND(",",W914)+1)+1)),
  IF(OR(ISERROR(VLOOKUP(LEFT(W914,FIND(",",W914)-1),MapTable!$A:$A,1,0)),ISERROR(VLOOKUP(TRIM(MID(W914,FIND(",",W914)+1,FIND(",",W914,FIND(",",W914)+1)-FIND(",",W914)-1)),MapTable!$A:$A,1,0)),ISERROR(VLOOKUP(TRIM(MID(W914,FIND(",",W914,FIND(",",W914)+1)+1,999)),MapTable!$A:$A,1,0))),"맵없음",
  ""),
IF(ISERROR(FIND(",",W914,FIND(",",W914,FIND(",",W914,FIND(",",W914)+1)+1)+1)),
  IF(OR(ISERROR(VLOOKUP(LEFT(W914,FIND(",",W914)-1),MapTable!$A:$A,1,0)),ISERROR(VLOOKUP(TRIM(MID(W914,FIND(",",W914)+1,FIND(",",W914,FIND(",",W914)+1)-FIND(",",W914)-1)),MapTable!$A:$A,1,0)),ISERROR(VLOOKUP(TRIM(MID(W914,FIND(",",W914,FIND(",",W914)+1)+1,FIND(",",W914,FIND(",",W914,FIND(",",W914)+1)+1)-FIND(",",W914,FIND(",",W914)+1)-1)),MapTable!$A:$A,1,0)),ISERROR(VLOOKUP(TRIM(MID(W914,FIND(",",W914,FIND(",",W914,FIND(",",W914)+1)+1)+1,999)),MapTable!$A:$A,1,0))),"맵없음",
  ""),
)))))</f>
        <v/>
      </c>
      <c r="AC914" t="str">
        <f>IF(ISBLANK(AB914),"",IF(ISERROR(VLOOKUP(AB914,[3]DropTable!$A:$A,1,0)),"드랍없음",""))</f>
        <v/>
      </c>
      <c r="AE914" t="str">
        <f>IF(ISBLANK(AD914),"",IF(ISERROR(VLOOKUP(AD914,[3]DropTable!$A:$A,1,0)),"드랍없음",""))</f>
        <v/>
      </c>
      <c r="AG914">
        <v>9.8000000000000007</v>
      </c>
      <c r="AH914">
        <v>1</v>
      </c>
    </row>
    <row r="915" spans="1:34" x14ac:dyDescent="0.3">
      <c r="A915">
        <v>20</v>
      </c>
      <c r="B915">
        <v>0</v>
      </c>
      <c r="C915">
        <f>IF(OR($L915=TRUE,$A915=0,MOD($A915,ChapterTable!$S$20)&lt;&gt;0),
MAX(0,INT(($B915+ChapterTable!$Q$26+VLOOKUP(SUBSTITUTE(C$1,"성장단계","")&amp;"단계오프셋",ChapterTable!$S:$T,2,0))/ChapterTable!$Q$23)),
MAX(0,INT(($B915+ChapterTable!$S$26+VLOOKUP(SUBSTITUTE(C$1,"성장단계","")&amp;"보스단계오프셋",ChapterTable!$S:$T,2,0))/ChapterTable!$S$23)))</f>
        <v>0</v>
      </c>
      <c r="D915">
        <f>IF(OR($L915=TRUE,$A915=0,MOD($A915,ChapterTable!$S$20)&lt;&gt;0),
MAX(0,INT(($B915+ChapterTable!$Q$26+VLOOKUP(SUBSTITUTE(D$1,"성장단계","")&amp;"단계오프셋",ChapterTable!$S:$T,2,0))/ChapterTable!$Q$23)),
MAX(0,INT(($B915+ChapterTable!$S$26+VLOOKUP(SUBSTITUTE(D$1,"성장단계","")&amp;"보스단계오프셋",ChapterTable!$S:$T,2,0))/ChapterTable!$S$23)))</f>
        <v>0</v>
      </c>
      <c r="E915" s="1">
        <f ca="1">IF(AND($A915=0,$B915=1),
    VLOOKUP(1,ChapterTable!$1:$1048576,MATCH("최종"&amp;SUBSTITUTE(SUBSTITUTE(E$1,"standard",""),"|Float",""),ChapterTable!$1:$1,0),0)*ChapterTable!$Q$17,
  IF(AND($A915=0,$B915=0),
    E916,
  IF($B915=0,
    VLOOKUP($A915,ChapterTable!$1:$1048576,MATCH("최종"&amp;SUBSTITUTE(SUBSTITUTE(E$1,"standard",""),"|Float",""),ChapterTable!$1:$1,0),0),
  IF($B915=1,
    IF($L915=FALSE,
      VLOOKUP($A915,ChapterTable!$1:$1048576,MATCH("최종"&amp;SUBSTITUTE(SUBSTITUTE(E$1,"standard",""),"|Float",""),ChapterTable!$1:$1,0),0),
      VLOOKUP($A915-ChapterTable!$Q$11,ChapterTable!$1:$1048576,MATCH("최종"&amp;SUBSTITUTE(SUBSTITUTE(E$1,"standard",""),"|Float",""),ChapterTable!$1:$1,0),0)*ChapterTable!$Q$14
    ),
  OFFSET(E915,-$B915+IF($L915,1,0),0)*
    (VLOOKUP(SUBSTITUTE(SUBSTITUTE(E$1,"standard",""),"|Float","")&amp;"인게임누적곱배수",ChapterTable!$S:$T,2,0)^C915
    +VLOOKUP(SUBSTITUTE(SUBSTITUTE(E$1,"standard",""),"|Float","")&amp;"인게임누적합배수",ChapterTable!$S:$T,2,0)*C915)
  )
  )
  )
)</f>
        <v>399030.80760955811</v>
      </c>
      <c r="F915" s="1">
        <f ca="1">IF(AND($A915=0,$B915=1),
    VLOOKUP(1,ChapterTable!$1:$1048576,MATCH("최종"&amp;SUBSTITUTE(SUBSTITUTE(F$1,"standard",""),"|Float",""),ChapterTable!$1:$1,0),0)*ChapterTable!$Q$17,
  IF(AND($A915=0,$B915=0),
    F916,
  IF($B915=0,
    VLOOKUP($A915,ChapterTable!$1:$1048576,MATCH("최종"&amp;SUBSTITUTE(SUBSTITUTE(F$1,"standard",""),"|Float",""),ChapterTable!$1:$1,0),0),
  IF($B915=1,
    IF($L915=FALSE,
      VLOOKUP($A915,ChapterTable!$1:$1048576,MATCH("최종"&amp;SUBSTITUTE(SUBSTITUTE(F$1,"standard",""),"|Float",""),ChapterTable!$1:$1,0),0),
      VLOOKUP($A915-ChapterTable!$Q$11,ChapterTable!$1:$1048576,MATCH("최종"&amp;SUBSTITUTE(SUBSTITUTE(F$1,"standard",""),"|Float",""),ChapterTable!$1:$1,0),0)*ChapterTable!$Q$14
    ),
  OFFSET(F915,-$B915+IF($L915,1,0),0)*
    (VLOOKUP(SUBSTITUTE(SUBSTITUTE(F$1,"standard",""),"|Float","")&amp;"인게임누적곱배수",ChapterTable!$S:$T,2,0)^D915
    +VLOOKUP(SUBSTITUTE(SUBSTITUTE(F$1,"standard",""),"|Float","")&amp;"인게임누적합배수",ChapterTable!$S:$T,2,0)*D915)
  )
  )
  )
)</f>
        <v>221683.78200531006</v>
      </c>
      <c r="G915" t="s">
        <v>110</v>
      </c>
      <c r="J915" t="str">
        <f>IF(ISBLANK(I915),"",
IFERROR(VLOOKUP(I915,[1]StringTable!$1:$1048576,MATCH([1]StringTable!$B$1,[1]StringTable!$1:$1,0),0),
IFERROR(VLOOKUP(I915,[1]InApkStringTable!$1:$1048576,MATCH([1]InApkStringTable!$B$1,[1]InApkStringTable!$1:$1,0),0),
"스트링없음")))</f>
        <v/>
      </c>
      <c r="L915" t="b">
        <v>0</v>
      </c>
      <c r="M915" t="s">
        <v>24</v>
      </c>
      <c r="N915" t="str">
        <f>IF(ISBLANK(M915),"",IF(ISERROR(VLOOKUP(M915,MapTable!$A:$A,1,0)),"맵없음",""))</f>
        <v/>
      </c>
      <c r="O915">
        <f t="shared" si="57"/>
        <v>0</v>
      </c>
      <c r="Q915">
        <f t="shared" si="58"/>
        <v>0</v>
      </c>
      <c r="R915" t="b">
        <f t="shared" ca="1" si="59"/>
        <v>0</v>
      </c>
      <c r="T915" t="b">
        <f t="shared" ca="1" si="60"/>
        <v>0</v>
      </c>
      <c r="V915" t="str">
        <f>IF(ISBLANK(U915),"",IF(ISERROR(VLOOKUP(U915,MapTable!$A:$A,1,0)),"맵없음",""))</f>
        <v/>
      </c>
      <c r="X915" t="str">
        <f>IF(ISBLANK(W915),"",
IF(ISERROR(FIND(",",W915)),
  IF(ISERROR(VLOOKUP(W915,MapTable!$A:$A,1,0)),"맵없음",
  ""),
IF(ISERROR(FIND(",",W915,FIND(",",W915)+1)),
  IF(OR(ISERROR(VLOOKUP(LEFT(W915,FIND(",",W915)-1),MapTable!$A:$A,1,0)),ISERROR(VLOOKUP(TRIM(MID(W915,FIND(",",W915)+1,999)),MapTable!$A:$A,1,0))),"맵없음",
  ""),
IF(ISERROR(FIND(",",W915,FIND(",",W915,FIND(",",W915)+1)+1)),
  IF(OR(ISERROR(VLOOKUP(LEFT(W915,FIND(",",W915)-1),MapTable!$A:$A,1,0)),ISERROR(VLOOKUP(TRIM(MID(W915,FIND(",",W915)+1,FIND(",",W915,FIND(",",W915)+1)-FIND(",",W915)-1)),MapTable!$A:$A,1,0)),ISERROR(VLOOKUP(TRIM(MID(W915,FIND(",",W915,FIND(",",W915)+1)+1,999)),MapTable!$A:$A,1,0))),"맵없음",
  ""),
IF(ISERROR(FIND(",",W915,FIND(",",W915,FIND(",",W915,FIND(",",W915)+1)+1)+1)),
  IF(OR(ISERROR(VLOOKUP(LEFT(W915,FIND(",",W915)-1),MapTable!$A:$A,1,0)),ISERROR(VLOOKUP(TRIM(MID(W915,FIND(",",W915)+1,FIND(",",W915,FIND(",",W915)+1)-FIND(",",W915)-1)),MapTable!$A:$A,1,0)),ISERROR(VLOOKUP(TRIM(MID(W915,FIND(",",W915,FIND(",",W915)+1)+1,FIND(",",W915,FIND(",",W915,FIND(",",W915)+1)+1)-FIND(",",W915,FIND(",",W915)+1)-1)),MapTable!$A:$A,1,0)),ISERROR(VLOOKUP(TRIM(MID(W915,FIND(",",W915,FIND(",",W915,FIND(",",W915)+1)+1)+1,999)),MapTable!$A:$A,1,0))),"맵없음",
  ""),
)))))</f>
        <v/>
      </c>
      <c r="AC915" t="str">
        <f>IF(ISBLANK(AB915),"",IF(ISERROR(VLOOKUP(AB915,[3]DropTable!$A:$A,1,0)),"드랍없음",""))</f>
        <v/>
      </c>
      <c r="AE915" t="str">
        <f>IF(ISBLANK(AD915),"",IF(ISERROR(VLOOKUP(AD915,[3]DropTable!$A:$A,1,0)),"드랍없음",""))</f>
        <v/>
      </c>
      <c r="AG915">
        <v>9.8000000000000007</v>
      </c>
      <c r="AH915">
        <v>1</v>
      </c>
    </row>
    <row r="916" spans="1:34" x14ac:dyDescent="0.3">
      <c r="A916">
        <v>20</v>
      </c>
      <c r="B916">
        <v>1</v>
      </c>
      <c r="C916">
        <f>IF(OR($L916=TRUE,$A916=0,MOD($A916,ChapterTable!$S$20)&lt;&gt;0),
MAX(0,INT(($B916+ChapterTable!$Q$26+VLOOKUP(SUBSTITUTE(C$1,"성장단계","")&amp;"단계오프셋",ChapterTable!$S:$T,2,0))/ChapterTable!$Q$23)),
MAX(0,INT(($B916+ChapterTable!$S$26+VLOOKUP(SUBSTITUTE(C$1,"성장단계","")&amp;"보스단계오프셋",ChapterTable!$S:$T,2,0))/ChapterTable!$S$23)))</f>
        <v>0</v>
      </c>
      <c r="D916">
        <f>IF(OR($L916=TRUE,$A916=0,MOD($A916,ChapterTable!$S$20)&lt;&gt;0),
MAX(0,INT(($B916+ChapterTable!$Q$26+VLOOKUP(SUBSTITUTE(D$1,"성장단계","")&amp;"단계오프셋",ChapterTable!$S:$T,2,0))/ChapterTable!$Q$23)),
MAX(0,INT(($B916+ChapterTable!$S$26+VLOOKUP(SUBSTITUTE(D$1,"성장단계","")&amp;"보스단계오프셋",ChapterTable!$S:$T,2,0))/ChapterTable!$S$23)))</f>
        <v>0</v>
      </c>
      <c r="E916" s="1">
        <f ca="1">IF(AND($A916=0,$B916=1),
    VLOOKUP(1,ChapterTable!$1:$1048576,MATCH("최종"&amp;SUBSTITUTE(SUBSTITUTE(E$1,"standard",""),"|Float",""),ChapterTable!$1:$1,0),0)*ChapterTable!$Q$17,
  IF(AND($A916=0,$B916=0),
    E917,
  IF($B916=0,
    VLOOKUP($A916,ChapterTable!$1:$1048576,MATCH("최종"&amp;SUBSTITUTE(SUBSTITUTE(E$1,"standard",""),"|Float",""),ChapterTable!$1:$1,0),0),
  IF($B916=1,
    IF($L916=FALSE,
      VLOOKUP($A916,ChapterTable!$1:$1048576,MATCH("최종"&amp;SUBSTITUTE(SUBSTITUTE(E$1,"standard",""),"|Float",""),ChapterTable!$1:$1,0),0),
      VLOOKUP($A916-ChapterTable!$Q$11,ChapterTable!$1:$1048576,MATCH("최종"&amp;SUBSTITUTE(SUBSTITUTE(E$1,"standard",""),"|Float",""),ChapterTable!$1:$1,0),0)*ChapterTable!$Q$14
    ),
  OFFSET(E916,-$B916+IF($L916,1,0),0)*
    (VLOOKUP(SUBSTITUTE(SUBSTITUTE(E$1,"standard",""),"|Float","")&amp;"인게임누적곱배수",ChapterTable!$S:$T,2,0)^C916
    +VLOOKUP(SUBSTITUTE(SUBSTITUTE(E$1,"standard",""),"|Float","")&amp;"인게임누적합배수",ChapterTable!$S:$T,2,0)*C916)
  )
  )
  )
)</f>
        <v>399030.80760955811</v>
      </c>
      <c r="F916" s="1">
        <f ca="1">IF(AND($A916=0,$B916=1),
    VLOOKUP(1,ChapterTable!$1:$1048576,MATCH("최종"&amp;SUBSTITUTE(SUBSTITUTE(F$1,"standard",""),"|Float",""),ChapterTable!$1:$1,0),0)*ChapterTable!$Q$17,
  IF(AND($A916=0,$B916=0),
    F917,
  IF($B916=0,
    VLOOKUP($A916,ChapterTable!$1:$1048576,MATCH("최종"&amp;SUBSTITUTE(SUBSTITUTE(F$1,"standard",""),"|Float",""),ChapterTable!$1:$1,0),0),
  IF($B916=1,
    IF($L916=FALSE,
      VLOOKUP($A916,ChapterTable!$1:$1048576,MATCH("최종"&amp;SUBSTITUTE(SUBSTITUTE(F$1,"standard",""),"|Float",""),ChapterTable!$1:$1,0),0),
      VLOOKUP($A916-ChapterTable!$Q$11,ChapterTable!$1:$1048576,MATCH("최종"&amp;SUBSTITUTE(SUBSTITUTE(F$1,"standard",""),"|Float",""),ChapterTable!$1:$1,0),0)*ChapterTable!$Q$14
    ),
  OFFSET(F916,-$B916+IF($L916,1,0),0)*
    (VLOOKUP(SUBSTITUTE(SUBSTITUTE(F$1,"standard",""),"|Float","")&amp;"인게임누적곱배수",ChapterTable!$S:$T,2,0)^D916
    +VLOOKUP(SUBSTITUTE(SUBSTITUTE(F$1,"standard",""),"|Float","")&amp;"인게임누적합배수",ChapterTable!$S:$T,2,0)*D916)
  )
  )
  )
)</f>
        <v>221683.78200531006</v>
      </c>
      <c r="G916" t="s">
        <v>110</v>
      </c>
      <c r="J916" t="str">
        <f>IF(ISBLANK(I916),"",
IFERROR(VLOOKUP(I916,[1]StringTable!$1:$1048576,MATCH([1]StringTable!$B$1,[1]StringTable!$1:$1,0),0),
IFERROR(VLOOKUP(I916,[1]InApkStringTable!$1:$1048576,MATCH([1]InApkStringTable!$B$1,[1]InApkStringTable!$1:$1,0),0),
"스트링없음")))</f>
        <v/>
      </c>
      <c r="L916" t="b">
        <v>0</v>
      </c>
      <c r="M916" t="s">
        <v>24</v>
      </c>
      <c r="N916" t="str">
        <f>IF(ISBLANK(M916),"",IF(ISERROR(VLOOKUP(M916,MapTable!$A:$A,1,0)),"맵없음",""))</f>
        <v/>
      </c>
      <c r="O916">
        <f t="shared" si="57"/>
        <v>1</v>
      </c>
      <c r="Q916">
        <f t="shared" si="58"/>
        <v>1</v>
      </c>
      <c r="R916" t="b">
        <f t="shared" ca="1" si="59"/>
        <v>0</v>
      </c>
      <c r="T916" t="b">
        <f t="shared" ca="1" si="60"/>
        <v>0</v>
      </c>
      <c r="V916" t="str">
        <f>IF(ISBLANK(U916),"",IF(ISERROR(VLOOKUP(U916,MapTable!$A:$A,1,0)),"맵없음",""))</f>
        <v/>
      </c>
      <c r="X916" t="str">
        <f>IF(ISBLANK(W916),"",
IF(ISERROR(FIND(",",W916)),
  IF(ISERROR(VLOOKUP(W916,MapTable!$A:$A,1,0)),"맵없음",
  ""),
IF(ISERROR(FIND(",",W916,FIND(",",W916)+1)),
  IF(OR(ISERROR(VLOOKUP(LEFT(W916,FIND(",",W916)-1),MapTable!$A:$A,1,0)),ISERROR(VLOOKUP(TRIM(MID(W916,FIND(",",W916)+1,999)),MapTable!$A:$A,1,0))),"맵없음",
  ""),
IF(ISERROR(FIND(",",W916,FIND(",",W916,FIND(",",W916)+1)+1)),
  IF(OR(ISERROR(VLOOKUP(LEFT(W916,FIND(",",W916)-1),MapTable!$A:$A,1,0)),ISERROR(VLOOKUP(TRIM(MID(W916,FIND(",",W916)+1,FIND(",",W916,FIND(",",W916)+1)-FIND(",",W916)-1)),MapTable!$A:$A,1,0)),ISERROR(VLOOKUP(TRIM(MID(W916,FIND(",",W916,FIND(",",W916)+1)+1,999)),MapTable!$A:$A,1,0))),"맵없음",
  ""),
IF(ISERROR(FIND(",",W916,FIND(",",W916,FIND(",",W916,FIND(",",W916)+1)+1)+1)),
  IF(OR(ISERROR(VLOOKUP(LEFT(W916,FIND(",",W916)-1),MapTable!$A:$A,1,0)),ISERROR(VLOOKUP(TRIM(MID(W916,FIND(",",W916)+1,FIND(",",W916,FIND(",",W916)+1)-FIND(",",W916)-1)),MapTable!$A:$A,1,0)),ISERROR(VLOOKUP(TRIM(MID(W916,FIND(",",W916,FIND(",",W916)+1)+1,FIND(",",W916,FIND(",",W916,FIND(",",W916)+1)+1)-FIND(",",W916,FIND(",",W916)+1)-1)),MapTable!$A:$A,1,0)),ISERROR(VLOOKUP(TRIM(MID(W916,FIND(",",W916,FIND(",",W916,FIND(",",W916)+1)+1)+1,999)),MapTable!$A:$A,1,0))),"맵없음",
  ""),
)))))</f>
        <v/>
      </c>
      <c r="AC916" t="str">
        <f>IF(ISBLANK(AB916),"",IF(ISERROR(VLOOKUP(AB916,[3]DropTable!$A:$A,1,0)),"드랍없음",""))</f>
        <v/>
      </c>
      <c r="AE916" t="str">
        <f>IF(ISBLANK(AD916),"",IF(ISERROR(VLOOKUP(AD916,[3]DropTable!$A:$A,1,0)),"드랍없음",""))</f>
        <v/>
      </c>
      <c r="AG916">
        <v>9.8000000000000007</v>
      </c>
      <c r="AH916">
        <v>1</v>
      </c>
    </row>
    <row r="917" spans="1:34" x14ac:dyDescent="0.3">
      <c r="A917">
        <v>20</v>
      </c>
      <c r="B917">
        <v>2</v>
      </c>
      <c r="C917">
        <f>IF(OR($L917=TRUE,$A917=0,MOD($A917,ChapterTable!$S$20)&lt;&gt;0),
MAX(0,INT(($B917+ChapterTable!$Q$26+VLOOKUP(SUBSTITUTE(C$1,"성장단계","")&amp;"단계오프셋",ChapterTable!$S:$T,2,0))/ChapterTable!$Q$23)),
MAX(0,INT(($B917+ChapterTable!$S$26+VLOOKUP(SUBSTITUTE(C$1,"성장단계","")&amp;"보스단계오프셋",ChapterTable!$S:$T,2,0))/ChapterTable!$S$23)))</f>
        <v>0</v>
      </c>
      <c r="D917">
        <f>IF(OR($L917=TRUE,$A917=0,MOD($A917,ChapterTable!$S$20)&lt;&gt;0),
MAX(0,INT(($B917+ChapterTable!$Q$26+VLOOKUP(SUBSTITUTE(D$1,"성장단계","")&amp;"단계오프셋",ChapterTable!$S:$T,2,0))/ChapterTable!$Q$23)),
MAX(0,INT(($B917+ChapterTable!$S$26+VLOOKUP(SUBSTITUTE(D$1,"성장단계","")&amp;"보스단계오프셋",ChapterTable!$S:$T,2,0))/ChapterTable!$S$23)))</f>
        <v>0</v>
      </c>
      <c r="E917" s="1">
        <f ca="1">IF(AND($A917=0,$B917=1),
    VLOOKUP(1,ChapterTable!$1:$1048576,MATCH("최종"&amp;SUBSTITUTE(SUBSTITUTE(E$1,"standard",""),"|Float",""),ChapterTable!$1:$1,0),0)*ChapterTable!$Q$17,
  IF(AND($A917=0,$B917=0),
    E918,
  IF($B917=0,
    VLOOKUP($A917,ChapterTable!$1:$1048576,MATCH("최종"&amp;SUBSTITUTE(SUBSTITUTE(E$1,"standard",""),"|Float",""),ChapterTable!$1:$1,0),0),
  IF($B917=1,
    IF($L917=FALSE,
      VLOOKUP($A917,ChapterTable!$1:$1048576,MATCH("최종"&amp;SUBSTITUTE(SUBSTITUTE(E$1,"standard",""),"|Float",""),ChapterTable!$1:$1,0),0),
      VLOOKUP($A917-ChapterTable!$Q$11,ChapterTable!$1:$1048576,MATCH("최종"&amp;SUBSTITUTE(SUBSTITUTE(E$1,"standard",""),"|Float",""),ChapterTable!$1:$1,0),0)*ChapterTable!$Q$14
    ),
  OFFSET(E917,-$B917+IF($L917,1,0),0)*
    (VLOOKUP(SUBSTITUTE(SUBSTITUTE(E$1,"standard",""),"|Float","")&amp;"인게임누적곱배수",ChapterTable!$S:$T,2,0)^C917
    +VLOOKUP(SUBSTITUTE(SUBSTITUTE(E$1,"standard",""),"|Float","")&amp;"인게임누적합배수",ChapterTable!$S:$T,2,0)*C917)
  )
  )
  )
)</f>
        <v>399030.80760955811</v>
      </c>
      <c r="F917" s="1">
        <f ca="1">IF(AND($A917=0,$B917=1),
    VLOOKUP(1,ChapterTable!$1:$1048576,MATCH("최종"&amp;SUBSTITUTE(SUBSTITUTE(F$1,"standard",""),"|Float",""),ChapterTable!$1:$1,0),0)*ChapterTable!$Q$17,
  IF(AND($A917=0,$B917=0),
    F918,
  IF($B917=0,
    VLOOKUP($A917,ChapterTable!$1:$1048576,MATCH("최종"&amp;SUBSTITUTE(SUBSTITUTE(F$1,"standard",""),"|Float",""),ChapterTable!$1:$1,0),0),
  IF($B917=1,
    IF($L917=FALSE,
      VLOOKUP($A917,ChapterTable!$1:$1048576,MATCH("최종"&amp;SUBSTITUTE(SUBSTITUTE(F$1,"standard",""),"|Float",""),ChapterTable!$1:$1,0),0),
      VLOOKUP($A917-ChapterTable!$Q$11,ChapterTable!$1:$1048576,MATCH("최종"&amp;SUBSTITUTE(SUBSTITUTE(F$1,"standard",""),"|Float",""),ChapterTable!$1:$1,0),0)*ChapterTable!$Q$14
    ),
  OFFSET(F917,-$B917+IF($L917,1,0),0)*
    (VLOOKUP(SUBSTITUTE(SUBSTITUTE(F$1,"standard",""),"|Float","")&amp;"인게임누적곱배수",ChapterTable!$S:$T,2,0)^D917
    +VLOOKUP(SUBSTITUTE(SUBSTITUTE(F$1,"standard",""),"|Float","")&amp;"인게임누적합배수",ChapterTable!$S:$T,2,0)*D917)
  )
  )
  )
)</f>
        <v>221683.78200531006</v>
      </c>
      <c r="G917" t="s">
        <v>110</v>
      </c>
      <c r="J917" t="str">
        <f>IF(ISBLANK(I917),"",
IFERROR(VLOOKUP(I917,[1]StringTable!$1:$1048576,MATCH([1]StringTable!$B$1,[1]StringTable!$1:$1,0),0),
IFERROR(VLOOKUP(I917,[1]InApkStringTable!$1:$1048576,MATCH([1]InApkStringTable!$B$1,[1]InApkStringTable!$1:$1,0),0),
"스트링없음")))</f>
        <v/>
      </c>
      <c r="L917" t="b">
        <v>0</v>
      </c>
      <c r="M917" t="s">
        <v>24</v>
      </c>
      <c r="N917" t="str">
        <f>IF(ISBLANK(M917),"",IF(ISERROR(VLOOKUP(M917,MapTable!$A:$A,1,0)),"맵없음",""))</f>
        <v/>
      </c>
      <c r="O917">
        <f t="shared" si="57"/>
        <v>1</v>
      </c>
      <c r="Q917">
        <f t="shared" si="58"/>
        <v>1</v>
      </c>
      <c r="R917" t="b">
        <f t="shared" ca="1" si="59"/>
        <v>0</v>
      </c>
      <c r="T917" t="b">
        <f t="shared" ca="1" si="60"/>
        <v>0</v>
      </c>
      <c r="V917" t="str">
        <f>IF(ISBLANK(U917),"",IF(ISERROR(VLOOKUP(U917,MapTable!$A:$A,1,0)),"맵없음",""))</f>
        <v/>
      </c>
      <c r="X917" t="str">
        <f>IF(ISBLANK(W917),"",
IF(ISERROR(FIND(",",W917)),
  IF(ISERROR(VLOOKUP(W917,MapTable!$A:$A,1,0)),"맵없음",
  ""),
IF(ISERROR(FIND(",",W917,FIND(",",W917)+1)),
  IF(OR(ISERROR(VLOOKUP(LEFT(W917,FIND(",",W917)-1),MapTable!$A:$A,1,0)),ISERROR(VLOOKUP(TRIM(MID(W917,FIND(",",W917)+1,999)),MapTable!$A:$A,1,0))),"맵없음",
  ""),
IF(ISERROR(FIND(",",W917,FIND(",",W917,FIND(",",W917)+1)+1)),
  IF(OR(ISERROR(VLOOKUP(LEFT(W917,FIND(",",W917)-1),MapTable!$A:$A,1,0)),ISERROR(VLOOKUP(TRIM(MID(W917,FIND(",",W917)+1,FIND(",",W917,FIND(",",W917)+1)-FIND(",",W917)-1)),MapTable!$A:$A,1,0)),ISERROR(VLOOKUP(TRIM(MID(W917,FIND(",",W917,FIND(",",W917)+1)+1,999)),MapTable!$A:$A,1,0))),"맵없음",
  ""),
IF(ISERROR(FIND(",",W917,FIND(",",W917,FIND(",",W917,FIND(",",W917)+1)+1)+1)),
  IF(OR(ISERROR(VLOOKUP(LEFT(W917,FIND(",",W917)-1),MapTable!$A:$A,1,0)),ISERROR(VLOOKUP(TRIM(MID(W917,FIND(",",W917)+1,FIND(",",W917,FIND(",",W917)+1)-FIND(",",W917)-1)),MapTable!$A:$A,1,0)),ISERROR(VLOOKUP(TRIM(MID(W917,FIND(",",W917,FIND(",",W917)+1)+1,FIND(",",W917,FIND(",",W917,FIND(",",W917)+1)+1)-FIND(",",W917,FIND(",",W917)+1)-1)),MapTable!$A:$A,1,0)),ISERROR(VLOOKUP(TRIM(MID(W917,FIND(",",W917,FIND(",",W917,FIND(",",W917)+1)+1)+1,999)),MapTable!$A:$A,1,0))),"맵없음",
  ""),
)))))</f>
        <v/>
      </c>
      <c r="AC917" t="str">
        <f>IF(ISBLANK(AB917),"",IF(ISERROR(VLOOKUP(AB917,[3]DropTable!$A:$A,1,0)),"드랍없음",""))</f>
        <v/>
      </c>
      <c r="AE917" t="str">
        <f>IF(ISBLANK(AD917),"",IF(ISERROR(VLOOKUP(AD917,[3]DropTable!$A:$A,1,0)),"드랍없음",""))</f>
        <v/>
      </c>
      <c r="AG917">
        <v>9.8000000000000007</v>
      </c>
      <c r="AH917">
        <v>1</v>
      </c>
    </row>
    <row r="918" spans="1:34" x14ac:dyDescent="0.3">
      <c r="A918">
        <v>20</v>
      </c>
      <c r="B918">
        <v>3</v>
      </c>
      <c r="C918">
        <f>IF(OR($L918=TRUE,$A918=0,MOD($A918,ChapterTable!$S$20)&lt;&gt;0),
MAX(0,INT(($B918+ChapterTable!$Q$26+VLOOKUP(SUBSTITUTE(C$1,"성장단계","")&amp;"단계오프셋",ChapterTable!$S:$T,2,0))/ChapterTable!$Q$23)),
MAX(0,INT(($B918+ChapterTable!$S$26+VLOOKUP(SUBSTITUTE(C$1,"성장단계","")&amp;"보스단계오프셋",ChapterTable!$S:$T,2,0))/ChapterTable!$S$23)))</f>
        <v>0</v>
      </c>
      <c r="D918">
        <f>IF(OR($L918=TRUE,$A918=0,MOD($A918,ChapterTable!$S$20)&lt;&gt;0),
MAX(0,INT(($B918+ChapterTable!$Q$26+VLOOKUP(SUBSTITUTE(D$1,"성장단계","")&amp;"단계오프셋",ChapterTable!$S:$T,2,0))/ChapterTable!$Q$23)),
MAX(0,INT(($B918+ChapterTable!$S$26+VLOOKUP(SUBSTITUTE(D$1,"성장단계","")&amp;"보스단계오프셋",ChapterTable!$S:$T,2,0))/ChapterTable!$S$23)))</f>
        <v>0</v>
      </c>
      <c r="E918" s="1">
        <f ca="1">IF(AND($A918=0,$B918=1),
    VLOOKUP(1,ChapterTable!$1:$1048576,MATCH("최종"&amp;SUBSTITUTE(SUBSTITUTE(E$1,"standard",""),"|Float",""),ChapterTable!$1:$1,0),0)*ChapterTable!$Q$17,
  IF(AND($A918=0,$B918=0),
    E919,
  IF($B918=0,
    VLOOKUP($A918,ChapterTable!$1:$1048576,MATCH("최종"&amp;SUBSTITUTE(SUBSTITUTE(E$1,"standard",""),"|Float",""),ChapterTable!$1:$1,0),0),
  IF($B918=1,
    IF($L918=FALSE,
      VLOOKUP($A918,ChapterTable!$1:$1048576,MATCH("최종"&amp;SUBSTITUTE(SUBSTITUTE(E$1,"standard",""),"|Float",""),ChapterTable!$1:$1,0),0),
      VLOOKUP($A918-ChapterTable!$Q$11,ChapterTable!$1:$1048576,MATCH("최종"&amp;SUBSTITUTE(SUBSTITUTE(E$1,"standard",""),"|Float",""),ChapterTable!$1:$1,0),0)*ChapterTable!$Q$14
    ),
  OFFSET(E918,-$B918+IF($L918,1,0),0)*
    (VLOOKUP(SUBSTITUTE(SUBSTITUTE(E$1,"standard",""),"|Float","")&amp;"인게임누적곱배수",ChapterTable!$S:$T,2,0)^C918
    +VLOOKUP(SUBSTITUTE(SUBSTITUTE(E$1,"standard",""),"|Float","")&amp;"인게임누적합배수",ChapterTable!$S:$T,2,0)*C918)
  )
  )
  )
)</f>
        <v>399030.80760955811</v>
      </c>
      <c r="F918" s="1">
        <f ca="1">IF(AND($A918=0,$B918=1),
    VLOOKUP(1,ChapterTable!$1:$1048576,MATCH("최종"&amp;SUBSTITUTE(SUBSTITUTE(F$1,"standard",""),"|Float",""),ChapterTable!$1:$1,0),0)*ChapterTable!$Q$17,
  IF(AND($A918=0,$B918=0),
    F919,
  IF($B918=0,
    VLOOKUP($A918,ChapterTable!$1:$1048576,MATCH("최종"&amp;SUBSTITUTE(SUBSTITUTE(F$1,"standard",""),"|Float",""),ChapterTable!$1:$1,0),0),
  IF($B918=1,
    IF($L918=FALSE,
      VLOOKUP($A918,ChapterTable!$1:$1048576,MATCH("최종"&amp;SUBSTITUTE(SUBSTITUTE(F$1,"standard",""),"|Float",""),ChapterTable!$1:$1,0),0),
      VLOOKUP($A918-ChapterTable!$Q$11,ChapterTable!$1:$1048576,MATCH("최종"&amp;SUBSTITUTE(SUBSTITUTE(F$1,"standard",""),"|Float",""),ChapterTable!$1:$1,0),0)*ChapterTable!$Q$14
    ),
  OFFSET(F918,-$B918+IF($L918,1,0),0)*
    (VLOOKUP(SUBSTITUTE(SUBSTITUTE(F$1,"standard",""),"|Float","")&amp;"인게임누적곱배수",ChapterTable!$S:$T,2,0)^D918
    +VLOOKUP(SUBSTITUTE(SUBSTITUTE(F$1,"standard",""),"|Float","")&amp;"인게임누적합배수",ChapterTable!$S:$T,2,0)*D918)
  )
  )
  )
)</f>
        <v>221683.78200531006</v>
      </c>
      <c r="G918" t="s">
        <v>110</v>
      </c>
      <c r="J918" t="str">
        <f>IF(ISBLANK(I918),"",
IFERROR(VLOOKUP(I918,[1]StringTable!$1:$1048576,MATCH([1]StringTable!$B$1,[1]StringTable!$1:$1,0),0),
IFERROR(VLOOKUP(I918,[1]InApkStringTable!$1:$1048576,MATCH([1]InApkStringTable!$B$1,[1]InApkStringTable!$1:$1,0),0),
"스트링없음")))</f>
        <v/>
      </c>
      <c r="L918" t="b">
        <v>0</v>
      </c>
      <c r="M918" t="s">
        <v>24</v>
      </c>
      <c r="N918" t="str">
        <f>IF(ISBLANK(M918),"",IF(ISERROR(VLOOKUP(M918,MapTable!$A:$A,1,0)),"맵없음",""))</f>
        <v/>
      </c>
      <c r="O918">
        <f t="shared" si="57"/>
        <v>1</v>
      </c>
      <c r="Q918">
        <f t="shared" si="58"/>
        <v>1</v>
      </c>
      <c r="R918" t="b">
        <f t="shared" ca="1" si="59"/>
        <v>0</v>
      </c>
      <c r="T918" t="b">
        <f t="shared" ca="1" si="60"/>
        <v>0</v>
      </c>
      <c r="V918" t="str">
        <f>IF(ISBLANK(U918),"",IF(ISERROR(VLOOKUP(U918,MapTable!$A:$A,1,0)),"맵없음",""))</f>
        <v/>
      </c>
      <c r="X918" t="str">
        <f>IF(ISBLANK(W918),"",
IF(ISERROR(FIND(",",W918)),
  IF(ISERROR(VLOOKUP(W918,MapTable!$A:$A,1,0)),"맵없음",
  ""),
IF(ISERROR(FIND(",",W918,FIND(",",W918)+1)),
  IF(OR(ISERROR(VLOOKUP(LEFT(W918,FIND(",",W918)-1),MapTable!$A:$A,1,0)),ISERROR(VLOOKUP(TRIM(MID(W918,FIND(",",W918)+1,999)),MapTable!$A:$A,1,0))),"맵없음",
  ""),
IF(ISERROR(FIND(",",W918,FIND(",",W918,FIND(",",W918)+1)+1)),
  IF(OR(ISERROR(VLOOKUP(LEFT(W918,FIND(",",W918)-1),MapTable!$A:$A,1,0)),ISERROR(VLOOKUP(TRIM(MID(W918,FIND(",",W918)+1,FIND(",",W918,FIND(",",W918)+1)-FIND(",",W918)-1)),MapTable!$A:$A,1,0)),ISERROR(VLOOKUP(TRIM(MID(W918,FIND(",",W918,FIND(",",W918)+1)+1,999)),MapTable!$A:$A,1,0))),"맵없음",
  ""),
IF(ISERROR(FIND(",",W918,FIND(",",W918,FIND(",",W918,FIND(",",W918)+1)+1)+1)),
  IF(OR(ISERROR(VLOOKUP(LEFT(W918,FIND(",",W918)-1),MapTable!$A:$A,1,0)),ISERROR(VLOOKUP(TRIM(MID(W918,FIND(",",W918)+1,FIND(",",W918,FIND(",",W918)+1)-FIND(",",W918)-1)),MapTable!$A:$A,1,0)),ISERROR(VLOOKUP(TRIM(MID(W918,FIND(",",W918,FIND(",",W918)+1)+1,FIND(",",W918,FIND(",",W918,FIND(",",W918)+1)+1)-FIND(",",W918,FIND(",",W918)+1)-1)),MapTable!$A:$A,1,0)),ISERROR(VLOOKUP(TRIM(MID(W918,FIND(",",W918,FIND(",",W918,FIND(",",W918)+1)+1)+1,999)),MapTable!$A:$A,1,0))),"맵없음",
  ""),
)))))</f>
        <v/>
      </c>
      <c r="AC918" t="str">
        <f>IF(ISBLANK(AB918),"",IF(ISERROR(VLOOKUP(AB918,[3]DropTable!$A:$A,1,0)),"드랍없음",""))</f>
        <v/>
      </c>
      <c r="AE918" t="str">
        <f>IF(ISBLANK(AD918),"",IF(ISERROR(VLOOKUP(AD918,[3]DropTable!$A:$A,1,0)),"드랍없음",""))</f>
        <v/>
      </c>
      <c r="AG918">
        <v>9.8000000000000007</v>
      </c>
      <c r="AH918">
        <v>1</v>
      </c>
    </row>
    <row r="919" spans="1:34" x14ac:dyDescent="0.3">
      <c r="A919">
        <v>20</v>
      </c>
      <c r="B919">
        <v>4</v>
      </c>
      <c r="C919">
        <f>IF(OR($L919=TRUE,$A919=0,MOD($A919,ChapterTable!$S$20)&lt;&gt;0),
MAX(0,INT(($B919+ChapterTable!$Q$26+VLOOKUP(SUBSTITUTE(C$1,"성장단계","")&amp;"단계오프셋",ChapterTable!$S:$T,2,0))/ChapterTable!$Q$23)),
MAX(0,INT(($B919+ChapterTable!$S$26+VLOOKUP(SUBSTITUTE(C$1,"성장단계","")&amp;"보스단계오프셋",ChapterTable!$S:$T,2,0))/ChapterTable!$S$23)))</f>
        <v>0</v>
      </c>
      <c r="D919">
        <f>IF(OR($L919=TRUE,$A919=0,MOD($A919,ChapterTable!$S$20)&lt;&gt;0),
MAX(0,INT(($B919+ChapterTable!$Q$26+VLOOKUP(SUBSTITUTE(D$1,"성장단계","")&amp;"단계오프셋",ChapterTable!$S:$T,2,0))/ChapterTable!$Q$23)),
MAX(0,INT(($B919+ChapterTable!$S$26+VLOOKUP(SUBSTITUTE(D$1,"성장단계","")&amp;"보스단계오프셋",ChapterTable!$S:$T,2,0))/ChapterTable!$S$23)))</f>
        <v>0</v>
      </c>
      <c r="E919" s="1">
        <f ca="1">IF(AND($A919=0,$B919=1),
    VLOOKUP(1,ChapterTable!$1:$1048576,MATCH("최종"&amp;SUBSTITUTE(SUBSTITUTE(E$1,"standard",""),"|Float",""),ChapterTable!$1:$1,0),0)*ChapterTable!$Q$17,
  IF(AND($A919=0,$B919=0),
    E920,
  IF($B919=0,
    VLOOKUP($A919,ChapterTable!$1:$1048576,MATCH("최종"&amp;SUBSTITUTE(SUBSTITUTE(E$1,"standard",""),"|Float",""),ChapterTable!$1:$1,0),0),
  IF($B919=1,
    IF($L919=FALSE,
      VLOOKUP($A919,ChapterTable!$1:$1048576,MATCH("최종"&amp;SUBSTITUTE(SUBSTITUTE(E$1,"standard",""),"|Float",""),ChapterTable!$1:$1,0),0),
      VLOOKUP($A919-ChapterTable!$Q$11,ChapterTable!$1:$1048576,MATCH("최종"&amp;SUBSTITUTE(SUBSTITUTE(E$1,"standard",""),"|Float",""),ChapterTable!$1:$1,0),0)*ChapterTable!$Q$14
    ),
  OFFSET(E919,-$B919+IF($L919,1,0),0)*
    (VLOOKUP(SUBSTITUTE(SUBSTITUTE(E$1,"standard",""),"|Float","")&amp;"인게임누적곱배수",ChapterTable!$S:$T,2,0)^C919
    +VLOOKUP(SUBSTITUTE(SUBSTITUTE(E$1,"standard",""),"|Float","")&amp;"인게임누적합배수",ChapterTable!$S:$T,2,0)*C919)
  )
  )
  )
)</f>
        <v>399030.80760955811</v>
      </c>
      <c r="F919" s="1">
        <f ca="1">IF(AND($A919=0,$B919=1),
    VLOOKUP(1,ChapterTable!$1:$1048576,MATCH("최종"&amp;SUBSTITUTE(SUBSTITUTE(F$1,"standard",""),"|Float",""),ChapterTable!$1:$1,0),0)*ChapterTable!$Q$17,
  IF(AND($A919=0,$B919=0),
    F920,
  IF($B919=0,
    VLOOKUP($A919,ChapterTable!$1:$1048576,MATCH("최종"&amp;SUBSTITUTE(SUBSTITUTE(F$1,"standard",""),"|Float",""),ChapterTable!$1:$1,0),0),
  IF($B919=1,
    IF($L919=FALSE,
      VLOOKUP($A919,ChapterTable!$1:$1048576,MATCH("최종"&amp;SUBSTITUTE(SUBSTITUTE(F$1,"standard",""),"|Float",""),ChapterTable!$1:$1,0),0),
      VLOOKUP($A919-ChapterTable!$Q$11,ChapterTable!$1:$1048576,MATCH("최종"&amp;SUBSTITUTE(SUBSTITUTE(F$1,"standard",""),"|Float",""),ChapterTable!$1:$1,0),0)*ChapterTable!$Q$14
    ),
  OFFSET(F919,-$B919+IF($L919,1,0),0)*
    (VLOOKUP(SUBSTITUTE(SUBSTITUTE(F$1,"standard",""),"|Float","")&amp;"인게임누적곱배수",ChapterTable!$S:$T,2,0)^D919
    +VLOOKUP(SUBSTITUTE(SUBSTITUTE(F$1,"standard",""),"|Float","")&amp;"인게임누적합배수",ChapterTable!$S:$T,2,0)*D919)
  )
  )
  )
)</f>
        <v>221683.78200531006</v>
      </c>
      <c r="G919" t="s">
        <v>110</v>
      </c>
      <c r="J919" t="str">
        <f>IF(ISBLANK(I919),"",
IFERROR(VLOOKUP(I919,[1]StringTable!$1:$1048576,MATCH([1]StringTable!$B$1,[1]StringTable!$1:$1,0),0),
IFERROR(VLOOKUP(I919,[1]InApkStringTable!$1:$1048576,MATCH([1]InApkStringTable!$B$1,[1]InApkStringTable!$1:$1,0),0),
"스트링없음")))</f>
        <v/>
      </c>
      <c r="L919" t="b">
        <v>0</v>
      </c>
      <c r="M919" t="s">
        <v>24</v>
      </c>
      <c r="N919" t="str">
        <f>IF(ISBLANK(M919),"",IF(ISERROR(VLOOKUP(M919,MapTable!$A:$A,1,0)),"맵없음",""))</f>
        <v/>
      </c>
      <c r="O919">
        <f t="shared" si="57"/>
        <v>1</v>
      </c>
      <c r="Q919">
        <f t="shared" si="58"/>
        <v>1</v>
      </c>
      <c r="R919" t="b">
        <f t="shared" ca="1" si="59"/>
        <v>0</v>
      </c>
      <c r="T919" t="b">
        <f t="shared" ca="1" si="60"/>
        <v>0</v>
      </c>
      <c r="V919" t="str">
        <f>IF(ISBLANK(U919),"",IF(ISERROR(VLOOKUP(U919,MapTable!$A:$A,1,0)),"맵없음",""))</f>
        <v/>
      </c>
      <c r="X919" t="str">
        <f>IF(ISBLANK(W919),"",
IF(ISERROR(FIND(",",W919)),
  IF(ISERROR(VLOOKUP(W919,MapTable!$A:$A,1,0)),"맵없음",
  ""),
IF(ISERROR(FIND(",",W919,FIND(",",W919)+1)),
  IF(OR(ISERROR(VLOOKUP(LEFT(W919,FIND(",",W919)-1),MapTable!$A:$A,1,0)),ISERROR(VLOOKUP(TRIM(MID(W919,FIND(",",W919)+1,999)),MapTable!$A:$A,1,0))),"맵없음",
  ""),
IF(ISERROR(FIND(",",W919,FIND(",",W919,FIND(",",W919)+1)+1)),
  IF(OR(ISERROR(VLOOKUP(LEFT(W919,FIND(",",W919)-1),MapTable!$A:$A,1,0)),ISERROR(VLOOKUP(TRIM(MID(W919,FIND(",",W919)+1,FIND(",",W919,FIND(",",W919)+1)-FIND(",",W919)-1)),MapTable!$A:$A,1,0)),ISERROR(VLOOKUP(TRIM(MID(W919,FIND(",",W919,FIND(",",W919)+1)+1,999)),MapTable!$A:$A,1,0))),"맵없음",
  ""),
IF(ISERROR(FIND(",",W919,FIND(",",W919,FIND(",",W919,FIND(",",W919)+1)+1)+1)),
  IF(OR(ISERROR(VLOOKUP(LEFT(W919,FIND(",",W919)-1),MapTable!$A:$A,1,0)),ISERROR(VLOOKUP(TRIM(MID(W919,FIND(",",W919)+1,FIND(",",W919,FIND(",",W919)+1)-FIND(",",W919)-1)),MapTable!$A:$A,1,0)),ISERROR(VLOOKUP(TRIM(MID(W919,FIND(",",W919,FIND(",",W919)+1)+1,FIND(",",W919,FIND(",",W919,FIND(",",W919)+1)+1)-FIND(",",W919,FIND(",",W919)+1)-1)),MapTable!$A:$A,1,0)),ISERROR(VLOOKUP(TRIM(MID(W919,FIND(",",W919,FIND(",",W919,FIND(",",W919)+1)+1)+1,999)),MapTable!$A:$A,1,0))),"맵없음",
  ""),
)))))</f>
        <v/>
      </c>
      <c r="AC919" t="str">
        <f>IF(ISBLANK(AB919),"",IF(ISERROR(VLOOKUP(AB919,[3]DropTable!$A:$A,1,0)),"드랍없음",""))</f>
        <v/>
      </c>
      <c r="AE919" t="str">
        <f>IF(ISBLANK(AD919),"",IF(ISERROR(VLOOKUP(AD919,[3]DropTable!$A:$A,1,0)),"드랍없음",""))</f>
        <v/>
      </c>
      <c r="AG919">
        <v>9.8000000000000007</v>
      </c>
      <c r="AH919">
        <v>1</v>
      </c>
    </row>
    <row r="920" spans="1:34" x14ac:dyDescent="0.3">
      <c r="A920">
        <v>20</v>
      </c>
      <c r="B920">
        <v>5</v>
      </c>
      <c r="C920">
        <f>IF(OR($L920=TRUE,$A920=0,MOD($A920,ChapterTable!$S$20)&lt;&gt;0),
MAX(0,INT(($B920+ChapterTable!$Q$26+VLOOKUP(SUBSTITUTE(C$1,"성장단계","")&amp;"단계오프셋",ChapterTable!$S:$T,2,0))/ChapterTable!$Q$23)),
MAX(0,INT(($B920+ChapterTable!$S$26+VLOOKUP(SUBSTITUTE(C$1,"성장단계","")&amp;"보스단계오프셋",ChapterTable!$S:$T,2,0))/ChapterTable!$S$23)))</f>
        <v>0</v>
      </c>
      <c r="D920">
        <f>IF(OR($L920=TRUE,$A920=0,MOD($A920,ChapterTable!$S$20)&lt;&gt;0),
MAX(0,INT(($B920+ChapterTable!$Q$26+VLOOKUP(SUBSTITUTE(D$1,"성장단계","")&amp;"단계오프셋",ChapterTable!$S:$T,2,0))/ChapterTable!$Q$23)),
MAX(0,INT(($B920+ChapterTable!$S$26+VLOOKUP(SUBSTITUTE(D$1,"성장단계","")&amp;"보스단계오프셋",ChapterTable!$S:$T,2,0))/ChapterTable!$S$23)))</f>
        <v>0</v>
      </c>
      <c r="E920" s="1">
        <f ca="1">IF(AND($A920=0,$B920=1),
    VLOOKUP(1,ChapterTable!$1:$1048576,MATCH("최종"&amp;SUBSTITUTE(SUBSTITUTE(E$1,"standard",""),"|Float",""),ChapterTable!$1:$1,0),0)*ChapterTable!$Q$17,
  IF(AND($A920=0,$B920=0),
    E921,
  IF($B920=0,
    VLOOKUP($A920,ChapterTable!$1:$1048576,MATCH("최종"&amp;SUBSTITUTE(SUBSTITUTE(E$1,"standard",""),"|Float",""),ChapterTable!$1:$1,0),0),
  IF($B920=1,
    IF($L920=FALSE,
      VLOOKUP($A920,ChapterTable!$1:$1048576,MATCH("최종"&amp;SUBSTITUTE(SUBSTITUTE(E$1,"standard",""),"|Float",""),ChapterTable!$1:$1,0),0),
      VLOOKUP($A920-ChapterTable!$Q$11,ChapterTable!$1:$1048576,MATCH("최종"&amp;SUBSTITUTE(SUBSTITUTE(E$1,"standard",""),"|Float",""),ChapterTable!$1:$1,0),0)*ChapterTable!$Q$14
    ),
  OFFSET(E920,-$B920+IF($L920,1,0),0)*
    (VLOOKUP(SUBSTITUTE(SUBSTITUTE(E$1,"standard",""),"|Float","")&amp;"인게임누적곱배수",ChapterTable!$S:$T,2,0)^C920
    +VLOOKUP(SUBSTITUTE(SUBSTITUTE(E$1,"standard",""),"|Float","")&amp;"인게임누적합배수",ChapterTable!$S:$T,2,0)*C920)
  )
  )
  )
)</f>
        <v>399030.80760955811</v>
      </c>
      <c r="F920" s="1">
        <f ca="1">IF(AND($A920=0,$B920=1),
    VLOOKUP(1,ChapterTable!$1:$1048576,MATCH("최종"&amp;SUBSTITUTE(SUBSTITUTE(F$1,"standard",""),"|Float",""),ChapterTable!$1:$1,0),0)*ChapterTable!$Q$17,
  IF(AND($A920=0,$B920=0),
    F921,
  IF($B920=0,
    VLOOKUP($A920,ChapterTable!$1:$1048576,MATCH("최종"&amp;SUBSTITUTE(SUBSTITUTE(F$1,"standard",""),"|Float",""),ChapterTable!$1:$1,0),0),
  IF($B920=1,
    IF($L920=FALSE,
      VLOOKUP($A920,ChapterTable!$1:$1048576,MATCH("최종"&amp;SUBSTITUTE(SUBSTITUTE(F$1,"standard",""),"|Float",""),ChapterTable!$1:$1,0),0),
      VLOOKUP($A920-ChapterTable!$Q$11,ChapterTable!$1:$1048576,MATCH("최종"&amp;SUBSTITUTE(SUBSTITUTE(F$1,"standard",""),"|Float",""),ChapterTable!$1:$1,0),0)*ChapterTable!$Q$14
    ),
  OFFSET(F920,-$B920+IF($L920,1,0),0)*
    (VLOOKUP(SUBSTITUTE(SUBSTITUTE(F$1,"standard",""),"|Float","")&amp;"인게임누적곱배수",ChapterTable!$S:$T,2,0)^D920
    +VLOOKUP(SUBSTITUTE(SUBSTITUTE(F$1,"standard",""),"|Float","")&amp;"인게임누적합배수",ChapterTable!$S:$T,2,0)*D920)
  )
  )
  )
)</f>
        <v>221683.78200531006</v>
      </c>
      <c r="G920" t="s">
        <v>110</v>
      </c>
      <c r="J920" t="str">
        <f>IF(ISBLANK(I920),"",
IFERROR(VLOOKUP(I920,[1]StringTable!$1:$1048576,MATCH([1]StringTable!$B$1,[1]StringTable!$1:$1,0),0),
IFERROR(VLOOKUP(I920,[1]InApkStringTable!$1:$1048576,MATCH([1]InApkStringTable!$B$1,[1]InApkStringTable!$1:$1,0),0),
"스트링없음")))</f>
        <v/>
      </c>
      <c r="L920" t="b">
        <v>0</v>
      </c>
      <c r="M920" t="s">
        <v>24</v>
      </c>
      <c r="N920" t="str">
        <f>IF(ISBLANK(M920),"",IF(ISERROR(VLOOKUP(M920,MapTable!$A:$A,1,0)),"맵없음",""))</f>
        <v/>
      </c>
      <c r="O920">
        <f t="shared" si="57"/>
        <v>11</v>
      </c>
      <c r="Q920">
        <f t="shared" si="58"/>
        <v>11</v>
      </c>
      <c r="R920" t="b">
        <f t="shared" ca="1" si="59"/>
        <v>0</v>
      </c>
      <c r="T920" t="b">
        <f t="shared" ca="1" si="60"/>
        <v>0</v>
      </c>
      <c r="V920" t="str">
        <f>IF(ISBLANK(U920),"",IF(ISERROR(VLOOKUP(U920,MapTable!$A:$A,1,0)),"맵없음",""))</f>
        <v/>
      </c>
      <c r="X920" t="str">
        <f>IF(ISBLANK(W920),"",
IF(ISERROR(FIND(",",W920)),
  IF(ISERROR(VLOOKUP(W920,MapTable!$A:$A,1,0)),"맵없음",
  ""),
IF(ISERROR(FIND(",",W920,FIND(",",W920)+1)),
  IF(OR(ISERROR(VLOOKUP(LEFT(W920,FIND(",",W920)-1),MapTable!$A:$A,1,0)),ISERROR(VLOOKUP(TRIM(MID(W920,FIND(",",W920)+1,999)),MapTable!$A:$A,1,0))),"맵없음",
  ""),
IF(ISERROR(FIND(",",W920,FIND(",",W920,FIND(",",W920)+1)+1)),
  IF(OR(ISERROR(VLOOKUP(LEFT(W920,FIND(",",W920)-1),MapTable!$A:$A,1,0)),ISERROR(VLOOKUP(TRIM(MID(W920,FIND(",",W920)+1,FIND(",",W920,FIND(",",W920)+1)-FIND(",",W920)-1)),MapTable!$A:$A,1,0)),ISERROR(VLOOKUP(TRIM(MID(W920,FIND(",",W920,FIND(",",W920)+1)+1,999)),MapTable!$A:$A,1,0))),"맵없음",
  ""),
IF(ISERROR(FIND(",",W920,FIND(",",W920,FIND(",",W920,FIND(",",W920)+1)+1)+1)),
  IF(OR(ISERROR(VLOOKUP(LEFT(W920,FIND(",",W920)-1),MapTable!$A:$A,1,0)),ISERROR(VLOOKUP(TRIM(MID(W920,FIND(",",W920)+1,FIND(",",W920,FIND(",",W920)+1)-FIND(",",W920)-1)),MapTable!$A:$A,1,0)),ISERROR(VLOOKUP(TRIM(MID(W920,FIND(",",W920,FIND(",",W920)+1)+1,FIND(",",W920,FIND(",",W920,FIND(",",W920)+1)+1)-FIND(",",W920,FIND(",",W920)+1)-1)),MapTable!$A:$A,1,0)),ISERROR(VLOOKUP(TRIM(MID(W920,FIND(",",W920,FIND(",",W920,FIND(",",W920)+1)+1)+1,999)),MapTable!$A:$A,1,0))),"맵없음",
  ""),
)))))</f>
        <v/>
      </c>
      <c r="AC920" t="str">
        <f>IF(ISBLANK(AB920),"",IF(ISERROR(VLOOKUP(AB920,[3]DropTable!$A:$A,1,0)),"드랍없음",""))</f>
        <v/>
      </c>
      <c r="AE920" t="str">
        <f>IF(ISBLANK(AD920),"",IF(ISERROR(VLOOKUP(AD920,[3]DropTable!$A:$A,1,0)),"드랍없음",""))</f>
        <v/>
      </c>
      <c r="AG920">
        <v>9.8000000000000007</v>
      </c>
      <c r="AH920">
        <v>1</v>
      </c>
    </row>
    <row r="921" spans="1:34" x14ac:dyDescent="0.3">
      <c r="A921">
        <v>20</v>
      </c>
      <c r="B921">
        <v>6</v>
      </c>
      <c r="C921">
        <f>IF(OR($L921=TRUE,$A921=0,MOD($A921,ChapterTable!$S$20)&lt;&gt;0),
MAX(0,INT(($B921+ChapterTable!$Q$26+VLOOKUP(SUBSTITUTE(C$1,"성장단계","")&amp;"단계오프셋",ChapterTable!$S:$T,2,0))/ChapterTable!$Q$23)),
MAX(0,INT(($B921+ChapterTable!$S$26+VLOOKUP(SUBSTITUTE(C$1,"성장단계","")&amp;"보스단계오프셋",ChapterTable!$S:$T,2,0))/ChapterTable!$S$23)))</f>
        <v>1</v>
      </c>
      <c r="D921">
        <f>IF(OR($L921=TRUE,$A921=0,MOD($A921,ChapterTable!$S$20)&lt;&gt;0),
MAX(0,INT(($B921+ChapterTable!$Q$26+VLOOKUP(SUBSTITUTE(D$1,"성장단계","")&amp;"단계오프셋",ChapterTable!$S:$T,2,0))/ChapterTable!$Q$23)),
MAX(0,INT(($B921+ChapterTable!$S$26+VLOOKUP(SUBSTITUTE(D$1,"성장단계","")&amp;"보스단계오프셋",ChapterTable!$S:$T,2,0))/ChapterTable!$S$23)))</f>
        <v>0</v>
      </c>
      <c r="E921" s="1">
        <f ca="1">IF(AND($A921=0,$B921=1),
    VLOOKUP(1,ChapterTable!$1:$1048576,MATCH("최종"&amp;SUBSTITUTE(SUBSTITUTE(E$1,"standard",""),"|Float",""),ChapterTable!$1:$1,0),0)*ChapterTable!$Q$17,
  IF(AND($A921=0,$B921=0),
    E922,
  IF($B921=0,
    VLOOKUP($A921,ChapterTable!$1:$1048576,MATCH("최종"&amp;SUBSTITUTE(SUBSTITUTE(E$1,"standard",""),"|Float",""),ChapterTable!$1:$1,0),0),
  IF($B921=1,
    IF($L921=FALSE,
      VLOOKUP($A921,ChapterTable!$1:$1048576,MATCH("최종"&amp;SUBSTITUTE(SUBSTITUTE(E$1,"standard",""),"|Float",""),ChapterTable!$1:$1,0),0),
      VLOOKUP($A921-ChapterTable!$Q$11,ChapterTable!$1:$1048576,MATCH("최종"&amp;SUBSTITUTE(SUBSTITUTE(E$1,"standard",""),"|Float",""),ChapterTable!$1:$1,0),0)*ChapterTable!$Q$14
    ),
  OFFSET(E921,-$B921+IF($L921,1,0),0)*
    (VLOOKUP(SUBSTITUTE(SUBSTITUTE(E$1,"standard",""),"|Float","")&amp;"인게임누적곱배수",ChapterTable!$S:$T,2,0)^C921
    +VLOOKUP(SUBSTITUTE(SUBSTITUTE(E$1,"standard",""),"|Float","")&amp;"인게임누적합배수",ChapterTable!$S:$T,2,0)*C921)
  )
  )
  )
)</f>
        <v>538691.59027290344</v>
      </c>
      <c r="F921" s="1">
        <f ca="1">IF(AND($A921=0,$B921=1),
    VLOOKUP(1,ChapterTable!$1:$1048576,MATCH("최종"&amp;SUBSTITUTE(SUBSTITUTE(F$1,"standard",""),"|Float",""),ChapterTable!$1:$1,0),0)*ChapterTable!$Q$17,
  IF(AND($A921=0,$B921=0),
    F922,
  IF($B921=0,
    VLOOKUP($A921,ChapterTable!$1:$1048576,MATCH("최종"&amp;SUBSTITUTE(SUBSTITUTE(F$1,"standard",""),"|Float",""),ChapterTable!$1:$1,0),0),
  IF($B921=1,
    IF($L921=FALSE,
      VLOOKUP($A921,ChapterTable!$1:$1048576,MATCH("최종"&amp;SUBSTITUTE(SUBSTITUTE(F$1,"standard",""),"|Float",""),ChapterTable!$1:$1,0),0),
      VLOOKUP($A921-ChapterTable!$Q$11,ChapterTable!$1:$1048576,MATCH("최종"&amp;SUBSTITUTE(SUBSTITUTE(F$1,"standard",""),"|Float",""),ChapterTable!$1:$1,0),0)*ChapterTable!$Q$14
    ),
  OFFSET(F921,-$B921+IF($L921,1,0),0)*
    (VLOOKUP(SUBSTITUTE(SUBSTITUTE(F$1,"standard",""),"|Float","")&amp;"인게임누적곱배수",ChapterTable!$S:$T,2,0)^D921
    +VLOOKUP(SUBSTITUTE(SUBSTITUTE(F$1,"standard",""),"|Float","")&amp;"인게임누적합배수",ChapterTable!$S:$T,2,0)*D921)
  )
  )
  )
)</f>
        <v>221683.78200531006</v>
      </c>
      <c r="G921" t="s">
        <v>110</v>
      </c>
      <c r="J921" t="str">
        <f>IF(ISBLANK(I921),"",
IFERROR(VLOOKUP(I921,[1]StringTable!$1:$1048576,MATCH([1]StringTable!$B$1,[1]StringTable!$1:$1,0),0),
IFERROR(VLOOKUP(I921,[1]InApkStringTable!$1:$1048576,MATCH([1]InApkStringTable!$B$1,[1]InApkStringTable!$1:$1,0),0),
"스트링없음")))</f>
        <v/>
      </c>
      <c r="L921" t="b">
        <v>0</v>
      </c>
      <c r="M921" t="s">
        <v>24</v>
      </c>
      <c r="N921" t="str">
        <f>IF(ISBLANK(M921),"",IF(ISERROR(VLOOKUP(M921,MapTable!$A:$A,1,0)),"맵없음",""))</f>
        <v/>
      </c>
      <c r="O921">
        <f t="shared" si="57"/>
        <v>1</v>
      </c>
      <c r="Q921">
        <f t="shared" si="58"/>
        <v>1</v>
      </c>
      <c r="R921" t="b">
        <f t="shared" ca="1" si="59"/>
        <v>0</v>
      </c>
      <c r="T921" t="b">
        <f t="shared" ca="1" si="60"/>
        <v>0</v>
      </c>
      <c r="V921" t="str">
        <f>IF(ISBLANK(U921),"",IF(ISERROR(VLOOKUP(U921,MapTable!$A:$A,1,0)),"맵없음",""))</f>
        <v/>
      </c>
      <c r="X921" t="str">
        <f>IF(ISBLANK(W921),"",
IF(ISERROR(FIND(",",W921)),
  IF(ISERROR(VLOOKUP(W921,MapTable!$A:$A,1,0)),"맵없음",
  ""),
IF(ISERROR(FIND(",",W921,FIND(",",W921)+1)),
  IF(OR(ISERROR(VLOOKUP(LEFT(W921,FIND(",",W921)-1),MapTable!$A:$A,1,0)),ISERROR(VLOOKUP(TRIM(MID(W921,FIND(",",W921)+1,999)),MapTable!$A:$A,1,0))),"맵없음",
  ""),
IF(ISERROR(FIND(",",W921,FIND(",",W921,FIND(",",W921)+1)+1)),
  IF(OR(ISERROR(VLOOKUP(LEFT(W921,FIND(",",W921)-1),MapTable!$A:$A,1,0)),ISERROR(VLOOKUP(TRIM(MID(W921,FIND(",",W921)+1,FIND(",",W921,FIND(",",W921)+1)-FIND(",",W921)-1)),MapTable!$A:$A,1,0)),ISERROR(VLOOKUP(TRIM(MID(W921,FIND(",",W921,FIND(",",W921)+1)+1,999)),MapTable!$A:$A,1,0))),"맵없음",
  ""),
IF(ISERROR(FIND(",",W921,FIND(",",W921,FIND(",",W921,FIND(",",W921)+1)+1)+1)),
  IF(OR(ISERROR(VLOOKUP(LEFT(W921,FIND(",",W921)-1),MapTable!$A:$A,1,0)),ISERROR(VLOOKUP(TRIM(MID(W921,FIND(",",W921)+1,FIND(",",W921,FIND(",",W921)+1)-FIND(",",W921)-1)),MapTable!$A:$A,1,0)),ISERROR(VLOOKUP(TRIM(MID(W921,FIND(",",W921,FIND(",",W921)+1)+1,FIND(",",W921,FIND(",",W921,FIND(",",W921)+1)+1)-FIND(",",W921,FIND(",",W921)+1)-1)),MapTable!$A:$A,1,0)),ISERROR(VLOOKUP(TRIM(MID(W921,FIND(",",W921,FIND(",",W921,FIND(",",W921)+1)+1)+1,999)),MapTable!$A:$A,1,0))),"맵없음",
  ""),
)))))</f>
        <v/>
      </c>
      <c r="AC921" t="str">
        <f>IF(ISBLANK(AB921),"",IF(ISERROR(VLOOKUP(AB921,[3]DropTable!$A:$A,1,0)),"드랍없음",""))</f>
        <v/>
      </c>
      <c r="AE921" t="str">
        <f>IF(ISBLANK(AD921),"",IF(ISERROR(VLOOKUP(AD921,[3]DropTable!$A:$A,1,0)),"드랍없음",""))</f>
        <v/>
      </c>
      <c r="AG921">
        <v>9.8000000000000007</v>
      </c>
      <c r="AH921">
        <v>1</v>
      </c>
    </row>
    <row r="922" spans="1:34" x14ac:dyDescent="0.3">
      <c r="A922">
        <v>20</v>
      </c>
      <c r="B922">
        <v>7</v>
      </c>
      <c r="C922">
        <f>IF(OR($L922=TRUE,$A922=0,MOD($A922,ChapterTable!$S$20)&lt;&gt;0),
MAX(0,INT(($B922+ChapterTable!$Q$26+VLOOKUP(SUBSTITUTE(C$1,"성장단계","")&amp;"단계오프셋",ChapterTable!$S:$T,2,0))/ChapterTable!$Q$23)),
MAX(0,INT(($B922+ChapterTable!$S$26+VLOOKUP(SUBSTITUTE(C$1,"성장단계","")&amp;"보스단계오프셋",ChapterTable!$S:$T,2,0))/ChapterTable!$S$23)))</f>
        <v>1</v>
      </c>
      <c r="D922">
        <f>IF(OR($L922=TRUE,$A922=0,MOD($A922,ChapterTable!$S$20)&lt;&gt;0),
MAX(0,INT(($B922+ChapterTable!$Q$26+VLOOKUP(SUBSTITUTE(D$1,"성장단계","")&amp;"단계오프셋",ChapterTable!$S:$T,2,0))/ChapterTable!$Q$23)),
MAX(0,INT(($B922+ChapterTable!$S$26+VLOOKUP(SUBSTITUTE(D$1,"성장단계","")&amp;"보스단계오프셋",ChapterTable!$S:$T,2,0))/ChapterTable!$S$23)))</f>
        <v>0</v>
      </c>
      <c r="E922" s="1">
        <f ca="1">IF(AND($A922=0,$B922=1),
    VLOOKUP(1,ChapterTable!$1:$1048576,MATCH("최종"&amp;SUBSTITUTE(SUBSTITUTE(E$1,"standard",""),"|Float",""),ChapterTable!$1:$1,0),0)*ChapterTable!$Q$17,
  IF(AND($A922=0,$B922=0),
    E923,
  IF($B922=0,
    VLOOKUP($A922,ChapterTable!$1:$1048576,MATCH("최종"&amp;SUBSTITUTE(SUBSTITUTE(E$1,"standard",""),"|Float",""),ChapterTable!$1:$1,0),0),
  IF($B922=1,
    IF($L922=FALSE,
      VLOOKUP($A922,ChapterTable!$1:$1048576,MATCH("최종"&amp;SUBSTITUTE(SUBSTITUTE(E$1,"standard",""),"|Float",""),ChapterTable!$1:$1,0),0),
      VLOOKUP($A922-ChapterTable!$Q$11,ChapterTable!$1:$1048576,MATCH("최종"&amp;SUBSTITUTE(SUBSTITUTE(E$1,"standard",""),"|Float",""),ChapterTable!$1:$1,0),0)*ChapterTable!$Q$14
    ),
  OFFSET(E922,-$B922+IF($L922,1,0),0)*
    (VLOOKUP(SUBSTITUTE(SUBSTITUTE(E$1,"standard",""),"|Float","")&amp;"인게임누적곱배수",ChapterTable!$S:$T,2,0)^C922
    +VLOOKUP(SUBSTITUTE(SUBSTITUTE(E$1,"standard",""),"|Float","")&amp;"인게임누적합배수",ChapterTable!$S:$T,2,0)*C922)
  )
  )
  )
)</f>
        <v>538691.59027290344</v>
      </c>
      <c r="F922" s="1">
        <f ca="1">IF(AND($A922=0,$B922=1),
    VLOOKUP(1,ChapterTable!$1:$1048576,MATCH("최종"&amp;SUBSTITUTE(SUBSTITUTE(F$1,"standard",""),"|Float",""),ChapterTable!$1:$1,0),0)*ChapterTable!$Q$17,
  IF(AND($A922=0,$B922=0),
    F923,
  IF($B922=0,
    VLOOKUP($A922,ChapterTable!$1:$1048576,MATCH("최종"&amp;SUBSTITUTE(SUBSTITUTE(F$1,"standard",""),"|Float",""),ChapterTable!$1:$1,0),0),
  IF($B922=1,
    IF($L922=FALSE,
      VLOOKUP($A922,ChapterTable!$1:$1048576,MATCH("최종"&amp;SUBSTITUTE(SUBSTITUTE(F$1,"standard",""),"|Float",""),ChapterTable!$1:$1,0),0),
      VLOOKUP($A922-ChapterTable!$Q$11,ChapterTable!$1:$1048576,MATCH("최종"&amp;SUBSTITUTE(SUBSTITUTE(F$1,"standard",""),"|Float",""),ChapterTable!$1:$1,0),0)*ChapterTable!$Q$14
    ),
  OFFSET(F922,-$B922+IF($L922,1,0),0)*
    (VLOOKUP(SUBSTITUTE(SUBSTITUTE(F$1,"standard",""),"|Float","")&amp;"인게임누적곱배수",ChapterTable!$S:$T,2,0)^D922
    +VLOOKUP(SUBSTITUTE(SUBSTITUTE(F$1,"standard",""),"|Float","")&amp;"인게임누적합배수",ChapterTable!$S:$T,2,0)*D922)
  )
  )
  )
)</f>
        <v>221683.78200531006</v>
      </c>
      <c r="G922" t="s">
        <v>110</v>
      </c>
      <c r="J922" t="str">
        <f>IF(ISBLANK(I922),"",
IFERROR(VLOOKUP(I922,[1]StringTable!$1:$1048576,MATCH([1]StringTable!$B$1,[1]StringTable!$1:$1,0),0),
IFERROR(VLOOKUP(I922,[1]InApkStringTable!$1:$1048576,MATCH([1]InApkStringTable!$B$1,[1]InApkStringTable!$1:$1,0),0),
"스트링없음")))</f>
        <v/>
      </c>
      <c r="L922" t="b">
        <v>0</v>
      </c>
      <c r="M922" t="s">
        <v>24</v>
      </c>
      <c r="N922" t="str">
        <f>IF(ISBLANK(M922),"",IF(ISERROR(VLOOKUP(M922,MapTable!$A:$A,1,0)),"맵없음",""))</f>
        <v/>
      </c>
      <c r="O922">
        <f t="shared" si="57"/>
        <v>1</v>
      </c>
      <c r="Q922">
        <f t="shared" si="58"/>
        <v>1</v>
      </c>
      <c r="R922" t="b">
        <f t="shared" ca="1" si="59"/>
        <v>0</v>
      </c>
      <c r="T922" t="b">
        <f t="shared" ca="1" si="60"/>
        <v>0</v>
      </c>
      <c r="V922" t="str">
        <f>IF(ISBLANK(U922),"",IF(ISERROR(VLOOKUP(U922,MapTable!$A:$A,1,0)),"맵없음",""))</f>
        <v/>
      </c>
      <c r="X922" t="str">
        <f>IF(ISBLANK(W922),"",
IF(ISERROR(FIND(",",W922)),
  IF(ISERROR(VLOOKUP(W922,MapTable!$A:$A,1,0)),"맵없음",
  ""),
IF(ISERROR(FIND(",",W922,FIND(",",W922)+1)),
  IF(OR(ISERROR(VLOOKUP(LEFT(W922,FIND(",",W922)-1),MapTable!$A:$A,1,0)),ISERROR(VLOOKUP(TRIM(MID(W922,FIND(",",W922)+1,999)),MapTable!$A:$A,1,0))),"맵없음",
  ""),
IF(ISERROR(FIND(",",W922,FIND(",",W922,FIND(",",W922)+1)+1)),
  IF(OR(ISERROR(VLOOKUP(LEFT(W922,FIND(",",W922)-1),MapTable!$A:$A,1,0)),ISERROR(VLOOKUP(TRIM(MID(W922,FIND(",",W922)+1,FIND(",",W922,FIND(",",W922)+1)-FIND(",",W922)-1)),MapTable!$A:$A,1,0)),ISERROR(VLOOKUP(TRIM(MID(W922,FIND(",",W922,FIND(",",W922)+1)+1,999)),MapTable!$A:$A,1,0))),"맵없음",
  ""),
IF(ISERROR(FIND(",",W922,FIND(",",W922,FIND(",",W922,FIND(",",W922)+1)+1)+1)),
  IF(OR(ISERROR(VLOOKUP(LEFT(W922,FIND(",",W922)-1),MapTable!$A:$A,1,0)),ISERROR(VLOOKUP(TRIM(MID(W922,FIND(",",W922)+1,FIND(",",W922,FIND(",",W922)+1)-FIND(",",W922)-1)),MapTable!$A:$A,1,0)),ISERROR(VLOOKUP(TRIM(MID(W922,FIND(",",W922,FIND(",",W922)+1)+1,FIND(",",W922,FIND(",",W922,FIND(",",W922)+1)+1)-FIND(",",W922,FIND(",",W922)+1)-1)),MapTable!$A:$A,1,0)),ISERROR(VLOOKUP(TRIM(MID(W922,FIND(",",W922,FIND(",",W922,FIND(",",W922)+1)+1)+1,999)),MapTable!$A:$A,1,0))),"맵없음",
  ""),
)))))</f>
        <v/>
      </c>
      <c r="AC922" t="str">
        <f>IF(ISBLANK(AB922),"",IF(ISERROR(VLOOKUP(AB922,[3]DropTable!$A:$A,1,0)),"드랍없음",""))</f>
        <v/>
      </c>
      <c r="AE922" t="str">
        <f>IF(ISBLANK(AD922),"",IF(ISERROR(VLOOKUP(AD922,[3]DropTable!$A:$A,1,0)),"드랍없음",""))</f>
        <v/>
      </c>
      <c r="AG922">
        <v>9.8000000000000007</v>
      </c>
      <c r="AH922">
        <v>1</v>
      </c>
    </row>
    <row r="923" spans="1:34" x14ac:dyDescent="0.3">
      <c r="A923">
        <v>20</v>
      </c>
      <c r="B923">
        <v>8</v>
      </c>
      <c r="C923">
        <f>IF(OR($L923=TRUE,$A923=0,MOD($A923,ChapterTable!$S$20)&lt;&gt;0),
MAX(0,INT(($B923+ChapterTable!$Q$26+VLOOKUP(SUBSTITUTE(C$1,"성장단계","")&amp;"단계오프셋",ChapterTable!$S:$T,2,0))/ChapterTable!$Q$23)),
MAX(0,INT(($B923+ChapterTable!$S$26+VLOOKUP(SUBSTITUTE(C$1,"성장단계","")&amp;"보스단계오프셋",ChapterTable!$S:$T,2,0))/ChapterTable!$S$23)))</f>
        <v>1</v>
      </c>
      <c r="D923">
        <f>IF(OR($L923=TRUE,$A923=0,MOD($A923,ChapterTable!$S$20)&lt;&gt;0),
MAX(0,INT(($B923+ChapterTable!$Q$26+VLOOKUP(SUBSTITUTE(D$1,"성장단계","")&amp;"단계오프셋",ChapterTable!$S:$T,2,0))/ChapterTable!$Q$23)),
MAX(0,INT(($B923+ChapterTable!$S$26+VLOOKUP(SUBSTITUTE(D$1,"성장단계","")&amp;"보스단계오프셋",ChapterTable!$S:$T,2,0))/ChapterTable!$S$23)))</f>
        <v>0</v>
      </c>
      <c r="E923" s="1">
        <f ca="1">IF(AND($A923=0,$B923=1),
    VLOOKUP(1,ChapterTable!$1:$1048576,MATCH("최종"&amp;SUBSTITUTE(SUBSTITUTE(E$1,"standard",""),"|Float",""),ChapterTable!$1:$1,0),0)*ChapterTable!$Q$17,
  IF(AND($A923=0,$B923=0),
    E924,
  IF($B923=0,
    VLOOKUP($A923,ChapterTable!$1:$1048576,MATCH("최종"&amp;SUBSTITUTE(SUBSTITUTE(E$1,"standard",""),"|Float",""),ChapterTable!$1:$1,0),0),
  IF($B923=1,
    IF($L923=FALSE,
      VLOOKUP($A923,ChapterTable!$1:$1048576,MATCH("최종"&amp;SUBSTITUTE(SUBSTITUTE(E$1,"standard",""),"|Float",""),ChapterTable!$1:$1,0),0),
      VLOOKUP($A923-ChapterTable!$Q$11,ChapterTable!$1:$1048576,MATCH("최종"&amp;SUBSTITUTE(SUBSTITUTE(E$1,"standard",""),"|Float",""),ChapterTable!$1:$1,0),0)*ChapterTable!$Q$14
    ),
  OFFSET(E923,-$B923+IF($L923,1,0),0)*
    (VLOOKUP(SUBSTITUTE(SUBSTITUTE(E$1,"standard",""),"|Float","")&amp;"인게임누적곱배수",ChapterTable!$S:$T,2,0)^C923
    +VLOOKUP(SUBSTITUTE(SUBSTITUTE(E$1,"standard",""),"|Float","")&amp;"인게임누적합배수",ChapterTable!$S:$T,2,0)*C923)
  )
  )
  )
)</f>
        <v>538691.59027290344</v>
      </c>
      <c r="F923" s="1">
        <f ca="1">IF(AND($A923=0,$B923=1),
    VLOOKUP(1,ChapterTable!$1:$1048576,MATCH("최종"&amp;SUBSTITUTE(SUBSTITUTE(F$1,"standard",""),"|Float",""),ChapterTable!$1:$1,0),0)*ChapterTable!$Q$17,
  IF(AND($A923=0,$B923=0),
    F924,
  IF($B923=0,
    VLOOKUP($A923,ChapterTable!$1:$1048576,MATCH("최종"&amp;SUBSTITUTE(SUBSTITUTE(F$1,"standard",""),"|Float",""),ChapterTable!$1:$1,0),0),
  IF($B923=1,
    IF($L923=FALSE,
      VLOOKUP($A923,ChapterTable!$1:$1048576,MATCH("최종"&amp;SUBSTITUTE(SUBSTITUTE(F$1,"standard",""),"|Float",""),ChapterTable!$1:$1,0),0),
      VLOOKUP($A923-ChapterTable!$Q$11,ChapterTable!$1:$1048576,MATCH("최종"&amp;SUBSTITUTE(SUBSTITUTE(F$1,"standard",""),"|Float",""),ChapterTable!$1:$1,0),0)*ChapterTable!$Q$14
    ),
  OFFSET(F923,-$B923+IF($L923,1,0),0)*
    (VLOOKUP(SUBSTITUTE(SUBSTITUTE(F$1,"standard",""),"|Float","")&amp;"인게임누적곱배수",ChapterTable!$S:$T,2,0)^D923
    +VLOOKUP(SUBSTITUTE(SUBSTITUTE(F$1,"standard",""),"|Float","")&amp;"인게임누적합배수",ChapterTable!$S:$T,2,0)*D923)
  )
  )
  )
)</f>
        <v>221683.78200531006</v>
      </c>
      <c r="G923" t="s">
        <v>110</v>
      </c>
      <c r="J923" t="str">
        <f>IF(ISBLANK(I923),"",
IFERROR(VLOOKUP(I923,[1]StringTable!$1:$1048576,MATCH([1]StringTable!$B$1,[1]StringTable!$1:$1,0),0),
IFERROR(VLOOKUP(I923,[1]InApkStringTable!$1:$1048576,MATCH([1]InApkStringTable!$B$1,[1]InApkStringTable!$1:$1,0),0),
"스트링없음")))</f>
        <v/>
      </c>
      <c r="L923" t="b">
        <v>0</v>
      </c>
      <c r="M923" t="s">
        <v>24</v>
      </c>
      <c r="N923" t="str">
        <f>IF(ISBLANK(M923),"",IF(ISERROR(VLOOKUP(M923,MapTable!$A:$A,1,0)),"맵없음",""))</f>
        <v/>
      </c>
      <c r="O923">
        <f t="shared" si="57"/>
        <v>1</v>
      </c>
      <c r="Q923">
        <f t="shared" si="58"/>
        <v>1</v>
      </c>
      <c r="R923" t="b">
        <f t="shared" ca="1" si="59"/>
        <v>0</v>
      </c>
      <c r="T923" t="b">
        <f t="shared" ca="1" si="60"/>
        <v>0</v>
      </c>
      <c r="V923" t="str">
        <f>IF(ISBLANK(U923),"",IF(ISERROR(VLOOKUP(U923,MapTable!$A:$A,1,0)),"맵없음",""))</f>
        <v/>
      </c>
      <c r="X923" t="str">
        <f>IF(ISBLANK(W923),"",
IF(ISERROR(FIND(",",W923)),
  IF(ISERROR(VLOOKUP(W923,MapTable!$A:$A,1,0)),"맵없음",
  ""),
IF(ISERROR(FIND(",",W923,FIND(",",W923)+1)),
  IF(OR(ISERROR(VLOOKUP(LEFT(W923,FIND(",",W923)-1),MapTable!$A:$A,1,0)),ISERROR(VLOOKUP(TRIM(MID(W923,FIND(",",W923)+1,999)),MapTable!$A:$A,1,0))),"맵없음",
  ""),
IF(ISERROR(FIND(",",W923,FIND(",",W923,FIND(",",W923)+1)+1)),
  IF(OR(ISERROR(VLOOKUP(LEFT(W923,FIND(",",W923)-1),MapTable!$A:$A,1,0)),ISERROR(VLOOKUP(TRIM(MID(W923,FIND(",",W923)+1,FIND(",",W923,FIND(",",W923)+1)-FIND(",",W923)-1)),MapTable!$A:$A,1,0)),ISERROR(VLOOKUP(TRIM(MID(W923,FIND(",",W923,FIND(",",W923)+1)+1,999)),MapTable!$A:$A,1,0))),"맵없음",
  ""),
IF(ISERROR(FIND(",",W923,FIND(",",W923,FIND(",",W923,FIND(",",W923)+1)+1)+1)),
  IF(OR(ISERROR(VLOOKUP(LEFT(W923,FIND(",",W923)-1),MapTable!$A:$A,1,0)),ISERROR(VLOOKUP(TRIM(MID(W923,FIND(",",W923)+1,FIND(",",W923,FIND(",",W923)+1)-FIND(",",W923)-1)),MapTable!$A:$A,1,0)),ISERROR(VLOOKUP(TRIM(MID(W923,FIND(",",W923,FIND(",",W923)+1)+1,FIND(",",W923,FIND(",",W923,FIND(",",W923)+1)+1)-FIND(",",W923,FIND(",",W923)+1)-1)),MapTable!$A:$A,1,0)),ISERROR(VLOOKUP(TRIM(MID(W923,FIND(",",W923,FIND(",",W923,FIND(",",W923)+1)+1)+1,999)),MapTable!$A:$A,1,0))),"맵없음",
  ""),
)))))</f>
        <v/>
      </c>
      <c r="AC923" t="str">
        <f>IF(ISBLANK(AB923),"",IF(ISERROR(VLOOKUP(AB923,[3]DropTable!$A:$A,1,0)),"드랍없음",""))</f>
        <v/>
      </c>
      <c r="AE923" t="str">
        <f>IF(ISBLANK(AD923),"",IF(ISERROR(VLOOKUP(AD923,[3]DropTable!$A:$A,1,0)),"드랍없음",""))</f>
        <v/>
      </c>
      <c r="AG923">
        <v>9.8000000000000007</v>
      </c>
      <c r="AH923">
        <v>1</v>
      </c>
    </row>
    <row r="924" spans="1:34" x14ac:dyDescent="0.3">
      <c r="A924">
        <v>20</v>
      </c>
      <c r="B924">
        <v>9</v>
      </c>
      <c r="C924">
        <f>IF(OR($L924=TRUE,$A924=0,MOD($A924,ChapterTable!$S$20)&lt;&gt;0),
MAX(0,INT(($B924+ChapterTable!$Q$26+VLOOKUP(SUBSTITUTE(C$1,"성장단계","")&amp;"단계오프셋",ChapterTable!$S:$T,2,0))/ChapterTable!$Q$23)),
MAX(0,INT(($B924+ChapterTable!$S$26+VLOOKUP(SUBSTITUTE(C$1,"성장단계","")&amp;"보스단계오프셋",ChapterTable!$S:$T,2,0))/ChapterTable!$S$23)))</f>
        <v>1</v>
      </c>
      <c r="D924">
        <f>IF(OR($L924=TRUE,$A924=0,MOD($A924,ChapterTable!$S$20)&lt;&gt;0),
MAX(0,INT(($B924+ChapterTable!$Q$26+VLOOKUP(SUBSTITUTE(D$1,"성장단계","")&amp;"단계오프셋",ChapterTable!$S:$T,2,0))/ChapterTable!$Q$23)),
MAX(0,INT(($B924+ChapterTable!$S$26+VLOOKUP(SUBSTITUTE(D$1,"성장단계","")&amp;"보스단계오프셋",ChapterTable!$S:$T,2,0))/ChapterTable!$S$23)))</f>
        <v>0</v>
      </c>
      <c r="E924" s="1">
        <f ca="1">IF(AND($A924=0,$B924=1),
    VLOOKUP(1,ChapterTable!$1:$1048576,MATCH("최종"&amp;SUBSTITUTE(SUBSTITUTE(E$1,"standard",""),"|Float",""),ChapterTable!$1:$1,0),0)*ChapterTable!$Q$17,
  IF(AND($A924=0,$B924=0),
    E925,
  IF($B924=0,
    VLOOKUP($A924,ChapterTable!$1:$1048576,MATCH("최종"&amp;SUBSTITUTE(SUBSTITUTE(E$1,"standard",""),"|Float",""),ChapterTable!$1:$1,0),0),
  IF($B924=1,
    IF($L924=FALSE,
      VLOOKUP($A924,ChapterTable!$1:$1048576,MATCH("최종"&amp;SUBSTITUTE(SUBSTITUTE(E$1,"standard",""),"|Float",""),ChapterTable!$1:$1,0),0),
      VLOOKUP($A924-ChapterTable!$Q$11,ChapterTable!$1:$1048576,MATCH("최종"&amp;SUBSTITUTE(SUBSTITUTE(E$1,"standard",""),"|Float",""),ChapterTable!$1:$1,0),0)*ChapterTable!$Q$14
    ),
  OFFSET(E924,-$B924+IF($L924,1,0),0)*
    (VLOOKUP(SUBSTITUTE(SUBSTITUTE(E$1,"standard",""),"|Float","")&amp;"인게임누적곱배수",ChapterTable!$S:$T,2,0)^C924
    +VLOOKUP(SUBSTITUTE(SUBSTITUTE(E$1,"standard",""),"|Float","")&amp;"인게임누적합배수",ChapterTable!$S:$T,2,0)*C924)
  )
  )
  )
)</f>
        <v>538691.59027290344</v>
      </c>
      <c r="F924" s="1">
        <f ca="1">IF(AND($A924=0,$B924=1),
    VLOOKUP(1,ChapterTable!$1:$1048576,MATCH("최종"&amp;SUBSTITUTE(SUBSTITUTE(F$1,"standard",""),"|Float",""),ChapterTable!$1:$1,0),0)*ChapterTable!$Q$17,
  IF(AND($A924=0,$B924=0),
    F925,
  IF($B924=0,
    VLOOKUP($A924,ChapterTable!$1:$1048576,MATCH("최종"&amp;SUBSTITUTE(SUBSTITUTE(F$1,"standard",""),"|Float",""),ChapterTable!$1:$1,0),0),
  IF($B924=1,
    IF($L924=FALSE,
      VLOOKUP($A924,ChapterTable!$1:$1048576,MATCH("최종"&amp;SUBSTITUTE(SUBSTITUTE(F$1,"standard",""),"|Float",""),ChapterTable!$1:$1,0),0),
      VLOOKUP($A924-ChapterTable!$Q$11,ChapterTable!$1:$1048576,MATCH("최종"&amp;SUBSTITUTE(SUBSTITUTE(F$1,"standard",""),"|Float",""),ChapterTable!$1:$1,0),0)*ChapterTable!$Q$14
    ),
  OFFSET(F924,-$B924+IF($L924,1,0),0)*
    (VLOOKUP(SUBSTITUTE(SUBSTITUTE(F$1,"standard",""),"|Float","")&amp;"인게임누적곱배수",ChapterTable!$S:$T,2,0)^D924
    +VLOOKUP(SUBSTITUTE(SUBSTITUTE(F$1,"standard",""),"|Float","")&amp;"인게임누적합배수",ChapterTable!$S:$T,2,0)*D924)
  )
  )
  )
)</f>
        <v>221683.78200531006</v>
      </c>
      <c r="G924" t="s">
        <v>110</v>
      </c>
      <c r="J924" t="str">
        <f>IF(ISBLANK(I924),"",
IFERROR(VLOOKUP(I924,[1]StringTable!$1:$1048576,MATCH([1]StringTable!$B$1,[1]StringTable!$1:$1,0),0),
IFERROR(VLOOKUP(I924,[1]InApkStringTable!$1:$1048576,MATCH([1]InApkStringTable!$B$1,[1]InApkStringTable!$1:$1,0),0),
"스트링없음")))</f>
        <v/>
      </c>
      <c r="L924" t="b">
        <v>0</v>
      </c>
      <c r="M924" t="s">
        <v>24</v>
      </c>
      <c r="N924" t="str">
        <f>IF(ISBLANK(M924),"",IF(ISERROR(VLOOKUP(M924,MapTable!$A:$A,1,0)),"맵없음",""))</f>
        <v/>
      </c>
      <c r="O924">
        <f t="shared" si="57"/>
        <v>91</v>
      </c>
      <c r="Q924">
        <f t="shared" si="58"/>
        <v>91</v>
      </c>
      <c r="R924" t="b">
        <f t="shared" ca="1" si="59"/>
        <v>1</v>
      </c>
      <c r="T924" t="b">
        <f t="shared" ca="1" si="60"/>
        <v>1</v>
      </c>
      <c r="V924" t="str">
        <f>IF(ISBLANK(U924),"",IF(ISERROR(VLOOKUP(U924,MapTable!$A:$A,1,0)),"맵없음",""))</f>
        <v/>
      </c>
      <c r="X924" t="str">
        <f>IF(ISBLANK(W924),"",
IF(ISERROR(FIND(",",W924)),
  IF(ISERROR(VLOOKUP(W924,MapTable!$A:$A,1,0)),"맵없음",
  ""),
IF(ISERROR(FIND(",",W924,FIND(",",W924)+1)),
  IF(OR(ISERROR(VLOOKUP(LEFT(W924,FIND(",",W924)-1),MapTable!$A:$A,1,0)),ISERROR(VLOOKUP(TRIM(MID(W924,FIND(",",W924)+1,999)),MapTable!$A:$A,1,0))),"맵없음",
  ""),
IF(ISERROR(FIND(",",W924,FIND(",",W924,FIND(",",W924)+1)+1)),
  IF(OR(ISERROR(VLOOKUP(LEFT(W924,FIND(",",W924)-1),MapTable!$A:$A,1,0)),ISERROR(VLOOKUP(TRIM(MID(W924,FIND(",",W924)+1,FIND(",",W924,FIND(",",W924)+1)-FIND(",",W924)-1)),MapTable!$A:$A,1,0)),ISERROR(VLOOKUP(TRIM(MID(W924,FIND(",",W924,FIND(",",W924)+1)+1,999)),MapTable!$A:$A,1,0))),"맵없음",
  ""),
IF(ISERROR(FIND(",",W924,FIND(",",W924,FIND(",",W924,FIND(",",W924)+1)+1)+1)),
  IF(OR(ISERROR(VLOOKUP(LEFT(W924,FIND(",",W924)-1),MapTable!$A:$A,1,0)),ISERROR(VLOOKUP(TRIM(MID(W924,FIND(",",W924)+1,FIND(",",W924,FIND(",",W924)+1)-FIND(",",W924)-1)),MapTable!$A:$A,1,0)),ISERROR(VLOOKUP(TRIM(MID(W924,FIND(",",W924,FIND(",",W924)+1)+1,FIND(",",W924,FIND(",",W924,FIND(",",W924)+1)+1)-FIND(",",W924,FIND(",",W924)+1)-1)),MapTable!$A:$A,1,0)),ISERROR(VLOOKUP(TRIM(MID(W924,FIND(",",W924,FIND(",",W924,FIND(",",W924)+1)+1)+1,999)),MapTable!$A:$A,1,0))),"맵없음",
  ""),
)))))</f>
        <v/>
      </c>
      <c r="AC924" t="str">
        <f>IF(ISBLANK(AB924),"",IF(ISERROR(VLOOKUP(AB924,[3]DropTable!$A:$A,1,0)),"드랍없음",""))</f>
        <v/>
      </c>
      <c r="AE924" t="str">
        <f>IF(ISBLANK(AD924),"",IF(ISERROR(VLOOKUP(AD924,[3]DropTable!$A:$A,1,0)),"드랍없음",""))</f>
        <v/>
      </c>
      <c r="AG924">
        <v>9.8000000000000007</v>
      </c>
      <c r="AH924">
        <v>1</v>
      </c>
    </row>
    <row r="925" spans="1:34" x14ac:dyDescent="0.3">
      <c r="A925">
        <v>20</v>
      </c>
      <c r="B925">
        <v>10</v>
      </c>
      <c r="C925">
        <f>IF(OR($L925=TRUE,$A925=0,MOD($A925,ChapterTable!$S$20)&lt;&gt;0),
MAX(0,INT(($B925+ChapterTable!$Q$26+VLOOKUP(SUBSTITUTE(C$1,"성장단계","")&amp;"단계오프셋",ChapterTable!$S:$T,2,0))/ChapterTable!$Q$23)),
MAX(0,INT(($B925+ChapterTable!$S$26+VLOOKUP(SUBSTITUTE(C$1,"성장단계","")&amp;"보스단계오프셋",ChapterTable!$S:$T,2,0))/ChapterTable!$S$23)))</f>
        <v>1</v>
      </c>
      <c r="D925">
        <f>IF(OR($L925=TRUE,$A925=0,MOD($A925,ChapterTable!$S$20)&lt;&gt;0),
MAX(0,INT(($B925+ChapterTable!$Q$26+VLOOKUP(SUBSTITUTE(D$1,"성장단계","")&amp;"단계오프셋",ChapterTable!$S:$T,2,0))/ChapterTable!$Q$23)),
MAX(0,INT(($B925+ChapterTable!$S$26+VLOOKUP(SUBSTITUTE(D$1,"성장단계","")&amp;"보스단계오프셋",ChapterTable!$S:$T,2,0))/ChapterTable!$S$23)))</f>
        <v>0</v>
      </c>
      <c r="E925" s="1">
        <f ca="1">IF(AND($A925=0,$B925=1),
    VLOOKUP(1,ChapterTable!$1:$1048576,MATCH("최종"&amp;SUBSTITUTE(SUBSTITUTE(E$1,"standard",""),"|Float",""),ChapterTable!$1:$1,0),0)*ChapterTable!$Q$17,
  IF(AND($A925=0,$B925=0),
    E926,
  IF($B925=0,
    VLOOKUP($A925,ChapterTable!$1:$1048576,MATCH("최종"&amp;SUBSTITUTE(SUBSTITUTE(E$1,"standard",""),"|Float",""),ChapterTable!$1:$1,0),0),
  IF($B925=1,
    IF($L925=FALSE,
      VLOOKUP($A925,ChapterTable!$1:$1048576,MATCH("최종"&amp;SUBSTITUTE(SUBSTITUTE(E$1,"standard",""),"|Float",""),ChapterTable!$1:$1,0),0),
      VLOOKUP($A925-ChapterTable!$Q$11,ChapterTable!$1:$1048576,MATCH("최종"&amp;SUBSTITUTE(SUBSTITUTE(E$1,"standard",""),"|Float",""),ChapterTable!$1:$1,0),0)*ChapterTable!$Q$14
    ),
  OFFSET(E925,-$B925+IF($L925,1,0),0)*
    (VLOOKUP(SUBSTITUTE(SUBSTITUTE(E$1,"standard",""),"|Float","")&amp;"인게임누적곱배수",ChapterTable!$S:$T,2,0)^C925
    +VLOOKUP(SUBSTITUTE(SUBSTITUTE(E$1,"standard",""),"|Float","")&amp;"인게임누적합배수",ChapterTable!$S:$T,2,0)*C925)
  )
  )
  )
)</f>
        <v>538691.59027290344</v>
      </c>
      <c r="F925" s="1">
        <f ca="1">IF(AND($A925=0,$B925=1),
    VLOOKUP(1,ChapterTable!$1:$1048576,MATCH("최종"&amp;SUBSTITUTE(SUBSTITUTE(F$1,"standard",""),"|Float",""),ChapterTable!$1:$1,0),0)*ChapterTable!$Q$17,
  IF(AND($A925=0,$B925=0),
    F926,
  IF($B925=0,
    VLOOKUP($A925,ChapterTable!$1:$1048576,MATCH("최종"&amp;SUBSTITUTE(SUBSTITUTE(F$1,"standard",""),"|Float",""),ChapterTable!$1:$1,0),0),
  IF($B925=1,
    IF($L925=FALSE,
      VLOOKUP($A925,ChapterTable!$1:$1048576,MATCH("최종"&amp;SUBSTITUTE(SUBSTITUTE(F$1,"standard",""),"|Float",""),ChapterTable!$1:$1,0),0),
      VLOOKUP($A925-ChapterTable!$Q$11,ChapterTable!$1:$1048576,MATCH("최종"&amp;SUBSTITUTE(SUBSTITUTE(F$1,"standard",""),"|Float",""),ChapterTable!$1:$1,0),0)*ChapterTable!$Q$14
    ),
  OFFSET(F925,-$B925+IF($L925,1,0),0)*
    (VLOOKUP(SUBSTITUTE(SUBSTITUTE(F$1,"standard",""),"|Float","")&amp;"인게임누적곱배수",ChapterTable!$S:$T,2,0)^D925
    +VLOOKUP(SUBSTITUTE(SUBSTITUTE(F$1,"standard",""),"|Float","")&amp;"인게임누적합배수",ChapterTable!$S:$T,2,0)*D925)
  )
  )
  )
)</f>
        <v>221683.78200531006</v>
      </c>
      <c r="G925" t="s">
        <v>110</v>
      </c>
      <c r="J925" t="str">
        <f>IF(ISBLANK(I925),"",
IFERROR(VLOOKUP(I925,[1]StringTable!$1:$1048576,MATCH([1]StringTable!$B$1,[1]StringTable!$1:$1,0),0),
IFERROR(VLOOKUP(I925,[1]InApkStringTable!$1:$1048576,MATCH([1]InApkStringTable!$B$1,[1]InApkStringTable!$1:$1,0),0),
"스트링없음")))</f>
        <v/>
      </c>
      <c r="L925" t="b">
        <v>0</v>
      </c>
      <c r="M925" t="s">
        <v>24</v>
      </c>
      <c r="N925" t="str">
        <f>IF(ISBLANK(M925),"",IF(ISERROR(VLOOKUP(M925,MapTable!$A:$A,1,0)),"맵없음",""))</f>
        <v/>
      </c>
      <c r="O925">
        <f t="shared" si="57"/>
        <v>21</v>
      </c>
      <c r="Q925">
        <f t="shared" si="58"/>
        <v>21</v>
      </c>
      <c r="R925" t="b">
        <f t="shared" ca="1" si="59"/>
        <v>0</v>
      </c>
      <c r="T925" t="b">
        <f t="shared" ca="1" si="60"/>
        <v>0</v>
      </c>
      <c r="V925" t="str">
        <f>IF(ISBLANK(U925),"",IF(ISERROR(VLOOKUP(U925,MapTable!$A:$A,1,0)),"맵없음",""))</f>
        <v/>
      </c>
      <c r="X925" t="str">
        <f>IF(ISBLANK(W925),"",
IF(ISERROR(FIND(",",W925)),
  IF(ISERROR(VLOOKUP(W925,MapTable!$A:$A,1,0)),"맵없음",
  ""),
IF(ISERROR(FIND(",",W925,FIND(",",W925)+1)),
  IF(OR(ISERROR(VLOOKUP(LEFT(W925,FIND(",",W925)-1),MapTable!$A:$A,1,0)),ISERROR(VLOOKUP(TRIM(MID(W925,FIND(",",W925)+1,999)),MapTable!$A:$A,1,0))),"맵없음",
  ""),
IF(ISERROR(FIND(",",W925,FIND(",",W925,FIND(",",W925)+1)+1)),
  IF(OR(ISERROR(VLOOKUP(LEFT(W925,FIND(",",W925)-1),MapTable!$A:$A,1,0)),ISERROR(VLOOKUP(TRIM(MID(W925,FIND(",",W925)+1,FIND(",",W925,FIND(",",W925)+1)-FIND(",",W925)-1)),MapTable!$A:$A,1,0)),ISERROR(VLOOKUP(TRIM(MID(W925,FIND(",",W925,FIND(",",W925)+1)+1,999)),MapTable!$A:$A,1,0))),"맵없음",
  ""),
IF(ISERROR(FIND(",",W925,FIND(",",W925,FIND(",",W925,FIND(",",W925)+1)+1)+1)),
  IF(OR(ISERROR(VLOOKUP(LEFT(W925,FIND(",",W925)-1),MapTable!$A:$A,1,0)),ISERROR(VLOOKUP(TRIM(MID(W925,FIND(",",W925)+1,FIND(",",W925,FIND(",",W925)+1)-FIND(",",W925)-1)),MapTable!$A:$A,1,0)),ISERROR(VLOOKUP(TRIM(MID(W925,FIND(",",W925,FIND(",",W925)+1)+1,FIND(",",W925,FIND(",",W925,FIND(",",W925)+1)+1)-FIND(",",W925,FIND(",",W925)+1)-1)),MapTable!$A:$A,1,0)),ISERROR(VLOOKUP(TRIM(MID(W925,FIND(",",W925,FIND(",",W925,FIND(",",W925)+1)+1)+1,999)),MapTable!$A:$A,1,0))),"맵없음",
  ""),
)))))</f>
        <v/>
      </c>
      <c r="AC925" t="str">
        <f>IF(ISBLANK(AB925),"",IF(ISERROR(VLOOKUP(AB925,[3]DropTable!$A:$A,1,0)),"드랍없음",""))</f>
        <v/>
      </c>
      <c r="AE925" t="str">
        <f>IF(ISBLANK(AD925),"",IF(ISERROR(VLOOKUP(AD925,[3]DropTable!$A:$A,1,0)),"드랍없음",""))</f>
        <v/>
      </c>
      <c r="AG925">
        <v>9.8000000000000007</v>
      </c>
      <c r="AH925">
        <v>1</v>
      </c>
    </row>
    <row r="926" spans="1:34" x14ac:dyDescent="0.3">
      <c r="A926">
        <v>20</v>
      </c>
      <c r="B926">
        <v>11</v>
      </c>
      <c r="C926">
        <f>IF(OR($L926=TRUE,$A926=0,MOD($A926,ChapterTable!$S$20)&lt;&gt;0),
MAX(0,INT(($B926+ChapterTable!$Q$26+VLOOKUP(SUBSTITUTE(C$1,"성장단계","")&amp;"단계오프셋",ChapterTable!$S:$T,2,0))/ChapterTable!$Q$23)),
MAX(0,INT(($B926+ChapterTable!$S$26+VLOOKUP(SUBSTITUTE(C$1,"성장단계","")&amp;"보스단계오프셋",ChapterTable!$S:$T,2,0))/ChapterTable!$S$23)))</f>
        <v>1</v>
      </c>
      <c r="D926">
        <f>IF(OR($L926=TRUE,$A926=0,MOD($A926,ChapterTable!$S$20)&lt;&gt;0),
MAX(0,INT(($B926+ChapterTable!$Q$26+VLOOKUP(SUBSTITUTE(D$1,"성장단계","")&amp;"단계오프셋",ChapterTable!$S:$T,2,0))/ChapterTable!$Q$23)),
MAX(0,INT(($B926+ChapterTable!$S$26+VLOOKUP(SUBSTITUTE(D$1,"성장단계","")&amp;"보스단계오프셋",ChapterTable!$S:$T,2,0))/ChapterTable!$S$23)))</f>
        <v>1</v>
      </c>
      <c r="E926" s="1">
        <f ca="1">IF(AND($A926=0,$B926=1),
    VLOOKUP(1,ChapterTable!$1:$1048576,MATCH("최종"&amp;SUBSTITUTE(SUBSTITUTE(E$1,"standard",""),"|Float",""),ChapterTable!$1:$1,0),0)*ChapterTable!$Q$17,
  IF(AND($A926=0,$B926=0),
    E927,
  IF($B926=0,
    VLOOKUP($A926,ChapterTable!$1:$1048576,MATCH("최종"&amp;SUBSTITUTE(SUBSTITUTE(E$1,"standard",""),"|Float",""),ChapterTable!$1:$1,0),0),
  IF($B926=1,
    IF($L926=FALSE,
      VLOOKUP($A926,ChapterTable!$1:$1048576,MATCH("최종"&amp;SUBSTITUTE(SUBSTITUTE(E$1,"standard",""),"|Float",""),ChapterTable!$1:$1,0),0),
      VLOOKUP($A926-ChapterTable!$Q$11,ChapterTable!$1:$1048576,MATCH("최종"&amp;SUBSTITUTE(SUBSTITUTE(E$1,"standard",""),"|Float",""),ChapterTable!$1:$1,0),0)*ChapterTable!$Q$14
    ),
  OFFSET(E926,-$B926+IF($L926,1,0),0)*
    (VLOOKUP(SUBSTITUTE(SUBSTITUTE(E$1,"standard",""),"|Float","")&amp;"인게임누적곱배수",ChapterTable!$S:$T,2,0)^C926
    +VLOOKUP(SUBSTITUTE(SUBSTITUTE(E$1,"standard",""),"|Float","")&amp;"인게임누적합배수",ChapterTable!$S:$T,2,0)*C926)
  )
  )
  )
)</f>
        <v>538691.59027290344</v>
      </c>
      <c r="F926" s="1">
        <f ca="1">IF(AND($A926=0,$B926=1),
    VLOOKUP(1,ChapterTable!$1:$1048576,MATCH("최종"&amp;SUBSTITUTE(SUBSTITUTE(F$1,"standard",""),"|Float",""),ChapterTable!$1:$1,0),0)*ChapterTable!$Q$17,
  IF(AND($A926=0,$B926=0),
    F927,
  IF($B926=0,
    VLOOKUP($A926,ChapterTable!$1:$1048576,MATCH("최종"&amp;SUBSTITUTE(SUBSTITUTE(F$1,"standard",""),"|Float",""),ChapterTable!$1:$1,0),0),
  IF($B926=1,
    IF($L926=FALSE,
      VLOOKUP($A926,ChapterTable!$1:$1048576,MATCH("최종"&amp;SUBSTITUTE(SUBSTITUTE(F$1,"standard",""),"|Float",""),ChapterTable!$1:$1,0),0),
      VLOOKUP($A926-ChapterTable!$Q$11,ChapterTable!$1:$1048576,MATCH("최종"&amp;SUBSTITUTE(SUBSTITUTE(F$1,"standard",""),"|Float",""),ChapterTable!$1:$1,0),0)*ChapterTable!$Q$14
    ),
  OFFSET(F926,-$B926+IF($L926,1,0),0)*
    (VLOOKUP(SUBSTITUTE(SUBSTITUTE(F$1,"standard",""),"|Float","")&amp;"인게임누적곱배수",ChapterTable!$S:$T,2,0)^D926
    +VLOOKUP(SUBSTITUTE(SUBSTITUTE(F$1,"standard",""),"|Float","")&amp;"인게임누적합배수",ChapterTable!$S:$T,2,0)*D926)
  )
  )
  )
)</f>
        <v>266020.53840637207</v>
      </c>
      <c r="G926" t="s">
        <v>110</v>
      </c>
      <c r="J926" t="str">
        <f>IF(ISBLANK(I926),"",
IFERROR(VLOOKUP(I926,[1]StringTable!$1:$1048576,MATCH([1]StringTable!$B$1,[1]StringTable!$1:$1,0),0),
IFERROR(VLOOKUP(I926,[1]InApkStringTable!$1:$1048576,MATCH([1]InApkStringTable!$B$1,[1]InApkStringTable!$1:$1,0),0),
"스트링없음")))</f>
        <v/>
      </c>
      <c r="L926" t="b">
        <v>0</v>
      </c>
      <c r="M926" t="s">
        <v>24</v>
      </c>
      <c r="N926" t="str">
        <f>IF(ISBLANK(M926),"",IF(ISERROR(VLOOKUP(M926,MapTable!$A:$A,1,0)),"맵없음",""))</f>
        <v/>
      </c>
      <c r="O926">
        <f t="shared" si="57"/>
        <v>2</v>
      </c>
      <c r="Q926">
        <f t="shared" si="58"/>
        <v>2</v>
      </c>
      <c r="R926" t="b">
        <f t="shared" ca="1" si="59"/>
        <v>0</v>
      </c>
      <c r="T926" t="b">
        <f t="shared" ca="1" si="60"/>
        <v>0</v>
      </c>
      <c r="V926" t="str">
        <f>IF(ISBLANK(U926),"",IF(ISERROR(VLOOKUP(U926,MapTable!$A:$A,1,0)),"맵없음",""))</f>
        <v/>
      </c>
      <c r="X926" t="str">
        <f>IF(ISBLANK(W926),"",
IF(ISERROR(FIND(",",W926)),
  IF(ISERROR(VLOOKUP(W926,MapTable!$A:$A,1,0)),"맵없음",
  ""),
IF(ISERROR(FIND(",",W926,FIND(",",W926)+1)),
  IF(OR(ISERROR(VLOOKUP(LEFT(W926,FIND(",",W926)-1),MapTable!$A:$A,1,0)),ISERROR(VLOOKUP(TRIM(MID(W926,FIND(",",W926)+1,999)),MapTable!$A:$A,1,0))),"맵없음",
  ""),
IF(ISERROR(FIND(",",W926,FIND(",",W926,FIND(",",W926)+1)+1)),
  IF(OR(ISERROR(VLOOKUP(LEFT(W926,FIND(",",W926)-1),MapTable!$A:$A,1,0)),ISERROR(VLOOKUP(TRIM(MID(W926,FIND(",",W926)+1,FIND(",",W926,FIND(",",W926)+1)-FIND(",",W926)-1)),MapTable!$A:$A,1,0)),ISERROR(VLOOKUP(TRIM(MID(W926,FIND(",",W926,FIND(",",W926)+1)+1,999)),MapTable!$A:$A,1,0))),"맵없음",
  ""),
IF(ISERROR(FIND(",",W926,FIND(",",W926,FIND(",",W926,FIND(",",W926)+1)+1)+1)),
  IF(OR(ISERROR(VLOOKUP(LEFT(W926,FIND(",",W926)-1),MapTable!$A:$A,1,0)),ISERROR(VLOOKUP(TRIM(MID(W926,FIND(",",W926)+1,FIND(",",W926,FIND(",",W926)+1)-FIND(",",W926)-1)),MapTable!$A:$A,1,0)),ISERROR(VLOOKUP(TRIM(MID(W926,FIND(",",W926,FIND(",",W926)+1)+1,FIND(",",W926,FIND(",",W926,FIND(",",W926)+1)+1)-FIND(",",W926,FIND(",",W926)+1)-1)),MapTable!$A:$A,1,0)),ISERROR(VLOOKUP(TRIM(MID(W926,FIND(",",W926,FIND(",",W926,FIND(",",W926)+1)+1)+1,999)),MapTable!$A:$A,1,0))),"맵없음",
  ""),
)))))</f>
        <v/>
      </c>
      <c r="AC926" t="str">
        <f>IF(ISBLANK(AB926),"",IF(ISERROR(VLOOKUP(AB926,[3]DropTable!$A:$A,1,0)),"드랍없음",""))</f>
        <v/>
      </c>
      <c r="AE926" t="str">
        <f>IF(ISBLANK(AD926),"",IF(ISERROR(VLOOKUP(AD926,[3]DropTable!$A:$A,1,0)),"드랍없음",""))</f>
        <v/>
      </c>
      <c r="AG926">
        <v>9.8000000000000007</v>
      </c>
      <c r="AH926">
        <v>1</v>
      </c>
    </row>
    <row r="927" spans="1:34" x14ac:dyDescent="0.3">
      <c r="A927">
        <v>20</v>
      </c>
      <c r="B927">
        <v>12</v>
      </c>
      <c r="C927">
        <f>IF(OR($L927=TRUE,$A927=0,MOD($A927,ChapterTable!$S$20)&lt;&gt;0),
MAX(0,INT(($B927+ChapterTable!$Q$26+VLOOKUP(SUBSTITUTE(C$1,"성장단계","")&amp;"단계오프셋",ChapterTable!$S:$T,2,0))/ChapterTable!$Q$23)),
MAX(0,INT(($B927+ChapterTable!$S$26+VLOOKUP(SUBSTITUTE(C$1,"성장단계","")&amp;"보스단계오프셋",ChapterTable!$S:$T,2,0))/ChapterTable!$S$23)))</f>
        <v>1</v>
      </c>
      <c r="D927">
        <f>IF(OR($L927=TRUE,$A927=0,MOD($A927,ChapterTable!$S$20)&lt;&gt;0),
MAX(0,INT(($B927+ChapterTable!$Q$26+VLOOKUP(SUBSTITUTE(D$1,"성장단계","")&amp;"단계오프셋",ChapterTable!$S:$T,2,0))/ChapterTable!$Q$23)),
MAX(0,INT(($B927+ChapterTable!$S$26+VLOOKUP(SUBSTITUTE(D$1,"성장단계","")&amp;"보스단계오프셋",ChapterTable!$S:$T,2,0))/ChapterTable!$S$23)))</f>
        <v>1</v>
      </c>
      <c r="E927" s="1">
        <f ca="1">IF(AND($A927=0,$B927=1),
    VLOOKUP(1,ChapterTable!$1:$1048576,MATCH("최종"&amp;SUBSTITUTE(SUBSTITUTE(E$1,"standard",""),"|Float",""),ChapterTable!$1:$1,0),0)*ChapterTable!$Q$17,
  IF(AND($A927=0,$B927=0),
    E928,
  IF($B927=0,
    VLOOKUP($A927,ChapterTable!$1:$1048576,MATCH("최종"&amp;SUBSTITUTE(SUBSTITUTE(E$1,"standard",""),"|Float",""),ChapterTable!$1:$1,0),0),
  IF($B927=1,
    IF($L927=FALSE,
      VLOOKUP($A927,ChapterTable!$1:$1048576,MATCH("최종"&amp;SUBSTITUTE(SUBSTITUTE(E$1,"standard",""),"|Float",""),ChapterTable!$1:$1,0),0),
      VLOOKUP($A927-ChapterTable!$Q$11,ChapterTable!$1:$1048576,MATCH("최종"&amp;SUBSTITUTE(SUBSTITUTE(E$1,"standard",""),"|Float",""),ChapterTable!$1:$1,0),0)*ChapterTable!$Q$14
    ),
  OFFSET(E927,-$B927+IF($L927,1,0),0)*
    (VLOOKUP(SUBSTITUTE(SUBSTITUTE(E$1,"standard",""),"|Float","")&amp;"인게임누적곱배수",ChapterTable!$S:$T,2,0)^C927
    +VLOOKUP(SUBSTITUTE(SUBSTITUTE(E$1,"standard",""),"|Float","")&amp;"인게임누적합배수",ChapterTable!$S:$T,2,0)*C927)
  )
  )
  )
)</f>
        <v>538691.59027290344</v>
      </c>
      <c r="F927" s="1">
        <f ca="1">IF(AND($A927=0,$B927=1),
    VLOOKUP(1,ChapterTable!$1:$1048576,MATCH("최종"&amp;SUBSTITUTE(SUBSTITUTE(F$1,"standard",""),"|Float",""),ChapterTable!$1:$1,0),0)*ChapterTable!$Q$17,
  IF(AND($A927=0,$B927=0),
    F928,
  IF($B927=0,
    VLOOKUP($A927,ChapterTable!$1:$1048576,MATCH("최종"&amp;SUBSTITUTE(SUBSTITUTE(F$1,"standard",""),"|Float",""),ChapterTable!$1:$1,0),0),
  IF($B927=1,
    IF($L927=FALSE,
      VLOOKUP($A927,ChapterTable!$1:$1048576,MATCH("최종"&amp;SUBSTITUTE(SUBSTITUTE(F$1,"standard",""),"|Float",""),ChapterTable!$1:$1,0),0),
      VLOOKUP($A927-ChapterTable!$Q$11,ChapterTable!$1:$1048576,MATCH("최종"&amp;SUBSTITUTE(SUBSTITUTE(F$1,"standard",""),"|Float",""),ChapterTable!$1:$1,0),0)*ChapterTable!$Q$14
    ),
  OFFSET(F927,-$B927+IF($L927,1,0),0)*
    (VLOOKUP(SUBSTITUTE(SUBSTITUTE(F$1,"standard",""),"|Float","")&amp;"인게임누적곱배수",ChapterTable!$S:$T,2,0)^D927
    +VLOOKUP(SUBSTITUTE(SUBSTITUTE(F$1,"standard",""),"|Float","")&amp;"인게임누적합배수",ChapterTable!$S:$T,2,0)*D927)
  )
  )
  )
)</f>
        <v>266020.53840637207</v>
      </c>
      <c r="G927" t="s">
        <v>110</v>
      </c>
      <c r="J927" t="str">
        <f>IF(ISBLANK(I927),"",
IFERROR(VLOOKUP(I927,[1]StringTable!$1:$1048576,MATCH([1]StringTable!$B$1,[1]StringTable!$1:$1,0),0),
IFERROR(VLOOKUP(I927,[1]InApkStringTable!$1:$1048576,MATCH([1]InApkStringTable!$B$1,[1]InApkStringTable!$1:$1,0),0),
"스트링없음")))</f>
        <v/>
      </c>
      <c r="L927" t="b">
        <v>0</v>
      </c>
      <c r="M927" t="s">
        <v>24</v>
      </c>
      <c r="N927" t="str">
        <f>IF(ISBLANK(M927),"",IF(ISERROR(VLOOKUP(M927,MapTable!$A:$A,1,0)),"맵없음",""))</f>
        <v/>
      </c>
      <c r="O927">
        <f t="shared" si="57"/>
        <v>2</v>
      </c>
      <c r="Q927">
        <f t="shared" si="58"/>
        <v>2</v>
      </c>
      <c r="R927" t="b">
        <f t="shared" ca="1" si="59"/>
        <v>0</v>
      </c>
      <c r="T927" t="b">
        <f t="shared" ca="1" si="60"/>
        <v>0</v>
      </c>
      <c r="V927" t="str">
        <f>IF(ISBLANK(U927),"",IF(ISERROR(VLOOKUP(U927,MapTable!$A:$A,1,0)),"맵없음",""))</f>
        <v/>
      </c>
      <c r="X927" t="str">
        <f>IF(ISBLANK(W927),"",
IF(ISERROR(FIND(",",W927)),
  IF(ISERROR(VLOOKUP(W927,MapTable!$A:$A,1,0)),"맵없음",
  ""),
IF(ISERROR(FIND(",",W927,FIND(",",W927)+1)),
  IF(OR(ISERROR(VLOOKUP(LEFT(W927,FIND(",",W927)-1),MapTable!$A:$A,1,0)),ISERROR(VLOOKUP(TRIM(MID(W927,FIND(",",W927)+1,999)),MapTable!$A:$A,1,0))),"맵없음",
  ""),
IF(ISERROR(FIND(",",W927,FIND(",",W927,FIND(",",W927)+1)+1)),
  IF(OR(ISERROR(VLOOKUP(LEFT(W927,FIND(",",W927)-1),MapTable!$A:$A,1,0)),ISERROR(VLOOKUP(TRIM(MID(W927,FIND(",",W927)+1,FIND(",",W927,FIND(",",W927)+1)-FIND(",",W927)-1)),MapTable!$A:$A,1,0)),ISERROR(VLOOKUP(TRIM(MID(W927,FIND(",",W927,FIND(",",W927)+1)+1,999)),MapTable!$A:$A,1,0))),"맵없음",
  ""),
IF(ISERROR(FIND(",",W927,FIND(",",W927,FIND(",",W927,FIND(",",W927)+1)+1)+1)),
  IF(OR(ISERROR(VLOOKUP(LEFT(W927,FIND(",",W927)-1),MapTable!$A:$A,1,0)),ISERROR(VLOOKUP(TRIM(MID(W927,FIND(",",W927)+1,FIND(",",W927,FIND(",",W927)+1)-FIND(",",W927)-1)),MapTable!$A:$A,1,0)),ISERROR(VLOOKUP(TRIM(MID(W927,FIND(",",W927,FIND(",",W927)+1)+1,FIND(",",W927,FIND(",",W927,FIND(",",W927)+1)+1)-FIND(",",W927,FIND(",",W927)+1)-1)),MapTable!$A:$A,1,0)),ISERROR(VLOOKUP(TRIM(MID(W927,FIND(",",W927,FIND(",",W927,FIND(",",W927)+1)+1)+1,999)),MapTable!$A:$A,1,0))),"맵없음",
  ""),
)))))</f>
        <v/>
      </c>
      <c r="AC927" t="str">
        <f>IF(ISBLANK(AB927),"",IF(ISERROR(VLOOKUP(AB927,[3]DropTable!$A:$A,1,0)),"드랍없음",""))</f>
        <v/>
      </c>
      <c r="AE927" t="str">
        <f>IF(ISBLANK(AD927),"",IF(ISERROR(VLOOKUP(AD927,[3]DropTable!$A:$A,1,0)),"드랍없음",""))</f>
        <v/>
      </c>
      <c r="AG927">
        <v>9.8000000000000007</v>
      </c>
      <c r="AH927">
        <v>1</v>
      </c>
    </row>
    <row r="928" spans="1:34" x14ac:dyDescent="0.3">
      <c r="A928">
        <v>20</v>
      </c>
      <c r="B928">
        <v>13</v>
      </c>
      <c r="C928">
        <f>IF(OR($L928=TRUE,$A928=0,MOD($A928,ChapterTable!$S$20)&lt;&gt;0),
MAX(0,INT(($B928+ChapterTable!$Q$26+VLOOKUP(SUBSTITUTE(C$1,"성장단계","")&amp;"단계오프셋",ChapterTable!$S:$T,2,0))/ChapterTable!$Q$23)),
MAX(0,INT(($B928+ChapterTable!$S$26+VLOOKUP(SUBSTITUTE(C$1,"성장단계","")&amp;"보스단계오프셋",ChapterTable!$S:$T,2,0))/ChapterTable!$S$23)))</f>
        <v>1</v>
      </c>
      <c r="D928">
        <f>IF(OR($L928=TRUE,$A928=0,MOD($A928,ChapterTable!$S$20)&lt;&gt;0),
MAX(0,INT(($B928+ChapterTable!$Q$26+VLOOKUP(SUBSTITUTE(D$1,"성장단계","")&amp;"단계오프셋",ChapterTable!$S:$T,2,0))/ChapterTable!$Q$23)),
MAX(0,INT(($B928+ChapterTable!$S$26+VLOOKUP(SUBSTITUTE(D$1,"성장단계","")&amp;"보스단계오프셋",ChapterTable!$S:$T,2,0))/ChapterTable!$S$23)))</f>
        <v>1</v>
      </c>
      <c r="E928" s="1">
        <f ca="1">IF(AND($A928=0,$B928=1),
    VLOOKUP(1,ChapterTable!$1:$1048576,MATCH("최종"&amp;SUBSTITUTE(SUBSTITUTE(E$1,"standard",""),"|Float",""),ChapterTable!$1:$1,0),0)*ChapterTable!$Q$17,
  IF(AND($A928=0,$B928=0),
    E929,
  IF($B928=0,
    VLOOKUP($A928,ChapterTable!$1:$1048576,MATCH("최종"&amp;SUBSTITUTE(SUBSTITUTE(E$1,"standard",""),"|Float",""),ChapterTable!$1:$1,0),0),
  IF($B928=1,
    IF($L928=FALSE,
      VLOOKUP($A928,ChapterTable!$1:$1048576,MATCH("최종"&amp;SUBSTITUTE(SUBSTITUTE(E$1,"standard",""),"|Float",""),ChapterTable!$1:$1,0),0),
      VLOOKUP($A928-ChapterTable!$Q$11,ChapterTable!$1:$1048576,MATCH("최종"&amp;SUBSTITUTE(SUBSTITUTE(E$1,"standard",""),"|Float",""),ChapterTable!$1:$1,0),0)*ChapterTable!$Q$14
    ),
  OFFSET(E928,-$B928+IF($L928,1,0),0)*
    (VLOOKUP(SUBSTITUTE(SUBSTITUTE(E$1,"standard",""),"|Float","")&amp;"인게임누적곱배수",ChapterTable!$S:$T,2,0)^C928
    +VLOOKUP(SUBSTITUTE(SUBSTITUTE(E$1,"standard",""),"|Float","")&amp;"인게임누적합배수",ChapterTable!$S:$T,2,0)*C928)
  )
  )
  )
)</f>
        <v>538691.59027290344</v>
      </c>
      <c r="F928" s="1">
        <f ca="1">IF(AND($A928=0,$B928=1),
    VLOOKUP(1,ChapterTable!$1:$1048576,MATCH("최종"&amp;SUBSTITUTE(SUBSTITUTE(F$1,"standard",""),"|Float",""),ChapterTable!$1:$1,0),0)*ChapterTable!$Q$17,
  IF(AND($A928=0,$B928=0),
    F929,
  IF($B928=0,
    VLOOKUP($A928,ChapterTable!$1:$1048576,MATCH("최종"&amp;SUBSTITUTE(SUBSTITUTE(F$1,"standard",""),"|Float",""),ChapterTable!$1:$1,0),0),
  IF($B928=1,
    IF($L928=FALSE,
      VLOOKUP($A928,ChapterTable!$1:$1048576,MATCH("최종"&amp;SUBSTITUTE(SUBSTITUTE(F$1,"standard",""),"|Float",""),ChapterTable!$1:$1,0),0),
      VLOOKUP($A928-ChapterTable!$Q$11,ChapterTable!$1:$1048576,MATCH("최종"&amp;SUBSTITUTE(SUBSTITUTE(F$1,"standard",""),"|Float",""),ChapterTable!$1:$1,0),0)*ChapterTable!$Q$14
    ),
  OFFSET(F928,-$B928+IF($L928,1,0),0)*
    (VLOOKUP(SUBSTITUTE(SUBSTITUTE(F$1,"standard",""),"|Float","")&amp;"인게임누적곱배수",ChapterTable!$S:$T,2,0)^D928
    +VLOOKUP(SUBSTITUTE(SUBSTITUTE(F$1,"standard",""),"|Float","")&amp;"인게임누적합배수",ChapterTable!$S:$T,2,0)*D928)
  )
  )
  )
)</f>
        <v>266020.53840637207</v>
      </c>
      <c r="G928" t="s">
        <v>110</v>
      </c>
      <c r="J928" t="str">
        <f>IF(ISBLANK(I928),"",
IFERROR(VLOOKUP(I928,[1]StringTable!$1:$1048576,MATCH([1]StringTable!$B$1,[1]StringTable!$1:$1,0),0),
IFERROR(VLOOKUP(I928,[1]InApkStringTable!$1:$1048576,MATCH([1]InApkStringTable!$B$1,[1]InApkStringTable!$1:$1,0),0),
"스트링없음")))</f>
        <v/>
      </c>
      <c r="L928" t="b">
        <v>0</v>
      </c>
      <c r="M928" t="s">
        <v>24</v>
      </c>
      <c r="N928" t="str">
        <f>IF(ISBLANK(M928),"",IF(ISERROR(VLOOKUP(M928,MapTable!$A:$A,1,0)),"맵없음",""))</f>
        <v/>
      </c>
      <c r="O928">
        <f t="shared" si="57"/>
        <v>2</v>
      </c>
      <c r="Q928">
        <f t="shared" si="58"/>
        <v>2</v>
      </c>
      <c r="R928" t="b">
        <f t="shared" ca="1" si="59"/>
        <v>0</v>
      </c>
      <c r="T928" t="b">
        <f t="shared" ca="1" si="60"/>
        <v>0</v>
      </c>
      <c r="V928" t="str">
        <f>IF(ISBLANK(U928),"",IF(ISERROR(VLOOKUP(U928,MapTable!$A:$A,1,0)),"맵없음",""))</f>
        <v/>
      </c>
      <c r="X928" t="str">
        <f>IF(ISBLANK(W928),"",
IF(ISERROR(FIND(",",W928)),
  IF(ISERROR(VLOOKUP(W928,MapTable!$A:$A,1,0)),"맵없음",
  ""),
IF(ISERROR(FIND(",",W928,FIND(",",W928)+1)),
  IF(OR(ISERROR(VLOOKUP(LEFT(W928,FIND(",",W928)-1),MapTable!$A:$A,1,0)),ISERROR(VLOOKUP(TRIM(MID(W928,FIND(",",W928)+1,999)),MapTable!$A:$A,1,0))),"맵없음",
  ""),
IF(ISERROR(FIND(",",W928,FIND(",",W928,FIND(",",W928)+1)+1)),
  IF(OR(ISERROR(VLOOKUP(LEFT(W928,FIND(",",W928)-1),MapTable!$A:$A,1,0)),ISERROR(VLOOKUP(TRIM(MID(W928,FIND(",",W928)+1,FIND(",",W928,FIND(",",W928)+1)-FIND(",",W928)-1)),MapTable!$A:$A,1,0)),ISERROR(VLOOKUP(TRIM(MID(W928,FIND(",",W928,FIND(",",W928)+1)+1,999)),MapTable!$A:$A,1,0))),"맵없음",
  ""),
IF(ISERROR(FIND(",",W928,FIND(",",W928,FIND(",",W928,FIND(",",W928)+1)+1)+1)),
  IF(OR(ISERROR(VLOOKUP(LEFT(W928,FIND(",",W928)-1),MapTable!$A:$A,1,0)),ISERROR(VLOOKUP(TRIM(MID(W928,FIND(",",W928)+1,FIND(",",W928,FIND(",",W928)+1)-FIND(",",W928)-1)),MapTable!$A:$A,1,0)),ISERROR(VLOOKUP(TRIM(MID(W928,FIND(",",W928,FIND(",",W928)+1)+1,FIND(",",W928,FIND(",",W928,FIND(",",W928)+1)+1)-FIND(",",W928,FIND(",",W928)+1)-1)),MapTable!$A:$A,1,0)),ISERROR(VLOOKUP(TRIM(MID(W928,FIND(",",W928,FIND(",",W928,FIND(",",W928)+1)+1)+1,999)),MapTable!$A:$A,1,0))),"맵없음",
  ""),
)))))</f>
        <v/>
      </c>
      <c r="AC928" t="str">
        <f>IF(ISBLANK(AB928),"",IF(ISERROR(VLOOKUP(AB928,[3]DropTable!$A:$A,1,0)),"드랍없음",""))</f>
        <v/>
      </c>
      <c r="AE928" t="str">
        <f>IF(ISBLANK(AD928),"",IF(ISERROR(VLOOKUP(AD928,[3]DropTable!$A:$A,1,0)),"드랍없음",""))</f>
        <v/>
      </c>
      <c r="AG928">
        <v>9.8000000000000007</v>
      </c>
      <c r="AH928">
        <v>1</v>
      </c>
    </row>
    <row r="929" spans="1:34" x14ac:dyDescent="0.3">
      <c r="A929">
        <v>20</v>
      </c>
      <c r="B929">
        <v>14</v>
      </c>
      <c r="C929">
        <f>IF(OR($L929=TRUE,$A929=0,MOD($A929,ChapterTable!$S$20)&lt;&gt;0),
MAX(0,INT(($B929+ChapterTable!$Q$26+VLOOKUP(SUBSTITUTE(C$1,"성장단계","")&amp;"단계오프셋",ChapterTable!$S:$T,2,0))/ChapterTable!$Q$23)),
MAX(0,INT(($B929+ChapterTable!$S$26+VLOOKUP(SUBSTITUTE(C$1,"성장단계","")&amp;"보스단계오프셋",ChapterTable!$S:$T,2,0))/ChapterTable!$S$23)))</f>
        <v>1</v>
      </c>
      <c r="D929">
        <f>IF(OR($L929=TRUE,$A929=0,MOD($A929,ChapterTable!$S$20)&lt;&gt;0),
MAX(0,INT(($B929+ChapterTable!$Q$26+VLOOKUP(SUBSTITUTE(D$1,"성장단계","")&amp;"단계오프셋",ChapterTable!$S:$T,2,0))/ChapterTable!$Q$23)),
MAX(0,INT(($B929+ChapterTable!$S$26+VLOOKUP(SUBSTITUTE(D$1,"성장단계","")&amp;"보스단계오프셋",ChapterTable!$S:$T,2,0))/ChapterTable!$S$23)))</f>
        <v>1</v>
      </c>
      <c r="E929" s="1">
        <f ca="1">IF(AND($A929=0,$B929=1),
    VLOOKUP(1,ChapterTable!$1:$1048576,MATCH("최종"&amp;SUBSTITUTE(SUBSTITUTE(E$1,"standard",""),"|Float",""),ChapterTable!$1:$1,0),0)*ChapterTable!$Q$17,
  IF(AND($A929=0,$B929=0),
    E930,
  IF($B929=0,
    VLOOKUP($A929,ChapterTable!$1:$1048576,MATCH("최종"&amp;SUBSTITUTE(SUBSTITUTE(E$1,"standard",""),"|Float",""),ChapterTable!$1:$1,0),0),
  IF($B929=1,
    IF($L929=FALSE,
      VLOOKUP($A929,ChapterTable!$1:$1048576,MATCH("최종"&amp;SUBSTITUTE(SUBSTITUTE(E$1,"standard",""),"|Float",""),ChapterTable!$1:$1,0),0),
      VLOOKUP($A929-ChapterTable!$Q$11,ChapterTable!$1:$1048576,MATCH("최종"&amp;SUBSTITUTE(SUBSTITUTE(E$1,"standard",""),"|Float",""),ChapterTable!$1:$1,0),0)*ChapterTable!$Q$14
    ),
  OFFSET(E929,-$B929+IF($L929,1,0),0)*
    (VLOOKUP(SUBSTITUTE(SUBSTITUTE(E$1,"standard",""),"|Float","")&amp;"인게임누적곱배수",ChapterTable!$S:$T,2,0)^C929
    +VLOOKUP(SUBSTITUTE(SUBSTITUTE(E$1,"standard",""),"|Float","")&amp;"인게임누적합배수",ChapterTable!$S:$T,2,0)*C929)
  )
  )
  )
)</f>
        <v>538691.59027290344</v>
      </c>
      <c r="F929" s="1">
        <f ca="1">IF(AND($A929=0,$B929=1),
    VLOOKUP(1,ChapterTable!$1:$1048576,MATCH("최종"&amp;SUBSTITUTE(SUBSTITUTE(F$1,"standard",""),"|Float",""),ChapterTable!$1:$1,0),0)*ChapterTable!$Q$17,
  IF(AND($A929=0,$B929=0),
    F930,
  IF($B929=0,
    VLOOKUP($A929,ChapterTable!$1:$1048576,MATCH("최종"&amp;SUBSTITUTE(SUBSTITUTE(F$1,"standard",""),"|Float",""),ChapterTable!$1:$1,0),0),
  IF($B929=1,
    IF($L929=FALSE,
      VLOOKUP($A929,ChapterTable!$1:$1048576,MATCH("최종"&amp;SUBSTITUTE(SUBSTITUTE(F$1,"standard",""),"|Float",""),ChapterTable!$1:$1,0),0),
      VLOOKUP($A929-ChapterTable!$Q$11,ChapterTable!$1:$1048576,MATCH("최종"&amp;SUBSTITUTE(SUBSTITUTE(F$1,"standard",""),"|Float",""),ChapterTable!$1:$1,0),0)*ChapterTable!$Q$14
    ),
  OFFSET(F929,-$B929+IF($L929,1,0),0)*
    (VLOOKUP(SUBSTITUTE(SUBSTITUTE(F$1,"standard",""),"|Float","")&amp;"인게임누적곱배수",ChapterTable!$S:$T,2,0)^D929
    +VLOOKUP(SUBSTITUTE(SUBSTITUTE(F$1,"standard",""),"|Float","")&amp;"인게임누적합배수",ChapterTable!$S:$T,2,0)*D929)
  )
  )
  )
)</f>
        <v>266020.53840637207</v>
      </c>
      <c r="G929" t="s">
        <v>110</v>
      </c>
      <c r="J929" t="str">
        <f>IF(ISBLANK(I929),"",
IFERROR(VLOOKUP(I929,[1]StringTable!$1:$1048576,MATCH([1]StringTable!$B$1,[1]StringTable!$1:$1,0),0),
IFERROR(VLOOKUP(I929,[1]InApkStringTable!$1:$1048576,MATCH([1]InApkStringTable!$B$1,[1]InApkStringTable!$1:$1,0),0),
"스트링없음")))</f>
        <v/>
      </c>
      <c r="L929" t="b">
        <v>0</v>
      </c>
      <c r="M929" t="s">
        <v>24</v>
      </c>
      <c r="N929" t="str">
        <f>IF(ISBLANK(M929),"",IF(ISERROR(VLOOKUP(M929,MapTable!$A:$A,1,0)),"맵없음",""))</f>
        <v/>
      </c>
      <c r="O929">
        <f t="shared" si="57"/>
        <v>2</v>
      </c>
      <c r="Q929">
        <f t="shared" si="58"/>
        <v>2</v>
      </c>
      <c r="R929" t="b">
        <f t="shared" ca="1" si="59"/>
        <v>0</v>
      </c>
      <c r="T929" t="b">
        <f t="shared" ca="1" si="60"/>
        <v>0</v>
      </c>
      <c r="V929" t="str">
        <f>IF(ISBLANK(U929),"",IF(ISERROR(VLOOKUP(U929,MapTable!$A:$A,1,0)),"맵없음",""))</f>
        <v/>
      </c>
      <c r="X929" t="str">
        <f>IF(ISBLANK(W929),"",
IF(ISERROR(FIND(",",W929)),
  IF(ISERROR(VLOOKUP(W929,MapTable!$A:$A,1,0)),"맵없음",
  ""),
IF(ISERROR(FIND(",",W929,FIND(",",W929)+1)),
  IF(OR(ISERROR(VLOOKUP(LEFT(W929,FIND(",",W929)-1),MapTable!$A:$A,1,0)),ISERROR(VLOOKUP(TRIM(MID(W929,FIND(",",W929)+1,999)),MapTable!$A:$A,1,0))),"맵없음",
  ""),
IF(ISERROR(FIND(",",W929,FIND(",",W929,FIND(",",W929)+1)+1)),
  IF(OR(ISERROR(VLOOKUP(LEFT(W929,FIND(",",W929)-1),MapTable!$A:$A,1,0)),ISERROR(VLOOKUP(TRIM(MID(W929,FIND(",",W929)+1,FIND(",",W929,FIND(",",W929)+1)-FIND(",",W929)-1)),MapTable!$A:$A,1,0)),ISERROR(VLOOKUP(TRIM(MID(W929,FIND(",",W929,FIND(",",W929)+1)+1,999)),MapTable!$A:$A,1,0))),"맵없음",
  ""),
IF(ISERROR(FIND(",",W929,FIND(",",W929,FIND(",",W929,FIND(",",W929)+1)+1)+1)),
  IF(OR(ISERROR(VLOOKUP(LEFT(W929,FIND(",",W929)-1),MapTable!$A:$A,1,0)),ISERROR(VLOOKUP(TRIM(MID(W929,FIND(",",W929)+1,FIND(",",W929,FIND(",",W929)+1)-FIND(",",W929)-1)),MapTable!$A:$A,1,0)),ISERROR(VLOOKUP(TRIM(MID(W929,FIND(",",W929,FIND(",",W929)+1)+1,FIND(",",W929,FIND(",",W929,FIND(",",W929)+1)+1)-FIND(",",W929,FIND(",",W929)+1)-1)),MapTable!$A:$A,1,0)),ISERROR(VLOOKUP(TRIM(MID(W929,FIND(",",W929,FIND(",",W929,FIND(",",W929)+1)+1)+1,999)),MapTable!$A:$A,1,0))),"맵없음",
  ""),
)))))</f>
        <v/>
      </c>
      <c r="AC929" t="str">
        <f>IF(ISBLANK(AB929),"",IF(ISERROR(VLOOKUP(AB929,[3]DropTable!$A:$A,1,0)),"드랍없음",""))</f>
        <v/>
      </c>
      <c r="AE929" t="str">
        <f>IF(ISBLANK(AD929),"",IF(ISERROR(VLOOKUP(AD929,[3]DropTable!$A:$A,1,0)),"드랍없음",""))</f>
        <v/>
      </c>
      <c r="AG929">
        <v>9.8000000000000007</v>
      </c>
      <c r="AH929">
        <v>1</v>
      </c>
    </row>
    <row r="930" spans="1:34" x14ac:dyDescent="0.3">
      <c r="A930">
        <v>20</v>
      </c>
      <c r="B930">
        <v>15</v>
      </c>
      <c r="C930">
        <f>IF(OR($L930=TRUE,$A930=0,MOD($A930,ChapterTable!$S$20)&lt;&gt;0),
MAX(0,INT(($B930+ChapterTable!$Q$26+VLOOKUP(SUBSTITUTE(C$1,"성장단계","")&amp;"단계오프셋",ChapterTable!$S:$T,2,0))/ChapterTable!$Q$23)),
MAX(0,INT(($B930+ChapterTable!$S$26+VLOOKUP(SUBSTITUTE(C$1,"성장단계","")&amp;"보스단계오프셋",ChapterTable!$S:$T,2,0))/ChapterTable!$S$23)))</f>
        <v>1</v>
      </c>
      <c r="D930">
        <f>IF(OR($L930=TRUE,$A930=0,MOD($A930,ChapterTable!$S$20)&lt;&gt;0),
MAX(0,INT(($B930+ChapterTable!$Q$26+VLOOKUP(SUBSTITUTE(D$1,"성장단계","")&amp;"단계오프셋",ChapterTable!$S:$T,2,0))/ChapterTable!$Q$23)),
MAX(0,INT(($B930+ChapterTable!$S$26+VLOOKUP(SUBSTITUTE(D$1,"성장단계","")&amp;"보스단계오프셋",ChapterTable!$S:$T,2,0))/ChapterTable!$S$23)))</f>
        <v>1</v>
      </c>
      <c r="E930" s="1">
        <f ca="1">IF(AND($A930=0,$B930=1),
    VLOOKUP(1,ChapterTable!$1:$1048576,MATCH("최종"&amp;SUBSTITUTE(SUBSTITUTE(E$1,"standard",""),"|Float",""),ChapterTable!$1:$1,0),0)*ChapterTable!$Q$17,
  IF(AND($A930=0,$B930=0),
    E931,
  IF($B930=0,
    VLOOKUP($A930,ChapterTable!$1:$1048576,MATCH("최종"&amp;SUBSTITUTE(SUBSTITUTE(E$1,"standard",""),"|Float",""),ChapterTable!$1:$1,0),0),
  IF($B930=1,
    IF($L930=FALSE,
      VLOOKUP($A930,ChapterTable!$1:$1048576,MATCH("최종"&amp;SUBSTITUTE(SUBSTITUTE(E$1,"standard",""),"|Float",""),ChapterTable!$1:$1,0),0),
      VLOOKUP($A930-ChapterTable!$Q$11,ChapterTable!$1:$1048576,MATCH("최종"&amp;SUBSTITUTE(SUBSTITUTE(E$1,"standard",""),"|Float",""),ChapterTable!$1:$1,0),0)*ChapterTable!$Q$14
    ),
  OFFSET(E930,-$B930+IF($L930,1,0),0)*
    (VLOOKUP(SUBSTITUTE(SUBSTITUTE(E$1,"standard",""),"|Float","")&amp;"인게임누적곱배수",ChapterTable!$S:$T,2,0)^C930
    +VLOOKUP(SUBSTITUTE(SUBSTITUTE(E$1,"standard",""),"|Float","")&amp;"인게임누적합배수",ChapterTable!$S:$T,2,0)*C930)
  )
  )
  )
)</f>
        <v>538691.59027290344</v>
      </c>
      <c r="F930" s="1">
        <f ca="1">IF(AND($A930=0,$B930=1),
    VLOOKUP(1,ChapterTable!$1:$1048576,MATCH("최종"&amp;SUBSTITUTE(SUBSTITUTE(F$1,"standard",""),"|Float",""),ChapterTable!$1:$1,0),0)*ChapterTable!$Q$17,
  IF(AND($A930=0,$B930=0),
    F931,
  IF($B930=0,
    VLOOKUP($A930,ChapterTable!$1:$1048576,MATCH("최종"&amp;SUBSTITUTE(SUBSTITUTE(F$1,"standard",""),"|Float",""),ChapterTable!$1:$1,0),0),
  IF($B930=1,
    IF($L930=FALSE,
      VLOOKUP($A930,ChapterTable!$1:$1048576,MATCH("최종"&amp;SUBSTITUTE(SUBSTITUTE(F$1,"standard",""),"|Float",""),ChapterTable!$1:$1,0),0),
      VLOOKUP($A930-ChapterTable!$Q$11,ChapterTable!$1:$1048576,MATCH("최종"&amp;SUBSTITUTE(SUBSTITUTE(F$1,"standard",""),"|Float",""),ChapterTable!$1:$1,0),0)*ChapterTable!$Q$14
    ),
  OFFSET(F930,-$B930+IF($L930,1,0),0)*
    (VLOOKUP(SUBSTITUTE(SUBSTITUTE(F$1,"standard",""),"|Float","")&amp;"인게임누적곱배수",ChapterTable!$S:$T,2,0)^D930
    +VLOOKUP(SUBSTITUTE(SUBSTITUTE(F$1,"standard",""),"|Float","")&amp;"인게임누적합배수",ChapterTable!$S:$T,2,0)*D930)
  )
  )
  )
)</f>
        <v>266020.53840637207</v>
      </c>
      <c r="G930" t="s">
        <v>110</v>
      </c>
      <c r="J930" t="str">
        <f>IF(ISBLANK(I930),"",
IFERROR(VLOOKUP(I930,[1]StringTable!$1:$1048576,MATCH([1]StringTable!$B$1,[1]StringTable!$1:$1,0),0),
IFERROR(VLOOKUP(I930,[1]InApkStringTable!$1:$1048576,MATCH([1]InApkStringTable!$B$1,[1]InApkStringTable!$1:$1,0),0),
"스트링없음")))</f>
        <v/>
      </c>
      <c r="L930" t="b">
        <v>0</v>
      </c>
      <c r="M930" t="s">
        <v>24</v>
      </c>
      <c r="N930" t="str">
        <f>IF(ISBLANK(M930),"",IF(ISERROR(VLOOKUP(M930,MapTable!$A:$A,1,0)),"맵없음",""))</f>
        <v/>
      </c>
      <c r="O930">
        <f t="shared" si="57"/>
        <v>11</v>
      </c>
      <c r="Q930">
        <f t="shared" si="58"/>
        <v>11</v>
      </c>
      <c r="R930" t="b">
        <f t="shared" ca="1" si="59"/>
        <v>0</v>
      </c>
      <c r="T930" t="b">
        <f t="shared" ca="1" si="60"/>
        <v>0</v>
      </c>
      <c r="V930" t="str">
        <f>IF(ISBLANK(U930),"",IF(ISERROR(VLOOKUP(U930,MapTable!$A:$A,1,0)),"맵없음",""))</f>
        <v/>
      </c>
      <c r="X930" t="str">
        <f>IF(ISBLANK(W930),"",
IF(ISERROR(FIND(",",W930)),
  IF(ISERROR(VLOOKUP(W930,MapTable!$A:$A,1,0)),"맵없음",
  ""),
IF(ISERROR(FIND(",",W930,FIND(",",W930)+1)),
  IF(OR(ISERROR(VLOOKUP(LEFT(W930,FIND(",",W930)-1),MapTable!$A:$A,1,0)),ISERROR(VLOOKUP(TRIM(MID(W930,FIND(",",W930)+1,999)),MapTable!$A:$A,1,0))),"맵없음",
  ""),
IF(ISERROR(FIND(",",W930,FIND(",",W930,FIND(",",W930)+1)+1)),
  IF(OR(ISERROR(VLOOKUP(LEFT(W930,FIND(",",W930)-1),MapTable!$A:$A,1,0)),ISERROR(VLOOKUP(TRIM(MID(W930,FIND(",",W930)+1,FIND(",",W930,FIND(",",W930)+1)-FIND(",",W930)-1)),MapTable!$A:$A,1,0)),ISERROR(VLOOKUP(TRIM(MID(W930,FIND(",",W930,FIND(",",W930)+1)+1,999)),MapTable!$A:$A,1,0))),"맵없음",
  ""),
IF(ISERROR(FIND(",",W930,FIND(",",W930,FIND(",",W930,FIND(",",W930)+1)+1)+1)),
  IF(OR(ISERROR(VLOOKUP(LEFT(W930,FIND(",",W930)-1),MapTable!$A:$A,1,0)),ISERROR(VLOOKUP(TRIM(MID(W930,FIND(",",W930)+1,FIND(",",W930,FIND(",",W930)+1)-FIND(",",W930)-1)),MapTable!$A:$A,1,0)),ISERROR(VLOOKUP(TRIM(MID(W930,FIND(",",W930,FIND(",",W930)+1)+1,FIND(",",W930,FIND(",",W930,FIND(",",W930)+1)+1)-FIND(",",W930,FIND(",",W930)+1)-1)),MapTable!$A:$A,1,0)),ISERROR(VLOOKUP(TRIM(MID(W930,FIND(",",W930,FIND(",",W930,FIND(",",W930)+1)+1)+1,999)),MapTable!$A:$A,1,0))),"맵없음",
  ""),
)))))</f>
        <v/>
      </c>
      <c r="AC930" t="str">
        <f>IF(ISBLANK(AB930),"",IF(ISERROR(VLOOKUP(AB930,[3]DropTable!$A:$A,1,0)),"드랍없음",""))</f>
        <v/>
      </c>
      <c r="AE930" t="str">
        <f>IF(ISBLANK(AD930),"",IF(ISERROR(VLOOKUP(AD930,[3]DropTable!$A:$A,1,0)),"드랍없음",""))</f>
        <v/>
      </c>
      <c r="AG930">
        <v>9.8000000000000007</v>
      </c>
      <c r="AH930">
        <v>1</v>
      </c>
    </row>
    <row r="931" spans="1:34" x14ac:dyDescent="0.3">
      <c r="A931">
        <v>20</v>
      </c>
      <c r="B931">
        <v>16</v>
      </c>
      <c r="C931">
        <f>IF(OR($L931=TRUE,$A931=0,MOD($A931,ChapterTable!$S$20)&lt;&gt;0),
MAX(0,INT(($B931+ChapterTable!$Q$26+VLOOKUP(SUBSTITUTE(C$1,"성장단계","")&amp;"단계오프셋",ChapterTable!$S:$T,2,0))/ChapterTable!$Q$23)),
MAX(0,INT(($B931+ChapterTable!$S$26+VLOOKUP(SUBSTITUTE(C$1,"성장단계","")&amp;"보스단계오프셋",ChapterTable!$S:$T,2,0))/ChapterTable!$S$23)))</f>
        <v>2</v>
      </c>
      <c r="D931">
        <f>IF(OR($L931=TRUE,$A931=0,MOD($A931,ChapterTable!$S$20)&lt;&gt;0),
MAX(0,INT(($B931+ChapterTable!$Q$26+VLOOKUP(SUBSTITUTE(D$1,"성장단계","")&amp;"단계오프셋",ChapterTable!$S:$T,2,0))/ChapterTable!$Q$23)),
MAX(0,INT(($B931+ChapterTable!$S$26+VLOOKUP(SUBSTITUTE(D$1,"성장단계","")&amp;"보스단계오프셋",ChapterTable!$S:$T,2,0))/ChapterTable!$S$23)))</f>
        <v>1</v>
      </c>
      <c r="E931" s="1">
        <f ca="1">IF(AND($A931=0,$B931=1),
    VLOOKUP(1,ChapterTable!$1:$1048576,MATCH("최종"&amp;SUBSTITUTE(SUBSTITUTE(E$1,"standard",""),"|Float",""),ChapterTable!$1:$1,0),0)*ChapterTable!$Q$17,
  IF(AND($A931=0,$B931=0),
    E932,
  IF($B931=0,
    VLOOKUP($A931,ChapterTable!$1:$1048576,MATCH("최종"&amp;SUBSTITUTE(SUBSTITUTE(E$1,"standard",""),"|Float",""),ChapterTable!$1:$1,0),0),
  IF($B931=1,
    IF($L931=FALSE,
      VLOOKUP($A931,ChapterTable!$1:$1048576,MATCH("최종"&amp;SUBSTITUTE(SUBSTITUTE(E$1,"standard",""),"|Float",""),ChapterTable!$1:$1,0),0),
      VLOOKUP($A931-ChapterTable!$Q$11,ChapterTable!$1:$1048576,MATCH("최종"&amp;SUBSTITUTE(SUBSTITUTE(E$1,"standard",""),"|Float",""),ChapterTable!$1:$1,0),0)*ChapterTable!$Q$14
    ),
  OFFSET(E931,-$B931+IF($L931,1,0),0)*
    (VLOOKUP(SUBSTITUTE(SUBSTITUTE(E$1,"standard",""),"|Float","")&amp;"인게임누적곱배수",ChapterTable!$S:$T,2,0)^C931
    +VLOOKUP(SUBSTITUTE(SUBSTITUTE(E$1,"standard",""),"|Float","")&amp;"인게임누적합배수",ChapterTable!$S:$T,2,0)*C931)
  )
  )
  )
)</f>
        <v>678352.37293624878</v>
      </c>
      <c r="F931" s="1">
        <f ca="1">IF(AND($A931=0,$B931=1),
    VLOOKUP(1,ChapterTable!$1:$1048576,MATCH("최종"&amp;SUBSTITUTE(SUBSTITUTE(F$1,"standard",""),"|Float",""),ChapterTable!$1:$1,0),0)*ChapterTable!$Q$17,
  IF(AND($A931=0,$B931=0),
    F932,
  IF($B931=0,
    VLOOKUP($A931,ChapterTable!$1:$1048576,MATCH("최종"&amp;SUBSTITUTE(SUBSTITUTE(F$1,"standard",""),"|Float",""),ChapterTable!$1:$1,0),0),
  IF($B931=1,
    IF($L931=FALSE,
      VLOOKUP($A931,ChapterTable!$1:$1048576,MATCH("최종"&amp;SUBSTITUTE(SUBSTITUTE(F$1,"standard",""),"|Float",""),ChapterTable!$1:$1,0),0),
      VLOOKUP($A931-ChapterTable!$Q$11,ChapterTable!$1:$1048576,MATCH("최종"&amp;SUBSTITUTE(SUBSTITUTE(F$1,"standard",""),"|Float",""),ChapterTable!$1:$1,0),0)*ChapterTable!$Q$14
    ),
  OFFSET(F931,-$B931+IF($L931,1,0),0)*
    (VLOOKUP(SUBSTITUTE(SUBSTITUTE(F$1,"standard",""),"|Float","")&amp;"인게임누적곱배수",ChapterTable!$S:$T,2,0)^D931
    +VLOOKUP(SUBSTITUTE(SUBSTITUTE(F$1,"standard",""),"|Float","")&amp;"인게임누적합배수",ChapterTable!$S:$T,2,0)*D931)
  )
  )
  )
)</f>
        <v>266020.53840637207</v>
      </c>
      <c r="G931" t="s">
        <v>110</v>
      </c>
      <c r="J931" t="str">
        <f>IF(ISBLANK(I931),"",
IFERROR(VLOOKUP(I931,[1]StringTable!$1:$1048576,MATCH([1]StringTable!$B$1,[1]StringTable!$1:$1,0),0),
IFERROR(VLOOKUP(I931,[1]InApkStringTable!$1:$1048576,MATCH([1]InApkStringTable!$B$1,[1]InApkStringTable!$1:$1,0),0),
"스트링없음")))</f>
        <v/>
      </c>
      <c r="L931" t="b">
        <v>0</v>
      </c>
      <c r="M931" t="s">
        <v>24</v>
      </c>
      <c r="N931" t="str">
        <f>IF(ISBLANK(M931),"",IF(ISERROR(VLOOKUP(M931,MapTable!$A:$A,1,0)),"맵없음",""))</f>
        <v/>
      </c>
      <c r="O931">
        <f t="shared" si="57"/>
        <v>2</v>
      </c>
      <c r="Q931">
        <f t="shared" si="58"/>
        <v>2</v>
      </c>
      <c r="R931" t="b">
        <f t="shared" ca="1" si="59"/>
        <v>0</v>
      </c>
      <c r="T931" t="b">
        <f t="shared" ca="1" si="60"/>
        <v>0</v>
      </c>
      <c r="V931" t="str">
        <f>IF(ISBLANK(U931),"",IF(ISERROR(VLOOKUP(U931,MapTable!$A:$A,1,0)),"맵없음",""))</f>
        <v/>
      </c>
      <c r="X931" t="str">
        <f>IF(ISBLANK(W931),"",
IF(ISERROR(FIND(",",W931)),
  IF(ISERROR(VLOOKUP(W931,MapTable!$A:$A,1,0)),"맵없음",
  ""),
IF(ISERROR(FIND(",",W931,FIND(",",W931)+1)),
  IF(OR(ISERROR(VLOOKUP(LEFT(W931,FIND(",",W931)-1),MapTable!$A:$A,1,0)),ISERROR(VLOOKUP(TRIM(MID(W931,FIND(",",W931)+1,999)),MapTable!$A:$A,1,0))),"맵없음",
  ""),
IF(ISERROR(FIND(",",W931,FIND(",",W931,FIND(",",W931)+1)+1)),
  IF(OR(ISERROR(VLOOKUP(LEFT(W931,FIND(",",W931)-1),MapTable!$A:$A,1,0)),ISERROR(VLOOKUP(TRIM(MID(W931,FIND(",",W931)+1,FIND(",",W931,FIND(",",W931)+1)-FIND(",",W931)-1)),MapTable!$A:$A,1,0)),ISERROR(VLOOKUP(TRIM(MID(W931,FIND(",",W931,FIND(",",W931)+1)+1,999)),MapTable!$A:$A,1,0))),"맵없음",
  ""),
IF(ISERROR(FIND(",",W931,FIND(",",W931,FIND(",",W931,FIND(",",W931)+1)+1)+1)),
  IF(OR(ISERROR(VLOOKUP(LEFT(W931,FIND(",",W931)-1),MapTable!$A:$A,1,0)),ISERROR(VLOOKUP(TRIM(MID(W931,FIND(",",W931)+1,FIND(",",W931,FIND(",",W931)+1)-FIND(",",W931)-1)),MapTable!$A:$A,1,0)),ISERROR(VLOOKUP(TRIM(MID(W931,FIND(",",W931,FIND(",",W931)+1)+1,FIND(",",W931,FIND(",",W931,FIND(",",W931)+1)+1)-FIND(",",W931,FIND(",",W931)+1)-1)),MapTable!$A:$A,1,0)),ISERROR(VLOOKUP(TRIM(MID(W931,FIND(",",W931,FIND(",",W931,FIND(",",W931)+1)+1)+1,999)),MapTable!$A:$A,1,0))),"맵없음",
  ""),
)))))</f>
        <v/>
      </c>
      <c r="AC931" t="str">
        <f>IF(ISBLANK(AB931),"",IF(ISERROR(VLOOKUP(AB931,[3]DropTable!$A:$A,1,0)),"드랍없음",""))</f>
        <v/>
      </c>
      <c r="AE931" t="str">
        <f>IF(ISBLANK(AD931),"",IF(ISERROR(VLOOKUP(AD931,[3]DropTable!$A:$A,1,0)),"드랍없음",""))</f>
        <v/>
      </c>
      <c r="AG931">
        <v>9.8000000000000007</v>
      </c>
      <c r="AH931">
        <v>1</v>
      </c>
    </row>
    <row r="932" spans="1:34" x14ac:dyDescent="0.3">
      <c r="A932">
        <v>20</v>
      </c>
      <c r="B932">
        <v>17</v>
      </c>
      <c r="C932">
        <f>IF(OR($L932=TRUE,$A932=0,MOD($A932,ChapterTable!$S$20)&lt;&gt;0),
MAX(0,INT(($B932+ChapterTable!$Q$26+VLOOKUP(SUBSTITUTE(C$1,"성장단계","")&amp;"단계오프셋",ChapterTable!$S:$T,2,0))/ChapterTable!$Q$23)),
MAX(0,INT(($B932+ChapterTable!$S$26+VLOOKUP(SUBSTITUTE(C$1,"성장단계","")&amp;"보스단계오프셋",ChapterTable!$S:$T,2,0))/ChapterTable!$S$23)))</f>
        <v>2</v>
      </c>
      <c r="D932">
        <f>IF(OR($L932=TRUE,$A932=0,MOD($A932,ChapterTable!$S$20)&lt;&gt;0),
MAX(0,INT(($B932+ChapterTable!$Q$26+VLOOKUP(SUBSTITUTE(D$1,"성장단계","")&amp;"단계오프셋",ChapterTable!$S:$T,2,0))/ChapterTable!$Q$23)),
MAX(0,INT(($B932+ChapterTable!$S$26+VLOOKUP(SUBSTITUTE(D$1,"성장단계","")&amp;"보스단계오프셋",ChapterTable!$S:$T,2,0))/ChapterTable!$S$23)))</f>
        <v>1</v>
      </c>
      <c r="E932" s="1">
        <f ca="1">IF(AND($A932=0,$B932=1),
    VLOOKUP(1,ChapterTable!$1:$1048576,MATCH("최종"&amp;SUBSTITUTE(SUBSTITUTE(E$1,"standard",""),"|Float",""),ChapterTable!$1:$1,0),0)*ChapterTable!$Q$17,
  IF(AND($A932=0,$B932=0),
    E933,
  IF($B932=0,
    VLOOKUP($A932,ChapterTable!$1:$1048576,MATCH("최종"&amp;SUBSTITUTE(SUBSTITUTE(E$1,"standard",""),"|Float",""),ChapterTable!$1:$1,0),0),
  IF($B932=1,
    IF($L932=FALSE,
      VLOOKUP($A932,ChapterTable!$1:$1048576,MATCH("최종"&amp;SUBSTITUTE(SUBSTITUTE(E$1,"standard",""),"|Float",""),ChapterTable!$1:$1,0),0),
      VLOOKUP($A932-ChapterTable!$Q$11,ChapterTable!$1:$1048576,MATCH("최종"&amp;SUBSTITUTE(SUBSTITUTE(E$1,"standard",""),"|Float",""),ChapterTable!$1:$1,0),0)*ChapterTable!$Q$14
    ),
  OFFSET(E932,-$B932+IF($L932,1,0),0)*
    (VLOOKUP(SUBSTITUTE(SUBSTITUTE(E$1,"standard",""),"|Float","")&amp;"인게임누적곱배수",ChapterTable!$S:$T,2,0)^C932
    +VLOOKUP(SUBSTITUTE(SUBSTITUTE(E$1,"standard",""),"|Float","")&amp;"인게임누적합배수",ChapterTable!$S:$T,2,0)*C932)
  )
  )
  )
)</f>
        <v>678352.37293624878</v>
      </c>
      <c r="F932" s="1">
        <f ca="1">IF(AND($A932=0,$B932=1),
    VLOOKUP(1,ChapterTable!$1:$1048576,MATCH("최종"&amp;SUBSTITUTE(SUBSTITUTE(F$1,"standard",""),"|Float",""),ChapterTable!$1:$1,0),0)*ChapterTable!$Q$17,
  IF(AND($A932=0,$B932=0),
    F933,
  IF($B932=0,
    VLOOKUP($A932,ChapterTable!$1:$1048576,MATCH("최종"&amp;SUBSTITUTE(SUBSTITUTE(F$1,"standard",""),"|Float",""),ChapterTable!$1:$1,0),0),
  IF($B932=1,
    IF($L932=FALSE,
      VLOOKUP($A932,ChapterTable!$1:$1048576,MATCH("최종"&amp;SUBSTITUTE(SUBSTITUTE(F$1,"standard",""),"|Float",""),ChapterTable!$1:$1,0),0),
      VLOOKUP($A932-ChapterTable!$Q$11,ChapterTable!$1:$1048576,MATCH("최종"&amp;SUBSTITUTE(SUBSTITUTE(F$1,"standard",""),"|Float",""),ChapterTable!$1:$1,0),0)*ChapterTable!$Q$14
    ),
  OFFSET(F932,-$B932+IF($L932,1,0),0)*
    (VLOOKUP(SUBSTITUTE(SUBSTITUTE(F$1,"standard",""),"|Float","")&amp;"인게임누적곱배수",ChapterTable!$S:$T,2,0)^D932
    +VLOOKUP(SUBSTITUTE(SUBSTITUTE(F$1,"standard",""),"|Float","")&amp;"인게임누적합배수",ChapterTable!$S:$T,2,0)*D932)
  )
  )
  )
)</f>
        <v>266020.53840637207</v>
      </c>
      <c r="G932" t="s">
        <v>110</v>
      </c>
      <c r="J932" t="str">
        <f>IF(ISBLANK(I932),"",
IFERROR(VLOOKUP(I932,[1]StringTable!$1:$1048576,MATCH([1]StringTable!$B$1,[1]StringTable!$1:$1,0),0),
IFERROR(VLOOKUP(I932,[1]InApkStringTable!$1:$1048576,MATCH([1]InApkStringTable!$B$1,[1]InApkStringTable!$1:$1,0),0),
"스트링없음")))</f>
        <v/>
      </c>
      <c r="L932" t="b">
        <v>0</v>
      </c>
      <c r="M932" t="s">
        <v>24</v>
      </c>
      <c r="N932" t="str">
        <f>IF(ISBLANK(M932),"",IF(ISERROR(VLOOKUP(M932,MapTable!$A:$A,1,0)),"맵없음",""))</f>
        <v/>
      </c>
      <c r="O932">
        <f t="shared" si="57"/>
        <v>2</v>
      </c>
      <c r="Q932">
        <f t="shared" si="58"/>
        <v>2</v>
      </c>
      <c r="R932" t="b">
        <f t="shared" ca="1" si="59"/>
        <v>0</v>
      </c>
      <c r="T932" t="b">
        <f t="shared" ca="1" si="60"/>
        <v>0</v>
      </c>
      <c r="V932" t="str">
        <f>IF(ISBLANK(U932),"",IF(ISERROR(VLOOKUP(U932,MapTable!$A:$A,1,0)),"맵없음",""))</f>
        <v/>
      </c>
      <c r="X932" t="str">
        <f>IF(ISBLANK(W932),"",
IF(ISERROR(FIND(",",W932)),
  IF(ISERROR(VLOOKUP(W932,MapTable!$A:$A,1,0)),"맵없음",
  ""),
IF(ISERROR(FIND(",",W932,FIND(",",W932)+1)),
  IF(OR(ISERROR(VLOOKUP(LEFT(W932,FIND(",",W932)-1),MapTable!$A:$A,1,0)),ISERROR(VLOOKUP(TRIM(MID(W932,FIND(",",W932)+1,999)),MapTable!$A:$A,1,0))),"맵없음",
  ""),
IF(ISERROR(FIND(",",W932,FIND(",",W932,FIND(",",W932)+1)+1)),
  IF(OR(ISERROR(VLOOKUP(LEFT(W932,FIND(",",W932)-1),MapTable!$A:$A,1,0)),ISERROR(VLOOKUP(TRIM(MID(W932,FIND(",",W932)+1,FIND(",",W932,FIND(",",W932)+1)-FIND(",",W932)-1)),MapTable!$A:$A,1,0)),ISERROR(VLOOKUP(TRIM(MID(W932,FIND(",",W932,FIND(",",W932)+1)+1,999)),MapTable!$A:$A,1,0))),"맵없음",
  ""),
IF(ISERROR(FIND(",",W932,FIND(",",W932,FIND(",",W932,FIND(",",W932)+1)+1)+1)),
  IF(OR(ISERROR(VLOOKUP(LEFT(W932,FIND(",",W932)-1),MapTable!$A:$A,1,0)),ISERROR(VLOOKUP(TRIM(MID(W932,FIND(",",W932)+1,FIND(",",W932,FIND(",",W932)+1)-FIND(",",W932)-1)),MapTable!$A:$A,1,0)),ISERROR(VLOOKUP(TRIM(MID(W932,FIND(",",W932,FIND(",",W932)+1)+1,FIND(",",W932,FIND(",",W932,FIND(",",W932)+1)+1)-FIND(",",W932,FIND(",",W932)+1)-1)),MapTable!$A:$A,1,0)),ISERROR(VLOOKUP(TRIM(MID(W932,FIND(",",W932,FIND(",",W932,FIND(",",W932)+1)+1)+1,999)),MapTable!$A:$A,1,0))),"맵없음",
  ""),
)))))</f>
        <v/>
      </c>
      <c r="AC932" t="str">
        <f>IF(ISBLANK(AB932),"",IF(ISERROR(VLOOKUP(AB932,[3]DropTable!$A:$A,1,0)),"드랍없음",""))</f>
        <v/>
      </c>
      <c r="AE932" t="str">
        <f>IF(ISBLANK(AD932),"",IF(ISERROR(VLOOKUP(AD932,[3]DropTable!$A:$A,1,0)),"드랍없음",""))</f>
        <v/>
      </c>
      <c r="AG932">
        <v>9.8000000000000007</v>
      </c>
      <c r="AH932">
        <v>1</v>
      </c>
    </row>
    <row r="933" spans="1:34" x14ac:dyDescent="0.3">
      <c r="A933">
        <v>20</v>
      </c>
      <c r="B933">
        <v>18</v>
      </c>
      <c r="C933">
        <f>IF(OR($L933=TRUE,$A933=0,MOD($A933,ChapterTable!$S$20)&lt;&gt;0),
MAX(0,INT(($B933+ChapterTable!$Q$26+VLOOKUP(SUBSTITUTE(C$1,"성장단계","")&amp;"단계오프셋",ChapterTable!$S:$T,2,0))/ChapterTable!$Q$23)),
MAX(0,INT(($B933+ChapterTable!$S$26+VLOOKUP(SUBSTITUTE(C$1,"성장단계","")&amp;"보스단계오프셋",ChapterTable!$S:$T,2,0))/ChapterTable!$S$23)))</f>
        <v>2</v>
      </c>
      <c r="D933">
        <f>IF(OR($L933=TRUE,$A933=0,MOD($A933,ChapterTable!$S$20)&lt;&gt;0),
MAX(0,INT(($B933+ChapterTable!$Q$26+VLOOKUP(SUBSTITUTE(D$1,"성장단계","")&amp;"단계오프셋",ChapterTable!$S:$T,2,0))/ChapterTable!$Q$23)),
MAX(0,INT(($B933+ChapterTable!$S$26+VLOOKUP(SUBSTITUTE(D$1,"성장단계","")&amp;"보스단계오프셋",ChapterTable!$S:$T,2,0))/ChapterTable!$S$23)))</f>
        <v>1</v>
      </c>
      <c r="E933" s="1">
        <f ca="1">IF(AND($A933=0,$B933=1),
    VLOOKUP(1,ChapterTable!$1:$1048576,MATCH("최종"&amp;SUBSTITUTE(SUBSTITUTE(E$1,"standard",""),"|Float",""),ChapterTable!$1:$1,0),0)*ChapterTable!$Q$17,
  IF(AND($A933=0,$B933=0),
    E934,
  IF($B933=0,
    VLOOKUP($A933,ChapterTable!$1:$1048576,MATCH("최종"&amp;SUBSTITUTE(SUBSTITUTE(E$1,"standard",""),"|Float",""),ChapterTable!$1:$1,0),0),
  IF($B933=1,
    IF($L933=FALSE,
      VLOOKUP($A933,ChapterTable!$1:$1048576,MATCH("최종"&amp;SUBSTITUTE(SUBSTITUTE(E$1,"standard",""),"|Float",""),ChapterTable!$1:$1,0),0),
      VLOOKUP($A933-ChapterTable!$Q$11,ChapterTable!$1:$1048576,MATCH("최종"&amp;SUBSTITUTE(SUBSTITUTE(E$1,"standard",""),"|Float",""),ChapterTable!$1:$1,0),0)*ChapterTable!$Q$14
    ),
  OFFSET(E933,-$B933+IF($L933,1,0),0)*
    (VLOOKUP(SUBSTITUTE(SUBSTITUTE(E$1,"standard",""),"|Float","")&amp;"인게임누적곱배수",ChapterTable!$S:$T,2,0)^C933
    +VLOOKUP(SUBSTITUTE(SUBSTITUTE(E$1,"standard",""),"|Float","")&amp;"인게임누적합배수",ChapterTable!$S:$T,2,0)*C933)
  )
  )
  )
)</f>
        <v>678352.37293624878</v>
      </c>
      <c r="F933" s="1">
        <f ca="1">IF(AND($A933=0,$B933=1),
    VLOOKUP(1,ChapterTable!$1:$1048576,MATCH("최종"&amp;SUBSTITUTE(SUBSTITUTE(F$1,"standard",""),"|Float",""),ChapterTable!$1:$1,0),0)*ChapterTable!$Q$17,
  IF(AND($A933=0,$B933=0),
    F934,
  IF($B933=0,
    VLOOKUP($A933,ChapterTable!$1:$1048576,MATCH("최종"&amp;SUBSTITUTE(SUBSTITUTE(F$1,"standard",""),"|Float",""),ChapterTable!$1:$1,0),0),
  IF($B933=1,
    IF($L933=FALSE,
      VLOOKUP($A933,ChapterTable!$1:$1048576,MATCH("최종"&amp;SUBSTITUTE(SUBSTITUTE(F$1,"standard",""),"|Float",""),ChapterTable!$1:$1,0),0),
      VLOOKUP($A933-ChapterTable!$Q$11,ChapterTable!$1:$1048576,MATCH("최종"&amp;SUBSTITUTE(SUBSTITUTE(F$1,"standard",""),"|Float",""),ChapterTable!$1:$1,0),0)*ChapterTable!$Q$14
    ),
  OFFSET(F933,-$B933+IF($L933,1,0),0)*
    (VLOOKUP(SUBSTITUTE(SUBSTITUTE(F$1,"standard",""),"|Float","")&amp;"인게임누적곱배수",ChapterTable!$S:$T,2,0)^D933
    +VLOOKUP(SUBSTITUTE(SUBSTITUTE(F$1,"standard",""),"|Float","")&amp;"인게임누적합배수",ChapterTable!$S:$T,2,0)*D933)
  )
  )
  )
)</f>
        <v>266020.53840637207</v>
      </c>
      <c r="G933" t="s">
        <v>110</v>
      </c>
      <c r="J933" t="str">
        <f>IF(ISBLANK(I933),"",
IFERROR(VLOOKUP(I933,[1]StringTable!$1:$1048576,MATCH([1]StringTable!$B$1,[1]StringTable!$1:$1,0),0),
IFERROR(VLOOKUP(I933,[1]InApkStringTable!$1:$1048576,MATCH([1]InApkStringTable!$B$1,[1]InApkStringTable!$1:$1,0),0),
"스트링없음")))</f>
        <v/>
      </c>
      <c r="L933" t="b">
        <v>0</v>
      </c>
      <c r="M933" t="s">
        <v>24</v>
      </c>
      <c r="N933" t="str">
        <f>IF(ISBLANK(M933),"",IF(ISERROR(VLOOKUP(M933,MapTable!$A:$A,1,0)),"맵없음",""))</f>
        <v/>
      </c>
      <c r="O933">
        <f t="shared" si="57"/>
        <v>2</v>
      </c>
      <c r="Q933">
        <f t="shared" si="58"/>
        <v>2</v>
      </c>
      <c r="R933" t="b">
        <f t="shared" ca="1" si="59"/>
        <v>0</v>
      </c>
      <c r="T933" t="b">
        <f t="shared" ca="1" si="60"/>
        <v>0</v>
      </c>
      <c r="V933" t="str">
        <f>IF(ISBLANK(U933),"",IF(ISERROR(VLOOKUP(U933,MapTable!$A:$A,1,0)),"맵없음",""))</f>
        <v/>
      </c>
      <c r="X933" t="str">
        <f>IF(ISBLANK(W933),"",
IF(ISERROR(FIND(",",W933)),
  IF(ISERROR(VLOOKUP(W933,MapTable!$A:$A,1,0)),"맵없음",
  ""),
IF(ISERROR(FIND(",",W933,FIND(",",W933)+1)),
  IF(OR(ISERROR(VLOOKUP(LEFT(W933,FIND(",",W933)-1),MapTable!$A:$A,1,0)),ISERROR(VLOOKUP(TRIM(MID(W933,FIND(",",W933)+1,999)),MapTable!$A:$A,1,0))),"맵없음",
  ""),
IF(ISERROR(FIND(",",W933,FIND(",",W933,FIND(",",W933)+1)+1)),
  IF(OR(ISERROR(VLOOKUP(LEFT(W933,FIND(",",W933)-1),MapTable!$A:$A,1,0)),ISERROR(VLOOKUP(TRIM(MID(W933,FIND(",",W933)+1,FIND(",",W933,FIND(",",W933)+1)-FIND(",",W933)-1)),MapTable!$A:$A,1,0)),ISERROR(VLOOKUP(TRIM(MID(W933,FIND(",",W933,FIND(",",W933)+1)+1,999)),MapTable!$A:$A,1,0))),"맵없음",
  ""),
IF(ISERROR(FIND(",",W933,FIND(",",W933,FIND(",",W933,FIND(",",W933)+1)+1)+1)),
  IF(OR(ISERROR(VLOOKUP(LEFT(W933,FIND(",",W933)-1),MapTable!$A:$A,1,0)),ISERROR(VLOOKUP(TRIM(MID(W933,FIND(",",W933)+1,FIND(",",W933,FIND(",",W933)+1)-FIND(",",W933)-1)),MapTable!$A:$A,1,0)),ISERROR(VLOOKUP(TRIM(MID(W933,FIND(",",W933,FIND(",",W933)+1)+1,FIND(",",W933,FIND(",",W933,FIND(",",W933)+1)+1)-FIND(",",W933,FIND(",",W933)+1)-1)),MapTable!$A:$A,1,0)),ISERROR(VLOOKUP(TRIM(MID(W933,FIND(",",W933,FIND(",",W933,FIND(",",W933)+1)+1)+1,999)),MapTable!$A:$A,1,0))),"맵없음",
  ""),
)))))</f>
        <v/>
      </c>
      <c r="AC933" t="str">
        <f>IF(ISBLANK(AB933),"",IF(ISERROR(VLOOKUP(AB933,[3]DropTable!$A:$A,1,0)),"드랍없음",""))</f>
        <v/>
      </c>
      <c r="AE933" t="str">
        <f>IF(ISBLANK(AD933),"",IF(ISERROR(VLOOKUP(AD933,[3]DropTable!$A:$A,1,0)),"드랍없음",""))</f>
        <v/>
      </c>
      <c r="AG933">
        <v>9.8000000000000007</v>
      </c>
      <c r="AH933">
        <v>1</v>
      </c>
    </row>
    <row r="934" spans="1:34" x14ac:dyDescent="0.3">
      <c r="A934">
        <v>20</v>
      </c>
      <c r="B934">
        <v>19</v>
      </c>
      <c r="C934">
        <f>IF(OR($L934=TRUE,$A934=0,MOD($A934,ChapterTable!$S$20)&lt;&gt;0),
MAX(0,INT(($B934+ChapterTable!$Q$26+VLOOKUP(SUBSTITUTE(C$1,"성장단계","")&amp;"단계오프셋",ChapterTable!$S:$T,2,0))/ChapterTable!$Q$23)),
MAX(0,INT(($B934+ChapterTable!$S$26+VLOOKUP(SUBSTITUTE(C$1,"성장단계","")&amp;"보스단계오프셋",ChapterTable!$S:$T,2,0))/ChapterTable!$S$23)))</f>
        <v>2</v>
      </c>
      <c r="D934">
        <f>IF(OR($L934=TRUE,$A934=0,MOD($A934,ChapterTable!$S$20)&lt;&gt;0),
MAX(0,INT(($B934+ChapterTable!$Q$26+VLOOKUP(SUBSTITUTE(D$1,"성장단계","")&amp;"단계오프셋",ChapterTable!$S:$T,2,0))/ChapterTable!$Q$23)),
MAX(0,INT(($B934+ChapterTable!$S$26+VLOOKUP(SUBSTITUTE(D$1,"성장단계","")&amp;"보스단계오프셋",ChapterTable!$S:$T,2,0))/ChapterTable!$S$23)))</f>
        <v>1</v>
      </c>
      <c r="E934" s="1">
        <f ca="1">IF(AND($A934=0,$B934=1),
    VLOOKUP(1,ChapterTable!$1:$1048576,MATCH("최종"&amp;SUBSTITUTE(SUBSTITUTE(E$1,"standard",""),"|Float",""),ChapterTable!$1:$1,0),0)*ChapterTable!$Q$17,
  IF(AND($A934=0,$B934=0),
    E935,
  IF($B934=0,
    VLOOKUP($A934,ChapterTable!$1:$1048576,MATCH("최종"&amp;SUBSTITUTE(SUBSTITUTE(E$1,"standard",""),"|Float",""),ChapterTable!$1:$1,0),0),
  IF($B934=1,
    IF($L934=FALSE,
      VLOOKUP($A934,ChapterTable!$1:$1048576,MATCH("최종"&amp;SUBSTITUTE(SUBSTITUTE(E$1,"standard",""),"|Float",""),ChapterTable!$1:$1,0),0),
      VLOOKUP($A934-ChapterTable!$Q$11,ChapterTable!$1:$1048576,MATCH("최종"&amp;SUBSTITUTE(SUBSTITUTE(E$1,"standard",""),"|Float",""),ChapterTable!$1:$1,0),0)*ChapterTable!$Q$14
    ),
  OFFSET(E934,-$B934+IF($L934,1,0),0)*
    (VLOOKUP(SUBSTITUTE(SUBSTITUTE(E$1,"standard",""),"|Float","")&amp;"인게임누적곱배수",ChapterTable!$S:$T,2,0)^C934
    +VLOOKUP(SUBSTITUTE(SUBSTITUTE(E$1,"standard",""),"|Float","")&amp;"인게임누적합배수",ChapterTable!$S:$T,2,0)*C934)
  )
  )
  )
)</f>
        <v>678352.37293624878</v>
      </c>
      <c r="F934" s="1">
        <f ca="1">IF(AND($A934=0,$B934=1),
    VLOOKUP(1,ChapterTable!$1:$1048576,MATCH("최종"&amp;SUBSTITUTE(SUBSTITUTE(F$1,"standard",""),"|Float",""),ChapterTable!$1:$1,0),0)*ChapterTable!$Q$17,
  IF(AND($A934=0,$B934=0),
    F935,
  IF($B934=0,
    VLOOKUP($A934,ChapterTable!$1:$1048576,MATCH("최종"&amp;SUBSTITUTE(SUBSTITUTE(F$1,"standard",""),"|Float",""),ChapterTable!$1:$1,0),0),
  IF($B934=1,
    IF($L934=FALSE,
      VLOOKUP($A934,ChapterTable!$1:$1048576,MATCH("최종"&amp;SUBSTITUTE(SUBSTITUTE(F$1,"standard",""),"|Float",""),ChapterTable!$1:$1,0),0),
      VLOOKUP($A934-ChapterTable!$Q$11,ChapterTable!$1:$1048576,MATCH("최종"&amp;SUBSTITUTE(SUBSTITUTE(F$1,"standard",""),"|Float",""),ChapterTable!$1:$1,0),0)*ChapterTable!$Q$14
    ),
  OFFSET(F934,-$B934+IF($L934,1,0),0)*
    (VLOOKUP(SUBSTITUTE(SUBSTITUTE(F$1,"standard",""),"|Float","")&amp;"인게임누적곱배수",ChapterTable!$S:$T,2,0)^D934
    +VLOOKUP(SUBSTITUTE(SUBSTITUTE(F$1,"standard",""),"|Float","")&amp;"인게임누적합배수",ChapterTable!$S:$T,2,0)*D934)
  )
  )
  )
)</f>
        <v>266020.53840637207</v>
      </c>
      <c r="G934" t="s">
        <v>110</v>
      </c>
      <c r="J934" t="str">
        <f>IF(ISBLANK(I934),"",
IFERROR(VLOOKUP(I934,[1]StringTable!$1:$1048576,MATCH([1]StringTable!$B$1,[1]StringTable!$1:$1,0),0),
IFERROR(VLOOKUP(I934,[1]InApkStringTable!$1:$1048576,MATCH([1]InApkStringTable!$B$1,[1]InApkStringTable!$1:$1,0),0),
"스트링없음")))</f>
        <v/>
      </c>
      <c r="L934" t="b">
        <v>0</v>
      </c>
      <c r="M934" t="s">
        <v>24</v>
      </c>
      <c r="N934" t="str">
        <f>IF(ISBLANK(M934),"",IF(ISERROR(VLOOKUP(M934,MapTable!$A:$A,1,0)),"맵없음",""))</f>
        <v/>
      </c>
      <c r="O934">
        <f t="shared" si="57"/>
        <v>92</v>
      </c>
      <c r="Q934">
        <f t="shared" si="58"/>
        <v>92</v>
      </c>
      <c r="R934" t="b">
        <f t="shared" ca="1" si="59"/>
        <v>1</v>
      </c>
      <c r="T934" t="b">
        <f t="shared" ca="1" si="60"/>
        <v>1</v>
      </c>
      <c r="V934" t="str">
        <f>IF(ISBLANK(U934),"",IF(ISERROR(VLOOKUP(U934,MapTable!$A:$A,1,0)),"맵없음",""))</f>
        <v/>
      </c>
      <c r="X934" t="str">
        <f>IF(ISBLANK(W934),"",
IF(ISERROR(FIND(",",W934)),
  IF(ISERROR(VLOOKUP(W934,MapTable!$A:$A,1,0)),"맵없음",
  ""),
IF(ISERROR(FIND(",",W934,FIND(",",W934)+1)),
  IF(OR(ISERROR(VLOOKUP(LEFT(W934,FIND(",",W934)-1),MapTable!$A:$A,1,0)),ISERROR(VLOOKUP(TRIM(MID(W934,FIND(",",W934)+1,999)),MapTable!$A:$A,1,0))),"맵없음",
  ""),
IF(ISERROR(FIND(",",W934,FIND(",",W934,FIND(",",W934)+1)+1)),
  IF(OR(ISERROR(VLOOKUP(LEFT(W934,FIND(",",W934)-1),MapTable!$A:$A,1,0)),ISERROR(VLOOKUP(TRIM(MID(W934,FIND(",",W934)+1,FIND(",",W934,FIND(",",W934)+1)-FIND(",",W934)-1)),MapTable!$A:$A,1,0)),ISERROR(VLOOKUP(TRIM(MID(W934,FIND(",",W934,FIND(",",W934)+1)+1,999)),MapTable!$A:$A,1,0))),"맵없음",
  ""),
IF(ISERROR(FIND(",",W934,FIND(",",W934,FIND(",",W934,FIND(",",W934)+1)+1)+1)),
  IF(OR(ISERROR(VLOOKUP(LEFT(W934,FIND(",",W934)-1),MapTable!$A:$A,1,0)),ISERROR(VLOOKUP(TRIM(MID(W934,FIND(",",W934)+1,FIND(",",W934,FIND(",",W934)+1)-FIND(",",W934)-1)),MapTable!$A:$A,1,0)),ISERROR(VLOOKUP(TRIM(MID(W934,FIND(",",W934,FIND(",",W934)+1)+1,FIND(",",W934,FIND(",",W934,FIND(",",W934)+1)+1)-FIND(",",W934,FIND(",",W934)+1)-1)),MapTable!$A:$A,1,0)),ISERROR(VLOOKUP(TRIM(MID(W934,FIND(",",W934,FIND(",",W934,FIND(",",W934)+1)+1)+1,999)),MapTable!$A:$A,1,0))),"맵없음",
  ""),
)))))</f>
        <v/>
      </c>
      <c r="AC934" t="str">
        <f>IF(ISBLANK(AB934),"",IF(ISERROR(VLOOKUP(AB934,[3]DropTable!$A:$A,1,0)),"드랍없음",""))</f>
        <v/>
      </c>
      <c r="AE934" t="str">
        <f>IF(ISBLANK(AD934),"",IF(ISERROR(VLOOKUP(AD934,[3]DropTable!$A:$A,1,0)),"드랍없음",""))</f>
        <v/>
      </c>
      <c r="AG934">
        <v>9.8000000000000007</v>
      </c>
      <c r="AH934">
        <v>1</v>
      </c>
    </row>
    <row r="935" spans="1:34" x14ac:dyDescent="0.3">
      <c r="A935">
        <v>20</v>
      </c>
      <c r="B935">
        <v>20</v>
      </c>
      <c r="C935">
        <f>IF(OR($L935=TRUE,$A935=0,MOD($A935,ChapterTable!$S$20)&lt;&gt;0),
MAX(0,INT(($B935+ChapterTable!$Q$26+VLOOKUP(SUBSTITUTE(C$1,"성장단계","")&amp;"단계오프셋",ChapterTable!$S:$T,2,0))/ChapterTable!$Q$23)),
MAX(0,INT(($B935+ChapterTable!$S$26+VLOOKUP(SUBSTITUTE(C$1,"성장단계","")&amp;"보스단계오프셋",ChapterTable!$S:$T,2,0))/ChapterTable!$S$23)))</f>
        <v>2</v>
      </c>
      <c r="D935">
        <f>IF(OR($L935=TRUE,$A935=0,MOD($A935,ChapterTable!$S$20)&lt;&gt;0),
MAX(0,INT(($B935+ChapterTable!$Q$26+VLOOKUP(SUBSTITUTE(D$1,"성장단계","")&amp;"단계오프셋",ChapterTable!$S:$T,2,0))/ChapterTable!$Q$23)),
MAX(0,INT(($B935+ChapterTable!$S$26+VLOOKUP(SUBSTITUTE(D$1,"성장단계","")&amp;"보스단계오프셋",ChapterTable!$S:$T,2,0))/ChapterTable!$S$23)))</f>
        <v>1</v>
      </c>
      <c r="E935" s="1">
        <f ca="1">IF(AND($A935=0,$B935=1),
    VLOOKUP(1,ChapterTable!$1:$1048576,MATCH("최종"&amp;SUBSTITUTE(SUBSTITUTE(E$1,"standard",""),"|Float",""),ChapterTable!$1:$1,0),0)*ChapterTable!$Q$17,
  IF(AND($A935=0,$B935=0),
    E936,
  IF($B935=0,
    VLOOKUP($A935,ChapterTable!$1:$1048576,MATCH("최종"&amp;SUBSTITUTE(SUBSTITUTE(E$1,"standard",""),"|Float",""),ChapterTable!$1:$1,0),0),
  IF($B935=1,
    IF($L935=FALSE,
      VLOOKUP($A935,ChapterTable!$1:$1048576,MATCH("최종"&amp;SUBSTITUTE(SUBSTITUTE(E$1,"standard",""),"|Float",""),ChapterTable!$1:$1,0),0),
      VLOOKUP($A935-ChapterTable!$Q$11,ChapterTable!$1:$1048576,MATCH("최종"&amp;SUBSTITUTE(SUBSTITUTE(E$1,"standard",""),"|Float",""),ChapterTable!$1:$1,0),0)*ChapterTable!$Q$14
    ),
  OFFSET(E935,-$B935+IF($L935,1,0),0)*
    (VLOOKUP(SUBSTITUTE(SUBSTITUTE(E$1,"standard",""),"|Float","")&amp;"인게임누적곱배수",ChapterTable!$S:$T,2,0)^C935
    +VLOOKUP(SUBSTITUTE(SUBSTITUTE(E$1,"standard",""),"|Float","")&amp;"인게임누적합배수",ChapterTable!$S:$T,2,0)*C935)
  )
  )
  )
)</f>
        <v>678352.37293624878</v>
      </c>
      <c r="F935" s="1">
        <f ca="1">IF(AND($A935=0,$B935=1),
    VLOOKUP(1,ChapterTable!$1:$1048576,MATCH("최종"&amp;SUBSTITUTE(SUBSTITUTE(F$1,"standard",""),"|Float",""),ChapterTable!$1:$1,0),0)*ChapterTable!$Q$17,
  IF(AND($A935=0,$B935=0),
    F936,
  IF($B935=0,
    VLOOKUP($A935,ChapterTable!$1:$1048576,MATCH("최종"&amp;SUBSTITUTE(SUBSTITUTE(F$1,"standard",""),"|Float",""),ChapterTable!$1:$1,0),0),
  IF($B935=1,
    IF($L935=FALSE,
      VLOOKUP($A935,ChapterTable!$1:$1048576,MATCH("최종"&amp;SUBSTITUTE(SUBSTITUTE(F$1,"standard",""),"|Float",""),ChapterTable!$1:$1,0),0),
      VLOOKUP($A935-ChapterTable!$Q$11,ChapterTable!$1:$1048576,MATCH("최종"&amp;SUBSTITUTE(SUBSTITUTE(F$1,"standard",""),"|Float",""),ChapterTable!$1:$1,0),0)*ChapterTable!$Q$14
    ),
  OFFSET(F935,-$B935+IF($L935,1,0),0)*
    (VLOOKUP(SUBSTITUTE(SUBSTITUTE(F$1,"standard",""),"|Float","")&amp;"인게임누적곱배수",ChapterTable!$S:$T,2,0)^D935
    +VLOOKUP(SUBSTITUTE(SUBSTITUTE(F$1,"standard",""),"|Float","")&amp;"인게임누적합배수",ChapterTable!$S:$T,2,0)*D935)
  )
  )
  )
)</f>
        <v>266020.53840637207</v>
      </c>
      <c r="G935" t="s">
        <v>110</v>
      </c>
      <c r="J935" t="str">
        <f>IF(ISBLANK(I935),"",
IFERROR(VLOOKUP(I935,[1]StringTable!$1:$1048576,MATCH([1]StringTable!$B$1,[1]StringTable!$1:$1,0),0),
IFERROR(VLOOKUP(I935,[1]InApkStringTable!$1:$1048576,MATCH([1]InApkStringTable!$B$1,[1]InApkStringTable!$1:$1,0),0),
"스트링없음")))</f>
        <v/>
      </c>
      <c r="L935" t="b">
        <v>0</v>
      </c>
      <c r="M935" t="s">
        <v>24</v>
      </c>
      <c r="N935" t="str">
        <f>IF(ISBLANK(M935),"",IF(ISERROR(VLOOKUP(M935,MapTable!$A:$A,1,0)),"맵없음",""))</f>
        <v/>
      </c>
      <c r="O935">
        <f t="shared" si="57"/>
        <v>21</v>
      </c>
      <c r="Q935">
        <f t="shared" si="58"/>
        <v>21</v>
      </c>
      <c r="R935" t="b">
        <f t="shared" ca="1" si="59"/>
        <v>0</v>
      </c>
      <c r="T935" t="b">
        <f t="shared" ca="1" si="60"/>
        <v>0</v>
      </c>
      <c r="V935" t="str">
        <f>IF(ISBLANK(U935),"",IF(ISERROR(VLOOKUP(U935,MapTable!$A:$A,1,0)),"맵없음",""))</f>
        <v/>
      </c>
      <c r="X935" t="str">
        <f>IF(ISBLANK(W935),"",
IF(ISERROR(FIND(",",W935)),
  IF(ISERROR(VLOOKUP(W935,MapTable!$A:$A,1,0)),"맵없음",
  ""),
IF(ISERROR(FIND(",",W935,FIND(",",W935)+1)),
  IF(OR(ISERROR(VLOOKUP(LEFT(W935,FIND(",",W935)-1),MapTable!$A:$A,1,0)),ISERROR(VLOOKUP(TRIM(MID(W935,FIND(",",W935)+1,999)),MapTable!$A:$A,1,0))),"맵없음",
  ""),
IF(ISERROR(FIND(",",W935,FIND(",",W935,FIND(",",W935)+1)+1)),
  IF(OR(ISERROR(VLOOKUP(LEFT(W935,FIND(",",W935)-1),MapTable!$A:$A,1,0)),ISERROR(VLOOKUP(TRIM(MID(W935,FIND(",",W935)+1,FIND(",",W935,FIND(",",W935)+1)-FIND(",",W935)-1)),MapTable!$A:$A,1,0)),ISERROR(VLOOKUP(TRIM(MID(W935,FIND(",",W935,FIND(",",W935)+1)+1,999)),MapTable!$A:$A,1,0))),"맵없음",
  ""),
IF(ISERROR(FIND(",",W935,FIND(",",W935,FIND(",",W935,FIND(",",W935)+1)+1)+1)),
  IF(OR(ISERROR(VLOOKUP(LEFT(W935,FIND(",",W935)-1),MapTable!$A:$A,1,0)),ISERROR(VLOOKUP(TRIM(MID(W935,FIND(",",W935)+1,FIND(",",W935,FIND(",",W935)+1)-FIND(",",W935)-1)),MapTable!$A:$A,1,0)),ISERROR(VLOOKUP(TRIM(MID(W935,FIND(",",W935,FIND(",",W935)+1)+1,FIND(",",W935,FIND(",",W935,FIND(",",W935)+1)+1)-FIND(",",W935,FIND(",",W935)+1)-1)),MapTable!$A:$A,1,0)),ISERROR(VLOOKUP(TRIM(MID(W935,FIND(",",W935,FIND(",",W935,FIND(",",W935)+1)+1)+1,999)),MapTable!$A:$A,1,0))),"맵없음",
  ""),
)))))</f>
        <v/>
      </c>
      <c r="AC935" t="str">
        <f>IF(ISBLANK(AB935),"",IF(ISERROR(VLOOKUP(AB935,[3]DropTable!$A:$A,1,0)),"드랍없음",""))</f>
        <v/>
      </c>
      <c r="AE935" t="str">
        <f>IF(ISBLANK(AD935),"",IF(ISERROR(VLOOKUP(AD935,[3]DropTable!$A:$A,1,0)),"드랍없음",""))</f>
        <v/>
      </c>
      <c r="AG935">
        <v>9.8000000000000007</v>
      </c>
      <c r="AH935">
        <v>1</v>
      </c>
    </row>
    <row r="936" spans="1:34" x14ac:dyDescent="0.3">
      <c r="A936">
        <v>20</v>
      </c>
      <c r="B936">
        <v>21</v>
      </c>
      <c r="C936">
        <f>IF(OR($L936=TRUE,$A936=0,MOD($A936,ChapterTable!$S$20)&lt;&gt;0),
MAX(0,INT(($B936+ChapterTable!$Q$26+VLOOKUP(SUBSTITUTE(C$1,"성장단계","")&amp;"단계오프셋",ChapterTable!$S:$T,2,0))/ChapterTable!$Q$23)),
MAX(0,INT(($B936+ChapterTable!$S$26+VLOOKUP(SUBSTITUTE(C$1,"성장단계","")&amp;"보스단계오프셋",ChapterTable!$S:$T,2,0))/ChapterTable!$S$23)))</f>
        <v>2</v>
      </c>
      <c r="D936">
        <f>IF(OR($L936=TRUE,$A936=0,MOD($A936,ChapterTable!$S$20)&lt;&gt;0),
MAX(0,INT(($B936+ChapterTable!$Q$26+VLOOKUP(SUBSTITUTE(D$1,"성장단계","")&amp;"단계오프셋",ChapterTable!$S:$T,2,0))/ChapterTable!$Q$23)),
MAX(0,INT(($B936+ChapterTable!$S$26+VLOOKUP(SUBSTITUTE(D$1,"성장단계","")&amp;"보스단계오프셋",ChapterTable!$S:$T,2,0))/ChapterTable!$S$23)))</f>
        <v>2</v>
      </c>
      <c r="E936" s="1">
        <f ca="1">IF(AND($A936=0,$B936=1),
    VLOOKUP(1,ChapterTable!$1:$1048576,MATCH("최종"&amp;SUBSTITUTE(SUBSTITUTE(E$1,"standard",""),"|Float",""),ChapterTable!$1:$1,0),0)*ChapterTable!$Q$17,
  IF(AND($A936=0,$B936=0),
    E937,
  IF($B936=0,
    VLOOKUP($A936,ChapterTable!$1:$1048576,MATCH("최종"&amp;SUBSTITUTE(SUBSTITUTE(E$1,"standard",""),"|Float",""),ChapterTable!$1:$1,0),0),
  IF($B936=1,
    IF($L936=FALSE,
      VLOOKUP($A936,ChapterTable!$1:$1048576,MATCH("최종"&amp;SUBSTITUTE(SUBSTITUTE(E$1,"standard",""),"|Float",""),ChapterTable!$1:$1,0),0),
      VLOOKUP($A936-ChapterTable!$Q$11,ChapterTable!$1:$1048576,MATCH("최종"&amp;SUBSTITUTE(SUBSTITUTE(E$1,"standard",""),"|Float",""),ChapterTable!$1:$1,0),0)*ChapterTable!$Q$14
    ),
  OFFSET(E936,-$B936+IF($L936,1,0),0)*
    (VLOOKUP(SUBSTITUTE(SUBSTITUTE(E$1,"standard",""),"|Float","")&amp;"인게임누적곱배수",ChapterTable!$S:$T,2,0)^C936
    +VLOOKUP(SUBSTITUTE(SUBSTITUTE(E$1,"standard",""),"|Float","")&amp;"인게임누적합배수",ChapterTable!$S:$T,2,0)*C936)
  )
  )
  )
)</f>
        <v>678352.37293624878</v>
      </c>
      <c r="F936" s="1">
        <f ca="1">IF(AND($A936=0,$B936=1),
    VLOOKUP(1,ChapterTable!$1:$1048576,MATCH("최종"&amp;SUBSTITUTE(SUBSTITUTE(F$1,"standard",""),"|Float",""),ChapterTable!$1:$1,0),0)*ChapterTable!$Q$17,
  IF(AND($A936=0,$B936=0),
    F937,
  IF($B936=0,
    VLOOKUP($A936,ChapterTable!$1:$1048576,MATCH("최종"&amp;SUBSTITUTE(SUBSTITUTE(F$1,"standard",""),"|Float",""),ChapterTable!$1:$1,0),0),
  IF($B936=1,
    IF($L936=FALSE,
      VLOOKUP($A936,ChapterTable!$1:$1048576,MATCH("최종"&amp;SUBSTITUTE(SUBSTITUTE(F$1,"standard",""),"|Float",""),ChapterTable!$1:$1,0),0),
      VLOOKUP($A936-ChapterTable!$Q$11,ChapterTable!$1:$1048576,MATCH("최종"&amp;SUBSTITUTE(SUBSTITUTE(F$1,"standard",""),"|Float",""),ChapterTable!$1:$1,0),0)*ChapterTable!$Q$14
    ),
  OFFSET(F936,-$B936+IF($L936,1,0),0)*
    (VLOOKUP(SUBSTITUTE(SUBSTITUTE(F$1,"standard",""),"|Float","")&amp;"인게임누적곱배수",ChapterTable!$S:$T,2,0)^D936
    +VLOOKUP(SUBSTITUTE(SUBSTITUTE(F$1,"standard",""),"|Float","")&amp;"인게임누적합배수",ChapterTable!$S:$T,2,0)*D936)
  )
  )
  )
)</f>
        <v>310357.29480743408</v>
      </c>
      <c r="G936" t="s">
        <v>110</v>
      </c>
      <c r="J936" t="str">
        <f>IF(ISBLANK(I936),"",
IFERROR(VLOOKUP(I936,[1]StringTable!$1:$1048576,MATCH([1]StringTable!$B$1,[1]StringTable!$1:$1,0),0),
IFERROR(VLOOKUP(I936,[1]InApkStringTable!$1:$1048576,MATCH([1]InApkStringTable!$B$1,[1]InApkStringTable!$1:$1,0),0),
"스트링없음")))</f>
        <v/>
      </c>
      <c r="L936" t="b">
        <v>0</v>
      </c>
      <c r="M936" t="s">
        <v>24</v>
      </c>
      <c r="N936" t="str">
        <f>IF(ISBLANK(M936),"",IF(ISERROR(VLOOKUP(M936,MapTable!$A:$A,1,0)),"맵없음",""))</f>
        <v/>
      </c>
      <c r="O936">
        <f t="shared" si="57"/>
        <v>3</v>
      </c>
      <c r="Q936">
        <f t="shared" si="58"/>
        <v>3</v>
      </c>
      <c r="R936" t="b">
        <f t="shared" ca="1" si="59"/>
        <v>0</v>
      </c>
      <c r="T936" t="b">
        <f t="shared" ca="1" si="60"/>
        <v>0</v>
      </c>
      <c r="V936" t="str">
        <f>IF(ISBLANK(U936),"",IF(ISERROR(VLOOKUP(U936,MapTable!$A:$A,1,0)),"맵없음",""))</f>
        <v/>
      </c>
      <c r="X936" t="str">
        <f>IF(ISBLANK(W936),"",
IF(ISERROR(FIND(",",W936)),
  IF(ISERROR(VLOOKUP(W936,MapTable!$A:$A,1,0)),"맵없음",
  ""),
IF(ISERROR(FIND(",",W936,FIND(",",W936)+1)),
  IF(OR(ISERROR(VLOOKUP(LEFT(W936,FIND(",",W936)-1),MapTable!$A:$A,1,0)),ISERROR(VLOOKUP(TRIM(MID(W936,FIND(",",W936)+1,999)),MapTable!$A:$A,1,0))),"맵없음",
  ""),
IF(ISERROR(FIND(",",W936,FIND(",",W936,FIND(",",W936)+1)+1)),
  IF(OR(ISERROR(VLOOKUP(LEFT(W936,FIND(",",W936)-1),MapTable!$A:$A,1,0)),ISERROR(VLOOKUP(TRIM(MID(W936,FIND(",",W936)+1,FIND(",",W936,FIND(",",W936)+1)-FIND(",",W936)-1)),MapTable!$A:$A,1,0)),ISERROR(VLOOKUP(TRIM(MID(W936,FIND(",",W936,FIND(",",W936)+1)+1,999)),MapTable!$A:$A,1,0))),"맵없음",
  ""),
IF(ISERROR(FIND(",",W936,FIND(",",W936,FIND(",",W936,FIND(",",W936)+1)+1)+1)),
  IF(OR(ISERROR(VLOOKUP(LEFT(W936,FIND(",",W936)-1),MapTable!$A:$A,1,0)),ISERROR(VLOOKUP(TRIM(MID(W936,FIND(",",W936)+1,FIND(",",W936,FIND(",",W936)+1)-FIND(",",W936)-1)),MapTable!$A:$A,1,0)),ISERROR(VLOOKUP(TRIM(MID(W936,FIND(",",W936,FIND(",",W936)+1)+1,FIND(",",W936,FIND(",",W936,FIND(",",W936)+1)+1)-FIND(",",W936,FIND(",",W936)+1)-1)),MapTable!$A:$A,1,0)),ISERROR(VLOOKUP(TRIM(MID(W936,FIND(",",W936,FIND(",",W936,FIND(",",W936)+1)+1)+1,999)),MapTable!$A:$A,1,0))),"맵없음",
  ""),
)))))</f>
        <v/>
      </c>
      <c r="AC936" t="str">
        <f>IF(ISBLANK(AB936),"",IF(ISERROR(VLOOKUP(AB936,[3]DropTable!$A:$A,1,0)),"드랍없음",""))</f>
        <v/>
      </c>
      <c r="AE936" t="str">
        <f>IF(ISBLANK(AD936),"",IF(ISERROR(VLOOKUP(AD936,[3]DropTable!$A:$A,1,0)),"드랍없음",""))</f>
        <v/>
      </c>
      <c r="AG936">
        <v>9.8000000000000007</v>
      </c>
      <c r="AH936">
        <v>1</v>
      </c>
    </row>
    <row r="937" spans="1:34" x14ac:dyDescent="0.3">
      <c r="A937">
        <v>20</v>
      </c>
      <c r="B937">
        <v>22</v>
      </c>
      <c r="C937">
        <f>IF(OR($L937=TRUE,$A937=0,MOD($A937,ChapterTable!$S$20)&lt;&gt;0),
MAX(0,INT(($B937+ChapterTable!$Q$26+VLOOKUP(SUBSTITUTE(C$1,"성장단계","")&amp;"단계오프셋",ChapterTable!$S:$T,2,0))/ChapterTable!$Q$23)),
MAX(0,INT(($B937+ChapterTable!$S$26+VLOOKUP(SUBSTITUTE(C$1,"성장단계","")&amp;"보스단계오프셋",ChapterTable!$S:$T,2,0))/ChapterTable!$S$23)))</f>
        <v>2</v>
      </c>
      <c r="D937">
        <f>IF(OR($L937=TRUE,$A937=0,MOD($A937,ChapterTable!$S$20)&lt;&gt;0),
MAX(0,INT(($B937+ChapterTable!$Q$26+VLOOKUP(SUBSTITUTE(D$1,"성장단계","")&amp;"단계오프셋",ChapterTable!$S:$T,2,0))/ChapterTable!$Q$23)),
MAX(0,INT(($B937+ChapterTable!$S$26+VLOOKUP(SUBSTITUTE(D$1,"성장단계","")&amp;"보스단계오프셋",ChapterTable!$S:$T,2,0))/ChapterTable!$S$23)))</f>
        <v>2</v>
      </c>
      <c r="E937" s="1">
        <f ca="1">IF(AND($A937=0,$B937=1),
    VLOOKUP(1,ChapterTable!$1:$1048576,MATCH("최종"&amp;SUBSTITUTE(SUBSTITUTE(E$1,"standard",""),"|Float",""),ChapterTable!$1:$1,0),0)*ChapterTable!$Q$17,
  IF(AND($A937=0,$B937=0),
    E938,
  IF($B937=0,
    VLOOKUP($A937,ChapterTable!$1:$1048576,MATCH("최종"&amp;SUBSTITUTE(SUBSTITUTE(E$1,"standard",""),"|Float",""),ChapterTable!$1:$1,0),0),
  IF($B937=1,
    IF($L937=FALSE,
      VLOOKUP($A937,ChapterTable!$1:$1048576,MATCH("최종"&amp;SUBSTITUTE(SUBSTITUTE(E$1,"standard",""),"|Float",""),ChapterTable!$1:$1,0),0),
      VLOOKUP($A937-ChapterTable!$Q$11,ChapterTable!$1:$1048576,MATCH("최종"&amp;SUBSTITUTE(SUBSTITUTE(E$1,"standard",""),"|Float",""),ChapterTable!$1:$1,0),0)*ChapterTable!$Q$14
    ),
  OFFSET(E937,-$B937+IF($L937,1,0),0)*
    (VLOOKUP(SUBSTITUTE(SUBSTITUTE(E$1,"standard",""),"|Float","")&amp;"인게임누적곱배수",ChapterTable!$S:$T,2,0)^C937
    +VLOOKUP(SUBSTITUTE(SUBSTITUTE(E$1,"standard",""),"|Float","")&amp;"인게임누적합배수",ChapterTable!$S:$T,2,0)*C937)
  )
  )
  )
)</f>
        <v>678352.37293624878</v>
      </c>
      <c r="F937" s="1">
        <f ca="1">IF(AND($A937=0,$B937=1),
    VLOOKUP(1,ChapterTable!$1:$1048576,MATCH("최종"&amp;SUBSTITUTE(SUBSTITUTE(F$1,"standard",""),"|Float",""),ChapterTable!$1:$1,0),0)*ChapterTable!$Q$17,
  IF(AND($A937=0,$B937=0),
    F938,
  IF($B937=0,
    VLOOKUP($A937,ChapterTable!$1:$1048576,MATCH("최종"&amp;SUBSTITUTE(SUBSTITUTE(F$1,"standard",""),"|Float",""),ChapterTable!$1:$1,0),0),
  IF($B937=1,
    IF($L937=FALSE,
      VLOOKUP($A937,ChapterTable!$1:$1048576,MATCH("최종"&amp;SUBSTITUTE(SUBSTITUTE(F$1,"standard",""),"|Float",""),ChapterTable!$1:$1,0),0),
      VLOOKUP($A937-ChapterTable!$Q$11,ChapterTable!$1:$1048576,MATCH("최종"&amp;SUBSTITUTE(SUBSTITUTE(F$1,"standard",""),"|Float",""),ChapterTable!$1:$1,0),0)*ChapterTable!$Q$14
    ),
  OFFSET(F937,-$B937+IF($L937,1,0),0)*
    (VLOOKUP(SUBSTITUTE(SUBSTITUTE(F$1,"standard",""),"|Float","")&amp;"인게임누적곱배수",ChapterTable!$S:$T,2,0)^D937
    +VLOOKUP(SUBSTITUTE(SUBSTITUTE(F$1,"standard",""),"|Float","")&amp;"인게임누적합배수",ChapterTable!$S:$T,2,0)*D937)
  )
  )
  )
)</f>
        <v>310357.29480743408</v>
      </c>
      <c r="G937" t="s">
        <v>110</v>
      </c>
      <c r="J937" t="str">
        <f>IF(ISBLANK(I937),"",
IFERROR(VLOOKUP(I937,[1]StringTable!$1:$1048576,MATCH([1]StringTable!$B$1,[1]StringTable!$1:$1,0),0),
IFERROR(VLOOKUP(I937,[1]InApkStringTable!$1:$1048576,MATCH([1]InApkStringTable!$B$1,[1]InApkStringTable!$1:$1,0),0),
"스트링없음")))</f>
        <v/>
      </c>
      <c r="L937" t="b">
        <v>0</v>
      </c>
      <c r="M937" t="s">
        <v>24</v>
      </c>
      <c r="N937" t="str">
        <f>IF(ISBLANK(M937),"",IF(ISERROR(VLOOKUP(M937,MapTable!$A:$A,1,0)),"맵없음",""))</f>
        <v/>
      </c>
      <c r="O937">
        <f t="shared" si="57"/>
        <v>3</v>
      </c>
      <c r="Q937">
        <f t="shared" si="58"/>
        <v>3</v>
      </c>
      <c r="R937" t="b">
        <f t="shared" ca="1" si="59"/>
        <v>0</v>
      </c>
      <c r="T937" t="b">
        <f t="shared" ca="1" si="60"/>
        <v>0</v>
      </c>
      <c r="V937" t="str">
        <f>IF(ISBLANK(U937),"",IF(ISERROR(VLOOKUP(U937,MapTable!$A:$A,1,0)),"맵없음",""))</f>
        <v/>
      </c>
      <c r="X937" t="str">
        <f>IF(ISBLANK(W937),"",
IF(ISERROR(FIND(",",W937)),
  IF(ISERROR(VLOOKUP(W937,MapTable!$A:$A,1,0)),"맵없음",
  ""),
IF(ISERROR(FIND(",",W937,FIND(",",W937)+1)),
  IF(OR(ISERROR(VLOOKUP(LEFT(W937,FIND(",",W937)-1),MapTable!$A:$A,1,0)),ISERROR(VLOOKUP(TRIM(MID(W937,FIND(",",W937)+1,999)),MapTable!$A:$A,1,0))),"맵없음",
  ""),
IF(ISERROR(FIND(",",W937,FIND(",",W937,FIND(",",W937)+1)+1)),
  IF(OR(ISERROR(VLOOKUP(LEFT(W937,FIND(",",W937)-1),MapTable!$A:$A,1,0)),ISERROR(VLOOKUP(TRIM(MID(W937,FIND(",",W937)+1,FIND(",",W937,FIND(",",W937)+1)-FIND(",",W937)-1)),MapTable!$A:$A,1,0)),ISERROR(VLOOKUP(TRIM(MID(W937,FIND(",",W937,FIND(",",W937)+1)+1,999)),MapTable!$A:$A,1,0))),"맵없음",
  ""),
IF(ISERROR(FIND(",",W937,FIND(",",W937,FIND(",",W937,FIND(",",W937)+1)+1)+1)),
  IF(OR(ISERROR(VLOOKUP(LEFT(W937,FIND(",",W937)-1),MapTable!$A:$A,1,0)),ISERROR(VLOOKUP(TRIM(MID(W937,FIND(",",W937)+1,FIND(",",W937,FIND(",",W937)+1)-FIND(",",W937)-1)),MapTable!$A:$A,1,0)),ISERROR(VLOOKUP(TRIM(MID(W937,FIND(",",W937,FIND(",",W937)+1)+1,FIND(",",W937,FIND(",",W937,FIND(",",W937)+1)+1)-FIND(",",W937,FIND(",",W937)+1)-1)),MapTable!$A:$A,1,0)),ISERROR(VLOOKUP(TRIM(MID(W937,FIND(",",W937,FIND(",",W937,FIND(",",W937)+1)+1)+1,999)),MapTable!$A:$A,1,0))),"맵없음",
  ""),
)))))</f>
        <v/>
      </c>
      <c r="AC937" t="str">
        <f>IF(ISBLANK(AB937),"",IF(ISERROR(VLOOKUP(AB937,[3]DropTable!$A:$A,1,0)),"드랍없음",""))</f>
        <v/>
      </c>
      <c r="AE937" t="str">
        <f>IF(ISBLANK(AD937),"",IF(ISERROR(VLOOKUP(AD937,[3]DropTable!$A:$A,1,0)),"드랍없음",""))</f>
        <v/>
      </c>
      <c r="AG937">
        <v>9.8000000000000007</v>
      </c>
      <c r="AH937">
        <v>1</v>
      </c>
    </row>
    <row r="938" spans="1:34" x14ac:dyDescent="0.3">
      <c r="A938">
        <v>20</v>
      </c>
      <c r="B938">
        <v>23</v>
      </c>
      <c r="C938">
        <f>IF(OR($L938=TRUE,$A938=0,MOD($A938,ChapterTable!$S$20)&lt;&gt;0),
MAX(0,INT(($B938+ChapterTable!$Q$26+VLOOKUP(SUBSTITUTE(C$1,"성장단계","")&amp;"단계오프셋",ChapterTable!$S:$T,2,0))/ChapterTable!$Q$23)),
MAX(0,INT(($B938+ChapterTable!$S$26+VLOOKUP(SUBSTITUTE(C$1,"성장단계","")&amp;"보스단계오프셋",ChapterTable!$S:$T,2,0))/ChapterTable!$S$23)))</f>
        <v>2</v>
      </c>
      <c r="D938">
        <f>IF(OR($L938=TRUE,$A938=0,MOD($A938,ChapterTable!$S$20)&lt;&gt;0),
MAX(0,INT(($B938+ChapterTable!$Q$26+VLOOKUP(SUBSTITUTE(D$1,"성장단계","")&amp;"단계오프셋",ChapterTable!$S:$T,2,0))/ChapterTable!$Q$23)),
MAX(0,INT(($B938+ChapterTable!$S$26+VLOOKUP(SUBSTITUTE(D$1,"성장단계","")&amp;"보스단계오프셋",ChapterTable!$S:$T,2,0))/ChapterTable!$S$23)))</f>
        <v>2</v>
      </c>
      <c r="E938" s="1">
        <f ca="1">IF(AND($A938=0,$B938=1),
    VLOOKUP(1,ChapterTable!$1:$1048576,MATCH("최종"&amp;SUBSTITUTE(SUBSTITUTE(E$1,"standard",""),"|Float",""),ChapterTable!$1:$1,0),0)*ChapterTable!$Q$17,
  IF(AND($A938=0,$B938=0),
    E939,
  IF($B938=0,
    VLOOKUP($A938,ChapterTable!$1:$1048576,MATCH("최종"&amp;SUBSTITUTE(SUBSTITUTE(E$1,"standard",""),"|Float",""),ChapterTable!$1:$1,0),0),
  IF($B938=1,
    IF($L938=FALSE,
      VLOOKUP($A938,ChapterTable!$1:$1048576,MATCH("최종"&amp;SUBSTITUTE(SUBSTITUTE(E$1,"standard",""),"|Float",""),ChapterTable!$1:$1,0),0),
      VLOOKUP($A938-ChapterTable!$Q$11,ChapterTable!$1:$1048576,MATCH("최종"&amp;SUBSTITUTE(SUBSTITUTE(E$1,"standard",""),"|Float",""),ChapterTable!$1:$1,0),0)*ChapterTable!$Q$14
    ),
  OFFSET(E938,-$B938+IF($L938,1,0),0)*
    (VLOOKUP(SUBSTITUTE(SUBSTITUTE(E$1,"standard",""),"|Float","")&amp;"인게임누적곱배수",ChapterTable!$S:$T,2,0)^C938
    +VLOOKUP(SUBSTITUTE(SUBSTITUTE(E$1,"standard",""),"|Float","")&amp;"인게임누적합배수",ChapterTable!$S:$T,2,0)*C938)
  )
  )
  )
)</f>
        <v>678352.37293624878</v>
      </c>
      <c r="F938" s="1">
        <f ca="1">IF(AND($A938=0,$B938=1),
    VLOOKUP(1,ChapterTable!$1:$1048576,MATCH("최종"&amp;SUBSTITUTE(SUBSTITUTE(F$1,"standard",""),"|Float",""),ChapterTable!$1:$1,0),0)*ChapterTable!$Q$17,
  IF(AND($A938=0,$B938=0),
    F939,
  IF($B938=0,
    VLOOKUP($A938,ChapterTable!$1:$1048576,MATCH("최종"&amp;SUBSTITUTE(SUBSTITUTE(F$1,"standard",""),"|Float",""),ChapterTable!$1:$1,0),0),
  IF($B938=1,
    IF($L938=FALSE,
      VLOOKUP($A938,ChapterTable!$1:$1048576,MATCH("최종"&amp;SUBSTITUTE(SUBSTITUTE(F$1,"standard",""),"|Float",""),ChapterTable!$1:$1,0),0),
      VLOOKUP($A938-ChapterTable!$Q$11,ChapterTable!$1:$1048576,MATCH("최종"&amp;SUBSTITUTE(SUBSTITUTE(F$1,"standard",""),"|Float",""),ChapterTable!$1:$1,0),0)*ChapterTable!$Q$14
    ),
  OFFSET(F938,-$B938+IF($L938,1,0),0)*
    (VLOOKUP(SUBSTITUTE(SUBSTITUTE(F$1,"standard",""),"|Float","")&amp;"인게임누적곱배수",ChapterTable!$S:$T,2,0)^D938
    +VLOOKUP(SUBSTITUTE(SUBSTITUTE(F$1,"standard",""),"|Float","")&amp;"인게임누적합배수",ChapterTable!$S:$T,2,0)*D938)
  )
  )
  )
)</f>
        <v>310357.29480743408</v>
      </c>
      <c r="G938" t="s">
        <v>110</v>
      </c>
      <c r="J938" t="str">
        <f>IF(ISBLANK(I938),"",
IFERROR(VLOOKUP(I938,[1]StringTable!$1:$1048576,MATCH([1]StringTable!$B$1,[1]StringTable!$1:$1,0),0),
IFERROR(VLOOKUP(I938,[1]InApkStringTable!$1:$1048576,MATCH([1]InApkStringTable!$B$1,[1]InApkStringTable!$1:$1,0),0),
"스트링없음")))</f>
        <v/>
      </c>
      <c r="L938" t="b">
        <v>0</v>
      </c>
      <c r="M938" t="s">
        <v>24</v>
      </c>
      <c r="N938" t="str">
        <f>IF(ISBLANK(M938),"",IF(ISERROR(VLOOKUP(M938,MapTable!$A:$A,1,0)),"맵없음",""))</f>
        <v/>
      </c>
      <c r="O938">
        <f t="shared" si="57"/>
        <v>3</v>
      </c>
      <c r="Q938">
        <f t="shared" si="58"/>
        <v>3</v>
      </c>
      <c r="R938" t="b">
        <f t="shared" ca="1" si="59"/>
        <v>0</v>
      </c>
      <c r="T938" t="b">
        <f t="shared" ca="1" si="60"/>
        <v>0</v>
      </c>
      <c r="V938" t="str">
        <f>IF(ISBLANK(U938),"",IF(ISERROR(VLOOKUP(U938,MapTable!$A:$A,1,0)),"맵없음",""))</f>
        <v/>
      </c>
      <c r="X938" t="str">
        <f>IF(ISBLANK(W938),"",
IF(ISERROR(FIND(",",W938)),
  IF(ISERROR(VLOOKUP(W938,MapTable!$A:$A,1,0)),"맵없음",
  ""),
IF(ISERROR(FIND(",",W938,FIND(",",W938)+1)),
  IF(OR(ISERROR(VLOOKUP(LEFT(W938,FIND(",",W938)-1),MapTable!$A:$A,1,0)),ISERROR(VLOOKUP(TRIM(MID(W938,FIND(",",W938)+1,999)),MapTable!$A:$A,1,0))),"맵없음",
  ""),
IF(ISERROR(FIND(",",W938,FIND(",",W938,FIND(",",W938)+1)+1)),
  IF(OR(ISERROR(VLOOKUP(LEFT(W938,FIND(",",W938)-1),MapTable!$A:$A,1,0)),ISERROR(VLOOKUP(TRIM(MID(W938,FIND(",",W938)+1,FIND(",",W938,FIND(",",W938)+1)-FIND(",",W938)-1)),MapTable!$A:$A,1,0)),ISERROR(VLOOKUP(TRIM(MID(W938,FIND(",",W938,FIND(",",W938)+1)+1,999)),MapTable!$A:$A,1,0))),"맵없음",
  ""),
IF(ISERROR(FIND(",",W938,FIND(",",W938,FIND(",",W938,FIND(",",W938)+1)+1)+1)),
  IF(OR(ISERROR(VLOOKUP(LEFT(W938,FIND(",",W938)-1),MapTable!$A:$A,1,0)),ISERROR(VLOOKUP(TRIM(MID(W938,FIND(",",W938)+1,FIND(",",W938,FIND(",",W938)+1)-FIND(",",W938)-1)),MapTable!$A:$A,1,0)),ISERROR(VLOOKUP(TRIM(MID(W938,FIND(",",W938,FIND(",",W938)+1)+1,FIND(",",W938,FIND(",",W938,FIND(",",W938)+1)+1)-FIND(",",W938,FIND(",",W938)+1)-1)),MapTable!$A:$A,1,0)),ISERROR(VLOOKUP(TRIM(MID(W938,FIND(",",W938,FIND(",",W938,FIND(",",W938)+1)+1)+1,999)),MapTable!$A:$A,1,0))),"맵없음",
  ""),
)))))</f>
        <v/>
      </c>
      <c r="AC938" t="str">
        <f>IF(ISBLANK(AB938),"",IF(ISERROR(VLOOKUP(AB938,[3]DropTable!$A:$A,1,0)),"드랍없음",""))</f>
        <v/>
      </c>
      <c r="AE938" t="str">
        <f>IF(ISBLANK(AD938),"",IF(ISERROR(VLOOKUP(AD938,[3]DropTable!$A:$A,1,0)),"드랍없음",""))</f>
        <v/>
      </c>
      <c r="AG938">
        <v>9.8000000000000007</v>
      </c>
      <c r="AH938">
        <v>1</v>
      </c>
    </row>
    <row r="939" spans="1:34" x14ac:dyDescent="0.3">
      <c r="A939">
        <v>20</v>
      </c>
      <c r="B939">
        <v>24</v>
      </c>
      <c r="C939">
        <f>IF(OR($L939=TRUE,$A939=0,MOD($A939,ChapterTable!$S$20)&lt;&gt;0),
MAX(0,INT(($B939+ChapterTable!$Q$26+VLOOKUP(SUBSTITUTE(C$1,"성장단계","")&amp;"단계오프셋",ChapterTable!$S:$T,2,0))/ChapterTable!$Q$23)),
MAX(0,INT(($B939+ChapterTable!$S$26+VLOOKUP(SUBSTITUTE(C$1,"성장단계","")&amp;"보스단계오프셋",ChapterTable!$S:$T,2,0))/ChapterTable!$S$23)))</f>
        <v>2</v>
      </c>
      <c r="D939">
        <f>IF(OR($L939=TRUE,$A939=0,MOD($A939,ChapterTable!$S$20)&lt;&gt;0),
MAX(0,INT(($B939+ChapterTable!$Q$26+VLOOKUP(SUBSTITUTE(D$1,"성장단계","")&amp;"단계오프셋",ChapterTable!$S:$T,2,0))/ChapterTable!$Q$23)),
MAX(0,INT(($B939+ChapterTable!$S$26+VLOOKUP(SUBSTITUTE(D$1,"성장단계","")&amp;"보스단계오프셋",ChapterTable!$S:$T,2,0))/ChapterTable!$S$23)))</f>
        <v>2</v>
      </c>
      <c r="E939" s="1">
        <f ca="1">IF(AND($A939=0,$B939=1),
    VLOOKUP(1,ChapterTable!$1:$1048576,MATCH("최종"&amp;SUBSTITUTE(SUBSTITUTE(E$1,"standard",""),"|Float",""),ChapterTable!$1:$1,0),0)*ChapterTable!$Q$17,
  IF(AND($A939=0,$B939=0),
    E940,
  IF($B939=0,
    VLOOKUP($A939,ChapterTable!$1:$1048576,MATCH("최종"&amp;SUBSTITUTE(SUBSTITUTE(E$1,"standard",""),"|Float",""),ChapterTable!$1:$1,0),0),
  IF($B939=1,
    IF($L939=FALSE,
      VLOOKUP($A939,ChapterTable!$1:$1048576,MATCH("최종"&amp;SUBSTITUTE(SUBSTITUTE(E$1,"standard",""),"|Float",""),ChapterTable!$1:$1,0),0),
      VLOOKUP($A939-ChapterTable!$Q$11,ChapterTable!$1:$1048576,MATCH("최종"&amp;SUBSTITUTE(SUBSTITUTE(E$1,"standard",""),"|Float",""),ChapterTable!$1:$1,0),0)*ChapterTable!$Q$14
    ),
  OFFSET(E939,-$B939+IF($L939,1,0),0)*
    (VLOOKUP(SUBSTITUTE(SUBSTITUTE(E$1,"standard",""),"|Float","")&amp;"인게임누적곱배수",ChapterTable!$S:$T,2,0)^C939
    +VLOOKUP(SUBSTITUTE(SUBSTITUTE(E$1,"standard",""),"|Float","")&amp;"인게임누적합배수",ChapterTable!$S:$T,2,0)*C939)
  )
  )
  )
)</f>
        <v>678352.37293624878</v>
      </c>
      <c r="F939" s="1">
        <f ca="1">IF(AND($A939=0,$B939=1),
    VLOOKUP(1,ChapterTable!$1:$1048576,MATCH("최종"&amp;SUBSTITUTE(SUBSTITUTE(F$1,"standard",""),"|Float",""),ChapterTable!$1:$1,0),0)*ChapterTable!$Q$17,
  IF(AND($A939=0,$B939=0),
    F940,
  IF($B939=0,
    VLOOKUP($A939,ChapterTable!$1:$1048576,MATCH("최종"&amp;SUBSTITUTE(SUBSTITUTE(F$1,"standard",""),"|Float",""),ChapterTable!$1:$1,0),0),
  IF($B939=1,
    IF($L939=FALSE,
      VLOOKUP($A939,ChapterTable!$1:$1048576,MATCH("최종"&amp;SUBSTITUTE(SUBSTITUTE(F$1,"standard",""),"|Float",""),ChapterTable!$1:$1,0),0),
      VLOOKUP($A939-ChapterTable!$Q$11,ChapterTable!$1:$1048576,MATCH("최종"&amp;SUBSTITUTE(SUBSTITUTE(F$1,"standard",""),"|Float",""),ChapterTable!$1:$1,0),0)*ChapterTable!$Q$14
    ),
  OFFSET(F939,-$B939+IF($L939,1,0),0)*
    (VLOOKUP(SUBSTITUTE(SUBSTITUTE(F$1,"standard",""),"|Float","")&amp;"인게임누적곱배수",ChapterTable!$S:$T,2,0)^D939
    +VLOOKUP(SUBSTITUTE(SUBSTITUTE(F$1,"standard",""),"|Float","")&amp;"인게임누적합배수",ChapterTable!$S:$T,2,0)*D939)
  )
  )
  )
)</f>
        <v>310357.29480743408</v>
      </c>
      <c r="G939" t="s">
        <v>110</v>
      </c>
      <c r="J939" t="str">
        <f>IF(ISBLANK(I939),"",
IFERROR(VLOOKUP(I939,[1]StringTable!$1:$1048576,MATCH([1]StringTable!$B$1,[1]StringTable!$1:$1,0),0),
IFERROR(VLOOKUP(I939,[1]InApkStringTable!$1:$1048576,MATCH([1]InApkStringTable!$B$1,[1]InApkStringTable!$1:$1,0),0),
"스트링없음")))</f>
        <v/>
      </c>
      <c r="L939" t="b">
        <v>0</v>
      </c>
      <c r="M939" t="s">
        <v>24</v>
      </c>
      <c r="N939" t="str">
        <f>IF(ISBLANK(M939),"",IF(ISERROR(VLOOKUP(M939,MapTable!$A:$A,1,0)),"맵없음",""))</f>
        <v/>
      </c>
      <c r="O939">
        <f t="shared" si="57"/>
        <v>3</v>
      </c>
      <c r="Q939">
        <f t="shared" si="58"/>
        <v>3</v>
      </c>
      <c r="R939" t="b">
        <f t="shared" ca="1" si="59"/>
        <v>0</v>
      </c>
      <c r="T939" t="b">
        <f t="shared" ca="1" si="60"/>
        <v>0</v>
      </c>
      <c r="V939" t="str">
        <f>IF(ISBLANK(U939),"",IF(ISERROR(VLOOKUP(U939,MapTable!$A:$A,1,0)),"맵없음",""))</f>
        <v/>
      </c>
      <c r="X939" t="str">
        <f>IF(ISBLANK(W939),"",
IF(ISERROR(FIND(",",W939)),
  IF(ISERROR(VLOOKUP(W939,MapTable!$A:$A,1,0)),"맵없음",
  ""),
IF(ISERROR(FIND(",",W939,FIND(",",W939)+1)),
  IF(OR(ISERROR(VLOOKUP(LEFT(W939,FIND(",",W939)-1),MapTable!$A:$A,1,0)),ISERROR(VLOOKUP(TRIM(MID(W939,FIND(",",W939)+1,999)),MapTable!$A:$A,1,0))),"맵없음",
  ""),
IF(ISERROR(FIND(",",W939,FIND(",",W939,FIND(",",W939)+1)+1)),
  IF(OR(ISERROR(VLOOKUP(LEFT(W939,FIND(",",W939)-1),MapTable!$A:$A,1,0)),ISERROR(VLOOKUP(TRIM(MID(W939,FIND(",",W939)+1,FIND(",",W939,FIND(",",W939)+1)-FIND(",",W939)-1)),MapTable!$A:$A,1,0)),ISERROR(VLOOKUP(TRIM(MID(W939,FIND(",",W939,FIND(",",W939)+1)+1,999)),MapTable!$A:$A,1,0))),"맵없음",
  ""),
IF(ISERROR(FIND(",",W939,FIND(",",W939,FIND(",",W939,FIND(",",W939)+1)+1)+1)),
  IF(OR(ISERROR(VLOOKUP(LEFT(W939,FIND(",",W939)-1),MapTable!$A:$A,1,0)),ISERROR(VLOOKUP(TRIM(MID(W939,FIND(",",W939)+1,FIND(",",W939,FIND(",",W939)+1)-FIND(",",W939)-1)),MapTable!$A:$A,1,0)),ISERROR(VLOOKUP(TRIM(MID(W939,FIND(",",W939,FIND(",",W939)+1)+1,FIND(",",W939,FIND(",",W939,FIND(",",W939)+1)+1)-FIND(",",W939,FIND(",",W939)+1)-1)),MapTable!$A:$A,1,0)),ISERROR(VLOOKUP(TRIM(MID(W939,FIND(",",W939,FIND(",",W939,FIND(",",W939)+1)+1)+1,999)),MapTable!$A:$A,1,0))),"맵없음",
  ""),
)))))</f>
        <v/>
      </c>
      <c r="AC939" t="str">
        <f>IF(ISBLANK(AB939),"",IF(ISERROR(VLOOKUP(AB939,[3]DropTable!$A:$A,1,0)),"드랍없음",""))</f>
        <v/>
      </c>
      <c r="AE939" t="str">
        <f>IF(ISBLANK(AD939),"",IF(ISERROR(VLOOKUP(AD939,[3]DropTable!$A:$A,1,0)),"드랍없음",""))</f>
        <v/>
      </c>
      <c r="AG939">
        <v>9.8000000000000007</v>
      </c>
      <c r="AH939">
        <v>1</v>
      </c>
    </row>
    <row r="940" spans="1:34" x14ac:dyDescent="0.3">
      <c r="A940">
        <v>20</v>
      </c>
      <c r="B940">
        <v>25</v>
      </c>
      <c r="C940">
        <f>IF(OR($L940=TRUE,$A940=0,MOD($A940,ChapterTable!$S$20)&lt;&gt;0),
MAX(0,INT(($B940+ChapterTable!$Q$26+VLOOKUP(SUBSTITUTE(C$1,"성장단계","")&amp;"단계오프셋",ChapterTable!$S:$T,2,0))/ChapterTable!$Q$23)),
MAX(0,INT(($B940+ChapterTable!$S$26+VLOOKUP(SUBSTITUTE(C$1,"성장단계","")&amp;"보스단계오프셋",ChapterTable!$S:$T,2,0))/ChapterTable!$S$23)))</f>
        <v>2</v>
      </c>
      <c r="D940">
        <f>IF(OR($L940=TRUE,$A940=0,MOD($A940,ChapterTable!$S$20)&lt;&gt;0),
MAX(0,INT(($B940+ChapterTable!$Q$26+VLOOKUP(SUBSTITUTE(D$1,"성장단계","")&amp;"단계오프셋",ChapterTable!$S:$T,2,0))/ChapterTable!$Q$23)),
MAX(0,INT(($B940+ChapterTable!$S$26+VLOOKUP(SUBSTITUTE(D$1,"성장단계","")&amp;"보스단계오프셋",ChapterTable!$S:$T,2,0))/ChapterTable!$S$23)))</f>
        <v>2</v>
      </c>
      <c r="E940" s="1">
        <f ca="1">IF(AND($A940=0,$B940=1),
    VLOOKUP(1,ChapterTable!$1:$1048576,MATCH("최종"&amp;SUBSTITUTE(SUBSTITUTE(E$1,"standard",""),"|Float",""),ChapterTable!$1:$1,0),0)*ChapterTable!$Q$17,
  IF(AND($A940=0,$B940=0),
    E941,
  IF($B940=0,
    VLOOKUP($A940,ChapterTable!$1:$1048576,MATCH("최종"&amp;SUBSTITUTE(SUBSTITUTE(E$1,"standard",""),"|Float",""),ChapterTable!$1:$1,0),0),
  IF($B940=1,
    IF($L940=FALSE,
      VLOOKUP($A940,ChapterTable!$1:$1048576,MATCH("최종"&amp;SUBSTITUTE(SUBSTITUTE(E$1,"standard",""),"|Float",""),ChapterTable!$1:$1,0),0),
      VLOOKUP($A940-ChapterTable!$Q$11,ChapterTable!$1:$1048576,MATCH("최종"&amp;SUBSTITUTE(SUBSTITUTE(E$1,"standard",""),"|Float",""),ChapterTable!$1:$1,0),0)*ChapterTable!$Q$14
    ),
  OFFSET(E940,-$B940+IF($L940,1,0),0)*
    (VLOOKUP(SUBSTITUTE(SUBSTITUTE(E$1,"standard",""),"|Float","")&amp;"인게임누적곱배수",ChapterTable!$S:$T,2,0)^C940
    +VLOOKUP(SUBSTITUTE(SUBSTITUTE(E$1,"standard",""),"|Float","")&amp;"인게임누적합배수",ChapterTable!$S:$T,2,0)*C940)
  )
  )
  )
)</f>
        <v>678352.37293624878</v>
      </c>
      <c r="F940" s="1">
        <f ca="1">IF(AND($A940=0,$B940=1),
    VLOOKUP(1,ChapterTable!$1:$1048576,MATCH("최종"&amp;SUBSTITUTE(SUBSTITUTE(F$1,"standard",""),"|Float",""),ChapterTable!$1:$1,0),0)*ChapterTable!$Q$17,
  IF(AND($A940=0,$B940=0),
    F941,
  IF($B940=0,
    VLOOKUP($A940,ChapterTable!$1:$1048576,MATCH("최종"&amp;SUBSTITUTE(SUBSTITUTE(F$1,"standard",""),"|Float",""),ChapterTable!$1:$1,0),0),
  IF($B940=1,
    IF($L940=FALSE,
      VLOOKUP($A940,ChapterTable!$1:$1048576,MATCH("최종"&amp;SUBSTITUTE(SUBSTITUTE(F$1,"standard",""),"|Float",""),ChapterTable!$1:$1,0),0),
      VLOOKUP($A940-ChapterTable!$Q$11,ChapterTable!$1:$1048576,MATCH("최종"&amp;SUBSTITUTE(SUBSTITUTE(F$1,"standard",""),"|Float",""),ChapterTable!$1:$1,0),0)*ChapterTable!$Q$14
    ),
  OFFSET(F940,-$B940+IF($L940,1,0),0)*
    (VLOOKUP(SUBSTITUTE(SUBSTITUTE(F$1,"standard",""),"|Float","")&amp;"인게임누적곱배수",ChapterTable!$S:$T,2,0)^D940
    +VLOOKUP(SUBSTITUTE(SUBSTITUTE(F$1,"standard",""),"|Float","")&amp;"인게임누적합배수",ChapterTable!$S:$T,2,0)*D940)
  )
  )
  )
)</f>
        <v>310357.29480743408</v>
      </c>
      <c r="G940" t="s">
        <v>110</v>
      </c>
      <c r="J940" t="str">
        <f>IF(ISBLANK(I940),"",
IFERROR(VLOOKUP(I940,[1]StringTable!$1:$1048576,MATCH([1]StringTable!$B$1,[1]StringTable!$1:$1,0),0),
IFERROR(VLOOKUP(I940,[1]InApkStringTable!$1:$1048576,MATCH([1]InApkStringTable!$B$1,[1]InApkStringTable!$1:$1,0),0),
"스트링없음")))</f>
        <v/>
      </c>
      <c r="L940" t="b">
        <v>0</v>
      </c>
      <c r="M940" t="s">
        <v>24</v>
      </c>
      <c r="N940" t="str">
        <f>IF(ISBLANK(M940),"",IF(ISERROR(VLOOKUP(M940,MapTable!$A:$A,1,0)),"맵없음",""))</f>
        <v/>
      </c>
      <c r="O940">
        <f t="shared" si="57"/>
        <v>11</v>
      </c>
      <c r="Q940">
        <f t="shared" si="58"/>
        <v>11</v>
      </c>
      <c r="R940" t="b">
        <f t="shared" ca="1" si="59"/>
        <v>0</v>
      </c>
      <c r="T940" t="b">
        <f t="shared" ca="1" si="60"/>
        <v>0</v>
      </c>
      <c r="V940" t="str">
        <f>IF(ISBLANK(U940),"",IF(ISERROR(VLOOKUP(U940,MapTable!$A:$A,1,0)),"맵없음",""))</f>
        <v/>
      </c>
      <c r="X940" t="str">
        <f>IF(ISBLANK(W940),"",
IF(ISERROR(FIND(",",W940)),
  IF(ISERROR(VLOOKUP(W940,MapTable!$A:$A,1,0)),"맵없음",
  ""),
IF(ISERROR(FIND(",",W940,FIND(",",W940)+1)),
  IF(OR(ISERROR(VLOOKUP(LEFT(W940,FIND(",",W940)-1),MapTable!$A:$A,1,0)),ISERROR(VLOOKUP(TRIM(MID(W940,FIND(",",W940)+1,999)),MapTable!$A:$A,1,0))),"맵없음",
  ""),
IF(ISERROR(FIND(",",W940,FIND(",",W940,FIND(",",W940)+1)+1)),
  IF(OR(ISERROR(VLOOKUP(LEFT(W940,FIND(",",W940)-1),MapTable!$A:$A,1,0)),ISERROR(VLOOKUP(TRIM(MID(W940,FIND(",",W940)+1,FIND(",",W940,FIND(",",W940)+1)-FIND(",",W940)-1)),MapTable!$A:$A,1,0)),ISERROR(VLOOKUP(TRIM(MID(W940,FIND(",",W940,FIND(",",W940)+1)+1,999)),MapTable!$A:$A,1,0))),"맵없음",
  ""),
IF(ISERROR(FIND(",",W940,FIND(",",W940,FIND(",",W940,FIND(",",W940)+1)+1)+1)),
  IF(OR(ISERROR(VLOOKUP(LEFT(W940,FIND(",",W940)-1),MapTable!$A:$A,1,0)),ISERROR(VLOOKUP(TRIM(MID(W940,FIND(",",W940)+1,FIND(",",W940,FIND(",",W940)+1)-FIND(",",W940)-1)),MapTable!$A:$A,1,0)),ISERROR(VLOOKUP(TRIM(MID(W940,FIND(",",W940,FIND(",",W940)+1)+1,FIND(",",W940,FIND(",",W940,FIND(",",W940)+1)+1)-FIND(",",W940,FIND(",",W940)+1)-1)),MapTable!$A:$A,1,0)),ISERROR(VLOOKUP(TRIM(MID(W940,FIND(",",W940,FIND(",",W940,FIND(",",W940)+1)+1)+1,999)),MapTable!$A:$A,1,0))),"맵없음",
  ""),
)))))</f>
        <v/>
      </c>
      <c r="AC940" t="str">
        <f>IF(ISBLANK(AB940),"",IF(ISERROR(VLOOKUP(AB940,[3]DropTable!$A:$A,1,0)),"드랍없음",""))</f>
        <v/>
      </c>
      <c r="AE940" t="str">
        <f>IF(ISBLANK(AD940),"",IF(ISERROR(VLOOKUP(AD940,[3]DropTable!$A:$A,1,0)),"드랍없음",""))</f>
        <v/>
      </c>
      <c r="AG940">
        <v>9.8000000000000007</v>
      </c>
      <c r="AH940">
        <v>1</v>
      </c>
    </row>
    <row r="941" spans="1:34" x14ac:dyDescent="0.3">
      <c r="A941">
        <v>20</v>
      </c>
      <c r="B941">
        <v>26</v>
      </c>
      <c r="C941">
        <f>IF(OR($L941=TRUE,$A941=0,MOD($A941,ChapterTable!$S$20)&lt;&gt;0),
MAX(0,INT(($B941+ChapterTable!$Q$26+VLOOKUP(SUBSTITUTE(C$1,"성장단계","")&amp;"단계오프셋",ChapterTable!$S:$T,2,0))/ChapterTable!$Q$23)),
MAX(0,INT(($B941+ChapterTable!$S$26+VLOOKUP(SUBSTITUTE(C$1,"성장단계","")&amp;"보스단계오프셋",ChapterTable!$S:$T,2,0))/ChapterTable!$S$23)))</f>
        <v>3</v>
      </c>
      <c r="D941">
        <f>IF(OR($L941=TRUE,$A941=0,MOD($A941,ChapterTable!$S$20)&lt;&gt;0),
MAX(0,INT(($B941+ChapterTable!$Q$26+VLOOKUP(SUBSTITUTE(D$1,"성장단계","")&amp;"단계오프셋",ChapterTable!$S:$T,2,0))/ChapterTable!$Q$23)),
MAX(0,INT(($B941+ChapterTable!$S$26+VLOOKUP(SUBSTITUTE(D$1,"성장단계","")&amp;"보스단계오프셋",ChapterTable!$S:$T,2,0))/ChapterTable!$S$23)))</f>
        <v>2</v>
      </c>
      <c r="E941" s="1">
        <f ca="1">IF(AND($A941=0,$B941=1),
    VLOOKUP(1,ChapterTable!$1:$1048576,MATCH("최종"&amp;SUBSTITUTE(SUBSTITUTE(E$1,"standard",""),"|Float",""),ChapterTable!$1:$1,0),0)*ChapterTable!$Q$17,
  IF(AND($A941=0,$B941=0),
    E942,
  IF($B941=0,
    VLOOKUP($A941,ChapterTable!$1:$1048576,MATCH("최종"&amp;SUBSTITUTE(SUBSTITUTE(E$1,"standard",""),"|Float",""),ChapterTable!$1:$1,0),0),
  IF($B941=1,
    IF($L941=FALSE,
      VLOOKUP($A941,ChapterTable!$1:$1048576,MATCH("최종"&amp;SUBSTITUTE(SUBSTITUTE(E$1,"standard",""),"|Float",""),ChapterTable!$1:$1,0),0),
      VLOOKUP($A941-ChapterTable!$Q$11,ChapterTable!$1:$1048576,MATCH("최종"&amp;SUBSTITUTE(SUBSTITUTE(E$1,"standard",""),"|Float",""),ChapterTable!$1:$1,0),0)*ChapterTable!$Q$14
    ),
  OFFSET(E941,-$B941+IF($L941,1,0),0)*
    (VLOOKUP(SUBSTITUTE(SUBSTITUTE(E$1,"standard",""),"|Float","")&amp;"인게임누적곱배수",ChapterTable!$S:$T,2,0)^C941
    +VLOOKUP(SUBSTITUTE(SUBSTITUTE(E$1,"standard",""),"|Float","")&amp;"인게임누적합배수",ChapterTable!$S:$T,2,0)*C941)
  )
  )
  )
)</f>
        <v>818013.155599594</v>
      </c>
      <c r="F941" s="1">
        <f ca="1">IF(AND($A941=0,$B941=1),
    VLOOKUP(1,ChapterTable!$1:$1048576,MATCH("최종"&amp;SUBSTITUTE(SUBSTITUTE(F$1,"standard",""),"|Float",""),ChapterTable!$1:$1,0),0)*ChapterTable!$Q$17,
  IF(AND($A941=0,$B941=0),
    F942,
  IF($B941=0,
    VLOOKUP($A941,ChapterTable!$1:$1048576,MATCH("최종"&amp;SUBSTITUTE(SUBSTITUTE(F$1,"standard",""),"|Float",""),ChapterTable!$1:$1,0),0),
  IF($B941=1,
    IF($L941=FALSE,
      VLOOKUP($A941,ChapterTable!$1:$1048576,MATCH("최종"&amp;SUBSTITUTE(SUBSTITUTE(F$1,"standard",""),"|Float",""),ChapterTable!$1:$1,0),0),
      VLOOKUP($A941-ChapterTable!$Q$11,ChapterTable!$1:$1048576,MATCH("최종"&amp;SUBSTITUTE(SUBSTITUTE(F$1,"standard",""),"|Float",""),ChapterTable!$1:$1,0),0)*ChapterTable!$Q$14
    ),
  OFFSET(F941,-$B941+IF($L941,1,0),0)*
    (VLOOKUP(SUBSTITUTE(SUBSTITUTE(F$1,"standard",""),"|Float","")&amp;"인게임누적곱배수",ChapterTable!$S:$T,2,0)^D941
    +VLOOKUP(SUBSTITUTE(SUBSTITUTE(F$1,"standard",""),"|Float","")&amp;"인게임누적합배수",ChapterTable!$S:$T,2,0)*D941)
  )
  )
  )
)</f>
        <v>310357.29480743408</v>
      </c>
      <c r="G941" t="s">
        <v>110</v>
      </c>
      <c r="J941" t="str">
        <f>IF(ISBLANK(I941),"",
IFERROR(VLOOKUP(I941,[1]StringTable!$1:$1048576,MATCH([1]StringTable!$B$1,[1]StringTable!$1:$1,0),0),
IFERROR(VLOOKUP(I941,[1]InApkStringTable!$1:$1048576,MATCH([1]InApkStringTable!$B$1,[1]InApkStringTable!$1:$1,0),0),
"스트링없음")))</f>
        <v/>
      </c>
      <c r="L941" t="b">
        <v>0</v>
      </c>
      <c r="M941" t="s">
        <v>24</v>
      </c>
      <c r="N941" t="str">
        <f>IF(ISBLANK(M941),"",IF(ISERROR(VLOOKUP(M941,MapTable!$A:$A,1,0)),"맵없음",""))</f>
        <v/>
      </c>
      <c r="O941">
        <f t="shared" si="57"/>
        <v>3</v>
      </c>
      <c r="Q941">
        <f t="shared" si="58"/>
        <v>3</v>
      </c>
      <c r="R941" t="b">
        <f t="shared" ca="1" si="59"/>
        <v>0</v>
      </c>
      <c r="T941" t="b">
        <f t="shared" ca="1" si="60"/>
        <v>0</v>
      </c>
      <c r="V941" t="str">
        <f>IF(ISBLANK(U941),"",IF(ISERROR(VLOOKUP(U941,MapTable!$A:$A,1,0)),"맵없음",""))</f>
        <v/>
      </c>
      <c r="X941" t="str">
        <f>IF(ISBLANK(W941),"",
IF(ISERROR(FIND(",",W941)),
  IF(ISERROR(VLOOKUP(W941,MapTable!$A:$A,1,0)),"맵없음",
  ""),
IF(ISERROR(FIND(",",W941,FIND(",",W941)+1)),
  IF(OR(ISERROR(VLOOKUP(LEFT(W941,FIND(",",W941)-1),MapTable!$A:$A,1,0)),ISERROR(VLOOKUP(TRIM(MID(W941,FIND(",",W941)+1,999)),MapTable!$A:$A,1,0))),"맵없음",
  ""),
IF(ISERROR(FIND(",",W941,FIND(",",W941,FIND(",",W941)+1)+1)),
  IF(OR(ISERROR(VLOOKUP(LEFT(W941,FIND(",",W941)-1),MapTable!$A:$A,1,0)),ISERROR(VLOOKUP(TRIM(MID(W941,FIND(",",W941)+1,FIND(",",W941,FIND(",",W941)+1)-FIND(",",W941)-1)),MapTable!$A:$A,1,0)),ISERROR(VLOOKUP(TRIM(MID(W941,FIND(",",W941,FIND(",",W941)+1)+1,999)),MapTable!$A:$A,1,0))),"맵없음",
  ""),
IF(ISERROR(FIND(",",W941,FIND(",",W941,FIND(",",W941,FIND(",",W941)+1)+1)+1)),
  IF(OR(ISERROR(VLOOKUP(LEFT(W941,FIND(",",W941)-1),MapTable!$A:$A,1,0)),ISERROR(VLOOKUP(TRIM(MID(W941,FIND(",",W941)+1,FIND(",",W941,FIND(",",W941)+1)-FIND(",",W941)-1)),MapTable!$A:$A,1,0)),ISERROR(VLOOKUP(TRIM(MID(W941,FIND(",",W941,FIND(",",W941)+1)+1,FIND(",",W941,FIND(",",W941,FIND(",",W941)+1)+1)-FIND(",",W941,FIND(",",W941)+1)-1)),MapTable!$A:$A,1,0)),ISERROR(VLOOKUP(TRIM(MID(W941,FIND(",",W941,FIND(",",W941,FIND(",",W941)+1)+1)+1,999)),MapTable!$A:$A,1,0))),"맵없음",
  ""),
)))))</f>
        <v/>
      </c>
      <c r="AC941" t="str">
        <f>IF(ISBLANK(AB941),"",IF(ISERROR(VLOOKUP(AB941,[3]DropTable!$A:$A,1,0)),"드랍없음",""))</f>
        <v/>
      </c>
      <c r="AE941" t="str">
        <f>IF(ISBLANK(AD941),"",IF(ISERROR(VLOOKUP(AD941,[3]DropTable!$A:$A,1,0)),"드랍없음",""))</f>
        <v/>
      </c>
      <c r="AG941">
        <v>9.8000000000000007</v>
      </c>
      <c r="AH941">
        <v>1</v>
      </c>
    </row>
    <row r="942" spans="1:34" x14ac:dyDescent="0.3">
      <c r="A942">
        <v>20</v>
      </c>
      <c r="B942">
        <v>27</v>
      </c>
      <c r="C942">
        <f>IF(OR($L942=TRUE,$A942=0,MOD($A942,ChapterTable!$S$20)&lt;&gt;0),
MAX(0,INT(($B942+ChapterTable!$Q$26+VLOOKUP(SUBSTITUTE(C$1,"성장단계","")&amp;"단계오프셋",ChapterTable!$S:$T,2,0))/ChapterTable!$Q$23)),
MAX(0,INT(($B942+ChapterTable!$S$26+VLOOKUP(SUBSTITUTE(C$1,"성장단계","")&amp;"보스단계오프셋",ChapterTable!$S:$T,2,0))/ChapterTable!$S$23)))</f>
        <v>3</v>
      </c>
      <c r="D942">
        <f>IF(OR($L942=TRUE,$A942=0,MOD($A942,ChapterTable!$S$20)&lt;&gt;0),
MAX(0,INT(($B942+ChapterTable!$Q$26+VLOOKUP(SUBSTITUTE(D$1,"성장단계","")&amp;"단계오프셋",ChapterTable!$S:$T,2,0))/ChapterTable!$Q$23)),
MAX(0,INT(($B942+ChapterTable!$S$26+VLOOKUP(SUBSTITUTE(D$1,"성장단계","")&amp;"보스단계오프셋",ChapterTable!$S:$T,2,0))/ChapterTable!$S$23)))</f>
        <v>2</v>
      </c>
      <c r="E942" s="1">
        <f ca="1">IF(AND($A942=0,$B942=1),
    VLOOKUP(1,ChapterTable!$1:$1048576,MATCH("최종"&amp;SUBSTITUTE(SUBSTITUTE(E$1,"standard",""),"|Float",""),ChapterTable!$1:$1,0),0)*ChapterTable!$Q$17,
  IF(AND($A942=0,$B942=0),
    E943,
  IF($B942=0,
    VLOOKUP($A942,ChapterTable!$1:$1048576,MATCH("최종"&amp;SUBSTITUTE(SUBSTITUTE(E$1,"standard",""),"|Float",""),ChapterTable!$1:$1,0),0),
  IF($B942=1,
    IF($L942=FALSE,
      VLOOKUP($A942,ChapterTable!$1:$1048576,MATCH("최종"&amp;SUBSTITUTE(SUBSTITUTE(E$1,"standard",""),"|Float",""),ChapterTable!$1:$1,0),0),
      VLOOKUP($A942-ChapterTable!$Q$11,ChapterTable!$1:$1048576,MATCH("최종"&amp;SUBSTITUTE(SUBSTITUTE(E$1,"standard",""),"|Float",""),ChapterTable!$1:$1,0),0)*ChapterTable!$Q$14
    ),
  OFFSET(E942,-$B942+IF($L942,1,0),0)*
    (VLOOKUP(SUBSTITUTE(SUBSTITUTE(E$1,"standard",""),"|Float","")&amp;"인게임누적곱배수",ChapterTable!$S:$T,2,0)^C942
    +VLOOKUP(SUBSTITUTE(SUBSTITUTE(E$1,"standard",""),"|Float","")&amp;"인게임누적합배수",ChapterTable!$S:$T,2,0)*C942)
  )
  )
  )
)</f>
        <v>818013.155599594</v>
      </c>
      <c r="F942" s="1">
        <f ca="1">IF(AND($A942=0,$B942=1),
    VLOOKUP(1,ChapterTable!$1:$1048576,MATCH("최종"&amp;SUBSTITUTE(SUBSTITUTE(F$1,"standard",""),"|Float",""),ChapterTable!$1:$1,0),0)*ChapterTable!$Q$17,
  IF(AND($A942=0,$B942=0),
    F943,
  IF($B942=0,
    VLOOKUP($A942,ChapterTable!$1:$1048576,MATCH("최종"&amp;SUBSTITUTE(SUBSTITUTE(F$1,"standard",""),"|Float",""),ChapterTable!$1:$1,0),0),
  IF($B942=1,
    IF($L942=FALSE,
      VLOOKUP($A942,ChapterTable!$1:$1048576,MATCH("최종"&amp;SUBSTITUTE(SUBSTITUTE(F$1,"standard",""),"|Float",""),ChapterTable!$1:$1,0),0),
      VLOOKUP($A942-ChapterTable!$Q$11,ChapterTable!$1:$1048576,MATCH("최종"&amp;SUBSTITUTE(SUBSTITUTE(F$1,"standard",""),"|Float",""),ChapterTable!$1:$1,0),0)*ChapterTable!$Q$14
    ),
  OFFSET(F942,-$B942+IF($L942,1,0),0)*
    (VLOOKUP(SUBSTITUTE(SUBSTITUTE(F$1,"standard",""),"|Float","")&amp;"인게임누적곱배수",ChapterTable!$S:$T,2,0)^D942
    +VLOOKUP(SUBSTITUTE(SUBSTITUTE(F$1,"standard",""),"|Float","")&amp;"인게임누적합배수",ChapterTable!$S:$T,2,0)*D942)
  )
  )
  )
)</f>
        <v>310357.29480743408</v>
      </c>
      <c r="G942" t="s">
        <v>110</v>
      </c>
      <c r="J942" t="str">
        <f>IF(ISBLANK(I942),"",
IFERROR(VLOOKUP(I942,[1]StringTable!$1:$1048576,MATCH([1]StringTable!$B$1,[1]StringTable!$1:$1,0),0),
IFERROR(VLOOKUP(I942,[1]InApkStringTable!$1:$1048576,MATCH([1]InApkStringTable!$B$1,[1]InApkStringTable!$1:$1,0),0),
"스트링없음")))</f>
        <v/>
      </c>
      <c r="L942" t="b">
        <v>0</v>
      </c>
      <c r="M942" t="s">
        <v>24</v>
      </c>
      <c r="N942" t="str">
        <f>IF(ISBLANK(M942),"",IF(ISERROR(VLOOKUP(M942,MapTable!$A:$A,1,0)),"맵없음",""))</f>
        <v/>
      </c>
      <c r="O942">
        <f t="shared" si="57"/>
        <v>3</v>
      </c>
      <c r="Q942">
        <f t="shared" si="58"/>
        <v>3</v>
      </c>
      <c r="R942" t="b">
        <f t="shared" ca="1" si="59"/>
        <v>0</v>
      </c>
      <c r="T942" t="b">
        <f t="shared" ca="1" si="60"/>
        <v>0</v>
      </c>
      <c r="V942" t="str">
        <f>IF(ISBLANK(U942),"",IF(ISERROR(VLOOKUP(U942,MapTable!$A:$A,1,0)),"맵없음",""))</f>
        <v/>
      </c>
      <c r="X942" t="str">
        <f>IF(ISBLANK(W942),"",
IF(ISERROR(FIND(",",W942)),
  IF(ISERROR(VLOOKUP(W942,MapTable!$A:$A,1,0)),"맵없음",
  ""),
IF(ISERROR(FIND(",",W942,FIND(",",W942)+1)),
  IF(OR(ISERROR(VLOOKUP(LEFT(W942,FIND(",",W942)-1),MapTable!$A:$A,1,0)),ISERROR(VLOOKUP(TRIM(MID(W942,FIND(",",W942)+1,999)),MapTable!$A:$A,1,0))),"맵없음",
  ""),
IF(ISERROR(FIND(",",W942,FIND(",",W942,FIND(",",W942)+1)+1)),
  IF(OR(ISERROR(VLOOKUP(LEFT(W942,FIND(",",W942)-1),MapTable!$A:$A,1,0)),ISERROR(VLOOKUP(TRIM(MID(W942,FIND(",",W942)+1,FIND(",",W942,FIND(",",W942)+1)-FIND(",",W942)-1)),MapTable!$A:$A,1,0)),ISERROR(VLOOKUP(TRIM(MID(W942,FIND(",",W942,FIND(",",W942)+1)+1,999)),MapTable!$A:$A,1,0))),"맵없음",
  ""),
IF(ISERROR(FIND(",",W942,FIND(",",W942,FIND(",",W942,FIND(",",W942)+1)+1)+1)),
  IF(OR(ISERROR(VLOOKUP(LEFT(W942,FIND(",",W942)-1),MapTable!$A:$A,1,0)),ISERROR(VLOOKUP(TRIM(MID(W942,FIND(",",W942)+1,FIND(",",W942,FIND(",",W942)+1)-FIND(",",W942)-1)),MapTable!$A:$A,1,0)),ISERROR(VLOOKUP(TRIM(MID(W942,FIND(",",W942,FIND(",",W942)+1)+1,FIND(",",W942,FIND(",",W942,FIND(",",W942)+1)+1)-FIND(",",W942,FIND(",",W942)+1)-1)),MapTable!$A:$A,1,0)),ISERROR(VLOOKUP(TRIM(MID(W942,FIND(",",W942,FIND(",",W942,FIND(",",W942)+1)+1)+1,999)),MapTable!$A:$A,1,0))),"맵없음",
  ""),
)))))</f>
        <v/>
      </c>
      <c r="AC942" t="str">
        <f>IF(ISBLANK(AB942),"",IF(ISERROR(VLOOKUP(AB942,[3]DropTable!$A:$A,1,0)),"드랍없음",""))</f>
        <v/>
      </c>
      <c r="AE942" t="str">
        <f>IF(ISBLANK(AD942),"",IF(ISERROR(VLOOKUP(AD942,[3]DropTable!$A:$A,1,0)),"드랍없음",""))</f>
        <v/>
      </c>
      <c r="AG942">
        <v>9.8000000000000007</v>
      </c>
      <c r="AH942">
        <v>1</v>
      </c>
    </row>
    <row r="943" spans="1:34" x14ac:dyDescent="0.3">
      <c r="A943">
        <v>20</v>
      </c>
      <c r="B943">
        <v>28</v>
      </c>
      <c r="C943">
        <f>IF(OR($L943=TRUE,$A943=0,MOD($A943,ChapterTable!$S$20)&lt;&gt;0),
MAX(0,INT(($B943+ChapterTable!$Q$26+VLOOKUP(SUBSTITUTE(C$1,"성장단계","")&amp;"단계오프셋",ChapterTable!$S:$T,2,0))/ChapterTable!$Q$23)),
MAX(0,INT(($B943+ChapterTable!$S$26+VLOOKUP(SUBSTITUTE(C$1,"성장단계","")&amp;"보스단계오프셋",ChapterTable!$S:$T,2,0))/ChapterTable!$S$23)))</f>
        <v>3</v>
      </c>
      <c r="D943">
        <f>IF(OR($L943=TRUE,$A943=0,MOD($A943,ChapterTable!$S$20)&lt;&gt;0),
MAX(0,INT(($B943+ChapterTable!$Q$26+VLOOKUP(SUBSTITUTE(D$1,"성장단계","")&amp;"단계오프셋",ChapterTable!$S:$T,2,0))/ChapterTable!$Q$23)),
MAX(0,INT(($B943+ChapterTable!$S$26+VLOOKUP(SUBSTITUTE(D$1,"성장단계","")&amp;"보스단계오프셋",ChapterTable!$S:$T,2,0))/ChapterTable!$S$23)))</f>
        <v>2</v>
      </c>
      <c r="E943" s="1">
        <f ca="1">IF(AND($A943=0,$B943=1),
    VLOOKUP(1,ChapterTable!$1:$1048576,MATCH("최종"&amp;SUBSTITUTE(SUBSTITUTE(E$1,"standard",""),"|Float",""),ChapterTable!$1:$1,0),0)*ChapterTable!$Q$17,
  IF(AND($A943=0,$B943=0),
    E944,
  IF($B943=0,
    VLOOKUP($A943,ChapterTable!$1:$1048576,MATCH("최종"&amp;SUBSTITUTE(SUBSTITUTE(E$1,"standard",""),"|Float",""),ChapterTable!$1:$1,0),0),
  IF($B943=1,
    IF($L943=FALSE,
      VLOOKUP($A943,ChapterTable!$1:$1048576,MATCH("최종"&amp;SUBSTITUTE(SUBSTITUTE(E$1,"standard",""),"|Float",""),ChapterTable!$1:$1,0),0),
      VLOOKUP($A943-ChapterTable!$Q$11,ChapterTable!$1:$1048576,MATCH("최종"&amp;SUBSTITUTE(SUBSTITUTE(E$1,"standard",""),"|Float",""),ChapterTable!$1:$1,0),0)*ChapterTable!$Q$14
    ),
  OFFSET(E943,-$B943+IF($L943,1,0),0)*
    (VLOOKUP(SUBSTITUTE(SUBSTITUTE(E$1,"standard",""),"|Float","")&amp;"인게임누적곱배수",ChapterTable!$S:$T,2,0)^C943
    +VLOOKUP(SUBSTITUTE(SUBSTITUTE(E$1,"standard",""),"|Float","")&amp;"인게임누적합배수",ChapterTable!$S:$T,2,0)*C943)
  )
  )
  )
)</f>
        <v>818013.155599594</v>
      </c>
      <c r="F943" s="1">
        <f ca="1">IF(AND($A943=0,$B943=1),
    VLOOKUP(1,ChapterTable!$1:$1048576,MATCH("최종"&amp;SUBSTITUTE(SUBSTITUTE(F$1,"standard",""),"|Float",""),ChapterTable!$1:$1,0),0)*ChapterTable!$Q$17,
  IF(AND($A943=0,$B943=0),
    F944,
  IF($B943=0,
    VLOOKUP($A943,ChapterTable!$1:$1048576,MATCH("최종"&amp;SUBSTITUTE(SUBSTITUTE(F$1,"standard",""),"|Float",""),ChapterTable!$1:$1,0),0),
  IF($B943=1,
    IF($L943=FALSE,
      VLOOKUP($A943,ChapterTable!$1:$1048576,MATCH("최종"&amp;SUBSTITUTE(SUBSTITUTE(F$1,"standard",""),"|Float",""),ChapterTable!$1:$1,0),0),
      VLOOKUP($A943-ChapterTable!$Q$11,ChapterTable!$1:$1048576,MATCH("최종"&amp;SUBSTITUTE(SUBSTITUTE(F$1,"standard",""),"|Float",""),ChapterTable!$1:$1,0),0)*ChapterTable!$Q$14
    ),
  OFFSET(F943,-$B943+IF($L943,1,0),0)*
    (VLOOKUP(SUBSTITUTE(SUBSTITUTE(F$1,"standard",""),"|Float","")&amp;"인게임누적곱배수",ChapterTable!$S:$T,2,0)^D943
    +VLOOKUP(SUBSTITUTE(SUBSTITUTE(F$1,"standard",""),"|Float","")&amp;"인게임누적합배수",ChapterTable!$S:$T,2,0)*D943)
  )
  )
  )
)</f>
        <v>310357.29480743408</v>
      </c>
      <c r="G943" t="s">
        <v>110</v>
      </c>
      <c r="J943" t="str">
        <f>IF(ISBLANK(I943),"",
IFERROR(VLOOKUP(I943,[1]StringTable!$1:$1048576,MATCH([1]StringTable!$B$1,[1]StringTable!$1:$1,0),0),
IFERROR(VLOOKUP(I943,[1]InApkStringTable!$1:$1048576,MATCH([1]InApkStringTable!$B$1,[1]InApkStringTable!$1:$1,0),0),
"스트링없음")))</f>
        <v/>
      </c>
      <c r="L943" t="b">
        <v>0</v>
      </c>
      <c r="M943" t="s">
        <v>24</v>
      </c>
      <c r="N943" t="str">
        <f>IF(ISBLANK(M943),"",IF(ISERROR(VLOOKUP(M943,MapTable!$A:$A,1,0)),"맵없음",""))</f>
        <v/>
      </c>
      <c r="O943">
        <f t="shared" si="57"/>
        <v>3</v>
      </c>
      <c r="Q943">
        <f t="shared" si="58"/>
        <v>3</v>
      </c>
      <c r="R943" t="b">
        <f t="shared" ca="1" si="59"/>
        <v>0</v>
      </c>
      <c r="T943" t="b">
        <f t="shared" ca="1" si="60"/>
        <v>0</v>
      </c>
      <c r="V943" t="str">
        <f>IF(ISBLANK(U943),"",IF(ISERROR(VLOOKUP(U943,MapTable!$A:$A,1,0)),"맵없음",""))</f>
        <v/>
      </c>
      <c r="X943" t="str">
        <f>IF(ISBLANK(W943),"",
IF(ISERROR(FIND(",",W943)),
  IF(ISERROR(VLOOKUP(W943,MapTable!$A:$A,1,0)),"맵없음",
  ""),
IF(ISERROR(FIND(",",W943,FIND(",",W943)+1)),
  IF(OR(ISERROR(VLOOKUP(LEFT(W943,FIND(",",W943)-1),MapTable!$A:$A,1,0)),ISERROR(VLOOKUP(TRIM(MID(W943,FIND(",",W943)+1,999)),MapTable!$A:$A,1,0))),"맵없음",
  ""),
IF(ISERROR(FIND(",",W943,FIND(",",W943,FIND(",",W943)+1)+1)),
  IF(OR(ISERROR(VLOOKUP(LEFT(W943,FIND(",",W943)-1),MapTable!$A:$A,1,0)),ISERROR(VLOOKUP(TRIM(MID(W943,FIND(",",W943)+1,FIND(",",W943,FIND(",",W943)+1)-FIND(",",W943)-1)),MapTable!$A:$A,1,0)),ISERROR(VLOOKUP(TRIM(MID(W943,FIND(",",W943,FIND(",",W943)+1)+1,999)),MapTable!$A:$A,1,0))),"맵없음",
  ""),
IF(ISERROR(FIND(",",W943,FIND(",",W943,FIND(",",W943,FIND(",",W943)+1)+1)+1)),
  IF(OR(ISERROR(VLOOKUP(LEFT(W943,FIND(",",W943)-1),MapTable!$A:$A,1,0)),ISERROR(VLOOKUP(TRIM(MID(W943,FIND(",",W943)+1,FIND(",",W943,FIND(",",W943)+1)-FIND(",",W943)-1)),MapTable!$A:$A,1,0)),ISERROR(VLOOKUP(TRIM(MID(W943,FIND(",",W943,FIND(",",W943)+1)+1,FIND(",",W943,FIND(",",W943,FIND(",",W943)+1)+1)-FIND(",",W943,FIND(",",W943)+1)-1)),MapTable!$A:$A,1,0)),ISERROR(VLOOKUP(TRIM(MID(W943,FIND(",",W943,FIND(",",W943,FIND(",",W943)+1)+1)+1,999)),MapTable!$A:$A,1,0))),"맵없음",
  ""),
)))))</f>
        <v/>
      </c>
      <c r="AC943" t="str">
        <f>IF(ISBLANK(AB943),"",IF(ISERROR(VLOOKUP(AB943,[3]DropTable!$A:$A,1,0)),"드랍없음",""))</f>
        <v/>
      </c>
      <c r="AE943" t="str">
        <f>IF(ISBLANK(AD943),"",IF(ISERROR(VLOOKUP(AD943,[3]DropTable!$A:$A,1,0)),"드랍없음",""))</f>
        <v/>
      </c>
      <c r="AG943">
        <v>9.8000000000000007</v>
      </c>
      <c r="AH943">
        <v>1</v>
      </c>
    </row>
    <row r="944" spans="1:34" x14ac:dyDescent="0.3">
      <c r="A944">
        <v>20</v>
      </c>
      <c r="B944">
        <v>29</v>
      </c>
      <c r="C944">
        <f>IF(OR($L944=TRUE,$A944=0,MOD($A944,ChapterTable!$S$20)&lt;&gt;0),
MAX(0,INT(($B944+ChapterTable!$Q$26+VLOOKUP(SUBSTITUTE(C$1,"성장단계","")&amp;"단계오프셋",ChapterTable!$S:$T,2,0))/ChapterTable!$Q$23)),
MAX(0,INT(($B944+ChapterTable!$S$26+VLOOKUP(SUBSTITUTE(C$1,"성장단계","")&amp;"보스단계오프셋",ChapterTable!$S:$T,2,0))/ChapterTable!$S$23)))</f>
        <v>3</v>
      </c>
      <c r="D944">
        <f>IF(OR($L944=TRUE,$A944=0,MOD($A944,ChapterTable!$S$20)&lt;&gt;0),
MAX(0,INT(($B944+ChapterTable!$Q$26+VLOOKUP(SUBSTITUTE(D$1,"성장단계","")&amp;"단계오프셋",ChapterTable!$S:$T,2,0))/ChapterTable!$Q$23)),
MAX(0,INT(($B944+ChapterTable!$S$26+VLOOKUP(SUBSTITUTE(D$1,"성장단계","")&amp;"보스단계오프셋",ChapterTable!$S:$T,2,0))/ChapterTable!$S$23)))</f>
        <v>2</v>
      </c>
      <c r="E944" s="1">
        <f ca="1">IF(AND($A944=0,$B944=1),
    VLOOKUP(1,ChapterTable!$1:$1048576,MATCH("최종"&amp;SUBSTITUTE(SUBSTITUTE(E$1,"standard",""),"|Float",""),ChapterTable!$1:$1,0),0)*ChapterTable!$Q$17,
  IF(AND($A944=0,$B944=0),
    E945,
  IF($B944=0,
    VLOOKUP($A944,ChapterTable!$1:$1048576,MATCH("최종"&amp;SUBSTITUTE(SUBSTITUTE(E$1,"standard",""),"|Float",""),ChapterTable!$1:$1,0),0),
  IF($B944=1,
    IF($L944=FALSE,
      VLOOKUP($A944,ChapterTable!$1:$1048576,MATCH("최종"&amp;SUBSTITUTE(SUBSTITUTE(E$1,"standard",""),"|Float",""),ChapterTable!$1:$1,0),0),
      VLOOKUP($A944-ChapterTable!$Q$11,ChapterTable!$1:$1048576,MATCH("최종"&amp;SUBSTITUTE(SUBSTITUTE(E$1,"standard",""),"|Float",""),ChapterTable!$1:$1,0),0)*ChapterTable!$Q$14
    ),
  OFFSET(E944,-$B944+IF($L944,1,0),0)*
    (VLOOKUP(SUBSTITUTE(SUBSTITUTE(E$1,"standard",""),"|Float","")&amp;"인게임누적곱배수",ChapterTable!$S:$T,2,0)^C944
    +VLOOKUP(SUBSTITUTE(SUBSTITUTE(E$1,"standard",""),"|Float","")&amp;"인게임누적합배수",ChapterTable!$S:$T,2,0)*C944)
  )
  )
  )
)</f>
        <v>818013.155599594</v>
      </c>
      <c r="F944" s="1">
        <f ca="1">IF(AND($A944=0,$B944=1),
    VLOOKUP(1,ChapterTable!$1:$1048576,MATCH("최종"&amp;SUBSTITUTE(SUBSTITUTE(F$1,"standard",""),"|Float",""),ChapterTable!$1:$1,0),0)*ChapterTable!$Q$17,
  IF(AND($A944=0,$B944=0),
    F945,
  IF($B944=0,
    VLOOKUP($A944,ChapterTable!$1:$1048576,MATCH("최종"&amp;SUBSTITUTE(SUBSTITUTE(F$1,"standard",""),"|Float",""),ChapterTable!$1:$1,0),0),
  IF($B944=1,
    IF($L944=FALSE,
      VLOOKUP($A944,ChapterTable!$1:$1048576,MATCH("최종"&amp;SUBSTITUTE(SUBSTITUTE(F$1,"standard",""),"|Float",""),ChapterTable!$1:$1,0),0),
      VLOOKUP($A944-ChapterTable!$Q$11,ChapterTable!$1:$1048576,MATCH("최종"&amp;SUBSTITUTE(SUBSTITUTE(F$1,"standard",""),"|Float",""),ChapterTable!$1:$1,0),0)*ChapterTable!$Q$14
    ),
  OFFSET(F944,-$B944+IF($L944,1,0),0)*
    (VLOOKUP(SUBSTITUTE(SUBSTITUTE(F$1,"standard",""),"|Float","")&amp;"인게임누적곱배수",ChapterTable!$S:$T,2,0)^D944
    +VLOOKUP(SUBSTITUTE(SUBSTITUTE(F$1,"standard",""),"|Float","")&amp;"인게임누적합배수",ChapterTable!$S:$T,2,0)*D944)
  )
  )
  )
)</f>
        <v>310357.29480743408</v>
      </c>
      <c r="G944" t="s">
        <v>110</v>
      </c>
      <c r="J944" t="str">
        <f>IF(ISBLANK(I944),"",
IFERROR(VLOOKUP(I944,[1]StringTable!$1:$1048576,MATCH([1]StringTable!$B$1,[1]StringTable!$1:$1,0),0),
IFERROR(VLOOKUP(I944,[1]InApkStringTable!$1:$1048576,MATCH([1]InApkStringTable!$B$1,[1]InApkStringTable!$1:$1,0),0),
"스트링없음")))</f>
        <v/>
      </c>
      <c r="L944" t="b">
        <v>0</v>
      </c>
      <c r="M944" t="s">
        <v>24</v>
      </c>
      <c r="N944" t="str">
        <f>IF(ISBLANK(M944),"",IF(ISERROR(VLOOKUP(M944,MapTable!$A:$A,1,0)),"맵없음",""))</f>
        <v/>
      </c>
      <c r="O944">
        <f t="shared" si="57"/>
        <v>93</v>
      </c>
      <c r="Q944">
        <f t="shared" si="58"/>
        <v>93</v>
      </c>
      <c r="R944" t="b">
        <f t="shared" ca="1" si="59"/>
        <v>1</v>
      </c>
      <c r="T944" t="b">
        <f t="shared" ca="1" si="60"/>
        <v>1</v>
      </c>
      <c r="V944" t="str">
        <f>IF(ISBLANK(U944),"",IF(ISERROR(VLOOKUP(U944,MapTable!$A:$A,1,0)),"맵없음",""))</f>
        <v/>
      </c>
      <c r="X944" t="str">
        <f>IF(ISBLANK(W944),"",
IF(ISERROR(FIND(",",W944)),
  IF(ISERROR(VLOOKUP(W944,MapTable!$A:$A,1,0)),"맵없음",
  ""),
IF(ISERROR(FIND(",",W944,FIND(",",W944)+1)),
  IF(OR(ISERROR(VLOOKUP(LEFT(W944,FIND(",",W944)-1),MapTable!$A:$A,1,0)),ISERROR(VLOOKUP(TRIM(MID(W944,FIND(",",W944)+1,999)),MapTable!$A:$A,1,0))),"맵없음",
  ""),
IF(ISERROR(FIND(",",W944,FIND(",",W944,FIND(",",W944)+1)+1)),
  IF(OR(ISERROR(VLOOKUP(LEFT(W944,FIND(",",W944)-1),MapTable!$A:$A,1,0)),ISERROR(VLOOKUP(TRIM(MID(W944,FIND(",",W944)+1,FIND(",",W944,FIND(",",W944)+1)-FIND(",",W944)-1)),MapTable!$A:$A,1,0)),ISERROR(VLOOKUP(TRIM(MID(W944,FIND(",",W944,FIND(",",W944)+1)+1,999)),MapTable!$A:$A,1,0))),"맵없음",
  ""),
IF(ISERROR(FIND(",",W944,FIND(",",W944,FIND(",",W944,FIND(",",W944)+1)+1)+1)),
  IF(OR(ISERROR(VLOOKUP(LEFT(W944,FIND(",",W944)-1),MapTable!$A:$A,1,0)),ISERROR(VLOOKUP(TRIM(MID(W944,FIND(",",W944)+1,FIND(",",W944,FIND(",",W944)+1)-FIND(",",W944)-1)),MapTable!$A:$A,1,0)),ISERROR(VLOOKUP(TRIM(MID(W944,FIND(",",W944,FIND(",",W944)+1)+1,FIND(",",W944,FIND(",",W944,FIND(",",W944)+1)+1)-FIND(",",W944,FIND(",",W944)+1)-1)),MapTable!$A:$A,1,0)),ISERROR(VLOOKUP(TRIM(MID(W944,FIND(",",W944,FIND(",",W944,FIND(",",W944)+1)+1)+1,999)),MapTable!$A:$A,1,0))),"맵없음",
  ""),
)))))</f>
        <v/>
      </c>
      <c r="AC944" t="str">
        <f>IF(ISBLANK(AB944),"",IF(ISERROR(VLOOKUP(AB944,[3]DropTable!$A:$A,1,0)),"드랍없음",""))</f>
        <v/>
      </c>
      <c r="AE944" t="str">
        <f>IF(ISBLANK(AD944),"",IF(ISERROR(VLOOKUP(AD944,[3]DropTable!$A:$A,1,0)),"드랍없음",""))</f>
        <v/>
      </c>
      <c r="AG944">
        <v>9.8000000000000007</v>
      </c>
      <c r="AH944">
        <v>1</v>
      </c>
    </row>
    <row r="945" spans="1:34" x14ac:dyDescent="0.3">
      <c r="A945">
        <v>20</v>
      </c>
      <c r="B945">
        <v>30</v>
      </c>
      <c r="C945">
        <f>IF(OR($L945=TRUE,$A945=0,MOD($A945,ChapterTable!$S$20)&lt;&gt;0),
MAX(0,INT(($B945+ChapterTable!$Q$26+VLOOKUP(SUBSTITUTE(C$1,"성장단계","")&amp;"단계오프셋",ChapterTable!$S:$T,2,0))/ChapterTable!$Q$23)),
MAX(0,INT(($B945+ChapterTable!$S$26+VLOOKUP(SUBSTITUTE(C$1,"성장단계","")&amp;"보스단계오프셋",ChapterTable!$S:$T,2,0))/ChapterTable!$S$23)))</f>
        <v>3</v>
      </c>
      <c r="D945">
        <f>IF(OR($L945=TRUE,$A945=0,MOD($A945,ChapterTable!$S$20)&lt;&gt;0),
MAX(0,INT(($B945+ChapterTable!$Q$26+VLOOKUP(SUBSTITUTE(D$1,"성장단계","")&amp;"단계오프셋",ChapterTable!$S:$T,2,0))/ChapterTable!$Q$23)),
MAX(0,INT(($B945+ChapterTable!$S$26+VLOOKUP(SUBSTITUTE(D$1,"성장단계","")&amp;"보스단계오프셋",ChapterTable!$S:$T,2,0))/ChapterTable!$S$23)))</f>
        <v>2</v>
      </c>
      <c r="E945" s="1">
        <f ca="1">IF(AND($A945=0,$B945=1),
    VLOOKUP(1,ChapterTable!$1:$1048576,MATCH("최종"&amp;SUBSTITUTE(SUBSTITUTE(E$1,"standard",""),"|Float",""),ChapterTable!$1:$1,0),0)*ChapterTable!$Q$17,
  IF(AND($A945=0,$B945=0),
    E946,
  IF($B945=0,
    VLOOKUP($A945,ChapterTable!$1:$1048576,MATCH("최종"&amp;SUBSTITUTE(SUBSTITUTE(E$1,"standard",""),"|Float",""),ChapterTable!$1:$1,0),0),
  IF($B945=1,
    IF($L945=FALSE,
      VLOOKUP($A945,ChapterTable!$1:$1048576,MATCH("최종"&amp;SUBSTITUTE(SUBSTITUTE(E$1,"standard",""),"|Float",""),ChapterTable!$1:$1,0),0),
      VLOOKUP($A945-ChapterTable!$Q$11,ChapterTable!$1:$1048576,MATCH("최종"&amp;SUBSTITUTE(SUBSTITUTE(E$1,"standard",""),"|Float",""),ChapterTable!$1:$1,0),0)*ChapterTable!$Q$14
    ),
  OFFSET(E945,-$B945+IF($L945,1,0),0)*
    (VLOOKUP(SUBSTITUTE(SUBSTITUTE(E$1,"standard",""),"|Float","")&amp;"인게임누적곱배수",ChapterTable!$S:$T,2,0)^C945
    +VLOOKUP(SUBSTITUTE(SUBSTITUTE(E$1,"standard",""),"|Float","")&amp;"인게임누적합배수",ChapterTable!$S:$T,2,0)*C945)
  )
  )
  )
)</f>
        <v>818013.155599594</v>
      </c>
      <c r="F945" s="1">
        <f ca="1">IF(AND($A945=0,$B945=1),
    VLOOKUP(1,ChapterTable!$1:$1048576,MATCH("최종"&amp;SUBSTITUTE(SUBSTITUTE(F$1,"standard",""),"|Float",""),ChapterTable!$1:$1,0),0)*ChapterTable!$Q$17,
  IF(AND($A945=0,$B945=0),
    F946,
  IF($B945=0,
    VLOOKUP($A945,ChapterTable!$1:$1048576,MATCH("최종"&amp;SUBSTITUTE(SUBSTITUTE(F$1,"standard",""),"|Float",""),ChapterTable!$1:$1,0),0),
  IF($B945=1,
    IF($L945=FALSE,
      VLOOKUP($A945,ChapterTable!$1:$1048576,MATCH("최종"&amp;SUBSTITUTE(SUBSTITUTE(F$1,"standard",""),"|Float",""),ChapterTable!$1:$1,0),0),
      VLOOKUP($A945-ChapterTable!$Q$11,ChapterTable!$1:$1048576,MATCH("최종"&amp;SUBSTITUTE(SUBSTITUTE(F$1,"standard",""),"|Float",""),ChapterTable!$1:$1,0),0)*ChapterTable!$Q$14
    ),
  OFFSET(F945,-$B945+IF($L945,1,0),0)*
    (VLOOKUP(SUBSTITUTE(SUBSTITUTE(F$1,"standard",""),"|Float","")&amp;"인게임누적곱배수",ChapterTable!$S:$T,2,0)^D945
    +VLOOKUP(SUBSTITUTE(SUBSTITUTE(F$1,"standard",""),"|Float","")&amp;"인게임누적합배수",ChapterTable!$S:$T,2,0)*D945)
  )
  )
  )
)</f>
        <v>310357.29480743408</v>
      </c>
      <c r="G945" t="s">
        <v>110</v>
      </c>
      <c r="J945" t="str">
        <f>IF(ISBLANK(I945),"",
IFERROR(VLOOKUP(I945,[1]StringTable!$1:$1048576,MATCH([1]StringTable!$B$1,[1]StringTable!$1:$1,0),0),
IFERROR(VLOOKUP(I945,[1]InApkStringTable!$1:$1048576,MATCH([1]InApkStringTable!$B$1,[1]InApkStringTable!$1:$1,0),0),
"스트링없음")))</f>
        <v/>
      </c>
      <c r="L945" t="b">
        <v>0</v>
      </c>
      <c r="M945" t="s">
        <v>24</v>
      </c>
      <c r="N945" t="str">
        <f>IF(ISBLANK(M945),"",IF(ISERROR(VLOOKUP(M945,MapTable!$A:$A,1,0)),"맵없음",""))</f>
        <v/>
      </c>
      <c r="O945">
        <f t="shared" si="57"/>
        <v>21</v>
      </c>
      <c r="Q945">
        <f t="shared" si="58"/>
        <v>21</v>
      </c>
      <c r="R945" t="b">
        <f t="shared" ca="1" si="59"/>
        <v>0</v>
      </c>
      <c r="T945" t="b">
        <f t="shared" ca="1" si="60"/>
        <v>0</v>
      </c>
      <c r="V945" t="str">
        <f>IF(ISBLANK(U945),"",IF(ISERROR(VLOOKUP(U945,MapTable!$A:$A,1,0)),"맵없음",""))</f>
        <v/>
      </c>
      <c r="X945" t="str">
        <f>IF(ISBLANK(W945),"",
IF(ISERROR(FIND(",",W945)),
  IF(ISERROR(VLOOKUP(W945,MapTable!$A:$A,1,0)),"맵없음",
  ""),
IF(ISERROR(FIND(",",W945,FIND(",",W945)+1)),
  IF(OR(ISERROR(VLOOKUP(LEFT(W945,FIND(",",W945)-1),MapTable!$A:$A,1,0)),ISERROR(VLOOKUP(TRIM(MID(W945,FIND(",",W945)+1,999)),MapTable!$A:$A,1,0))),"맵없음",
  ""),
IF(ISERROR(FIND(",",W945,FIND(",",W945,FIND(",",W945)+1)+1)),
  IF(OR(ISERROR(VLOOKUP(LEFT(W945,FIND(",",W945)-1),MapTable!$A:$A,1,0)),ISERROR(VLOOKUP(TRIM(MID(W945,FIND(",",W945)+1,FIND(",",W945,FIND(",",W945)+1)-FIND(",",W945)-1)),MapTable!$A:$A,1,0)),ISERROR(VLOOKUP(TRIM(MID(W945,FIND(",",W945,FIND(",",W945)+1)+1,999)),MapTable!$A:$A,1,0))),"맵없음",
  ""),
IF(ISERROR(FIND(",",W945,FIND(",",W945,FIND(",",W945,FIND(",",W945)+1)+1)+1)),
  IF(OR(ISERROR(VLOOKUP(LEFT(W945,FIND(",",W945)-1),MapTable!$A:$A,1,0)),ISERROR(VLOOKUP(TRIM(MID(W945,FIND(",",W945)+1,FIND(",",W945,FIND(",",W945)+1)-FIND(",",W945)-1)),MapTable!$A:$A,1,0)),ISERROR(VLOOKUP(TRIM(MID(W945,FIND(",",W945,FIND(",",W945)+1)+1,FIND(",",W945,FIND(",",W945,FIND(",",W945)+1)+1)-FIND(",",W945,FIND(",",W945)+1)-1)),MapTable!$A:$A,1,0)),ISERROR(VLOOKUP(TRIM(MID(W945,FIND(",",W945,FIND(",",W945,FIND(",",W945)+1)+1)+1,999)),MapTable!$A:$A,1,0))),"맵없음",
  ""),
)))))</f>
        <v/>
      </c>
      <c r="AC945" t="str">
        <f>IF(ISBLANK(AB945),"",IF(ISERROR(VLOOKUP(AB945,[3]DropTable!$A:$A,1,0)),"드랍없음",""))</f>
        <v/>
      </c>
      <c r="AE945" t="str">
        <f>IF(ISBLANK(AD945),"",IF(ISERROR(VLOOKUP(AD945,[3]DropTable!$A:$A,1,0)),"드랍없음",""))</f>
        <v/>
      </c>
      <c r="AG945">
        <v>9.8000000000000007</v>
      </c>
      <c r="AH945">
        <v>1</v>
      </c>
    </row>
    <row r="946" spans="1:34" x14ac:dyDescent="0.3">
      <c r="A946">
        <v>20</v>
      </c>
      <c r="B946">
        <v>31</v>
      </c>
      <c r="C946">
        <f>IF(OR($L946=TRUE,$A946=0,MOD($A946,ChapterTable!$S$20)&lt;&gt;0),
MAX(0,INT(($B946+ChapterTable!$Q$26+VLOOKUP(SUBSTITUTE(C$1,"성장단계","")&amp;"단계오프셋",ChapterTable!$S:$T,2,0))/ChapterTable!$Q$23)),
MAX(0,INT(($B946+ChapterTable!$S$26+VLOOKUP(SUBSTITUTE(C$1,"성장단계","")&amp;"보스단계오프셋",ChapterTable!$S:$T,2,0))/ChapterTable!$S$23)))</f>
        <v>3</v>
      </c>
      <c r="D946">
        <f>IF(OR($L946=TRUE,$A946=0,MOD($A946,ChapterTable!$S$20)&lt;&gt;0),
MAX(0,INT(($B946+ChapterTable!$Q$26+VLOOKUP(SUBSTITUTE(D$1,"성장단계","")&amp;"단계오프셋",ChapterTable!$S:$T,2,0))/ChapterTable!$Q$23)),
MAX(0,INT(($B946+ChapterTable!$S$26+VLOOKUP(SUBSTITUTE(D$1,"성장단계","")&amp;"보스단계오프셋",ChapterTable!$S:$T,2,0))/ChapterTable!$S$23)))</f>
        <v>3</v>
      </c>
      <c r="E946" s="1">
        <f ca="1">IF(AND($A946=0,$B946=1),
    VLOOKUP(1,ChapterTable!$1:$1048576,MATCH("최종"&amp;SUBSTITUTE(SUBSTITUTE(E$1,"standard",""),"|Float",""),ChapterTable!$1:$1,0),0)*ChapterTable!$Q$17,
  IF(AND($A946=0,$B946=0),
    E947,
  IF($B946=0,
    VLOOKUP($A946,ChapterTable!$1:$1048576,MATCH("최종"&amp;SUBSTITUTE(SUBSTITUTE(E$1,"standard",""),"|Float",""),ChapterTable!$1:$1,0),0),
  IF($B946=1,
    IF($L946=FALSE,
      VLOOKUP($A946,ChapterTable!$1:$1048576,MATCH("최종"&amp;SUBSTITUTE(SUBSTITUTE(E$1,"standard",""),"|Float",""),ChapterTable!$1:$1,0),0),
      VLOOKUP($A946-ChapterTable!$Q$11,ChapterTable!$1:$1048576,MATCH("최종"&amp;SUBSTITUTE(SUBSTITUTE(E$1,"standard",""),"|Float",""),ChapterTable!$1:$1,0),0)*ChapterTable!$Q$14
    ),
  OFFSET(E946,-$B946+IF($L946,1,0),0)*
    (VLOOKUP(SUBSTITUTE(SUBSTITUTE(E$1,"standard",""),"|Float","")&amp;"인게임누적곱배수",ChapterTable!$S:$T,2,0)^C946
    +VLOOKUP(SUBSTITUTE(SUBSTITUTE(E$1,"standard",""),"|Float","")&amp;"인게임누적합배수",ChapterTable!$S:$T,2,0)*C946)
  )
  )
  )
)</f>
        <v>818013.155599594</v>
      </c>
      <c r="F946" s="1">
        <f ca="1">IF(AND($A946=0,$B946=1),
    VLOOKUP(1,ChapterTable!$1:$1048576,MATCH("최종"&amp;SUBSTITUTE(SUBSTITUTE(F$1,"standard",""),"|Float",""),ChapterTable!$1:$1,0),0)*ChapterTable!$Q$17,
  IF(AND($A946=0,$B946=0),
    F947,
  IF($B946=0,
    VLOOKUP($A946,ChapterTable!$1:$1048576,MATCH("최종"&amp;SUBSTITUTE(SUBSTITUTE(F$1,"standard",""),"|Float",""),ChapterTable!$1:$1,0),0),
  IF($B946=1,
    IF($L946=FALSE,
      VLOOKUP($A946,ChapterTable!$1:$1048576,MATCH("최종"&amp;SUBSTITUTE(SUBSTITUTE(F$1,"standard",""),"|Float",""),ChapterTable!$1:$1,0),0),
      VLOOKUP($A946-ChapterTable!$Q$11,ChapterTable!$1:$1048576,MATCH("최종"&amp;SUBSTITUTE(SUBSTITUTE(F$1,"standard",""),"|Float",""),ChapterTable!$1:$1,0),0)*ChapterTable!$Q$14
    ),
  OFFSET(F946,-$B946+IF($L946,1,0),0)*
    (VLOOKUP(SUBSTITUTE(SUBSTITUTE(F$1,"standard",""),"|Float","")&amp;"인게임누적곱배수",ChapterTable!$S:$T,2,0)^D946
    +VLOOKUP(SUBSTITUTE(SUBSTITUTE(F$1,"standard",""),"|Float","")&amp;"인게임누적합배수",ChapterTable!$S:$T,2,0)*D946)
  )
  )
  )
)</f>
        <v>354694.05120849609</v>
      </c>
      <c r="G946" t="s">
        <v>110</v>
      </c>
      <c r="J946" t="str">
        <f>IF(ISBLANK(I946),"",
IFERROR(VLOOKUP(I946,[1]StringTable!$1:$1048576,MATCH([1]StringTable!$B$1,[1]StringTable!$1:$1,0),0),
IFERROR(VLOOKUP(I946,[1]InApkStringTable!$1:$1048576,MATCH([1]InApkStringTable!$B$1,[1]InApkStringTable!$1:$1,0),0),
"스트링없음")))</f>
        <v/>
      </c>
      <c r="L946" t="b">
        <v>0</v>
      </c>
      <c r="M946" t="s">
        <v>24</v>
      </c>
      <c r="N946" t="str">
        <f>IF(ISBLANK(M946),"",IF(ISERROR(VLOOKUP(M946,MapTable!$A:$A,1,0)),"맵없음",""))</f>
        <v/>
      </c>
      <c r="O946">
        <f t="shared" si="57"/>
        <v>4</v>
      </c>
      <c r="Q946">
        <f t="shared" si="58"/>
        <v>4</v>
      </c>
      <c r="R946" t="b">
        <f t="shared" ca="1" si="59"/>
        <v>0</v>
      </c>
      <c r="T946" t="b">
        <f t="shared" ca="1" si="60"/>
        <v>0</v>
      </c>
      <c r="V946" t="str">
        <f>IF(ISBLANK(U946),"",IF(ISERROR(VLOOKUP(U946,MapTable!$A:$A,1,0)),"맵없음",""))</f>
        <v/>
      </c>
      <c r="X946" t="str">
        <f>IF(ISBLANK(W946),"",
IF(ISERROR(FIND(",",W946)),
  IF(ISERROR(VLOOKUP(W946,MapTable!$A:$A,1,0)),"맵없음",
  ""),
IF(ISERROR(FIND(",",W946,FIND(",",W946)+1)),
  IF(OR(ISERROR(VLOOKUP(LEFT(W946,FIND(",",W946)-1),MapTable!$A:$A,1,0)),ISERROR(VLOOKUP(TRIM(MID(W946,FIND(",",W946)+1,999)),MapTable!$A:$A,1,0))),"맵없음",
  ""),
IF(ISERROR(FIND(",",W946,FIND(",",W946,FIND(",",W946)+1)+1)),
  IF(OR(ISERROR(VLOOKUP(LEFT(W946,FIND(",",W946)-1),MapTable!$A:$A,1,0)),ISERROR(VLOOKUP(TRIM(MID(W946,FIND(",",W946)+1,FIND(",",W946,FIND(",",W946)+1)-FIND(",",W946)-1)),MapTable!$A:$A,1,0)),ISERROR(VLOOKUP(TRIM(MID(W946,FIND(",",W946,FIND(",",W946)+1)+1,999)),MapTable!$A:$A,1,0))),"맵없음",
  ""),
IF(ISERROR(FIND(",",W946,FIND(",",W946,FIND(",",W946,FIND(",",W946)+1)+1)+1)),
  IF(OR(ISERROR(VLOOKUP(LEFT(W946,FIND(",",W946)-1),MapTable!$A:$A,1,0)),ISERROR(VLOOKUP(TRIM(MID(W946,FIND(",",W946)+1,FIND(",",W946,FIND(",",W946)+1)-FIND(",",W946)-1)),MapTable!$A:$A,1,0)),ISERROR(VLOOKUP(TRIM(MID(W946,FIND(",",W946,FIND(",",W946)+1)+1,FIND(",",W946,FIND(",",W946,FIND(",",W946)+1)+1)-FIND(",",W946,FIND(",",W946)+1)-1)),MapTable!$A:$A,1,0)),ISERROR(VLOOKUP(TRIM(MID(W946,FIND(",",W946,FIND(",",W946,FIND(",",W946)+1)+1)+1,999)),MapTable!$A:$A,1,0))),"맵없음",
  ""),
)))))</f>
        <v/>
      </c>
      <c r="AC946" t="str">
        <f>IF(ISBLANK(AB946),"",IF(ISERROR(VLOOKUP(AB946,[3]DropTable!$A:$A,1,0)),"드랍없음",""))</f>
        <v/>
      </c>
      <c r="AE946" t="str">
        <f>IF(ISBLANK(AD946),"",IF(ISERROR(VLOOKUP(AD946,[3]DropTable!$A:$A,1,0)),"드랍없음",""))</f>
        <v/>
      </c>
      <c r="AG946">
        <v>9.8000000000000007</v>
      </c>
      <c r="AH946">
        <v>1</v>
      </c>
    </row>
    <row r="947" spans="1:34" x14ac:dyDescent="0.3">
      <c r="A947">
        <v>20</v>
      </c>
      <c r="B947">
        <v>32</v>
      </c>
      <c r="C947">
        <f>IF(OR($L947=TRUE,$A947=0,MOD($A947,ChapterTable!$S$20)&lt;&gt;0),
MAX(0,INT(($B947+ChapterTable!$Q$26+VLOOKUP(SUBSTITUTE(C$1,"성장단계","")&amp;"단계오프셋",ChapterTable!$S:$T,2,0))/ChapterTable!$Q$23)),
MAX(0,INT(($B947+ChapterTable!$S$26+VLOOKUP(SUBSTITUTE(C$1,"성장단계","")&amp;"보스단계오프셋",ChapterTable!$S:$T,2,0))/ChapterTable!$S$23)))</f>
        <v>3</v>
      </c>
      <c r="D947">
        <f>IF(OR($L947=TRUE,$A947=0,MOD($A947,ChapterTable!$S$20)&lt;&gt;0),
MAX(0,INT(($B947+ChapterTable!$Q$26+VLOOKUP(SUBSTITUTE(D$1,"성장단계","")&amp;"단계오프셋",ChapterTable!$S:$T,2,0))/ChapterTable!$Q$23)),
MAX(0,INT(($B947+ChapterTable!$S$26+VLOOKUP(SUBSTITUTE(D$1,"성장단계","")&amp;"보스단계오프셋",ChapterTable!$S:$T,2,0))/ChapterTable!$S$23)))</f>
        <v>3</v>
      </c>
      <c r="E947" s="1">
        <f ca="1">IF(AND($A947=0,$B947=1),
    VLOOKUP(1,ChapterTable!$1:$1048576,MATCH("최종"&amp;SUBSTITUTE(SUBSTITUTE(E$1,"standard",""),"|Float",""),ChapterTable!$1:$1,0),0)*ChapterTable!$Q$17,
  IF(AND($A947=0,$B947=0),
    E948,
  IF($B947=0,
    VLOOKUP($A947,ChapterTable!$1:$1048576,MATCH("최종"&amp;SUBSTITUTE(SUBSTITUTE(E$1,"standard",""),"|Float",""),ChapterTable!$1:$1,0),0),
  IF($B947=1,
    IF($L947=FALSE,
      VLOOKUP($A947,ChapterTable!$1:$1048576,MATCH("최종"&amp;SUBSTITUTE(SUBSTITUTE(E$1,"standard",""),"|Float",""),ChapterTable!$1:$1,0),0),
      VLOOKUP($A947-ChapterTable!$Q$11,ChapterTable!$1:$1048576,MATCH("최종"&amp;SUBSTITUTE(SUBSTITUTE(E$1,"standard",""),"|Float",""),ChapterTable!$1:$1,0),0)*ChapterTable!$Q$14
    ),
  OFFSET(E947,-$B947+IF($L947,1,0),0)*
    (VLOOKUP(SUBSTITUTE(SUBSTITUTE(E$1,"standard",""),"|Float","")&amp;"인게임누적곱배수",ChapterTable!$S:$T,2,0)^C947
    +VLOOKUP(SUBSTITUTE(SUBSTITUTE(E$1,"standard",""),"|Float","")&amp;"인게임누적합배수",ChapterTable!$S:$T,2,0)*C947)
  )
  )
  )
)</f>
        <v>818013.155599594</v>
      </c>
      <c r="F947" s="1">
        <f ca="1">IF(AND($A947=0,$B947=1),
    VLOOKUP(1,ChapterTable!$1:$1048576,MATCH("최종"&amp;SUBSTITUTE(SUBSTITUTE(F$1,"standard",""),"|Float",""),ChapterTable!$1:$1,0),0)*ChapterTable!$Q$17,
  IF(AND($A947=0,$B947=0),
    F948,
  IF($B947=0,
    VLOOKUP($A947,ChapterTable!$1:$1048576,MATCH("최종"&amp;SUBSTITUTE(SUBSTITUTE(F$1,"standard",""),"|Float",""),ChapterTable!$1:$1,0),0),
  IF($B947=1,
    IF($L947=FALSE,
      VLOOKUP($A947,ChapterTable!$1:$1048576,MATCH("최종"&amp;SUBSTITUTE(SUBSTITUTE(F$1,"standard",""),"|Float",""),ChapterTable!$1:$1,0),0),
      VLOOKUP($A947-ChapterTable!$Q$11,ChapterTable!$1:$1048576,MATCH("최종"&amp;SUBSTITUTE(SUBSTITUTE(F$1,"standard",""),"|Float",""),ChapterTable!$1:$1,0),0)*ChapterTable!$Q$14
    ),
  OFFSET(F947,-$B947+IF($L947,1,0),0)*
    (VLOOKUP(SUBSTITUTE(SUBSTITUTE(F$1,"standard",""),"|Float","")&amp;"인게임누적곱배수",ChapterTable!$S:$T,2,0)^D947
    +VLOOKUP(SUBSTITUTE(SUBSTITUTE(F$1,"standard",""),"|Float","")&amp;"인게임누적합배수",ChapterTable!$S:$T,2,0)*D947)
  )
  )
  )
)</f>
        <v>354694.05120849609</v>
      </c>
      <c r="G947" t="s">
        <v>110</v>
      </c>
      <c r="J947" t="str">
        <f>IF(ISBLANK(I947),"",
IFERROR(VLOOKUP(I947,[1]StringTable!$1:$1048576,MATCH([1]StringTable!$B$1,[1]StringTable!$1:$1,0),0),
IFERROR(VLOOKUP(I947,[1]InApkStringTable!$1:$1048576,MATCH([1]InApkStringTable!$B$1,[1]InApkStringTable!$1:$1,0),0),
"스트링없음")))</f>
        <v/>
      </c>
      <c r="L947" t="b">
        <v>0</v>
      </c>
      <c r="M947" t="s">
        <v>24</v>
      </c>
      <c r="N947" t="str">
        <f>IF(ISBLANK(M947),"",IF(ISERROR(VLOOKUP(M947,MapTable!$A:$A,1,0)),"맵없음",""))</f>
        <v/>
      </c>
      <c r="O947">
        <f t="shared" si="57"/>
        <v>4</v>
      </c>
      <c r="Q947">
        <f t="shared" si="58"/>
        <v>4</v>
      </c>
      <c r="R947" t="b">
        <f t="shared" ca="1" si="59"/>
        <v>0</v>
      </c>
      <c r="T947" t="b">
        <f t="shared" ca="1" si="60"/>
        <v>0</v>
      </c>
      <c r="V947" t="str">
        <f>IF(ISBLANK(U947),"",IF(ISERROR(VLOOKUP(U947,MapTable!$A:$A,1,0)),"맵없음",""))</f>
        <v/>
      </c>
      <c r="X947" t="str">
        <f>IF(ISBLANK(W947),"",
IF(ISERROR(FIND(",",W947)),
  IF(ISERROR(VLOOKUP(W947,MapTable!$A:$A,1,0)),"맵없음",
  ""),
IF(ISERROR(FIND(",",W947,FIND(",",W947)+1)),
  IF(OR(ISERROR(VLOOKUP(LEFT(W947,FIND(",",W947)-1),MapTable!$A:$A,1,0)),ISERROR(VLOOKUP(TRIM(MID(W947,FIND(",",W947)+1,999)),MapTable!$A:$A,1,0))),"맵없음",
  ""),
IF(ISERROR(FIND(",",W947,FIND(",",W947,FIND(",",W947)+1)+1)),
  IF(OR(ISERROR(VLOOKUP(LEFT(W947,FIND(",",W947)-1),MapTable!$A:$A,1,0)),ISERROR(VLOOKUP(TRIM(MID(W947,FIND(",",W947)+1,FIND(",",W947,FIND(",",W947)+1)-FIND(",",W947)-1)),MapTable!$A:$A,1,0)),ISERROR(VLOOKUP(TRIM(MID(W947,FIND(",",W947,FIND(",",W947)+1)+1,999)),MapTable!$A:$A,1,0))),"맵없음",
  ""),
IF(ISERROR(FIND(",",W947,FIND(",",W947,FIND(",",W947,FIND(",",W947)+1)+1)+1)),
  IF(OR(ISERROR(VLOOKUP(LEFT(W947,FIND(",",W947)-1),MapTable!$A:$A,1,0)),ISERROR(VLOOKUP(TRIM(MID(W947,FIND(",",W947)+1,FIND(",",W947,FIND(",",W947)+1)-FIND(",",W947)-1)),MapTable!$A:$A,1,0)),ISERROR(VLOOKUP(TRIM(MID(W947,FIND(",",W947,FIND(",",W947)+1)+1,FIND(",",W947,FIND(",",W947,FIND(",",W947)+1)+1)-FIND(",",W947,FIND(",",W947)+1)-1)),MapTable!$A:$A,1,0)),ISERROR(VLOOKUP(TRIM(MID(W947,FIND(",",W947,FIND(",",W947,FIND(",",W947)+1)+1)+1,999)),MapTable!$A:$A,1,0))),"맵없음",
  ""),
)))))</f>
        <v/>
      </c>
      <c r="AC947" t="str">
        <f>IF(ISBLANK(AB947),"",IF(ISERROR(VLOOKUP(AB947,[3]DropTable!$A:$A,1,0)),"드랍없음",""))</f>
        <v/>
      </c>
      <c r="AE947" t="str">
        <f>IF(ISBLANK(AD947),"",IF(ISERROR(VLOOKUP(AD947,[3]DropTable!$A:$A,1,0)),"드랍없음",""))</f>
        <v/>
      </c>
      <c r="AG947">
        <v>9.8000000000000007</v>
      </c>
      <c r="AH947">
        <v>1</v>
      </c>
    </row>
    <row r="948" spans="1:34" x14ac:dyDescent="0.3">
      <c r="A948">
        <v>20</v>
      </c>
      <c r="B948">
        <v>33</v>
      </c>
      <c r="C948">
        <f>IF(OR($L948=TRUE,$A948=0,MOD($A948,ChapterTable!$S$20)&lt;&gt;0),
MAX(0,INT(($B948+ChapterTable!$Q$26+VLOOKUP(SUBSTITUTE(C$1,"성장단계","")&amp;"단계오프셋",ChapterTable!$S:$T,2,0))/ChapterTable!$Q$23)),
MAX(0,INT(($B948+ChapterTable!$S$26+VLOOKUP(SUBSTITUTE(C$1,"성장단계","")&amp;"보스단계오프셋",ChapterTable!$S:$T,2,0))/ChapterTable!$S$23)))</f>
        <v>3</v>
      </c>
      <c r="D948">
        <f>IF(OR($L948=TRUE,$A948=0,MOD($A948,ChapterTable!$S$20)&lt;&gt;0),
MAX(0,INT(($B948+ChapterTable!$Q$26+VLOOKUP(SUBSTITUTE(D$1,"성장단계","")&amp;"단계오프셋",ChapterTable!$S:$T,2,0))/ChapterTable!$Q$23)),
MAX(0,INT(($B948+ChapterTable!$S$26+VLOOKUP(SUBSTITUTE(D$1,"성장단계","")&amp;"보스단계오프셋",ChapterTable!$S:$T,2,0))/ChapterTable!$S$23)))</f>
        <v>3</v>
      </c>
      <c r="E948" s="1">
        <f ca="1">IF(AND($A948=0,$B948=1),
    VLOOKUP(1,ChapterTable!$1:$1048576,MATCH("최종"&amp;SUBSTITUTE(SUBSTITUTE(E$1,"standard",""),"|Float",""),ChapterTable!$1:$1,0),0)*ChapterTable!$Q$17,
  IF(AND($A948=0,$B948=0),
    E949,
  IF($B948=0,
    VLOOKUP($A948,ChapterTable!$1:$1048576,MATCH("최종"&amp;SUBSTITUTE(SUBSTITUTE(E$1,"standard",""),"|Float",""),ChapterTable!$1:$1,0),0),
  IF($B948=1,
    IF($L948=FALSE,
      VLOOKUP($A948,ChapterTable!$1:$1048576,MATCH("최종"&amp;SUBSTITUTE(SUBSTITUTE(E$1,"standard",""),"|Float",""),ChapterTable!$1:$1,0),0),
      VLOOKUP($A948-ChapterTable!$Q$11,ChapterTable!$1:$1048576,MATCH("최종"&amp;SUBSTITUTE(SUBSTITUTE(E$1,"standard",""),"|Float",""),ChapterTable!$1:$1,0),0)*ChapterTable!$Q$14
    ),
  OFFSET(E948,-$B948+IF($L948,1,0),0)*
    (VLOOKUP(SUBSTITUTE(SUBSTITUTE(E$1,"standard",""),"|Float","")&amp;"인게임누적곱배수",ChapterTable!$S:$T,2,0)^C948
    +VLOOKUP(SUBSTITUTE(SUBSTITUTE(E$1,"standard",""),"|Float","")&amp;"인게임누적합배수",ChapterTable!$S:$T,2,0)*C948)
  )
  )
  )
)</f>
        <v>818013.155599594</v>
      </c>
      <c r="F948" s="1">
        <f ca="1">IF(AND($A948=0,$B948=1),
    VLOOKUP(1,ChapterTable!$1:$1048576,MATCH("최종"&amp;SUBSTITUTE(SUBSTITUTE(F$1,"standard",""),"|Float",""),ChapterTable!$1:$1,0),0)*ChapterTable!$Q$17,
  IF(AND($A948=0,$B948=0),
    F949,
  IF($B948=0,
    VLOOKUP($A948,ChapterTable!$1:$1048576,MATCH("최종"&amp;SUBSTITUTE(SUBSTITUTE(F$1,"standard",""),"|Float",""),ChapterTable!$1:$1,0),0),
  IF($B948=1,
    IF($L948=FALSE,
      VLOOKUP($A948,ChapterTable!$1:$1048576,MATCH("최종"&amp;SUBSTITUTE(SUBSTITUTE(F$1,"standard",""),"|Float",""),ChapterTable!$1:$1,0),0),
      VLOOKUP($A948-ChapterTable!$Q$11,ChapterTable!$1:$1048576,MATCH("최종"&amp;SUBSTITUTE(SUBSTITUTE(F$1,"standard",""),"|Float",""),ChapterTable!$1:$1,0),0)*ChapterTable!$Q$14
    ),
  OFFSET(F948,-$B948+IF($L948,1,0),0)*
    (VLOOKUP(SUBSTITUTE(SUBSTITUTE(F$1,"standard",""),"|Float","")&amp;"인게임누적곱배수",ChapterTable!$S:$T,2,0)^D948
    +VLOOKUP(SUBSTITUTE(SUBSTITUTE(F$1,"standard",""),"|Float","")&amp;"인게임누적합배수",ChapterTable!$S:$T,2,0)*D948)
  )
  )
  )
)</f>
        <v>354694.05120849609</v>
      </c>
      <c r="G948" t="s">
        <v>110</v>
      </c>
      <c r="J948" t="str">
        <f>IF(ISBLANK(I948),"",
IFERROR(VLOOKUP(I948,[1]StringTable!$1:$1048576,MATCH([1]StringTable!$B$1,[1]StringTable!$1:$1,0),0),
IFERROR(VLOOKUP(I948,[1]InApkStringTable!$1:$1048576,MATCH([1]InApkStringTable!$B$1,[1]InApkStringTable!$1:$1,0),0),
"스트링없음")))</f>
        <v/>
      </c>
      <c r="L948" t="b">
        <v>0</v>
      </c>
      <c r="M948" t="s">
        <v>24</v>
      </c>
      <c r="N948" t="str">
        <f>IF(ISBLANK(M948),"",IF(ISERROR(VLOOKUP(M948,MapTable!$A:$A,1,0)),"맵없음",""))</f>
        <v/>
      </c>
      <c r="O948">
        <f t="shared" si="57"/>
        <v>4</v>
      </c>
      <c r="Q948">
        <f t="shared" si="58"/>
        <v>4</v>
      </c>
      <c r="R948" t="b">
        <f t="shared" ca="1" si="59"/>
        <v>0</v>
      </c>
      <c r="T948" t="b">
        <f t="shared" ca="1" si="60"/>
        <v>0</v>
      </c>
      <c r="V948" t="str">
        <f>IF(ISBLANK(U948),"",IF(ISERROR(VLOOKUP(U948,MapTable!$A:$A,1,0)),"맵없음",""))</f>
        <v/>
      </c>
      <c r="X948" t="str">
        <f>IF(ISBLANK(W948),"",
IF(ISERROR(FIND(",",W948)),
  IF(ISERROR(VLOOKUP(W948,MapTable!$A:$A,1,0)),"맵없음",
  ""),
IF(ISERROR(FIND(",",W948,FIND(",",W948)+1)),
  IF(OR(ISERROR(VLOOKUP(LEFT(W948,FIND(",",W948)-1),MapTable!$A:$A,1,0)),ISERROR(VLOOKUP(TRIM(MID(W948,FIND(",",W948)+1,999)),MapTable!$A:$A,1,0))),"맵없음",
  ""),
IF(ISERROR(FIND(",",W948,FIND(",",W948,FIND(",",W948)+1)+1)),
  IF(OR(ISERROR(VLOOKUP(LEFT(W948,FIND(",",W948)-1),MapTable!$A:$A,1,0)),ISERROR(VLOOKUP(TRIM(MID(W948,FIND(",",W948)+1,FIND(",",W948,FIND(",",W948)+1)-FIND(",",W948)-1)),MapTable!$A:$A,1,0)),ISERROR(VLOOKUP(TRIM(MID(W948,FIND(",",W948,FIND(",",W948)+1)+1,999)),MapTable!$A:$A,1,0))),"맵없음",
  ""),
IF(ISERROR(FIND(",",W948,FIND(",",W948,FIND(",",W948,FIND(",",W948)+1)+1)+1)),
  IF(OR(ISERROR(VLOOKUP(LEFT(W948,FIND(",",W948)-1),MapTable!$A:$A,1,0)),ISERROR(VLOOKUP(TRIM(MID(W948,FIND(",",W948)+1,FIND(",",W948,FIND(",",W948)+1)-FIND(",",W948)-1)),MapTable!$A:$A,1,0)),ISERROR(VLOOKUP(TRIM(MID(W948,FIND(",",W948,FIND(",",W948)+1)+1,FIND(",",W948,FIND(",",W948,FIND(",",W948)+1)+1)-FIND(",",W948,FIND(",",W948)+1)-1)),MapTable!$A:$A,1,0)),ISERROR(VLOOKUP(TRIM(MID(W948,FIND(",",W948,FIND(",",W948,FIND(",",W948)+1)+1)+1,999)),MapTable!$A:$A,1,0))),"맵없음",
  ""),
)))))</f>
        <v/>
      </c>
      <c r="AC948" t="str">
        <f>IF(ISBLANK(AB948),"",IF(ISERROR(VLOOKUP(AB948,[3]DropTable!$A:$A,1,0)),"드랍없음",""))</f>
        <v/>
      </c>
      <c r="AE948" t="str">
        <f>IF(ISBLANK(AD948),"",IF(ISERROR(VLOOKUP(AD948,[3]DropTable!$A:$A,1,0)),"드랍없음",""))</f>
        <v/>
      </c>
      <c r="AG948">
        <v>9.8000000000000007</v>
      </c>
      <c r="AH948">
        <v>1</v>
      </c>
    </row>
    <row r="949" spans="1:34" x14ac:dyDescent="0.3">
      <c r="A949">
        <v>20</v>
      </c>
      <c r="B949">
        <v>34</v>
      </c>
      <c r="C949">
        <f>IF(OR($L949=TRUE,$A949=0,MOD($A949,ChapterTable!$S$20)&lt;&gt;0),
MAX(0,INT(($B949+ChapterTable!$Q$26+VLOOKUP(SUBSTITUTE(C$1,"성장단계","")&amp;"단계오프셋",ChapterTable!$S:$T,2,0))/ChapterTable!$Q$23)),
MAX(0,INT(($B949+ChapterTable!$S$26+VLOOKUP(SUBSTITUTE(C$1,"성장단계","")&amp;"보스단계오프셋",ChapterTable!$S:$T,2,0))/ChapterTable!$S$23)))</f>
        <v>3</v>
      </c>
      <c r="D949">
        <f>IF(OR($L949=TRUE,$A949=0,MOD($A949,ChapterTable!$S$20)&lt;&gt;0),
MAX(0,INT(($B949+ChapterTable!$Q$26+VLOOKUP(SUBSTITUTE(D$1,"성장단계","")&amp;"단계오프셋",ChapterTable!$S:$T,2,0))/ChapterTable!$Q$23)),
MAX(0,INT(($B949+ChapterTable!$S$26+VLOOKUP(SUBSTITUTE(D$1,"성장단계","")&amp;"보스단계오프셋",ChapterTable!$S:$T,2,0))/ChapterTable!$S$23)))</f>
        <v>3</v>
      </c>
      <c r="E949" s="1">
        <f ca="1">IF(AND($A949=0,$B949=1),
    VLOOKUP(1,ChapterTable!$1:$1048576,MATCH("최종"&amp;SUBSTITUTE(SUBSTITUTE(E$1,"standard",""),"|Float",""),ChapterTable!$1:$1,0),0)*ChapterTable!$Q$17,
  IF(AND($A949=0,$B949=0),
    E950,
  IF($B949=0,
    VLOOKUP($A949,ChapterTable!$1:$1048576,MATCH("최종"&amp;SUBSTITUTE(SUBSTITUTE(E$1,"standard",""),"|Float",""),ChapterTable!$1:$1,0),0),
  IF($B949=1,
    IF($L949=FALSE,
      VLOOKUP($A949,ChapterTable!$1:$1048576,MATCH("최종"&amp;SUBSTITUTE(SUBSTITUTE(E$1,"standard",""),"|Float",""),ChapterTable!$1:$1,0),0),
      VLOOKUP($A949-ChapterTable!$Q$11,ChapterTable!$1:$1048576,MATCH("최종"&amp;SUBSTITUTE(SUBSTITUTE(E$1,"standard",""),"|Float",""),ChapterTable!$1:$1,0),0)*ChapterTable!$Q$14
    ),
  OFFSET(E949,-$B949+IF($L949,1,0),0)*
    (VLOOKUP(SUBSTITUTE(SUBSTITUTE(E$1,"standard",""),"|Float","")&amp;"인게임누적곱배수",ChapterTable!$S:$T,2,0)^C949
    +VLOOKUP(SUBSTITUTE(SUBSTITUTE(E$1,"standard",""),"|Float","")&amp;"인게임누적합배수",ChapterTable!$S:$T,2,0)*C949)
  )
  )
  )
)</f>
        <v>818013.155599594</v>
      </c>
      <c r="F949" s="1">
        <f ca="1">IF(AND($A949=0,$B949=1),
    VLOOKUP(1,ChapterTable!$1:$1048576,MATCH("최종"&amp;SUBSTITUTE(SUBSTITUTE(F$1,"standard",""),"|Float",""),ChapterTable!$1:$1,0),0)*ChapterTable!$Q$17,
  IF(AND($A949=0,$B949=0),
    F950,
  IF($B949=0,
    VLOOKUP($A949,ChapterTable!$1:$1048576,MATCH("최종"&amp;SUBSTITUTE(SUBSTITUTE(F$1,"standard",""),"|Float",""),ChapterTable!$1:$1,0),0),
  IF($B949=1,
    IF($L949=FALSE,
      VLOOKUP($A949,ChapterTable!$1:$1048576,MATCH("최종"&amp;SUBSTITUTE(SUBSTITUTE(F$1,"standard",""),"|Float",""),ChapterTable!$1:$1,0),0),
      VLOOKUP($A949-ChapterTable!$Q$11,ChapterTable!$1:$1048576,MATCH("최종"&amp;SUBSTITUTE(SUBSTITUTE(F$1,"standard",""),"|Float",""),ChapterTable!$1:$1,0),0)*ChapterTable!$Q$14
    ),
  OFFSET(F949,-$B949+IF($L949,1,0),0)*
    (VLOOKUP(SUBSTITUTE(SUBSTITUTE(F$1,"standard",""),"|Float","")&amp;"인게임누적곱배수",ChapterTable!$S:$T,2,0)^D949
    +VLOOKUP(SUBSTITUTE(SUBSTITUTE(F$1,"standard",""),"|Float","")&amp;"인게임누적합배수",ChapterTable!$S:$T,2,0)*D949)
  )
  )
  )
)</f>
        <v>354694.05120849609</v>
      </c>
      <c r="G949" t="s">
        <v>110</v>
      </c>
      <c r="J949" t="str">
        <f>IF(ISBLANK(I949),"",
IFERROR(VLOOKUP(I949,[1]StringTable!$1:$1048576,MATCH([1]StringTable!$B$1,[1]StringTable!$1:$1,0),0),
IFERROR(VLOOKUP(I949,[1]InApkStringTable!$1:$1048576,MATCH([1]InApkStringTable!$B$1,[1]InApkStringTable!$1:$1,0),0),
"스트링없음")))</f>
        <v/>
      </c>
      <c r="L949" t="b">
        <v>0</v>
      </c>
      <c r="M949" t="s">
        <v>24</v>
      </c>
      <c r="N949" t="str">
        <f>IF(ISBLANK(M949),"",IF(ISERROR(VLOOKUP(M949,MapTable!$A:$A,1,0)),"맵없음",""))</f>
        <v/>
      </c>
      <c r="O949">
        <f t="shared" si="57"/>
        <v>4</v>
      </c>
      <c r="Q949">
        <f t="shared" si="58"/>
        <v>4</v>
      </c>
      <c r="R949" t="b">
        <f t="shared" ca="1" si="59"/>
        <v>0</v>
      </c>
      <c r="T949" t="b">
        <f t="shared" ca="1" si="60"/>
        <v>0</v>
      </c>
      <c r="V949" t="str">
        <f>IF(ISBLANK(U949),"",IF(ISERROR(VLOOKUP(U949,MapTable!$A:$A,1,0)),"맵없음",""))</f>
        <v/>
      </c>
      <c r="X949" t="str">
        <f>IF(ISBLANK(W949),"",
IF(ISERROR(FIND(",",W949)),
  IF(ISERROR(VLOOKUP(W949,MapTable!$A:$A,1,0)),"맵없음",
  ""),
IF(ISERROR(FIND(",",W949,FIND(",",W949)+1)),
  IF(OR(ISERROR(VLOOKUP(LEFT(W949,FIND(",",W949)-1),MapTable!$A:$A,1,0)),ISERROR(VLOOKUP(TRIM(MID(W949,FIND(",",W949)+1,999)),MapTable!$A:$A,1,0))),"맵없음",
  ""),
IF(ISERROR(FIND(",",W949,FIND(",",W949,FIND(",",W949)+1)+1)),
  IF(OR(ISERROR(VLOOKUP(LEFT(W949,FIND(",",W949)-1),MapTable!$A:$A,1,0)),ISERROR(VLOOKUP(TRIM(MID(W949,FIND(",",W949)+1,FIND(",",W949,FIND(",",W949)+1)-FIND(",",W949)-1)),MapTable!$A:$A,1,0)),ISERROR(VLOOKUP(TRIM(MID(W949,FIND(",",W949,FIND(",",W949)+1)+1,999)),MapTable!$A:$A,1,0))),"맵없음",
  ""),
IF(ISERROR(FIND(",",W949,FIND(",",W949,FIND(",",W949,FIND(",",W949)+1)+1)+1)),
  IF(OR(ISERROR(VLOOKUP(LEFT(W949,FIND(",",W949)-1),MapTable!$A:$A,1,0)),ISERROR(VLOOKUP(TRIM(MID(W949,FIND(",",W949)+1,FIND(",",W949,FIND(",",W949)+1)-FIND(",",W949)-1)),MapTable!$A:$A,1,0)),ISERROR(VLOOKUP(TRIM(MID(W949,FIND(",",W949,FIND(",",W949)+1)+1,FIND(",",W949,FIND(",",W949,FIND(",",W949)+1)+1)-FIND(",",W949,FIND(",",W949)+1)-1)),MapTable!$A:$A,1,0)),ISERROR(VLOOKUP(TRIM(MID(W949,FIND(",",W949,FIND(",",W949,FIND(",",W949)+1)+1)+1,999)),MapTable!$A:$A,1,0))),"맵없음",
  ""),
)))))</f>
        <v/>
      </c>
      <c r="AC949" t="str">
        <f>IF(ISBLANK(AB949),"",IF(ISERROR(VLOOKUP(AB949,[3]DropTable!$A:$A,1,0)),"드랍없음",""))</f>
        <v/>
      </c>
      <c r="AE949" t="str">
        <f>IF(ISBLANK(AD949),"",IF(ISERROR(VLOOKUP(AD949,[3]DropTable!$A:$A,1,0)),"드랍없음",""))</f>
        <v/>
      </c>
      <c r="AG949">
        <v>9.8000000000000007</v>
      </c>
      <c r="AH949">
        <v>1</v>
      </c>
    </row>
    <row r="950" spans="1:34" x14ac:dyDescent="0.3">
      <c r="A950">
        <v>20</v>
      </c>
      <c r="B950">
        <v>35</v>
      </c>
      <c r="C950">
        <f>IF(OR($L950=TRUE,$A950=0,MOD($A950,ChapterTable!$S$20)&lt;&gt;0),
MAX(0,INT(($B950+ChapterTable!$Q$26+VLOOKUP(SUBSTITUTE(C$1,"성장단계","")&amp;"단계오프셋",ChapterTable!$S:$T,2,0))/ChapterTable!$Q$23)),
MAX(0,INT(($B950+ChapterTable!$S$26+VLOOKUP(SUBSTITUTE(C$1,"성장단계","")&amp;"보스단계오프셋",ChapterTable!$S:$T,2,0))/ChapterTable!$S$23)))</f>
        <v>3</v>
      </c>
      <c r="D950">
        <f>IF(OR($L950=TRUE,$A950=0,MOD($A950,ChapterTable!$S$20)&lt;&gt;0),
MAX(0,INT(($B950+ChapterTable!$Q$26+VLOOKUP(SUBSTITUTE(D$1,"성장단계","")&amp;"단계오프셋",ChapterTable!$S:$T,2,0))/ChapterTable!$Q$23)),
MAX(0,INT(($B950+ChapterTable!$S$26+VLOOKUP(SUBSTITUTE(D$1,"성장단계","")&amp;"보스단계오프셋",ChapterTable!$S:$T,2,0))/ChapterTable!$S$23)))</f>
        <v>3</v>
      </c>
      <c r="E950" s="1">
        <f ca="1">IF(AND($A950=0,$B950=1),
    VLOOKUP(1,ChapterTable!$1:$1048576,MATCH("최종"&amp;SUBSTITUTE(SUBSTITUTE(E$1,"standard",""),"|Float",""),ChapterTable!$1:$1,0),0)*ChapterTable!$Q$17,
  IF(AND($A950=0,$B950=0),
    E951,
  IF($B950=0,
    VLOOKUP($A950,ChapterTable!$1:$1048576,MATCH("최종"&amp;SUBSTITUTE(SUBSTITUTE(E$1,"standard",""),"|Float",""),ChapterTable!$1:$1,0),0),
  IF($B950=1,
    IF($L950=FALSE,
      VLOOKUP($A950,ChapterTable!$1:$1048576,MATCH("최종"&amp;SUBSTITUTE(SUBSTITUTE(E$1,"standard",""),"|Float",""),ChapterTable!$1:$1,0),0),
      VLOOKUP($A950-ChapterTable!$Q$11,ChapterTable!$1:$1048576,MATCH("최종"&amp;SUBSTITUTE(SUBSTITUTE(E$1,"standard",""),"|Float",""),ChapterTable!$1:$1,0),0)*ChapterTable!$Q$14
    ),
  OFFSET(E950,-$B950+IF($L950,1,0),0)*
    (VLOOKUP(SUBSTITUTE(SUBSTITUTE(E$1,"standard",""),"|Float","")&amp;"인게임누적곱배수",ChapterTable!$S:$T,2,0)^C950
    +VLOOKUP(SUBSTITUTE(SUBSTITUTE(E$1,"standard",""),"|Float","")&amp;"인게임누적합배수",ChapterTable!$S:$T,2,0)*C950)
  )
  )
  )
)</f>
        <v>818013.155599594</v>
      </c>
      <c r="F950" s="1">
        <f ca="1">IF(AND($A950=0,$B950=1),
    VLOOKUP(1,ChapterTable!$1:$1048576,MATCH("최종"&amp;SUBSTITUTE(SUBSTITUTE(F$1,"standard",""),"|Float",""),ChapterTable!$1:$1,0),0)*ChapterTable!$Q$17,
  IF(AND($A950=0,$B950=0),
    F951,
  IF($B950=0,
    VLOOKUP($A950,ChapterTable!$1:$1048576,MATCH("최종"&amp;SUBSTITUTE(SUBSTITUTE(F$1,"standard",""),"|Float",""),ChapterTable!$1:$1,0),0),
  IF($B950=1,
    IF($L950=FALSE,
      VLOOKUP($A950,ChapterTable!$1:$1048576,MATCH("최종"&amp;SUBSTITUTE(SUBSTITUTE(F$1,"standard",""),"|Float",""),ChapterTable!$1:$1,0),0),
      VLOOKUP($A950-ChapterTable!$Q$11,ChapterTable!$1:$1048576,MATCH("최종"&amp;SUBSTITUTE(SUBSTITUTE(F$1,"standard",""),"|Float",""),ChapterTable!$1:$1,0),0)*ChapterTable!$Q$14
    ),
  OFFSET(F950,-$B950+IF($L950,1,0),0)*
    (VLOOKUP(SUBSTITUTE(SUBSTITUTE(F$1,"standard",""),"|Float","")&amp;"인게임누적곱배수",ChapterTable!$S:$T,2,0)^D950
    +VLOOKUP(SUBSTITUTE(SUBSTITUTE(F$1,"standard",""),"|Float","")&amp;"인게임누적합배수",ChapterTable!$S:$T,2,0)*D950)
  )
  )
  )
)</f>
        <v>354694.05120849609</v>
      </c>
      <c r="G950" t="s">
        <v>110</v>
      </c>
      <c r="J950" t="str">
        <f>IF(ISBLANK(I950),"",
IFERROR(VLOOKUP(I950,[1]StringTable!$1:$1048576,MATCH([1]StringTable!$B$1,[1]StringTable!$1:$1,0),0),
IFERROR(VLOOKUP(I950,[1]InApkStringTable!$1:$1048576,MATCH([1]InApkStringTable!$B$1,[1]InApkStringTable!$1:$1,0),0),
"스트링없음")))</f>
        <v/>
      </c>
      <c r="L950" t="b">
        <v>0</v>
      </c>
      <c r="M950" t="s">
        <v>24</v>
      </c>
      <c r="N950" t="str">
        <f>IF(ISBLANK(M950),"",IF(ISERROR(VLOOKUP(M950,MapTable!$A:$A,1,0)),"맵없음",""))</f>
        <v/>
      </c>
      <c r="O950">
        <f t="shared" si="57"/>
        <v>11</v>
      </c>
      <c r="Q950">
        <f t="shared" si="58"/>
        <v>11</v>
      </c>
      <c r="R950" t="b">
        <f t="shared" ca="1" si="59"/>
        <v>0</v>
      </c>
      <c r="T950" t="b">
        <f t="shared" ca="1" si="60"/>
        <v>0</v>
      </c>
      <c r="V950" t="str">
        <f>IF(ISBLANK(U950),"",IF(ISERROR(VLOOKUP(U950,MapTable!$A:$A,1,0)),"맵없음",""))</f>
        <v/>
      </c>
      <c r="X950" t="str">
        <f>IF(ISBLANK(W950),"",
IF(ISERROR(FIND(",",W950)),
  IF(ISERROR(VLOOKUP(W950,MapTable!$A:$A,1,0)),"맵없음",
  ""),
IF(ISERROR(FIND(",",W950,FIND(",",W950)+1)),
  IF(OR(ISERROR(VLOOKUP(LEFT(W950,FIND(",",W950)-1),MapTable!$A:$A,1,0)),ISERROR(VLOOKUP(TRIM(MID(W950,FIND(",",W950)+1,999)),MapTable!$A:$A,1,0))),"맵없음",
  ""),
IF(ISERROR(FIND(",",W950,FIND(",",W950,FIND(",",W950)+1)+1)),
  IF(OR(ISERROR(VLOOKUP(LEFT(W950,FIND(",",W950)-1),MapTable!$A:$A,1,0)),ISERROR(VLOOKUP(TRIM(MID(W950,FIND(",",W950)+1,FIND(",",W950,FIND(",",W950)+1)-FIND(",",W950)-1)),MapTable!$A:$A,1,0)),ISERROR(VLOOKUP(TRIM(MID(W950,FIND(",",W950,FIND(",",W950)+1)+1,999)),MapTable!$A:$A,1,0))),"맵없음",
  ""),
IF(ISERROR(FIND(",",W950,FIND(",",W950,FIND(",",W950,FIND(",",W950)+1)+1)+1)),
  IF(OR(ISERROR(VLOOKUP(LEFT(W950,FIND(",",W950)-1),MapTable!$A:$A,1,0)),ISERROR(VLOOKUP(TRIM(MID(W950,FIND(",",W950)+1,FIND(",",W950,FIND(",",W950)+1)-FIND(",",W950)-1)),MapTable!$A:$A,1,0)),ISERROR(VLOOKUP(TRIM(MID(W950,FIND(",",W950,FIND(",",W950)+1)+1,FIND(",",W950,FIND(",",W950,FIND(",",W950)+1)+1)-FIND(",",W950,FIND(",",W950)+1)-1)),MapTable!$A:$A,1,0)),ISERROR(VLOOKUP(TRIM(MID(W950,FIND(",",W950,FIND(",",W950,FIND(",",W950)+1)+1)+1,999)),MapTable!$A:$A,1,0))),"맵없음",
  ""),
)))))</f>
        <v/>
      </c>
      <c r="AC950" t="str">
        <f>IF(ISBLANK(AB950),"",IF(ISERROR(VLOOKUP(AB950,[3]DropTable!$A:$A,1,0)),"드랍없음",""))</f>
        <v/>
      </c>
      <c r="AE950" t="str">
        <f>IF(ISBLANK(AD950),"",IF(ISERROR(VLOOKUP(AD950,[3]DropTable!$A:$A,1,0)),"드랍없음",""))</f>
        <v/>
      </c>
      <c r="AG950">
        <v>9.8000000000000007</v>
      </c>
      <c r="AH950">
        <v>1</v>
      </c>
    </row>
    <row r="951" spans="1:34" x14ac:dyDescent="0.3">
      <c r="A951">
        <v>20</v>
      </c>
      <c r="B951">
        <v>36</v>
      </c>
      <c r="C951">
        <f>IF(OR($L951=TRUE,$A951=0,MOD($A951,ChapterTable!$S$20)&lt;&gt;0),
MAX(0,INT(($B951+ChapterTable!$Q$26+VLOOKUP(SUBSTITUTE(C$1,"성장단계","")&amp;"단계오프셋",ChapterTable!$S:$T,2,0))/ChapterTable!$Q$23)),
MAX(0,INT(($B951+ChapterTable!$S$26+VLOOKUP(SUBSTITUTE(C$1,"성장단계","")&amp;"보스단계오프셋",ChapterTable!$S:$T,2,0))/ChapterTable!$S$23)))</f>
        <v>4</v>
      </c>
      <c r="D951">
        <f>IF(OR($L951=TRUE,$A951=0,MOD($A951,ChapterTable!$S$20)&lt;&gt;0),
MAX(0,INT(($B951+ChapterTable!$Q$26+VLOOKUP(SUBSTITUTE(D$1,"성장단계","")&amp;"단계오프셋",ChapterTable!$S:$T,2,0))/ChapterTable!$Q$23)),
MAX(0,INT(($B951+ChapterTable!$S$26+VLOOKUP(SUBSTITUTE(D$1,"성장단계","")&amp;"보스단계오프셋",ChapterTable!$S:$T,2,0))/ChapterTable!$S$23)))</f>
        <v>3</v>
      </c>
      <c r="E951" s="1">
        <f ca="1">IF(AND($A951=0,$B951=1),
    VLOOKUP(1,ChapterTable!$1:$1048576,MATCH("최종"&amp;SUBSTITUTE(SUBSTITUTE(E$1,"standard",""),"|Float",""),ChapterTable!$1:$1,0),0)*ChapterTable!$Q$17,
  IF(AND($A951=0,$B951=0),
    E952,
  IF($B951=0,
    VLOOKUP($A951,ChapterTable!$1:$1048576,MATCH("최종"&amp;SUBSTITUTE(SUBSTITUTE(E$1,"standard",""),"|Float",""),ChapterTable!$1:$1,0),0),
  IF($B951=1,
    IF($L951=FALSE,
      VLOOKUP($A951,ChapterTable!$1:$1048576,MATCH("최종"&amp;SUBSTITUTE(SUBSTITUTE(E$1,"standard",""),"|Float",""),ChapterTable!$1:$1,0),0),
      VLOOKUP($A951-ChapterTable!$Q$11,ChapterTable!$1:$1048576,MATCH("최종"&amp;SUBSTITUTE(SUBSTITUTE(E$1,"standard",""),"|Float",""),ChapterTable!$1:$1,0),0)*ChapterTable!$Q$14
    ),
  OFFSET(E951,-$B951+IF($L951,1,0),0)*
    (VLOOKUP(SUBSTITUTE(SUBSTITUTE(E$1,"standard",""),"|Float","")&amp;"인게임누적곱배수",ChapterTable!$S:$T,2,0)^C951
    +VLOOKUP(SUBSTITUTE(SUBSTITUTE(E$1,"standard",""),"|Float","")&amp;"인게임누적합배수",ChapterTable!$S:$T,2,0)*C951)
  )
  )
  )
)</f>
        <v>957673.93826293945</v>
      </c>
      <c r="F951" s="1">
        <f ca="1">IF(AND($A951=0,$B951=1),
    VLOOKUP(1,ChapterTable!$1:$1048576,MATCH("최종"&amp;SUBSTITUTE(SUBSTITUTE(F$1,"standard",""),"|Float",""),ChapterTable!$1:$1,0),0)*ChapterTable!$Q$17,
  IF(AND($A951=0,$B951=0),
    F952,
  IF($B951=0,
    VLOOKUP($A951,ChapterTable!$1:$1048576,MATCH("최종"&amp;SUBSTITUTE(SUBSTITUTE(F$1,"standard",""),"|Float",""),ChapterTable!$1:$1,0),0),
  IF($B951=1,
    IF($L951=FALSE,
      VLOOKUP($A951,ChapterTable!$1:$1048576,MATCH("최종"&amp;SUBSTITUTE(SUBSTITUTE(F$1,"standard",""),"|Float",""),ChapterTable!$1:$1,0),0),
      VLOOKUP($A951-ChapterTable!$Q$11,ChapterTable!$1:$1048576,MATCH("최종"&amp;SUBSTITUTE(SUBSTITUTE(F$1,"standard",""),"|Float",""),ChapterTable!$1:$1,0),0)*ChapterTable!$Q$14
    ),
  OFFSET(F951,-$B951+IF($L951,1,0),0)*
    (VLOOKUP(SUBSTITUTE(SUBSTITUTE(F$1,"standard",""),"|Float","")&amp;"인게임누적곱배수",ChapterTable!$S:$T,2,0)^D951
    +VLOOKUP(SUBSTITUTE(SUBSTITUTE(F$1,"standard",""),"|Float","")&amp;"인게임누적합배수",ChapterTable!$S:$T,2,0)*D951)
  )
  )
  )
)</f>
        <v>354694.05120849609</v>
      </c>
      <c r="G951" t="s">
        <v>110</v>
      </c>
      <c r="J951" t="str">
        <f>IF(ISBLANK(I951),"",
IFERROR(VLOOKUP(I951,[1]StringTable!$1:$1048576,MATCH([1]StringTable!$B$1,[1]StringTable!$1:$1,0),0),
IFERROR(VLOOKUP(I951,[1]InApkStringTable!$1:$1048576,MATCH([1]InApkStringTable!$B$1,[1]InApkStringTable!$1:$1,0),0),
"스트링없음")))</f>
        <v/>
      </c>
      <c r="L951" t="b">
        <v>0</v>
      </c>
      <c r="M951" t="s">
        <v>24</v>
      </c>
      <c r="N951" t="str">
        <f>IF(ISBLANK(M951),"",IF(ISERROR(VLOOKUP(M951,MapTable!$A:$A,1,0)),"맵없음",""))</f>
        <v/>
      </c>
      <c r="O951">
        <f t="shared" si="57"/>
        <v>4</v>
      </c>
      <c r="Q951">
        <f t="shared" si="58"/>
        <v>4</v>
      </c>
      <c r="R951" t="b">
        <f t="shared" ca="1" si="59"/>
        <v>0</v>
      </c>
      <c r="T951" t="b">
        <f t="shared" ca="1" si="60"/>
        <v>0</v>
      </c>
      <c r="V951" t="str">
        <f>IF(ISBLANK(U951),"",IF(ISERROR(VLOOKUP(U951,MapTable!$A:$A,1,0)),"맵없음",""))</f>
        <v/>
      </c>
      <c r="X951" t="str">
        <f>IF(ISBLANK(W951),"",
IF(ISERROR(FIND(",",W951)),
  IF(ISERROR(VLOOKUP(W951,MapTable!$A:$A,1,0)),"맵없음",
  ""),
IF(ISERROR(FIND(",",W951,FIND(",",W951)+1)),
  IF(OR(ISERROR(VLOOKUP(LEFT(W951,FIND(",",W951)-1),MapTable!$A:$A,1,0)),ISERROR(VLOOKUP(TRIM(MID(W951,FIND(",",W951)+1,999)),MapTable!$A:$A,1,0))),"맵없음",
  ""),
IF(ISERROR(FIND(",",W951,FIND(",",W951,FIND(",",W951)+1)+1)),
  IF(OR(ISERROR(VLOOKUP(LEFT(W951,FIND(",",W951)-1),MapTable!$A:$A,1,0)),ISERROR(VLOOKUP(TRIM(MID(W951,FIND(",",W951)+1,FIND(",",W951,FIND(",",W951)+1)-FIND(",",W951)-1)),MapTable!$A:$A,1,0)),ISERROR(VLOOKUP(TRIM(MID(W951,FIND(",",W951,FIND(",",W951)+1)+1,999)),MapTable!$A:$A,1,0))),"맵없음",
  ""),
IF(ISERROR(FIND(",",W951,FIND(",",W951,FIND(",",W951,FIND(",",W951)+1)+1)+1)),
  IF(OR(ISERROR(VLOOKUP(LEFT(W951,FIND(",",W951)-1),MapTable!$A:$A,1,0)),ISERROR(VLOOKUP(TRIM(MID(W951,FIND(",",W951)+1,FIND(",",W951,FIND(",",W951)+1)-FIND(",",W951)-1)),MapTable!$A:$A,1,0)),ISERROR(VLOOKUP(TRIM(MID(W951,FIND(",",W951,FIND(",",W951)+1)+1,FIND(",",W951,FIND(",",W951,FIND(",",W951)+1)+1)-FIND(",",W951,FIND(",",W951)+1)-1)),MapTable!$A:$A,1,0)),ISERROR(VLOOKUP(TRIM(MID(W951,FIND(",",W951,FIND(",",W951,FIND(",",W951)+1)+1)+1,999)),MapTable!$A:$A,1,0))),"맵없음",
  ""),
)))))</f>
        <v/>
      </c>
      <c r="AC951" t="str">
        <f>IF(ISBLANK(AB951),"",IF(ISERROR(VLOOKUP(AB951,[3]DropTable!$A:$A,1,0)),"드랍없음",""))</f>
        <v/>
      </c>
      <c r="AE951" t="str">
        <f>IF(ISBLANK(AD951),"",IF(ISERROR(VLOOKUP(AD951,[3]DropTable!$A:$A,1,0)),"드랍없음",""))</f>
        <v/>
      </c>
      <c r="AG951">
        <v>9.8000000000000007</v>
      </c>
      <c r="AH951">
        <v>1</v>
      </c>
    </row>
    <row r="952" spans="1:34" x14ac:dyDescent="0.3">
      <c r="A952">
        <v>20</v>
      </c>
      <c r="B952">
        <v>37</v>
      </c>
      <c r="C952">
        <f>IF(OR($L952=TRUE,$A952=0,MOD($A952,ChapterTable!$S$20)&lt;&gt;0),
MAX(0,INT(($B952+ChapterTable!$Q$26+VLOOKUP(SUBSTITUTE(C$1,"성장단계","")&amp;"단계오프셋",ChapterTable!$S:$T,2,0))/ChapterTable!$Q$23)),
MAX(0,INT(($B952+ChapterTable!$S$26+VLOOKUP(SUBSTITUTE(C$1,"성장단계","")&amp;"보스단계오프셋",ChapterTable!$S:$T,2,0))/ChapterTable!$S$23)))</f>
        <v>4</v>
      </c>
      <c r="D952">
        <f>IF(OR($L952=TRUE,$A952=0,MOD($A952,ChapterTable!$S$20)&lt;&gt;0),
MAX(0,INT(($B952+ChapterTable!$Q$26+VLOOKUP(SUBSTITUTE(D$1,"성장단계","")&amp;"단계오프셋",ChapterTable!$S:$T,2,0))/ChapterTable!$Q$23)),
MAX(0,INT(($B952+ChapterTable!$S$26+VLOOKUP(SUBSTITUTE(D$1,"성장단계","")&amp;"보스단계오프셋",ChapterTable!$S:$T,2,0))/ChapterTable!$S$23)))</f>
        <v>3</v>
      </c>
      <c r="E952" s="1">
        <f ca="1">IF(AND($A952=0,$B952=1),
    VLOOKUP(1,ChapterTable!$1:$1048576,MATCH("최종"&amp;SUBSTITUTE(SUBSTITUTE(E$1,"standard",""),"|Float",""),ChapterTable!$1:$1,0),0)*ChapterTable!$Q$17,
  IF(AND($A952=0,$B952=0),
    E953,
  IF($B952=0,
    VLOOKUP($A952,ChapterTable!$1:$1048576,MATCH("최종"&amp;SUBSTITUTE(SUBSTITUTE(E$1,"standard",""),"|Float",""),ChapterTable!$1:$1,0),0),
  IF($B952=1,
    IF($L952=FALSE,
      VLOOKUP($A952,ChapterTable!$1:$1048576,MATCH("최종"&amp;SUBSTITUTE(SUBSTITUTE(E$1,"standard",""),"|Float",""),ChapterTable!$1:$1,0),0),
      VLOOKUP($A952-ChapterTable!$Q$11,ChapterTable!$1:$1048576,MATCH("최종"&amp;SUBSTITUTE(SUBSTITUTE(E$1,"standard",""),"|Float",""),ChapterTable!$1:$1,0),0)*ChapterTable!$Q$14
    ),
  OFFSET(E952,-$B952+IF($L952,1,0),0)*
    (VLOOKUP(SUBSTITUTE(SUBSTITUTE(E$1,"standard",""),"|Float","")&amp;"인게임누적곱배수",ChapterTable!$S:$T,2,0)^C952
    +VLOOKUP(SUBSTITUTE(SUBSTITUTE(E$1,"standard",""),"|Float","")&amp;"인게임누적합배수",ChapterTable!$S:$T,2,0)*C952)
  )
  )
  )
)</f>
        <v>957673.93826293945</v>
      </c>
      <c r="F952" s="1">
        <f ca="1">IF(AND($A952=0,$B952=1),
    VLOOKUP(1,ChapterTable!$1:$1048576,MATCH("최종"&amp;SUBSTITUTE(SUBSTITUTE(F$1,"standard",""),"|Float",""),ChapterTable!$1:$1,0),0)*ChapterTable!$Q$17,
  IF(AND($A952=0,$B952=0),
    F953,
  IF($B952=0,
    VLOOKUP($A952,ChapterTable!$1:$1048576,MATCH("최종"&amp;SUBSTITUTE(SUBSTITUTE(F$1,"standard",""),"|Float",""),ChapterTable!$1:$1,0),0),
  IF($B952=1,
    IF($L952=FALSE,
      VLOOKUP($A952,ChapterTable!$1:$1048576,MATCH("최종"&amp;SUBSTITUTE(SUBSTITUTE(F$1,"standard",""),"|Float",""),ChapterTable!$1:$1,0),0),
      VLOOKUP($A952-ChapterTable!$Q$11,ChapterTable!$1:$1048576,MATCH("최종"&amp;SUBSTITUTE(SUBSTITUTE(F$1,"standard",""),"|Float",""),ChapterTable!$1:$1,0),0)*ChapterTable!$Q$14
    ),
  OFFSET(F952,-$B952+IF($L952,1,0),0)*
    (VLOOKUP(SUBSTITUTE(SUBSTITUTE(F$1,"standard",""),"|Float","")&amp;"인게임누적곱배수",ChapterTable!$S:$T,2,0)^D952
    +VLOOKUP(SUBSTITUTE(SUBSTITUTE(F$1,"standard",""),"|Float","")&amp;"인게임누적합배수",ChapterTable!$S:$T,2,0)*D952)
  )
  )
  )
)</f>
        <v>354694.05120849609</v>
      </c>
      <c r="G952" t="s">
        <v>110</v>
      </c>
      <c r="J952" t="str">
        <f>IF(ISBLANK(I952),"",
IFERROR(VLOOKUP(I952,[1]StringTable!$1:$1048576,MATCH([1]StringTable!$B$1,[1]StringTable!$1:$1,0),0),
IFERROR(VLOOKUP(I952,[1]InApkStringTable!$1:$1048576,MATCH([1]InApkStringTable!$B$1,[1]InApkStringTable!$1:$1,0),0),
"스트링없음")))</f>
        <v/>
      </c>
      <c r="L952" t="b">
        <v>0</v>
      </c>
      <c r="M952" t="s">
        <v>24</v>
      </c>
      <c r="N952" t="str">
        <f>IF(ISBLANK(M952),"",IF(ISERROR(VLOOKUP(M952,MapTable!$A:$A,1,0)),"맵없음",""))</f>
        <v/>
      </c>
      <c r="O952">
        <f t="shared" si="57"/>
        <v>4</v>
      </c>
      <c r="Q952">
        <f t="shared" si="58"/>
        <v>4</v>
      </c>
      <c r="R952" t="b">
        <f t="shared" ca="1" si="59"/>
        <v>0</v>
      </c>
      <c r="T952" t="b">
        <f t="shared" ca="1" si="60"/>
        <v>0</v>
      </c>
      <c r="V952" t="str">
        <f>IF(ISBLANK(U952),"",IF(ISERROR(VLOOKUP(U952,MapTable!$A:$A,1,0)),"맵없음",""))</f>
        <v/>
      </c>
      <c r="X952" t="str">
        <f>IF(ISBLANK(W952),"",
IF(ISERROR(FIND(",",W952)),
  IF(ISERROR(VLOOKUP(W952,MapTable!$A:$A,1,0)),"맵없음",
  ""),
IF(ISERROR(FIND(",",W952,FIND(",",W952)+1)),
  IF(OR(ISERROR(VLOOKUP(LEFT(W952,FIND(",",W952)-1),MapTable!$A:$A,1,0)),ISERROR(VLOOKUP(TRIM(MID(W952,FIND(",",W952)+1,999)),MapTable!$A:$A,1,0))),"맵없음",
  ""),
IF(ISERROR(FIND(",",W952,FIND(",",W952,FIND(",",W952)+1)+1)),
  IF(OR(ISERROR(VLOOKUP(LEFT(W952,FIND(",",W952)-1),MapTable!$A:$A,1,0)),ISERROR(VLOOKUP(TRIM(MID(W952,FIND(",",W952)+1,FIND(",",W952,FIND(",",W952)+1)-FIND(",",W952)-1)),MapTable!$A:$A,1,0)),ISERROR(VLOOKUP(TRIM(MID(W952,FIND(",",W952,FIND(",",W952)+1)+1,999)),MapTable!$A:$A,1,0))),"맵없음",
  ""),
IF(ISERROR(FIND(",",W952,FIND(",",W952,FIND(",",W952,FIND(",",W952)+1)+1)+1)),
  IF(OR(ISERROR(VLOOKUP(LEFT(W952,FIND(",",W952)-1),MapTable!$A:$A,1,0)),ISERROR(VLOOKUP(TRIM(MID(W952,FIND(",",W952)+1,FIND(",",W952,FIND(",",W952)+1)-FIND(",",W952)-1)),MapTable!$A:$A,1,0)),ISERROR(VLOOKUP(TRIM(MID(W952,FIND(",",W952,FIND(",",W952)+1)+1,FIND(",",W952,FIND(",",W952,FIND(",",W952)+1)+1)-FIND(",",W952,FIND(",",W952)+1)-1)),MapTable!$A:$A,1,0)),ISERROR(VLOOKUP(TRIM(MID(W952,FIND(",",W952,FIND(",",W952,FIND(",",W952)+1)+1)+1,999)),MapTable!$A:$A,1,0))),"맵없음",
  ""),
)))))</f>
        <v/>
      </c>
      <c r="AC952" t="str">
        <f>IF(ISBLANK(AB952),"",IF(ISERROR(VLOOKUP(AB952,[3]DropTable!$A:$A,1,0)),"드랍없음",""))</f>
        <v/>
      </c>
      <c r="AE952" t="str">
        <f>IF(ISBLANK(AD952),"",IF(ISERROR(VLOOKUP(AD952,[3]DropTable!$A:$A,1,0)),"드랍없음",""))</f>
        <v/>
      </c>
      <c r="AG952">
        <v>9.8000000000000007</v>
      </c>
      <c r="AH952">
        <v>1</v>
      </c>
    </row>
    <row r="953" spans="1:34" x14ac:dyDescent="0.3">
      <c r="A953">
        <v>20</v>
      </c>
      <c r="B953">
        <v>38</v>
      </c>
      <c r="C953">
        <f>IF(OR($L953=TRUE,$A953=0,MOD($A953,ChapterTable!$S$20)&lt;&gt;0),
MAX(0,INT(($B953+ChapterTable!$Q$26+VLOOKUP(SUBSTITUTE(C$1,"성장단계","")&amp;"단계오프셋",ChapterTable!$S:$T,2,0))/ChapterTable!$Q$23)),
MAX(0,INT(($B953+ChapterTable!$S$26+VLOOKUP(SUBSTITUTE(C$1,"성장단계","")&amp;"보스단계오프셋",ChapterTable!$S:$T,2,0))/ChapterTable!$S$23)))</f>
        <v>4</v>
      </c>
      <c r="D953">
        <f>IF(OR($L953=TRUE,$A953=0,MOD($A953,ChapterTable!$S$20)&lt;&gt;0),
MAX(0,INT(($B953+ChapterTable!$Q$26+VLOOKUP(SUBSTITUTE(D$1,"성장단계","")&amp;"단계오프셋",ChapterTable!$S:$T,2,0))/ChapterTable!$Q$23)),
MAX(0,INT(($B953+ChapterTable!$S$26+VLOOKUP(SUBSTITUTE(D$1,"성장단계","")&amp;"보스단계오프셋",ChapterTable!$S:$T,2,0))/ChapterTable!$S$23)))</f>
        <v>3</v>
      </c>
      <c r="E953" s="1">
        <f ca="1">IF(AND($A953=0,$B953=1),
    VLOOKUP(1,ChapterTable!$1:$1048576,MATCH("최종"&amp;SUBSTITUTE(SUBSTITUTE(E$1,"standard",""),"|Float",""),ChapterTable!$1:$1,0),0)*ChapterTable!$Q$17,
  IF(AND($A953=0,$B953=0),
    E954,
  IF($B953=0,
    VLOOKUP($A953,ChapterTable!$1:$1048576,MATCH("최종"&amp;SUBSTITUTE(SUBSTITUTE(E$1,"standard",""),"|Float",""),ChapterTable!$1:$1,0),0),
  IF($B953=1,
    IF($L953=FALSE,
      VLOOKUP($A953,ChapterTable!$1:$1048576,MATCH("최종"&amp;SUBSTITUTE(SUBSTITUTE(E$1,"standard",""),"|Float",""),ChapterTable!$1:$1,0),0),
      VLOOKUP($A953-ChapterTable!$Q$11,ChapterTable!$1:$1048576,MATCH("최종"&amp;SUBSTITUTE(SUBSTITUTE(E$1,"standard",""),"|Float",""),ChapterTable!$1:$1,0),0)*ChapterTable!$Q$14
    ),
  OFFSET(E953,-$B953+IF($L953,1,0),0)*
    (VLOOKUP(SUBSTITUTE(SUBSTITUTE(E$1,"standard",""),"|Float","")&amp;"인게임누적곱배수",ChapterTable!$S:$T,2,0)^C953
    +VLOOKUP(SUBSTITUTE(SUBSTITUTE(E$1,"standard",""),"|Float","")&amp;"인게임누적합배수",ChapterTable!$S:$T,2,0)*C953)
  )
  )
  )
)</f>
        <v>957673.93826293945</v>
      </c>
      <c r="F953" s="1">
        <f ca="1">IF(AND($A953=0,$B953=1),
    VLOOKUP(1,ChapterTable!$1:$1048576,MATCH("최종"&amp;SUBSTITUTE(SUBSTITUTE(F$1,"standard",""),"|Float",""),ChapterTable!$1:$1,0),0)*ChapterTable!$Q$17,
  IF(AND($A953=0,$B953=0),
    F954,
  IF($B953=0,
    VLOOKUP($A953,ChapterTable!$1:$1048576,MATCH("최종"&amp;SUBSTITUTE(SUBSTITUTE(F$1,"standard",""),"|Float",""),ChapterTable!$1:$1,0),0),
  IF($B953=1,
    IF($L953=FALSE,
      VLOOKUP($A953,ChapterTable!$1:$1048576,MATCH("최종"&amp;SUBSTITUTE(SUBSTITUTE(F$1,"standard",""),"|Float",""),ChapterTable!$1:$1,0),0),
      VLOOKUP($A953-ChapterTable!$Q$11,ChapterTable!$1:$1048576,MATCH("최종"&amp;SUBSTITUTE(SUBSTITUTE(F$1,"standard",""),"|Float",""),ChapterTable!$1:$1,0),0)*ChapterTable!$Q$14
    ),
  OFFSET(F953,-$B953+IF($L953,1,0),0)*
    (VLOOKUP(SUBSTITUTE(SUBSTITUTE(F$1,"standard",""),"|Float","")&amp;"인게임누적곱배수",ChapterTable!$S:$T,2,0)^D953
    +VLOOKUP(SUBSTITUTE(SUBSTITUTE(F$1,"standard",""),"|Float","")&amp;"인게임누적합배수",ChapterTable!$S:$T,2,0)*D953)
  )
  )
  )
)</f>
        <v>354694.05120849609</v>
      </c>
      <c r="G953" t="s">
        <v>110</v>
      </c>
      <c r="J953" t="str">
        <f>IF(ISBLANK(I953),"",
IFERROR(VLOOKUP(I953,[1]StringTable!$1:$1048576,MATCH([1]StringTable!$B$1,[1]StringTable!$1:$1,0),0),
IFERROR(VLOOKUP(I953,[1]InApkStringTable!$1:$1048576,MATCH([1]InApkStringTable!$B$1,[1]InApkStringTable!$1:$1,0),0),
"스트링없음")))</f>
        <v/>
      </c>
      <c r="L953" t="b">
        <v>0</v>
      </c>
      <c r="M953" t="s">
        <v>24</v>
      </c>
      <c r="N953" t="str">
        <f>IF(ISBLANK(M953),"",IF(ISERROR(VLOOKUP(M953,MapTable!$A:$A,1,0)),"맵없음",""))</f>
        <v/>
      </c>
      <c r="O953">
        <f t="shared" si="57"/>
        <v>4</v>
      </c>
      <c r="Q953">
        <f t="shared" si="58"/>
        <v>4</v>
      </c>
      <c r="R953" t="b">
        <f t="shared" ca="1" si="59"/>
        <v>0</v>
      </c>
      <c r="T953" t="b">
        <f t="shared" ca="1" si="60"/>
        <v>0</v>
      </c>
      <c r="V953" t="str">
        <f>IF(ISBLANK(U953),"",IF(ISERROR(VLOOKUP(U953,MapTable!$A:$A,1,0)),"맵없음",""))</f>
        <v/>
      </c>
      <c r="X953" t="str">
        <f>IF(ISBLANK(W953),"",
IF(ISERROR(FIND(",",W953)),
  IF(ISERROR(VLOOKUP(W953,MapTable!$A:$A,1,0)),"맵없음",
  ""),
IF(ISERROR(FIND(",",W953,FIND(",",W953)+1)),
  IF(OR(ISERROR(VLOOKUP(LEFT(W953,FIND(",",W953)-1),MapTable!$A:$A,1,0)),ISERROR(VLOOKUP(TRIM(MID(W953,FIND(",",W953)+1,999)),MapTable!$A:$A,1,0))),"맵없음",
  ""),
IF(ISERROR(FIND(",",W953,FIND(",",W953,FIND(",",W953)+1)+1)),
  IF(OR(ISERROR(VLOOKUP(LEFT(W953,FIND(",",W953)-1),MapTable!$A:$A,1,0)),ISERROR(VLOOKUP(TRIM(MID(W953,FIND(",",W953)+1,FIND(",",W953,FIND(",",W953)+1)-FIND(",",W953)-1)),MapTable!$A:$A,1,0)),ISERROR(VLOOKUP(TRIM(MID(W953,FIND(",",W953,FIND(",",W953)+1)+1,999)),MapTable!$A:$A,1,0))),"맵없음",
  ""),
IF(ISERROR(FIND(",",W953,FIND(",",W953,FIND(",",W953,FIND(",",W953)+1)+1)+1)),
  IF(OR(ISERROR(VLOOKUP(LEFT(W953,FIND(",",W953)-1),MapTable!$A:$A,1,0)),ISERROR(VLOOKUP(TRIM(MID(W953,FIND(",",W953)+1,FIND(",",W953,FIND(",",W953)+1)-FIND(",",W953)-1)),MapTable!$A:$A,1,0)),ISERROR(VLOOKUP(TRIM(MID(W953,FIND(",",W953,FIND(",",W953)+1)+1,FIND(",",W953,FIND(",",W953,FIND(",",W953)+1)+1)-FIND(",",W953,FIND(",",W953)+1)-1)),MapTable!$A:$A,1,0)),ISERROR(VLOOKUP(TRIM(MID(W953,FIND(",",W953,FIND(",",W953,FIND(",",W953)+1)+1)+1,999)),MapTable!$A:$A,1,0))),"맵없음",
  ""),
)))))</f>
        <v/>
      </c>
      <c r="AC953" t="str">
        <f>IF(ISBLANK(AB953),"",IF(ISERROR(VLOOKUP(AB953,[3]DropTable!$A:$A,1,0)),"드랍없음",""))</f>
        <v/>
      </c>
      <c r="AE953" t="str">
        <f>IF(ISBLANK(AD953),"",IF(ISERROR(VLOOKUP(AD953,[3]DropTable!$A:$A,1,0)),"드랍없음",""))</f>
        <v/>
      </c>
      <c r="AG953">
        <v>9.8000000000000007</v>
      </c>
      <c r="AH953">
        <v>1</v>
      </c>
    </row>
    <row r="954" spans="1:34" x14ac:dyDescent="0.3">
      <c r="A954">
        <v>20</v>
      </c>
      <c r="B954">
        <v>39</v>
      </c>
      <c r="C954">
        <f>IF(OR($L954=TRUE,$A954=0,MOD($A954,ChapterTable!$S$20)&lt;&gt;0),
MAX(0,INT(($B954+ChapterTable!$Q$26+VLOOKUP(SUBSTITUTE(C$1,"성장단계","")&amp;"단계오프셋",ChapterTable!$S:$T,2,0))/ChapterTable!$Q$23)),
MAX(0,INT(($B954+ChapterTable!$S$26+VLOOKUP(SUBSTITUTE(C$1,"성장단계","")&amp;"보스단계오프셋",ChapterTable!$S:$T,2,0))/ChapterTable!$S$23)))</f>
        <v>4</v>
      </c>
      <c r="D954">
        <f>IF(OR($L954=TRUE,$A954=0,MOD($A954,ChapterTable!$S$20)&lt;&gt;0),
MAX(0,INT(($B954+ChapterTable!$Q$26+VLOOKUP(SUBSTITUTE(D$1,"성장단계","")&amp;"단계오프셋",ChapterTable!$S:$T,2,0))/ChapterTable!$Q$23)),
MAX(0,INT(($B954+ChapterTable!$S$26+VLOOKUP(SUBSTITUTE(D$1,"성장단계","")&amp;"보스단계오프셋",ChapterTable!$S:$T,2,0))/ChapterTable!$S$23)))</f>
        <v>3</v>
      </c>
      <c r="E954" s="1">
        <f ca="1">IF(AND($A954=0,$B954=1),
    VLOOKUP(1,ChapterTable!$1:$1048576,MATCH("최종"&amp;SUBSTITUTE(SUBSTITUTE(E$1,"standard",""),"|Float",""),ChapterTable!$1:$1,0),0)*ChapterTable!$Q$17,
  IF(AND($A954=0,$B954=0),
    E955,
  IF($B954=0,
    VLOOKUP($A954,ChapterTable!$1:$1048576,MATCH("최종"&amp;SUBSTITUTE(SUBSTITUTE(E$1,"standard",""),"|Float",""),ChapterTable!$1:$1,0),0),
  IF($B954=1,
    IF($L954=FALSE,
      VLOOKUP($A954,ChapterTable!$1:$1048576,MATCH("최종"&amp;SUBSTITUTE(SUBSTITUTE(E$1,"standard",""),"|Float",""),ChapterTable!$1:$1,0),0),
      VLOOKUP($A954-ChapterTable!$Q$11,ChapterTable!$1:$1048576,MATCH("최종"&amp;SUBSTITUTE(SUBSTITUTE(E$1,"standard",""),"|Float",""),ChapterTable!$1:$1,0),0)*ChapterTable!$Q$14
    ),
  OFFSET(E954,-$B954+IF($L954,1,0),0)*
    (VLOOKUP(SUBSTITUTE(SUBSTITUTE(E$1,"standard",""),"|Float","")&amp;"인게임누적곱배수",ChapterTable!$S:$T,2,0)^C954
    +VLOOKUP(SUBSTITUTE(SUBSTITUTE(E$1,"standard",""),"|Float","")&amp;"인게임누적합배수",ChapterTable!$S:$T,2,0)*C954)
  )
  )
  )
)</f>
        <v>957673.93826293945</v>
      </c>
      <c r="F954" s="1">
        <f ca="1">IF(AND($A954=0,$B954=1),
    VLOOKUP(1,ChapterTable!$1:$1048576,MATCH("최종"&amp;SUBSTITUTE(SUBSTITUTE(F$1,"standard",""),"|Float",""),ChapterTable!$1:$1,0),0)*ChapterTable!$Q$17,
  IF(AND($A954=0,$B954=0),
    F955,
  IF($B954=0,
    VLOOKUP($A954,ChapterTable!$1:$1048576,MATCH("최종"&amp;SUBSTITUTE(SUBSTITUTE(F$1,"standard",""),"|Float",""),ChapterTable!$1:$1,0),0),
  IF($B954=1,
    IF($L954=FALSE,
      VLOOKUP($A954,ChapterTable!$1:$1048576,MATCH("최종"&amp;SUBSTITUTE(SUBSTITUTE(F$1,"standard",""),"|Float",""),ChapterTable!$1:$1,0),0),
      VLOOKUP($A954-ChapterTable!$Q$11,ChapterTable!$1:$1048576,MATCH("최종"&amp;SUBSTITUTE(SUBSTITUTE(F$1,"standard",""),"|Float",""),ChapterTable!$1:$1,0),0)*ChapterTable!$Q$14
    ),
  OFFSET(F954,-$B954+IF($L954,1,0),0)*
    (VLOOKUP(SUBSTITUTE(SUBSTITUTE(F$1,"standard",""),"|Float","")&amp;"인게임누적곱배수",ChapterTable!$S:$T,2,0)^D954
    +VLOOKUP(SUBSTITUTE(SUBSTITUTE(F$1,"standard",""),"|Float","")&amp;"인게임누적합배수",ChapterTable!$S:$T,2,0)*D954)
  )
  )
  )
)</f>
        <v>354694.05120849609</v>
      </c>
      <c r="G954" t="s">
        <v>110</v>
      </c>
      <c r="J954" t="str">
        <f>IF(ISBLANK(I954),"",
IFERROR(VLOOKUP(I954,[1]StringTable!$1:$1048576,MATCH([1]StringTable!$B$1,[1]StringTable!$1:$1,0),0),
IFERROR(VLOOKUP(I954,[1]InApkStringTable!$1:$1048576,MATCH([1]InApkStringTable!$B$1,[1]InApkStringTable!$1:$1,0),0),
"스트링없음")))</f>
        <v/>
      </c>
      <c r="L954" t="b">
        <v>0</v>
      </c>
      <c r="M954" t="s">
        <v>24</v>
      </c>
      <c r="N954" t="str">
        <f>IF(ISBLANK(M954),"",IF(ISERROR(VLOOKUP(M954,MapTable!$A:$A,1,0)),"맵없음",""))</f>
        <v/>
      </c>
      <c r="O954">
        <f t="shared" si="57"/>
        <v>94</v>
      </c>
      <c r="Q954">
        <f t="shared" si="58"/>
        <v>94</v>
      </c>
      <c r="R954" t="b">
        <f t="shared" ca="1" si="59"/>
        <v>1</v>
      </c>
      <c r="T954" t="b">
        <f t="shared" ca="1" si="60"/>
        <v>1</v>
      </c>
      <c r="V954" t="str">
        <f>IF(ISBLANK(U954),"",IF(ISERROR(VLOOKUP(U954,MapTable!$A:$A,1,0)),"맵없음",""))</f>
        <v/>
      </c>
      <c r="X954" t="str">
        <f>IF(ISBLANK(W954),"",
IF(ISERROR(FIND(",",W954)),
  IF(ISERROR(VLOOKUP(W954,MapTable!$A:$A,1,0)),"맵없음",
  ""),
IF(ISERROR(FIND(",",W954,FIND(",",W954)+1)),
  IF(OR(ISERROR(VLOOKUP(LEFT(W954,FIND(",",W954)-1),MapTable!$A:$A,1,0)),ISERROR(VLOOKUP(TRIM(MID(W954,FIND(",",W954)+1,999)),MapTable!$A:$A,1,0))),"맵없음",
  ""),
IF(ISERROR(FIND(",",W954,FIND(",",W954,FIND(",",W954)+1)+1)),
  IF(OR(ISERROR(VLOOKUP(LEFT(W954,FIND(",",W954)-1),MapTable!$A:$A,1,0)),ISERROR(VLOOKUP(TRIM(MID(W954,FIND(",",W954)+1,FIND(",",W954,FIND(",",W954)+1)-FIND(",",W954)-1)),MapTable!$A:$A,1,0)),ISERROR(VLOOKUP(TRIM(MID(W954,FIND(",",W954,FIND(",",W954)+1)+1,999)),MapTable!$A:$A,1,0))),"맵없음",
  ""),
IF(ISERROR(FIND(",",W954,FIND(",",W954,FIND(",",W954,FIND(",",W954)+1)+1)+1)),
  IF(OR(ISERROR(VLOOKUP(LEFT(W954,FIND(",",W954)-1),MapTable!$A:$A,1,0)),ISERROR(VLOOKUP(TRIM(MID(W954,FIND(",",W954)+1,FIND(",",W954,FIND(",",W954)+1)-FIND(",",W954)-1)),MapTable!$A:$A,1,0)),ISERROR(VLOOKUP(TRIM(MID(W954,FIND(",",W954,FIND(",",W954)+1)+1,FIND(",",W954,FIND(",",W954,FIND(",",W954)+1)+1)-FIND(",",W954,FIND(",",W954)+1)-1)),MapTable!$A:$A,1,0)),ISERROR(VLOOKUP(TRIM(MID(W954,FIND(",",W954,FIND(",",W954,FIND(",",W954)+1)+1)+1,999)),MapTable!$A:$A,1,0))),"맵없음",
  ""),
)))))</f>
        <v/>
      </c>
      <c r="AC954" t="str">
        <f>IF(ISBLANK(AB954),"",IF(ISERROR(VLOOKUP(AB954,[3]DropTable!$A:$A,1,0)),"드랍없음",""))</f>
        <v/>
      </c>
      <c r="AE954" t="str">
        <f>IF(ISBLANK(AD954),"",IF(ISERROR(VLOOKUP(AD954,[3]DropTable!$A:$A,1,0)),"드랍없음",""))</f>
        <v/>
      </c>
      <c r="AG954">
        <v>9.8000000000000007</v>
      </c>
      <c r="AH954">
        <v>1</v>
      </c>
    </row>
    <row r="955" spans="1:34" x14ac:dyDescent="0.3">
      <c r="A955">
        <v>20</v>
      </c>
      <c r="B955">
        <v>40</v>
      </c>
      <c r="C955">
        <f>IF(OR($L955=TRUE,$A955=0,MOD($A955,ChapterTable!$S$20)&lt;&gt;0),
MAX(0,INT(($B955+ChapterTable!$Q$26+VLOOKUP(SUBSTITUTE(C$1,"성장단계","")&amp;"단계오프셋",ChapterTable!$S:$T,2,0))/ChapterTable!$Q$23)),
MAX(0,INT(($B955+ChapterTable!$S$26+VLOOKUP(SUBSTITUTE(C$1,"성장단계","")&amp;"보스단계오프셋",ChapterTable!$S:$T,2,0))/ChapterTable!$S$23)))</f>
        <v>4</v>
      </c>
      <c r="D955">
        <f>IF(OR($L955=TRUE,$A955=0,MOD($A955,ChapterTable!$S$20)&lt;&gt;0),
MAX(0,INT(($B955+ChapterTable!$Q$26+VLOOKUP(SUBSTITUTE(D$1,"성장단계","")&amp;"단계오프셋",ChapterTable!$S:$T,2,0))/ChapterTable!$Q$23)),
MAX(0,INT(($B955+ChapterTable!$S$26+VLOOKUP(SUBSTITUTE(D$1,"성장단계","")&amp;"보스단계오프셋",ChapterTable!$S:$T,2,0))/ChapterTable!$S$23)))</f>
        <v>3</v>
      </c>
      <c r="E955" s="1">
        <f ca="1">IF(AND($A955=0,$B955=1),
    VLOOKUP(1,ChapterTable!$1:$1048576,MATCH("최종"&amp;SUBSTITUTE(SUBSTITUTE(E$1,"standard",""),"|Float",""),ChapterTable!$1:$1,0),0)*ChapterTable!$Q$17,
  IF(AND($A955=0,$B955=0),
    E956,
  IF($B955=0,
    VLOOKUP($A955,ChapterTable!$1:$1048576,MATCH("최종"&amp;SUBSTITUTE(SUBSTITUTE(E$1,"standard",""),"|Float",""),ChapterTable!$1:$1,0),0),
  IF($B955=1,
    IF($L955=FALSE,
      VLOOKUP($A955,ChapterTable!$1:$1048576,MATCH("최종"&amp;SUBSTITUTE(SUBSTITUTE(E$1,"standard",""),"|Float",""),ChapterTable!$1:$1,0),0),
      VLOOKUP($A955-ChapterTable!$Q$11,ChapterTable!$1:$1048576,MATCH("최종"&amp;SUBSTITUTE(SUBSTITUTE(E$1,"standard",""),"|Float",""),ChapterTable!$1:$1,0),0)*ChapterTable!$Q$14
    ),
  OFFSET(E955,-$B955+IF($L955,1,0),0)*
    (VLOOKUP(SUBSTITUTE(SUBSTITUTE(E$1,"standard",""),"|Float","")&amp;"인게임누적곱배수",ChapterTable!$S:$T,2,0)^C955
    +VLOOKUP(SUBSTITUTE(SUBSTITUTE(E$1,"standard",""),"|Float","")&amp;"인게임누적합배수",ChapterTable!$S:$T,2,0)*C955)
  )
  )
  )
)</f>
        <v>957673.93826293945</v>
      </c>
      <c r="F955" s="1">
        <f ca="1">IF(AND($A955=0,$B955=1),
    VLOOKUP(1,ChapterTable!$1:$1048576,MATCH("최종"&amp;SUBSTITUTE(SUBSTITUTE(F$1,"standard",""),"|Float",""),ChapterTable!$1:$1,0),0)*ChapterTable!$Q$17,
  IF(AND($A955=0,$B955=0),
    F956,
  IF($B955=0,
    VLOOKUP($A955,ChapterTable!$1:$1048576,MATCH("최종"&amp;SUBSTITUTE(SUBSTITUTE(F$1,"standard",""),"|Float",""),ChapterTable!$1:$1,0),0),
  IF($B955=1,
    IF($L955=FALSE,
      VLOOKUP($A955,ChapterTable!$1:$1048576,MATCH("최종"&amp;SUBSTITUTE(SUBSTITUTE(F$1,"standard",""),"|Float",""),ChapterTable!$1:$1,0),0),
      VLOOKUP($A955-ChapterTable!$Q$11,ChapterTable!$1:$1048576,MATCH("최종"&amp;SUBSTITUTE(SUBSTITUTE(F$1,"standard",""),"|Float",""),ChapterTable!$1:$1,0),0)*ChapterTable!$Q$14
    ),
  OFFSET(F955,-$B955+IF($L955,1,0),0)*
    (VLOOKUP(SUBSTITUTE(SUBSTITUTE(F$1,"standard",""),"|Float","")&amp;"인게임누적곱배수",ChapterTable!$S:$T,2,0)^D955
    +VLOOKUP(SUBSTITUTE(SUBSTITUTE(F$1,"standard",""),"|Float","")&amp;"인게임누적합배수",ChapterTable!$S:$T,2,0)*D955)
  )
  )
  )
)</f>
        <v>354694.05120849609</v>
      </c>
      <c r="G955" t="s">
        <v>110</v>
      </c>
      <c r="J955" t="str">
        <f>IF(ISBLANK(I955),"",
IFERROR(VLOOKUP(I955,[1]StringTable!$1:$1048576,MATCH([1]StringTable!$B$1,[1]StringTable!$1:$1,0),0),
IFERROR(VLOOKUP(I955,[1]InApkStringTable!$1:$1048576,MATCH([1]InApkStringTable!$B$1,[1]InApkStringTable!$1:$1,0),0),
"스트링없음")))</f>
        <v/>
      </c>
      <c r="L955" t="b">
        <v>0</v>
      </c>
      <c r="M955" t="s">
        <v>24</v>
      </c>
      <c r="N955" t="str">
        <f>IF(ISBLANK(M955),"",IF(ISERROR(VLOOKUP(M955,MapTable!$A:$A,1,0)),"맵없음",""))</f>
        <v/>
      </c>
      <c r="O955">
        <f t="shared" si="57"/>
        <v>21</v>
      </c>
      <c r="Q955">
        <f t="shared" si="58"/>
        <v>21</v>
      </c>
      <c r="R955" t="b">
        <f t="shared" ca="1" si="59"/>
        <v>0</v>
      </c>
      <c r="T955" t="b">
        <f t="shared" ca="1" si="60"/>
        <v>0</v>
      </c>
      <c r="V955" t="str">
        <f>IF(ISBLANK(U955),"",IF(ISERROR(VLOOKUP(U955,MapTable!$A:$A,1,0)),"맵없음",""))</f>
        <v/>
      </c>
      <c r="X955" t="str">
        <f>IF(ISBLANK(W955),"",
IF(ISERROR(FIND(",",W955)),
  IF(ISERROR(VLOOKUP(W955,MapTable!$A:$A,1,0)),"맵없음",
  ""),
IF(ISERROR(FIND(",",W955,FIND(",",W955)+1)),
  IF(OR(ISERROR(VLOOKUP(LEFT(W955,FIND(",",W955)-1),MapTable!$A:$A,1,0)),ISERROR(VLOOKUP(TRIM(MID(W955,FIND(",",W955)+1,999)),MapTable!$A:$A,1,0))),"맵없음",
  ""),
IF(ISERROR(FIND(",",W955,FIND(",",W955,FIND(",",W955)+1)+1)),
  IF(OR(ISERROR(VLOOKUP(LEFT(W955,FIND(",",W955)-1),MapTable!$A:$A,1,0)),ISERROR(VLOOKUP(TRIM(MID(W955,FIND(",",W955)+1,FIND(",",W955,FIND(",",W955)+1)-FIND(",",W955)-1)),MapTable!$A:$A,1,0)),ISERROR(VLOOKUP(TRIM(MID(W955,FIND(",",W955,FIND(",",W955)+1)+1,999)),MapTable!$A:$A,1,0))),"맵없음",
  ""),
IF(ISERROR(FIND(",",W955,FIND(",",W955,FIND(",",W955,FIND(",",W955)+1)+1)+1)),
  IF(OR(ISERROR(VLOOKUP(LEFT(W955,FIND(",",W955)-1),MapTable!$A:$A,1,0)),ISERROR(VLOOKUP(TRIM(MID(W955,FIND(",",W955)+1,FIND(",",W955,FIND(",",W955)+1)-FIND(",",W955)-1)),MapTable!$A:$A,1,0)),ISERROR(VLOOKUP(TRIM(MID(W955,FIND(",",W955,FIND(",",W955)+1)+1,FIND(",",W955,FIND(",",W955,FIND(",",W955)+1)+1)-FIND(",",W955,FIND(",",W955)+1)-1)),MapTable!$A:$A,1,0)),ISERROR(VLOOKUP(TRIM(MID(W955,FIND(",",W955,FIND(",",W955,FIND(",",W955)+1)+1)+1,999)),MapTable!$A:$A,1,0))),"맵없음",
  ""),
)))))</f>
        <v/>
      </c>
      <c r="AC955" t="str">
        <f>IF(ISBLANK(AB955),"",IF(ISERROR(VLOOKUP(AB955,[3]DropTable!$A:$A,1,0)),"드랍없음",""))</f>
        <v/>
      </c>
      <c r="AE955" t="str">
        <f>IF(ISBLANK(AD955),"",IF(ISERROR(VLOOKUP(AD955,[3]DropTable!$A:$A,1,0)),"드랍없음",""))</f>
        <v/>
      </c>
      <c r="AG955">
        <v>9.8000000000000007</v>
      </c>
      <c r="AH955">
        <v>1</v>
      </c>
    </row>
    <row r="956" spans="1:34" x14ac:dyDescent="0.3">
      <c r="A956">
        <v>20</v>
      </c>
      <c r="B956">
        <v>41</v>
      </c>
      <c r="C956">
        <f>IF(OR($L956=TRUE,$A956=0,MOD($A956,ChapterTable!$S$20)&lt;&gt;0),
MAX(0,INT(($B956+ChapterTable!$Q$26+VLOOKUP(SUBSTITUTE(C$1,"성장단계","")&amp;"단계오프셋",ChapterTable!$S:$T,2,0))/ChapterTable!$Q$23)),
MAX(0,INT(($B956+ChapterTable!$S$26+VLOOKUP(SUBSTITUTE(C$1,"성장단계","")&amp;"보스단계오프셋",ChapterTable!$S:$T,2,0))/ChapterTable!$S$23)))</f>
        <v>4</v>
      </c>
      <c r="D956">
        <f>IF(OR($L956=TRUE,$A956=0,MOD($A956,ChapterTable!$S$20)&lt;&gt;0),
MAX(0,INT(($B956+ChapterTable!$Q$26+VLOOKUP(SUBSTITUTE(D$1,"성장단계","")&amp;"단계오프셋",ChapterTable!$S:$T,2,0))/ChapterTable!$Q$23)),
MAX(0,INT(($B956+ChapterTable!$S$26+VLOOKUP(SUBSTITUTE(D$1,"성장단계","")&amp;"보스단계오프셋",ChapterTable!$S:$T,2,0))/ChapterTable!$S$23)))</f>
        <v>4</v>
      </c>
      <c r="E956" s="1">
        <f ca="1">IF(AND($A956=0,$B956=1),
    VLOOKUP(1,ChapterTable!$1:$1048576,MATCH("최종"&amp;SUBSTITUTE(SUBSTITUTE(E$1,"standard",""),"|Float",""),ChapterTable!$1:$1,0),0)*ChapterTable!$Q$17,
  IF(AND($A956=0,$B956=0),
    E957,
  IF($B956=0,
    VLOOKUP($A956,ChapterTable!$1:$1048576,MATCH("최종"&amp;SUBSTITUTE(SUBSTITUTE(E$1,"standard",""),"|Float",""),ChapterTable!$1:$1,0),0),
  IF($B956=1,
    IF($L956=FALSE,
      VLOOKUP($A956,ChapterTable!$1:$1048576,MATCH("최종"&amp;SUBSTITUTE(SUBSTITUTE(E$1,"standard",""),"|Float",""),ChapterTable!$1:$1,0),0),
      VLOOKUP($A956-ChapterTable!$Q$11,ChapterTable!$1:$1048576,MATCH("최종"&amp;SUBSTITUTE(SUBSTITUTE(E$1,"standard",""),"|Float",""),ChapterTable!$1:$1,0),0)*ChapterTable!$Q$14
    ),
  OFFSET(E956,-$B956+IF($L956,1,0),0)*
    (VLOOKUP(SUBSTITUTE(SUBSTITUTE(E$1,"standard",""),"|Float","")&amp;"인게임누적곱배수",ChapterTable!$S:$T,2,0)^C956
    +VLOOKUP(SUBSTITUTE(SUBSTITUTE(E$1,"standard",""),"|Float","")&amp;"인게임누적합배수",ChapterTable!$S:$T,2,0)*C956)
  )
  )
  )
)</f>
        <v>957673.93826293945</v>
      </c>
      <c r="F956" s="1">
        <f ca="1">IF(AND($A956=0,$B956=1),
    VLOOKUP(1,ChapterTable!$1:$1048576,MATCH("최종"&amp;SUBSTITUTE(SUBSTITUTE(F$1,"standard",""),"|Float",""),ChapterTable!$1:$1,0),0)*ChapterTable!$Q$17,
  IF(AND($A956=0,$B956=0),
    F957,
  IF($B956=0,
    VLOOKUP($A956,ChapterTable!$1:$1048576,MATCH("최종"&amp;SUBSTITUTE(SUBSTITUTE(F$1,"standard",""),"|Float",""),ChapterTable!$1:$1,0),0),
  IF($B956=1,
    IF($L956=FALSE,
      VLOOKUP($A956,ChapterTable!$1:$1048576,MATCH("최종"&amp;SUBSTITUTE(SUBSTITUTE(F$1,"standard",""),"|Float",""),ChapterTable!$1:$1,0),0),
      VLOOKUP($A956-ChapterTable!$Q$11,ChapterTable!$1:$1048576,MATCH("최종"&amp;SUBSTITUTE(SUBSTITUTE(F$1,"standard",""),"|Float",""),ChapterTable!$1:$1,0),0)*ChapterTable!$Q$14
    ),
  OFFSET(F956,-$B956+IF($L956,1,0),0)*
    (VLOOKUP(SUBSTITUTE(SUBSTITUTE(F$1,"standard",""),"|Float","")&amp;"인게임누적곱배수",ChapterTable!$S:$T,2,0)^D956
    +VLOOKUP(SUBSTITUTE(SUBSTITUTE(F$1,"standard",""),"|Float","")&amp;"인게임누적합배수",ChapterTable!$S:$T,2,0)*D956)
  )
  )
  )
)</f>
        <v>399030.80760955811</v>
      </c>
      <c r="G956" t="s">
        <v>110</v>
      </c>
      <c r="J956" t="str">
        <f>IF(ISBLANK(I956),"",
IFERROR(VLOOKUP(I956,[1]StringTable!$1:$1048576,MATCH([1]StringTable!$B$1,[1]StringTable!$1:$1,0),0),
IFERROR(VLOOKUP(I956,[1]InApkStringTable!$1:$1048576,MATCH([1]InApkStringTable!$B$1,[1]InApkStringTable!$1:$1,0),0),
"스트링없음")))</f>
        <v/>
      </c>
      <c r="L956" t="b">
        <v>0</v>
      </c>
      <c r="M956" t="s">
        <v>24</v>
      </c>
      <c r="N956" t="str">
        <f>IF(ISBLANK(M956),"",IF(ISERROR(VLOOKUP(M956,MapTable!$A:$A,1,0)),"맵없음",""))</f>
        <v/>
      </c>
      <c r="O956">
        <f t="shared" si="57"/>
        <v>5</v>
      </c>
      <c r="Q956">
        <f t="shared" si="58"/>
        <v>5</v>
      </c>
      <c r="R956" t="b">
        <f t="shared" ca="1" si="59"/>
        <v>0</v>
      </c>
      <c r="T956" t="b">
        <f t="shared" ca="1" si="60"/>
        <v>0</v>
      </c>
      <c r="V956" t="str">
        <f>IF(ISBLANK(U956),"",IF(ISERROR(VLOOKUP(U956,MapTable!$A:$A,1,0)),"맵없음",""))</f>
        <v/>
      </c>
      <c r="X956" t="str">
        <f>IF(ISBLANK(W956),"",
IF(ISERROR(FIND(",",W956)),
  IF(ISERROR(VLOOKUP(W956,MapTable!$A:$A,1,0)),"맵없음",
  ""),
IF(ISERROR(FIND(",",W956,FIND(",",W956)+1)),
  IF(OR(ISERROR(VLOOKUP(LEFT(W956,FIND(",",W956)-1),MapTable!$A:$A,1,0)),ISERROR(VLOOKUP(TRIM(MID(W956,FIND(",",W956)+1,999)),MapTable!$A:$A,1,0))),"맵없음",
  ""),
IF(ISERROR(FIND(",",W956,FIND(",",W956,FIND(",",W956)+1)+1)),
  IF(OR(ISERROR(VLOOKUP(LEFT(W956,FIND(",",W956)-1),MapTable!$A:$A,1,0)),ISERROR(VLOOKUP(TRIM(MID(W956,FIND(",",W956)+1,FIND(",",W956,FIND(",",W956)+1)-FIND(",",W956)-1)),MapTable!$A:$A,1,0)),ISERROR(VLOOKUP(TRIM(MID(W956,FIND(",",W956,FIND(",",W956)+1)+1,999)),MapTable!$A:$A,1,0))),"맵없음",
  ""),
IF(ISERROR(FIND(",",W956,FIND(",",W956,FIND(",",W956,FIND(",",W956)+1)+1)+1)),
  IF(OR(ISERROR(VLOOKUP(LEFT(W956,FIND(",",W956)-1),MapTable!$A:$A,1,0)),ISERROR(VLOOKUP(TRIM(MID(W956,FIND(",",W956)+1,FIND(",",W956,FIND(",",W956)+1)-FIND(",",W956)-1)),MapTable!$A:$A,1,0)),ISERROR(VLOOKUP(TRIM(MID(W956,FIND(",",W956,FIND(",",W956)+1)+1,FIND(",",W956,FIND(",",W956,FIND(",",W956)+1)+1)-FIND(",",W956,FIND(",",W956)+1)-1)),MapTable!$A:$A,1,0)),ISERROR(VLOOKUP(TRIM(MID(W956,FIND(",",W956,FIND(",",W956,FIND(",",W956)+1)+1)+1,999)),MapTable!$A:$A,1,0))),"맵없음",
  ""),
)))))</f>
        <v/>
      </c>
      <c r="AC956" t="str">
        <f>IF(ISBLANK(AB956),"",IF(ISERROR(VLOOKUP(AB956,[3]DropTable!$A:$A,1,0)),"드랍없음",""))</f>
        <v/>
      </c>
      <c r="AE956" t="str">
        <f>IF(ISBLANK(AD956),"",IF(ISERROR(VLOOKUP(AD956,[3]DropTable!$A:$A,1,0)),"드랍없음",""))</f>
        <v/>
      </c>
      <c r="AG956">
        <v>9.8000000000000007</v>
      </c>
      <c r="AH956">
        <v>1</v>
      </c>
    </row>
    <row r="957" spans="1:34" x14ac:dyDescent="0.3">
      <c r="A957">
        <v>20</v>
      </c>
      <c r="B957">
        <v>42</v>
      </c>
      <c r="C957">
        <f>IF(OR($L957=TRUE,$A957=0,MOD($A957,ChapterTable!$S$20)&lt;&gt;0),
MAX(0,INT(($B957+ChapterTable!$Q$26+VLOOKUP(SUBSTITUTE(C$1,"성장단계","")&amp;"단계오프셋",ChapterTable!$S:$T,2,0))/ChapterTable!$Q$23)),
MAX(0,INT(($B957+ChapterTable!$S$26+VLOOKUP(SUBSTITUTE(C$1,"성장단계","")&amp;"보스단계오프셋",ChapterTable!$S:$T,2,0))/ChapterTable!$S$23)))</f>
        <v>4</v>
      </c>
      <c r="D957">
        <f>IF(OR($L957=TRUE,$A957=0,MOD($A957,ChapterTable!$S$20)&lt;&gt;0),
MAX(0,INT(($B957+ChapterTable!$Q$26+VLOOKUP(SUBSTITUTE(D$1,"성장단계","")&amp;"단계오프셋",ChapterTable!$S:$T,2,0))/ChapterTable!$Q$23)),
MAX(0,INT(($B957+ChapterTable!$S$26+VLOOKUP(SUBSTITUTE(D$1,"성장단계","")&amp;"보스단계오프셋",ChapterTable!$S:$T,2,0))/ChapterTable!$S$23)))</f>
        <v>4</v>
      </c>
      <c r="E957" s="1">
        <f ca="1">IF(AND($A957=0,$B957=1),
    VLOOKUP(1,ChapterTable!$1:$1048576,MATCH("최종"&amp;SUBSTITUTE(SUBSTITUTE(E$1,"standard",""),"|Float",""),ChapterTable!$1:$1,0),0)*ChapterTable!$Q$17,
  IF(AND($A957=0,$B957=0),
    E958,
  IF($B957=0,
    VLOOKUP($A957,ChapterTable!$1:$1048576,MATCH("최종"&amp;SUBSTITUTE(SUBSTITUTE(E$1,"standard",""),"|Float",""),ChapterTable!$1:$1,0),0),
  IF($B957=1,
    IF($L957=FALSE,
      VLOOKUP($A957,ChapterTable!$1:$1048576,MATCH("최종"&amp;SUBSTITUTE(SUBSTITUTE(E$1,"standard",""),"|Float",""),ChapterTable!$1:$1,0),0),
      VLOOKUP($A957-ChapterTable!$Q$11,ChapterTable!$1:$1048576,MATCH("최종"&amp;SUBSTITUTE(SUBSTITUTE(E$1,"standard",""),"|Float",""),ChapterTable!$1:$1,0),0)*ChapterTable!$Q$14
    ),
  OFFSET(E957,-$B957+IF($L957,1,0),0)*
    (VLOOKUP(SUBSTITUTE(SUBSTITUTE(E$1,"standard",""),"|Float","")&amp;"인게임누적곱배수",ChapterTable!$S:$T,2,0)^C957
    +VLOOKUP(SUBSTITUTE(SUBSTITUTE(E$1,"standard",""),"|Float","")&amp;"인게임누적합배수",ChapterTable!$S:$T,2,0)*C957)
  )
  )
  )
)</f>
        <v>957673.93826293945</v>
      </c>
      <c r="F957" s="1">
        <f ca="1">IF(AND($A957=0,$B957=1),
    VLOOKUP(1,ChapterTable!$1:$1048576,MATCH("최종"&amp;SUBSTITUTE(SUBSTITUTE(F$1,"standard",""),"|Float",""),ChapterTable!$1:$1,0),0)*ChapterTable!$Q$17,
  IF(AND($A957=0,$B957=0),
    F958,
  IF($B957=0,
    VLOOKUP($A957,ChapterTable!$1:$1048576,MATCH("최종"&amp;SUBSTITUTE(SUBSTITUTE(F$1,"standard",""),"|Float",""),ChapterTable!$1:$1,0),0),
  IF($B957=1,
    IF($L957=FALSE,
      VLOOKUP($A957,ChapterTable!$1:$1048576,MATCH("최종"&amp;SUBSTITUTE(SUBSTITUTE(F$1,"standard",""),"|Float",""),ChapterTable!$1:$1,0),0),
      VLOOKUP($A957-ChapterTable!$Q$11,ChapterTable!$1:$1048576,MATCH("최종"&amp;SUBSTITUTE(SUBSTITUTE(F$1,"standard",""),"|Float",""),ChapterTable!$1:$1,0),0)*ChapterTable!$Q$14
    ),
  OFFSET(F957,-$B957+IF($L957,1,0),0)*
    (VLOOKUP(SUBSTITUTE(SUBSTITUTE(F$1,"standard",""),"|Float","")&amp;"인게임누적곱배수",ChapterTable!$S:$T,2,0)^D957
    +VLOOKUP(SUBSTITUTE(SUBSTITUTE(F$1,"standard",""),"|Float","")&amp;"인게임누적합배수",ChapterTable!$S:$T,2,0)*D957)
  )
  )
  )
)</f>
        <v>399030.80760955811</v>
      </c>
      <c r="G957" t="s">
        <v>110</v>
      </c>
      <c r="J957" t="str">
        <f>IF(ISBLANK(I957),"",
IFERROR(VLOOKUP(I957,[1]StringTable!$1:$1048576,MATCH([1]StringTable!$B$1,[1]StringTable!$1:$1,0),0),
IFERROR(VLOOKUP(I957,[1]InApkStringTable!$1:$1048576,MATCH([1]InApkStringTable!$B$1,[1]InApkStringTable!$1:$1,0),0),
"스트링없음")))</f>
        <v/>
      </c>
      <c r="L957" t="b">
        <v>0</v>
      </c>
      <c r="M957" t="s">
        <v>24</v>
      </c>
      <c r="N957" t="str">
        <f>IF(ISBLANK(M957),"",IF(ISERROR(VLOOKUP(M957,MapTable!$A:$A,1,0)),"맵없음",""))</f>
        <v/>
      </c>
      <c r="O957">
        <f t="shared" si="57"/>
        <v>5</v>
      </c>
      <c r="Q957">
        <f t="shared" si="58"/>
        <v>5</v>
      </c>
      <c r="R957" t="b">
        <f t="shared" ca="1" si="59"/>
        <v>0</v>
      </c>
      <c r="T957" t="b">
        <f t="shared" ca="1" si="60"/>
        <v>0</v>
      </c>
      <c r="V957" t="str">
        <f>IF(ISBLANK(U957),"",IF(ISERROR(VLOOKUP(U957,MapTable!$A:$A,1,0)),"맵없음",""))</f>
        <v/>
      </c>
      <c r="X957" t="str">
        <f>IF(ISBLANK(W957),"",
IF(ISERROR(FIND(",",W957)),
  IF(ISERROR(VLOOKUP(W957,MapTable!$A:$A,1,0)),"맵없음",
  ""),
IF(ISERROR(FIND(",",W957,FIND(",",W957)+1)),
  IF(OR(ISERROR(VLOOKUP(LEFT(W957,FIND(",",W957)-1),MapTable!$A:$A,1,0)),ISERROR(VLOOKUP(TRIM(MID(W957,FIND(",",W957)+1,999)),MapTable!$A:$A,1,0))),"맵없음",
  ""),
IF(ISERROR(FIND(",",W957,FIND(",",W957,FIND(",",W957)+1)+1)),
  IF(OR(ISERROR(VLOOKUP(LEFT(W957,FIND(",",W957)-1),MapTable!$A:$A,1,0)),ISERROR(VLOOKUP(TRIM(MID(W957,FIND(",",W957)+1,FIND(",",W957,FIND(",",W957)+1)-FIND(",",W957)-1)),MapTable!$A:$A,1,0)),ISERROR(VLOOKUP(TRIM(MID(W957,FIND(",",W957,FIND(",",W957)+1)+1,999)),MapTable!$A:$A,1,0))),"맵없음",
  ""),
IF(ISERROR(FIND(",",W957,FIND(",",W957,FIND(",",W957,FIND(",",W957)+1)+1)+1)),
  IF(OR(ISERROR(VLOOKUP(LEFT(W957,FIND(",",W957)-1),MapTable!$A:$A,1,0)),ISERROR(VLOOKUP(TRIM(MID(W957,FIND(",",W957)+1,FIND(",",W957,FIND(",",W957)+1)-FIND(",",W957)-1)),MapTable!$A:$A,1,0)),ISERROR(VLOOKUP(TRIM(MID(W957,FIND(",",W957,FIND(",",W957)+1)+1,FIND(",",W957,FIND(",",W957,FIND(",",W957)+1)+1)-FIND(",",W957,FIND(",",W957)+1)-1)),MapTable!$A:$A,1,0)),ISERROR(VLOOKUP(TRIM(MID(W957,FIND(",",W957,FIND(",",W957,FIND(",",W957)+1)+1)+1,999)),MapTable!$A:$A,1,0))),"맵없음",
  ""),
)))))</f>
        <v/>
      </c>
      <c r="AC957" t="str">
        <f>IF(ISBLANK(AB957),"",IF(ISERROR(VLOOKUP(AB957,[3]DropTable!$A:$A,1,0)),"드랍없음",""))</f>
        <v/>
      </c>
      <c r="AE957" t="str">
        <f>IF(ISBLANK(AD957),"",IF(ISERROR(VLOOKUP(AD957,[3]DropTable!$A:$A,1,0)),"드랍없음",""))</f>
        <v/>
      </c>
      <c r="AG957">
        <v>9.8000000000000007</v>
      </c>
      <c r="AH957">
        <v>1</v>
      </c>
    </row>
    <row r="958" spans="1:34" x14ac:dyDescent="0.3">
      <c r="A958">
        <v>20</v>
      </c>
      <c r="B958">
        <v>43</v>
      </c>
      <c r="C958">
        <f>IF(OR($L958=TRUE,$A958=0,MOD($A958,ChapterTable!$S$20)&lt;&gt;0),
MAX(0,INT(($B958+ChapterTable!$Q$26+VLOOKUP(SUBSTITUTE(C$1,"성장단계","")&amp;"단계오프셋",ChapterTable!$S:$T,2,0))/ChapterTable!$Q$23)),
MAX(0,INT(($B958+ChapterTable!$S$26+VLOOKUP(SUBSTITUTE(C$1,"성장단계","")&amp;"보스단계오프셋",ChapterTable!$S:$T,2,0))/ChapterTable!$S$23)))</f>
        <v>4</v>
      </c>
      <c r="D958">
        <f>IF(OR($L958=TRUE,$A958=0,MOD($A958,ChapterTable!$S$20)&lt;&gt;0),
MAX(0,INT(($B958+ChapterTable!$Q$26+VLOOKUP(SUBSTITUTE(D$1,"성장단계","")&amp;"단계오프셋",ChapterTable!$S:$T,2,0))/ChapterTable!$Q$23)),
MAX(0,INT(($B958+ChapterTable!$S$26+VLOOKUP(SUBSTITUTE(D$1,"성장단계","")&amp;"보스단계오프셋",ChapterTable!$S:$T,2,0))/ChapterTable!$S$23)))</f>
        <v>4</v>
      </c>
      <c r="E958" s="1">
        <f ca="1">IF(AND($A958=0,$B958=1),
    VLOOKUP(1,ChapterTable!$1:$1048576,MATCH("최종"&amp;SUBSTITUTE(SUBSTITUTE(E$1,"standard",""),"|Float",""),ChapterTable!$1:$1,0),0)*ChapterTable!$Q$17,
  IF(AND($A958=0,$B958=0),
    E959,
  IF($B958=0,
    VLOOKUP($A958,ChapterTable!$1:$1048576,MATCH("최종"&amp;SUBSTITUTE(SUBSTITUTE(E$1,"standard",""),"|Float",""),ChapterTable!$1:$1,0),0),
  IF($B958=1,
    IF($L958=FALSE,
      VLOOKUP($A958,ChapterTable!$1:$1048576,MATCH("최종"&amp;SUBSTITUTE(SUBSTITUTE(E$1,"standard",""),"|Float",""),ChapterTable!$1:$1,0),0),
      VLOOKUP($A958-ChapterTable!$Q$11,ChapterTable!$1:$1048576,MATCH("최종"&amp;SUBSTITUTE(SUBSTITUTE(E$1,"standard",""),"|Float",""),ChapterTable!$1:$1,0),0)*ChapterTable!$Q$14
    ),
  OFFSET(E958,-$B958+IF($L958,1,0),0)*
    (VLOOKUP(SUBSTITUTE(SUBSTITUTE(E$1,"standard",""),"|Float","")&amp;"인게임누적곱배수",ChapterTable!$S:$T,2,0)^C958
    +VLOOKUP(SUBSTITUTE(SUBSTITUTE(E$1,"standard",""),"|Float","")&amp;"인게임누적합배수",ChapterTable!$S:$T,2,0)*C958)
  )
  )
  )
)</f>
        <v>957673.93826293945</v>
      </c>
      <c r="F958" s="1">
        <f ca="1">IF(AND($A958=0,$B958=1),
    VLOOKUP(1,ChapterTable!$1:$1048576,MATCH("최종"&amp;SUBSTITUTE(SUBSTITUTE(F$1,"standard",""),"|Float",""),ChapterTable!$1:$1,0),0)*ChapterTable!$Q$17,
  IF(AND($A958=0,$B958=0),
    F959,
  IF($B958=0,
    VLOOKUP($A958,ChapterTable!$1:$1048576,MATCH("최종"&amp;SUBSTITUTE(SUBSTITUTE(F$1,"standard",""),"|Float",""),ChapterTable!$1:$1,0),0),
  IF($B958=1,
    IF($L958=FALSE,
      VLOOKUP($A958,ChapterTable!$1:$1048576,MATCH("최종"&amp;SUBSTITUTE(SUBSTITUTE(F$1,"standard",""),"|Float",""),ChapterTable!$1:$1,0),0),
      VLOOKUP($A958-ChapterTable!$Q$11,ChapterTable!$1:$1048576,MATCH("최종"&amp;SUBSTITUTE(SUBSTITUTE(F$1,"standard",""),"|Float",""),ChapterTable!$1:$1,0),0)*ChapterTable!$Q$14
    ),
  OFFSET(F958,-$B958+IF($L958,1,0),0)*
    (VLOOKUP(SUBSTITUTE(SUBSTITUTE(F$1,"standard",""),"|Float","")&amp;"인게임누적곱배수",ChapterTable!$S:$T,2,0)^D958
    +VLOOKUP(SUBSTITUTE(SUBSTITUTE(F$1,"standard",""),"|Float","")&amp;"인게임누적합배수",ChapterTable!$S:$T,2,0)*D958)
  )
  )
  )
)</f>
        <v>399030.80760955811</v>
      </c>
      <c r="G958" t="s">
        <v>110</v>
      </c>
      <c r="J958" t="str">
        <f>IF(ISBLANK(I958),"",
IFERROR(VLOOKUP(I958,[1]StringTable!$1:$1048576,MATCH([1]StringTable!$B$1,[1]StringTable!$1:$1,0),0),
IFERROR(VLOOKUP(I958,[1]InApkStringTable!$1:$1048576,MATCH([1]InApkStringTable!$B$1,[1]InApkStringTable!$1:$1,0),0),
"스트링없음")))</f>
        <v/>
      </c>
      <c r="L958" t="b">
        <v>0</v>
      </c>
      <c r="M958" t="s">
        <v>24</v>
      </c>
      <c r="N958" t="str">
        <f>IF(ISBLANK(M958),"",IF(ISERROR(VLOOKUP(M958,MapTable!$A:$A,1,0)),"맵없음",""))</f>
        <v/>
      </c>
      <c r="O958">
        <f t="shared" si="57"/>
        <v>5</v>
      </c>
      <c r="Q958">
        <f t="shared" si="58"/>
        <v>5</v>
      </c>
      <c r="R958" t="b">
        <f t="shared" ca="1" si="59"/>
        <v>0</v>
      </c>
      <c r="T958" t="b">
        <f t="shared" ca="1" si="60"/>
        <v>0</v>
      </c>
      <c r="V958" t="str">
        <f>IF(ISBLANK(U958),"",IF(ISERROR(VLOOKUP(U958,MapTable!$A:$A,1,0)),"맵없음",""))</f>
        <v/>
      </c>
      <c r="X958" t="str">
        <f>IF(ISBLANK(W958),"",
IF(ISERROR(FIND(",",W958)),
  IF(ISERROR(VLOOKUP(W958,MapTable!$A:$A,1,0)),"맵없음",
  ""),
IF(ISERROR(FIND(",",W958,FIND(",",W958)+1)),
  IF(OR(ISERROR(VLOOKUP(LEFT(W958,FIND(",",W958)-1),MapTable!$A:$A,1,0)),ISERROR(VLOOKUP(TRIM(MID(W958,FIND(",",W958)+1,999)),MapTable!$A:$A,1,0))),"맵없음",
  ""),
IF(ISERROR(FIND(",",W958,FIND(",",W958,FIND(",",W958)+1)+1)),
  IF(OR(ISERROR(VLOOKUP(LEFT(W958,FIND(",",W958)-1),MapTable!$A:$A,1,0)),ISERROR(VLOOKUP(TRIM(MID(W958,FIND(",",W958)+1,FIND(",",W958,FIND(",",W958)+1)-FIND(",",W958)-1)),MapTable!$A:$A,1,0)),ISERROR(VLOOKUP(TRIM(MID(W958,FIND(",",W958,FIND(",",W958)+1)+1,999)),MapTable!$A:$A,1,0))),"맵없음",
  ""),
IF(ISERROR(FIND(",",W958,FIND(",",W958,FIND(",",W958,FIND(",",W958)+1)+1)+1)),
  IF(OR(ISERROR(VLOOKUP(LEFT(W958,FIND(",",W958)-1),MapTable!$A:$A,1,0)),ISERROR(VLOOKUP(TRIM(MID(W958,FIND(",",W958)+1,FIND(",",W958,FIND(",",W958)+1)-FIND(",",W958)-1)),MapTable!$A:$A,1,0)),ISERROR(VLOOKUP(TRIM(MID(W958,FIND(",",W958,FIND(",",W958)+1)+1,FIND(",",W958,FIND(",",W958,FIND(",",W958)+1)+1)-FIND(",",W958,FIND(",",W958)+1)-1)),MapTable!$A:$A,1,0)),ISERROR(VLOOKUP(TRIM(MID(W958,FIND(",",W958,FIND(",",W958,FIND(",",W958)+1)+1)+1,999)),MapTable!$A:$A,1,0))),"맵없음",
  ""),
)))))</f>
        <v/>
      </c>
      <c r="AC958" t="str">
        <f>IF(ISBLANK(AB958),"",IF(ISERROR(VLOOKUP(AB958,[3]DropTable!$A:$A,1,0)),"드랍없음",""))</f>
        <v/>
      </c>
      <c r="AE958" t="str">
        <f>IF(ISBLANK(AD958),"",IF(ISERROR(VLOOKUP(AD958,[3]DropTable!$A:$A,1,0)),"드랍없음",""))</f>
        <v/>
      </c>
      <c r="AG958">
        <v>9.8000000000000007</v>
      </c>
      <c r="AH958">
        <v>1</v>
      </c>
    </row>
    <row r="959" spans="1:34" x14ac:dyDescent="0.3">
      <c r="A959">
        <v>20</v>
      </c>
      <c r="B959">
        <v>44</v>
      </c>
      <c r="C959">
        <f>IF(OR($L959=TRUE,$A959=0,MOD($A959,ChapterTable!$S$20)&lt;&gt;0),
MAX(0,INT(($B959+ChapterTable!$Q$26+VLOOKUP(SUBSTITUTE(C$1,"성장단계","")&amp;"단계오프셋",ChapterTable!$S:$T,2,0))/ChapterTable!$Q$23)),
MAX(0,INT(($B959+ChapterTable!$S$26+VLOOKUP(SUBSTITUTE(C$1,"성장단계","")&amp;"보스단계오프셋",ChapterTable!$S:$T,2,0))/ChapterTable!$S$23)))</f>
        <v>4</v>
      </c>
      <c r="D959">
        <f>IF(OR($L959=TRUE,$A959=0,MOD($A959,ChapterTable!$S$20)&lt;&gt;0),
MAX(0,INT(($B959+ChapterTable!$Q$26+VLOOKUP(SUBSTITUTE(D$1,"성장단계","")&amp;"단계오프셋",ChapterTable!$S:$T,2,0))/ChapterTable!$Q$23)),
MAX(0,INT(($B959+ChapterTable!$S$26+VLOOKUP(SUBSTITUTE(D$1,"성장단계","")&amp;"보스단계오프셋",ChapterTable!$S:$T,2,0))/ChapterTable!$S$23)))</f>
        <v>4</v>
      </c>
      <c r="E959" s="1">
        <f ca="1">IF(AND($A959=0,$B959=1),
    VLOOKUP(1,ChapterTable!$1:$1048576,MATCH("최종"&amp;SUBSTITUTE(SUBSTITUTE(E$1,"standard",""),"|Float",""),ChapterTable!$1:$1,0),0)*ChapterTable!$Q$17,
  IF(AND($A959=0,$B959=0),
    E960,
  IF($B959=0,
    VLOOKUP($A959,ChapterTable!$1:$1048576,MATCH("최종"&amp;SUBSTITUTE(SUBSTITUTE(E$1,"standard",""),"|Float",""),ChapterTable!$1:$1,0),0),
  IF($B959=1,
    IF($L959=FALSE,
      VLOOKUP($A959,ChapterTable!$1:$1048576,MATCH("최종"&amp;SUBSTITUTE(SUBSTITUTE(E$1,"standard",""),"|Float",""),ChapterTable!$1:$1,0),0),
      VLOOKUP($A959-ChapterTable!$Q$11,ChapterTable!$1:$1048576,MATCH("최종"&amp;SUBSTITUTE(SUBSTITUTE(E$1,"standard",""),"|Float",""),ChapterTable!$1:$1,0),0)*ChapterTable!$Q$14
    ),
  OFFSET(E959,-$B959+IF($L959,1,0),0)*
    (VLOOKUP(SUBSTITUTE(SUBSTITUTE(E$1,"standard",""),"|Float","")&amp;"인게임누적곱배수",ChapterTable!$S:$T,2,0)^C959
    +VLOOKUP(SUBSTITUTE(SUBSTITUTE(E$1,"standard",""),"|Float","")&amp;"인게임누적합배수",ChapterTable!$S:$T,2,0)*C959)
  )
  )
  )
)</f>
        <v>957673.93826293945</v>
      </c>
      <c r="F959" s="1">
        <f ca="1">IF(AND($A959=0,$B959=1),
    VLOOKUP(1,ChapterTable!$1:$1048576,MATCH("최종"&amp;SUBSTITUTE(SUBSTITUTE(F$1,"standard",""),"|Float",""),ChapterTable!$1:$1,0),0)*ChapterTable!$Q$17,
  IF(AND($A959=0,$B959=0),
    F960,
  IF($B959=0,
    VLOOKUP($A959,ChapterTable!$1:$1048576,MATCH("최종"&amp;SUBSTITUTE(SUBSTITUTE(F$1,"standard",""),"|Float",""),ChapterTable!$1:$1,0),0),
  IF($B959=1,
    IF($L959=FALSE,
      VLOOKUP($A959,ChapterTable!$1:$1048576,MATCH("최종"&amp;SUBSTITUTE(SUBSTITUTE(F$1,"standard",""),"|Float",""),ChapterTable!$1:$1,0),0),
      VLOOKUP($A959-ChapterTable!$Q$11,ChapterTable!$1:$1048576,MATCH("최종"&amp;SUBSTITUTE(SUBSTITUTE(F$1,"standard",""),"|Float",""),ChapterTable!$1:$1,0),0)*ChapterTable!$Q$14
    ),
  OFFSET(F959,-$B959+IF($L959,1,0),0)*
    (VLOOKUP(SUBSTITUTE(SUBSTITUTE(F$1,"standard",""),"|Float","")&amp;"인게임누적곱배수",ChapterTable!$S:$T,2,0)^D959
    +VLOOKUP(SUBSTITUTE(SUBSTITUTE(F$1,"standard",""),"|Float","")&amp;"인게임누적합배수",ChapterTable!$S:$T,2,0)*D959)
  )
  )
  )
)</f>
        <v>399030.80760955811</v>
      </c>
      <c r="G959" t="s">
        <v>110</v>
      </c>
      <c r="J959" t="str">
        <f>IF(ISBLANK(I959),"",
IFERROR(VLOOKUP(I959,[1]StringTable!$1:$1048576,MATCH([1]StringTable!$B$1,[1]StringTable!$1:$1,0),0),
IFERROR(VLOOKUP(I959,[1]InApkStringTable!$1:$1048576,MATCH([1]InApkStringTable!$B$1,[1]InApkStringTable!$1:$1,0),0),
"스트링없음")))</f>
        <v/>
      </c>
      <c r="L959" t="b">
        <v>0</v>
      </c>
      <c r="M959" t="s">
        <v>24</v>
      </c>
      <c r="N959" t="str">
        <f>IF(ISBLANK(M959),"",IF(ISERROR(VLOOKUP(M959,MapTable!$A:$A,1,0)),"맵없음",""))</f>
        <v/>
      </c>
      <c r="O959">
        <f t="shared" si="57"/>
        <v>5</v>
      </c>
      <c r="Q959">
        <f t="shared" si="58"/>
        <v>5</v>
      </c>
      <c r="R959" t="b">
        <f t="shared" ca="1" si="59"/>
        <v>0</v>
      </c>
      <c r="T959" t="b">
        <f t="shared" ca="1" si="60"/>
        <v>0</v>
      </c>
      <c r="V959" t="str">
        <f>IF(ISBLANK(U959),"",IF(ISERROR(VLOOKUP(U959,MapTable!$A:$A,1,0)),"맵없음",""))</f>
        <v/>
      </c>
      <c r="X959" t="str">
        <f>IF(ISBLANK(W959),"",
IF(ISERROR(FIND(",",W959)),
  IF(ISERROR(VLOOKUP(W959,MapTable!$A:$A,1,0)),"맵없음",
  ""),
IF(ISERROR(FIND(",",W959,FIND(",",W959)+1)),
  IF(OR(ISERROR(VLOOKUP(LEFT(W959,FIND(",",W959)-1),MapTable!$A:$A,1,0)),ISERROR(VLOOKUP(TRIM(MID(W959,FIND(",",W959)+1,999)),MapTable!$A:$A,1,0))),"맵없음",
  ""),
IF(ISERROR(FIND(",",W959,FIND(",",W959,FIND(",",W959)+1)+1)),
  IF(OR(ISERROR(VLOOKUP(LEFT(W959,FIND(",",W959)-1),MapTable!$A:$A,1,0)),ISERROR(VLOOKUP(TRIM(MID(W959,FIND(",",W959)+1,FIND(",",W959,FIND(",",W959)+1)-FIND(",",W959)-1)),MapTable!$A:$A,1,0)),ISERROR(VLOOKUP(TRIM(MID(W959,FIND(",",W959,FIND(",",W959)+1)+1,999)),MapTable!$A:$A,1,0))),"맵없음",
  ""),
IF(ISERROR(FIND(",",W959,FIND(",",W959,FIND(",",W959,FIND(",",W959)+1)+1)+1)),
  IF(OR(ISERROR(VLOOKUP(LEFT(W959,FIND(",",W959)-1),MapTable!$A:$A,1,0)),ISERROR(VLOOKUP(TRIM(MID(W959,FIND(",",W959)+1,FIND(",",W959,FIND(",",W959)+1)-FIND(",",W959)-1)),MapTable!$A:$A,1,0)),ISERROR(VLOOKUP(TRIM(MID(W959,FIND(",",W959,FIND(",",W959)+1)+1,FIND(",",W959,FIND(",",W959,FIND(",",W959)+1)+1)-FIND(",",W959,FIND(",",W959)+1)-1)),MapTable!$A:$A,1,0)),ISERROR(VLOOKUP(TRIM(MID(W959,FIND(",",W959,FIND(",",W959,FIND(",",W959)+1)+1)+1,999)),MapTable!$A:$A,1,0))),"맵없음",
  ""),
)))))</f>
        <v/>
      </c>
      <c r="AC959" t="str">
        <f>IF(ISBLANK(AB959),"",IF(ISERROR(VLOOKUP(AB959,[3]DropTable!$A:$A,1,0)),"드랍없음",""))</f>
        <v/>
      </c>
      <c r="AE959" t="str">
        <f>IF(ISBLANK(AD959),"",IF(ISERROR(VLOOKUP(AD959,[3]DropTable!$A:$A,1,0)),"드랍없음",""))</f>
        <v/>
      </c>
      <c r="AG959">
        <v>9.8000000000000007</v>
      </c>
      <c r="AH959">
        <v>1</v>
      </c>
    </row>
    <row r="960" spans="1:34" x14ac:dyDescent="0.3">
      <c r="A960">
        <v>20</v>
      </c>
      <c r="B960">
        <v>45</v>
      </c>
      <c r="C960">
        <f>IF(OR($L960=TRUE,$A960=0,MOD($A960,ChapterTable!$S$20)&lt;&gt;0),
MAX(0,INT(($B960+ChapterTable!$Q$26+VLOOKUP(SUBSTITUTE(C$1,"성장단계","")&amp;"단계오프셋",ChapterTable!$S:$T,2,0))/ChapterTable!$Q$23)),
MAX(0,INT(($B960+ChapterTable!$S$26+VLOOKUP(SUBSTITUTE(C$1,"성장단계","")&amp;"보스단계오프셋",ChapterTable!$S:$T,2,0))/ChapterTable!$S$23)))</f>
        <v>4</v>
      </c>
      <c r="D960">
        <f>IF(OR($L960=TRUE,$A960=0,MOD($A960,ChapterTable!$S$20)&lt;&gt;0),
MAX(0,INT(($B960+ChapterTable!$Q$26+VLOOKUP(SUBSTITUTE(D$1,"성장단계","")&amp;"단계오프셋",ChapterTable!$S:$T,2,0))/ChapterTable!$Q$23)),
MAX(0,INT(($B960+ChapterTable!$S$26+VLOOKUP(SUBSTITUTE(D$1,"성장단계","")&amp;"보스단계오프셋",ChapterTable!$S:$T,2,0))/ChapterTable!$S$23)))</f>
        <v>4</v>
      </c>
      <c r="E960" s="1">
        <f ca="1">IF(AND($A960=0,$B960=1),
    VLOOKUP(1,ChapterTable!$1:$1048576,MATCH("최종"&amp;SUBSTITUTE(SUBSTITUTE(E$1,"standard",""),"|Float",""),ChapterTable!$1:$1,0),0)*ChapterTable!$Q$17,
  IF(AND($A960=0,$B960=0),
    E961,
  IF($B960=0,
    VLOOKUP($A960,ChapterTable!$1:$1048576,MATCH("최종"&amp;SUBSTITUTE(SUBSTITUTE(E$1,"standard",""),"|Float",""),ChapterTable!$1:$1,0),0),
  IF($B960=1,
    IF($L960=FALSE,
      VLOOKUP($A960,ChapterTable!$1:$1048576,MATCH("최종"&amp;SUBSTITUTE(SUBSTITUTE(E$1,"standard",""),"|Float",""),ChapterTable!$1:$1,0),0),
      VLOOKUP($A960-ChapterTable!$Q$11,ChapterTable!$1:$1048576,MATCH("최종"&amp;SUBSTITUTE(SUBSTITUTE(E$1,"standard",""),"|Float",""),ChapterTable!$1:$1,0),0)*ChapterTable!$Q$14
    ),
  OFFSET(E960,-$B960+IF($L960,1,0),0)*
    (VLOOKUP(SUBSTITUTE(SUBSTITUTE(E$1,"standard",""),"|Float","")&amp;"인게임누적곱배수",ChapterTable!$S:$T,2,0)^C960
    +VLOOKUP(SUBSTITUTE(SUBSTITUTE(E$1,"standard",""),"|Float","")&amp;"인게임누적합배수",ChapterTable!$S:$T,2,0)*C960)
  )
  )
  )
)</f>
        <v>957673.93826293945</v>
      </c>
      <c r="F960" s="1">
        <f ca="1">IF(AND($A960=0,$B960=1),
    VLOOKUP(1,ChapterTable!$1:$1048576,MATCH("최종"&amp;SUBSTITUTE(SUBSTITUTE(F$1,"standard",""),"|Float",""),ChapterTable!$1:$1,0),0)*ChapterTable!$Q$17,
  IF(AND($A960=0,$B960=0),
    F961,
  IF($B960=0,
    VLOOKUP($A960,ChapterTable!$1:$1048576,MATCH("최종"&amp;SUBSTITUTE(SUBSTITUTE(F$1,"standard",""),"|Float",""),ChapterTable!$1:$1,0),0),
  IF($B960=1,
    IF($L960=FALSE,
      VLOOKUP($A960,ChapterTable!$1:$1048576,MATCH("최종"&amp;SUBSTITUTE(SUBSTITUTE(F$1,"standard",""),"|Float",""),ChapterTable!$1:$1,0),0),
      VLOOKUP($A960-ChapterTable!$Q$11,ChapterTable!$1:$1048576,MATCH("최종"&amp;SUBSTITUTE(SUBSTITUTE(F$1,"standard",""),"|Float",""),ChapterTable!$1:$1,0),0)*ChapterTable!$Q$14
    ),
  OFFSET(F960,-$B960+IF($L960,1,0),0)*
    (VLOOKUP(SUBSTITUTE(SUBSTITUTE(F$1,"standard",""),"|Float","")&amp;"인게임누적곱배수",ChapterTable!$S:$T,2,0)^D960
    +VLOOKUP(SUBSTITUTE(SUBSTITUTE(F$1,"standard",""),"|Float","")&amp;"인게임누적합배수",ChapterTable!$S:$T,2,0)*D960)
  )
  )
  )
)</f>
        <v>399030.80760955811</v>
      </c>
      <c r="G960" t="s">
        <v>110</v>
      </c>
      <c r="J960" t="str">
        <f>IF(ISBLANK(I960),"",
IFERROR(VLOOKUP(I960,[1]StringTable!$1:$1048576,MATCH([1]StringTable!$B$1,[1]StringTable!$1:$1,0),0),
IFERROR(VLOOKUP(I960,[1]InApkStringTable!$1:$1048576,MATCH([1]InApkStringTable!$B$1,[1]InApkStringTable!$1:$1,0),0),
"스트링없음")))</f>
        <v/>
      </c>
      <c r="L960" t="b">
        <v>0</v>
      </c>
      <c r="M960" t="s">
        <v>24</v>
      </c>
      <c r="N960" t="str">
        <f>IF(ISBLANK(M960),"",IF(ISERROR(VLOOKUP(M960,MapTable!$A:$A,1,0)),"맵없음",""))</f>
        <v/>
      </c>
      <c r="O960">
        <f t="shared" si="57"/>
        <v>11</v>
      </c>
      <c r="Q960">
        <f t="shared" si="58"/>
        <v>11</v>
      </c>
      <c r="R960" t="b">
        <f t="shared" ca="1" si="59"/>
        <v>0</v>
      </c>
      <c r="T960" t="b">
        <f t="shared" ca="1" si="60"/>
        <v>0</v>
      </c>
      <c r="V960" t="str">
        <f>IF(ISBLANK(U960),"",IF(ISERROR(VLOOKUP(U960,MapTable!$A:$A,1,0)),"맵없음",""))</f>
        <v/>
      </c>
      <c r="X960" t="str">
        <f>IF(ISBLANK(W960),"",
IF(ISERROR(FIND(",",W960)),
  IF(ISERROR(VLOOKUP(W960,MapTable!$A:$A,1,0)),"맵없음",
  ""),
IF(ISERROR(FIND(",",W960,FIND(",",W960)+1)),
  IF(OR(ISERROR(VLOOKUP(LEFT(W960,FIND(",",W960)-1),MapTable!$A:$A,1,0)),ISERROR(VLOOKUP(TRIM(MID(W960,FIND(",",W960)+1,999)),MapTable!$A:$A,1,0))),"맵없음",
  ""),
IF(ISERROR(FIND(",",W960,FIND(",",W960,FIND(",",W960)+1)+1)),
  IF(OR(ISERROR(VLOOKUP(LEFT(W960,FIND(",",W960)-1),MapTable!$A:$A,1,0)),ISERROR(VLOOKUP(TRIM(MID(W960,FIND(",",W960)+1,FIND(",",W960,FIND(",",W960)+1)-FIND(",",W960)-1)),MapTable!$A:$A,1,0)),ISERROR(VLOOKUP(TRIM(MID(W960,FIND(",",W960,FIND(",",W960)+1)+1,999)),MapTable!$A:$A,1,0))),"맵없음",
  ""),
IF(ISERROR(FIND(",",W960,FIND(",",W960,FIND(",",W960,FIND(",",W960)+1)+1)+1)),
  IF(OR(ISERROR(VLOOKUP(LEFT(W960,FIND(",",W960)-1),MapTable!$A:$A,1,0)),ISERROR(VLOOKUP(TRIM(MID(W960,FIND(",",W960)+1,FIND(",",W960,FIND(",",W960)+1)-FIND(",",W960)-1)),MapTable!$A:$A,1,0)),ISERROR(VLOOKUP(TRIM(MID(W960,FIND(",",W960,FIND(",",W960)+1)+1,FIND(",",W960,FIND(",",W960,FIND(",",W960)+1)+1)-FIND(",",W960,FIND(",",W960)+1)-1)),MapTable!$A:$A,1,0)),ISERROR(VLOOKUP(TRIM(MID(W960,FIND(",",W960,FIND(",",W960,FIND(",",W960)+1)+1)+1,999)),MapTable!$A:$A,1,0))),"맵없음",
  ""),
)))))</f>
        <v/>
      </c>
      <c r="AC960" t="str">
        <f>IF(ISBLANK(AB960),"",IF(ISERROR(VLOOKUP(AB960,[3]DropTable!$A:$A,1,0)),"드랍없음",""))</f>
        <v/>
      </c>
      <c r="AE960" t="str">
        <f>IF(ISBLANK(AD960),"",IF(ISERROR(VLOOKUP(AD960,[3]DropTable!$A:$A,1,0)),"드랍없음",""))</f>
        <v/>
      </c>
      <c r="AG960">
        <v>9.8000000000000007</v>
      </c>
      <c r="AH960">
        <v>1</v>
      </c>
    </row>
    <row r="961" spans="1:34" x14ac:dyDescent="0.3">
      <c r="A961">
        <v>20</v>
      </c>
      <c r="B961">
        <v>46</v>
      </c>
      <c r="C961">
        <f>IF(OR($L961=TRUE,$A961=0,MOD($A961,ChapterTable!$S$20)&lt;&gt;0),
MAX(0,INT(($B961+ChapterTable!$Q$26+VLOOKUP(SUBSTITUTE(C$1,"성장단계","")&amp;"단계오프셋",ChapterTable!$S:$T,2,0))/ChapterTable!$Q$23)),
MAX(0,INT(($B961+ChapterTable!$S$26+VLOOKUP(SUBSTITUTE(C$1,"성장단계","")&amp;"보스단계오프셋",ChapterTable!$S:$T,2,0))/ChapterTable!$S$23)))</f>
        <v>5</v>
      </c>
      <c r="D961">
        <f>IF(OR($L961=TRUE,$A961=0,MOD($A961,ChapterTable!$S$20)&lt;&gt;0),
MAX(0,INT(($B961+ChapterTable!$Q$26+VLOOKUP(SUBSTITUTE(D$1,"성장단계","")&amp;"단계오프셋",ChapterTable!$S:$T,2,0))/ChapterTable!$Q$23)),
MAX(0,INT(($B961+ChapterTable!$S$26+VLOOKUP(SUBSTITUTE(D$1,"성장단계","")&amp;"보스단계오프셋",ChapterTable!$S:$T,2,0))/ChapterTable!$S$23)))</f>
        <v>4</v>
      </c>
      <c r="E961" s="1">
        <f ca="1">IF(AND($A961=0,$B961=1),
    VLOOKUP(1,ChapterTable!$1:$1048576,MATCH("최종"&amp;SUBSTITUTE(SUBSTITUTE(E$1,"standard",""),"|Float",""),ChapterTable!$1:$1,0),0)*ChapterTable!$Q$17,
  IF(AND($A961=0,$B961=0),
    E962,
  IF($B961=0,
    VLOOKUP($A961,ChapterTable!$1:$1048576,MATCH("최종"&amp;SUBSTITUTE(SUBSTITUTE(E$1,"standard",""),"|Float",""),ChapterTable!$1:$1,0),0),
  IF($B961=1,
    IF($L961=FALSE,
      VLOOKUP($A961,ChapterTable!$1:$1048576,MATCH("최종"&amp;SUBSTITUTE(SUBSTITUTE(E$1,"standard",""),"|Float",""),ChapterTable!$1:$1,0),0),
      VLOOKUP($A961-ChapterTable!$Q$11,ChapterTable!$1:$1048576,MATCH("최종"&amp;SUBSTITUTE(SUBSTITUTE(E$1,"standard",""),"|Float",""),ChapterTable!$1:$1,0),0)*ChapterTable!$Q$14
    ),
  OFFSET(E961,-$B961+IF($L961,1,0),0)*
    (VLOOKUP(SUBSTITUTE(SUBSTITUTE(E$1,"standard",""),"|Float","")&amp;"인게임누적곱배수",ChapterTable!$S:$T,2,0)^C961
    +VLOOKUP(SUBSTITUTE(SUBSTITUTE(E$1,"standard",""),"|Float","")&amp;"인게임누적합배수",ChapterTable!$S:$T,2,0)*C961)
  )
  )
  )
)</f>
        <v>1097334.7209262848</v>
      </c>
      <c r="F961" s="1">
        <f ca="1">IF(AND($A961=0,$B961=1),
    VLOOKUP(1,ChapterTable!$1:$1048576,MATCH("최종"&amp;SUBSTITUTE(SUBSTITUTE(F$1,"standard",""),"|Float",""),ChapterTable!$1:$1,0),0)*ChapterTable!$Q$17,
  IF(AND($A961=0,$B961=0),
    F962,
  IF($B961=0,
    VLOOKUP($A961,ChapterTable!$1:$1048576,MATCH("최종"&amp;SUBSTITUTE(SUBSTITUTE(F$1,"standard",""),"|Float",""),ChapterTable!$1:$1,0),0),
  IF($B961=1,
    IF($L961=FALSE,
      VLOOKUP($A961,ChapterTable!$1:$1048576,MATCH("최종"&amp;SUBSTITUTE(SUBSTITUTE(F$1,"standard",""),"|Float",""),ChapterTable!$1:$1,0),0),
      VLOOKUP($A961-ChapterTable!$Q$11,ChapterTable!$1:$1048576,MATCH("최종"&amp;SUBSTITUTE(SUBSTITUTE(F$1,"standard",""),"|Float",""),ChapterTable!$1:$1,0),0)*ChapterTable!$Q$14
    ),
  OFFSET(F961,-$B961+IF($L961,1,0),0)*
    (VLOOKUP(SUBSTITUTE(SUBSTITUTE(F$1,"standard",""),"|Float","")&amp;"인게임누적곱배수",ChapterTable!$S:$T,2,0)^D961
    +VLOOKUP(SUBSTITUTE(SUBSTITUTE(F$1,"standard",""),"|Float","")&amp;"인게임누적합배수",ChapterTable!$S:$T,2,0)*D961)
  )
  )
  )
)</f>
        <v>399030.80760955811</v>
      </c>
      <c r="G961" t="s">
        <v>110</v>
      </c>
      <c r="J961" t="str">
        <f>IF(ISBLANK(I961),"",
IFERROR(VLOOKUP(I961,[1]StringTable!$1:$1048576,MATCH([1]StringTable!$B$1,[1]StringTable!$1:$1,0),0),
IFERROR(VLOOKUP(I961,[1]InApkStringTable!$1:$1048576,MATCH([1]InApkStringTable!$B$1,[1]InApkStringTable!$1:$1,0),0),
"스트링없음")))</f>
        <v/>
      </c>
      <c r="L961" t="b">
        <v>0</v>
      </c>
      <c r="M961" t="s">
        <v>24</v>
      </c>
      <c r="N961" t="str">
        <f>IF(ISBLANK(M961),"",IF(ISERROR(VLOOKUP(M961,MapTable!$A:$A,1,0)),"맵없음",""))</f>
        <v/>
      </c>
      <c r="O961">
        <f t="shared" si="57"/>
        <v>5</v>
      </c>
      <c r="Q961">
        <f t="shared" si="58"/>
        <v>5</v>
      </c>
      <c r="R961" t="b">
        <f t="shared" ca="1" si="59"/>
        <v>0</v>
      </c>
      <c r="T961" t="b">
        <f t="shared" ca="1" si="60"/>
        <v>0</v>
      </c>
      <c r="V961" t="str">
        <f>IF(ISBLANK(U961),"",IF(ISERROR(VLOOKUP(U961,MapTable!$A:$A,1,0)),"맵없음",""))</f>
        <v/>
      </c>
      <c r="X961" t="str">
        <f>IF(ISBLANK(W961),"",
IF(ISERROR(FIND(",",W961)),
  IF(ISERROR(VLOOKUP(W961,MapTable!$A:$A,1,0)),"맵없음",
  ""),
IF(ISERROR(FIND(",",W961,FIND(",",W961)+1)),
  IF(OR(ISERROR(VLOOKUP(LEFT(W961,FIND(",",W961)-1),MapTable!$A:$A,1,0)),ISERROR(VLOOKUP(TRIM(MID(W961,FIND(",",W961)+1,999)),MapTable!$A:$A,1,0))),"맵없음",
  ""),
IF(ISERROR(FIND(",",W961,FIND(",",W961,FIND(",",W961)+1)+1)),
  IF(OR(ISERROR(VLOOKUP(LEFT(W961,FIND(",",W961)-1),MapTable!$A:$A,1,0)),ISERROR(VLOOKUP(TRIM(MID(W961,FIND(",",W961)+1,FIND(",",W961,FIND(",",W961)+1)-FIND(",",W961)-1)),MapTable!$A:$A,1,0)),ISERROR(VLOOKUP(TRIM(MID(W961,FIND(",",W961,FIND(",",W961)+1)+1,999)),MapTable!$A:$A,1,0))),"맵없음",
  ""),
IF(ISERROR(FIND(",",W961,FIND(",",W961,FIND(",",W961,FIND(",",W961)+1)+1)+1)),
  IF(OR(ISERROR(VLOOKUP(LEFT(W961,FIND(",",W961)-1),MapTable!$A:$A,1,0)),ISERROR(VLOOKUP(TRIM(MID(W961,FIND(",",W961)+1,FIND(",",W961,FIND(",",W961)+1)-FIND(",",W961)-1)),MapTable!$A:$A,1,0)),ISERROR(VLOOKUP(TRIM(MID(W961,FIND(",",W961,FIND(",",W961)+1)+1,FIND(",",W961,FIND(",",W961,FIND(",",W961)+1)+1)-FIND(",",W961,FIND(",",W961)+1)-1)),MapTable!$A:$A,1,0)),ISERROR(VLOOKUP(TRIM(MID(W961,FIND(",",W961,FIND(",",W961,FIND(",",W961)+1)+1)+1,999)),MapTable!$A:$A,1,0))),"맵없음",
  ""),
)))))</f>
        <v/>
      </c>
      <c r="AC961" t="str">
        <f>IF(ISBLANK(AB961),"",IF(ISERROR(VLOOKUP(AB961,[3]DropTable!$A:$A,1,0)),"드랍없음",""))</f>
        <v/>
      </c>
      <c r="AE961" t="str">
        <f>IF(ISBLANK(AD961),"",IF(ISERROR(VLOOKUP(AD961,[3]DropTable!$A:$A,1,0)),"드랍없음",""))</f>
        <v/>
      </c>
      <c r="AG961">
        <v>9.8000000000000007</v>
      </c>
      <c r="AH961">
        <v>1</v>
      </c>
    </row>
    <row r="962" spans="1:34" x14ac:dyDescent="0.3">
      <c r="A962">
        <v>20</v>
      </c>
      <c r="B962">
        <v>47</v>
      </c>
      <c r="C962">
        <f>IF(OR($L962=TRUE,$A962=0,MOD($A962,ChapterTable!$S$20)&lt;&gt;0),
MAX(0,INT(($B962+ChapterTable!$Q$26+VLOOKUP(SUBSTITUTE(C$1,"성장단계","")&amp;"단계오프셋",ChapterTable!$S:$T,2,0))/ChapterTable!$Q$23)),
MAX(0,INT(($B962+ChapterTable!$S$26+VLOOKUP(SUBSTITUTE(C$1,"성장단계","")&amp;"보스단계오프셋",ChapterTable!$S:$T,2,0))/ChapterTable!$S$23)))</f>
        <v>5</v>
      </c>
      <c r="D962">
        <f>IF(OR($L962=TRUE,$A962=0,MOD($A962,ChapterTable!$S$20)&lt;&gt;0),
MAX(0,INT(($B962+ChapterTable!$Q$26+VLOOKUP(SUBSTITUTE(D$1,"성장단계","")&amp;"단계오프셋",ChapterTable!$S:$T,2,0))/ChapterTable!$Q$23)),
MAX(0,INT(($B962+ChapterTable!$S$26+VLOOKUP(SUBSTITUTE(D$1,"성장단계","")&amp;"보스단계오프셋",ChapterTable!$S:$T,2,0))/ChapterTable!$S$23)))</f>
        <v>4</v>
      </c>
      <c r="E962" s="1">
        <f ca="1">IF(AND($A962=0,$B962=1),
    VLOOKUP(1,ChapterTable!$1:$1048576,MATCH("최종"&amp;SUBSTITUTE(SUBSTITUTE(E$1,"standard",""),"|Float",""),ChapterTable!$1:$1,0),0)*ChapterTable!$Q$17,
  IF(AND($A962=0,$B962=0),
    E963,
  IF($B962=0,
    VLOOKUP($A962,ChapterTable!$1:$1048576,MATCH("최종"&amp;SUBSTITUTE(SUBSTITUTE(E$1,"standard",""),"|Float",""),ChapterTable!$1:$1,0),0),
  IF($B962=1,
    IF($L962=FALSE,
      VLOOKUP($A962,ChapterTable!$1:$1048576,MATCH("최종"&amp;SUBSTITUTE(SUBSTITUTE(E$1,"standard",""),"|Float",""),ChapterTable!$1:$1,0),0),
      VLOOKUP($A962-ChapterTable!$Q$11,ChapterTable!$1:$1048576,MATCH("최종"&amp;SUBSTITUTE(SUBSTITUTE(E$1,"standard",""),"|Float",""),ChapterTable!$1:$1,0),0)*ChapterTable!$Q$14
    ),
  OFFSET(E962,-$B962+IF($L962,1,0),0)*
    (VLOOKUP(SUBSTITUTE(SUBSTITUTE(E$1,"standard",""),"|Float","")&amp;"인게임누적곱배수",ChapterTable!$S:$T,2,0)^C962
    +VLOOKUP(SUBSTITUTE(SUBSTITUTE(E$1,"standard",""),"|Float","")&amp;"인게임누적합배수",ChapterTable!$S:$T,2,0)*C962)
  )
  )
  )
)</f>
        <v>1097334.7209262848</v>
      </c>
      <c r="F962" s="1">
        <f ca="1">IF(AND($A962=0,$B962=1),
    VLOOKUP(1,ChapterTable!$1:$1048576,MATCH("최종"&amp;SUBSTITUTE(SUBSTITUTE(F$1,"standard",""),"|Float",""),ChapterTable!$1:$1,0),0)*ChapterTable!$Q$17,
  IF(AND($A962=0,$B962=0),
    F963,
  IF($B962=0,
    VLOOKUP($A962,ChapterTable!$1:$1048576,MATCH("최종"&amp;SUBSTITUTE(SUBSTITUTE(F$1,"standard",""),"|Float",""),ChapterTable!$1:$1,0),0),
  IF($B962=1,
    IF($L962=FALSE,
      VLOOKUP($A962,ChapterTable!$1:$1048576,MATCH("최종"&amp;SUBSTITUTE(SUBSTITUTE(F$1,"standard",""),"|Float",""),ChapterTable!$1:$1,0),0),
      VLOOKUP($A962-ChapterTable!$Q$11,ChapterTable!$1:$1048576,MATCH("최종"&amp;SUBSTITUTE(SUBSTITUTE(F$1,"standard",""),"|Float",""),ChapterTable!$1:$1,0),0)*ChapterTable!$Q$14
    ),
  OFFSET(F962,-$B962+IF($L962,1,0),0)*
    (VLOOKUP(SUBSTITUTE(SUBSTITUTE(F$1,"standard",""),"|Float","")&amp;"인게임누적곱배수",ChapterTable!$S:$T,2,0)^D962
    +VLOOKUP(SUBSTITUTE(SUBSTITUTE(F$1,"standard",""),"|Float","")&amp;"인게임누적합배수",ChapterTable!$S:$T,2,0)*D962)
  )
  )
  )
)</f>
        <v>399030.80760955811</v>
      </c>
      <c r="G962" t="s">
        <v>110</v>
      </c>
      <c r="J962" t="str">
        <f>IF(ISBLANK(I962),"",
IFERROR(VLOOKUP(I962,[1]StringTable!$1:$1048576,MATCH([1]StringTable!$B$1,[1]StringTable!$1:$1,0),0),
IFERROR(VLOOKUP(I962,[1]InApkStringTable!$1:$1048576,MATCH([1]InApkStringTable!$B$1,[1]InApkStringTable!$1:$1,0),0),
"스트링없음")))</f>
        <v/>
      </c>
      <c r="L962" t="b">
        <v>0</v>
      </c>
      <c r="M962" t="s">
        <v>24</v>
      </c>
      <c r="N962" t="str">
        <f>IF(ISBLANK(M962),"",IF(ISERROR(VLOOKUP(M962,MapTable!$A:$A,1,0)),"맵없음",""))</f>
        <v/>
      </c>
      <c r="O962">
        <f t="shared" si="57"/>
        <v>5</v>
      </c>
      <c r="Q962">
        <f t="shared" si="58"/>
        <v>5</v>
      </c>
      <c r="R962" t="b">
        <f t="shared" ca="1" si="59"/>
        <v>0</v>
      </c>
      <c r="T962" t="b">
        <f t="shared" ca="1" si="60"/>
        <v>0</v>
      </c>
      <c r="V962" t="str">
        <f>IF(ISBLANK(U962),"",IF(ISERROR(VLOOKUP(U962,MapTable!$A:$A,1,0)),"맵없음",""))</f>
        <v/>
      </c>
      <c r="X962" t="str">
        <f>IF(ISBLANK(W962),"",
IF(ISERROR(FIND(",",W962)),
  IF(ISERROR(VLOOKUP(W962,MapTable!$A:$A,1,0)),"맵없음",
  ""),
IF(ISERROR(FIND(",",W962,FIND(",",W962)+1)),
  IF(OR(ISERROR(VLOOKUP(LEFT(W962,FIND(",",W962)-1),MapTable!$A:$A,1,0)),ISERROR(VLOOKUP(TRIM(MID(W962,FIND(",",W962)+1,999)),MapTable!$A:$A,1,0))),"맵없음",
  ""),
IF(ISERROR(FIND(",",W962,FIND(",",W962,FIND(",",W962)+1)+1)),
  IF(OR(ISERROR(VLOOKUP(LEFT(W962,FIND(",",W962)-1),MapTable!$A:$A,1,0)),ISERROR(VLOOKUP(TRIM(MID(W962,FIND(",",W962)+1,FIND(",",W962,FIND(",",W962)+1)-FIND(",",W962)-1)),MapTable!$A:$A,1,0)),ISERROR(VLOOKUP(TRIM(MID(W962,FIND(",",W962,FIND(",",W962)+1)+1,999)),MapTable!$A:$A,1,0))),"맵없음",
  ""),
IF(ISERROR(FIND(",",W962,FIND(",",W962,FIND(",",W962,FIND(",",W962)+1)+1)+1)),
  IF(OR(ISERROR(VLOOKUP(LEFT(W962,FIND(",",W962)-1),MapTable!$A:$A,1,0)),ISERROR(VLOOKUP(TRIM(MID(W962,FIND(",",W962)+1,FIND(",",W962,FIND(",",W962)+1)-FIND(",",W962)-1)),MapTable!$A:$A,1,0)),ISERROR(VLOOKUP(TRIM(MID(W962,FIND(",",W962,FIND(",",W962)+1)+1,FIND(",",W962,FIND(",",W962,FIND(",",W962)+1)+1)-FIND(",",W962,FIND(",",W962)+1)-1)),MapTable!$A:$A,1,0)),ISERROR(VLOOKUP(TRIM(MID(W962,FIND(",",W962,FIND(",",W962,FIND(",",W962)+1)+1)+1,999)),MapTable!$A:$A,1,0))),"맵없음",
  ""),
)))))</f>
        <v/>
      </c>
      <c r="AC962" t="str">
        <f>IF(ISBLANK(AB962),"",IF(ISERROR(VLOOKUP(AB962,[3]DropTable!$A:$A,1,0)),"드랍없음",""))</f>
        <v/>
      </c>
      <c r="AE962" t="str">
        <f>IF(ISBLANK(AD962),"",IF(ISERROR(VLOOKUP(AD962,[3]DropTable!$A:$A,1,0)),"드랍없음",""))</f>
        <v/>
      </c>
      <c r="AG962">
        <v>9.8000000000000007</v>
      </c>
      <c r="AH962">
        <v>1</v>
      </c>
    </row>
    <row r="963" spans="1:34" x14ac:dyDescent="0.3">
      <c r="A963">
        <v>20</v>
      </c>
      <c r="B963">
        <v>48</v>
      </c>
      <c r="C963">
        <f>IF(OR($L963=TRUE,$A963=0,MOD($A963,ChapterTable!$S$20)&lt;&gt;0),
MAX(0,INT(($B963+ChapterTable!$Q$26+VLOOKUP(SUBSTITUTE(C$1,"성장단계","")&amp;"단계오프셋",ChapterTable!$S:$T,2,0))/ChapterTable!$Q$23)),
MAX(0,INT(($B963+ChapterTable!$S$26+VLOOKUP(SUBSTITUTE(C$1,"성장단계","")&amp;"보스단계오프셋",ChapterTable!$S:$T,2,0))/ChapterTable!$S$23)))</f>
        <v>5</v>
      </c>
      <c r="D963">
        <f>IF(OR($L963=TRUE,$A963=0,MOD($A963,ChapterTable!$S$20)&lt;&gt;0),
MAX(0,INT(($B963+ChapterTable!$Q$26+VLOOKUP(SUBSTITUTE(D$1,"성장단계","")&amp;"단계오프셋",ChapterTable!$S:$T,2,0))/ChapterTable!$Q$23)),
MAX(0,INT(($B963+ChapterTable!$S$26+VLOOKUP(SUBSTITUTE(D$1,"성장단계","")&amp;"보스단계오프셋",ChapterTable!$S:$T,2,0))/ChapterTable!$S$23)))</f>
        <v>4</v>
      </c>
      <c r="E963" s="1">
        <f ca="1">IF(AND($A963=0,$B963=1),
    VLOOKUP(1,ChapterTable!$1:$1048576,MATCH("최종"&amp;SUBSTITUTE(SUBSTITUTE(E$1,"standard",""),"|Float",""),ChapterTable!$1:$1,0),0)*ChapterTable!$Q$17,
  IF(AND($A963=0,$B963=0),
    E964,
  IF($B963=0,
    VLOOKUP($A963,ChapterTable!$1:$1048576,MATCH("최종"&amp;SUBSTITUTE(SUBSTITUTE(E$1,"standard",""),"|Float",""),ChapterTable!$1:$1,0),0),
  IF($B963=1,
    IF($L963=FALSE,
      VLOOKUP($A963,ChapterTable!$1:$1048576,MATCH("최종"&amp;SUBSTITUTE(SUBSTITUTE(E$1,"standard",""),"|Float",""),ChapterTable!$1:$1,0),0),
      VLOOKUP($A963-ChapterTable!$Q$11,ChapterTable!$1:$1048576,MATCH("최종"&amp;SUBSTITUTE(SUBSTITUTE(E$1,"standard",""),"|Float",""),ChapterTable!$1:$1,0),0)*ChapterTable!$Q$14
    ),
  OFFSET(E963,-$B963+IF($L963,1,0),0)*
    (VLOOKUP(SUBSTITUTE(SUBSTITUTE(E$1,"standard",""),"|Float","")&amp;"인게임누적곱배수",ChapterTable!$S:$T,2,0)^C963
    +VLOOKUP(SUBSTITUTE(SUBSTITUTE(E$1,"standard",""),"|Float","")&amp;"인게임누적합배수",ChapterTable!$S:$T,2,0)*C963)
  )
  )
  )
)</f>
        <v>1097334.7209262848</v>
      </c>
      <c r="F963" s="1">
        <f ca="1">IF(AND($A963=0,$B963=1),
    VLOOKUP(1,ChapterTable!$1:$1048576,MATCH("최종"&amp;SUBSTITUTE(SUBSTITUTE(F$1,"standard",""),"|Float",""),ChapterTable!$1:$1,0),0)*ChapterTable!$Q$17,
  IF(AND($A963=0,$B963=0),
    F964,
  IF($B963=0,
    VLOOKUP($A963,ChapterTable!$1:$1048576,MATCH("최종"&amp;SUBSTITUTE(SUBSTITUTE(F$1,"standard",""),"|Float",""),ChapterTable!$1:$1,0),0),
  IF($B963=1,
    IF($L963=FALSE,
      VLOOKUP($A963,ChapterTable!$1:$1048576,MATCH("최종"&amp;SUBSTITUTE(SUBSTITUTE(F$1,"standard",""),"|Float",""),ChapterTable!$1:$1,0),0),
      VLOOKUP($A963-ChapterTable!$Q$11,ChapterTable!$1:$1048576,MATCH("최종"&amp;SUBSTITUTE(SUBSTITUTE(F$1,"standard",""),"|Float",""),ChapterTable!$1:$1,0),0)*ChapterTable!$Q$14
    ),
  OFFSET(F963,-$B963+IF($L963,1,0),0)*
    (VLOOKUP(SUBSTITUTE(SUBSTITUTE(F$1,"standard",""),"|Float","")&amp;"인게임누적곱배수",ChapterTable!$S:$T,2,0)^D963
    +VLOOKUP(SUBSTITUTE(SUBSTITUTE(F$1,"standard",""),"|Float","")&amp;"인게임누적합배수",ChapterTable!$S:$T,2,0)*D963)
  )
  )
  )
)</f>
        <v>399030.80760955811</v>
      </c>
      <c r="G963" t="s">
        <v>110</v>
      </c>
      <c r="J963" t="str">
        <f>IF(ISBLANK(I963),"",
IFERROR(VLOOKUP(I963,[1]StringTable!$1:$1048576,MATCH([1]StringTable!$B$1,[1]StringTable!$1:$1,0),0),
IFERROR(VLOOKUP(I963,[1]InApkStringTable!$1:$1048576,MATCH([1]InApkStringTable!$B$1,[1]InApkStringTable!$1:$1,0),0),
"스트링없음")))</f>
        <v/>
      </c>
      <c r="L963" t="b">
        <v>0</v>
      </c>
      <c r="M963" t="s">
        <v>24</v>
      </c>
      <c r="N963" t="str">
        <f>IF(ISBLANK(M963),"",IF(ISERROR(VLOOKUP(M963,MapTable!$A:$A,1,0)),"맵없음",""))</f>
        <v/>
      </c>
      <c r="O963">
        <f t="shared" ref="O963:O1026" si="61">IF(B963=0,0,
  IF(AND(L963=FALSE,A963&lt;&gt;0,MOD(A963,7)=0),21,
  IF(MOD(B963,10)=0,21,
  IF(MOD(B963,10)=5,11,
  IF(MOD(B963,10)=9,INT(B963/10)+91,
  INT(B963/10+1))))))</f>
        <v>5</v>
      </c>
      <c r="Q963">
        <f t="shared" ref="Q963:Q1026" si="62">IF(ISBLANK(P963),O963,P963)</f>
        <v>5</v>
      </c>
      <c r="R963" t="b">
        <f t="shared" ref="R963:R1026" ca="1" si="63">IF(OR(B963=0,OFFSET(B963,1,0)=0),FALSE,
IF(OFFSET(O963,1,0)=21,TRUE,FALSE))</f>
        <v>0</v>
      </c>
      <c r="T963" t="b">
        <f t="shared" ref="T963:T1026" ca="1" si="64">IF(ISBLANK(S963),R963,S963)</f>
        <v>0</v>
      </c>
      <c r="V963" t="str">
        <f>IF(ISBLANK(U963),"",IF(ISERROR(VLOOKUP(U963,MapTable!$A:$A,1,0)),"맵없음",""))</f>
        <v/>
      </c>
      <c r="X963" t="str">
        <f>IF(ISBLANK(W963),"",
IF(ISERROR(FIND(",",W963)),
  IF(ISERROR(VLOOKUP(W963,MapTable!$A:$A,1,0)),"맵없음",
  ""),
IF(ISERROR(FIND(",",W963,FIND(",",W963)+1)),
  IF(OR(ISERROR(VLOOKUP(LEFT(W963,FIND(",",W963)-1),MapTable!$A:$A,1,0)),ISERROR(VLOOKUP(TRIM(MID(W963,FIND(",",W963)+1,999)),MapTable!$A:$A,1,0))),"맵없음",
  ""),
IF(ISERROR(FIND(",",W963,FIND(",",W963,FIND(",",W963)+1)+1)),
  IF(OR(ISERROR(VLOOKUP(LEFT(W963,FIND(",",W963)-1),MapTable!$A:$A,1,0)),ISERROR(VLOOKUP(TRIM(MID(W963,FIND(",",W963)+1,FIND(",",W963,FIND(",",W963)+1)-FIND(",",W963)-1)),MapTable!$A:$A,1,0)),ISERROR(VLOOKUP(TRIM(MID(W963,FIND(",",W963,FIND(",",W963)+1)+1,999)),MapTable!$A:$A,1,0))),"맵없음",
  ""),
IF(ISERROR(FIND(",",W963,FIND(",",W963,FIND(",",W963,FIND(",",W963)+1)+1)+1)),
  IF(OR(ISERROR(VLOOKUP(LEFT(W963,FIND(",",W963)-1),MapTable!$A:$A,1,0)),ISERROR(VLOOKUP(TRIM(MID(W963,FIND(",",W963)+1,FIND(",",W963,FIND(",",W963)+1)-FIND(",",W963)-1)),MapTable!$A:$A,1,0)),ISERROR(VLOOKUP(TRIM(MID(W963,FIND(",",W963,FIND(",",W963)+1)+1,FIND(",",W963,FIND(",",W963,FIND(",",W963)+1)+1)-FIND(",",W963,FIND(",",W963)+1)-1)),MapTable!$A:$A,1,0)),ISERROR(VLOOKUP(TRIM(MID(W963,FIND(",",W963,FIND(",",W963,FIND(",",W963)+1)+1)+1,999)),MapTable!$A:$A,1,0))),"맵없음",
  ""),
)))))</f>
        <v/>
      </c>
      <c r="AC963" t="str">
        <f>IF(ISBLANK(AB963),"",IF(ISERROR(VLOOKUP(AB963,[3]DropTable!$A:$A,1,0)),"드랍없음",""))</f>
        <v/>
      </c>
      <c r="AE963" t="str">
        <f>IF(ISBLANK(AD963),"",IF(ISERROR(VLOOKUP(AD963,[3]DropTable!$A:$A,1,0)),"드랍없음",""))</f>
        <v/>
      </c>
      <c r="AG963">
        <v>9.8000000000000007</v>
      </c>
      <c r="AH963">
        <v>1</v>
      </c>
    </row>
    <row r="964" spans="1:34" x14ac:dyDescent="0.3">
      <c r="A964">
        <v>20</v>
      </c>
      <c r="B964">
        <v>49</v>
      </c>
      <c r="C964">
        <f>IF(OR($L964=TRUE,$A964=0,MOD($A964,ChapterTable!$S$20)&lt;&gt;0),
MAX(0,INT(($B964+ChapterTable!$Q$26+VLOOKUP(SUBSTITUTE(C$1,"성장단계","")&amp;"단계오프셋",ChapterTable!$S:$T,2,0))/ChapterTable!$Q$23)),
MAX(0,INT(($B964+ChapterTable!$S$26+VLOOKUP(SUBSTITUTE(C$1,"성장단계","")&amp;"보스단계오프셋",ChapterTable!$S:$T,2,0))/ChapterTable!$S$23)))</f>
        <v>5</v>
      </c>
      <c r="D964">
        <f>IF(OR($L964=TRUE,$A964=0,MOD($A964,ChapterTable!$S$20)&lt;&gt;0),
MAX(0,INT(($B964+ChapterTable!$Q$26+VLOOKUP(SUBSTITUTE(D$1,"성장단계","")&amp;"단계오프셋",ChapterTable!$S:$T,2,0))/ChapterTable!$Q$23)),
MAX(0,INT(($B964+ChapterTable!$S$26+VLOOKUP(SUBSTITUTE(D$1,"성장단계","")&amp;"보스단계오프셋",ChapterTable!$S:$T,2,0))/ChapterTable!$S$23)))</f>
        <v>4</v>
      </c>
      <c r="E964" s="1">
        <f ca="1">IF(AND($A964=0,$B964=1),
    VLOOKUP(1,ChapterTable!$1:$1048576,MATCH("최종"&amp;SUBSTITUTE(SUBSTITUTE(E$1,"standard",""),"|Float",""),ChapterTable!$1:$1,0),0)*ChapterTable!$Q$17,
  IF(AND($A964=0,$B964=0),
    E965,
  IF($B964=0,
    VLOOKUP($A964,ChapterTable!$1:$1048576,MATCH("최종"&amp;SUBSTITUTE(SUBSTITUTE(E$1,"standard",""),"|Float",""),ChapterTable!$1:$1,0),0),
  IF($B964=1,
    IF($L964=FALSE,
      VLOOKUP($A964,ChapterTable!$1:$1048576,MATCH("최종"&amp;SUBSTITUTE(SUBSTITUTE(E$1,"standard",""),"|Float",""),ChapterTable!$1:$1,0),0),
      VLOOKUP($A964-ChapterTable!$Q$11,ChapterTable!$1:$1048576,MATCH("최종"&amp;SUBSTITUTE(SUBSTITUTE(E$1,"standard",""),"|Float",""),ChapterTable!$1:$1,0),0)*ChapterTable!$Q$14
    ),
  OFFSET(E964,-$B964+IF($L964,1,0),0)*
    (VLOOKUP(SUBSTITUTE(SUBSTITUTE(E$1,"standard",""),"|Float","")&amp;"인게임누적곱배수",ChapterTable!$S:$T,2,0)^C964
    +VLOOKUP(SUBSTITUTE(SUBSTITUTE(E$1,"standard",""),"|Float","")&amp;"인게임누적합배수",ChapterTable!$S:$T,2,0)*C964)
  )
  )
  )
)</f>
        <v>1097334.7209262848</v>
      </c>
      <c r="F964" s="1">
        <f ca="1">IF(AND($A964=0,$B964=1),
    VLOOKUP(1,ChapterTable!$1:$1048576,MATCH("최종"&amp;SUBSTITUTE(SUBSTITUTE(F$1,"standard",""),"|Float",""),ChapterTable!$1:$1,0),0)*ChapterTable!$Q$17,
  IF(AND($A964=0,$B964=0),
    F965,
  IF($B964=0,
    VLOOKUP($A964,ChapterTable!$1:$1048576,MATCH("최종"&amp;SUBSTITUTE(SUBSTITUTE(F$1,"standard",""),"|Float",""),ChapterTable!$1:$1,0),0),
  IF($B964=1,
    IF($L964=FALSE,
      VLOOKUP($A964,ChapterTable!$1:$1048576,MATCH("최종"&amp;SUBSTITUTE(SUBSTITUTE(F$1,"standard",""),"|Float",""),ChapterTable!$1:$1,0),0),
      VLOOKUP($A964-ChapterTable!$Q$11,ChapterTable!$1:$1048576,MATCH("최종"&amp;SUBSTITUTE(SUBSTITUTE(F$1,"standard",""),"|Float",""),ChapterTable!$1:$1,0),0)*ChapterTable!$Q$14
    ),
  OFFSET(F964,-$B964+IF($L964,1,0),0)*
    (VLOOKUP(SUBSTITUTE(SUBSTITUTE(F$1,"standard",""),"|Float","")&amp;"인게임누적곱배수",ChapterTable!$S:$T,2,0)^D964
    +VLOOKUP(SUBSTITUTE(SUBSTITUTE(F$1,"standard",""),"|Float","")&amp;"인게임누적합배수",ChapterTable!$S:$T,2,0)*D964)
  )
  )
  )
)</f>
        <v>399030.80760955811</v>
      </c>
      <c r="G964" t="s">
        <v>110</v>
      </c>
      <c r="J964" t="str">
        <f>IF(ISBLANK(I964),"",
IFERROR(VLOOKUP(I964,[1]StringTable!$1:$1048576,MATCH([1]StringTable!$B$1,[1]StringTable!$1:$1,0),0),
IFERROR(VLOOKUP(I964,[1]InApkStringTable!$1:$1048576,MATCH([1]InApkStringTable!$B$1,[1]InApkStringTable!$1:$1,0),0),
"스트링없음")))</f>
        <v/>
      </c>
      <c r="L964" t="b">
        <v>0</v>
      </c>
      <c r="M964" t="s">
        <v>24</v>
      </c>
      <c r="N964" t="str">
        <f>IF(ISBLANK(M964),"",IF(ISERROR(VLOOKUP(M964,MapTable!$A:$A,1,0)),"맵없음",""))</f>
        <v/>
      </c>
      <c r="O964">
        <f t="shared" si="61"/>
        <v>95</v>
      </c>
      <c r="Q964">
        <f t="shared" si="62"/>
        <v>95</v>
      </c>
      <c r="R964" t="b">
        <f t="shared" ca="1" si="63"/>
        <v>1</v>
      </c>
      <c r="T964" t="b">
        <f t="shared" ca="1" si="64"/>
        <v>1</v>
      </c>
      <c r="V964" t="str">
        <f>IF(ISBLANK(U964),"",IF(ISERROR(VLOOKUP(U964,MapTable!$A:$A,1,0)),"맵없음",""))</f>
        <v/>
      </c>
      <c r="X964" t="str">
        <f>IF(ISBLANK(W964),"",
IF(ISERROR(FIND(",",W964)),
  IF(ISERROR(VLOOKUP(W964,MapTable!$A:$A,1,0)),"맵없음",
  ""),
IF(ISERROR(FIND(",",W964,FIND(",",W964)+1)),
  IF(OR(ISERROR(VLOOKUP(LEFT(W964,FIND(",",W964)-1),MapTable!$A:$A,1,0)),ISERROR(VLOOKUP(TRIM(MID(W964,FIND(",",W964)+1,999)),MapTable!$A:$A,1,0))),"맵없음",
  ""),
IF(ISERROR(FIND(",",W964,FIND(",",W964,FIND(",",W964)+1)+1)),
  IF(OR(ISERROR(VLOOKUP(LEFT(W964,FIND(",",W964)-1),MapTable!$A:$A,1,0)),ISERROR(VLOOKUP(TRIM(MID(W964,FIND(",",W964)+1,FIND(",",W964,FIND(",",W964)+1)-FIND(",",W964)-1)),MapTable!$A:$A,1,0)),ISERROR(VLOOKUP(TRIM(MID(W964,FIND(",",W964,FIND(",",W964)+1)+1,999)),MapTable!$A:$A,1,0))),"맵없음",
  ""),
IF(ISERROR(FIND(",",W964,FIND(",",W964,FIND(",",W964,FIND(",",W964)+1)+1)+1)),
  IF(OR(ISERROR(VLOOKUP(LEFT(W964,FIND(",",W964)-1),MapTable!$A:$A,1,0)),ISERROR(VLOOKUP(TRIM(MID(W964,FIND(",",W964)+1,FIND(",",W964,FIND(",",W964)+1)-FIND(",",W964)-1)),MapTable!$A:$A,1,0)),ISERROR(VLOOKUP(TRIM(MID(W964,FIND(",",W964,FIND(",",W964)+1)+1,FIND(",",W964,FIND(",",W964,FIND(",",W964)+1)+1)-FIND(",",W964,FIND(",",W964)+1)-1)),MapTable!$A:$A,1,0)),ISERROR(VLOOKUP(TRIM(MID(W964,FIND(",",W964,FIND(",",W964,FIND(",",W964)+1)+1)+1,999)),MapTable!$A:$A,1,0))),"맵없음",
  ""),
)))))</f>
        <v/>
      </c>
      <c r="AC964" t="str">
        <f>IF(ISBLANK(AB964),"",IF(ISERROR(VLOOKUP(AB964,[3]DropTable!$A:$A,1,0)),"드랍없음",""))</f>
        <v/>
      </c>
      <c r="AE964" t="str">
        <f>IF(ISBLANK(AD964),"",IF(ISERROR(VLOOKUP(AD964,[3]DropTable!$A:$A,1,0)),"드랍없음",""))</f>
        <v/>
      </c>
      <c r="AG964">
        <v>9.8000000000000007</v>
      </c>
      <c r="AH964">
        <v>1</v>
      </c>
    </row>
    <row r="965" spans="1:34" x14ac:dyDescent="0.3">
      <c r="A965">
        <v>20</v>
      </c>
      <c r="B965">
        <v>50</v>
      </c>
      <c r="C965">
        <f>IF(OR($L965=TRUE,$A965=0,MOD($A965,ChapterTable!$S$20)&lt;&gt;0),
MAX(0,INT(($B965+ChapterTable!$Q$26+VLOOKUP(SUBSTITUTE(C$1,"성장단계","")&amp;"단계오프셋",ChapterTable!$S:$T,2,0))/ChapterTable!$Q$23)),
MAX(0,INT(($B965+ChapterTable!$S$26+VLOOKUP(SUBSTITUTE(C$1,"성장단계","")&amp;"보스단계오프셋",ChapterTable!$S:$T,2,0))/ChapterTable!$S$23)))</f>
        <v>5</v>
      </c>
      <c r="D965">
        <f>IF(OR($L965=TRUE,$A965=0,MOD($A965,ChapterTable!$S$20)&lt;&gt;0),
MAX(0,INT(($B965+ChapterTable!$Q$26+VLOOKUP(SUBSTITUTE(D$1,"성장단계","")&amp;"단계오프셋",ChapterTable!$S:$T,2,0))/ChapterTable!$Q$23)),
MAX(0,INT(($B965+ChapterTable!$S$26+VLOOKUP(SUBSTITUTE(D$1,"성장단계","")&amp;"보스단계오프셋",ChapterTable!$S:$T,2,0))/ChapterTable!$S$23)))</f>
        <v>4</v>
      </c>
      <c r="E965" s="1">
        <f ca="1">IF(AND($A965=0,$B965=1),
    VLOOKUP(1,ChapterTable!$1:$1048576,MATCH("최종"&amp;SUBSTITUTE(SUBSTITUTE(E$1,"standard",""),"|Float",""),ChapterTable!$1:$1,0),0)*ChapterTable!$Q$17,
  IF(AND($A965=0,$B965=0),
    E966,
  IF($B965=0,
    VLOOKUP($A965,ChapterTable!$1:$1048576,MATCH("최종"&amp;SUBSTITUTE(SUBSTITUTE(E$1,"standard",""),"|Float",""),ChapterTable!$1:$1,0),0),
  IF($B965=1,
    IF($L965=FALSE,
      VLOOKUP($A965,ChapterTable!$1:$1048576,MATCH("최종"&amp;SUBSTITUTE(SUBSTITUTE(E$1,"standard",""),"|Float",""),ChapterTable!$1:$1,0),0),
      VLOOKUP($A965-ChapterTable!$Q$11,ChapterTable!$1:$1048576,MATCH("최종"&amp;SUBSTITUTE(SUBSTITUTE(E$1,"standard",""),"|Float",""),ChapterTable!$1:$1,0),0)*ChapterTable!$Q$14
    ),
  OFFSET(E965,-$B965+IF($L965,1,0),0)*
    (VLOOKUP(SUBSTITUTE(SUBSTITUTE(E$1,"standard",""),"|Float","")&amp;"인게임누적곱배수",ChapterTable!$S:$T,2,0)^C965
    +VLOOKUP(SUBSTITUTE(SUBSTITUTE(E$1,"standard",""),"|Float","")&amp;"인게임누적합배수",ChapterTable!$S:$T,2,0)*C965)
  )
  )
  )
)</f>
        <v>1097334.7209262848</v>
      </c>
      <c r="F965" s="1">
        <f ca="1">IF(AND($A965=0,$B965=1),
    VLOOKUP(1,ChapterTable!$1:$1048576,MATCH("최종"&amp;SUBSTITUTE(SUBSTITUTE(F$1,"standard",""),"|Float",""),ChapterTable!$1:$1,0),0)*ChapterTable!$Q$17,
  IF(AND($A965=0,$B965=0),
    F966,
  IF($B965=0,
    VLOOKUP($A965,ChapterTable!$1:$1048576,MATCH("최종"&amp;SUBSTITUTE(SUBSTITUTE(F$1,"standard",""),"|Float",""),ChapterTable!$1:$1,0),0),
  IF($B965=1,
    IF($L965=FALSE,
      VLOOKUP($A965,ChapterTable!$1:$1048576,MATCH("최종"&amp;SUBSTITUTE(SUBSTITUTE(F$1,"standard",""),"|Float",""),ChapterTable!$1:$1,0),0),
      VLOOKUP($A965-ChapterTable!$Q$11,ChapterTable!$1:$1048576,MATCH("최종"&amp;SUBSTITUTE(SUBSTITUTE(F$1,"standard",""),"|Float",""),ChapterTable!$1:$1,0),0)*ChapterTable!$Q$14
    ),
  OFFSET(F965,-$B965+IF($L965,1,0),0)*
    (VLOOKUP(SUBSTITUTE(SUBSTITUTE(F$1,"standard",""),"|Float","")&amp;"인게임누적곱배수",ChapterTable!$S:$T,2,0)^D965
    +VLOOKUP(SUBSTITUTE(SUBSTITUTE(F$1,"standard",""),"|Float","")&amp;"인게임누적합배수",ChapterTable!$S:$T,2,0)*D965)
  )
  )
  )
)</f>
        <v>399030.80760955811</v>
      </c>
      <c r="G965" t="s">
        <v>110</v>
      </c>
      <c r="J965" t="str">
        <f>IF(ISBLANK(I965),"",
IFERROR(VLOOKUP(I965,[1]StringTable!$1:$1048576,MATCH([1]StringTable!$B$1,[1]StringTable!$1:$1,0),0),
IFERROR(VLOOKUP(I965,[1]InApkStringTable!$1:$1048576,MATCH([1]InApkStringTable!$B$1,[1]InApkStringTable!$1:$1,0),0),
"스트링없음")))</f>
        <v/>
      </c>
      <c r="L965" t="b">
        <v>0</v>
      </c>
      <c r="M965" t="s">
        <v>24</v>
      </c>
      <c r="N965" t="str">
        <f>IF(ISBLANK(M965),"",IF(ISERROR(VLOOKUP(M965,MapTable!$A:$A,1,0)),"맵없음",""))</f>
        <v/>
      </c>
      <c r="O965">
        <f t="shared" si="61"/>
        <v>21</v>
      </c>
      <c r="Q965">
        <f t="shared" si="62"/>
        <v>21</v>
      </c>
      <c r="R965" t="b">
        <f t="shared" ca="1" si="63"/>
        <v>0</v>
      </c>
      <c r="T965" t="b">
        <f t="shared" ca="1" si="64"/>
        <v>0</v>
      </c>
      <c r="V965" t="str">
        <f>IF(ISBLANK(U965),"",IF(ISERROR(VLOOKUP(U965,MapTable!$A:$A,1,0)),"맵없음",""))</f>
        <v/>
      </c>
      <c r="X965" t="str">
        <f>IF(ISBLANK(W965),"",
IF(ISERROR(FIND(",",W965)),
  IF(ISERROR(VLOOKUP(W965,MapTable!$A:$A,1,0)),"맵없음",
  ""),
IF(ISERROR(FIND(",",W965,FIND(",",W965)+1)),
  IF(OR(ISERROR(VLOOKUP(LEFT(W965,FIND(",",W965)-1),MapTable!$A:$A,1,0)),ISERROR(VLOOKUP(TRIM(MID(W965,FIND(",",W965)+1,999)),MapTable!$A:$A,1,0))),"맵없음",
  ""),
IF(ISERROR(FIND(",",W965,FIND(",",W965,FIND(",",W965)+1)+1)),
  IF(OR(ISERROR(VLOOKUP(LEFT(W965,FIND(",",W965)-1),MapTable!$A:$A,1,0)),ISERROR(VLOOKUP(TRIM(MID(W965,FIND(",",W965)+1,FIND(",",W965,FIND(",",W965)+1)-FIND(",",W965)-1)),MapTable!$A:$A,1,0)),ISERROR(VLOOKUP(TRIM(MID(W965,FIND(",",W965,FIND(",",W965)+1)+1,999)),MapTable!$A:$A,1,0))),"맵없음",
  ""),
IF(ISERROR(FIND(",",W965,FIND(",",W965,FIND(",",W965,FIND(",",W965)+1)+1)+1)),
  IF(OR(ISERROR(VLOOKUP(LEFT(W965,FIND(",",W965)-1),MapTable!$A:$A,1,0)),ISERROR(VLOOKUP(TRIM(MID(W965,FIND(",",W965)+1,FIND(",",W965,FIND(",",W965)+1)-FIND(",",W965)-1)),MapTable!$A:$A,1,0)),ISERROR(VLOOKUP(TRIM(MID(W965,FIND(",",W965,FIND(",",W965)+1)+1,FIND(",",W965,FIND(",",W965,FIND(",",W965)+1)+1)-FIND(",",W965,FIND(",",W965)+1)-1)),MapTable!$A:$A,1,0)),ISERROR(VLOOKUP(TRIM(MID(W965,FIND(",",W965,FIND(",",W965,FIND(",",W965)+1)+1)+1,999)),MapTable!$A:$A,1,0))),"맵없음",
  ""),
)))))</f>
        <v/>
      </c>
      <c r="AC965" t="str">
        <f>IF(ISBLANK(AB965),"",IF(ISERROR(VLOOKUP(AB965,[3]DropTable!$A:$A,1,0)),"드랍없음",""))</f>
        <v/>
      </c>
      <c r="AE965" t="str">
        <f>IF(ISBLANK(AD965),"",IF(ISERROR(VLOOKUP(AD965,[3]DropTable!$A:$A,1,0)),"드랍없음",""))</f>
        <v/>
      </c>
      <c r="AG965">
        <v>9.8000000000000007</v>
      </c>
      <c r="AH965">
        <v>1</v>
      </c>
    </row>
    <row r="966" spans="1:34" x14ac:dyDescent="0.3">
      <c r="A966">
        <v>21</v>
      </c>
      <c r="B966">
        <v>0</v>
      </c>
      <c r="C966">
        <f>IF(OR($L966=TRUE,$A966=0,MOD($A966,ChapterTable!$S$20)&lt;&gt;0),
MAX(0,INT(($B966+ChapterTable!$Q$26+VLOOKUP(SUBSTITUTE(C$1,"성장단계","")&amp;"단계오프셋",ChapterTable!$S:$T,2,0))/ChapterTable!$Q$23)),
MAX(0,INT(($B966+ChapterTable!$S$26+VLOOKUP(SUBSTITUTE(C$1,"성장단계","")&amp;"보스단계오프셋",ChapterTable!$S:$T,2,0))/ChapterTable!$S$23)))</f>
        <v>0</v>
      </c>
      <c r="D966">
        <f>IF(OR($L966=TRUE,$A966=0,MOD($A966,ChapterTable!$S$20)&lt;&gt;0),
MAX(0,INT(($B966+ChapterTable!$Q$26+VLOOKUP(SUBSTITUTE(D$1,"성장단계","")&amp;"단계오프셋",ChapterTable!$S:$T,2,0))/ChapterTable!$Q$23)),
MAX(0,INT(($B966+ChapterTable!$S$26+VLOOKUP(SUBSTITUTE(D$1,"성장단계","")&amp;"보스단계오프셋",ChapterTable!$S:$T,2,0))/ChapterTable!$S$23)))</f>
        <v>0</v>
      </c>
      <c r="E966" s="1">
        <f ca="1">IF(AND($A966=0,$B966=1),
    VLOOKUP(1,ChapterTable!$1:$1048576,MATCH("최종"&amp;SUBSTITUTE(SUBSTITUTE(E$1,"standard",""),"|Float",""),ChapterTable!$1:$1,0),0)*ChapterTable!$Q$17,
  IF(AND($A966=0,$B966=0),
    E967,
  IF($B966=0,
    VLOOKUP($A966,ChapterTable!$1:$1048576,MATCH("최종"&amp;SUBSTITUTE(SUBSTITUTE(E$1,"standard",""),"|Float",""),ChapterTable!$1:$1,0),0),
  IF($B966=1,
    IF($L966=FALSE,
      VLOOKUP($A966,ChapterTable!$1:$1048576,MATCH("최종"&amp;SUBSTITUTE(SUBSTITUTE(E$1,"standard",""),"|Float",""),ChapterTable!$1:$1,0),0),
      VLOOKUP($A966-ChapterTable!$Q$11,ChapterTable!$1:$1048576,MATCH("최종"&amp;SUBSTITUTE(SUBSTITUTE(E$1,"standard",""),"|Float",""),ChapterTable!$1:$1,0),0)*ChapterTable!$Q$14
    ),
  OFFSET(E966,-$B966+IF($L966,1,0),0)*
    (VLOOKUP(SUBSTITUTE(SUBSTITUTE(E$1,"standard",""),"|Float","")&amp;"인게임누적곱배수",ChapterTable!$S:$T,2,0)^C966
    +VLOOKUP(SUBSTITUTE(SUBSTITUTE(E$1,"standard",""),"|Float","")&amp;"인게임누적합배수",ChapterTable!$S:$T,2,0)*C966)
  )
  )
  )
)</f>
        <v>598546.21141433716</v>
      </c>
      <c r="F966" s="1">
        <f ca="1">IF(AND($A966=0,$B966=1),
    VLOOKUP(1,ChapterTable!$1:$1048576,MATCH("최종"&amp;SUBSTITUTE(SUBSTITUTE(F$1,"standard",""),"|Float",""),ChapterTable!$1:$1,0),0)*ChapterTable!$Q$17,
  IF(AND($A966=0,$B966=0),
    F967,
  IF($B966=0,
    VLOOKUP($A966,ChapterTable!$1:$1048576,MATCH("최종"&amp;SUBSTITUTE(SUBSTITUTE(F$1,"standard",""),"|Float",""),ChapterTable!$1:$1,0),0),
  IF($B966=1,
    IF($L966=FALSE,
      VLOOKUP($A966,ChapterTable!$1:$1048576,MATCH("최종"&amp;SUBSTITUTE(SUBSTITUTE(F$1,"standard",""),"|Float",""),ChapterTable!$1:$1,0),0),
      VLOOKUP($A966-ChapterTable!$Q$11,ChapterTable!$1:$1048576,MATCH("최종"&amp;SUBSTITUTE(SUBSTITUTE(F$1,"standard",""),"|Float",""),ChapterTable!$1:$1,0),0)*ChapterTable!$Q$14
    ),
  OFFSET(F966,-$B966+IF($L966,1,0),0)*
    (VLOOKUP(SUBSTITUTE(SUBSTITUTE(F$1,"standard",""),"|Float","")&amp;"인게임누적곱배수",ChapterTable!$S:$T,2,0)^D966
    +VLOOKUP(SUBSTITUTE(SUBSTITUTE(F$1,"standard",""),"|Float","")&amp;"인게임누적합배수",ChapterTable!$S:$T,2,0)*D966)
  )
  )
  )
)</f>
        <v>332525.67300796509</v>
      </c>
      <c r="G966" t="s">
        <v>110</v>
      </c>
      <c r="J966" t="str">
        <f>IF(ISBLANK(I966),"",
IFERROR(VLOOKUP(I966,[1]StringTable!$1:$1048576,MATCH([1]StringTable!$B$1,[1]StringTable!$1:$1,0),0),
IFERROR(VLOOKUP(I966,[1]InApkStringTable!$1:$1048576,MATCH([1]InApkStringTable!$B$1,[1]InApkStringTable!$1:$1,0),0),
"스트링없음")))</f>
        <v/>
      </c>
      <c r="L966" t="b">
        <v>0</v>
      </c>
      <c r="M966" t="s">
        <v>24</v>
      </c>
      <c r="N966" t="str">
        <f>IF(ISBLANK(M966),"",IF(ISERROR(VLOOKUP(M966,MapTable!$A:$A,1,0)),"맵없음",""))</f>
        <v/>
      </c>
      <c r="O966">
        <f t="shared" si="61"/>
        <v>0</v>
      </c>
      <c r="Q966">
        <f t="shared" si="62"/>
        <v>0</v>
      </c>
      <c r="R966" t="b">
        <f t="shared" ca="1" si="63"/>
        <v>0</v>
      </c>
      <c r="T966" t="b">
        <f t="shared" ca="1" si="64"/>
        <v>0</v>
      </c>
      <c r="V966" t="str">
        <f>IF(ISBLANK(U966),"",IF(ISERROR(VLOOKUP(U966,MapTable!$A:$A,1,0)),"맵없음",""))</f>
        <v/>
      </c>
      <c r="X966" t="str">
        <f>IF(ISBLANK(W966),"",
IF(ISERROR(FIND(",",W966)),
  IF(ISERROR(VLOOKUP(W966,MapTable!$A:$A,1,0)),"맵없음",
  ""),
IF(ISERROR(FIND(",",W966,FIND(",",W966)+1)),
  IF(OR(ISERROR(VLOOKUP(LEFT(W966,FIND(",",W966)-1),MapTable!$A:$A,1,0)),ISERROR(VLOOKUP(TRIM(MID(W966,FIND(",",W966)+1,999)),MapTable!$A:$A,1,0))),"맵없음",
  ""),
IF(ISERROR(FIND(",",W966,FIND(",",W966,FIND(",",W966)+1)+1)),
  IF(OR(ISERROR(VLOOKUP(LEFT(W966,FIND(",",W966)-1),MapTable!$A:$A,1,0)),ISERROR(VLOOKUP(TRIM(MID(W966,FIND(",",W966)+1,FIND(",",W966,FIND(",",W966)+1)-FIND(",",W966)-1)),MapTable!$A:$A,1,0)),ISERROR(VLOOKUP(TRIM(MID(W966,FIND(",",W966,FIND(",",W966)+1)+1,999)),MapTable!$A:$A,1,0))),"맵없음",
  ""),
IF(ISERROR(FIND(",",W966,FIND(",",W966,FIND(",",W966,FIND(",",W966)+1)+1)+1)),
  IF(OR(ISERROR(VLOOKUP(LEFT(W966,FIND(",",W966)-1),MapTable!$A:$A,1,0)),ISERROR(VLOOKUP(TRIM(MID(W966,FIND(",",W966)+1,FIND(",",W966,FIND(",",W966)+1)-FIND(",",W966)-1)),MapTable!$A:$A,1,0)),ISERROR(VLOOKUP(TRIM(MID(W966,FIND(",",W966,FIND(",",W966)+1)+1,FIND(",",W966,FIND(",",W966,FIND(",",W966)+1)+1)-FIND(",",W966,FIND(",",W966)+1)-1)),MapTable!$A:$A,1,0)),ISERROR(VLOOKUP(TRIM(MID(W966,FIND(",",W966,FIND(",",W966,FIND(",",W966)+1)+1)+1,999)),MapTable!$A:$A,1,0))),"맵없음",
  ""),
)))))</f>
        <v/>
      </c>
      <c r="AC966" t="str">
        <f>IF(ISBLANK(AB966),"",IF(ISERROR(VLOOKUP(AB966,[3]DropTable!$A:$A,1,0)),"드랍없음",""))</f>
        <v/>
      </c>
      <c r="AE966" t="str">
        <f>IF(ISBLANK(AD966),"",IF(ISERROR(VLOOKUP(AD966,[3]DropTable!$A:$A,1,0)),"드랍없음",""))</f>
        <v/>
      </c>
      <c r="AG966">
        <v>9.8000000000000007</v>
      </c>
      <c r="AH966">
        <v>1</v>
      </c>
    </row>
    <row r="967" spans="1:34" x14ac:dyDescent="0.3">
      <c r="A967">
        <v>21</v>
      </c>
      <c r="B967">
        <v>1</v>
      </c>
      <c r="C967">
        <f>IF(OR($L967=TRUE,$A967=0,MOD($A967,ChapterTable!$S$20)&lt;&gt;0),
MAX(0,INT(($B967+ChapterTable!$Q$26+VLOOKUP(SUBSTITUTE(C$1,"성장단계","")&amp;"단계오프셋",ChapterTable!$S:$T,2,0))/ChapterTable!$Q$23)),
MAX(0,INT(($B967+ChapterTable!$S$26+VLOOKUP(SUBSTITUTE(C$1,"성장단계","")&amp;"보스단계오프셋",ChapterTable!$S:$T,2,0))/ChapterTable!$S$23)))</f>
        <v>0</v>
      </c>
      <c r="D967">
        <f>IF(OR($L967=TRUE,$A967=0,MOD($A967,ChapterTable!$S$20)&lt;&gt;0),
MAX(0,INT(($B967+ChapterTable!$Q$26+VLOOKUP(SUBSTITUTE(D$1,"성장단계","")&amp;"단계오프셋",ChapterTable!$S:$T,2,0))/ChapterTable!$Q$23)),
MAX(0,INT(($B967+ChapterTable!$S$26+VLOOKUP(SUBSTITUTE(D$1,"성장단계","")&amp;"보스단계오프셋",ChapterTable!$S:$T,2,0))/ChapterTable!$S$23)))</f>
        <v>0</v>
      </c>
      <c r="E967" s="1">
        <f ca="1">IF(AND($A967=0,$B967=1),
    VLOOKUP(1,ChapterTable!$1:$1048576,MATCH("최종"&amp;SUBSTITUTE(SUBSTITUTE(E$1,"standard",""),"|Float",""),ChapterTable!$1:$1,0),0)*ChapterTable!$Q$17,
  IF(AND($A967=0,$B967=0),
    E968,
  IF($B967=0,
    VLOOKUP($A967,ChapterTable!$1:$1048576,MATCH("최종"&amp;SUBSTITUTE(SUBSTITUTE(E$1,"standard",""),"|Float",""),ChapterTable!$1:$1,0),0),
  IF($B967=1,
    IF($L967=FALSE,
      VLOOKUP($A967,ChapterTable!$1:$1048576,MATCH("최종"&amp;SUBSTITUTE(SUBSTITUTE(E$1,"standard",""),"|Float",""),ChapterTable!$1:$1,0),0),
      VLOOKUP($A967-ChapterTable!$Q$11,ChapterTable!$1:$1048576,MATCH("최종"&amp;SUBSTITUTE(SUBSTITUTE(E$1,"standard",""),"|Float",""),ChapterTable!$1:$1,0),0)*ChapterTable!$Q$14
    ),
  OFFSET(E967,-$B967+IF($L967,1,0),0)*
    (VLOOKUP(SUBSTITUTE(SUBSTITUTE(E$1,"standard",""),"|Float","")&amp;"인게임누적곱배수",ChapterTable!$S:$T,2,0)^C967
    +VLOOKUP(SUBSTITUTE(SUBSTITUTE(E$1,"standard",""),"|Float","")&amp;"인게임누적합배수",ChapterTable!$S:$T,2,0)*C967)
  )
  )
  )
)</f>
        <v>598546.21141433716</v>
      </c>
      <c r="F967" s="1">
        <f ca="1">IF(AND($A967=0,$B967=1),
    VLOOKUP(1,ChapterTable!$1:$1048576,MATCH("최종"&amp;SUBSTITUTE(SUBSTITUTE(F$1,"standard",""),"|Float",""),ChapterTable!$1:$1,0),0)*ChapterTable!$Q$17,
  IF(AND($A967=0,$B967=0),
    F968,
  IF($B967=0,
    VLOOKUP($A967,ChapterTable!$1:$1048576,MATCH("최종"&amp;SUBSTITUTE(SUBSTITUTE(F$1,"standard",""),"|Float",""),ChapterTable!$1:$1,0),0),
  IF($B967=1,
    IF($L967=FALSE,
      VLOOKUP($A967,ChapterTable!$1:$1048576,MATCH("최종"&amp;SUBSTITUTE(SUBSTITUTE(F$1,"standard",""),"|Float",""),ChapterTable!$1:$1,0),0),
      VLOOKUP($A967-ChapterTable!$Q$11,ChapterTable!$1:$1048576,MATCH("최종"&amp;SUBSTITUTE(SUBSTITUTE(F$1,"standard",""),"|Float",""),ChapterTable!$1:$1,0),0)*ChapterTable!$Q$14
    ),
  OFFSET(F967,-$B967+IF($L967,1,0),0)*
    (VLOOKUP(SUBSTITUTE(SUBSTITUTE(F$1,"standard",""),"|Float","")&amp;"인게임누적곱배수",ChapterTable!$S:$T,2,0)^D967
    +VLOOKUP(SUBSTITUTE(SUBSTITUTE(F$1,"standard",""),"|Float","")&amp;"인게임누적합배수",ChapterTable!$S:$T,2,0)*D967)
  )
  )
  )
)</f>
        <v>332525.67300796509</v>
      </c>
      <c r="G967" t="s">
        <v>110</v>
      </c>
      <c r="J967" t="str">
        <f>IF(ISBLANK(I967),"",
IFERROR(VLOOKUP(I967,[1]StringTable!$1:$1048576,MATCH([1]StringTable!$B$1,[1]StringTable!$1:$1,0),0),
IFERROR(VLOOKUP(I967,[1]InApkStringTable!$1:$1048576,MATCH([1]InApkStringTable!$B$1,[1]InApkStringTable!$1:$1,0),0),
"스트링없음")))</f>
        <v/>
      </c>
      <c r="L967" t="b">
        <v>0</v>
      </c>
      <c r="M967" t="s">
        <v>24</v>
      </c>
      <c r="N967" t="str">
        <f>IF(ISBLANK(M967),"",IF(ISERROR(VLOOKUP(M967,MapTable!$A:$A,1,0)),"맵없음",""))</f>
        <v/>
      </c>
      <c r="O967">
        <f t="shared" si="61"/>
        <v>21</v>
      </c>
      <c r="Q967">
        <f t="shared" si="62"/>
        <v>21</v>
      </c>
      <c r="R967" t="b">
        <f t="shared" ca="1" si="63"/>
        <v>1</v>
      </c>
      <c r="T967" t="b">
        <f t="shared" ca="1" si="64"/>
        <v>1</v>
      </c>
      <c r="V967" t="str">
        <f>IF(ISBLANK(U967),"",IF(ISERROR(VLOOKUP(U967,MapTable!$A:$A,1,0)),"맵없음",""))</f>
        <v/>
      </c>
      <c r="X967" t="str">
        <f>IF(ISBLANK(W967),"",
IF(ISERROR(FIND(",",W967)),
  IF(ISERROR(VLOOKUP(W967,MapTable!$A:$A,1,0)),"맵없음",
  ""),
IF(ISERROR(FIND(",",W967,FIND(",",W967)+1)),
  IF(OR(ISERROR(VLOOKUP(LEFT(W967,FIND(",",W967)-1),MapTable!$A:$A,1,0)),ISERROR(VLOOKUP(TRIM(MID(W967,FIND(",",W967)+1,999)),MapTable!$A:$A,1,0))),"맵없음",
  ""),
IF(ISERROR(FIND(",",W967,FIND(",",W967,FIND(",",W967)+1)+1)),
  IF(OR(ISERROR(VLOOKUP(LEFT(W967,FIND(",",W967)-1),MapTable!$A:$A,1,0)),ISERROR(VLOOKUP(TRIM(MID(W967,FIND(",",W967)+1,FIND(",",W967,FIND(",",W967)+1)-FIND(",",W967)-1)),MapTable!$A:$A,1,0)),ISERROR(VLOOKUP(TRIM(MID(W967,FIND(",",W967,FIND(",",W967)+1)+1,999)),MapTable!$A:$A,1,0))),"맵없음",
  ""),
IF(ISERROR(FIND(",",W967,FIND(",",W967,FIND(",",W967,FIND(",",W967)+1)+1)+1)),
  IF(OR(ISERROR(VLOOKUP(LEFT(W967,FIND(",",W967)-1),MapTable!$A:$A,1,0)),ISERROR(VLOOKUP(TRIM(MID(W967,FIND(",",W967)+1,FIND(",",W967,FIND(",",W967)+1)-FIND(",",W967)-1)),MapTable!$A:$A,1,0)),ISERROR(VLOOKUP(TRIM(MID(W967,FIND(",",W967,FIND(",",W967)+1)+1,FIND(",",W967,FIND(",",W967,FIND(",",W967)+1)+1)-FIND(",",W967,FIND(",",W967)+1)-1)),MapTable!$A:$A,1,0)),ISERROR(VLOOKUP(TRIM(MID(W967,FIND(",",W967,FIND(",",W967,FIND(",",W967)+1)+1)+1,999)),MapTable!$A:$A,1,0))),"맵없음",
  ""),
)))))</f>
        <v/>
      </c>
      <c r="AC967" t="str">
        <f>IF(ISBLANK(AB967),"",IF(ISERROR(VLOOKUP(AB967,[3]DropTable!$A:$A,1,0)),"드랍없음",""))</f>
        <v/>
      </c>
      <c r="AE967" t="str">
        <f>IF(ISBLANK(AD967),"",IF(ISERROR(VLOOKUP(AD967,[3]DropTable!$A:$A,1,0)),"드랍없음",""))</f>
        <v/>
      </c>
      <c r="AG967">
        <v>9.8000000000000007</v>
      </c>
      <c r="AH967">
        <v>1</v>
      </c>
    </row>
    <row r="968" spans="1:34" x14ac:dyDescent="0.3">
      <c r="A968">
        <v>21</v>
      </c>
      <c r="B968">
        <v>2</v>
      </c>
      <c r="C968">
        <f>IF(OR($L968=TRUE,$A968=0,MOD($A968,ChapterTable!$S$20)&lt;&gt;0),
MAX(0,INT(($B968+ChapterTable!$Q$26+VLOOKUP(SUBSTITUTE(C$1,"성장단계","")&amp;"단계오프셋",ChapterTable!$S:$T,2,0))/ChapterTable!$Q$23)),
MAX(0,INT(($B968+ChapterTable!$S$26+VLOOKUP(SUBSTITUTE(C$1,"성장단계","")&amp;"보스단계오프셋",ChapterTable!$S:$T,2,0))/ChapterTable!$S$23)))</f>
        <v>1</v>
      </c>
      <c r="D968">
        <f>IF(OR($L968=TRUE,$A968=0,MOD($A968,ChapterTable!$S$20)&lt;&gt;0),
MAX(0,INT(($B968+ChapterTable!$Q$26+VLOOKUP(SUBSTITUTE(D$1,"성장단계","")&amp;"단계오프셋",ChapterTable!$S:$T,2,0))/ChapterTable!$Q$23)),
MAX(0,INT(($B968+ChapterTable!$S$26+VLOOKUP(SUBSTITUTE(D$1,"성장단계","")&amp;"보스단계오프셋",ChapterTable!$S:$T,2,0))/ChapterTable!$S$23)))</f>
        <v>0</v>
      </c>
      <c r="E968" s="1">
        <f ca="1">IF(AND($A968=0,$B968=1),
    VLOOKUP(1,ChapterTable!$1:$1048576,MATCH("최종"&amp;SUBSTITUTE(SUBSTITUTE(E$1,"standard",""),"|Float",""),ChapterTable!$1:$1,0),0)*ChapterTable!$Q$17,
  IF(AND($A968=0,$B968=0),
    E969,
  IF($B968=0,
    VLOOKUP($A968,ChapterTable!$1:$1048576,MATCH("최종"&amp;SUBSTITUTE(SUBSTITUTE(E$1,"standard",""),"|Float",""),ChapterTable!$1:$1,0),0),
  IF($B968=1,
    IF($L968=FALSE,
      VLOOKUP($A968,ChapterTable!$1:$1048576,MATCH("최종"&amp;SUBSTITUTE(SUBSTITUTE(E$1,"standard",""),"|Float",""),ChapterTable!$1:$1,0),0),
      VLOOKUP($A968-ChapterTable!$Q$11,ChapterTable!$1:$1048576,MATCH("최종"&amp;SUBSTITUTE(SUBSTITUTE(E$1,"standard",""),"|Float",""),ChapterTable!$1:$1,0),0)*ChapterTable!$Q$14
    ),
  OFFSET(E968,-$B968+IF($L968,1,0),0)*
    (VLOOKUP(SUBSTITUTE(SUBSTITUTE(E$1,"standard",""),"|Float","")&amp;"인게임누적곱배수",ChapterTable!$S:$T,2,0)^C968
    +VLOOKUP(SUBSTITUTE(SUBSTITUTE(E$1,"standard",""),"|Float","")&amp;"인게임누적합배수",ChapterTable!$S:$T,2,0)*C968)
  )
  )
  )
)</f>
        <v>808037.38540935516</v>
      </c>
      <c r="F968" s="1">
        <f ca="1">IF(AND($A968=0,$B968=1),
    VLOOKUP(1,ChapterTable!$1:$1048576,MATCH("최종"&amp;SUBSTITUTE(SUBSTITUTE(F$1,"standard",""),"|Float",""),ChapterTable!$1:$1,0),0)*ChapterTable!$Q$17,
  IF(AND($A968=0,$B968=0),
    F969,
  IF($B968=0,
    VLOOKUP($A968,ChapterTable!$1:$1048576,MATCH("최종"&amp;SUBSTITUTE(SUBSTITUTE(F$1,"standard",""),"|Float",""),ChapterTable!$1:$1,0),0),
  IF($B968=1,
    IF($L968=FALSE,
      VLOOKUP($A968,ChapterTable!$1:$1048576,MATCH("최종"&amp;SUBSTITUTE(SUBSTITUTE(F$1,"standard",""),"|Float",""),ChapterTable!$1:$1,0),0),
      VLOOKUP($A968-ChapterTable!$Q$11,ChapterTable!$1:$1048576,MATCH("최종"&amp;SUBSTITUTE(SUBSTITUTE(F$1,"standard",""),"|Float",""),ChapterTable!$1:$1,0),0)*ChapterTable!$Q$14
    ),
  OFFSET(F968,-$B968+IF($L968,1,0),0)*
    (VLOOKUP(SUBSTITUTE(SUBSTITUTE(F$1,"standard",""),"|Float","")&amp;"인게임누적곱배수",ChapterTable!$S:$T,2,0)^D968
    +VLOOKUP(SUBSTITUTE(SUBSTITUTE(F$1,"standard",""),"|Float","")&amp;"인게임누적합배수",ChapterTable!$S:$T,2,0)*D968)
  )
  )
  )
)</f>
        <v>332525.67300796509</v>
      </c>
      <c r="G968" t="s">
        <v>110</v>
      </c>
      <c r="J968" t="str">
        <f>IF(ISBLANK(I968),"",
IFERROR(VLOOKUP(I968,[1]StringTable!$1:$1048576,MATCH([1]StringTable!$B$1,[1]StringTable!$1:$1,0),0),
IFERROR(VLOOKUP(I968,[1]InApkStringTable!$1:$1048576,MATCH([1]InApkStringTable!$B$1,[1]InApkStringTable!$1:$1,0),0),
"스트링없음")))</f>
        <v/>
      </c>
      <c r="L968" t="b">
        <v>0</v>
      </c>
      <c r="M968" t="s">
        <v>24</v>
      </c>
      <c r="N968" t="str">
        <f>IF(ISBLANK(M968),"",IF(ISERROR(VLOOKUP(M968,MapTable!$A:$A,1,0)),"맵없음",""))</f>
        <v/>
      </c>
      <c r="O968">
        <f t="shared" si="61"/>
        <v>21</v>
      </c>
      <c r="Q968">
        <f t="shared" si="62"/>
        <v>21</v>
      </c>
      <c r="R968" t="b">
        <f t="shared" ca="1" si="63"/>
        <v>1</v>
      </c>
      <c r="T968" t="b">
        <f t="shared" ca="1" si="64"/>
        <v>1</v>
      </c>
      <c r="V968" t="str">
        <f>IF(ISBLANK(U968),"",IF(ISERROR(VLOOKUP(U968,MapTable!$A:$A,1,0)),"맵없음",""))</f>
        <v/>
      </c>
      <c r="X968" t="str">
        <f>IF(ISBLANK(W968),"",
IF(ISERROR(FIND(",",W968)),
  IF(ISERROR(VLOOKUP(W968,MapTable!$A:$A,1,0)),"맵없음",
  ""),
IF(ISERROR(FIND(",",W968,FIND(",",W968)+1)),
  IF(OR(ISERROR(VLOOKUP(LEFT(W968,FIND(",",W968)-1),MapTable!$A:$A,1,0)),ISERROR(VLOOKUP(TRIM(MID(W968,FIND(",",W968)+1,999)),MapTable!$A:$A,1,0))),"맵없음",
  ""),
IF(ISERROR(FIND(",",W968,FIND(",",W968,FIND(",",W968)+1)+1)),
  IF(OR(ISERROR(VLOOKUP(LEFT(W968,FIND(",",W968)-1),MapTable!$A:$A,1,0)),ISERROR(VLOOKUP(TRIM(MID(W968,FIND(",",W968)+1,FIND(",",W968,FIND(",",W968)+1)-FIND(",",W968)-1)),MapTable!$A:$A,1,0)),ISERROR(VLOOKUP(TRIM(MID(W968,FIND(",",W968,FIND(",",W968)+1)+1,999)),MapTable!$A:$A,1,0))),"맵없음",
  ""),
IF(ISERROR(FIND(",",W968,FIND(",",W968,FIND(",",W968,FIND(",",W968)+1)+1)+1)),
  IF(OR(ISERROR(VLOOKUP(LEFT(W968,FIND(",",W968)-1),MapTable!$A:$A,1,0)),ISERROR(VLOOKUP(TRIM(MID(W968,FIND(",",W968)+1,FIND(",",W968,FIND(",",W968)+1)-FIND(",",W968)-1)),MapTable!$A:$A,1,0)),ISERROR(VLOOKUP(TRIM(MID(W968,FIND(",",W968,FIND(",",W968)+1)+1,FIND(",",W968,FIND(",",W968,FIND(",",W968)+1)+1)-FIND(",",W968,FIND(",",W968)+1)-1)),MapTable!$A:$A,1,0)),ISERROR(VLOOKUP(TRIM(MID(W968,FIND(",",W968,FIND(",",W968,FIND(",",W968)+1)+1)+1,999)),MapTable!$A:$A,1,0))),"맵없음",
  ""),
)))))</f>
        <v/>
      </c>
      <c r="AC968" t="str">
        <f>IF(ISBLANK(AB968),"",IF(ISERROR(VLOOKUP(AB968,[3]DropTable!$A:$A,1,0)),"드랍없음",""))</f>
        <v/>
      </c>
      <c r="AE968" t="str">
        <f>IF(ISBLANK(AD968),"",IF(ISERROR(VLOOKUP(AD968,[3]DropTable!$A:$A,1,0)),"드랍없음",""))</f>
        <v/>
      </c>
      <c r="AG968">
        <v>9.8000000000000007</v>
      </c>
      <c r="AH968">
        <v>1</v>
      </c>
    </row>
    <row r="969" spans="1:34" x14ac:dyDescent="0.3">
      <c r="A969">
        <v>21</v>
      </c>
      <c r="B969">
        <v>3</v>
      </c>
      <c r="C969">
        <f>IF(OR($L969=TRUE,$A969=0,MOD($A969,ChapterTable!$S$20)&lt;&gt;0),
MAX(0,INT(($B969+ChapterTable!$Q$26+VLOOKUP(SUBSTITUTE(C$1,"성장단계","")&amp;"단계오프셋",ChapterTable!$S:$T,2,0))/ChapterTable!$Q$23)),
MAX(0,INT(($B969+ChapterTable!$S$26+VLOOKUP(SUBSTITUTE(C$1,"성장단계","")&amp;"보스단계오프셋",ChapterTable!$S:$T,2,0))/ChapterTable!$S$23)))</f>
        <v>2</v>
      </c>
      <c r="D969">
        <f>IF(OR($L969=TRUE,$A969=0,MOD($A969,ChapterTable!$S$20)&lt;&gt;0),
MAX(0,INT(($B969+ChapterTable!$Q$26+VLOOKUP(SUBSTITUTE(D$1,"성장단계","")&amp;"단계오프셋",ChapterTable!$S:$T,2,0))/ChapterTable!$Q$23)),
MAX(0,INT(($B969+ChapterTable!$S$26+VLOOKUP(SUBSTITUTE(D$1,"성장단계","")&amp;"보스단계오프셋",ChapterTable!$S:$T,2,0))/ChapterTable!$S$23)))</f>
        <v>1</v>
      </c>
      <c r="E969" s="1">
        <f ca="1">IF(AND($A969=0,$B969=1),
    VLOOKUP(1,ChapterTable!$1:$1048576,MATCH("최종"&amp;SUBSTITUTE(SUBSTITUTE(E$1,"standard",""),"|Float",""),ChapterTable!$1:$1,0),0)*ChapterTable!$Q$17,
  IF(AND($A969=0,$B969=0),
    E970,
  IF($B969=0,
    VLOOKUP($A969,ChapterTable!$1:$1048576,MATCH("최종"&amp;SUBSTITUTE(SUBSTITUTE(E$1,"standard",""),"|Float",""),ChapterTable!$1:$1,0),0),
  IF($B969=1,
    IF($L969=FALSE,
      VLOOKUP($A969,ChapterTable!$1:$1048576,MATCH("최종"&amp;SUBSTITUTE(SUBSTITUTE(E$1,"standard",""),"|Float",""),ChapterTable!$1:$1,0),0),
      VLOOKUP($A969-ChapterTable!$Q$11,ChapterTable!$1:$1048576,MATCH("최종"&amp;SUBSTITUTE(SUBSTITUTE(E$1,"standard",""),"|Float",""),ChapterTable!$1:$1,0),0)*ChapterTable!$Q$14
    ),
  OFFSET(E969,-$B969+IF($L969,1,0),0)*
    (VLOOKUP(SUBSTITUTE(SUBSTITUTE(E$1,"standard",""),"|Float","")&amp;"인게임누적곱배수",ChapterTable!$S:$T,2,0)^C969
    +VLOOKUP(SUBSTITUTE(SUBSTITUTE(E$1,"standard",""),"|Float","")&amp;"인게임누적합배수",ChapterTable!$S:$T,2,0)*C969)
  )
  )
  )
)</f>
        <v>1017528.5594043732</v>
      </c>
      <c r="F969" s="1">
        <f ca="1">IF(AND($A969=0,$B969=1),
    VLOOKUP(1,ChapterTable!$1:$1048576,MATCH("최종"&amp;SUBSTITUTE(SUBSTITUTE(F$1,"standard",""),"|Float",""),ChapterTable!$1:$1,0),0)*ChapterTable!$Q$17,
  IF(AND($A969=0,$B969=0),
    F970,
  IF($B969=0,
    VLOOKUP($A969,ChapterTable!$1:$1048576,MATCH("최종"&amp;SUBSTITUTE(SUBSTITUTE(F$1,"standard",""),"|Float",""),ChapterTable!$1:$1,0),0),
  IF($B969=1,
    IF($L969=FALSE,
      VLOOKUP($A969,ChapterTable!$1:$1048576,MATCH("최종"&amp;SUBSTITUTE(SUBSTITUTE(F$1,"standard",""),"|Float",""),ChapterTable!$1:$1,0),0),
      VLOOKUP($A969-ChapterTable!$Q$11,ChapterTable!$1:$1048576,MATCH("최종"&amp;SUBSTITUTE(SUBSTITUTE(F$1,"standard",""),"|Float",""),ChapterTable!$1:$1,0),0)*ChapterTable!$Q$14
    ),
  OFFSET(F969,-$B969+IF($L969,1,0),0)*
    (VLOOKUP(SUBSTITUTE(SUBSTITUTE(F$1,"standard",""),"|Float","")&amp;"인게임누적곱배수",ChapterTable!$S:$T,2,0)^D969
    +VLOOKUP(SUBSTITUTE(SUBSTITUTE(F$1,"standard",""),"|Float","")&amp;"인게임누적합배수",ChapterTable!$S:$T,2,0)*D969)
  )
  )
  )
)</f>
        <v>399030.80760955811</v>
      </c>
      <c r="G969" t="s">
        <v>110</v>
      </c>
      <c r="J969" t="str">
        <f>IF(ISBLANK(I969),"",
IFERROR(VLOOKUP(I969,[1]StringTable!$1:$1048576,MATCH([1]StringTable!$B$1,[1]StringTable!$1:$1,0),0),
IFERROR(VLOOKUP(I969,[1]InApkStringTable!$1:$1048576,MATCH([1]InApkStringTable!$B$1,[1]InApkStringTable!$1:$1,0),0),
"스트링없음")))</f>
        <v/>
      </c>
      <c r="L969" t="b">
        <v>0</v>
      </c>
      <c r="M969" t="s">
        <v>24</v>
      </c>
      <c r="N969" t="str">
        <f>IF(ISBLANK(M969),"",IF(ISERROR(VLOOKUP(M969,MapTable!$A:$A,1,0)),"맵없음",""))</f>
        <v/>
      </c>
      <c r="O969">
        <f t="shared" si="61"/>
        <v>21</v>
      </c>
      <c r="Q969">
        <f t="shared" si="62"/>
        <v>21</v>
      </c>
      <c r="R969" t="b">
        <f t="shared" ca="1" si="63"/>
        <v>1</v>
      </c>
      <c r="T969" t="b">
        <f t="shared" ca="1" si="64"/>
        <v>1</v>
      </c>
      <c r="V969" t="str">
        <f>IF(ISBLANK(U969),"",IF(ISERROR(VLOOKUP(U969,MapTable!$A:$A,1,0)),"맵없음",""))</f>
        <v/>
      </c>
      <c r="X969" t="str">
        <f>IF(ISBLANK(W969),"",
IF(ISERROR(FIND(",",W969)),
  IF(ISERROR(VLOOKUP(W969,MapTable!$A:$A,1,0)),"맵없음",
  ""),
IF(ISERROR(FIND(",",W969,FIND(",",W969)+1)),
  IF(OR(ISERROR(VLOOKUP(LEFT(W969,FIND(",",W969)-1),MapTable!$A:$A,1,0)),ISERROR(VLOOKUP(TRIM(MID(W969,FIND(",",W969)+1,999)),MapTable!$A:$A,1,0))),"맵없음",
  ""),
IF(ISERROR(FIND(",",W969,FIND(",",W969,FIND(",",W969)+1)+1)),
  IF(OR(ISERROR(VLOOKUP(LEFT(W969,FIND(",",W969)-1),MapTable!$A:$A,1,0)),ISERROR(VLOOKUP(TRIM(MID(W969,FIND(",",W969)+1,FIND(",",W969,FIND(",",W969)+1)-FIND(",",W969)-1)),MapTable!$A:$A,1,0)),ISERROR(VLOOKUP(TRIM(MID(W969,FIND(",",W969,FIND(",",W969)+1)+1,999)),MapTable!$A:$A,1,0))),"맵없음",
  ""),
IF(ISERROR(FIND(",",W969,FIND(",",W969,FIND(",",W969,FIND(",",W969)+1)+1)+1)),
  IF(OR(ISERROR(VLOOKUP(LEFT(W969,FIND(",",W969)-1),MapTable!$A:$A,1,0)),ISERROR(VLOOKUP(TRIM(MID(W969,FIND(",",W969)+1,FIND(",",W969,FIND(",",W969)+1)-FIND(",",W969)-1)),MapTable!$A:$A,1,0)),ISERROR(VLOOKUP(TRIM(MID(W969,FIND(",",W969,FIND(",",W969)+1)+1,FIND(",",W969,FIND(",",W969,FIND(",",W969)+1)+1)-FIND(",",W969,FIND(",",W969)+1)-1)),MapTable!$A:$A,1,0)),ISERROR(VLOOKUP(TRIM(MID(W969,FIND(",",W969,FIND(",",W969,FIND(",",W969)+1)+1)+1,999)),MapTable!$A:$A,1,0))),"맵없음",
  ""),
)))))</f>
        <v/>
      </c>
      <c r="AC969" t="str">
        <f>IF(ISBLANK(AB969),"",IF(ISERROR(VLOOKUP(AB969,[3]DropTable!$A:$A,1,0)),"드랍없음",""))</f>
        <v/>
      </c>
      <c r="AE969" t="str">
        <f>IF(ISBLANK(AD969),"",IF(ISERROR(VLOOKUP(AD969,[3]DropTable!$A:$A,1,0)),"드랍없음",""))</f>
        <v/>
      </c>
      <c r="AG969">
        <v>9.8000000000000007</v>
      </c>
      <c r="AH969">
        <v>1</v>
      </c>
    </row>
    <row r="970" spans="1:34" x14ac:dyDescent="0.3">
      <c r="A970">
        <v>21</v>
      </c>
      <c r="B970">
        <v>4</v>
      </c>
      <c r="C970">
        <f>IF(OR($L970=TRUE,$A970=0,MOD($A970,ChapterTable!$S$20)&lt;&gt;0),
MAX(0,INT(($B970+ChapterTable!$Q$26+VLOOKUP(SUBSTITUTE(C$1,"성장단계","")&amp;"단계오프셋",ChapterTable!$S:$T,2,0))/ChapterTable!$Q$23)),
MAX(0,INT(($B970+ChapterTable!$S$26+VLOOKUP(SUBSTITUTE(C$1,"성장단계","")&amp;"보스단계오프셋",ChapterTable!$S:$T,2,0))/ChapterTable!$S$23)))</f>
        <v>3</v>
      </c>
      <c r="D970">
        <f>IF(OR($L970=TRUE,$A970=0,MOD($A970,ChapterTable!$S$20)&lt;&gt;0),
MAX(0,INT(($B970+ChapterTable!$Q$26+VLOOKUP(SUBSTITUTE(D$1,"성장단계","")&amp;"단계오프셋",ChapterTable!$S:$T,2,0))/ChapterTable!$Q$23)),
MAX(0,INT(($B970+ChapterTable!$S$26+VLOOKUP(SUBSTITUTE(D$1,"성장단계","")&amp;"보스단계오프셋",ChapterTable!$S:$T,2,0))/ChapterTable!$S$23)))</f>
        <v>2</v>
      </c>
      <c r="E970" s="1">
        <f ca="1">IF(AND($A970=0,$B970=1),
    VLOOKUP(1,ChapterTable!$1:$1048576,MATCH("최종"&amp;SUBSTITUTE(SUBSTITUTE(E$1,"standard",""),"|Float",""),ChapterTable!$1:$1,0),0)*ChapterTable!$Q$17,
  IF(AND($A970=0,$B970=0),
    E971,
  IF($B970=0,
    VLOOKUP($A970,ChapterTable!$1:$1048576,MATCH("최종"&amp;SUBSTITUTE(SUBSTITUTE(E$1,"standard",""),"|Float",""),ChapterTable!$1:$1,0),0),
  IF($B970=1,
    IF($L970=FALSE,
      VLOOKUP($A970,ChapterTable!$1:$1048576,MATCH("최종"&amp;SUBSTITUTE(SUBSTITUTE(E$1,"standard",""),"|Float",""),ChapterTable!$1:$1,0),0),
      VLOOKUP($A970-ChapterTable!$Q$11,ChapterTable!$1:$1048576,MATCH("최종"&amp;SUBSTITUTE(SUBSTITUTE(E$1,"standard",""),"|Float",""),ChapterTable!$1:$1,0),0)*ChapterTable!$Q$14
    ),
  OFFSET(E970,-$B970+IF($L970,1,0),0)*
    (VLOOKUP(SUBSTITUTE(SUBSTITUTE(E$1,"standard",""),"|Float","")&amp;"인게임누적곱배수",ChapterTable!$S:$T,2,0)^C970
    +VLOOKUP(SUBSTITUTE(SUBSTITUTE(E$1,"standard",""),"|Float","")&amp;"인게임누적합배수",ChapterTable!$S:$T,2,0)*C970)
  )
  )
  )
)</f>
        <v>1227019.7333993912</v>
      </c>
      <c r="F970" s="1">
        <f ca="1">IF(AND($A970=0,$B970=1),
    VLOOKUP(1,ChapterTable!$1:$1048576,MATCH("최종"&amp;SUBSTITUTE(SUBSTITUTE(F$1,"standard",""),"|Float",""),ChapterTable!$1:$1,0),0)*ChapterTable!$Q$17,
  IF(AND($A970=0,$B970=0),
    F971,
  IF($B970=0,
    VLOOKUP($A970,ChapterTable!$1:$1048576,MATCH("최종"&amp;SUBSTITUTE(SUBSTITUTE(F$1,"standard",""),"|Float",""),ChapterTable!$1:$1,0),0),
  IF($B970=1,
    IF($L970=FALSE,
      VLOOKUP($A970,ChapterTable!$1:$1048576,MATCH("최종"&amp;SUBSTITUTE(SUBSTITUTE(F$1,"standard",""),"|Float",""),ChapterTable!$1:$1,0),0),
      VLOOKUP($A970-ChapterTable!$Q$11,ChapterTable!$1:$1048576,MATCH("최종"&amp;SUBSTITUTE(SUBSTITUTE(F$1,"standard",""),"|Float",""),ChapterTable!$1:$1,0),0)*ChapterTable!$Q$14
    ),
  OFFSET(F970,-$B970+IF($L970,1,0),0)*
    (VLOOKUP(SUBSTITUTE(SUBSTITUTE(F$1,"standard",""),"|Float","")&amp;"인게임누적곱배수",ChapterTable!$S:$T,2,0)^D970
    +VLOOKUP(SUBSTITUTE(SUBSTITUTE(F$1,"standard",""),"|Float","")&amp;"인게임누적합배수",ChapterTable!$S:$T,2,0)*D970)
  )
  )
  )
)</f>
        <v>465535.94221115106</v>
      </c>
      <c r="G970" t="s">
        <v>110</v>
      </c>
      <c r="J970" t="str">
        <f>IF(ISBLANK(I970),"",
IFERROR(VLOOKUP(I970,[1]StringTable!$1:$1048576,MATCH([1]StringTable!$B$1,[1]StringTable!$1:$1,0),0),
IFERROR(VLOOKUP(I970,[1]InApkStringTable!$1:$1048576,MATCH([1]InApkStringTable!$B$1,[1]InApkStringTable!$1:$1,0),0),
"스트링없음")))</f>
        <v/>
      </c>
      <c r="L970" t="b">
        <v>0</v>
      </c>
      <c r="M970" t="s">
        <v>24</v>
      </c>
      <c r="N970" t="str">
        <f>IF(ISBLANK(M970),"",IF(ISERROR(VLOOKUP(M970,MapTable!$A:$A,1,0)),"맵없음",""))</f>
        <v/>
      </c>
      <c r="O970">
        <f t="shared" si="61"/>
        <v>21</v>
      </c>
      <c r="Q970">
        <f t="shared" si="62"/>
        <v>21</v>
      </c>
      <c r="R970" t="b">
        <f t="shared" ca="1" si="63"/>
        <v>1</v>
      </c>
      <c r="T970" t="b">
        <f t="shared" ca="1" si="64"/>
        <v>1</v>
      </c>
      <c r="V970" t="str">
        <f>IF(ISBLANK(U970),"",IF(ISERROR(VLOOKUP(U970,MapTable!$A:$A,1,0)),"맵없음",""))</f>
        <v/>
      </c>
      <c r="X970" t="str">
        <f>IF(ISBLANK(W970),"",
IF(ISERROR(FIND(",",W970)),
  IF(ISERROR(VLOOKUP(W970,MapTable!$A:$A,1,0)),"맵없음",
  ""),
IF(ISERROR(FIND(",",W970,FIND(",",W970)+1)),
  IF(OR(ISERROR(VLOOKUP(LEFT(W970,FIND(",",W970)-1),MapTable!$A:$A,1,0)),ISERROR(VLOOKUP(TRIM(MID(W970,FIND(",",W970)+1,999)),MapTable!$A:$A,1,0))),"맵없음",
  ""),
IF(ISERROR(FIND(",",W970,FIND(",",W970,FIND(",",W970)+1)+1)),
  IF(OR(ISERROR(VLOOKUP(LEFT(W970,FIND(",",W970)-1),MapTable!$A:$A,1,0)),ISERROR(VLOOKUP(TRIM(MID(W970,FIND(",",W970)+1,FIND(",",W970,FIND(",",W970)+1)-FIND(",",W970)-1)),MapTable!$A:$A,1,0)),ISERROR(VLOOKUP(TRIM(MID(W970,FIND(",",W970,FIND(",",W970)+1)+1,999)),MapTable!$A:$A,1,0))),"맵없음",
  ""),
IF(ISERROR(FIND(",",W970,FIND(",",W970,FIND(",",W970,FIND(",",W970)+1)+1)+1)),
  IF(OR(ISERROR(VLOOKUP(LEFT(W970,FIND(",",W970)-1),MapTable!$A:$A,1,0)),ISERROR(VLOOKUP(TRIM(MID(W970,FIND(",",W970)+1,FIND(",",W970,FIND(",",W970)+1)-FIND(",",W970)-1)),MapTable!$A:$A,1,0)),ISERROR(VLOOKUP(TRIM(MID(W970,FIND(",",W970,FIND(",",W970)+1)+1,FIND(",",W970,FIND(",",W970,FIND(",",W970)+1)+1)-FIND(",",W970,FIND(",",W970)+1)-1)),MapTable!$A:$A,1,0)),ISERROR(VLOOKUP(TRIM(MID(W970,FIND(",",W970,FIND(",",W970,FIND(",",W970)+1)+1)+1,999)),MapTable!$A:$A,1,0))),"맵없음",
  ""),
)))))</f>
        <v/>
      </c>
      <c r="AC970" t="str">
        <f>IF(ISBLANK(AB970),"",IF(ISERROR(VLOOKUP(AB970,[3]DropTable!$A:$A,1,0)),"드랍없음",""))</f>
        <v/>
      </c>
      <c r="AE970" t="str">
        <f>IF(ISBLANK(AD970),"",IF(ISERROR(VLOOKUP(AD970,[3]DropTable!$A:$A,1,0)),"드랍없음",""))</f>
        <v/>
      </c>
      <c r="AG970">
        <v>9.8000000000000007</v>
      </c>
      <c r="AH970">
        <v>1</v>
      </c>
    </row>
    <row r="971" spans="1:34" x14ac:dyDescent="0.3">
      <c r="A971">
        <v>21</v>
      </c>
      <c r="B971">
        <v>5</v>
      </c>
      <c r="C971">
        <f>IF(OR($L971=TRUE,$A971=0,MOD($A971,ChapterTable!$S$20)&lt;&gt;0),
MAX(0,INT(($B971+ChapterTable!$Q$26+VLOOKUP(SUBSTITUTE(C$1,"성장단계","")&amp;"단계오프셋",ChapterTable!$S:$T,2,0))/ChapterTable!$Q$23)),
MAX(0,INT(($B971+ChapterTable!$S$26+VLOOKUP(SUBSTITUTE(C$1,"성장단계","")&amp;"보스단계오프셋",ChapterTable!$S:$T,2,0))/ChapterTable!$S$23)))</f>
        <v>4</v>
      </c>
      <c r="D971">
        <f>IF(OR($L971=TRUE,$A971=0,MOD($A971,ChapterTable!$S$20)&lt;&gt;0),
MAX(0,INT(($B971+ChapterTable!$Q$26+VLOOKUP(SUBSTITUTE(D$1,"성장단계","")&amp;"단계오프셋",ChapterTable!$S:$T,2,0))/ChapterTable!$Q$23)),
MAX(0,INT(($B971+ChapterTable!$S$26+VLOOKUP(SUBSTITUTE(D$1,"성장단계","")&amp;"보스단계오프셋",ChapterTable!$S:$T,2,0))/ChapterTable!$S$23)))</f>
        <v>3</v>
      </c>
      <c r="E971" s="1">
        <f ca="1">IF(AND($A971=0,$B971=1),
    VLOOKUP(1,ChapterTable!$1:$1048576,MATCH("최종"&amp;SUBSTITUTE(SUBSTITUTE(E$1,"standard",""),"|Float",""),ChapterTable!$1:$1,0),0)*ChapterTable!$Q$17,
  IF(AND($A971=0,$B971=0),
    E972,
  IF($B971=0,
    VLOOKUP($A971,ChapterTable!$1:$1048576,MATCH("최종"&amp;SUBSTITUTE(SUBSTITUTE(E$1,"standard",""),"|Float",""),ChapterTable!$1:$1,0),0),
  IF($B971=1,
    IF($L971=FALSE,
      VLOOKUP($A971,ChapterTable!$1:$1048576,MATCH("최종"&amp;SUBSTITUTE(SUBSTITUTE(E$1,"standard",""),"|Float",""),ChapterTable!$1:$1,0),0),
      VLOOKUP($A971-ChapterTable!$Q$11,ChapterTable!$1:$1048576,MATCH("최종"&amp;SUBSTITUTE(SUBSTITUTE(E$1,"standard",""),"|Float",""),ChapterTable!$1:$1,0),0)*ChapterTable!$Q$14
    ),
  OFFSET(E971,-$B971+IF($L971,1,0),0)*
    (VLOOKUP(SUBSTITUTE(SUBSTITUTE(E$1,"standard",""),"|Float","")&amp;"인게임누적곱배수",ChapterTable!$S:$T,2,0)^C971
    +VLOOKUP(SUBSTITUTE(SUBSTITUTE(E$1,"standard",""),"|Float","")&amp;"인게임누적합배수",ChapterTable!$S:$T,2,0)*C971)
  )
  )
  )
)</f>
        <v>1436510.9073944092</v>
      </c>
      <c r="F971" s="1">
        <f ca="1">IF(AND($A971=0,$B971=1),
    VLOOKUP(1,ChapterTable!$1:$1048576,MATCH("최종"&amp;SUBSTITUTE(SUBSTITUTE(F$1,"standard",""),"|Float",""),ChapterTable!$1:$1,0),0)*ChapterTable!$Q$17,
  IF(AND($A971=0,$B971=0),
    F972,
  IF($B971=0,
    VLOOKUP($A971,ChapterTable!$1:$1048576,MATCH("최종"&amp;SUBSTITUTE(SUBSTITUTE(F$1,"standard",""),"|Float",""),ChapterTable!$1:$1,0),0),
  IF($B971=1,
    IF($L971=FALSE,
      VLOOKUP($A971,ChapterTable!$1:$1048576,MATCH("최종"&amp;SUBSTITUTE(SUBSTITUTE(F$1,"standard",""),"|Float",""),ChapterTable!$1:$1,0),0),
      VLOOKUP($A971-ChapterTable!$Q$11,ChapterTable!$1:$1048576,MATCH("최종"&amp;SUBSTITUTE(SUBSTITUTE(F$1,"standard",""),"|Float",""),ChapterTable!$1:$1,0),0)*ChapterTable!$Q$14
    ),
  OFFSET(F971,-$B971+IF($L971,1,0),0)*
    (VLOOKUP(SUBSTITUTE(SUBSTITUTE(F$1,"standard",""),"|Float","")&amp;"인게임누적곱배수",ChapterTable!$S:$T,2,0)^D971
    +VLOOKUP(SUBSTITUTE(SUBSTITUTE(F$1,"standard",""),"|Float","")&amp;"인게임누적합배수",ChapterTable!$S:$T,2,0)*D971)
  )
  )
  )
)</f>
        <v>532041.07681274414</v>
      </c>
      <c r="G971" t="s">
        <v>110</v>
      </c>
      <c r="J971" t="str">
        <f>IF(ISBLANK(I971),"",
IFERROR(VLOOKUP(I971,[1]StringTable!$1:$1048576,MATCH([1]StringTable!$B$1,[1]StringTable!$1:$1,0),0),
IFERROR(VLOOKUP(I971,[1]InApkStringTable!$1:$1048576,MATCH([1]InApkStringTable!$B$1,[1]InApkStringTable!$1:$1,0),0),
"스트링없음")))</f>
        <v/>
      </c>
      <c r="L971" t="b">
        <v>0</v>
      </c>
      <c r="M971" t="s">
        <v>24</v>
      </c>
      <c r="N971" t="str">
        <f>IF(ISBLANK(M971),"",IF(ISERROR(VLOOKUP(M971,MapTable!$A:$A,1,0)),"맵없음",""))</f>
        <v/>
      </c>
      <c r="O971">
        <f t="shared" si="61"/>
        <v>21</v>
      </c>
      <c r="Q971">
        <f t="shared" si="62"/>
        <v>21</v>
      </c>
      <c r="R971" t="b">
        <f t="shared" ca="1" si="63"/>
        <v>1</v>
      </c>
      <c r="T971" t="b">
        <f t="shared" ca="1" si="64"/>
        <v>1</v>
      </c>
      <c r="V971" t="str">
        <f>IF(ISBLANK(U971),"",IF(ISERROR(VLOOKUP(U971,MapTable!$A:$A,1,0)),"맵없음",""))</f>
        <v/>
      </c>
      <c r="X971" t="str">
        <f>IF(ISBLANK(W971),"",
IF(ISERROR(FIND(",",W971)),
  IF(ISERROR(VLOOKUP(W971,MapTable!$A:$A,1,0)),"맵없음",
  ""),
IF(ISERROR(FIND(",",W971,FIND(",",W971)+1)),
  IF(OR(ISERROR(VLOOKUP(LEFT(W971,FIND(",",W971)-1),MapTable!$A:$A,1,0)),ISERROR(VLOOKUP(TRIM(MID(W971,FIND(",",W971)+1,999)),MapTable!$A:$A,1,0))),"맵없음",
  ""),
IF(ISERROR(FIND(",",W971,FIND(",",W971,FIND(",",W971)+1)+1)),
  IF(OR(ISERROR(VLOOKUP(LEFT(W971,FIND(",",W971)-1),MapTable!$A:$A,1,0)),ISERROR(VLOOKUP(TRIM(MID(W971,FIND(",",W971)+1,FIND(",",W971,FIND(",",W971)+1)-FIND(",",W971)-1)),MapTable!$A:$A,1,0)),ISERROR(VLOOKUP(TRIM(MID(W971,FIND(",",W971,FIND(",",W971)+1)+1,999)),MapTable!$A:$A,1,0))),"맵없음",
  ""),
IF(ISERROR(FIND(",",W971,FIND(",",W971,FIND(",",W971,FIND(",",W971)+1)+1)+1)),
  IF(OR(ISERROR(VLOOKUP(LEFT(W971,FIND(",",W971)-1),MapTable!$A:$A,1,0)),ISERROR(VLOOKUP(TRIM(MID(W971,FIND(",",W971)+1,FIND(",",W971,FIND(",",W971)+1)-FIND(",",W971)-1)),MapTable!$A:$A,1,0)),ISERROR(VLOOKUP(TRIM(MID(W971,FIND(",",W971,FIND(",",W971)+1)+1,FIND(",",W971,FIND(",",W971,FIND(",",W971)+1)+1)-FIND(",",W971,FIND(",",W971)+1)-1)),MapTable!$A:$A,1,0)),ISERROR(VLOOKUP(TRIM(MID(W971,FIND(",",W971,FIND(",",W971,FIND(",",W971)+1)+1)+1,999)),MapTable!$A:$A,1,0))),"맵없음",
  ""),
)))))</f>
        <v/>
      </c>
      <c r="AC971" t="str">
        <f>IF(ISBLANK(AB971),"",IF(ISERROR(VLOOKUP(AB971,[3]DropTable!$A:$A,1,0)),"드랍없음",""))</f>
        <v/>
      </c>
      <c r="AE971" t="str">
        <f>IF(ISBLANK(AD971),"",IF(ISERROR(VLOOKUP(AD971,[3]DropTable!$A:$A,1,0)),"드랍없음",""))</f>
        <v/>
      </c>
      <c r="AG971">
        <v>9.8000000000000007</v>
      </c>
      <c r="AH971">
        <v>1</v>
      </c>
    </row>
    <row r="972" spans="1:34" x14ac:dyDescent="0.3">
      <c r="A972">
        <v>21</v>
      </c>
      <c r="B972">
        <v>6</v>
      </c>
      <c r="C972">
        <f>IF(OR($L972=TRUE,$A972=0,MOD($A972,ChapterTable!$S$20)&lt;&gt;0),
MAX(0,INT(($B972+ChapterTable!$Q$26+VLOOKUP(SUBSTITUTE(C$1,"성장단계","")&amp;"단계오프셋",ChapterTable!$S:$T,2,0))/ChapterTable!$Q$23)),
MAX(0,INT(($B972+ChapterTable!$S$26+VLOOKUP(SUBSTITUTE(C$1,"성장단계","")&amp;"보스단계오프셋",ChapterTable!$S:$T,2,0))/ChapterTable!$S$23)))</f>
        <v>5</v>
      </c>
      <c r="D972">
        <f>IF(OR($L972=TRUE,$A972=0,MOD($A972,ChapterTable!$S$20)&lt;&gt;0),
MAX(0,INT(($B972+ChapterTable!$Q$26+VLOOKUP(SUBSTITUTE(D$1,"성장단계","")&amp;"단계오프셋",ChapterTable!$S:$T,2,0))/ChapterTable!$Q$23)),
MAX(0,INT(($B972+ChapterTable!$S$26+VLOOKUP(SUBSTITUTE(D$1,"성장단계","")&amp;"보스단계오프셋",ChapterTable!$S:$T,2,0))/ChapterTable!$S$23)))</f>
        <v>4</v>
      </c>
      <c r="E972" s="1">
        <f ca="1">IF(AND($A972=0,$B972=1),
    VLOOKUP(1,ChapterTable!$1:$1048576,MATCH("최종"&amp;SUBSTITUTE(SUBSTITUTE(E$1,"standard",""),"|Float",""),ChapterTable!$1:$1,0),0)*ChapterTable!$Q$17,
  IF(AND($A972=0,$B972=0),
    E973,
  IF($B972=0,
    VLOOKUP($A972,ChapterTable!$1:$1048576,MATCH("최종"&amp;SUBSTITUTE(SUBSTITUTE(E$1,"standard",""),"|Float",""),ChapterTable!$1:$1,0),0),
  IF($B972=1,
    IF($L972=FALSE,
      VLOOKUP($A972,ChapterTable!$1:$1048576,MATCH("최종"&amp;SUBSTITUTE(SUBSTITUTE(E$1,"standard",""),"|Float",""),ChapterTable!$1:$1,0),0),
      VLOOKUP($A972-ChapterTable!$Q$11,ChapterTable!$1:$1048576,MATCH("최종"&amp;SUBSTITUTE(SUBSTITUTE(E$1,"standard",""),"|Float",""),ChapterTable!$1:$1,0),0)*ChapterTable!$Q$14
    ),
  OFFSET(E972,-$B972+IF($L972,1,0),0)*
    (VLOOKUP(SUBSTITUTE(SUBSTITUTE(E$1,"standard",""),"|Float","")&amp;"인게임누적곱배수",ChapterTable!$S:$T,2,0)^C972
    +VLOOKUP(SUBSTITUTE(SUBSTITUTE(E$1,"standard",""),"|Float","")&amp;"인게임누적합배수",ChapterTable!$S:$T,2,0)*C972)
  )
  )
  )
)</f>
        <v>1646002.0813894272</v>
      </c>
      <c r="F972" s="1">
        <f ca="1">IF(AND($A972=0,$B972=1),
    VLOOKUP(1,ChapterTable!$1:$1048576,MATCH("최종"&amp;SUBSTITUTE(SUBSTITUTE(F$1,"standard",""),"|Float",""),ChapterTable!$1:$1,0),0)*ChapterTable!$Q$17,
  IF(AND($A972=0,$B972=0),
    F973,
  IF($B972=0,
    VLOOKUP($A972,ChapterTable!$1:$1048576,MATCH("최종"&amp;SUBSTITUTE(SUBSTITUTE(F$1,"standard",""),"|Float",""),ChapterTable!$1:$1,0),0),
  IF($B972=1,
    IF($L972=FALSE,
      VLOOKUP($A972,ChapterTable!$1:$1048576,MATCH("최종"&amp;SUBSTITUTE(SUBSTITUTE(F$1,"standard",""),"|Float",""),ChapterTable!$1:$1,0),0),
      VLOOKUP($A972-ChapterTable!$Q$11,ChapterTable!$1:$1048576,MATCH("최종"&amp;SUBSTITUTE(SUBSTITUTE(F$1,"standard",""),"|Float",""),ChapterTable!$1:$1,0),0)*ChapterTable!$Q$14
    ),
  OFFSET(F972,-$B972+IF($L972,1,0),0)*
    (VLOOKUP(SUBSTITUTE(SUBSTITUTE(F$1,"standard",""),"|Float","")&amp;"인게임누적곱배수",ChapterTable!$S:$T,2,0)^D972
    +VLOOKUP(SUBSTITUTE(SUBSTITUTE(F$1,"standard",""),"|Float","")&amp;"인게임누적합배수",ChapterTable!$S:$T,2,0)*D972)
  )
  )
  )
)</f>
        <v>598546.21141433716</v>
      </c>
      <c r="G972" t="s">
        <v>110</v>
      </c>
      <c r="J972" t="str">
        <f>IF(ISBLANK(I972),"",
IFERROR(VLOOKUP(I972,[1]StringTable!$1:$1048576,MATCH([1]StringTable!$B$1,[1]StringTable!$1:$1,0),0),
IFERROR(VLOOKUP(I972,[1]InApkStringTable!$1:$1048576,MATCH([1]InApkStringTable!$B$1,[1]InApkStringTable!$1:$1,0),0),
"스트링없음")))</f>
        <v/>
      </c>
      <c r="L972" t="b">
        <v>0</v>
      </c>
      <c r="M972" t="s">
        <v>24</v>
      </c>
      <c r="N972" t="str">
        <f>IF(ISBLANK(M972),"",IF(ISERROR(VLOOKUP(M972,MapTable!$A:$A,1,0)),"맵없음",""))</f>
        <v/>
      </c>
      <c r="O972">
        <f t="shared" si="61"/>
        <v>21</v>
      </c>
      <c r="Q972">
        <f t="shared" si="62"/>
        <v>21</v>
      </c>
      <c r="R972" t="b">
        <f t="shared" ca="1" si="63"/>
        <v>1</v>
      </c>
      <c r="T972" t="b">
        <f t="shared" ca="1" si="64"/>
        <v>1</v>
      </c>
      <c r="V972" t="str">
        <f>IF(ISBLANK(U972),"",IF(ISERROR(VLOOKUP(U972,MapTable!$A:$A,1,0)),"맵없음",""))</f>
        <v/>
      </c>
      <c r="X972" t="str">
        <f>IF(ISBLANK(W972),"",
IF(ISERROR(FIND(",",W972)),
  IF(ISERROR(VLOOKUP(W972,MapTable!$A:$A,1,0)),"맵없음",
  ""),
IF(ISERROR(FIND(",",W972,FIND(",",W972)+1)),
  IF(OR(ISERROR(VLOOKUP(LEFT(W972,FIND(",",W972)-1),MapTable!$A:$A,1,0)),ISERROR(VLOOKUP(TRIM(MID(W972,FIND(",",W972)+1,999)),MapTable!$A:$A,1,0))),"맵없음",
  ""),
IF(ISERROR(FIND(",",W972,FIND(",",W972,FIND(",",W972)+1)+1)),
  IF(OR(ISERROR(VLOOKUP(LEFT(W972,FIND(",",W972)-1),MapTable!$A:$A,1,0)),ISERROR(VLOOKUP(TRIM(MID(W972,FIND(",",W972)+1,FIND(",",W972,FIND(",",W972)+1)-FIND(",",W972)-1)),MapTable!$A:$A,1,0)),ISERROR(VLOOKUP(TRIM(MID(W972,FIND(",",W972,FIND(",",W972)+1)+1,999)),MapTable!$A:$A,1,0))),"맵없음",
  ""),
IF(ISERROR(FIND(",",W972,FIND(",",W972,FIND(",",W972,FIND(",",W972)+1)+1)+1)),
  IF(OR(ISERROR(VLOOKUP(LEFT(W972,FIND(",",W972)-1),MapTable!$A:$A,1,0)),ISERROR(VLOOKUP(TRIM(MID(W972,FIND(",",W972)+1,FIND(",",W972,FIND(",",W972)+1)-FIND(",",W972)-1)),MapTable!$A:$A,1,0)),ISERROR(VLOOKUP(TRIM(MID(W972,FIND(",",W972,FIND(",",W972)+1)+1,FIND(",",W972,FIND(",",W972,FIND(",",W972)+1)+1)-FIND(",",W972,FIND(",",W972)+1)-1)),MapTable!$A:$A,1,0)),ISERROR(VLOOKUP(TRIM(MID(W972,FIND(",",W972,FIND(",",W972,FIND(",",W972)+1)+1)+1,999)),MapTable!$A:$A,1,0))),"맵없음",
  ""),
)))))</f>
        <v/>
      </c>
      <c r="AC972" t="str">
        <f>IF(ISBLANK(AB972),"",IF(ISERROR(VLOOKUP(AB972,[3]DropTable!$A:$A,1,0)),"드랍없음",""))</f>
        <v/>
      </c>
      <c r="AE972" t="str">
        <f>IF(ISBLANK(AD972),"",IF(ISERROR(VLOOKUP(AD972,[3]DropTable!$A:$A,1,0)),"드랍없음",""))</f>
        <v/>
      </c>
      <c r="AG972">
        <v>9.8000000000000007</v>
      </c>
      <c r="AH972">
        <v>1</v>
      </c>
    </row>
    <row r="973" spans="1:34" x14ac:dyDescent="0.3">
      <c r="A973">
        <v>21</v>
      </c>
      <c r="B973">
        <v>7</v>
      </c>
      <c r="C973">
        <f>IF(OR($L973=TRUE,$A973=0,MOD($A973,ChapterTable!$S$20)&lt;&gt;0),
MAX(0,INT(($B973+ChapterTable!$Q$26+VLOOKUP(SUBSTITUTE(C$1,"성장단계","")&amp;"단계오프셋",ChapterTable!$S:$T,2,0))/ChapterTable!$Q$23)),
MAX(0,INT(($B973+ChapterTable!$S$26+VLOOKUP(SUBSTITUTE(C$1,"성장단계","")&amp;"보스단계오프셋",ChapterTable!$S:$T,2,0))/ChapterTable!$S$23)))</f>
        <v>6</v>
      </c>
      <c r="D973">
        <f>IF(OR($L973=TRUE,$A973=0,MOD($A973,ChapterTable!$S$20)&lt;&gt;0),
MAX(0,INT(($B973+ChapterTable!$Q$26+VLOOKUP(SUBSTITUTE(D$1,"성장단계","")&amp;"단계오프셋",ChapterTable!$S:$T,2,0))/ChapterTable!$Q$23)),
MAX(0,INT(($B973+ChapterTable!$S$26+VLOOKUP(SUBSTITUTE(D$1,"성장단계","")&amp;"보스단계오프셋",ChapterTable!$S:$T,2,0))/ChapterTable!$S$23)))</f>
        <v>5</v>
      </c>
      <c r="E973" s="1">
        <f ca="1">IF(AND($A973=0,$B973=1),
    VLOOKUP(1,ChapterTable!$1:$1048576,MATCH("최종"&amp;SUBSTITUTE(SUBSTITUTE(E$1,"standard",""),"|Float",""),ChapterTable!$1:$1,0),0)*ChapterTable!$Q$17,
  IF(AND($A973=0,$B973=0),
    E974,
  IF($B973=0,
    VLOOKUP($A973,ChapterTable!$1:$1048576,MATCH("최종"&amp;SUBSTITUTE(SUBSTITUTE(E$1,"standard",""),"|Float",""),ChapterTable!$1:$1,0),0),
  IF($B973=1,
    IF($L973=FALSE,
      VLOOKUP($A973,ChapterTable!$1:$1048576,MATCH("최종"&amp;SUBSTITUTE(SUBSTITUTE(E$1,"standard",""),"|Float",""),ChapterTable!$1:$1,0),0),
      VLOOKUP($A973-ChapterTable!$Q$11,ChapterTable!$1:$1048576,MATCH("최종"&amp;SUBSTITUTE(SUBSTITUTE(E$1,"standard",""),"|Float",""),ChapterTable!$1:$1,0),0)*ChapterTable!$Q$14
    ),
  OFFSET(E973,-$B973+IF($L973,1,0),0)*
    (VLOOKUP(SUBSTITUTE(SUBSTITUTE(E$1,"standard",""),"|Float","")&amp;"인게임누적곱배수",ChapterTable!$S:$T,2,0)^C973
    +VLOOKUP(SUBSTITUTE(SUBSTITUTE(E$1,"standard",""),"|Float","")&amp;"인게임누적합배수",ChapterTable!$S:$T,2,0)*C973)
  )
  )
  )
)</f>
        <v>1855493.255384445</v>
      </c>
      <c r="F973" s="1">
        <f ca="1">IF(AND($A973=0,$B973=1),
    VLOOKUP(1,ChapterTable!$1:$1048576,MATCH("최종"&amp;SUBSTITUTE(SUBSTITUTE(F$1,"standard",""),"|Float",""),ChapterTable!$1:$1,0),0)*ChapterTable!$Q$17,
  IF(AND($A973=0,$B973=0),
    F974,
  IF($B973=0,
    VLOOKUP($A973,ChapterTable!$1:$1048576,MATCH("최종"&amp;SUBSTITUTE(SUBSTITUTE(F$1,"standard",""),"|Float",""),ChapterTable!$1:$1,0),0),
  IF($B973=1,
    IF($L973=FALSE,
      VLOOKUP($A973,ChapterTable!$1:$1048576,MATCH("최종"&amp;SUBSTITUTE(SUBSTITUTE(F$1,"standard",""),"|Float",""),ChapterTable!$1:$1,0),0),
      VLOOKUP($A973-ChapterTable!$Q$11,ChapterTable!$1:$1048576,MATCH("최종"&amp;SUBSTITUTE(SUBSTITUTE(F$1,"standard",""),"|Float",""),ChapterTable!$1:$1,0),0)*ChapterTable!$Q$14
    ),
  OFFSET(F973,-$B973+IF($L973,1,0),0)*
    (VLOOKUP(SUBSTITUTE(SUBSTITUTE(F$1,"standard",""),"|Float","")&amp;"인게임누적곱배수",ChapterTable!$S:$T,2,0)^D973
    +VLOOKUP(SUBSTITUTE(SUBSTITUTE(F$1,"standard",""),"|Float","")&amp;"인게임누적합배수",ChapterTable!$S:$T,2,0)*D973)
  )
  )
  )
)</f>
        <v>665051.34601593018</v>
      </c>
      <c r="G973" t="s">
        <v>110</v>
      </c>
      <c r="J973" t="str">
        <f>IF(ISBLANK(I973),"",
IFERROR(VLOOKUP(I973,[1]StringTable!$1:$1048576,MATCH([1]StringTable!$B$1,[1]StringTable!$1:$1,0),0),
IFERROR(VLOOKUP(I973,[1]InApkStringTable!$1:$1048576,MATCH([1]InApkStringTable!$B$1,[1]InApkStringTable!$1:$1,0),0),
"스트링없음")))</f>
        <v/>
      </c>
      <c r="L973" t="b">
        <v>0</v>
      </c>
      <c r="M973" t="s">
        <v>24</v>
      </c>
      <c r="N973" t="str">
        <f>IF(ISBLANK(M973),"",IF(ISERROR(VLOOKUP(M973,MapTable!$A:$A,1,0)),"맵없음",""))</f>
        <v/>
      </c>
      <c r="O973">
        <f t="shared" si="61"/>
        <v>21</v>
      </c>
      <c r="Q973">
        <f t="shared" si="62"/>
        <v>21</v>
      </c>
      <c r="R973" t="b">
        <f t="shared" ca="1" si="63"/>
        <v>1</v>
      </c>
      <c r="T973" t="b">
        <f t="shared" ca="1" si="64"/>
        <v>1</v>
      </c>
      <c r="V973" t="str">
        <f>IF(ISBLANK(U973),"",IF(ISERROR(VLOOKUP(U973,MapTable!$A:$A,1,0)),"맵없음",""))</f>
        <v/>
      </c>
      <c r="X973" t="str">
        <f>IF(ISBLANK(W973),"",
IF(ISERROR(FIND(",",W973)),
  IF(ISERROR(VLOOKUP(W973,MapTable!$A:$A,1,0)),"맵없음",
  ""),
IF(ISERROR(FIND(",",W973,FIND(",",W973)+1)),
  IF(OR(ISERROR(VLOOKUP(LEFT(W973,FIND(",",W973)-1),MapTable!$A:$A,1,0)),ISERROR(VLOOKUP(TRIM(MID(W973,FIND(",",W973)+1,999)),MapTable!$A:$A,1,0))),"맵없음",
  ""),
IF(ISERROR(FIND(",",W973,FIND(",",W973,FIND(",",W973)+1)+1)),
  IF(OR(ISERROR(VLOOKUP(LEFT(W973,FIND(",",W973)-1),MapTable!$A:$A,1,0)),ISERROR(VLOOKUP(TRIM(MID(W973,FIND(",",W973)+1,FIND(",",W973,FIND(",",W973)+1)-FIND(",",W973)-1)),MapTable!$A:$A,1,0)),ISERROR(VLOOKUP(TRIM(MID(W973,FIND(",",W973,FIND(",",W973)+1)+1,999)),MapTable!$A:$A,1,0))),"맵없음",
  ""),
IF(ISERROR(FIND(",",W973,FIND(",",W973,FIND(",",W973,FIND(",",W973)+1)+1)+1)),
  IF(OR(ISERROR(VLOOKUP(LEFT(W973,FIND(",",W973)-1),MapTable!$A:$A,1,0)),ISERROR(VLOOKUP(TRIM(MID(W973,FIND(",",W973)+1,FIND(",",W973,FIND(",",W973)+1)-FIND(",",W973)-1)),MapTable!$A:$A,1,0)),ISERROR(VLOOKUP(TRIM(MID(W973,FIND(",",W973,FIND(",",W973)+1)+1,FIND(",",W973,FIND(",",W973,FIND(",",W973)+1)+1)-FIND(",",W973,FIND(",",W973)+1)-1)),MapTable!$A:$A,1,0)),ISERROR(VLOOKUP(TRIM(MID(W973,FIND(",",W973,FIND(",",W973,FIND(",",W973)+1)+1)+1,999)),MapTable!$A:$A,1,0))),"맵없음",
  ""),
)))))</f>
        <v/>
      </c>
      <c r="AC973" t="str">
        <f>IF(ISBLANK(AB973),"",IF(ISERROR(VLOOKUP(AB973,[3]DropTable!$A:$A,1,0)),"드랍없음",""))</f>
        <v/>
      </c>
      <c r="AE973" t="str">
        <f>IF(ISBLANK(AD973),"",IF(ISERROR(VLOOKUP(AD973,[3]DropTable!$A:$A,1,0)),"드랍없음",""))</f>
        <v/>
      </c>
      <c r="AG973">
        <v>9.8000000000000007</v>
      </c>
      <c r="AH973">
        <v>1</v>
      </c>
    </row>
    <row r="974" spans="1:34" x14ac:dyDescent="0.3">
      <c r="A974">
        <v>21</v>
      </c>
      <c r="B974">
        <v>8</v>
      </c>
      <c r="C974">
        <f>IF(OR($L974=TRUE,$A974=0,MOD($A974,ChapterTable!$S$20)&lt;&gt;0),
MAX(0,INT(($B974+ChapterTable!$Q$26+VLOOKUP(SUBSTITUTE(C$1,"성장단계","")&amp;"단계오프셋",ChapterTable!$S:$T,2,0))/ChapterTable!$Q$23)),
MAX(0,INT(($B974+ChapterTable!$S$26+VLOOKUP(SUBSTITUTE(C$1,"성장단계","")&amp;"보스단계오프셋",ChapterTable!$S:$T,2,0))/ChapterTable!$S$23)))</f>
        <v>7</v>
      </c>
      <c r="D974">
        <f>IF(OR($L974=TRUE,$A974=0,MOD($A974,ChapterTable!$S$20)&lt;&gt;0),
MAX(0,INT(($B974+ChapterTable!$Q$26+VLOOKUP(SUBSTITUTE(D$1,"성장단계","")&amp;"단계오프셋",ChapterTable!$S:$T,2,0))/ChapterTable!$Q$23)),
MAX(0,INT(($B974+ChapterTable!$S$26+VLOOKUP(SUBSTITUTE(D$1,"성장단계","")&amp;"보스단계오프셋",ChapterTable!$S:$T,2,0))/ChapterTable!$S$23)))</f>
        <v>6</v>
      </c>
      <c r="E974" s="1">
        <f ca="1">IF(AND($A974=0,$B974=1),
    VLOOKUP(1,ChapterTable!$1:$1048576,MATCH("최종"&amp;SUBSTITUTE(SUBSTITUTE(E$1,"standard",""),"|Float",""),ChapterTable!$1:$1,0),0)*ChapterTable!$Q$17,
  IF(AND($A974=0,$B974=0),
    E975,
  IF($B974=0,
    VLOOKUP($A974,ChapterTable!$1:$1048576,MATCH("최종"&amp;SUBSTITUTE(SUBSTITUTE(E$1,"standard",""),"|Float",""),ChapterTable!$1:$1,0),0),
  IF($B974=1,
    IF($L974=FALSE,
      VLOOKUP($A974,ChapterTable!$1:$1048576,MATCH("최종"&amp;SUBSTITUTE(SUBSTITUTE(E$1,"standard",""),"|Float",""),ChapterTable!$1:$1,0),0),
      VLOOKUP($A974-ChapterTable!$Q$11,ChapterTable!$1:$1048576,MATCH("최종"&amp;SUBSTITUTE(SUBSTITUTE(E$1,"standard",""),"|Float",""),ChapterTable!$1:$1,0),0)*ChapterTable!$Q$14
    ),
  OFFSET(E974,-$B974+IF($L974,1,0),0)*
    (VLOOKUP(SUBSTITUTE(SUBSTITUTE(E$1,"standard",""),"|Float","")&amp;"인게임누적곱배수",ChapterTable!$S:$T,2,0)^C974
    +VLOOKUP(SUBSTITUTE(SUBSTITUTE(E$1,"standard",""),"|Float","")&amp;"인게임누적합배수",ChapterTable!$S:$T,2,0)*C974)
  )
  )
  )
)</f>
        <v>2064984.429379463</v>
      </c>
      <c r="F974" s="1">
        <f ca="1">IF(AND($A974=0,$B974=1),
    VLOOKUP(1,ChapterTable!$1:$1048576,MATCH("최종"&amp;SUBSTITUTE(SUBSTITUTE(F$1,"standard",""),"|Float",""),ChapterTable!$1:$1,0),0)*ChapterTable!$Q$17,
  IF(AND($A974=0,$B974=0),
    F975,
  IF($B974=0,
    VLOOKUP($A974,ChapterTable!$1:$1048576,MATCH("최종"&amp;SUBSTITUTE(SUBSTITUTE(F$1,"standard",""),"|Float",""),ChapterTable!$1:$1,0),0),
  IF($B974=1,
    IF($L974=FALSE,
      VLOOKUP($A974,ChapterTable!$1:$1048576,MATCH("최종"&amp;SUBSTITUTE(SUBSTITUTE(F$1,"standard",""),"|Float",""),ChapterTable!$1:$1,0),0),
      VLOOKUP($A974-ChapterTable!$Q$11,ChapterTable!$1:$1048576,MATCH("최종"&amp;SUBSTITUTE(SUBSTITUTE(F$1,"standard",""),"|Float",""),ChapterTable!$1:$1,0),0)*ChapterTable!$Q$14
    ),
  OFFSET(F974,-$B974+IF($L974,1,0),0)*
    (VLOOKUP(SUBSTITUTE(SUBSTITUTE(F$1,"standard",""),"|Float","")&amp;"인게임누적곱배수",ChapterTable!$S:$T,2,0)^D974
    +VLOOKUP(SUBSTITUTE(SUBSTITUTE(F$1,"standard",""),"|Float","")&amp;"인게임누적합배수",ChapterTable!$S:$T,2,0)*D974)
  )
  )
  )
)</f>
        <v>731556.48061752331</v>
      </c>
      <c r="G974" t="s">
        <v>110</v>
      </c>
      <c r="J974" t="str">
        <f>IF(ISBLANK(I974),"",
IFERROR(VLOOKUP(I974,[1]StringTable!$1:$1048576,MATCH([1]StringTable!$B$1,[1]StringTable!$1:$1,0),0),
IFERROR(VLOOKUP(I974,[1]InApkStringTable!$1:$1048576,MATCH([1]InApkStringTable!$B$1,[1]InApkStringTable!$1:$1,0),0),
"스트링없음")))</f>
        <v/>
      </c>
      <c r="L974" t="b">
        <v>0</v>
      </c>
      <c r="M974" t="s">
        <v>24</v>
      </c>
      <c r="N974" t="str">
        <f>IF(ISBLANK(M974),"",IF(ISERROR(VLOOKUP(M974,MapTable!$A:$A,1,0)),"맵없음",""))</f>
        <v/>
      </c>
      <c r="O974">
        <f t="shared" si="61"/>
        <v>21</v>
      </c>
      <c r="Q974">
        <f t="shared" si="62"/>
        <v>21</v>
      </c>
      <c r="R974" t="b">
        <f t="shared" ca="1" si="63"/>
        <v>0</v>
      </c>
      <c r="T974" t="b">
        <f t="shared" ca="1" si="64"/>
        <v>0</v>
      </c>
      <c r="V974" t="str">
        <f>IF(ISBLANK(U974),"",IF(ISERROR(VLOOKUP(U974,MapTable!$A:$A,1,0)),"맵없음",""))</f>
        <v/>
      </c>
      <c r="X974" t="str">
        <f>IF(ISBLANK(W974),"",
IF(ISERROR(FIND(",",W974)),
  IF(ISERROR(VLOOKUP(W974,MapTable!$A:$A,1,0)),"맵없음",
  ""),
IF(ISERROR(FIND(",",W974,FIND(",",W974)+1)),
  IF(OR(ISERROR(VLOOKUP(LEFT(W974,FIND(",",W974)-1),MapTable!$A:$A,1,0)),ISERROR(VLOOKUP(TRIM(MID(W974,FIND(",",W974)+1,999)),MapTable!$A:$A,1,0))),"맵없음",
  ""),
IF(ISERROR(FIND(",",W974,FIND(",",W974,FIND(",",W974)+1)+1)),
  IF(OR(ISERROR(VLOOKUP(LEFT(W974,FIND(",",W974)-1),MapTable!$A:$A,1,0)),ISERROR(VLOOKUP(TRIM(MID(W974,FIND(",",W974)+1,FIND(",",W974,FIND(",",W974)+1)-FIND(",",W974)-1)),MapTable!$A:$A,1,0)),ISERROR(VLOOKUP(TRIM(MID(W974,FIND(",",W974,FIND(",",W974)+1)+1,999)),MapTable!$A:$A,1,0))),"맵없음",
  ""),
IF(ISERROR(FIND(",",W974,FIND(",",W974,FIND(",",W974,FIND(",",W974)+1)+1)+1)),
  IF(OR(ISERROR(VLOOKUP(LEFT(W974,FIND(",",W974)-1),MapTable!$A:$A,1,0)),ISERROR(VLOOKUP(TRIM(MID(W974,FIND(",",W974)+1,FIND(",",W974,FIND(",",W974)+1)-FIND(",",W974)-1)),MapTable!$A:$A,1,0)),ISERROR(VLOOKUP(TRIM(MID(W974,FIND(",",W974,FIND(",",W974)+1)+1,FIND(",",W974,FIND(",",W974,FIND(",",W974)+1)+1)-FIND(",",W974,FIND(",",W974)+1)-1)),MapTable!$A:$A,1,0)),ISERROR(VLOOKUP(TRIM(MID(W974,FIND(",",W974,FIND(",",W974,FIND(",",W974)+1)+1)+1,999)),MapTable!$A:$A,1,0))),"맵없음",
  ""),
)))))</f>
        <v/>
      </c>
      <c r="AC974" t="str">
        <f>IF(ISBLANK(AB974),"",IF(ISERROR(VLOOKUP(AB974,[3]DropTable!$A:$A,1,0)),"드랍없음",""))</f>
        <v/>
      </c>
      <c r="AE974" t="str">
        <f>IF(ISBLANK(AD974),"",IF(ISERROR(VLOOKUP(AD974,[3]DropTable!$A:$A,1,0)),"드랍없음",""))</f>
        <v/>
      </c>
      <c r="AG974">
        <v>9.8000000000000007</v>
      </c>
      <c r="AH974">
        <v>1</v>
      </c>
    </row>
    <row r="975" spans="1:34" x14ac:dyDescent="0.3">
      <c r="A975">
        <v>22</v>
      </c>
      <c r="B975">
        <v>0</v>
      </c>
      <c r="C975">
        <f>IF(OR($L975=TRUE,$A975=0,MOD($A975,ChapterTable!$S$20)&lt;&gt;0),
MAX(0,INT(($B975+ChapterTable!$Q$26+VLOOKUP(SUBSTITUTE(C$1,"성장단계","")&amp;"단계오프셋",ChapterTable!$S:$T,2,0))/ChapterTable!$Q$23)),
MAX(0,INT(($B975+ChapterTable!$S$26+VLOOKUP(SUBSTITUTE(C$1,"성장단계","")&amp;"보스단계오프셋",ChapterTable!$S:$T,2,0))/ChapterTable!$S$23)))</f>
        <v>0</v>
      </c>
      <c r="D975">
        <f>IF(OR($L975=TRUE,$A975=0,MOD($A975,ChapterTable!$S$20)&lt;&gt;0),
MAX(0,INT(($B975+ChapterTable!$Q$26+VLOOKUP(SUBSTITUTE(D$1,"성장단계","")&amp;"단계오프셋",ChapterTable!$S:$T,2,0))/ChapterTable!$Q$23)),
MAX(0,INT(($B975+ChapterTable!$S$26+VLOOKUP(SUBSTITUTE(D$1,"성장단계","")&amp;"보스단계오프셋",ChapterTable!$S:$T,2,0))/ChapterTable!$S$23)))</f>
        <v>0</v>
      </c>
      <c r="E975" s="1">
        <f ca="1">IF(AND($A975=0,$B975=1),
    VLOOKUP(1,ChapterTable!$1:$1048576,MATCH("최종"&amp;SUBSTITUTE(SUBSTITUTE(E$1,"standard",""),"|Float",""),ChapterTable!$1:$1,0),0)*ChapterTable!$Q$17,
  IF(AND($A975=0,$B975=0),
    E976,
  IF($B975=0,
    VLOOKUP($A975,ChapterTable!$1:$1048576,MATCH("최종"&amp;SUBSTITUTE(SUBSTITUTE(E$1,"standard",""),"|Float",""),ChapterTable!$1:$1,0),0),
  IF($B975=1,
    IF($L975=FALSE,
      VLOOKUP($A975,ChapterTable!$1:$1048576,MATCH("최종"&amp;SUBSTITUTE(SUBSTITUTE(E$1,"standard",""),"|Float",""),ChapterTable!$1:$1,0),0),
      VLOOKUP($A975-ChapterTable!$Q$11,ChapterTable!$1:$1048576,MATCH("최종"&amp;SUBSTITUTE(SUBSTITUTE(E$1,"standard",""),"|Float",""),ChapterTable!$1:$1,0),0)*ChapterTable!$Q$14
    ),
  OFFSET(E975,-$B975+IF($L975,1,0),0)*
    (VLOOKUP(SUBSTITUTE(SUBSTITUTE(E$1,"standard",""),"|Float","")&amp;"인게임누적곱배수",ChapterTable!$S:$T,2,0)^C975
    +VLOOKUP(SUBSTITUTE(SUBSTITUTE(E$1,"standard",""),"|Float","")&amp;"인게임누적합배수",ChapterTable!$S:$T,2,0)*C975)
  )
  )
  )
)</f>
        <v>897819.31712150574</v>
      </c>
      <c r="F975" s="1">
        <f ca="1">IF(AND($A975=0,$B975=1),
    VLOOKUP(1,ChapterTable!$1:$1048576,MATCH("최종"&amp;SUBSTITUTE(SUBSTITUTE(F$1,"standard",""),"|Float",""),ChapterTable!$1:$1,0),0)*ChapterTable!$Q$17,
  IF(AND($A975=0,$B975=0),
    F976,
  IF($B975=0,
    VLOOKUP($A975,ChapterTable!$1:$1048576,MATCH("최종"&amp;SUBSTITUTE(SUBSTITUTE(F$1,"standard",""),"|Float",""),ChapterTable!$1:$1,0),0),
  IF($B975=1,
    IF($L975=FALSE,
      VLOOKUP($A975,ChapterTable!$1:$1048576,MATCH("최종"&amp;SUBSTITUTE(SUBSTITUTE(F$1,"standard",""),"|Float",""),ChapterTable!$1:$1,0),0),
      VLOOKUP($A975-ChapterTable!$Q$11,ChapterTable!$1:$1048576,MATCH("최종"&amp;SUBSTITUTE(SUBSTITUTE(F$1,"standard",""),"|Float",""),ChapterTable!$1:$1,0),0)*ChapterTable!$Q$14
    ),
  OFFSET(F975,-$B975+IF($L975,1,0),0)*
    (VLOOKUP(SUBSTITUTE(SUBSTITUTE(F$1,"standard",""),"|Float","")&amp;"인게임누적곱배수",ChapterTable!$S:$T,2,0)^D975
    +VLOOKUP(SUBSTITUTE(SUBSTITUTE(F$1,"standard",""),"|Float","")&amp;"인게임누적합배수",ChapterTable!$S:$T,2,0)*D975)
  )
  )
  )
)</f>
        <v>498788.50951194763</v>
      </c>
      <c r="G975" t="s">
        <v>110</v>
      </c>
      <c r="J975" t="str">
        <f>IF(ISBLANK(I975),"",
IFERROR(VLOOKUP(I975,[1]StringTable!$1:$1048576,MATCH([1]StringTable!$B$1,[1]StringTable!$1:$1,0),0),
IFERROR(VLOOKUP(I975,[1]InApkStringTable!$1:$1048576,MATCH([1]InApkStringTable!$B$1,[1]InApkStringTable!$1:$1,0),0),
"스트링없음")))</f>
        <v/>
      </c>
      <c r="L975" t="b">
        <v>0</v>
      </c>
      <c r="M975" t="s">
        <v>24</v>
      </c>
      <c r="N975" t="str">
        <f>IF(ISBLANK(M975),"",IF(ISERROR(VLOOKUP(M975,MapTable!$A:$A,1,0)),"맵없음",""))</f>
        <v/>
      </c>
      <c r="O975">
        <f t="shared" si="61"/>
        <v>0</v>
      </c>
      <c r="Q975">
        <f t="shared" si="62"/>
        <v>0</v>
      </c>
      <c r="R975" t="b">
        <f t="shared" ca="1" si="63"/>
        <v>0</v>
      </c>
      <c r="T975" t="b">
        <f t="shared" ca="1" si="64"/>
        <v>0</v>
      </c>
      <c r="V975" t="str">
        <f>IF(ISBLANK(U975),"",IF(ISERROR(VLOOKUP(U975,MapTable!$A:$A,1,0)),"맵없음",""))</f>
        <v/>
      </c>
      <c r="X975" t="str">
        <f>IF(ISBLANK(W975),"",
IF(ISERROR(FIND(",",W975)),
  IF(ISERROR(VLOOKUP(W975,MapTable!$A:$A,1,0)),"맵없음",
  ""),
IF(ISERROR(FIND(",",W975,FIND(",",W975)+1)),
  IF(OR(ISERROR(VLOOKUP(LEFT(W975,FIND(",",W975)-1),MapTable!$A:$A,1,0)),ISERROR(VLOOKUP(TRIM(MID(W975,FIND(",",W975)+1,999)),MapTable!$A:$A,1,0))),"맵없음",
  ""),
IF(ISERROR(FIND(",",W975,FIND(",",W975,FIND(",",W975)+1)+1)),
  IF(OR(ISERROR(VLOOKUP(LEFT(W975,FIND(",",W975)-1),MapTable!$A:$A,1,0)),ISERROR(VLOOKUP(TRIM(MID(W975,FIND(",",W975)+1,FIND(",",W975,FIND(",",W975)+1)-FIND(",",W975)-1)),MapTable!$A:$A,1,0)),ISERROR(VLOOKUP(TRIM(MID(W975,FIND(",",W975,FIND(",",W975)+1)+1,999)),MapTable!$A:$A,1,0))),"맵없음",
  ""),
IF(ISERROR(FIND(",",W975,FIND(",",W975,FIND(",",W975,FIND(",",W975)+1)+1)+1)),
  IF(OR(ISERROR(VLOOKUP(LEFT(W975,FIND(",",W975)-1),MapTable!$A:$A,1,0)),ISERROR(VLOOKUP(TRIM(MID(W975,FIND(",",W975)+1,FIND(",",W975,FIND(",",W975)+1)-FIND(",",W975)-1)),MapTable!$A:$A,1,0)),ISERROR(VLOOKUP(TRIM(MID(W975,FIND(",",W975,FIND(",",W975)+1)+1,FIND(",",W975,FIND(",",W975,FIND(",",W975)+1)+1)-FIND(",",W975,FIND(",",W975)+1)-1)),MapTable!$A:$A,1,0)),ISERROR(VLOOKUP(TRIM(MID(W975,FIND(",",W975,FIND(",",W975,FIND(",",W975)+1)+1)+1,999)),MapTable!$A:$A,1,0))),"맵없음",
  ""),
)))))</f>
        <v/>
      </c>
      <c r="AC975" t="str">
        <f>IF(ISBLANK(AB975),"",IF(ISERROR(VLOOKUP(AB975,[3]DropTable!$A:$A,1,0)),"드랍없음",""))</f>
        <v/>
      </c>
      <c r="AE975" t="str">
        <f>IF(ISBLANK(AD975),"",IF(ISERROR(VLOOKUP(AD975,[3]DropTable!$A:$A,1,0)),"드랍없음",""))</f>
        <v/>
      </c>
      <c r="AG975">
        <v>9.8000000000000007</v>
      </c>
      <c r="AH975">
        <v>1</v>
      </c>
    </row>
    <row r="976" spans="1:34" x14ac:dyDescent="0.3">
      <c r="A976">
        <v>22</v>
      </c>
      <c r="B976">
        <v>1</v>
      </c>
      <c r="C976">
        <f>IF(OR($L976=TRUE,$A976=0,MOD($A976,ChapterTable!$S$20)&lt;&gt;0),
MAX(0,INT(($B976+ChapterTable!$Q$26+VLOOKUP(SUBSTITUTE(C$1,"성장단계","")&amp;"단계오프셋",ChapterTable!$S:$T,2,0))/ChapterTable!$Q$23)),
MAX(0,INT(($B976+ChapterTable!$S$26+VLOOKUP(SUBSTITUTE(C$1,"성장단계","")&amp;"보스단계오프셋",ChapterTable!$S:$T,2,0))/ChapterTable!$S$23)))</f>
        <v>0</v>
      </c>
      <c r="D976">
        <f>IF(OR($L976=TRUE,$A976=0,MOD($A976,ChapterTable!$S$20)&lt;&gt;0),
MAX(0,INT(($B976+ChapterTable!$Q$26+VLOOKUP(SUBSTITUTE(D$1,"성장단계","")&amp;"단계오프셋",ChapterTable!$S:$T,2,0))/ChapterTable!$Q$23)),
MAX(0,INT(($B976+ChapterTable!$S$26+VLOOKUP(SUBSTITUTE(D$1,"성장단계","")&amp;"보스단계오프셋",ChapterTable!$S:$T,2,0))/ChapterTable!$S$23)))</f>
        <v>0</v>
      </c>
      <c r="E976" s="1">
        <f ca="1">IF(AND($A976=0,$B976=1),
    VLOOKUP(1,ChapterTable!$1:$1048576,MATCH("최종"&amp;SUBSTITUTE(SUBSTITUTE(E$1,"standard",""),"|Float",""),ChapterTable!$1:$1,0),0)*ChapterTable!$Q$17,
  IF(AND($A976=0,$B976=0),
    E977,
  IF($B976=0,
    VLOOKUP($A976,ChapterTable!$1:$1048576,MATCH("최종"&amp;SUBSTITUTE(SUBSTITUTE(E$1,"standard",""),"|Float",""),ChapterTable!$1:$1,0),0),
  IF($B976=1,
    IF($L976=FALSE,
      VLOOKUP($A976,ChapterTable!$1:$1048576,MATCH("최종"&amp;SUBSTITUTE(SUBSTITUTE(E$1,"standard",""),"|Float",""),ChapterTable!$1:$1,0),0),
      VLOOKUP($A976-ChapterTable!$Q$11,ChapterTable!$1:$1048576,MATCH("최종"&amp;SUBSTITUTE(SUBSTITUTE(E$1,"standard",""),"|Float",""),ChapterTable!$1:$1,0),0)*ChapterTable!$Q$14
    ),
  OFFSET(E976,-$B976+IF($L976,1,0),0)*
    (VLOOKUP(SUBSTITUTE(SUBSTITUTE(E$1,"standard",""),"|Float","")&amp;"인게임누적곱배수",ChapterTable!$S:$T,2,0)^C976
    +VLOOKUP(SUBSTITUTE(SUBSTITUTE(E$1,"standard",""),"|Float","")&amp;"인게임누적합배수",ChapterTable!$S:$T,2,0)*C976)
  )
  )
  )
)</f>
        <v>897819.31712150574</v>
      </c>
      <c r="F976" s="1">
        <f ca="1">IF(AND($A976=0,$B976=1),
    VLOOKUP(1,ChapterTable!$1:$1048576,MATCH("최종"&amp;SUBSTITUTE(SUBSTITUTE(F$1,"standard",""),"|Float",""),ChapterTable!$1:$1,0),0)*ChapterTable!$Q$17,
  IF(AND($A976=0,$B976=0),
    F977,
  IF($B976=0,
    VLOOKUP($A976,ChapterTable!$1:$1048576,MATCH("최종"&amp;SUBSTITUTE(SUBSTITUTE(F$1,"standard",""),"|Float",""),ChapterTable!$1:$1,0),0),
  IF($B976=1,
    IF($L976=FALSE,
      VLOOKUP($A976,ChapterTable!$1:$1048576,MATCH("최종"&amp;SUBSTITUTE(SUBSTITUTE(F$1,"standard",""),"|Float",""),ChapterTable!$1:$1,0),0),
      VLOOKUP($A976-ChapterTable!$Q$11,ChapterTable!$1:$1048576,MATCH("최종"&amp;SUBSTITUTE(SUBSTITUTE(F$1,"standard",""),"|Float",""),ChapterTable!$1:$1,0),0)*ChapterTable!$Q$14
    ),
  OFFSET(F976,-$B976+IF($L976,1,0),0)*
    (VLOOKUP(SUBSTITUTE(SUBSTITUTE(F$1,"standard",""),"|Float","")&amp;"인게임누적곱배수",ChapterTable!$S:$T,2,0)^D976
    +VLOOKUP(SUBSTITUTE(SUBSTITUTE(F$1,"standard",""),"|Float","")&amp;"인게임누적합배수",ChapterTable!$S:$T,2,0)*D976)
  )
  )
  )
)</f>
        <v>498788.50951194763</v>
      </c>
      <c r="G976" t="s">
        <v>110</v>
      </c>
      <c r="J976" t="str">
        <f>IF(ISBLANK(I976),"",
IFERROR(VLOOKUP(I976,[1]StringTable!$1:$1048576,MATCH([1]StringTable!$B$1,[1]StringTable!$1:$1,0),0),
IFERROR(VLOOKUP(I976,[1]InApkStringTable!$1:$1048576,MATCH([1]InApkStringTable!$B$1,[1]InApkStringTable!$1:$1,0),0),
"스트링없음")))</f>
        <v/>
      </c>
      <c r="L976" t="b">
        <v>0</v>
      </c>
      <c r="M976" t="s">
        <v>24</v>
      </c>
      <c r="N976" t="str">
        <f>IF(ISBLANK(M976),"",IF(ISERROR(VLOOKUP(M976,MapTable!$A:$A,1,0)),"맵없음",""))</f>
        <v/>
      </c>
      <c r="O976">
        <f t="shared" si="61"/>
        <v>1</v>
      </c>
      <c r="Q976">
        <f t="shared" si="62"/>
        <v>1</v>
      </c>
      <c r="R976" t="b">
        <f t="shared" ca="1" si="63"/>
        <v>0</v>
      </c>
      <c r="T976" t="b">
        <f t="shared" ca="1" si="64"/>
        <v>0</v>
      </c>
      <c r="V976" t="str">
        <f>IF(ISBLANK(U976),"",IF(ISERROR(VLOOKUP(U976,MapTable!$A:$A,1,0)),"맵없음",""))</f>
        <v/>
      </c>
      <c r="X976" t="str">
        <f>IF(ISBLANK(W976),"",
IF(ISERROR(FIND(",",W976)),
  IF(ISERROR(VLOOKUP(W976,MapTable!$A:$A,1,0)),"맵없음",
  ""),
IF(ISERROR(FIND(",",W976,FIND(",",W976)+1)),
  IF(OR(ISERROR(VLOOKUP(LEFT(W976,FIND(",",W976)-1),MapTable!$A:$A,1,0)),ISERROR(VLOOKUP(TRIM(MID(W976,FIND(",",W976)+1,999)),MapTable!$A:$A,1,0))),"맵없음",
  ""),
IF(ISERROR(FIND(",",W976,FIND(",",W976,FIND(",",W976)+1)+1)),
  IF(OR(ISERROR(VLOOKUP(LEFT(W976,FIND(",",W976)-1),MapTable!$A:$A,1,0)),ISERROR(VLOOKUP(TRIM(MID(W976,FIND(",",W976)+1,FIND(",",W976,FIND(",",W976)+1)-FIND(",",W976)-1)),MapTable!$A:$A,1,0)),ISERROR(VLOOKUP(TRIM(MID(W976,FIND(",",W976,FIND(",",W976)+1)+1,999)),MapTable!$A:$A,1,0))),"맵없음",
  ""),
IF(ISERROR(FIND(",",W976,FIND(",",W976,FIND(",",W976,FIND(",",W976)+1)+1)+1)),
  IF(OR(ISERROR(VLOOKUP(LEFT(W976,FIND(",",W976)-1),MapTable!$A:$A,1,0)),ISERROR(VLOOKUP(TRIM(MID(W976,FIND(",",W976)+1,FIND(",",W976,FIND(",",W976)+1)-FIND(",",W976)-1)),MapTable!$A:$A,1,0)),ISERROR(VLOOKUP(TRIM(MID(W976,FIND(",",W976,FIND(",",W976)+1)+1,FIND(",",W976,FIND(",",W976,FIND(",",W976)+1)+1)-FIND(",",W976,FIND(",",W976)+1)-1)),MapTable!$A:$A,1,0)),ISERROR(VLOOKUP(TRIM(MID(W976,FIND(",",W976,FIND(",",W976,FIND(",",W976)+1)+1)+1,999)),MapTable!$A:$A,1,0))),"맵없음",
  ""),
)))))</f>
        <v/>
      </c>
      <c r="AC976" t="str">
        <f>IF(ISBLANK(AB976),"",IF(ISERROR(VLOOKUP(AB976,[3]DropTable!$A:$A,1,0)),"드랍없음",""))</f>
        <v/>
      </c>
      <c r="AE976" t="str">
        <f>IF(ISBLANK(AD976),"",IF(ISERROR(VLOOKUP(AD976,[3]DropTable!$A:$A,1,0)),"드랍없음",""))</f>
        <v/>
      </c>
      <c r="AG976">
        <v>9.8000000000000007</v>
      </c>
      <c r="AH976">
        <v>1</v>
      </c>
    </row>
    <row r="977" spans="1:34" x14ac:dyDescent="0.3">
      <c r="A977">
        <v>22</v>
      </c>
      <c r="B977">
        <v>2</v>
      </c>
      <c r="C977">
        <f>IF(OR($L977=TRUE,$A977=0,MOD($A977,ChapterTable!$S$20)&lt;&gt;0),
MAX(0,INT(($B977+ChapterTable!$Q$26+VLOOKUP(SUBSTITUTE(C$1,"성장단계","")&amp;"단계오프셋",ChapterTable!$S:$T,2,0))/ChapterTable!$Q$23)),
MAX(0,INT(($B977+ChapterTable!$S$26+VLOOKUP(SUBSTITUTE(C$1,"성장단계","")&amp;"보스단계오프셋",ChapterTable!$S:$T,2,0))/ChapterTable!$S$23)))</f>
        <v>0</v>
      </c>
      <c r="D977">
        <f>IF(OR($L977=TRUE,$A977=0,MOD($A977,ChapterTable!$S$20)&lt;&gt;0),
MAX(0,INT(($B977+ChapterTable!$Q$26+VLOOKUP(SUBSTITUTE(D$1,"성장단계","")&amp;"단계오프셋",ChapterTable!$S:$T,2,0))/ChapterTable!$Q$23)),
MAX(0,INT(($B977+ChapterTable!$S$26+VLOOKUP(SUBSTITUTE(D$1,"성장단계","")&amp;"보스단계오프셋",ChapterTable!$S:$T,2,0))/ChapterTable!$S$23)))</f>
        <v>0</v>
      </c>
      <c r="E977" s="1">
        <f ca="1">IF(AND($A977=0,$B977=1),
    VLOOKUP(1,ChapterTable!$1:$1048576,MATCH("최종"&amp;SUBSTITUTE(SUBSTITUTE(E$1,"standard",""),"|Float",""),ChapterTable!$1:$1,0),0)*ChapterTable!$Q$17,
  IF(AND($A977=0,$B977=0),
    E978,
  IF($B977=0,
    VLOOKUP($A977,ChapterTable!$1:$1048576,MATCH("최종"&amp;SUBSTITUTE(SUBSTITUTE(E$1,"standard",""),"|Float",""),ChapterTable!$1:$1,0),0),
  IF($B977=1,
    IF($L977=FALSE,
      VLOOKUP($A977,ChapterTable!$1:$1048576,MATCH("최종"&amp;SUBSTITUTE(SUBSTITUTE(E$1,"standard",""),"|Float",""),ChapterTable!$1:$1,0),0),
      VLOOKUP($A977-ChapterTable!$Q$11,ChapterTable!$1:$1048576,MATCH("최종"&amp;SUBSTITUTE(SUBSTITUTE(E$1,"standard",""),"|Float",""),ChapterTable!$1:$1,0),0)*ChapterTable!$Q$14
    ),
  OFFSET(E977,-$B977+IF($L977,1,0),0)*
    (VLOOKUP(SUBSTITUTE(SUBSTITUTE(E$1,"standard",""),"|Float","")&amp;"인게임누적곱배수",ChapterTable!$S:$T,2,0)^C977
    +VLOOKUP(SUBSTITUTE(SUBSTITUTE(E$1,"standard",""),"|Float","")&amp;"인게임누적합배수",ChapterTable!$S:$T,2,0)*C977)
  )
  )
  )
)</f>
        <v>897819.31712150574</v>
      </c>
      <c r="F977" s="1">
        <f ca="1">IF(AND($A977=0,$B977=1),
    VLOOKUP(1,ChapterTable!$1:$1048576,MATCH("최종"&amp;SUBSTITUTE(SUBSTITUTE(F$1,"standard",""),"|Float",""),ChapterTable!$1:$1,0),0)*ChapterTable!$Q$17,
  IF(AND($A977=0,$B977=0),
    F978,
  IF($B977=0,
    VLOOKUP($A977,ChapterTable!$1:$1048576,MATCH("최종"&amp;SUBSTITUTE(SUBSTITUTE(F$1,"standard",""),"|Float",""),ChapterTable!$1:$1,0),0),
  IF($B977=1,
    IF($L977=FALSE,
      VLOOKUP($A977,ChapterTable!$1:$1048576,MATCH("최종"&amp;SUBSTITUTE(SUBSTITUTE(F$1,"standard",""),"|Float",""),ChapterTable!$1:$1,0),0),
      VLOOKUP($A977-ChapterTable!$Q$11,ChapterTable!$1:$1048576,MATCH("최종"&amp;SUBSTITUTE(SUBSTITUTE(F$1,"standard",""),"|Float",""),ChapterTable!$1:$1,0),0)*ChapterTable!$Q$14
    ),
  OFFSET(F977,-$B977+IF($L977,1,0),0)*
    (VLOOKUP(SUBSTITUTE(SUBSTITUTE(F$1,"standard",""),"|Float","")&amp;"인게임누적곱배수",ChapterTable!$S:$T,2,0)^D977
    +VLOOKUP(SUBSTITUTE(SUBSTITUTE(F$1,"standard",""),"|Float","")&amp;"인게임누적합배수",ChapterTable!$S:$T,2,0)*D977)
  )
  )
  )
)</f>
        <v>498788.50951194763</v>
      </c>
      <c r="G977" t="s">
        <v>110</v>
      </c>
      <c r="J977" t="str">
        <f>IF(ISBLANK(I977),"",
IFERROR(VLOOKUP(I977,[1]StringTable!$1:$1048576,MATCH([1]StringTable!$B$1,[1]StringTable!$1:$1,0),0),
IFERROR(VLOOKUP(I977,[1]InApkStringTable!$1:$1048576,MATCH([1]InApkStringTable!$B$1,[1]InApkStringTable!$1:$1,0),0),
"스트링없음")))</f>
        <v/>
      </c>
      <c r="L977" t="b">
        <v>0</v>
      </c>
      <c r="M977" t="s">
        <v>24</v>
      </c>
      <c r="N977" t="str">
        <f>IF(ISBLANK(M977),"",IF(ISERROR(VLOOKUP(M977,MapTable!$A:$A,1,0)),"맵없음",""))</f>
        <v/>
      </c>
      <c r="O977">
        <f t="shared" si="61"/>
        <v>1</v>
      </c>
      <c r="Q977">
        <f t="shared" si="62"/>
        <v>1</v>
      </c>
      <c r="R977" t="b">
        <f t="shared" ca="1" si="63"/>
        <v>0</v>
      </c>
      <c r="T977" t="b">
        <f t="shared" ca="1" si="64"/>
        <v>0</v>
      </c>
      <c r="V977" t="str">
        <f>IF(ISBLANK(U977),"",IF(ISERROR(VLOOKUP(U977,MapTable!$A:$A,1,0)),"맵없음",""))</f>
        <v/>
      </c>
      <c r="X977" t="str">
        <f>IF(ISBLANK(W977),"",
IF(ISERROR(FIND(",",W977)),
  IF(ISERROR(VLOOKUP(W977,MapTable!$A:$A,1,0)),"맵없음",
  ""),
IF(ISERROR(FIND(",",W977,FIND(",",W977)+1)),
  IF(OR(ISERROR(VLOOKUP(LEFT(W977,FIND(",",W977)-1),MapTable!$A:$A,1,0)),ISERROR(VLOOKUP(TRIM(MID(W977,FIND(",",W977)+1,999)),MapTable!$A:$A,1,0))),"맵없음",
  ""),
IF(ISERROR(FIND(",",W977,FIND(",",W977,FIND(",",W977)+1)+1)),
  IF(OR(ISERROR(VLOOKUP(LEFT(W977,FIND(",",W977)-1),MapTable!$A:$A,1,0)),ISERROR(VLOOKUP(TRIM(MID(W977,FIND(",",W977)+1,FIND(",",W977,FIND(",",W977)+1)-FIND(",",W977)-1)),MapTable!$A:$A,1,0)),ISERROR(VLOOKUP(TRIM(MID(W977,FIND(",",W977,FIND(",",W977)+1)+1,999)),MapTable!$A:$A,1,0))),"맵없음",
  ""),
IF(ISERROR(FIND(",",W977,FIND(",",W977,FIND(",",W977,FIND(",",W977)+1)+1)+1)),
  IF(OR(ISERROR(VLOOKUP(LEFT(W977,FIND(",",W977)-1),MapTable!$A:$A,1,0)),ISERROR(VLOOKUP(TRIM(MID(W977,FIND(",",W977)+1,FIND(",",W977,FIND(",",W977)+1)-FIND(",",W977)-1)),MapTable!$A:$A,1,0)),ISERROR(VLOOKUP(TRIM(MID(W977,FIND(",",W977,FIND(",",W977)+1)+1,FIND(",",W977,FIND(",",W977,FIND(",",W977)+1)+1)-FIND(",",W977,FIND(",",W977)+1)-1)),MapTable!$A:$A,1,0)),ISERROR(VLOOKUP(TRIM(MID(W977,FIND(",",W977,FIND(",",W977,FIND(",",W977)+1)+1)+1,999)),MapTable!$A:$A,1,0))),"맵없음",
  ""),
)))))</f>
        <v/>
      </c>
      <c r="AC977" t="str">
        <f>IF(ISBLANK(AB977),"",IF(ISERROR(VLOOKUP(AB977,[3]DropTable!$A:$A,1,0)),"드랍없음",""))</f>
        <v/>
      </c>
      <c r="AE977" t="str">
        <f>IF(ISBLANK(AD977),"",IF(ISERROR(VLOOKUP(AD977,[3]DropTable!$A:$A,1,0)),"드랍없음",""))</f>
        <v/>
      </c>
      <c r="AG977">
        <v>9.8000000000000007</v>
      </c>
      <c r="AH977">
        <v>1</v>
      </c>
    </row>
    <row r="978" spans="1:34" x14ac:dyDescent="0.3">
      <c r="A978">
        <v>22</v>
      </c>
      <c r="B978">
        <v>3</v>
      </c>
      <c r="C978">
        <f>IF(OR($L978=TRUE,$A978=0,MOD($A978,ChapterTable!$S$20)&lt;&gt;0),
MAX(0,INT(($B978+ChapterTable!$Q$26+VLOOKUP(SUBSTITUTE(C$1,"성장단계","")&amp;"단계오프셋",ChapterTable!$S:$T,2,0))/ChapterTable!$Q$23)),
MAX(0,INT(($B978+ChapterTable!$S$26+VLOOKUP(SUBSTITUTE(C$1,"성장단계","")&amp;"보스단계오프셋",ChapterTable!$S:$T,2,0))/ChapterTable!$S$23)))</f>
        <v>0</v>
      </c>
      <c r="D978">
        <f>IF(OR($L978=TRUE,$A978=0,MOD($A978,ChapterTable!$S$20)&lt;&gt;0),
MAX(0,INT(($B978+ChapterTable!$Q$26+VLOOKUP(SUBSTITUTE(D$1,"성장단계","")&amp;"단계오프셋",ChapterTable!$S:$T,2,0))/ChapterTable!$Q$23)),
MAX(0,INT(($B978+ChapterTable!$S$26+VLOOKUP(SUBSTITUTE(D$1,"성장단계","")&amp;"보스단계오프셋",ChapterTable!$S:$T,2,0))/ChapterTable!$S$23)))</f>
        <v>0</v>
      </c>
      <c r="E978" s="1">
        <f ca="1">IF(AND($A978=0,$B978=1),
    VLOOKUP(1,ChapterTable!$1:$1048576,MATCH("최종"&amp;SUBSTITUTE(SUBSTITUTE(E$1,"standard",""),"|Float",""),ChapterTable!$1:$1,0),0)*ChapterTable!$Q$17,
  IF(AND($A978=0,$B978=0),
    E979,
  IF($B978=0,
    VLOOKUP($A978,ChapterTable!$1:$1048576,MATCH("최종"&amp;SUBSTITUTE(SUBSTITUTE(E$1,"standard",""),"|Float",""),ChapterTable!$1:$1,0),0),
  IF($B978=1,
    IF($L978=FALSE,
      VLOOKUP($A978,ChapterTable!$1:$1048576,MATCH("최종"&amp;SUBSTITUTE(SUBSTITUTE(E$1,"standard",""),"|Float",""),ChapterTable!$1:$1,0),0),
      VLOOKUP($A978-ChapterTable!$Q$11,ChapterTable!$1:$1048576,MATCH("최종"&amp;SUBSTITUTE(SUBSTITUTE(E$1,"standard",""),"|Float",""),ChapterTable!$1:$1,0),0)*ChapterTable!$Q$14
    ),
  OFFSET(E978,-$B978+IF($L978,1,0),0)*
    (VLOOKUP(SUBSTITUTE(SUBSTITUTE(E$1,"standard",""),"|Float","")&amp;"인게임누적곱배수",ChapterTable!$S:$T,2,0)^C978
    +VLOOKUP(SUBSTITUTE(SUBSTITUTE(E$1,"standard",""),"|Float","")&amp;"인게임누적합배수",ChapterTable!$S:$T,2,0)*C978)
  )
  )
  )
)</f>
        <v>897819.31712150574</v>
      </c>
      <c r="F978" s="1">
        <f ca="1">IF(AND($A978=0,$B978=1),
    VLOOKUP(1,ChapterTable!$1:$1048576,MATCH("최종"&amp;SUBSTITUTE(SUBSTITUTE(F$1,"standard",""),"|Float",""),ChapterTable!$1:$1,0),0)*ChapterTable!$Q$17,
  IF(AND($A978=0,$B978=0),
    F979,
  IF($B978=0,
    VLOOKUP($A978,ChapterTable!$1:$1048576,MATCH("최종"&amp;SUBSTITUTE(SUBSTITUTE(F$1,"standard",""),"|Float",""),ChapterTable!$1:$1,0),0),
  IF($B978=1,
    IF($L978=FALSE,
      VLOOKUP($A978,ChapterTable!$1:$1048576,MATCH("최종"&amp;SUBSTITUTE(SUBSTITUTE(F$1,"standard",""),"|Float",""),ChapterTable!$1:$1,0),0),
      VLOOKUP($A978-ChapterTable!$Q$11,ChapterTable!$1:$1048576,MATCH("최종"&amp;SUBSTITUTE(SUBSTITUTE(F$1,"standard",""),"|Float",""),ChapterTable!$1:$1,0),0)*ChapterTable!$Q$14
    ),
  OFFSET(F978,-$B978+IF($L978,1,0),0)*
    (VLOOKUP(SUBSTITUTE(SUBSTITUTE(F$1,"standard",""),"|Float","")&amp;"인게임누적곱배수",ChapterTable!$S:$T,2,0)^D978
    +VLOOKUP(SUBSTITUTE(SUBSTITUTE(F$1,"standard",""),"|Float","")&amp;"인게임누적합배수",ChapterTable!$S:$T,2,0)*D978)
  )
  )
  )
)</f>
        <v>498788.50951194763</v>
      </c>
      <c r="G978" t="s">
        <v>110</v>
      </c>
      <c r="J978" t="str">
        <f>IF(ISBLANK(I978),"",
IFERROR(VLOOKUP(I978,[1]StringTable!$1:$1048576,MATCH([1]StringTable!$B$1,[1]StringTable!$1:$1,0),0),
IFERROR(VLOOKUP(I978,[1]InApkStringTable!$1:$1048576,MATCH([1]InApkStringTable!$B$1,[1]InApkStringTable!$1:$1,0),0),
"스트링없음")))</f>
        <v/>
      </c>
      <c r="L978" t="b">
        <v>0</v>
      </c>
      <c r="M978" t="s">
        <v>24</v>
      </c>
      <c r="N978" t="str">
        <f>IF(ISBLANK(M978),"",IF(ISERROR(VLOOKUP(M978,MapTable!$A:$A,1,0)),"맵없음",""))</f>
        <v/>
      </c>
      <c r="O978">
        <f t="shared" si="61"/>
        <v>1</v>
      </c>
      <c r="Q978">
        <f t="shared" si="62"/>
        <v>1</v>
      </c>
      <c r="R978" t="b">
        <f t="shared" ca="1" si="63"/>
        <v>0</v>
      </c>
      <c r="T978" t="b">
        <f t="shared" ca="1" si="64"/>
        <v>0</v>
      </c>
      <c r="V978" t="str">
        <f>IF(ISBLANK(U978),"",IF(ISERROR(VLOOKUP(U978,MapTable!$A:$A,1,0)),"맵없음",""))</f>
        <v/>
      </c>
      <c r="X978" t="str">
        <f>IF(ISBLANK(W978),"",
IF(ISERROR(FIND(",",W978)),
  IF(ISERROR(VLOOKUP(W978,MapTable!$A:$A,1,0)),"맵없음",
  ""),
IF(ISERROR(FIND(",",W978,FIND(",",W978)+1)),
  IF(OR(ISERROR(VLOOKUP(LEFT(W978,FIND(",",W978)-1),MapTable!$A:$A,1,0)),ISERROR(VLOOKUP(TRIM(MID(W978,FIND(",",W978)+1,999)),MapTable!$A:$A,1,0))),"맵없음",
  ""),
IF(ISERROR(FIND(",",W978,FIND(",",W978,FIND(",",W978)+1)+1)),
  IF(OR(ISERROR(VLOOKUP(LEFT(W978,FIND(",",W978)-1),MapTable!$A:$A,1,0)),ISERROR(VLOOKUP(TRIM(MID(W978,FIND(",",W978)+1,FIND(",",W978,FIND(",",W978)+1)-FIND(",",W978)-1)),MapTable!$A:$A,1,0)),ISERROR(VLOOKUP(TRIM(MID(W978,FIND(",",W978,FIND(",",W978)+1)+1,999)),MapTable!$A:$A,1,0))),"맵없음",
  ""),
IF(ISERROR(FIND(",",W978,FIND(",",W978,FIND(",",W978,FIND(",",W978)+1)+1)+1)),
  IF(OR(ISERROR(VLOOKUP(LEFT(W978,FIND(",",W978)-1),MapTable!$A:$A,1,0)),ISERROR(VLOOKUP(TRIM(MID(W978,FIND(",",W978)+1,FIND(",",W978,FIND(",",W978)+1)-FIND(",",W978)-1)),MapTable!$A:$A,1,0)),ISERROR(VLOOKUP(TRIM(MID(W978,FIND(",",W978,FIND(",",W978)+1)+1,FIND(",",W978,FIND(",",W978,FIND(",",W978)+1)+1)-FIND(",",W978,FIND(",",W978)+1)-1)),MapTable!$A:$A,1,0)),ISERROR(VLOOKUP(TRIM(MID(W978,FIND(",",W978,FIND(",",W978,FIND(",",W978)+1)+1)+1,999)),MapTable!$A:$A,1,0))),"맵없음",
  ""),
)))))</f>
        <v/>
      </c>
      <c r="AC978" t="str">
        <f>IF(ISBLANK(AB978),"",IF(ISERROR(VLOOKUP(AB978,[3]DropTable!$A:$A,1,0)),"드랍없음",""))</f>
        <v/>
      </c>
      <c r="AE978" t="str">
        <f>IF(ISBLANK(AD978),"",IF(ISERROR(VLOOKUP(AD978,[3]DropTable!$A:$A,1,0)),"드랍없음",""))</f>
        <v/>
      </c>
      <c r="AG978">
        <v>9.8000000000000007</v>
      </c>
      <c r="AH978">
        <v>1</v>
      </c>
    </row>
    <row r="979" spans="1:34" x14ac:dyDescent="0.3">
      <c r="A979">
        <v>22</v>
      </c>
      <c r="B979">
        <v>4</v>
      </c>
      <c r="C979">
        <f>IF(OR($L979=TRUE,$A979=0,MOD($A979,ChapterTable!$S$20)&lt;&gt;0),
MAX(0,INT(($B979+ChapterTable!$Q$26+VLOOKUP(SUBSTITUTE(C$1,"성장단계","")&amp;"단계오프셋",ChapterTable!$S:$T,2,0))/ChapterTable!$Q$23)),
MAX(0,INT(($B979+ChapterTable!$S$26+VLOOKUP(SUBSTITUTE(C$1,"성장단계","")&amp;"보스단계오프셋",ChapterTable!$S:$T,2,0))/ChapterTable!$S$23)))</f>
        <v>0</v>
      </c>
      <c r="D979">
        <f>IF(OR($L979=TRUE,$A979=0,MOD($A979,ChapterTable!$S$20)&lt;&gt;0),
MAX(0,INT(($B979+ChapterTable!$Q$26+VLOOKUP(SUBSTITUTE(D$1,"성장단계","")&amp;"단계오프셋",ChapterTable!$S:$T,2,0))/ChapterTable!$Q$23)),
MAX(0,INT(($B979+ChapterTable!$S$26+VLOOKUP(SUBSTITUTE(D$1,"성장단계","")&amp;"보스단계오프셋",ChapterTable!$S:$T,2,0))/ChapterTable!$S$23)))</f>
        <v>0</v>
      </c>
      <c r="E979" s="1">
        <f ca="1">IF(AND($A979=0,$B979=1),
    VLOOKUP(1,ChapterTable!$1:$1048576,MATCH("최종"&amp;SUBSTITUTE(SUBSTITUTE(E$1,"standard",""),"|Float",""),ChapterTable!$1:$1,0),0)*ChapterTable!$Q$17,
  IF(AND($A979=0,$B979=0),
    E980,
  IF($B979=0,
    VLOOKUP($A979,ChapterTable!$1:$1048576,MATCH("최종"&amp;SUBSTITUTE(SUBSTITUTE(E$1,"standard",""),"|Float",""),ChapterTable!$1:$1,0),0),
  IF($B979=1,
    IF($L979=FALSE,
      VLOOKUP($A979,ChapterTable!$1:$1048576,MATCH("최종"&amp;SUBSTITUTE(SUBSTITUTE(E$1,"standard",""),"|Float",""),ChapterTable!$1:$1,0),0),
      VLOOKUP($A979-ChapterTable!$Q$11,ChapterTable!$1:$1048576,MATCH("최종"&amp;SUBSTITUTE(SUBSTITUTE(E$1,"standard",""),"|Float",""),ChapterTable!$1:$1,0),0)*ChapterTable!$Q$14
    ),
  OFFSET(E979,-$B979+IF($L979,1,0),0)*
    (VLOOKUP(SUBSTITUTE(SUBSTITUTE(E$1,"standard",""),"|Float","")&amp;"인게임누적곱배수",ChapterTable!$S:$T,2,0)^C979
    +VLOOKUP(SUBSTITUTE(SUBSTITUTE(E$1,"standard",""),"|Float","")&amp;"인게임누적합배수",ChapterTable!$S:$T,2,0)*C979)
  )
  )
  )
)</f>
        <v>897819.31712150574</v>
      </c>
      <c r="F979" s="1">
        <f ca="1">IF(AND($A979=0,$B979=1),
    VLOOKUP(1,ChapterTable!$1:$1048576,MATCH("최종"&amp;SUBSTITUTE(SUBSTITUTE(F$1,"standard",""),"|Float",""),ChapterTable!$1:$1,0),0)*ChapterTable!$Q$17,
  IF(AND($A979=0,$B979=0),
    F980,
  IF($B979=0,
    VLOOKUP($A979,ChapterTable!$1:$1048576,MATCH("최종"&amp;SUBSTITUTE(SUBSTITUTE(F$1,"standard",""),"|Float",""),ChapterTable!$1:$1,0),0),
  IF($B979=1,
    IF($L979=FALSE,
      VLOOKUP($A979,ChapterTable!$1:$1048576,MATCH("최종"&amp;SUBSTITUTE(SUBSTITUTE(F$1,"standard",""),"|Float",""),ChapterTable!$1:$1,0),0),
      VLOOKUP($A979-ChapterTable!$Q$11,ChapterTable!$1:$1048576,MATCH("최종"&amp;SUBSTITUTE(SUBSTITUTE(F$1,"standard",""),"|Float",""),ChapterTable!$1:$1,0),0)*ChapterTable!$Q$14
    ),
  OFFSET(F979,-$B979+IF($L979,1,0),0)*
    (VLOOKUP(SUBSTITUTE(SUBSTITUTE(F$1,"standard",""),"|Float","")&amp;"인게임누적곱배수",ChapterTable!$S:$T,2,0)^D979
    +VLOOKUP(SUBSTITUTE(SUBSTITUTE(F$1,"standard",""),"|Float","")&amp;"인게임누적합배수",ChapterTable!$S:$T,2,0)*D979)
  )
  )
  )
)</f>
        <v>498788.50951194763</v>
      </c>
      <c r="G979" t="s">
        <v>110</v>
      </c>
      <c r="J979" t="str">
        <f>IF(ISBLANK(I979),"",
IFERROR(VLOOKUP(I979,[1]StringTable!$1:$1048576,MATCH([1]StringTable!$B$1,[1]StringTable!$1:$1,0),0),
IFERROR(VLOOKUP(I979,[1]InApkStringTable!$1:$1048576,MATCH([1]InApkStringTable!$B$1,[1]InApkStringTable!$1:$1,0),0),
"스트링없음")))</f>
        <v/>
      </c>
      <c r="L979" t="b">
        <v>0</v>
      </c>
      <c r="M979" t="s">
        <v>24</v>
      </c>
      <c r="N979" t="str">
        <f>IF(ISBLANK(M979),"",IF(ISERROR(VLOOKUP(M979,MapTable!$A:$A,1,0)),"맵없음",""))</f>
        <v/>
      </c>
      <c r="O979">
        <f t="shared" si="61"/>
        <v>1</v>
      </c>
      <c r="Q979">
        <f t="shared" si="62"/>
        <v>1</v>
      </c>
      <c r="R979" t="b">
        <f t="shared" ca="1" si="63"/>
        <v>0</v>
      </c>
      <c r="T979" t="b">
        <f t="shared" ca="1" si="64"/>
        <v>0</v>
      </c>
      <c r="V979" t="str">
        <f>IF(ISBLANK(U979),"",IF(ISERROR(VLOOKUP(U979,MapTable!$A:$A,1,0)),"맵없음",""))</f>
        <v/>
      </c>
      <c r="X979" t="str">
        <f>IF(ISBLANK(W979),"",
IF(ISERROR(FIND(",",W979)),
  IF(ISERROR(VLOOKUP(W979,MapTable!$A:$A,1,0)),"맵없음",
  ""),
IF(ISERROR(FIND(",",W979,FIND(",",W979)+1)),
  IF(OR(ISERROR(VLOOKUP(LEFT(W979,FIND(",",W979)-1),MapTable!$A:$A,1,0)),ISERROR(VLOOKUP(TRIM(MID(W979,FIND(",",W979)+1,999)),MapTable!$A:$A,1,0))),"맵없음",
  ""),
IF(ISERROR(FIND(",",W979,FIND(",",W979,FIND(",",W979)+1)+1)),
  IF(OR(ISERROR(VLOOKUP(LEFT(W979,FIND(",",W979)-1),MapTable!$A:$A,1,0)),ISERROR(VLOOKUP(TRIM(MID(W979,FIND(",",W979)+1,FIND(",",W979,FIND(",",W979)+1)-FIND(",",W979)-1)),MapTable!$A:$A,1,0)),ISERROR(VLOOKUP(TRIM(MID(W979,FIND(",",W979,FIND(",",W979)+1)+1,999)),MapTable!$A:$A,1,0))),"맵없음",
  ""),
IF(ISERROR(FIND(",",W979,FIND(",",W979,FIND(",",W979,FIND(",",W979)+1)+1)+1)),
  IF(OR(ISERROR(VLOOKUP(LEFT(W979,FIND(",",W979)-1),MapTable!$A:$A,1,0)),ISERROR(VLOOKUP(TRIM(MID(W979,FIND(",",W979)+1,FIND(",",W979,FIND(",",W979)+1)-FIND(",",W979)-1)),MapTable!$A:$A,1,0)),ISERROR(VLOOKUP(TRIM(MID(W979,FIND(",",W979,FIND(",",W979)+1)+1,FIND(",",W979,FIND(",",W979,FIND(",",W979)+1)+1)-FIND(",",W979,FIND(",",W979)+1)-1)),MapTable!$A:$A,1,0)),ISERROR(VLOOKUP(TRIM(MID(W979,FIND(",",W979,FIND(",",W979,FIND(",",W979)+1)+1)+1,999)),MapTable!$A:$A,1,0))),"맵없음",
  ""),
)))))</f>
        <v/>
      </c>
      <c r="AC979" t="str">
        <f>IF(ISBLANK(AB979),"",IF(ISERROR(VLOOKUP(AB979,[3]DropTable!$A:$A,1,0)),"드랍없음",""))</f>
        <v/>
      </c>
      <c r="AE979" t="str">
        <f>IF(ISBLANK(AD979),"",IF(ISERROR(VLOOKUP(AD979,[3]DropTable!$A:$A,1,0)),"드랍없음",""))</f>
        <v/>
      </c>
      <c r="AG979">
        <v>9.8000000000000007</v>
      </c>
      <c r="AH979">
        <v>1</v>
      </c>
    </row>
    <row r="980" spans="1:34" x14ac:dyDescent="0.3">
      <c r="A980">
        <v>22</v>
      </c>
      <c r="B980">
        <v>5</v>
      </c>
      <c r="C980">
        <f>IF(OR($L980=TRUE,$A980=0,MOD($A980,ChapterTable!$S$20)&lt;&gt;0),
MAX(0,INT(($B980+ChapterTable!$Q$26+VLOOKUP(SUBSTITUTE(C$1,"성장단계","")&amp;"단계오프셋",ChapterTable!$S:$T,2,0))/ChapterTable!$Q$23)),
MAX(0,INT(($B980+ChapterTable!$S$26+VLOOKUP(SUBSTITUTE(C$1,"성장단계","")&amp;"보스단계오프셋",ChapterTable!$S:$T,2,0))/ChapterTable!$S$23)))</f>
        <v>0</v>
      </c>
      <c r="D980">
        <f>IF(OR($L980=TRUE,$A980=0,MOD($A980,ChapterTable!$S$20)&lt;&gt;0),
MAX(0,INT(($B980+ChapterTable!$Q$26+VLOOKUP(SUBSTITUTE(D$1,"성장단계","")&amp;"단계오프셋",ChapterTable!$S:$T,2,0))/ChapterTable!$Q$23)),
MAX(0,INT(($B980+ChapterTable!$S$26+VLOOKUP(SUBSTITUTE(D$1,"성장단계","")&amp;"보스단계오프셋",ChapterTable!$S:$T,2,0))/ChapterTable!$S$23)))</f>
        <v>0</v>
      </c>
      <c r="E980" s="1">
        <f ca="1">IF(AND($A980=0,$B980=1),
    VLOOKUP(1,ChapterTable!$1:$1048576,MATCH("최종"&amp;SUBSTITUTE(SUBSTITUTE(E$1,"standard",""),"|Float",""),ChapterTable!$1:$1,0),0)*ChapterTable!$Q$17,
  IF(AND($A980=0,$B980=0),
    E981,
  IF($B980=0,
    VLOOKUP($A980,ChapterTable!$1:$1048576,MATCH("최종"&amp;SUBSTITUTE(SUBSTITUTE(E$1,"standard",""),"|Float",""),ChapterTable!$1:$1,0),0),
  IF($B980=1,
    IF($L980=FALSE,
      VLOOKUP($A980,ChapterTable!$1:$1048576,MATCH("최종"&amp;SUBSTITUTE(SUBSTITUTE(E$1,"standard",""),"|Float",""),ChapterTable!$1:$1,0),0),
      VLOOKUP($A980-ChapterTable!$Q$11,ChapterTable!$1:$1048576,MATCH("최종"&amp;SUBSTITUTE(SUBSTITUTE(E$1,"standard",""),"|Float",""),ChapterTable!$1:$1,0),0)*ChapterTable!$Q$14
    ),
  OFFSET(E980,-$B980+IF($L980,1,0),0)*
    (VLOOKUP(SUBSTITUTE(SUBSTITUTE(E$1,"standard",""),"|Float","")&amp;"인게임누적곱배수",ChapterTable!$S:$T,2,0)^C980
    +VLOOKUP(SUBSTITUTE(SUBSTITUTE(E$1,"standard",""),"|Float","")&amp;"인게임누적합배수",ChapterTable!$S:$T,2,0)*C980)
  )
  )
  )
)</f>
        <v>897819.31712150574</v>
      </c>
      <c r="F980" s="1">
        <f ca="1">IF(AND($A980=0,$B980=1),
    VLOOKUP(1,ChapterTable!$1:$1048576,MATCH("최종"&amp;SUBSTITUTE(SUBSTITUTE(F$1,"standard",""),"|Float",""),ChapterTable!$1:$1,0),0)*ChapterTable!$Q$17,
  IF(AND($A980=0,$B980=0),
    F981,
  IF($B980=0,
    VLOOKUP($A980,ChapterTable!$1:$1048576,MATCH("최종"&amp;SUBSTITUTE(SUBSTITUTE(F$1,"standard",""),"|Float",""),ChapterTable!$1:$1,0),0),
  IF($B980=1,
    IF($L980=FALSE,
      VLOOKUP($A980,ChapterTable!$1:$1048576,MATCH("최종"&amp;SUBSTITUTE(SUBSTITUTE(F$1,"standard",""),"|Float",""),ChapterTable!$1:$1,0),0),
      VLOOKUP($A980-ChapterTable!$Q$11,ChapterTable!$1:$1048576,MATCH("최종"&amp;SUBSTITUTE(SUBSTITUTE(F$1,"standard",""),"|Float",""),ChapterTable!$1:$1,0),0)*ChapterTable!$Q$14
    ),
  OFFSET(F980,-$B980+IF($L980,1,0),0)*
    (VLOOKUP(SUBSTITUTE(SUBSTITUTE(F$1,"standard",""),"|Float","")&amp;"인게임누적곱배수",ChapterTable!$S:$T,2,0)^D980
    +VLOOKUP(SUBSTITUTE(SUBSTITUTE(F$1,"standard",""),"|Float","")&amp;"인게임누적합배수",ChapterTable!$S:$T,2,0)*D980)
  )
  )
  )
)</f>
        <v>498788.50951194763</v>
      </c>
      <c r="G980" t="s">
        <v>110</v>
      </c>
      <c r="J980" t="str">
        <f>IF(ISBLANK(I980),"",
IFERROR(VLOOKUP(I980,[1]StringTable!$1:$1048576,MATCH([1]StringTable!$B$1,[1]StringTable!$1:$1,0),0),
IFERROR(VLOOKUP(I980,[1]InApkStringTable!$1:$1048576,MATCH([1]InApkStringTable!$B$1,[1]InApkStringTable!$1:$1,0),0),
"스트링없음")))</f>
        <v/>
      </c>
      <c r="L980" t="b">
        <v>0</v>
      </c>
      <c r="M980" t="s">
        <v>24</v>
      </c>
      <c r="N980" t="str">
        <f>IF(ISBLANK(M980),"",IF(ISERROR(VLOOKUP(M980,MapTable!$A:$A,1,0)),"맵없음",""))</f>
        <v/>
      </c>
      <c r="O980">
        <f t="shared" si="61"/>
        <v>11</v>
      </c>
      <c r="Q980">
        <f t="shared" si="62"/>
        <v>11</v>
      </c>
      <c r="R980" t="b">
        <f t="shared" ca="1" si="63"/>
        <v>0</v>
      </c>
      <c r="T980" t="b">
        <f t="shared" ca="1" si="64"/>
        <v>0</v>
      </c>
      <c r="V980" t="str">
        <f>IF(ISBLANK(U980),"",IF(ISERROR(VLOOKUP(U980,MapTable!$A:$A,1,0)),"맵없음",""))</f>
        <v/>
      </c>
      <c r="X980" t="str">
        <f>IF(ISBLANK(W980),"",
IF(ISERROR(FIND(",",W980)),
  IF(ISERROR(VLOOKUP(W980,MapTable!$A:$A,1,0)),"맵없음",
  ""),
IF(ISERROR(FIND(",",W980,FIND(",",W980)+1)),
  IF(OR(ISERROR(VLOOKUP(LEFT(W980,FIND(",",W980)-1),MapTable!$A:$A,1,0)),ISERROR(VLOOKUP(TRIM(MID(W980,FIND(",",W980)+1,999)),MapTable!$A:$A,1,0))),"맵없음",
  ""),
IF(ISERROR(FIND(",",W980,FIND(",",W980,FIND(",",W980)+1)+1)),
  IF(OR(ISERROR(VLOOKUP(LEFT(W980,FIND(",",W980)-1),MapTable!$A:$A,1,0)),ISERROR(VLOOKUP(TRIM(MID(W980,FIND(",",W980)+1,FIND(",",W980,FIND(",",W980)+1)-FIND(",",W980)-1)),MapTable!$A:$A,1,0)),ISERROR(VLOOKUP(TRIM(MID(W980,FIND(",",W980,FIND(",",W980)+1)+1,999)),MapTable!$A:$A,1,0))),"맵없음",
  ""),
IF(ISERROR(FIND(",",W980,FIND(",",W980,FIND(",",W980,FIND(",",W980)+1)+1)+1)),
  IF(OR(ISERROR(VLOOKUP(LEFT(W980,FIND(",",W980)-1),MapTable!$A:$A,1,0)),ISERROR(VLOOKUP(TRIM(MID(W980,FIND(",",W980)+1,FIND(",",W980,FIND(",",W980)+1)-FIND(",",W980)-1)),MapTable!$A:$A,1,0)),ISERROR(VLOOKUP(TRIM(MID(W980,FIND(",",W980,FIND(",",W980)+1)+1,FIND(",",W980,FIND(",",W980,FIND(",",W980)+1)+1)-FIND(",",W980,FIND(",",W980)+1)-1)),MapTable!$A:$A,1,0)),ISERROR(VLOOKUP(TRIM(MID(W980,FIND(",",W980,FIND(",",W980,FIND(",",W980)+1)+1)+1,999)),MapTable!$A:$A,1,0))),"맵없음",
  ""),
)))))</f>
        <v/>
      </c>
      <c r="AC980" t="str">
        <f>IF(ISBLANK(AB980),"",IF(ISERROR(VLOOKUP(AB980,[3]DropTable!$A:$A,1,0)),"드랍없음",""))</f>
        <v/>
      </c>
      <c r="AE980" t="str">
        <f>IF(ISBLANK(AD980),"",IF(ISERROR(VLOOKUP(AD980,[3]DropTable!$A:$A,1,0)),"드랍없음",""))</f>
        <v/>
      </c>
      <c r="AG980">
        <v>9.8000000000000007</v>
      </c>
      <c r="AH980">
        <v>1</v>
      </c>
    </row>
    <row r="981" spans="1:34" x14ac:dyDescent="0.3">
      <c r="A981">
        <v>22</v>
      </c>
      <c r="B981">
        <v>6</v>
      </c>
      <c r="C981">
        <f>IF(OR($L981=TRUE,$A981=0,MOD($A981,ChapterTable!$S$20)&lt;&gt;0),
MAX(0,INT(($B981+ChapterTable!$Q$26+VLOOKUP(SUBSTITUTE(C$1,"성장단계","")&amp;"단계오프셋",ChapterTable!$S:$T,2,0))/ChapterTable!$Q$23)),
MAX(0,INT(($B981+ChapterTable!$S$26+VLOOKUP(SUBSTITUTE(C$1,"성장단계","")&amp;"보스단계오프셋",ChapterTable!$S:$T,2,0))/ChapterTable!$S$23)))</f>
        <v>1</v>
      </c>
      <c r="D981">
        <f>IF(OR($L981=TRUE,$A981=0,MOD($A981,ChapterTable!$S$20)&lt;&gt;0),
MAX(0,INT(($B981+ChapterTable!$Q$26+VLOOKUP(SUBSTITUTE(D$1,"성장단계","")&amp;"단계오프셋",ChapterTable!$S:$T,2,0))/ChapterTable!$Q$23)),
MAX(0,INT(($B981+ChapterTable!$S$26+VLOOKUP(SUBSTITUTE(D$1,"성장단계","")&amp;"보스단계오프셋",ChapterTable!$S:$T,2,0))/ChapterTable!$S$23)))</f>
        <v>0</v>
      </c>
      <c r="E981" s="1">
        <f ca="1">IF(AND($A981=0,$B981=1),
    VLOOKUP(1,ChapterTable!$1:$1048576,MATCH("최종"&amp;SUBSTITUTE(SUBSTITUTE(E$1,"standard",""),"|Float",""),ChapterTable!$1:$1,0),0)*ChapterTable!$Q$17,
  IF(AND($A981=0,$B981=0),
    E982,
  IF($B981=0,
    VLOOKUP($A981,ChapterTable!$1:$1048576,MATCH("최종"&amp;SUBSTITUTE(SUBSTITUTE(E$1,"standard",""),"|Float",""),ChapterTable!$1:$1,0),0),
  IF($B981=1,
    IF($L981=FALSE,
      VLOOKUP($A981,ChapterTable!$1:$1048576,MATCH("최종"&amp;SUBSTITUTE(SUBSTITUTE(E$1,"standard",""),"|Float",""),ChapterTable!$1:$1,0),0),
      VLOOKUP($A981-ChapterTable!$Q$11,ChapterTable!$1:$1048576,MATCH("최종"&amp;SUBSTITUTE(SUBSTITUTE(E$1,"standard",""),"|Float",""),ChapterTable!$1:$1,0),0)*ChapterTable!$Q$14
    ),
  OFFSET(E981,-$B981+IF($L981,1,0),0)*
    (VLOOKUP(SUBSTITUTE(SUBSTITUTE(E$1,"standard",""),"|Float","")&amp;"인게임누적곱배수",ChapterTable!$S:$T,2,0)^C981
    +VLOOKUP(SUBSTITUTE(SUBSTITUTE(E$1,"standard",""),"|Float","")&amp;"인게임누적합배수",ChapterTable!$S:$T,2,0)*C981)
  )
  )
  )
)</f>
        <v>1212056.0781140327</v>
      </c>
      <c r="F981" s="1">
        <f ca="1">IF(AND($A981=0,$B981=1),
    VLOOKUP(1,ChapterTable!$1:$1048576,MATCH("최종"&amp;SUBSTITUTE(SUBSTITUTE(F$1,"standard",""),"|Float",""),ChapterTable!$1:$1,0),0)*ChapterTable!$Q$17,
  IF(AND($A981=0,$B981=0),
    F982,
  IF($B981=0,
    VLOOKUP($A981,ChapterTable!$1:$1048576,MATCH("최종"&amp;SUBSTITUTE(SUBSTITUTE(F$1,"standard",""),"|Float",""),ChapterTable!$1:$1,0),0),
  IF($B981=1,
    IF($L981=FALSE,
      VLOOKUP($A981,ChapterTable!$1:$1048576,MATCH("최종"&amp;SUBSTITUTE(SUBSTITUTE(F$1,"standard",""),"|Float",""),ChapterTable!$1:$1,0),0),
      VLOOKUP($A981-ChapterTable!$Q$11,ChapterTable!$1:$1048576,MATCH("최종"&amp;SUBSTITUTE(SUBSTITUTE(F$1,"standard",""),"|Float",""),ChapterTable!$1:$1,0),0)*ChapterTable!$Q$14
    ),
  OFFSET(F981,-$B981+IF($L981,1,0),0)*
    (VLOOKUP(SUBSTITUTE(SUBSTITUTE(F$1,"standard",""),"|Float","")&amp;"인게임누적곱배수",ChapterTable!$S:$T,2,0)^D981
    +VLOOKUP(SUBSTITUTE(SUBSTITUTE(F$1,"standard",""),"|Float","")&amp;"인게임누적합배수",ChapterTable!$S:$T,2,0)*D981)
  )
  )
  )
)</f>
        <v>498788.50951194763</v>
      </c>
      <c r="G981" t="s">
        <v>110</v>
      </c>
      <c r="J981" t="str">
        <f>IF(ISBLANK(I981),"",
IFERROR(VLOOKUP(I981,[1]StringTable!$1:$1048576,MATCH([1]StringTable!$B$1,[1]StringTable!$1:$1,0),0),
IFERROR(VLOOKUP(I981,[1]InApkStringTable!$1:$1048576,MATCH([1]InApkStringTable!$B$1,[1]InApkStringTable!$1:$1,0),0),
"스트링없음")))</f>
        <v/>
      </c>
      <c r="L981" t="b">
        <v>0</v>
      </c>
      <c r="M981" t="s">
        <v>24</v>
      </c>
      <c r="N981" t="str">
        <f>IF(ISBLANK(M981),"",IF(ISERROR(VLOOKUP(M981,MapTable!$A:$A,1,0)),"맵없음",""))</f>
        <v/>
      </c>
      <c r="O981">
        <f t="shared" si="61"/>
        <v>1</v>
      </c>
      <c r="Q981">
        <f t="shared" si="62"/>
        <v>1</v>
      </c>
      <c r="R981" t="b">
        <f t="shared" ca="1" si="63"/>
        <v>0</v>
      </c>
      <c r="T981" t="b">
        <f t="shared" ca="1" si="64"/>
        <v>0</v>
      </c>
      <c r="V981" t="str">
        <f>IF(ISBLANK(U981),"",IF(ISERROR(VLOOKUP(U981,MapTable!$A:$A,1,0)),"맵없음",""))</f>
        <v/>
      </c>
      <c r="X981" t="str">
        <f>IF(ISBLANK(W981),"",
IF(ISERROR(FIND(",",W981)),
  IF(ISERROR(VLOOKUP(W981,MapTable!$A:$A,1,0)),"맵없음",
  ""),
IF(ISERROR(FIND(",",W981,FIND(",",W981)+1)),
  IF(OR(ISERROR(VLOOKUP(LEFT(W981,FIND(",",W981)-1),MapTable!$A:$A,1,0)),ISERROR(VLOOKUP(TRIM(MID(W981,FIND(",",W981)+1,999)),MapTable!$A:$A,1,0))),"맵없음",
  ""),
IF(ISERROR(FIND(",",W981,FIND(",",W981,FIND(",",W981)+1)+1)),
  IF(OR(ISERROR(VLOOKUP(LEFT(W981,FIND(",",W981)-1),MapTable!$A:$A,1,0)),ISERROR(VLOOKUP(TRIM(MID(W981,FIND(",",W981)+1,FIND(",",W981,FIND(",",W981)+1)-FIND(",",W981)-1)),MapTable!$A:$A,1,0)),ISERROR(VLOOKUP(TRIM(MID(W981,FIND(",",W981,FIND(",",W981)+1)+1,999)),MapTable!$A:$A,1,0))),"맵없음",
  ""),
IF(ISERROR(FIND(",",W981,FIND(",",W981,FIND(",",W981,FIND(",",W981)+1)+1)+1)),
  IF(OR(ISERROR(VLOOKUP(LEFT(W981,FIND(",",W981)-1),MapTable!$A:$A,1,0)),ISERROR(VLOOKUP(TRIM(MID(W981,FIND(",",W981)+1,FIND(",",W981,FIND(",",W981)+1)-FIND(",",W981)-1)),MapTable!$A:$A,1,0)),ISERROR(VLOOKUP(TRIM(MID(W981,FIND(",",W981,FIND(",",W981)+1)+1,FIND(",",W981,FIND(",",W981,FIND(",",W981)+1)+1)-FIND(",",W981,FIND(",",W981)+1)-1)),MapTable!$A:$A,1,0)),ISERROR(VLOOKUP(TRIM(MID(W981,FIND(",",W981,FIND(",",W981,FIND(",",W981)+1)+1)+1,999)),MapTable!$A:$A,1,0))),"맵없음",
  ""),
)))))</f>
        <v/>
      </c>
      <c r="AC981" t="str">
        <f>IF(ISBLANK(AB981),"",IF(ISERROR(VLOOKUP(AB981,[3]DropTable!$A:$A,1,0)),"드랍없음",""))</f>
        <v/>
      </c>
      <c r="AE981" t="str">
        <f>IF(ISBLANK(AD981),"",IF(ISERROR(VLOOKUP(AD981,[3]DropTable!$A:$A,1,0)),"드랍없음",""))</f>
        <v/>
      </c>
      <c r="AG981">
        <v>9.8000000000000007</v>
      </c>
      <c r="AH981">
        <v>1</v>
      </c>
    </row>
    <row r="982" spans="1:34" x14ac:dyDescent="0.3">
      <c r="A982">
        <v>22</v>
      </c>
      <c r="B982">
        <v>7</v>
      </c>
      <c r="C982">
        <f>IF(OR($L982=TRUE,$A982=0,MOD($A982,ChapterTable!$S$20)&lt;&gt;0),
MAX(0,INT(($B982+ChapterTable!$Q$26+VLOOKUP(SUBSTITUTE(C$1,"성장단계","")&amp;"단계오프셋",ChapterTable!$S:$T,2,0))/ChapterTable!$Q$23)),
MAX(0,INT(($B982+ChapterTable!$S$26+VLOOKUP(SUBSTITUTE(C$1,"성장단계","")&amp;"보스단계오프셋",ChapterTable!$S:$T,2,0))/ChapterTable!$S$23)))</f>
        <v>1</v>
      </c>
      <c r="D982">
        <f>IF(OR($L982=TRUE,$A982=0,MOD($A982,ChapterTable!$S$20)&lt;&gt;0),
MAX(0,INT(($B982+ChapterTable!$Q$26+VLOOKUP(SUBSTITUTE(D$1,"성장단계","")&amp;"단계오프셋",ChapterTable!$S:$T,2,0))/ChapterTable!$Q$23)),
MAX(0,INT(($B982+ChapterTable!$S$26+VLOOKUP(SUBSTITUTE(D$1,"성장단계","")&amp;"보스단계오프셋",ChapterTable!$S:$T,2,0))/ChapterTable!$S$23)))</f>
        <v>0</v>
      </c>
      <c r="E982" s="1">
        <f ca="1">IF(AND($A982=0,$B982=1),
    VLOOKUP(1,ChapterTable!$1:$1048576,MATCH("최종"&amp;SUBSTITUTE(SUBSTITUTE(E$1,"standard",""),"|Float",""),ChapterTable!$1:$1,0),0)*ChapterTable!$Q$17,
  IF(AND($A982=0,$B982=0),
    E983,
  IF($B982=0,
    VLOOKUP($A982,ChapterTable!$1:$1048576,MATCH("최종"&amp;SUBSTITUTE(SUBSTITUTE(E$1,"standard",""),"|Float",""),ChapterTable!$1:$1,0),0),
  IF($B982=1,
    IF($L982=FALSE,
      VLOOKUP($A982,ChapterTable!$1:$1048576,MATCH("최종"&amp;SUBSTITUTE(SUBSTITUTE(E$1,"standard",""),"|Float",""),ChapterTable!$1:$1,0),0),
      VLOOKUP($A982-ChapterTable!$Q$11,ChapterTable!$1:$1048576,MATCH("최종"&amp;SUBSTITUTE(SUBSTITUTE(E$1,"standard",""),"|Float",""),ChapterTable!$1:$1,0),0)*ChapterTable!$Q$14
    ),
  OFFSET(E982,-$B982+IF($L982,1,0),0)*
    (VLOOKUP(SUBSTITUTE(SUBSTITUTE(E$1,"standard",""),"|Float","")&amp;"인게임누적곱배수",ChapterTable!$S:$T,2,0)^C982
    +VLOOKUP(SUBSTITUTE(SUBSTITUTE(E$1,"standard",""),"|Float","")&amp;"인게임누적합배수",ChapterTable!$S:$T,2,0)*C982)
  )
  )
  )
)</f>
        <v>1212056.0781140327</v>
      </c>
      <c r="F982" s="1">
        <f ca="1">IF(AND($A982=0,$B982=1),
    VLOOKUP(1,ChapterTable!$1:$1048576,MATCH("최종"&amp;SUBSTITUTE(SUBSTITUTE(F$1,"standard",""),"|Float",""),ChapterTable!$1:$1,0),0)*ChapterTable!$Q$17,
  IF(AND($A982=0,$B982=0),
    F983,
  IF($B982=0,
    VLOOKUP($A982,ChapterTable!$1:$1048576,MATCH("최종"&amp;SUBSTITUTE(SUBSTITUTE(F$1,"standard",""),"|Float",""),ChapterTable!$1:$1,0),0),
  IF($B982=1,
    IF($L982=FALSE,
      VLOOKUP($A982,ChapterTable!$1:$1048576,MATCH("최종"&amp;SUBSTITUTE(SUBSTITUTE(F$1,"standard",""),"|Float",""),ChapterTable!$1:$1,0),0),
      VLOOKUP($A982-ChapterTable!$Q$11,ChapterTable!$1:$1048576,MATCH("최종"&amp;SUBSTITUTE(SUBSTITUTE(F$1,"standard",""),"|Float",""),ChapterTable!$1:$1,0),0)*ChapterTable!$Q$14
    ),
  OFFSET(F982,-$B982+IF($L982,1,0),0)*
    (VLOOKUP(SUBSTITUTE(SUBSTITUTE(F$1,"standard",""),"|Float","")&amp;"인게임누적곱배수",ChapterTable!$S:$T,2,0)^D982
    +VLOOKUP(SUBSTITUTE(SUBSTITUTE(F$1,"standard",""),"|Float","")&amp;"인게임누적합배수",ChapterTable!$S:$T,2,0)*D982)
  )
  )
  )
)</f>
        <v>498788.50951194763</v>
      </c>
      <c r="G982" t="s">
        <v>110</v>
      </c>
      <c r="J982" t="str">
        <f>IF(ISBLANK(I982),"",
IFERROR(VLOOKUP(I982,[1]StringTable!$1:$1048576,MATCH([1]StringTable!$B$1,[1]StringTable!$1:$1,0),0),
IFERROR(VLOOKUP(I982,[1]InApkStringTable!$1:$1048576,MATCH([1]InApkStringTable!$B$1,[1]InApkStringTable!$1:$1,0),0),
"스트링없음")))</f>
        <v/>
      </c>
      <c r="L982" t="b">
        <v>0</v>
      </c>
      <c r="M982" t="s">
        <v>24</v>
      </c>
      <c r="N982" t="str">
        <f>IF(ISBLANK(M982),"",IF(ISERROR(VLOOKUP(M982,MapTable!$A:$A,1,0)),"맵없음",""))</f>
        <v/>
      </c>
      <c r="O982">
        <f t="shared" si="61"/>
        <v>1</v>
      </c>
      <c r="Q982">
        <f t="shared" si="62"/>
        <v>1</v>
      </c>
      <c r="R982" t="b">
        <f t="shared" ca="1" si="63"/>
        <v>0</v>
      </c>
      <c r="T982" t="b">
        <f t="shared" ca="1" si="64"/>
        <v>0</v>
      </c>
      <c r="V982" t="str">
        <f>IF(ISBLANK(U982),"",IF(ISERROR(VLOOKUP(U982,MapTable!$A:$A,1,0)),"맵없음",""))</f>
        <v/>
      </c>
      <c r="X982" t="str">
        <f>IF(ISBLANK(W982),"",
IF(ISERROR(FIND(",",W982)),
  IF(ISERROR(VLOOKUP(W982,MapTable!$A:$A,1,0)),"맵없음",
  ""),
IF(ISERROR(FIND(",",W982,FIND(",",W982)+1)),
  IF(OR(ISERROR(VLOOKUP(LEFT(W982,FIND(",",W982)-1),MapTable!$A:$A,1,0)),ISERROR(VLOOKUP(TRIM(MID(W982,FIND(",",W982)+1,999)),MapTable!$A:$A,1,0))),"맵없음",
  ""),
IF(ISERROR(FIND(",",W982,FIND(",",W982,FIND(",",W982)+1)+1)),
  IF(OR(ISERROR(VLOOKUP(LEFT(W982,FIND(",",W982)-1),MapTable!$A:$A,1,0)),ISERROR(VLOOKUP(TRIM(MID(W982,FIND(",",W982)+1,FIND(",",W982,FIND(",",W982)+1)-FIND(",",W982)-1)),MapTable!$A:$A,1,0)),ISERROR(VLOOKUP(TRIM(MID(W982,FIND(",",W982,FIND(",",W982)+1)+1,999)),MapTable!$A:$A,1,0))),"맵없음",
  ""),
IF(ISERROR(FIND(",",W982,FIND(",",W982,FIND(",",W982,FIND(",",W982)+1)+1)+1)),
  IF(OR(ISERROR(VLOOKUP(LEFT(W982,FIND(",",W982)-1),MapTable!$A:$A,1,0)),ISERROR(VLOOKUP(TRIM(MID(W982,FIND(",",W982)+1,FIND(",",W982,FIND(",",W982)+1)-FIND(",",W982)-1)),MapTable!$A:$A,1,0)),ISERROR(VLOOKUP(TRIM(MID(W982,FIND(",",W982,FIND(",",W982)+1)+1,FIND(",",W982,FIND(",",W982,FIND(",",W982)+1)+1)-FIND(",",W982,FIND(",",W982)+1)-1)),MapTable!$A:$A,1,0)),ISERROR(VLOOKUP(TRIM(MID(W982,FIND(",",W982,FIND(",",W982,FIND(",",W982)+1)+1)+1,999)),MapTable!$A:$A,1,0))),"맵없음",
  ""),
)))))</f>
        <v/>
      </c>
      <c r="AC982" t="str">
        <f>IF(ISBLANK(AB982),"",IF(ISERROR(VLOOKUP(AB982,[3]DropTable!$A:$A,1,0)),"드랍없음",""))</f>
        <v/>
      </c>
      <c r="AE982" t="str">
        <f>IF(ISBLANK(AD982),"",IF(ISERROR(VLOOKUP(AD982,[3]DropTable!$A:$A,1,0)),"드랍없음",""))</f>
        <v/>
      </c>
      <c r="AG982">
        <v>9.8000000000000007</v>
      </c>
      <c r="AH982">
        <v>1</v>
      </c>
    </row>
    <row r="983" spans="1:34" x14ac:dyDescent="0.3">
      <c r="A983">
        <v>22</v>
      </c>
      <c r="B983">
        <v>8</v>
      </c>
      <c r="C983">
        <f>IF(OR($L983=TRUE,$A983=0,MOD($A983,ChapterTable!$S$20)&lt;&gt;0),
MAX(0,INT(($B983+ChapterTable!$Q$26+VLOOKUP(SUBSTITUTE(C$1,"성장단계","")&amp;"단계오프셋",ChapterTable!$S:$T,2,0))/ChapterTable!$Q$23)),
MAX(0,INT(($B983+ChapterTable!$S$26+VLOOKUP(SUBSTITUTE(C$1,"성장단계","")&amp;"보스단계오프셋",ChapterTable!$S:$T,2,0))/ChapterTable!$S$23)))</f>
        <v>1</v>
      </c>
      <c r="D983">
        <f>IF(OR($L983=TRUE,$A983=0,MOD($A983,ChapterTable!$S$20)&lt;&gt;0),
MAX(0,INT(($B983+ChapterTable!$Q$26+VLOOKUP(SUBSTITUTE(D$1,"성장단계","")&amp;"단계오프셋",ChapterTable!$S:$T,2,0))/ChapterTable!$Q$23)),
MAX(0,INT(($B983+ChapterTable!$S$26+VLOOKUP(SUBSTITUTE(D$1,"성장단계","")&amp;"보스단계오프셋",ChapterTable!$S:$T,2,0))/ChapterTable!$S$23)))</f>
        <v>0</v>
      </c>
      <c r="E983" s="1">
        <f ca="1">IF(AND($A983=0,$B983=1),
    VLOOKUP(1,ChapterTable!$1:$1048576,MATCH("최종"&amp;SUBSTITUTE(SUBSTITUTE(E$1,"standard",""),"|Float",""),ChapterTable!$1:$1,0),0)*ChapterTable!$Q$17,
  IF(AND($A983=0,$B983=0),
    E984,
  IF($B983=0,
    VLOOKUP($A983,ChapterTable!$1:$1048576,MATCH("최종"&amp;SUBSTITUTE(SUBSTITUTE(E$1,"standard",""),"|Float",""),ChapterTable!$1:$1,0),0),
  IF($B983=1,
    IF($L983=FALSE,
      VLOOKUP($A983,ChapterTable!$1:$1048576,MATCH("최종"&amp;SUBSTITUTE(SUBSTITUTE(E$1,"standard",""),"|Float",""),ChapterTable!$1:$1,0),0),
      VLOOKUP($A983-ChapterTable!$Q$11,ChapterTable!$1:$1048576,MATCH("최종"&amp;SUBSTITUTE(SUBSTITUTE(E$1,"standard",""),"|Float",""),ChapterTable!$1:$1,0),0)*ChapterTable!$Q$14
    ),
  OFFSET(E983,-$B983+IF($L983,1,0),0)*
    (VLOOKUP(SUBSTITUTE(SUBSTITUTE(E$1,"standard",""),"|Float","")&amp;"인게임누적곱배수",ChapterTable!$S:$T,2,0)^C983
    +VLOOKUP(SUBSTITUTE(SUBSTITUTE(E$1,"standard",""),"|Float","")&amp;"인게임누적합배수",ChapterTable!$S:$T,2,0)*C983)
  )
  )
  )
)</f>
        <v>1212056.0781140327</v>
      </c>
      <c r="F983" s="1">
        <f ca="1">IF(AND($A983=0,$B983=1),
    VLOOKUP(1,ChapterTable!$1:$1048576,MATCH("최종"&amp;SUBSTITUTE(SUBSTITUTE(F$1,"standard",""),"|Float",""),ChapterTable!$1:$1,0),0)*ChapterTable!$Q$17,
  IF(AND($A983=0,$B983=0),
    F984,
  IF($B983=0,
    VLOOKUP($A983,ChapterTable!$1:$1048576,MATCH("최종"&amp;SUBSTITUTE(SUBSTITUTE(F$1,"standard",""),"|Float",""),ChapterTable!$1:$1,0),0),
  IF($B983=1,
    IF($L983=FALSE,
      VLOOKUP($A983,ChapterTable!$1:$1048576,MATCH("최종"&amp;SUBSTITUTE(SUBSTITUTE(F$1,"standard",""),"|Float",""),ChapterTable!$1:$1,0),0),
      VLOOKUP($A983-ChapterTable!$Q$11,ChapterTable!$1:$1048576,MATCH("최종"&amp;SUBSTITUTE(SUBSTITUTE(F$1,"standard",""),"|Float",""),ChapterTable!$1:$1,0),0)*ChapterTable!$Q$14
    ),
  OFFSET(F983,-$B983+IF($L983,1,0),0)*
    (VLOOKUP(SUBSTITUTE(SUBSTITUTE(F$1,"standard",""),"|Float","")&amp;"인게임누적곱배수",ChapterTable!$S:$T,2,0)^D983
    +VLOOKUP(SUBSTITUTE(SUBSTITUTE(F$1,"standard",""),"|Float","")&amp;"인게임누적합배수",ChapterTable!$S:$T,2,0)*D983)
  )
  )
  )
)</f>
        <v>498788.50951194763</v>
      </c>
      <c r="G983" t="s">
        <v>110</v>
      </c>
      <c r="J983" t="str">
        <f>IF(ISBLANK(I983),"",
IFERROR(VLOOKUP(I983,[1]StringTable!$1:$1048576,MATCH([1]StringTable!$B$1,[1]StringTable!$1:$1,0),0),
IFERROR(VLOOKUP(I983,[1]InApkStringTable!$1:$1048576,MATCH([1]InApkStringTable!$B$1,[1]InApkStringTable!$1:$1,0),0),
"스트링없음")))</f>
        <v/>
      </c>
      <c r="L983" t="b">
        <v>0</v>
      </c>
      <c r="M983" t="s">
        <v>24</v>
      </c>
      <c r="N983" t="str">
        <f>IF(ISBLANK(M983),"",IF(ISERROR(VLOOKUP(M983,MapTable!$A:$A,1,0)),"맵없음",""))</f>
        <v/>
      </c>
      <c r="O983">
        <f t="shared" si="61"/>
        <v>1</v>
      </c>
      <c r="Q983">
        <f t="shared" si="62"/>
        <v>1</v>
      </c>
      <c r="R983" t="b">
        <f t="shared" ca="1" si="63"/>
        <v>0</v>
      </c>
      <c r="T983" t="b">
        <f t="shared" ca="1" si="64"/>
        <v>0</v>
      </c>
      <c r="V983" t="str">
        <f>IF(ISBLANK(U983),"",IF(ISERROR(VLOOKUP(U983,MapTable!$A:$A,1,0)),"맵없음",""))</f>
        <v/>
      </c>
      <c r="X983" t="str">
        <f>IF(ISBLANK(W983),"",
IF(ISERROR(FIND(",",W983)),
  IF(ISERROR(VLOOKUP(W983,MapTable!$A:$A,1,0)),"맵없음",
  ""),
IF(ISERROR(FIND(",",W983,FIND(",",W983)+1)),
  IF(OR(ISERROR(VLOOKUP(LEFT(W983,FIND(",",W983)-1),MapTable!$A:$A,1,0)),ISERROR(VLOOKUP(TRIM(MID(W983,FIND(",",W983)+1,999)),MapTable!$A:$A,1,0))),"맵없음",
  ""),
IF(ISERROR(FIND(",",W983,FIND(",",W983,FIND(",",W983)+1)+1)),
  IF(OR(ISERROR(VLOOKUP(LEFT(W983,FIND(",",W983)-1),MapTable!$A:$A,1,0)),ISERROR(VLOOKUP(TRIM(MID(W983,FIND(",",W983)+1,FIND(",",W983,FIND(",",W983)+1)-FIND(",",W983)-1)),MapTable!$A:$A,1,0)),ISERROR(VLOOKUP(TRIM(MID(W983,FIND(",",W983,FIND(",",W983)+1)+1,999)),MapTable!$A:$A,1,0))),"맵없음",
  ""),
IF(ISERROR(FIND(",",W983,FIND(",",W983,FIND(",",W983,FIND(",",W983)+1)+1)+1)),
  IF(OR(ISERROR(VLOOKUP(LEFT(W983,FIND(",",W983)-1),MapTable!$A:$A,1,0)),ISERROR(VLOOKUP(TRIM(MID(W983,FIND(",",W983)+1,FIND(",",W983,FIND(",",W983)+1)-FIND(",",W983)-1)),MapTable!$A:$A,1,0)),ISERROR(VLOOKUP(TRIM(MID(W983,FIND(",",W983,FIND(",",W983)+1)+1,FIND(",",W983,FIND(",",W983,FIND(",",W983)+1)+1)-FIND(",",W983,FIND(",",W983)+1)-1)),MapTable!$A:$A,1,0)),ISERROR(VLOOKUP(TRIM(MID(W983,FIND(",",W983,FIND(",",W983,FIND(",",W983)+1)+1)+1,999)),MapTable!$A:$A,1,0))),"맵없음",
  ""),
)))))</f>
        <v/>
      </c>
      <c r="AC983" t="str">
        <f>IF(ISBLANK(AB983),"",IF(ISERROR(VLOOKUP(AB983,[3]DropTable!$A:$A,1,0)),"드랍없음",""))</f>
        <v/>
      </c>
      <c r="AE983" t="str">
        <f>IF(ISBLANK(AD983),"",IF(ISERROR(VLOOKUP(AD983,[3]DropTable!$A:$A,1,0)),"드랍없음",""))</f>
        <v/>
      </c>
      <c r="AG983">
        <v>9.8000000000000007</v>
      </c>
      <c r="AH983">
        <v>1</v>
      </c>
    </row>
    <row r="984" spans="1:34" x14ac:dyDescent="0.3">
      <c r="A984">
        <v>22</v>
      </c>
      <c r="B984">
        <v>9</v>
      </c>
      <c r="C984">
        <f>IF(OR($L984=TRUE,$A984=0,MOD($A984,ChapterTable!$S$20)&lt;&gt;0),
MAX(0,INT(($B984+ChapterTable!$Q$26+VLOOKUP(SUBSTITUTE(C$1,"성장단계","")&amp;"단계오프셋",ChapterTable!$S:$T,2,0))/ChapterTable!$Q$23)),
MAX(0,INT(($B984+ChapterTable!$S$26+VLOOKUP(SUBSTITUTE(C$1,"성장단계","")&amp;"보스단계오프셋",ChapterTable!$S:$T,2,0))/ChapterTable!$S$23)))</f>
        <v>1</v>
      </c>
      <c r="D984">
        <f>IF(OR($L984=TRUE,$A984=0,MOD($A984,ChapterTable!$S$20)&lt;&gt;0),
MAX(0,INT(($B984+ChapterTable!$Q$26+VLOOKUP(SUBSTITUTE(D$1,"성장단계","")&amp;"단계오프셋",ChapterTable!$S:$T,2,0))/ChapterTable!$Q$23)),
MAX(0,INT(($B984+ChapterTable!$S$26+VLOOKUP(SUBSTITUTE(D$1,"성장단계","")&amp;"보스단계오프셋",ChapterTable!$S:$T,2,0))/ChapterTable!$S$23)))</f>
        <v>0</v>
      </c>
      <c r="E984" s="1">
        <f ca="1">IF(AND($A984=0,$B984=1),
    VLOOKUP(1,ChapterTable!$1:$1048576,MATCH("최종"&amp;SUBSTITUTE(SUBSTITUTE(E$1,"standard",""),"|Float",""),ChapterTable!$1:$1,0),0)*ChapterTable!$Q$17,
  IF(AND($A984=0,$B984=0),
    E985,
  IF($B984=0,
    VLOOKUP($A984,ChapterTable!$1:$1048576,MATCH("최종"&amp;SUBSTITUTE(SUBSTITUTE(E$1,"standard",""),"|Float",""),ChapterTable!$1:$1,0),0),
  IF($B984=1,
    IF($L984=FALSE,
      VLOOKUP($A984,ChapterTable!$1:$1048576,MATCH("최종"&amp;SUBSTITUTE(SUBSTITUTE(E$1,"standard",""),"|Float",""),ChapterTable!$1:$1,0),0),
      VLOOKUP($A984-ChapterTable!$Q$11,ChapterTable!$1:$1048576,MATCH("최종"&amp;SUBSTITUTE(SUBSTITUTE(E$1,"standard",""),"|Float",""),ChapterTable!$1:$1,0),0)*ChapterTable!$Q$14
    ),
  OFFSET(E984,-$B984+IF($L984,1,0),0)*
    (VLOOKUP(SUBSTITUTE(SUBSTITUTE(E$1,"standard",""),"|Float","")&amp;"인게임누적곱배수",ChapterTable!$S:$T,2,0)^C984
    +VLOOKUP(SUBSTITUTE(SUBSTITUTE(E$1,"standard",""),"|Float","")&amp;"인게임누적합배수",ChapterTable!$S:$T,2,0)*C984)
  )
  )
  )
)</f>
        <v>1212056.0781140327</v>
      </c>
      <c r="F984" s="1">
        <f ca="1">IF(AND($A984=0,$B984=1),
    VLOOKUP(1,ChapterTable!$1:$1048576,MATCH("최종"&amp;SUBSTITUTE(SUBSTITUTE(F$1,"standard",""),"|Float",""),ChapterTable!$1:$1,0),0)*ChapterTable!$Q$17,
  IF(AND($A984=0,$B984=0),
    F985,
  IF($B984=0,
    VLOOKUP($A984,ChapterTable!$1:$1048576,MATCH("최종"&amp;SUBSTITUTE(SUBSTITUTE(F$1,"standard",""),"|Float",""),ChapterTable!$1:$1,0),0),
  IF($B984=1,
    IF($L984=FALSE,
      VLOOKUP($A984,ChapterTable!$1:$1048576,MATCH("최종"&amp;SUBSTITUTE(SUBSTITUTE(F$1,"standard",""),"|Float",""),ChapterTable!$1:$1,0),0),
      VLOOKUP($A984-ChapterTable!$Q$11,ChapterTable!$1:$1048576,MATCH("최종"&amp;SUBSTITUTE(SUBSTITUTE(F$1,"standard",""),"|Float",""),ChapterTable!$1:$1,0),0)*ChapterTable!$Q$14
    ),
  OFFSET(F984,-$B984+IF($L984,1,0),0)*
    (VLOOKUP(SUBSTITUTE(SUBSTITUTE(F$1,"standard",""),"|Float","")&amp;"인게임누적곱배수",ChapterTable!$S:$T,2,0)^D984
    +VLOOKUP(SUBSTITUTE(SUBSTITUTE(F$1,"standard",""),"|Float","")&amp;"인게임누적합배수",ChapterTable!$S:$T,2,0)*D984)
  )
  )
  )
)</f>
        <v>498788.50951194763</v>
      </c>
      <c r="G984" t="s">
        <v>110</v>
      </c>
      <c r="J984" t="str">
        <f>IF(ISBLANK(I984),"",
IFERROR(VLOOKUP(I984,[1]StringTable!$1:$1048576,MATCH([1]StringTable!$B$1,[1]StringTable!$1:$1,0),0),
IFERROR(VLOOKUP(I984,[1]InApkStringTable!$1:$1048576,MATCH([1]InApkStringTable!$B$1,[1]InApkStringTable!$1:$1,0),0),
"스트링없음")))</f>
        <v/>
      </c>
      <c r="L984" t="b">
        <v>0</v>
      </c>
      <c r="M984" t="s">
        <v>24</v>
      </c>
      <c r="N984" t="str">
        <f>IF(ISBLANK(M984),"",IF(ISERROR(VLOOKUP(M984,MapTable!$A:$A,1,0)),"맵없음",""))</f>
        <v/>
      </c>
      <c r="O984">
        <f t="shared" si="61"/>
        <v>91</v>
      </c>
      <c r="Q984">
        <f t="shared" si="62"/>
        <v>91</v>
      </c>
      <c r="R984" t="b">
        <f t="shared" ca="1" si="63"/>
        <v>1</v>
      </c>
      <c r="T984" t="b">
        <f t="shared" ca="1" si="64"/>
        <v>1</v>
      </c>
      <c r="V984" t="str">
        <f>IF(ISBLANK(U984),"",IF(ISERROR(VLOOKUP(U984,MapTable!$A:$A,1,0)),"맵없음",""))</f>
        <v/>
      </c>
      <c r="X984" t="str">
        <f>IF(ISBLANK(W984),"",
IF(ISERROR(FIND(",",W984)),
  IF(ISERROR(VLOOKUP(W984,MapTable!$A:$A,1,0)),"맵없음",
  ""),
IF(ISERROR(FIND(",",W984,FIND(",",W984)+1)),
  IF(OR(ISERROR(VLOOKUP(LEFT(W984,FIND(",",W984)-1),MapTable!$A:$A,1,0)),ISERROR(VLOOKUP(TRIM(MID(W984,FIND(",",W984)+1,999)),MapTable!$A:$A,1,0))),"맵없음",
  ""),
IF(ISERROR(FIND(",",W984,FIND(",",W984,FIND(",",W984)+1)+1)),
  IF(OR(ISERROR(VLOOKUP(LEFT(W984,FIND(",",W984)-1),MapTable!$A:$A,1,0)),ISERROR(VLOOKUP(TRIM(MID(W984,FIND(",",W984)+1,FIND(",",W984,FIND(",",W984)+1)-FIND(",",W984)-1)),MapTable!$A:$A,1,0)),ISERROR(VLOOKUP(TRIM(MID(W984,FIND(",",W984,FIND(",",W984)+1)+1,999)),MapTable!$A:$A,1,0))),"맵없음",
  ""),
IF(ISERROR(FIND(",",W984,FIND(",",W984,FIND(",",W984,FIND(",",W984)+1)+1)+1)),
  IF(OR(ISERROR(VLOOKUP(LEFT(W984,FIND(",",W984)-1),MapTable!$A:$A,1,0)),ISERROR(VLOOKUP(TRIM(MID(W984,FIND(",",W984)+1,FIND(",",W984,FIND(",",W984)+1)-FIND(",",W984)-1)),MapTable!$A:$A,1,0)),ISERROR(VLOOKUP(TRIM(MID(W984,FIND(",",W984,FIND(",",W984)+1)+1,FIND(",",W984,FIND(",",W984,FIND(",",W984)+1)+1)-FIND(",",W984,FIND(",",W984)+1)-1)),MapTable!$A:$A,1,0)),ISERROR(VLOOKUP(TRIM(MID(W984,FIND(",",W984,FIND(",",W984,FIND(",",W984)+1)+1)+1,999)),MapTable!$A:$A,1,0))),"맵없음",
  ""),
)))))</f>
        <v/>
      </c>
      <c r="AC984" t="str">
        <f>IF(ISBLANK(AB984),"",IF(ISERROR(VLOOKUP(AB984,[3]DropTable!$A:$A,1,0)),"드랍없음",""))</f>
        <v/>
      </c>
      <c r="AE984" t="str">
        <f>IF(ISBLANK(AD984),"",IF(ISERROR(VLOOKUP(AD984,[3]DropTable!$A:$A,1,0)),"드랍없음",""))</f>
        <v/>
      </c>
      <c r="AG984">
        <v>9.8000000000000007</v>
      </c>
      <c r="AH984">
        <v>1</v>
      </c>
    </row>
    <row r="985" spans="1:34" x14ac:dyDescent="0.3">
      <c r="A985">
        <v>22</v>
      </c>
      <c r="B985">
        <v>10</v>
      </c>
      <c r="C985">
        <f>IF(OR($L985=TRUE,$A985=0,MOD($A985,ChapterTable!$S$20)&lt;&gt;0),
MAX(0,INT(($B985+ChapterTable!$Q$26+VLOOKUP(SUBSTITUTE(C$1,"성장단계","")&amp;"단계오프셋",ChapterTable!$S:$T,2,0))/ChapterTable!$Q$23)),
MAX(0,INT(($B985+ChapterTable!$S$26+VLOOKUP(SUBSTITUTE(C$1,"성장단계","")&amp;"보스단계오프셋",ChapterTable!$S:$T,2,0))/ChapterTable!$S$23)))</f>
        <v>1</v>
      </c>
      <c r="D985">
        <f>IF(OR($L985=TRUE,$A985=0,MOD($A985,ChapterTable!$S$20)&lt;&gt;0),
MAX(0,INT(($B985+ChapterTable!$Q$26+VLOOKUP(SUBSTITUTE(D$1,"성장단계","")&amp;"단계오프셋",ChapterTable!$S:$T,2,0))/ChapterTable!$Q$23)),
MAX(0,INT(($B985+ChapterTable!$S$26+VLOOKUP(SUBSTITUTE(D$1,"성장단계","")&amp;"보스단계오프셋",ChapterTable!$S:$T,2,0))/ChapterTable!$S$23)))</f>
        <v>0</v>
      </c>
      <c r="E985" s="1">
        <f ca="1">IF(AND($A985=0,$B985=1),
    VLOOKUP(1,ChapterTable!$1:$1048576,MATCH("최종"&amp;SUBSTITUTE(SUBSTITUTE(E$1,"standard",""),"|Float",""),ChapterTable!$1:$1,0),0)*ChapterTable!$Q$17,
  IF(AND($A985=0,$B985=0),
    E986,
  IF($B985=0,
    VLOOKUP($A985,ChapterTable!$1:$1048576,MATCH("최종"&amp;SUBSTITUTE(SUBSTITUTE(E$1,"standard",""),"|Float",""),ChapterTable!$1:$1,0),0),
  IF($B985=1,
    IF($L985=FALSE,
      VLOOKUP($A985,ChapterTable!$1:$1048576,MATCH("최종"&amp;SUBSTITUTE(SUBSTITUTE(E$1,"standard",""),"|Float",""),ChapterTable!$1:$1,0),0),
      VLOOKUP($A985-ChapterTable!$Q$11,ChapterTable!$1:$1048576,MATCH("최종"&amp;SUBSTITUTE(SUBSTITUTE(E$1,"standard",""),"|Float",""),ChapterTable!$1:$1,0),0)*ChapterTable!$Q$14
    ),
  OFFSET(E985,-$B985+IF($L985,1,0),0)*
    (VLOOKUP(SUBSTITUTE(SUBSTITUTE(E$1,"standard",""),"|Float","")&amp;"인게임누적곱배수",ChapterTable!$S:$T,2,0)^C985
    +VLOOKUP(SUBSTITUTE(SUBSTITUTE(E$1,"standard",""),"|Float","")&amp;"인게임누적합배수",ChapterTable!$S:$T,2,0)*C985)
  )
  )
  )
)</f>
        <v>1212056.0781140327</v>
      </c>
      <c r="F985" s="1">
        <f ca="1">IF(AND($A985=0,$B985=1),
    VLOOKUP(1,ChapterTable!$1:$1048576,MATCH("최종"&amp;SUBSTITUTE(SUBSTITUTE(F$1,"standard",""),"|Float",""),ChapterTable!$1:$1,0),0)*ChapterTable!$Q$17,
  IF(AND($A985=0,$B985=0),
    F986,
  IF($B985=0,
    VLOOKUP($A985,ChapterTable!$1:$1048576,MATCH("최종"&amp;SUBSTITUTE(SUBSTITUTE(F$1,"standard",""),"|Float",""),ChapterTable!$1:$1,0),0),
  IF($B985=1,
    IF($L985=FALSE,
      VLOOKUP($A985,ChapterTable!$1:$1048576,MATCH("최종"&amp;SUBSTITUTE(SUBSTITUTE(F$1,"standard",""),"|Float",""),ChapterTable!$1:$1,0),0),
      VLOOKUP($A985-ChapterTable!$Q$11,ChapterTable!$1:$1048576,MATCH("최종"&amp;SUBSTITUTE(SUBSTITUTE(F$1,"standard",""),"|Float",""),ChapterTable!$1:$1,0),0)*ChapterTable!$Q$14
    ),
  OFFSET(F985,-$B985+IF($L985,1,0),0)*
    (VLOOKUP(SUBSTITUTE(SUBSTITUTE(F$1,"standard",""),"|Float","")&amp;"인게임누적곱배수",ChapterTable!$S:$T,2,0)^D985
    +VLOOKUP(SUBSTITUTE(SUBSTITUTE(F$1,"standard",""),"|Float","")&amp;"인게임누적합배수",ChapterTable!$S:$T,2,0)*D985)
  )
  )
  )
)</f>
        <v>498788.50951194763</v>
      </c>
      <c r="G985" t="s">
        <v>110</v>
      </c>
      <c r="J985" t="str">
        <f>IF(ISBLANK(I985),"",
IFERROR(VLOOKUP(I985,[1]StringTable!$1:$1048576,MATCH([1]StringTable!$B$1,[1]StringTable!$1:$1,0),0),
IFERROR(VLOOKUP(I985,[1]InApkStringTable!$1:$1048576,MATCH([1]InApkStringTable!$B$1,[1]InApkStringTable!$1:$1,0),0),
"스트링없음")))</f>
        <v/>
      </c>
      <c r="L985" t="b">
        <v>0</v>
      </c>
      <c r="M985" t="s">
        <v>24</v>
      </c>
      <c r="N985" t="str">
        <f>IF(ISBLANK(M985),"",IF(ISERROR(VLOOKUP(M985,MapTable!$A:$A,1,0)),"맵없음",""))</f>
        <v/>
      </c>
      <c r="O985">
        <f t="shared" si="61"/>
        <v>21</v>
      </c>
      <c r="Q985">
        <f t="shared" si="62"/>
        <v>21</v>
      </c>
      <c r="R985" t="b">
        <f t="shared" ca="1" si="63"/>
        <v>0</v>
      </c>
      <c r="T985" t="b">
        <f t="shared" ca="1" si="64"/>
        <v>0</v>
      </c>
      <c r="V985" t="str">
        <f>IF(ISBLANK(U985),"",IF(ISERROR(VLOOKUP(U985,MapTable!$A:$A,1,0)),"맵없음",""))</f>
        <v/>
      </c>
      <c r="X985" t="str">
        <f>IF(ISBLANK(W985),"",
IF(ISERROR(FIND(",",W985)),
  IF(ISERROR(VLOOKUP(W985,MapTable!$A:$A,1,0)),"맵없음",
  ""),
IF(ISERROR(FIND(",",W985,FIND(",",W985)+1)),
  IF(OR(ISERROR(VLOOKUP(LEFT(W985,FIND(",",W985)-1),MapTable!$A:$A,1,0)),ISERROR(VLOOKUP(TRIM(MID(W985,FIND(",",W985)+1,999)),MapTable!$A:$A,1,0))),"맵없음",
  ""),
IF(ISERROR(FIND(",",W985,FIND(",",W985,FIND(",",W985)+1)+1)),
  IF(OR(ISERROR(VLOOKUP(LEFT(W985,FIND(",",W985)-1),MapTable!$A:$A,1,0)),ISERROR(VLOOKUP(TRIM(MID(W985,FIND(",",W985)+1,FIND(",",W985,FIND(",",W985)+1)-FIND(",",W985)-1)),MapTable!$A:$A,1,0)),ISERROR(VLOOKUP(TRIM(MID(W985,FIND(",",W985,FIND(",",W985)+1)+1,999)),MapTable!$A:$A,1,0))),"맵없음",
  ""),
IF(ISERROR(FIND(",",W985,FIND(",",W985,FIND(",",W985,FIND(",",W985)+1)+1)+1)),
  IF(OR(ISERROR(VLOOKUP(LEFT(W985,FIND(",",W985)-1),MapTable!$A:$A,1,0)),ISERROR(VLOOKUP(TRIM(MID(W985,FIND(",",W985)+1,FIND(",",W985,FIND(",",W985)+1)-FIND(",",W985)-1)),MapTable!$A:$A,1,0)),ISERROR(VLOOKUP(TRIM(MID(W985,FIND(",",W985,FIND(",",W985)+1)+1,FIND(",",W985,FIND(",",W985,FIND(",",W985)+1)+1)-FIND(",",W985,FIND(",",W985)+1)-1)),MapTable!$A:$A,1,0)),ISERROR(VLOOKUP(TRIM(MID(W985,FIND(",",W985,FIND(",",W985,FIND(",",W985)+1)+1)+1,999)),MapTable!$A:$A,1,0))),"맵없음",
  ""),
)))))</f>
        <v/>
      </c>
      <c r="AC985" t="str">
        <f>IF(ISBLANK(AB985),"",IF(ISERROR(VLOOKUP(AB985,[3]DropTable!$A:$A,1,0)),"드랍없음",""))</f>
        <v/>
      </c>
      <c r="AE985" t="str">
        <f>IF(ISBLANK(AD985),"",IF(ISERROR(VLOOKUP(AD985,[3]DropTable!$A:$A,1,0)),"드랍없음",""))</f>
        <v/>
      </c>
      <c r="AG985">
        <v>9.8000000000000007</v>
      </c>
      <c r="AH985">
        <v>1</v>
      </c>
    </row>
    <row r="986" spans="1:34" x14ac:dyDescent="0.3">
      <c r="A986">
        <v>22</v>
      </c>
      <c r="B986">
        <v>11</v>
      </c>
      <c r="C986">
        <f>IF(OR($L986=TRUE,$A986=0,MOD($A986,ChapterTable!$S$20)&lt;&gt;0),
MAX(0,INT(($B986+ChapterTable!$Q$26+VLOOKUP(SUBSTITUTE(C$1,"성장단계","")&amp;"단계오프셋",ChapterTable!$S:$T,2,0))/ChapterTable!$Q$23)),
MAX(0,INT(($B986+ChapterTable!$S$26+VLOOKUP(SUBSTITUTE(C$1,"성장단계","")&amp;"보스단계오프셋",ChapterTable!$S:$T,2,0))/ChapterTable!$S$23)))</f>
        <v>1</v>
      </c>
      <c r="D986">
        <f>IF(OR($L986=TRUE,$A986=0,MOD($A986,ChapterTable!$S$20)&lt;&gt;0),
MAX(0,INT(($B986+ChapterTable!$Q$26+VLOOKUP(SUBSTITUTE(D$1,"성장단계","")&amp;"단계오프셋",ChapterTable!$S:$T,2,0))/ChapterTable!$Q$23)),
MAX(0,INT(($B986+ChapterTable!$S$26+VLOOKUP(SUBSTITUTE(D$1,"성장단계","")&amp;"보스단계오프셋",ChapterTable!$S:$T,2,0))/ChapterTable!$S$23)))</f>
        <v>1</v>
      </c>
      <c r="E986" s="1">
        <f ca="1">IF(AND($A986=0,$B986=1),
    VLOOKUP(1,ChapterTable!$1:$1048576,MATCH("최종"&amp;SUBSTITUTE(SUBSTITUTE(E$1,"standard",""),"|Float",""),ChapterTable!$1:$1,0),0)*ChapterTable!$Q$17,
  IF(AND($A986=0,$B986=0),
    E987,
  IF($B986=0,
    VLOOKUP($A986,ChapterTable!$1:$1048576,MATCH("최종"&amp;SUBSTITUTE(SUBSTITUTE(E$1,"standard",""),"|Float",""),ChapterTable!$1:$1,0),0),
  IF($B986=1,
    IF($L986=FALSE,
      VLOOKUP($A986,ChapterTable!$1:$1048576,MATCH("최종"&amp;SUBSTITUTE(SUBSTITUTE(E$1,"standard",""),"|Float",""),ChapterTable!$1:$1,0),0),
      VLOOKUP($A986-ChapterTable!$Q$11,ChapterTable!$1:$1048576,MATCH("최종"&amp;SUBSTITUTE(SUBSTITUTE(E$1,"standard",""),"|Float",""),ChapterTable!$1:$1,0),0)*ChapterTable!$Q$14
    ),
  OFFSET(E986,-$B986+IF($L986,1,0),0)*
    (VLOOKUP(SUBSTITUTE(SUBSTITUTE(E$1,"standard",""),"|Float","")&amp;"인게임누적곱배수",ChapterTable!$S:$T,2,0)^C986
    +VLOOKUP(SUBSTITUTE(SUBSTITUTE(E$1,"standard",""),"|Float","")&amp;"인게임누적합배수",ChapterTable!$S:$T,2,0)*C986)
  )
  )
  )
)</f>
        <v>1212056.0781140327</v>
      </c>
      <c r="F986" s="1">
        <f ca="1">IF(AND($A986=0,$B986=1),
    VLOOKUP(1,ChapterTable!$1:$1048576,MATCH("최종"&amp;SUBSTITUTE(SUBSTITUTE(F$1,"standard",""),"|Float",""),ChapterTable!$1:$1,0),0)*ChapterTable!$Q$17,
  IF(AND($A986=0,$B986=0),
    F987,
  IF($B986=0,
    VLOOKUP($A986,ChapterTable!$1:$1048576,MATCH("최종"&amp;SUBSTITUTE(SUBSTITUTE(F$1,"standard",""),"|Float",""),ChapterTable!$1:$1,0),0),
  IF($B986=1,
    IF($L986=FALSE,
      VLOOKUP($A986,ChapterTable!$1:$1048576,MATCH("최종"&amp;SUBSTITUTE(SUBSTITUTE(F$1,"standard",""),"|Float",""),ChapterTable!$1:$1,0),0),
      VLOOKUP($A986-ChapterTable!$Q$11,ChapterTable!$1:$1048576,MATCH("최종"&amp;SUBSTITUTE(SUBSTITUTE(F$1,"standard",""),"|Float",""),ChapterTable!$1:$1,0),0)*ChapterTable!$Q$14
    ),
  OFFSET(F986,-$B986+IF($L986,1,0),0)*
    (VLOOKUP(SUBSTITUTE(SUBSTITUTE(F$1,"standard",""),"|Float","")&amp;"인게임누적곱배수",ChapterTable!$S:$T,2,0)^D986
    +VLOOKUP(SUBSTITUTE(SUBSTITUTE(F$1,"standard",""),"|Float","")&amp;"인게임누적합배수",ChapterTable!$S:$T,2,0)*D986)
  )
  )
  )
)</f>
        <v>598546.21141433716</v>
      </c>
      <c r="G986" t="s">
        <v>110</v>
      </c>
      <c r="J986" t="str">
        <f>IF(ISBLANK(I986),"",
IFERROR(VLOOKUP(I986,[1]StringTable!$1:$1048576,MATCH([1]StringTable!$B$1,[1]StringTable!$1:$1,0),0),
IFERROR(VLOOKUP(I986,[1]InApkStringTable!$1:$1048576,MATCH([1]InApkStringTable!$B$1,[1]InApkStringTable!$1:$1,0),0),
"스트링없음")))</f>
        <v/>
      </c>
      <c r="L986" t="b">
        <v>0</v>
      </c>
      <c r="M986" t="s">
        <v>24</v>
      </c>
      <c r="N986" t="str">
        <f>IF(ISBLANK(M986),"",IF(ISERROR(VLOOKUP(M986,MapTable!$A:$A,1,0)),"맵없음",""))</f>
        <v/>
      </c>
      <c r="O986">
        <f t="shared" si="61"/>
        <v>2</v>
      </c>
      <c r="Q986">
        <f t="shared" si="62"/>
        <v>2</v>
      </c>
      <c r="R986" t="b">
        <f t="shared" ca="1" si="63"/>
        <v>0</v>
      </c>
      <c r="T986" t="b">
        <f t="shared" ca="1" si="64"/>
        <v>0</v>
      </c>
      <c r="V986" t="str">
        <f>IF(ISBLANK(U986),"",IF(ISERROR(VLOOKUP(U986,MapTable!$A:$A,1,0)),"맵없음",""))</f>
        <v/>
      </c>
      <c r="X986" t="str">
        <f>IF(ISBLANK(W986),"",
IF(ISERROR(FIND(",",W986)),
  IF(ISERROR(VLOOKUP(W986,MapTable!$A:$A,1,0)),"맵없음",
  ""),
IF(ISERROR(FIND(",",W986,FIND(",",W986)+1)),
  IF(OR(ISERROR(VLOOKUP(LEFT(W986,FIND(",",W986)-1),MapTable!$A:$A,1,0)),ISERROR(VLOOKUP(TRIM(MID(W986,FIND(",",W986)+1,999)),MapTable!$A:$A,1,0))),"맵없음",
  ""),
IF(ISERROR(FIND(",",W986,FIND(",",W986,FIND(",",W986)+1)+1)),
  IF(OR(ISERROR(VLOOKUP(LEFT(W986,FIND(",",W986)-1),MapTable!$A:$A,1,0)),ISERROR(VLOOKUP(TRIM(MID(W986,FIND(",",W986)+1,FIND(",",W986,FIND(",",W986)+1)-FIND(",",W986)-1)),MapTable!$A:$A,1,0)),ISERROR(VLOOKUP(TRIM(MID(W986,FIND(",",W986,FIND(",",W986)+1)+1,999)),MapTable!$A:$A,1,0))),"맵없음",
  ""),
IF(ISERROR(FIND(",",W986,FIND(",",W986,FIND(",",W986,FIND(",",W986)+1)+1)+1)),
  IF(OR(ISERROR(VLOOKUP(LEFT(W986,FIND(",",W986)-1),MapTable!$A:$A,1,0)),ISERROR(VLOOKUP(TRIM(MID(W986,FIND(",",W986)+1,FIND(",",W986,FIND(",",W986)+1)-FIND(",",W986)-1)),MapTable!$A:$A,1,0)),ISERROR(VLOOKUP(TRIM(MID(W986,FIND(",",W986,FIND(",",W986)+1)+1,FIND(",",W986,FIND(",",W986,FIND(",",W986)+1)+1)-FIND(",",W986,FIND(",",W986)+1)-1)),MapTable!$A:$A,1,0)),ISERROR(VLOOKUP(TRIM(MID(W986,FIND(",",W986,FIND(",",W986,FIND(",",W986)+1)+1)+1,999)),MapTable!$A:$A,1,0))),"맵없음",
  ""),
)))))</f>
        <v/>
      </c>
      <c r="AC986" t="str">
        <f>IF(ISBLANK(AB986),"",IF(ISERROR(VLOOKUP(AB986,[3]DropTable!$A:$A,1,0)),"드랍없음",""))</f>
        <v/>
      </c>
      <c r="AE986" t="str">
        <f>IF(ISBLANK(AD986),"",IF(ISERROR(VLOOKUP(AD986,[3]DropTable!$A:$A,1,0)),"드랍없음",""))</f>
        <v/>
      </c>
      <c r="AG986">
        <v>9.8000000000000007</v>
      </c>
      <c r="AH986">
        <v>1</v>
      </c>
    </row>
    <row r="987" spans="1:34" x14ac:dyDescent="0.3">
      <c r="A987">
        <v>22</v>
      </c>
      <c r="B987">
        <v>12</v>
      </c>
      <c r="C987">
        <f>IF(OR($L987=TRUE,$A987=0,MOD($A987,ChapterTable!$S$20)&lt;&gt;0),
MAX(0,INT(($B987+ChapterTable!$Q$26+VLOOKUP(SUBSTITUTE(C$1,"성장단계","")&amp;"단계오프셋",ChapterTable!$S:$T,2,0))/ChapterTable!$Q$23)),
MAX(0,INT(($B987+ChapterTable!$S$26+VLOOKUP(SUBSTITUTE(C$1,"성장단계","")&amp;"보스단계오프셋",ChapterTable!$S:$T,2,0))/ChapterTable!$S$23)))</f>
        <v>1</v>
      </c>
      <c r="D987">
        <f>IF(OR($L987=TRUE,$A987=0,MOD($A987,ChapterTable!$S$20)&lt;&gt;0),
MAX(0,INT(($B987+ChapterTable!$Q$26+VLOOKUP(SUBSTITUTE(D$1,"성장단계","")&amp;"단계오프셋",ChapterTable!$S:$T,2,0))/ChapterTable!$Q$23)),
MAX(0,INT(($B987+ChapterTable!$S$26+VLOOKUP(SUBSTITUTE(D$1,"성장단계","")&amp;"보스단계오프셋",ChapterTable!$S:$T,2,0))/ChapterTable!$S$23)))</f>
        <v>1</v>
      </c>
      <c r="E987" s="1">
        <f ca="1">IF(AND($A987=0,$B987=1),
    VLOOKUP(1,ChapterTable!$1:$1048576,MATCH("최종"&amp;SUBSTITUTE(SUBSTITUTE(E$1,"standard",""),"|Float",""),ChapterTable!$1:$1,0),0)*ChapterTable!$Q$17,
  IF(AND($A987=0,$B987=0),
    E988,
  IF($B987=0,
    VLOOKUP($A987,ChapterTable!$1:$1048576,MATCH("최종"&amp;SUBSTITUTE(SUBSTITUTE(E$1,"standard",""),"|Float",""),ChapterTable!$1:$1,0),0),
  IF($B987=1,
    IF($L987=FALSE,
      VLOOKUP($A987,ChapterTable!$1:$1048576,MATCH("최종"&amp;SUBSTITUTE(SUBSTITUTE(E$1,"standard",""),"|Float",""),ChapterTable!$1:$1,0),0),
      VLOOKUP($A987-ChapterTable!$Q$11,ChapterTable!$1:$1048576,MATCH("최종"&amp;SUBSTITUTE(SUBSTITUTE(E$1,"standard",""),"|Float",""),ChapterTable!$1:$1,0),0)*ChapterTable!$Q$14
    ),
  OFFSET(E987,-$B987+IF($L987,1,0),0)*
    (VLOOKUP(SUBSTITUTE(SUBSTITUTE(E$1,"standard",""),"|Float","")&amp;"인게임누적곱배수",ChapterTable!$S:$T,2,0)^C987
    +VLOOKUP(SUBSTITUTE(SUBSTITUTE(E$1,"standard",""),"|Float","")&amp;"인게임누적합배수",ChapterTable!$S:$T,2,0)*C987)
  )
  )
  )
)</f>
        <v>1212056.0781140327</v>
      </c>
      <c r="F987" s="1">
        <f ca="1">IF(AND($A987=0,$B987=1),
    VLOOKUP(1,ChapterTable!$1:$1048576,MATCH("최종"&amp;SUBSTITUTE(SUBSTITUTE(F$1,"standard",""),"|Float",""),ChapterTable!$1:$1,0),0)*ChapterTable!$Q$17,
  IF(AND($A987=0,$B987=0),
    F988,
  IF($B987=0,
    VLOOKUP($A987,ChapterTable!$1:$1048576,MATCH("최종"&amp;SUBSTITUTE(SUBSTITUTE(F$1,"standard",""),"|Float",""),ChapterTable!$1:$1,0),0),
  IF($B987=1,
    IF($L987=FALSE,
      VLOOKUP($A987,ChapterTable!$1:$1048576,MATCH("최종"&amp;SUBSTITUTE(SUBSTITUTE(F$1,"standard",""),"|Float",""),ChapterTable!$1:$1,0),0),
      VLOOKUP($A987-ChapterTable!$Q$11,ChapterTable!$1:$1048576,MATCH("최종"&amp;SUBSTITUTE(SUBSTITUTE(F$1,"standard",""),"|Float",""),ChapterTable!$1:$1,0),0)*ChapterTable!$Q$14
    ),
  OFFSET(F987,-$B987+IF($L987,1,0),0)*
    (VLOOKUP(SUBSTITUTE(SUBSTITUTE(F$1,"standard",""),"|Float","")&amp;"인게임누적곱배수",ChapterTable!$S:$T,2,0)^D987
    +VLOOKUP(SUBSTITUTE(SUBSTITUTE(F$1,"standard",""),"|Float","")&amp;"인게임누적합배수",ChapterTable!$S:$T,2,0)*D987)
  )
  )
  )
)</f>
        <v>598546.21141433716</v>
      </c>
      <c r="G987" t="s">
        <v>110</v>
      </c>
      <c r="J987" t="str">
        <f>IF(ISBLANK(I987),"",
IFERROR(VLOOKUP(I987,[1]StringTable!$1:$1048576,MATCH([1]StringTable!$B$1,[1]StringTable!$1:$1,0),0),
IFERROR(VLOOKUP(I987,[1]InApkStringTable!$1:$1048576,MATCH([1]InApkStringTable!$B$1,[1]InApkStringTable!$1:$1,0),0),
"스트링없음")))</f>
        <v/>
      </c>
      <c r="L987" t="b">
        <v>0</v>
      </c>
      <c r="M987" t="s">
        <v>24</v>
      </c>
      <c r="N987" t="str">
        <f>IF(ISBLANK(M987),"",IF(ISERROR(VLOOKUP(M987,MapTable!$A:$A,1,0)),"맵없음",""))</f>
        <v/>
      </c>
      <c r="O987">
        <f t="shared" si="61"/>
        <v>2</v>
      </c>
      <c r="Q987">
        <f t="shared" si="62"/>
        <v>2</v>
      </c>
      <c r="R987" t="b">
        <f t="shared" ca="1" si="63"/>
        <v>0</v>
      </c>
      <c r="T987" t="b">
        <f t="shared" ca="1" si="64"/>
        <v>0</v>
      </c>
      <c r="V987" t="str">
        <f>IF(ISBLANK(U987),"",IF(ISERROR(VLOOKUP(U987,MapTable!$A:$A,1,0)),"맵없음",""))</f>
        <v/>
      </c>
      <c r="X987" t="str">
        <f>IF(ISBLANK(W987),"",
IF(ISERROR(FIND(",",W987)),
  IF(ISERROR(VLOOKUP(W987,MapTable!$A:$A,1,0)),"맵없음",
  ""),
IF(ISERROR(FIND(",",W987,FIND(",",W987)+1)),
  IF(OR(ISERROR(VLOOKUP(LEFT(W987,FIND(",",W987)-1),MapTable!$A:$A,1,0)),ISERROR(VLOOKUP(TRIM(MID(W987,FIND(",",W987)+1,999)),MapTable!$A:$A,1,0))),"맵없음",
  ""),
IF(ISERROR(FIND(",",W987,FIND(",",W987,FIND(",",W987)+1)+1)),
  IF(OR(ISERROR(VLOOKUP(LEFT(W987,FIND(",",W987)-1),MapTable!$A:$A,1,0)),ISERROR(VLOOKUP(TRIM(MID(W987,FIND(",",W987)+1,FIND(",",W987,FIND(",",W987)+1)-FIND(",",W987)-1)),MapTable!$A:$A,1,0)),ISERROR(VLOOKUP(TRIM(MID(W987,FIND(",",W987,FIND(",",W987)+1)+1,999)),MapTable!$A:$A,1,0))),"맵없음",
  ""),
IF(ISERROR(FIND(",",W987,FIND(",",W987,FIND(",",W987,FIND(",",W987)+1)+1)+1)),
  IF(OR(ISERROR(VLOOKUP(LEFT(W987,FIND(",",W987)-1),MapTable!$A:$A,1,0)),ISERROR(VLOOKUP(TRIM(MID(W987,FIND(",",W987)+1,FIND(",",W987,FIND(",",W987)+1)-FIND(",",W987)-1)),MapTable!$A:$A,1,0)),ISERROR(VLOOKUP(TRIM(MID(W987,FIND(",",W987,FIND(",",W987)+1)+1,FIND(",",W987,FIND(",",W987,FIND(",",W987)+1)+1)-FIND(",",W987,FIND(",",W987)+1)-1)),MapTable!$A:$A,1,0)),ISERROR(VLOOKUP(TRIM(MID(W987,FIND(",",W987,FIND(",",W987,FIND(",",W987)+1)+1)+1,999)),MapTable!$A:$A,1,0))),"맵없음",
  ""),
)))))</f>
        <v/>
      </c>
      <c r="AC987" t="str">
        <f>IF(ISBLANK(AB987),"",IF(ISERROR(VLOOKUP(AB987,[3]DropTable!$A:$A,1,0)),"드랍없음",""))</f>
        <v/>
      </c>
      <c r="AE987" t="str">
        <f>IF(ISBLANK(AD987),"",IF(ISERROR(VLOOKUP(AD987,[3]DropTable!$A:$A,1,0)),"드랍없음",""))</f>
        <v/>
      </c>
      <c r="AG987">
        <v>9.8000000000000007</v>
      </c>
      <c r="AH987">
        <v>1</v>
      </c>
    </row>
    <row r="988" spans="1:34" x14ac:dyDescent="0.3">
      <c r="A988">
        <v>22</v>
      </c>
      <c r="B988">
        <v>13</v>
      </c>
      <c r="C988">
        <f>IF(OR($L988=TRUE,$A988=0,MOD($A988,ChapterTable!$S$20)&lt;&gt;0),
MAX(0,INT(($B988+ChapterTable!$Q$26+VLOOKUP(SUBSTITUTE(C$1,"성장단계","")&amp;"단계오프셋",ChapterTable!$S:$T,2,0))/ChapterTable!$Q$23)),
MAX(0,INT(($B988+ChapterTable!$S$26+VLOOKUP(SUBSTITUTE(C$1,"성장단계","")&amp;"보스단계오프셋",ChapterTable!$S:$T,2,0))/ChapterTable!$S$23)))</f>
        <v>1</v>
      </c>
      <c r="D988">
        <f>IF(OR($L988=TRUE,$A988=0,MOD($A988,ChapterTable!$S$20)&lt;&gt;0),
MAX(0,INT(($B988+ChapterTable!$Q$26+VLOOKUP(SUBSTITUTE(D$1,"성장단계","")&amp;"단계오프셋",ChapterTable!$S:$T,2,0))/ChapterTable!$Q$23)),
MAX(0,INT(($B988+ChapterTable!$S$26+VLOOKUP(SUBSTITUTE(D$1,"성장단계","")&amp;"보스단계오프셋",ChapterTable!$S:$T,2,0))/ChapterTable!$S$23)))</f>
        <v>1</v>
      </c>
      <c r="E988" s="1">
        <f ca="1">IF(AND($A988=0,$B988=1),
    VLOOKUP(1,ChapterTable!$1:$1048576,MATCH("최종"&amp;SUBSTITUTE(SUBSTITUTE(E$1,"standard",""),"|Float",""),ChapterTable!$1:$1,0),0)*ChapterTable!$Q$17,
  IF(AND($A988=0,$B988=0),
    E989,
  IF($B988=0,
    VLOOKUP($A988,ChapterTable!$1:$1048576,MATCH("최종"&amp;SUBSTITUTE(SUBSTITUTE(E$1,"standard",""),"|Float",""),ChapterTable!$1:$1,0),0),
  IF($B988=1,
    IF($L988=FALSE,
      VLOOKUP($A988,ChapterTable!$1:$1048576,MATCH("최종"&amp;SUBSTITUTE(SUBSTITUTE(E$1,"standard",""),"|Float",""),ChapterTable!$1:$1,0),0),
      VLOOKUP($A988-ChapterTable!$Q$11,ChapterTable!$1:$1048576,MATCH("최종"&amp;SUBSTITUTE(SUBSTITUTE(E$1,"standard",""),"|Float",""),ChapterTable!$1:$1,0),0)*ChapterTable!$Q$14
    ),
  OFFSET(E988,-$B988+IF($L988,1,0),0)*
    (VLOOKUP(SUBSTITUTE(SUBSTITUTE(E$1,"standard",""),"|Float","")&amp;"인게임누적곱배수",ChapterTable!$S:$T,2,0)^C988
    +VLOOKUP(SUBSTITUTE(SUBSTITUTE(E$1,"standard",""),"|Float","")&amp;"인게임누적합배수",ChapterTable!$S:$T,2,0)*C988)
  )
  )
  )
)</f>
        <v>1212056.0781140327</v>
      </c>
      <c r="F988" s="1">
        <f ca="1">IF(AND($A988=0,$B988=1),
    VLOOKUP(1,ChapterTable!$1:$1048576,MATCH("최종"&amp;SUBSTITUTE(SUBSTITUTE(F$1,"standard",""),"|Float",""),ChapterTable!$1:$1,0),0)*ChapterTable!$Q$17,
  IF(AND($A988=0,$B988=0),
    F989,
  IF($B988=0,
    VLOOKUP($A988,ChapterTable!$1:$1048576,MATCH("최종"&amp;SUBSTITUTE(SUBSTITUTE(F$1,"standard",""),"|Float",""),ChapterTable!$1:$1,0),0),
  IF($B988=1,
    IF($L988=FALSE,
      VLOOKUP($A988,ChapterTable!$1:$1048576,MATCH("최종"&amp;SUBSTITUTE(SUBSTITUTE(F$1,"standard",""),"|Float",""),ChapterTable!$1:$1,0),0),
      VLOOKUP($A988-ChapterTable!$Q$11,ChapterTable!$1:$1048576,MATCH("최종"&amp;SUBSTITUTE(SUBSTITUTE(F$1,"standard",""),"|Float",""),ChapterTable!$1:$1,0),0)*ChapterTable!$Q$14
    ),
  OFFSET(F988,-$B988+IF($L988,1,0),0)*
    (VLOOKUP(SUBSTITUTE(SUBSTITUTE(F$1,"standard",""),"|Float","")&amp;"인게임누적곱배수",ChapterTable!$S:$T,2,0)^D988
    +VLOOKUP(SUBSTITUTE(SUBSTITUTE(F$1,"standard",""),"|Float","")&amp;"인게임누적합배수",ChapterTable!$S:$T,2,0)*D988)
  )
  )
  )
)</f>
        <v>598546.21141433716</v>
      </c>
      <c r="G988" t="s">
        <v>110</v>
      </c>
      <c r="J988" t="str">
        <f>IF(ISBLANK(I988),"",
IFERROR(VLOOKUP(I988,[1]StringTable!$1:$1048576,MATCH([1]StringTable!$B$1,[1]StringTable!$1:$1,0),0),
IFERROR(VLOOKUP(I988,[1]InApkStringTable!$1:$1048576,MATCH([1]InApkStringTable!$B$1,[1]InApkStringTable!$1:$1,0),0),
"스트링없음")))</f>
        <v/>
      </c>
      <c r="L988" t="b">
        <v>0</v>
      </c>
      <c r="M988" t="s">
        <v>24</v>
      </c>
      <c r="N988" t="str">
        <f>IF(ISBLANK(M988),"",IF(ISERROR(VLOOKUP(M988,MapTable!$A:$A,1,0)),"맵없음",""))</f>
        <v/>
      </c>
      <c r="O988">
        <f t="shared" si="61"/>
        <v>2</v>
      </c>
      <c r="Q988">
        <f t="shared" si="62"/>
        <v>2</v>
      </c>
      <c r="R988" t="b">
        <f t="shared" ca="1" si="63"/>
        <v>0</v>
      </c>
      <c r="T988" t="b">
        <f t="shared" ca="1" si="64"/>
        <v>0</v>
      </c>
      <c r="V988" t="str">
        <f>IF(ISBLANK(U988),"",IF(ISERROR(VLOOKUP(U988,MapTable!$A:$A,1,0)),"맵없음",""))</f>
        <v/>
      </c>
      <c r="X988" t="str">
        <f>IF(ISBLANK(W988),"",
IF(ISERROR(FIND(",",W988)),
  IF(ISERROR(VLOOKUP(W988,MapTable!$A:$A,1,0)),"맵없음",
  ""),
IF(ISERROR(FIND(",",W988,FIND(",",W988)+1)),
  IF(OR(ISERROR(VLOOKUP(LEFT(W988,FIND(",",W988)-1),MapTable!$A:$A,1,0)),ISERROR(VLOOKUP(TRIM(MID(W988,FIND(",",W988)+1,999)),MapTable!$A:$A,1,0))),"맵없음",
  ""),
IF(ISERROR(FIND(",",W988,FIND(",",W988,FIND(",",W988)+1)+1)),
  IF(OR(ISERROR(VLOOKUP(LEFT(W988,FIND(",",W988)-1),MapTable!$A:$A,1,0)),ISERROR(VLOOKUP(TRIM(MID(W988,FIND(",",W988)+1,FIND(",",W988,FIND(",",W988)+1)-FIND(",",W988)-1)),MapTable!$A:$A,1,0)),ISERROR(VLOOKUP(TRIM(MID(W988,FIND(",",W988,FIND(",",W988)+1)+1,999)),MapTable!$A:$A,1,0))),"맵없음",
  ""),
IF(ISERROR(FIND(",",W988,FIND(",",W988,FIND(",",W988,FIND(",",W988)+1)+1)+1)),
  IF(OR(ISERROR(VLOOKUP(LEFT(W988,FIND(",",W988)-1),MapTable!$A:$A,1,0)),ISERROR(VLOOKUP(TRIM(MID(W988,FIND(",",W988)+1,FIND(",",W988,FIND(",",W988)+1)-FIND(",",W988)-1)),MapTable!$A:$A,1,0)),ISERROR(VLOOKUP(TRIM(MID(W988,FIND(",",W988,FIND(",",W988)+1)+1,FIND(",",W988,FIND(",",W988,FIND(",",W988)+1)+1)-FIND(",",W988,FIND(",",W988)+1)-1)),MapTable!$A:$A,1,0)),ISERROR(VLOOKUP(TRIM(MID(W988,FIND(",",W988,FIND(",",W988,FIND(",",W988)+1)+1)+1,999)),MapTable!$A:$A,1,0))),"맵없음",
  ""),
)))))</f>
        <v/>
      </c>
      <c r="AC988" t="str">
        <f>IF(ISBLANK(AB988),"",IF(ISERROR(VLOOKUP(AB988,[3]DropTable!$A:$A,1,0)),"드랍없음",""))</f>
        <v/>
      </c>
      <c r="AE988" t="str">
        <f>IF(ISBLANK(AD988),"",IF(ISERROR(VLOOKUP(AD988,[3]DropTable!$A:$A,1,0)),"드랍없음",""))</f>
        <v/>
      </c>
      <c r="AG988">
        <v>9.8000000000000007</v>
      </c>
      <c r="AH988">
        <v>1</v>
      </c>
    </row>
    <row r="989" spans="1:34" x14ac:dyDescent="0.3">
      <c r="A989">
        <v>22</v>
      </c>
      <c r="B989">
        <v>14</v>
      </c>
      <c r="C989">
        <f>IF(OR($L989=TRUE,$A989=0,MOD($A989,ChapterTable!$S$20)&lt;&gt;0),
MAX(0,INT(($B989+ChapterTable!$Q$26+VLOOKUP(SUBSTITUTE(C$1,"성장단계","")&amp;"단계오프셋",ChapterTable!$S:$T,2,0))/ChapterTable!$Q$23)),
MAX(0,INT(($B989+ChapterTable!$S$26+VLOOKUP(SUBSTITUTE(C$1,"성장단계","")&amp;"보스단계오프셋",ChapterTable!$S:$T,2,0))/ChapterTable!$S$23)))</f>
        <v>1</v>
      </c>
      <c r="D989">
        <f>IF(OR($L989=TRUE,$A989=0,MOD($A989,ChapterTable!$S$20)&lt;&gt;0),
MAX(0,INT(($B989+ChapterTable!$Q$26+VLOOKUP(SUBSTITUTE(D$1,"성장단계","")&amp;"단계오프셋",ChapterTable!$S:$T,2,0))/ChapterTable!$Q$23)),
MAX(0,INT(($B989+ChapterTable!$S$26+VLOOKUP(SUBSTITUTE(D$1,"성장단계","")&amp;"보스단계오프셋",ChapterTable!$S:$T,2,0))/ChapterTable!$S$23)))</f>
        <v>1</v>
      </c>
      <c r="E989" s="1">
        <f ca="1">IF(AND($A989=0,$B989=1),
    VLOOKUP(1,ChapterTable!$1:$1048576,MATCH("최종"&amp;SUBSTITUTE(SUBSTITUTE(E$1,"standard",""),"|Float",""),ChapterTable!$1:$1,0),0)*ChapterTable!$Q$17,
  IF(AND($A989=0,$B989=0),
    E990,
  IF($B989=0,
    VLOOKUP($A989,ChapterTable!$1:$1048576,MATCH("최종"&amp;SUBSTITUTE(SUBSTITUTE(E$1,"standard",""),"|Float",""),ChapterTable!$1:$1,0),0),
  IF($B989=1,
    IF($L989=FALSE,
      VLOOKUP($A989,ChapterTable!$1:$1048576,MATCH("최종"&amp;SUBSTITUTE(SUBSTITUTE(E$1,"standard",""),"|Float",""),ChapterTable!$1:$1,0),0),
      VLOOKUP($A989-ChapterTable!$Q$11,ChapterTable!$1:$1048576,MATCH("최종"&amp;SUBSTITUTE(SUBSTITUTE(E$1,"standard",""),"|Float",""),ChapterTable!$1:$1,0),0)*ChapterTable!$Q$14
    ),
  OFFSET(E989,-$B989+IF($L989,1,0),0)*
    (VLOOKUP(SUBSTITUTE(SUBSTITUTE(E$1,"standard",""),"|Float","")&amp;"인게임누적곱배수",ChapterTable!$S:$T,2,0)^C989
    +VLOOKUP(SUBSTITUTE(SUBSTITUTE(E$1,"standard",""),"|Float","")&amp;"인게임누적합배수",ChapterTable!$S:$T,2,0)*C989)
  )
  )
  )
)</f>
        <v>1212056.0781140327</v>
      </c>
      <c r="F989" s="1">
        <f ca="1">IF(AND($A989=0,$B989=1),
    VLOOKUP(1,ChapterTable!$1:$1048576,MATCH("최종"&amp;SUBSTITUTE(SUBSTITUTE(F$1,"standard",""),"|Float",""),ChapterTable!$1:$1,0),0)*ChapterTable!$Q$17,
  IF(AND($A989=0,$B989=0),
    F990,
  IF($B989=0,
    VLOOKUP($A989,ChapterTable!$1:$1048576,MATCH("최종"&amp;SUBSTITUTE(SUBSTITUTE(F$1,"standard",""),"|Float",""),ChapterTable!$1:$1,0),0),
  IF($B989=1,
    IF($L989=FALSE,
      VLOOKUP($A989,ChapterTable!$1:$1048576,MATCH("최종"&amp;SUBSTITUTE(SUBSTITUTE(F$1,"standard",""),"|Float",""),ChapterTable!$1:$1,0),0),
      VLOOKUP($A989-ChapterTable!$Q$11,ChapterTable!$1:$1048576,MATCH("최종"&amp;SUBSTITUTE(SUBSTITUTE(F$1,"standard",""),"|Float",""),ChapterTable!$1:$1,0),0)*ChapterTable!$Q$14
    ),
  OFFSET(F989,-$B989+IF($L989,1,0),0)*
    (VLOOKUP(SUBSTITUTE(SUBSTITUTE(F$1,"standard",""),"|Float","")&amp;"인게임누적곱배수",ChapterTable!$S:$T,2,0)^D989
    +VLOOKUP(SUBSTITUTE(SUBSTITUTE(F$1,"standard",""),"|Float","")&amp;"인게임누적합배수",ChapterTable!$S:$T,2,0)*D989)
  )
  )
  )
)</f>
        <v>598546.21141433716</v>
      </c>
      <c r="G989" t="s">
        <v>110</v>
      </c>
      <c r="J989" t="str">
        <f>IF(ISBLANK(I989),"",
IFERROR(VLOOKUP(I989,[1]StringTable!$1:$1048576,MATCH([1]StringTable!$B$1,[1]StringTable!$1:$1,0),0),
IFERROR(VLOOKUP(I989,[1]InApkStringTable!$1:$1048576,MATCH([1]InApkStringTable!$B$1,[1]InApkStringTable!$1:$1,0),0),
"스트링없음")))</f>
        <v/>
      </c>
      <c r="L989" t="b">
        <v>0</v>
      </c>
      <c r="M989" t="s">
        <v>24</v>
      </c>
      <c r="N989" t="str">
        <f>IF(ISBLANK(M989),"",IF(ISERROR(VLOOKUP(M989,MapTable!$A:$A,1,0)),"맵없음",""))</f>
        <v/>
      </c>
      <c r="O989">
        <f t="shared" si="61"/>
        <v>2</v>
      </c>
      <c r="Q989">
        <f t="shared" si="62"/>
        <v>2</v>
      </c>
      <c r="R989" t="b">
        <f t="shared" ca="1" si="63"/>
        <v>0</v>
      </c>
      <c r="T989" t="b">
        <f t="shared" ca="1" si="64"/>
        <v>0</v>
      </c>
      <c r="V989" t="str">
        <f>IF(ISBLANK(U989),"",IF(ISERROR(VLOOKUP(U989,MapTable!$A:$A,1,0)),"맵없음",""))</f>
        <v/>
      </c>
      <c r="X989" t="str">
        <f>IF(ISBLANK(W989),"",
IF(ISERROR(FIND(",",W989)),
  IF(ISERROR(VLOOKUP(W989,MapTable!$A:$A,1,0)),"맵없음",
  ""),
IF(ISERROR(FIND(",",W989,FIND(",",W989)+1)),
  IF(OR(ISERROR(VLOOKUP(LEFT(W989,FIND(",",W989)-1),MapTable!$A:$A,1,0)),ISERROR(VLOOKUP(TRIM(MID(W989,FIND(",",W989)+1,999)),MapTable!$A:$A,1,0))),"맵없음",
  ""),
IF(ISERROR(FIND(",",W989,FIND(",",W989,FIND(",",W989)+1)+1)),
  IF(OR(ISERROR(VLOOKUP(LEFT(W989,FIND(",",W989)-1),MapTable!$A:$A,1,0)),ISERROR(VLOOKUP(TRIM(MID(W989,FIND(",",W989)+1,FIND(",",W989,FIND(",",W989)+1)-FIND(",",W989)-1)),MapTable!$A:$A,1,0)),ISERROR(VLOOKUP(TRIM(MID(W989,FIND(",",W989,FIND(",",W989)+1)+1,999)),MapTable!$A:$A,1,0))),"맵없음",
  ""),
IF(ISERROR(FIND(",",W989,FIND(",",W989,FIND(",",W989,FIND(",",W989)+1)+1)+1)),
  IF(OR(ISERROR(VLOOKUP(LEFT(W989,FIND(",",W989)-1),MapTable!$A:$A,1,0)),ISERROR(VLOOKUP(TRIM(MID(W989,FIND(",",W989)+1,FIND(",",W989,FIND(",",W989)+1)-FIND(",",W989)-1)),MapTable!$A:$A,1,0)),ISERROR(VLOOKUP(TRIM(MID(W989,FIND(",",W989,FIND(",",W989)+1)+1,FIND(",",W989,FIND(",",W989,FIND(",",W989)+1)+1)-FIND(",",W989,FIND(",",W989)+1)-1)),MapTable!$A:$A,1,0)),ISERROR(VLOOKUP(TRIM(MID(W989,FIND(",",W989,FIND(",",W989,FIND(",",W989)+1)+1)+1,999)),MapTable!$A:$A,1,0))),"맵없음",
  ""),
)))))</f>
        <v/>
      </c>
      <c r="AC989" t="str">
        <f>IF(ISBLANK(AB989),"",IF(ISERROR(VLOOKUP(AB989,[3]DropTable!$A:$A,1,0)),"드랍없음",""))</f>
        <v/>
      </c>
      <c r="AE989" t="str">
        <f>IF(ISBLANK(AD989),"",IF(ISERROR(VLOOKUP(AD989,[3]DropTable!$A:$A,1,0)),"드랍없음",""))</f>
        <v/>
      </c>
      <c r="AG989">
        <v>9.8000000000000007</v>
      </c>
      <c r="AH989">
        <v>1</v>
      </c>
    </row>
    <row r="990" spans="1:34" x14ac:dyDescent="0.3">
      <c r="A990">
        <v>22</v>
      </c>
      <c r="B990">
        <v>15</v>
      </c>
      <c r="C990">
        <f>IF(OR($L990=TRUE,$A990=0,MOD($A990,ChapterTable!$S$20)&lt;&gt;0),
MAX(0,INT(($B990+ChapterTable!$Q$26+VLOOKUP(SUBSTITUTE(C$1,"성장단계","")&amp;"단계오프셋",ChapterTable!$S:$T,2,0))/ChapterTable!$Q$23)),
MAX(0,INT(($B990+ChapterTable!$S$26+VLOOKUP(SUBSTITUTE(C$1,"성장단계","")&amp;"보스단계오프셋",ChapterTable!$S:$T,2,0))/ChapterTable!$S$23)))</f>
        <v>1</v>
      </c>
      <c r="D990">
        <f>IF(OR($L990=TRUE,$A990=0,MOD($A990,ChapterTable!$S$20)&lt;&gt;0),
MAX(0,INT(($B990+ChapterTable!$Q$26+VLOOKUP(SUBSTITUTE(D$1,"성장단계","")&amp;"단계오프셋",ChapterTable!$S:$T,2,0))/ChapterTable!$Q$23)),
MAX(0,INT(($B990+ChapterTable!$S$26+VLOOKUP(SUBSTITUTE(D$1,"성장단계","")&amp;"보스단계오프셋",ChapterTable!$S:$T,2,0))/ChapterTable!$S$23)))</f>
        <v>1</v>
      </c>
      <c r="E990" s="1">
        <f ca="1">IF(AND($A990=0,$B990=1),
    VLOOKUP(1,ChapterTable!$1:$1048576,MATCH("최종"&amp;SUBSTITUTE(SUBSTITUTE(E$1,"standard",""),"|Float",""),ChapterTable!$1:$1,0),0)*ChapterTable!$Q$17,
  IF(AND($A990=0,$B990=0),
    E991,
  IF($B990=0,
    VLOOKUP($A990,ChapterTable!$1:$1048576,MATCH("최종"&amp;SUBSTITUTE(SUBSTITUTE(E$1,"standard",""),"|Float",""),ChapterTable!$1:$1,0),0),
  IF($B990=1,
    IF($L990=FALSE,
      VLOOKUP($A990,ChapterTable!$1:$1048576,MATCH("최종"&amp;SUBSTITUTE(SUBSTITUTE(E$1,"standard",""),"|Float",""),ChapterTable!$1:$1,0),0),
      VLOOKUP($A990-ChapterTable!$Q$11,ChapterTable!$1:$1048576,MATCH("최종"&amp;SUBSTITUTE(SUBSTITUTE(E$1,"standard",""),"|Float",""),ChapterTable!$1:$1,0),0)*ChapterTable!$Q$14
    ),
  OFFSET(E990,-$B990+IF($L990,1,0),0)*
    (VLOOKUP(SUBSTITUTE(SUBSTITUTE(E$1,"standard",""),"|Float","")&amp;"인게임누적곱배수",ChapterTable!$S:$T,2,0)^C990
    +VLOOKUP(SUBSTITUTE(SUBSTITUTE(E$1,"standard",""),"|Float","")&amp;"인게임누적합배수",ChapterTable!$S:$T,2,0)*C990)
  )
  )
  )
)</f>
        <v>1212056.0781140327</v>
      </c>
      <c r="F990" s="1">
        <f ca="1">IF(AND($A990=0,$B990=1),
    VLOOKUP(1,ChapterTable!$1:$1048576,MATCH("최종"&amp;SUBSTITUTE(SUBSTITUTE(F$1,"standard",""),"|Float",""),ChapterTable!$1:$1,0),0)*ChapterTable!$Q$17,
  IF(AND($A990=0,$B990=0),
    F991,
  IF($B990=0,
    VLOOKUP($A990,ChapterTable!$1:$1048576,MATCH("최종"&amp;SUBSTITUTE(SUBSTITUTE(F$1,"standard",""),"|Float",""),ChapterTable!$1:$1,0),0),
  IF($B990=1,
    IF($L990=FALSE,
      VLOOKUP($A990,ChapterTable!$1:$1048576,MATCH("최종"&amp;SUBSTITUTE(SUBSTITUTE(F$1,"standard",""),"|Float",""),ChapterTable!$1:$1,0),0),
      VLOOKUP($A990-ChapterTable!$Q$11,ChapterTable!$1:$1048576,MATCH("최종"&amp;SUBSTITUTE(SUBSTITUTE(F$1,"standard",""),"|Float",""),ChapterTable!$1:$1,0),0)*ChapterTable!$Q$14
    ),
  OFFSET(F990,-$B990+IF($L990,1,0),0)*
    (VLOOKUP(SUBSTITUTE(SUBSTITUTE(F$1,"standard",""),"|Float","")&amp;"인게임누적곱배수",ChapterTable!$S:$T,2,0)^D990
    +VLOOKUP(SUBSTITUTE(SUBSTITUTE(F$1,"standard",""),"|Float","")&amp;"인게임누적합배수",ChapterTable!$S:$T,2,0)*D990)
  )
  )
  )
)</f>
        <v>598546.21141433716</v>
      </c>
      <c r="G990" t="s">
        <v>110</v>
      </c>
      <c r="J990" t="str">
        <f>IF(ISBLANK(I990),"",
IFERROR(VLOOKUP(I990,[1]StringTable!$1:$1048576,MATCH([1]StringTable!$B$1,[1]StringTable!$1:$1,0),0),
IFERROR(VLOOKUP(I990,[1]InApkStringTable!$1:$1048576,MATCH([1]InApkStringTable!$B$1,[1]InApkStringTable!$1:$1,0),0),
"스트링없음")))</f>
        <v/>
      </c>
      <c r="L990" t="b">
        <v>0</v>
      </c>
      <c r="M990" t="s">
        <v>24</v>
      </c>
      <c r="N990" t="str">
        <f>IF(ISBLANK(M990),"",IF(ISERROR(VLOOKUP(M990,MapTable!$A:$A,1,0)),"맵없음",""))</f>
        <v/>
      </c>
      <c r="O990">
        <f t="shared" si="61"/>
        <v>11</v>
      </c>
      <c r="Q990">
        <f t="shared" si="62"/>
        <v>11</v>
      </c>
      <c r="R990" t="b">
        <f t="shared" ca="1" si="63"/>
        <v>0</v>
      </c>
      <c r="T990" t="b">
        <f t="shared" ca="1" si="64"/>
        <v>0</v>
      </c>
      <c r="V990" t="str">
        <f>IF(ISBLANK(U990),"",IF(ISERROR(VLOOKUP(U990,MapTable!$A:$A,1,0)),"맵없음",""))</f>
        <v/>
      </c>
      <c r="X990" t="str">
        <f>IF(ISBLANK(W990),"",
IF(ISERROR(FIND(",",W990)),
  IF(ISERROR(VLOOKUP(W990,MapTable!$A:$A,1,0)),"맵없음",
  ""),
IF(ISERROR(FIND(",",W990,FIND(",",W990)+1)),
  IF(OR(ISERROR(VLOOKUP(LEFT(W990,FIND(",",W990)-1),MapTable!$A:$A,1,0)),ISERROR(VLOOKUP(TRIM(MID(W990,FIND(",",W990)+1,999)),MapTable!$A:$A,1,0))),"맵없음",
  ""),
IF(ISERROR(FIND(",",W990,FIND(",",W990,FIND(",",W990)+1)+1)),
  IF(OR(ISERROR(VLOOKUP(LEFT(W990,FIND(",",W990)-1),MapTable!$A:$A,1,0)),ISERROR(VLOOKUP(TRIM(MID(W990,FIND(",",W990)+1,FIND(",",W990,FIND(",",W990)+1)-FIND(",",W990)-1)),MapTable!$A:$A,1,0)),ISERROR(VLOOKUP(TRIM(MID(W990,FIND(",",W990,FIND(",",W990)+1)+1,999)),MapTable!$A:$A,1,0))),"맵없음",
  ""),
IF(ISERROR(FIND(",",W990,FIND(",",W990,FIND(",",W990,FIND(",",W990)+1)+1)+1)),
  IF(OR(ISERROR(VLOOKUP(LEFT(W990,FIND(",",W990)-1),MapTable!$A:$A,1,0)),ISERROR(VLOOKUP(TRIM(MID(W990,FIND(",",W990)+1,FIND(",",W990,FIND(",",W990)+1)-FIND(",",W990)-1)),MapTable!$A:$A,1,0)),ISERROR(VLOOKUP(TRIM(MID(W990,FIND(",",W990,FIND(",",W990)+1)+1,FIND(",",W990,FIND(",",W990,FIND(",",W990)+1)+1)-FIND(",",W990,FIND(",",W990)+1)-1)),MapTable!$A:$A,1,0)),ISERROR(VLOOKUP(TRIM(MID(W990,FIND(",",W990,FIND(",",W990,FIND(",",W990)+1)+1)+1,999)),MapTable!$A:$A,1,0))),"맵없음",
  ""),
)))))</f>
        <v/>
      </c>
      <c r="AC990" t="str">
        <f>IF(ISBLANK(AB990),"",IF(ISERROR(VLOOKUP(AB990,[3]DropTable!$A:$A,1,0)),"드랍없음",""))</f>
        <v/>
      </c>
      <c r="AE990" t="str">
        <f>IF(ISBLANK(AD990),"",IF(ISERROR(VLOOKUP(AD990,[3]DropTable!$A:$A,1,0)),"드랍없음",""))</f>
        <v/>
      </c>
      <c r="AG990">
        <v>9.8000000000000007</v>
      </c>
      <c r="AH990">
        <v>1</v>
      </c>
    </row>
    <row r="991" spans="1:34" x14ac:dyDescent="0.3">
      <c r="A991">
        <v>22</v>
      </c>
      <c r="B991">
        <v>16</v>
      </c>
      <c r="C991">
        <f>IF(OR($L991=TRUE,$A991=0,MOD($A991,ChapterTable!$S$20)&lt;&gt;0),
MAX(0,INT(($B991+ChapterTable!$Q$26+VLOOKUP(SUBSTITUTE(C$1,"성장단계","")&amp;"단계오프셋",ChapterTable!$S:$T,2,0))/ChapterTable!$Q$23)),
MAX(0,INT(($B991+ChapterTable!$S$26+VLOOKUP(SUBSTITUTE(C$1,"성장단계","")&amp;"보스단계오프셋",ChapterTable!$S:$T,2,0))/ChapterTable!$S$23)))</f>
        <v>2</v>
      </c>
      <c r="D991">
        <f>IF(OR($L991=TRUE,$A991=0,MOD($A991,ChapterTable!$S$20)&lt;&gt;0),
MAX(0,INT(($B991+ChapterTable!$Q$26+VLOOKUP(SUBSTITUTE(D$1,"성장단계","")&amp;"단계오프셋",ChapterTable!$S:$T,2,0))/ChapterTable!$Q$23)),
MAX(0,INT(($B991+ChapterTable!$S$26+VLOOKUP(SUBSTITUTE(D$1,"성장단계","")&amp;"보스단계오프셋",ChapterTable!$S:$T,2,0))/ChapterTable!$S$23)))</f>
        <v>1</v>
      </c>
      <c r="E991" s="1">
        <f ca="1">IF(AND($A991=0,$B991=1),
    VLOOKUP(1,ChapterTable!$1:$1048576,MATCH("최종"&amp;SUBSTITUTE(SUBSTITUTE(E$1,"standard",""),"|Float",""),ChapterTable!$1:$1,0),0)*ChapterTable!$Q$17,
  IF(AND($A991=0,$B991=0),
    E992,
  IF($B991=0,
    VLOOKUP($A991,ChapterTable!$1:$1048576,MATCH("최종"&amp;SUBSTITUTE(SUBSTITUTE(E$1,"standard",""),"|Float",""),ChapterTable!$1:$1,0),0),
  IF($B991=1,
    IF($L991=FALSE,
      VLOOKUP($A991,ChapterTable!$1:$1048576,MATCH("최종"&amp;SUBSTITUTE(SUBSTITUTE(E$1,"standard",""),"|Float",""),ChapterTable!$1:$1,0),0),
      VLOOKUP($A991-ChapterTable!$Q$11,ChapterTable!$1:$1048576,MATCH("최종"&amp;SUBSTITUTE(SUBSTITUTE(E$1,"standard",""),"|Float",""),ChapterTable!$1:$1,0),0)*ChapterTable!$Q$14
    ),
  OFFSET(E991,-$B991+IF($L991,1,0),0)*
    (VLOOKUP(SUBSTITUTE(SUBSTITUTE(E$1,"standard",""),"|Float","")&amp;"인게임누적곱배수",ChapterTable!$S:$T,2,0)^C991
    +VLOOKUP(SUBSTITUTE(SUBSTITUTE(E$1,"standard",""),"|Float","")&amp;"인게임누적합배수",ChapterTable!$S:$T,2,0)*C991)
  )
  )
  )
)</f>
        <v>1526292.8391065598</v>
      </c>
      <c r="F991" s="1">
        <f ca="1">IF(AND($A991=0,$B991=1),
    VLOOKUP(1,ChapterTable!$1:$1048576,MATCH("최종"&amp;SUBSTITUTE(SUBSTITUTE(F$1,"standard",""),"|Float",""),ChapterTable!$1:$1,0),0)*ChapterTable!$Q$17,
  IF(AND($A991=0,$B991=0),
    F992,
  IF($B991=0,
    VLOOKUP($A991,ChapterTable!$1:$1048576,MATCH("최종"&amp;SUBSTITUTE(SUBSTITUTE(F$1,"standard",""),"|Float",""),ChapterTable!$1:$1,0),0),
  IF($B991=1,
    IF($L991=FALSE,
      VLOOKUP($A991,ChapterTable!$1:$1048576,MATCH("최종"&amp;SUBSTITUTE(SUBSTITUTE(F$1,"standard",""),"|Float",""),ChapterTable!$1:$1,0),0),
      VLOOKUP($A991-ChapterTable!$Q$11,ChapterTable!$1:$1048576,MATCH("최종"&amp;SUBSTITUTE(SUBSTITUTE(F$1,"standard",""),"|Float",""),ChapterTable!$1:$1,0),0)*ChapterTable!$Q$14
    ),
  OFFSET(F991,-$B991+IF($L991,1,0),0)*
    (VLOOKUP(SUBSTITUTE(SUBSTITUTE(F$1,"standard",""),"|Float","")&amp;"인게임누적곱배수",ChapterTable!$S:$T,2,0)^D991
    +VLOOKUP(SUBSTITUTE(SUBSTITUTE(F$1,"standard",""),"|Float","")&amp;"인게임누적합배수",ChapterTable!$S:$T,2,0)*D991)
  )
  )
  )
)</f>
        <v>598546.21141433716</v>
      </c>
      <c r="G991" t="s">
        <v>110</v>
      </c>
      <c r="J991" t="str">
        <f>IF(ISBLANK(I991),"",
IFERROR(VLOOKUP(I991,[1]StringTable!$1:$1048576,MATCH([1]StringTable!$B$1,[1]StringTable!$1:$1,0),0),
IFERROR(VLOOKUP(I991,[1]InApkStringTable!$1:$1048576,MATCH([1]InApkStringTable!$B$1,[1]InApkStringTable!$1:$1,0),0),
"스트링없음")))</f>
        <v/>
      </c>
      <c r="L991" t="b">
        <v>0</v>
      </c>
      <c r="M991" t="s">
        <v>24</v>
      </c>
      <c r="N991" t="str">
        <f>IF(ISBLANK(M991),"",IF(ISERROR(VLOOKUP(M991,MapTable!$A:$A,1,0)),"맵없음",""))</f>
        <v/>
      </c>
      <c r="O991">
        <f t="shared" si="61"/>
        <v>2</v>
      </c>
      <c r="Q991">
        <f t="shared" si="62"/>
        <v>2</v>
      </c>
      <c r="R991" t="b">
        <f t="shared" ca="1" si="63"/>
        <v>0</v>
      </c>
      <c r="T991" t="b">
        <f t="shared" ca="1" si="64"/>
        <v>0</v>
      </c>
      <c r="V991" t="str">
        <f>IF(ISBLANK(U991),"",IF(ISERROR(VLOOKUP(U991,MapTable!$A:$A,1,0)),"맵없음",""))</f>
        <v/>
      </c>
      <c r="X991" t="str">
        <f>IF(ISBLANK(W991),"",
IF(ISERROR(FIND(",",W991)),
  IF(ISERROR(VLOOKUP(W991,MapTable!$A:$A,1,0)),"맵없음",
  ""),
IF(ISERROR(FIND(",",W991,FIND(",",W991)+1)),
  IF(OR(ISERROR(VLOOKUP(LEFT(W991,FIND(",",W991)-1),MapTable!$A:$A,1,0)),ISERROR(VLOOKUP(TRIM(MID(W991,FIND(",",W991)+1,999)),MapTable!$A:$A,1,0))),"맵없음",
  ""),
IF(ISERROR(FIND(",",W991,FIND(",",W991,FIND(",",W991)+1)+1)),
  IF(OR(ISERROR(VLOOKUP(LEFT(W991,FIND(",",W991)-1),MapTable!$A:$A,1,0)),ISERROR(VLOOKUP(TRIM(MID(W991,FIND(",",W991)+1,FIND(",",W991,FIND(",",W991)+1)-FIND(",",W991)-1)),MapTable!$A:$A,1,0)),ISERROR(VLOOKUP(TRIM(MID(W991,FIND(",",W991,FIND(",",W991)+1)+1,999)),MapTable!$A:$A,1,0))),"맵없음",
  ""),
IF(ISERROR(FIND(",",W991,FIND(",",W991,FIND(",",W991,FIND(",",W991)+1)+1)+1)),
  IF(OR(ISERROR(VLOOKUP(LEFT(W991,FIND(",",W991)-1),MapTable!$A:$A,1,0)),ISERROR(VLOOKUP(TRIM(MID(W991,FIND(",",W991)+1,FIND(",",W991,FIND(",",W991)+1)-FIND(",",W991)-1)),MapTable!$A:$A,1,0)),ISERROR(VLOOKUP(TRIM(MID(W991,FIND(",",W991,FIND(",",W991)+1)+1,FIND(",",W991,FIND(",",W991,FIND(",",W991)+1)+1)-FIND(",",W991,FIND(",",W991)+1)-1)),MapTable!$A:$A,1,0)),ISERROR(VLOOKUP(TRIM(MID(W991,FIND(",",W991,FIND(",",W991,FIND(",",W991)+1)+1)+1,999)),MapTable!$A:$A,1,0))),"맵없음",
  ""),
)))))</f>
        <v/>
      </c>
      <c r="AC991" t="str">
        <f>IF(ISBLANK(AB991),"",IF(ISERROR(VLOOKUP(AB991,[3]DropTable!$A:$A,1,0)),"드랍없음",""))</f>
        <v/>
      </c>
      <c r="AE991" t="str">
        <f>IF(ISBLANK(AD991),"",IF(ISERROR(VLOOKUP(AD991,[3]DropTable!$A:$A,1,0)),"드랍없음",""))</f>
        <v/>
      </c>
      <c r="AG991">
        <v>9.8000000000000007</v>
      </c>
      <c r="AH991">
        <v>1</v>
      </c>
    </row>
    <row r="992" spans="1:34" x14ac:dyDescent="0.3">
      <c r="A992">
        <v>22</v>
      </c>
      <c r="B992">
        <v>17</v>
      </c>
      <c r="C992">
        <f>IF(OR($L992=TRUE,$A992=0,MOD($A992,ChapterTable!$S$20)&lt;&gt;0),
MAX(0,INT(($B992+ChapterTable!$Q$26+VLOOKUP(SUBSTITUTE(C$1,"성장단계","")&amp;"단계오프셋",ChapterTable!$S:$T,2,0))/ChapterTable!$Q$23)),
MAX(0,INT(($B992+ChapterTable!$S$26+VLOOKUP(SUBSTITUTE(C$1,"성장단계","")&amp;"보스단계오프셋",ChapterTable!$S:$T,2,0))/ChapterTable!$S$23)))</f>
        <v>2</v>
      </c>
      <c r="D992">
        <f>IF(OR($L992=TRUE,$A992=0,MOD($A992,ChapterTable!$S$20)&lt;&gt;0),
MAX(0,INT(($B992+ChapterTable!$Q$26+VLOOKUP(SUBSTITUTE(D$1,"성장단계","")&amp;"단계오프셋",ChapterTable!$S:$T,2,0))/ChapterTable!$Q$23)),
MAX(0,INT(($B992+ChapterTable!$S$26+VLOOKUP(SUBSTITUTE(D$1,"성장단계","")&amp;"보스단계오프셋",ChapterTable!$S:$T,2,0))/ChapterTable!$S$23)))</f>
        <v>1</v>
      </c>
      <c r="E992" s="1">
        <f ca="1">IF(AND($A992=0,$B992=1),
    VLOOKUP(1,ChapterTable!$1:$1048576,MATCH("최종"&amp;SUBSTITUTE(SUBSTITUTE(E$1,"standard",""),"|Float",""),ChapterTable!$1:$1,0),0)*ChapterTable!$Q$17,
  IF(AND($A992=0,$B992=0),
    E993,
  IF($B992=0,
    VLOOKUP($A992,ChapterTable!$1:$1048576,MATCH("최종"&amp;SUBSTITUTE(SUBSTITUTE(E$1,"standard",""),"|Float",""),ChapterTable!$1:$1,0),0),
  IF($B992=1,
    IF($L992=FALSE,
      VLOOKUP($A992,ChapterTable!$1:$1048576,MATCH("최종"&amp;SUBSTITUTE(SUBSTITUTE(E$1,"standard",""),"|Float",""),ChapterTable!$1:$1,0),0),
      VLOOKUP($A992-ChapterTable!$Q$11,ChapterTable!$1:$1048576,MATCH("최종"&amp;SUBSTITUTE(SUBSTITUTE(E$1,"standard",""),"|Float",""),ChapterTable!$1:$1,0),0)*ChapterTable!$Q$14
    ),
  OFFSET(E992,-$B992+IF($L992,1,0),0)*
    (VLOOKUP(SUBSTITUTE(SUBSTITUTE(E$1,"standard",""),"|Float","")&amp;"인게임누적곱배수",ChapterTable!$S:$T,2,0)^C992
    +VLOOKUP(SUBSTITUTE(SUBSTITUTE(E$1,"standard",""),"|Float","")&amp;"인게임누적합배수",ChapterTable!$S:$T,2,0)*C992)
  )
  )
  )
)</f>
        <v>1526292.8391065598</v>
      </c>
      <c r="F992" s="1">
        <f ca="1">IF(AND($A992=0,$B992=1),
    VLOOKUP(1,ChapterTable!$1:$1048576,MATCH("최종"&amp;SUBSTITUTE(SUBSTITUTE(F$1,"standard",""),"|Float",""),ChapterTable!$1:$1,0),0)*ChapterTable!$Q$17,
  IF(AND($A992=0,$B992=0),
    F993,
  IF($B992=0,
    VLOOKUP($A992,ChapterTable!$1:$1048576,MATCH("최종"&amp;SUBSTITUTE(SUBSTITUTE(F$1,"standard",""),"|Float",""),ChapterTable!$1:$1,0),0),
  IF($B992=1,
    IF($L992=FALSE,
      VLOOKUP($A992,ChapterTable!$1:$1048576,MATCH("최종"&amp;SUBSTITUTE(SUBSTITUTE(F$1,"standard",""),"|Float",""),ChapterTable!$1:$1,0),0),
      VLOOKUP($A992-ChapterTable!$Q$11,ChapterTable!$1:$1048576,MATCH("최종"&amp;SUBSTITUTE(SUBSTITUTE(F$1,"standard",""),"|Float",""),ChapterTable!$1:$1,0),0)*ChapterTable!$Q$14
    ),
  OFFSET(F992,-$B992+IF($L992,1,0),0)*
    (VLOOKUP(SUBSTITUTE(SUBSTITUTE(F$1,"standard",""),"|Float","")&amp;"인게임누적곱배수",ChapterTable!$S:$T,2,0)^D992
    +VLOOKUP(SUBSTITUTE(SUBSTITUTE(F$1,"standard",""),"|Float","")&amp;"인게임누적합배수",ChapterTable!$S:$T,2,0)*D992)
  )
  )
  )
)</f>
        <v>598546.21141433716</v>
      </c>
      <c r="G992" t="s">
        <v>110</v>
      </c>
      <c r="J992" t="str">
        <f>IF(ISBLANK(I992),"",
IFERROR(VLOOKUP(I992,[1]StringTable!$1:$1048576,MATCH([1]StringTable!$B$1,[1]StringTable!$1:$1,0),0),
IFERROR(VLOOKUP(I992,[1]InApkStringTable!$1:$1048576,MATCH([1]InApkStringTable!$B$1,[1]InApkStringTable!$1:$1,0),0),
"스트링없음")))</f>
        <v/>
      </c>
      <c r="L992" t="b">
        <v>0</v>
      </c>
      <c r="M992" t="s">
        <v>24</v>
      </c>
      <c r="N992" t="str">
        <f>IF(ISBLANK(M992),"",IF(ISERROR(VLOOKUP(M992,MapTable!$A:$A,1,0)),"맵없음",""))</f>
        <v/>
      </c>
      <c r="O992">
        <f t="shared" si="61"/>
        <v>2</v>
      </c>
      <c r="Q992">
        <f t="shared" si="62"/>
        <v>2</v>
      </c>
      <c r="R992" t="b">
        <f t="shared" ca="1" si="63"/>
        <v>0</v>
      </c>
      <c r="T992" t="b">
        <f t="shared" ca="1" si="64"/>
        <v>0</v>
      </c>
      <c r="V992" t="str">
        <f>IF(ISBLANK(U992),"",IF(ISERROR(VLOOKUP(U992,MapTable!$A:$A,1,0)),"맵없음",""))</f>
        <v/>
      </c>
      <c r="X992" t="str">
        <f>IF(ISBLANK(W992),"",
IF(ISERROR(FIND(",",W992)),
  IF(ISERROR(VLOOKUP(W992,MapTable!$A:$A,1,0)),"맵없음",
  ""),
IF(ISERROR(FIND(",",W992,FIND(",",W992)+1)),
  IF(OR(ISERROR(VLOOKUP(LEFT(W992,FIND(",",W992)-1),MapTable!$A:$A,1,0)),ISERROR(VLOOKUP(TRIM(MID(W992,FIND(",",W992)+1,999)),MapTable!$A:$A,1,0))),"맵없음",
  ""),
IF(ISERROR(FIND(",",W992,FIND(",",W992,FIND(",",W992)+1)+1)),
  IF(OR(ISERROR(VLOOKUP(LEFT(W992,FIND(",",W992)-1),MapTable!$A:$A,1,0)),ISERROR(VLOOKUP(TRIM(MID(W992,FIND(",",W992)+1,FIND(",",W992,FIND(",",W992)+1)-FIND(",",W992)-1)),MapTable!$A:$A,1,0)),ISERROR(VLOOKUP(TRIM(MID(W992,FIND(",",W992,FIND(",",W992)+1)+1,999)),MapTable!$A:$A,1,0))),"맵없음",
  ""),
IF(ISERROR(FIND(",",W992,FIND(",",W992,FIND(",",W992,FIND(",",W992)+1)+1)+1)),
  IF(OR(ISERROR(VLOOKUP(LEFT(W992,FIND(",",W992)-1),MapTable!$A:$A,1,0)),ISERROR(VLOOKUP(TRIM(MID(W992,FIND(",",W992)+1,FIND(",",W992,FIND(",",W992)+1)-FIND(",",W992)-1)),MapTable!$A:$A,1,0)),ISERROR(VLOOKUP(TRIM(MID(W992,FIND(",",W992,FIND(",",W992)+1)+1,FIND(",",W992,FIND(",",W992,FIND(",",W992)+1)+1)-FIND(",",W992,FIND(",",W992)+1)-1)),MapTable!$A:$A,1,0)),ISERROR(VLOOKUP(TRIM(MID(W992,FIND(",",W992,FIND(",",W992,FIND(",",W992)+1)+1)+1,999)),MapTable!$A:$A,1,0))),"맵없음",
  ""),
)))))</f>
        <v/>
      </c>
      <c r="AC992" t="str">
        <f>IF(ISBLANK(AB992),"",IF(ISERROR(VLOOKUP(AB992,[3]DropTable!$A:$A,1,0)),"드랍없음",""))</f>
        <v/>
      </c>
      <c r="AE992" t="str">
        <f>IF(ISBLANK(AD992),"",IF(ISERROR(VLOOKUP(AD992,[3]DropTable!$A:$A,1,0)),"드랍없음",""))</f>
        <v/>
      </c>
      <c r="AG992">
        <v>9.8000000000000007</v>
      </c>
      <c r="AH992">
        <v>1</v>
      </c>
    </row>
    <row r="993" spans="1:34" x14ac:dyDescent="0.3">
      <c r="A993">
        <v>22</v>
      </c>
      <c r="B993">
        <v>18</v>
      </c>
      <c r="C993">
        <f>IF(OR($L993=TRUE,$A993=0,MOD($A993,ChapterTable!$S$20)&lt;&gt;0),
MAX(0,INT(($B993+ChapterTable!$Q$26+VLOOKUP(SUBSTITUTE(C$1,"성장단계","")&amp;"단계오프셋",ChapterTable!$S:$T,2,0))/ChapterTable!$Q$23)),
MAX(0,INT(($B993+ChapterTable!$S$26+VLOOKUP(SUBSTITUTE(C$1,"성장단계","")&amp;"보스단계오프셋",ChapterTable!$S:$T,2,0))/ChapterTable!$S$23)))</f>
        <v>2</v>
      </c>
      <c r="D993">
        <f>IF(OR($L993=TRUE,$A993=0,MOD($A993,ChapterTable!$S$20)&lt;&gt;0),
MAX(0,INT(($B993+ChapterTable!$Q$26+VLOOKUP(SUBSTITUTE(D$1,"성장단계","")&amp;"단계오프셋",ChapterTable!$S:$T,2,0))/ChapterTable!$Q$23)),
MAX(0,INT(($B993+ChapterTable!$S$26+VLOOKUP(SUBSTITUTE(D$1,"성장단계","")&amp;"보스단계오프셋",ChapterTable!$S:$T,2,0))/ChapterTable!$S$23)))</f>
        <v>1</v>
      </c>
      <c r="E993" s="1">
        <f ca="1">IF(AND($A993=0,$B993=1),
    VLOOKUP(1,ChapterTable!$1:$1048576,MATCH("최종"&amp;SUBSTITUTE(SUBSTITUTE(E$1,"standard",""),"|Float",""),ChapterTable!$1:$1,0),0)*ChapterTable!$Q$17,
  IF(AND($A993=0,$B993=0),
    E994,
  IF($B993=0,
    VLOOKUP($A993,ChapterTable!$1:$1048576,MATCH("최종"&amp;SUBSTITUTE(SUBSTITUTE(E$1,"standard",""),"|Float",""),ChapterTable!$1:$1,0),0),
  IF($B993=1,
    IF($L993=FALSE,
      VLOOKUP($A993,ChapterTable!$1:$1048576,MATCH("최종"&amp;SUBSTITUTE(SUBSTITUTE(E$1,"standard",""),"|Float",""),ChapterTable!$1:$1,0),0),
      VLOOKUP($A993-ChapterTable!$Q$11,ChapterTable!$1:$1048576,MATCH("최종"&amp;SUBSTITUTE(SUBSTITUTE(E$1,"standard",""),"|Float",""),ChapterTable!$1:$1,0),0)*ChapterTable!$Q$14
    ),
  OFFSET(E993,-$B993+IF($L993,1,0),0)*
    (VLOOKUP(SUBSTITUTE(SUBSTITUTE(E$1,"standard",""),"|Float","")&amp;"인게임누적곱배수",ChapterTable!$S:$T,2,0)^C993
    +VLOOKUP(SUBSTITUTE(SUBSTITUTE(E$1,"standard",""),"|Float","")&amp;"인게임누적합배수",ChapterTable!$S:$T,2,0)*C993)
  )
  )
  )
)</f>
        <v>1526292.8391065598</v>
      </c>
      <c r="F993" s="1">
        <f ca="1">IF(AND($A993=0,$B993=1),
    VLOOKUP(1,ChapterTable!$1:$1048576,MATCH("최종"&amp;SUBSTITUTE(SUBSTITUTE(F$1,"standard",""),"|Float",""),ChapterTable!$1:$1,0),0)*ChapterTable!$Q$17,
  IF(AND($A993=0,$B993=0),
    F994,
  IF($B993=0,
    VLOOKUP($A993,ChapterTable!$1:$1048576,MATCH("최종"&amp;SUBSTITUTE(SUBSTITUTE(F$1,"standard",""),"|Float",""),ChapterTable!$1:$1,0),0),
  IF($B993=1,
    IF($L993=FALSE,
      VLOOKUP($A993,ChapterTable!$1:$1048576,MATCH("최종"&amp;SUBSTITUTE(SUBSTITUTE(F$1,"standard",""),"|Float",""),ChapterTable!$1:$1,0),0),
      VLOOKUP($A993-ChapterTable!$Q$11,ChapterTable!$1:$1048576,MATCH("최종"&amp;SUBSTITUTE(SUBSTITUTE(F$1,"standard",""),"|Float",""),ChapterTable!$1:$1,0),0)*ChapterTable!$Q$14
    ),
  OFFSET(F993,-$B993+IF($L993,1,0),0)*
    (VLOOKUP(SUBSTITUTE(SUBSTITUTE(F$1,"standard",""),"|Float","")&amp;"인게임누적곱배수",ChapterTable!$S:$T,2,0)^D993
    +VLOOKUP(SUBSTITUTE(SUBSTITUTE(F$1,"standard",""),"|Float","")&amp;"인게임누적합배수",ChapterTable!$S:$T,2,0)*D993)
  )
  )
  )
)</f>
        <v>598546.21141433716</v>
      </c>
      <c r="G993" t="s">
        <v>110</v>
      </c>
      <c r="J993" t="str">
        <f>IF(ISBLANK(I993),"",
IFERROR(VLOOKUP(I993,[1]StringTable!$1:$1048576,MATCH([1]StringTable!$B$1,[1]StringTable!$1:$1,0),0),
IFERROR(VLOOKUP(I993,[1]InApkStringTable!$1:$1048576,MATCH([1]InApkStringTable!$B$1,[1]InApkStringTable!$1:$1,0),0),
"스트링없음")))</f>
        <v/>
      </c>
      <c r="L993" t="b">
        <v>0</v>
      </c>
      <c r="M993" t="s">
        <v>24</v>
      </c>
      <c r="N993" t="str">
        <f>IF(ISBLANK(M993),"",IF(ISERROR(VLOOKUP(M993,MapTable!$A:$A,1,0)),"맵없음",""))</f>
        <v/>
      </c>
      <c r="O993">
        <f t="shared" si="61"/>
        <v>2</v>
      </c>
      <c r="Q993">
        <f t="shared" si="62"/>
        <v>2</v>
      </c>
      <c r="R993" t="b">
        <f t="shared" ca="1" si="63"/>
        <v>0</v>
      </c>
      <c r="T993" t="b">
        <f t="shared" ca="1" si="64"/>
        <v>0</v>
      </c>
      <c r="V993" t="str">
        <f>IF(ISBLANK(U993),"",IF(ISERROR(VLOOKUP(U993,MapTable!$A:$A,1,0)),"맵없음",""))</f>
        <v/>
      </c>
      <c r="X993" t="str">
        <f>IF(ISBLANK(W993),"",
IF(ISERROR(FIND(",",W993)),
  IF(ISERROR(VLOOKUP(W993,MapTable!$A:$A,1,0)),"맵없음",
  ""),
IF(ISERROR(FIND(",",W993,FIND(",",W993)+1)),
  IF(OR(ISERROR(VLOOKUP(LEFT(W993,FIND(",",W993)-1),MapTable!$A:$A,1,0)),ISERROR(VLOOKUP(TRIM(MID(W993,FIND(",",W993)+1,999)),MapTable!$A:$A,1,0))),"맵없음",
  ""),
IF(ISERROR(FIND(",",W993,FIND(",",W993,FIND(",",W993)+1)+1)),
  IF(OR(ISERROR(VLOOKUP(LEFT(W993,FIND(",",W993)-1),MapTable!$A:$A,1,0)),ISERROR(VLOOKUP(TRIM(MID(W993,FIND(",",W993)+1,FIND(",",W993,FIND(",",W993)+1)-FIND(",",W993)-1)),MapTable!$A:$A,1,0)),ISERROR(VLOOKUP(TRIM(MID(W993,FIND(",",W993,FIND(",",W993)+1)+1,999)),MapTable!$A:$A,1,0))),"맵없음",
  ""),
IF(ISERROR(FIND(",",W993,FIND(",",W993,FIND(",",W993,FIND(",",W993)+1)+1)+1)),
  IF(OR(ISERROR(VLOOKUP(LEFT(W993,FIND(",",W993)-1),MapTable!$A:$A,1,0)),ISERROR(VLOOKUP(TRIM(MID(W993,FIND(",",W993)+1,FIND(",",W993,FIND(",",W993)+1)-FIND(",",W993)-1)),MapTable!$A:$A,1,0)),ISERROR(VLOOKUP(TRIM(MID(W993,FIND(",",W993,FIND(",",W993)+1)+1,FIND(",",W993,FIND(",",W993,FIND(",",W993)+1)+1)-FIND(",",W993,FIND(",",W993)+1)-1)),MapTable!$A:$A,1,0)),ISERROR(VLOOKUP(TRIM(MID(W993,FIND(",",W993,FIND(",",W993,FIND(",",W993)+1)+1)+1,999)),MapTable!$A:$A,1,0))),"맵없음",
  ""),
)))))</f>
        <v/>
      </c>
      <c r="AC993" t="str">
        <f>IF(ISBLANK(AB993),"",IF(ISERROR(VLOOKUP(AB993,[3]DropTable!$A:$A,1,0)),"드랍없음",""))</f>
        <v/>
      </c>
      <c r="AE993" t="str">
        <f>IF(ISBLANK(AD993),"",IF(ISERROR(VLOOKUP(AD993,[3]DropTable!$A:$A,1,0)),"드랍없음",""))</f>
        <v/>
      </c>
      <c r="AG993">
        <v>9.8000000000000007</v>
      </c>
      <c r="AH993">
        <v>1</v>
      </c>
    </row>
    <row r="994" spans="1:34" x14ac:dyDescent="0.3">
      <c r="A994">
        <v>22</v>
      </c>
      <c r="B994">
        <v>19</v>
      </c>
      <c r="C994">
        <f>IF(OR($L994=TRUE,$A994=0,MOD($A994,ChapterTable!$S$20)&lt;&gt;0),
MAX(0,INT(($B994+ChapterTable!$Q$26+VLOOKUP(SUBSTITUTE(C$1,"성장단계","")&amp;"단계오프셋",ChapterTable!$S:$T,2,0))/ChapterTable!$Q$23)),
MAX(0,INT(($B994+ChapterTable!$S$26+VLOOKUP(SUBSTITUTE(C$1,"성장단계","")&amp;"보스단계오프셋",ChapterTable!$S:$T,2,0))/ChapterTable!$S$23)))</f>
        <v>2</v>
      </c>
      <c r="D994">
        <f>IF(OR($L994=TRUE,$A994=0,MOD($A994,ChapterTable!$S$20)&lt;&gt;0),
MAX(0,INT(($B994+ChapterTable!$Q$26+VLOOKUP(SUBSTITUTE(D$1,"성장단계","")&amp;"단계오프셋",ChapterTable!$S:$T,2,0))/ChapterTable!$Q$23)),
MAX(0,INT(($B994+ChapterTable!$S$26+VLOOKUP(SUBSTITUTE(D$1,"성장단계","")&amp;"보스단계오프셋",ChapterTable!$S:$T,2,0))/ChapterTable!$S$23)))</f>
        <v>1</v>
      </c>
      <c r="E994" s="1">
        <f ca="1">IF(AND($A994=0,$B994=1),
    VLOOKUP(1,ChapterTable!$1:$1048576,MATCH("최종"&amp;SUBSTITUTE(SUBSTITUTE(E$1,"standard",""),"|Float",""),ChapterTable!$1:$1,0),0)*ChapterTable!$Q$17,
  IF(AND($A994=0,$B994=0),
    E995,
  IF($B994=0,
    VLOOKUP($A994,ChapterTable!$1:$1048576,MATCH("최종"&amp;SUBSTITUTE(SUBSTITUTE(E$1,"standard",""),"|Float",""),ChapterTable!$1:$1,0),0),
  IF($B994=1,
    IF($L994=FALSE,
      VLOOKUP($A994,ChapterTable!$1:$1048576,MATCH("최종"&amp;SUBSTITUTE(SUBSTITUTE(E$1,"standard",""),"|Float",""),ChapterTable!$1:$1,0),0),
      VLOOKUP($A994-ChapterTable!$Q$11,ChapterTable!$1:$1048576,MATCH("최종"&amp;SUBSTITUTE(SUBSTITUTE(E$1,"standard",""),"|Float",""),ChapterTable!$1:$1,0),0)*ChapterTable!$Q$14
    ),
  OFFSET(E994,-$B994+IF($L994,1,0),0)*
    (VLOOKUP(SUBSTITUTE(SUBSTITUTE(E$1,"standard",""),"|Float","")&amp;"인게임누적곱배수",ChapterTable!$S:$T,2,0)^C994
    +VLOOKUP(SUBSTITUTE(SUBSTITUTE(E$1,"standard",""),"|Float","")&amp;"인게임누적합배수",ChapterTable!$S:$T,2,0)*C994)
  )
  )
  )
)</f>
        <v>1526292.8391065598</v>
      </c>
      <c r="F994" s="1">
        <f ca="1">IF(AND($A994=0,$B994=1),
    VLOOKUP(1,ChapterTable!$1:$1048576,MATCH("최종"&amp;SUBSTITUTE(SUBSTITUTE(F$1,"standard",""),"|Float",""),ChapterTable!$1:$1,0),0)*ChapterTable!$Q$17,
  IF(AND($A994=0,$B994=0),
    F995,
  IF($B994=0,
    VLOOKUP($A994,ChapterTable!$1:$1048576,MATCH("최종"&amp;SUBSTITUTE(SUBSTITUTE(F$1,"standard",""),"|Float",""),ChapterTable!$1:$1,0),0),
  IF($B994=1,
    IF($L994=FALSE,
      VLOOKUP($A994,ChapterTable!$1:$1048576,MATCH("최종"&amp;SUBSTITUTE(SUBSTITUTE(F$1,"standard",""),"|Float",""),ChapterTable!$1:$1,0),0),
      VLOOKUP($A994-ChapterTable!$Q$11,ChapterTable!$1:$1048576,MATCH("최종"&amp;SUBSTITUTE(SUBSTITUTE(F$1,"standard",""),"|Float",""),ChapterTable!$1:$1,0),0)*ChapterTable!$Q$14
    ),
  OFFSET(F994,-$B994+IF($L994,1,0),0)*
    (VLOOKUP(SUBSTITUTE(SUBSTITUTE(F$1,"standard",""),"|Float","")&amp;"인게임누적곱배수",ChapterTable!$S:$T,2,0)^D994
    +VLOOKUP(SUBSTITUTE(SUBSTITUTE(F$1,"standard",""),"|Float","")&amp;"인게임누적합배수",ChapterTable!$S:$T,2,0)*D994)
  )
  )
  )
)</f>
        <v>598546.21141433716</v>
      </c>
      <c r="G994" t="s">
        <v>110</v>
      </c>
      <c r="J994" t="str">
        <f>IF(ISBLANK(I994),"",
IFERROR(VLOOKUP(I994,[1]StringTable!$1:$1048576,MATCH([1]StringTable!$B$1,[1]StringTable!$1:$1,0),0),
IFERROR(VLOOKUP(I994,[1]InApkStringTable!$1:$1048576,MATCH([1]InApkStringTable!$B$1,[1]InApkStringTable!$1:$1,0),0),
"스트링없음")))</f>
        <v/>
      </c>
      <c r="L994" t="b">
        <v>0</v>
      </c>
      <c r="M994" t="s">
        <v>24</v>
      </c>
      <c r="N994" t="str">
        <f>IF(ISBLANK(M994),"",IF(ISERROR(VLOOKUP(M994,MapTable!$A:$A,1,0)),"맵없음",""))</f>
        <v/>
      </c>
      <c r="O994">
        <f t="shared" si="61"/>
        <v>92</v>
      </c>
      <c r="Q994">
        <f t="shared" si="62"/>
        <v>92</v>
      </c>
      <c r="R994" t="b">
        <f t="shared" ca="1" si="63"/>
        <v>1</v>
      </c>
      <c r="T994" t="b">
        <f t="shared" ca="1" si="64"/>
        <v>1</v>
      </c>
      <c r="V994" t="str">
        <f>IF(ISBLANK(U994),"",IF(ISERROR(VLOOKUP(U994,MapTable!$A:$A,1,0)),"맵없음",""))</f>
        <v/>
      </c>
      <c r="X994" t="str">
        <f>IF(ISBLANK(W994),"",
IF(ISERROR(FIND(",",W994)),
  IF(ISERROR(VLOOKUP(W994,MapTable!$A:$A,1,0)),"맵없음",
  ""),
IF(ISERROR(FIND(",",W994,FIND(",",W994)+1)),
  IF(OR(ISERROR(VLOOKUP(LEFT(W994,FIND(",",W994)-1),MapTable!$A:$A,1,0)),ISERROR(VLOOKUP(TRIM(MID(W994,FIND(",",W994)+1,999)),MapTable!$A:$A,1,0))),"맵없음",
  ""),
IF(ISERROR(FIND(",",W994,FIND(",",W994,FIND(",",W994)+1)+1)),
  IF(OR(ISERROR(VLOOKUP(LEFT(W994,FIND(",",W994)-1),MapTable!$A:$A,1,0)),ISERROR(VLOOKUP(TRIM(MID(W994,FIND(",",W994)+1,FIND(",",W994,FIND(",",W994)+1)-FIND(",",W994)-1)),MapTable!$A:$A,1,0)),ISERROR(VLOOKUP(TRIM(MID(W994,FIND(",",W994,FIND(",",W994)+1)+1,999)),MapTable!$A:$A,1,0))),"맵없음",
  ""),
IF(ISERROR(FIND(",",W994,FIND(",",W994,FIND(",",W994,FIND(",",W994)+1)+1)+1)),
  IF(OR(ISERROR(VLOOKUP(LEFT(W994,FIND(",",W994)-1),MapTable!$A:$A,1,0)),ISERROR(VLOOKUP(TRIM(MID(W994,FIND(",",W994)+1,FIND(",",W994,FIND(",",W994)+1)-FIND(",",W994)-1)),MapTable!$A:$A,1,0)),ISERROR(VLOOKUP(TRIM(MID(W994,FIND(",",W994,FIND(",",W994)+1)+1,FIND(",",W994,FIND(",",W994,FIND(",",W994)+1)+1)-FIND(",",W994,FIND(",",W994)+1)-1)),MapTable!$A:$A,1,0)),ISERROR(VLOOKUP(TRIM(MID(W994,FIND(",",W994,FIND(",",W994,FIND(",",W994)+1)+1)+1,999)),MapTable!$A:$A,1,0))),"맵없음",
  ""),
)))))</f>
        <v/>
      </c>
      <c r="AC994" t="str">
        <f>IF(ISBLANK(AB994),"",IF(ISERROR(VLOOKUP(AB994,[3]DropTable!$A:$A,1,0)),"드랍없음",""))</f>
        <v/>
      </c>
      <c r="AE994" t="str">
        <f>IF(ISBLANK(AD994),"",IF(ISERROR(VLOOKUP(AD994,[3]DropTable!$A:$A,1,0)),"드랍없음",""))</f>
        <v/>
      </c>
      <c r="AG994">
        <v>9.8000000000000007</v>
      </c>
      <c r="AH994">
        <v>1</v>
      </c>
    </row>
    <row r="995" spans="1:34" x14ac:dyDescent="0.3">
      <c r="A995">
        <v>22</v>
      </c>
      <c r="B995">
        <v>20</v>
      </c>
      <c r="C995">
        <f>IF(OR($L995=TRUE,$A995=0,MOD($A995,ChapterTable!$S$20)&lt;&gt;0),
MAX(0,INT(($B995+ChapterTable!$Q$26+VLOOKUP(SUBSTITUTE(C$1,"성장단계","")&amp;"단계오프셋",ChapterTable!$S:$T,2,0))/ChapterTable!$Q$23)),
MAX(0,INT(($B995+ChapterTable!$S$26+VLOOKUP(SUBSTITUTE(C$1,"성장단계","")&amp;"보스단계오프셋",ChapterTable!$S:$T,2,0))/ChapterTable!$S$23)))</f>
        <v>2</v>
      </c>
      <c r="D995">
        <f>IF(OR($L995=TRUE,$A995=0,MOD($A995,ChapterTable!$S$20)&lt;&gt;0),
MAX(0,INT(($B995+ChapterTable!$Q$26+VLOOKUP(SUBSTITUTE(D$1,"성장단계","")&amp;"단계오프셋",ChapterTable!$S:$T,2,0))/ChapterTable!$Q$23)),
MAX(0,INT(($B995+ChapterTable!$S$26+VLOOKUP(SUBSTITUTE(D$1,"성장단계","")&amp;"보스단계오프셋",ChapterTable!$S:$T,2,0))/ChapterTable!$S$23)))</f>
        <v>1</v>
      </c>
      <c r="E995" s="1">
        <f ca="1">IF(AND($A995=0,$B995=1),
    VLOOKUP(1,ChapterTable!$1:$1048576,MATCH("최종"&amp;SUBSTITUTE(SUBSTITUTE(E$1,"standard",""),"|Float",""),ChapterTable!$1:$1,0),0)*ChapterTable!$Q$17,
  IF(AND($A995=0,$B995=0),
    E996,
  IF($B995=0,
    VLOOKUP($A995,ChapterTable!$1:$1048576,MATCH("최종"&amp;SUBSTITUTE(SUBSTITUTE(E$1,"standard",""),"|Float",""),ChapterTable!$1:$1,0),0),
  IF($B995=1,
    IF($L995=FALSE,
      VLOOKUP($A995,ChapterTable!$1:$1048576,MATCH("최종"&amp;SUBSTITUTE(SUBSTITUTE(E$1,"standard",""),"|Float",""),ChapterTable!$1:$1,0),0),
      VLOOKUP($A995-ChapterTable!$Q$11,ChapterTable!$1:$1048576,MATCH("최종"&amp;SUBSTITUTE(SUBSTITUTE(E$1,"standard",""),"|Float",""),ChapterTable!$1:$1,0),0)*ChapterTable!$Q$14
    ),
  OFFSET(E995,-$B995+IF($L995,1,0),0)*
    (VLOOKUP(SUBSTITUTE(SUBSTITUTE(E$1,"standard",""),"|Float","")&amp;"인게임누적곱배수",ChapterTable!$S:$T,2,0)^C995
    +VLOOKUP(SUBSTITUTE(SUBSTITUTE(E$1,"standard",""),"|Float","")&amp;"인게임누적합배수",ChapterTable!$S:$T,2,0)*C995)
  )
  )
  )
)</f>
        <v>1526292.8391065598</v>
      </c>
      <c r="F995" s="1">
        <f ca="1">IF(AND($A995=0,$B995=1),
    VLOOKUP(1,ChapterTable!$1:$1048576,MATCH("최종"&amp;SUBSTITUTE(SUBSTITUTE(F$1,"standard",""),"|Float",""),ChapterTable!$1:$1,0),0)*ChapterTable!$Q$17,
  IF(AND($A995=0,$B995=0),
    F996,
  IF($B995=0,
    VLOOKUP($A995,ChapterTable!$1:$1048576,MATCH("최종"&amp;SUBSTITUTE(SUBSTITUTE(F$1,"standard",""),"|Float",""),ChapterTable!$1:$1,0),0),
  IF($B995=1,
    IF($L995=FALSE,
      VLOOKUP($A995,ChapterTable!$1:$1048576,MATCH("최종"&amp;SUBSTITUTE(SUBSTITUTE(F$1,"standard",""),"|Float",""),ChapterTable!$1:$1,0),0),
      VLOOKUP($A995-ChapterTable!$Q$11,ChapterTable!$1:$1048576,MATCH("최종"&amp;SUBSTITUTE(SUBSTITUTE(F$1,"standard",""),"|Float",""),ChapterTable!$1:$1,0),0)*ChapterTable!$Q$14
    ),
  OFFSET(F995,-$B995+IF($L995,1,0),0)*
    (VLOOKUP(SUBSTITUTE(SUBSTITUTE(F$1,"standard",""),"|Float","")&amp;"인게임누적곱배수",ChapterTable!$S:$T,2,0)^D995
    +VLOOKUP(SUBSTITUTE(SUBSTITUTE(F$1,"standard",""),"|Float","")&amp;"인게임누적합배수",ChapterTable!$S:$T,2,0)*D995)
  )
  )
  )
)</f>
        <v>598546.21141433716</v>
      </c>
      <c r="G995" t="s">
        <v>110</v>
      </c>
      <c r="J995" t="str">
        <f>IF(ISBLANK(I995),"",
IFERROR(VLOOKUP(I995,[1]StringTable!$1:$1048576,MATCH([1]StringTable!$B$1,[1]StringTable!$1:$1,0),0),
IFERROR(VLOOKUP(I995,[1]InApkStringTable!$1:$1048576,MATCH([1]InApkStringTable!$B$1,[1]InApkStringTable!$1:$1,0),0),
"스트링없음")))</f>
        <v/>
      </c>
      <c r="L995" t="b">
        <v>0</v>
      </c>
      <c r="M995" t="s">
        <v>24</v>
      </c>
      <c r="N995" t="str">
        <f>IF(ISBLANK(M995),"",IF(ISERROR(VLOOKUP(M995,MapTable!$A:$A,1,0)),"맵없음",""))</f>
        <v/>
      </c>
      <c r="O995">
        <f t="shared" si="61"/>
        <v>21</v>
      </c>
      <c r="Q995">
        <f t="shared" si="62"/>
        <v>21</v>
      </c>
      <c r="R995" t="b">
        <f t="shared" ca="1" si="63"/>
        <v>0</v>
      </c>
      <c r="T995" t="b">
        <f t="shared" ca="1" si="64"/>
        <v>0</v>
      </c>
      <c r="V995" t="str">
        <f>IF(ISBLANK(U995),"",IF(ISERROR(VLOOKUP(U995,MapTable!$A:$A,1,0)),"맵없음",""))</f>
        <v/>
      </c>
      <c r="X995" t="str">
        <f>IF(ISBLANK(W995),"",
IF(ISERROR(FIND(",",W995)),
  IF(ISERROR(VLOOKUP(W995,MapTable!$A:$A,1,0)),"맵없음",
  ""),
IF(ISERROR(FIND(",",W995,FIND(",",W995)+1)),
  IF(OR(ISERROR(VLOOKUP(LEFT(W995,FIND(",",W995)-1),MapTable!$A:$A,1,0)),ISERROR(VLOOKUP(TRIM(MID(W995,FIND(",",W995)+1,999)),MapTable!$A:$A,1,0))),"맵없음",
  ""),
IF(ISERROR(FIND(",",W995,FIND(",",W995,FIND(",",W995)+1)+1)),
  IF(OR(ISERROR(VLOOKUP(LEFT(W995,FIND(",",W995)-1),MapTable!$A:$A,1,0)),ISERROR(VLOOKUP(TRIM(MID(W995,FIND(",",W995)+1,FIND(",",W995,FIND(",",W995)+1)-FIND(",",W995)-1)),MapTable!$A:$A,1,0)),ISERROR(VLOOKUP(TRIM(MID(W995,FIND(",",W995,FIND(",",W995)+1)+1,999)),MapTable!$A:$A,1,0))),"맵없음",
  ""),
IF(ISERROR(FIND(",",W995,FIND(",",W995,FIND(",",W995,FIND(",",W995)+1)+1)+1)),
  IF(OR(ISERROR(VLOOKUP(LEFT(W995,FIND(",",W995)-1),MapTable!$A:$A,1,0)),ISERROR(VLOOKUP(TRIM(MID(W995,FIND(",",W995)+1,FIND(",",W995,FIND(",",W995)+1)-FIND(",",W995)-1)),MapTable!$A:$A,1,0)),ISERROR(VLOOKUP(TRIM(MID(W995,FIND(",",W995,FIND(",",W995)+1)+1,FIND(",",W995,FIND(",",W995,FIND(",",W995)+1)+1)-FIND(",",W995,FIND(",",W995)+1)-1)),MapTable!$A:$A,1,0)),ISERROR(VLOOKUP(TRIM(MID(W995,FIND(",",W995,FIND(",",W995,FIND(",",W995)+1)+1)+1,999)),MapTable!$A:$A,1,0))),"맵없음",
  ""),
)))))</f>
        <v/>
      </c>
      <c r="AC995" t="str">
        <f>IF(ISBLANK(AB995),"",IF(ISERROR(VLOOKUP(AB995,[3]DropTable!$A:$A,1,0)),"드랍없음",""))</f>
        <v/>
      </c>
      <c r="AE995" t="str">
        <f>IF(ISBLANK(AD995),"",IF(ISERROR(VLOOKUP(AD995,[3]DropTable!$A:$A,1,0)),"드랍없음",""))</f>
        <v/>
      </c>
      <c r="AG995">
        <v>9.8000000000000007</v>
      </c>
      <c r="AH995">
        <v>1</v>
      </c>
    </row>
    <row r="996" spans="1:34" x14ac:dyDescent="0.3">
      <c r="A996">
        <v>22</v>
      </c>
      <c r="B996">
        <v>21</v>
      </c>
      <c r="C996">
        <f>IF(OR($L996=TRUE,$A996=0,MOD($A996,ChapterTable!$S$20)&lt;&gt;0),
MAX(0,INT(($B996+ChapterTable!$Q$26+VLOOKUP(SUBSTITUTE(C$1,"성장단계","")&amp;"단계오프셋",ChapterTable!$S:$T,2,0))/ChapterTable!$Q$23)),
MAX(0,INT(($B996+ChapterTable!$S$26+VLOOKUP(SUBSTITUTE(C$1,"성장단계","")&amp;"보스단계오프셋",ChapterTable!$S:$T,2,0))/ChapterTable!$S$23)))</f>
        <v>2</v>
      </c>
      <c r="D996">
        <f>IF(OR($L996=TRUE,$A996=0,MOD($A996,ChapterTable!$S$20)&lt;&gt;0),
MAX(0,INT(($B996+ChapterTable!$Q$26+VLOOKUP(SUBSTITUTE(D$1,"성장단계","")&amp;"단계오프셋",ChapterTable!$S:$T,2,0))/ChapterTable!$Q$23)),
MAX(0,INT(($B996+ChapterTable!$S$26+VLOOKUP(SUBSTITUTE(D$1,"성장단계","")&amp;"보스단계오프셋",ChapterTable!$S:$T,2,0))/ChapterTable!$S$23)))</f>
        <v>2</v>
      </c>
      <c r="E996" s="1">
        <f ca="1">IF(AND($A996=0,$B996=1),
    VLOOKUP(1,ChapterTable!$1:$1048576,MATCH("최종"&amp;SUBSTITUTE(SUBSTITUTE(E$1,"standard",""),"|Float",""),ChapterTable!$1:$1,0),0)*ChapterTable!$Q$17,
  IF(AND($A996=0,$B996=0),
    E997,
  IF($B996=0,
    VLOOKUP($A996,ChapterTable!$1:$1048576,MATCH("최종"&amp;SUBSTITUTE(SUBSTITUTE(E$1,"standard",""),"|Float",""),ChapterTable!$1:$1,0),0),
  IF($B996=1,
    IF($L996=FALSE,
      VLOOKUP($A996,ChapterTable!$1:$1048576,MATCH("최종"&amp;SUBSTITUTE(SUBSTITUTE(E$1,"standard",""),"|Float",""),ChapterTable!$1:$1,0),0),
      VLOOKUP($A996-ChapterTable!$Q$11,ChapterTable!$1:$1048576,MATCH("최종"&amp;SUBSTITUTE(SUBSTITUTE(E$1,"standard",""),"|Float",""),ChapterTable!$1:$1,0),0)*ChapterTable!$Q$14
    ),
  OFFSET(E996,-$B996+IF($L996,1,0),0)*
    (VLOOKUP(SUBSTITUTE(SUBSTITUTE(E$1,"standard",""),"|Float","")&amp;"인게임누적곱배수",ChapterTable!$S:$T,2,0)^C996
    +VLOOKUP(SUBSTITUTE(SUBSTITUTE(E$1,"standard",""),"|Float","")&amp;"인게임누적합배수",ChapterTable!$S:$T,2,0)*C996)
  )
  )
  )
)</f>
        <v>1526292.8391065598</v>
      </c>
      <c r="F996" s="1">
        <f ca="1">IF(AND($A996=0,$B996=1),
    VLOOKUP(1,ChapterTable!$1:$1048576,MATCH("최종"&amp;SUBSTITUTE(SUBSTITUTE(F$1,"standard",""),"|Float",""),ChapterTable!$1:$1,0),0)*ChapterTable!$Q$17,
  IF(AND($A996=0,$B996=0),
    F997,
  IF($B996=0,
    VLOOKUP($A996,ChapterTable!$1:$1048576,MATCH("최종"&amp;SUBSTITUTE(SUBSTITUTE(F$1,"standard",""),"|Float",""),ChapterTable!$1:$1,0),0),
  IF($B996=1,
    IF($L996=FALSE,
      VLOOKUP($A996,ChapterTable!$1:$1048576,MATCH("최종"&amp;SUBSTITUTE(SUBSTITUTE(F$1,"standard",""),"|Float",""),ChapterTable!$1:$1,0),0),
      VLOOKUP($A996-ChapterTable!$Q$11,ChapterTable!$1:$1048576,MATCH("최종"&amp;SUBSTITUTE(SUBSTITUTE(F$1,"standard",""),"|Float",""),ChapterTable!$1:$1,0),0)*ChapterTable!$Q$14
    ),
  OFFSET(F996,-$B996+IF($L996,1,0),0)*
    (VLOOKUP(SUBSTITUTE(SUBSTITUTE(F$1,"standard",""),"|Float","")&amp;"인게임누적곱배수",ChapterTable!$S:$T,2,0)^D996
    +VLOOKUP(SUBSTITUTE(SUBSTITUTE(F$1,"standard",""),"|Float","")&amp;"인게임누적합배수",ChapterTable!$S:$T,2,0)*D996)
  )
  )
  )
)</f>
        <v>698303.91331672668</v>
      </c>
      <c r="G996" t="s">
        <v>110</v>
      </c>
      <c r="J996" t="str">
        <f>IF(ISBLANK(I996),"",
IFERROR(VLOOKUP(I996,[1]StringTable!$1:$1048576,MATCH([1]StringTable!$B$1,[1]StringTable!$1:$1,0),0),
IFERROR(VLOOKUP(I996,[1]InApkStringTable!$1:$1048576,MATCH([1]InApkStringTable!$B$1,[1]InApkStringTable!$1:$1,0),0),
"스트링없음")))</f>
        <v/>
      </c>
      <c r="L996" t="b">
        <v>0</v>
      </c>
      <c r="M996" t="s">
        <v>24</v>
      </c>
      <c r="N996" t="str">
        <f>IF(ISBLANK(M996),"",IF(ISERROR(VLOOKUP(M996,MapTable!$A:$A,1,0)),"맵없음",""))</f>
        <v/>
      </c>
      <c r="O996">
        <f t="shared" si="61"/>
        <v>3</v>
      </c>
      <c r="Q996">
        <f t="shared" si="62"/>
        <v>3</v>
      </c>
      <c r="R996" t="b">
        <f t="shared" ca="1" si="63"/>
        <v>0</v>
      </c>
      <c r="T996" t="b">
        <f t="shared" ca="1" si="64"/>
        <v>0</v>
      </c>
      <c r="V996" t="str">
        <f>IF(ISBLANK(U996),"",IF(ISERROR(VLOOKUP(U996,MapTable!$A:$A,1,0)),"맵없음",""))</f>
        <v/>
      </c>
      <c r="X996" t="str">
        <f>IF(ISBLANK(W996),"",
IF(ISERROR(FIND(",",W996)),
  IF(ISERROR(VLOOKUP(W996,MapTable!$A:$A,1,0)),"맵없음",
  ""),
IF(ISERROR(FIND(",",W996,FIND(",",W996)+1)),
  IF(OR(ISERROR(VLOOKUP(LEFT(W996,FIND(",",W996)-1),MapTable!$A:$A,1,0)),ISERROR(VLOOKUP(TRIM(MID(W996,FIND(",",W996)+1,999)),MapTable!$A:$A,1,0))),"맵없음",
  ""),
IF(ISERROR(FIND(",",W996,FIND(",",W996,FIND(",",W996)+1)+1)),
  IF(OR(ISERROR(VLOOKUP(LEFT(W996,FIND(",",W996)-1),MapTable!$A:$A,1,0)),ISERROR(VLOOKUP(TRIM(MID(W996,FIND(",",W996)+1,FIND(",",W996,FIND(",",W996)+1)-FIND(",",W996)-1)),MapTable!$A:$A,1,0)),ISERROR(VLOOKUP(TRIM(MID(W996,FIND(",",W996,FIND(",",W996)+1)+1,999)),MapTable!$A:$A,1,0))),"맵없음",
  ""),
IF(ISERROR(FIND(",",W996,FIND(",",W996,FIND(",",W996,FIND(",",W996)+1)+1)+1)),
  IF(OR(ISERROR(VLOOKUP(LEFT(W996,FIND(",",W996)-1),MapTable!$A:$A,1,0)),ISERROR(VLOOKUP(TRIM(MID(W996,FIND(",",W996)+1,FIND(",",W996,FIND(",",W996)+1)-FIND(",",W996)-1)),MapTable!$A:$A,1,0)),ISERROR(VLOOKUP(TRIM(MID(W996,FIND(",",W996,FIND(",",W996)+1)+1,FIND(",",W996,FIND(",",W996,FIND(",",W996)+1)+1)-FIND(",",W996,FIND(",",W996)+1)-1)),MapTable!$A:$A,1,0)),ISERROR(VLOOKUP(TRIM(MID(W996,FIND(",",W996,FIND(",",W996,FIND(",",W996)+1)+1)+1,999)),MapTable!$A:$A,1,0))),"맵없음",
  ""),
)))))</f>
        <v/>
      </c>
      <c r="AC996" t="str">
        <f>IF(ISBLANK(AB996),"",IF(ISERROR(VLOOKUP(AB996,[3]DropTable!$A:$A,1,0)),"드랍없음",""))</f>
        <v/>
      </c>
      <c r="AE996" t="str">
        <f>IF(ISBLANK(AD996),"",IF(ISERROR(VLOOKUP(AD996,[3]DropTable!$A:$A,1,0)),"드랍없음",""))</f>
        <v/>
      </c>
      <c r="AG996">
        <v>9.8000000000000007</v>
      </c>
      <c r="AH996">
        <v>1</v>
      </c>
    </row>
    <row r="997" spans="1:34" x14ac:dyDescent="0.3">
      <c r="A997">
        <v>22</v>
      </c>
      <c r="B997">
        <v>22</v>
      </c>
      <c r="C997">
        <f>IF(OR($L997=TRUE,$A997=0,MOD($A997,ChapterTable!$S$20)&lt;&gt;0),
MAX(0,INT(($B997+ChapterTable!$Q$26+VLOOKUP(SUBSTITUTE(C$1,"성장단계","")&amp;"단계오프셋",ChapterTable!$S:$T,2,0))/ChapterTable!$Q$23)),
MAX(0,INT(($B997+ChapterTable!$S$26+VLOOKUP(SUBSTITUTE(C$1,"성장단계","")&amp;"보스단계오프셋",ChapterTable!$S:$T,2,0))/ChapterTable!$S$23)))</f>
        <v>2</v>
      </c>
      <c r="D997">
        <f>IF(OR($L997=TRUE,$A997=0,MOD($A997,ChapterTable!$S$20)&lt;&gt;0),
MAX(0,INT(($B997+ChapterTable!$Q$26+VLOOKUP(SUBSTITUTE(D$1,"성장단계","")&amp;"단계오프셋",ChapterTable!$S:$T,2,0))/ChapterTable!$Q$23)),
MAX(0,INT(($B997+ChapterTable!$S$26+VLOOKUP(SUBSTITUTE(D$1,"성장단계","")&amp;"보스단계오프셋",ChapterTable!$S:$T,2,0))/ChapterTable!$S$23)))</f>
        <v>2</v>
      </c>
      <c r="E997" s="1">
        <f ca="1">IF(AND($A997=0,$B997=1),
    VLOOKUP(1,ChapterTable!$1:$1048576,MATCH("최종"&amp;SUBSTITUTE(SUBSTITUTE(E$1,"standard",""),"|Float",""),ChapterTable!$1:$1,0),0)*ChapterTable!$Q$17,
  IF(AND($A997=0,$B997=0),
    E998,
  IF($B997=0,
    VLOOKUP($A997,ChapterTable!$1:$1048576,MATCH("최종"&amp;SUBSTITUTE(SUBSTITUTE(E$1,"standard",""),"|Float",""),ChapterTable!$1:$1,0),0),
  IF($B997=1,
    IF($L997=FALSE,
      VLOOKUP($A997,ChapterTable!$1:$1048576,MATCH("최종"&amp;SUBSTITUTE(SUBSTITUTE(E$1,"standard",""),"|Float",""),ChapterTable!$1:$1,0),0),
      VLOOKUP($A997-ChapterTable!$Q$11,ChapterTable!$1:$1048576,MATCH("최종"&amp;SUBSTITUTE(SUBSTITUTE(E$1,"standard",""),"|Float",""),ChapterTable!$1:$1,0),0)*ChapterTable!$Q$14
    ),
  OFFSET(E997,-$B997+IF($L997,1,0),0)*
    (VLOOKUP(SUBSTITUTE(SUBSTITUTE(E$1,"standard",""),"|Float","")&amp;"인게임누적곱배수",ChapterTable!$S:$T,2,0)^C997
    +VLOOKUP(SUBSTITUTE(SUBSTITUTE(E$1,"standard",""),"|Float","")&amp;"인게임누적합배수",ChapterTable!$S:$T,2,0)*C997)
  )
  )
  )
)</f>
        <v>1526292.8391065598</v>
      </c>
      <c r="F997" s="1">
        <f ca="1">IF(AND($A997=0,$B997=1),
    VLOOKUP(1,ChapterTable!$1:$1048576,MATCH("최종"&amp;SUBSTITUTE(SUBSTITUTE(F$1,"standard",""),"|Float",""),ChapterTable!$1:$1,0),0)*ChapterTable!$Q$17,
  IF(AND($A997=0,$B997=0),
    F998,
  IF($B997=0,
    VLOOKUP($A997,ChapterTable!$1:$1048576,MATCH("최종"&amp;SUBSTITUTE(SUBSTITUTE(F$1,"standard",""),"|Float",""),ChapterTable!$1:$1,0),0),
  IF($B997=1,
    IF($L997=FALSE,
      VLOOKUP($A997,ChapterTable!$1:$1048576,MATCH("최종"&amp;SUBSTITUTE(SUBSTITUTE(F$1,"standard",""),"|Float",""),ChapterTable!$1:$1,0),0),
      VLOOKUP($A997-ChapterTable!$Q$11,ChapterTable!$1:$1048576,MATCH("최종"&amp;SUBSTITUTE(SUBSTITUTE(F$1,"standard",""),"|Float",""),ChapterTable!$1:$1,0),0)*ChapterTable!$Q$14
    ),
  OFFSET(F997,-$B997+IF($L997,1,0),0)*
    (VLOOKUP(SUBSTITUTE(SUBSTITUTE(F$1,"standard",""),"|Float","")&amp;"인게임누적곱배수",ChapterTable!$S:$T,2,0)^D997
    +VLOOKUP(SUBSTITUTE(SUBSTITUTE(F$1,"standard",""),"|Float","")&amp;"인게임누적합배수",ChapterTable!$S:$T,2,0)*D997)
  )
  )
  )
)</f>
        <v>698303.91331672668</v>
      </c>
      <c r="G997" t="s">
        <v>110</v>
      </c>
      <c r="J997" t="str">
        <f>IF(ISBLANK(I997),"",
IFERROR(VLOOKUP(I997,[1]StringTable!$1:$1048576,MATCH([1]StringTable!$B$1,[1]StringTable!$1:$1,0),0),
IFERROR(VLOOKUP(I997,[1]InApkStringTable!$1:$1048576,MATCH([1]InApkStringTable!$B$1,[1]InApkStringTable!$1:$1,0),0),
"스트링없음")))</f>
        <v/>
      </c>
      <c r="L997" t="b">
        <v>0</v>
      </c>
      <c r="M997" t="s">
        <v>24</v>
      </c>
      <c r="N997" t="str">
        <f>IF(ISBLANK(M997),"",IF(ISERROR(VLOOKUP(M997,MapTable!$A:$A,1,0)),"맵없음",""))</f>
        <v/>
      </c>
      <c r="O997">
        <f t="shared" si="61"/>
        <v>3</v>
      </c>
      <c r="Q997">
        <f t="shared" si="62"/>
        <v>3</v>
      </c>
      <c r="R997" t="b">
        <f t="shared" ca="1" si="63"/>
        <v>0</v>
      </c>
      <c r="T997" t="b">
        <f t="shared" ca="1" si="64"/>
        <v>0</v>
      </c>
      <c r="V997" t="str">
        <f>IF(ISBLANK(U997),"",IF(ISERROR(VLOOKUP(U997,MapTable!$A:$A,1,0)),"맵없음",""))</f>
        <v/>
      </c>
      <c r="X997" t="str">
        <f>IF(ISBLANK(W997),"",
IF(ISERROR(FIND(",",W997)),
  IF(ISERROR(VLOOKUP(W997,MapTable!$A:$A,1,0)),"맵없음",
  ""),
IF(ISERROR(FIND(",",W997,FIND(",",W997)+1)),
  IF(OR(ISERROR(VLOOKUP(LEFT(W997,FIND(",",W997)-1),MapTable!$A:$A,1,0)),ISERROR(VLOOKUP(TRIM(MID(W997,FIND(",",W997)+1,999)),MapTable!$A:$A,1,0))),"맵없음",
  ""),
IF(ISERROR(FIND(",",W997,FIND(",",W997,FIND(",",W997)+1)+1)),
  IF(OR(ISERROR(VLOOKUP(LEFT(W997,FIND(",",W997)-1),MapTable!$A:$A,1,0)),ISERROR(VLOOKUP(TRIM(MID(W997,FIND(",",W997)+1,FIND(",",W997,FIND(",",W997)+1)-FIND(",",W997)-1)),MapTable!$A:$A,1,0)),ISERROR(VLOOKUP(TRIM(MID(W997,FIND(",",W997,FIND(",",W997)+1)+1,999)),MapTable!$A:$A,1,0))),"맵없음",
  ""),
IF(ISERROR(FIND(",",W997,FIND(",",W997,FIND(",",W997,FIND(",",W997)+1)+1)+1)),
  IF(OR(ISERROR(VLOOKUP(LEFT(W997,FIND(",",W997)-1),MapTable!$A:$A,1,0)),ISERROR(VLOOKUP(TRIM(MID(W997,FIND(",",W997)+1,FIND(",",W997,FIND(",",W997)+1)-FIND(",",W997)-1)),MapTable!$A:$A,1,0)),ISERROR(VLOOKUP(TRIM(MID(W997,FIND(",",W997,FIND(",",W997)+1)+1,FIND(",",W997,FIND(",",W997,FIND(",",W997)+1)+1)-FIND(",",W997,FIND(",",W997)+1)-1)),MapTable!$A:$A,1,0)),ISERROR(VLOOKUP(TRIM(MID(W997,FIND(",",W997,FIND(",",W997,FIND(",",W997)+1)+1)+1,999)),MapTable!$A:$A,1,0))),"맵없음",
  ""),
)))))</f>
        <v/>
      </c>
      <c r="AC997" t="str">
        <f>IF(ISBLANK(AB997),"",IF(ISERROR(VLOOKUP(AB997,[3]DropTable!$A:$A,1,0)),"드랍없음",""))</f>
        <v/>
      </c>
      <c r="AE997" t="str">
        <f>IF(ISBLANK(AD997),"",IF(ISERROR(VLOOKUP(AD997,[3]DropTable!$A:$A,1,0)),"드랍없음",""))</f>
        <v/>
      </c>
      <c r="AG997">
        <v>9.8000000000000007</v>
      </c>
      <c r="AH997">
        <v>1</v>
      </c>
    </row>
    <row r="998" spans="1:34" x14ac:dyDescent="0.3">
      <c r="A998">
        <v>22</v>
      </c>
      <c r="B998">
        <v>23</v>
      </c>
      <c r="C998">
        <f>IF(OR($L998=TRUE,$A998=0,MOD($A998,ChapterTable!$S$20)&lt;&gt;0),
MAX(0,INT(($B998+ChapterTable!$Q$26+VLOOKUP(SUBSTITUTE(C$1,"성장단계","")&amp;"단계오프셋",ChapterTable!$S:$T,2,0))/ChapterTable!$Q$23)),
MAX(0,INT(($B998+ChapterTable!$S$26+VLOOKUP(SUBSTITUTE(C$1,"성장단계","")&amp;"보스단계오프셋",ChapterTable!$S:$T,2,0))/ChapterTable!$S$23)))</f>
        <v>2</v>
      </c>
      <c r="D998">
        <f>IF(OR($L998=TRUE,$A998=0,MOD($A998,ChapterTable!$S$20)&lt;&gt;0),
MAX(0,INT(($B998+ChapterTable!$Q$26+VLOOKUP(SUBSTITUTE(D$1,"성장단계","")&amp;"단계오프셋",ChapterTable!$S:$T,2,0))/ChapterTable!$Q$23)),
MAX(0,INT(($B998+ChapterTable!$S$26+VLOOKUP(SUBSTITUTE(D$1,"성장단계","")&amp;"보스단계오프셋",ChapterTable!$S:$T,2,0))/ChapterTable!$S$23)))</f>
        <v>2</v>
      </c>
      <c r="E998" s="1">
        <f ca="1">IF(AND($A998=0,$B998=1),
    VLOOKUP(1,ChapterTable!$1:$1048576,MATCH("최종"&amp;SUBSTITUTE(SUBSTITUTE(E$1,"standard",""),"|Float",""),ChapterTable!$1:$1,0),0)*ChapterTable!$Q$17,
  IF(AND($A998=0,$B998=0),
    E999,
  IF($B998=0,
    VLOOKUP($A998,ChapterTable!$1:$1048576,MATCH("최종"&amp;SUBSTITUTE(SUBSTITUTE(E$1,"standard",""),"|Float",""),ChapterTable!$1:$1,0),0),
  IF($B998=1,
    IF($L998=FALSE,
      VLOOKUP($A998,ChapterTable!$1:$1048576,MATCH("최종"&amp;SUBSTITUTE(SUBSTITUTE(E$1,"standard",""),"|Float",""),ChapterTable!$1:$1,0),0),
      VLOOKUP($A998-ChapterTable!$Q$11,ChapterTable!$1:$1048576,MATCH("최종"&amp;SUBSTITUTE(SUBSTITUTE(E$1,"standard",""),"|Float",""),ChapterTable!$1:$1,0),0)*ChapterTable!$Q$14
    ),
  OFFSET(E998,-$B998+IF($L998,1,0),0)*
    (VLOOKUP(SUBSTITUTE(SUBSTITUTE(E$1,"standard",""),"|Float","")&amp;"인게임누적곱배수",ChapterTable!$S:$T,2,0)^C998
    +VLOOKUP(SUBSTITUTE(SUBSTITUTE(E$1,"standard",""),"|Float","")&amp;"인게임누적합배수",ChapterTable!$S:$T,2,0)*C998)
  )
  )
  )
)</f>
        <v>1526292.8391065598</v>
      </c>
      <c r="F998" s="1">
        <f ca="1">IF(AND($A998=0,$B998=1),
    VLOOKUP(1,ChapterTable!$1:$1048576,MATCH("최종"&amp;SUBSTITUTE(SUBSTITUTE(F$1,"standard",""),"|Float",""),ChapterTable!$1:$1,0),0)*ChapterTable!$Q$17,
  IF(AND($A998=0,$B998=0),
    F999,
  IF($B998=0,
    VLOOKUP($A998,ChapterTable!$1:$1048576,MATCH("최종"&amp;SUBSTITUTE(SUBSTITUTE(F$1,"standard",""),"|Float",""),ChapterTable!$1:$1,0),0),
  IF($B998=1,
    IF($L998=FALSE,
      VLOOKUP($A998,ChapterTable!$1:$1048576,MATCH("최종"&amp;SUBSTITUTE(SUBSTITUTE(F$1,"standard",""),"|Float",""),ChapterTable!$1:$1,0),0),
      VLOOKUP($A998-ChapterTable!$Q$11,ChapterTable!$1:$1048576,MATCH("최종"&amp;SUBSTITUTE(SUBSTITUTE(F$1,"standard",""),"|Float",""),ChapterTable!$1:$1,0),0)*ChapterTable!$Q$14
    ),
  OFFSET(F998,-$B998+IF($L998,1,0),0)*
    (VLOOKUP(SUBSTITUTE(SUBSTITUTE(F$1,"standard",""),"|Float","")&amp;"인게임누적곱배수",ChapterTable!$S:$T,2,0)^D998
    +VLOOKUP(SUBSTITUTE(SUBSTITUTE(F$1,"standard",""),"|Float","")&amp;"인게임누적합배수",ChapterTable!$S:$T,2,0)*D998)
  )
  )
  )
)</f>
        <v>698303.91331672668</v>
      </c>
      <c r="G998" t="s">
        <v>110</v>
      </c>
      <c r="J998" t="str">
        <f>IF(ISBLANK(I998),"",
IFERROR(VLOOKUP(I998,[1]StringTable!$1:$1048576,MATCH([1]StringTable!$B$1,[1]StringTable!$1:$1,0),0),
IFERROR(VLOOKUP(I998,[1]InApkStringTable!$1:$1048576,MATCH([1]InApkStringTable!$B$1,[1]InApkStringTable!$1:$1,0),0),
"스트링없음")))</f>
        <v/>
      </c>
      <c r="L998" t="b">
        <v>0</v>
      </c>
      <c r="M998" t="s">
        <v>24</v>
      </c>
      <c r="N998" t="str">
        <f>IF(ISBLANK(M998),"",IF(ISERROR(VLOOKUP(M998,MapTable!$A:$A,1,0)),"맵없음",""))</f>
        <v/>
      </c>
      <c r="O998">
        <f t="shared" si="61"/>
        <v>3</v>
      </c>
      <c r="Q998">
        <f t="shared" si="62"/>
        <v>3</v>
      </c>
      <c r="R998" t="b">
        <f t="shared" ca="1" si="63"/>
        <v>0</v>
      </c>
      <c r="T998" t="b">
        <f t="shared" ca="1" si="64"/>
        <v>0</v>
      </c>
      <c r="V998" t="str">
        <f>IF(ISBLANK(U998),"",IF(ISERROR(VLOOKUP(U998,MapTable!$A:$A,1,0)),"맵없음",""))</f>
        <v/>
      </c>
      <c r="X998" t="str">
        <f>IF(ISBLANK(W998),"",
IF(ISERROR(FIND(",",W998)),
  IF(ISERROR(VLOOKUP(W998,MapTable!$A:$A,1,0)),"맵없음",
  ""),
IF(ISERROR(FIND(",",W998,FIND(",",W998)+1)),
  IF(OR(ISERROR(VLOOKUP(LEFT(W998,FIND(",",W998)-1),MapTable!$A:$A,1,0)),ISERROR(VLOOKUP(TRIM(MID(W998,FIND(",",W998)+1,999)),MapTable!$A:$A,1,0))),"맵없음",
  ""),
IF(ISERROR(FIND(",",W998,FIND(",",W998,FIND(",",W998)+1)+1)),
  IF(OR(ISERROR(VLOOKUP(LEFT(W998,FIND(",",W998)-1),MapTable!$A:$A,1,0)),ISERROR(VLOOKUP(TRIM(MID(W998,FIND(",",W998)+1,FIND(",",W998,FIND(",",W998)+1)-FIND(",",W998)-1)),MapTable!$A:$A,1,0)),ISERROR(VLOOKUP(TRIM(MID(W998,FIND(",",W998,FIND(",",W998)+1)+1,999)),MapTable!$A:$A,1,0))),"맵없음",
  ""),
IF(ISERROR(FIND(",",W998,FIND(",",W998,FIND(",",W998,FIND(",",W998)+1)+1)+1)),
  IF(OR(ISERROR(VLOOKUP(LEFT(W998,FIND(",",W998)-1),MapTable!$A:$A,1,0)),ISERROR(VLOOKUP(TRIM(MID(W998,FIND(",",W998)+1,FIND(",",W998,FIND(",",W998)+1)-FIND(",",W998)-1)),MapTable!$A:$A,1,0)),ISERROR(VLOOKUP(TRIM(MID(W998,FIND(",",W998,FIND(",",W998)+1)+1,FIND(",",W998,FIND(",",W998,FIND(",",W998)+1)+1)-FIND(",",W998,FIND(",",W998)+1)-1)),MapTable!$A:$A,1,0)),ISERROR(VLOOKUP(TRIM(MID(W998,FIND(",",W998,FIND(",",W998,FIND(",",W998)+1)+1)+1,999)),MapTable!$A:$A,1,0))),"맵없음",
  ""),
)))))</f>
        <v/>
      </c>
      <c r="AC998" t="str">
        <f>IF(ISBLANK(AB998),"",IF(ISERROR(VLOOKUP(AB998,[3]DropTable!$A:$A,1,0)),"드랍없음",""))</f>
        <v/>
      </c>
      <c r="AE998" t="str">
        <f>IF(ISBLANK(AD998),"",IF(ISERROR(VLOOKUP(AD998,[3]DropTable!$A:$A,1,0)),"드랍없음",""))</f>
        <v/>
      </c>
      <c r="AG998">
        <v>9.8000000000000007</v>
      </c>
      <c r="AH998">
        <v>1</v>
      </c>
    </row>
    <row r="999" spans="1:34" x14ac:dyDescent="0.3">
      <c r="A999">
        <v>22</v>
      </c>
      <c r="B999">
        <v>24</v>
      </c>
      <c r="C999">
        <f>IF(OR($L999=TRUE,$A999=0,MOD($A999,ChapterTable!$S$20)&lt;&gt;0),
MAX(0,INT(($B999+ChapterTable!$Q$26+VLOOKUP(SUBSTITUTE(C$1,"성장단계","")&amp;"단계오프셋",ChapterTable!$S:$T,2,0))/ChapterTable!$Q$23)),
MAX(0,INT(($B999+ChapterTable!$S$26+VLOOKUP(SUBSTITUTE(C$1,"성장단계","")&amp;"보스단계오프셋",ChapterTable!$S:$T,2,0))/ChapterTable!$S$23)))</f>
        <v>2</v>
      </c>
      <c r="D999">
        <f>IF(OR($L999=TRUE,$A999=0,MOD($A999,ChapterTable!$S$20)&lt;&gt;0),
MAX(0,INT(($B999+ChapterTable!$Q$26+VLOOKUP(SUBSTITUTE(D$1,"성장단계","")&amp;"단계오프셋",ChapterTable!$S:$T,2,0))/ChapterTable!$Q$23)),
MAX(0,INT(($B999+ChapterTable!$S$26+VLOOKUP(SUBSTITUTE(D$1,"성장단계","")&amp;"보스단계오프셋",ChapterTable!$S:$T,2,0))/ChapterTable!$S$23)))</f>
        <v>2</v>
      </c>
      <c r="E999" s="1">
        <f ca="1">IF(AND($A999=0,$B999=1),
    VLOOKUP(1,ChapterTable!$1:$1048576,MATCH("최종"&amp;SUBSTITUTE(SUBSTITUTE(E$1,"standard",""),"|Float",""),ChapterTable!$1:$1,0),0)*ChapterTable!$Q$17,
  IF(AND($A999=0,$B999=0),
    E1000,
  IF($B999=0,
    VLOOKUP($A999,ChapterTable!$1:$1048576,MATCH("최종"&amp;SUBSTITUTE(SUBSTITUTE(E$1,"standard",""),"|Float",""),ChapterTable!$1:$1,0),0),
  IF($B999=1,
    IF($L999=FALSE,
      VLOOKUP($A999,ChapterTable!$1:$1048576,MATCH("최종"&amp;SUBSTITUTE(SUBSTITUTE(E$1,"standard",""),"|Float",""),ChapterTable!$1:$1,0),0),
      VLOOKUP($A999-ChapterTable!$Q$11,ChapterTable!$1:$1048576,MATCH("최종"&amp;SUBSTITUTE(SUBSTITUTE(E$1,"standard",""),"|Float",""),ChapterTable!$1:$1,0),0)*ChapterTable!$Q$14
    ),
  OFFSET(E999,-$B999+IF($L999,1,0),0)*
    (VLOOKUP(SUBSTITUTE(SUBSTITUTE(E$1,"standard",""),"|Float","")&amp;"인게임누적곱배수",ChapterTable!$S:$T,2,0)^C999
    +VLOOKUP(SUBSTITUTE(SUBSTITUTE(E$1,"standard",""),"|Float","")&amp;"인게임누적합배수",ChapterTable!$S:$T,2,0)*C999)
  )
  )
  )
)</f>
        <v>1526292.8391065598</v>
      </c>
      <c r="F999" s="1">
        <f ca="1">IF(AND($A999=0,$B999=1),
    VLOOKUP(1,ChapterTable!$1:$1048576,MATCH("최종"&amp;SUBSTITUTE(SUBSTITUTE(F$1,"standard",""),"|Float",""),ChapterTable!$1:$1,0),0)*ChapterTable!$Q$17,
  IF(AND($A999=0,$B999=0),
    F1000,
  IF($B999=0,
    VLOOKUP($A999,ChapterTable!$1:$1048576,MATCH("최종"&amp;SUBSTITUTE(SUBSTITUTE(F$1,"standard",""),"|Float",""),ChapterTable!$1:$1,0),0),
  IF($B999=1,
    IF($L999=FALSE,
      VLOOKUP($A999,ChapterTable!$1:$1048576,MATCH("최종"&amp;SUBSTITUTE(SUBSTITUTE(F$1,"standard",""),"|Float",""),ChapterTable!$1:$1,0),0),
      VLOOKUP($A999-ChapterTable!$Q$11,ChapterTable!$1:$1048576,MATCH("최종"&amp;SUBSTITUTE(SUBSTITUTE(F$1,"standard",""),"|Float",""),ChapterTable!$1:$1,0),0)*ChapterTable!$Q$14
    ),
  OFFSET(F999,-$B999+IF($L999,1,0),0)*
    (VLOOKUP(SUBSTITUTE(SUBSTITUTE(F$1,"standard",""),"|Float","")&amp;"인게임누적곱배수",ChapterTable!$S:$T,2,0)^D999
    +VLOOKUP(SUBSTITUTE(SUBSTITUTE(F$1,"standard",""),"|Float","")&amp;"인게임누적합배수",ChapterTable!$S:$T,2,0)*D999)
  )
  )
  )
)</f>
        <v>698303.91331672668</v>
      </c>
      <c r="G999" t="s">
        <v>110</v>
      </c>
      <c r="J999" t="str">
        <f>IF(ISBLANK(I999),"",
IFERROR(VLOOKUP(I999,[1]StringTable!$1:$1048576,MATCH([1]StringTable!$B$1,[1]StringTable!$1:$1,0),0),
IFERROR(VLOOKUP(I999,[1]InApkStringTable!$1:$1048576,MATCH([1]InApkStringTable!$B$1,[1]InApkStringTable!$1:$1,0),0),
"스트링없음")))</f>
        <v/>
      </c>
      <c r="L999" t="b">
        <v>0</v>
      </c>
      <c r="M999" t="s">
        <v>24</v>
      </c>
      <c r="N999" t="str">
        <f>IF(ISBLANK(M999),"",IF(ISERROR(VLOOKUP(M999,MapTable!$A:$A,1,0)),"맵없음",""))</f>
        <v/>
      </c>
      <c r="O999">
        <f t="shared" si="61"/>
        <v>3</v>
      </c>
      <c r="Q999">
        <f t="shared" si="62"/>
        <v>3</v>
      </c>
      <c r="R999" t="b">
        <f t="shared" ca="1" si="63"/>
        <v>0</v>
      </c>
      <c r="T999" t="b">
        <f t="shared" ca="1" si="64"/>
        <v>0</v>
      </c>
      <c r="V999" t="str">
        <f>IF(ISBLANK(U999),"",IF(ISERROR(VLOOKUP(U999,MapTable!$A:$A,1,0)),"맵없음",""))</f>
        <v/>
      </c>
      <c r="X999" t="str">
        <f>IF(ISBLANK(W999),"",
IF(ISERROR(FIND(",",W999)),
  IF(ISERROR(VLOOKUP(W999,MapTable!$A:$A,1,0)),"맵없음",
  ""),
IF(ISERROR(FIND(",",W999,FIND(",",W999)+1)),
  IF(OR(ISERROR(VLOOKUP(LEFT(W999,FIND(",",W999)-1),MapTable!$A:$A,1,0)),ISERROR(VLOOKUP(TRIM(MID(W999,FIND(",",W999)+1,999)),MapTable!$A:$A,1,0))),"맵없음",
  ""),
IF(ISERROR(FIND(",",W999,FIND(",",W999,FIND(",",W999)+1)+1)),
  IF(OR(ISERROR(VLOOKUP(LEFT(W999,FIND(",",W999)-1),MapTable!$A:$A,1,0)),ISERROR(VLOOKUP(TRIM(MID(W999,FIND(",",W999)+1,FIND(",",W999,FIND(",",W999)+1)-FIND(",",W999)-1)),MapTable!$A:$A,1,0)),ISERROR(VLOOKUP(TRIM(MID(W999,FIND(",",W999,FIND(",",W999)+1)+1,999)),MapTable!$A:$A,1,0))),"맵없음",
  ""),
IF(ISERROR(FIND(",",W999,FIND(",",W999,FIND(",",W999,FIND(",",W999)+1)+1)+1)),
  IF(OR(ISERROR(VLOOKUP(LEFT(W999,FIND(",",W999)-1),MapTable!$A:$A,1,0)),ISERROR(VLOOKUP(TRIM(MID(W999,FIND(",",W999)+1,FIND(",",W999,FIND(",",W999)+1)-FIND(",",W999)-1)),MapTable!$A:$A,1,0)),ISERROR(VLOOKUP(TRIM(MID(W999,FIND(",",W999,FIND(",",W999)+1)+1,FIND(",",W999,FIND(",",W999,FIND(",",W999)+1)+1)-FIND(",",W999,FIND(",",W999)+1)-1)),MapTable!$A:$A,1,0)),ISERROR(VLOOKUP(TRIM(MID(W999,FIND(",",W999,FIND(",",W999,FIND(",",W999)+1)+1)+1,999)),MapTable!$A:$A,1,0))),"맵없음",
  ""),
)))))</f>
        <v/>
      </c>
      <c r="AC999" t="str">
        <f>IF(ISBLANK(AB999),"",IF(ISERROR(VLOOKUP(AB999,[3]DropTable!$A:$A,1,0)),"드랍없음",""))</f>
        <v/>
      </c>
      <c r="AE999" t="str">
        <f>IF(ISBLANK(AD999),"",IF(ISERROR(VLOOKUP(AD999,[3]DropTable!$A:$A,1,0)),"드랍없음",""))</f>
        <v/>
      </c>
      <c r="AG999">
        <v>9.8000000000000007</v>
      </c>
      <c r="AH999">
        <v>1</v>
      </c>
    </row>
    <row r="1000" spans="1:34" x14ac:dyDescent="0.3">
      <c r="A1000">
        <v>22</v>
      </c>
      <c r="B1000">
        <v>25</v>
      </c>
      <c r="C1000">
        <f>IF(OR($L1000=TRUE,$A1000=0,MOD($A1000,ChapterTable!$S$20)&lt;&gt;0),
MAX(0,INT(($B1000+ChapterTable!$Q$26+VLOOKUP(SUBSTITUTE(C$1,"성장단계","")&amp;"단계오프셋",ChapterTable!$S:$T,2,0))/ChapterTable!$Q$23)),
MAX(0,INT(($B1000+ChapterTable!$S$26+VLOOKUP(SUBSTITUTE(C$1,"성장단계","")&amp;"보스단계오프셋",ChapterTable!$S:$T,2,0))/ChapterTable!$S$23)))</f>
        <v>2</v>
      </c>
      <c r="D1000">
        <f>IF(OR($L1000=TRUE,$A1000=0,MOD($A1000,ChapterTable!$S$20)&lt;&gt;0),
MAX(0,INT(($B1000+ChapterTable!$Q$26+VLOOKUP(SUBSTITUTE(D$1,"성장단계","")&amp;"단계오프셋",ChapterTable!$S:$T,2,0))/ChapterTable!$Q$23)),
MAX(0,INT(($B1000+ChapterTable!$S$26+VLOOKUP(SUBSTITUTE(D$1,"성장단계","")&amp;"보스단계오프셋",ChapterTable!$S:$T,2,0))/ChapterTable!$S$23)))</f>
        <v>2</v>
      </c>
      <c r="E1000" s="1">
        <f ca="1">IF(AND($A1000=0,$B1000=1),
    VLOOKUP(1,ChapterTable!$1:$1048576,MATCH("최종"&amp;SUBSTITUTE(SUBSTITUTE(E$1,"standard",""),"|Float",""),ChapterTable!$1:$1,0),0)*ChapterTable!$Q$17,
  IF(AND($A1000=0,$B1000=0),
    E1001,
  IF($B1000=0,
    VLOOKUP($A1000,ChapterTable!$1:$1048576,MATCH("최종"&amp;SUBSTITUTE(SUBSTITUTE(E$1,"standard",""),"|Float",""),ChapterTable!$1:$1,0),0),
  IF($B1000=1,
    IF($L1000=FALSE,
      VLOOKUP($A1000,ChapterTable!$1:$1048576,MATCH("최종"&amp;SUBSTITUTE(SUBSTITUTE(E$1,"standard",""),"|Float",""),ChapterTable!$1:$1,0),0),
      VLOOKUP($A1000-ChapterTable!$Q$11,ChapterTable!$1:$1048576,MATCH("최종"&amp;SUBSTITUTE(SUBSTITUTE(E$1,"standard",""),"|Float",""),ChapterTable!$1:$1,0),0)*ChapterTable!$Q$14
    ),
  OFFSET(E1000,-$B1000+IF($L1000,1,0),0)*
    (VLOOKUP(SUBSTITUTE(SUBSTITUTE(E$1,"standard",""),"|Float","")&amp;"인게임누적곱배수",ChapterTable!$S:$T,2,0)^C1000
    +VLOOKUP(SUBSTITUTE(SUBSTITUTE(E$1,"standard",""),"|Float","")&amp;"인게임누적합배수",ChapterTable!$S:$T,2,0)*C1000)
  )
  )
  )
)</f>
        <v>1526292.8391065598</v>
      </c>
      <c r="F1000" s="1">
        <f ca="1">IF(AND($A1000=0,$B1000=1),
    VLOOKUP(1,ChapterTable!$1:$1048576,MATCH("최종"&amp;SUBSTITUTE(SUBSTITUTE(F$1,"standard",""),"|Float",""),ChapterTable!$1:$1,0),0)*ChapterTable!$Q$17,
  IF(AND($A1000=0,$B1000=0),
    F1001,
  IF($B1000=0,
    VLOOKUP($A1000,ChapterTable!$1:$1048576,MATCH("최종"&amp;SUBSTITUTE(SUBSTITUTE(F$1,"standard",""),"|Float",""),ChapterTable!$1:$1,0),0),
  IF($B1000=1,
    IF($L1000=FALSE,
      VLOOKUP($A1000,ChapterTable!$1:$1048576,MATCH("최종"&amp;SUBSTITUTE(SUBSTITUTE(F$1,"standard",""),"|Float",""),ChapterTable!$1:$1,0),0),
      VLOOKUP($A1000-ChapterTable!$Q$11,ChapterTable!$1:$1048576,MATCH("최종"&amp;SUBSTITUTE(SUBSTITUTE(F$1,"standard",""),"|Float",""),ChapterTable!$1:$1,0),0)*ChapterTable!$Q$14
    ),
  OFFSET(F1000,-$B1000+IF($L1000,1,0),0)*
    (VLOOKUP(SUBSTITUTE(SUBSTITUTE(F$1,"standard",""),"|Float","")&amp;"인게임누적곱배수",ChapterTable!$S:$T,2,0)^D1000
    +VLOOKUP(SUBSTITUTE(SUBSTITUTE(F$1,"standard",""),"|Float","")&amp;"인게임누적합배수",ChapterTable!$S:$T,2,0)*D1000)
  )
  )
  )
)</f>
        <v>698303.91331672668</v>
      </c>
      <c r="G1000" t="s">
        <v>110</v>
      </c>
      <c r="J1000" t="str">
        <f>IF(ISBLANK(I1000),"",
IFERROR(VLOOKUP(I1000,[1]StringTable!$1:$1048576,MATCH([1]StringTable!$B$1,[1]StringTable!$1:$1,0),0),
IFERROR(VLOOKUP(I1000,[1]InApkStringTable!$1:$1048576,MATCH([1]InApkStringTable!$B$1,[1]InApkStringTable!$1:$1,0),0),
"스트링없음")))</f>
        <v/>
      </c>
      <c r="L1000" t="b">
        <v>0</v>
      </c>
      <c r="M1000" t="s">
        <v>24</v>
      </c>
      <c r="N1000" t="str">
        <f>IF(ISBLANK(M1000),"",IF(ISERROR(VLOOKUP(M1000,MapTable!$A:$A,1,0)),"맵없음",""))</f>
        <v/>
      </c>
      <c r="O1000">
        <f t="shared" si="61"/>
        <v>11</v>
      </c>
      <c r="Q1000">
        <f t="shared" si="62"/>
        <v>11</v>
      </c>
      <c r="R1000" t="b">
        <f t="shared" ca="1" si="63"/>
        <v>0</v>
      </c>
      <c r="T1000" t="b">
        <f t="shared" ca="1" si="64"/>
        <v>0</v>
      </c>
      <c r="V1000" t="str">
        <f>IF(ISBLANK(U1000),"",IF(ISERROR(VLOOKUP(U1000,MapTable!$A:$A,1,0)),"맵없음",""))</f>
        <v/>
      </c>
      <c r="X1000" t="str">
        <f>IF(ISBLANK(W1000),"",
IF(ISERROR(FIND(",",W1000)),
  IF(ISERROR(VLOOKUP(W1000,MapTable!$A:$A,1,0)),"맵없음",
  ""),
IF(ISERROR(FIND(",",W1000,FIND(",",W1000)+1)),
  IF(OR(ISERROR(VLOOKUP(LEFT(W1000,FIND(",",W1000)-1),MapTable!$A:$A,1,0)),ISERROR(VLOOKUP(TRIM(MID(W1000,FIND(",",W1000)+1,999)),MapTable!$A:$A,1,0))),"맵없음",
  ""),
IF(ISERROR(FIND(",",W1000,FIND(",",W1000,FIND(",",W1000)+1)+1)),
  IF(OR(ISERROR(VLOOKUP(LEFT(W1000,FIND(",",W1000)-1),MapTable!$A:$A,1,0)),ISERROR(VLOOKUP(TRIM(MID(W1000,FIND(",",W1000)+1,FIND(",",W1000,FIND(",",W1000)+1)-FIND(",",W1000)-1)),MapTable!$A:$A,1,0)),ISERROR(VLOOKUP(TRIM(MID(W1000,FIND(",",W1000,FIND(",",W1000)+1)+1,999)),MapTable!$A:$A,1,0))),"맵없음",
  ""),
IF(ISERROR(FIND(",",W1000,FIND(",",W1000,FIND(",",W1000,FIND(",",W1000)+1)+1)+1)),
  IF(OR(ISERROR(VLOOKUP(LEFT(W1000,FIND(",",W1000)-1),MapTable!$A:$A,1,0)),ISERROR(VLOOKUP(TRIM(MID(W1000,FIND(",",W1000)+1,FIND(",",W1000,FIND(",",W1000)+1)-FIND(",",W1000)-1)),MapTable!$A:$A,1,0)),ISERROR(VLOOKUP(TRIM(MID(W1000,FIND(",",W1000,FIND(",",W1000)+1)+1,FIND(",",W1000,FIND(",",W1000,FIND(",",W1000)+1)+1)-FIND(",",W1000,FIND(",",W1000)+1)-1)),MapTable!$A:$A,1,0)),ISERROR(VLOOKUP(TRIM(MID(W1000,FIND(",",W1000,FIND(",",W1000,FIND(",",W1000)+1)+1)+1,999)),MapTable!$A:$A,1,0))),"맵없음",
  ""),
)))))</f>
        <v/>
      </c>
      <c r="AC1000" t="str">
        <f>IF(ISBLANK(AB1000),"",IF(ISERROR(VLOOKUP(AB1000,[3]DropTable!$A:$A,1,0)),"드랍없음",""))</f>
        <v/>
      </c>
      <c r="AE1000" t="str">
        <f>IF(ISBLANK(AD1000),"",IF(ISERROR(VLOOKUP(AD1000,[3]DropTable!$A:$A,1,0)),"드랍없음",""))</f>
        <v/>
      </c>
      <c r="AG1000">
        <v>9.8000000000000007</v>
      </c>
      <c r="AH1000">
        <v>1</v>
      </c>
    </row>
    <row r="1001" spans="1:34" x14ac:dyDescent="0.3">
      <c r="A1001">
        <v>22</v>
      </c>
      <c r="B1001">
        <v>26</v>
      </c>
      <c r="C1001">
        <f>IF(OR($L1001=TRUE,$A1001=0,MOD($A1001,ChapterTable!$S$20)&lt;&gt;0),
MAX(0,INT(($B1001+ChapterTable!$Q$26+VLOOKUP(SUBSTITUTE(C$1,"성장단계","")&amp;"단계오프셋",ChapterTable!$S:$T,2,0))/ChapterTable!$Q$23)),
MAX(0,INT(($B1001+ChapterTable!$S$26+VLOOKUP(SUBSTITUTE(C$1,"성장단계","")&amp;"보스단계오프셋",ChapterTable!$S:$T,2,0))/ChapterTable!$S$23)))</f>
        <v>3</v>
      </c>
      <c r="D1001">
        <f>IF(OR($L1001=TRUE,$A1001=0,MOD($A1001,ChapterTable!$S$20)&lt;&gt;0),
MAX(0,INT(($B1001+ChapterTable!$Q$26+VLOOKUP(SUBSTITUTE(D$1,"성장단계","")&amp;"단계오프셋",ChapterTable!$S:$T,2,0))/ChapterTable!$Q$23)),
MAX(0,INT(($B1001+ChapterTable!$S$26+VLOOKUP(SUBSTITUTE(D$1,"성장단계","")&amp;"보스단계오프셋",ChapterTable!$S:$T,2,0))/ChapterTable!$S$23)))</f>
        <v>2</v>
      </c>
      <c r="E1001" s="1">
        <f ca="1">IF(AND($A1001=0,$B1001=1),
    VLOOKUP(1,ChapterTable!$1:$1048576,MATCH("최종"&amp;SUBSTITUTE(SUBSTITUTE(E$1,"standard",""),"|Float",""),ChapterTable!$1:$1,0),0)*ChapterTable!$Q$17,
  IF(AND($A1001=0,$B1001=0),
    E1002,
  IF($B1001=0,
    VLOOKUP($A1001,ChapterTable!$1:$1048576,MATCH("최종"&amp;SUBSTITUTE(SUBSTITUTE(E$1,"standard",""),"|Float",""),ChapterTable!$1:$1,0),0),
  IF($B1001=1,
    IF($L1001=FALSE,
      VLOOKUP($A1001,ChapterTable!$1:$1048576,MATCH("최종"&amp;SUBSTITUTE(SUBSTITUTE(E$1,"standard",""),"|Float",""),ChapterTable!$1:$1,0),0),
      VLOOKUP($A1001-ChapterTable!$Q$11,ChapterTable!$1:$1048576,MATCH("최종"&amp;SUBSTITUTE(SUBSTITUTE(E$1,"standard",""),"|Float",""),ChapterTable!$1:$1,0),0)*ChapterTable!$Q$14
    ),
  OFFSET(E1001,-$B1001+IF($L1001,1,0),0)*
    (VLOOKUP(SUBSTITUTE(SUBSTITUTE(E$1,"standard",""),"|Float","")&amp;"인게임누적곱배수",ChapterTable!$S:$T,2,0)^C1001
    +VLOOKUP(SUBSTITUTE(SUBSTITUTE(E$1,"standard",""),"|Float","")&amp;"인게임누적합배수",ChapterTable!$S:$T,2,0)*C1001)
  )
  )
  )
)</f>
        <v>1840529.6000990865</v>
      </c>
      <c r="F1001" s="1">
        <f ca="1">IF(AND($A1001=0,$B1001=1),
    VLOOKUP(1,ChapterTable!$1:$1048576,MATCH("최종"&amp;SUBSTITUTE(SUBSTITUTE(F$1,"standard",""),"|Float",""),ChapterTable!$1:$1,0),0)*ChapterTable!$Q$17,
  IF(AND($A1001=0,$B1001=0),
    F1002,
  IF($B1001=0,
    VLOOKUP($A1001,ChapterTable!$1:$1048576,MATCH("최종"&amp;SUBSTITUTE(SUBSTITUTE(F$1,"standard",""),"|Float",""),ChapterTable!$1:$1,0),0),
  IF($B1001=1,
    IF($L1001=FALSE,
      VLOOKUP($A1001,ChapterTable!$1:$1048576,MATCH("최종"&amp;SUBSTITUTE(SUBSTITUTE(F$1,"standard",""),"|Float",""),ChapterTable!$1:$1,0),0),
      VLOOKUP($A1001-ChapterTable!$Q$11,ChapterTable!$1:$1048576,MATCH("최종"&amp;SUBSTITUTE(SUBSTITUTE(F$1,"standard",""),"|Float",""),ChapterTable!$1:$1,0),0)*ChapterTable!$Q$14
    ),
  OFFSET(F1001,-$B1001+IF($L1001,1,0),0)*
    (VLOOKUP(SUBSTITUTE(SUBSTITUTE(F$1,"standard",""),"|Float","")&amp;"인게임누적곱배수",ChapterTable!$S:$T,2,0)^D1001
    +VLOOKUP(SUBSTITUTE(SUBSTITUTE(F$1,"standard",""),"|Float","")&amp;"인게임누적합배수",ChapterTable!$S:$T,2,0)*D1001)
  )
  )
  )
)</f>
        <v>698303.91331672668</v>
      </c>
      <c r="G1001" t="s">
        <v>110</v>
      </c>
      <c r="J1001" t="str">
        <f>IF(ISBLANK(I1001),"",
IFERROR(VLOOKUP(I1001,[1]StringTable!$1:$1048576,MATCH([1]StringTable!$B$1,[1]StringTable!$1:$1,0),0),
IFERROR(VLOOKUP(I1001,[1]InApkStringTable!$1:$1048576,MATCH([1]InApkStringTable!$B$1,[1]InApkStringTable!$1:$1,0),0),
"스트링없음")))</f>
        <v/>
      </c>
      <c r="L1001" t="b">
        <v>0</v>
      </c>
      <c r="M1001" t="s">
        <v>24</v>
      </c>
      <c r="N1001" t="str">
        <f>IF(ISBLANK(M1001),"",IF(ISERROR(VLOOKUP(M1001,MapTable!$A:$A,1,0)),"맵없음",""))</f>
        <v/>
      </c>
      <c r="O1001">
        <f t="shared" si="61"/>
        <v>3</v>
      </c>
      <c r="Q1001">
        <f t="shared" si="62"/>
        <v>3</v>
      </c>
      <c r="R1001" t="b">
        <f t="shared" ca="1" si="63"/>
        <v>0</v>
      </c>
      <c r="T1001" t="b">
        <f t="shared" ca="1" si="64"/>
        <v>0</v>
      </c>
      <c r="V1001" t="str">
        <f>IF(ISBLANK(U1001),"",IF(ISERROR(VLOOKUP(U1001,MapTable!$A:$A,1,0)),"맵없음",""))</f>
        <v/>
      </c>
      <c r="X1001" t="str">
        <f>IF(ISBLANK(W1001),"",
IF(ISERROR(FIND(",",W1001)),
  IF(ISERROR(VLOOKUP(W1001,MapTable!$A:$A,1,0)),"맵없음",
  ""),
IF(ISERROR(FIND(",",W1001,FIND(",",W1001)+1)),
  IF(OR(ISERROR(VLOOKUP(LEFT(W1001,FIND(",",W1001)-1),MapTable!$A:$A,1,0)),ISERROR(VLOOKUP(TRIM(MID(W1001,FIND(",",W1001)+1,999)),MapTable!$A:$A,1,0))),"맵없음",
  ""),
IF(ISERROR(FIND(",",W1001,FIND(",",W1001,FIND(",",W1001)+1)+1)),
  IF(OR(ISERROR(VLOOKUP(LEFT(W1001,FIND(",",W1001)-1),MapTable!$A:$A,1,0)),ISERROR(VLOOKUP(TRIM(MID(W1001,FIND(",",W1001)+1,FIND(",",W1001,FIND(",",W1001)+1)-FIND(",",W1001)-1)),MapTable!$A:$A,1,0)),ISERROR(VLOOKUP(TRIM(MID(W1001,FIND(",",W1001,FIND(",",W1001)+1)+1,999)),MapTable!$A:$A,1,0))),"맵없음",
  ""),
IF(ISERROR(FIND(",",W1001,FIND(",",W1001,FIND(",",W1001,FIND(",",W1001)+1)+1)+1)),
  IF(OR(ISERROR(VLOOKUP(LEFT(W1001,FIND(",",W1001)-1),MapTable!$A:$A,1,0)),ISERROR(VLOOKUP(TRIM(MID(W1001,FIND(",",W1001)+1,FIND(",",W1001,FIND(",",W1001)+1)-FIND(",",W1001)-1)),MapTable!$A:$A,1,0)),ISERROR(VLOOKUP(TRIM(MID(W1001,FIND(",",W1001,FIND(",",W1001)+1)+1,FIND(",",W1001,FIND(",",W1001,FIND(",",W1001)+1)+1)-FIND(",",W1001,FIND(",",W1001)+1)-1)),MapTable!$A:$A,1,0)),ISERROR(VLOOKUP(TRIM(MID(W1001,FIND(",",W1001,FIND(",",W1001,FIND(",",W1001)+1)+1)+1,999)),MapTable!$A:$A,1,0))),"맵없음",
  ""),
)))))</f>
        <v/>
      </c>
      <c r="AC1001" t="str">
        <f>IF(ISBLANK(AB1001),"",IF(ISERROR(VLOOKUP(AB1001,[3]DropTable!$A:$A,1,0)),"드랍없음",""))</f>
        <v/>
      </c>
      <c r="AE1001" t="str">
        <f>IF(ISBLANK(AD1001),"",IF(ISERROR(VLOOKUP(AD1001,[3]DropTable!$A:$A,1,0)),"드랍없음",""))</f>
        <v/>
      </c>
      <c r="AG1001">
        <v>9.8000000000000007</v>
      </c>
      <c r="AH1001">
        <v>1</v>
      </c>
    </row>
    <row r="1002" spans="1:34" x14ac:dyDescent="0.3">
      <c r="A1002">
        <v>22</v>
      </c>
      <c r="B1002">
        <v>27</v>
      </c>
      <c r="C1002">
        <f>IF(OR($L1002=TRUE,$A1002=0,MOD($A1002,ChapterTable!$S$20)&lt;&gt;0),
MAX(0,INT(($B1002+ChapterTable!$Q$26+VLOOKUP(SUBSTITUTE(C$1,"성장단계","")&amp;"단계오프셋",ChapterTable!$S:$T,2,0))/ChapterTable!$Q$23)),
MAX(0,INT(($B1002+ChapterTable!$S$26+VLOOKUP(SUBSTITUTE(C$1,"성장단계","")&amp;"보스단계오프셋",ChapterTable!$S:$T,2,0))/ChapterTable!$S$23)))</f>
        <v>3</v>
      </c>
      <c r="D1002">
        <f>IF(OR($L1002=TRUE,$A1002=0,MOD($A1002,ChapterTable!$S$20)&lt;&gt;0),
MAX(0,INT(($B1002+ChapterTable!$Q$26+VLOOKUP(SUBSTITUTE(D$1,"성장단계","")&amp;"단계오프셋",ChapterTable!$S:$T,2,0))/ChapterTable!$Q$23)),
MAX(0,INT(($B1002+ChapterTable!$S$26+VLOOKUP(SUBSTITUTE(D$1,"성장단계","")&amp;"보스단계오프셋",ChapterTable!$S:$T,2,0))/ChapterTable!$S$23)))</f>
        <v>2</v>
      </c>
      <c r="E1002" s="1">
        <f ca="1">IF(AND($A1002=0,$B1002=1),
    VLOOKUP(1,ChapterTable!$1:$1048576,MATCH("최종"&amp;SUBSTITUTE(SUBSTITUTE(E$1,"standard",""),"|Float",""),ChapterTable!$1:$1,0),0)*ChapterTable!$Q$17,
  IF(AND($A1002=0,$B1002=0),
    E1003,
  IF($B1002=0,
    VLOOKUP($A1002,ChapterTable!$1:$1048576,MATCH("최종"&amp;SUBSTITUTE(SUBSTITUTE(E$1,"standard",""),"|Float",""),ChapterTable!$1:$1,0),0),
  IF($B1002=1,
    IF($L1002=FALSE,
      VLOOKUP($A1002,ChapterTable!$1:$1048576,MATCH("최종"&amp;SUBSTITUTE(SUBSTITUTE(E$1,"standard",""),"|Float",""),ChapterTable!$1:$1,0),0),
      VLOOKUP($A1002-ChapterTable!$Q$11,ChapterTable!$1:$1048576,MATCH("최종"&amp;SUBSTITUTE(SUBSTITUTE(E$1,"standard",""),"|Float",""),ChapterTable!$1:$1,0),0)*ChapterTable!$Q$14
    ),
  OFFSET(E1002,-$B1002+IF($L1002,1,0),0)*
    (VLOOKUP(SUBSTITUTE(SUBSTITUTE(E$1,"standard",""),"|Float","")&amp;"인게임누적곱배수",ChapterTable!$S:$T,2,0)^C1002
    +VLOOKUP(SUBSTITUTE(SUBSTITUTE(E$1,"standard",""),"|Float","")&amp;"인게임누적합배수",ChapterTable!$S:$T,2,0)*C1002)
  )
  )
  )
)</f>
        <v>1840529.6000990865</v>
      </c>
      <c r="F1002" s="1">
        <f ca="1">IF(AND($A1002=0,$B1002=1),
    VLOOKUP(1,ChapterTable!$1:$1048576,MATCH("최종"&amp;SUBSTITUTE(SUBSTITUTE(F$1,"standard",""),"|Float",""),ChapterTable!$1:$1,0),0)*ChapterTable!$Q$17,
  IF(AND($A1002=0,$B1002=0),
    F1003,
  IF($B1002=0,
    VLOOKUP($A1002,ChapterTable!$1:$1048576,MATCH("최종"&amp;SUBSTITUTE(SUBSTITUTE(F$1,"standard",""),"|Float",""),ChapterTable!$1:$1,0),0),
  IF($B1002=1,
    IF($L1002=FALSE,
      VLOOKUP($A1002,ChapterTable!$1:$1048576,MATCH("최종"&amp;SUBSTITUTE(SUBSTITUTE(F$1,"standard",""),"|Float",""),ChapterTable!$1:$1,0),0),
      VLOOKUP($A1002-ChapterTable!$Q$11,ChapterTable!$1:$1048576,MATCH("최종"&amp;SUBSTITUTE(SUBSTITUTE(F$1,"standard",""),"|Float",""),ChapterTable!$1:$1,0),0)*ChapterTable!$Q$14
    ),
  OFFSET(F1002,-$B1002+IF($L1002,1,0),0)*
    (VLOOKUP(SUBSTITUTE(SUBSTITUTE(F$1,"standard",""),"|Float","")&amp;"인게임누적곱배수",ChapterTable!$S:$T,2,0)^D1002
    +VLOOKUP(SUBSTITUTE(SUBSTITUTE(F$1,"standard",""),"|Float","")&amp;"인게임누적합배수",ChapterTable!$S:$T,2,0)*D1002)
  )
  )
  )
)</f>
        <v>698303.91331672668</v>
      </c>
      <c r="G1002" t="s">
        <v>110</v>
      </c>
      <c r="J1002" t="str">
        <f>IF(ISBLANK(I1002),"",
IFERROR(VLOOKUP(I1002,[1]StringTable!$1:$1048576,MATCH([1]StringTable!$B$1,[1]StringTable!$1:$1,0),0),
IFERROR(VLOOKUP(I1002,[1]InApkStringTable!$1:$1048576,MATCH([1]InApkStringTable!$B$1,[1]InApkStringTable!$1:$1,0),0),
"스트링없음")))</f>
        <v/>
      </c>
      <c r="L1002" t="b">
        <v>0</v>
      </c>
      <c r="M1002" t="s">
        <v>24</v>
      </c>
      <c r="N1002" t="str">
        <f>IF(ISBLANK(M1002),"",IF(ISERROR(VLOOKUP(M1002,MapTable!$A:$A,1,0)),"맵없음",""))</f>
        <v/>
      </c>
      <c r="O1002">
        <f t="shared" si="61"/>
        <v>3</v>
      </c>
      <c r="Q1002">
        <f t="shared" si="62"/>
        <v>3</v>
      </c>
      <c r="R1002" t="b">
        <f t="shared" ca="1" si="63"/>
        <v>0</v>
      </c>
      <c r="T1002" t="b">
        <f t="shared" ca="1" si="64"/>
        <v>0</v>
      </c>
      <c r="V1002" t="str">
        <f>IF(ISBLANK(U1002),"",IF(ISERROR(VLOOKUP(U1002,MapTable!$A:$A,1,0)),"맵없음",""))</f>
        <v/>
      </c>
      <c r="X1002" t="str">
        <f>IF(ISBLANK(W1002),"",
IF(ISERROR(FIND(",",W1002)),
  IF(ISERROR(VLOOKUP(W1002,MapTable!$A:$A,1,0)),"맵없음",
  ""),
IF(ISERROR(FIND(",",W1002,FIND(",",W1002)+1)),
  IF(OR(ISERROR(VLOOKUP(LEFT(W1002,FIND(",",W1002)-1),MapTable!$A:$A,1,0)),ISERROR(VLOOKUP(TRIM(MID(W1002,FIND(",",W1002)+1,999)),MapTable!$A:$A,1,0))),"맵없음",
  ""),
IF(ISERROR(FIND(",",W1002,FIND(",",W1002,FIND(",",W1002)+1)+1)),
  IF(OR(ISERROR(VLOOKUP(LEFT(W1002,FIND(",",W1002)-1),MapTable!$A:$A,1,0)),ISERROR(VLOOKUP(TRIM(MID(W1002,FIND(",",W1002)+1,FIND(",",W1002,FIND(",",W1002)+1)-FIND(",",W1002)-1)),MapTable!$A:$A,1,0)),ISERROR(VLOOKUP(TRIM(MID(W1002,FIND(",",W1002,FIND(",",W1002)+1)+1,999)),MapTable!$A:$A,1,0))),"맵없음",
  ""),
IF(ISERROR(FIND(",",W1002,FIND(",",W1002,FIND(",",W1002,FIND(",",W1002)+1)+1)+1)),
  IF(OR(ISERROR(VLOOKUP(LEFT(W1002,FIND(",",W1002)-1),MapTable!$A:$A,1,0)),ISERROR(VLOOKUP(TRIM(MID(W1002,FIND(",",W1002)+1,FIND(",",W1002,FIND(",",W1002)+1)-FIND(",",W1002)-1)),MapTable!$A:$A,1,0)),ISERROR(VLOOKUP(TRIM(MID(W1002,FIND(",",W1002,FIND(",",W1002)+1)+1,FIND(",",W1002,FIND(",",W1002,FIND(",",W1002)+1)+1)-FIND(",",W1002,FIND(",",W1002)+1)-1)),MapTable!$A:$A,1,0)),ISERROR(VLOOKUP(TRIM(MID(W1002,FIND(",",W1002,FIND(",",W1002,FIND(",",W1002)+1)+1)+1,999)),MapTable!$A:$A,1,0))),"맵없음",
  ""),
)))))</f>
        <v/>
      </c>
      <c r="AC1002" t="str">
        <f>IF(ISBLANK(AB1002),"",IF(ISERROR(VLOOKUP(AB1002,[3]DropTable!$A:$A,1,0)),"드랍없음",""))</f>
        <v/>
      </c>
      <c r="AE1002" t="str">
        <f>IF(ISBLANK(AD1002),"",IF(ISERROR(VLOOKUP(AD1002,[3]DropTable!$A:$A,1,0)),"드랍없음",""))</f>
        <v/>
      </c>
      <c r="AG1002">
        <v>9.8000000000000007</v>
      </c>
      <c r="AH1002">
        <v>1</v>
      </c>
    </row>
    <row r="1003" spans="1:34" x14ac:dyDescent="0.3">
      <c r="A1003">
        <v>22</v>
      </c>
      <c r="B1003">
        <v>28</v>
      </c>
      <c r="C1003">
        <f>IF(OR($L1003=TRUE,$A1003=0,MOD($A1003,ChapterTable!$S$20)&lt;&gt;0),
MAX(0,INT(($B1003+ChapterTable!$Q$26+VLOOKUP(SUBSTITUTE(C$1,"성장단계","")&amp;"단계오프셋",ChapterTable!$S:$T,2,0))/ChapterTable!$Q$23)),
MAX(0,INT(($B1003+ChapterTable!$S$26+VLOOKUP(SUBSTITUTE(C$1,"성장단계","")&amp;"보스단계오프셋",ChapterTable!$S:$T,2,0))/ChapterTable!$S$23)))</f>
        <v>3</v>
      </c>
      <c r="D1003">
        <f>IF(OR($L1003=TRUE,$A1003=0,MOD($A1003,ChapterTable!$S$20)&lt;&gt;0),
MAX(0,INT(($B1003+ChapterTable!$Q$26+VLOOKUP(SUBSTITUTE(D$1,"성장단계","")&amp;"단계오프셋",ChapterTable!$S:$T,2,0))/ChapterTable!$Q$23)),
MAX(0,INT(($B1003+ChapterTable!$S$26+VLOOKUP(SUBSTITUTE(D$1,"성장단계","")&amp;"보스단계오프셋",ChapterTable!$S:$T,2,0))/ChapterTable!$S$23)))</f>
        <v>2</v>
      </c>
      <c r="E1003" s="1">
        <f ca="1">IF(AND($A1003=0,$B1003=1),
    VLOOKUP(1,ChapterTable!$1:$1048576,MATCH("최종"&amp;SUBSTITUTE(SUBSTITUTE(E$1,"standard",""),"|Float",""),ChapterTable!$1:$1,0),0)*ChapterTable!$Q$17,
  IF(AND($A1003=0,$B1003=0),
    E1004,
  IF($B1003=0,
    VLOOKUP($A1003,ChapterTable!$1:$1048576,MATCH("최종"&amp;SUBSTITUTE(SUBSTITUTE(E$1,"standard",""),"|Float",""),ChapterTable!$1:$1,0),0),
  IF($B1003=1,
    IF($L1003=FALSE,
      VLOOKUP($A1003,ChapterTable!$1:$1048576,MATCH("최종"&amp;SUBSTITUTE(SUBSTITUTE(E$1,"standard",""),"|Float",""),ChapterTable!$1:$1,0),0),
      VLOOKUP($A1003-ChapterTable!$Q$11,ChapterTable!$1:$1048576,MATCH("최종"&amp;SUBSTITUTE(SUBSTITUTE(E$1,"standard",""),"|Float",""),ChapterTable!$1:$1,0),0)*ChapterTable!$Q$14
    ),
  OFFSET(E1003,-$B1003+IF($L1003,1,0),0)*
    (VLOOKUP(SUBSTITUTE(SUBSTITUTE(E$1,"standard",""),"|Float","")&amp;"인게임누적곱배수",ChapterTable!$S:$T,2,0)^C1003
    +VLOOKUP(SUBSTITUTE(SUBSTITUTE(E$1,"standard",""),"|Float","")&amp;"인게임누적합배수",ChapterTable!$S:$T,2,0)*C1003)
  )
  )
  )
)</f>
        <v>1840529.6000990865</v>
      </c>
      <c r="F1003" s="1">
        <f ca="1">IF(AND($A1003=0,$B1003=1),
    VLOOKUP(1,ChapterTable!$1:$1048576,MATCH("최종"&amp;SUBSTITUTE(SUBSTITUTE(F$1,"standard",""),"|Float",""),ChapterTable!$1:$1,0),0)*ChapterTable!$Q$17,
  IF(AND($A1003=0,$B1003=0),
    F1004,
  IF($B1003=0,
    VLOOKUP($A1003,ChapterTable!$1:$1048576,MATCH("최종"&amp;SUBSTITUTE(SUBSTITUTE(F$1,"standard",""),"|Float",""),ChapterTable!$1:$1,0),0),
  IF($B1003=1,
    IF($L1003=FALSE,
      VLOOKUP($A1003,ChapterTable!$1:$1048576,MATCH("최종"&amp;SUBSTITUTE(SUBSTITUTE(F$1,"standard",""),"|Float",""),ChapterTable!$1:$1,0),0),
      VLOOKUP($A1003-ChapterTable!$Q$11,ChapterTable!$1:$1048576,MATCH("최종"&amp;SUBSTITUTE(SUBSTITUTE(F$1,"standard",""),"|Float",""),ChapterTable!$1:$1,0),0)*ChapterTable!$Q$14
    ),
  OFFSET(F1003,-$B1003+IF($L1003,1,0),0)*
    (VLOOKUP(SUBSTITUTE(SUBSTITUTE(F$1,"standard",""),"|Float","")&amp;"인게임누적곱배수",ChapterTable!$S:$T,2,0)^D1003
    +VLOOKUP(SUBSTITUTE(SUBSTITUTE(F$1,"standard",""),"|Float","")&amp;"인게임누적합배수",ChapterTable!$S:$T,2,0)*D1003)
  )
  )
  )
)</f>
        <v>698303.91331672668</v>
      </c>
      <c r="G1003" t="s">
        <v>110</v>
      </c>
      <c r="J1003" t="str">
        <f>IF(ISBLANK(I1003),"",
IFERROR(VLOOKUP(I1003,[1]StringTable!$1:$1048576,MATCH([1]StringTable!$B$1,[1]StringTable!$1:$1,0),0),
IFERROR(VLOOKUP(I1003,[1]InApkStringTable!$1:$1048576,MATCH([1]InApkStringTable!$B$1,[1]InApkStringTable!$1:$1,0),0),
"스트링없음")))</f>
        <v/>
      </c>
      <c r="L1003" t="b">
        <v>0</v>
      </c>
      <c r="M1003" t="s">
        <v>24</v>
      </c>
      <c r="N1003" t="str">
        <f>IF(ISBLANK(M1003),"",IF(ISERROR(VLOOKUP(M1003,MapTable!$A:$A,1,0)),"맵없음",""))</f>
        <v/>
      </c>
      <c r="O1003">
        <f t="shared" si="61"/>
        <v>3</v>
      </c>
      <c r="Q1003">
        <f t="shared" si="62"/>
        <v>3</v>
      </c>
      <c r="R1003" t="b">
        <f t="shared" ca="1" si="63"/>
        <v>0</v>
      </c>
      <c r="T1003" t="b">
        <f t="shared" ca="1" si="64"/>
        <v>0</v>
      </c>
      <c r="V1003" t="str">
        <f>IF(ISBLANK(U1003),"",IF(ISERROR(VLOOKUP(U1003,MapTable!$A:$A,1,0)),"맵없음",""))</f>
        <v/>
      </c>
      <c r="X1003" t="str">
        <f>IF(ISBLANK(W1003),"",
IF(ISERROR(FIND(",",W1003)),
  IF(ISERROR(VLOOKUP(W1003,MapTable!$A:$A,1,0)),"맵없음",
  ""),
IF(ISERROR(FIND(",",W1003,FIND(",",W1003)+1)),
  IF(OR(ISERROR(VLOOKUP(LEFT(W1003,FIND(",",W1003)-1),MapTable!$A:$A,1,0)),ISERROR(VLOOKUP(TRIM(MID(W1003,FIND(",",W1003)+1,999)),MapTable!$A:$A,1,0))),"맵없음",
  ""),
IF(ISERROR(FIND(",",W1003,FIND(",",W1003,FIND(",",W1003)+1)+1)),
  IF(OR(ISERROR(VLOOKUP(LEFT(W1003,FIND(",",W1003)-1),MapTable!$A:$A,1,0)),ISERROR(VLOOKUP(TRIM(MID(W1003,FIND(",",W1003)+1,FIND(",",W1003,FIND(",",W1003)+1)-FIND(",",W1003)-1)),MapTable!$A:$A,1,0)),ISERROR(VLOOKUP(TRIM(MID(W1003,FIND(",",W1003,FIND(",",W1003)+1)+1,999)),MapTable!$A:$A,1,0))),"맵없음",
  ""),
IF(ISERROR(FIND(",",W1003,FIND(",",W1003,FIND(",",W1003,FIND(",",W1003)+1)+1)+1)),
  IF(OR(ISERROR(VLOOKUP(LEFT(W1003,FIND(",",W1003)-1),MapTable!$A:$A,1,0)),ISERROR(VLOOKUP(TRIM(MID(W1003,FIND(",",W1003)+1,FIND(",",W1003,FIND(",",W1003)+1)-FIND(",",W1003)-1)),MapTable!$A:$A,1,0)),ISERROR(VLOOKUP(TRIM(MID(W1003,FIND(",",W1003,FIND(",",W1003)+1)+1,FIND(",",W1003,FIND(",",W1003,FIND(",",W1003)+1)+1)-FIND(",",W1003,FIND(",",W1003)+1)-1)),MapTable!$A:$A,1,0)),ISERROR(VLOOKUP(TRIM(MID(W1003,FIND(",",W1003,FIND(",",W1003,FIND(",",W1003)+1)+1)+1,999)),MapTable!$A:$A,1,0))),"맵없음",
  ""),
)))))</f>
        <v/>
      </c>
      <c r="AC1003" t="str">
        <f>IF(ISBLANK(AB1003),"",IF(ISERROR(VLOOKUP(AB1003,[3]DropTable!$A:$A,1,0)),"드랍없음",""))</f>
        <v/>
      </c>
      <c r="AE1003" t="str">
        <f>IF(ISBLANK(AD1003),"",IF(ISERROR(VLOOKUP(AD1003,[3]DropTable!$A:$A,1,0)),"드랍없음",""))</f>
        <v/>
      </c>
      <c r="AG1003">
        <v>9.8000000000000007</v>
      </c>
      <c r="AH1003">
        <v>1</v>
      </c>
    </row>
    <row r="1004" spans="1:34" x14ac:dyDescent="0.3">
      <c r="A1004">
        <v>22</v>
      </c>
      <c r="B1004">
        <v>29</v>
      </c>
      <c r="C1004">
        <f>IF(OR($L1004=TRUE,$A1004=0,MOD($A1004,ChapterTable!$S$20)&lt;&gt;0),
MAX(0,INT(($B1004+ChapterTable!$Q$26+VLOOKUP(SUBSTITUTE(C$1,"성장단계","")&amp;"단계오프셋",ChapterTable!$S:$T,2,0))/ChapterTable!$Q$23)),
MAX(0,INT(($B1004+ChapterTable!$S$26+VLOOKUP(SUBSTITUTE(C$1,"성장단계","")&amp;"보스단계오프셋",ChapterTable!$S:$T,2,0))/ChapterTable!$S$23)))</f>
        <v>3</v>
      </c>
      <c r="D1004">
        <f>IF(OR($L1004=TRUE,$A1004=0,MOD($A1004,ChapterTable!$S$20)&lt;&gt;0),
MAX(0,INT(($B1004+ChapterTable!$Q$26+VLOOKUP(SUBSTITUTE(D$1,"성장단계","")&amp;"단계오프셋",ChapterTable!$S:$T,2,0))/ChapterTable!$Q$23)),
MAX(0,INT(($B1004+ChapterTable!$S$26+VLOOKUP(SUBSTITUTE(D$1,"성장단계","")&amp;"보스단계오프셋",ChapterTable!$S:$T,2,0))/ChapterTable!$S$23)))</f>
        <v>2</v>
      </c>
      <c r="E1004" s="1">
        <f ca="1">IF(AND($A1004=0,$B1004=1),
    VLOOKUP(1,ChapterTable!$1:$1048576,MATCH("최종"&amp;SUBSTITUTE(SUBSTITUTE(E$1,"standard",""),"|Float",""),ChapterTable!$1:$1,0),0)*ChapterTable!$Q$17,
  IF(AND($A1004=0,$B1004=0),
    E1005,
  IF($B1004=0,
    VLOOKUP($A1004,ChapterTable!$1:$1048576,MATCH("최종"&amp;SUBSTITUTE(SUBSTITUTE(E$1,"standard",""),"|Float",""),ChapterTable!$1:$1,0),0),
  IF($B1004=1,
    IF($L1004=FALSE,
      VLOOKUP($A1004,ChapterTable!$1:$1048576,MATCH("최종"&amp;SUBSTITUTE(SUBSTITUTE(E$1,"standard",""),"|Float",""),ChapterTable!$1:$1,0),0),
      VLOOKUP($A1004-ChapterTable!$Q$11,ChapterTable!$1:$1048576,MATCH("최종"&amp;SUBSTITUTE(SUBSTITUTE(E$1,"standard",""),"|Float",""),ChapterTable!$1:$1,0),0)*ChapterTable!$Q$14
    ),
  OFFSET(E1004,-$B1004+IF($L1004,1,0),0)*
    (VLOOKUP(SUBSTITUTE(SUBSTITUTE(E$1,"standard",""),"|Float","")&amp;"인게임누적곱배수",ChapterTable!$S:$T,2,0)^C1004
    +VLOOKUP(SUBSTITUTE(SUBSTITUTE(E$1,"standard",""),"|Float","")&amp;"인게임누적합배수",ChapterTable!$S:$T,2,0)*C1004)
  )
  )
  )
)</f>
        <v>1840529.6000990865</v>
      </c>
      <c r="F1004" s="1">
        <f ca="1">IF(AND($A1004=0,$B1004=1),
    VLOOKUP(1,ChapterTable!$1:$1048576,MATCH("최종"&amp;SUBSTITUTE(SUBSTITUTE(F$1,"standard",""),"|Float",""),ChapterTable!$1:$1,0),0)*ChapterTable!$Q$17,
  IF(AND($A1004=0,$B1004=0),
    F1005,
  IF($B1004=0,
    VLOOKUP($A1004,ChapterTable!$1:$1048576,MATCH("최종"&amp;SUBSTITUTE(SUBSTITUTE(F$1,"standard",""),"|Float",""),ChapterTable!$1:$1,0),0),
  IF($B1004=1,
    IF($L1004=FALSE,
      VLOOKUP($A1004,ChapterTable!$1:$1048576,MATCH("최종"&amp;SUBSTITUTE(SUBSTITUTE(F$1,"standard",""),"|Float",""),ChapterTable!$1:$1,0),0),
      VLOOKUP($A1004-ChapterTable!$Q$11,ChapterTable!$1:$1048576,MATCH("최종"&amp;SUBSTITUTE(SUBSTITUTE(F$1,"standard",""),"|Float",""),ChapterTable!$1:$1,0),0)*ChapterTable!$Q$14
    ),
  OFFSET(F1004,-$B1004+IF($L1004,1,0),0)*
    (VLOOKUP(SUBSTITUTE(SUBSTITUTE(F$1,"standard",""),"|Float","")&amp;"인게임누적곱배수",ChapterTable!$S:$T,2,0)^D1004
    +VLOOKUP(SUBSTITUTE(SUBSTITUTE(F$1,"standard",""),"|Float","")&amp;"인게임누적합배수",ChapterTable!$S:$T,2,0)*D1004)
  )
  )
  )
)</f>
        <v>698303.91331672668</v>
      </c>
      <c r="G1004" t="s">
        <v>110</v>
      </c>
      <c r="J1004" t="str">
        <f>IF(ISBLANK(I1004),"",
IFERROR(VLOOKUP(I1004,[1]StringTable!$1:$1048576,MATCH([1]StringTable!$B$1,[1]StringTable!$1:$1,0),0),
IFERROR(VLOOKUP(I1004,[1]InApkStringTable!$1:$1048576,MATCH([1]InApkStringTable!$B$1,[1]InApkStringTable!$1:$1,0),0),
"스트링없음")))</f>
        <v/>
      </c>
      <c r="L1004" t="b">
        <v>0</v>
      </c>
      <c r="M1004" t="s">
        <v>24</v>
      </c>
      <c r="N1004" t="str">
        <f>IF(ISBLANK(M1004),"",IF(ISERROR(VLOOKUP(M1004,MapTable!$A:$A,1,0)),"맵없음",""))</f>
        <v/>
      </c>
      <c r="O1004">
        <f t="shared" si="61"/>
        <v>93</v>
      </c>
      <c r="Q1004">
        <f t="shared" si="62"/>
        <v>93</v>
      </c>
      <c r="R1004" t="b">
        <f t="shared" ca="1" si="63"/>
        <v>1</v>
      </c>
      <c r="T1004" t="b">
        <f t="shared" ca="1" si="64"/>
        <v>1</v>
      </c>
      <c r="V1004" t="str">
        <f>IF(ISBLANK(U1004),"",IF(ISERROR(VLOOKUP(U1004,MapTable!$A:$A,1,0)),"맵없음",""))</f>
        <v/>
      </c>
      <c r="X1004" t="str">
        <f>IF(ISBLANK(W1004),"",
IF(ISERROR(FIND(",",W1004)),
  IF(ISERROR(VLOOKUP(W1004,MapTable!$A:$A,1,0)),"맵없음",
  ""),
IF(ISERROR(FIND(",",W1004,FIND(",",W1004)+1)),
  IF(OR(ISERROR(VLOOKUP(LEFT(W1004,FIND(",",W1004)-1),MapTable!$A:$A,1,0)),ISERROR(VLOOKUP(TRIM(MID(W1004,FIND(",",W1004)+1,999)),MapTable!$A:$A,1,0))),"맵없음",
  ""),
IF(ISERROR(FIND(",",W1004,FIND(",",W1004,FIND(",",W1004)+1)+1)),
  IF(OR(ISERROR(VLOOKUP(LEFT(W1004,FIND(",",W1004)-1),MapTable!$A:$A,1,0)),ISERROR(VLOOKUP(TRIM(MID(W1004,FIND(",",W1004)+1,FIND(",",W1004,FIND(",",W1004)+1)-FIND(",",W1004)-1)),MapTable!$A:$A,1,0)),ISERROR(VLOOKUP(TRIM(MID(W1004,FIND(",",W1004,FIND(",",W1004)+1)+1,999)),MapTable!$A:$A,1,0))),"맵없음",
  ""),
IF(ISERROR(FIND(",",W1004,FIND(",",W1004,FIND(",",W1004,FIND(",",W1004)+1)+1)+1)),
  IF(OR(ISERROR(VLOOKUP(LEFT(W1004,FIND(",",W1004)-1),MapTable!$A:$A,1,0)),ISERROR(VLOOKUP(TRIM(MID(W1004,FIND(",",W1004)+1,FIND(",",W1004,FIND(",",W1004)+1)-FIND(",",W1004)-1)),MapTable!$A:$A,1,0)),ISERROR(VLOOKUP(TRIM(MID(W1004,FIND(",",W1004,FIND(",",W1004)+1)+1,FIND(",",W1004,FIND(",",W1004,FIND(",",W1004)+1)+1)-FIND(",",W1004,FIND(",",W1004)+1)-1)),MapTable!$A:$A,1,0)),ISERROR(VLOOKUP(TRIM(MID(W1004,FIND(",",W1004,FIND(",",W1004,FIND(",",W1004)+1)+1)+1,999)),MapTable!$A:$A,1,0))),"맵없음",
  ""),
)))))</f>
        <v/>
      </c>
      <c r="AC1004" t="str">
        <f>IF(ISBLANK(AB1004),"",IF(ISERROR(VLOOKUP(AB1004,[3]DropTable!$A:$A,1,0)),"드랍없음",""))</f>
        <v/>
      </c>
      <c r="AE1004" t="str">
        <f>IF(ISBLANK(AD1004),"",IF(ISERROR(VLOOKUP(AD1004,[3]DropTable!$A:$A,1,0)),"드랍없음",""))</f>
        <v/>
      </c>
      <c r="AG1004">
        <v>9.8000000000000007</v>
      </c>
      <c r="AH1004">
        <v>1</v>
      </c>
    </row>
    <row r="1005" spans="1:34" x14ac:dyDescent="0.3">
      <c r="A1005">
        <v>22</v>
      </c>
      <c r="B1005">
        <v>30</v>
      </c>
      <c r="C1005">
        <f>IF(OR($L1005=TRUE,$A1005=0,MOD($A1005,ChapterTable!$S$20)&lt;&gt;0),
MAX(0,INT(($B1005+ChapterTable!$Q$26+VLOOKUP(SUBSTITUTE(C$1,"성장단계","")&amp;"단계오프셋",ChapterTable!$S:$T,2,0))/ChapterTable!$Q$23)),
MAX(0,INT(($B1005+ChapterTable!$S$26+VLOOKUP(SUBSTITUTE(C$1,"성장단계","")&amp;"보스단계오프셋",ChapterTable!$S:$T,2,0))/ChapterTable!$S$23)))</f>
        <v>3</v>
      </c>
      <c r="D1005">
        <f>IF(OR($L1005=TRUE,$A1005=0,MOD($A1005,ChapterTable!$S$20)&lt;&gt;0),
MAX(0,INT(($B1005+ChapterTable!$Q$26+VLOOKUP(SUBSTITUTE(D$1,"성장단계","")&amp;"단계오프셋",ChapterTable!$S:$T,2,0))/ChapterTable!$Q$23)),
MAX(0,INT(($B1005+ChapterTable!$S$26+VLOOKUP(SUBSTITUTE(D$1,"성장단계","")&amp;"보스단계오프셋",ChapterTable!$S:$T,2,0))/ChapterTable!$S$23)))</f>
        <v>2</v>
      </c>
      <c r="E1005" s="1">
        <f ca="1">IF(AND($A1005=0,$B1005=1),
    VLOOKUP(1,ChapterTable!$1:$1048576,MATCH("최종"&amp;SUBSTITUTE(SUBSTITUTE(E$1,"standard",""),"|Float",""),ChapterTable!$1:$1,0),0)*ChapterTable!$Q$17,
  IF(AND($A1005=0,$B1005=0),
    E1006,
  IF($B1005=0,
    VLOOKUP($A1005,ChapterTable!$1:$1048576,MATCH("최종"&amp;SUBSTITUTE(SUBSTITUTE(E$1,"standard",""),"|Float",""),ChapterTable!$1:$1,0),0),
  IF($B1005=1,
    IF($L1005=FALSE,
      VLOOKUP($A1005,ChapterTable!$1:$1048576,MATCH("최종"&amp;SUBSTITUTE(SUBSTITUTE(E$1,"standard",""),"|Float",""),ChapterTable!$1:$1,0),0),
      VLOOKUP($A1005-ChapterTable!$Q$11,ChapterTable!$1:$1048576,MATCH("최종"&amp;SUBSTITUTE(SUBSTITUTE(E$1,"standard",""),"|Float",""),ChapterTable!$1:$1,0),0)*ChapterTable!$Q$14
    ),
  OFFSET(E1005,-$B1005+IF($L1005,1,0),0)*
    (VLOOKUP(SUBSTITUTE(SUBSTITUTE(E$1,"standard",""),"|Float","")&amp;"인게임누적곱배수",ChapterTable!$S:$T,2,0)^C1005
    +VLOOKUP(SUBSTITUTE(SUBSTITUTE(E$1,"standard",""),"|Float","")&amp;"인게임누적합배수",ChapterTable!$S:$T,2,0)*C1005)
  )
  )
  )
)</f>
        <v>1840529.6000990865</v>
      </c>
      <c r="F1005" s="1">
        <f ca="1">IF(AND($A1005=0,$B1005=1),
    VLOOKUP(1,ChapterTable!$1:$1048576,MATCH("최종"&amp;SUBSTITUTE(SUBSTITUTE(F$1,"standard",""),"|Float",""),ChapterTable!$1:$1,0),0)*ChapterTable!$Q$17,
  IF(AND($A1005=0,$B1005=0),
    F1006,
  IF($B1005=0,
    VLOOKUP($A1005,ChapterTable!$1:$1048576,MATCH("최종"&amp;SUBSTITUTE(SUBSTITUTE(F$1,"standard",""),"|Float",""),ChapterTable!$1:$1,0),0),
  IF($B1005=1,
    IF($L1005=FALSE,
      VLOOKUP($A1005,ChapterTable!$1:$1048576,MATCH("최종"&amp;SUBSTITUTE(SUBSTITUTE(F$1,"standard",""),"|Float",""),ChapterTable!$1:$1,0),0),
      VLOOKUP($A1005-ChapterTable!$Q$11,ChapterTable!$1:$1048576,MATCH("최종"&amp;SUBSTITUTE(SUBSTITUTE(F$1,"standard",""),"|Float",""),ChapterTable!$1:$1,0),0)*ChapterTable!$Q$14
    ),
  OFFSET(F1005,-$B1005+IF($L1005,1,0),0)*
    (VLOOKUP(SUBSTITUTE(SUBSTITUTE(F$1,"standard",""),"|Float","")&amp;"인게임누적곱배수",ChapterTable!$S:$T,2,0)^D1005
    +VLOOKUP(SUBSTITUTE(SUBSTITUTE(F$1,"standard",""),"|Float","")&amp;"인게임누적합배수",ChapterTable!$S:$T,2,0)*D1005)
  )
  )
  )
)</f>
        <v>698303.91331672668</v>
      </c>
      <c r="G1005" t="s">
        <v>110</v>
      </c>
      <c r="J1005" t="str">
        <f>IF(ISBLANK(I1005),"",
IFERROR(VLOOKUP(I1005,[1]StringTable!$1:$1048576,MATCH([1]StringTable!$B$1,[1]StringTable!$1:$1,0),0),
IFERROR(VLOOKUP(I1005,[1]InApkStringTable!$1:$1048576,MATCH([1]InApkStringTable!$B$1,[1]InApkStringTable!$1:$1,0),0),
"스트링없음")))</f>
        <v/>
      </c>
      <c r="L1005" t="b">
        <v>0</v>
      </c>
      <c r="M1005" t="s">
        <v>24</v>
      </c>
      <c r="N1005" t="str">
        <f>IF(ISBLANK(M1005),"",IF(ISERROR(VLOOKUP(M1005,MapTable!$A:$A,1,0)),"맵없음",""))</f>
        <v/>
      </c>
      <c r="O1005">
        <f t="shared" si="61"/>
        <v>21</v>
      </c>
      <c r="Q1005">
        <f t="shared" si="62"/>
        <v>21</v>
      </c>
      <c r="R1005" t="b">
        <f t="shared" ca="1" si="63"/>
        <v>0</v>
      </c>
      <c r="T1005" t="b">
        <f t="shared" ca="1" si="64"/>
        <v>0</v>
      </c>
      <c r="V1005" t="str">
        <f>IF(ISBLANK(U1005),"",IF(ISERROR(VLOOKUP(U1005,MapTable!$A:$A,1,0)),"맵없음",""))</f>
        <v/>
      </c>
      <c r="X1005" t="str">
        <f>IF(ISBLANK(W1005),"",
IF(ISERROR(FIND(",",W1005)),
  IF(ISERROR(VLOOKUP(W1005,MapTable!$A:$A,1,0)),"맵없음",
  ""),
IF(ISERROR(FIND(",",W1005,FIND(",",W1005)+1)),
  IF(OR(ISERROR(VLOOKUP(LEFT(W1005,FIND(",",W1005)-1),MapTable!$A:$A,1,0)),ISERROR(VLOOKUP(TRIM(MID(W1005,FIND(",",W1005)+1,999)),MapTable!$A:$A,1,0))),"맵없음",
  ""),
IF(ISERROR(FIND(",",W1005,FIND(",",W1005,FIND(",",W1005)+1)+1)),
  IF(OR(ISERROR(VLOOKUP(LEFT(W1005,FIND(",",W1005)-1),MapTable!$A:$A,1,0)),ISERROR(VLOOKUP(TRIM(MID(W1005,FIND(",",W1005)+1,FIND(",",W1005,FIND(",",W1005)+1)-FIND(",",W1005)-1)),MapTable!$A:$A,1,0)),ISERROR(VLOOKUP(TRIM(MID(W1005,FIND(",",W1005,FIND(",",W1005)+1)+1,999)),MapTable!$A:$A,1,0))),"맵없음",
  ""),
IF(ISERROR(FIND(",",W1005,FIND(",",W1005,FIND(",",W1005,FIND(",",W1005)+1)+1)+1)),
  IF(OR(ISERROR(VLOOKUP(LEFT(W1005,FIND(",",W1005)-1),MapTable!$A:$A,1,0)),ISERROR(VLOOKUP(TRIM(MID(W1005,FIND(",",W1005)+1,FIND(",",W1005,FIND(",",W1005)+1)-FIND(",",W1005)-1)),MapTable!$A:$A,1,0)),ISERROR(VLOOKUP(TRIM(MID(W1005,FIND(",",W1005,FIND(",",W1005)+1)+1,FIND(",",W1005,FIND(",",W1005,FIND(",",W1005)+1)+1)-FIND(",",W1005,FIND(",",W1005)+1)-1)),MapTable!$A:$A,1,0)),ISERROR(VLOOKUP(TRIM(MID(W1005,FIND(",",W1005,FIND(",",W1005,FIND(",",W1005)+1)+1)+1,999)),MapTable!$A:$A,1,0))),"맵없음",
  ""),
)))))</f>
        <v/>
      </c>
      <c r="AC1005" t="str">
        <f>IF(ISBLANK(AB1005),"",IF(ISERROR(VLOOKUP(AB1005,[3]DropTable!$A:$A,1,0)),"드랍없음",""))</f>
        <v/>
      </c>
      <c r="AE1005" t="str">
        <f>IF(ISBLANK(AD1005),"",IF(ISERROR(VLOOKUP(AD1005,[3]DropTable!$A:$A,1,0)),"드랍없음",""))</f>
        <v/>
      </c>
      <c r="AG1005">
        <v>9.8000000000000007</v>
      </c>
      <c r="AH1005">
        <v>1</v>
      </c>
    </row>
    <row r="1006" spans="1:34" x14ac:dyDescent="0.3">
      <c r="A1006">
        <v>22</v>
      </c>
      <c r="B1006">
        <v>31</v>
      </c>
      <c r="C1006">
        <f>IF(OR($L1006=TRUE,$A1006=0,MOD($A1006,ChapterTable!$S$20)&lt;&gt;0),
MAX(0,INT(($B1006+ChapterTable!$Q$26+VLOOKUP(SUBSTITUTE(C$1,"성장단계","")&amp;"단계오프셋",ChapterTable!$S:$T,2,0))/ChapterTable!$Q$23)),
MAX(0,INT(($B1006+ChapterTable!$S$26+VLOOKUP(SUBSTITUTE(C$1,"성장단계","")&amp;"보스단계오프셋",ChapterTable!$S:$T,2,0))/ChapterTable!$S$23)))</f>
        <v>3</v>
      </c>
      <c r="D1006">
        <f>IF(OR($L1006=TRUE,$A1006=0,MOD($A1006,ChapterTable!$S$20)&lt;&gt;0),
MAX(0,INT(($B1006+ChapterTable!$Q$26+VLOOKUP(SUBSTITUTE(D$1,"성장단계","")&amp;"단계오프셋",ChapterTable!$S:$T,2,0))/ChapterTable!$Q$23)),
MAX(0,INT(($B1006+ChapterTable!$S$26+VLOOKUP(SUBSTITUTE(D$1,"성장단계","")&amp;"보스단계오프셋",ChapterTable!$S:$T,2,0))/ChapterTable!$S$23)))</f>
        <v>3</v>
      </c>
      <c r="E1006" s="1">
        <f ca="1">IF(AND($A1006=0,$B1006=1),
    VLOOKUP(1,ChapterTable!$1:$1048576,MATCH("최종"&amp;SUBSTITUTE(SUBSTITUTE(E$1,"standard",""),"|Float",""),ChapterTable!$1:$1,0),0)*ChapterTable!$Q$17,
  IF(AND($A1006=0,$B1006=0),
    E1007,
  IF($B1006=0,
    VLOOKUP($A1006,ChapterTable!$1:$1048576,MATCH("최종"&amp;SUBSTITUTE(SUBSTITUTE(E$1,"standard",""),"|Float",""),ChapterTable!$1:$1,0),0),
  IF($B1006=1,
    IF($L1006=FALSE,
      VLOOKUP($A1006,ChapterTable!$1:$1048576,MATCH("최종"&amp;SUBSTITUTE(SUBSTITUTE(E$1,"standard",""),"|Float",""),ChapterTable!$1:$1,0),0),
      VLOOKUP($A1006-ChapterTable!$Q$11,ChapterTable!$1:$1048576,MATCH("최종"&amp;SUBSTITUTE(SUBSTITUTE(E$1,"standard",""),"|Float",""),ChapterTable!$1:$1,0),0)*ChapterTable!$Q$14
    ),
  OFFSET(E1006,-$B1006+IF($L1006,1,0),0)*
    (VLOOKUP(SUBSTITUTE(SUBSTITUTE(E$1,"standard",""),"|Float","")&amp;"인게임누적곱배수",ChapterTable!$S:$T,2,0)^C1006
    +VLOOKUP(SUBSTITUTE(SUBSTITUTE(E$1,"standard",""),"|Float","")&amp;"인게임누적합배수",ChapterTable!$S:$T,2,0)*C1006)
  )
  )
  )
)</f>
        <v>1840529.6000990865</v>
      </c>
      <c r="F1006" s="1">
        <f ca="1">IF(AND($A1006=0,$B1006=1),
    VLOOKUP(1,ChapterTable!$1:$1048576,MATCH("최종"&amp;SUBSTITUTE(SUBSTITUTE(F$1,"standard",""),"|Float",""),ChapterTable!$1:$1,0),0)*ChapterTable!$Q$17,
  IF(AND($A1006=0,$B1006=0),
    F1007,
  IF($B1006=0,
    VLOOKUP($A1006,ChapterTable!$1:$1048576,MATCH("최종"&amp;SUBSTITUTE(SUBSTITUTE(F$1,"standard",""),"|Float",""),ChapterTable!$1:$1,0),0),
  IF($B1006=1,
    IF($L1006=FALSE,
      VLOOKUP($A1006,ChapterTable!$1:$1048576,MATCH("최종"&amp;SUBSTITUTE(SUBSTITUTE(F$1,"standard",""),"|Float",""),ChapterTable!$1:$1,0),0),
      VLOOKUP($A1006-ChapterTable!$Q$11,ChapterTable!$1:$1048576,MATCH("최종"&amp;SUBSTITUTE(SUBSTITUTE(F$1,"standard",""),"|Float",""),ChapterTable!$1:$1,0),0)*ChapterTable!$Q$14
    ),
  OFFSET(F1006,-$B1006+IF($L1006,1,0),0)*
    (VLOOKUP(SUBSTITUTE(SUBSTITUTE(F$1,"standard",""),"|Float","")&amp;"인게임누적곱배수",ChapterTable!$S:$T,2,0)^D1006
    +VLOOKUP(SUBSTITUTE(SUBSTITUTE(F$1,"standard",""),"|Float","")&amp;"인게임누적합배수",ChapterTable!$S:$T,2,0)*D1006)
  )
  )
  )
)</f>
        <v>798061.61521911621</v>
      </c>
      <c r="G1006" t="s">
        <v>110</v>
      </c>
      <c r="J1006" t="str">
        <f>IF(ISBLANK(I1006),"",
IFERROR(VLOOKUP(I1006,[1]StringTable!$1:$1048576,MATCH([1]StringTable!$B$1,[1]StringTable!$1:$1,0),0),
IFERROR(VLOOKUP(I1006,[1]InApkStringTable!$1:$1048576,MATCH([1]InApkStringTable!$B$1,[1]InApkStringTable!$1:$1,0),0),
"스트링없음")))</f>
        <v/>
      </c>
      <c r="L1006" t="b">
        <v>0</v>
      </c>
      <c r="M1006" t="s">
        <v>24</v>
      </c>
      <c r="N1006" t="str">
        <f>IF(ISBLANK(M1006),"",IF(ISERROR(VLOOKUP(M1006,MapTable!$A:$A,1,0)),"맵없음",""))</f>
        <v/>
      </c>
      <c r="O1006">
        <f t="shared" si="61"/>
        <v>4</v>
      </c>
      <c r="Q1006">
        <f t="shared" si="62"/>
        <v>4</v>
      </c>
      <c r="R1006" t="b">
        <f t="shared" ca="1" si="63"/>
        <v>0</v>
      </c>
      <c r="T1006" t="b">
        <f t="shared" ca="1" si="64"/>
        <v>0</v>
      </c>
      <c r="V1006" t="str">
        <f>IF(ISBLANK(U1006),"",IF(ISERROR(VLOOKUP(U1006,MapTable!$A:$A,1,0)),"맵없음",""))</f>
        <v/>
      </c>
      <c r="X1006" t="str">
        <f>IF(ISBLANK(W1006),"",
IF(ISERROR(FIND(",",W1006)),
  IF(ISERROR(VLOOKUP(W1006,MapTable!$A:$A,1,0)),"맵없음",
  ""),
IF(ISERROR(FIND(",",W1006,FIND(",",W1006)+1)),
  IF(OR(ISERROR(VLOOKUP(LEFT(W1006,FIND(",",W1006)-1),MapTable!$A:$A,1,0)),ISERROR(VLOOKUP(TRIM(MID(W1006,FIND(",",W1006)+1,999)),MapTable!$A:$A,1,0))),"맵없음",
  ""),
IF(ISERROR(FIND(",",W1006,FIND(",",W1006,FIND(",",W1006)+1)+1)),
  IF(OR(ISERROR(VLOOKUP(LEFT(W1006,FIND(",",W1006)-1),MapTable!$A:$A,1,0)),ISERROR(VLOOKUP(TRIM(MID(W1006,FIND(",",W1006)+1,FIND(",",W1006,FIND(",",W1006)+1)-FIND(",",W1006)-1)),MapTable!$A:$A,1,0)),ISERROR(VLOOKUP(TRIM(MID(W1006,FIND(",",W1006,FIND(",",W1006)+1)+1,999)),MapTable!$A:$A,1,0))),"맵없음",
  ""),
IF(ISERROR(FIND(",",W1006,FIND(",",W1006,FIND(",",W1006,FIND(",",W1006)+1)+1)+1)),
  IF(OR(ISERROR(VLOOKUP(LEFT(W1006,FIND(",",W1006)-1),MapTable!$A:$A,1,0)),ISERROR(VLOOKUP(TRIM(MID(W1006,FIND(",",W1006)+1,FIND(",",W1006,FIND(",",W1006)+1)-FIND(",",W1006)-1)),MapTable!$A:$A,1,0)),ISERROR(VLOOKUP(TRIM(MID(W1006,FIND(",",W1006,FIND(",",W1006)+1)+1,FIND(",",W1006,FIND(",",W1006,FIND(",",W1006)+1)+1)-FIND(",",W1006,FIND(",",W1006)+1)-1)),MapTable!$A:$A,1,0)),ISERROR(VLOOKUP(TRIM(MID(W1006,FIND(",",W1006,FIND(",",W1006,FIND(",",W1006)+1)+1)+1,999)),MapTable!$A:$A,1,0))),"맵없음",
  ""),
)))))</f>
        <v/>
      </c>
      <c r="AC1006" t="str">
        <f>IF(ISBLANK(AB1006),"",IF(ISERROR(VLOOKUP(AB1006,[3]DropTable!$A:$A,1,0)),"드랍없음",""))</f>
        <v/>
      </c>
      <c r="AE1006" t="str">
        <f>IF(ISBLANK(AD1006),"",IF(ISERROR(VLOOKUP(AD1006,[3]DropTable!$A:$A,1,0)),"드랍없음",""))</f>
        <v/>
      </c>
      <c r="AG1006">
        <v>9.8000000000000007</v>
      </c>
      <c r="AH1006">
        <v>1</v>
      </c>
    </row>
    <row r="1007" spans="1:34" x14ac:dyDescent="0.3">
      <c r="A1007">
        <v>22</v>
      </c>
      <c r="B1007">
        <v>32</v>
      </c>
      <c r="C1007">
        <f>IF(OR($L1007=TRUE,$A1007=0,MOD($A1007,ChapterTable!$S$20)&lt;&gt;0),
MAX(0,INT(($B1007+ChapterTable!$Q$26+VLOOKUP(SUBSTITUTE(C$1,"성장단계","")&amp;"단계오프셋",ChapterTable!$S:$T,2,0))/ChapterTable!$Q$23)),
MAX(0,INT(($B1007+ChapterTable!$S$26+VLOOKUP(SUBSTITUTE(C$1,"성장단계","")&amp;"보스단계오프셋",ChapterTable!$S:$T,2,0))/ChapterTable!$S$23)))</f>
        <v>3</v>
      </c>
      <c r="D1007">
        <f>IF(OR($L1007=TRUE,$A1007=0,MOD($A1007,ChapterTable!$S$20)&lt;&gt;0),
MAX(0,INT(($B1007+ChapterTable!$Q$26+VLOOKUP(SUBSTITUTE(D$1,"성장단계","")&amp;"단계오프셋",ChapterTable!$S:$T,2,0))/ChapterTable!$Q$23)),
MAX(0,INT(($B1007+ChapterTable!$S$26+VLOOKUP(SUBSTITUTE(D$1,"성장단계","")&amp;"보스단계오프셋",ChapterTable!$S:$T,2,0))/ChapterTable!$S$23)))</f>
        <v>3</v>
      </c>
      <c r="E1007" s="1">
        <f ca="1">IF(AND($A1007=0,$B1007=1),
    VLOOKUP(1,ChapterTable!$1:$1048576,MATCH("최종"&amp;SUBSTITUTE(SUBSTITUTE(E$1,"standard",""),"|Float",""),ChapterTable!$1:$1,0),0)*ChapterTable!$Q$17,
  IF(AND($A1007=0,$B1007=0),
    E1008,
  IF($B1007=0,
    VLOOKUP($A1007,ChapterTable!$1:$1048576,MATCH("최종"&amp;SUBSTITUTE(SUBSTITUTE(E$1,"standard",""),"|Float",""),ChapterTable!$1:$1,0),0),
  IF($B1007=1,
    IF($L1007=FALSE,
      VLOOKUP($A1007,ChapterTable!$1:$1048576,MATCH("최종"&amp;SUBSTITUTE(SUBSTITUTE(E$1,"standard",""),"|Float",""),ChapterTable!$1:$1,0),0),
      VLOOKUP($A1007-ChapterTable!$Q$11,ChapterTable!$1:$1048576,MATCH("최종"&amp;SUBSTITUTE(SUBSTITUTE(E$1,"standard",""),"|Float",""),ChapterTable!$1:$1,0),0)*ChapterTable!$Q$14
    ),
  OFFSET(E1007,-$B1007+IF($L1007,1,0),0)*
    (VLOOKUP(SUBSTITUTE(SUBSTITUTE(E$1,"standard",""),"|Float","")&amp;"인게임누적곱배수",ChapterTable!$S:$T,2,0)^C1007
    +VLOOKUP(SUBSTITUTE(SUBSTITUTE(E$1,"standard",""),"|Float","")&amp;"인게임누적합배수",ChapterTable!$S:$T,2,0)*C1007)
  )
  )
  )
)</f>
        <v>1840529.6000990865</v>
      </c>
      <c r="F1007" s="1">
        <f ca="1">IF(AND($A1007=0,$B1007=1),
    VLOOKUP(1,ChapterTable!$1:$1048576,MATCH("최종"&amp;SUBSTITUTE(SUBSTITUTE(F$1,"standard",""),"|Float",""),ChapterTable!$1:$1,0),0)*ChapterTable!$Q$17,
  IF(AND($A1007=0,$B1007=0),
    F1008,
  IF($B1007=0,
    VLOOKUP($A1007,ChapterTable!$1:$1048576,MATCH("최종"&amp;SUBSTITUTE(SUBSTITUTE(F$1,"standard",""),"|Float",""),ChapterTable!$1:$1,0),0),
  IF($B1007=1,
    IF($L1007=FALSE,
      VLOOKUP($A1007,ChapterTable!$1:$1048576,MATCH("최종"&amp;SUBSTITUTE(SUBSTITUTE(F$1,"standard",""),"|Float",""),ChapterTable!$1:$1,0),0),
      VLOOKUP($A1007-ChapterTable!$Q$11,ChapterTable!$1:$1048576,MATCH("최종"&amp;SUBSTITUTE(SUBSTITUTE(F$1,"standard",""),"|Float",""),ChapterTable!$1:$1,0),0)*ChapterTable!$Q$14
    ),
  OFFSET(F1007,-$B1007+IF($L1007,1,0),0)*
    (VLOOKUP(SUBSTITUTE(SUBSTITUTE(F$1,"standard",""),"|Float","")&amp;"인게임누적곱배수",ChapterTable!$S:$T,2,0)^D1007
    +VLOOKUP(SUBSTITUTE(SUBSTITUTE(F$1,"standard",""),"|Float","")&amp;"인게임누적합배수",ChapterTable!$S:$T,2,0)*D1007)
  )
  )
  )
)</f>
        <v>798061.61521911621</v>
      </c>
      <c r="G1007" t="s">
        <v>110</v>
      </c>
      <c r="J1007" t="str">
        <f>IF(ISBLANK(I1007),"",
IFERROR(VLOOKUP(I1007,[1]StringTable!$1:$1048576,MATCH([1]StringTable!$B$1,[1]StringTable!$1:$1,0),0),
IFERROR(VLOOKUP(I1007,[1]InApkStringTable!$1:$1048576,MATCH([1]InApkStringTable!$B$1,[1]InApkStringTable!$1:$1,0),0),
"스트링없음")))</f>
        <v/>
      </c>
      <c r="L1007" t="b">
        <v>0</v>
      </c>
      <c r="M1007" t="s">
        <v>24</v>
      </c>
      <c r="N1007" t="str">
        <f>IF(ISBLANK(M1007),"",IF(ISERROR(VLOOKUP(M1007,MapTable!$A:$A,1,0)),"맵없음",""))</f>
        <v/>
      </c>
      <c r="O1007">
        <f t="shared" si="61"/>
        <v>4</v>
      </c>
      <c r="Q1007">
        <f t="shared" si="62"/>
        <v>4</v>
      </c>
      <c r="R1007" t="b">
        <f t="shared" ca="1" si="63"/>
        <v>0</v>
      </c>
      <c r="T1007" t="b">
        <f t="shared" ca="1" si="64"/>
        <v>0</v>
      </c>
      <c r="V1007" t="str">
        <f>IF(ISBLANK(U1007),"",IF(ISERROR(VLOOKUP(U1007,MapTable!$A:$A,1,0)),"맵없음",""))</f>
        <v/>
      </c>
      <c r="X1007" t="str">
        <f>IF(ISBLANK(W1007),"",
IF(ISERROR(FIND(",",W1007)),
  IF(ISERROR(VLOOKUP(W1007,MapTable!$A:$A,1,0)),"맵없음",
  ""),
IF(ISERROR(FIND(",",W1007,FIND(",",W1007)+1)),
  IF(OR(ISERROR(VLOOKUP(LEFT(W1007,FIND(",",W1007)-1),MapTable!$A:$A,1,0)),ISERROR(VLOOKUP(TRIM(MID(W1007,FIND(",",W1007)+1,999)),MapTable!$A:$A,1,0))),"맵없음",
  ""),
IF(ISERROR(FIND(",",W1007,FIND(",",W1007,FIND(",",W1007)+1)+1)),
  IF(OR(ISERROR(VLOOKUP(LEFT(W1007,FIND(",",W1007)-1),MapTable!$A:$A,1,0)),ISERROR(VLOOKUP(TRIM(MID(W1007,FIND(",",W1007)+1,FIND(",",W1007,FIND(",",W1007)+1)-FIND(",",W1007)-1)),MapTable!$A:$A,1,0)),ISERROR(VLOOKUP(TRIM(MID(W1007,FIND(",",W1007,FIND(",",W1007)+1)+1,999)),MapTable!$A:$A,1,0))),"맵없음",
  ""),
IF(ISERROR(FIND(",",W1007,FIND(",",W1007,FIND(",",W1007,FIND(",",W1007)+1)+1)+1)),
  IF(OR(ISERROR(VLOOKUP(LEFT(W1007,FIND(",",W1007)-1),MapTable!$A:$A,1,0)),ISERROR(VLOOKUP(TRIM(MID(W1007,FIND(",",W1007)+1,FIND(",",W1007,FIND(",",W1007)+1)-FIND(",",W1007)-1)),MapTable!$A:$A,1,0)),ISERROR(VLOOKUP(TRIM(MID(W1007,FIND(",",W1007,FIND(",",W1007)+1)+1,FIND(",",W1007,FIND(",",W1007,FIND(",",W1007)+1)+1)-FIND(",",W1007,FIND(",",W1007)+1)-1)),MapTable!$A:$A,1,0)),ISERROR(VLOOKUP(TRIM(MID(W1007,FIND(",",W1007,FIND(",",W1007,FIND(",",W1007)+1)+1)+1,999)),MapTable!$A:$A,1,0))),"맵없음",
  ""),
)))))</f>
        <v/>
      </c>
      <c r="AC1007" t="str">
        <f>IF(ISBLANK(AB1007),"",IF(ISERROR(VLOOKUP(AB1007,[3]DropTable!$A:$A,1,0)),"드랍없음",""))</f>
        <v/>
      </c>
      <c r="AE1007" t="str">
        <f>IF(ISBLANK(AD1007),"",IF(ISERROR(VLOOKUP(AD1007,[3]DropTable!$A:$A,1,0)),"드랍없음",""))</f>
        <v/>
      </c>
      <c r="AG1007">
        <v>9.8000000000000007</v>
      </c>
      <c r="AH1007">
        <v>1</v>
      </c>
    </row>
    <row r="1008" spans="1:34" x14ac:dyDescent="0.3">
      <c r="A1008">
        <v>22</v>
      </c>
      <c r="B1008">
        <v>33</v>
      </c>
      <c r="C1008">
        <f>IF(OR($L1008=TRUE,$A1008=0,MOD($A1008,ChapterTable!$S$20)&lt;&gt;0),
MAX(0,INT(($B1008+ChapterTable!$Q$26+VLOOKUP(SUBSTITUTE(C$1,"성장단계","")&amp;"단계오프셋",ChapterTable!$S:$T,2,0))/ChapterTable!$Q$23)),
MAX(0,INT(($B1008+ChapterTable!$S$26+VLOOKUP(SUBSTITUTE(C$1,"성장단계","")&amp;"보스단계오프셋",ChapterTable!$S:$T,2,0))/ChapterTable!$S$23)))</f>
        <v>3</v>
      </c>
      <c r="D1008">
        <f>IF(OR($L1008=TRUE,$A1008=0,MOD($A1008,ChapterTable!$S$20)&lt;&gt;0),
MAX(0,INT(($B1008+ChapterTable!$Q$26+VLOOKUP(SUBSTITUTE(D$1,"성장단계","")&amp;"단계오프셋",ChapterTable!$S:$T,2,0))/ChapterTable!$Q$23)),
MAX(0,INT(($B1008+ChapterTable!$S$26+VLOOKUP(SUBSTITUTE(D$1,"성장단계","")&amp;"보스단계오프셋",ChapterTable!$S:$T,2,0))/ChapterTable!$S$23)))</f>
        <v>3</v>
      </c>
      <c r="E1008" s="1">
        <f ca="1">IF(AND($A1008=0,$B1008=1),
    VLOOKUP(1,ChapterTable!$1:$1048576,MATCH("최종"&amp;SUBSTITUTE(SUBSTITUTE(E$1,"standard",""),"|Float",""),ChapterTable!$1:$1,0),0)*ChapterTable!$Q$17,
  IF(AND($A1008=0,$B1008=0),
    E1009,
  IF($B1008=0,
    VLOOKUP($A1008,ChapterTable!$1:$1048576,MATCH("최종"&amp;SUBSTITUTE(SUBSTITUTE(E$1,"standard",""),"|Float",""),ChapterTable!$1:$1,0),0),
  IF($B1008=1,
    IF($L1008=FALSE,
      VLOOKUP($A1008,ChapterTable!$1:$1048576,MATCH("최종"&amp;SUBSTITUTE(SUBSTITUTE(E$1,"standard",""),"|Float",""),ChapterTable!$1:$1,0),0),
      VLOOKUP($A1008-ChapterTable!$Q$11,ChapterTable!$1:$1048576,MATCH("최종"&amp;SUBSTITUTE(SUBSTITUTE(E$1,"standard",""),"|Float",""),ChapterTable!$1:$1,0),0)*ChapterTable!$Q$14
    ),
  OFFSET(E1008,-$B1008+IF($L1008,1,0),0)*
    (VLOOKUP(SUBSTITUTE(SUBSTITUTE(E$1,"standard",""),"|Float","")&amp;"인게임누적곱배수",ChapterTable!$S:$T,2,0)^C1008
    +VLOOKUP(SUBSTITUTE(SUBSTITUTE(E$1,"standard",""),"|Float","")&amp;"인게임누적합배수",ChapterTable!$S:$T,2,0)*C1008)
  )
  )
  )
)</f>
        <v>1840529.6000990865</v>
      </c>
      <c r="F1008" s="1">
        <f ca="1">IF(AND($A1008=0,$B1008=1),
    VLOOKUP(1,ChapterTable!$1:$1048576,MATCH("최종"&amp;SUBSTITUTE(SUBSTITUTE(F$1,"standard",""),"|Float",""),ChapterTable!$1:$1,0),0)*ChapterTable!$Q$17,
  IF(AND($A1008=0,$B1008=0),
    F1009,
  IF($B1008=0,
    VLOOKUP($A1008,ChapterTable!$1:$1048576,MATCH("최종"&amp;SUBSTITUTE(SUBSTITUTE(F$1,"standard",""),"|Float",""),ChapterTable!$1:$1,0),0),
  IF($B1008=1,
    IF($L1008=FALSE,
      VLOOKUP($A1008,ChapterTable!$1:$1048576,MATCH("최종"&amp;SUBSTITUTE(SUBSTITUTE(F$1,"standard",""),"|Float",""),ChapterTable!$1:$1,0),0),
      VLOOKUP($A1008-ChapterTable!$Q$11,ChapterTable!$1:$1048576,MATCH("최종"&amp;SUBSTITUTE(SUBSTITUTE(F$1,"standard",""),"|Float",""),ChapterTable!$1:$1,0),0)*ChapterTable!$Q$14
    ),
  OFFSET(F1008,-$B1008+IF($L1008,1,0),0)*
    (VLOOKUP(SUBSTITUTE(SUBSTITUTE(F$1,"standard",""),"|Float","")&amp;"인게임누적곱배수",ChapterTable!$S:$T,2,0)^D1008
    +VLOOKUP(SUBSTITUTE(SUBSTITUTE(F$1,"standard",""),"|Float","")&amp;"인게임누적합배수",ChapterTable!$S:$T,2,0)*D1008)
  )
  )
  )
)</f>
        <v>798061.61521911621</v>
      </c>
      <c r="G1008" t="s">
        <v>110</v>
      </c>
      <c r="J1008" t="str">
        <f>IF(ISBLANK(I1008),"",
IFERROR(VLOOKUP(I1008,[1]StringTable!$1:$1048576,MATCH([1]StringTable!$B$1,[1]StringTable!$1:$1,0),0),
IFERROR(VLOOKUP(I1008,[1]InApkStringTable!$1:$1048576,MATCH([1]InApkStringTable!$B$1,[1]InApkStringTable!$1:$1,0),0),
"스트링없음")))</f>
        <v/>
      </c>
      <c r="L1008" t="b">
        <v>0</v>
      </c>
      <c r="M1008" t="s">
        <v>24</v>
      </c>
      <c r="N1008" t="str">
        <f>IF(ISBLANK(M1008),"",IF(ISERROR(VLOOKUP(M1008,MapTable!$A:$A,1,0)),"맵없음",""))</f>
        <v/>
      </c>
      <c r="O1008">
        <f t="shared" si="61"/>
        <v>4</v>
      </c>
      <c r="Q1008">
        <f t="shared" si="62"/>
        <v>4</v>
      </c>
      <c r="R1008" t="b">
        <f t="shared" ca="1" si="63"/>
        <v>0</v>
      </c>
      <c r="T1008" t="b">
        <f t="shared" ca="1" si="64"/>
        <v>0</v>
      </c>
      <c r="V1008" t="str">
        <f>IF(ISBLANK(U1008),"",IF(ISERROR(VLOOKUP(U1008,MapTable!$A:$A,1,0)),"맵없음",""))</f>
        <v/>
      </c>
      <c r="X1008" t="str">
        <f>IF(ISBLANK(W1008),"",
IF(ISERROR(FIND(",",W1008)),
  IF(ISERROR(VLOOKUP(W1008,MapTable!$A:$A,1,0)),"맵없음",
  ""),
IF(ISERROR(FIND(",",W1008,FIND(",",W1008)+1)),
  IF(OR(ISERROR(VLOOKUP(LEFT(W1008,FIND(",",W1008)-1),MapTable!$A:$A,1,0)),ISERROR(VLOOKUP(TRIM(MID(W1008,FIND(",",W1008)+1,999)),MapTable!$A:$A,1,0))),"맵없음",
  ""),
IF(ISERROR(FIND(",",W1008,FIND(",",W1008,FIND(",",W1008)+1)+1)),
  IF(OR(ISERROR(VLOOKUP(LEFT(W1008,FIND(",",W1008)-1),MapTable!$A:$A,1,0)),ISERROR(VLOOKUP(TRIM(MID(W1008,FIND(",",W1008)+1,FIND(",",W1008,FIND(",",W1008)+1)-FIND(",",W1008)-1)),MapTable!$A:$A,1,0)),ISERROR(VLOOKUP(TRIM(MID(W1008,FIND(",",W1008,FIND(",",W1008)+1)+1,999)),MapTable!$A:$A,1,0))),"맵없음",
  ""),
IF(ISERROR(FIND(",",W1008,FIND(",",W1008,FIND(",",W1008,FIND(",",W1008)+1)+1)+1)),
  IF(OR(ISERROR(VLOOKUP(LEFT(W1008,FIND(",",W1008)-1),MapTable!$A:$A,1,0)),ISERROR(VLOOKUP(TRIM(MID(W1008,FIND(",",W1008)+1,FIND(",",W1008,FIND(",",W1008)+1)-FIND(",",W1008)-1)),MapTable!$A:$A,1,0)),ISERROR(VLOOKUP(TRIM(MID(W1008,FIND(",",W1008,FIND(",",W1008)+1)+1,FIND(",",W1008,FIND(",",W1008,FIND(",",W1008)+1)+1)-FIND(",",W1008,FIND(",",W1008)+1)-1)),MapTable!$A:$A,1,0)),ISERROR(VLOOKUP(TRIM(MID(W1008,FIND(",",W1008,FIND(",",W1008,FIND(",",W1008)+1)+1)+1,999)),MapTable!$A:$A,1,0))),"맵없음",
  ""),
)))))</f>
        <v/>
      </c>
      <c r="AC1008" t="str">
        <f>IF(ISBLANK(AB1008),"",IF(ISERROR(VLOOKUP(AB1008,[3]DropTable!$A:$A,1,0)),"드랍없음",""))</f>
        <v/>
      </c>
      <c r="AE1008" t="str">
        <f>IF(ISBLANK(AD1008),"",IF(ISERROR(VLOOKUP(AD1008,[3]DropTable!$A:$A,1,0)),"드랍없음",""))</f>
        <v/>
      </c>
      <c r="AG1008">
        <v>9.8000000000000007</v>
      </c>
      <c r="AH1008">
        <v>1</v>
      </c>
    </row>
    <row r="1009" spans="1:34" x14ac:dyDescent="0.3">
      <c r="A1009">
        <v>22</v>
      </c>
      <c r="B1009">
        <v>34</v>
      </c>
      <c r="C1009">
        <f>IF(OR($L1009=TRUE,$A1009=0,MOD($A1009,ChapterTable!$S$20)&lt;&gt;0),
MAX(0,INT(($B1009+ChapterTable!$Q$26+VLOOKUP(SUBSTITUTE(C$1,"성장단계","")&amp;"단계오프셋",ChapterTable!$S:$T,2,0))/ChapterTable!$Q$23)),
MAX(0,INT(($B1009+ChapterTable!$S$26+VLOOKUP(SUBSTITUTE(C$1,"성장단계","")&amp;"보스단계오프셋",ChapterTable!$S:$T,2,0))/ChapterTable!$S$23)))</f>
        <v>3</v>
      </c>
      <c r="D1009">
        <f>IF(OR($L1009=TRUE,$A1009=0,MOD($A1009,ChapterTable!$S$20)&lt;&gt;0),
MAX(0,INT(($B1009+ChapterTable!$Q$26+VLOOKUP(SUBSTITUTE(D$1,"성장단계","")&amp;"단계오프셋",ChapterTable!$S:$T,2,0))/ChapterTable!$Q$23)),
MAX(0,INT(($B1009+ChapterTable!$S$26+VLOOKUP(SUBSTITUTE(D$1,"성장단계","")&amp;"보스단계오프셋",ChapterTable!$S:$T,2,0))/ChapterTable!$S$23)))</f>
        <v>3</v>
      </c>
      <c r="E1009" s="1">
        <f ca="1">IF(AND($A1009=0,$B1009=1),
    VLOOKUP(1,ChapterTable!$1:$1048576,MATCH("최종"&amp;SUBSTITUTE(SUBSTITUTE(E$1,"standard",""),"|Float",""),ChapterTable!$1:$1,0),0)*ChapterTable!$Q$17,
  IF(AND($A1009=0,$B1009=0),
    E1010,
  IF($B1009=0,
    VLOOKUP($A1009,ChapterTable!$1:$1048576,MATCH("최종"&amp;SUBSTITUTE(SUBSTITUTE(E$1,"standard",""),"|Float",""),ChapterTable!$1:$1,0),0),
  IF($B1009=1,
    IF($L1009=FALSE,
      VLOOKUP($A1009,ChapterTable!$1:$1048576,MATCH("최종"&amp;SUBSTITUTE(SUBSTITUTE(E$1,"standard",""),"|Float",""),ChapterTable!$1:$1,0),0),
      VLOOKUP($A1009-ChapterTable!$Q$11,ChapterTable!$1:$1048576,MATCH("최종"&amp;SUBSTITUTE(SUBSTITUTE(E$1,"standard",""),"|Float",""),ChapterTable!$1:$1,0),0)*ChapterTable!$Q$14
    ),
  OFFSET(E1009,-$B1009+IF($L1009,1,0),0)*
    (VLOOKUP(SUBSTITUTE(SUBSTITUTE(E$1,"standard",""),"|Float","")&amp;"인게임누적곱배수",ChapterTable!$S:$T,2,0)^C1009
    +VLOOKUP(SUBSTITUTE(SUBSTITUTE(E$1,"standard",""),"|Float","")&amp;"인게임누적합배수",ChapterTable!$S:$T,2,0)*C1009)
  )
  )
  )
)</f>
        <v>1840529.6000990865</v>
      </c>
      <c r="F1009" s="1">
        <f ca="1">IF(AND($A1009=0,$B1009=1),
    VLOOKUP(1,ChapterTable!$1:$1048576,MATCH("최종"&amp;SUBSTITUTE(SUBSTITUTE(F$1,"standard",""),"|Float",""),ChapterTable!$1:$1,0),0)*ChapterTable!$Q$17,
  IF(AND($A1009=0,$B1009=0),
    F1010,
  IF($B1009=0,
    VLOOKUP($A1009,ChapterTable!$1:$1048576,MATCH("최종"&amp;SUBSTITUTE(SUBSTITUTE(F$1,"standard",""),"|Float",""),ChapterTable!$1:$1,0),0),
  IF($B1009=1,
    IF($L1009=FALSE,
      VLOOKUP($A1009,ChapterTable!$1:$1048576,MATCH("최종"&amp;SUBSTITUTE(SUBSTITUTE(F$1,"standard",""),"|Float",""),ChapterTable!$1:$1,0),0),
      VLOOKUP($A1009-ChapterTable!$Q$11,ChapterTable!$1:$1048576,MATCH("최종"&amp;SUBSTITUTE(SUBSTITUTE(F$1,"standard",""),"|Float",""),ChapterTable!$1:$1,0),0)*ChapterTable!$Q$14
    ),
  OFFSET(F1009,-$B1009+IF($L1009,1,0),0)*
    (VLOOKUP(SUBSTITUTE(SUBSTITUTE(F$1,"standard",""),"|Float","")&amp;"인게임누적곱배수",ChapterTable!$S:$T,2,0)^D1009
    +VLOOKUP(SUBSTITUTE(SUBSTITUTE(F$1,"standard",""),"|Float","")&amp;"인게임누적합배수",ChapterTable!$S:$T,2,0)*D1009)
  )
  )
  )
)</f>
        <v>798061.61521911621</v>
      </c>
      <c r="G1009" t="s">
        <v>110</v>
      </c>
      <c r="J1009" t="str">
        <f>IF(ISBLANK(I1009),"",
IFERROR(VLOOKUP(I1009,[1]StringTable!$1:$1048576,MATCH([1]StringTable!$B$1,[1]StringTable!$1:$1,0),0),
IFERROR(VLOOKUP(I1009,[1]InApkStringTable!$1:$1048576,MATCH([1]InApkStringTable!$B$1,[1]InApkStringTable!$1:$1,0),0),
"스트링없음")))</f>
        <v/>
      </c>
      <c r="L1009" t="b">
        <v>0</v>
      </c>
      <c r="M1009" t="s">
        <v>24</v>
      </c>
      <c r="N1009" t="str">
        <f>IF(ISBLANK(M1009),"",IF(ISERROR(VLOOKUP(M1009,MapTable!$A:$A,1,0)),"맵없음",""))</f>
        <v/>
      </c>
      <c r="O1009">
        <f t="shared" si="61"/>
        <v>4</v>
      </c>
      <c r="Q1009">
        <f t="shared" si="62"/>
        <v>4</v>
      </c>
      <c r="R1009" t="b">
        <f t="shared" ca="1" si="63"/>
        <v>0</v>
      </c>
      <c r="T1009" t="b">
        <f t="shared" ca="1" si="64"/>
        <v>0</v>
      </c>
      <c r="V1009" t="str">
        <f>IF(ISBLANK(U1009),"",IF(ISERROR(VLOOKUP(U1009,MapTable!$A:$A,1,0)),"맵없음",""))</f>
        <v/>
      </c>
      <c r="X1009" t="str">
        <f>IF(ISBLANK(W1009),"",
IF(ISERROR(FIND(",",W1009)),
  IF(ISERROR(VLOOKUP(W1009,MapTable!$A:$A,1,0)),"맵없음",
  ""),
IF(ISERROR(FIND(",",W1009,FIND(",",W1009)+1)),
  IF(OR(ISERROR(VLOOKUP(LEFT(W1009,FIND(",",W1009)-1),MapTable!$A:$A,1,0)),ISERROR(VLOOKUP(TRIM(MID(W1009,FIND(",",W1009)+1,999)),MapTable!$A:$A,1,0))),"맵없음",
  ""),
IF(ISERROR(FIND(",",W1009,FIND(",",W1009,FIND(",",W1009)+1)+1)),
  IF(OR(ISERROR(VLOOKUP(LEFT(W1009,FIND(",",W1009)-1),MapTable!$A:$A,1,0)),ISERROR(VLOOKUP(TRIM(MID(W1009,FIND(",",W1009)+1,FIND(",",W1009,FIND(",",W1009)+1)-FIND(",",W1009)-1)),MapTable!$A:$A,1,0)),ISERROR(VLOOKUP(TRIM(MID(W1009,FIND(",",W1009,FIND(",",W1009)+1)+1,999)),MapTable!$A:$A,1,0))),"맵없음",
  ""),
IF(ISERROR(FIND(",",W1009,FIND(",",W1009,FIND(",",W1009,FIND(",",W1009)+1)+1)+1)),
  IF(OR(ISERROR(VLOOKUP(LEFT(W1009,FIND(",",W1009)-1),MapTable!$A:$A,1,0)),ISERROR(VLOOKUP(TRIM(MID(W1009,FIND(",",W1009)+1,FIND(",",W1009,FIND(",",W1009)+1)-FIND(",",W1009)-1)),MapTable!$A:$A,1,0)),ISERROR(VLOOKUP(TRIM(MID(W1009,FIND(",",W1009,FIND(",",W1009)+1)+1,FIND(",",W1009,FIND(",",W1009,FIND(",",W1009)+1)+1)-FIND(",",W1009,FIND(",",W1009)+1)-1)),MapTable!$A:$A,1,0)),ISERROR(VLOOKUP(TRIM(MID(W1009,FIND(",",W1009,FIND(",",W1009,FIND(",",W1009)+1)+1)+1,999)),MapTable!$A:$A,1,0))),"맵없음",
  ""),
)))))</f>
        <v/>
      </c>
      <c r="AC1009" t="str">
        <f>IF(ISBLANK(AB1009),"",IF(ISERROR(VLOOKUP(AB1009,[3]DropTable!$A:$A,1,0)),"드랍없음",""))</f>
        <v/>
      </c>
      <c r="AE1009" t="str">
        <f>IF(ISBLANK(AD1009),"",IF(ISERROR(VLOOKUP(AD1009,[3]DropTable!$A:$A,1,0)),"드랍없음",""))</f>
        <v/>
      </c>
      <c r="AG1009">
        <v>9.8000000000000007</v>
      </c>
      <c r="AH1009">
        <v>1</v>
      </c>
    </row>
    <row r="1010" spans="1:34" x14ac:dyDescent="0.3">
      <c r="A1010">
        <v>22</v>
      </c>
      <c r="B1010">
        <v>35</v>
      </c>
      <c r="C1010">
        <f>IF(OR($L1010=TRUE,$A1010=0,MOD($A1010,ChapterTable!$S$20)&lt;&gt;0),
MAX(0,INT(($B1010+ChapterTable!$Q$26+VLOOKUP(SUBSTITUTE(C$1,"성장단계","")&amp;"단계오프셋",ChapterTable!$S:$T,2,0))/ChapterTable!$Q$23)),
MAX(0,INT(($B1010+ChapterTable!$S$26+VLOOKUP(SUBSTITUTE(C$1,"성장단계","")&amp;"보스단계오프셋",ChapterTable!$S:$T,2,0))/ChapterTable!$S$23)))</f>
        <v>3</v>
      </c>
      <c r="D1010">
        <f>IF(OR($L1010=TRUE,$A1010=0,MOD($A1010,ChapterTable!$S$20)&lt;&gt;0),
MAX(0,INT(($B1010+ChapterTable!$Q$26+VLOOKUP(SUBSTITUTE(D$1,"성장단계","")&amp;"단계오프셋",ChapterTable!$S:$T,2,0))/ChapterTable!$Q$23)),
MAX(0,INT(($B1010+ChapterTable!$S$26+VLOOKUP(SUBSTITUTE(D$1,"성장단계","")&amp;"보스단계오프셋",ChapterTable!$S:$T,2,0))/ChapterTable!$S$23)))</f>
        <v>3</v>
      </c>
      <c r="E1010" s="1">
        <f ca="1">IF(AND($A1010=0,$B1010=1),
    VLOOKUP(1,ChapterTable!$1:$1048576,MATCH("최종"&amp;SUBSTITUTE(SUBSTITUTE(E$1,"standard",""),"|Float",""),ChapterTable!$1:$1,0),0)*ChapterTable!$Q$17,
  IF(AND($A1010=0,$B1010=0),
    E1011,
  IF($B1010=0,
    VLOOKUP($A1010,ChapterTable!$1:$1048576,MATCH("최종"&amp;SUBSTITUTE(SUBSTITUTE(E$1,"standard",""),"|Float",""),ChapterTable!$1:$1,0),0),
  IF($B1010=1,
    IF($L1010=FALSE,
      VLOOKUP($A1010,ChapterTable!$1:$1048576,MATCH("최종"&amp;SUBSTITUTE(SUBSTITUTE(E$1,"standard",""),"|Float",""),ChapterTable!$1:$1,0),0),
      VLOOKUP($A1010-ChapterTable!$Q$11,ChapterTable!$1:$1048576,MATCH("최종"&amp;SUBSTITUTE(SUBSTITUTE(E$1,"standard",""),"|Float",""),ChapterTable!$1:$1,0),0)*ChapterTable!$Q$14
    ),
  OFFSET(E1010,-$B1010+IF($L1010,1,0),0)*
    (VLOOKUP(SUBSTITUTE(SUBSTITUTE(E$1,"standard",""),"|Float","")&amp;"인게임누적곱배수",ChapterTable!$S:$T,2,0)^C1010
    +VLOOKUP(SUBSTITUTE(SUBSTITUTE(E$1,"standard",""),"|Float","")&amp;"인게임누적합배수",ChapterTable!$S:$T,2,0)*C1010)
  )
  )
  )
)</f>
        <v>1840529.6000990865</v>
      </c>
      <c r="F1010" s="1">
        <f ca="1">IF(AND($A1010=0,$B1010=1),
    VLOOKUP(1,ChapterTable!$1:$1048576,MATCH("최종"&amp;SUBSTITUTE(SUBSTITUTE(F$1,"standard",""),"|Float",""),ChapterTable!$1:$1,0),0)*ChapterTable!$Q$17,
  IF(AND($A1010=0,$B1010=0),
    F1011,
  IF($B1010=0,
    VLOOKUP($A1010,ChapterTable!$1:$1048576,MATCH("최종"&amp;SUBSTITUTE(SUBSTITUTE(F$1,"standard",""),"|Float",""),ChapterTable!$1:$1,0),0),
  IF($B1010=1,
    IF($L1010=FALSE,
      VLOOKUP($A1010,ChapterTable!$1:$1048576,MATCH("최종"&amp;SUBSTITUTE(SUBSTITUTE(F$1,"standard",""),"|Float",""),ChapterTable!$1:$1,0),0),
      VLOOKUP($A1010-ChapterTable!$Q$11,ChapterTable!$1:$1048576,MATCH("최종"&amp;SUBSTITUTE(SUBSTITUTE(F$1,"standard",""),"|Float",""),ChapterTable!$1:$1,0),0)*ChapterTable!$Q$14
    ),
  OFFSET(F1010,-$B1010+IF($L1010,1,0),0)*
    (VLOOKUP(SUBSTITUTE(SUBSTITUTE(F$1,"standard",""),"|Float","")&amp;"인게임누적곱배수",ChapterTable!$S:$T,2,0)^D1010
    +VLOOKUP(SUBSTITUTE(SUBSTITUTE(F$1,"standard",""),"|Float","")&amp;"인게임누적합배수",ChapterTable!$S:$T,2,0)*D1010)
  )
  )
  )
)</f>
        <v>798061.61521911621</v>
      </c>
      <c r="G1010" t="s">
        <v>110</v>
      </c>
      <c r="J1010" t="str">
        <f>IF(ISBLANK(I1010),"",
IFERROR(VLOOKUP(I1010,[1]StringTable!$1:$1048576,MATCH([1]StringTable!$B$1,[1]StringTable!$1:$1,0),0),
IFERROR(VLOOKUP(I1010,[1]InApkStringTable!$1:$1048576,MATCH([1]InApkStringTable!$B$1,[1]InApkStringTable!$1:$1,0),0),
"스트링없음")))</f>
        <v/>
      </c>
      <c r="L1010" t="b">
        <v>0</v>
      </c>
      <c r="M1010" t="s">
        <v>24</v>
      </c>
      <c r="N1010" t="str">
        <f>IF(ISBLANK(M1010),"",IF(ISERROR(VLOOKUP(M1010,MapTable!$A:$A,1,0)),"맵없음",""))</f>
        <v/>
      </c>
      <c r="O1010">
        <f t="shared" si="61"/>
        <v>11</v>
      </c>
      <c r="Q1010">
        <f t="shared" si="62"/>
        <v>11</v>
      </c>
      <c r="R1010" t="b">
        <f t="shared" ca="1" si="63"/>
        <v>0</v>
      </c>
      <c r="T1010" t="b">
        <f t="shared" ca="1" si="64"/>
        <v>0</v>
      </c>
      <c r="V1010" t="str">
        <f>IF(ISBLANK(U1010),"",IF(ISERROR(VLOOKUP(U1010,MapTable!$A:$A,1,0)),"맵없음",""))</f>
        <v/>
      </c>
      <c r="X1010" t="str">
        <f>IF(ISBLANK(W1010),"",
IF(ISERROR(FIND(",",W1010)),
  IF(ISERROR(VLOOKUP(W1010,MapTable!$A:$A,1,0)),"맵없음",
  ""),
IF(ISERROR(FIND(",",W1010,FIND(",",W1010)+1)),
  IF(OR(ISERROR(VLOOKUP(LEFT(W1010,FIND(",",W1010)-1),MapTable!$A:$A,1,0)),ISERROR(VLOOKUP(TRIM(MID(W1010,FIND(",",W1010)+1,999)),MapTable!$A:$A,1,0))),"맵없음",
  ""),
IF(ISERROR(FIND(",",W1010,FIND(",",W1010,FIND(",",W1010)+1)+1)),
  IF(OR(ISERROR(VLOOKUP(LEFT(W1010,FIND(",",W1010)-1),MapTable!$A:$A,1,0)),ISERROR(VLOOKUP(TRIM(MID(W1010,FIND(",",W1010)+1,FIND(",",W1010,FIND(",",W1010)+1)-FIND(",",W1010)-1)),MapTable!$A:$A,1,0)),ISERROR(VLOOKUP(TRIM(MID(W1010,FIND(",",W1010,FIND(",",W1010)+1)+1,999)),MapTable!$A:$A,1,0))),"맵없음",
  ""),
IF(ISERROR(FIND(",",W1010,FIND(",",W1010,FIND(",",W1010,FIND(",",W1010)+1)+1)+1)),
  IF(OR(ISERROR(VLOOKUP(LEFT(W1010,FIND(",",W1010)-1),MapTable!$A:$A,1,0)),ISERROR(VLOOKUP(TRIM(MID(W1010,FIND(",",W1010)+1,FIND(",",W1010,FIND(",",W1010)+1)-FIND(",",W1010)-1)),MapTable!$A:$A,1,0)),ISERROR(VLOOKUP(TRIM(MID(W1010,FIND(",",W1010,FIND(",",W1010)+1)+1,FIND(",",W1010,FIND(",",W1010,FIND(",",W1010)+1)+1)-FIND(",",W1010,FIND(",",W1010)+1)-1)),MapTable!$A:$A,1,0)),ISERROR(VLOOKUP(TRIM(MID(W1010,FIND(",",W1010,FIND(",",W1010,FIND(",",W1010)+1)+1)+1,999)),MapTable!$A:$A,1,0))),"맵없음",
  ""),
)))))</f>
        <v/>
      </c>
      <c r="AC1010" t="str">
        <f>IF(ISBLANK(AB1010),"",IF(ISERROR(VLOOKUP(AB1010,[3]DropTable!$A:$A,1,0)),"드랍없음",""))</f>
        <v/>
      </c>
      <c r="AE1010" t="str">
        <f>IF(ISBLANK(AD1010),"",IF(ISERROR(VLOOKUP(AD1010,[3]DropTable!$A:$A,1,0)),"드랍없음",""))</f>
        <v/>
      </c>
      <c r="AG1010">
        <v>9.8000000000000007</v>
      </c>
      <c r="AH1010">
        <v>1</v>
      </c>
    </row>
    <row r="1011" spans="1:34" x14ac:dyDescent="0.3">
      <c r="A1011">
        <v>22</v>
      </c>
      <c r="B1011">
        <v>36</v>
      </c>
      <c r="C1011">
        <f>IF(OR($L1011=TRUE,$A1011=0,MOD($A1011,ChapterTable!$S$20)&lt;&gt;0),
MAX(0,INT(($B1011+ChapterTable!$Q$26+VLOOKUP(SUBSTITUTE(C$1,"성장단계","")&amp;"단계오프셋",ChapterTable!$S:$T,2,0))/ChapterTable!$Q$23)),
MAX(0,INT(($B1011+ChapterTable!$S$26+VLOOKUP(SUBSTITUTE(C$1,"성장단계","")&amp;"보스단계오프셋",ChapterTable!$S:$T,2,0))/ChapterTable!$S$23)))</f>
        <v>4</v>
      </c>
      <c r="D1011">
        <f>IF(OR($L1011=TRUE,$A1011=0,MOD($A1011,ChapterTable!$S$20)&lt;&gt;0),
MAX(0,INT(($B1011+ChapterTable!$Q$26+VLOOKUP(SUBSTITUTE(D$1,"성장단계","")&amp;"단계오프셋",ChapterTable!$S:$T,2,0))/ChapterTable!$Q$23)),
MAX(0,INT(($B1011+ChapterTable!$S$26+VLOOKUP(SUBSTITUTE(D$1,"성장단계","")&amp;"보스단계오프셋",ChapterTable!$S:$T,2,0))/ChapterTable!$S$23)))</f>
        <v>3</v>
      </c>
      <c r="E1011" s="1">
        <f ca="1">IF(AND($A1011=0,$B1011=1),
    VLOOKUP(1,ChapterTable!$1:$1048576,MATCH("최종"&amp;SUBSTITUTE(SUBSTITUTE(E$1,"standard",""),"|Float",""),ChapterTable!$1:$1,0),0)*ChapterTable!$Q$17,
  IF(AND($A1011=0,$B1011=0),
    E1012,
  IF($B1011=0,
    VLOOKUP($A1011,ChapterTable!$1:$1048576,MATCH("최종"&amp;SUBSTITUTE(SUBSTITUTE(E$1,"standard",""),"|Float",""),ChapterTable!$1:$1,0),0),
  IF($B1011=1,
    IF($L1011=FALSE,
      VLOOKUP($A1011,ChapterTable!$1:$1048576,MATCH("최종"&amp;SUBSTITUTE(SUBSTITUTE(E$1,"standard",""),"|Float",""),ChapterTable!$1:$1,0),0),
      VLOOKUP($A1011-ChapterTable!$Q$11,ChapterTable!$1:$1048576,MATCH("최종"&amp;SUBSTITUTE(SUBSTITUTE(E$1,"standard",""),"|Float",""),ChapterTable!$1:$1,0),0)*ChapterTable!$Q$14
    ),
  OFFSET(E1011,-$B1011+IF($L1011,1,0),0)*
    (VLOOKUP(SUBSTITUTE(SUBSTITUTE(E$1,"standard",""),"|Float","")&amp;"인게임누적곱배수",ChapterTable!$S:$T,2,0)^C1011
    +VLOOKUP(SUBSTITUTE(SUBSTITUTE(E$1,"standard",""),"|Float","")&amp;"인게임누적합배수",ChapterTable!$S:$T,2,0)*C1011)
  )
  )
  )
)</f>
        <v>2154766.3610916138</v>
      </c>
      <c r="F1011" s="1">
        <f ca="1">IF(AND($A1011=0,$B1011=1),
    VLOOKUP(1,ChapterTable!$1:$1048576,MATCH("최종"&amp;SUBSTITUTE(SUBSTITUTE(F$1,"standard",""),"|Float",""),ChapterTable!$1:$1,0),0)*ChapterTable!$Q$17,
  IF(AND($A1011=0,$B1011=0),
    F1012,
  IF($B1011=0,
    VLOOKUP($A1011,ChapterTable!$1:$1048576,MATCH("최종"&amp;SUBSTITUTE(SUBSTITUTE(F$1,"standard",""),"|Float",""),ChapterTable!$1:$1,0),0),
  IF($B1011=1,
    IF($L1011=FALSE,
      VLOOKUP($A1011,ChapterTable!$1:$1048576,MATCH("최종"&amp;SUBSTITUTE(SUBSTITUTE(F$1,"standard",""),"|Float",""),ChapterTable!$1:$1,0),0),
      VLOOKUP($A1011-ChapterTable!$Q$11,ChapterTable!$1:$1048576,MATCH("최종"&amp;SUBSTITUTE(SUBSTITUTE(F$1,"standard",""),"|Float",""),ChapterTable!$1:$1,0),0)*ChapterTable!$Q$14
    ),
  OFFSET(F1011,-$B1011+IF($L1011,1,0),0)*
    (VLOOKUP(SUBSTITUTE(SUBSTITUTE(F$1,"standard",""),"|Float","")&amp;"인게임누적곱배수",ChapterTable!$S:$T,2,0)^D1011
    +VLOOKUP(SUBSTITUTE(SUBSTITUTE(F$1,"standard",""),"|Float","")&amp;"인게임누적합배수",ChapterTable!$S:$T,2,0)*D1011)
  )
  )
  )
)</f>
        <v>798061.61521911621</v>
      </c>
      <c r="G1011" t="s">
        <v>110</v>
      </c>
      <c r="J1011" t="str">
        <f>IF(ISBLANK(I1011),"",
IFERROR(VLOOKUP(I1011,[1]StringTable!$1:$1048576,MATCH([1]StringTable!$B$1,[1]StringTable!$1:$1,0),0),
IFERROR(VLOOKUP(I1011,[1]InApkStringTable!$1:$1048576,MATCH([1]InApkStringTable!$B$1,[1]InApkStringTable!$1:$1,0),0),
"스트링없음")))</f>
        <v/>
      </c>
      <c r="L1011" t="b">
        <v>0</v>
      </c>
      <c r="M1011" t="s">
        <v>24</v>
      </c>
      <c r="N1011" t="str">
        <f>IF(ISBLANK(M1011),"",IF(ISERROR(VLOOKUP(M1011,MapTable!$A:$A,1,0)),"맵없음",""))</f>
        <v/>
      </c>
      <c r="O1011">
        <f t="shared" si="61"/>
        <v>4</v>
      </c>
      <c r="Q1011">
        <f t="shared" si="62"/>
        <v>4</v>
      </c>
      <c r="R1011" t="b">
        <f t="shared" ca="1" si="63"/>
        <v>0</v>
      </c>
      <c r="T1011" t="b">
        <f t="shared" ca="1" si="64"/>
        <v>0</v>
      </c>
      <c r="V1011" t="str">
        <f>IF(ISBLANK(U1011),"",IF(ISERROR(VLOOKUP(U1011,MapTable!$A:$A,1,0)),"맵없음",""))</f>
        <v/>
      </c>
      <c r="X1011" t="str">
        <f>IF(ISBLANK(W1011),"",
IF(ISERROR(FIND(",",W1011)),
  IF(ISERROR(VLOOKUP(W1011,MapTable!$A:$A,1,0)),"맵없음",
  ""),
IF(ISERROR(FIND(",",W1011,FIND(",",W1011)+1)),
  IF(OR(ISERROR(VLOOKUP(LEFT(W1011,FIND(",",W1011)-1),MapTable!$A:$A,1,0)),ISERROR(VLOOKUP(TRIM(MID(W1011,FIND(",",W1011)+1,999)),MapTable!$A:$A,1,0))),"맵없음",
  ""),
IF(ISERROR(FIND(",",W1011,FIND(",",W1011,FIND(",",W1011)+1)+1)),
  IF(OR(ISERROR(VLOOKUP(LEFT(W1011,FIND(",",W1011)-1),MapTable!$A:$A,1,0)),ISERROR(VLOOKUP(TRIM(MID(W1011,FIND(",",W1011)+1,FIND(",",W1011,FIND(",",W1011)+1)-FIND(",",W1011)-1)),MapTable!$A:$A,1,0)),ISERROR(VLOOKUP(TRIM(MID(W1011,FIND(",",W1011,FIND(",",W1011)+1)+1,999)),MapTable!$A:$A,1,0))),"맵없음",
  ""),
IF(ISERROR(FIND(",",W1011,FIND(",",W1011,FIND(",",W1011,FIND(",",W1011)+1)+1)+1)),
  IF(OR(ISERROR(VLOOKUP(LEFT(W1011,FIND(",",W1011)-1),MapTable!$A:$A,1,0)),ISERROR(VLOOKUP(TRIM(MID(W1011,FIND(",",W1011)+1,FIND(",",W1011,FIND(",",W1011)+1)-FIND(",",W1011)-1)),MapTable!$A:$A,1,0)),ISERROR(VLOOKUP(TRIM(MID(W1011,FIND(",",W1011,FIND(",",W1011)+1)+1,FIND(",",W1011,FIND(",",W1011,FIND(",",W1011)+1)+1)-FIND(",",W1011,FIND(",",W1011)+1)-1)),MapTable!$A:$A,1,0)),ISERROR(VLOOKUP(TRIM(MID(W1011,FIND(",",W1011,FIND(",",W1011,FIND(",",W1011)+1)+1)+1,999)),MapTable!$A:$A,1,0))),"맵없음",
  ""),
)))))</f>
        <v/>
      </c>
      <c r="AC1011" t="str">
        <f>IF(ISBLANK(AB1011),"",IF(ISERROR(VLOOKUP(AB1011,[3]DropTable!$A:$A,1,0)),"드랍없음",""))</f>
        <v/>
      </c>
      <c r="AE1011" t="str">
        <f>IF(ISBLANK(AD1011),"",IF(ISERROR(VLOOKUP(AD1011,[3]DropTable!$A:$A,1,0)),"드랍없음",""))</f>
        <v/>
      </c>
      <c r="AG1011">
        <v>9.8000000000000007</v>
      </c>
      <c r="AH1011">
        <v>1</v>
      </c>
    </row>
    <row r="1012" spans="1:34" x14ac:dyDescent="0.3">
      <c r="A1012">
        <v>22</v>
      </c>
      <c r="B1012">
        <v>37</v>
      </c>
      <c r="C1012">
        <f>IF(OR($L1012=TRUE,$A1012=0,MOD($A1012,ChapterTable!$S$20)&lt;&gt;0),
MAX(0,INT(($B1012+ChapterTable!$Q$26+VLOOKUP(SUBSTITUTE(C$1,"성장단계","")&amp;"단계오프셋",ChapterTable!$S:$T,2,0))/ChapterTable!$Q$23)),
MAX(0,INT(($B1012+ChapterTable!$S$26+VLOOKUP(SUBSTITUTE(C$1,"성장단계","")&amp;"보스단계오프셋",ChapterTable!$S:$T,2,0))/ChapterTable!$S$23)))</f>
        <v>4</v>
      </c>
      <c r="D1012">
        <f>IF(OR($L1012=TRUE,$A1012=0,MOD($A1012,ChapterTable!$S$20)&lt;&gt;0),
MAX(0,INT(($B1012+ChapterTable!$Q$26+VLOOKUP(SUBSTITUTE(D$1,"성장단계","")&amp;"단계오프셋",ChapterTable!$S:$T,2,0))/ChapterTable!$Q$23)),
MAX(0,INT(($B1012+ChapterTable!$S$26+VLOOKUP(SUBSTITUTE(D$1,"성장단계","")&amp;"보스단계오프셋",ChapterTable!$S:$T,2,0))/ChapterTable!$S$23)))</f>
        <v>3</v>
      </c>
      <c r="E1012" s="1">
        <f ca="1">IF(AND($A1012=0,$B1012=1),
    VLOOKUP(1,ChapterTable!$1:$1048576,MATCH("최종"&amp;SUBSTITUTE(SUBSTITUTE(E$1,"standard",""),"|Float",""),ChapterTable!$1:$1,0),0)*ChapterTable!$Q$17,
  IF(AND($A1012=0,$B1012=0),
    E1013,
  IF($B1012=0,
    VLOOKUP($A1012,ChapterTable!$1:$1048576,MATCH("최종"&amp;SUBSTITUTE(SUBSTITUTE(E$1,"standard",""),"|Float",""),ChapterTable!$1:$1,0),0),
  IF($B1012=1,
    IF($L1012=FALSE,
      VLOOKUP($A1012,ChapterTable!$1:$1048576,MATCH("최종"&amp;SUBSTITUTE(SUBSTITUTE(E$1,"standard",""),"|Float",""),ChapterTable!$1:$1,0),0),
      VLOOKUP($A1012-ChapterTable!$Q$11,ChapterTable!$1:$1048576,MATCH("최종"&amp;SUBSTITUTE(SUBSTITUTE(E$1,"standard",""),"|Float",""),ChapterTable!$1:$1,0),0)*ChapterTable!$Q$14
    ),
  OFFSET(E1012,-$B1012+IF($L1012,1,0),0)*
    (VLOOKUP(SUBSTITUTE(SUBSTITUTE(E$1,"standard",""),"|Float","")&amp;"인게임누적곱배수",ChapterTable!$S:$T,2,0)^C1012
    +VLOOKUP(SUBSTITUTE(SUBSTITUTE(E$1,"standard",""),"|Float","")&amp;"인게임누적합배수",ChapterTable!$S:$T,2,0)*C1012)
  )
  )
  )
)</f>
        <v>2154766.3610916138</v>
      </c>
      <c r="F1012" s="1">
        <f ca="1">IF(AND($A1012=0,$B1012=1),
    VLOOKUP(1,ChapterTable!$1:$1048576,MATCH("최종"&amp;SUBSTITUTE(SUBSTITUTE(F$1,"standard",""),"|Float",""),ChapterTable!$1:$1,0),0)*ChapterTable!$Q$17,
  IF(AND($A1012=0,$B1012=0),
    F1013,
  IF($B1012=0,
    VLOOKUP($A1012,ChapterTable!$1:$1048576,MATCH("최종"&amp;SUBSTITUTE(SUBSTITUTE(F$1,"standard",""),"|Float",""),ChapterTable!$1:$1,0),0),
  IF($B1012=1,
    IF($L1012=FALSE,
      VLOOKUP($A1012,ChapterTable!$1:$1048576,MATCH("최종"&amp;SUBSTITUTE(SUBSTITUTE(F$1,"standard",""),"|Float",""),ChapterTable!$1:$1,0),0),
      VLOOKUP($A1012-ChapterTable!$Q$11,ChapterTable!$1:$1048576,MATCH("최종"&amp;SUBSTITUTE(SUBSTITUTE(F$1,"standard",""),"|Float",""),ChapterTable!$1:$1,0),0)*ChapterTable!$Q$14
    ),
  OFFSET(F1012,-$B1012+IF($L1012,1,0),0)*
    (VLOOKUP(SUBSTITUTE(SUBSTITUTE(F$1,"standard",""),"|Float","")&amp;"인게임누적곱배수",ChapterTable!$S:$T,2,0)^D1012
    +VLOOKUP(SUBSTITUTE(SUBSTITUTE(F$1,"standard",""),"|Float","")&amp;"인게임누적합배수",ChapterTable!$S:$T,2,0)*D1012)
  )
  )
  )
)</f>
        <v>798061.61521911621</v>
      </c>
      <c r="G1012" t="s">
        <v>110</v>
      </c>
      <c r="J1012" t="str">
        <f>IF(ISBLANK(I1012),"",
IFERROR(VLOOKUP(I1012,[1]StringTable!$1:$1048576,MATCH([1]StringTable!$B$1,[1]StringTable!$1:$1,0),0),
IFERROR(VLOOKUP(I1012,[1]InApkStringTable!$1:$1048576,MATCH([1]InApkStringTable!$B$1,[1]InApkStringTable!$1:$1,0),0),
"스트링없음")))</f>
        <v/>
      </c>
      <c r="L1012" t="b">
        <v>0</v>
      </c>
      <c r="M1012" t="s">
        <v>24</v>
      </c>
      <c r="N1012" t="str">
        <f>IF(ISBLANK(M1012),"",IF(ISERROR(VLOOKUP(M1012,MapTable!$A:$A,1,0)),"맵없음",""))</f>
        <v/>
      </c>
      <c r="O1012">
        <f t="shared" si="61"/>
        <v>4</v>
      </c>
      <c r="Q1012">
        <f t="shared" si="62"/>
        <v>4</v>
      </c>
      <c r="R1012" t="b">
        <f t="shared" ca="1" si="63"/>
        <v>0</v>
      </c>
      <c r="T1012" t="b">
        <f t="shared" ca="1" si="64"/>
        <v>0</v>
      </c>
      <c r="V1012" t="str">
        <f>IF(ISBLANK(U1012),"",IF(ISERROR(VLOOKUP(U1012,MapTable!$A:$A,1,0)),"맵없음",""))</f>
        <v/>
      </c>
      <c r="X1012" t="str">
        <f>IF(ISBLANK(W1012),"",
IF(ISERROR(FIND(",",W1012)),
  IF(ISERROR(VLOOKUP(W1012,MapTable!$A:$A,1,0)),"맵없음",
  ""),
IF(ISERROR(FIND(",",W1012,FIND(",",W1012)+1)),
  IF(OR(ISERROR(VLOOKUP(LEFT(W1012,FIND(",",W1012)-1),MapTable!$A:$A,1,0)),ISERROR(VLOOKUP(TRIM(MID(W1012,FIND(",",W1012)+1,999)),MapTable!$A:$A,1,0))),"맵없음",
  ""),
IF(ISERROR(FIND(",",W1012,FIND(",",W1012,FIND(",",W1012)+1)+1)),
  IF(OR(ISERROR(VLOOKUP(LEFT(W1012,FIND(",",W1012)-1),MapTable!$A:$A,1,0)),ISERROR(VLOOKUP(TRIM(MID(W1012,FIND(",",W1012)+1,FIND(",",W1012,FIND(",",W1012)+1)-FIND(",",W1012)-1)),MapTable!$A:$A,1,0)),ISERROR(VLOOKUP(TRIM(MID(W1012,FIND(",",W1012,FIND(",",W1012)+1)+1,999)),MapTable!$A:$A,1,0))),"맵없음",
  ""),
IF(ISERROR(FIND(",",W1012,FIND(",",W1012,FIND(",",W1012,FIND(",",W1012)+1)+1)+1)),
  IF(OR(ISERROR(VLOOKUP(LEFT(W1012,FIND(",",W1012)-1),MapTable!$A:$A,1,0)),ISERROR(VLOOKUP(TRIM(MID(W1012,FIND(",",W1012)+1,FIND(",",W1012,FIND(",",W1012)+1)-FIND(",",W1012)-1)),MapTable!$A:$A,1,0)),ISERROR(VLOOKUP(TRIM(MID(W1012,FIND(",",W1012,FIND(",",W1012)+1)+1,FIND(",",W1012,FIND(",",W1012,FIND(",",W1012)+1)+1)-FIND(",",W1012,FIND(",",W1012)+1)-1)),MapTable!$A:$A,1,0)),ISERROR(VLOOKUP(TRIM(MID(W1012,FIND(",",W1012,FIND(",",W1012,FIND(",",W1012)+1)+1)+1,999)),MapTable!$A:$A,1,0))),"맵없음",
  ""),
)))))</f>
        <v/>
      </c>
      <c r="AC1012" t="str">
        <f>IF(ISBLANK(AB1012),"",IF(ISERROR(VLOOKUP(AB1012,[3]DropTable!$A:$A,1,0)),"드랍없음",""))</f>
        <v/>
      </c>
      <c r="AE1012" t="str">
        <f>IF(ISBLANK(AD1012),"",IF(ISERROR(VLOOKUP(AD1012,[3]DropTable!$A:$A,1,0)),"드랍없음",""))</f>
        <v/>
      </c>
      <c r="AG1012">
        <v>9.8000000000000007</v>
      </c>
      <c r="AH1012">
        <v>1</v>
      </c>
    </row>
    <row r="1013" spans="1:34" x14ac:dyDescent="0.3">
      <c r="A1013">
        <v>22</v>
      </c>
      <c r="B1013">
        <v>38</v>
      </c>
      <c r="C1013">
        <f>IF(OR($L1013=TRUE,$A1013=0,MOD($A1013,ChapterTable!$S$20)&lt;&gt;0),
MAX(0,INT(($B1013+ChapterTable!$Q$26+VLOOKUP(SUBSTITUTE(C$1,"성장단계","")&amp;"단계오프셋",ChapterTable!$S:$T,2,0))/ChapterTable!$Q$23)),
MAX(0,INT(($B1013+ChapterTable!$S$26+VLOOKUP(SUBSTITUTE(C$1,"성장단계","")&amp;"보스단계오프셋",ChapterTable!$S:$T,2,0))/ChapterTable!$S$23)))</f>
        <v>4</v>
      </c>
      <c r="D1013">
        <f>IF(OR($L1013=TRUE,$A1013=0,MOD($A1013,ChapterTable!$S$20)&lt;&gt;0),
MAX(0,INT(($B1013+ChapterTable!$Q$26+VLOOKUP(SUBSTITUTE(D$1,"성장단계","")&amp;"단계오프셋",ChapterTable!$S:$T,2,0))/ChapterTable!$Q$23)),
MAX(0,INT(($B1013+ChapterTable!$S$26+VLOOKUP(SUBSTITUTE(D$1,"성장단계","")&amp;"보스단계오프셋",ChapterTable!$S:$T,2,0))/ChapterTable!$S$23)))</f>
        <v>3</v>
      </c>
      <c r="E1013" s="1">
        <f ca="1">IF(AND($A1013=0,$B1013=1),
    VLOOKUP(1,ChapterTable!$1:$1048576,MATCH("최종"&amp;SUBSTITUTE(SUBSTITUTE(E$1,"standard",""),"|Float",""),ChapterTable!$1:$1,0),0)*ChapterTable!$Q$17,
  IF(AND($A1013=0,$B1013=0),
    E1014,
  IF($B1013=0,
    VLOOKUP($A1013,ChapterTable!$1:$1048576,MATCH("최종"&amp;SUBSTITUTE(SUBSTITUTE(E$1,"standard",""),"|Float",""),ChapterTable!$1:$1,0),0),
  IF($B1013=1,
    IF($L1013=FALSE,
      VLOOKUP($A1013,ChapterTable!$1:$1048576,MATCH("최종"&amp;SUBSTITUTE(SUBSTITUTE(E$1,"standard",""),"|Float",""),ChapterTable!$1:$1,0),0),
      VLOOKUP($A1013-ChapterTable!$Q$11,ChapterTable!$1:$1048576,MATCH("최종"&amp;SUBSTITUTE(SUBSTITUTE(E$1,"standard",""),"|Float",""),ChapterTable!$1:$1,0),0)*ChapterTable!$Q$14
    ),
  OFFSET(E1013,-$B1013+IF($L1013,1,0),0)*
    (VLOOKUP(SUBSTITUTE(SUBSTITUTE(E$1,"standard",""),"|Float","")&amp;"인게임누적곱배수",ChapterTable!$S:$T,2,0)^C1013
    +VLOOKUP(SUBSTITUTE(SUBSTITUTE(E$1,"standard",""),"|Float","")&amp;"인게임누적합배수",ChapterTable!$S:$T,2,0)*C1013)
  )
  )
  )
)</f>
        <v>2154766.3610916138</v>
      </c>
      <c r="F1013" s="1">
        <f ca="1">IF(AND($A1013=0,$B1013=1),
    VLOOKUP(1,ChapterTable!$1:$1048576,MATCH("최종"&amp;SUBSTITUTE(SUBSTITUTE(F$1,"standard",""),"|Float",""),ChapterTable!$1:$1,0),0)*ChapterTable!$Q$17,
  IF(AND($A1013=0,$B1013=0),
    F1014,
  IF($B1013=0,
    VLOOKUP($A1013,ChapterTable!$1:$1048576,MATCH("최종"&amp;SUBSTITUTE(SUBSTITUTE(F$1,"standard",""),"|Float",""),ChapterTable!$1:$1,0),0),
  IF($B1013=1,
    IF($L1013=FALSE,
      VLOOKUP($A1013,ChapterTable!$1:$1048576,MATCH("최종"&amp;SUBSTITUTE(SUBSTITUTE(F$1,"standard",""),"|Float",""),ChapterTable!$1:$1,0),0),
      VLOOKUP($A1013-ChapterTable!$Q$11,ChapterTable!$1:$1048576,MATCH("최종"&amp;SUBSTITUTE(SUBSTITUTE(F$1,"standard",""),"|Float",""),ChapterTable!$1:$1,0),0)*ChapterTable!$Q$14
    ),
  OFFSET(F1013,-$B1013+IF($L1013,1,0),0)*
    (VLOOKUP(SUBSTITUTE(SUBSTITUTE(F$1,"standard",""),"|Float","")&amp;"인게임누적곱배수",ChapterTable!$S:$T,2,0)^D1013
    +VLOOKUP(SUBSTITUTE(SUBSTITUTE(F$1,"standard",""),"|Float","")&amp;"인게임누적합배수",ChapterTable!$S:$T,2,0)*D1013)
  )
  )
  )
)</f>
        <v>798061.61521911621</v>
      </c>
      <c r="G1013" t="s">
        <v>110</v>
      </c>
      <c r="J1013" t="str">
        <f>IF(ISBLANK(I1013),"",
IFERROR(VLOOKUP(I1013,[1]StringTable!$1:$1048576,MATCH([1]StringTable!$B$1,[1]StringTable!$1:$1,0),0),
IFERROR(VLOOKUP(I1013,[1]InApkStringTable!$1:$1048576,MATCH([1]InApkStringTable!$B$1,[1]InApkStringTable!$1:$1,0),0),
"스트링없음")))</f>
        <v/>
      </c>
      <c r="L1013" t="b">
        <v>0</v>
      </c>
      <c r="M1013" t="s">
        <v>24</v>
      </c>
      <c r="N1013" t="str">
        <f>IF(ISBLANK(M1013),"",IF(ISERROR(VLOOKUP(M1013,MapTable!$A:$A,1,0)),"맵없음",""))</f>
        <v/>
      </c>
      <c r="O1013">
        <f t="shared" si="61"/>
        <v>4</v>
      </c>
      <c r="Q1013">
        <f t="shared" si="62"/>
        <v>4</v>
      </c>
      <c r="R1013" t="b">
        <f t="shared" ca="1" si="63"/>
        <v>0</v>
      </c>
      <c r="T1013" t="b">
        <f t="shared" ca="1" si="64"/>
        <v>0</v>
      </c>
      <c r="V1013" t="str">
        <f>IF(ISBLANK(U1013),"",IF(ISERROR(VLOOKUP(U1013,MapTable!$A:$A,1,0)),"맵없음",""))</f>
        <v/>
      </c>
      <c r="X1013" t="str">
        <f>IF(ISBLANK(W1013),"",
IF(ISERROR(FIND(",",W1013)),
  IF(ISERROR(VLOOKUP(W1013,MapTable!$A:$A,1,0)),"맵없음",
  ""),
IF(ISERROR(FIND(",",W1013,FIND(",",W1013)+1)),
  IF(OR(ISERROR(VLOOKUP(LEFT(W1013,FIND(",",W1013)-1),MapTable!$A:$A,1,0)),ISERROR(VLOOKUP(TRIM(MID(W1013,FIND(",",W1013)+1,999)),MapTable!$A:$A,1,0))),"맵없음",
  ""),
IF(ISERROR(FIND(",",W1013,FIND(",",W1013,FIND(",",W1013)+1)+1)),
  IF(OR(ISERROR(VLOOKUP(LEFT(W1013,FIND(",",W1013)-1),MapTable!$A:$A,1,0)),ISERROR(VLOOKUP(TRIM(MID(W1013,FIND(",",W1013)+1,FIND(",",W1013,FIND(",",W1013)+1)-FIND(",",W1013)-1)),MapTable!$A:$A,1,0)),ISERROR(VLOOKUP(TRIM(MID(W1013,FIND(",",W1013,FIND(",",W1013)+1)+1,999)),MapTable!$A:$A,1,0))),"맵없음",
  ""),
IF(ISERROR(FIND(",",W1013,FIND(",",W1013,FIND(",",W1013,FIND(",",W1013)+1)+1)+1)),
  IF(OR(ISERROR(VLOOKUP(LEFT(W1013,FIND(",",W1013)-1),MapTable!$A:$A,1,0)),ISERROR(VLOOKUP(TRIM(MID(W1013,FIND(",",W1013)+1,FIND(",",W1013,FIND(",",W1013)+1)-FIND(",",W1013)-1)),MapTable!$A:$A,1,0)),ISERROR(VLOOKUP(TRIM(MID(W1013,FIND(",",W1013,FIND(",",W1013)+1)+1,FIND(",",W1013,FIND(",",W1013,FIND(",",W1013)+1)+1)-FIND(",",W1013,FIND(",",W1013)+1)-1)),MapTable!$A:$A,1,0)),ISERROR(VLOOKUP(TRIM(MID(W1013,FIND(",",W1013,FIND(",",W1013,FIND(",",W1013)+1)+1)+1,999)),MapTable!$A:$A,1,0))),"맵없음",
  ""),
)))))</f>
        <v/>
      </c>
      <c r="AC1013" t="str">
        <f>IF(ISBLANK(AB1013),"",IF(ISERROR(VLOOKUP(AB1013,[3]DropTable!$A:$A,1,0)),"드랍없음",""))</f>
        <v/>
      </c>
      <c r="AE1013" t="str">
        <f>IF(ISBLANK(AD1013),"",IF(ISERROR(VLOOKUP(AD1013,[3]DropTable!$A:$A,1,0)),"드랍없음",""))</f>
        <v/>
      </c>
      <c r="AG1013">
        <v>9.8000000000000007</v>
      </c>
      <c r="AH1013">
        <v>1</v>
      </c>
    </row>
    <row r="1014" spans="1:34" x14ac:dyDescent="0.3">
      <c r="A1014">
        <v>22</v>
      </c>
      <c r="B1014">
        <v>39</v>
      </c>
      <c r="C1014">
        <f>IF(OR($L1014=TRUE,$A1014=0,MOD($A1014,ChapterTable!$S$20)&lt;&gt;0),
MAX(0,INT(($B1014+ChapterTable!$Q$26+VLOOKUP(SUBSTITUTE(C$1,"성장단계","")&amp;"단계오프셋",ChapterTable!$S:$T,2,0))/ChapterTable!$Q$23)),
MAX(0,INT(($B1014+ChapterTable!$S$26+VLOOKUP(SUBSTITUTE(C$1,"성장단계","")&amp;"보스단계오프셋",ChapterTable!$S:$T,2,0))/ChapterTable!$S$23)))</f>
        <v>4</v>
      </c>
      <c r="D1014">
        <f>IF(OR($L1014=TRUE,$A1014=0,MOD($A1014,ChapterTable!$S$20)&lt;&gt;0),
MAX(0,INT(($B1014+ChapterTable!$Q$26+VLOOKUP(SUBSTITUTE(D$1,"성장단계","")&amp;"단계오프셋",ChapterTable!$S:$T,2,0))/ChapterTable!$Q$23)),
MAX(0,INT(($B1014+ChapterTable!$S$26+VLOOKUP(SUBSTITUTE(D$1,"성장단계","")&amp;"보스단계오프셋",ChapterTable!$S:$T,2,0))/ChapterTable!$S$23)))</f>
        <v>3</v>
      </c>
      <c r="E1014" s="1">
        <f ca="1">IF(AND($A1014=0,$B1014=1),
    VLOOKUP(1,ChapterTable!$1:$1048576,MATCH("최종"&amp;SUBSTITUTE(SUBSTITUTE(E$1,"standard",""),"|Float",""),ChapterTable!$1:$1,0),0)*ChapterTable!$Q$17,
  IF(AND($A1014=0,$B1014=0),
    E1015,
  IF($B1014=0,
    VLOOKUP($A1014,ChapterTable!$1:$1048576,MATCH("최종"&amp;SUBSTITUTE(SUBSTITUTE(E$1,"standard",""),"|Float",""),ChapterTable!$1:$1,0),0),
  IF($B1014=1,
    IF($L1014=FALSE,
      VLOOKUP($A1014,ChapterTable!$1:$1048576,MATCH("최종"&amp;SUBSTITUTE(SUBSTITUTE(E$1,"standard",""),"|Float",""),ChapterTable!$1:$1,0),0),
      VLOOKUP($A1014-ChapterTable!$Q$11,ChapterTable!$1:$1048576,MATCH("최종"&amp;SUBSTITUTE(SUBSTITUTE(E$1,"standard",""),"|Float",""),ChapterTable!$1:$1,0),0)*ChapterTable!$Q$14
    ),
  OFFSET(E1014,-$B1014+IF($L1014,1,0),0)*
    (VLOOKUP(SUBSTITUTE(SUBSTITUTE(E$1,"standard",""),"|Float","")&amp;"인게임누적곱배수",ChapterTable!$S:$T,2,0)^C1014
    +VLOOKUP(SUBSTITUTE(SUBSTITUTE(E$1,"standard",""),"|Float","")&amp;"인게임누적합배수",ChapterTable!$S:$T,2,0)*C1014)
  )
  )
  )
)</f>
        <v>2154766.3610916138</v>
      </c>
      <c r="F1014" s="1">
        <f ca="1">IF(AND($A1014=0,$B1014=1),
    VLOOKUP(1,ChapterTable!$1:$1048576,MATCH("최종"&amp;SUBSTITUTE(SUBSTITUTE(F$1,"standard",""),"|Float",""),ChapterTable!$1:$1,0),0)*ChapterTable!$Q$17,
  IF(AND($A1014=0,$B1014=0),
    F1015,
  IF($B1014=0,
    VLOOKUP($A1014,ChapterTable!$1:$1048576,MATCH("최종"&amp;SUBSTITUTE(SUBSTITUTE(F$1,"standard",""),"|Float",""),ChapterTable!$1:$1,0),0),
  IF($B1014=1,
    IF($L1014=FALSE,
      VLOOKUP($A1014,ChapterTable!$1:$1048576,MATCH("최종"&amp;SUBSTITUTE(SUBSTITUTE(F$1,"standard",""),"|Float",""),ChapterTable!$1:$1,0),0),
      VLOOKUP($A1014-ChapterTable!$Q$11,ChapterTable!$1:$1048576,MATCH("최종"&amp;SUBSTITUTE(SUBSTITUTE(F$1,"standard",""),"|Float",""),ChapterTable!$1:$1,0),0)*ChapterTable!$Q$14
    ),
  OFFSET(F1014,-$B1014+IF($L1014,1,0),0)*
    (VLOOKUP(SUBSTITUTE(SUBSTITUTE(F$1,"standard",""),"|Float","")&amp;"인게임누적곱배수",ChapterTable!$S:$T,2,0)^D1014
    +VLOOKUP(SUBSTITUTE(SUBSTITUTE(F$1,"standard",""),"|Float","")&amp;"인게임누적합배수",ChapterTable!$S:$T,2,0)*D1014)
  )
  )
  )
)</f>
        <v>798061.61521911621</v>
      </c>
      <c r="G1014" t="s">
        <v>110</v>
      </c>
      <c r="J1014" t="str">
        <f>IF(ISBLANK(I1014),"",
IFERROR(VLOOKUP(I1014,[1]StringTable!$1:$1048576,MATCH([1]StringTable!$B$1,[1]StringTable!$1:$1,0),0),
IFERROR(VLOOKUP(I1014,[1]InApkStringTable!$1:$1048576,MATCH([1]InApkStringTable!$B$1,[1]InApkStringTable!$1:$1,0),0),
"스트링없음")))</f>
        <v/>
      </c>
      <c r="L1014" t="b">
        <v>0</v>
      </c>
      <c r="M1014" t="s">
        <v>24</v>
      </c>
      <c r="N1014" t="str">
        <f>IF(ISBLANK(M1014),"",IF(ISERROR(VLOOKUP(M1014,MapTable!$A:$A,1,0)),"맵없음",""))</f>
        <v/>
      </c>
      <c r="O1014">
        <f t="shared" si="61"/>
        <v>94</v>
      </c>
      <c r="Q1014">
        <f t="shared" si="62"/>
        <v>94</v>
      </c>
      <c r="R1014" t="b">
        <f t="shared" ca="1" si="63"/>
        <v>1</v>
      </c>
      <c r="T1014" t="b">
        <f t="shared" ca="1" si="64"/>
        <v>1</v>
      </c>
      <c r="V1014" t="str">
        <f>IF(ISBLANK(U1014),"",IF(ISERROR(VLOOKUP(U1014,MapTable!$A:$A,1,0)),"맵없음",""))</f>
        <v/>
      </c>
      <c r="X1014" t="str">
        <f>IF(ISBLANK(W1014),"",
IF(ISERROR(FIND(",",W1014)),
  IF(ISERROR(VLOOKUP(W1014,MapTable!$A:$A,1,0)),"맵없음",
  ""),
IF(ISERROR(FIND(",",W1014,FIND(",",W1014)+1)),
  IF(OR(ISERROR(VLOOKUP(LEFT(W1014,FIND(",",W1014)-1),MapTable!$A:$A,1,0)),ISERROR(VLOOKUP(TRIM(MID(W1014,FIND(",",W1014)+1,999)),MapTable!$A:$A,1,0))),"맵없음",
  ""),
IF(ISERROR(FIND(",",W1014,FIND(",",W1014,FIND(",",W1014)+1)+1)),
  IF(OR(ISERROR(VLOOKUP(LEFT(W1014,FIND(",",W1014)-1),MapTable!$A:$A,1,0)),ISERROR(VLOOKUP(TRIM(MID(W1014,FIND(",",W1014)+1,FIND(",",W1014,FIND(",",W1014)+1)-FIND(",",W1014)-1)),MapTable!$A:$A,1,0)),ISERROR(VLOOKUP(TRIM(MID(W1014,FIND(",",W1014,FIND(",",W1014)+1)+1,999)),MapTable!$A:$A,1,0))),"맵없음",
  ""),
IF(ISERROR(FIND(",",W1014,FIND(",",W1014,FIND(",",W1014,FIND(",",W1014)+1)+1)+1)),
  IF(OR(ISERROR(VLOOKUP(LEFT(W1014,FIND(",",W1014)-1),MapTable!$A:$A,1,0)),ISERROR(VLOOKUP(TRIM(MID(W1014,FIND(",",W1014)+1,FIND(",",W1014,FIND(",",W1014)+1)-FIND(",",W1014)-1)),MapTable!$A:$A,1,0)),ISERROR(VLOOKUP(TRIM(MID(W1014,FIND(",",W1014,FIND(",",W1014)+1)+1,FIND(",",W1014,FIND(",",W1014,FIND(",",W1014)+1)+1)-FIND(",",W1014,FIND(",",W1014)+1)-1)),MapTable!$A:$A,1,0)),ISERROR(VLOOKUP(TRIM(MID(W1014,FIND(",",W1014,FIND(",",W1014,FIND(",",W1014)+1)+1)+1,999)),MapTable!$A:$A,1,0))),"맵없음",
  ""),
)))))</f>
        <v/>
      </c>
      <c r="AC1014" t="str">
        <f>IF(ISBLANK(AB1014),"",IF(ISERROR(VLOOKUP(AB1014,[3]DropTable!$A:$A,1,0)),"드랍없음",""))</f>
        <v/>
      </c>
      <c r="AE1014" t="str">
        <f>IF(ISBLANK(AD1014),"",IF(ISERROR(VLOOKUP(AD1014,[3]DropTable!$A:$A,1,0)),"드랍없음",""))</f>
        <v/>
      </c>
      <c r="AG1014">
        <v>9.8000000000000007</v>
      </c>
      <c r="AH1014">
        <v>1</v>
      </c>
    </row>
    <row r="1015" spans="1:34" x14ac:dyDescent="0.3">
      <c r="A1015">
        <v>22</v>
      </c>
      <c r="B1015">
        <v>40</v>
      </c>
      <c r="C1015">
        <f>IF(OR($L1015=TRUE,$A1015=0,MOD($A1015,ChapterTable!$S$20)&lt;&gt;0),
MAX(0,INT(($B1015+ChapterTable!$Q$26+VLOOKUP(SUBSTITUTE(C$1,"성장단계","")&amp;"단계오프셋",ChapterTable!$S:$T,2,0))/ChapterTable!$Q$23)),
MAX(0,INT(($B1015+ChapterTable!$S$26+VLOOKUP(SUBSTITUTE(C$1,"성장단계","")&amp;"보스단계오프셋",ChapterTable!$S:$T,2,0))/ChapterTable!$S$23)))</f>
        <v>4</v>
      </c>
      <c r="D1015">
        <f>IF(OR($L1015=TRUE,$A1015=0,MOD($A1015,ChapterTable!$S$20)&lt;&gt;0),
MAX(0,INT(($B1015+ChapterTable!$Q$26+VLOOKUP(SUBSTITUTE(D$1,"성장단계","")&amp;"단계오프셋",ChapterTable!$S:$T,2,0))/ChapterTable!$Q$23)),
MAX(0,INT(($B1015+ChapterTable!$S$26+VLOOKUP(SUBSTITUTE(D$1,"성장단계","")&amp;"보스단계오프셋",ChapterTable!$S:$T,2,0))/ChapterTable!$S$23)))</f>
        <v>3</v>
      </c>
      <c r="E1015" s="1">
        <f ca="1">IF(AND($A1015=0,$B1015=1),
    VLOOKUP(1,ChapterTable!$1:$1048576,MATCH("최종"&amp;SUBSTITUTE(SUBSTITUTE(E$1,"standard",""),"|Float",""),ChapterTable!$1:$1,0),0)*ChapterTable!$Q$17,
  IF(AND($A1015=0,$B1015=0),
    E1016,
  IF($B1015=0,
    VLOOKUP($A1015,ChapterTable!$1:$1048576,MATCH("최종"&amp;SUBSTITUTE(SUBSTITUTE(E$1,"standard",""),"|Float",""),ChapterTable!$1:$1,0),0),
  IF($B1015=1,
    IF($L1015=FALSE,
      VLOOKUP($A1015,ChapterTable!$1:$1048576,MATCH("최종"&amp;SUBSTITUTE(SUBSTITUTE(E$1,"standard",""),"|Float",""),ChapterTable!$1:$1,0),0),
      VLOOKUP($A1015-ChapterTable!$Q$11,ChapterTable!$1:$1048576,MATCH("최종"&amp;SUBSTITUTE(SUBSTITUTE(E$1,"standard",""),"|Float",""),ChapterTable!$1:$1,0),0)*ChapterTable!$Q$14
    ),
  OFFSET(E1015,-$B1015+IF($L1015,1,0),0)*
    (VLOOKUP(SUBSTITUTE(SUBSTITUTE(E$1,"standard",""),"|Float","")&amp;"인게임누적곱배수",ChapterTable!$S:$T,2,0)^C1015
    +VLOOKUP(SUBSTITUTE(SUBSTITUTE(E$1,"standard",""),"|Float","")&amp;"인게임누적합배수",ChapterTable!$S:$T,2,0)*C1015)
  )
  )
  )
)</f>
        <v>2154766.3610916138</v>
      </c>
      <c r="F1015" s="1">
        <f ca="1">IF(AND($A1015=0,$B1015=1),
    VLOOKUP(1,ChapterTable!$1:$1048576,MATCH("최종"&amp;SUBSTITUTE(SUBSTITUTE(F$1,"standard",""),"|Float",""),ChapterTable!$1:$1,0),0)*ChapterTable!$Q$17,
  IF(AND($A1015=0,$B1015=0),
    F1016,
  IF($B1015=0,
    VLOOKUP($A1015,ChapterTable!$1:$1048576,MATCH("최종"&amp;SUBSTITUTE(SUBSTITUTE(F$1,"standard",""),"|Float",""),ChapterTable!$1:$1,0),0),
  IF($B1015=1,
    IF($L1015=FALSE,
      VLOOKUP($A1015,ChapterTable!$1:$1048576,MATCH("최종"&amp;SUBSTITUTE(SUBSTITUTE(F$1,"standard",""),"|Float",""),ChapterTable!$1:$1,0),0),
      VLOOKUP($A1015-ChapterTable!$Q$11,ChapterTable!$1:$1048576,MATCH("최종"&amp;SUBSTITUTE(SUBSTITUTE(F$1,"standard",""),"|Float",""),ChapterTable!$1:$1,0),0)*ChapterTable!$Q$14
    ),
  OFFSET(F1015,-$B1015+IF($L1015,1,0),0)*
    (VLOOKUP(SUBSTITUTE(SUBSTITUTE(F$1,"standard",""),"|Float","")&amp;"인게임누적곱배수",ChapterTable!$S:$T,2,0)^D1015
    +VLOOKUP(SUBSTITUTE(SUBSTITUTE(F$1,"standard",""),"|Float","")&amp;"인게임누적합배수",ChapterTable!$S:$T,2,0)*D1015)
  )
  )
  )
)</f>
        <v>798061.61521911621</v>
      </c>
      <c r="G1015" t="s">
        <v>110</v>
      </c>
      <c r="J1015" t="str">
        <f>IF(ISBLANK(I1015),"",
IFERROR(VLOOKUP(I1015,[1]StringTable!$1:$1048576,MATCH([1]StringTable!$B$1,[1]StringTable!$1:$1,0),0),
IFERROR(VLOOKUP(I1015,[1]InApkStringTable!$1:$1048576,MATCH([1]InApkStringTable!$B$1,[1]InApkStringTable!$1:$1,0),0),
"스트링없음")))</f>
        <v/>
      </c>
      <c r="L1015" t="b">
        <v>0</v>
      </c>
      <c r="M1015" t="s">
        <v>24</v>
      </c>
      <c r="N1015" t="str">
        <f>IF(ISBLANK(M1015),"",IF(ISERROR(VLOOKUP(M1015,MapTable!$A:$A,1,0)),"맵없음",""))</f>
        <v/>
      </c>
      <c r="O1015">
        <f t="shared" si="61"/>
        <v>21</v>
      </c>
      <c r="Q1015">
        <f t="shared" si="62"/>
        <v>21</v>
      </c>
      <c r="R1015" t="b">
        <f t="shared" ca="1" si="63"/>
        <v>0</v>
      </c>
      <c r="T1015" t="b">
        <f t="shared" ca="1" si="64"/>
        <v>0</v>
      </c>
      <c r="V1015" t="str">
        <f>IF(ISBLANK(U1015),"",IF(ISERROR(VLOOKUP(U1015,MapTable!$A:$A,1,0)),"맵없음",""))</f>
        <v/>
      </c>
      <c r="X1015" t="str">
        <f>IF(ISBLANK(W1015),"",
IF(ISERROR(FIND(",",W1015)),
  IF(ISERROR(VLOOKUP(W1015,MapTable!$A:$A,1,0)),"맵없음",
  ""),
IF(ISERROR(FIND(",",W1015,FIND(",",W1015)+1)),
  IF(OR(ISERROR(VLOOKUP(LEFT(W1015,FIND(",",W1015)-1),MapTable!$A:$A,1,0)),ISERROR(VLOOKUP(TRIM(MID(W1015,FIND(",",W1015)+1,999)),MapTable!$A:$A,1,0))),"맵없음",
  ""),
IF(ISERROR(FIND(",",W1015,FIND(",",W1015,FIND(",",W1015)+1)+1)),
  IF(OR(ISERROR(VLOOKUP(LEFT(W1015,FIND(",",W1015)-1),MapTable!$A:$A,1,0)),ISERROR(VLOOKUP(TRIM(MID(W1015,FIND(",",W1015)+1,FIND(",",W1015,FIND(",",W1015)+1)-FIND(",",W1015)-1)),MapTable!$A:$A,1,0)),ISERROR(VLOOKUP(TRIM(MID(W1015,FIND(",",W1015,FIND(",",W1015)+1)+1,999)),MapTable!$A:$A,1,0))),"맵없음",
  ""),
IF(ISERROR(FIND(",",W1015,FIND(",",W1015,FIND(",",W1015,FIND(",",W1015)+1)+1)+1)),
  IF(OR(ISERROR(VLOOKUP(LEFT(W1015,FIND(",",W1015)-1),MapTable!$A:$A,1,0)),ISERROR(VLOOKUP(TRIM(MID(W1015,FIND(",",W1015)+1,FIND(",",W1015,FIND(",",W1015)+1)-FIND(",",W1015)-1)),MapTable!$A:$A,1,0)),ISERROR(VLOOKUP(TRIM(MID(W1015,FIND(",",W1015,FIND(",",W1015)+1)+1,FIND(",",W1015,FIND(",",W1015,FIND(",",W1015)+1)+1)-FIND(",",W1015,FIND(",",W1015)+1)-1)),MapTable!$A:$A,1,0)),ISERROR(VLOOKUP(TRIM(MID(W1015,FIND(",",W1015,FIND(",",W1015,FIND(",",W1015)+1)+1)+1,999)),MapTable!$A:$A,1,0))),"맵없음",
  ""),
)))))</f>
        <v/>
      </c>
      <c r="AC1015" t="str">
        <f>IF(ISBLANK(AB1015),"",IF(ISERROR(VLOOKUP(AB1015,[3]DropTable!$A:$A,1,0)),"드랍없음",""))</f>
        <v/>
      </c>
      <c r="AE1015" t="str">
        <f>IF(ISBLANK(AD1015),"",IF(ISERROR(VLOOKUP(AD1015,[3]DropTable!$A:$A,1,0)),"드랍없음",""))</f>
        <v/>
      </c>
      <c r="AG1015">
        <v>9.8000000000000007</v>
      </c>
      <c r="AH1015">
        <v>1</v>
      </c>
    </row>
    <row r="1016" spans="1:34" x14ac:dyDescent="0.3">
      <c r="A1016">
        <v>22</v>
      </c>
      <c r="B1016">
        <v>41</v>
      </c>
      <c r="C1016">
        <f>IF(OR($L1016=TRUE,$A1016=0,MOD($A1016,ChapterTable!$S$20)&lt;&gt;0),
MAX(0,INT(($B1016+ChapterTable!$Q$26+VLOOKUP(SUBSTITUTE(C$1,"성장단계","")&amp;"단계오프셋",ChapterTable!$S:$T,2,0))/ChapterTable!$Q$23)),
MAX(0,INT(($B1016+ChapterTable!$S$26+VLOOKUP(SUBSTITUTE(C$1,"성장단계","")&amp;"보스단계오프셋",ChapterTable!$S:$T,2,0))/ChapterTable!$S$23)))</f>
        <v>4</v>
      </c>
      <c r="D1016">
        <f>IF(OR($L1016=TRUE,$A1016=0,MOD($A1016,ChapterTable!$S$20)&lt;&gt;0),
MAX(0,INT(($B1016+ChapterTable!$Q$26+VLOOKUP(SUBSTITUTE(D$1,"성장단계","")&amp;"단계오프셋",ChapterTable!$S:$T,2,0))/ChapterTable!$Q$23)),
MAX(0,INT(($B1016+ChapterTable!$S$26+VLOOKUP(SUBSTITUTE(D$1,"성장단계","")&amp;"보스단계오프셋",ChapterTable!$S:$T,2,0))/ChapterTable!$S$23)))</f>
        <v>4</v>
      </c>
      <c r="E1016" s="1">
        <f ca="1">IF(AND($A1016=0,$B1016=1),
    VLOOKUP(1,ChapterTable!$1:$1048576,MATCH("최종"&amp;SUBSTITUTE(SUBSTITUTE(E$1,"standard",""),"|Float",""),ChapterTable!$1:$1,0),0)*ChapterTable!$Q$17,
  IF(AND($A1016=0,$B1016=0),
    E1017,
  IF($B1016=0,
    VLOOKUP($A1016,ChapterTable!$1:$1048576,MATCH("최종"&amp;SUBSTITUTE(SUBSTITUTE(E$1,"standard",""),"|Float",""),ChapterTable!$1:$1,0),0),
  IF($B1016=1,
    IF($L1016=FALSE,
      VLOOKUP($A1016,ChapterTable!$1:$1048576,MATCH("최종"&amp;SUBSTITUTE(SUBSTITUTE(E$1,"standard",""),"|Float",""),ChapterTable!$1:$1,0),0),
      VLOOKUP($A1016-ChapterTable!$Q$11,ChapterTable!$1:$1048576,MATCH("최종"&amp;SUBSTITUTE(SUBSTITUTE(E$1,"standard",""),"|Float",""),ChapterTable!$1:$1,0),0)*ChapterTable!$Q$14
    ),
  OFFSET(E1016,-$B1016+IF($L1016,1,0),0)*
    (VLOOKUP(SUBSTITUTE(SUBSTITUTE(E$1,"standard",""),"|Float","")&amp;"인게임누적곱배수",ChapterTable!$S:$T,2,0)^C1016
    +VLOOKUP(SUBSTITUTE(SUBSTITUTE(E$1,"standard",""),"|Float","")&amp;"인게임누적합배수",ChapterTable!$S:$T,2,0)*C1016)
  )
  )
  )
)</f>
        <v>2154766.3610916138</v>
      </c>
      <c r="F1016" s="1">
        <f ca="1">IF(AND($A1016=0,$B1016=1),
    VLOOKUP(1,ChapterTable!$1:$1048576,MATCH("최종"&amp;SUBSTITUTE(SUBSTITUTE(F$1,"standard",""),"|Float",""),ChapterTable!$1:$1,0),0)*ChapterTable!$Q$17,
  IF(AND($A1016=0,$B1016=0),
    F1017,
  IF($B1016=0,
    VLOOKUP($A1016,ChapterTable!$1:$1048576,MATCH("최종"&amp;SUBSTITUTE(SUBSTITUTE(F$1,"standard",""),"|Float",""),ChapterTable!$1:$1,0),0),
  IF($B1016=1,
    IF($L1016=FALSE,
      VLOOKUP($A1016,ChapterTable!$1:$1048576,MATCH("최종"&amp;SUBSTITUTE(SUBSTITUTE(F$1,"standard",""),"|Float",""),ChapterTable!$1:$1,0),0),
      VLOOKUP($A1016-ChapterTable!$Q$11,ChapterTable!$1:$1048576,MATCH("최종"&amp;SUBSTITUTE(SUBSTITUTE(F$1,"standard",""),"|Float",""),ChapterTable!$1:$1,0),0)*ChapterTable!$Q$14
    ),
  OFFSET(F1016,-$B1016+IF($L1016,1,0),0)*
    (VLOOKUP(SUBSTITUTE(SUBSTITUTE(F$1,"standard",""),"|Float","")&amp;"인게임누적곱배수",ChapterTable!$S:$T,2,0)^D1016
    +VLOOKUP(SUBSTITUTE(SUBSTITUTE(F$1,"standard",""),"|Float","")&amp;"인게임누적합배수",ChapterTable!$S:$T,2,0)*D1016)
  )
  )
  )
)</f>
        <v>897819.31712150574</v>
      </c>
      <c r="G1016" t="s">
        <v>110</v>
      </c>
      <c r="J1016" t="str">
        <f>IF(ISBLANK(I1016),"",
IFERROR(VLOOKUP(I1016,[1]StringTable!$1:$1048576,MATCH([1]StringTable!$B$1,[1]StringTable!$1:$1,0),0),
IFERROR(VLOOKUP(I1016,[1]InApkStringTable!$1:$1048576,MATCH([1]InApkStringTable!$B$1,[1]InApkStringTable!$1:$1,0),0),
"스트링없음")))</f>
        <v/>
      </c>
      <c r="L1016" t="b">
        <v>0</v>
      </c>
      <c r="M1016" t="s">
        <v>24</v>
      </c>
      <c r="N1016" t="str">
        <f>IF(ISBLANK(M1016),"",IF(ISERROR(VLOOKUP(M1016,MapTable!$A:$A,1,0)),"맵없음",""))</f>
        <v/>
      </c>
      <c r="O1016">
        <f t="shared" si="61"/>
        <v>5</v>
      </c>
      <c r="Q1016">
        <f t="shared" si="62"/>
        <v>5</v>
      </c>
      <c r="R1016" t="b">
        <f t="shared" ca="1" si="63"/>
        <v>0</v>
      </c>
      <c r="T1016" t="b">
        <f t="shared" ca="1" si="64"/>
        <v>0</v>
      </c>
      <c r="V1016" t="str">
        <f>IF(ISBLANK(U1016),"",IF(ISERROR(VLOOKUP(U1016,MapTable!$A:$A,1,0)),"맵없음",""))</f>
        <v/>
      </c>
      <c r="X1016" t="str">
        <f>IF(ISBLANK(W1016),"",
IF(ISERROR(FIND(",",W1016)),
  IF(ISERROR(VLOOKUP(W1016,MapTable!$A:$A,1,0)),"맵없음",
  ""),
IF(ISERROR(FIND(",",W1016,FIND(",",W1016)+1)),
  IF(OR(ISERROR(VLOOKUP(LEFT(W1016,FIND(",",W1016)-1),MapTable!$A:$A,1,0)),ISERROR(VLOOKUP(TRIM(MID(W1016,FIND(",",W1016)+1,999)),MapTable!$A:$A,1,0))),"맵없음",
  ""),
IF(ISERROR(FIND(",",W1016,FIND(",",W1016,FIND(",",W1016)+1)+1)),
  IF(OR(ISERROR(VLOOKUP(LEFT(W1016,FIND(",",W1016)-1),MapTable!$A:$A,1,0)),ISERROR(VLOOKUP(TRIM(MID(W1016,FIND(",",W1016)+1,FIND(",",W1016,FIND(",",W1016)+1)-FIND(",",W1016)-1)),MapTable!$A:$A,1,0)),ISERROR(VLOOKUP(TRIM(MID(W1016,FIND(",",W1016,FIND(",",W1016)+1)+1,999)),MapTable!$A:$A,1,0))),"맵없음",
  ""),
IF(ISERROR(FIND(",",W1016,FIND(",",W1016,FIND(",",W1016,FIND(",",W1016)+1)+1)+1)),
  IF(OR(ISERROR(VLOOKUP(LEFT(W1016,FIND(",",W1016)-1),MapTable!$A:$A,1,0)),ISERROR(VLOOKUP(TRIM(MID(W1016,FIND(",",W1016)+1,FIND(",",W1016,FIND(",",W1016)+1)-FIND(",",W1016)-1)),MapTable!$A:$A,1,0)),ISERROR(VLOOKUP(TRIM(MID(W1016,FIND(",",W1016,FIND(",",W1016)+1)+1,FIND(",",W1016,FIND(",",W1016,FIND(",",W1016)+1)+1)-FIND(",",W1016,FIND(",",W1016)+1)-1)),MapTable!$A:$A,1,0)),ISERROR(VLOOKUP(TRIM(MID(W1016,FIND(",",W1016,FIND(",",W1016,FIND(",",W1016)+1)+1)+1,999)),MapTable!$A:$A,1,0))),"맵없음",
  ""),
)))))</f>
        <v/>
      </c>
      <c r="AC1016" t="str">
        <f>IF(ISBLANK(AB1016),"",IF(ISERROR(VLOOKUP(AB1016,[3]DropTable!$A:$A,1,0)),"드랍없음",""))</f>
        <v/>
      </c>
      <c r="AE1016" t="str">
        <f>IF(ISBLANK(AD1016),"",IF(ISERROR(VLOOKUP(AD1016,[3]DropTable!$A:$A,1,0)),"드랍없음",""))</f>
        <v/>
      </c>
      <c r="AG1016">
        <v>9.8000000000000007</v>
      </c>
      <c r="AH1016">
        <v>1</v>
      </c>
    </row>
    <row r="1017" spans="1:34" x14ac:dyDescent="0.3">
      <c r="A1017">
        <v>22</v>
      </c>
      <c r="B1017">
        <v>42</v>
      </c>
      <c r="C1017">
        <f>IF(OR($L1017=TRUE,$A1017=0,MOD($A1017,ChapterTable!$S$20)&lt;&gt;0),
MAX(0,INT(($B1017+ChapterTable!$Q$26+VLOOKUP(SUBSTITUTE(C$1,"성장단계","")&amp;"단계오프셋",ChapterTable!$S:$T,2,0))/ChapterTable!$Q$23)),
MAX(0,INT(($B1017+ChapterTable!$S$26+VLOOKUP(SUBSTITUTE(C$1,"성장단계","")&amp;"보스단계오프셋",ChapterTable!$S:$T,2,0))/ChapterTable!$S$23)))</f>
        <v>4</v>
      </c>
      <c r="D1017">
        <f>IF(OR($L1017=TRUE,$A1017=0,MOD($A1017,ChapterTable!$S$20)&lt;&gt;0),
MAX(0,INT(($B1017+ChapterTable!$Q$26+VLOOKUP(SUBSTITUTE(D$1,"성장단계","")&amp;"단계오프셋",ChapterTable!$S:$T,2,0))/ChapterTable!$Q$23)),
MAX(0,INT(($B1017+ChapterTable!$S$26+VLOOKUP(SUBSTITUTE(D$1,"성장단계","")&amp;"보스단계오프셋",ChapterTable!$S:$T,2,0))/ChapterTable!$S$23)))</f>
        <v>4</v>
      </c>
      <c r="E1017" s="1">
        <f ca="1">IF(AND($A1017=0,$B1017=1),
    VLOOKUP(1,ChapterTable!$1:$1048576,MATCH("최종"&amp;SUBSTITUTE(SUBSTITUTE(E$1,"standard",""),"|Float",""),ChapterTable!$1:$1,0),0)*ChapterTable!$Q$17,
  IF(AND($A1017=0,$B1017=0),
    E1018,
  IF($B1017=0,
    VLOOKUP($A1017,ChapterTable!$1:$1048576,MATCH("최종"&amp;SUBSTITUTE(SUBSTITUTE(E$1,"standard",""),"|Float",""),ChapterTable!$1:$1,0),0),
  IF($B1017=1,
    IF($L1017=FALSE,
      VLOOKUP($A1017,ChapterTable!$1:$1048576,MATCH("최종"&amp;SUBSTITUTE(SUBSTITUTE(E$1,"standard",""),"|Float",""),ChapterTable!$1:$1,0),0),
      VLOOKUP($A1017-ChapterTable!$Q$11,ChapterTable!$1:$1048576,MATCH("최종"&amp;SUBSTITUTE(SUBSTITUTE(E$1,"standard",""),"|Float",""),ChapterTable!$1:$1,0),0)*ChapterTable!$Q$14
    ),
  OFFSET(E1017,-$B1017+IF($L1017,1,0),0)*
    (VLOOKUP(SUBSTITUTE(SUBSTITUTE(E$1,"standard",""),"|Float","")&amp;"인게임누적곱배수",ChapterTable!$S:$T,2,0)^C1017
    +VLOOKUP(SUBSTITUTE(SUBSTITUTE(E$1,"standard",""),"|Float","")&amp;"인게임누적합배수",ChapterTable!$S:$T,2,0)*C1017)
  )
  )
  )
)</f>
        <v>2154766.3610916138</v>
      </c>
      <c r="F1017" s="1">
        <f ca="1">IF(AND($A1017=0,$B1017=1),
    VLOOKUP(1,ChapterTable!$1:$1048576,MATCH("최종"&amp;SUBSTITUTE(SUBSTITUTE(F$1,"standard",""),"|Float",""),ChapterTable!$1:$1,0),0)*ChapterTable!$Q$17,
  IF(AND($A1017=0,$B1017=0),
    F1018,
  IF($B1017=0,
    VLOOKUP($A1017,ChapterTable!$1:$1048576,MATCH("최종"&amp;SUBSTITUTE(SUBSTITUTE(F$1,"standard",""),"|Float",""),ChapterTable!$1:$1,0),0),
  IF($B1017=1,
    IF($L1017=FALSE,
      VLOOKUP($A1017,ChapterTable!$1:$1048576,MATCH("최종"&amp;SUBSTITUTE(SUBSTITUTE(F$1,"standard",""),"|Float",""),ChapterTable!$1:$1,0),0),
      VLOOKUP($A1017-ChapterTable!$Q$11,ChapterTable!$1:$1048576,MATCH("최종"&amp;SUBSTITUTE(SUBSTITUTE(F$1,"standard",""),"|Float",""),ChapterTable!$1:$1,0),0)*ChapterTable!$Q$14
    ),
  OFFSET(F1017,-$B1017+IF($L1017,1,0),0)*
    (VLOOKUP(SUBSTITUTE(SUBSTITUTE(F$1,"standard",""),"|Float","")&amp;"인게임누적곱배수",ChapterTable!$S:$T,2,0)^D1017
    +VLOOKUP(SUBSTITUTE(SUBSTITUTE(F$1,"standard",""),"|Float","")&amp;"인게임누적합배수",ChapterTable!$S:$T,2,0)*D1017)
  )
  )
  )
)</f>
        <v>897819.31712150574</v>
      </c>
      <c r="G1017" t="s">
        <v>110</v>
      </c>
      <c r="J1017" t="str">
        <f>IF(ISBLANK(I1017),"",
IFERROR(VLOOKUP(I1017,[1]StringTable!$1:$1048576,MATCH([1]StringTable!$B$1,[1]StringTable!$1:$1,0),0),
IFERROR(VLOOKUP(I1017,[1]InApkStringTable!$1:$1048576,MATCH([1]InApkStringTable!$B$1,[1]InApkStringTable!$1:$1,0),0),
"스트링없음")))</f>
        <v/>
      </c>
      <c r="L1017" t="b">
        <v>0</v>
      </c>
      <c r="M1017" t="s">
        <v>24</v>
      </c>
      <c r="N1017" t="str">
        <f>IF(ISBLANK(M1017),"",IF(ISERROR(VLOOKUP(M1017,MapTable!$A:$A,1,0)),"맵없음",""))</f>
        <v/>
      </c>
      <c r="O1017">
        <f t="shared" si="61"/>
        <v>5</v>
      </c>
      <c r="Q1017">
        <f t="shared" si="62"/>
        <v>5</v>
      </c>
      <c r="R1017" t="b">
        <f t="shared" ca="1" si="63"/>
        <v>0</v>
      </c>
      <c r="T1017" t="b">
        <f t="shared" ca="1" si="64"/>
        <v>0</v>
      </c>
      <c r="V1017" t="str">
        <f>IF(ISBLANK(U1017),"",IF(ISERROR(VLOOKUP(U1017,MapTable!$A:$A,1,0)),"맵없음",""))</f>
        <v/>
      </c>
      <c r="X1017" t="str">
        <f>IF(ISBLANK(W1017),"",
IF(ISERROR(FIND(",",W1017)),
  IF(ISERROR(VLOOKUP(W1017,MapTable!$A:$A,1,0)),"맵없음",
  ""),
IF(ISERROR(FIND(",",W1017,FIND(",",W1017)+1)),
  IF(OR(ISERROR(VLOOKUP(LEFT(W1017,FIND(",",W1017)-1),MapTable!$A:$A,1,0)),ISERROR(VLOOKUP(TRIM(MID(W1017,FIND(",",W1017)+1,999)),MapTable!$A:$A,1,0))),"맵없음",
  ""),
IF(ISERROR(FIND(",",W1017,FIND(",",W1017,FIND(",",W1017)+1)+1)),
  IF(OR(ISERROR(VLOOKUP(LEFT(W1017,FIND(",",W1017)-1),MapTable!$A:$A,1,0)),ISERROR(VLOOKUP(TRIM(MID(W1017,FIND(",",W1017)+1,FIND(",",W1017,FIND(",",W1017)+1)-FIND(",",W1017)-1)),MapTable!$A:$A,1,0)),ISERROR(VLOOKUP(TRIM(MID(W1017,FIND(",",W1017,FIND(",",W1017)+1)+1,999)),MapTable!$A:$A,1,0))),"맵없음",
  ""),
IF(ISERROR(FIND(",",W1017,FIND(",",W1017,FIND(",",W1017,FIND(",",W1017)+1)+1)+1)),
  IF(OR(ISERROR(VLOOKUP(LEFT(W1017,FIND(",",W1017)-1),MapTable!$A:$A,1,0)),ISERROR(VLOOKUP(TRIM(MID(W1017,FIND(",",W1017)+1,FIND(",",W1017,FIND(",",W1017)+1)-FIND(",",W1017)-1)),MapTable!$A:$A,1,0)),ISERROR(VLOOKUP(TRIM(MID(W1017,FIND(",",W1017,FIND(",",W1017)+1)+1,FIND(",",W1017,FIND(",",W1017,FIND(",",W1017)+1)+1)-FIND(",",W1017,FIND(",",W1017)+1)-1)),MapTable!$A:$A,1,0)),ISERROR(VLOOKUP(TRIM(MID(W1017,FIND(",",W1017,FIND(",",W1017,FIND(",",W1017)+1)+1)+1,999)),MapTable!$A:$A,1,0))),"맵없음",
  ""),
)))))</f>
        <v/>
      </c>
      <c r="AC1017" t="str">
        <f>IF(ISBLANK(AB1017),"",IF(ISERROR(VLOOKUP(AB1017,[3]DropTable!$A:$A,1,0)),"드랍없음",""))</f>
        <v/>
      </c>
      <c r="AE1017" t="str">
        <f>IF(ISBLANK(AD1017),"",IF(ISERROR(VLOOKUP(AD1017,[3]DropTable!$A:$A,1,0)),"드랍없음",""))</f>
        <v/>
      </c>
      <c r="AG1017">
        <v>9.8000000000000007</v>
      </c>
      <c r="AH1017">
        <v>1</v>
      </c>
    </row>
    <row r="1018" spans="1:34" x14ac:dyDescent="0.3">
      <c r="A1018">
        <v>22</v>
      </c>
      <c r="B1018">
        <v>43</v>
      </c>
      <c r="C1018">
        <f>IF(OR($L1018=TRUE,$A1018=0,MOD($A1018,ChapterTable!$S$20)&lt;&gt;0),
MAX(0,INT(($B1018+ChapterTable!$Q$26+VLOOKUP(SUBSTITUTE(C$1,"성장단계","")&amp;"단계오프셋",ChapterTable!$S:$T,2,0))/ChapterTable!$Q$23)),
MAX(0,INT(($B1018+ChapterTable!$S$26+VLOOKUP(SUBSTITUTE(C$1,"성장단계","")&amp;"보스단계오프셋",ChapterTable!$S:$T,2,0))/ChapterTable!$S$23)))</f>
        <v>4</v>
      </c>
      <c r="D1018">
        <f>IF(OR($L1018=TRUE,$A1018=0,MOD($A1018,ChapterTable!$S$20)&lt;&gt;0),
MAX(0,INT(($B1018+ChapterTable!$Q$26+VLOOKUP(SUBSTITUTE(D$1,"성장단계","")&amp;"단계오프셋",ChapterTable!$S:$T,2,0))/ChapterTable!$Q$23)),
MAX(0,INT(($B1018+ChapterTable!$S$26+VLOOKUP(SUBSTITUTE(D$1,"성장단계","")&amp;"보스단계오프셋",ChapterTable!$S:$T,2,0))/ChapterTable!$S$23)))</f>
        <v>4</v>
      </c>
      <c r="E1018" s="1">
        <f ca="1">IF(AND($A1018=0,$B1018=1),
    VLOOKUP(1,ChapterTable!$1:$1048576,MATCH("최종"&amp;SUBSTITUTE(SUBSTITUTE(E$1,"standard",""),"|Float",""),ChapterTable!$1:$1,0),0)*ChapterTable!$Q$17,
  IF(AND($A1018=0,$B1018=0),
    E1019,
  IF($B1018=0,
    VLOOKUP($A1018,ChapterTable!$1:$1048576,MATCH("최종"&amp;SUBSTITUTE(SUBSTITUTE(E$1,"standard",""),"|Float",""),ChapterTable!$1:$1,0),0),
  IF($B1018=1,
    IF($L1018=FALSE,
      VLOOKUP($A1018,ChapterTable!$1:$1048576,MATCH("최종"&amp;SUBSTITUTE(SUBSTITUTE(E$1,"standard",""),"|Float",""),ChapterTable!$1:$1,0),0),
      VLOOKUP($A1018-ChapterTable!$Q$11,ChapterTable!$1:$1048576,MATCH("최종"&amp;SUBSTITUTE(SUBSTITUTE(E$1,"standard",""),"|Float",""),ChapterTable!$1:$1,0),0)*ChapterTable!$Q$14
    ),
  OFFSET(E1018,-$B1018+IF($L1018,1,0),0)*
    (VLOOKUP(SUBSTITUTE(SUBSTITUTE(E$1,"standard",""),"|Float","")&amp;"인게임누적곱배수",ChapterTable!$S:$T,2,0)^C1018
    +VLOOKUP(SUBSTITUTE(SUBSTITUTE(E$1,"standard",""),"|Float","")&amp;"인게임누적합배수",ChapterTable!$S:$T,2,0)*C1018)
  )
  )
  )
)</f>
        <v>2154766.3610916138</v>
      </c>
      <c r="F1018" s="1">
        <f ca="1">IF(AND($A1018=0,$B1018=1),
    VLOOKUP(1,ChapterTable!$1:$1048576,MATCH("최종"&amp;SUBSTITUTE(SUBSTITUTE(F$1,"standard",""),"|Float",""),ChapterTable!$1:$1,0),0)*ChapterTable!$Q$17,
  IF(AND($A1018=0,$B1018=0),
    F1019,
  IF($B1018=0,
    VLOOKUP($A1018,ChapterTable!$1:$1048576,MATCH("최종"&amp;SUBSTITUTE(SUBSTITUTE(F$1,"standard",""),"|Float",""),ChapterTable!$1:$1,0),0),
  IF($B1018=1,
    IF($L1018=FALSE,
      VLOOKUP($A1018,ChapterTable!$1:$1048576,MATCH("최종"&amp;SUBSTITUTE(SUBSTITUTE(F$1,"standard",""),"|Float",""),ChapterTable!$1:$1,0),0),
      VLOOKUP($A1018-ChapterTable!$Q$11,ChapterTable!$1:$1048576,MATCH("최종"&amp;SUBSTITUTE(SUBSTITUTE(F$1,"standard",""),"|Float",""),ChapterTable!$1:$1,0),0)*ChapterTable!$Q$14
    ),
  OFFSET(F1018,-$B1018+IF($L1018,1,0),0)*
    (VLOOKUP(SUBSTITUTE(SUBSTITUTE(F$1,"standard",""),"|Float","")&amp;"인게임누적곱배수",ChapterTable!$S:$T,2,0)^D1018
    +VLOOKUP(SUBSTITUTE(SUBSTITUTE(F$1,"standard",""),"|Float","")&amp;"인게임누적합배수",ChapterTable!$S:$T,2,0)*D1018)
  )
  )
  )
)</f>
        <v>897819.31712150574</v>
      </c>
      <c r="G1018" t="s">
        <v>110</v>
      </c>
      <c r="J1018" t="str">
        <f>IF(ISBLANK(I1018),"",
IFERROR(VLOOKUP(I1018,[1]StringTable!$1:$1048576,MATCH([1]StringTable!$B$1,[1]StringTable!$1:$1,0),0),
IFERROR(VLOOKUP(I1018,[1]InApkStringTable!$1:$1048576,MATCH([1]InApkStringTable!$B$1,[1]InApkStringTable!$1:$1,0),0),
"스트링없음")))</f>
        <v/>
      </c>
      <c r="L1018" t="b">
        <v>0</v>
      </c>
      <c r="M1018" t="s">
        <v>24</v>
      </c>
      <c r="N1018" t="str">
        <f>IF(ISBLANK(M1018),"",IF(ISERROR(VLOOKUP(M1018,MapTable!$A:$A,1,0)),"맵없음",""))</f>
        <v/>
      </c>
      <c r="O1018">
        <f t="shared" si="61"/>
        <v>5</v>
      </c>
      <c r="Q1018">
        <f t="shared" si="62"/>
        <v>5</v>
      </c>
      <c r="R1018" t="b">
        <f t="shared" ca="1" si="63"/>
        <v>0</v>
      </c>
      <c r="T1018" t="b">
        <f t="shared" ca="1" si="64"/>
        <v>0</v>
      </c>
      <c r="V1018" t="str">
        <f>IF(ISBLANK(U1018),"",IF(ISERROR(VLOOKUP(U1018,MapTable!$A:$A,1,0)),"맵없음",""))</f>
        <v/>
      </c>
      <c r="X1018" t="str">
        <f>IF(ISBLANK(W1018),"",
IF(ISERROR(FIND(",",W1018)),
  IF(ISERROR(VLOOKUP(W1018,MapTable!$A:$A,1,0)),"맵없음",
  ""),
IF(ISERROR(FIND(",",W1018,FIND(",",W1018)+1)),
  IF(OR(ISERROR(VLOOKUP(LEFT(W1018,FIND(",",W1018)-1),MapTable!$A:$A,1,0)),ISERROR(VLOOKUP(TRIM(MID(W1018,FIND(",",W1018)+1,999)),MapTable!$A:$A,1,0))),"맵없음",
  ""),
IF(ISERROR(FIND(",",W1018,FIND(",",W1018,FIND(",",W1018)+1)+1)),
  IF(OR(ISERROR(VLOOKUP(LEFT(W1018,FIND(",",W1018)-1),MapTable!$A:$A,1,0)),ISERROR(VLOOKUP(TRIM(MID(W1018,FIND(",",W1018)+1,FIND(",",W1018,FIND(",",W1018)+1)-FIND(",",W1018)-1)),MapTable!$A:$A,1,0)),ISERROR(VLOOKUP(TRIM(MID(W1018,FIND(",",W1018,FIND(",",W1018)+1)+1,999)),MapTable!$A:$A,1,0))),"맵없음",
  ""),
IF(ISERROR(FIND(",",W1018,FIND(",",W1018,FIND(",",W1018,FIND(",",W1018)+1)+1)+1)),
  IF(OR(ISERROR(VLOOKUP(LEFT(W1018,FIND(",",W1018)-1),MapTable!$A:$A,1,0)),ISERROR(VLOOKUP(TRIM(MID(W1018,FIND(",",W1018)+1,FIND(",",W1018,FIND(",",W1018)+1)-FIND(",",W1018)-1)),MapTable!$A:$A,1,0)),ISERROR(VLOOKUP(TRIM(MID(W1018,FIND(",",W1018,FIND(",",W1018)+1)+1,FIND(",",W1018,FIND(",",W1018,FIND(",",W1018)+1)+1)-FIND(",",W1018,FIND(",",W1018)+1)-1)),MapTable!$A:$A,1,0)),ISERROR(VLOOKUP(TRIM(MID(W1018,FIND(",",W1018,FIND(",",W1018,FIND(",",W1018)+1)+1)+1,999)),MapTable!$A:$A,1,0))),"맵없음",
  ""),
)))))</f>
        <v/>
      </c>
      <c r="AC1018" t="str">
        <f>IF(ISBLANK(AB1018),"",IF(ISERROR(VLOOKUP(AB1018,[3]DropTable!$A:$A,1,0)),"드랍없음",""))</f>
        <v/>
      </c>
      <c r="AE1018" t="str">
        <f>IF(ISBLANK(AD1018),"",IF(ISERROR(VLOOKUP(AD1018,[3]DropTable!$A:$A,1,0)),"드랍없음",""))</f>
        <v/>
      </c>
      <c r="AG1018">
        <v>9.8000000000000007</v>
      </c>
      <c r="AH1018">
        <v>1</v>
      </c>
    </row>
    <row r="1019" spans="1:34" x14ac:dyDescent="0.3">
      <c r="A1019">
        <v>22</v>
      </c>
      <c r="B1019">
        <v>44</v>
      </c>
      <c r="C1019">
        <f>IF(OR($L1019=TRUE,$A1019=0,MOD($A1019,ChapterTable!$S$20)&lt;&gt;0),
MAX(0,INT(($B1019+ChapterTable!$Q$26+VLOOKUP(SUBSTITUTE(C$1,"성장단계","")&amp;"단계오프셋",ChapterTable!$S:$T,2,0))/ChapterTable!$Q$23)),
MAX(0,INT(($B1019+ChapterTable!$S$26+VLOOKUP(SUBSTITUTE(C$1,"성장단계","")&amp;"보스단계오프셋",ChapterTable!$S:$T,2,0))/ChapterTable!$S$23)))</f>
        <v>4</v>
      </c>
      <c r="D1019">
        <f>IF(OR($L1019=TRUE,$A1019=0,MOD($A1019,ChapterTable!$S$20)&lt;&gt;0),
MAX(0,INT(($B1019+ChapterTable!$Q$26+VLOOKUP(SUBSTITUTE(D$1,"성장단계","")&amp;"단계오프셋",ChapterTable!$S:$T,2,0))/ChapterTable!$Q$23)),
MAX(0,INT(($B1019+ChapterTable!$S$26+VLOOKUP(SUBSTITUTE(D$1,"성장단계","")&amp;"보스단계오프셋",ChapterTable!$S:$T,2,0))/ChapterTable!$S$23)))</f>
        <v>4</v>
      </c>
      <c r="E1019" s="1">
        <f ca="1">IF(AND($A1019=0,$B1019=1),
    VLOOKUP(1,ChapterTable!$1:$1048576,MATCH("최종"&amp;SUBSTITUTE(SUBSTITUTE(E$1,"standard",""),"|Float",""),ChapterTable!$1:$1,0),0)*ChapterTable!$Q$17,
  IF(AND($A1019=0,$B1019=0),
    E1020,
  IF($B1019=0,
    VLOOKUP($A1019,ChapterTable!$1:$1048576,MATCH("최종"&amp;SUBSTITUTE(SUBSTITUTE(E$1,"standard",""),"|Float",""),ChapterTable!$1:$1,0),0),
  IF($B1019=1,
    IF($L1019=FALSE,
      VLOOKUP($A1019,ChapterTable!$1:$1048576,MATCH("최종"&amp;SUBSTITUTE(SUBSTITUTE(E$1,"standard",""),"|Float",""),ChapterTable!$1:$1,0),0),
      VLOOKUP($A1019-ChapterTable!$Q$11,ChapterTable!$1:$1048576,MATCH("최종"&amp;SUBSTITUTE(SUBSTITUTE(E$1,"standard",""),"|Float",""),ChapterTable!$1:$1,0),0)*ChapterTable!$Q$14
    ),
  OFFSET(E1019,-$B1019+IF($L1019,1,0),0)*
    (VLOOKUP(SUBSTITUTE(SUBSTITUTE(E$1,"standard",""),"|Float","")&amp;"인게임누적곱배수",ChapterTable!$S:$T,2,0)^C1019
    +VLOOKUP(SUBSTITUTE(SUBSTITUTE(E$1,"standard",""),"|Float","")&amp;"인게임누적합배수",ChapterTable!$S:$T,2,0)*C1019)
  )
  )
  )
)</f>
        <v>2154766.3610916138</v>
      </c>
      <c r="F1019" s="1">
        <f ca="1">IF(AND($A1019=0,$B1019=1),
    VLOOKUP(1,ChapterTable!$1:$1048576,MATCH("최종"&amp;SUBSTITUTE(SUBSTITUTE(F$1,"standard",""),"|Float",""),ChapterTable!$1:$1,0),0)*ChapterTable!$Q$17,
  IF(AND($A1019=0,$B1019=0),
    F1020,
  IF($B1019=0,
    VLOOKUP($A1019,ChapterTable!$1:$1048576,MATCH("최종"&amp;SUBSTITUTE(SUBSTITUTE(F$1,"standard",""),"|Float",""),ChapterTable!$1:$1,0),0),
  IF($B1019=1,
    IF($L1019=FALSE,
      VLOOKUP($A1019,ChapterTable!$1:$1048576,MATCH("최종"&amp;SUBSTITUTE(SUBSTITUTE(F$1,"standard",""),"|Float",""),ChapterTable!$1:$1,0),0),
      VLOOKUP($A1019-ChapterTable!$Q$11,ChapterTable!$1:$1048576,MATCH("최종"&amp;SUBSTITUTE(SUBSTITUTE(F$1,"standard",""),"|Float",""),ChapterTable!$1:$1,0),0)*ChapterTable!$Q$14
    ),
  OFFSET(F1019,-$B1019+IF($L1019,1,0),0)*
    (VLOOKUP(SUBSTITUTE(SUBSTITUTE(F$1,"standard",""),"|Float","")&amp;"인게임누적곱배수",ChapterTable!$S:$T,2,0)^D1019
    +VLOOKUP(SUBSTITUTE(SUBSTITUTE(F$1,"standard",""),"|Float","")&amp;"인게임누적합배수",ChapterTable!$S:$T,2,0)*D1019)
  )
  )
  )
)</f>
        <v>897819.31712150574</v>
      </c>
      <c r="G1019" t="s">
        <v>110</v>
      </c>
      <c r="J1019" t="str">
        <f>IF(ISBLANK(I1019),"",
IFERROR(VLOOKUP(I1019,[1]StringTable!$1:$1048576,MATCH([1]StringTable!$B$1,[1]StringTable!$1:$1,0),0),
IFERROR(VLOOKUP(I1019,[1]InApkStringTable!$1:$1048576,MATCH([1]InApkStringTable!$B$1,[1]InApkStringTable!$1:$1,0),0),
"스트링없음")))</f>
        <v/>
      </c>
      <c r="L1019" t="b">
        <v>0</v>
      </c>
      <c r="M1019" t="s">
        <v>24</v>
      </c>
      <c r="N1019" t="str">
        <f>IF(ISBLANK(M1019),"",IF(ISERROR(VLOOKUP(M1019,MapTable!$A:$A,1,0)),"맵없음",""))</f>
        <v/>
      </c>
      <c r="O1019">
        <f t="shared" si="61"/>
        <v>5</v>
      </c>
      <c r="Q1019">
        <f t="shared" si="62"/>
        <v>5</v>
      </c>
      <c r="R1019" t="b">
        <f t="shared" ca="1" si="63"/>
        <v>0</v>
      </c>
      <c r="T1019" t="b">
        <f t="shared" ca="1" si="64"/>
        <v>0</v>
      </c>
      <c r="V1019" t="str">
        <f>IF(ISBLANK(U1019),"",IF(ISERROR(VLOOKUP(U1019,MapTable!$A:$A,1,0)),"맵없음",""))</f>
        <v/>
      </c>
      <c r="X1019" t="str">
        <f>IF(ISBLANK(W1019),"",
IF(ISERROR(FIND(",",W1019)),
  IF(ISERROR(VLOOKUP(W1019,MapTable!$A:$A,1,0)),"맵없음",
  ""),
IF(ISERROR(FIND(",",W1019,FIND(",",W1019)+1)),
  IF(OR(ISERROR(VLOOKUP(LEFT(W1019,FIND(",",W1019)-1),MapTable!$A:$A,1,0)),ISERROR(VLOOKUP(TRIM(MID(W1019,FIND(",",W1019)+1,999)),MapTable!$A:$A,1,0))),"맵없음",
  ""),
IF(ISERROR(FIND(",",W1019,FIND(",",W1019,FIND(",",W1019)+1)+1)),
  IF(OR(ISERROR(VLOOKUP(LEFT(W1019,FIND(",",W1019)-1),MapTable!$A:$A,1,0)),ISERROR(VLOOKUP(TRIM(MID(W1019,FIND(",",W1019)+1,FIND(",",W1019,FIND(",",W1019)+1)-FIND(",",W1019)-1)),MapTable!$A:$A,1,0)),ISERROR(VLOOKUP(TRIM(MID(W1019,FIND(",",W1019,FIND(",",W1019)+1)+1,999)),MapTable!$A:$A,1,0))),"맵없음",
  ""),
IF(ISERROR(FIND(",",W1019,FIND(",",W1019,FIND(",",W1019,FIND(",",W1019)+1)+1)+1)),
  IF(OR(ISERROR(VLOOKUP(LEFT(W1019,FIND(",",W1019)-1),MapTable!$A:$A,1,0)),ISERROR(VLOOKUP(TRIM(MID(W1019,FIND(",",W1019)+1,FIND(",",W1019,FIND(",",W1019)+1)-FIND(",",W1019)-1)),MapTable!$A:$A,1,0)),ISERROR(VLOOKUP(TRIM(MID(W1019,FIND(",",W1019,FIND(",",W1019)+1)+1,FIND(",",W1019,FIND(",",W1019,FIND(",",W1019)+1)+1)-FIND(",",W1019,FIND(",",W1019)+1)-1)),MapTable!$A:$A,1,0)),ISERROR(VLOOKUP(TRIM(MID(W1019,FIND(",",W1019,FIND(",",W1019,FIND(",",W1019)+1)+1)+1,999)),MapTable!$A:$A,1,0))),"맵없음",
  ""),
)))))</f>
        <v/>
      </c>
      <c r="AC1019" t="str">
        <f>IF(ISBLANK(AB1019),"",IF(ISERROR(VLOOKUP(AB1019,[3]DropTable!$A:$A,1,0)),"드랍없음",""))</f>
        <v/>
      </c>
      <c r="AE1019" t="str">
        <f>IF(ISBLANK(AD1019),"",IF(ISERROR(VLOOKUP(AD1019,[3]DropTable!$A:$A,1,0)),"드랍없음",""))</f>
        <v/>
      </c>
      <c r="AG1019">
        <v>9.8000000000000007</v>
      </c>
      <c r="AH1019">
        <v>1</v>
      </c>
    </row>
    <row r="1020" spans="1:34" x14ac:dyDescent="0.3">
      <c r="A1020">
        <v>22</v>
      </c>
      <c r="B1020">
        <v>45</v>
      </c>
      <c r="C1020">
        <f>IF(OR($L1020=TRUE,$A1020=0,MOD($A1020,ChapterTable!$S$20)&lt;&gt;0),
MAX(0,INT(($B1020+ChapterTable!$Q$26+VLOOKUP(SUBSTITUTE(C$1,"성장단계","")&amp;"단계오프셋",ChapterTable!$S:$T,2,0))/ChapterTable!$Q$23)),
MAX(0,INT(($B1020+ChapterTable!$S$26+VLOOKUP(SUBSTITUTE(C$1,"성장단계","")&amp;"보스단계오프셋",ChapterTable!$S:$T,2,0))/ChapterTable!$S$23)))</f>
        <v>4</v>
      </c>
      <c r="D1020">
        <f>IF(OR($L1020=TRUE,$A1020=0,MOD($A1020,ChapterTable!$S$20)&lt;&gt;0),
MAX(0,INT(($B1020+ChapterTable!$Q$26+VLOOKUP(SUBSTITUTE(D$1,"성장단계","")&amp;"단계오프셋",ChapterTable!$S:$T,2,0))/ChapterTable!$Q$23)),
MAX(0,INT(($B1020+ChapterTable!$S$26+VLOOKUP(SUBSTITUTE(D$1,"성장단계","")&amp;"보스단계오프셋",ChapterTable!$S:$T,2,0))/ChapterTable!$S$23)))</f>
        <v>4</v>
      </c>
      <c r="E1020" s="1">
        <f ca="1">IF(AND($A1020=0,$B1020=1),
    VLOOKUP(1,ChapterTable!$1:$1048576,MATCH("최종"&amp;SUBSTITUTE(SUBSTITUTE(E$1,"standard",""),"|Float",""),ChapterTable!$1:$1,0),0)*ChapterTable!$Q$17,
  IF(AND($A1020=0,$B1020=0),
    E1021,
  IF($B1020=0,
    VLOOKUP($A1020,ChapterTable!$1:$1048576,MATCH("최종"&amp;SUBSTITUTE(SUBSTITUTE(E$1,"standard",""),"|Float",""),ChapterTable!$1:$1,0),0),
  IF($B1020=1,
    IF($L1020=FALSE,
      VLOOKUP($A1020,ChapterTable!$1:$1048576,MATCH("최종"&amp;SUBSTITUTE(SUBSTITUTE(E$1,"standard",""),"|Float",""),ChapterTable!$1:$1,0),0),
      VLOOKUP($A1020-ChapterTable!$Q$11,ChapterTable!$1:$1048576,MATCH("최종"&amp;SUBSTITUTE(SUBSTITUTE(E$1,"standard",""),"|Float",""),ChapterTable!$1:$1,0),0)*ChapterTable!$Q$14
    ),
  OFFSET(E1020,-$B1020+IF($L1020,1,0),0)*
    (VLOOKUP(SUBSTITUTE(SUBSTITUTE(E$1,"standard",""),"|Float","")&amp;"인게임누적곱배수",ChapterTable!$S:$T,2,0)^C1020
    +VLOOKUP(SUBSTITUTE(SUBSTITUTE(E$1,"standard",""),"|Float","")&amp;"인게임누적합배수",ChapterTable!$S:$T,2,0)*C1020)
  )
  )
  )
)</f>
        <v>2154766.3610916138</v>
      </c>
      <c r="F1020" s="1">
        <f ca="1">IF(AND($A1020=0,$B1020=1),
    VLOOKUP(1,ChapterTable!$1:$1048576,MATCH("최종"&amp;SUBSTITUTE(SUBSTITUTE(F$1,"standard",""),"|Float",""),ChapterTable!$1:$1,0),0)*ChapterTable!$Q$17,
  IF(AND($A1020=0,$B1020=0),
    F1021,
  IF($B1020=0,
    VLOOKUP($A1020,ChapterTable!$1:$1048576,MATCH("최종"&amp;SUBSTITUTE(SUBSTITUTE(F$1,"standard",""),"|Float",""),ChapterTable!$1:$1,0),0),
  IF($B1020=1,
    IF($L1020=FALSE,
      VLOOKUP($A1020,ChapterTable!$1:$1048576,MATCH("최종"&amp;SUBSTITUTE(SUBSTITUTE(F$1,"standard",""),"|Float",""),ChapterTable!$1:$1,0),0),
      VLOOKUP($A1020-ChapterTable!$Q$11,ChapterTable!$1:$1048576,MATCH("최종"&amp;SUBSTITUTE(SUBSTITUTE(F$1,"standard",""),"|Float",""),ChapterTable!$1:$1,0),0)*ChapterTable!$Q$14
    ),
  OFFSET(F1020,-$B1020+IF($L1020,1,0),0)*
    (VLOOKUP(SUBSTITUTE(SUBSTITUTE(F$1,"standard",""),"|Float","")&amp;"인게임누적곱배수",ChapterTable!$S:$T,2,0)^D1020
    +VLOOKUP(SUBSTITUTE(SUBSTITUTE(F$1,"standard",""),"|Float","")&amp;"인게임누적합배수",ChapterTable!$S:$T,2,0)*D1020)
  )
  )
  )
)</f>
        <v>897819.31712150574</v>
      </c>
      <c r="G1020" t="s">
        <v>110</v>
      </c>
      <c r="J1020" t="str">
        <f>IF(ISBLANK(I1020),"",
IFERROR(VLOOKUP(I1020,[1]StringTable!$1:$1048576,MATCH([1]StringTable!$B$1,[1]StringTable!$1:$1,0),0),
IFERROR(VLOOKUP(I1020,[1]InApkStringTable!$1:$1048576,MATCH([1]InApkStringTable!$B$1,[1]InApkStringTable!$1:$1,0),0),
"스트링없음")))</f>
        <v/>
      </c>
      <c r="L1020" t="b">
        <v>0</v>
      </c>
      <c r="M1020" t="s">
        <v>24</v>
      </c>
      <c r="N1020" t="str">
        <f>IF(ISBLANK(M1020),"",IF(ISERROR(VLOOKUP(M1020,MapTable!$A:$A,1,0)),"맵없음",""))</f>
        <v/>
      </c>
      <c r="O1020">
        <f t="shared" si="61"/>
        <v>11</v>
      </c>
      <c r="Q1020">
        <f t="shared" si="62"/>
        <v>11</v>
      </c>
      <c r="R1020" t="b">
        <f t="shared" ca="1" si="63"/>
        <v>0</v>
      </c>
      <c r="T1020" t="b">
        <f t="shared" ca="1" si="64"/>
        <v>0</v>
      </c>
      <c r="V1020" t="str">
        <f>IF(ISBLANK(U1020),"",IF(ISERROR(VLOOKUP(U1020,MapTable!$A:$A,1,0)),"맵없음",""))</f>
        <v/>
      </c>
      <c r="X1020" t="str">
        <f>IF(ISBLANK(W1020),"",
IF(ISERROR(FIND(",",W1020)),
  IF(ISERROR(VLOOKUP(W1020,MapTable!$A:$A,1,0)),"맵없음",
  ""),
IF(ISERROR(FIND(",",W1020,FIND(",",W1020)+1)),
  IF(OR(ISERROR(VLOOKUP(LEFT(W1020,FIND(",",W1020)-1),MapTable!$A:$A,1,0)),ISERROR(VLOOKUP(TRIM(MID(W1020,FIND(",",W1020)+1,999)),MapTable!$A:$A,1,0))),"맵없음",
  ""),
IF(ISERROR(FIND(",",W1020,FIND(",",W1020,FIND(",",W1020)+1)+1)),
  IF(OR(ISERROR(VLOOKUP(LEFT(W1020,FIND(",",W1020)-1),MapTable!$A:$A,1,0)),ISERROR(VLOOKUP(TRIM(MID(W1020,FIND(",",W1020)+1,FIND(",",W1020,FIND(",",W1020)+1)-FIND(",",W1020)-1)),MapTable!$A:$A,1,0)),ISERROR(VLOOKUP(TRIM(MID(W1020,FIND(",",W1020,FIND(",",W1020)+1)+1,999)),MapTable!$A:$A,1,0))),"맵없음",
  ""),
IF(ISERROR(FIND(",",W1020,FIND(",",W1020,FIND(",",W1020,FIND(",",W1020)+1)+1)+1)),
  IF(OR(ISERROR(VLOOKUP(LEFT(W1020,FIND(",",W1020)-1),MapTable!$A:$A,1,0)),ISERROR(VLOOKUP(TRIM(MID(W1020,FIND(",",W1020)+1,FIND(",",W1020,FIND(",",W1020)+1)-FIND(",",W1020)-1)),MapTable!$A:$A,1,0)),ISERROR(VLOOKUP(TRIM(MID(W1020,FIND(",",W1020,FIND(",",W1020)+1)+1,FIND(",",W1020,FIND(",",W1020,FIND(",",W1020)+1)+1)-FIND(",",W1020,FIND(",",W1020)+1)-1)),MapTable!$A:$A,1,0)),ISERROR(VLOOKUP(TRIM(MID(W1020,FIND(",",W1020,FIND(",",W1020,FIND(",",W1020)+1)+1)+1,999)),MapTable!$A:$A,1,0))),"맵없음",
  ""),
)))))</f>
        <v/>
      </c>
      <c r="AC1020" t="str">
        <f>IF(ISBLANK(AB1020),"",IF(ISERROR(VLOOKUP(AB1020,[3]DropTable!$A:$A,1,0)),"드랍없음",""))</f>
        <v/>
      </c>
      <c r="AE1020" t="str">
        <f>IF(ISBLANK(AD1020),"",IF(ISERROR(VLOOKUP(AD1020,[3]DropTable!$A:$A,1,0)),"드랍없음",""))</f>
        <v/>
      </c>
      <c r="AG1020">
        <v>9.8000000000000007</v>
      </c>
      <c r="AH1020">
        <v>1</v>
      </c>
    </row>
    <row r="1021" spans="1:34" x14ac:dyDescent="0.3">
      <c r="A1021">
        <v>22</v>
      </c>
      <c r="B1021">
        <v>46</v>
      </c>
      <c r="C1021">
        <f>IF(OR($L1021=TRUE,$A1021=0,MOD($A1021,ChapterTable!$S$20)&lt;&gt;0),
MAX(0,INT(($B1021+ChapterTable!$Q$26+VLOOKUP(SUBSTITUTE(C$1,"성장단계","")&amp;"단계오프셋",ChapterTable!$S:$T,2,0))/ChapterTable!$Q$23)),
MAX(0,INT(($B1021+ChapterTable!$S$26+VLOOKUP(SUBSTITUTE(C$1,"성장단계","")&amp;"보스단계오프셋",ChapterTable!$S:$T,2,0))/ChapterTable!$S$23)))</f>
        <v>5</v>
      </c>
      <c r="D1021">
        <f>IF(OR($L1021=TRUE,$A1021=0,MOD($A1021,ChapterTable!$S$20)&lt;&gt;0),
MAX(0,INT(($B1021+ChapterTable!$Q$26+VLOOKUP(SUBSTITUTE(D$1,"성장단계","")&amp;"단계오프셋",ChapterTable!$S:$T,2,0))/ChapterTable!$Q$23)),
MAX(0,INT(($B1021+ChapterTable!$S$26+VLOOKUP(SUBSTITUTE(D$1,"성장단계","")&amp;"보스단계오프셋",ChapterTable!$S:$T,2,0))/ChapterTable!$S$23)))</f>
        <v>4</v>
      </c>
      <c r="E1021" s="1">
        <f ca="1">IF(AND($A1021=0,$B1021=1),
    VLOOKUP(1,ChapterTable!$1:$1048576,MATCH("최종"&amp;SUBSTITUTE(SUBSTITUTE(E$1,"standard",""),"|Float",""),ChapterTable!$1:$1,0),0)*ChapterTable!$Q$17,
  IF(AND($A1021=0,$B1021=0),
    E1022,
  IF($B1021=0,
    VLOOKUP($A1021,ChapterTable!$1:$1048576,MATCH("최종"&amp;SUBSTITUTE(SUBSTITUTE(E$1,"standard",""),"|Float",""),ChapterTable!$1:$1,0),0),
  IF($B1021=1,
    IF($L1021=FALSE,
      VLOOKUP($A1021,ChapterTable!$1:$1048576,MATCH("최종"&amp;SUBSTITUTE(SUBSTITUTE(E$1,"standard",""),"|Float",""),ChapterTable!$1:$1,0),0),
      VLOOKUP($A1021-ChapterTable!$Q$11,ChapterTable!$1:$1048576,MATCH("최종"&amp;SUBSTITUTE(SUBSTITUTE(E$1,"standard",""),"|Float",""),ChapterTable!$1:$1,0),0)*ChapterTable!$Q$14
    ),
  OFFSET(E1021,-$B1021+IF($L1021,1,0),0)*
    (VLOOKUP(SUBSTITUTE(SUBSTITUTE(E$1,"standard",""),"|Float","")&amp;"인게임누적곱배수",ChapterTable!$S:$T,2,0)^C1021
    +VLOOKUP(SUBSTITUTE(SUBSTITUTE(E$1,"standard",""),"|Float","")&amp;"인게임누적합배수",ChapterTable!$S:$T,2,0)*C1021)
  )
  )
  )
)</f>
        <v>2469003.1220841408</v>
      </c>
      <c r="F1021" s="1">
        <f ca="1">IF(AND($A1021=0,$B1021=1),
    VLOOKUP(1,ChapterTable!$1:$1048576,MATCH("최종"&amp;SUBSTITUTE(SUBSTITUTE(F$1,"standard",""),"|Float",""),ChapterTable!$1:$1,0),0)*ChapterTable!$Q$17,
  IF(AND($A1021=0,$B1021=0),
    F1022,
  IF($B1021=0,
    VLOOKUP($A1021,ChapterTable!$1:$1048576,MATCH("최종"&amp;SUBSTITUTE(SUBSTITUTE(F$1,"standard",""),"|Float",""),ChapterTable!$1:$1,0),0),
  IF($B1021=1,
    IF($L1021=FALSE,
      VLOOKUP($A1021,ChapterTable!$1:$1048576,MATCH("최종"&amp;SUBSTITUTE(SUBSTITUTE(F$1,"standard",""),"|Float",""),ChapterTable!$1:$1,0),0),
      VLOOKUP($A1021-ChapterTable!$Q$11,ChapterTable!$1:$1048576,MATCH("최종"&amp;SUBSTITUTE(SUBSTITUTE(F$1,"standard",""),"|Float",""),ChapterTable!$1:$1,0),0)*ChapterTable!$Q$14
    ),
  OFFSET(F1021,-$B1021+IF($L1021,1,0),0)*
    (VLOOKUP(SUBSTITUTE(SUBSTITUTE(F$1,"standard",""),"|Float","")&amp;"인게임누적곱배수",ChapterTable!$S:$T,2,0)^D1021
    +VLOOKUP(SUBSTITUTE(SUBSTITUTE(F$1,"standard",""),"|Float","")&amp;"인게임누적합배수",ChapterTable!$S:$T,2,0)*D1021)
  )
  )
  )
)</f>
        <v>897819.31712150574</v>
      </c>
      <c r="G1021" t="s">
        <v>110</v>
      </c>
      <c r="J1021" t="str">
        <f>IF(ISBLANK(I1021),"",
IFERROR(VLOOKUP(I1021,[1]StringTable!$1:$1048576,MATCH([1]StringTable!$B$1,[1]StringTable!$1:$1,0),0),
IFERROR(VLOOKUP(I1021,[1]InApkStringTable!$1:$1048576,MATCH([1]InApkStringTable!$B$1,[1]InApkStringTable!$1:$1,0),0),
"스트링없음")))</f>
        <v/>
      </c>
      <c r="L1021" t="b">
        <v>0</v>
      </c>
      <c r="M1021" t="s">
        <v>24</v>
      </c>
      <c r="N1021" t="str">
        <f>IF(ISBLANK(M1021),"",IF(ISERROR(VLOOKUP(M1021,MapTable!$A:$A,1,0)),"맵없음",""))</f>
        <v/>
      </c>
      <c r="O1021">
        <f t="shared" si="61"/>
        <v>5</v>
      </c>
      <c r="Q1021">
        <f t="shared" si="62"/>
        <v>5</v>
      </c>
      <c r="R1021" t="b">
        <f t="shared" ca="1" si="63"/>
        <v>0</v>
      </c>
      <c r="T1021" t="b">
        <f t="shared" ca="1" si="64"/>
        <v>0</v>
      </c>
      <c r="V1021" t="str">
        <f>IF(ISBLANK(U1021),"",IF(ISERROR(VLOOKUP(U1021,MapTable!$A:$A,1,0)),"맵없음",""))</f>
        <v/>
      </c>
      <c r="X1021" t="str">
        <f>IF(ISBLANK(W1021),"",
IF(ISERROR(FIND(",",W1021)),
  IF(ISERROR(VLOOKUP(W1021,MapTable!$A:$A,1,0)),"맵없음",
  ""),
IF(ISERROR(FIND(",",W1021,FIND(",",W1021)+1)),
  IF(OR(ISERROR(VLOOKUP(LEFT(W1021,FIND(",",W1021)-1),MapTable!$A:$A,1,0)),ISERROR(VLOOKUP(TRIM(MID(W1021,FIND(",",W1021)+1,999)),MapTable!$A:$A,1,0))),"맵없음",
  ""),
IF(ISERROR(FIND(",",W1021,FIND(",",W1021,FIND(",",W1021)+1)+1)),
  IF(OR(ISERROR(VLOOKUP(LEFT(W1021,FIND(",",W1021)-1),MapTable!$A:$A,1,0)),ISERROR(VLOOKUP(TRIM(MID(W1021,FIND(",",W1021)+1,FIND(",",W1021,FIND(",",W1021)+1)-FIND(",",W1021)-1)),MapTable!$A:$A,1,0)),ISERROR(VLOOKUP(TRIM(MID(W1021,FIND(",",W1021,FIND(",",W1021)+1)+1,999)),MapTable!$A:$A,1,0))),"맵없음",
  ""),
IF(ISERROR(FIND(",",W1021,FIND(",",W1021,FIND(",",W1021,FIND(",",W1021)+1)+1)+1)),
  IF(OR(ISERROR(VLOOKUP(LEFT(W1021,FIND(",",W1021)-1),MapTable!$A:$A,1,0)),ISERROR(VLOOKUP(TRIM(MID(W1021,FIND(",",W1021)+1,FIND(",",W1021,FIND(",",W1021)+1)-FIND(",",W1021)-1)),MapTable!$A:$A,1,0)),ISERROR(VLOOKUP(TRIM(MID(W1021,FIND(",",W1021,FIND(",",W1021)+1)+1,FIND(",",W1021,FIND(",",W1021,FIND(",",W1021)+1)+1)-FIND(",",W1021,FIND(",",W1021)+1)-1)),MapTable!$A:$A,1,0)),ISERROR(VLOOKUP(TRIM(MID(W1021,FIND(",",W1021,FIND(",",W1021,FIND(",",W1021)+1)+1)+1,999)),MapTable!$A:$A,1,0))),"맵없음",
  ""),
)))))</f>
        <v/>
      </c>
      <c r="AC1021" t="str">
        <f>IF(ISBLANK(AB1021),"",IF(ISERROR(VLOOKUP(AB1021,[3]DropTable!$A:$A,1,0)),"드랍없음",""))</f>
        <v/>
      </c>
      <c r="AE1021" t="str">
        <f>IF(ISBLANK(AD1021),"",IF(ISERROR(VLOOKUP(AD1021,[3]DropTable!$A:$A,1,0)),"드랍없음",""))</f>
        <v/>
      </c>
      <c r="AG1021">
        <v>9.8000000000000007</v>
      </c>
      <c r="AH1021">
        <v>1</v>
      </c>
    </row>
    <row r="1022" spans="1:34" x14ac:dyDescent="0.3">
      <c r="A1022">
        <v>22</v>
      </c>
      <c r="B1022">
        <v>47</v>
      </c>
      <c r="C1022">
        <f>IF(OR($L1022=TRUE,$A1022=0,MOD($A1022,ChapterTable!$S$20)&lt;&gt;0),
MAX(0,INT(($B1022+ChapterTable!$Q$26+VLOOKUP(SUBSTITUTE(C$1,"성장단계","")&amp;"단계오프셋",ChapterTable!$S:$T,2,0))/ChapterTable!$Q$23)),
MAX(0,INT(($B1022+ChapterTable!$S$26+VLOOKUP(SUBSTITUTE(C$1,"성장단계","")&amp;"보스단계오프셋",ChapterTable!$S:$T,2,0))/ChapterTable!$S$23)))</f>
        <v>5</v>
      </c>
      <c r="D1022">
        <f>IF(OR($L1022=TRUE,$A1022=0,MOD($A1022,ChapterTable!$S$20)&lt;&gt;0),
MAX(0,INT(($B1022+ChapterTable!$Q$26+VLOOKUP(SUBSTITUTE(D$1,"성장단계","")&amp;"단계오프셋",ChapterTable!$S:$T,2,0))/ChapterTable!$Q$23)),
MAX(0,INT(($B1022+ChapterTable!$S$26+VLOOKUP(SUBSTITUTE(D$1,"성장단계","")&amp;"보스단계오프셋",ChapterTable!$S:$T,2,0))/ChapterTable!$S$23)))</f>
        <v>4</v>
      </c>
      <c r="E1022" s="1">
        <f ca="1">IF(AND($A1022=0,$B1022=1),
    VLOOKUP(1,ChapterTable!$1:$1048576,MATCH("최종"&amp;SUBSTITUTE(SUBSTITUTE(E$1,"standard",""),"|Float",""),ChapterTable!$1:$1,0),0)*ChapterTable!$Q$17,
  IF(AND($A1022=0,$B1022=0),
    E1023,
  IF($B1022=0,
    VLOOKUP($A1022,ChapterTable!$1:$1048576,MATCH("최종"&amp;SUBSTITUTE(SUBSTITUTE(E$1,"standard",""),"|Float",""),ChapterTable!$1:$1,0),0),
  IF($B1022=1,
    IF($L1022=FALSE,
      VLOOKUP($A1022,ChapterTable!$1:$1048576,MATCH("최종"&amp;SUBSTITUTE(SUBSTITUTE(E$1,"standard",""),"|Float",""),ChapterTable!$1:$1,0),0),
      VLOOKUP($A1022-ChapterTable!$Q$11,ChapterTable!$1:$1048576,MATCH("최종"&amp;SUBSTITUTE(SUBSTITUTE(E$1,"standard",""),"|Float",""),ChapterTable!$1:$1,0),0)*ChapterTable!$Q$14
    ),
  OFFSET(E1022,-$B1022+IF($L1022,1,0),0)*
    (VLOOKUP(SUBSTITUTE(SUBSTITUTE(E$1,"standard",""),"|Float","")&amp;"인게임누적곱배수",ChapterTable!$S:$T,2,0)^C1022
    +VLOOKUP(SUBSTITUTE(SUBSTITUTE(E$1,"standard",""),"|Float","")&amp;"인게임누적합배수",ChapterTable!$S:$T,2,0)*C1022)
  )
  )
  )
)</f>
        <v>2469003.1220841408</v>
      </c>
      <c r="F1022" s="1">
        <f ca="1">IF(AND($A1022=0,$B1022=1),
    VLOOKUP(1,ChapterTable!$1:$1048576,MATCH("최종"&amp;SUBSTITUTE(SUBSTITUTE(F$1,"standard",""),"|Float",""),ChapterTable!$1:$1,0),0)*ChapterTable!$Q$17,
  IF(AND($A1022=0,$B1022=0),
    F1023,
  IF($B1022=0,
    VLOOKUP($A1022,ChapterTable!$1:$1048576,MATCH("최종"&amp;SUBSTITUTE(SUBSTITUTE(F$1,"standard",""),"|Float",""),ChapterTable!$1:$1,0),0),
  IF($B1022=1,
    IF($L1022=FALSE,
      VLOOKUP($A1022,ChapterTable!$1:$1048576,MATCH("최종"&amp;SUBSTITUTE(SUBSTITUTE(F$1,"standard",""),"|Float",""),ChapterTable!$1:$1,0),0),
      VLOOKUP($A1022-ChapterTable!$Q$11,ChapterTable!$1:$1048576,MATCH("최종"&amp;SUBSTITUTE(SUBSTITUTE(F$1,"standard",""),"|Float",""),ChapterTable!$1:$1,0),0)*ChapterTable!$Q$14
    ),
  OFFSET(F1022,-$B1022+IF($L1022,1,0),0)*
    (VLOOKUP(SUBSTITUTE(SUBSTITUTE(F$1,"standard",""),"|Float","")&amp;"인게임누적곱배수",ChapterTable!$S:$T,2,0)^D1022
    +VLOOKUP(SUBSTITUTE(SUBSTITUTE(F$1,"standard",""),"|Float","")&amp;"인게임누적합배수",ChapterTable!$S:$T,2,0)*D1022)
  )
  )
  )
)</f>
        <v>897819.31712150574</v>
      </c>
      <c r="G1022" t="s">
        <v>110</v>
      </c>
      <c r="J1022" t="str">
        <f>IF(ISBLANK(I1022),"",
IFERROR(VLOOKUP(I1022,[1]StringTable!$1:$1048576,MATCH([1]StringTable!$B$1,[1]StringTable!$1:$1,0),0),
IFERROR(VLOOKUP(I1022,[1]InApkStringTable!$1:$1048576,MATCH([1]InApkStringTable!$B$1,[1]InApkStringTable!$1:$1,0),0),
"스트링없음")))</f>
        <v/>
      </c>
      <c r="L1022" t="b">
        <v>0</v>
      </c>
      <c r="M1022" t="s">
        <v>24</v>
      </c>
      <c r="N1022" t="str">
        <f>IF(ISBLANK(M1022),"",IF(ISERROR(VLOOKUP(M1022,MapTable!$A:$A,1,0)),"맵없음",""))</f>
        <v/>
      </c>
      <c r="O1022">
        <f t="shared" si="61"/>
        <v>5</v>
      </c>
      <c r="Q1022">
        <f t="shared" si="62"/>
        <v>5</v>
      </c>
      <c r="R1022" t="b">
        <f t="shared" ca="1" si="63"/>
        <v>0</v>
      </c>
      <c r="T1022" t="b">
        <f t="shared" ca="1" si="64"/>
        <v>0</v>
      </c>
      <c r="V1022" t="str">
        <f>IF(ISBLANK(U1022),"",IF(ISERROR(VLOOKUP(U1022,MapTable!$A:$A,1,0)),"맵없음",""))</f>
        <v/>
      </c>
      <c r="X1022" t="str">
        <f>IF(ISBLANK(W1022),"",
IF(ISERROR(FIND(",",W1022)),
  IF(ISERROR(VLOOKUP(W1022,MapTable!$A:$A,1,0)),"맵없음",
  ""),
IF(ISERROR(FIND(",",W1022,FIND(",",W1022)+1)),
  IF(OR(ISERROR(VLOOKUP(LEFT(W1022,FIND(",",W1022)-1),MapTable!$A:$A,1,0)),ISERROR(VLOOKUP(TRIM(MID(W1022,FIND(",",W1022)+1,999)),MapTable!$A:$A,1,0))),"맵없음",
  ""),
IF(ISERROR(FIND(",",W1022,FIND(",",W1022,FIND(",",W1022)+1)+1)),
  IF(OR(ISERROR(VLOOKUP(LEFT(W1022,FIND(",",W1022)-1),MapTable!$A:$A,1,0)),ISERROR(VLOOKUP(TRIM(MID(W1022,FIND(",",W1022)+1,FIND(",",W1022,FIND(",",W1022)+1)-FIND(",",W1022)-1)),MapTable!$A:$A,1,0)),ISERROR(VLOOKUP(TRIM(MID(W1022,FIND(",",W1022,FIND(",",W1022)+1)+1,999)),MapTable!$A:$A,1,0))),"맵없음",
  ""),
IF(ISERROR(FIND(",",W1022,FIND(",",W1022,FIND(",",W1022,FIND(",",W1022)+1)+1)+1)),
  IF(OR(ISERROR(VLOOKUP(LEFT(W1022,FIND(",",W1022)-1),MapTable!$A:$A,1,0)),ISERROR(VLOOKUP(TRIM(MID(W1022,FIND(",",W1022)+1,FIND(",",W1022,FIND(",",W1022)+1)-FIND(",",W1022)-1)),MapTable!$A:$A,1,0)),ISERROR(VLOOKUP(TRIM(MID(W1022,FIND(",",W1022,FIND(",",W1022)+1)+1,FIND(",",W1022,FIND(",",W1022,FIND(",",W1022)+1)+1)-FIND(",",W1022,FIND(",",W1022)+1)-1)),MapTable!$A:$A,1,0)),ISERROR(VLOOKUP(TRIM(MID(W1022,FIND(",",W1022,FIND(",",W1022,FIND(",",W1022)+1)+1)+1,999)),MapTable!$A:$A,1,0))),"맵없음",
  ""),
)))))</f>
        <v/>
      </c>
      <c r="AC1022" t="str">
        <f>IF(ISBLANK(AB1022),"",IF(ISERROR(VLOOKUP(AB1022,[3]DropTable!$A:$A,1,0)),"드랍없음",""))</f>
        <v/>
      </c>
      <c r="AE1022" t="str">
        <f>IF(ISBLANK(AD1022),"",IF(ISERROR(VLOOKUP(AD1022,[3]DropTable!$A:$A,1,0)),"드랍없음",""))</f>
        <v/>
      </c>
      <c r="AG1022">
        <v>9.8000000000000007</v>
      </c>
      <c r="AH1022">
        <v>1</v>
      </c>
    </row>
    <row r="1023" spans="1:34" x14ac:dyDescent="0.3">
      <c r="A1023">
        <v>22</v>
      </c>
      <c r="B1023">
        <v>48</v>
      </c>
      <c r="C1023">
        <f>IF(OR($L1023=TRUE,$A1023=0,MOD($A1023,ChapterTable!$S$20)&lt;&gt;0),
MAX(0,INT(($B1023+ChapterTable!$Q$26+VLOOKUP(SUBSTITUTE(C$1,"성장단계","")&amp;"단계오프셋",ChapterTable!$S:$T,2,0))/ChapterTable!$Q$23)),
MAX(0,INT(($B1023+ChapterTable!$S$26+VLOOKUP(SUBSTITUTE(C$1,"성장단계","")&amp;"보스단계오프셋",ChapterTable!$S:$T,2,0))/ChapterTable!$S$23)))</f>
        <v>5</v>
      </c>
      <c r="D1023">
        <f>IF(OR($L1023=TRUE,$A1023=0,MOD($A1023,ChapterTable!$S$20)&lt;&gt;0),
MAX(0,INT(($B1023+ChapterTable!$Q$26+VLOOKUP(SUBSTITUTE(D$1,"성장단계","")&amp;"단계오프셋",ChapterTable!$S:$T,2,0))/ChapterTable!$Q$23)),
MAX(0,INT(($B1023+ChapterTable!$S$26+VLOOKUP(SUBSTITUTE(D$1,"성장단계","")&amp;"보스단계오프셋",ChapterTable!$S:$T,2,0))/ChapterTable!$S$23)))</f>
        <v>4</v>
      </c>
      <c r="E1023" s="1">
        <f ca="1">IF(AND($A1023=0,$B1023=1),
    VLOOKUP(1,ChapterTable!$1:$1048576,MATCH("최종"&amp;SUBSTITUTE(SUBSTITUTE(E$1,"standard",""),"|Float",""),ChapterTable!$1:$1,0),0)*ChapterTable!$Q$17,
  IF(AND($A1023=0,$B1023=0),
    E1024,
  IF($B1023=0,
    VLOOKUP($A1023,ChapterTable!$1:$1048576,MATCH("최종"&amp;SUBSTITUTE(SUBSTITUTE(E$1,"standard",""),"|Float",""),ChapterTable!$1:$1,0),0),
  IF($B1023=1,
    IF($L1023=FALSE,
      VLOOKUP($A1023,ChapterTable!$1:$1048576,MATCH("최종"&amp;SUBSTITUTE(SUBSTITUTE(E$1,"standard",""),"|Float",""),ChapterTable!$1:$1,0),0),
      VLOOKUP($A1023-ChapterTable!$Q$11,ChapterTable!$1:$1048576,MATCH("최종"&amp;SUBSTITUTE(SUBSTITUTE(E$1,"standard",""),"|Float",""),ChapterTable!$1:$1,0),0)*ChapterTable!$Q$14
    ),
  OFFSET(E1023,-$B1023+IF($L1023,1,0),0)*
    (VLOOKUP(SUBSTITUTE(SUBSTITUTE(E$1,"standard",""),"|Float","")&amp;"인게임누적곱배수",ChapterTable!$S:$T,2,0)^C1023
    +VLOOKUP(SUBSTITUTE(SUBSTITUTE(E$1,"standard",""),"|Float","")&amp;"인게임누적합배수",ChapterTable!$S:$T,2,0)*C1023)
  )
  )
  )
)</f>
        <v>2469003.1220841408</v>
      </c>
      <c r="F1023" s="1">
        <f ca="1">IF(AND($A1023=0,$B1023=1),
    VLOOKUP(1,ChapterTable!$1:$1048576,MATCH("최종"&amp;SUBSTITUTE(SUBSTITUTE(F$1,"standard",""),"|Float",""),ChapterTable!$1:$1,0),0)*ChapterTable!$Q$17,
  IF(AND($A1023=0,$B1023=0),
    F1024,
  IF($B1023=0,
    VLOOKUP($A1023,ChapterTable!$1:$1048576,MATCH("최종"&amp;SUBSTITUTE(SUBSTITUTE(F$1,"standard",""),"|Float",""),ChapterTable!$1:$1,0),0),
  IF($B1023=1,
    IF($L1023=FALSE,
      VLOOKUP($A1023,ChapterTable!$1:$1048576,MATCH("최종"&amp;SUBSTITUTE(SUBSTITUTE(F$1,"standard",""),"|Float",""),ChapterTable!$1:$1,0),0),
      VLOOKUP($A1023-ChapterTable!$Q$11,ChapterTable!$1:$1048576,MATCH("최종"&amp;SUBSTITUTE(SUBSTITUTE(F$1,"standard",""),"|Float",""),ChapterTable!$1:$1,0),0)*ChapterTable!$Q$14
    ),
  OFFSET(F1023,-$B1023+IF($L1023,1,0),0)*
    (VLOOKUP(SUBSTITUTE(SUBSTITUTE(F$1,"standard",""),"|Float","")&amp;"인게임누적곱배수",ChapterTable!$S:$T,2,0)^D1023
    +VLOOKUP(SUBSTITUTE(SUBSTITUTE(F$1,"standard",""),"|Float","")&amp;"인게임누적합배수",ChapterTable!$S:$T,2,0)*D1023)
  )
  )
  )
)</f>
        <v>897819.31712150574</v>
      </c>
      <c r="G1023" t="s">
        <v>110</v>
      </c>
      <c r="J1023" t="str">
        <f>IF(ISBLANK(I1023),"",
IFERROR(VLOOKUP(I1023,[1]StringTable!$1:$1048576,MATCH([1]StringTable!$B$1,[1]StringTable!$1:$1,0),0),
IFERROR(VLOOKUP(I1023,[1]InApkStringTable!$1:$1048576,MATCH([1]InApkStringTable!$B$1,[1]InApkStringTable!$1:$1,0),0),
"스트링없음")))</f>
        <v/>
      </c>
      <c r="L1023" t="b">
        <v>0</v>
      </c>
      <c r="M1023" t="s">
        <v>24</v>
      </c>
      <c r="N1023" t="str">
        <f>IF(ISBLANK(M1023),"",IF(ISERROR(VLOOKUP(M1023,MapTable!$A:$A,1,0)),"맵없음",""))</f>
        <v/>
      </c>
      <c r="O1023">
        <f t="shared" si="61"/>
        <v>5</v>
      </c>
      <c r="Q1023">
        <f t="shared" si="62"/>
        <v>5</v>
      </c>
      <c r="R1023" t="b">
        <f t="shared" ca="1" si="63"/>
        <v>0</v>
      </c>
      <c r="T1023" t="b">
        <f t="shared" ca="1" si="64"/>
        <v>0</v>
      </c>
      <c r="V1023" t="str">
        <f>IF(ISBLANK(U1023),"",IF(ISERROR(VLOOKUP(U1023,MapTable!$A:$A,1,0)),"맵없음",""))</f>
        <v/>
      </c>
      <c r="X1023" t="str">
        <f>IF(ISBLANK(W1023),"",
IF(ISERROR(FIND(",",W1023)),
  IF(ISERROR(VLOOKUP(W1023,MapTable!$A:$A,1,0)),"맵없음",
  ""),
IF(ISERROR(FIND(",",W1023,FIND(",",W1023)+1)),
  IF(OR(ISERROR(VLOOKUP(LEFT(W1023,FIND(",",W1023)-1),MapTable!$A:$A,1,0)),ISERROR(VLOOKUP(TRIM(MID(W1023,FIND(",",W1023)+1,999)),MapTable!$A:$A,1,0))),"맵없음",
  ""),
IF(ISERROR(FIND(",",W1023,FIND(",",W1023,FIND(",",W1023)+1)+1)),
  IF(OR(ISERROR(VLOOKUP(LEFT(W1023,FIND(",",W1023)-1),MapTable!$A:$A,1,0)),ISERROR(VLOOKUP(TRIM(MID(W1023,FIND(",",W1023)+1,FIND(",",W1023,FIND(",",W1023)+1)-FIND(",",W1023)-1)),MapTable!$A:$A,1,0)),ISERROR(VLOOKUP(TRIM(MID(W1023,FIND(",",W1023,FIND(",",W1023)+1)+1,999)),MapTable!$A:$A,1,0))),"맵없음",
  ""),
IF(ISERROR(FIND(",",W1023,FIND(",",W1023,FIND(",",W1023,FIND(",",W1023)+1)+1)+1)),
  IF(OR(ISERROR(VLOOKUP(LEFT(W1023,FIND(",",W1023)-1),MapTable!$A:$A,1,0)),ISERROR(VLOOKUP(TRIM(MID(W1023,FIND(",",W1023)+1,FIND(",",W1023,FIND(",",W1023)+1)-FIND(",",W1023)-1)),MapTable!$A:$A,1,0)),ISERROR(VLOOKUP(TRIM(MID(W1023,FIND(",",W1023,FIND(",",W1023)+1)+1,FIND(",",W1023,FIND(",",W1023,FIND(",",W1023)+1)+1)-FIND(",",W1023,FIND(",",W1023)+1)-1)),MapTable!$A:$A,1,0)),ISERROR(VLOOKUP(TRIM(MID(W1023,FIND(",",W1023,FIND(",",W1023,FIND(",",W1023)+1)+1)+1,999)),MapTable!$A:$A,1,0))),"맵없음",
  ""),
)))))</f>
        <v/>
      </c>
      <c r="AC1023" t="str">
        <f>IF(ISBLANK(AB1023),"",IF(ISERROR(VLOOKUP(AB1023,[3]DropTable!$A:$A,1,0)),"드랍없음",""))</f>
        <v/>
      </c>
      <c r="AE1023" t="str">
        <f>IF(ISBLANK(AD1023),"",IF(ISERROR(VLOOKUP(AD1023,[3]DropTable!$A:$A,1,0)),"드랍없음",""))</f>
        <v/>
      </c>
      <c r="AG1023">
        <v>9.8000000000000007</v>
      </c>
      <c r="AH1023">
        <v>1</v>
      </c>
    </row>
    <row r="1024" spans="1:34" x14ac:dyDescent="0.3">
      <c r="A1024">
        <v>22</v>
      </c>
      <c r="B1024">
        <v>49</v>
      </c>
      <c r="C1024">
        <f>IF(OR($L1024=TRUE,$A1024=0,MOD($A1024,ChapterTable!$S$20)&lt;&gt;0),
MAX(0,INT(($B1024+ChapterTable!$Q$26+VLOOKUP(SUBSTITUTE(C$1,"성장단계","")&amp;"단계오프셋",ChapterTable!$S:$T,2,0))/ChapterTable!$Q$23)),
MAX(0,INT(($B1024+ChapterTable!$S$26+VLOOKUP(SUBSTITUTE(C$1,"성장단계","")&amp;"보스단계오프셋",ChapterTable!$S:$T,2,0))/ChapterTable!$S$23)))</f>
        <v>5</v>
      </c>
      <c r="D1024">
        <f>IF(OR($L1024=TRUE,$A1024=0,MOD($A1024,ChapterTable!$S$20)&lt;&gt;0),
MAX(0,INT(($B1024+ChapterTable!$Q$26+VLOOKUP(SUBSTITUTE(D$1,"성장단계","")&amp;"단계오프셋",ChapterTable!$S:$T,2,0))/ChapterTable!$Q$23)),
MAX(0,INT(($B1024+ChapterTable!$S$26+VLOOKUP(SUBSTITUTE(D$1,"성장단계","")&amp;"보스단계오프셋",ChapterTable!$S:$T,2,0))/ChapterTable!$S$23)))</f>
        <v>4</v>
      </c>
      <c r="E1024" s="1">
        <f ca="1">IF(AND($A1024=0,$B1024=1),
    VLOOKUP(1,ChapterTable!$1:$1048576,MATCH("최종"&amp;SUBSTITUTE(SUBSTITUTE(E$1,"standard",""),"|Float",""),ChapterTable!$1:$1,0),0)*ChapterTable!$Q$17,
  IF(AND($A1024=0,$B1024=0),
    E1025,
  IF($B1024=0,
    VLOOKUP($A1024,ChapterTable!$1:$1048576,MATCH("최종"&amp;SUBSTITUTE(SUBSTITUTE(E$1,"standard",""),"|Float",""),ChapterTable!$1:$1,0),0),
  IF($B1024=1,
    IF($L1024=FALSE,
      VLOOKUP($A1024,ChapterTable!$1:$1048576,MATCH("최종"&amp;SUBSTITUTE(SUBSTITUTE(E$1,"standard",""),"|Float",""),ChapterTable!$1:$1,0),0),
      VLOOKUP($A1024-ChapterTable!$Q$11,ChapterTable!$1:$1048576,MATCH("최종"&amp;SUBSTITUTE(SUBSTITUTE(E$1,"standard",""),"|Float",""),ChapterTable!$1:$1,0),0)*ChapterTable!$Q$14
    ),
  OFFSET(E1024,-$B1024+IF($L1024,1,0),0)*
    (VLOOKUP(SUBSTITUTE(SUBSTITUTE(E$1,"standard",""),"|Float","")&amp;"인게임누적곱배수",ChapterTable!$S:$T,2,0)^C1024
    +VLOOKUP(SUBSTITUTE(SUBSTITUTE(E$1,"standard",""),"|Float","")&amp;"인게임누적합배수",ChapterTable!$S:$T,2,0)*C1024)
  )
  )
  )
)</f>
        <v>2469003.1220841408</v>
      </c>
      <c r="F1024" s="1">
        <f ca="1">IF(AND($A1024=0,$B1024=1),
    VLOOKUP(1,ChapterTable!$1:$1048576,MATCH("최종"&amp;SUBSTITUTE(SUBSTITUTE(F$1,"standard",""),"|Float",""),ChapterTable!$1:$1,0),0)*ChapterTable!$Q$17,
  IF(AND($A1024=0,$B1024=0),
    F1025,
  IF($B1024=0,
    VLOOKUP($A1024,ChapterTable!$1:$1048576,MATCH("최종"&amp;SUBSTITUTE(SUBSTITUTE(F$1,"standard",""),"|Float",""),ChapterTable!$1:$1,0),0),
  IF($B1024=1,
    IF($L1024=FALSE,
      VLOOKUP($A1024,ChapterTable!$1:$1048576,MATCH("최종"&amp;SUBSTITUTE(SUBSTITUTE(F$1,"standard",""),"|Float",""),ChapterTable!$1:$1,0),0),
      VLOOKUP($A1024-ChapterTable!$Q$11,ChapterTable!$1:$1048576,MATCH("최종"&amp;SUBSTITUTE(SUBSTITUTE(F$1,"standard",""),"|Float",""),ChapterTable!$1:$1,0),0)*ChapterTable!$Q$14
    ),
  OFFSET(F1024,-$B1024+IF($L1024,1,0),0)*
    (VLOOKUP(SUBSTITUTE(SUBSTITUTE(F$1,"standard",""),"|Float","")&amp;"인게임누적곱배수",ChapterTable!$S:$T,2,0)^D1024
    +VLOOKUP(SUBSTITUTE(SUBSTITUTE(F$1,"standard",""),"|Float","")&amp;"인게임누적합배수",ChapterTable!$S:$T,2,0)*D1024)
  )
  )
  )
)</f>
        <v>897819.31712150574</v>
      </c>
      <c r="G1024" t="s">
        <v>110</v>
      </c>
      <c r="J1024" t="str">
        <f>IF(ISBLANK(I1024),"",
IFERROR(VLOOKUP(I1024,[1]StringTable!$1:$1048576,MATCH([1]StringTable!$B$1,[1]StringTable!$1:$1,0),0),
IFERROR(VLOOKUP(I1024,[1]InApkStringTable!$1:$1048576,MATCH([1]InApkStringTable!$B$1,[1]InApkStringTable!$1:$1,0),0),
"스트링없음")))</f>
        <v/>
      </c>
      <c r="L1024" t="b">
        <v>0</v>
      </c>
      <c r="M1024" t="s">
        <v>24</v>
      </c>
      <c r="N1024" t="str">
        <f>IF(ISBLANK(M1024),"",IF(ISERROR(VLOOKUP(M1024,MapTable!$A:$A,1,0)),"맵없음",""))</f>
        <v/>
      </c>
      <c r="O1024">
        <f t="shared" si="61"/>
        <v>95</v>
      </c>
      <c r="Q1024">
        <f t="shared" si="62"/>
        <v>95</v>
      </c>
      <c r="R1024" t="b">
        <f t="shared" ca="1" si="63"/>
        <v>1</v>
      </c>
      <c r="T1024" t="b">
        <f t="shared" ca="1" si="64"/>
        <v>1</v>
      </c>
      <c r="V1024" t="str">
        <f>IF(ISBLANK(U1024),"",IF(ISERROR(VLOOKUP(U1024,MapTable!$A:$A,1,0)),"맵없음",""))</f>
        <v/>
      </c>
      <c r="X1024" t="str">
        <f>IF(ISBLANK(W1024),"",
IF(ISERROR(FIND(",",W1024)),
  IF(ISERROR(VLOOKUP(W1024,MapTable!$A:$A,1,0)),"맵없음",
  ""),
IF(ISERROR(FIND(",",W1024,FIND(",",W1024)+1)),
  IF(OR(ISERROR(VLOOKUP(LEFT(W1024,FIND(",",W1024)-1),MapTable!$A:$A,1,0)),ISERROR(VLOOKUP(TRIM(MID(W1024,FIND(",",W1024)+1,999)),MapTable!$A:$A,1,0))),"맵없음",
  ""),
IF(ISERROR(FIND(",",W1024,FIND(",",W1024,FIND(",",W1024)+1)+1)),
  IF(OR(ISERROR(VLOOKUP(LEFT(W1024,FIND(",",W1024)-1),MapTable!$A:$A,1,0)),ISERROR(VLOOKUP(TRIM(MID(W1024,FIND(",",W1024)+1,FIND(",",W1024,FIND(",",W1024)+1)-FIND(",",W1024)-1)),MapTable!$A:$A,1,0)),ISERROR(VLOOKUP(TRIM(MID(W1024,FIND(",",W1024,FIND(",",W1024)+1)+1,999)),MapTable!$A:$A,1,0))),"맵없음",
  ""),
IF(ISERROR(FIND(",",W1024,FIND(",",W1024,FIND(",",W1024,FIND(",",W1024)+1)+1)+1)),
  IF(OR(ISERROR(VLOOKUP(LEFT(W1024,FIND(",",W1024)-1),MapTable!$A:$A,1,0)),ISERROR(VLOOKUP(TRIM(MID(W1024,FIND(",",W1024)+1,FIND(",",W1024,FIND(",",W1024)+1)-FIND(",",W1024)-1)),MapTable!$A:$A,1,0)),ISERROR(VLOOKUP(TRIM(MID(W1024,FIND(",",W1024,FIND(",",W1024)+1)+1,FIND(",",W1024,FIND(",",W1024,FIND(",",W1024)+1)+1)-FIND(",",W1024,FIND(",",W1024)+1)-1)),MapTable!$A:$A,1,0)),ISERROR(VLOOKUP(TRIM(MID(W1024,FIND(",",W1024,FIND(",",W1024,FIND(",",W1024)+1)+1)+1,999)),MapTable!$A:$A,1,0))),"맵없음",
  ""),
)))))</f>
        <v/>
      </c>
      <c r="AC1024" t="str">
        <f>IF(ISBLANK(AB1024),"",IF(ISERROR(VLOOKUP(AB1024,[3]DropTable!$A:$A,1,0)),"드랍없음",""))</f>
        <v/>
      </c>
      <c r="AE1024" t="str">
        <f>IF(ISBLANK(AD1024),"",IF(ISERROR(VLOOKUP(AD1024,[3]DropTable!$A:$A,1,0)),"드랍없음",""))</f>
        <v/>
      </c>
      <c r="AG1024">
        <v>9.8000000000000007</v>
      </c>
      <c r="AH1024">
        <v>1</v>
      </c>
    </row>
    <row r="1025" spans="1:34" x14ac:dyDescent="0.3">
      <c r="A1025">
        <v>22</v>
      </c>
      <c r="B1025">
        <v>50</v>
      </c>
      <c r="C1025">
        <f>IF(OR($L1025=TRUE,$A1025=0,MOD($A1025,ChapterTable!$S$20)&lt;&gt;0),
MAX(0,INT(($B1025+ChapterTable!$Q$26+VLOOKUP(SUBSTITUTE(C$1,"성장단계","")&amp;"단계오프셋",ChapterTable!$S:$T,2,0))/ChapterTable!$Q$23)),
MAX(0,INT(($B1025+ChapterTable!$S$26+VLOOKUP(SUBSTITUTE(C$1,"성장단계","")&amp;"보스단계오프셋",ChapterTable!$S:$T,2,0))/ChapterTable!$S$23)))</f>
        <v>5</v>
      </c>
      <c r="D1025">
        <f>IF(OR($L1025=TRUE,$A1025=0,MOD($A1025,ChapterTable!$S$20)&lt;&gt;0),
MAX(0,INT(($B1025+ChapterTable!$Q$26+VLOOKUP(SUBSTITUTE(D$1,"성장단계","")&amp;"단계오프셋",ChapterTable!$S:$T,2,0))/ChapterTable!$Q$23)),
MAX(0,INT(($B1025+ChapterTable!$S$26+VLOOKUP(SUBSTITUTE(D$1,"성장단계","")&amp;"보스단계오프셋",ChapterTable!$S:$T,2,0))/ChapterTable!$S$23)))</f>
        <v>4</v>
      </c>
      <c r="E1025" s="1">
        <f ca="1">IF(AND($A1025=0,$B1025=1),
    VLOOKUP(1,ChapterTable!$1:$1048576,MATCH("최종"&amp;SUBSTITUTE(SUBSTITUTE(E$1,"standard",""),"|Float",""),ChapterTable!$1:$1,0),0)*ChapterTable!$Q$17,
  IF(AND($A1025=0,$B1025=0),
    E1026,
  IF($B1025=0,
    VLOOKUP($A1025,ChapterTable!$1:$1048576,MATCH("최종"&amp;SUBSTITUTE(SUBSTITUTE(E$1,"standard",""),"|Float",""),ChapterTable!$1:$1,0),0),
  IF($B1025=1,
    IF($L1025=FALSE,
      VLOOKUP($A1025,ChapterTable!$1:$1048576,MATCH("최종"&amp;SUBSTITUTE(SUBSTITUTE(E$1,"standard",""),"|Float",""),ChapterTable!$1:$1,0),0),
      VLOOKUP($A1025-ChapterTable!$Q$11,ChapterTable!$1:$1048576,MATCH("최종"&amp;SUBSTITUTE(SUBSTITUTE(E$1,"standard",""),"|Float",""),ChapterTable!$1:$1,0),0)*ChapterTable!$Q$14
    ),
  OFFSET(E1025,-$B1025+IF($L1025,1,0),0)*
    (VLOOKUP(SUBSTITUTE(SUBSTITUTE(E$1,"standard",""),"|Float","")&amp;"인게임누적곱배수",ChapterTable!$S:$T,2,0)^C1025
    +VLOOKUP(SUBSTITUTE(SUBSTITUTE(E$1,"standard",""),"|Float","")&amp;"인게임누적합배수",ChapterTable!$S:$T,2,0)*C1025)
  )
  )
  )
)</f>
        <v>2469003.1220841408</v>
      </c>
      <c r="F1025" s="1">
        <f ca="1">IF(AND($A1025=0,$B1025=1),
    VLOOKUP(1,ChapterTable!$1:$1048576,MATCH("최종"&amp;SUBSTITUTE(SUBSTITUTE(F$1,"standard",""),"|Float",""),ChapterTable!$1:$1,0),0)*ChapterTable!$Q$17,
  IF(AND($A1025=0,$B1025=0),
    F1026,
  IF($B1025=0,
    VLOOKUP($A1025,ChapterTable!$1:$1048576,MATCH("최종"&amp;SUBSTITUTE(SUBSTITUTE(F$1,"standard",""),"|Float",""),ChapterTable!$1:$1,0),0),
  IF($B1025=1,
    IF($L1025=FALSE,
      VLOOKUP($A1025,ChapterTable!$1:$1048576,MATCH("최종"&amp;SUBSTITUTE(SUBSTITUTE(F$1,"standard",""),"|Float",""),ChapterTable!$1:$1,0),0),
      VLOOKUP($A1025-ChapterTable!$Q$11,ChapterTable!$1:$1048576,MATCH("최종"&amp;SUBSTITUTE(SUBSTITUTE(F$1,"standard",""),"|Float",""),ChapterTable!$1:$1,0),0)*ChapterTable!$Q$14
    ),
  OFFSET(F1025,-$B1025+IF($L1025,1,0),0)*
    (VLOOKUP(SUBSTITUTE(SUBSTITUTE(F$1,"standard",""),"|Float","")&amp;"인게임누적곱배수",ChapterTable!$S:$T,2,0)^D1025
    +VLOOKUP(SUBSTITUTE(SUBSTITUTE(F$1,"standard",""),"|Float","")&amp;"인게임누적합배수",ChapterTable!$S:$T,2,0)*D1025)
  )
  )
  )
)</f>
        <v>897819.31712150574</v>
      </c>
      <c r="G1025" t="s">
        <v>110</v>
      </c>
      <c r="J1025" t="str">
        <f>IF(ISBLANK(I1025),"",
IFERROR(VLOOKUP(I1025,[1]StringTable!$1:$1048576,MATCH([1]StringTable!$B$1,[1]StringTable!$1:$1,0),0),
IFERROR(VLOOKUP(I1025,[1]InApkStringTable!$1:$1048576,MATCH([1]InApkStringTable!$B$1,[1]InApkStringTable!$1:$1,0),0),
"스트링없음")))</f>
        <v/>
      </c>
      <c r="L1025" t="b">
        <v>0</v>
      </c>
      <c r="M1025" t="s">
        <v>24</v>
      </c>
      <c r="N1025" t="str">
        <f>IF(ISBLANK(M1025),"",IF(ISERROR(VLOOKUP(M1025,MapTable!$A:$A,1,0)),"맵없음",""))</f>
        <v/>
      </c>
      <c r="O1025">
        <f t="shared" si="61"/>
        <v>21</v>
      </c>
      <c r="Q1025">
        <f t="shared" si="62"/>
        <v>21</v>
      </c>
      <c r="R1025" t="b">
        <f t="shared" ca="1" si="63"/>
        <v>0</v>
      </c>
      <c r="T1025" t="b">
        <f t="shared" ca="1" si="64"/>
        <v>0</v>
      </c>
      <c r="V1025" t="str">
        <f>IF(ISBLANK(U1025),"",IF(ISERROR(VLOOKUP(U1025,MapTable!$A:$A,1,0)),"맵없음",""))</f>
        <v/>
      </c>
      <c r="X1025" t="str">
        <f>IF(ISBLANK(W1025),"",
IF(ISERROR(FIND(",",W1025)),
  IF(ISERROR(VLOOKUP(W1025,MapTable!$A:$A,1,0)),"맵없음",
  ""),
IF(ISERROR(FIND(",",W1025,FIND(",",W1025)+1)),
  IF(OR(ISERROR(VLOOKUP(LEFT(W1025,FIND(",",W1025)-1),MapTable!$A:$A,1,0)),ISERROR(VLOOKUP(TRIM(MID(W1025,FIND(",",W1025)+1,999)),MapTable!$A:$A,1,0))),"맵없음",
  ""),
IF(ISERROR(FIND(",",W1025,FIND(",",W1025,FIND(",",W1025)+1)+1)),
  IF(OR(ISERROR(VLOOKUP(LEFT(W1025,FIND(",",W1025)-1),MapTable!$A:$A,1,0)),ISERROR(VLOOKUP(TRIM(MID(W1025,FIND(",",W1025)+1,FIND(",",W1025,FIND(",",W1025)+1)-FIND(",",W1025)-1)),MapTable!$A:$A,1,0)),ISERROR(VLOOKUP(TRIM(MID(W1025,FIND(",",W1025,FIND(",",W1025)+1)+1,999)),MapTable!$A:$A,1,0))),"맵없음",
  ""),
IF(ISERROR(FIND(",",W1025,FIND(",",W1025,FIND(",",W1025,FIND(",",W1025)+1)+1)+1)),
  IF(OR(ISERROR(VLOOKUP(LEFT(W1025,FIND(",",W1025)-1),MapTable!$A:$A,1,0)),ISERROR(VLOOKUP(TRIM(MID(W1025,FIND(",",W1025)+1,FIND(",",W1025,FIND(",",W1025)+1)-FIND(",",W1025)-1)),MapTable!$A:$A,1,0)),ISERROR(VLOOKUP(TRIM(MID(W1025,FIND(",",W1025,FIND(",",W1025)+1)+1,FIND(",",W1025,FIND(",",W1025,FIND(",",W1025)+1)+1)-FIND(",",W1025,FIND(",",W1025)+1)-1)),MapTable!$A:$A,1,0)),ISERROR(VLOOKUP(TRIM(MID(W1025,FIND(",",W1025,FIND(",",W1025,FIND(",",W1025)+1)+1)+1,999)),MapTable!$A:$A,1,0))),"맵없음",
  ""),
)))))</f>
        <v/>
      </c>
      <c r="AC1025" t="str">
        <f>IF(ISBLANK(AB1025),"",IF(ISERROR(VLOOKUP(AB1025,[3]DropTable!$A:$A,1,0)),"드랍없음",""))</f>
        <v/>
      </c>
      <c r="AE1025" t="str">
        <f>IF(ISBLANK(AD1025),"",IF(ISERROR(VLOOKUP(AD1025,[3]DropTable!$A:$A,1,0)),"드랍없음",""))</f>
        <v/>
      </c>
      <c r="AG1025">
        <v>9.8000000000000007</v>
      </c>
      <c r="AH1025">
        <v>1</v>
      </c>
    </row>
    <row r="1026" spans="1:34" x14ac:dyDescent="0.3">
      <c r="A1026">
        <v>23</v>
      </c>
      <c r="B1026">
        <v>0</v>
      </c>
      <c r="C1026">
        <f>IF(OR($L1026=TRUE,$A1026=0,MOD($A1026,ChapterTable!$S$20)&lt;&gt;0),
MAX(0,INT(($B1026+ChapterTable!$Q$26+VLOOKUP(SUBSTITUTE(C$1,"성장단계","")&amp;"단계오프셋",ChapterTable!$S:$T,2,0))/ChapterTable!$Q$23)),
MAX(0,INT(($B1026+ChapterTable!$S$26+VLOOKUP(SUBSTITUTE(C$1,"성장단계","")&amp;"보스단계오프셋",ChapterTable!$S:$T,2,0))/ChapterTable!$S$23)))</f>
        <v>0</v>
      </c>
      <c r="D1026">
        <f>IF(OR($L1026=TRUE,$A1026=0,MOD($A1026,ChapterTable!$S$20)&lt;&gt;0),
MAX(0,INT(($B1026+ChapterTable!$Q$26+VLOOKUP(SUBSTITUTE(D$1,"성장단계","")&amp;"단계오프셋",ChapterTable!$S:$T,2,0))/ChapterTable!$Q$23)),
MAX(0,INT(($B1026+ChapterTable!$S$26+VLOOKUP(SUBSTITUTE(D$1,"성장단계","")&amp;"보스단계오프셋",ChapterTable!$S:$T,2,0))/ChapterTable!$S$23)))</f>
        <v>0</v>
      </c>
      <c r="E1026" s="1">
        <f ca="1">IF(AND($A1026=0,$B1026=1),
    VLOOKUP(1,ChapterTable!$1:$1048576,MATCH("최종"&amp;SUBSTITUTE(SUBSTITUTE(E$1,"standard",""),"|Float",""),ChapterTable!$1:$1,0),0)*ChapterTable!$Q$17,
  IF(AND($A1026=0,$B1026=0),
    E1027,
  IF($B1026=0,
    VLOOKUP($A1026,ChapterTable!$1:$1048576,MATCH("최종"&amp;SUBSTITUTE(SUBSTITUTE(E$1,"standard",""),"|Float",""),ChapterTable!$1:$1,0),0),
  IF($B1026=1,
    IF($L1026=FALSE,
      VLOOKUP($A1026,ChapterTable!$1:$1048576,MATCH("최종"&amp;SUBSTITUTE(SUBSTITUTE(E$1,"standard",""),"|Float",""),ChapterTable!$1:$1,0),0),
      VLOOKUP($A1026-ChapterTable!$Q$11,ChapterTable!$1:$1048576,MATCH("최종"&amp;SUBSTITUTE(SUBSTITUTE(E$1,"standard",""),"|Float",""),ChapterTable!$1:$1,0),0)*ChapterTable!$Q$14
    ),
  OFFSET(E1026,-$B1026+IF($L1026,1,0),0)*
    (VLOOKUP(SUBSTITUTE(SUBSTITUTE(E$1,"standard",""),"|Float","")&amp;"인게임누적곱배수",ChapterTable!$S:$T,2,0)^C1026
    +VLOOKUP(SUBSTITUTE(SUBSTITUTE(E$1,"standard",""),"|Float","")&amp;"인게임누적합배수",ChapterTable!$S:$T,2,0)*C1026)
  )
  )
  )
)</f>
        <v>1346728.9756822586</v>
      </c>
      <c r="F1026" s="1">
        <f ca="1">IF(AND($A1026=0,$B1026=1),
    VLOOKUP(1,ChapterTable!$1:$1048576,MATCH("최종"&amp;SUBSTITUTE(SUBSTITUTE(F$1,"standard",""),"|Float",""),ChapterTable!$1:$1,0),0)*ChapterTable!$Q$17,
  IF(AND($A1026=0,$B1026=0),
    F1027,
  IF($B1026=0,
    VLOOKUP($A1026,ChapterTable!$1:$1048576,MATCH("최종"&amp;SUBSTITUTE(SUBSTITUTE(F$1,"standard",""),"|Float",""),ChapterTable!$1:$1,0),0),
  IF($B1026=1,
    IF($L1026=FALSE,
      VLOOKUP($A1026,ChapterTable!$1:$1048576,MATCH("최종"&amp;SUBSTITUTE(SUBSTITUTE(F$1,"standard",""),"|Float",""),ChapterTable!$1:$1,0),0),
      VLOOKUP($A1026-ChapterTable!$Q$11,ChapterTable!$1:$1048576,MATCH("최종"&amp;SUBSTITUTE(SUBSTITUTE(F$1,"standard",""),"|Float",""),ChapterTable!$1:$1,0),0)*ChapterTable!$Q$14
    ),
  OFFSET(F1026,-$B1026+IF($L1026,1,0),0)*
    (VLOOKUP(SUBSTITUTE(SUBSTITUTE(F$1,"standard",""),"|Float","")&amp;"인게임누적곱배수",ChapterTable!$S:$T,2,0)^D1026
    +VLOOKUP(SUBSTITUTE(SUBSTITUTE(F$1,"standard",""),"|Float","")&amp;"인게임누적합배수",ChapterTable!$S:$T,2,0)*D1026)
  )
  )
  )
)</f>
        <v>748182.76426792145</v>
      </c>
      <c r="G1026" t="s">
        <v>110</v>
      </c>
      <c r="J1026" t="str">
        <f>IF(ISBLANK(I1026),"",
IFERROR(VLOOKUP(I1026,[1]StringTable!$1:$1048576,MATCH([1]StringTable!$B$1,[1]StringTable!$1:$1,0),0),
IFERROR(VLOOKUP(I1026,[1]InApkStringTable!$1:$1048576,MATCH([1]InApkStringTable!$B$1,[1]InApkStringTable!$1:$1,0),0),
"스트링없음")))</f>
        <v/>
      </c>
      <c r="L1026" t="b">
        <v>0</v>
      </c>
      <c r="M1026" t="s">
        <v>24</v>
      </c>
      <c r="N1026" t="str">
        <f>IF(ISBLANK(M1026),"",IF(ISERROR(VLOOKUP(M1026,MapTable!$A:$A,1,0)),"맵없음",""))</f>
        <v/>
      </c>
      <c r="O1026">
        <f t="shared" si="61"/>
        <v>0</v>
      </c>
      <c r="Q1026">
        <f t="shared" si="62"/>
        <v>0</v>
      </c>
      <c r="R1026" t="b">
        <f t="shared" ca="1" si="63"/>
        <v>0</v>
      </c>
      <c r="T1026" t="b">
        <f t="shared" ca="1" si="64"/>
        <v>0</v>
      </c>
      <c r="V1026" t="str">
        <f>IF(ISBLANK(U1026),"",IF(ISERROR(VLOOKUP(U1026,MapTable!$A:$A,1,0)),"맵없음",""))</f>
        <v/>
      </c>
      <c r="X1026" t="str">
        <f>IF(ISBLANK(W1026),"",
IF(ISERROR(FIND(",",W1026)),
  IF(ISERROR(VLOOKUP(W1026,MapTable!$A:$A,1,0)),"맵없음",
  ""),
IF(ISERROR(FIND(",",W1026,FIND(",",W1026)+1)),
  IF(OR(ISERROR(VLOOKUP(LEFT(W1026,FIND(",",W1026)-1),MapTable!$A:$A,1,0)),ISERROR(VLOOKUP(TRIM(MID(W1026,FIND(",",W1026)+1,999)),MapTable!$A:$A,1,0))),"맵없음",
  ""),
IF(ISERROR(FIND(",",W1026,FIND(",",W1026,FIND(",",W1026)+1)+1)),
  IF(OR(ISERROR(VLOOKUP(LEFT(W1026,FIND(",",W1026)-1),MapTable!$A:$A,1,0)),ISERROR(VLOOKUP(TRIM(MID(W1026,FIND(",",W1026)+1,FIND(",",W1026,FIND(",",W1026)+1)-FIND(",",W1026)-1)),MapTable!$A:$A,1,0)),ISERROR(VLOOKUP(TRIM(MID(W1026,FIND(",",W1026,FIND(",",W1026)+1)+1,999)),MapTable!$A:$A,1,0))),"맵없음",
  ""),
IF(ISERROR(FIND(",",W1026,FIND(",",W1026,FIND(",",W1026,FIND(",",W1026)+1)+1)+1)),
  IF(OR(ISERROR(VLOOKUP(LEFT(W1026,FIND(",",W1026)-1),MapTable!$A:$A,1,0)),ISERROR(VLOOKUP(TRIM(MID(W1026,FIND(",",W1026)+1,FIND(",",W1026,FIND(",",W1026)+1)-FIND(",",W1026)-1)),MapTable!$A:$A,1,0)),ISERROR(VLOOKUP(TRIM(MID(W1026,FIND(",",W1026,FIND(",",W1026)+1)+1,FIND(",",W1026,FIND(",",W1026,FIND(",",W1026)+1)+1)-FIND(",",W1026,FIND(",",W1026)+1)-1)),MapTable!$A:$A,1,0)),ISERROR(VLOOKUP(TRIM(MID(W1026,FIND(",",W1026,FIND(",",W1026,FIND(",",W1026)+1)+1)+1,999)),MapTable!$A:$A,1,0))),"맵없음",
  ""),
)))))</f>
        <v/>
      </c>
      <c r="AC1026" t="str">
        <f>IF(ISBLANK(AB1026),"",IF(ISERROR(VLOOKUP(AB1026,[3]DropTable!$A:$A,1,0)),"드랍없음",""))</f>
        <v/>
      </c>
      <c r="AE1026" t="str">
        <f>IF(ISBLANK(AD1026),"",IF(ISERROR(VLOOKUP(AD1026,[3]DropTable!$A:$A,1,0)),"드랍없음",""))</f>
        <v/>
      </c>
      <c r="AG1026">
        <v>9.8000000000000007</v>
      </c>
      <c r="AH1026">
        <v>1</v>
      </c>
    </row>
    <row r="1027" spans="1:34" x14ac:dyDescent="0.3">
      <c r="A1027">
        <v>23</v>
      </c>
      <c r="B1027">
        <v>1</v>
      </c>
      <c r="C1027">
        <f>IF(OR($L1027=TRUE,$A1027=0,MOD($A1027,ChapterTable!$S$20)&lt;&gt;0),
MAX(0,INT(($B1027+ChapterTable!$Q$26+VLOOKUP(SUBSTITUTE(C$1,"성장단계","")&amp;"단계오프셋",ChapterTable!$S:$T,2,0))/ChapterTable!$Q$23)),
MAX(0,INT(($B1027+ChapterTable!$S$26+VLOOKUP(SUBSTITUTE(C$1,"성장단계","")&amp;"보스단계오프셋",ChapterTable!$S:$T,2,0))/ChapterTable!$S$23)))</f>
        <v>0</v>
      </c>
      <c r="D1027">
        <f>IF(OR($L1027=TRUE,$A1027=0,MOD($A1027,ChapterTable!$S$20)&lt;&gt;0),
MAX(0,INT(($B1027+ChapterTable!$Q$26+VLOOKUP(SUBSTITUTE(D$1,"성장단계","")&amp;"단계오프셋",ChapterTable!$S:$T,2,0))/ChapterTable!$Q$23)),
MAX(0,INT(($B1027+ChapterTable!$S$26+VLOOKUP(SUBSTITUTE(D$1,"성장단계","")&amp;"보스단계오프셋",ChapterTable!$S:$T,2,0))/ChapterTable!$S$23)))</f>
        <v>0</v>
      </c>
      <c r="E1027" s="1">
        <f ca="1">IF(AND($A1027=0,$B1027=1),
    VLOOKUP(1,ChapterTable!$1:$1048576,MATCH("최종"&amp;SUBSTITUTE(SUBSTITUTE(E$1,"standard",""),"|Float",""),ChapterTable!$1:$1,0),0)*ChapterTable!$Q$17,
  IF(AND($A1027=0,$B1027=0),
    E1028,
  IF($B1027=0,
    VLOOKUP($A1027,ChapterTable!$1:$1048576,MATCH("최종"&amp;SUBSTITUTE(SUBSTITUTE(E$1,"standard",""),"|Float",""),ChapterTable!$1:$1,0),0),
  IF($B1027=1,
    IF($L1027=FALSE,
      VLOOKUP($A1027,ChapterTable!$1:$1048576,MATCH("최종"&amp;SUBSTITUTE(SUBSTITUTE(E$1,"standard",""),"|Float",""),ChapterTable!$1:$1,0),0),
      VLOOKUP($A1027-ChapterTable!$Q$11,ChapterTable!$1:$1048576,MATCH("최종"&amp;SUBSTITUTE(SUBSTITUTE(E$1,"standard",""),"|Float",""),ChapterTable!$1:$1,0),0)*ChapterTable!$Q$14
    ),
  OFFSET(E1027,-$B1027+IF($L1027,1,0),0)*
    (VLOOKUP(SUBSTITUTE(SUBSTITUTE(E$1,"standard",""),"|Float","")&amp;"인게임누적곱배수",ChapterTable!$S:$T,2,0)^C1027
    +VLOOKUP(SUBSTITUTE(SUBSTITUTE(E$1,"standard",""),"|Float","")&amp;"인게임누적합배수",ChapterTable!$S:$T,2,0)*C1027)
  )
  )
  )
)</f>
        <v>1346728.9756822586</v>
      </c>
      <c r="F1027" s="1">
        <f ca="1">IF(AND($A1027=0,$B1027=1),
    VLOOKUP(1,ChapterTable!$1:$1048576,MATCH("최종"&amp;SUBSTITUTE(SUBSTITUTE(F$1,"standard",""),"|Float",""),ChapterTable!$1:$1,0),0)*ChapterTable!$Q$17,
  IF(AND($A1027=0,$B1027=0),
    F1028,
  IF($B1027=0,
    VLOOKUP($A1027,ChapterTable!$1:$1048576,MATCH("최종"&amp;SUBSTITUTE(SUBSTITUTE(F$1,"standard",""),"|Float",""),ChapterTable!$1:$1,0),0),
  IF($B1027=1,
    IF($L1027=FALSE,
      VLOOKUP($A1027,ChapterTable!$1:$1048576,MATCH("최종"&amp;SUBSTITUTE(SUBSTITUTE(F$1,"standard",""),"|Float",""),ChapterTable!$1:$1,0),0),
      VLOOKUP($A1027-ChapterTable!$Q$11,ChapterTable!$1:$1048576,MATCH("최종"&amp;SUBSTITUTE(SUBSTITUTE(F$1,"standard",""),"|Float",""),ChapterTable!$1:$1,0),0)*ChapterTable!$Q$14
    ),
  OFFSET(F1027,-$B1027+IF($L1027,1,0),0)*
    (VLOOKUP(SUBSTITUTE(SUBSTITUTE(F$1,"standard",""),"|Float","")&amp;"인게임누적곱배수",ChapterTable!$S:$T,2,0)^D1027
    +VLOOKUP(SUBSTITUTE(SUBSTITUTE(F$1,"standard",""),"|Float","")&amp;"인게임누적합배수",ChapterTable!$S:$T,2,0)*D1027)
  )
  )
  )
)</f>
        <v>748182.76426792145</v>
      </c>
      <c r="G1027" t="s">
        <v>110</v>
      </c>
      <c r="J1027" t="str">
        <f>IF(ISBLANK(I1027),"",
IFERROR(VLOOKUP(I1027,[1]StringTable!$1:$1048576,MATCH([1]StringTable!$B$1,[1]StringTable!$1:$1,0),0),
IFERROR(VLOOKUP(I1027,[1]InApkStringTable!$1:$1048576,MATCH([1]InApkStringTable!$B$1,[1]InApkStringTable!$1:$1,0),0),
"스트링없음")))</f>
        <v/>
      </c>
      <c r="L1027" t="b">
        <v>0</v>
      </c>
      <c r="M1027" t="s">
        <v>24</v>
      </c>
      <c r="N1027" t="str">
        <f>IF(ISBLANK(M1027),"",IF(ISERROR(VLOOKUP(M1027,MapTable!$A:$A,1,0)),"맵없음",""))</f>
        <v/>
      </c>
      <c r="O1027">
        <f t="shared" ref="O1027:O1090" si="65">IF(B1027=0,0,
  IF(AND(L1027=FALSE,A1027&lt;&gt;0,MOD(A1027,7)=0),21,
  IF(MOD(B1027,10)=0,21,
  IF(MOD(B1027,10)=5,11,
  IF(MOD(B1027,10)=9,INT(B1027/10)+91,
  INT(B1027/10+1))))))</f>
        <v>1</v>
      </c>
      <c r="Q1027">
        <f t="shared" ref="Q1027:Q1090" si="66">IF(ISBLANK(P1027),O1027,P1027)</f>
        <v>1</v>
      </c>
      <c r="R1027" t="b">
        <f t="shared" ref="R1027:R1090" ca="1" si="67">IF(OR(B1027=0,OFFSET(B1027,1,0)=0),FALSE,
IF(OFFSET(O1027,1,0)=21,TRUE,FALSE))</f>
        <v>0</v>
      </c>
      <c r="T1027" t="b">
        <f t="shared" ref="T1027:T1090" ca="1" si="68">IF(ISBLANK(S1027),R1027,S1027)</f>
        <v>0</v>
      </c>
      <c r="V1027" t="str">
        <f>IF(ISBLANK(U1027),"",IF(ISERROR(VLOOKUP(U1027,MapTable!$A:$A,1,0)),"맵없음",""))</f>
        <v/>
      </c>
      <c r="X1027" t="str">
        <f>IF(ISBLANK(W1027),"",
IF(ISERROR(FIND(",",W1027)),
  IF(ISERROR(VLOOKUP(W1027,MapTable!$A:$A,1,0)),"맵없음",
  ""),
IF(ISERROR(FIND(",",W1027,FIND(",",W1027)+1)),
  IF(OR(ISERROR(VLOOKUP(LEFT(W1027,FIND(",",W1027)-1),MapTable!$A:$A,1,0)),ISERROR(VLOOKUP(TRIM(MID(W1027,FIND(",",W1027)+1,999)),MapTable!$A:$A,1,0))),"맵없음",
  ""),
IF(ISERROR(FIND(",",W1027,FIND(",",W1027,FIND(",",W1027)+1)+1)),
  IF(OR(ISERROR(VLOOKUP(LEFT(W1027,FIND(",",W1027)-1),MapTable!$A:$A,1,0)),ISERROR(VLOOKUP(TRIM(MID(W1027,FIND(",",W1027)+1,FIND(",",W1027,FIND(",",W1027)+1)-FIND(",",W1027)-1)),MapTable!$A:$A,1,0)),ISERROR(VLOOKUP(TRIM(MID(W1027,FIND(",",W1027,FIND(",",W1027)+1)+1,999)),MapTable!$A:$A,1,0))),"맵없음",
  ""),
IF(ISERROR(FIND(",",W1027,FIND(",",W1027,FIND(",",W1027,FIND(",",W1027)+1)+1)+1)),
  IF(OR(ISERROR(VLOOKUP(LEFT(W1027,FIND(",",W1027)-1),MapTable!$A:$A,1,0)),ISERROR(VLOOKUP(TRIM(MID(W1027,FIND(",",W1027)+1,FIND(",",W1027,FIND(",",W1027)+1)-FIND(",",W1027)-1)),MapTable!$A:$A,1,0)),ISERROR(VLOOKUP(TRIM(MID(W1027,FIND(",",W1027,FIND(",",W1027)+1)+1,FIND(",",W1027,FIND(",",W1027,FIND(",",W1027)+1)+1)-FIND(",",W1027,FIND(",",W1027)+1)-1)),MapTable!$A:$A,1,0)),ISERROR(VLOOKUP(TRIM(MID(W1027,FIND(",",W1027,FIND(",",W1027,FIND(",",W1027)+1)+1)+1,999)),MapTable!$A:$A,1,0))),"맵없음",
  ""),
)))))</f>
        <v/>
      </c>
      <c r="AC1027" t="str">
        <f>IF(ISBLANK(AB1027),"",IF(ISERROR(VLOOKUP(AB1027,[3]DropTable!$A:$A,1,0)),"드랍없음",""))</f>
        <v/>
      </c>
      <c r="AE1027" t="str">
        <f>IF(ISBLANK(AD1027),"",IF(ISERROR(VLOOKUP(AD1027,[3]DropTable!$A:$A,1,0)),"드랍없음",""))</f>
        <v/>
      </c>
      <c r="AG1027">
        <v>9.8000000000000007</v>
      </c>
      <c r="AH1027">
        <v>1</v>
      </c>
    </row>
    <row r="1028" spans="1:34" x14ac:dyDescent="0.3">
      <c r="A1028">
        <v>23</v>
      </c>
      <c r="B1028">
        <v>2</v>
      </c>
      <c r="C1028">
        <f>IF(OR($L1028=TRUE,$A1028=0,MOD($A1028,ChapterTable!$S$20)&lt;&gt;0),
MAX(0,INT(($B1028+ChapterTable!$Q$26+VLOOKUP(SUBSTITUTE(C$1,"성장단계","")&amp;"단계오프셋",ChapterTable!$S:$T,2,0))/ChapterTable!$Q$23)),
MAX(0,INT(($B1028+ChapterTable!$S$26+VLOOKUP(SUBSTITUTE(C$1,"성장단계","")&amp;"보스단계오프셋",ChapterTable!$S:$T,2,0))/ChapterTable!$S$23)))</f>
        <v>0</v>
      </c>
      <c r="D1028">
        <f>IF(OR($L1028=TRUE,$A1028=0,MOD($A1028,ChapterTable!$S$20)&lt;&gt;0),
MAX(0,INT(($B1028+ChapterTable!$Q$26+VLOOKUP(SUBSTITUTE(D$1,"성장단계","")&amp;"단계오프셋",ChapterTable!$S:$T,2,0))/ChapterTable!$Q$23)),
MAX(0,INT(($B1028+ChapterTable!$S$26+VLOOKUP(SUBSTITUTE(D$1,"성장단계","")&amp;"보스단계오프셋",ChapterTable!$S:$T,2,0))/ChapterTable!$S$23)))</f>
        <v>0</v>
      </c>
      <c r="E1028" s="1">
        <f ca="1">IF(AND($A1028=0,$B1028=1),
    VLOOKUP(1,ChapterTable!$1:$1048576,MATCH("최종"&amp;SUBSTITUTE(SUBSTITUTE(E$1,"standard",""),"|Float",""),ChapterTable!$1:$1,0),0)*ChapterTable!$Q$17,
  IF(AND($A1028=0,$B1028=0),
    E1029,
  IF($B1028=0,
    VLOOKUP($A1028,ChapterTable!$1:$1048576,MATCH("최종"&amp;SUBSTITUTE(SUBSTITUTE(E$1,"standard",""),"|Float",""),ChapterTable!$1:$1,0),0),
  IF($B1028=1,
    IF($L1028=FALSE,
      VLOOKUP($A1028,ChapterTable!$1:$1048576,MATCH("최종"&amp;SUBSTITUTE(SUBSTITUTE(E$1,"standard",""),"|Float",""),ChapterTable!$1:$1,0),0),
      VLOOKUP($A1028-ChapterTable!$Q$11,ChapterTable!$1:$1048576,MATCH("최종"&amp;SUBSTITUTE(SUBSTITUTE(E$1,"standard",""),"|Float",""),ChapterTable!$1:$1,0),0)*ChapterTable!$Q$14
    ),
  OFFSET(E1028,-$B1028+IF($L1028,1,0),0)*
    (VLOOKUP(SUBSTITUTE(SUBSTITUTE(E$1,"standard",""),"|Float","")&amp;"인게임누적곱배수",ChapterTable!$S:$T,2,0)^C1028
    +VLOOKUP(SUBSTITUTE(SUBSTITUTE(E$1,"standard",""),"|Float","")&amp;"인게임누적합배수",ChapterTable!$S:$T,2,0)*C1028)
  )
  )
  )
)</f>
        <v>1346728.9756822586</v>
      </c>
      <c r="F1028" s="1">
        <f ca="1">IF(AND($A1028=0,$B1028=1),
    VLOOKUP(1,ChapterTable!$1:$1048576,MATCH("최종"&amp;SUBSTITUTE(SUBSTITUTE(F$1,"standard",""),"|Float",""),ChapterTable!$1:$1,0),0)*ChapterTable!$Q$17,
  IF(AND($A1028=0,$B1028=0),
    F1029,
  IF($B1028=0,
    VLOOKUP($A1028,ChapterTable!$1:$1048576,MATCH("최종"&amp;SUBSTITUTE(SUBSTITUTE(F$1,"standard",""),"|Float",""),ChapterTable!$1:$1,0),0),
  IF($B1028=1,
    IF($L1028=FALSE,
      VLOOKUP($A1028,ChapterTable!$1:$1048576,MATCH("최종"&amp;SUBSTITUTE(SUBSTITUTE(F$1,"standard",""),"|Float",""),ChapterTable!$1:$1,0),0),
      VLOOKUP($A1028-ChapterTable!$Q$11,ChapterTable!$1:$1048576,MATCH("최종"&amp;SUBSTITUTE(SUBSTITUTE(F$1,"standard",""),"|Float",""),ChapterTable!$1:$1,0),0)*ChapterTable!$Q$14
    ),
  OFFSET(F1028,-$B1028+IF($L1028,1,0),0)*
    (VLOOKUP(SUBSTITUTE(SUBSTITUTE(F$1,"standard",""),"|Float","")&amp;"인게임누적곱배수",ChapterTable!$S:$T,2,0)^D1028
    +VLOOKUP(SUBSTITUTE(SUBSTITUTE(F$1,"standard",""),"|Float","")&amp;"인게임누적합배수",ChapterTable!$S:$T,2,0)*D1028)
  )
  )
  )
)</f>
        <v>748182.76426792145</v>
      </c>
      <c r="G1028" t="s">
        <v>110</v>
      </c>
      <c r="J1028" t="str">
        <f>IF(ISBLANK(I1028),"",
IFERROR(VLOOKUP(I1028,[1]StringTable!$1:$1048576,MATCH([1]StringTable!$B$1,[1]StringTable!$1:$1,0),0),
IFERROR(VLOOKUP(I1028,[1]InApkStringTable!$1:$1048576,MATCH([1]InApkStringTable!$B$1,[1]InApkStringTable!$1:$1,0),0),
"스트링없음")))</f>
        <v/>
      </c>
      <c r="L1028" t="b">
        <v>0</v>
      </c>
      <c r="M1028" t="s">
        <v>24</v>
      </c>
      <c r="N1028" t="str">
        <f>IF(ISBLANK(M1028),"",IF(ISERROR(VLOOKUP(M1028,MapTable!$A:$A,1,0)),"맵없음",""))</f>
        <v/>
      </c>
      <c r="O1028">
        <f t="shared" si="65"/>
        <v>1</v>
      </c>
      <c r="Q1028">
        <f t="shared" si="66"/>
        <v>1</v>
      </c>
      <c r="R1028" t="b">
        <f t="shared" ca="1" si="67"/>
        <v>0</v>
      </c>
      <c r="T1028" t="b">
        <f t="shared" ca="1" si="68"/>
        <v>0</v>
      </c>
      <c r="V1028" t="str">
        <f>IF(ISBLANK(U1028),"",IF(ISERROR(VLOOKUP(U1028,MapTable!$A:$A,1,0)),"맵없음",""))</f>
        <v/>
      </c>
      <c r="X1028" t="str">
        <f>IF(ISBLANK(W1028),"",
IF(ISERROR(FIND(",",W1028)),
  IF(ISERROR(VLOOKUP(W1028,MapTable!$A:$A,1,0)),"맵없음",
  ""),
IF(ISERROR(FIND(",",W1028,FIND(",",W1028)+1)),
  IF(OR(ISERROR(VLOOKUP(LEFT(W1028,FIND(",",W1028)-1),MapTable!$A:$A,1,0)),ISERROR(VLOOKUP(TRIM(MID(W1028,FIND(",",W1028)+1,999)),MapTable!$A:$A,1,0))),"맵없음",
  ""),
IF(ISERROR(FIND(",",W1028,FIND(",",W1028,FIND(",",W1028)+1)+1)),
  IF(OR(ISERROR(VLOOKUP(LEFT(W1028,FIND(",",W1028)-1),MapTable!$A:$A,1,0)),ISERROR(VLOOKUP(TRIM(MID(W1028,FIND(",",W1028)+1,FIND(",",W1028,FIND(",",W1028)+1)-FIND(",",W1028)-1)),MapTable!$A:$A,1,0)),ISERROR(VLOOKUP(TRIM(MID(W1028,FIND(",",W1028,FIND(",",W1028)+1)+1,999)),MapTable!$A:$A,1,0))),"맵없음",
  ""),
IF(ISERROR(FIND(",",W1028,FIND(",",W1028,FIND(",",W1028,FIND(",",W1028)+1)+1)+1)),
  IF(OR(ISERROR(VLOOKUP(LEFT(W1028,FIND(",",W1028)-1),MapTable!$A:$A,1,0)),ISERROR(VLOOKUP(TRIM(MID(W1028,FIND(",",W1028)+1,FIND(",",W1028,FIND(",",W1028)+1)-FIND(",",W1028)-1)),MapTable!$A:$A,1,0)),ISERROR(VLOOKUP(TRIM(MID(W1028,FIND(",",W1028,FIND(",",W1028)+1)+1,FIND(",",W1028,FIND(",",W1028,FIND(",",W1028)+1)+1)-FIND(",",W1028,FIND(",",W1028)+1)-1)),MapTable!$A:$A,1,0)),ISERROR(VLOOKUP(TRIM(MID(W1028,FIND(",",W1028,FIND(",",W1028,FIND(",",W1028)+1)+1)+1,999)),MapTable!$A:$A,1,0))),"맵없음",
  ""),
)))))</f>
        <v/>
      </c>
      <c r="AC1028" t="str">
        <f>IF(ISBLANK(AB1028),"",IF(ISERROR(VLOOKUP(AB1028,[3]DropTable!$A:$A,1,0)),"드랍없음",""))</f>
        <v/>
      </c>
      <c r="AE1028" t="str">
        <f>IF(ISBLANK(AD1028),"",IF(ISERROR(VLOOKUP(AD1028,[3]DropTable!$A:$A,1,0)),"드랍없음",""))</f>
        <v/>
      </c>
      <c r="AG1028">
        <v>9.8000000000000007</v>
      </c>
      <c r="AH1028">
        <v>1</v>
      </c>
    </row>
    <row r="1029" spans="1:34" x14ac:dyDescent="0.3">
      <c r="A1029">
        <v>23</v>
      </c>
      <c r="B1029">
        <v>3</v>
      </c>
      <c r="C1029">
        <f>IF(OR($L1029=TRUE,$A1029=0,MOD($A1029,ChapterTable!$S$20)&lt;&gt;0),
MAX(0,INT(($B1029+ChapterTable!$Q$26+VLOOKUP(SUBSTITUTE(C$1,"성장단계","")&amp;"단계오프셋",ChapterTable!$S:$T,2,0))/ChapterTable!$Q$23)),
MAX(0,INT(($B1029+ChapterTable!$S$26+VLOOKUP(SUBSTITUTE(C$1,"성장단계","")&amp;"보스단계오프셋",ChapterTable!$S:$T,2,0))/ChapterTable!$S$23)))</f>
        <v>0</v>
      </c>
      <c r="D1029">
        <f>IF(OR($L1029=TRUE,$A1029=0,MOD($A1029,ChapterTable!$S$20)&lt;&gt;0),
MAX(0,INT(($B1029+ChapterTable!$Q$26+VLOOKUP(SUBSTITUTE(D$1,"성장단계","")&amp;"단계오프셋",ChapterTable!$S:$T,2,0))/ChapterTable!$Q$23)),
MAX(0,INT(($B1029+ChapterTable!$S$26+VLOOKUP(SUBSTITUTE(D$1,"성장단계","")&amp;"보스단계오프셋",ChapterTable!$S:$T,2,0))/ChapterTable!$S$23)))</f>
        <v>0</v>
      </c>
      <c r="E1029" s="1">
        <f ca="1">IF(AND($A1029=0,$B1029=1),
    VLOOKUP(1,ChapterTable!$1:$1048576,MATCH("최종"&amp;SUBSTITUTE(SUBSTITUTE(E$1,"standard",""),"|Float",""),ChapterTable!$1:$1,0),0)*ChapterTable!$Q$17,
  IF(AND($A1029=0,$B1029=0),
    E1030,
  IF($B1029=0,
    VLOOKUP($A1029,ChapterTable!$1:$1048576,MATCH("최종"&amp;SUBSTITUTE(SUBSTITUTE(E$1,"standard",""),"|Float",""),ChapterTable!$1:$1,0),0),
  IF($B1029=1,
    IF($L1029=FALSE,
      VLOOKUP($A1029,ChapterTable!$1:$1048576,MATCH("최종"&amp;SUBSTITUTE(SUBSTITUTE(E$1,"standard",""),"|Float",""),ChapterTable!$1:$1,0),0),
      VLOOKUP($A1029-ChapterTable!$Q$11,ChapterTable!$1:$1048576,MATCH("최종"&amp;SUBSTITUTE(SUBSTITUTE(E$1,"standard",""),"|Float",""),ChapterTable!$1:$1,0),0)*ChapterTable!$Q$14
    ),
  OFFSET(E1029,-$B1029+IF($L1029,1,0),0)*
    (VLOOKUP(SUBSTITUTE(SUBSTITUTE(E$1,"standard",""),"|Float","")&amp;"인게임누적곱배수",ChapterTable!$S:$T,2,0)^C1029
    +VLOOKUP(SUBSTITUTE(SUBSTITUTE(E$1,"standard",""),"|Float","")&amp;"인게임누적합배수",ChapterTable!$S:$T,2,0)*C1029)
  )
  )
  )
)</f>
        <v>1346728.9756822586</v>
      </c>
      <c r="F1029" s="1">
        <f ca="1">IF(AND($A1029=0,$B1029=1),
    VLOOKUP(1,ChapterTable!$1:$1048576,MATCH("최종"&amp;SUBSTITUTE(SUBSTITUTE(F$1,"standard",""),"|Float",""),ChapterTable!$1:$1,0),0)*ChapterTable!$Q$17,
  IF(AND($A1029=0,$B1029=0),
    F1030,
  IF($B1029=0,
    VLOOKUP($A1029,ChapterTable!$1:$1048576,MATCH("최종"&amp;SUBSTITUTE(SUBSTITUTE(F$1,"standard",""),"|Float",""),ChapterTable!$1:$1,0),0),
  IF($B1029=1,
    IF($L1029=FALSE,
      VLOOKUP($A1029,ChapterTable!$1:$1048576,MATCH("최종"&amp;SUBSTITUTE(SUBSTITUTE(F$1,"standard",""),"|Float",""),ChapterTable!$1:$1,0),0),
      VLOOKUP($A1029-ChapterTable!$Q$11,ChapterTable!$1:$1048576,MATCH("최종"&amp;SUBSTITUTE(SUBSTITUTE(F$1,"standard",""),"|Float",""),ChapterTable!$1:$1,0),0)*ChapterTable!$Q$14
    ),
  OFFSET(F1029,-$B1029+IF($L1029,1,0),0)*
    (VLOOKUP(SUBSTITUTE(SUBSTITUTE(F$1,"standard",""),"|Float","")&amp;"인게임누적곱배수",ChapterTable!$S:$T,2,0)^D1029
    +VLOOKUP(SUBSTITUTE(SUBSTITUTE(F$1,"standard",""),"|Float","")&amp;"인게임누적합배수",ChapterTable!$S:$T,2,0)*D1029)
  )
  )
  )
)</f>
        <v>748182.76426792145</v>
      </c>
      <c r="G1029" t="s">
        <v>110</v>
      </c>
      <c r="J1029" t="str">
        <f>IF(ISBLANK(I1029),"",
IFERROR(VLOOKUP(I1029,[1]StringTable!$1:$1048576,MATCH([1]StringTable!$B$1,[1]StringTable!$1:$1,0),0),
IFERROR(VLOOKUP(I1029,[1]InApkStringTable!$1:$1048576,MATCH([1]InApkStringTable!$B$1,[1]InApkStringTable!$1:$1,0),0),
"스트링없음")))</f>
        <v/>
      </c>
      <c r="L1029" t="b">
        <v>0</v>
      </c>
      <c r="M1029" t="s">
        <v>24</v>
      </c>
      <c r="N1029" t="str">
        <f>IF(ISBLANK(M1029),"",IF(ISERROR(VLOOKUP(M1029,MapTable!$A:$A,1,0)),"맵없음",""))</f>
        <v/>
      </c>
      <c r="O1029">
        <f t="shared" si="65"/>
        <v>1</v>
      </c>
      <c r="Q1029">
        <f t="shared" si="66"/>
        <v>1</v>
      </c>
      <c r="R1029" t="b">
        <f t="shared" ca="1" si="67"/>
        <v>0</v>
      </c>
      <c r="T1029" t="b">
        <f t="shared" ca="1" si="68"/>
        <v>0</v>
      </c>
      <c r="V1029" t="str">
        <f>IF(ISBLANK(U1029),"",IF(ISERROR(VLOOKUP(U1029,MapTable!$A:$A,1,0)),"맵없음",""))</f>
        <v/>
      </c>
      <c r="X1029" t="str">
        <f>IF(ISBLANK(W1029),"",
IF(ISERROR(FIND(",",W1029)),
  IF(ISERROR(VLOOKUP(W1029,MapTable!$A:$A,1,0)),"맵없음",
  ""),
IF(ISERROR(FIND(",",W1029,FIND(",",W1029)+1)),
  IF(OR(ISERROR(VLOOKUP(LEFT(W1029,FIND(",",W1029)-1),MapTable!$A:$A,1,0)),ISERROR(VLOOKUP(TRIM(MID(W1029,FIND(",",W1029)+1,999)),MapTable!$A:$A,1,0))),"맵없음",
  ""),
IF(ISERROR(FIND(",",W1029,FIND(",",W1029,FIND(",",W1029)+1)+1)),
  IF(OR(ISERROR(VLOOKUP(LEFT(W1029,FIND(",",W1029)-1),MapTable!$A:$A,1,0)),ISERROR(VLOOKUP(TRIM(MID(W1029,FIND(",",W1029)+1,FIND(",",W1029,FIND(",",W1029)+1)-FIND(",",W1029)-1)),MapTable!$A:$A,1,0)),ISERROR(VLOOKUP(TRIM(MID(W1029,FIND(",",W1029,FIND(",",W1029)+1)+1,999)),MapTable!$A:$A,1,0))),"맵없음",
  ""),
IF(ISERROR(FIND(",",W1029,FIND(",",W1029,FIND(",",W1029,FIND(",",W1029)+1)+1)+1)),
  IF(OR(ISERROR(VLOOKUP(LEFT(W1029,FIND(",",W1029)-1),MapTable!$A:$A,1,0)),ISERROR(VLOOKUP(TRIM(MID(W1029,FIND(",",W1029)+1,FIND(",",W1029,FIND(",",W1029)+1)-FIND(",",W1029)-1)),MapTable!$A:$A,1,0)),ISERROR(VLOOKUP(TRIM(MID(W1029,FIND(",",W1029,FIND(",",W1029)+1)+1,FIND(",",W1029,FIND(",",W1029,FIND(",",W1029)+1)+1)-FIND(",",W1029,FIND(",",W1029)+1)-1)),MapTable!$A:$A,1,0)),ISERROR(VLOOKUP(TRIM(MID(W1029,FIND(",",W1029,FIND(",",W1029,FIND(",",W1029)+1)+1)+1,999)),MapTable!$A:$A,1,0))),"맵없음",
  ""),
)))))</f>
        <v/>
      </c>
      <c r="AC1029" t="str">
        <f>IF(ISBLANK(AB1029),"",IF(ISERROR(VLOOKUP(AB1029,[3]DropTable!$A:$A,1,0)),"드랍없음",""))</f>
        <v/>
      </c>
      <c r="AE1029" t="str">
        <f>IF(ISBLANK(AD1029),"",IF(ISERROR(VLOOKUP(AD1029,[3]DropTable!$A:$A,1,0)),"드랍없음",""))</f>
        <v/>
      </c>
      <c r="AG1029">
        <v>9.8000000000000007</v>
      </c>
      <c r="AH1029">
        <v>1</v>
      </c>
    </row>
    <row r="1030" spans="1:34" x14ac:dyDescent="0.3">
      <c r="A1030">
        <v>23</v>
      </c>
      <c r="B1030">
        <v>4</v>
      </c>
      <c r="C1030">
        <f>IF(OR($L1030=TRUE,$A1030=0,MOD($A1030,ChapterTable!$S$20)&lt;&gt;0),
MAX(0,INT(($B1030+ChapterTable!$Q$26+VLOOKUP(SUBSTITUTE(C$1,"성장단계","")&amp;"단계오프셋",ChapterTable!$S:$T,2,0))/ChapterTable!$Q$23)),
MAX(0,INT(($B1030+ChapterTable!$S$26+VLOOKUP(SUBSTITUTE(C$1,"성장단계","")&amp;"보스단계오프셋",ChapterTable!$S:$T,2,0))/ChapterTable!$S$23)))</f>
        <v>0</v>
      </c>
      <c r="D1030">
        <f>IF(OR($L1030=TRUE,$A1030=0,MOD($A1030,ChapterTable!$S$20)&lt;&gt;0),
MAX(0,INT(($B1030+ChapterTable!$Q$26+VLOOKUP(SUBSTITUTE(D$1,"성장단계","")&amp;"단계오프셋",ChapterTable!$S:$T,2,0))/ChapterTable!$Q$23)),
MAX(0,INT(($B1030+ChapterTable!$S$26+VLOOKUP(SUBSTITUTE(D$1,"성장단계","")&amp;"보스단계오프셋",ChapterTable!$S:$T,2,0))/ChapterTable!$S$23)))</f>
        <v>0</v>
      </c>
      <c r="E1030" s="1">
        <f ca="1">IF(AND($A1030=0,$B1030=1),
    VLOOKUP(1,ChapterTable!$1:$1048576,MATCH("최종"&amp;SUBSTITUTE(SUBSTITUTE(E$1,"standard",""),"|Float",""),ChapterTable!$1:$1,0),0)*ChapterTable!$Q$17,
  IF(AND($A1030=0,$B1030=0),
    E1031,
  IF($B1030=0,
    VLOOKUP($A1030,ChapterTable!$1:$1048576,MATCH("최종"&amp;SUBSTITUTE(SUBSTITUTE(E$1,"standard",""),"|Float",""),ChapterTable!$1:$1,0),0),
  IF($B1030=1,
    IF($L1030=FALSE,
      VLOOKUP($A1030,ChapterTable!$1:$1048576,MATCH("최종"&amp;SUBSTITUTE(SUBSTITUTE(E$1,"standard",""),"|Float",""),ChapterTable!$1:$1,0),0),
      VLOOKUP($A1030-ChapterTable!$Q$11,ChapterTable!$1:$1048576,MATCH("최종"&amp;SUBSTITUTE(SUBSTITUTE(E$1,"standard",""),"|Float",""),ChapterTable!$1:$1,0),0)*ChapterTable!$Q$14
    ),
  OFFSET(E1030,-$B1030+IF($L1030,1,0),0)*
    (VLOOKUP(SUBSTITUTE(SUBSTITUTE(E$1,"standard",""),"|Float","")&amp;"인게임누적곱배수",ChapterTable!$S:$T,2,0)^C1030
    +VLOOKUP(SUBSTITUTE(SUBSTITUTE(E$1,"standard",""),"|Float","")&amp;"인게임누적합배수",ChapterTable!$S:$T,2,0)*C1030)
  )
  )
  )
)</f>
        <v>1346728.9756822586</v>
      </c>
      <c r="F1030" s="1">
        <f ca="1">IF(AND($A1030=0,$B1030=1),
    VLOOKUP(1,ChapterTable!$1:$1048576,MATCH("최종"&amp;SUBSTITUTE(SUBSTITUTE(F$1,"standard",""),"|Float",""),ChapterTable!$1:$1,0),0)*ChapterTable!$Q$17,
  IF(AND($A1030=0,$B1030=0),
    F1031,
  IF($B1030=0,
    VLOOKUP($A1030,ChapterTable!$1:$1048576,MATCH("최종"&amp;SUBSTITUTE(SUBSTITUTE(F$1,"standard",""),"|Float",""),ChapterTable!$1:$1,0),0),
  IF($B1030=1,
    IF($L1030=FALSE,
      VLOOKUP($A1030,ChapterTable!$1:$1048576,MATCH("최종"&amp;SUBSTITUTE(SUBSTITUTE(F$1,"standard",""),"|Float",""),ChapterTable!$1:$1,0),0),
      VLOOKUP($A1030-ChapterTable!$Q$11,ChapterTable!$1:$1048576,MATCH("최종"&amp;SUBSTITUTE(SUBSTITUTE(F$1,"standard",""),"|Float",""),ChapterTable!$1:$1,0),0)*ChapterTable!$Q$14
    ),
  OFFSET(F1030,-$B1030+IF($L1030,1,0),0)*
    (VLOOKUP(SUBSTITUTE(SUBSTITUTE(F$1,"standard",""),"|Float","")&amp;"인게임누적곱배수",ChapterTable!$S:$T,2,0)^D1030
    +VLOOKUP(SUBSTITUTE(SUBSTITUTE(F$1,"standard",""),"|Float","")&amp;"인게임누적합배수",ChapterTable!$S:$T,2,0)*D1030)
  )
  )
  )
)</f>
        <v>748182.76426792145</v>
      </c>
      <c r="G1030" t="s">
        <v>110</v>
      </c>
      <c r="J1030" t="str">
        <f>IF(ISBLANK(I1030),"",
IFERROR(VLOOKUP(I1030,[1]StringTable!$1:$1048576,MATCH([1]StringTable!$B$1,[1]StringTable!$1:$1,0),0),
IFERROR(VLOOKUP(I1030,[1]InApkStringTable!$1:$1048576,MATCH([1]InApkStringTable!$B$1,[1]InApkStringTable!$1:$1,0),0),
"스트링없음")))</f>
        <v/>
      </c>
      <c r="L1030" t="b">
        <v>0</v>
      </c>
      <c r="M1030" t="s">
        <v>24</v>
      </c>
      <c r="N1030" t="str">
        <f>IF(ISBLANK(M1030),"",IF(ISERROR(VLOOKUP(M1030,MapTable!$A:$A,1,0)),"맵없음",""))</f>
        <v/>
      </c>
      <c r="O1030">
        <f t="shared" si="65"/>
        <v>1</v>
      </c>
      <c r="Q1030">
        <f t="shared" si="66"/>
        <v>1</v>
      </c>
      <c r="R1030" t="b">
        <f t="shared" ca="1" si="67"/>
        <v>0</v>
      </c>
      <c r="T1030" t="b">
        <f t="shared" ca="1" si="68"/>
        <v>0</v>
      </c>
      <c r="V1030" t="str">
        <f>IF(ISBLANK(U1030),"",IF(ISERROR(VLOOKUP(U1030,MapTable!$A:$A,1,0)),"맵없음",""))</f>
        <v/>
      </c>
      <c r="X1030" t="str">
        <f>IF(ISBLANK(W1030),"",
IF(ISERROR(FIND(",",W1030)),
  IF(ISERROR(VLOOKUP(W1030,MapTable!$A:$A,1,0)),"맵없음",
  ""),
IF(ISERROR(FIND(",",W1030,FIND(",",W1030)+1)),
  IF(OR(ISERROR(VLOOKUP(LEFT(W1030,FIND(",",W1030)-1),MapTable!$A:$A,1,0)),ISERROR(VLOOKUP(TRIM(MID(W1030,FIND(",",W1030)+1,999)),MapTable!$A:$A,1,0))),"맵없음",
  ""),
IF(ISERROR(FIND(",",W1030,FIND(",",W1030,FIND(",",W1030)+1)+1)),
  IF(OR(ISERROR(VLOOKUP(LEFT(W1030,FIND(",",W1030)-1),MapTable!$A:$A,1,0)),ISERROR(VLOOKUP(TRIM(MID(W1030,FIND(",",W1030)+1,FIND(",",W1030,FIND(",",W1030)+1)-FIND(",",W1030)-1)),MapTable!$A:$A,1,0)),ISERROR(VLOOKUP(TRIM(MID(W1030,FIND(",",W1030,FIND(",",W1030)+1)+1,999)),MapTable!$A:$A,1,0))),"맵없음",
  ""),
IF(ISERROR(FIND(",",W1030,FIND(",",W1030,FIND(",",W1030,FIND(",",W1030)+1)+1)+1)),
  IF(OR(ISERROR(VLOOKUP(LEFT(W1030,FIND(",",W1030)-1),MapTable!$A:$A,1,0)),ISERROR(VLOOKUP(TRIM(MID(W1030,FIND(",",W1030)+1,FIND(",",W1030,FIND(",",W1030)+1)-FIND(",",W1030)-1)),MapTable!$A:$A,1,0)),ISERROR(VLOOKUP(TRIM(MID(W1030,FIND(",",W1030,FIND(",",W1030)+1)+1,FIND(",",W1030,FIND(",",W1030,FIND(",",W1030)+1)+1)-FIND(",",W1030,FIND(",",W1030)+1)-1)),MapTable!$A:$A,1,0)),ISERROR(VLOOKUP(TRIM(MID(W1030,FIND(",",W1030,FIND(",",W1030,FIND(",",W1030)+1)+1)+1,999)),MapTable!$A:$A,1,0))),"맵없음",
  ""),
)))))</f>
        <v/>
      </c>
      <c r="AC1030" t="str">
        <f>IF(ISBLANK(AB1030),"",IF(ISERROR(VLOOKUP(AB1030,[3]DropTable!$A:$A,1,0)),"드랍없음",""))</f>
        <v/>
      </c>
      <c r="AE1030" t="str">
        <f>IF(ISBLANK(AD1030),"",IF(ISERROR(VLOOKUP(AD1030,[3]DropTable!$A:$A,1,0)),"드랍없음",""))</f>
        <v/>
      </c>
      <c r="AG1030">
        <v>9.8000000000000007</v>
      </c>
      <c r="AH1030">
        <v>1</v>
      </c>
    </row>
    <row r="1031" spans="1:34" x14ac:dyDescent="0.3">
      <c r="A1031">
        <v>23</v>
      </c>
      <c r="B1031">
        <v>5</v>
      </c>
      <c r="C1031">
        <f>IF(OR($L1031=TRUE,$A1031=0,MOD($A1031,ChapterTable!$S$20)&lt;&gt;0),
MAX(0,INT(($B1031+ChapterTable!$Q$26+VLOOKUP(SUBSTITUTE(C$1,"성장단계","")&amp;"단계오프셋",ChapterTable!$S:$T,2,0))/ChapterTable!$Q$23)),
MAX(0,INT(($B1031+ChapterTable!$S$26+VLOOKUP(SUBSTITUTE(C$1,"성장단계","")&amp;"보스단계오프셋",ChapterTable!$S:$T,2,0))/ChapterTable!$S$23)))</f>
        <v>0</v>
      </c>
      <c r="D1031">
        <f>IF(OR($L1031=TRUE,$A1031=0,MOD($A1031,ChapterTable!$S$20)&lt;&gt;0),
MAX(0,INT(($B1031+ChapterTable!$Q$26+VLOOKUP(SUBSTITUTE(D$1,"성장단계","")&amp;"단계오프셋",ChapterTable!$S:$T,2,0))/ChapterTable!$Q$23)),
MAX(0,INT(($B1031+ChapterTable!$S$26+VLOOKUP(SUBSTITUTE(D$1,"성장단계","")&amp;"보스단계오프셋",ChapterTable!$S:$T,2,0))/ChapterTable!$S$23)))</f>
        <v>0</v>
      </c>
      <c r="E1031" s="1">
        <f ca="1">IF(AND($A1031=0,$B1031=1),
    VLOOKUP(1,ChapterTable!$1:$1048576,MATCH("최종"&amp;SUBSTITUTE(SUBSTITUTE(E$1,"standard",""),"|Float",""),ChapterTable!$1:$1,0),0)*ChapterTable!$Q$17,
  IF(AND($A1031=0,$B1031=0),
    E1032,
  IF($B1031=0,
    VLOOKUP($A1031,ChapterTable!$1:$1048576,MATCH("최종"&amp;SUBSTITUTE(SUBSTITUTE(E$1,"standard",""),"|Float",""),ChapterTable!$1:$1,0),0),
  IF($B1031=1,
    IF($L1031=FALSE,
      VLOOKUP($A1031,ChapterTable!$1:$1048576,MATCH("최종"&amp;SUBSTITUTE(SUBSTITUTE(E$1,"standard",""),"|Float",""),ChapterTable!$1:$1,0),0),
      VLOOKUP($A1031-ChapterTable!$Q$11,ChapterTable!$1:$1048576,MATCH("최종"&amp;SUBSTITUTE(SUBSTITUTE(E$1,"standard",""),"|Float",""),ChapterTable!$1:$1,0),0)*ChapterTable!$Q$14
    ),
  OFFSET(E1031,-$B1031+IF($L1031,1,0),0)*
    (VLOOKUP(SUBSTITUTE(SUBSTITUTE(E$1,"standard",""),"|Float","")&amp;"인게임누적곱배수",ChapterTable!$S:$T,2,0)^C1031
    +VLOOKUP(SUBSTITUTE(SUBSTITUTE(E$1,"standard",""),"|Float","")&amp;"인게임누적합배수",ChapterTable!$S:$T,2,0)*C1031)
  )
  )
  )
)</f>
        <v>1346728.9756822586</v>
      </c>
      <c r="F1031" s="1">
        <f ca="1">IF(AND($A1031=0,$B1031=1),
    VLOOKUP(1,ChapterTable!$1:$1048576,MATCH("최종"&amp;SUBSTITUTE(SUBSTITUTE(F$1,"standard",""),"|Float",""),ChapterTable!$1:$1,0),0)*ChapterTable!$Q$17,
  IF(AND($A1031=0,$B1031=0),
    F1032,
  IF($B1031=0,
    VLOOKUP($A1031,ChapterTable!$1:$1048576,MATCH("최종"&amp;SUBSTITUTE(SUBSTITUTE(F$1,"standard",""),"|Float",""),ChapterTable!$1:$1,0),0),
  IF($B1031=1,
    IF($L1031=FALSE,
      VLOOKUP($A1031,ChapterTable!$1:$1048576,MATCH("최종"&amp;SUBSTITUTE(SUBSTITUTE(F$1,"standard",""),"|Float",""),ChapterTable!$1:$1,0),0),
      VLOOKUP($A1031-ChapterTable!$Q$11,ChapterTable!$1:$1048576,MATCH("최종"&amp;SUBSTITUTE(SUBSTITUTE(F$1,"standard",""),"|Float",""),ChapterTable!$1:$1,0),0)*ChapterTable!$Q$14
    ),
  OFFSET(F1031,-$B1031+IF($L1031,1,0),0)*
    (VLOOKUP(SUBSTITUTE(SUBSTITUTE(F$1,"standard",""),"|Float","")&amp;"인게임누적곱배수",ChapterTable!$S:$T,2,0)^D1031
    +VLOOKUP(SUBSTITUTE(SUBSTITUTE(F$1,"standard",""),"|Float","")&amp;"인게임누적합배수",ChapterTable!$S:$T,2,0)*D1031)
  )
  )
  )
)</f>
        <v>748182.76426792145</v>
      </c>
      <c r="G1031" t="s">
        <v>110</v>
      </c>
      <c r="J1031" t="str">
        <f>IF(ISBLANK(I1031),"",
IFERROR(VLOOKUP(I1031,[1]StringTable!$1:$1048576,MATCH([1]StringTable!$B$1,[1]StringTable!$1:$1,0),0),
IFERROR(VLOOKUP(I1031,[1]InApkStringTable!$1:$1048576,MATCH([1]InApkStringTable!$B$1,[1]InApkStringTable!$1:$1,0),0),
"스트링없음")))</f>
        <v/>
      </c>
      <c r="L1031" t="b">
        <v>0</v>
      </c>
      <c r="M1031" t="s">
        <v>24</v>
      </c>
      <c r="N1031" t="str">
        <f>IF(ISBLANK(M1031),"",IF(ISERROR(VLOOKUP(M1031,MapTable!$A:$A,1,0)),"맵없음",""))</f>
        <v/>
      </c>
      <c r="O1031">
        <f t="shared" si="65"/>
        <v>11</v>
      </c>
      <c r="Q1031">
        <f t="shared" si="66"/>
        <v>11</v>
      </c>
      <c r="R1031" t="b">
        <f t="shared" ca="1" si="67"/>
        <v>0</v>
      </c>
      <c r="T1031" t="b">
        <f t="shared" ca="1" si="68"/>
        <v>0</v>
      </c>
      <c r="V1031" t="str">
        <f>IF(ISBLANK(U1031),"",IF(ISERROR(VLOOKUP(U1031,MapTable!$A:$A,1,0)),"맵없음",""))</f>
        <v/>
      </c>
      <c r="X1031" t="str">
        <f>IF(ISBLANK(W1031),"",
IF(ISERROR(FIND(",",W1031)),
  IF(ISERROR(VLOOKUP(W1031,MapTable!$A:$A,1,0)),"맵없음",
  ""),
IF(ISERROR(FIND(",",W1031,FIND(",",W1031)+1)),
  IF(OR(ISERROR(VLOOKUP(LEFT(W1031,FIND(",",W1031)-1),MapTable!$A:$A,1,0)),ISERROR(VLOOKUP(TRIM(MID(W1031,FIND(",",W1031)+1,999)),MapTable!$A:$A,1,0))),"맵없음",
  ""),
IF(ISERROR(FIND(",",W1031,FIND(",",W1031,FIND(",",W1031)+1)+1)),
  IF(OR(ISERROR(VLOOKUP(LEFT(W1031,FIND(",",W1031)-1),MapTable!$A:$A,1,0)),ISERROR(VLOOKUP(TRIM(MID(W1031,FIND(",",W1031)+1,FIND(",",W1031,FIND(",",W1031)+1)-FIND(",",W1031)-1)),MapTable!$A:$A,1,0)),ISERROR(VLOOKUP(TRIM(MID(W1031,FIND(",",W1031,FIND(",",W1031)+1)+1,999)),MapTable!$A:$A,1,0))),"맵없음",
  ""),
IF(ISERROR(FIND(",",W1031,FIND(",",W1031,FIND(",",W1031,FIND(",",W1031)+1)+1)+1)),
  IF(OR(ISERROR(VLOOKUP(LEFT(W1031,FIND(",",W1031)-1),MapTable!$A:$A,1,0)),ISERROR(VLOOKUP(TRIM(MID(W1031,FIND(",",W1031)+1,FIND(",",W1031,FIND(",",W1031)+1)-FIND(",",W1031)-1)),MapTable!$A:$A,1,0)),ISERROR(VLOOKUP(TRIM(MID(W1031,FIND(",",W1031,FIND(",",W1031)+1)+1,FIND(",",W1031,FIND(",",W1031,FIND(",",W1031)+1)+1)-FIND(",",W1031,FIND(",",W1031)+1)-1)),MapTable!$A:$A,1,0)),ISERROR(VLOOKUP(TRIM(MID(W1031,FIND(",",W1031,FIND(",",W1031,FIND(",",W1031)+1)+1)+1,999)),MapTable!$A:$A,1,0))),"맵없음",
  ""),
)))))</f>
        <v/>
      </c>
      <c r="AC1031" t="str">
        <f>IF(ISBLANK(AB1031),"",IF(ISERROR(VLOOKUP(AB1031,[3]DropTable!$A:$A,1,0)),"드랍없음",""))</f>
        <v/>
      </c>
      <c r="AE1031" t="str">
        <f>IF(ISBLANK(AD1031),"",IF(ISERROR(VLOOKUP(AD1031,[3]DropTable!$A:$A,1,0)),"드랍없음",""))</f>
        <v/>
      </c>
      <c r="AG1031">
        <v>9.8000000000000007</v>
      </c>
      <c r="AH1031">
        <v>1</v>
      </c>
    </row>
    <row r="1032" spans="1:34" x14ac:dyDescent="0.3">
      <c r="A1032">
        <v>23</v>
      </c>
      <c r="B1032">
        <v>6</v>
      </c>
      <c r="C1032">
        <f>IF(OR($L1032=TRUE,$A1032=0,MOD($A1032,ChapterTable!$S$20)&lt;&gt;0),
MAX(0,INT(($B1032+ChapterTable!$Q$26+VLOOKUP(SUBSTITUTE(C$1,"성장단계","")&amp;"단계오프셋",ChapterTable!$S:$T,2,0))/ChapterTable!$Q$23)),
MAX(0,INT(($B1032+ChapterTable!$S$26+VLOOKUP(SUBSTITUTE(C$1,"성장단계","")&amp;"보스단계오프셋",ChapterTable!$S:$T,2,0))/ChapterTable!$S$23)))</f>
        <v>1</v>
      </c>
      <c r="D1032">
        <f>IF(OR($L1032=TRUE,$A1032=0,MOD($A1032,ChapterTable!$S$20)&lt;&gt;0),
MAX(0,INT(($B1032+ChapterTable!$Q$26+VLOOKUP(SUBSTITUTE(D$1,"성장단계","")&amp;"단계오프셋",ChapterTable!$S:$T,2,0))/ChapterTable!$Q$23)),
MAX(0,INT(($B1032+ChapterTable!$S$26+VLOOKUP(SUBSTITUTE(D$1,"성장단계","")&amp;"보스단계오프셋",ChapterTable!$S:$T,2,0))/ChapterTable!$S$23)))</f>
        <v>0</v>
      </c>
      <c r="E1032" s="1">
        <f ca="1">IF(AND($A1032=0,$B1032=1),
    VLOOKUP(1,ChapterTable!$1:$1048576,MATCH("최종"&amp;SUBSTITUTE(SUBSTITUTE(E$1,"standard",""),"|Float",""),ChapterTable!$1:$1,0),0)*ChapterTable!$Q$17,
  IF(AND($A1032=0,$B1032=0),
    E1033,
  IF($B1032=0,
    VLOOKUP($A1032,ChapterTable!$1:$1048576,MATCH("최종"&amp;SUBSTITUTE(SUBSTITUTE(E$1,"standard",""),"|Float",""),ChapterTable!$1:$1,0),0),
  IF($B1032=1,
    IF($L1032=FALSE,
      VLOOKUP($A1032,ChapterTable!$1:$1048576,MATCH("최종"&amp;SUBSTITUTE(SUBSTITUTE(E$1,"standard",""),"|Float",""),ChapterTable!$1:$1,0),0),
      VLOOKUP($A1032-ChapterTable!$Q$11,ChapterTable!$1:$1048576,MATCH("최종"&amp;SUBSTITUTE(SUBSTITUTE(E$1,"standard",""),"|Float",""),ChapterTable!$1:$1,0),0)*ChapterTable!$Q$14
    ),
  OFFSET(E1032,-$B1032+IF($L1032,1,0),0)*
    (VLOOKUP(SUBSTITUTE(SUBSTITUTE(E$1,"standard",""),"|Float","")&amp;"인게임누적곱배수",ChapterTable!$S:$T,2,0)^C1032
    +VLOOKUP(SUBSTITUTE(SUBSTITUTE(E$1,"standard",""),"|Float","")&amp;"인게임누적합배수",ChapterTable!$S:$T,2,0)*C1032)
  )
  )
  )
)</f>
        <v>1818084.1171710494</v>
      </c>
      <c r="F1032" s="1">
        <f ca="1">IF(AND($A1032=0,$B1032=1),
    VLOOKUP(1,ChapterTable!$1:$1048576,MATCH("최종"&amp;SUBSTITUTE(SUBSTITUTE(F$1,"standard",""),"|Float",""),ChapterTable!$1:$1,0),0)*ChapterTable!$Q$17,
  IF(AND($A1032=0,$B1032=0),
    F1033,
  IF($B1032=0,
    VLOOKUP($A1032,ChapterTable!$1:$1048576,MATCH("최종"&amp;SUBSTITUTE(SUBSTITUTE(F$1,"standard",""),"|Float",""),ChapterTable!$1:$1,0),0),
  IF($B1032=1,
    IF($L1032=FALSE,
      VLOOKUP($A1032,ChapterTable!$1:$1048576,MATCH("최종"&amp;SUBSTITUTE(SUBSTITUTE(F$1,"standard",""),"|Float",""),ChapterTable!$1:$1,0),0),
      VLOOKUP($A1032-ChapterTable!$Q$11,ChapterTable!$1:$1048576,MATCH("최종"&amp;SUBSTITUTE(SUBSTITUTE(F$1,"standard",""),"|Float",""),ChapterTable!$1:$1,0),0)*ChapterTable!$Q$14
    ),
  OFFSET(F1032,-$B1032+IF($L1032,1,0),0)*
    (VLOOKUP(SUBSTITUTE(SUBSTITUTE(F$1,"standard",""),"|Float","")&amp;"인게임누적곱배수",ChapterTable!$S:$T,2,0)^D1032
    +VLOOKUP(SUBSTITUTE(SUBSTITUTE(F$1,"standard",""),"|Float","")&amp;"인게임누적합배수",ChapterTable!$S:$T,2,0)*D1032)
  )
  )
  )
)</f>
        <v>748182.76426792145</v>
      </c>
      <c r="G1032" t="s">
        <v>110</v>
      </c>
      <c r="J1032" t="str">
        <f>IF(ISBLANK(I1032),"",
IFERROR(VLOOKUP(I1032,[1]StringTable!$1:$1048576,MATCH([1]StringTable!$B$1,[1]StringTable!$1:$1,0),0),
IFERROR(VLOOKUP(I1032,[1]InApkStringTable!$1:$1048576,MATCH([1]InApkStringTable!$B$1,[1]InApkStringTable!$1:$1,0),0),
"스트링없음")))</f>
        <v/>
      </c>
      <c r="L1032" t="b">
        <v>0</v>
      </c>
      <c r="M1032" t="s">
        <v>24</v>
      </c>
      <c r="N1032" t="str">
        <f>IF(ISBLANK(M1032),"",IF(ISERROR(VLOOKUP(M1032,MapTable!$A:$A,1,0)),"맵없음",""))</f>
        <v/>
      </c>
      <c r="O1032">
        <f t="shared" si="65"/>
        <v>1</v>
      </c>
      <c r="Q1032">
        <f t="shared" si="66"/>
        <v>1</v>
      </c>
      <c r="R1032" t="b">
        <f t="shared" ca="1" si="67"/>
        <v>0</v>
      </c>
      <c r="T1032" t="b">
        <f t="shared" ca="1" si="68"/>
        <v>0</v>
      </c>
      <c r="V1032" t="str">
        <f>IF(ISBLANK(U1032),"",IF(ISERROR(VLOOKUP(U1032,MapTable!$A:$A,1,0)),"맵없음",""))</f>
        <v/>
      </c>
      <c r="X1032" t="str">
        <f>IF(ISBLANK(W1032),"",
IF(ISERROR(FIND(",",W1032)),
  IF(ISERROR(VLOOKUP(W1032,MapTable!$A:$A,1,0)),"맵없음",
  ""),
IF(ISERROR(FIND(",",W1032,FIND(",",W1032)+1)),
  IF(OR(ISERROR(VLOOKUP(LEFT(W1032,FIND(",",W1032)-1),MapTable!$A:$A,1,0)),ISERROR(VLOOKUP(TRIM(MID(W1032,FIND(",",W1032)+1,999)),MapTable!$A:$A,1,0))),"맵없음",
  ""),
IF(ISERROR(FIND(",",W1032,FIND(",",W1032,FIND(",",W1032)+1)+1)),
  IF(OR(ISERROR(VLOOKUP(LEFT(W1032,FIND(",",W1032)-1),MapTable!$A:$A,1,0)),ISERROR(VLOOKUP(TRIM(MID(W1032,FIND(",",W1032)+1,FIND(",",W1032,FIND(",",W1032)+1)-FIND(",",W1032)-1)),MapTable!$A:$A,1,0)),ISERROR(VLOOKUP(TRIM(MID(W1032,FIND(",",W1032,FIND(",",W1032)+1)+1,999)),MapTable!$A:$A,1,0))),"맵없음",
  ""),
IF(ISERROR(FIND(",",W1032,FIND(",",W1032,FIND(",",W1032,FIND(",",W1032)+1)+1)+1)),
  IF(OR(ISERROR(VLOOKUP(LEFT(W1032,FIND(",",W1032)-1),MapTable!$A:$A,1,0)),ISERROR(VLOOKUP(TRIM(MID(W1032,FIND(",",W1032)+1,FIND(",",W1032,FIND(",",W1032)+1)-FIND(",",W1032)-1)),MapTable!$A:$A,1,0)),ISERROR(VLOOKUP(TRIM(MID(W1032,FIND(",",W1032,FIND(",",W1032)+1)+1,FIND(",",W1032,FIND(",",W1032,FIND(",",W1032)+1)+1)-FIND(",",W1032,FIND(",",W1032)+1)-1)),MapTable!$A:$A,1,0)),ISERROR(VLOOKUP(TRIM(MID(W1032,FIND(",",W1032,FIND(",",W1032,FIND(",",W1032)+1)+1)+1,999)),MapTable!$A:$A,1,0))),"맵없음",
  ""),
)))))</f>
        <v/>
      </c>
      <c r="AC1032" t="str">
        <f>IF(ISBLANK(AB1032),"",IF(ISERROR(VLOOKUP(AB1032,[3]DropTable!$A:$A,1,0)),"드랍없음",""))</f>
        <v/>
      </c>
      <c r="AE1032" t="str">
        <f>IF(ISBLANK(AD1032),"",IF(ISERROR(VLOOKUP(AD1032,[3]DropTable!$A:$A,1,0)),"드랍없음",""))</f>
        <v/>
      </c>
      <c r="AG1032">
        <v>9.8000000000000007</v>
      </c>
      <c r="AH1032">
        <v>1</v>
      </c>
    </row>
    <row r="1033" spans="1:34" x14ac:dyDescent="0.3">
      <c r="A1033">
        <v>23</v>
      </c>
      <c r="B1033">
        <v>7</v>
      </c>
      <c r="C1033">
        <f>IF(OR($L1033=TRUE,$A1033=0,MOD($A1033,ChapterTable!$S$20)&lt;&gt;0),
MAX(0,INT(($B1033+ChapterTable!$Q$26+VLOOKUP(SUBSTITUTE(C$1,"성장단계","")&amp;"단계오프셋",ChapterTable!$S:$T,2,0))/ChapterTable!$Q$23)),
MAX(0,INT(($B1033+ChapterTable!$S$26+VLOOKUP(SUBSTITUTE(C$1,"성장단계","")&amp;"보스단계오프셋",ChapterTable!$S:$T,2,0))/ChapterTable!$S$23)))</f>
        <v>1</v>
      </c>
      <c r="D1033">
        <f>IF(OR($L1033=TRUE,$A1033=0,MOD($A1033,ChapterTable!$S$20)&lt;&gt;0),
MAX(0,INT(($B1033+ChapterTable!$Q$26+VLOOKUP(SUBSTITUTE(D$1,"성장단계","")&amp;"단계오프셋",ChapterTable!$S:$T,2,0))/ChapterTable!$Q$23)),
MAX(0,INT(($B1033+ChapterTable!$S$26+VLOOKUP(SUBSTITUTE(D$1,"성장단계","")&amp;"보스단계오프셋",ChapterTable!$S:$T,2,0))/ChapterTable!$S$23)))</f>
        <v>0</v>
      </c>
      <c r="E1033" s="1">
        <f ca="1">IF(AND($A1033=0,$B1033=1),
    VLOOKUP(1,ChapterTable!$1:$1048576,MATCH("최종"&amp;SUBSTITUTE(SUBSTITUTE(E$1,"standard",""),"|Float",""),ChapterTable!$1:$1,0),0)*ChapterTable!$Q$17,
  IF(AND($A1033=0,$B1033=0),
    E1034,
  IF($B1033=0,
    VLOOKUP($A1033,ChapterTable!$1:$1048576,MATCH("최종"&amp;SUBSTITUTE(SUBSTITUTE(E$1,"standard",""),"|Float",""),ChapterTable!$1:$1,0),0),
  IF($B1033=1,
    IF($L1033=FALSE,
      VLOOKUP($A1033,ChapterTable!$1:$1048576,MATCH("최종"&amp;SUBSTITUTE(SUBSTITUTE(E$1,"standard",""),"|Float",""),ChapterTable!$1:$1,0),0),
      VLOOKUP($A1033-ChapterTable!$Q$11,ChapterTable!$1:$1048576,MATCH("최종"&amp;SUBSTITUTE(SUBSTITUTE(E$1,"standard",""),"|Float",""),ChapterTable!$1:$1,0),0)*ChapterTable!$Q$14
    ),
  OFFSET(E1033,-$B1033+IF($L1033,1,0),0)*
    (VLOOKUP(SUBSTITUTE(SUBSTITUTE(E$1,"standard",""),"|Float","")&amp;"인게임누적곱배수",ChapterTable!$S:$T,2,0)^C1033
    +VLOOKUP(SUBSTITUTE(SUBSTITUTE(E$1,"standard",""),"|Float","")&amp;"인게임누적합배수",ChapterTable!$S:$T,2,0)*C1033)
  )
  )
  )
)</f>
        <v>1818084.1171710494</v>
      </c>
      <c r="F1033" s="1">
        <f ca="1">IF(AND($A1033=0,$B1033=1),
    VLOOKUP(1,ChapterTable!$1:$1048576,MATCH("최종"&amp;SUBSTITUTE(SUBSTITUTE(F$1,"standard",""),"|Float",""),ChapterTable!$1:$1,0),0)*ChapterTable!$Q$17,
  IF(AND($A1033=0,$B1033=0),
    F1034,
  IF($B1033=0,
    VLOOKUP($A1033,ChapterTable!$1:$1048576,MATCH("최종"&amp;SUBSTITUTE(SUBSTITUTE(F$1,"standard",""),"|Float",""),ChapterTable!$1:$1,0),0),
  IF($B1033=1,
    IF($L1033=FALSE,
      VLOOKUP($A1033,ChapterTable!$1:$1048576,MATCH("최종"&amp;SUBSTITUTE(SUBSTITUTE(F$1,"standard",""),"|Float",""),ChapterTable!$1:$1,0),0),
      VLOOKUP($A1033-ChapterTable!$Q$11,ChapterTable!$1:$1048576,MATCH("최종"&amp;SUBSTITUTE(SUBSTITUTE(F$1,"standard",""),"|Float",""),ChapterTable!$1:$1,0),0)*ChapterTable!$Q$14
    ),
  OFFSET(F1033,-$B1033+IF($L1033,1,0),0)*
    (VLOOKUP(SUBSTITUTE(SUBSTITUTE(F$1,"standard",""),"|Float","")&amp;"인게임누적곱배수",ChapterTable!$S:$T,2,0)^D1033
    +VLOOKUP(SUBSTITUTE(SUBSTITUTE(F$1,"standard",""),"|Float","")&amp;"인게임누적합배수",ChapterTable!$S:$T,2,0)*D1033)
  )
  )
  )
)</f>
        <v>748182.76426792145</v>
      </c>
      <c r="G1033" t="s">
        <v>110</v>
      </c>
      <c r="J1033" t="str">
        <f>IF(ISBLANK(I1033),"",
IFERROR(VLOOKUP(I1033,[1]StringTable!$1:$1048576,MATCH([1]StringTable!$B$1,[1]StringTable!$1:$1,0),0),
IFERROR(VLOOKUP(I1033,[1]InApkStringTable!$1:$1048576,MATCH([1]InApkStringTable!$B$1,[1]InApkStringTable!$1:$1,0),0),
"스트링없음")))</f>
        <v/>
      </c>
      <c r="L1033" t="b">
        <v>0</v>
      </c>
      <c r="M1033" t="s">
        <v>24</v>
      </c>
      <c r="N1033" t="str">
        <f>IF(ISBLANK(M1033),"",IF(ISERROR(VLOOKUP(M1033,MapTable!$A:$A,1,0)),"맵없음",""))</f>
        <v/>
      </c>
      <c r="O1033">
        <f t="shared" si="65"/>
        <v>1</v>
      </c>
      <c r="Q1033">
        <f t="shared" si="66"/>
        <v>1</v>
      </c>
      <c r="R1033" t="b">
        <f t="shared" ca="1" si="67"/>
        <v>0</v>
      </c>
      <c r="T1033" t="b">
        <f t="shared" ca="1" si="68"/>
        <v>0</v>
      </c>
      <c r="V1033" t="str">
        <f>IF(ISBLANK(U1033),"",IF(ISERROR(VLOOKUP(U1033,MapTable!$A:$A,1,0)),"맵없음",""))</f>
        <v/>
      </c>
      <c r="X1033" t="str">
        <f>IF(ISBLANK(W1033),"",
IF(ISERROR(FIND(",",W1033)),
  IF(ISERROR(VLOOKUP(W1033,MapTable!$A:$A,1,0)),"맵없음",
  ""),
IF(ISERROR(FIND(",",W1033,FIND(",",W1033)+1)),
  IF(OR(ISERROR(VLOOKUP(LEFT(W1033,FIND(",",W1033)-1),MapTable!$A:$A,1,0)),ISERROR(VLOOKUP(TRIM(MID(W1033,FIND(",",W1033)+1,999)),MapTable!$A:$A,1,0))),"맵없음",
  ""),
IF(ISERROR(FIND(",",W1033,FIND(",",W1033,FIND(",",W1033)+1)+1)),
  IF(OR(ISERROR(VLOOKUP(LEFT(W1033,FIND(",",W1033)-1),MapTable!$A:$A,1,0)),ISERROR(VLOOKUP(TRIM(MID(W1033,FIND(",",W1033)+1,FIND(",",W1033,FIND(",",W1033)+1)-FIND(",",W1033)-1)),MapTable!$A:$A,1,0)),ISERROR(VLOOKUP(TRIM(MID(W1033,FIND(",",W1033,FIND(",",W1033)+1)+1,999)),MapTable!$A:$A,1,0))),"맵없음",
  ""),
IF(ISERROR(FIND(",",W1033,FIND(",",W1033,FIND(",",W1033,FIND(",",W1033)+1)+1)+1)),
  IF(OR(ISERROR(VLOOKUP(LEFT(W1033,FIND(",",W1033)-1),MapTable!$A:$A,1,0)),ISERROR(VLOOKUP(TRIM(MID(W1033,FIND(",",W1033)+1,FIND(",",W1033,FIND(",",W1033)+1)-FIND(",",W1033)-1)),MapTable!$A:$A,1,0)),ISERROR(VLOOKUP(TRIM(MID(W1033,FIND(",",W1033,FIND(",",W1033)+1)+1,FIND(",",W1033,FIND(",",W1033,FIND(",",W1033)+1)+1)-FIND(",",W1033,FIND(",",W1033)+1)-1)),MapTable!$A:$A,1,0)),ISERROR(VLOOKUP(TRIM(MID(W1033,FIND(",",W1033,FIND(",",W1033,FIND(",",W1033)+1)+1)+1,999)),MapTable!$A:$A,1,0))),"맵없음",
  ""),
)))))</f>
        <v/>
      </c>
      <c r="AC1033" t="str">
        <f>IF(ISBLANK(AB1033),"",IF(ISERROR(VLOOKUP(AB1033,[3]DropTable!$A:$A,1,0)),"드랍없음",""))</f>
        <v/>
      </c>
      <c r="AE1033" t="str">
        <f>IF(ISBLANK(AD1033),"",IF(ISERROR(VLOOKUP(AD1033,[3]DropTable!$A:$A,1,0)),"드랍없음",""))</f>
        <v/>
      </c>
      <c r="AG1033">
        <v>9.8000000000000007</v>
      </c>
      <c r="AH1033">
        <v>1</v>
      </c>
    </row>
    <row r="1034" spans="1:34" x14ac:dyDescent="0.3">
      <c r="A1034">
        <v>23</v>
      </c>
      <c r="B1034">
        <v>8</v>
      </c>
      <c r="C1034">
        <f>IF(OR($L1034=TRUE,$A1034=0,MOD($A1034,ChapterTable!$S$20)&lt;&gt;0),
MAX(0,INT(($B1034+ChapterTable!$Q$26+VLOOKUP(SUBSTITUTE(C$1,"성장단계","")&amp;"단계오프셋",ChapterTable!$S:$T,2,0))/ChapterTable!$Q$23)),
MAX(0,INT(($B1034+ChapterTable!$S$26+VLOOKUP(SUBSTITUTE(C$1,"성장단계","")&amp;"보스단계오프셋",ChapterTable!$S:$T,2,0))/ChapterTable!$S$23)))</f>
        <v>1</v>
      </c>
      <c r="D1034">
        <f>IF(OR($L1034=TRUE,$A1034=0,MOD($A1034,ChapterTable!$S$20)&lt;&gt;0),
MAX(0,INT(($B1034+ChapterTable!$Q$26+VLOOKUP(SUBSTITUTE(D$1,"성장단계","")&amp;"단계오프셋",ChapterTable!$S:$T,2,0))/ChapterTable!$Q$23)),
MAX(0,INT(($B1034+ChapterTable!$S$26+VLOOKUP(SUBSTITUTE(D$1,"성장단계","")&amp;"보스단계오프셋",ChapterTable!$S:$T,2,0))/ChapterTable!$S$23)))</f>
        <v>0</v>
      </c>
      <c r="E1034" s="1">
        <f ca="1">IF(AND($A1034=0,$B1034=1),
    VLOOKUP(1,ChapterTable!$1:$1048576,MATCH("최종"&amp;SUBSTITUTE(SUBSTITUTE(E$1,"standard",""),"|Float",""),ChapterTable!$1:$1,0),0)*ChapterTable!$Q$17,
  IF(AND($A1034=0,$B1034=0),
    E1035,
  IF($B1034=0,
    VLOOKUP($A1034,ChapterTable!$1:$1048576,MATCH("최종"&amp;SUBSTITUTE(SUBSTITUTE(E$1,"standard",""),"|Float",""),ChapterTable!$1:$1,0),0),
  IF($B1034=1,
    IF($L1034=FALSE,
      VLOOKUP($A1034,ChapterTable!$1:$1048576,MATCH("최종"&amp;SUBSTITUTE(SUBSTITUTE(E$1,"standard",""),"|Float",""),ChapterTable!$1:$1,0),0),
      VLOOKUP($A1034-ChapterTable!$Q$11,ChapterTable!$1:$1048576,MATCH("최종"&amp;SUBSTITUTE(SUBSTITUTE(E$1,"standard",""),"|Float",""),ChapterTable!$1:$1,0),0)*ChapterTable!$Q$14
    ),
  OFFSET(E1034,-$B1034+IF($L1034,1,0),0)*
    (VLOOKUP(SUBSTITUTE(SUBSTITUTE(E$1,"standard",""),"|Float","")&amp;"인게임누적곱배수",ChapterTable!$S:$T,2,0)^C1034
    +VLOOKUP(SUBSTITUTE(SUBSTITUTE(E$1,"standard",""),"|Float","")&amp;"인게임누적합배수",ChapterTable!$S:$T,2,0)*C1034)
  )
  )
  )
)</f>
        <v>1818084.1171710494</v>
      </c>
      <c r="F1034" s="1">
        <f ca="1">IF(AND($A1034=0,$B1034=1),
    VLOOKUP(1,ChapterTable!$1:$1048576,MATCH("최종"&amp;SUBSTITUTE(SUBSTITUTE(F$1,"standard",""),"|Float",""),ChapterTable!$1:$1,0),0)*ChapterTable!$Q$17,
  IF(AND($A1034=0,$B1034=0),
    F1035,
  IF($B1034=0,
    VLOOKUP($A1034,ChapterTable!$1:$1048576,MATCH("최종"&amp;SUBSTITUTE(SUBSTITUTE(F$1,"standard",""),"|Float",""),ChapterTable!$1:$1,0),0),
  IF($B1034=1,
    IF($L1034=FALSE,
      VLOOKUP($A1034,ChapterTable!$1:$1048576,MATCH("최종"&amp;SUBSTITUTE(SUBSTITUTE(F$1,"standard",""),"|Float",""),ChapterTable!$1:$1,0),0),
      VLOOKUP($A1034-ChapterTable!$Q$11,ChapterTable!$1:$1048576,MATCH("최종"&amp;SUBSTITUTE(SUBSTITUTE(F$1,"standard",""),"|Float",""),ChapterTable!$1:$1,0),0)*ChapterTable!$Q$14
    ),
  OFFSET(F1034,-$B1034+IF($L1034,1,0),0)*
    (VLOOKUP(SUBSTITUTE(SUBSTITUTE(F$1,"standard",""),"|Float","")&amp;"인게임누적곱배수",ChapterTable!$S:$T,2,0)^D1034
    +VLOOKUP(SUBSTITUTE(SUBSTITUTE(F$1,"standard",""),"|Float","")&amp;"인게임누적합배수",ChapterTable!$S:$T,2,0)*D1034)
  )
  )
  )
)</f>
        <v>748182.76426792145</v>
      </c>
      <c r="G1034" t="s">
        <v>110</v>
      </c>
      <c r="J1034" t="str">
        <f>IF(ISBLANK(I1034),"",
IFERROR(VLOOKUP(I1034,[1]StringTable!$1:$1048576,MATCH([1]StringTable!$B$1,[1]StringTable!$1:$1,0),0),
IFERROR(VLOOKUP(I1034,[1]InApkStringTable!$1:$1048576,MATCH([1]InApkStringTable!$B$1,[1]InApkStringTable!$1:$1,0),0),
"스트링없음")))</f>
        <v/>
      </c>
      <c r="L1034" t="b">
        <v>0</v>
      </c>
      <c r="M1034" t="s">
        <v>24</v>
      </c>
      <c r="N1034" t="str">
        <f>IF(ISBLANK(M1034),"",IF(ISERROR(VLOOKUP(M1034,MapTable!$A:$A,1,0)),"맵없음",""))</f>
        <v/>
      </c>
      <c r="O1034">
        <f t="shared" si="65"/>
        <v>1</v>
      </c>
      <c r="Q1034">
        <f t="shared" si="66"/>
        <v>1</v>
      </c>
      <c r="R1034" t="b">
        <f t="shared" ca="1" si="67"/>
        <v>0</v>
      </c>
      <c r="T1034" t="b">
        <f t="shared" ca="1" si="68"/>
        <v>0</v>
      </c>
      <c r="V1034" t="str">
        <f>IF(ISBLANK(U1034),"",IF(ISERROR(VLOOKUP(U1034,MapTable!$A:$A,1,0)),"맵없음",""))</f>
        <v/>
      </c>
      <c r="X1034" t="str">
        <f>IF(ISBLANK(W1034),"",
IF(ISERROR(FIND(",",W1034)),
  IF(ISERROR(VLOOKUP(W1034,MapTable!$A:$A,1,0)),"맵없음",
  ""),
IF(ISERROR(FIND(",",W1034,FIND(",",W1034)+1)),
  IF(OR(ISERROR(VLOOKUP(LEFT(W1034,FIND(",",W1034)-1),MapTable!$A:$A,1,0)),ISERROR(VLOOKUP(TRIM(MID(W1034,FIND(",",W1034)+1,999)),MapTable!$A:$A,1,0))),"맵없음",
  ""),
IF(ISERROR(FIND(",",W1034,FIND(",",W1034,FIND(",",W1034)+1)+1)),
  IF(OR(ISERROR(VLOOKUP(LEFT(W1034,FIND(",",W1034)-1),MapTable!$A:$A,1,0)),ISERROR(VLOOKUP(TRIM(MID(W1034,FIND(",",W1034)+1,FIND(",",W1034,FIND(",",W1034)+1)-FIND(",",W1034)-1)),MapTable!$A:$A,1,0)),ISERROR(VLOOKUP(TRIM(MID(W1034,FIND(",",W1034,FIND(",",W1034)+1)+1,999)),MapTable!$A:$A,1,0))),"맵없음",
  ""),
IF(ISERROR(FIND(",",W1034,FIND(",",W1034,FIND(",",W1034,FIND(",",W1034)+1)+1)+1)),
  IF(OR(ISERROR(VLOOKUP(LEFT(W1034,FIND(",",W1034)-1),MapTable!$A:$A,1,0)),ISERROR(VLOOKUP(TRIM(MID(W1034,FIND(",",W1034)+1,FIND(",",W1034,FIND(",",W1034)+1)-FIND(",",W1034)-1)),MapTable!$A:$A,1,0)),ISERROR(VLOOKUP(TRIM(MID(W1034,FIND(",",W1034,FIND(",",W1034)+1)+1,FIND(",",W1034,FIND(",",W1034,FIND(",",W1034)+1)+1)-FIND(",",W1034,FIND(",",W1034)+1)-1)),MapTable!$A:$A,1,0)),ISERROR(VLOOKUP(TRIM(MID(W1034,FIND(",",W1034,FIND(",",W1034,FIND(",",W1034)+1)+1)+1,999)),MapTable!$A:$A,1,0))),"맵없음",
  ""),
)))))</f>
        <v/>
      </c>
      <c r="AC1034" t="str">
        <f>IF(ISBLANK(AB1034),"",IF(ISERROR(VLOOKUP(AB1034,[3]DropTable!$A:$A,1,0)),"드랍없음",""))</f>
        <v/>
      </c>
      <c r="AE1034" t="str">
        <f>IF(ISBLANK(AD1034),"",IF(ISERROR(VLOOKUP(AD1034,[3]DropTable!$A:$A,1,0)),"드랍없음",""))</f>
        <v/>
      </c>
      <c r="AG1034">
        <v>9.8000000000000007</v>
      </c>
      <c r="AH1034">
        <v>1</v>
      </c>
    </row>
    <row r="1035" spans="1:34" x14ac:dyDescent="0.3">
      <c r="A1035">
        <v>23</v>
      </c>
      <c r="B1035">
        <v>9</v>
      </c>
      <c r="C1035">
        <f>IF(OR($L1035=TRUE,$A1035=0,MOD($A1035,ChapterTable!$S$20)&lt;&gt;0),
MAX(0,INT(($B1035+ChapterTable!$Q$26+VLOOKUP(SUBSTITUTE(C$1,"성장단계","")&amp;"단계오프셋",ChapterTable!$S:$T,2,0))/ChapterTable!$Q$23)),
MAX(0,INT(($B1035+ChapterTable!$S$26+VLOOKUP(SUBSTITUTE(C$1,"성장단계","")&amp;"보스단계오프셋",ChapterTable!$S:$T,2,0))/ChapterTable!$S$23)))</f>
        <v>1</v>
      </c>
      <c r="D1035">
        <f>IF(OR($L1035=TRUE,$A1035=0,MOD($A1035,ChapterTable!$S$20)&lt;&gt;0),
MAX(0,INT(($B1035+ChapterTable!$Q$26+VLOOKUP(SUBSTITUTE(D$1,"성장단계","")&amp;"단계오프셋",ChapterTable!$S:$T,2,0))/ChapterTable!$Q$23)),
MAX(0,INT(($B1035+ChapterTable!$S$26+VLOOKUP(SUBSTITUTE(D$1,"성장단계","")&amp;"보스단계오프셋",ChapterTable!$S:$T,2,0))/ChapterTable!$S$23)))</f>
        <v>0</v>
      </c>
      <c r="E1035" s="1">
        <f ca="1">IF(AND($A1035=0,$B1035=1),
    VLOOKUP(1,ChapterTable!$1:$1048576,MATCH("최종"&amp;SUBSTITUTE(SUBSTITUTE(E$1,"standard",""),"|Float",""),ChapterTable!$1:$1,0),0)*ChapterTable!$Q$17,
  IF(AND($A1035=0,$B1035=0),
    E1036,
  IF($B1035=0,
    VLOOKUP($A1035,ChapterTable!$1:$1048576,MATCH("최종"&amp;SUBSTITUTE(SUBSTITUTE(E$1,"standard",""),"|Float",""),ChapterTable!$1:$1,0),0),
  IF($B1035=1,
    IF($L1035=FALSE,
      VLOOKUP($A1035,ChapterTable!$1:$1048576,MATCH("최종"&amp;SUBSTITUTE(SUBSTITUTE(E$1,"standard",""),"|Float",""),ChapterTable!$1:$1,0),0),
      VLOOKUP($A1035-ChapterTable!$Q$11,ChapterTable!$1:$1048576,MATCH("최종"&amp;SUBSTITUTE(SUBSTITUTE(E$1,"standard",""),"|Float",""),ChapterTable!$1:$1,0),0)*ChapterTable!$Q$14
    ),
  OFFSET(E1035,-$B1035+IF($L1035,1,0),0)*
    (VLOOKUP(SUBSTITUTE(SUBSTITUTE(E$1,"standard",""),"|Float","")&amp;"인게임누적곱배수",ChapterTable!$S:$T,2,0)^C1035
    +VLOOKUP(SUBSTITUTE(SUBSTITUTE(E$1,"standard",""),"|Float","")&amp;"인게임누적합배수",ChapterTable!$S:$T,2,0)*C1035)
  )
  )
  )
)</f>
        <v>1818084.1171710494</v>
      </c>
      <c r="F1035" s="1">
        <f ca="1">IF(AND($A1035=0,$B1035=1),
    VLOOKUP(1,ChapterTable!$1:$1048576,MATCH("최종"&amp;SUBSTITUTE(SUBSTITUTE(F$1,"standard",""),"|Float",""),ChapterTable!$1:$1,0),0)*ChapterTable!$Q$17,
  IF(AND($A1035=0,$B1035=0),
    F1036,
  IF($B1035=0,
    VLOOKUP($A1035,ChapterTable!$1:$1048576,MATCH("최종"&amp;SUBSTITUTE(SUBSTITUTE(F$1,"standard",""),"|Float",""),ChapterTable!$1:$1,0),0),
  IF($B1035=1,
    IF($L1035=FALSE,
      VLOOKUP($A1035,ChapterTable!$1:$1048576,MATCH("최종"&amp;SUBSTITUTE(SUBSTITUTE(F$1,"standard",""),"|Float",""),ChapterTable!$1:$1,0),0),
      VLOOKUP($A1035-ChapterTable!$Q$11,ChapterTable!$1:$1048576,MATCH("최종"&amp;SUBSTITUTE(SUBSTITUTE(F$1,"standard",""),"|Float",""),ChapterTable!$1:$1,0),0)*ChapterTable!$Q$14
    ),
  OFFSET(F1035,-$B1035+IF($L1035,1,0),0)*
    (VLOOKUP(SUBSTITUTE(SUBSTITUTE(F$1,"standard",""),"|Float","")&amp;"인게임누적곱배수",ChapterTable!$S:$T,2,0)^D1035
    +VLOOKUP(SUBSTITUTE(SUBSTITUTE(F$1,"standard",""),"|Float","")&amp;"인게임누적합배수",ChapterTable!$S:$T,2,0)*D1035)
  )
  )
  )
)</f>
        <v>748182.76426792145</v>
      </c>
      <c r="G1035" t="s">
        <v>110</v>
      </c>
      <c r="J1035" t="str">
        <f>IF(ISBLANK(I1035),"",
IFERROR(VLOOKUP(I1035,[1]StringTable!$1:$1048576,MATCH([1]StringTable!$B$1,[1]StringTable!$1:$1,0),0),
IFERROR(VLOOKUP(I1035,[1]InApkStringTable!$1:$1048576,MATCH([1]InApkStringTable!$B$1,[1]InApkStringTable!$1:$1,0),0),
"스트링없음")))</f>
        <v/>
      </c>
      <c r="L1035" t="b">
        <v>0</v>
      </c>
      <c r="M1035" t="s">
        <v>24</v>
      </c>
      <c r="N1035" t="str">
        <f>IF(ISBLANK(M1035),"",IF(ISERROR(VLOOKUP(M1035,MapTable!$A:$A,1,0)),"맵없음",""))</f>
        <v/>
      </c>
      <c r="O1035">
        <f t="shared" si="65"/>
        <v>91</v>
      </c>
      <c r="Q1035">
        <f t="shared" si="66"/>
        <v>91</v>
      </c>
      <c r="R1035" t="b">
        <f t="shared" ca="1" si="67"/>
        <v>1</v>
      </c>
      <c r="T1035" t="b">
        <f t="shared" ca="1" si="68"/>
        <v>1</v>
      </c>
      <c r="V1035" t="str">
        <f>IF(ISBLANK(U1035),"",IF(ISERROR(VLOOKUP(U1035,MapTable!$A:$A,1,0)),"맵없음",""))</f>
        <v/>
      </c>
      <c r="X1035" t="str">
        <f>IF(ISBLANK(W1035),"",
IF(ISERROR(FIND(",",W1035)),
  IF(ISERROR(VLOOKUP(W1035,MapTable!$A:$A,1,0)),"맵없음",
  ""),
IF(ISERROR(FIND(",",W1035,FIND(",",W1035)+1)),
  IF(OR(ISERROR(VLOOKUP(LEFT(W1035,FIND(",",W1035)-1),MapTable!$A:$A,1,0)),ISERROR(VLOOKUP(TRIM(MID(W1035,FIND(",",W1035)+1,999)),MapTable!$A:$A,1,0))),"맵없음",
  ""),
IF(ISERROR(FIND(",",W1035,FIND(",",W1035,FIND(",",W1035)+1)+1)),
  IF(OR(ISERROR(VLOOKUP(LEFT(W1035,FIND(",",W1035)-1),MapTable!$A:$A,1,0)),ISERROR(VLOOKUP(TRIM(MID(W1035,FIND(",",W1035)+1,FIND(",",W1035,FIND(",",W1035)+1)-FIND(",",W1035)-1)),MapTable!$A:$A,1,0)),ISERROR(VLOOKUP(TRIM(MID(W1035,FIND(",",W1035,FIND(",",W1035)+1)+1,999)),MapTable!$A:$A,1,0))),"맵없음",
  ""),
IF(ISERROR(FIND(",",W1035,FIND(",",W1035,FIND(",",W1035,FIND(",",W1035)+1)+1)+1)),
  IF(OR(ISERROR(VLOOKUP(LEFT(W1035,FIND(",",W1035)-1),MapTable!$A:$A,1,0)),ISERROR(VLOOKUP(TRIM(MID(W1035,FIND(",",W1035)+1,FIND(",",W1035,FIND(",",W1035)+1)-FIND(",",W1035)-1)),MapTable!$A:$A,1,0)),ISERROR(VLOOKUP(TRIM(MID(W1035,FIND(",",W1035,FIND(",",W1035)+1)+1,FIND(",",W1035,FIND(",",W1035,FIND(",",W1035)+1)+1)-FIND(",",W1035,FIND(",",W1035)+1)-1)),MapTable!$A:$A,1,0)),ISERROR(VLOOKUP(TRIM(MID(W1035,FIND(",",W1035,FIND(",",W1035,FIND(",",W1035)+1)+1)+1,999)),MapTable!$A:$A,1,0))),"맵없음",
  ""),
)))))</f>
        <v/>
      </c>
      <c r="AC1035" t="str">
        <f>IF(ISBLANK(AB1035),"",IF(ISERROR(VLOOKUP(AB1035,[3]DropTable!$A:$A,1,0)),"드랍없음",""))</f>
        <v/>
      </c>
      <c r="AE1035" t="str">
        <f>IF(ISBLANK(AD1035),"",IF(ISERROR(VLOOKUP(AD1035,[3]DropTable!$A:$A,1,0)),"드랍없음",""))</f>
        <v/>
      </c>
      <c r="AG1035">
        <v>9.8000000000000007</v>
      </c>
      <c r="AH1035">
        <v>1</v>
      </c>
    </row>
    <row r="1036" spans="1:34" x14ac:dyDescent="0.3">
      <c r="A1036">
        <v>23</v>
      </c>
      <c r="B1036">
        <v>10</v>
      </c>
      <c r="C1036">
        <f>IF(OR($L1036=TRUE,$A1036=0,MOD($A1036,ChapterTable!$S$20)&lt;&gt;0),
MAX(0,INT(($B1036+ChapterTable!$Q$26+VLOOKUP(SUBSTITUTE(C$1,"성장단계","")&amp;"단계오프셋",ChapterTable!$S:$T,2,0))/ChapterTable!$Q$23)),
MAX(0,INT(($B1036+ChapterTable!$S$26+VLOOKUP(SUBSTITUTE(C$1,"성장단계","")&amp;"보스단계오프셋",ChapterTable!$S:$T,2,0))/ChapterTable!$S$23)))</f>
        <v>1</v>
      </c>
      <c r="D1036">
        <f>IF(OR($L1036=TRUE,$A1036=0,MOD($A1036,ChapterTable!$S$20)&lt;&gt;0),
MAX(0,INT(($B1036+ChapterTable!$Q$26+VLOOKUP(SUBSTITUTE(D$1,"성장단계","")&amp;"단계오프셋",ChapterTable!$S:$T,2,0))/ChapterTable!$Q$23)),
MAX(0,INT(($B1036+ChapterTable!$S$26+VLOOKUP(SUBSTITUTE(D$1,"성장단계","")&amp;"보스단계오프셋",ChapterTable!$S:$T,2,0))/ChapterTable!$S$23)))</f>
        <v>0</v>
      </c>
      <c r="E1036" s="1">
        <f ca="1">IF(AND($A1036=0,$B1036=1),
    VLOOKUP(1,ChapterTable!$1:$1048576,MATCH("최종"&amp;SUBSTITUTE(SUBSTITUTE(E$1,"standard",""),"|Float",""),ChapterTable!$1:$1,0),0)*ChapterTable!$Q$17,
  IF(AND($A1036=0,$B1036=0),
    E1037,
  IF($B1036=0,
    VLOOKUP($A1036,ChapterTable!$1:$1048576,MATCH("최종"&amp;SUBSTITUTE(SUBSTITUTE(E$1,"standard",""),"|Float",""),ChapterTable!$1:$1,0),0),
  IF($B1036=1,
    IF($L1036=FALSE,
      VLOOKUP($A1036,ChapterTable!$1:$1048576,MATCH("최종"&amp;SUBSTITUTE(SUBSTITUTE(E$1,"standard",""),"|Float",""),ChapterTable!$1:$1,0),0),
      VLOOKUP($A1036-ChapterTable!$Q$11,ChapterTable!$1:$1048576,MATCH("최종"&amp;SUBSTITUTE(SUBSTITUTE(E$1,"standard",""),"|Float",""),ChapterTable!$1:$1,0),0)*ChapterTable!$Q$14
    ),
  OFFSET(E1036,-$B1036+IF($L1036,1,0),0)*
    (VLOOKUP(SUBSTITUTE(SUBSTITUTE(E$1,"standard",""),"|Float","")&amp;"인게임누적곱배수",ChapterTable!$S:$T,2,0)^C1036
    +VLOOKUP(SUBSTITUTE(SUBSTITUTE(E$1,"standard",""),"|Float","")&amp;"인게임누적합배수",ChapterTable!$S:$T,2,0)*C1036)
  )
  )
  )
)</f>
        <v>1818084.1171710494</v>
      </c>
      <c r="F1036" s="1">
        <f ca="1">IF(AND($A1036=0,$B1036=1),
    VLOOKUP(1,ChapterTable!$1:$1048576,MATCH("최종"&amp;SUBSTITUTE(SUBSTITUTE(F$1,"standard",""),"|Float",""),ChapterTable!$1:$1,0),0)*ChapterTable!$Q$17,
  IF(AND($A1036=0,$B1036=0),
    F1037,
  IF($B1036=0,
    VLOOKUP($A1036,ChapterTable!$1:$1048576,MATCH("최종"&amp;SUBSTITUTE(SUBSTITUTE(F$1,"standard",""),"|Float",""),ChapterTable!$1:$1,0),0),
  IF($B1036=1,
    IF($L1036=FALSE,
      VLOOKUP($A1036,ChapterTable!$1:$1048576,MATCH("최종"&amp;SUBSTITUTE(SUBSTITUTE(F$1,"standard",""),"|Float",""),ChapterTable!$1:$1,0),0),
      VLOOKUP($A1036-ChapterTable!$Q$11,ChapterTable!$1:$1048576,MATCH("최종"&amp;SUBSTITUTE(SUBSTITUTE(F$1,"standard",""),"|Float",""),ChapterTable!$1:$1,0),0)*ChapterTable!$Q$14
    ),
  OFFSET(F1036,-$B1036+IF($L1036,1,0),0)*
    (VLOOKUP(SUBSTITUTE(SUBSTITUTE(F$1,"standard",""),"|Float","")&amp;"인게임누적곱배수",ChapterTable!$S:$T,2,0)^D1036
    +VLOOKUP(SUBSTITUTE(SUBSTITUTE(F$1,"standard",""),"|Float","")&amp;"인게임누적합배수",ChapterTable!$S:$T,2,0)*D1036)
  )
  )
  )
)</f>
        <v>748182.76426792145</v>
      </c>
      <c r="G1036" t="s">
        <v>110</v>
      </c>
      <c r="J1036" t="str">
        <f>IF(ISBLANK(I1036),"",
IFERROR(VLOOKUP(I1036,[1]StringTable!$1:$1048576,MATCH([1]StringTable!$B$1,[1]StringTable!$1:$1,0),0),
IFERROR(VLOOKUP(I1036,[1]InApkStringTable!$1:$1048576,MATCH([1]InApkStringTable!$B$1,[1]InApkStringTable!$1:$1,0),0),
"스트링없음")))</f>
        <v/>
      </c>
      <c r="L1036" t="b">
        <v>0</v>
      </c>
      <c r="M1036" t="s">
        <v>24</v>
      </c>
      <c r="N1036" t="str">
        <f>IF(ISBLANK(M1036),"",IF(ISERROR(VLOOKUP(M1036,MapTable!$A:$A,1,0)),"맵없음",""))</f>
        <v/>
      </c>
      <c r="O1036">
        <f t="shared" si="65"/>
        <v>21</v>
      </c>
      <c r="Q1036">
        <f t="shared" si="66"/>
        <v>21</v>
      </c>
      <c r="R1036" t="b">
        <f t="shared" ca="1" si="67"/>
        <v>0</v>
      </c>
      <c r="T1036" t="b">
        <f t="shared" ca="1" si="68"/>
        <v>0</v>
      </c>
      <c r="V1036" t="str">
        <f>IF(ISBLANK(U1036),"",IF(ISERROR(VLOOKUP(U1036,MapTable!$A:$A,1,0)),"맵없음",""))</f>
        <v/>
      </c>
      <c r="X1036" t="str">
        <f>IF(ISBLANK(W1036),"",
IF(ISERROR(FIND(",",W1036)),
  IF(ISERROR(VLOOKUP(W1036,MapTable!$A:$A,1,0)),"맵없음",
  ""),
IF(ISERROR(FIND(",",W1036,FIND(",",W1036)+1)),
  IF(OR(ISERROR(VLOOKUP(LEFT(W1036,FIND(",",W1036)-1),MapTable!$A:$A,1,0)),ISERROR(VLOOKUP(TRIM(MID(W1036,FIND(",",W1036)+1,999)),MapTable!$A:$A,1,0))),"맵없음",
  ""),
IF(ISERROR(FIND(",",W1036,FIND(",",W1036,FIND(",",W1036)+1)+1)),
  IF(OR(ISERROR(VLOOKUP(LEFT(W1036,FIND(",",W1036)-1),MapTable!$A:$A,1,0)),ISERROR(VLOOKUP(TRIM(MID(W1036,FIND(",",W1036)+1,FIND(",",W1036,FIND(",",W1036)+1)-FIND(",",W1036)-1)),MapTable!$A:$A,1,0)),ISERROR(VLOOKUP(TRIM(MID(W1036,FIND(",",W1036,FIND(",",W1036)+1)+1,999)),MapTable!$A:$A,1,0))),"맵없음",
  ""),
IF(ISERROR(FIND(",",W1036,FIND(",",W1036,FIND(",",W1036,FIND(",",W1036)+1)+1)+1)),
  IF(OR(ISERROR(VLOOKUP(LEFT(W1036,FIND(",",W1036)-1),MapTable!$A:$A,1,0)),ISERROR(VLOOKUP(TRIM(MID(W1036,FIND(",",W1036)+1,FIND(",",W1036,FIND(",",W1036)+1)-FIND(",",W1036)-1)),MapTable!$A:$A,1,0)),ISERROR(VLOOKUP(TRIM(MID(W1036,FIND(",",W1036,FIND(",",W1036)+1)+1,FIND(",",W1036,FIND(",",W1036,FIND(",",W1036)+1)+1)-FIND(",",W1036,FIND(",",W1036)+1)-1)),MapTable!$A:$A,1,0)),ISERROR(VLOOKUP(TRIM(MID(W1036,FIND(",",W1036,FIND(",",W1036,FIND(",",W1036)+1)+1)+1,999)),MapTable!$A:$A,1,0))),"맵없음",
  ""),
)))))</f>
        <v/>
      </c>
      <c r="AC1036" t="str">
        <f>IF(ISBLANK(AB1036),"",IF(ISERROR(VLOOKUP(AB1036,[3]DropTable!$A:$A,1,0)),"드랍없음",""))</f>
        <v/>
      </c>
      <c r="AE1036" t="str">
        <f>IF(ISBLANK(AD1036),"",IF(ISERROR(VLOOKUP(AD1036,[3]DropTable!$A:$A,1,0)),"드랍없음",""))</f>
        <v/>
      </c>
      <c r="AG1036">
        <v>9.8000000000000007</v>
      </c>
      <c r="AH1036">
        <v>1</v>
      </c>
    </row>
    <row r="1037" spans="1:34" x14ac:dyDescent="0.3">
      <c r="A1037">
        <v>23</v>
      </c>
      <c r="B1037">
        <v>11</v>
      </c>
      <c r="C1037">
        <f>IF(OR($L1037=TRUE,$A1037=0,MOD($A1037,ChapterTable!$S$20)&lt;&gt;0),
MAX(0,INT(($B1037+ChapterTable!$Q$26+VLOOKUP(SUBSTITUTE(C$1,"성장단계","")&amp;"단계오프셋",ChapterTable!$S:$T,2,0))/ChapterTable!$Q$23)),
MAX(0,INT(($B1037+ChapterTable!$S$26+VLOOKUP(SUBSTITUTE(C$1,"성장단계","")&amp;"보스단계오프셋",ChapterTable!$S:$T,2,0))/ChapterTable!$S$23)))</f>
        <v>1</v>
      </c>
      <c r="D1037">
        <f>IF(OR($L1037=TRUE,$A1037=0,MOD($A1037,ChapterTable!$S$20)&lt;&gt;0),
MAX(0,INT(($B1037+ChapterTable!$Q$26+VLOOKUP(SUBSTITUTE(D$1,"성장단계","")&amp;"단계오프셋",ChapterTable!$S:$T,2,0))/ChapterTable!$Q$23)),
MAX(0,INT(($B1037+ChapterTable!$S$26+VLOOKUP(SUBSTITUTE(D$1,"성장단계","")&amp;"보스단계오프셋",ChapterTable!$S:$T,2,0))/ChapterTable!$S$23)))</f>
        <v>1</v>
      </c>
      <c r="E1037" s="1">
        <f ca="1">IF(AND($A1037=0,$B1037=1),
    VLOOKUP(1,ChapterTable!$1:$1048576,MATCH("최종"&amp;SUBSTITUTE(SUBSTITUTE(E$1,"standard",""),"|Float",""),ChapterTable!$1:$1,0),0)*ChapterTable!$Q$17,
  IF(AND($A1037=0,$B1037=0),
    E1038,
  IF($B1037=0,
    VLOOKUP($A1037,ChapterTable!$1:$1048576,MATCH("최종"&amp;SUBSTITUTE(SUBSTITUTE(E$1,"standard",""),"|Float",""),ChapterTable!$1:$1,0),0),
  IF($B1037=1,
    IF($L1037=FALSE,
      VLOOKUP($A1037,ChapterTable!$1:$1048576,MATCH("최종"&amp;SUBSTITUTE(SUBSTITUTE(E$1,"standard",""),"|Float",""),ChapterTable!$1:$1,0),0),
      VLOOKUP($A1037-ChapterTable!$Q$11,ChapterTable!$1:$1048576,MATCH("최종"&amp;SUBSTITUTE(SUBSTITUTE(E$1,"standard",""),"|Float",""),ChapterTable!$1:$1,0),0)*ChapterTable!$Q$14
    ),
  OFFSET(E1037,-$B1037+IF($L1037,1,0),0)*
    (VLOOKUP(SUBSTITUTE(SUBSTITUTE(E$1,"standard",""),"|Float","")&amp;"인게임누적곱배수",ChapterTable!$S:$T,2,0)^C1037
    +VLOOKUP(SUBSTITUTE(SUBSTITUTE(E$1,"standard",""),"|Float","")&amp;"인게임누적합배수",ChapterTable!$S:$T,2,0)*C1037)
  )
  )
  )
)</f>
        <v>1818084.1171710494</v>
      </c>
      <c r="F1037" s="1">
        <f ca="1">IF(AND($A1037=0,$B1037=1),
    VLOOKUP(1,ChapterTable!$1:$1048576,MATCH("최종"&amp;SUBSTITUTE(SUBSTITUTE(F$1,"standard",""),"|Float",""),ChapterTable!$1:$1,0),0)*ChapterTable!$Q$17,
  IF(AND($A1037=0,$B1037=0),
    F1038,
  IF($B1037=0,
    VLOOKUP($A1037,ChapterTable!$1:$1048576,MATCH("최종"&amp;SUBSTITUTE(SUBSTITUTE(F$1,"standard",""),"|Float",""),ChapterTable!$1:$1,0),0),
  IF($B1037=1,
    IF($L1037=FALSE,
      VLOOKUP($A1037,ChapterTable!$1:$1048576,MATCH("최종"&amp;SUBSTITUTE(SUBSTITUTE(F$1,"standard",""),"|Float",""),ChapterTable!$1:$1,0),0),
      VLOOKUP($A1037-ChapterTable!$Q$11,ChapterTable!$1:$1048576,MATCH("최종"&amp;SUBSTITUTE(SUBSTITUTE(F$1,"standard",""),"|Float",""),ChapterTable!$1:$1,0),0)*ChapterTable!$Q$14
    ),
  OFFSET(F1037,-$B1037+IF($L1037,1,0),0)*
    (VLOOKUP(SUBSTITUTE(SUBSTITUTE(F$1,"standard",""),"|Float","")&amp;"인게임누적곱배수",ChapterTable!$S:$T,2,0)^D1037
    +VLOOKUP(SUBSTITUTE(SUBSTITUTE(F$1,"standard",""),"|Float","")&amp;"인게임누적합배수",ChapterTable!$S:$T,2,0)*D1037)
  )
  )
  )
)</f>
        <v>897819.31712150574</v>
      </c>
      <c r="G1037" t="s">
        <v>110</v>
      </c>
      <c r="J1037" t="str">
        <f>IF(ISBLANK(I1037),"",
IFERROR(VLOOKUP(I1037,[1]StringTable!$1:$1048576,MATCH([1]StringTable!$B$1,[1]StringTable!$1:$1,0),0),
IFERROR(VLOOKUP(I1037,[1]InApkStringTable!$1:$1048576,MATCH([1]InApkStringTable!$B$1,[1]InApkStringTable!$1:$1,0),0),
"스트링없음")))</f>
        <v/>
      </c>
      <c r="L1037" t="b">
        <v>0</v>
      </c>
      <c r="M1037" t="s">
        <v>24</v>
      </c>
      <c r="N1037" t="str">
        <f>IF(ISBLANK(M1037),"",IF(ISERROR(VLOOKUP(M1037,MapTable!$A:$A,1,0)),"맵없음",""))</f>
        <v/>
      </c>
      <c r="O1037">
        <f t="shared" si="65"/>
        <v>2</v>
      </c>
      <c r="Q1037">
        <f t="shared" si="66"/>
        <v>2</v>
      </c>
      <c r="R1037" t="b">
        <f t="shared" ca="1" si="67"/>
        <v>0</v>
      </c>
      <c r="T1037" t="b">
        <f t="shared" ca="1" si="68"/>
        <v>0</v>
      </c>
      <c r="V1037" t="str">
        <f>IF(ISBLANK(U1037),"",IF(ISERROR(VLOOKUP(U1037,MapTable!$A:$A,1,0)),"맵없음",""))</f>
        <v/>
      </c>
      <c r="X1037" t="str">
        <f>IF(ISBLANK(W1037),"",
IF(ISERROR(FIND(",",W1037)),
  IF(ISERROR(VLOOKUP(W1037,MapTable!$A:$A,1,0)),"맵없음",
  ""),
IF(ISERROR(FIND(",",W1037,FIND(",",W1037)+1)),
  IF(OR(ISERROR(VLOOKUP(LEFT(W1037,FIND(",",W1037)-1),MapTable!$A:$A,1,0)),ISERROR(VLOOKUP(TRIM(MID(W1037,FIND(",",W1037)+1,999)),MapTable!$A:$A,1,0))),"맵없음",
  ""),
IF(ISERROR(FIND(",",W1037,FIND(",",W1037,FIND(",",W1037)+1)+1)),
  IF(OR(ISERROR(VLOOKUP(LEFT(W1037,FIND(",",W1037)-1),MapTable!$A:$A,1,0)),ISERROR(VLOOKUP(TRIM(MID(W1037,FIND(",",W1037)+1,FIND(",",W1037,FIND(",",W1037)+1)-FIND(",",W1037)-1)),MapTable!$A:$A,1,0)),ISERROR(VLOOKUP(TRIM(MID(W1037,FIND(",",W1037,FIND(",",W1037)+1)+1,999)),MapTable!$A:$A,1,0))),"맵없음",
  ""),
IF(ISERROR(FIND(",",W1037,FIND(",",W1037,FIND(",",W1037,FIND(",",W1037)+1)+1)+1)),
  IF(OR(ISERROR(VLOOKUP(LEFT(W1037,FIND(",",W1037)-1),MapTable!$A:$A,1,0)),ISERROR(VLOOKUP(TRIM(MID(W1037,FIND(",",W1037)+1,FIND(",",W1037,FIND(",",W1037)+1)-FIND(",",W1037)-1)),MapTable!$A:$A,1,0)),ISERROR(VLOOKUP(TRIM(MID(W1037,FIND(",",W1037,FIND(",",W1037)+1)+1,FIND(",",W1037,FIND(",",W1037,FIND(",",W1037)+1)+1)-FIND(",",W1037,FIND(",",W1037)+1)-1)),MapTable!$A:$A,1,0)),ISERROR(VLOOKUP(TRIM(MID(W1037,FIND(",",W1037,FIND(",",W1037,FIND(",",W1037)+1)+1)+1,999)),MapTable!$A:$A,1,0))),"맵없음",
  ""),
)))))</f>
        <v/>
      </c>
      <c r="AC1037" t="str">
        <f>IF(ISBLANK(AB1037),"",IF(ISERROR(VLOOKUP(AB1037,[3]DropTable!$A:$A,1,0)),"드랍없음",""))</f>
        <v/>
      </c>
      <c r="AE1037" t="str">
        <f>IF(ISBLANK(AD1037),"",IF(ISERROR(VLOOKUP(AD1037,[3]DropTable!$A:$A,1,0)),"드랍없음",""))</f>
        <v/>
      </c>
      <c r="AG1037">
        <v>9.8000000000000007</v>
      </c>
      <c r="AH1037">
        <v>1</v>
      </c>
    </row>
    <row r="1038" spans="1:34" x14ac:dyDescent="0.3">
      <c r="A1038">
        <v>23</v>
      </c>
      <c r="B1038">
        <v>12</v>
      </c>
      <c r="C1038">
        <f>IF(OR($L1038=TRUE,$A1038=0,MOD($A1038,ChapterTable!$S$20)&lt;&gt;0),
MAX(0,INT(($B1038+ChapterTable!$Q$26+VLOOKUP(SUBSTITUTE(C$1,"성장단계","")&amp;"단계오프셋",ChapterTable!$S:$T,2,0))/ChapterTable!$Q$23)),
MAX(0,INT(($B1038+ChapterTable!$S$26+VLOOKUP(SUBSTITUTE(C$1,"성장단계","")&amp;"보스단계오프셋",ChapterTable!$S:$T,2,0))/ChapterTable!$S$23)))</f>
        <v>1</v>
      </c>
      <c r="D1038">
        <f>IF(OR($L1038=TRUE,$A1038=0,MOD($A1038,ChapterTable!$S$20)&lt;&gt;0),
MAX(0,INT(($B1038+ChapterTable!$Q$26+VLOOKUP(SUBSTITUTE(D$1,"성장단계","")&amp;"단계오프셋",ChapterTable!$S:$T,2,0))/ChapterTable!$Q$23)),
MAX(0,INT(($B1038+ChapterTable!$S$26+VLOOKUP(SUBSTITUTE(D$1,"성장단계","")&amp;"보스단계오프셋",ChapterTable!$S:$T,2,0))/ChapterTable!$S$23)))</f>
        <v>1</v>
      </c>
      <c r="E1038" s="1">
        <f ca="1">IF(AND($A1038=0,$B1038=1),
    VLOOKUP(1,ChapterTable!$1:$1048576,MATCH("최종"&amp;SUBSTITUTE(SUBSTITUTE(E$1,"standard",""),"|Float",""),ChapterTable!$1:$1,0),0)*ChapterTable!$Q$17,
  IF(AND($A1038=0,$B1038=0),
    E1039,
  IF($B1038=0,
    VLOOKUP($A1038,ChapterTable!$1:$1048576,MATCH("최종"&amp;SUBSTITUTE(SUBSTITUTE(E$1,"standard",""),"|Float",""),ChapterTable!$1:$1,0),0),
  IF($B1038=1,
    IF($L1038=FALSE,
      VLOOKUP($A1038,ChapterTable!$1:$1048576,MATCH("최종"&amp;SUBSTITUTE(SUBSTITUTE(E$1,"standard",""),"|Float",""),ChapterTable!$1:$1,0),0),
      VLOOKUP($A1038-ChapterTable!$Q$11,ChapterTable!$1:$1048576,MATCH("최종"&amp;SUBSTITUTE(SUBSTITUTE(E$1,"standard",""),"|Float",""),ChapterTable!$1:$1,0),0)*ChapterTable!$Q$14
    ),
  OFFSET(E1038,-$B1038+IF($L1038,1,0),0)*
    (VLOOKUP(SUBSTITUTE(SUBSTITUTE(E$1,"standard",""),"|Float","")&amp;"인게임누적곱배수",ChapterTable!$S:$T,2,0)^C1038
    +VLOOKUP(SUBSTITUTE(SUBSTITUTE(E$1,"standard",""),"|Float","")&amp;"인게임누적합배수",ChapterTable!$S:$T,2,0)*C1038)
  )
  )
  )
)</f>
        <v>1818084.1171710494</v>
      </c>
      <c r="F1038" s="1">
        <f ca="1">IF(AND($A1038=0,$B1038=1),
    VLOOKUP(1,ChapterTable!$1:$1048576,MATCH("최종"&amp;SUBSTITUTE(SUBSTITUTE(F$1,"standard",""),"|Float",""),ChapterTable!$1:$1,0),0)*ChapterTable!$Q$17,
  IF(AND($A1038=0,$B1038=0),
    F1039,
  IF($B1038=0,
    VLOOKUP($A1038,ChapterTable!$1:$1048576,MATCH("최종"&amp;SUBSTITUTE(SUBSTITUTE(F$1,"standard",""),"|Float",""),ChapterTable!$1:$1,0),0),
  IF($B1038=1,
    IF($L1038=FALSE,
      VLOOKUP($A1038,ChapterTable!$1:$1048576,MATCH("최종"&amp;SUBSTITUTE(SUBSTITUTE(F$1,"standard",""),"|Float",""),ChapterTable!$1:$1,0),0),
      VLOOKUP($A1038-ChapterTable!$Q$11,ChapterTable!$1:$1048576,MATCH("최종"&amp;SUBSTITUTE(SUBSTITUTE(F$1,"standard",""),"|Float",""),ChapterTable!$1:$1,0),0)*ChapterTable!$Q$14
    ),
  OFFSET(F1038,-$B1038+IF($L1038,1,0),0)*
    (VLOOKUP(SUBSTITUTE(SUBSTITUTE(F$1,"standard",""),"|Float","")&amp;"인게임누적곱배수",ChapterTable!$S:$T,2,0)^D1038
    +VLOOKUP(SUBSTITUTE(SUBSTITUTE(F$1,"standard",""),"|Float","")&amp;"인게임누적합배수",ChapterTable!$S:$T,2,0)*D1038)
  )
  )
  )
)</f>
        <v>897819.31712150574</v>
      </c>
      <c r="G1038" t="s">
        <v>110</v>
      </c>
      <c r="J1038" t="str">
        <f>IF(ISBLANK(I1038),"",
IFERROR(VLOOKUP(I1038,[1]StringTable!$1:$1048576,MATCH([1]StringTable!$B$1,[1]StringTable!$1:$1,0),0),
IFERROR(VLOOKUP(I1038,[1]InApkStringTable!$1:$1048576,MATCH([1]InApkStringTable!$B$1,[1]InApkStringTable!$1:$1,0),0),
"스트링없음")))</f>
        <v/>
      </c>
      <c r="L1038" t="b">
        <v>0</v>
      </c>
      <c r="M1038" t="s">
        <v>24</v>
      </c>
      <c r="N1038" t="str">
        <f>IF(ISBLANK(M1038),"",IF(ISERROR(VLOOKUP(M1038,MapTable!$A:$A,1,0)),"맵없음",""))</f>
        <v/>
      </c>
      <c r="O1038">
        <f t="shared" si="65"/>
        <v>2</v>
      </c>
      <c r="Q1038">
        <f t="shared" si="66"/>
        <v>2</v>
      </c>
      <c r="R1038" t="b">
        <f t="shared" ca="1" si="67"/>
        <v>0</v>
      </c>
      <c r="T1038" t="b">
        <f t="shared" ca="1" si="68"/>
        <v>0</v>
      </c>
      <c r="V1038" t="str">
        <f>IF(ISBLANK(U1038),"",IF(ISERROR(VLOOKUP(U1038,MapTable!$A:$A,1,0)),"맵없음",""))</f>
        <v/>
      </c>
      <c r="X1038" t="str">
        <f>IF(ISBLANK(W1038),"",
IF(ISERROR(FIND(",",W1038)),
  IF(ISERROR(VLOOKUP(W1038,MapTable!$A:$A,1,0)),"맵없음",
  ""),
IF(ISERROR(FIND(",",W1038,FIND(",",W1038)+1)),
  IF(OR(ISERROR(VLOOKUP(LEFT(W1038,FIND(",",W1038)-1),MapTable!$A:$A,1,0)),ISERROR(VLOOKUP(TRIM(MID(W1038,FIND(",",W1038)+1,999)),MapTable!$A:$A,1,0))),"맵없음",
  ""),
IF(ISERROR(FIND(",",W1038,FIND(",",W1038,FIND(",",W1038)+1)+1)),
  IF(OR(ISERROR(VLOOKUP(LEFT(W1038,FIND(",",W1038)-1),MapTable!$A:$A,1,0)),ISERROR(VLOOKUP(TRIM(MID(W1038,FIND(",",W1038)+1,FIND(",",W1038,FIND(",",W1038)+1)-FIND(",",W1038)-1)),MapTable!$A:$A,1,0)),ISERROR(VLOOKUP(TRIM(MID(W1038,FIND(",",W1038,FIND(",",W1038)+1)+1,999)),MapTable!$A:$A,1,0))),"맵없음",
  ""),
IF(ISERROR(FIND(",",W1038,FIND(",",W1038,FIND(",",W1038,FIND(",",W1038)+1)+1)+1)),
  IF(OR(ISERROR(VLOOKUP(LEFT(W1038,FIND(",",W1038)-1),MapTable!$A:$A,1,0)),ISERROR(VLOOKUP(TRIM(MID(W1038,FIND(",",W1038)+1,FIND(",",W1038,FIND(",",W1038)+1)-FIND(",",W1038)-1)),MapTable!$A:$A,1,0)),ISERROR(VLOOKUP(TRIM(MID(W1038,FIND(",",W1038,FIND(",",W1038)+1)+1,FIND(",",W1038,FIND(",",W1038,FIND(",",W1038)+1)+1)-FIND(",",W1038,FIND(",",W1038)+1)-1)),MapTable!$A:$A,1,0)),ISERROR(VLOOKUP(TRIM(MID(W1038,FIND(",",W1038,FIND(",",W1038,FIND(",",W1038)+1)+1)+1,999)),MapTable!$A:$A,1,0))),"맵없음",
  ""),
)))))</f>
        <v/>
      </c>
      <c r="AC1038" t="str">
        <f>IF(ISBLANK(AB1038),"",IF(ISERROR(VLOOKUP(AB1038,[3]DropTable!$A:$A,1,0)),"드랍없음",""))</f>
        <v/>
      </c>
      <c r="AE1038" t="str">
        <f>IF(ISBLANK(AD1038),"",IF(ISERROR(VLOOKUP(AD1038,[3]DropTable!$A:$A,1,0)),"드랍없음",""))</f>
        <v/>
      </c>
      <c r="AG1038">
        <v>9.8000000000000007</v>
      </c>
      <c r="AH1038">
        <v>1</v>
      </c>
    </row>
    <row r="1039" spans="1:34" x14ac:dyDescent="0.3">
      <c r="A1039">
        <v>23</v>
      </c>
      <c r="B1039">
        <v>13</v>
      </c>
      <c r="C1039">
        <f>IF(OR($L1039=TRUE,$A1039=0,MOD($A1039,ChapterTable!$S$20)&lt;&gt;0),
MAX(0,INT(($B1039+ChapterTable!$Q$26+VLOOKUP(SUBSTITUTE(C$1,"성장단계","")&amp;"단계오프셋",ChapterTable!$S:$T,2,0))/ChapterTable!$Q$23)),
MAX(0,INT(($B1039+ChapterTable!$S$26+VLOOKUP(SUBSTITUTE(C$1,"성장단계","")&amp;"보스단계오프셋",ChapterTable!$S:$T,2,0))/ChapterTable!$S$23)))</f>
        <v>1</v>
      </c>
      <c r="D1039">
        <f>IF(OR($L1039=TRUE,$A1039=0,MOD($A1039,ChapterTable!$S$20)&lt;&gt;0),
MAX(0,INT(($B1039+ChapterTable!$Q$26+VLOOKUP(SUBSTITUTE(D$1,"성장단계","")&amp;"단계오프셋",ChapterTable!$S:$T,2,0))/ChapterTable!$Q$23)),
MAX(0,INT(($B1039+ChapterTable!$S$26+VLOOKUP(SUBSTITUTE(D$1,"성장단계","")&amp;"보스단계오프셋",ChapterTable!$S:$T,2,0))/ChapterTable!$S$23)))</f>
        <v>1</v>
      </c>
      <c r="E1039" s="1">
        <f ca="1">IF(AND($A1039=0,$B1039=1),
    VLOOKUP(1,ChapterTable!$1:$1048576,MATCH("최종"&amp;SUBSTITUTE(SUBSTITUTE(E$1,"standard",""),"|Float",""),ChapterTable!$1:$1,0),0)*ChapterTable!$Q$17,
  IF(AND($A1039=0,$B1039=0),
    E1040,
  IF($B1039=0,
    VLOOKUP($A1039,ChapterTable!$1:$1048576,MATCH("최종"&amp;SUBSTITUTE(SUBSTITUTE(E$1,"standard",""),"|Float",""),ChapterTable!$1:$1,0),0),
  IF($B1039=1,
    IF($L1039=FALSE,
      VLOOKUP($A1039,ChapterTable!$1:$1048576,MATCH("최종"&amp;SUBSTITUTE(SUBSTITUTE(E$1,"standard",""),"|Float",""),ChapterTable!$1:$1,0),0),
      VLOOKUP($A1039-ChapterTable!$Q$11,ChapterTable!$1:$1048576,MATCH("최종"&amp;SUBSTITUTE(SUBSTITUTE(E$1,"standard",""),"|Float",""),ChapterTable!$1:$1,0),0)*ChapterTable!$Q$14
    ),
  OFFSET(E1039,-$B1039+IF($L1039,1,0),0)*
    (VLOOKUP(SUBSTITUTE(SUBSTITUTE(E$1,"standard",""),"|Float","")&amp;"인게임누적곱배수",ChapterTable!$S:$T,2,0)^C1039
    +VLOOKUP(SUBSTITUTE(SUBSTITUTE(E$1,"standard",""),"|Float","")&amp;"인게임누적합배수",ChapterTable!$S:$T,2,0)*C1039)
  )
  )
  )
)</f>
        <v>1818084.1171710494</v>
      </c>
      <c r="F1039" s="1">
        <f ca="1">IF(AND($A1039=0,$B1039=1),
    VLOOKUP(1,ChapterTable!$1:$1048576,MATCH("최종"&amp;SUBSTITUTE(SUBSTITUTE(F$1,"standard",""),"|Float",""),ChapterTable!$1:$1,0),0)*ChapterTable!$Q$17,
  IF(AND($A1039=0,$B1039=0),
    F1040,
  IF($B1039=0,
    VLOOKUP($A1039,ChapterTable!$1:$1048576,MATCH("최종"&amp;SUBSTITUTE(SUBSTITUTE(F$1,"standard",""),"|Float",""),ChapterTable!$1:$1,0),0),
  IF($B1039=1,
    IF($L1039=FALSE,
      VLOOKUP($A1039,ChapterTable!$1:$1048576,MATCH("최종"&amp;SUBSTITUTE(SUBSTITUTE(F$1,"standard",""),"|Float",""),ChapterTable!$1:$1,0),0),
      VLOOKUP($A1039-ChapterTable!$Q$11,ChapterTable!$1:$1048576,MATCH("최종"&amp;SUBSTITUTE(SUBSTITUTE(F$1,"standard",""),"|Float",""),ChapterTable!$1:$1,0),0)*ChapterTable!$Q$14
    ),
  OFFSET(F1039,-$B1039+IF($L1039,1,0),0)*
    (VLOOKUP(SUBSTITUTE(SUBSTITUTE(F$1,"standard",""),"|Float","")&amp;"인게임누적곱배수",ChapterTable!$S:$T,2,0)^D1039
    +VLOOKUP(SUBSTITUTE(SUBSTITUTE(F$1,"standard",""),"|Float","")&amp;"인게임누적합배수",ChapterTable!$S:$T,2,0)*D1039)
  )
  )
  )
)</f>
        <v>897819.31712150574</v>
      </c>
      <c r="G1039" t="s">
        <v>110</v>
      </c>
      <c r="J1039" t="str">
        <f>IF(ISBLANK(I1039),"",
IFERROR(VLOOKUP(I1039,[1]StringTable!$1:$1048576,MATCH([1]StringTable!$B$1,[1]StringTable!$1:$1,0),0),
IFERROR(VLOOKUP(I1039,[1]InApkStringTable!$1:$1048576,MATCH([1]InApkStringTable!$B$1,[1]InApkStringTable!$1:$1,0),0),
"스트링없음")))</f>
        <v/>
      </c>
      <c r="L1039" t="b">
        <v>0</v>
      </c>
      <c r="M1039" t="s">
        <v>24</v>
      </c>
      <c r="N1039" t="str">
        <f>IF(ISBLANK(M1039),"",IF(ISERROR(VLOOKUP(M1039,MapTable!$A:$A,1,0)),"맵없음",""))</f>
        <v/>
      </c>
      <c r="O1039">
        <f t="shared" si="65"/>
        <v>2</v>
      </c>
      <c r="Q1039">
        <f t="shared" si="66"/>
        <v>2</v>
      </c>
      <c r="R1039" t="b">
        <f t="shared" ca="1" si="67"/>
        <v>0</v>
      </c>
      <c r="T1039" t="b">
        <f t="shared" ca="1" si="68"/>
        <v>0</v>
      </c>
      <c r="V1039" t="str">
        <f>IF(ISBLANK(U1039),"",IF(ISERROR(VLOOKUP(U1039,MapTable!$A:$A,1,0)),"맵없음",""))</f>
        <v/>
      </c>
      <c r="X1039" t="str">
        <f>IF(ISBLANK(W1039),"",
IF(ISERROR(FIND(",",W1039)),
  IF(ISERROR(VLOOKUP(W1039,MapTable!$A:$A,1,0)),"맵없음",
  ""),
IF(ISERROR(FIND(",",W1039,FIND(",",W1039)+1)),
  IF(OR(ISERROR(VLOOKUP(LEFT(W1039,FIND(",",W1039)-1),MapTable!$A:$A,1,0)),ISERROR(VLOOKUP(TRIM(MID(W1039,FIND(",",W1039)+1,999)),MapTable!$A:$A,1,0))),"맵없음",
  ""),
IF(ISERROR(FIND(",",W1039,FIND(",",W1039,FIND(",",W1039)+1)+1)),
  IF(OR(ISERROR(VLOOKUP(LEFT(W1039,FIND(",",W1039)-1),MapTable!$A:$A,1,0)),ISERROR(VLOOKUP(TRIM(MID(W1039,FIND(",",W1039)+1,FIND(",",W1039,FIND(",",W1039)+1)-FIND(",",W1039)-1)),MapTable!$A:$A,1,0)),ISERROR(VLOOKUP(TRIM(MID(W1039,FIND(",",W1039,FIND(",",W1039)+1)+1,999)),MapTable!$A:$A,1,0))),"맵없음",
  ""),
IF(ISERROR(FIND(",",W1039,FIND(",",W1039,FIND(",",W1039,FIND(",",W1039)+1)+1)+1)),
  IF(OR(ISERROR(VLOOKUP(LEFT(W1039,FIND(",",W1039)-1),MapTable!$A:$A,1,0)),ISERROR(VLOOKUP(TRIM(MID(W1039,FIND(",",W1039)+1,FIND(",",W1039,FIND(",",W1039)+1)-FIND(",",W1039)-1)),MapTable!$A:$A,1,0)),ISERROR(VLOOKUP(TRIM(MID(W1039,FIND(",",W1039,FIND(",",W1039)+1)+1,FIND(",",W1039,FIND(",",W1039,FIND(",",W1039)+1)+1)-FIND(",",W1039,FIND(",",W1039)+1)-1)),MapTable!$A:$A,1,0)),ISERROR(VLOOKUP(TRIM(MID(W1039,FIND(",",W1039,FIND(",",W1039,FIND(",",W1039)+1)+1)+1,999)),MapTable!$A:$A,1,0))),"맵없음",
  ""),
)))))</f>
        <v/>
      </c>
      <c r="AC1039" t="str">
        <f>IF(ISBLANK(AB1039),"",IF(ISERROR(VLOOKUP(AB1039,[3]DropTable!$A:$A,1,0)),"드랍없음",""))</f>
        <v/>
      </c>
      <c r="AE1039" t="str">
        <f>IF(ISBLANK(AD1039),"",IF(ISERROR(VLOOKUP(AD1039,[3]DropTable!$A:$A,1,0)),"드랍없음",""))</f>
        <v/>
      </c>
      <c r="AG1039">
        <v>9.8000000000000007</v>
      </c>
      <c r="AH1039">
        <v>1</v>
      </c>
    </row>
    <row r="1040" spans="1:34" x14ac:dyDescent="0.3">
      <c r="A1040">
        <v>23</v>
      </c>
      <c r="B1040">
        <v>14</v>
      </c>
      <c r="C1040">
        <f>IF(OR($L1040=TRUE,$A1040=0,MOD($A1040,ChapterTable!$S$20)&lt;&gt;0),
MAX(0,INT(($B1040+ChapterTable!$Q$26+VLOOKUP(SUBSTITUTE(C$1,"성장단계","")&amp;"단계오프셋",ChapterTable!$S:$T,2,0))/ChapterTable!$Q$23)),
MAX(0,INT(($B1040+ChapterTable!$S$26+VLOOKUP(SUBSTITUTE(C$1,"성장단계","")&amp;"보스단계오프셋",ChapterTable!$S:$T,2,0))/ChapterTable!$S$23)))</f>
        <v>1</v>
      </c>
      <c r="D1040">
        <f>IF(OR($L1040=TRUE,$A1040=0,MOD($A1040,ChapterTable!$S$20)&lt;&gt;0),
MAX(0,INT(($B1040+ChapterTable!$Q$26+VLOOKUP(SUBSTITUTE(D$1,"성장단계","")&amp;"단계오프셋",ChapterTable!$S:$T,2,0))/ChapterTable!$Q$23)),
MAX(0,INT(($B1040+ChapterTable!$S$26+VLOOKUP(SUBSTITUTE(D$1,"성장단계","")&amp;"보스단계오프셋",ChapterTable!$S:$T,2,0))/ChapterTable!$S$23)))</f>
        <v>1</v>
      </c>
      <c r="E1040" s="1">
        <f ca="1">IF(AND($A1040=0,$B1040=1),
    VLOOKUP(1,ChapterTable!$1:$1048576,MATCH("최종"&amp;SUBSTITUTE(SUBSTITUTE(E$1,"standard",""),"|Float",""),ChapterTable!$1:$1,0),0)*ChapterTable!$Q$17,
  IF(AND($A1040=0,$B1040=0),
    E1041,
  IF($B1040=0,
    VLOOKUP($A1040,ChapterTable!$1:$1048576,MATCH("최종"&amp;SUBSTITUTE(SUBSTITUTE(E$1,"standard",""),"|Float",""),ChapterTable!$1:$1,0),0),
  IF($B1040=1,
    IF($L1040=FALSE,
      VLOOKUP($A1040,ChapterTable!$1:$1048576,MATCH("최종"&amp;SUBSTITUTE(SUBSTITUTE(E$1,"standard",""),"|Float",""),ChapterTable!$1:$1,0),0),
      VLOOKUP($A1040-ChapterTable!$Q$11,ChapterTable!$1:$1048576,MATCH("최종"&amp;SUBSTITUTE(SUBSTITUTE(E$1,"standard",""),"|Float",""),ChapterTable!$1:$1,0),0)*ChapterTable!$Q$14
    ),
  OFFSET(E1040,-$B1040+IF($L1040,1,0),0)*
    (VLOOKUP(SUBSTITUTE(SUBSTITUTE(E$1,"standard",""),"|Float","")&amp;"인게임누적곱배수",ChapterTable!$S:$T,2,0)^C1040
    +VLOOKUP(SUBSTITUTE(SUBSTITUTE(E$1,"standard",""),"|Float","")&amp;"인게임누적합배수",ChapterTable!$S:$T,2,0)*C1040)
  )
  )
  )
)</f>
        <v>1818084.1171710494</v>
      </c>
      <c r="F1040" s="1">
        <f ca="1">IF(AND($A1040=0,$B1040=1),
    VLOOKUP(1,ChapterTable!$1:$1048576,MATCH("최종"&amp;SUBSTITUTE(SUBSTITUTE(F$1,"standard",""),"|Float",""),ChapterTable!$1:$1,0),0)*ChapterTable!$Q$17,
  IF(AND($A1040=0,$B1040=0),
    F1041,
  IF($B1040=0,
    VLOOKUP($A1040,ChapterTable!$1:$1048576,MATCH("최종"&amp;SUBSTITUTE(SUBSTITUTE(F$1,"standard",""),"|Float",""),ChapterTable!$1:$1,0),0),
  IF($B1040=1,
    IF($L1040=FALSE,
      VLOOKUP($A1040,ChapterTable!$1:$1048576,MATCH("최종"&amp;SUBSTITUTE(SUBSTITUTE(F$1,"standard",""),"|Float",""),ChapterTable!$1:$1,0),0),
      VLOOKUP($A1040-ChapterTable!$Q$11,ChapterTable!$1:$1048576,MATCH("최종"&amp;SUBSTITUTE(SUBSTITUTE(F$1,"standard",""),"|Float",""),ChapterTable!$1:$1,0),0)*ChapterTable!$Q$14
    ),
  OFFSET(F1040,-$B1040+IF($L1040,1,0),0)*
    (VLOOKUP(SUBSTITUTE(SUBSTITUTE(F$1,"standard",""),"|Float","")&amp;"인게임누적곱배수",ChapterTable!$S:$T,2,0)^D1040
    +VLOOKUP(SUBSTITUTE(SUBSTITUTE(F$1,"standard",""),"|Float","")&amp;"인게임누적합배수",ChapterTable!$S:$T,2,0)*D1040)
  )
  )
  )
)</f>
        <v>897819.31712150574</v>
      </c>
      <c r="G1040" t="s">
        <v>110</v>
      </c>
      <c r="J1040" t="str">
        <f>IF(ISBLANK(I1040),"",
IFERROR(VLOOKUP(I1040,[1]StringTable!$1:$1048576,MATCH([1]StringTable!$B$1,[1]StringTable!$1:$1,0),0),
IFERROR(VLOOKUP(I1040,[1]InApkStringTable!$1:$1048576,MATCH([1]InApkStringTable!$B$1,[1]InApkStringTable!$1:$1,0),0),
"스트링없음")))</f>
        <v/>
      </c>
      <c r="L1040" t="b">
        <v>0</v>
      </c>
      <c r="M1040" t="s">
        <v>24</v>
      </c>
      <c r="N1040" t="str">
        <f>IF(ISBLANK(M1040),"",IF(ISERROR(VLOOKUP(M1040,MapTable!$A:$A,1,0)),"맵없음",""))</f>
        <v/>
      </c>
      <c r="O1040">
        <f t="shared" si="65"/>
        <v>2</v>
      </c>
      <c r="Q1040">
        <f t="shared" si="66"/>
        <v>2</v>
      </c>
      <c r="R1040" t="b">
        <f t="shared" ca="1" si="67"/>
        <v>0</v>
      </c>
      <c r="T1040" t="b">
        <f t="shared" ca="1" si="68"/>
        <v>0</v>
      </c>
      <c r="V1040" t="str">
        <f>IF(ISBLANK(U1040),"",IF(ISERROR(VLOOKUP(U1040,MapTable!$A:$A,1,0)),"맵없음",""))</f>
        <v/>
      </c>
      <c r="X1040" t="str">
        <f>IF(ISBLANK(W1040),"",
IF(ISERROR(FIND(",",W1040)),
  IF(ISERROR(VLOOKUP(W1040,MapTable!$A:$A,1,0)),"맵없음",
  ""),
IF(ISERROR(FIND(",",W1040,FIND(",",W1040)+1)),
  IF(OR(ISERROR(VLOOKUP(LEFT(W1040,FIND(",",W1040)-1),MapTable!$A:$A,1,0)),ISERROR(VLOOKUP(TRIM(MID(W1040,FIND(",",W1040)+1,999)),MapTable!$A:$A,1,0))),"맵없음",
  ""),
IF(ISERROR(FIND(",",W1040,FIND(",",W1040,FIND(",",W1040)+1)+1)),
  IF(OR(ISERROR(VLOOKUP(LEFT(W1040,FIND(",",W1040)-1),MapTable!$A:$A,1,0)),ISERROR(VLOOKUP(TRIM(MID(W1040,FIND(",",W1040)+1,FIND(",",W1040,FIND(",",W1040)+1)-FIND(",",W1040)-1)),MapTable!$A:$A,1,0)),ISERROR(VLOOKUP(TRIM(MID(W1040,FIND(",",W1040,FIND(",",W1040)+1)+1,999)),MapTable!$A:$A,1,0))),"맵없음",
  ""),
IF(ISERROR(FIND(",",W1040,FIND(",",W1040,FIND(",",W1040,FIND(",",W1040)+1)+1)+1)),
  IF(OR(ISERROR(VLOOKUP(LEFT(W1040,FIND(",",W1040)-1),MapTable!$A:$A,1,0)),ISERROR(VLOOKUP(TRIM(MID(W1040,FIND(",",W1040)+1,FIND(",",W1040,FIND(",",W1040)+1)-FIND(",",W1040)-1)),MapTable!$A:$A,1,0)),ISERROR(VLOOKUP(TRIM(MID(W1040,FIND(",",W1040,FIND(",",W1040)+1)+1,FIND(",",W1040,FIND(",",W1040,FIND(",",W1040)+1)+1)-FIND(",",W1040,FIND(",",W1040)+1)-1)),MapTable!$A:$A,1,0)),ISERROR(VLOOKUP(TRIM(MID(W1040,FIND(",",W1040,FIND(",",W1040,FIND(",",W1040)+1)+1)+1,999)),MapTable!$A:$A,1,0))),"맵없음",
  ""),
)))))</f>
        <v/>
      </c>
      <c r="AC1040" t="str">
        <f>IF(ISBLANK(AB1040),"",IF(ISERROR(VLOOKUP(AB1040,[3]DropTable!$A:$A,1,0)),"드랍없음",""))</f>
        <v/>
      </c>
      <c r="AE1040" t="str">
        <f>IF(ISBLANK(AD1040),"",IF(ISERROR(VLOOKUP(AD1040,[3]DropTable!$A:$A,1,0)),"드랍없음",""))</f>
        <v/>
      </c>
      <c r="AG1040">
        <v>9.8000000000000007</v>
      </c>
      <c r="AH1040">
        <v>1</v>
      </c>
    </row>
    <row r="1041" spans="1:34" x14ac:dyDescent="0.3">
      <c r="A1041">
        <v>23</v>
      </c>
      <c r="B1041">
        <v>15</v>
      </c>
      <c r="C1041">
        <f>IF(OR($L1041=TRUE,$A1041=0,MOD($A1041,ChapterTable!$S$20)&lt;&gt;0),
MAX(0,INT(($B1041+ChapterTable!$Q$26+VLOOKUP(SUBSTITUTE(C$1,"성장단계","")&amp;"단계오프셋",ChapterTable!$S:$T,2,0))/ChapterTable!$Q$23)),
MAX(0,INT(($B1041+ChapterTable!$S$26+VLOOKUP(SUBSTITUTE(C$1,"성장단계","")&amp;"보스단계오프셋",ChapterTable!$S:$T,2,0))/ChapterTable!$S$23)))</f>
        <v>1</v>
      </c>
      <c r="D1041">
        <f>IF(OR($L1041=TRUE,$A1041=0,MOD($A1041,ChapterTable!$S$20)&lt;&gt;0),
MAX(0,INT(($B1041+ChapterTable!$Q$26+VLOOKUP(SUBSTITUTE(D$1,"성장단계","")&amp;"단계오프셋",ChapterTable!$S:$T,2,0))/ChapterTable!$Q$23)),
MAX(0,INT(($B1041+ChapterTable!$S$26+VLOOKUP(SUBSTITUTE(D$1,"성장단계","")&amp;"보스단계오프셋",ChapterTable!$S:$T,2,0))/ChapterTable!$S$23)))</f>
        <v>1</v>
      </c>
      <c r="E1041" s="1">
        <f ca="1">IF(AND($A1041=0,$B1041=1),
    VLOOKUP(1,ChapterTable!$1:$1048576,MATCH("최종"&amp;SUBSTITUTE(SUBSTITUTE(E$1,"standard",""),"|Float",""),ChapterTable!$1:$1,0),0)*ChapterTable!$Q$17,
  IF(AND($A1041=0,$B1041=0),
    E1042,
  IF($B1041=0,
    VLOOKUP($A1041,ChapterTable!$1:$1048576,MATCH("최종"&amp;SUBSTITUTE(SUBSTITUTE(E$1,"standard",""),"|Float",""),ChapterTable!$1:$1,0),0),
  IF($B1041=1,
    IF($L1041=FALSE,
      VLOOKUP($A1041,ChapterTable!$1:$1048576,MATCH("최종"&amp;SUBSTITUTE(SUBSTITUTE(E$1,"standard",""),"|Float",""),ChapterTable!$1:$1,0),0),
      VLOOKUP($A1041-ChapterTable!$Q$11,ChapterTable!$1:$1048576,MATCH("최종"&amp;SUBSTITUTE(SUBSTITUTE(E$1,"standard",""),"|Float",""),ChapterTable!$1:$1,0),0)*ChapterTable!$Q$14
    ),
  OFFSET(E1041,-$B1041+IF($L1041,1,0),0)*
    (VLOOKUP(SUBSTITUTE(SUBSTITUTE(E$1,"standard",""),"|Float","")&amp;"인게임누적곱배수",ChapterTable!$S:$T,2,0)^C1041
    +VLOOKUP(SUBSTITUTE(SUBSTITUTE(E$1,"standard",""),"|Float","")&amp;"인게임누적합배수",ChapterTable!$S:$T,2,0)*C1041)
  )
  )
  )
)</f>
        <v>1818084.1171710494</v>
      </c>
      <c r="F1041" s="1">
        <f ca="1">IF(AND($A1041=0,$B1041=1),
    VLOOKUP(1,ChapterTable!$1:$1048576,MATCH("최종"&amp;SUBSTITUTE(SUBSTITUTE(F$1,"standard",""),"|Float",""),ChapterTable!$1:$1,0),0)*ChapterTable!$Q$17,
  IF(AND($A1041=0,$B1041=0),
    F1042,
  IF($B1041=0,
    VLOOKUP($A1041,ChapterTable!$1:$1048576,MATCH("최종"&amp;SUBSTITUTE(SUBSTITUTE(F$1,"standard",""),"|Float",""),ChapterTable!$1:$1,0),0),
  IF($B1041=1,
    IF($L1041=FALSE,
      VLOOKUP($A1041,ChapterTable!$1:$1048576,MATCH("최종"&amp;SUBSTITUTE(SUBSTITUTE(F$1,"standard",""),"|Float",""),ChapterTable!$1:$1,0),0),
      VLOOKUP($A1041-ChapterTable!$Q$11,ChapterTable!$1:$1048576,MATCH("최종"&amp;SUBSTITUTE(SUBSTITUTE(F$1,"standard",""),"|Float",""),ChapterTable!$1:$1,0),0)*ChapterTable!$Q$14
    ),
  OFFSET(F1041,-$B1041+IF($L1041,1,0),0)*
    (VLOOKUP(SUBSTITUTE(SUBSTITUTE(F$1,"standard",""),"|Float","")&amp;"인게임누적곱배수",ChapterTable!$S:$T,2,0)^D1041
    +VLOOKUP(SUBSTITUTE(SUBSTITUTE(F$1,"standard",""),"|Float","")&amp;"인게임누적합배수",ChapterTable!$S:$T,2,0)*D1041)
  )
  )
  )
)</f>
        <v>897819.31712150574</v>
      </c>
      <c r="G1041" t="s">
        <v>110</v>
      </c>
      <c r="J1041" t="str">
        <f>IF(ISBLANK(I1041),"",
IFERROR(VLOOKUP(I1041,[1]StringTable!$1:$1048576,MATCH([1]StringTable!$B$1,[1]StringTable!$1:$1,0),0),
IFERROR(VLOOKUP(I1041,[1]InApkStringTable!$1:$1048576,MATCH([1]InApkStringTable!$B$1,[1]InApkStringTable!$1:$1,0),0),
"스트링없음")))</f>
        <v/>
      </c>
      <c r="L1041" t="b">
        <v>0</v>
      </c>
      <c r="M1041" t="s">
        <v>24</v>
      </c>
      <c r="N1041" t="str">
        <f>IF(ISBLANK(M1041),"",IF(ISERROR(VLOOKUP(M1041,MapTable!$A:$A,1,0)),"맵없음",""))</f>
        <v/>
      </c>
      <c r="O1041">
        <f t="shared" si="65"/>
        <v>11</v>
      </c>
      <c r="Q1041">
        <f t="shared" si="66"/>
        <v>11</v>
      </c>
      <c r="R1041" t="b">
        <f t="shared" ca="1" si="67"/>
        <v>0</v>
      </c>
      <c r="T1041" t="b">
        <f t="shared" ca="1" si="68"/>
        <v>0</v>
      </c>
      <c r="V1041" t="str">
        <f>IF(ISBLANK(U1041),"",IF(ISERROR(VLOOKUP(U1041,MapTable!$A:$A,1,0)),"맵없음",""))</f>
        <v/>
      </c>
      <c r="X1041" t="str">
        <f>IF(ISBLANK(W1041),"",
IF(ISERROR(FIND(",",W1041)),
  IF(ISERROR(VLOOKUP(W1041,MapTable!$A:$A,1,0)),"맵없음",
  ""),
IF(ISERROR(FIND(",",W1041,FIND(",",W1041)+1)),
  IF(OR(ISERROR(VLOOKUP(LEFT(W1041,FIND(",",W1041)-1),MapTable!$A:$A,1,0)),ISERROR(VLOOKUP(TRIM(MID(W1041,FIND(",",W1041)+1,999)),MapTable!$A:$A,1,0))),"맵없음",
  ""),
IF(ISERROR(FIND(",",W1041,FIND(",",W1041,FIND(",",W1041)+1)+1)),
  IF(OR(ISERROR(VLOOKUP(LEFT(W1041,FIND(",",W1041)-1),MapTable!$A:$A,1,0)),ISERROR(VLOOKUP(TRIM(MID(W1041,FIND(",",W1041)+1,FIND(",",W1041,FIND(",",W1041)+1)-FIND(",",W1041)-1)),MapTable!$A:$A,1,0)),ISERROR(VLOOKUP(TRIM(MID(W1041,FIND(",",W1041,FIND(",",W1041)+1)+1,999)),MapTable!$A:$A,1,0))),"맵없음",
  ""),
IF(ISERROR(FIND(",",W1041,FIND(",",W1041,FIND(",",W1041,FIND(",",W1041)+1)+1)+1)),
  IF(OR(ISERROR(VLOOKUP(LEFT(W1041,FIND(",",W1041)-1),MapTable!$A:$A,1,0)),ISERROR(VLOOKUP(TRIM(MID(W1041,FIND(",",W1041)+1,FIND(",",W1041,FIND(",",W1041)+1)-FIND(",",W1041)-1)),MapTable!$A:$A,1,0)),ISERROR(VLOOKUP(TRIM(MID(W1041,FIND(",",W1041,FIND(",",W1041)+1)+1,FIND(",",W1041,FIND(",",W1041,FIND(",",W1041)+1)+1)-FIND(",",W1041,FIND(",",W1041)+1)-1)),MapTable!$A:$A,1,0)),ISERROR(VLOOKUP(TRIM(MID(W1041,FIND(",",W1041,FIND(",",W1041,FIND(",",W1041)+1)+1)+1,999)),MapTable!$A:$A,1,0))),"맵없음",
  ""),
)))))</f>
        <v/>
      </c>
      <c r="AC1041" t="str">
        <f>IF(ISBLANK(AB1041),"",IF(ISERROR(VLOOKUP(AB1041,[3]DropTable!$A:$A,1,0)),"드랍없음",""))</f>
        <v/>
      </c>
      <c r="AE1041" t="str">
        <f>IF(ISBLANK(AD1041),"",IF(ISERROR(VLOOKUP(AD1041,[3]DropTable!$A:$A,1,0)),"드랍없음",""))</f>
        <v/>
      </c>
      <c r="AG1041">
        <v>9.8000000000000007</v>
      </c>
      <c r="AH1041">
        <v>1</v>
      </c>
    </row>
    <row r="1042" spans="1:34" x14ac:dyDescent="0.3">
      <c r="A1042">
        <v>23</v>
      </c>
      <c r="B1042">
        <v>16</v>
      </c>
      <c r="C1042">
        <f>IF(OR($L1042=TRUE,$A1042=0,MOD($A1042,ChapterTable!$S$20)&lt;&gt;0),
MAX(0,INT(($B1042+ChapterTable!$Q$26+VLOOKUP(SUBSTITUTE(C$1,"성장단계","")&amp;"단계오프셋",ChapterTable!$S:$T,2,0))/ChapterTable!$Q$23)),
MAX(0,INT(($B1042+ChapterTable!$S$26+VLOOKUP(SUBSTITUTE(C$1,"성장단계","")&amp;"보스단계오프셋",ChapterTable!$S:$T,2,0))/ChapterTable!$S$23)))</f>
        <v>2</v>
      </c>
      <c r="D1042">
        <f>IF(OR($L1042=TRUE,$A1042=0,MOD($A1042,ChapterTable!$S$20)&lt;&gt;0),
MAX(0,INT(($B1042+ChapterTable!$Q$26+VLOOKUP(SUBSTITUTE(D$1,"성장단계","")&amp;"단계오프셋",ChapterTable!$S:$T,2,0))/ChapterTable!$Q$23)),
MAX(0,INT(($B1042+ChapterTable!$S$26+VLOOKUP(SUBSTITUTE(D$1,"성장단계","")&amp;"보스단계오프셋",ChapterTable!$S:$T,2,0))/ChapterTable!$S$23)))</f>
        <v>1</v>
      </c>
      <c r="E1042" s="1">
        <f ca="1">IF(AND($A1042=0,$B1042=1),
    VLOOKUP(1,ChapterTable!$1:$1048576,MATCH("최종"&amp;SUBSTITUTE(SUBSTITUTE(E$1,"standard",""),"|Float",""),ChapterTable!$1:$1,0),0)*ChapterTable!$Q$17,
  IF(AND($A1042=0,$B1042=0),
    E1043,
  IF($B1042=0,
    VLOOKUP($A1042,ChapterTable!$1:$1048576,MATCH("최종"&amp;SUBSTITUTE(SUBSTITUTE(E$1,"standard",""),"|Float",""),ChapterTable!$1:$1,0),0),
  IF($B1042=1,
    IF($L1042=FALSE,
      VLOOKUP($A1042,ChapterTable!$1:$1048576,MATCH("최종"&amp;SUBSTITUTE(SUBSTITUTE(E$1,"standard",""),"|Float",""),ChapterTable!$1:$1,0),0),
      VLOOKUP($A1042-ChapterTable!$Q$11,ChapterTable!$1:$1048576,MATCH("최종"&amp;SUBSTITUTE(SUBSTITUTE(E$1,"standard",""),"|Float",""),ChapterTable!$1:$1,0),0)*ChapterTable!$Q$14
    ),
  OFFSET(E1042,-$B1042+IF($L1042,1,0),0)*
    (VLOOKUP(SUBSTITUTE(SUBSTITUTE(E$1,"standard",""),"|Float","")&amp;"인게임누적곱배수",ChapterTable!$S:$T,2,0)^C1042
    +VLOOKUP(SUBSTITUTE(SUBSTITUTE(E$1,"standard",""),"|Float","")&amp;"인게임누적합배수",ChapterTable!$S:$T,2,0)*C1042)
  )
  )
  )
)</f>
        <v>2289439.2586598396</v>
      </c>
      <c r="F1042" s="1">
        <f ca="1">IF(AND($A1042=0,$B1042=1),
    VLOOKUP(1,ChapterTable!$1:$1048576,MATCH("최종"&amp;SUBSTITUTE(SUBSTITUTE(F$1,"standard",""),"|Float",""),ChapterTable!$1:$1,0),0)*ChapterTable!$Q$17,
  IF(AND($A1042=0,$B1042=0),
    F1043,
  IF($B1042=0,
    VLOOKUP($A1042,ChapterTable!$1:$1048576,MATCH("최종"&amp;SUBSTITUTE(SUBSTITUTE(F$1,"standard",""),"|Float",""),ChapterTable!$1:$1,0),0),
  IF($B1042=1,
    IF($L1042=FALSE,
      VLOOKUP($A1042,ChapterTable!$1:$1048576,MATCH("최종"&amp;SUBSTITUTE(SUBSTITUTE(F$1,"standard",""),"|Float",""),ChapterTable!$1:$1,0),0),
      VLOOKUP($A1042-ChapterTable!$Q$11,ChapterTable!$1:$1048576,MATCH("최종"&amp;SUBSTITUTE(SUBSTITUTE(F$1,"standard",""),"|Float",""),ChapterTable!$1:$1,0),0)*ChapterTable!$Q$14
    ),
  OFFSET(F1042,-$B1042+IF($L1042,1,0),0)*
    (VLOOKUP(SUBSTITUTE(SUBSTITUTE(F$1,"standard",""),"|Float","")&amp;"인게임누적곱배수",ChapterTable!$S:$T,2,0)^D1042
    +VLOOKUP(SUBSTITUTE(SUBSTITUTE(F$1,"standard",""),"|Float","")&amp;"인게임누적합배수",ChapterTable!$S:$T,2,0)*D1042)
  )
  )
  )
)</f>
        <v>897819.31712150574</v>
      </c>
      <c r="G1042" t="s">
        <v>110</v>
      </c>
      <c r="J1042" t="str">
        <f>IF(ISBLANK(I1042),"",
IFERROR(VLOOKUP(I1042,[1]StringTable!$1:$1048576,MATCH([1]StringTable!$B$1,[1]StringTable!$1:$1,0),0),
IFERROR(VLOOKUP(I1042,[1]InApkStringTable!$1:$1048576,MATCH([1]InApkStringTable!$B$1,[1]InApkStringTable!$1:$1,0),0),
"스트링없음")))</f>
        <v/>
      </c>
      <c r="L1042" t="b">
        <v>0</v>
      </c>
      <c r="M1042" t="s">
        <v>24</v>
      </c>
      <c r="N1042" t="str">
        <f>IF(ISBLANK(M1042),"",IF(ISERROR(VLOOKUP(M1042,MapTable!$A:$A,1,0)),"맵없음",""))</f>
        <v/>
      </c>
      <c r="O1042">
        <f t="shared" si="65"/>
        <v>2</v>
      </c>
      <c r="Q1042">
        <f t="shared" si="66"/>
        <v>2</v>
      </c>
      <c r="R1042" t="b">
        <f t="shared" ca="1" si="67"/>
        <v>0</v>
      </c>
      <c r="T1042" t="b">
        <f t="shared" ca="1" si="68"/>
        <v>0</v>
      </c>
      <c r="V1042" t="str">
        <f>IF(ISBLANK(U1042),"",IF(ISERROR(VLOOKUP(U1042,MapTable!$A:$A,1,0)),"맵없음",""))</f>
        <v/>
      </c>
      <c r="X1042" t="str">
        <f>IF(ISBLANK(W1042),"",
IF(ISERROR(FIND(",",W1042)),
  IF(ISERROR(VLOOKUP(W1042,MapTable!$A:$A,1,0)),"맵없음",
  ""),
IF(ISERROR(FIND(",",W1042,FIND(",",W1042)+1)),
  IF(OR(ISERROR(VLOOKUP(LEFT(W1042,FIND(",",W1042)-1),MapTable!$A:$A,1,0)),ISERROR(VLOOKUP(TRIM(MID(W1042,FIND(",",W1042)+1,999)),MapTable!$A:$A,1,0))),"맵없음",
  ""),
IF(ISERROR(FIND(",",W1042,FIND(",",W1042,FIND(",",W1042)+1)+1)),
  IF(OR(ISERROR(VLOOKUP(LEFT(W1042,FIND(",",W1042)-1),MapTable!$A:$A,1,0)),ISERROR(VLOOKUP(TRIM(MID(W1042,FIND(",",W1042)+1,FIND(",",W1042,FIND(",",W1042)+1)-FIND(",",W1042)-1)),MapTable!$A:$A,1,0)),ISERROR(VLOOKUP(TRIM(MID(W1042,FIND(",",W1042,FIND(",",W1042)+1)+1,999)),MapTable!$A:$A,1,0))),"맵없음",
  ""),
IF(ISERROR(FIND(",",W1042,FIND(",",W1042,FIND(",",W1042,FIND(",",W1042)+1)+1)+1)),
  IF(OR(ISERROR(VLOOKUP(LEFT(W1042,FIND(",",W1042)-1),MapTable!$A:$A,1,0)),ISERROR(VLOOKUP(TRIM(MID(W1042,FIND(",",W1042)+1,FIND(",",W1042,FIND(",",W1042)+1)-FIND(",",W1042)-1)),MapTable!$A:$A,1,0)),ISERROR(VLOOKUP(TRIM(MID(W1042,FIND(",",W1042,FIND(",",W1042)+1)+1,FIND(",",W1042,FIND(",",W1042,FIND(",",W1042)+1)+1)-FIND(",",W1042,FIND(",",W1042)+1)-1)),MapTable!$A:$A,1,0)),ISERROR(VLOOKUP(TRIM(MID(W1042,FIND(",",W1042,FIND(",",W1042,FIND(",",W1042)+1)+1)+1,999)),MapTable!$A:$A,1,0))),"맵없음",
  ""),
)))))</f>
        <v/>
      </c>
      <c r="AC1042" t="str">
        <f>IF(ISBLANK(AB1042),"",IF(ISERROR(VLOOKUP(AB1042,[3]DropTable!$A:$A,1,0)),"드랍없음",""))</f>
        <v/>
      </c>
      <c r="AE1042" t="str">
        <f>IF(ISBLANK(AD1042),"",IF(ISERROR(VLOOKUP(AD1042,[3]DropTable!$A:$A,1,0)),"드랍없음",""))</f>
        <v/>
      </c>
      <c r="AG1042">
        <v>9.8000000000000007</v>
      </c>
      <c r="AH1042">
        <v>1</v>
      </c>
    </row>
    <row r="1043" spans="1:34" x14ac:dyDescent="0.3">
      <c r="A1043">
        <v>23</v>
      </c>
      <c r="B1043">
        <v>17</v>
      </c>
      <c r="C1043">
        <f>IF(OR($L1043=TRUE,$A1043=0,MOD($A1043,ChapterTable!$S$20)&lt;&gt;0),
MAX(0,INT(($B1043+ChapterTable!$Q$26+VLOOKUP(SUBSTITUTE(C$1,"성장단계","")&amp;"단계오프셋",ChapterTable!$S:$T,2,0))/ChapterTable!$Q$23)),
MAX(0,INT(($B1043+ChapterTable!$S$26+VLOOKUP(SUBSTITUTE(C$1,"성장단계","")&amp;"보스단계오프셋",ChapterTable!$S:$T,2,0))/ChapterTable!$S$23)))</f>
        <v>2</v>
      </c>
      <c r="D1043">
        <f>IF(OR($L1043=TRUE,$A1043=0,MOD($A1043,ChapterTable!$S$20)&lt;&gt;0),
MAX(0,INT(($B1043+ChapterTable!$Q$26+VLOOKUP(SUBSTITUTE(D$1,"성장단계","")&amp;"단계오프셋",ChapterTable!$S:$T,2,0))/ChapterTable!$Q$23)),
MAX(0,INT(($B1043+ChapterTable!$S$26+VLOOKUP(SUBSTITUTE(D$1,"성장단계","")&amp;"보스단계오프셋",ChapterTable!$S:$T,2,0))/ChapterTable!$S$23)))</f>
        <v>1</v>
      </c>
      <c r="E1043" s="1">
        <f ca="1">IF(AND($A1043=0,$B1043=1),
    VLOOKUP(1,ChapterTable!$1:$1048576,MATCH("최종"&amp;SUBSTITUTE(SUBSTITUTE(E$1,"standard",""),"|Float",""),ChapterTable!$1:$1,0),0)*ChapterTable!$Q$17,
  IF(AND($A1043=0,$B1043=0),
    E1044,
  IF($B1043=0,
    VLOOKUP($A1043,ChapterTable!$1:$1048576,MATCH("최종"&amp;SUBSTITUTE(SUBSTITUTE(E$1,"standard",""),"|Float",""),ChapterTable!$1:$1,0),0),
  IF($B1043=1,
    IF($L1043=FALSE,
      VLOOKUP($A1043,ChapterTable!$1:$1048576,MATCH("최종"&amp;SUBSTITUTE(SUBSTITUTE(E$1,"standard",""),"|Float",""),ChapterTable!$1:$1,0),0),
      VLOOKUP($A1043-ChapterTable!$Q$11,ChapterTable!$1:$1048576,MATCH("최종"&amp;SUBSTITUTE(SUBSTITUTE(E$1,"standard",""),"|Float",""),ChapterTable!$1:$1,0),0)*ChapterTable!$Q$14
    ),
  OFFSET(E1043,-$B1043+IF($L1043,1,0),0)*
    (VLOOKUP(SUBSTITUTE(SUBSTITUTE(E$1,"standard",""),"|Float","")&amp;"인게임누적곱배수",ChapterTable!$S:$T,2,0)^C1043
    +VLOOKUP(SUBSTITUTE(SUBSTITUTE(E$1,"standard",""),"|Float","")&amp;"인게임누적합배수",ChapterTable!$S:$T,2,0)*C1043)
  )
  )
  )
)</f>
        <v>2289439.2586598396</v>
      </c>
      <c r="F1043" s="1">
        <f ca="1">IF(AND($A1043=0,$B1043=1),
    VLOOKUP(1,ChapterTable!$1:$1048576,MATCH("최종"&amp;SUBSTITUTE(SUBSTITUTE(F$1,"standard",""),"|Float",""),ChapterTable!$1:$1,0),0)*ChapterTable!$Q$17,
  IF(AND($A1043=0,$B1043=0),
    F1044,
  IF($B1043=0,
    VLOOKUP($A1043,ChapterTable!$1:$1048576,MATCH("최종"&amp;SUBSTITUTE(SUBSTITUTE(F$1,"standard",""),"|Float",""),ChapterTable!$1:$1,0),0),
  IF($B1043=1,
    IF($L1043=FALSE,
      VLOOKUP($A1043,ChapterTable!$1:$1048576,MATCH("최종"&amp;SUBSTITUTE(SUBSTITUTE(F$1,"standard",""),"|Float",""),ChapterTable!$1:$1,0),0),
      VLOOKUP($A1043-ChapterTable!$Q$11,ChapterTable!$1:$1048576,MATCH("최종"&amp;SUBSTITUTE(SUBSTITUTE(F$1,"standard",""),"|Float",""),ChapterTable!$1:$1,0),0)*ChapterTable!$Q$14
    ),
  OFFSET(F1043,-$B1043+IF($L1043,1,0),0)*
    (VLOOKUP(SUBSTITUTE(SUBSTITUTE(F$1,"standard",""),"|Float","")&amp;"인게임누적곱배수",ChapterTable!$S:$T,2,0)^D1043
    +VLOOKUP(SUBSTITUTE(SUBSTITUTE(F$1,"standard",""),"|Float","")&amp;"인게임누적합배수",ChapterTable!$S:$T,2,0)*D1043)
  )
  )
  )
)</f>
        <v>897819.31712150574</v>
      </c>
      <c r="G1043" t="s">
        <v>110</v>
      </c>
      <c r="J1043" t="str">
        <f>IF(ISBLANK(I1043),"",
IFERROR(VLOOKUP(I1043,[1]StringTable!$1:$1048576,MATCH([1]StringTable!$B$1,[1]StringTable!$1:$1,0),0),
IFERROR(VLOOKUP(I1043,[1]InApkStringTable!$1:$1048576,MATCH([1]InApkStringTable!$B$1,[1]InApkStringTable!$1:$1,0),0),
"스트링없음")))</f>
        <v/>
      </c>
      <c r="L1043" t="b">
        <v>0</v>
      </c>
      <c r="M1043" t="s">
        <v>24</v>
      </c>
      <c r="N1043" t="str">
        <f>IF(ISBLANK(M1043),"",IF(ISERROR(VLOOKUP(M1043,MapTable!$A:$A,1,0)),"맵없음",""))</f>
        <v/>
      </c>
      <c r="O1043">
        <f t="shared" si="65"/>
        <v>2</v>
      </c>
      <c r="Q1043">
        <f t="shared" si="66"/>
        <v>2</v>
      </c>
      <c r="R1043" t="b">
        <f t="shared" ca="1" si="67"/>
        <v>0</v>
      </c>
      <c r="T1043" t="b">
        <f t="shared" ca="1" si="68"/>
        <v>0</v>
      </c>
      <c r="V1043" t="str">
        <f>IF(ISBLANK(U1043),"",IF(ISERROR(VLOOKUP(U1043,MapTable!$A:$A,1,0)),"맵없음",""))</f>
        <v/>
      </c>
      <c r="X1043" t="str">
        <f>IF(ISBLANK(W1043),"",
IF(ISERROR(FIND(",",W1043)),
  IF(ISERROR(VLOOKUP(W1043,MapTable!$A:$A,1,0)),"맵없음",
  ""),
IF(ISERROR(FIND(",",W1043,FIND(",",W1043)+1)),
  IF(OR(ISERROR(VLOOKUP(LEFT(W1043,FIND(",",W1043)-1),MapTable!$A:$A,1,0)),ISERROR(VLOOKUP(TRIM(MID(W1043,FIND(",",W1043)+1,999)),MapTable!$A:$A,1,0))),"맵없음",
  ""),
IF(ISERROR(FIND(",",W1043,FIND(",",W1043,FIND(",",W1043)+1)+1)),
  IF(OR(ISERROR(VLOOKUP(LEFT(W1043,FIND(",",W1043)-1),MapTable!$A:$A,1,0)),ISERROR(VLOOKUP(TRIM(MID(W1043,FIND(",",W1043)+1,FIND(",",W1043,FIND(",",W1043)+1)-FIND(",",W1043)-1)),MapTable!$A:$A,1,0)),ISERROR(VLOOKUP(TRIM(MID(W1043,FIND(",",W1043,FIND(",",W1043)+1)+1,999)),MapTable!$A:$A,1,0))),"맵없음",
  ""),
IF(ISERROR(FIND(",",W1043,FIND(",",W1043,FIND(",",W1043,FIND(",",W1043)+1)+1)+1)),
  IF(OR(ISERROR(VLOOKUP(LEFT(W1043,FIND(",",W1043)-1),MapTable!$A:$A,1,0)),ISERROR(VLOOKUP(TRIM(MID(W1043,FIND(",",W1043)+1,FIND(",",W1043,FIND(",",W1043)+1)-FIND(",",W1043)-1)),MapTable!$A:$A,1,0)),ISERROR(VLOOKUP(TRIM(MID(W1043,FIND(",",W1043,FIND(",",W1043)+1)+1,FIND(",",W1043,FIND(",",W1043,FIND(",",W1043)+1)+1)-FIND(",",W1043,FIND(",",W1043)+1)-1)),MapTable!$A:$A,1,0)),ISERROR(VLOOKUP(TRIM(MID(W1043,FIND(",",W1043,FIND(",",W1043,FIND(",",W1043)+1)+1)+1,999)),MapTable!$A:$A,1,0))),"맵없음",
  ""),
)))))</f>
        <v/>
      </c>
      <c r="AC1043" t="str">
        <f>IF(ISBLANK(AB1043),"",IF(ISERROR(VLOOKUP(AB1043,[3]DropTable!$A:$A,1,0)),"드랍없음",""))</f>
        <v/>
      </c>
      <c r="AE1043" t="str">
        <f>IF(ISBLANK(AD1043),"",IF(ISERROR(VLOOKUP(AD1043,[3]DropTable!$A:$A,1,0)),"드랍없음",""))</f>
        <v/>
      </c>
      <c r="AG1043">
        <v>9.8000000000000007</v>
      </c>
      <c r="AH1043">
        <v>1</v>
      </c>
    </row>
    <row r="1044" spans="1:34" x14ac:dyDescent="0.3">
      <c r="A1044">
        <v>23</v>
      </c>
      <c r="B1044">
        <v>18</v>
      </c>
      <c r="C1044">
        <f>IF(OR($L1044=TRUE,$A1044=0,MOD($A1044,ChapterTable!$S$20)&lt;&gt;0),
MAX(0,INT(($B1044+ChapterTable!$Q$26+VLOOKUP(SUBSTITUTE(C$1,"성장단계","")&amp;"단계오프셋",ChapterTable!$S:$T,2,0))/ChapterTable!$Q$23)),
MAX(0,INT(($B1044+ChapterTable!$S$26+VLOOKUP(SUBSTITUTE(C$1,"성장단계","")&amp;"보스단계오프셋",ChapterTable!$S:$T,2,0))/ChapterTable!$S$23)))</f>
        <v>2</v>
      </c>
      <c r="D1044">
        <f>IF(OR($L1044=TRUE,$A1044=0,MOD($A1044,ChapterTable!$S$20)&lt;&gt;0),
MAX(0,INT(($B1044+ChapterTable!$Q$26+VLOOKUP(SUBSTITUTE(D$1,"성장단계","")&amp;"단계오프셋",ChapterTable!$S:$T,2,0))/ChapterTable!$Q$23)),
MAX(0,INT(($B1044+ChapterTable!$S$26+VLOOKUP(SUBSTITUTE(D$1,"성장단계","")&amp;"보스단계오프셋",ChapterTable!$S:$T,2,0))/ChapterTable!$S$23)))</f>
        <v>1</v>
      </c>
      <c r="E1044" s="1">
        <f ca="1">IF(AND($A1044=0,$B1044=1),
    VLOOKUP(1,ChapterTable!$1:$1048576,MATCH("최종"&amp;SUBSTITUTE(SUBSTITUTE(E$1,"standard",""),"|Float",""),ChapterTable!$1:$1,0),0)*ChapterTable!$Q$17,
  IF(AND($A1044=0,$B1044=0),
    E1045,
  IF($B1044=0,
    VLOOKUP($A1044,ChapterTable!$1:$1048576,MATCH("최종"&amp;SUBSTITUTE(SUBSTITUTE(E$1,"standard",""),"|Float",""),ChapterTable!$1:$1,0),0),
  IF($B1044=1,
    IF($L1044=FALSE,
      VLOOKUP($A1044,ChapterTable!$1:$1048576,MATCH("최종"&amp;SUBSTITUTE(SUBSTITUTE(E$1,"standard",""),"|Float",""),ChapterTable!$1:$1,0),0),
      VLOOKUP($A1044-ChapterTable!$Q$11,ChapterTable!$1:$1048576,MATCH("최종"&amp;SUBSTITUTE(SUBSTITUTE(E$1,"standard",""),"|Float",""),ChapterTable!$1:$1,0),0)*ChapterTable!$Q$14
    ),
  OFFSET(E1044,-$B1044+IF($L1044,1,0),0)*
    (VLOOKUP(SUBSTITUTE(SUBSTITUTE(E$1,"standard",""),"|Float","")&amp;"인게임누적곱배수",ChapterTable!$S:$T,2,0)^C1044
    +VLOOKUP(SUBSTITUTE(SUBSTITUTE(E$1,"standard",""),"|Float","")&amp;"인게임누적합배수",ChapterTable!$S:$T,2,0)*C1044)
  )
  )
  )
)</f>
        <v>2289439.2586598396</v>
      </c>
      <c r="F1044" s="1">
        <f ca="1">IF(AND($A1044=0,$B1044=1),
    VLOOKUP(1,ChapterTable!$1:$1048576,MATCH("최종"&amp;SUBSTITUTE(SUBSTITUTE(F$1,"standard",""),"|Float",""),ChapterTable!$1:$1,0),0)*ChapterTable!$Q$17,
  IF(AND($A1044=0,$B1044=0),
    F1045,
  IF($B1044=0,
    VLOOKUP($A1044,ChapterTable!$1:$1048576,MATCH("최종"&amp;SUBSTITUTE(SUBSTITUTE(F$1,"standard",""),"|Float",""),ChapterTable!$1:$1,0),0),
  IF($B1044=1,
    IF($L1044=FALSE,
      VLOOKUP($A1044,ChapterTable!$1:$1048576,MATCH("최종"&amp;SUBSTITUTE(SUBSTITUTE(F$1,"standard",""),"|Float",""),ChapterTable!$1:$1,0),0),
      VLOOKUP($A1044-ChapterTable!$Q$11,ChapterTable!$1:$1048576,MATCH("최종"&amp;SUBSTITUTE(SUBSTITUTE(F$1,"standard",""),"|Float",""),ChapterTable!$1:$1,0),0)*ChapterTable!$Q$14
    ),
  OFFSET(F1044,-$B1044+IF($L1044,1,0),0)*
    (VLOOKUP(SUBSTITUTE(SUBSTITUTE(F$1,"standard",""),"|Float","")&amp;"인게임누적곱배수",ChapterTable!$S:$T,2,0)^D1044
    +VLOOKUP(SUBSTITUTE(SUBSTITUTE(F$1,"standard",""),"|Float","")&amp;"인게임누적합배수",ChapterTable!$S:$T,2,0)*D1044)
  )
  )
  )
)</f>
        <v>897819.31712150574</v>
      </c>
      <c r="G1044" t="s">
        <v>110</v>
      </c>
      <c r="J1044" t="str">
        <f>IF(ISBLANK(I1044),"",
IFERROR(VLOOKUP(I1044,[1]StringTable!$1:$1048576,MATCH([1]StringTable!$B$1,[1]StringTable!$1:$1,0),0),
IFERROR(VLOOKUP(I1044,[1]InApkStringTable!$1:$1048576,MATCH([1]InApkStringTable!$B$1,[1]InApkStringTable!$1:$1,0),0),
"스트링없음")))</f>
        <v/>
      </c>
      <c r="L1044" t="b">
        <v>0</v>
      </c>
      <c r="M1044" t="s">
        <v>24</v>
      </c>
      <c r="N1044" t="str">
        <f>IF(ISBLANK(M1044),"",IF(ISERROR(VLOOKUP(M1044,MapTable!$A:$A,1,0)),"맵없음",""))</f>
        <v/>
      </c>
      <c r="O1044">
        <f t="shared" si="65"/>
        <v>2</v>
      </c>
      <c r="Q1044">
        <f t="shared" si="66"/>
        <v>2</v>
      </c>
      <c r="R1044" t="b">
        <f t="shared" ca="1" si="67"/>
        <v>0</v>
      </c>
      <c r="T1044" t="b">
        <f t="shared" ca="1" si="68"/>
        <v>0</v>
      </c>
      <c r="V1044" t="str">
        <f>IF(ISBLANK(U1044),"",IF(ISERROR(VLOOKUP(U1044,MapTable!$A:$A,1,0)),"맵없음",""))</f>
        <v/>
      </c>
      <c r="X1044" t="str">
        <f>IF(ISBLANK(W1044),"",
IF(ISERROR(FIND(",",W1044)),
  IF(ISERROR(VLOOKUP(W1044,MapTable!$A:$A,1,0)),"맵없음",
  ""),
IF(ISERROR(FIND(",",W1044,FIND(",",W1044)+1)),
  IF(OR(ISERROR(VLOOKUP(LEFT(W1044,FIND(",",W1044)-1),MapTable!$A:$A,1,0)),ISERROR(VLOOKUP(TRIM(MID(W1044,FIND(",",W1044)+1,999)),MapTable!$A:$A,1,0))),"맵없음",
  ""),
IF(ISERROR(FIND(",",W1044,FIND(",",W1044,FIND(",",W1044)+1)+1)),
  IF(OR(ISERROR(VLOOKUP(LEFT(W1044,FIND(",",W1044)-1),MapTable!$A:$A,1,0)),ISERROR(VLOOKUP(TRIM(MID(W1044,FIND(",",W1044)+1,FIND(",",W1044,FIND(",",W1044)+1)-FIND(",",W1044)-1)),MapTable!$A:$A,1,0)),ISERROR(VLOOKUP(TRIM(MID(W1044,FIND(",",W1044,FIND(",",W1044)+1)+1,999)),MapTable!$A:$A,1,0))),"맵없음",
  ""),
IF(ISERROR(FIND(",",W1044,FIND(",",W1044,FIND(",",W1044,FIND(",",W1044)+1)+1)+1)),
  IF(OR(ISERROR(VLOOKUP(LEFT(W1044,FIND(",",W1044)-1),MapTable!$A:$A,1,0)),ISERROR(VLOOKUP(TRIM(MID(W1044,FIND(",",W1044)+1,FIND(",",W1044,FIND(",",W1044)+1)-FIND(",",W1044)-1)),MapTable!$A:$A,1,0)),ISERROR(VLOOKUP(TRIM(MID(W1044,FIND(",",W1044,FIND(",",W1044)+1)+1,FIND(",",W1044,FIND(",",W1044,FIND(",",W1044)+1)+1)-FIND(",",W1044,FIND(",",W1044)+1)-1)),MapTable!$A:$A,1,0)),ISERROR(VLOOKUP(TRIM(MID(W1044,FIND(",",W1044,FIND(",",W1044,FIND(",",W1044)+1)+1)+1,999)),MapTable!$A:$A,1,0))),"맵없음",
  ""),
)))))</f>
        <v/>
      </c>
      <c r="AC1044" t="str">
        <f>IF(ISBLANK(AB1044),"",IF(ISERROR(VLOOKUP(AB1044,[3]DropTable!$A:$A,1,0)),"드랍없음",""))</f>
        <v/>
      </c>
      <c r="AE1044" t="str">
        <f>IF(ISBLANK(AD1044),"",IF(ISERROR(VLOOKUP(AD1044,[3]DropTable!$A:$A,1,0)),"드랍없음",""))</f>
        <v/>
      </c>
      <c r="AG1044">
        <v>9.8000000000000007</v>
      </c>
      <c r="AH1044">
        <v>1</v>
      </c>
    </row>
    <row r="1045" spans="1:34" x14ac:dyDescent="0.3">
      <c r="A1045">
        <v>23</v>
      </c>
      <c r="B1045">
        <v>19</v>
      </c>
      <c r="C1045">
        <f>IF(OR($L1045=TRUE,$A1045=0,MOD($A1045,ChapterTable!$S$20)&lt;&gt;0),
MAX(0,INT(($B1045+ChapterTable!$Q$26+VLOOKUP(SUBSTITUTE(C$1,"성장단계","")&amp;"단계오프셋",ChapterTable!$S:$T,2,0))/ChapterTable!$Q$23)),
MAX(0,INT(($B1045+ChapterTable!$S$26+VLOOKUP(SUBSTITUTE(C$1,"성장단계","")&amp;"보스단계오프셋",ChapterTable!$S:$T,2,0))/ChapterTable!$S$23)))</f>
        <v>2</v>
      </c>
      <c r="D1045">
        <f>IF(OR($L1045=TRUE,$A1045=0,MOD($A1045,ChapterTable!$S$20)&lt;&gt;0),
MAX(0,INT(($B1045+ChapterTable!$Q$26+VLOOKUP(SUBSTITUTE(D$1,"성장단계","")&amp;"단계오프셋",ChapterTable!$S:$T,2,0))/ChapterTable!$Q$23)),
MAX(0,INT(($B1045+ChapterTable!$S$26+VLOOKUP(SUBSTITUTE(D$1,"성장단계","")&amp;"보스단계오프셋",ChapterTable!$S:$T,2,0))/ChapterTable!$S$23)))</f>
        <v>1</v>
      </c>
      <c r="E1045" s="1">
        <f ca="1">IF(AND($A1045=0,$B1045=1),
    VLOOKUP(1,ChapterTable!$1:$1048576,MATCH("최종"&amp;SUBSTITUTE(SUBSTITUTE(E$1,"standard",""),"|Float",""),ChapterTable!$1:$1,0),0)*ChapterTable!$Q$17,
  IF(AND($A1045=0,$B1045=0),
    E1046,
  IF($B1045=0,
    VLOOKUP($A1045,ChapterTable!$1:$1048576,MATCH("최종"&amp;SUBSTITUTE(SUBSTITUTE(E$1,"standard",""),"|Float",""),ChapterTable!$1:$1,0),0),
  IF($B1045=1,
    IF($L1045=FALSE,
      VLOOKUP($A1045,ChapterTable!$1:$1048576,MATCH("최종"&amp;SUBSTITUTE(SUBSTITUTE(E$1,"standard",""),"|Float",""),ChapterTable!$1:$1,0),0),
      VLOOKUP($A1045-ChapterTable!$Q$11,ChapterTable!$1:$1048576,MATCH("최종"&amp;SUBSTITUTE(SUBSTITUTE(E$1,"standard",""),"|Float",""),ChapterTable!$1:$1,0),0)*ChapterTable!$Q$14
    ),
  OFFSET(E1045,-$B1045+IF($L1045,1,0),0)*
    (VLOOKUP(SUBSTITUTE(SUBSTITUTE(E$1,"standard",""),"|Float","")&amp;"인게임누적곱배수",ChapterTable!$S:$T,2,0)^C1045
    +VLOOKUP(SUBSTITUTE(SUBSTITUTE(E$1,"standard",""),"|Float","")&amp;"인게임누적합배수",ChapterTable!$S:$T,2,0)*C1045)
  )
  )
  )
)</f>
        <v>2289439.2586598396</v>
      </c>
      <c r="F1045" s="1">
        <f ca="1">IF(AND($A1045=0,$B1045=1),
    VLOOKUP(1,ChapterTable!$1:$1048576,MATCH("최종"&amp;SUBSTITUTE(SUBSTITUTE(F$1,"standard",""),"|Float",""),ChapterTable!$1:$1,0),0)*ChapterTable!$Q$17,
  IF(AND($A1045=0,$B1045=0),
    F1046,
  IF($B1045=0,
    VLOOKUP($A1045,ChapterTable!$1:$1048576,MATCH("최종"&amp;SUBSTITUTE(SUBSTITUTE(F$1,"standard",""),"|Float",""),ChapterTable!$1:$1,0),0),
  IF($B1045=1,
    IF($L1045=FALSE,
      VLOOKUP($A1045,ChapterTable!$1:$1048576,MATCH("최종"&amp;SUBSTITUTE(SUBSTITUTE(F$1,"standard",""),"|Float",""),ChapterTable!$1:$1,0),0),
      VLOOKUP($A1045-ChapterTable!$Q$11,ChapterTable!$1:$1048576,MATCH("최종"&amp;SUBSTITUTE(SUBSTITUTE(F$1,"standard",""),"|Float",""),ChapterTable!$1:$1,0),0)*ChapterTable!$Q$14
    ),
  OFFSET(F1045,-$B1045+IF($L1045,1,0),0)*
    (VLOOKUP(SUBSTITUTE(SUBSTITUTE(F$1,"standard",""),"|Float","")&amp;"인게임누적곱배수",ChapterTable!$S:$T,2,0)^D1045
    +VLOOKUP(SUBSTITUTE(SUBSTITUTE(F$1,"standard",""),"|Float","")&amp;"인게임누적합배수",ChapterTable!$S:$T,2,0)*D1045)
  )
  )
  )
)</f>
        <v>897819.31712150574</v>
      </c>
      <c r="G1045" t="s">
        <v>110</v>
      </c>
      <c r="J1045" t="str">
        <f>IF(ISBLANK(I1045),"",
IFERROR(VLOOKUP(I1045,[1]StringTable!$1:$1048576,MATCH([1]StringTable!$B$1,[1]StringTable!$1:$1,0),0),
IFERROR(VLOOKUP(I1045,[1]InApkStringTable!$1:$1048576,MATCH([1]InApkStringTable!$B$1,[1]InApkStringTable!$1:$1,0),0),
"스트링없음")))</f>
        <v/>
      </c>
      <c r="L1045" t="b">
        <v>0</v>
      </c>
      <c r="M1045" t="s">
        <v>24</v>
      </c>
      <c r="N1045" t="str">
        <f>IF(ISBLANK(M1045),"",IF(ISERROR(VLOOKUP(M1045,MapTable!$A:$A,1,0)),"맵없음",""))</f>
        <v/>
      </c>
      <c r="O1045">
        <f t="shared" si="65"/>
        <v>92</v>
      </c>
      <c r="Q1045">
        <f t="shared" si="66"/>
        <v>92</v>
      </c>
      <c r="R1045" t="b">
        <f t="shared" ca="1" si="67"/>
        <v>1</v>
      </c>
      <c r="T1045" t="b">
        <f t="shared" ca="1" si="68"/>
        <v>1</v>
      </c>
      <c r="V1045" t="str">
        <f>IF(ISBLANK(U1045),"",IF(ISERROR(VLOOKUP(U1045,MapTable!$A:$A,1,0)),"맵없음",""))</f>
        <v/>
      </c>
      <c r="X1045" t="str">
        <f>IF(ISBLANK(W1045),"",
IF(ISERROR(FIND(",",W1045)),
  IF(ISERROR(VLOOKUP(W1045,MapTable!$A:$A,1,0)),"맵없음",
  ""),
IF(ISERROR(FIND(",",W1045,FIND(",",W1045)+1)),
  IF(OR(ISERROR(VLOOKUP(LEFT(W1045,FIND(",",W1045)-1),MapTable!$A:$A,1,0)),ISERROR(VLOOKUP(TRIM(MID(W1045,FIND(",",W1045)+1,999)),MapTable!$A:$A,1,0))),"맵없음",
  ""),
IF(ISERROR(FIND(",",W1045,FIND(",",W1045,FIND(",",W1045)+1)+1)),
  IF(OR(ISERROR(VLOOKUP(LEFT(W1045,FIND(",",W1045)-1),MapTable!$A:$A,1,0)),ISERROR(VLOOKUP(TRIM(MID(W1045,FIND(",",W1045)+1,FIND(",",W1045,FIND(",",W1045)+1)-FIND(",",W1045)-1)),MapTable!$A:$A,1,0)),ISERROR(VLOOKUP(TRIM(MID(W1045,FIND(",",W1045,FIND(",",W1045)+1)+1,999)),MapTable!$A:$A,1,0))),"맵없음",
  ""),
IF(ISERROR(FIND(",",W1045,FIND(",",W1045,FIND(",",W1045,FIND(",",W1045)+1)+1)+1)),
  IF(OR(ISERROR(VLOOKUP(LEFT(W1045,FIND(",",W1045)-1),MapTable!$A:$A,1,0)),ISERROR(VLOOKUP(TRIM(MID(W1045,FIND(",",W1045)+1,FIND(",",W1045,FIND(",",W1045)+1)-FIND(",",W1045)-1)),MapTable!$A:$A,1,0)),ISERROR(VLOOKUP(TRIM(MID(W1045,FIND(",",W1045,FIND(",",W1045)+1)+1,FIND(",",W1045,FIND(",",W1045,FIND(",",W1045)+1)+1)-FIND(",",W1045,FIND(",",W1045)+1)-1)),MapTable!$A:$A,1,0)),ISERROR(VLOOKUP(TRIM(MID(W1045,FIND(",",W1045,FIND(",",W1045,FIND(",",W1045)+1)+1)+1,999)),MapTable!$A:$A,1,0))),"맵없음",
  ""),
)))))</f>
        <v/>
      </c>
      <c r="AC1045" t="str">
        <f>IF(ISBLANK(AB1045),"",IF(ISERROR(VLOOKUP(AB1045,[3]DropTable!$A:$A,1,0)),"드랍없음",""))</f>
        <v/>
      </c>
      <c r="AE1045" t="str">
        <f>IF(ISBLANK(AD1045),"",IF(ISERROR(VLOOKUP(AD1045,[3]DropTable!$A:$A,1,0)),"드랍없음",""))</f>
        <v/>
      </c>
      <c r="AG1045">
        <v>9.8000000000000007</v>
      </c>
      <c r="AH1045">
        <v>1</v>
      </c>
    </row>
    <row r="1046" spans="1:34" x14ac:dyDescent="0.3">
      <c r="A1046">
        <v>23</v>
      </c>
      <c r="B1046">
        <v>20</v>
      </c>
      <c r="C1046">
        <f>IF(OR($L1046=TRUE,$A1046=0,MOD($A1046,ChapterTable!$S$20)&lt;&gt;0),
MAX(0,INT(($B1046+ChapterTable!$Q$26+VLOOKUP(SUBSTITUTE(C$1,"성장단계","")&amp;"단계오프셋",ChapterTable!$S:$T,2,0))/ChapterTable!$Q$23)),
MAX(0,INT(($B1046+ChapterTable!$S$26+VLOOKUP(SUBSTITUTE(C$1,"성장단계","")&amp;"보스단계오프셋",ChapterTable!$S:$T,2,0))/ChapterTable!$S$23)))</f>
        <v>2</v>
      </c>
      <c r="D1046">
        <f>IF(OR($L1046=TRUE,$A1046=0,MOD($A1046,ChapterTable!$S$20)&lt;&gt;0),
MAX(0,INT(($B1046+ChapterTable!$Q$26+VLOOKUP(SUBSTITUTE(D$1,"성장단계","")&amp;"단계오프셋",ChapterTable!$S:$T,2,0))/ChapterTable!$Q$23)),
MAX(0,INT(($B1046+ChapterTable!$S$26+VLOOKUP(SUBSTITUTE(D$1,"성장단계","")&amp;"보스단계오프셋",ChapterTable!$S:$T,2,0))/ChapterTable!$S$23)))</f>
        <v>1</v>
      </c>
      <c r="E1046" s="1">
        <f ca="1">IF(AND($A1046=0,$B1046=1),
    VLOOKUP(1,ChapterTable!$1:$1048576,MATCH("최종"&amp;SUBSTITUTE(SUBSTITUTE(E$1,"standard",""),"|Float",""),ChapterTable!$1:$1,0),0)*ChapterTable!$Q$17,
  IF(AND($A1046=0,$B1046=0),
    E1047,
  IF($B1046=0,
    VLOOKUP($A1046,ChapterTable!$1:$1048576,MATCH("최종"&amp;SUBSTITUTE(SUBSTITUTE(E$1,"standard",""),"|Float",""),ChapterTable!$1:$1,0),0),
  IF($B1046=1,
    IF($L1046=FALSE,
      VLOOKUP($A1046,ChapterTable!$1:$1048576,MATCH("최종"&amp;SUBSTITUTE(SUBSTITUTE(E$1,"standard",""),"|Float",""),ChapterTable!$1:$1,0),0),
      VLOOKUP($A1046-ChapterTable!$Q$11,ChapterTable!$1:$1048576,MATCH("최종"&amp;SUBSTITUTE(SUBSTITUTE(E$1,"standard",""),"|Float",""),ChapterTable!$1:$1,0),0)*ChapterTable!$Q$14
    ),
  OFFSET(E1046,-$B1046+IF($L1046,1,0),0)*
    (VLOOKUP(SUBSTITUTE(SUBSTITUTE(E$1,"standard",""),"|Float","")&amp;"인게임누적곱배수",ChapterTable!$S:$T,2,0)^C1046
    +VLOOKUP(SUBSTITUTE(SUBSTITUTE(E$1,"standard",""),"|Float","")&amp;"인게임누적합배수",ChapterTable!$S:$T,2,0)*C1046)
  )
  )
  )
)</f>
        <v>2289439.2586598396</v>
      </c>
      <c r="F1046" s="1">
        <f ca="1">IF(AND($A1046=0,$B1046=1),
    VLOOKUP(1,ChapterTable!$1:$1048576,MATCH("최종"&amp;SUBSTITUTE(SUBSTITUTE(F$1,"standard",""),"|Float",""),ChapterTable!$1:$1,0),0)*ChapterTable!$Q$17,
  IF(AND($A1046=0,$B1046=0),
    F1047,
  IF($B1046=0,
    VLOOKUP($A1046,ChapterTable!$1:$1048576,MATCH("최종"&amp;SUBSTITUTE(SUBSTITUTE(F$1,"standard",""),"|Float",""),ChapterTable!$1:$1,0),0),
  IF($B1046=1,
    IF($L1046=FALSE,
      VLOOKUP($A1046,ChapterTable!$1:$1048576,MATCH("최종"&amp;SUBSTITUTE(SUBSTITUTE(F$1,"standard",""),"|Float",""),ChapterTable!$1:$1,0),0),
      VLOOKUP($A1046-ChapterTable!$Q$11,ChapterTable!$1:$1048576,MATCH("최종"&amp;SUBSTITUTE(SUBSTITUTE(F$1,"standard",""),"|Float",""),ChapterTable!$1:$1,0),0)*ChapterTable!$Q$14
    ),
  OFFSET(F1046,-$B1046+IF($L1046,1,0),0)*
    (VLOOKUP(SUBSTITUTE(SUBSTITUTE(F$1,"standard",""),"|Float","")&amp;"인게임누적곱배수",ChapterTable!$S:$T,2,0)^D1046
    +VLOOKUP(SUBSTITUTE(SUBSTITUTE(F$1,"standard",""),"|Float","")&amp;"인게임누적합배수",ChapterTable!$S:$T,2,0)*D1046)
  )
  )
  )
)</f>
        <v>897819.31712150574</v>
      </c>
      <c r="G1046" t="s">
        <v>110</v>
      </c>
      <c r="J1046" t="str">
        <f>IF(ISBLANK(I1046),"",
IFERROR(VLOOKUP(I1046,[1]StringTable!$1:$1048576,MATCH([1]StringTable!$B$1,[1]StringTable!$1:$1,0),0),
IFERROR(VLOOKUP(I1046,[1]InApkStringTable!$1:$1048576,MATCH([1]InApkStringTable!$B$1,[1]InApkStringTable!$1:$1,0),0),
"스트링없음")))</f>
        <v/>
      </c>
      <c r="L1046" t="b">
        <v>0</v>
      </c>
      <c r="M1046" t="s">
        <v>24</v>
      </c>
      <c r="N1046" t="str">
        <f>IF(ISBLANK(M1046),"",IF(ISERROR(VLOOKUP(M1046,MapTable!$A:$A,1,0)),"맵없음",""))</f>
        <v/>
      </c>
      <c r="O1046">
        <f t="shared" si="65"/>
        <v>21</v>
      </c>
      <c r="Q1046">
        <f t="shared" si="66"/>
        <v>21</v>
      </c>
      <c r="R1046" t="b">
        <f t="shared" ca="1" si="67"/>
        <v>0</v>
      </c>
      <c r="T1046" t="b">
        <f t="shared" ca="1" si="68"/>
        <v>0</v>
      </c>
      <c r="V1046" t="str">
        <f>IF(ISBLANK(U1046),"",IF(ISERROR(VLOOKUP(U1046,MapTable!$A:$A,1,0)),"맵없음",""))</f>
        <v/>
      </c>
      <c r="X1046" t="str">
        <f>IF(ISBLANK(W1046),"",
IF(ISERROR(FIND(",",W1046)),
  IF(ISERROR(VLOOKUP(W1046,MapTable!$A:$A,1,0)),"맵없음",
  ""),
IF(ISERROR(FIND(",",W1046,FIND(",",W1046)+1)),
  IF(OR(ISERROR(VLOOKUP(LEFT(W1046,FIND(",",W1046)-1),MapTable!$A:$A,1,0)),ISERROR(VLOOKUP(TRIM(MID(W1046,FIND(",",W1046)+1,999)),MapTable!$A:$A,1,0))),"맵없음",
  ""),
IF(ISERROR(FIND(",",W1046,FIND(",",W1046,FIND(",",W1046)+1)+1)),
  IF(OR(ISERROR(VLOOKUP(LEFT(W1046,FIND(",",W1046)-1),MapTable!$A:$A,1,0)),ISERROR(VLOOKUP(TRIM(MID(W1046,FIND(",",W1046)+1,FIND(",",W1046,FIND(",",W1046)+1)-FIND(",",W1046)-1)),MapTable!$A:$A,1,0)),ISERROR(VLOOKUP(TRIM(MID(W1046,FIND(",",W1046,FIND(",",W1046)+1)+1,999)),MapTable!$A:$A,1,0))),"맵없음",
  ""),
IF(ISERROR(FIND(",",W1046,FIND(",",W1046,FIND(",",W1046,FIND(",",W1046)+1)+1)+1)),
  IF(OR(ISERROR(VLOOKUP(LEFT(W1046,FIND(",",W1046)-1),MapTable!$A:$A,1,0)),ISERROR(VLOOKUP(TRIM(MID(W1046,FIND(",",W1046)+1,FIND(",",W1046,FIND(",",W1046)+1)-FIND(",",W1046)-1)),MapTable!$A:$A,1,0)),ISERROR(VLOOKUP(TRIM(MID(W1046,FIND(",",W1046,FIND(",",W1046)+1)+1,FIND(",",W1046,FIND(",",W1046,FIND(",",W1046)+1)+1)-FIND(",",W1046,FIND(",",W1046)+1)-1)),MapTable!$A:$A,1,0)),ISERROR(VLOOKUP(TRIM(MID(W1046,FIND(",",W1046,FIND(",",W1046,FIND(",",W1046)+1)+1)+1,999)),MapTable!$A:$A,1,0))),"맵없음",
  ""),
)))))</f>
        <v/>
      </c>
      <c r="AC1046" t="str">
        <f>IF(ISBLANK(AB1046),"",IF(ISERROR(VLOOKUP(AB1046,[3]DropTable!$A:$A,1,0)),"드랍없음",""))</f>
        <v/>
      </c>
      <c r="AE1046" t="str">
        <f>IF(ISBLANK(AD1046),"",IF(ISERROR(VLOOKUP(AD1046,[3]DropTable!$A:$A,1,0)),"드랍없음",""))</f>
        <v/>
      </c>
      <c r="AG1046">
        <v>9.8000000000000007</v>
      </c>
      <c r="AH1046">
        <v>1</v>
      </c>
    </row>
    <row r="1047" spans="1:34" x14ac:dyDescent="0.3">
      <c r="A1047">
        <v>23</v>
      </c>
      <c r="B1047">
        <v>21</v>
      </c>
      <c r="C1047">
        <f>IF(OR($L1047=TRUE,$A1047=0,MOD($A1047,ChapterTable!$S$20)&lt;&gt;0),
MAX(0,INT(($B1047+ChapterTable!$Q$26+VLOOKUP(SUBSTITUTE(C$1,"성장단계","")&amp;"단계오프셋",ChapterTable!$S:$T,2,0))/ChapterTable!$Q$23)),
MAX(0,INT(($B1047+ChapterTable!$S$26+VLOOKUP(SUBSTITUTE(C$1,"성장단계","")&amp;"보스단계오프셋",ChapterTable!$S:$T,2,0))/ChapterTable!$S$23)))</f>
        <v>2</v>
      </c>
      <c r="D1047">
        <f>IF(OR($L1047=TRUE,$A1047=0,MOD($A1047,ChapterTable!$S$20)&lt;&gt;0),
MAX(0,INT(($B1047+ChapterTable!$Q$26+VLOOKUP(SUBSTITUTE(D$1,"성장단계","")&amp;"단계오프셋",ChapterTable!$S:$T,2,0))/ChapterTable!$Q$23)),
MAX(0,INT(($B1047+ChapterTable!$S$26+VLOOKUP(SUBSTITUTE(D$1,"성장단계","")&amp;"보스단계오프셋",ChapterTable!$S:$T,2,0))/ChapterTable!$S$23)))</f>
        <v>2</v>
      </c>
      <c r="E1047" s="1">
        <f ca="1">IF(AND($A1047=0,$B1047=1),
    VLOOKUP(1,ChapterTable!$1:$1048576,MATCH("최종"&amp;SUBSTITUTE(SUBSTITUTE(E$1,"standard",""),"|Float",""),ChapterTable!$1:$1,0),0)*ChapterTable!$Q$17,
  IF(AND($A1047=0,$B1047=0),
    E1048,
  IF($B1047=0,
    VLOOKUP($A1047,ChapterTable!$1:$1048576,MATCH("최종"&amp;SUBSTITUTE(SUBSTITUTE(E$1,"standard",""),"|Float",""),ChapterTable!$1:$1,0),0),
  IF($B1047=1,
    IF($L1047=FALSE,
      VLOOKUP($A1047,ChapterTable!$1:$1048576,MATCH("최종"&amp;SUBSTITUTE(SUBSTITUTE(E$1,"standard",""),"|Float",""),ChapterTable!$1:$1,0),0),
      VLOOKUP($A1047-ChapterTable!$Q$11,ChapterTable!$1:$1048576,MATCH("최종"&amp;SUBSTITUTE(SUBSTITUTE(E$1,"standard",""),"|Float",""),ChapterTable!$1:$1,0),0)*ChapterTable!$Q$14
    ),
  OFFSET(E1047,-$B1047+IF($L1047,1,0),0)*
    (VLOOKUP(SUBSTITUTE(SUBSTITUTE(E$1,"standard",""),"|Float","")&amp;"인게임누적곱배수",ChapterTable!$S:$T,2,0)^C1047
    +VLOOKUP(SUBSTITUTE(SUBSTITUTE(E$1,"standard",""),"|Float","")&amp;"인게임누적합배수",ChapterTable!$S:$T,2,0)*C1047)
  )
  )
  )
)</f>
        <v>2289439.2586598396</v>
      </c>
      <c r="F1047" s="1">
        <f ca="1">IF(AND($A1047=0,$B1047=1),
    VLOOKUP(1,ChapterTable!$1:$1048576,MATCH("최종"&amp;SUBSTITUTE(SUBSTITUTE(F$1,"standard",""),"|Float",""),ChapterTable!$1:$1,0),0)*ChapterTable!$Q$17,
  IF(AND($A1047=0,$B1047=0),
    F1048,
  IF($B1047=0,
    VLOOKUP($A1047,ChapterTable!$1:$1048576,MATCH("최종"&amp;SUBSTITUTE(SUBSTITUTE(F$1,"standard",""),"|Float",""),ChapterTable!$1:$1,0),0),
  IF($B1047=1,
    IF($L1047=FALSE,
      VLOOKUP($A1047,ChapterTable!$1:$1048576,MATCH("최종"&amp;SUBSTITUTE(SUBSTITUTE(F$1,"standard",""),"|Float",""),ChapterTable!$1:$1,0),0),
      VLOOKUP($A1047-ChapterTable!$Q$11,ChapterTable!$1:$1048576,MATCH("최종"&amp;SUBSTITUTE(SUBSTITUTE(F$1,"standard",""),"|Float",""),ChapterTable!$1:$1,0),0)*ChapterTable!$Q$14
    ),
  OFFSET(F1047,-$B1047+IF($L1047,1,0),0)*
    (VLOOKUP(SUBSTITUTE(SUBSTITUTE(F$1,"standard",""),"|Float","")&amp;"인게임누적곱배수",ChapterTable!$S:$T,2,0)^D1047
    +VLOOKUP(SUBSTITUTE(SUBSTITUTE(F$1,"standard",""),"|Float","")&amp;"인게임누적합배수",ChapterTable!$S:$T,2,0)*D1047)
  )
  )
  )
)</f>
        <v>1047455.8699750899</v>
      </c>
      <c r="G1047" t="s">
        <v>110</v>
      </c>
      <c r="J1047" t="str">
        <f>IF(ISBLANK(I1047),"",
IFERROR(VLOOKUP(I1047,[1]StringTable!$1:$1048576,MATCH([1]StringTable!$B$1,[1]StringTable!$1:$1,0),0),
IFERROR(VLOOKUP(I1047,[1]InApkStringTable!$1:$1048576,MATCH([1]InApkStringTable!$B$1,[1]InApkStringTable!$1:$1,0),0),
"스트링없음")))</f>
        <v/>
      </c>
      <c r="L1047" t="b">
        <v>0</v>
      </c>
      <c r="M1047" t="s">
        <v>24</v>
      </c>
      <c r="N1047" t="str">
        <f>IF(ISBLANK(M1047),"",IF(ISERROR(VLOOKUP(M1047,MapTable!$A:$A,1,0)),"맵없음",""))</f>
        <v/>
      </c>
      <c r="O1047">
        <f t="shared" si="65"/>
        <v>3</v>
      </c>
      <c r="Q1047">
        <f t="shared" si="66"/>
        <v>3</v>
      </c>
      <c r="R1047" t="b">
        <f t="shared" ca="1" si="67"/>
        <v>0</v>
      </c>
      <c r="T1047" t="b">
        <f t="shared" ca="1" si="68"/>
        <v>0</v>
      </c>
      <c r="V1047" t="str">
        <f>IF(ISBLANK(U1047),"",IF(ISERROR(VLOOKUP(U1047,MapTable!$A:$A,1,0)),"맵없음",""))</f>
        <v/>
      </c>
      <c r="X1047" t="str">
        <f>IF(ISBLANK(W1047),"",
IF(ISERROR(FIND(",",W1047)),
  IF(ISERROR(VLOOKUP(W1047,MapTable!$A:$A,1,0)),"맵없음",
  ""),
IF(ISERROR(FIND(",",W1047,FIND(",",W1047)+1)),
  IF(OR(ISERROR(VLOOKUP(LEFT(W1047,FIND(",",W1047)-1),MapTable!$A:$A,1,0)),ISERROR(VLOOKUP(TRIM(MID(W1047,FIND(",",W1047)+1,999)),MapTable!$A:$A,1,0))),"맵없음",
  ""),
IF(ISERROR(FIND(",",W1047,FIND(",",W1047,FIND(",",W1047)+1)+1)),
  IF(OR(ISERROR(VLOOKUP(LEFT(W1047,FIND(",",W1047)-1),MapTable!$A:$A,1,0)),ISERROR(VLOOKUP(TRIM(MID(W1047,FIND(",",W1047)+1,FIND(",",W1047,FIND(",",W1047)+1)-FIND(",",W1047)-1)),MapTable!$A:$A,1,0)),ISERROR(VLOOKUP(TRIM(MID(W1047,FIND(",",W1047,FIND(",",W1047)+1)+1,999)),MapTable!$A:$A,1,0))),"맵없음",
  ""),
IF(ISERROR(FIND(",",W1047,FIND(",",W1047,FIND(",",W1047,FIND(",",W1047)+1)+1)+1)),
  IF(OR(ISERROR(VLOOKUP(LEFT(W1047,FIND(",",W1047)-1),MapTable!$A:$A,1,0)),ISERROR(VLOOKUP(TRIM(MID(W1047,FIND(",",W1047)+1,FIND(",",W1047,FIND(",",W1047)+1)-FIND(",",W1047)-1)),MapTable!$A:$A,1,0)),ISERROR(VLOOKUP(TRIM(MID(W1047,FIND(",",W1047,FIND(",",W1047)+1)+1,FIND(",",W1047,FIND(",",W1047,FIND(",",W1047)+1)+1)-FIND(",",W1047,FIND(",",W1047)+1)-1)),MapTable!$A:$A,1,0)),ISERROR(VLOOKUP(TRIM(MID(W1047,FIND(",",W1047,FIND(",",W1047,FIND(",",W1047)+1)+1)+1,999)),MapTable!$A:$A,1,0))),"맵없음",
  ""),
)))))</f>
        <v/>
      </c>
      <c r="AC1047" t="str">
        <f>IF(ISBLANK(AB1047),"",IF(ISERROR(VLOOKUP(AB1047,[3]DropTable!$A:$A,1,0)),"드랍없음",""))</f>
        <v/>
      </c>
      <c r="AE1047" t="str">
        <f>IF(ISBLANK(AD1047),"",IF(ISERROR(VLOOKUP(AD1047,[3]DropTable!$A:$A,1,0)),"드랍없음",""))</f>
        <v/>
      </c>
      <c r="AG1047">
        <v>9.8000000000000007</v>
      </c>
      <c r="AH1047">
        <v>1</v>
      </c>
    </row>
    <row r="1048" spans="1:34" x14ac:dyDescent="0.3">
      <c r="A1048">
        <v>23</v>
      </c>
      <c r="B1048">
        <v>22</v>
      </c>
      <c r="C1048">
        <f>IF(OR($L1048=TRUE,$A1048=0,MOD($A1048,ChapterTable!$S$20)&lt;&gt;0),
MAX(0,INT(($B1048+ChapterTable!$Q$26+VLOOKUP(SUBSTITUTE(C$1,"성장단계","")&amp;"단계오프셋",ChapterTable!$S:$T,2,0))/ChapterTable!$Q$23)),
MAX(0,INT(($B1048+ChapterTable!$S$26+VLOOKUP(SUBSTITUTE(C$1,"성장단계","")&amp;"보스단계오프셋",ChapterTable!$S:$T,2,0))/ChapterTable!$S$23)))</f>
        <v>2</v>
      </c>
      <c r="D1048">
        <f>IF(OR($L1048=TRUE,$A1048=0,MOD($A1048,ChapterTable!$S$20)&lt;&gt;0),
MAX(0,INT(($B1048+ChapterTable!$Q$26+VLOOKUP(SUBSTITUTE(D$1,"성장단계","")&amp;"단계오프셋",ChapterTable!$S:$T,2,0))/ChapterTable!$Q$23)),
MAX(0,INT(($B1048+ChapterTable!$S$26+VLOOKUP(SUBSTITUTE(D$1,"성장단계","")&amp;"보스단계오프셋",ChapterTable!$S:$T,2,0))/ChapterTable!$S$23)))</f>
        <v>2</v>
      </c>
      <c r="E1048" s="1">
        <f ca="1">IF(AND($A1048=0,$B1048=1),
    VLOOKUP(1,ChapterTable!$1:$1048576,MATCH("최종"&amp;SUBSTITUTE(SUBSTITUTE(E$1,"standard",""),"|Float",""),ChapterTable!$1:$1,0),0)*ChapterTable!$Q$17,
  IF(AND($A1048=0,$B1048=0),
    E1049,
  IF($B1048=0,
    VLOOKUP($A1048,ChapterTable!$1:$1048576,MATCH("최종"&amp;SUBSTITUTE(SUBSTITUTE(E$1,"standard",""),"|Float",""),ChapterTable!$1:$1,0),0),
  IF($B1048=1,
    IF($L1048=FALSE,
      VLOOKUP($A1048,ChapterTable!$1:$1048576,MATCH("최종"&amp;SUBSTITUTE(SUBSTITUTE(E$1,"standard",""),"|Float",""),ChapterTable!$1:$1,0),0),
      VLOOKUP($A1048-ChapterTable!$Q$11,ChapterTable!$1:$1048576,MATCH("최종"&amp;SUBSTITUTE(SUBSTITUTE(E$1,"standard",""),"|Float",""),ChapterTable!$1:$1,0),0)*ChapterTable!$Q$14
    ),
  OFFSET(E1048,-$B1048+IF($L1048,1,0),0)*
    (VLOOKUP(SUBSTITUTE(SUBSTITUTE(E$1,"standard",""),"|Float","")&amp;"인게임누적곱배수",ChapterTable!$S:$T,2,0)^C1048
    +VLOOKUP(SUBSTITUTE(SUBSTITUTE(E$1,"standard",""),"|Float","")&amp;"인게임누적합배수",ChapterTable!$S:$T,2,0)*C1048)
  )
  )
  )
)</f>
        <v>2289439.2586598396</v>
      </c>
      <c r="F1048" s="1">
        <f ca="1">IF(AND($A1048=0,$B1048=1),
    VLOOKUP(1,ChapterTable!$1:$1048576,MATCH("최종"&amp;SUBSTITUTE(SUBSTITUTE(F$1,"standard",""),"|Float",""),ChapterTable!$1:$1,0),0)*ChapterTable!$Q$17,
  IF(AND($A1048=0,$B1048=0),
    F1049,
  IF($B1048=0,
    VLOOKUP($A1048,ChapterTable!$1:$1048576,MATCH("최종"&amp;SUBSTITUTE(SUBSTITUTE(F$1,"standard",""),"|Float",""),ChapterTable!$1:$1,0),0),
  IF($B1048=1,
    IF($L1048=FALSE,
      VLOOKUP($A1048,ChapterTable!$1:$1048576,MATCH("최종"&amp;SUBSTITUTE(SUBSTITUTE(F$1,"standard",""),"|Float",""),ChapterTable!$1:$1,0),0),
      VLOOKUP($A1048-ChapterTable!$Q$11,ChapterTable!$1:$1048576,MATCH("최종"&amp;SUBSTITUTE(SUBSTITUTE(F$1,"standard",""),"|Float",""),ChapterTable!$1:$1,0),0)*ChapterTable!$Q$14
    ),
  OFFSET(F1048,-$B1048+IF($L1048,1,0),0)*
    (VLOOKUP(SUBSTITUTE(SUBSTITUTE(F$1,"standard",""),"|Float","")&amp;"인게임누적곱배수",ChapterTable!$S:$T,2,0)^D1048
    +VLOOKUP(SUBSTITUTE(SUBSTITUTE(F$1,"standard",""),"|Float","")&amp;"인게임누적합배수",ChapterTable!$S:$T,2,0)*D1048)
  )
  )
  )
)</f>
        <v>1047455.8699750899</v>
      </c>
      <c r="G1048" t="s">
        <v>110</v>
      </c>
      <c r="J1048" t="str">
        <f>IF(ISBLANK(I1048),"",
IFERROR(VLOOKUP(I1048,[1]StringTable!$1:$1048576,MATCH([1]StringTable!$B$1,[1]StringTable!$1:$1,0),0),
IFERROR(VLOOKUP(I1048,[1]InApkStringTable!$1:$1048576,MATCH([1]InApkStringTable!$B$1,[1]InApkStringTable!$1:$1,0),0),
"스트링없음")))</f>
        <v/>
      </c>
      <c r="L1048" t="b">
        <v>0</v>
      </c>
      <c r="M1048" t="s">
        <v>24</v>
      </c>
      <c r="N1048" t="str">
        <f>IF(ISBLANK(M1048),"",IF(ISERROR(VLOOKUP(M1048,MapTable!$A:$A,1,0)),"맵없음",""))</f>
        <v/>
      </c>
      <c r="O1048">
        <f t="shared" si="65"/>
        <v>3</v>
      </c>
      <c r="Q1048">
        <f t="shared" si="66"/>
        <v>3</v>
      </c>
      <c r="R1048" t="b">
        <f t="shared" ca="1" si="67"/>
        <v>0</v>
      </c>
      <c r="T1048" t="b">
        <f t="shared" ca="1" si="68"/>
        <v>0</v>
      </c>
      <c r="V1048" t="str">
        <f>IF(ISBLANK(U1048),"",IF(ISERROR(VLOOKUP(U1048,MapTable!$A:$A,1,0)),"맵없음",""))</f>
        <v/>
      </c>
      <c r="X1048" t="str">
        <f>IF(ISBLANK(W1048),"",
IF(ISERROR(FIND(",",W1048)),
  IF(ISERROR(VLOOKUP(W1048,MapTable!$A:$A,1,0)),"맵없음",
  ""),
IF(ISERROR(FIND(",",W1048,FIND(",",W1048)+1)),
  IF(OR(ISERROR(VLOOKUP(LEFT(W1048,FIND(",",W1048)-1),MapTable!$A:$A,1,0)),ISERROR(VLOOKUP(TRIM(MID(W1048,FIND(",",W1048)+1,999)),MapTable!$A:$A,1,0))),"맵없음",
  ""),
IF(ISERROR(FIND(",",W1048,FIND(",",W1048,FIND(",",W1048)+1)+1)),
  IF(OR(ISERROR(VLOOKUP(LEFT(W1048,FIND(",",W1048)-1),MapTable!$A:$A,1,0)),ISERROR(VLOOKUP(TRIM(MID(W1048,FIND(",",W1048)+1,FIND(",",W1048,FIND(",",W1048)+1)-FIND(",",W1048)-1)),MapTable!$A:$A,1,0)),ISERROR(VLOOKUP(TRIM(MID(W1048,FIND(",",W1048,FIND(",",W1048)+1)+1,999)),MapTable!$A:$A,1,0))),"맵없음",
  ""),
IF(ISERROR(FIND(",",W1048,FIND(",",W1048,FIND(",",W1048,FIND(",",W1048)+1)+1)+1)),
  IF(OR(ISERROR(VLOOKUP(LEFT(W1048,FIND(",",W1048)-1),MapTable!$A:$A,1,0)),ISERROR(VLOOKUP(TRIM(MID(W1048,FIND(",",W1048)+1,FIND(",",W1048,FIND(",",W1048)+1)-FIND(",",W1048)-1)),MapTable!$A:$A,1,0)),ISERROR(VLOOKUP(TRIM(MID(W1048,FIND(",",W1048,FIND(",",W1048)+1)+1,FIND(",",W1048,FIND(",",W1048,FIND(",",W1048)+1)+1)-FIND(",",W1048,FIND(",",W1048)+1)-1)),MapTable!$A:$A,1,0)),ISERROR(VLOOKUP(TRIM(MID(W1048,FIND(",",W1048,FIND(",",W1048,FIND(",",W1048)+1)+1)+1,999)),MapTable!$A:$A,1,0))),"맵없음",
  ""),
)))))</f>
        <v/>
      </c>
      <c r="AC1048" t="str">
        <f>IF(ISBLANK(AB1048),"",IF(ISERROR(VLOOKUP(AB1048,[3]DropTable!$A:$A,1,0)),"드랍없음",""))</f>
        <v/>
      </c>
      <c r="AE1048" t="str">
        <f>IF(ISBLANK(AD1048),"",IF(ISERROR(VLOOKUP(AD1048,[3]DropTable!$A:$A,1,0)),"드랍없음",""))</f>
        <v/>
      </c>
      <c r="AG1048">
        <v>9.8000000000000007</v>
      </c>
      <c r="AH1048">
        <v>1</v>
      </c>
    </row>
    <row r="1049" spans="1:34" x14ac:dyDescent="0.3">
      <c r="A1049">
        <v>23</v>
      </c>
      <c r="B1049">
        <v>23</v>
      </c>
      <c r="C1049">
        <f>IF(OR($L1049=TRUE,$A1049=0,MOD($A1049,ChapterTable!$S$20)&lt;&gt;0),
MAX(0,INT(($B1049+ChapterTable!$Q$26+VLOOKUP(SUBSTITUTE(C$1,"성장단계","")&amp;"단계오프셋",ChapterTable!$S:$T,2,0))/ChapterTable!$Q$23)),
MAX(0,INT(($B1049+ChapterTable!$S$26+VLOOKUP(SUBSTITUTE(C$1,"성장단계","")&amp;"보스단계오프셋",ChapterTable!$S:$T,2,0))/ChapterTable!$S$23)))</f>
        <v>2</v>
      </c>
      <c r="D1049">
        <f>IF(OR($L1049=TRUE,$A1049=0,MOD($A1049,ChapterTable!$S$20)&lt;&gt;0),
MAX(0,INT(($B1049+ChapterTable!$Q$26+VLOOKUP(SUBSTITUTE(D$1,"성장단계","")&amp;"단계오프셋",ChapterTable!$S:$T,2,0))/ChapterTable!$Q$23)),
MAX(0,INT(($B1049+ChapterTable!$S$26+VLOOKUP(SUBSTITUTE(D$1,"성장단계","")&amp;"보스단계오프셋",ChapterTable!$S:$T,2,0))/ChapterTable!$S$23)))</f>
        <v>2</v>
      </c>
      <c r="E1049" s="1">
        <f ca="1">IF(AND($A1049=0,$B1049=1),
    VLOOKUP(1,ChapterTable!$1:$1048576,MATCH("최종"&amp;SUBSTITUTE(SUBSTITUTE(E$1,"standard",""),"|Float",""),ChapterTable!$1:$1,0),0)*ChapterTable!$Q$17,
  IF(AND($A1049=0,$B1049=0),
    E1050,
  IF($B1049=0,
    VLOOKUP($A1049,ChapterTable!$1:$1048576,MATCH("최종"&amp;SUBSTITUTE(SUBSTITUTE(E$1,"standard",""),"|Float",""),ChapterTable!$1:$1,0),0),
  IF($B1049=1,
    IF($L1049=FALSE,
      VLOOKUP($A1049,ChapterTable!$1:$1048576,MATCH("최종"&amp;SUBSTITUTE(SUBSTITUTE(E$1,"standard",""),"|Float",""),ChapterTable!$1:$1,0),0),
      VLOOKUP($A1049-ChapterTable!$Q$11,ChapterTable!$1:$1048576,MATCH("최종"&amp;SUBSTITUTE(SUBSTITUTE(E$1,"standard",""),"|Float",""),ChapterTable!$1:$1,0),0)*ChapterTable!$Q$14
    ),
  OFFSET(E1049,-$B1049+IF($L1049,1,0),0)*
    (VLOOKUP(SUBSTITUTE(SUBSTITUTE(E$1,"standard",""),"|Float","")&amp;"인게임누적곱배수",ChapterTable!$S:$T,2,0)^C1049
    +VLOOKUP(SUBSTITUTE(SUBSTITUTE(E$1,"standard",""),"|Float","")&amp;"인게임누적합배수",ChapterTable!$S:$T,2,0)*C1049)
  )
  )
  )
)</f>
        <v>2289439.2586598396</v>
      </c>
      <c r="F1049" s="1">
        <f ca="1">IF(AND($A1049=0,$B1049=1),
    VLOOKUP(1,ChapterTable!$1:$1048576,MATCH("최종"&amp;SUBSTITUTE(SUBSTITUTE(F$1,"standard",""),"|Float",""),ChapterTable!$1:$1,0),0)*ChapterTable!$Q$17,
  IF(AND($A1049=0,$B1049=0),
    F1050,
  IF($B1049=0,
    VLOOKUP($A1049,ChapterTable!$1:$1048576,MATCH("최종"&amp;SUBSTITUTE(SUBSTITUTE(F$1,"standard",""),"|Float",""),ChapterTable!$1:$1,0),0),
  IF($B1049=1,
    IF($L1049=FALSE,
      VLOOKUP($A1049,ChapterTable!$1:$1048576,MATCH("최종"&amp;SUBSTITUTE(SUBSTITUTE(F$1,"standard",""),"|Float",""),ChapterTable!$1:$1,0),0),
      VLOOKUP($A1049-ChapterTable!$Q$11,ChapterTable!$1:$1048576,MATCH("최종"&amp;SUBSTITUTE(SUBSTITUTE(F$1,"standard",""),"|Float",""),ChapterTable!$1:$1,0),0)*ChapterTable!$Q$14
    ),
  OFFSET(F1049,-$B1049+IF($L1049,1,0),0)*
    (VLOOKUP(SUBSTITUTE(SUBSTITUTE(F$1,"standard",""),"|Float","")&amp;"인게임누적곱배수",ChapterTable!$S:$T,2,0)^D1049
    +VLOOKUP(SUBSTITUTE(SUBSTITUTE(F$1,"standard",""),"|Float","")&amp;"인게임누적합배수",ChapterTable!$S:$T,2,0)*D1049)
  )
  )
  )
)</f>
        <v>1047455.8699750899</v>
      </c>
      <c r="G1049" t="s">
        <v>110</v>
      </c>
      <c r="J1049" t="str">
        <f>IF(ISBLANK(I1049),"",
IFERROR(VLOOKUP(I1049,[1]StringTable!$1:$1048576,MATCH([1]StringTable!$B$1,[1]StringTable!$1:$1,0),0),
IFERROR(VLOOKUP(I1049,[1]InApkStringTable!$1:$1048576,MATCH([1]InApkStringTable!$B$1,[1]InApkStringTable!$1:$1,0),0),
"스트링없음")))</f>
        <v/>
      </c>
      <c r="L1049" t="b">
        <v>0</v>
      </c>
      <c r="M1049" t="s">
        <v>24</v>
      </c>
      <c r="N1049" t="str">
        <f>IF(ISBLANK(M1049),"",IF(ISERROR(VLOOKUP(M1049,MapTable!$A:$A,1,0)),"맵없음",""))</f>
        <v/>
      </c>
      <c r="O1049">
        <f t="shared" si="65"/>
        <v>3</v>
      </c>
      <c r="Q1049">
        <f t="shared" si="66"/>
        <v>3</v>
      </c>
      <c r="R1049" t="b">
        <f t="shared" ca="1" si="67"/>
        <v>0</v>
      </c>
      <c r="T1049" t="b">
        <f t="shared" ca="1" si="68"/>
        <v>0</v>
      </c>
      <c r="V1049" t="str">
        <f>IF(ISBLANK(U1049),"",IF(ISERROR(VLOOKUP(U1049,MapTable!$A:$A,1,0)),"맵없음",""))</f>
        <v/>
      </c>
      <c r="X1049" t="str">
        <f>IF(ISBLANK(W1049),"",
IF(ISERROR(FIND(",",W1049)),
  IF(ISERROR(VLOOKUP(W1049,MapTable!$A:$A,1,0)),"맵없음",
  ""),
IF(ISERROR(FIND(",",W1049,FIND(",",W1049)+1)),
  IF(OR(ISERROR(VLOOKUP(LEFT(W1049,FIND(",",W1049)-1),MapTable!$A:$A,1,0)),ISERROR(VLOOKUP(TRIM(MID(W1049,FIND(",",W1049)+1,999)),MapTable!$A:$A,1,0))),"맵없음",
  ""),
IF(ISERROR(FIND(",",W1049,FIND(",",W1049,FIND(",",W1049)+1)+1)),
  IF(OR(ISERROR(VLOOKUP(LEFT(W1049,FIND(",",W1049)-1),MapTable!$A:$A,1,0)),ISERROR(VLOOKUP(TRIM(MID(W1049,FIND(",",W1049)+1,FIND(",",W1049,FIND(",",W1049)+1)-FIND(",",W1049)-1)),MapTable!$A:$A,1,0)),ISERROR(VLOOKUP(TRIM(MID(W1049,FIND(",",W1049,FIND(",",W1049)+1)+1,999)),MapTable!$A:$A,1,0))),"맵없음",
  ""),
IF(ISERROR(FIND(",",W1049,FIND(",",W1049,FIND(",",W1049,FIND(",",W1049)+1)+1)+1)),
  IF(OR(ISERROR(VLOOKUP(LEFT(W1049,FIND(",",W1049)-1),MapTable!$A:$A,1,0)),ISERROR(VLOOKUP(TRIM(MID(W1049,FIND(",",W1049)+1,FIND(",",W1049,FIND(",",W1049)+1)-FIND(",",W1049)-1)),MapTable!$A:$A,1,0)),ISERROR(VLOOKUP(TRIM(MID(W1049,FIND(",",W1049,FIND(",",W1049)+1)+1,FIND(",",W1049,FIND(",",W1049,FIND(",",W1049)+1)+1)-FIND(",",W1049,FIND(",",W1049)+1)-1)),MapTable!$A:$A,1,0)),ISERROR(VLOOKUP(TRIM(MID(W1049,FIND(",",W1049,FIND(",",W1049,FIND(",",W1049)+1)+1)+1,999)),MapTable!$A:$A,1,0))),"맵없음",
  ""),
)))))</f>
        <v/>
      </c>
      <c r="AC1049" t="str">
        <f>IF(ISBLANK(AB1049),"",IF(ISERROR(VLOOKUP(AB1049,[3]DropTable!$A:$A,1,0)),"드랍없음",""))</f>
        <v/>
      </c>
      <c r="AE1049" t="str">
        <f>IF(ISBLANK(AD1049),"",IF(ISERROR(VLOOKUP(AD1049,[3]DropTable!$A:$A,1,0)),"드랍없음",""))</f>
        <v/>
      </c>
      <c r="AG1049">
        <v>9.8000000000000007</v>
      </c>
      <c r="AH1049">
        <v>1</v>
      </c>
    </row>
    <row r="1050" spans="1:34" x14ac:dyDescent="0.3">
      <c r="A1050">
        <v>23</v>
      </c>
      <c r="B1050">
        <v>24</v>
      </c>
      <c r="C1050">
        <f>IF(OR($L1050=TRUE,$A1050=0,MOD($A1050,ChapterTable!$S$20)&lt;&gt;0),
MAX(0,INT(($B1050+ChapterTable!$Q$26+VLOOKUP(SUBSTITUTE(C$1,"성장단계","")&amp;"단계오프셋",ChapterTable!$S:$T,2,0))/ChapterTable!$Q$23)),
MAX(0,INT(($B1050+ChapterTable!$S$26+VLOOKUP(SUBSTITUTE(C$1,"성장단계","")&amp;"보스단계오프셋",ChapterTable!$S:$T,2,0))/ChapterTable!$S$23)))</f>
        <v>2</v>
      </c>
      <c r="D1050">
        <f>IF(OR($L1050=TRUE,$A1050=0,MOD($A1050,ChapterTable!$S$20)&lt;&gt;0),
MAX(0,INT(($B1050+ChapterTable!$Q$26+VLOOKUP(SUBSTITUTE(D$1,"성장단계","")&amp;"단계오프셋",ChapterTable!$S:$T,2,0))/ChapterTable!$Q$23)),
MAX(0,INT(($B1050+ChapterTable!$S$26+VLOOKUP(SUBSTITUTE(D$1,"성장단계","")&amp;"보스단계오프셋",ChapterTable!$S:$T,2,0))/ChapterTable!$S$23)))</f>
        <v>2</v>
      </c>
      <c r="E1050" s="1">
        <f ca="1">IF(AND($A1050=0,$B1050=1),
    VLOOKUP(1,ChapterTable!$1:$1048576,MATCH("최종"&amp;SUBSTITUTE(SUBSTITUTE(E$1,"standard",""),"|Float",""),ChapterTable!$1:$1,0),0)*ChapterTable!$Q$17,
  IF(AND($A1050=0,$B1050=0),
    E1051,
  IF($B1050=0,
    VLOOKUP($A1050,ChapterTable!$1:$1048576,MATCH("최종"&amp;SUBSTITUTE(SUBSTITUTE(E$1,"standard",""),"|Float",""),ChapterTable!$1:$1,0),0),
  IF($B1050=1,
    IF($L1050=FALSE,
      VLOOKUP($A1050,ChapterTable!$1:$1048576,MATCH("최종"&amp;SUBSTITUTE(SUBSTITUTE(E$1,"standard",""),"|Float",""),ChapterTable!$1:$1,0),0),
      VLOOKUP($A1050-ChapterTable!$Q$11,ChapterTable!$1:$1048576,MATCH("최종"&amp;SUBSTITUTE(SUBSTITUTE(E$1,"standard",""),"|Float",""),ChapterTable!$1:$1,0),0)*ChapterTable!$Q$14
    ),
  OFFSET(E1050,-$B1050+IF($L1050,1,0),0)*
    (VLOOKUP(SUBSTITUTE(SUBSTITUTE(E$1,"standard",""),"|Float","")&amp;"인게임누적곱배수",ChapterTable!$S:$T,2,0)^C1050
    +VLOOKUP(SUBSTITUTE(SUBSTITUTE(E$1,"standard",""),"|Float","")&amp;"인게임누적합배수",ChapterTable!$S:$T,2,0)*C1050)
  )
  )
  )
)</f>
        <v>2289439.2586598396</v>
      </c>
      <c r="F1050" s="1">
        <f ca="1">IF(AND($A1050=0,$B1050=1),
    VLOOKUP(1,ChapterTable!$1:$1048576,MATCH("최종"&amp;SUBSTITUTE(SUBSTITUTE(F$1,"standard",""),"|Float",""),ChapterTable!$1:$1,0),0)*ChapterTable!$Q$17,
  IF(AND($A1050=0,$B1050=0),
    F1051,
  IF($B1050=0,
    VLOOKUP($A1050,ChapterTable!$1:$1048576,MATCH("최종"&amp;SUBSTITUTE(SUBSTITUTE(F$1,"standard",""),"|Float",""),ChapterTable!$1:$1,0),0),
  IF($B1050=1,
    IF($L1050=FALSE,
      VLOOKUP($A1050,ChapterTable!$1:$1048576,MATCH("최종"&amp;SUBSTITUTE(SUBSTITUTE(F$1,"standard",""),"|Float",""),ChapterTable!$1:$1,0),0),
      VLOOKUP($A1050-ChapterTable!$Q$11,ChapterTable!$1:$1048576,MATCH("최종"&amp;SUBSTITUTE(SUBSTITUTE(F$1,"standard",""),"|Float",""),ChapterTable!$1:$1,0),0)*ChapterTable!$Q$14
    ),
  OFFSET(F1050,-$B1050+IF($L1050,1,0),0)*
    (VLOOKUP(SUBSTITUTE(SUBSTITUTE(F$1,"standard",""),"|Float","")&amp;"인게임누적곱배수",ChapterTable!$S:$T,2,0)^D1050
    +VLOOKUP(SUBSTITUTE(SUBSTITUTE(F$1,"standard",""),"|Float","")&amp;"인게임누적합배수",ChapterTable!$S:$T,2,0)*D1050)
  )
  )
  )
)</f>
        <v>1047455.8699750899</v>
      </c>
      <c r="G1050" t="s">
        <v>110</v>
      </c>
      <c r="J1050" t="str">
        <f>IF(ISBLANK(I1050),"",
IFERROR(VLOOKUP(I1050,[1]StringTable!$1:$1048576,MATCH([1]StringTable!$B$1,[1]StringTable!$1:$1,0),0),
IFERROR(VLOOKUP(I1050,[1]InApkStringTable!$1:$1048576,MATCH([1]InApkStringTable!$B$1,[1]InApkStringTable!$1:$1,0),0),
"스트링없음")))</f>
        <v/>
      </c>
      <c r="L1050" t="b">
        <v>0</v>
      </c>
      <c r="M1050" t="s">
        <v>24</v>
      </c>
      <c r="N1050" t="str">
        <f>IF(ISBLANK(M1050),"",IF(ISERROR(VLOOKUP(M1050,MapTable!$A:$A,1,0)),"맵없음",""))</f>
        <v/>
      </c>
      <c r="O1050">
        <f t="shared" si="65"/>
        <v>3</v>
      </c>
      <c r="Q1050">
        <f t="shared" si="66"/>
        <v>3</v>
      </c>
      <c r="R1050" t="b">
        <f t="shared" ca="1" si="67"/>
        <v>0</v>
      </c>
      <c r="T1050" t="b">
        <f t="shared" ca="1" si="68"/>
        <v>0</v>
      </c>
      <c r="V1050" t="str">
        <f>IF(ISBLANK(U1050),"",IF(ISERROR(VLOOKUP(U1050,MapTable!$A:$A,1,0)),"맵없음",""))</f>
        <v/>
      </c>
      <c r="X1050" t="str">
        <f>IF(ISBLANK(W1050),"",
IF(ISERROR(FIND(",",W1050)),
  IF(ISERROR(VLOOKUP(W1050,MapTable!$A:$A,1,0)),"맵없음",
  ""),
IF(ISERROR(FIND(",",W1050,FIND(",",W1050)+1)),
  IF(OR(ISERROR(VLOOKUP(LEFT(W1050,FIND(",",W1050)-1),MapTable!$A:$A,1,0)),ISERROR(VLOOKUP(TRIM(MID(W1050,FIND(",",W1050)+1,999)),MapTable!$A:$A,1,0))),"맵없음",
  ""),
IF(ISERROR(FIND(",",W1050,FIND(",",W1050,FIND(",",W1050)+1)+1)),
  IF(OR(ISERROR(VLOOKUP(LEFT(W1050,FIND(",",W1050)-1),MapTable!$A:$A,1,0)),ISERROR(VLOOKUP(TRIM(MID(W1050,FIND(",",W1050)+1,FIND(",",W1050,FIND(",",W1050)+1)-FIND(",",W1050)-1)),MapTable!$A:$A,1,0)),ISERROR(VLOOKUP(TRIM(MID(W1050,FIND(",",W1050,FIND(",",W1050)+1)+1,999)),MapTable!$A:$A,1,0))),"맵없음",
  ""),
IF(ISERROR(FIND(",",W1050,FIND(",",W1050,FIND(",",W1050,FIND(",",W1050)+1)+1)+1)),
  IF(OR(ISERROR(VLOOKUP(LEFT(W1050,FIND(",",W1050)-1),MapTable!$A:$A,1,0)),ISERROR(VLOOKUP(TRIM(MID(W1050,FIND(",",W1050)+1,FIND(",",W1050,FIND(",",W1050)+1)-FIND(",",W1050)-1)),MapTable!$A:$A,1,0)),ISERROR(VLOOKUP(TRIM(MID(W1050,FIND(",",W1050,FIND(",",W1050)+1)+1,FIND(",",W1050,FIND(",",W1050,FIND(",",W1050)+1)+1)-FIND(",",W1050,FIND(",",W1050)+1)-1)),MapTable!$A:$A,1,0)),ISERROR(VLOOKUP(TRIM(MID(W1050,FIND(",",W1050,FIND(",",W1050,FIND(",",W1050)+1)+1)+1,999)),MapTable!$A:$A,1,0))),"맵없음",
  ""),
)))))</f>
        <v/>
      </c>
      <c r="AC1050" t="str">
        <f>IF(ISBLANK(AB1050),"",IF(ISERROR(VLOOKUP(AB1050,[3]DropTable!$A:$A,1,0)),"드랍없음",""))</f>
        <v/>
      </c>
      <c r="AE1050" t="str">
        <f>IF(ISBLANK(AD1050),"",IF(ISERROR(VLOOKUP(AD1050,[3]DropTable!$A:$A,1,0)),"드랍없음",""))</f>
        <v/>
      </c>
      <c r="AG1050">
        <v>9.8000000000000007</v>
      </c>
      <c r="AH1050">
        <v>1</v>
      </c>
    </row>
    <row r="1051" spans="1:34" x14ac:dyDescent="0.3">
      <c r="A1051">
        <v>23</v>
      </c>
      <c r="B1051">
        <v>25</v>
      </c>
      <c r="C1051">
        <f>IF(OR($L1051=TRUE,$A1051=0,MOD($A1051,ChapterTable!$S$20)&lt;&gt;0),
MAX(0,INT(($B1051+ChapterTable!$Q$26+VLOOKUP(SUBSTITUTE(C$1,"성장단계","")&amp;"단계오프셋",ChapterTable!$S:$T,2,0))/ChapterTable!$Q$23)),
MAX(0,INT(($B1051+ChapterTable!$S$26+VLOOKUP(SUBSTITUTE(C$1,"성장단계","")&amp;"보스단계오프셋",ChapterTable!$S:$T,2,0))/ChapterTable!$S$23)))</f>
        <v>2</v>
      </c>
      <c r="D1051">
        <f>IF(OR($L1051=TRUE,$A1051=0,MOD($A1051,ChapterTable!$S$20)&lt;&gt;0),
MAX(0,INT(($B1051+ChapterTable!$Q$26+VLOOKUP(SUBSTITUTE(D$1,"성장단계","")&amp;"단계오프셋",ChapterTable!$S:$T,2,0))/ChapterTable!$Q$23)),
MAX(0,INT(($B1051+ChapterTable!$S$26+VLOOKUP(SUBSTITUTE(D$1,"성장단계","")&amp;"보스단계오프셋",ChapterTable!$S:$T,2,0))/ChapterTable!$S$23)))</f>
        <v>2</v>
      </c>
      <c r="E1051" s="1">
        <f ca="1">IF(AND($A1051=0,$B1051=1),
    VLOOKUP(1,ChapterTable!$1:$1048576,MATCH("최종"&amp;SUBSTITUTE(SUBSTITUTE(E$1,"standard",""),"|Float",""),ChapterTable!$1:$1,0),0)*ChapterTable!$Q$17,
  IF(AND($A1051=0,$B1051=0),
    E1052,
  IF($B1051=0,
    VLOOKUP($A1051,ChapterTable!$1:$1048576,MATCH("최종"&amp;SUBSTITUTE(SUBSTITUTE(E$1,"standard",""),"|Float",""),ChapterTable!$1:$1,0),0),
  IF($B1051=1,
    IF($L1051=FALSE,
      VLOOKUP($A1051,ChapterTable!$1:$1048576,MATCH("최종"&amp;SUBSTITUTE(SUBSTITUTE(E$1,"standard",""),"|Float",""),ChapterTable!$1:$1,0),0),
      VLOOKUP($A1051-ChapterTable!$Q$11,ChapterTable!$1:$1048576,MATCH("최종"&amp;SUBSTITUTE(SUBSTITUTE(E$1,"standard",""),"|Float",""),ChapterTable!$1:$1,0),0)*ChapterTable!$Q$14
    ),
  OFFSET(E1051,-$B1051+IF($L1051,1,0),0)*
    (VLOOKUP(SUBSTITUTE(SUBSTITUTE(E$1,"standard",""),"|Float","")&amp;"인게임누적곱배수",ChapterTable!$S:$T,2,0)^C1051
    +VLOOKUP(SUBSTITUTE(SUBSTITUTE(E$1,"standard",""),"|Float","")&amp;"인게임누적합배수",ChapterTable!$S:$T,2,0)*C1051)
  )
  )
  )
)</f>
        <v>2289439.2586598396</v>
      </c>
      <c r="F1051" s="1">
        <f ca="1">IF(AND($A1051=0,$B1051=1),
    VLOOKUP(1,ChapterTable!$1:$1048576,MATCH("최종"&amp;SUBSTITUTE(SUBSTITUTE(F$1,"standard",""),"|Float",""),ChapterTable!$1:$1,0),0)*ChapterTable!$Q$17,
  IF(AND($A1051=0,$B1051=0),
    F1052,
  IF($B1051=0,
    VLOOKUP($A1051,ChapterTable!$1:$1048576,MATCH("최종"&amp;SUBSTITUTE(SUBSTITUTE(F$1,"standard",""),"|Float",""),ChapterTable!$1:$1,0),0),
  IF($B1051=1,
    IF($L1051=FALSE,
      VLOOKUP($A1051,ChapterTable!$1:$1048576,MATCH("최종"&amp;SUBSTITUTE(SUBSTITUTE(F$1,"standard",""),"|Float",""),ChapterTable!$1:$1,0),0),
      VLOOKUP($A1051-ChapterTable!$Q$11,ChapterTable!$1:$1048576,MATCH("최종"&amp;SUBSTITUTE(SUBSTITUTE(F$1,"standard",""),"|Float",""),ChapterTable!$1:$1,0),0)*ChapterTable!$Q$14
    ),
  OFFSET(F1051,-$B1051+IF($L1051,1,0),0)*
    (VLOOKUP(SUBSTITUTE(SUBSTITUTE(F$1,"standard",""),"|Float","")&amp;"인게임누적곱배수",ChapterTable!$S:$T,2,0)^D1051
    +VLOOKUP(SUBSTITUTE(SUBSTITUTE(F$1,"standard",""),"|Float","")&amp;"인게임누적합배수",ChapterTable!$S:$T,2,0)*D1051)
  )
  )
  )
)</f>
        <v>1047455.8699750899</v>
      </c>
      <c r="G1051" t="s">
        <v>110</v>
      </c>
      <c r="J1051" t="str">
        <f>IF(ISBLANK(I1051),"",
IFERROR(VLOOKUP(I1051,[1]StringTable!$1:$1048576,MATCH([1]StringTable!$B$1,[1]StringTable!$1:$1,0),0),
IFERROR(VLOOKUP(I1051,[1]InApkStringTable!$1:$1048576,MATCH([1]InApkStringTable!$B$1,[1]InApkStringTable!$1:$1,0),0),
"스트링없음")))</f>
        <v/>
      </c>
      <c r="L1051" t="b">
        <v>0</v>
      </c>
      <c r="M1051" t="s">
        <v>24</v>
      </c>
      <c r="N1051" t="str">
        <f>IF(ISBLANK(M1051),"",IF(ISERROR(VLOOKUP(M1051,MapTable!$A:$A,1,0)),"맵없음",""))</f>
        <v/>
      </c>
      <c r="O1051">
        <f t="shared" si="65"/>
        <v>11</v>
      </c>
      <c r="Q1051">
        <f t="shared" si="66"/>
        <v>11</v>
      </c>
      <c r="R1051" t="b">
        <f t="shared" ca="1" si="67"/>
        <v>0</v>
      </c>
      <c r="T1051" t="b">
        <f t="shared" ca="1" si="68"/>
        <v>0</v>
      </c>
      <c r="V1051" t="str">
        <f>IF(ISBLANK(U1051),"",IF(ISERROR(VLOOKUP(U1051,MapTable!$A:$A,1,0)),"맵없음",""))</f>
        <v/>
      </c>
      <c r="X1051" t="str">
        <f>IF(ISBLANK(W1051),"",
IF(ISERROR(FIND(",",W1051)),
  IF(ISERROR(VLOOKUP(W1051,MapTable!$A:$A,1,0)),"맵없음",
  ""),
IF(ISERROR(FIND(",",W1051,FIND(",",W1051)+1)),
  IF(OR(ISERROR(VLOOKUP(LEFT(W1051,FIND(",",W1051)-1),MapTable!$A:$A,1,0)),ISERROR(VLOOKUP(TRIM(MID(W1051,FIND(",",W1051)+1,999)),MapTable!$A:$A,1,0))),"맵없음",
  ""),
IF(ISERROR(FIND(",",W1051,FIND(",",W1051,FIND(",",W1051)+1)+1)),
  IF(OR(ISERROR(VLOOKUP(LEFT(W1051,FIND(",",W1051)-1),MapTable!$A:$A,1,0)),ISERROR(VLOOKUP(TRIM(MID(W1051,FIND(",",W1051)+1,FIND(",",W1051,FIND(",",W1051)+1)-FIND(",",W1051)-1)),MapTable!$A:$A,1,0)),ISERROR(VLOOKUP(TRIM(MID(W1051,FIND(",",W1051,FIND(",",W1051)+1)+1,999)),MapTable!$A:$A,1,0))),"맵없음",
  ""),
IF(ISERROR(FIND(",",W1051,FIND(",",W1051,FIND(",",W1051,FIND(",",W1051)+1)+1)+1)),
  IF(OR(ISERROR(VLOOKUP(LEFT(W1051,FIND(",",W1051)-1),MapTable!$A:$A,1,0)),ISERROR(VLOOKUP(TRIM(MID(W1051,FIND(",",W1051)+1,FIND(",",W1051,FIND(",",W1051)+1)-FIND(",",W1051)-1)),MapTable!$A:$A,1,0)),ISERROR(VLOOKUP(TRIM(MID(W1051,FIND(",",W1051,FIND(",",W1051)+1)+1,FIND(",",W1051,FIND(",",W1051,FIND(",",W1051)+1)+1)-FIND(",",W1051,FIND(",",W1051)+1)-1)),MapTable!$A:$A,1,0)),ISERROR(VLOOKUP(TRIM(MID(W1051,FIND(",",W1051,FIND(",",W1051,FIND(",",W1051)+1)+1)+1,999)),MapTable!$A:$A,1,0))),"맵없음",
  ""),
)))))</f>
        <v/>
      </c>
      <c r="AC1051" t="str">
        <f>IF(ISBLANK(AB1051),"",IF(ISERROR(VLOOKUP(AB1051,[3]DropTable!$A:$A,1,0)),"드랍없음",""))</f>
        <v/>
      </c>
      <c r="AE1051" t="str">
        <f>IF(ISBLANK(AD1051),"",IF(ISERROR(VLOOKUP(AD1051,[3]DropTable!$A:$A,1,0)),"드랍없음",""))</f>
        <v/>
      </c>
      <c r="AG1051">
        <v>9.8000000000000007</v>
      </c>
      <c r="AH1051">
        <v>1</v>
      </c>
    </row>
    <row r="1052" spans="1:34" x14ac:dyDescent="0.3">
      <c r="A1052">
        <v>23</v>
      </c>
      <c r="B1052">
        <v>26</v>
      </c>
      <c r="C1052">
        <f>IF(OR($L1052=TRUE,$A1052=0,MOD($A1052,ChapterTable!$S$20)&lt;&gt;0),
MAX(0,INT(($B1052+ChapterTable!$Q$26+VLOOKUP(SUBSTITUTE(C$1,"성장단계","")&amp;"단계오프셋",ChapterTable!$S:$T,2,0))/ChapterTable!$Q$23)),
MAX(0,INT(($B1052+ChapterTable!$S$26+VLOOKUP(SUBSTITUTE(C$1,"성장단계","")&amp;"보스단계오프셋",ChapterTable!$S:$T,2,0))/ChapterTable!$S$23)))</f>
        <v>3</v>
      </c>
      <c r="D1052">
        <f>IF(OR($L1052=TRUE,$A1052=0,MOD($A1052,ChapterTable!$S$20)&lt;&gt;0),
MAX(0,INT(($B1052+ChapterTable!$Q$26+VLOOKUP(SUBSTITUTE(D$1,"성장단계","")&amp;"단계오프셋",ChapterTable!$S:$T,2,0))/ChapterTable!$Q$23)),
MAX(0,INT(($B1052+ChapterTable!$S$26+VLOOKUP(SUBSTITUTE(D$1,"성장단계","")&amp;"보스단계오프셋",ChapterTable!$S:$T,2,0))/ChapterTable!$S$23)))</f>
        <v>2</v>
      </c>
      <c r="E1052" s="1">
        <f ca="1">IF(AND($A1052=0,$B1052=1),
    VLOOKUP(1,ChapterTable!$1:$1048576,MATCH("최종"&amp;SUBSTITUTE(SUBSTITUTE(E$1,"standard",""),"|Float",""),ChapterTable!$1:$1,0),0)*ChapterTable!$Q$17,
  IF(AND($A1052=0,$B1052=0),
    E1053,
  IF($B1052=0,
    VLOOKUP($A1052,ChapterTable!$1:$1048576,MATCH("최종"&amp;SUBSTITUTE(SUBSTITUTE(E$1,"standard",""),"|Float",""),ChapterTable!$1:$1,0),0),
  IF($B1052=1,
    IF($L1052=FALSE,
      VLOOKUP($A1052,ChapterTable!$1:$1048576,MATCH("최종"&amp;SUBSTITUTE(SUBSTITUTE(E$1,"standard",""),"|Float",""),ChapterTable!$1:$1,0),0),
      VLOOKUP($A1052-ChapterTable!$Q$11,ChapterTable!$1:$1048576,MATCH("최종"&amp;SUBSTITUTE(SUBSTITUTE(E$1,"standard",""),"|Float",""),ChapterTable!$1:$1,0),0)*ChapterTable!$Q$14
    ),
  OFFSET(E1052,-$B1052+IF($L1052,1,0),0)*
    (VLOOKUP(SUBSTITUTE(SUBSTITUTE(E$1,"standard",""),"|Float","")&amp;"인게임누적곱배수",ChapterTable!$S:$T,2,0)^C1052
    +VLOOKUP(SUBSTITUTE(SUBSTITUTE(E$1,"standard",""),"|Float","")&amp;"인게임누적합배수",ChapterTable!$S:$T,2,0)*C1052)
  )
  )
  )
)</f>
        <v>2760794.4001486297</v>
      </c>
      <c r="F1052" s="1">
        <f ca="1">IF(AND($A1052=0,$B1052=1),
    VLOOKUP(1,ChapterTable!$1:$1048576,MATCH("최종"&amp;SUBSTITUTE(SUBSTITUTE(F$1,"standard",""),"|Float",""),ChapterTable!$1:$1,0),0)*ChapterTable!$Q$17,
  IF(AND($A1052=0,$B1052=0),
    F1053,
  IF($B1052=0,
    VLOOKUP($A1052,ChapterTable!$1:$1048576,MATCH("최종"&amp;SUBSTITUTE(SUBSTITUTE(F$1,"standard",""),"|Float",""),ChapterTable!$1:$1,0),0),
  IF($B1052=1,
    IF($L1052=FALSE,
      VLOOKUP($A1052,ChapterTable!$1:$1048576,MATCH("최종"&amp;SUBSTITUTE(SUBSTITUTE(F$1,"standard",""),"|Float",""),ChapterTable!$1:$1,0),0),
      VLOOKUP($A1052-ChapterTable!$Q$11,ChapterTable!$1:$1048576,MATCH("최종"&amp;SUBSTITUTE(SUBSTITUTE(F$1,"standard",""),"|Float",""),ChapterTable!$1:$1,0),0)*ChapterTable!$Q$14
    ),
  OFFSET(F1052,-$B1052+IF($L1052,1,0),0)*
    (VLOOKUP(SUBSTITUTE(SUBSTITUTE(F$1,"standard",""),"|Float","")&amp;"인게임누적곱배수",ChapterTable!$S:$T,2,0)^D1052
    +VLOOKUP(SUBSTITUTE(SUBSTITUTE(F$1,"standard",""),"|Float","")&amp;"인게임누적합배수",ChapterTable!$S:$T,2,0)*D1052)
  )
  )
  )
)</f>
        <v>1047455.8699750899</v>
      </c>
      <c r="G1052" t="s">
        <v>110</v>
      </c>
      <c r="J1052" t="str">
        <f>IF(ISBLANK(I1052),"",
IFERROR(VLOOKUP(I1052,[1]StringTable!$1:$1048576,MATCH([1]StringTable!$B$1,[1]StringTable!$1:$1,0),0),
IFERROR(VLOOKUP(I1052,[1]InApkStringTable!$1:$1048576,MATCH([1]InApkStringTable!$B$1,[1]InApkStringTable!$1:$1,0),0),
"스트링없음")))</f>
        <v/>
      </c>
      <c r="L1052" t="b">
        <v>0</v>
      </c>
      <c r="M1052" t="s">
        <v>24</v>
      </c>
      <c r="N1052" t="str">
        <f>IF(ISBLANK(M1052),"",IF(ISERROR(VLOOKUP(M1052,MapTable!$A:$A,1,0)),"맵없음",""))</f>
        <v/>
      </c>
      <c r="O1052">
        <f t="shared" si="65"/>
        <v>3</v>
      </c>
      <c r="Q1052">
        <f t="shared" si="66"/>
        <v>3</v>
      </c>
      <c r="R1052" t="b">
        <f t="shared" ca="1" si="67"/>
        <v>0</v>
      </c>
      <c r="T1052" t="b">
        <f t="shared" ca="1" si="68"/>
        <v>0</v>
      </c>
      <c r="V1052" t="str">
        <f>IF(ISBLANK(U1052),"",IF(ISERROR(VLOOKUP(U1052,MapTable!$A:$A,1,0)),"맵없음",""))</f>
        <v/>
      </c>
      <c r="X1052" t="str">
        <f>IF(ISBLANK(W1052),"",
IF(ISERROR(FIND(",",W1052)),
  IF(ISERROR(VLOOKUP(W1052,MapTable!$A:$A,1,0)),"맵없음",
  ""),
IF(ISERROR(FIND(",",W1052,FIND(",",W1052)+1)),
  IF(OR(ISERROR(VLOOKUP(LEFT(W1052,FIND(",",W1052)-1),MapTable!$A:$A,1,0)),ISERROR(VLOOKUP(TRIM(MID(W1052,FIND(",",W1052)+1,999)),MapTable!$A:$A,1,0))),"맵없음",
  ""),
IF(ISERROR(FIND(",",W1052,FIND(",",W1052,FIND(",",W1052)+1)+1)),
  IF(OR(ISERROR(VLOOKUP(LEFT(W1052,FIND(",",W1052)-1),MapTable!$A:$A,1,0)),ISERROR(VLOOKUP(TRIM(MID(W1052,FIND(",",W1052)+1,FIND(",",W1052,FIND(",",W1052)+1)-FIND(",",W1052)-1)),MapTable!$A:$A,1,0)),ISERROR(VLOOKUP(TRIM(MID(W1052,FIND(",",W1052,FIND(",",W1052)+1)+1,999)),MapTable!$A:$A,1,0))),"맵없음",
  ""),
IF(ISERROR(FIND(",",W1052,FIND(",",W1052,FIND(",",W1052,FIND(",",W1052)+1)+1)+1)),
  IF(OR(ISERROR(VLOOKUP(LEFT(W1052,FIND(",",W1052)-1),MapTable!$A:$A,1,0)),ISERROR(VLOOKUP(TRIM(MID(W1052,FIND(",",W1052)+1,FIND(",",W1052,FIND(",",W1052)+1)-FIND(",",W1052)-1)),MapTable!$A:$A,1,0)),ISERROR(VLOOKUP(TRIM(MID(W1052,FIND(",",W1052,FIND(",",W1052)+1)+1,FIND(",",W1052,FIND(",",W1052,FIND(",",W1052)+1)+1)-FIND(",",W1052,FIND(",",W1052)+1)-1)),MapTable!$A:$A,1,0)),ISERROR(VLOOKUP(TRIM(MID(W1052,FIND(",",W1052,FIND(",",W1052,FIND(",",W1052)+1)+1)+1,999)),MapTable!$A:$A,1,0))),"맵없음",
  ""),
)))))</f>
        <v/>
      </c>
      <c r="AC1052" t="str">
        <f>IF(ISBLANK(AB1052),"",IF(ISERROR(VLOOKUP(AB1052,[3]DropTable!$A:$A,1,0)),"드랍없음",""))</f>
        <v/>
      </c>
      <c r="AE1052" t="str">
        <f>IF(ISBLANK(AD1052),"",IF(ISERROR(VLOOKUP(AD1052,[3]DropTable!$A:$A,1,0)),"드랍없음",""))</f>
        <v/>
      </c>
      <c r="AG1052">
        <v>9.8000000000000007</v>
      </c>
      <c r="AH1052">
        <v>1</v>
      </c>
    </row>
    <row r="1053" spans="1:34" x14ac:dyDescent="0.3">
      <c r="A1053">
        <v>23</v>
      </c>
      <c r="B1053">
        <v>27</v>
      </c>
      <c r="C1053">
        <f>IF(OR($L1053=TRUE,$A1053=0,MOD($A1053,ChapterTable!$S$20)&lt;&gt;0),
MAX(0,INT(($B1053+ChapterTable!$Q$26+VLOOKUP(SUBSTITUTE(C$1,"성장단계","")&amp;"단계오프셋",ChapterTable!$S:$T,2,0))/ChapterTable!$Q$23)),
MAX(0,INT(($B1053+ChapterTable!$S$26+VLOOKUP(SUBSTITUTE(C$1,"성장단계","")&amp;"보스단계오프셋",ChapterTable!$S:$T,2,0))/ChapterTable!$S$23)))</f>
        <v>3</v>
      </c>
      <c r="D1053">
        <f>IF(OR($L1053=TRUE,$A1053=0,MOD($A1053,ChapterTable!$S$20)&lt;&gt;0),
MAX(0,INT(($B1053+ChapterTable!$Q$26+VLOOKUP(SUBSTITUTE(D$1,"성장단계","")&amp;"단계오프셋",ChapterTable!$S:$T,2,0))/ChapterTable!$Q$23)),
MAX(0,INT(($B1053+ChapterTable!$S$26+VLOOKUP(SUBSTITUTE(D$1,"성장단계","")&amp;"보스단계오프셋",ChapterTable!$S:$T,2,0))/ChapterTable!$S$23)))</f>
        <v>2</v>
      </c>
      <c r="E1053" s="1">
        <f ca="1">IF(AND($A1053=0,$B1053=1),
    VLOOKUP(1,ChapterTable!$1:$1048576,MATCH("최종"&amp;SUBSTITUTE(SUBSTITUTE(E$1,"standard",""),"|Float",""),ChapterTable!$1:$1,0),0)*ChapterTable!$Q$17,
  IF(AND($A1053=0,$B1053=0),
    E1054,
  IF($B1053=0,
    VLOOKUP($A1053,ChapterTable!$1:$1048576,MATCH("최종"&amp;SUBSTITUTE(SUBSTITUTE(E$1,"standard",""),"|Float",""),ChapterTable!$1:$1,0),0),
  IF($B1053=1,
    IF($L1053=FALSE,
      VLOOKUP($A1053,ChapterTable!$1:$1048576,MATCH("최종"&amp;SUBSTITUTE(SUBSTITUTE(E$1,"standard",""),"|Float",""),ChapterTable!$1:$1,0),0),
      VLOOKUP($A1053-ChapterTable!$Q$11,ChapterTable!$1:$1048576,MATCH("최종"&amp;SUBSTITUTE(SUBSTITUTE(E$1,"standard",""),"|Float",""),ChapterTable!$1:$1,0),0)*ChapterTable!$Q$14
    ),
  OFFSET(E1053,-$B1053+IF($L1053,1,0),0)*
    (VLOOKUP(SUBSTITUTE(SUBSTITUTE(E$1,"standard",""),"|Float","")&amp;"인게임누적곱배수",ChapterTable!$S:$T,2,0)^C1053
    +VLOOKUP(SUBSTITUTE(SUBSTITUTE(E$1,"standard",""),"|Float","")&amp;"인게임누적합배수",ChapterTable!$S:$T,2,0)*C1053)
  )
  )
  )
)</f>
        <v>2760794.4001486297</v>
      </c>
      <c r="F1053" s="1">
        <f ca="1">IF(AND($A1053=0,$B1053=1),
    VLOOKUP(1,ChapterTable!$1:$1048576,MATCH("최종"&amp;SUBSTITUTE(SUBSTITUTE(F$1,"standard",""),"|Float",""),ChapterTable!$1:$1,0),0)*ChapterTable!$Q$17,
  IF(AND($A1053=0,$B1053=0),
    F1054,
  IF($B1053=0,
    VLOOKUP($A1053,ChapterTable!$1:$1048576,MATCH("최종"&amp;SUBSTITUTE(SUBSTITUTE(F$1,"standard",""),"|Float",""),ChapterTable!$1:$1,0),0),
  IF($B1053=1,
    IF($L1053=FALSE,
      VLOOKUP($A1053,ChapterTable!$1:$1048576,MATCH("최종"&amp;SUBSTITUTE(SUBSTITUTE(F$1,"standard",""),"|Float",""),ChapterTable!$1:$1,0),0),
      VLOOKUP($A1053-ChapterTable!$Q$11,ChapterTable!$1:$1048576,MATCH("최종"&amp;SUBSTITUTE(SUBSTITUTE(F$1,"standard",""),"|Float",""),ChapterTable!$1:$1,0),0)*ChapterTable!$Q$14
    ),
  OFFSET(F1053,-$B1053+IF($L1053,1,0),0)*
    (VLOOKUP(SUBSTITUTE(SUBSTITUTE(F$1,"standard",""),"|Float","")&amp;"인게임누적곱배수",ChapterTable!$S:$T,2,0)^D1053
    +VLOOKUP(SUBSTITUTE(SUBSTITUTE(F$1,"standard",""),"|Float","")&amp;"인게임누적합배수",ChapterTable!$S:$T,2,0)*D1053)
  )
  )
  )
)</f>
        <v>1047455.8699750899</v>
      </c>
      <c r="G1053" t="s">
        <v>110</v>
      </c>
      <c r="J1053" t="str">
        <f>IF(ISBLANK(I1053),"",
IFERROR(VLOOKUP(I1053,[1]StringTable!$1:$1048576,MATCH([1]StringTable!$B$1,[1]StringTable!$1:$1,0),0),
IFERROR(VLOOKUP(I1053,[1]InApkStringTable!$1:$1048576,MATCH([1]InApkStringTable!$B$1,[1]InApkStringTable!$1:$1,0),0),
"스트링없음")))</f>
        <v/>
      </c>
      <c r="L1053" t="b">
        <v>0</v>
      </c>
      <c r="M1053" t="s">
        <v>24</v>
      </c>
      <c r="N1053" t="str">
        <f>IF(ISBLANK(M1053),"",IF(ISERROR(VLOOKUP(M1053,MapTable!$A:$A,1,0)),"맵없음",""))</f>
        <v/>
      </c>
      <c r="O1053">
        <f t="shared" si="65"/>
        <v>3</v>
      </c>
      <c r="Q1053">
        <f t="shared" si="66"/>
        <v>3</v>
      </c>
      <c r="R1053" t="b">
        <f t="shared" ca="1" si="67"/>
        <v>0</v>
      </c>
      <c r="T1053" t="b">
        <f t="shared" ca="1" si="68"/>
        <v>0</v>
      </c>
      <c r="V1053" t="str">
        <f>IF(ISBLANK(U1053),"",IF(ISERROR(VLOOKUP(U1053,MapTable!$A:$A,1,0)),"맵없음",""))</f>
        <v/>
      </c>
      <c r="X1053" t="str">
        <f>IF(ISBLANK(W1053),"",
IF(ISERROR(FIND(",",W1053)),
  IF(ISERROR(VLOOKUP(W1053,MapTable!$A:$A,1,0)),"맵없음",
  ""),
IF(ISERROR(FIND(",",W1053,FIND(",",W1053)+1)),
  IF(OR(ISERROR(VLOOKUP(LEFT(W1053,FIND(",",W1053)-1),MapTable!$A:$A,1,0)),ISERROR(VLOOKUP(TRIM(MID(W1053,FIND(",",W1053)+1,999)),MapTable!$A:$A,1,0))),"맵없음",
  ""),
IF(ISERROR(FIND(",",W1053,FIND(",",W1053,FIND(",",W1053)+1)+1)),
  IF(OR(ISERROR(VLOOKUP(LEFT(W1053,FIND(",",W1053)-1),MapTable!$A:$A,1,0)),ISERROR(VLOOKUP(TRIM(MID(W1053,FIND(",",W1053)+1,FIND(",",W1053,FIND(",",W1053)+1)-FIND(",",W1053)-1)),MapTable!$A:$A,1,0)),ISERROR(VLOOKUP(TRIM(MID(W1053,FIND(",",W1053,FIND(",",W1053)+1)+1,999)),MapTable!$A:$A,1,0))),"맵없음",
  ""),
IF(ISERROR(FIND(",",W1053,FIND(",",W1053,FIND(",",W1053,FIND(",",W1053)+1)+1)+1)),
  IF(OR(ISERROR(VLOOKUP(LEFT(W1053,FIND(",",W1053)-1),MapTable!$A:$A,1,0)),ISERROR(VLOOKUP(TRIM(MID(W1053,FIND(",",W1053)+1,FIND(",",W1053,FIND(",",W1053)+1)-FIND(",",W1053)-1)),MapTable!$A:$A,1,0)),ISERROR(VLOOKUP(TRIM(MID(W1053,FIND(",",W1053,FIND(",",W1053)+1)+1,FIND(",",W1053,FIND(",",W1053,FIND(",",W1053)+1)+1)-FIND(",",W1053,FIND(",",W1053)+1)-1)),MapTable!$A:$A,1,0)),ISERROR(VLOOKUP(TRIM(MID(W1053,FIND(",",W1053,FIND(",",W1053,FIND(",",W1053)+1)+1)+1,999)),MapTable!$A:$A,1,0))),"맵없음",
  ""),
)))))</f>
        <v/>
      </c>
      <c r="AC1053" t="str">
        <f>IF(ISBLANK(AB1053),"",IF(ISERROR(VLOOKUP(AB1053,[3]DropTable!$A:$A,1,0)),"드랍없음",""))</f>
        <v/>
      </c>
      <c r="AE1053" t="str">
        <f>IF(ISBLANK(AD1053),"",IF(ISERROR(VLOOKUP(AD1053,[3]DropTable!$A:$A,1,0)),"드랍없음",""))</f>
        <v/>
      </c>
      <c r="AG1053">
        <v>9.8000000000000007</v>
      </c>
      <c r="AH1053">
        <v>1</v>
      </c>
    </row>
    <row r="1054" spans="1:34" x14ac:dyDescent="0.3">
      <c r="A1054">
        <v>23</v>
      </c>
      <c r="B1054">
        <v>28</v>
      </c>
      <c r="C1054">
        <f>IF(OR($L1054=TRUE,$A1054=0,MOD($A1054,ChapterTable!$S$20)&lt;&gt;0),
MAX(0,INT(($B1054+ChapterTable!$Q$26+VLOOKUP(SUBSTITUTE(C$1,"성장단계","")&amp;"단계오프셋",ChapterTable!$S:$T,2,0))/ChapterTable!$Q$23)),
MAX(0,INT(($B1054+ChapterTable!$S$26+VLOOKUP(SUBSTITUTE(C$1,"성장단계","")&amp;"보스단계오프셋",ChapterTable!$S:$T,2,0))/ChapterTable!$S$23)))</f>
        <v>3</v>
      </c>
      <c r="D1054">
        <f>IF(OR($L1054=TRUE,$A1054=0,MOD($A1054,ChapterTable!$S$20)&lt;&gt;0),
MAX(0,INT(($B1054+ChapterTable!$Q$26+VLOOKUP(SUBSTITUTE(D$1,"성장단계","")&amp;"단계오프셋",ChapterTable!$S:$T,2,0))/ChapterTable!$Q$23)),
MAX(0,INT(($B1054+ChapterTable!$S$26+VLOOKUP(SUBSTITUTE(D$1,"성장단계","")&amp;"보스단계오프셋",ChapterTable!$S:$T,2,0))/ChapterTable!$S$23)))</f>
        <v>2</v>
      </c>
      <c r="E1054" s="1">
        <f ca="1">IF(AND($A1054=0,$B1054=1),
    VLOOKUP(1,ChapterTable!$1:$1048576,MATCH("최종"&amp;SUBSTITUTE(SUBSTITUTE(E$1,"standard",""),"|Float",""),ChapterTable!$1:$1,0),0)*ChapterTable!$Q$17,
  IF(AND($A1054=0,$B1054=0),
    E1055,
  IF($B1054=0,
    VLOOKUP($A1054,ChapterTable!$1:$1048576,MATCH("최종"&amp;SUBSTITUTE(SUBSTITUTE(E$1,"standard",""),"|Float",""),ChapterTable!$1:$1,0),0),
  IF($B1054=1,
    IF($L1054=FALSE,
      VLOOKUP($A1054,ChapterTable!$1:$1048576,MATCH("최종"&amp;SUBSTITUTE(SUBSTITUTE(E$1,"standard",""),"|Float",""),ChapterTable!$1:$1,0),0),
      VLOOKUP($A1054-ChapterTable!$Q$11,ChapterTable!$1:$1048576,MATCH("최종"&amp;SUBSTITUTE(SUBSTITUTE(E$1,"standard",""),"|Float",""),ChapterTable!$1:$1,0),0)*ChapterTable!$Q$14
    ),
  OFFSET(E1054,-$B1054+IF($L1054,1,0),0)*
    (VLOOKUP(SUBSTITUTE(SUBSTITUTE(E$1,"standard",""),"|Float","")&amp;"인게임누적곱배수",ChapterTable!$S:$T,2,0)^C1054
    +VLOOKUP(SUBSTITUTE(SUBSTITUTE(E$1,"standard",""),"|Float","")&amp;"인게임누적합배수",ChapterTable!$S:$T,2,0)*C1054)
  )
  )
  )
)</f>
        <v>2760794.4001486297</v>
      </c>
      <c r="F1054" s="1">
        <f ca="1">IF(AND($A1054=0,$B1054=1),
    VLOOKUP(1,ChapterTable!$1:$1048576,MATCH("최종"&amp;SUBSTITUTE(SUBSTITUTE(F$1,"standard",""),"|Float",""),ChapterTable!$1:$1,0),0)*ChapterTable!$Q$17,
  IF(AND($A1054=0,$B1054=0),
    F1055,
  IF($B1054=0,
    VLOOKUP($A1054,ChapterTable!$1:$1048576,MATCH("최종"&amp;SUBSTITUTE(SUBSTITUTE(F$1,"standard",""),"|Float",""),ChapterTable!$1:$1,0),0),
  IF($B1054=1,
    IF($L1054=FALSE,
      VLOOKUP($A1054,ChapterTable!$1:$1048576,MATCH("최종"&amp;SUBSTITUTE(SUBSTITUTE(F$1,"standard",""),"|Float",""),ChapterTable!$1:$1,0),0),
      VLOOKUP($A1054-ChapterTable!$Q$11,ChapterTable!$1:$1048576,MATCH("최종"&amp;SUBSTITUTE(SUBSTITUTE(F$1,"standard",""),"|Float",""),ChapterTable!$1:$1,0),0)*ChapterTable!$Q$14
    ),
  OFFSET(F1054,-$B1054+IF($L1054,1,0),0)*
    (VLOOKUP(SUBSTITUTE(SUBSTITUTE(F$1,"standard",""),"|Float","")&amp;"인게임누적곱배수",ChapterTable!$S:$T,2,0)^D1054
    +VLOOKUP(SUBSTITUTE(SUBSTITUTE(F$1,"standard",""),"|Float","")&amp;"인게임누적합배수",ChapterTable!$S:$T,2,0)*D1054)
  )
  )
  )
)</f>
        <v>1047455.8699750899</v>
      </c>
      <c r="G1054" t="s">
        <v>110</v>
      </c>
      <c r="J1054" t="str">
        <f>IF(ISBLANK(I1054),"",
IFERROR(VLOOKUP(I1054,[1]StringTable!$1:$1048576,MATCH([1]StringTable!$B$1,[1]StringTable!$1:$1,0),0),
IFERROR(VLOOKUP(I1054,[1]InApkStringTable!$1:$1048576,MATCH([1]InApkStringTable!$B$1,[1]InApkStringTable!$1:$1,0),0),
"스트링없음")))</f>
        <v/>
      </c>
      <c r="L1054" t="b">
        <v>0</v>
      </c>
      <c r="M1054" t="s">
        <v>24</v>
      </c>
      <c r="N1054" t="str">
        <f>IF(ISBLANK(M1054),"",IF(ISERROR(VLOOKUP(M1054,MapTable!$A:$A,1,0)),"맵없음",""))</f>
        <v/>
      </c>
      <c r="O1054">
        <f t="shared" si="65"/>
        <v>3</v>
      </c>
      <c r="Q1054">
        <f t="shared" si="66"/>
        <v>3</v>
      </c>
      <c r="R1054" t="b">
        <f t="shared" ca="1" si="67"/>
        <v>0</v>
      </c>
      <c r="T1054" t="b">
        <f t="shared" ca="1" si="68"/>
        <v>0</v>
      </c>
      <c r="V1054" t="str">
        <f>IF(ISBLANK(U1054),"",IF(ISERROR(VLOOKUP(U1054,MapTable!$A:$A,1,0)),"맵없음",""))</f>
        <v/>
      </c>
      <c r="X1054" t="str">
        <f>IF(ISBLANK(W1054),"",
IF(ISERROR(FIND(",",W1054)),
  IF(ISERROR(VLOOKUP(W1054,MapTable!$A:$A,1,0)),"맵없음",
  ""),
IF(ISERROR(FIND(",",W1054,FIND(",",W1054)+1)),
  IF(OR(ISERROR(VLOOKUP(LEFT(W1054,FIND(",",W1054)-1),MapTable!$A:$A,1,0)),ISERROR(VLOOKUP(TRIM(MID(W1054,FIND(",",W1054)+1,999)),MapTable!$A:$A,1,0))),"맵없음",
  ""),
IF(ISERROR(FIND(",",W1054,FIND(",",W1054,FIND(",",W1054)+1)+1)),
  IF(OR(ISERROR(VLOOKUP(LEFT(W1054,FIND(",",W1054)-1),MapTable!$A:$A,1,0)),ISERROR(VLOOKUP(TRIM(MID(W1054,FIND(",",W1054)+1,FIND(",",W1054,FIND(",",W1054)+1)-FIND(",",W1054)-1)),MapTable!$A:$A,1,0)),ISERROR(VLOOKUP(TRIM(MID(W1054,FIND(",",W1054,FIND(",",W1054)+1)+1,999)),MapTable!$A:$A,1,0))),"맵없음",
  ""),
IF(ISERROR(FIND(",",W1054,FIND(",",W1054,FIND(",",W1054,FIND(",",W1054)+1)+1)+1)),
  IF(OR(ISERROR(VLOOKUP(LEFT(W1054,FIND(",",W1054)-1),MapTable!$A:$A,1,0)),ISERROR(VLOOKUP(TRIM(MID(W1054,FIND(",",W1054)+1,FIND(",",W1054,FIND(",",W1054)+1)-FIND(",",W1054)-1)),MapTable!$A:$A,1,0)),ISERROR(VLOOKUP(TRIM(MID(W1054,FIND(",",W1054,FIND(",",W1054)+1)+1,FIND(",",W1054,FIND(",",W1054,FIND(",",W1054)+1)+1)-FIND(",",W1054,FIND(",",W1054)+1)-1)),MapTable!$A:$A,1,0)),ISERROR(VLOOKUP(TRIM(MID(W1054,FIND(",",W1054,FIND(",",W1054,FIND(",",W1054)+1)+1)+1,999)),MapTable!$A:$A,1,0))),"맵없음",
  ""),
)))))</f>
        <v/>
      </c>
      <c r="AC1054" t="str">
        <f>IF(ISBLANK(AB1054),"",IF(ISERROR(VLOOKUP(AB1054,[3]DropTable!$A:$A,1,0)),"드랍없음",""))</f>
        <v/>
      </c>
      <c r="AE1054" t="str">
        <f>IF(ISBLANK(AD1054),"",IF(ISERROR(VLOOKUP(AD1054,[3]DropTable!$A:$A,1,0)),"드랍없음",""))</f>
        <v/>
      </c>
      <c r="AG1054">
        <v>9.8000000000000007</v>
      </c>
      <c r="AH1054">
        <v>1</v>
      </c>
    </row>
    <row r="1055" spans="1:34" x14ac:dyDescent="0.3">
      <c r="A1055">
        <v>23</v>
      </c>
      <c r="B1055">
        <v>29</v>
      </c>
      <c r="C1055">
        <f>IF(OR($L1055=TRUE,$A1055=0,MOD($A1055,ChapterTable!$S$20)&lt;&gt;0),
MAX(0,INT(($B1055+ChapterTable!$Q$26+VLOOKUP(SUBSTITUTE(C$1,"성장단계","")&amp;"단계오프셋",ChapterTable!$S:$T,2,0))/ChapterTable!$Q$23)),
MAX(0,INT(($B1055+ChapterTable!$S$26+VLOOKUP(SUBSTITUTE(C$1,"성장단계","")&amp;"보스단계오프셋",ChapterTable!$S:$T,2,0))/ChapterTable!$S$23)))</f>
        <v>3</v>
      </c>
      <c r="D1055">
        <f>IF(OR($L1055=TRUE,$A1055=0,MOD($A1055,ChapterTable!$S$20)&lt;&gt;0),
MAX(0,INT(($B1055+ChapterTable!$Q$26+VLOOKUP(SUBSTITUTE(D$1,"성장단계","")&amp;"단계오프셋",ChapterTable!$S:$T,2,0))/ChapterTable!$Q$23)),
MAX(0,INT(($B1055+ChapterTable!$S$26+VLOOKUP(SUBSTITUTE(D$1,"성장단계","")&amp;"보스단계오프셋",ChapterTable!$S:$T,2,0))/ChapterTable!$S$23)))</f>
        <v>2</v>
      </c>
      <c r="E1055" s="1">
        <f ca="1">IF(AND($A1055=0,$B1055=1),
    VLOOKUP(1,ChapterTable!$1:$1048576,MATCH("최종"&amp;SUBSTITUTE(SUBSTITUTE(E$1,"standard",""),"|Float",""),ChapterTable!$1:$1,0),0)*ChapterTable!$Q$17,
  IF(AND($A1055=0,$B1055=0),
    E1056,
  IF($B1055=0,
    VLOOKUP($A1055,ChapterTable!$1:$1048576,MATCH("최종"&amp;SUBSTITUTE(SUBSTITUTE(E$1,"standard",""),"|Float",""),ChapterTable!$1:$1,0),0),
  IF($B1055=1,
    IF($L1055=FALSE,
      VLOOKUP($A1055,ChapterTable!$1:$1048576,MATCH("최종"&amp;SUBSTITUTE(SUBSTITUTE(E$1,"standard",""),"|Float",""),ChapterTable!$1:$1,0),0),
      VLOOKUP($A1055-ChapterTable!$Q$11,ChapterTable!$1:$1048576,MATCH("최종"&amp;SUBSTITUTE(SUBSTITUTE(E$1,"standard",""),"|Float",""),ChapterTable!$1:$1,0),0)*ChapterTable!$Q$14
    ),
  OFFSET(E1055,-$B1055+IF($L1055,1,0),0)*
    (VLOOKUP(SUBSTITUTE(SUBSTITUTE(E$1,"standard",""),"|Float","")&amp;"인게임누적곱배수",ChapterTable!$S:$T,2,0)^C1055
    +VLOOKUP(SUBSTITUTE(SUBSTITUTE(E$1,"standard",""),"|Float","")&amp;"인게임누적합배수",ChapterTable!$S:$T,2,0)*C1055)
  )
  )
  )
)</f>
        <v>2760794.4001486297</v>
      </c>
      <c r="F1055" s="1">
        <f ca="1">IF(AND($A1055=0,$B1055=1),
    VLOOKUP(1,ChapterTable!$1:$1048576,MATCH("최종"&amp;SUBSTITUTE(SUBSTITUTE(F$1,"standard",""),"|Float",""),ChapterTable!$1:$1,0),0)*ChapterTable!$Q$17,
  IF(AND($A1055=0,$B1055=0),
    F1056,
  IF($B1055=0,
    VLOOKUP($A1055,ChapterTable!$1:$1048576,MATCH("최종"&amp;SUBSTITUTE(SUBSTITUTE(F$1,"standard",""),"|Float",""),ChapterTable!$1:$1,0),0),
  IF($B1055=1,
    IF($L1055=FALSE,
      VLOOKUP($A1055,ChapterTable!$1:$1048576,MATCH("최종"&amp;SUBSTITUTE(SUBSTITUTE(F$1,"standard",""),"|Float",""),ChapterTable!$1:$1,0),0),
      VLOOKUP($A1055-ChapterTable!$Q$11,ChapterTable!$1:$1048576,MATCH("최종"&amp;SUBSTITUTE(SUBSTITUTE(F$1,"standard",""),"|Float",""),ChapterTable!$1:$1,0),0)*ChapterTable!$Q$14
    ),
  OFFSET(F1055,-$B1055+IF($L1055,1,0),0)*
    (VLOOKUP(SUBSTITUTE(SUBSTITUTE(F$1,"standard",""),"|Float","")&amp;"인게임누적곱배수",ChapterTable!$S:$T,2,0)^D1055
    +VLOOKUP(SUBSTITUTE(SUBSTITUTE(F$1,"standard",""),"|Float","")&amp;"인게임누적합배수",ChapterTable!$S:$T,2,0)*D1055)
  )
  )
  )
)</f>
        <v>1047455.8699750899</v>
      </c>
      <c r="G1055" t="s">
        <v>110</v>
      </c>
      <c r="J1055" t="str">
        <f>IF(ISBLANK(I1055),"",
IFERROR(VLOOKUP(I1055,[1]StringTable!$1:$1048576,MATCH([1]StringTable!$B$1,[1]StringTable!$1:$1,0),0),
IFERROR(VLOOKUP(I1055,[1]InApkStringTable!$1:$1048576,MATCH([1]InApkStringTable!$B$1,[1]InApkStringTable!$1:$1,0),0),
"스트링없음")))</f>
        <v/>
      </c>
      <c r="L1055" t="b">
        <v>0</v>
      </c>
      <c r="M1055" t="s">
        <v>24</v>
      </c>
      <c r="N1055" t="str">
        <f>IF(ISBLANK(M1055),"",IF(ISERROR(VLOOKUP(M1055,MapTable!$A:$A,1,0)),"맵없음",""))</f>
        <v/>
      </c>
      <c r="O1055">
        <f t="shared" si="65"/>
        <v>93</v>
      </c>
      <c r="Q1055">
        <f t="shared" si="66"/>
        <v>93</v>
      </c>
      <c r="R1055" t="b">
        <f t="shared" ca="1" si="67"/>
        <v>1</v>
      </c>
      <c r="T1055" t="b">
        <f t="shared" ca="1" si="68"/>
        <v>1</v>
      </c>
      <c r="V1055" t="str">
        <f>IF(ISBLANK(U1055),"",IF(ISERROR(VLOOKUP(U1055,MapTable!$A:$A,1,0)),"맵없음",""))</f>
        <v/>
      </c>
      <c r="X1055" t="str">
        <f>IF(ISBLANK(W1055),"",
IF(ISERROR(FIND(",",W1055)),
  IF(ISERROR(VLOOKUP(W1055,MapTable!$A:$A,1,0)),"맵없음",
  ""),
IF(ISERROR(FIND(",",W1055,FIND(",",W1055)+1)),
  IF(OR(ISERROR(VLOOKUP(LEFT(W1055,FIND(",",W1055)-1),MapTable!$A:$A,1,0)),ISERROR(VLOOKUP(TRIM(MID(W1055,FIND(",",W1055)+1,999)),MapTable!$A:$A,1,0))),"맵없음",
  ""),
IF(ISERROR(FIND(",",W1055,FIND(",",W1055,FIND(",",W1055)+1)+1)),
  IF(OR(ISERROR(VLOOKUP(LEFT(W1055,FIND(",",W1055)-1),MapTable!$A:$A,1,0)),ISERROR(VLOOKUP(TRIM(MID(W1055,FIND(",",W1055)+1,FIND(",",W1055,FIND(",",W1055)+1)-FIND(",",W1055)-1)),MapTable!$A:$A,1,0)),ISERROR(VLOOKUP(TRIM(MID(W1055,FIND(",",W1055,FIND(",",W1055)+1)+1,999)),MapTable!$A:$A,1,0))),"맵없음",
  ""),
IF(ISERROR(FIND(",",W1055,FIND(",",W1055,FIND(",",W1055,FIND(",",W1055)+1)+1)+1)),
  IF(OR(ISERROR(VLOOKUP(LEFT(W1055,FIND(",",W1055)-1),MapTable!$A:$A,1,0)),ISERROR(VLOOKUP(TRIM(MID(W1055,FIND(",",W1055)+1,FIND(",",W1055,FIND(",",W1055)+1)-FIND(",",W1055)-1)),MapTable!$A:$A,1,0)),ISERROR(VLOOKUP(TRIM(MID(W1055,FIND(",",W1055,FIND(",",W1055)+1)+1,FIND(",",W1055,FIND(",",W1055,FIND(",",W1055)+1)+1)-FIND(",",W1055,FIND(",",W1055)+1)-1)),MapTable!$A:$A,1,0)),ISERROR(VLOOKUP(TRIM(MID(W1055,FIND(",",W1055,FIND(",",W1055,FIND(",",W1055)+1)+1)+1,999)),MapTable!$A:$A,1,0))),"맵없음",
  ""),
)))))</f>
        <v/>
      </c>
      <c r="AC1055" t="str">
        <f>IF(ISBLANK(AB1055),"",IF(ISERROR(VLOOKUP(AB1055,[3]DropTable!$A:$A,1,0)),"드랍없음",""))</f>
        <v/>
      </c>
      <c r="AE1055" t="str">
        <f>IF(ISBLANK(AD1055),"",IF(ISERROR(VLOOKUP(AD1055,[3]DropTable!$A:$A,1,0)),"드랍없음",""))</f>
        <v/>
      </c>
      <c r="AG1055">
        <v>9.8000000000000007</v>
      </c>
      <c r="AH1055">
        <v>1</v>
      </c>
    </row>
    <row r="1056" spans="1:34" x14ac:dyDescent="0.3">
      <c r="A1056">
        <v>23</v>
      </c>
      <c r="B1056">
        <v>30</v>
      </c>
      <c r="C1056">
        <f>IF(OR($L1056=TRUE,$A1056=0,MOD($A1056,ChapterTable!$S$20)&lt;&gt;0),
MAX(0,INT(($B1056+ChapterTable!$Q$26+VLOOKUP(SUBSTITUTE(C$1,"성장단계","")&amp;"단계오프셋",ChapterTable!$S:$T,2,0))/ChapterTable!$Q$23)),
MAX(0,INT(($B1056+ChapterTable!$S$26+VLOOKUP(SUBSTITUTE(C$1,"성장단계","")&amp;"보스단계오프셋",ChapterTable!$S:$T,2,0))/ChapterTable!$S$23)))</f>
        <v>3</v>
      </c>
      <c r="D1056">
        <f>IF(OR($L1056=TRUE,$A1056=0,MOD($A1056,ChapterTable!$S$20)&lt;&gt;0),
MAX(0,INT(($B1056+ChapterTable!$Q$26+VLOOKUP(SUBSTITUTE(D$1,"성장단계","")&amp;"단계오프셋",ChapterTable!$S:$T,2,0))/ChapterTable!$Q$23)),
MAX(0,INT(($B1056+ChapterTable!$S$26+VLOOKUP(SUBSTITUTE(D$1,"성장단계","")&amp;"보스단계오프셋",ChapterTable!$S:$T,2,0))/ChapterTable!$S$23)))</f>
        <v>2</v>
      </c>
      <c r="E1056" s="1">
        <f ca="1">IF(AND($A1056=0,$B1056=1),
    VLOOKUP(1,ChapterTable!$1:$1048576,MATCH("최종"&amp;SUBSTITUTE(SUBSTITUTE(E$1,"standard",""),"|Float",""),ChapterTable!$1:$1,0),0)*ChapterTable!$Q$17,
  IF(AND($A1056=0,$B1056=0),
    E1057,
  IF($B1056=0,
    VLOOKUP($A1056,ChapterTable!$1:$1048576,MATCH("최종"&amp;SUBSTITUTE(SUBSTITUTE(E$1,"standard",""),"|Float",""),ChapterTable!$1:$1,0),0),
  IF($B1056=1,
    IF($L1056=FALSE,
      VLOOKUP($A1056,ChapterTable!$1:$1048576,MATCH("최종"&amp;SUBSTITUTE(SUBSTITUTE(E$1,"standard",""),"|Float",""),ChapterTable!$1:$1,0),0),
      VLOOKUP($A1056-ChapterTable!$Q$11,ChapterTable!$1:$1048576,MATCH("최종"&amp;SUBSTITUTE(SUBSTITUTE(E$1,"standard",""),"|Float",""),ChapterTable!$1:$1,0),0)*ChapterTable!$Q$14
    ),
  OFFSET(E1056,-$B1056+IF($L1056,1,0),0)*
    (VLOOKUP(SUBSTITUTE(SUBSTITUTE(E$1,"standard",""),"|Float","")&amp;"인게임누적곱배수",ChapterTable!$S:$T,2,0)^C1056
    +VLOOKUP(SUBSTITUTE(SUBSTITUTE(E$1,"standard",""),"|Float","")&amp;"인게임누적합배수",ChapterTable!$S:$T,2,0)*C1056)
  )
  )
  )
)</f>
        <v>2760794.4001486297</v>
      </c>
      <c r="F1056" s="1">
        <f ca="1">IF(AND($A1056=0,$B1056=1),
    VLOOKUP(1,ChapterTable!$1:$1048576,MATCH("최종"&amp;SUBSTITUTE(SUBSTITUTE(F$1,"standard",""),"|Float",""),ChapterTable!$1:$1,0),0)*ChapterTable!$Q$17,
  IF(AND($A1056=0,$B1056=0),
    F1057,
  IF($B1056=0,
    VLOOKUP($A1056,ChapterTable!$1:$1048576,MATCH("최종"&amp;SUBSTITUTE(SUBSTITUTE(F$1,"standard",""),"|Float",""),ChapterTable!$1:$1,0),0),
  IF($B1056=1,
    IF($L1056=FALSE,
      VLOOKUP($A1056,ChapterTable!$1:$1048576,MATCH("최종"&amp;SUBSTITUTE(SUBSTITUTE(F$1,"standard",""),"|Float",""),ChapterTable!$1:$1,0),0),
      VLOOKUP($A1056-ChapterTable!$Q$11,ChapterTable!$1:$1048576,MATCH("최종"&amp;SUBSTITUTE(SUBSTITUTE(F$1,"standard",""),"|Float",""),ChapterTable!$1:$1,0),0)*ChapterTable!$Q$14
    ),
  OFFSET(F1056,-$B1056+IF($L1056,1,0),0)*
    (VLOOKUP(SUBSTITUTE(SUBSTITUTE(F$1,"standard",""),"|Float","")&amp;"인게임누적곱배수",ChapterTable!$S:$T,2,0)^D1056
    +VLOOKUP(SUBSTITUTE(SUBSTITUTE(F$1,"standard",""),"|Float","")&amp;"인게임누적합배수",ChapterTable!$S:$T,2,0)*D1056)
  )
  )
  )
)</f>
        <v>1047455.8699750899</v>
      </c>
      <c r="G1056" t="s">
        <v>110</v>
      </c>
      <c r="J1056" t="str">
        <f>IF(ISBLANK(I1056),"",
IFERROR(VLOOKUP(I1056,[1]StringTable!$1:$1048576,MATCH([1]StringTable!$B$1,[1]StringTable!$1:$1,0),0),
IFERROR(VLOOKUP(I1056,[1]InApkStringTable!$1:$1048576,MATCH([1]InApkStringTable!$B$1,[1]InApkStringTable!$1:$1,0),0),
"스트링없음")))</f>
        <v/>
      </c>
      <c r="L1056" t="b">
        <v>0</v>
      </c>
      <c r="M1056" t="s">
        <v>24</v>
      </c>
      <c r="N1056" t="str">
        <f>IF(ISBLANK(M1056),"",IF(ISERROR(VLOOKUP(M1056,MapTable!$A:$A,1,0)),"맵없음",""))</f>
        <v/>
      </c>
      <c r="O1056">
        <f t="shared" si="65"/>
        <v>21</v>
      </c>
      <c r="Q1056">
        <f t="shared" si="66"/>
        <v>21</v>
      </c>
      <c r="R1056" t="b">
        <f t="shared" ca="1" si="67"/>
        <v>0</v>
      </c>
      <c r="T1056" t="b">
        <f t="shared" ca="1" si="68"/>
        <v>0</v>
      </c>
      <c r="V1056" t="str">
        <f>IF(ISBLANK(U1056),"",IF(ISERROR(VLOOKUP(U1056,MapTable!$A:$A,1,0)),"맵없음",""))</f>
        <v/>
      </c>
      <c r="X1056" t="str">
        <f>IF(ISBLANK(W1056),"",
IF(ISERROR(FIND(",",W1056)),
  IF(ISERROR(VLOOKUP(W1056,MapTable!$A:$A,1,0)),"맵없음",
  ""),
IF(ISERROR(FIND(",",W1056,FIND(",",W1056)+1)),
  IF(OR(ISERROR(VLOOKUP(LEFT(W1056,FIND(",",W1056)-1),MapTable!$A:$A,1,0)),ISERROR(VLOOKUP(TRIM(MID(W1056,FIND(",",W1056)+1,999)),MapTable!$A:$A,1,0))),"맵없음",
  ""),
IF(ISERROR(FIND(",",W1056,FIND(",",W1056,FIND(",",W1056)+1)+1)),
  IF(OR(ISERROR(VLOOKUP(LEFT(W1056,FIND(",",W1056)-1),MapTable!$A:$A,1,0)),ISERROR(VLOOKUP(TRIM(MID(W1056,FIND(",",W1056)+1,FIND(",",W1056,FIND(",",W1056)+1)-FIND(",",W1056)-1)),MapTable!$A:$A,1,0)),ISERROR(VLOOKUP(TRIM(MID(W1056,FIND(",",W1056,FIND(",",W1056)+1)+1,999)),MapTable!$A:$A,1,0))),"맵없음",
  ""),
IF(ISERROR(FIND(",",W1056,FIND(",",W1056,FIND(",",W1056,FIND(",",W1056)+1)+1)+1)),
  IF(OR(ISERROR(VLOOKUP(LEFT(W1056,FIND(",",W1056)-1),MapTable!$A:$A,1,0)),ISERROR(VLOOKUP(TRIM(MID(W1056,FIND(",",W1056)+1,FIND(",",W1056,FIND(",",W1056)+1)-FIND(",",W1056)-1)),MapTable!$A:$A,1,0)),ISERROR(VLOOKUP(TRIM(MID(W1056,FIND(",",W1056,FIND(",",W1056)+1)+1,FIND(",",W1056,FIND(",",W1056,FIND(",",W1056)+1)+1)-FIND(",",W1056,FIND(",",W1056)+1)-1)),MapTable!$A:$A,1,0)),ISERROR(VLOOKUP(TRIM(MID(W1056,FIND(",",W1056,FIND(",",W1056,FIND(",",W1056)+1)+1)+1,999)),MapTable!$A:$A,1,0))),"맵없음",
  ""),
)))))</f>
        <v/>
      </c>
      <c r="AC1056" t="str">
        <f>IF(ISBLANK(AB1056),"",IF(ISERROR(VLOOKUP(AB1056,[3]DropTable!$A:$A,1,0)),"드랍없음",""))</f>
        <v/>
      </c>
      <c r="AE1056" t="str">
        <f>IF(ISBLANK(AD1056),"",IF(ISERROR(VLOOKUP(AD1056,[3]DropTable!$A:$A,1,0)),"드랍없음",""))</f>
        <v/>
      </c>
      <c r="AG1056">
        <v>9.8000000000000007</v>
      </c>
      <c r="AH1056">
        <v>1</v>
      </c>
    </row>
    <row r="1057" spans="1:34" x14ac:dyDescent="0.3">
      <c r="A1057">
        <v>23</v>
      </c>
      <c r="B1057">
        <v>31</v>
      </c>
      <c r="C1057">
        <f>IF(OR($L1057=TRUE,$A1057=0,MOD($A1057,ChapterTable!$S$20)&lt;&gt;0),
MAX(0,INT(($B1057+ChapterTable!$Q$26+VLOOKUP(SUBSTITUTE(C$1,"성장단계","")&amp;"단계오프셋",ChapterTable!$S:$T,2,0))/ChapterTable!$Q$23)),
MAX(0,INT(($B1057+ChapterTable!$S$26+VLOOKUP(SUBSTITUTE(C$1,"성장단계","")&amp;"보스단계오프셋",ChapterTable!$S:$T,2,0))/ChapterTable!$S$23)))</f>
        <v>3</v>
      </c>
      <c r="D1057">
        <f>IF(OR($L1057=TRUE,$A1057=0,MOD($A1057,ChapterTable!$S$20)&lt;&gt;0),
MAX(0,INT(($B1057+ChapterTable!$Q$26+VLOOKUP(SUBSTITUTE(D$1,"성장단계","")&amp;"단계오프셋",ChapterTable!$S:$T,2,0))/ChapterTable!$Q$23)),
MAX(0,INT(($B1057+ChapterTable!$S$26+VLOOKUP(SUBSTITUTE(D$1,"성장단계","")&amp;"보스단계오프셋",ChapterTable!$S:$T,2,0))/ChapterTable!$S$23)))</f>
        <v>3</v>
      </c>
      <c r="E1057" s="1">
        <f ca="1">IF(AND($A1057=0,$B1057=1),
    VLOOKUP(1,ChapterTable!$1:$1048576,MATCH("최종"&amp;SUBSTITUTE(SUBSTITUTE(E$1,"standard",""),"|Float",""),ChapterTable!$1:$1,0),0)*ChapterTable!$Q$17,
  IF(AND($A1057=0,$B1057=0),
    E1058,
  IF($B1057=0,
    VLOOKUP($A1057,ChapterTable!$1:$1048576,MATCH("최종"&amp;SUBSTITUTE(SUBSTITUTE(E$1,"standard",""),"|Float",""),ChapterTable!$1:$1,0),0),
  IF($B1057=1,
    IF($L1057=FALSE,
      VLOOKUP($A1057,ChapterTable!$1:$1048576,MATCH("최종"&amp;SUBSTITUTE(SUBSTITUTE(E$1,"standard",""),"|Float",""),ChapterTable!$1:$1,0),0),
      VLOOKUP($A1057-ChapterTable!$Q$11,ChapterTable!$1:$1048576,MATCH("최종"&amp;SUBSTITUTE(SUBSTITUTE(E$1,"standard",""),"|Float",""),ChapterTable!$1:$1,0),0)*ChapterTable!$Q$14
    ),
  OFFSET(E1057,-$B1057+IF($L1057,1,0),0)*
    (VLOOKUP(SUBSTITUTE(SUBSTITUTE(E$1,"standard",""),"|Float","")&amp;"인게임누적곱배수",ChapterTable!$S:$T,2,0)^C1057
    +VLOOKUP(SUBSTITUTE(SUBSTITUTE(E$1,"standard",""),"|Float","")&amp;"인게임누적합배수",ChapterTable!$S:$T,2,0)*C1057)
  )
  )
  )
)</f>
        <v>2760794.4001486297</v>
      </c>
      <c r="F1057" s="1">
        <f ca="1">IF(AND($A1057=0,$B1057=1),
    VLOOKUP(1,ChapterTable!$1:$1048576,MATCH("최종"&amp;SUBSTITUTE(SUBSTITUTE(F$1,"standard",""),"|Float",""),ChapterTable!$1:$1,0),0)*ChapterTable!$Q$17,
  IF(AND($A1057=0,$B1057=0),
    F1058,
  IF($B1057=0,
    VLOOKUP($A1057,ChapterTable!$1:$1048576,MATCH("최종"&amp;SUBSTITUTE(SUBSTITUTE(F$1,"standard",""),"|Float",""),ChapterTable!$1:$1,0),0),
  IF($B1057=1,
    IF($L1057=FALSE,
      VLOOKUP($A1057,ChapterTable!$1:$1048576,MATCH("최종"&amp;SUBSTITUTE(SUBSTITUTE(F$1,"standard",""),"|Float",""),ChapterTable!$1:$1,0),0),
      VLOOKUP($A1057-ChapterTable!$Q$11,ChapterTable!$1:$1048576,MATCH("최종"&amp;SUBSTITUTE(SUBSTITUTE(F$1,"standard",""),"|Float",""),ChapterTable!$1:$1,0),0)*ChapterTable!$Q$14
    ),
  OFFSET(F1057,-$B1057+IF($L1057,1,0),0)*
    (VLOOKUP(SUBSTITUTE(SUBSTITUTE(F$1,"standard",""),"|Float","")&amp;"인게임누적곱배수",ChapterTable!$S:$T,2,0)^D1057
    +VLOOKUP(SUBSTITUTE(SUBSTITUTE(F$1,"standard",""),"|Float","")&amp;"인게임누적합배수",ChapterTable!$S:$T,2,0)*D1057)
  )
  )
  )
)</f>
        <v>1197092.4228286743</v>
      </c>
      <c r="G1057" t="s">
        <v>110</v>
      </c>
      <c r="J1057" t="str">
        <f>IF(ISBLANK(I1057),"",
IFERROR(VLOOKUP(I1057,[1]StringTable!$1:$1048576,MATCH([1]StringTable!$B$1,[1]StringTable!$1:$1,0),0),
IFERROR(VLOOKUP(I1057,[1]InApkStringTable!$1:$1048576,MATCH([1]InApkStringTable!$B$1,[1]InApkStringTable!$1:$1,0),0),
"스트링없음")))</f>
        <v/>
      </c>
      <c r="L1057" t="b">
        <v>0</v>
      </c>
      <c r="M1057" t="s">
        <v>24</v>
      </c>
      <c r="N1057" t="str">
        <f>IF(ISBLANK(M1057),"",IF(ISERROR(VLOOKUP(M1057,MapTable!$A:$A,1,0)),"맵없음",""))</f>
        <v/>
      </c>
      <c r="O1057">
        <f t="shared" si="65"/>
        <v>4</v>
      </c>
      <c r="Q1057">
        <f t="shared" si="66"/>
        <v>4</v>
      </c>
      <c r="R1057" t="b">
        <f t="shared" ca="1" si="67"/>
        <v>0</v>
      </c>
      <c r="T1057" t="b">
        <f t="shared" ca="1" si="68"/>
        <v>0</v>
      </c>
      <c r="V1057" t="str">
        <f>IF(ISBLANK(U1057),"",IF(ISERROR(VLOOKUP(U1057,MapTable!$A:$A,1,0)),"맵없음",""))</f>
        <v/>
      </c>
      <c r="X1057" t="str">
        <f>IF(ISBLANK(W1057),"",
IF(ISERROR(FIND(",",W1057)),
  IF(ISERROR(VLOOKUP(W1057,MapTable!$A:$A,1,0)),"맵없음",
  ""),
IF(ISERROR(FIND(",",W1057,FIND(",",W1057)+1)),
  IF(OR(ISERROR(VLOOKUP(LEFT(W1057,FIND(",",W1057)-1),MapTable!$A:$A,1,0)),ISERROR(VLOOKUP(TRIM(MID(W1057,FIND(",",W1057)+1,999)),MapTable!$A:$A,1,0))),"맵없음",
  ""),
IF(ISERROR(FIND(",",W1057,FIND(",",W1057,FIND(",",W1057)+1)+1)),
  IF(OR(ISERROR(VLOOKUP(LEFT(W1057,FIND(",",W1057)-1),MapTable!$A:$A,1,0)),ISERROR(VLOOKUP(TRIM(MID(W1057,FIND(",",W1057)+1,FIND(",",W1057,FIND(",",W1057)+1)-FIND(",",W1057)-1)),MapTable!$A:$A,1,0)),ISERROR(VLOOKUP(TRIM(MID(W1057,FIND(",",W1057,FIND(",",W1057)+1)+1,999)),MapTable!$A:$A,1,0))),"맵없음",
  ""),
IF(ISERROR(FIND(",",W1057,FIND(",",W1057,FIND(",",W1057,FIND(",",W1057)+1)+1)+1)),
  IF(OR(ISERROR(VLOOKUP(LEFT(W1057,FIND(",",W1057)-1),MapTable!$A:$A,1,0)),ISERROR(VLOOKUP(TRIM(MID(W1057,FIND(",",W1057)+1,FIND(",",W1057,FIND(",",W1057)+1)-FIND(",",W1057)-1)),MapTable!$A:$A,1,0)),ISERROR(VLOOKUP(TRIM(MID(W1057,FIND(",",W1057,FIND(",",W1057)+1)+1,FIND(",",W1057,FIND(",",W1057,FIND(",",W1057)+1)+1)-FIND(",",W1057,FIND(",",W1057)+1)-1)),MapTable!$A:$A,1,0)),ISERROR(VLOOKUP(TRIM(MID(W1057,FIND(",",W1057,FIND(",",W1057,FIND(",",W1057)+1)+1)+1,999)),MapTable!$A:$A,1,0))),"맵없음",
  ""),
)))))</f>
        <v/>
      </c>
      <c r="AC1057" t="str">
        <f>IF(ISBLANK(AB1057),"",IF(ISERROR(VLOOKUP(AB1057,[3]DropTable!$A:$A,1,0)),"드랍없음",""))</f>
        <v/>
      </c>
      <c r="AE1057" t="str">
        <f>IF(ISBLANK(AD1057),"",IF(ISERROR(VLOOKUP(AD1057,[3]DropTable!$A:$A,1,0)),"드랍없음",""))</f>
        <v/>
      </c>
      <c r="AG1057">
        <v>9.8000000000000007</v>
      </c>
      <c r="AH1057">
        <v>1</v>
      </c>
    </row>
    <row r="1058" spans="1:34" x14ac:dyDescent="0.3">
      <c r="A1058">
        <v>23</v>
      </c>
      <c r="B1058">
        <v>32</v>
      </c>
      <c r="C1058">
        <f>IF(OR($L1058=TRUE,$A1058=0,MOD($A1058,ChapterTable!$S$20)&lt;&gt;0),
MAX(0,INT(($B1058+ChapterTable!$Q$26+VLOOKUP(SUBSTITUTE(C$1,"성장단계","")&amp;"단계오프셋",ChapterTable!$S:$T,2,0))/ChapterTable!$Q$23)),
MAX(0,INT(($B1058+ChapterTable!$S$26+VLOOKUP(SUBSTITUTE(C$1,"성장단계","")&amp;"보스단계오프셋",ChapterTable!$S:$T,2,0))/ChapterTable!$S$23)))</f>
        <v>3</v>
      </c>
      <c r="D1058">
        <f>IF(OR($L1058=TRUE,$A1058=0,MOD($A1058,ChapterTable!$S$20)&lt;&gt;0),
MAX(0,INT(($B1058+ChapterTable!$Q$26+VLOOKUP(SUBSTITUTE(D$1,"성장단계","")&amp;"단계오프셋",ChapterTable!$S:$T,2,0))/ChapterTable!$Q$23)),
MAX(0,INT(($B1058+ChapterTable!$S$26+VLOOKUP(SUBSTITUTE(D$1,"성장단계","")&amp;"보스단계오프셋",ChapterTable!$S:$T,2,0))/ChapterTable!$S$23)))</f>
        <v>3</v>
      </c>
      <c r="E1058" s="1">
        <f ca="1">IF(AND($A1058=0,$B1058=1),
    VLOOKUP(1,ChapterTable!$1:$1048576,MATCH("최종"&amp;SUBSTITUTE(SUBSTITUTE(E$1,"standard",""),"|Float",""),ChapterTable!$1:$1,0),0)*ChapterTable!$Q$17,
  IF(AND($A1058=0,$B1058=0),
    E1059,
  IF($B1058=0,
    VLOOKUP($A1058,ChapterTable!$1:$1048576,MATCH("최종"&amp;SUBSTITUTE(SUBSTITUTE(E$1,"standard",""),"|Float",""),ChapterTable!$1:$1,0),0),
  IF($B1058=1,
    IF($L1058=FALSE,
      VLOOKUP($A1058,ChapterTable!$1:$1048576,MATCH("최종"&amp;SUBSTITUTE(SUBSTITUTE(E$1,"standard",""),"|Float",""),ChapterTable!$1:$1,0),0),
      VLOOKUP($A1058-ChapterTable!$Q$11,ChapterTable!$1:$1048576,MATCH("최종"&amp;SUBSTITUTE(SUBSTITUTE(E$1,"standard",""),"|Float",""),ChapterTable!$1:$1,0),0)*ChapterTable!$Q$14
    ),
  OFFSET(E1058,-$B1058+IF($L1058,1,0),0)*
    (VLOOKUP(SUBSTITUTE(SUBSTITUTE(E$1,"standard",""),"|Float","")&amp;"인게임누적곱배수",ChapterTable!$S:$T,2,0)^C1058
    +VLOOKUP(SUBSTITUTE(SUBSTITUTE(E$1,"standard",""),"|Float","")&amp;"인게임누적합배수",ChapterTable!$S:$T,2,0)*C1058)
  )
  )
  )
)</f>
        <v>2760794.4001486297</v>
      </c>
      <c r="F1058" s="1">
        <f ca="1">IF(AND($A1058=0,$B1058=1),
    VLOOKUP(1,ChapterTable!$1:$1048576,MATCH("최종"&amp;SUBSTITUTE(SUBSTITUTE(F$1,"standard",""),"|Float",""),ChapterTable!$1:$1,0),0)*ChapterTable!$Q$17,
  IF(AND($A1058=0,$B1058=0),
    F1059,
  IF($B1058=0,
    VLOOKUP($A1058,ChapterTable!$1:$1048576,MATCH("최종"&amp;SUBSTITUTE(SUBSTITUTE(F$1,"standard",""),"|Float",""),ChapterTable!$1:$1,0),0),
  IF($B1058=1,
    IF($L1058=FALSE,
      VLOOKUP($A1058,ChapterTable!$1:$1048576,MATCH("최종"&amp;SUBSTITUTE(SUBSTITUTE(F$1,"standard",""),"|Float",""),ChapterTable!$1:$1,0),0),
      VLOOKUP($A1058-ChapterTable!$Q$11,ChapterTable!$1:$1048576,MATCH("최종"&amp;SUBSTITUTE(SUBSTITUTE(F$1,"standard",""),"|Float",""),ChapterTable!$1:$1,0),0)*ChapterTable!$Q$14
    ),
  OFFSET(F1058,-$B1058+IF($L1058,1,0),0)*
    (VLOOKUP(SUBSTITUTE(SUBSTITUTE(F$1,"standard",""),"|Float","")&amp;"인게임누적곱배수",ChapterTable!$S:$T,2,0)^D1058
    +VLOOKUP(SUBSTITUTE(SUBSTITUTE(F$1,"standard",""),"|Float","")&amp;"인게임누적합배수",ChapterTable!$S:$T,2,0)*D1058)
  )
  )
  )
)</f>
        <v>1197092.4228286743</v>
      </c>
      <c r="G1058" t="s">
        <v>110</v>
      </c>
      <c r="J1058" t="str">
        <f>IF(ISBLANK(I1058),"",
IFERROR(VLOOKUP(I1058,[1]StringTable!$1:$1048576,MATCH([1]StringTable!$B$1,[1]StringTable!$1:$1,0),0),
IFERROR(VLOOKUP(I1058,[1]InApkStringTable!$1:$1048576,MATCH([1]InApkStringTable!$B$1,[1]InApkStringTable!$1:$1,0),0),
"스트링없음")))</f>
        <v/>
      </c>
      <c r="L1058" t="b">
        <v>0</v>
      </c>
      <c r="M1058" t="s">
        <v>24</v>
      </c>
      <c r="N1058" t="str">
        <f>IF(ISBLANK(M1058),"",IF(ISERROR(VLOOKUP(M1058,MapTable!$A:$A,1,0)),"맵없음",""))</f>
        <v/>
      </c>
      <c r="O1058">
        <f t="shared" si="65"/>
        <v>4</v>
      </c>
      <c r="Q1058">
        <f t="shared" si="66"/>
        <v>4</v>
      </c>
      <c r="R1058" t="b">
        <f t="shared" ca="1" si="67"/>
        <v>0</v>
      </c>
      <c r="T1058" t="b">
        <f t="shared" ca="1" si="68"/>
        <v>0</v>
      </c>
      <c r="V1058" t="str">
        <f>IF(ISBLANK(U1058),"",IF(ISERROR(VLOOKUP(U1058,MapTable!$A:$A,1,0)),"맵없음",""))</f>
        <v/>
      </c>
      <c r="X1058" t="str">
        <f>IF(ISBLANK(W1058),"",
IF(ISERROR(FIND(",",W1058)),
  IF(ISERROR(VLOOKUP(W1058,MapTable!$A:$A,1,0)),"맵없음",
  ""),
IF(ISERROR(FIND(",",W1058,FIND(",",W1058)+1)),
  IF(OR(ISERROR(VLOOKUP(LEFT(W1058,FIND(",",W1058)-1),MapTable!$A:$A,1,0)),ISERROR(VLOOKUP(TRIM(MID(W1058,FIND(",",W1058)+1,999)),MapTable!$A:$A,1,0))),"맵없음",
  ""),
IF(ISERROR(FIND(",",W1058,FIND(",",W1058,FIND(",",W1058)+1)+1)),
  IF(OR(ISERROR(VLOOKUP(LEFT(W1058,FIND(",",W1058)-1),MapTable!$A:$A,1,0)),ISERROR(VLOOKUP(TRIM(MID(W1058,FIND(",",W1058)+1,FIND(",",W1058,FIND(",",W1058)+1)-FIND(",",W1058)-1)),MapTable!$A:$A,1,0)),ISERROR(VLOOKUP(TRIM(MID(W1058,FIND(",",W1058,FIND(",",W1058)+1)+1,999)),MapTable!$A:$A,1,0))),"맵없음",
  ""),
IF(ISERROR(FIND(",",W1058,FIND(",",W1058,FIND(",",W1058,FIND(",",W1058)+1)+1)+1)),
  IF(OR(ISERROR(VLOOKUP(LEFT(W1058,FIND(",",W1058)-1),MapTable!$A:$A,1,0)),ISERROR(VLOOKUP(TRIM(MID(W1058,FIND(",",W1058)+1,FIND(",",W1058,FIND(",",W1058)+1)-FIND(",",W1058)-1)),MapTable!$A:$A,1,0)),ISERROR(VLOOKUP(TRIM(MID(W1058,FIND(",",W1058,FIND(",",W1058)+1)+1,FIND(",",W1058,FIND(",",W1058,FIND(",",W1058)+1)+1)-FIND(",",W1058,FIND(",",W1058)+1)-1)),MapTable!$A:$A,1,0)),ISERROR(VLOOKUP(TRIM(MID(W1058,FIND(",",W1058,FIND(",",W1058,FIND(",",W1058)+1)+1)+1,999)),MapTable!$A:$A,1,0))),"맵없음",
  ""),
)))))</f>
        <v/>
      </c>
      <c r="AC1058" t="str">
        <f>IF(ISBLANK(AB1058),"",IF(ISERROR(VLOOKUP(AB1058,[3]DropTable!$A:$A,1,0)),"드랍없음",""))</f>
        <v/>
      </c>
      <c r="AE1058" t="str">
        <f>IF(ISBLANK(AD1058),"",IF(ISERROR(VLOOKUP(AD1058,[3]DropTable!$A:$A,1,0)),"드랍없음",""))</f>
        <v/>
      </c>
      <c r="AG1058">
        <v>9.8000000000000007</v>
      </c>
      <c r="AH1058">
        <v>1</v>
      </c>
    </row>
    <row r="1059" spans="1:34" x14ac:dyDescent="0.3">
      <c r="A1059">
        <v>23</v>
      </c>
      <c r="B1059">
        <v>33</v>
      </c>
      <c r="C1059">
        <f>IF(OR($L1059=TRUE,$A1059=0,MOD($A1059,ChapterTable!$S$20)&lt;&gt;0),
MAX(0,INT(($B1059+ChapterTable!$Q$26+VLOOKUP(SUBSTITUTE(C$1,"성장단계","")&amp;"단계오프셋",ChapterTable!$S:$T,2,0))/ChapterTable!$Q$23)),
MAX(0,INT(($B1059+ChapterTable!$S$26+VLOOKUP(SUBSTITUTE(C$1,"성장단계","")&amp;"보스단계오프셋",ChapterTable!$S:$T,2,0))/ChapterTable!$S$23)))</f>
        <v>3</v>
      </c>
      <c r="D1059">
        <f>IF(OR($L1059=TRUE,$A1059=0,MOD($A1059,ChapterTable!$S$20)&lt;&gt;0),
MAX(0,INT(($B1059+ChapterTable!$Q$26+VLOOKUP(SUBSTITUTE(D$1,"성장단계","")&amp;"단계오프셋",ChapterTable!$S:$T,2,0))/ChapterTable!$Q$23)),
MAX(0,INT(($B1059+ChapterTable!$S$26+VLOOKUP(SUBSTITUTE(D$1,"성장단계","")&amp;"보스단계오프셋",ChapterTable!$S:$T,2,0))/ChapterTable!$S$23)))</f>
        <v>3</v>
      </c>
      <c r="E1059" s="1">
        <f ca="1">IF(AND($A1059=0,$B1059=1),
    VLOOKUP(1,ChapterTable!$1:$1048576,MATCH("최종"&amp;SUBSTITUTE(SUBSTITUTE(E$1,"standard",""),"|Float",""),ChapterTable!$1:$1,0),0)*ChapterTable!$Q$17,
  IF(AND($A1059=0,$B1059=0),
    E1060,
  IF($B1059=0,
    VLOOKUP($A1059,ChapterTable!$1:$1048576,MATCH("최종"&amp;SUBSTITUTE(SUBSTITUTE(E$1,"standard",""),"|Float",""),ChapterTable!$1:$1,0),0),
  IF($B1059=1,
    IF($L1059=FALSE,
      VLOOKUP($A1059,ChapterTable!$1:$1048576,MATCH("최종"&amp;SUBSTITUTE(SUBSTITUTE(E$1,"standard",""),"|Float",""),ChapterTable!$1:$1,0),0),
      VLOOKUP($A1059-ChapterTable!$Q$11,ChapterTable!$1:$1048576,MATCH("최종"&amp;SUBSTITUTE(SUBSTITUTE(E$1,"standard",""),"|Float",""),ChapterTable!$1:$1,0),0)*ChapterTable!$Q$14
    ),
  OFFSET(E1059,-$B1059+IF($L1059,1,0),0)*
    (VLOOKUP(SUBSTITUTE(SUBSTITUTE(E$1,"standard",""),"|Float","")&amp;"인게임누적곱배수",ChapterTable!$S:$T,2,0)^C1059
    +VLOOKUP(SUBSTITUTE(SUBSTITUTE(E$1,"standard",""),"|Float","")&amp;"인게임누적합배수",ChapterTable!$S:$T,2,0)*C1059)
  )
  )
  )
)</f>
        <v>2760794.4001486297</v>
      </c>
      <c r="F1059" s="1">
        <f ca="1">IF(AND($A1059=0,$B1059=1),
    VLOOKUP(1,ChapterTable!$1:$1048576,MATCH("최종"&amp;SUBSTITUTE(SUBSTITUTE(F$1,"standard",""),"|Float",""),ChapterTable!$1:$1,0),0)*ChapterTable!$Q$17,
  IF(AND($A1059=0,$B1059=0),
    F1060,
  IF($B1059=0,
    VLOOKUP($A1059,ChapterTable!$1:$1048576,MATCH("최종"&amp;SUBSTITUTE(SUBSTITUTE(F$1,"standard",""),"|Float",""),ChapterTable!$1:$1,0),0),
  IF($B1059=1,
    IF($L1059=FALSE,
      VLOOKUP($A1059,ChapterTable!$1:$1048576,MATCH("최종"&amp;SUBSTITUTE(SUBSTITUTE(F$1,"standard",""),"|Float",""),ChapterTable!$1:$1,0),0),
      VLOOKUP($A1059-ChapterTable!$Q$11,ChapterTable!$1:$1048576,MATCH("최종"&amp;SUBSTITUTE(SUBSTITUTE(F$1,"standard",""),"|Float",""),ChapterTable!$1:$1,0),0)*ChapterTable!$Q$14
    ),
  OFFSET(F1059,-$B1059+IF($L1059,1,0),0)*
    (VLOOKUP(SUBSTITUTE(SUBSTITUTE(F$1,"standard",""),"|Float","")&amp;"인게임누적곱배수",ChapterTable!$S:$T,2,0)^D1059
    +VLOOKUP(SUBSTITUTE(SUBSTITUTE(F$1,"standard",""),"|Float","")&amp;"인게임누적합배수",ChapterTable!$S:$T,2,0)*D1059)
  )
  )
  )
)</f>
        <v>1197092.4228286743</v>
      </c>
      <c r="G1059" t="s">
        <v>110</v>
      </c>
      <c r="J1059" t="str">
        <f>IF(ISBLANK(I1059),"",
IFERROR(VLOOKUP(I1059,[1]StringTable!$1:$1048576,MATCH([1]StringTable!$B$1,[1]StringTable!$1:$1,0),0),
IFERROR(VLOOKUP(I1059,[1]InApkStringTable!$1:$1048576,MATCH([1]InApkStringTable!$B$1,[1]InApkStringTable!$1:$1,0),0),
"스트링없음")))</f>
        <v/>
      </c>
      <c r="L1059" t="b">
        <v>0</v>
      </c>
      <c r="M1059" t="s">
        <v>24</v>
      </c>
      <c r="N1059" t="str">
        <f>IF(ISBLANK(M1059),"",IF(ISERROR(VLOOKUP(M1059,MapTable!$A:$A,1,0)),"맵없음",""))</f>
        <v/>
      </c>
      <c r="O1059">
        <f t="shared" si="65"/>
        <v>4</v>
      </c>
      <c r="Q1059">
        <f t="shared" si="66"/>
        <v>4</v>
      </c>
      <c r="R1059" t="b">
        <f t="shared" ca="1" si="67"/>
        <v>0</v>
      </c>
      <c r="T1059" t="b">
        <f t="shared" ca="1" si="68"/>
        <v>0</v>
      </c>
      <c r="V1059" t="str">
        <f>IF(ISBLANK(U1059),"",IF(ISERROR(VLOOKUP(U1059,MapTable!$A:$A,1,0)),"맵없음",""))</f>
        <v/>
      </c>
      <c r="X1059" t="str">
        <f>IF(ISBLANK(W1059),"",
IF(ISERROR(FIND(",",W1059)),
  IF(ISERROR(VLOOKUP(W1059,MapTable!$A:$A,1,0)),"맵없음",
  ""),
IF(ISERROR(FIND(",",W1059,FIND(",",W1059)+1)),
  IF(OR(ISERROR(VLOOKUP(LEFT(W1059,FIND(",",W1059)-1),MapTable!$A:$A,1,0)),ISERROR(VLOOKUP(TRIM(MID(W1059,FIND(",",W1059)+1,999)),MapTable!$A:$A,1,0))),"맵없음",
  ""),
IF(ISERROR(FIND(",",W1059,FIND(",",W1059,FIND(",",W1059)+1)+1)),
  IF(OR(ISERROR(VLOOKUP(LEFT(W1059,FIND(",",W1059)-1),MapTable!$A:$A,1,0)),ISERROR(VLOOKUP(TRIM(MID(W1059,FIND(",",W1059)+1,FIND(",",W1059,FIND(",",W1059)+1)-FIND(",",W1059)-1)),MapTable!$A:$A,1,0)),ISERROR(VLOOKUP(TRIM(MID(W1059,FIND(",",W1059,FIND(",",W1059)+1)+1,999)),MapTable!$A:$A,1,0))),"맵없음",
  ""),
IF(ISERROR(FIND(",",W1059,FIND(",",W1059,FIND(",",W1059,FIND(",",W1059)+1)+1)+1)),
  IF(OR(ISERROR(VLOOKUP(LEFT(W1059,FIND(",",W1059)-1),MapTable!$A:$A,1,0)),ISERROR(VLOOKUP(TRIM(MID(W1059,FIND(",",W1059)+1,FIND(",",W1059,FIND(",",W1059)+1)-FIND(",",W1059)-1)),MapTable!$A:$A,1,0)),ISERROR(VLOOKUP(TRIM(MID(W1059,FIND(",",W1059,FIND(",",W1059)+1)+1,FIND(",",W1059,FIND(",",W1059,FIND(",",W1059)+1)+1)-FIND(",",W1059,FIND(",",W1059)+1)-1)),MapTable!$A:$A,1,0)),ISERROR(VLOOKUP(TRIM(MID(W1059,FIND(",",W1059,FIND(",",W1059,FIND(",",W1059)+1)+1)+1,999)),MapTable!$A:$A,1,0))),"맵없음",
  ""),
)))))</f>
        <v/>
      </c>
      <c r="AC1059" t="str">
        <f>IF(ISBLANK(AB1059),"",IF(ISERROR(VLOOKUP(AB1059,[3]DropTable!$A:$A,1,0)),"드랍없음",""))</f>
        <v/>
      </c>
      <c r="AE1059" t="str">
        <f>IF(ISBLANK(AD1059),"",IF(ISERROR(VLOOKUP(AD1059,[3]DropTable!$A:$A,1,0)),"드랍없음",""))</f>
        <v/>
      </c>
      <c r="AG1059">
        <v>9.8000000000000007</v>
      </c>
      <c r="AH1059">
        <v>1</v>
      </c>
    </row>
    <row r="1060" spans="1:34" x14ac:dyDescent="0.3">
      <c r="A1060">
        <v>23</v>
      </c>
      <c r="B1060">
        <v>34</v>
      </c>
      <c r="C1060">
        <f>IF(OR($L1060=TRUE,$A1060=0,MOD($A1060,ChapterTable!$S$20)&lt;&gt;0),
MAX(0,INT(($B1060+ChapterTable!$Q$26+VLOOKUP(SUBSTITUTE(C$1,"성장단계","")&amp;"단계오프셋",ChapterTable!$S:$T,2,0))/ChapterTable!$Q$23)),
MAX(0,INT(($B1060+ChapterTable!$S$26+VLOOKUP(SUBSTITUTE(C$1,"성장단계","")&amp;"보스단계오프셋",ChapterTable!$S:$T,2,0))/ChapterTable!$S$23)))</f>
        <v>3</v>
      </c>
      <c r="D1060">
        <f>IF(OR($L1060=TRUE,$A1060=0,MOD($A1060,ChapterTable!$S$20)&lt;&gt;0),
MAX(0,INT(($B1060+ChapterTable!$Q$26+VLOOKUP(SUBSTITUTE(D$1,"성장단계","")&amp;"단계오프셋",ChapterTable!$S:$T,2,0))/ChapterTable!$Q$23)),
MAX(0,INT(($B1060+ChapterTable!$S$26+VLOOKUP(SUBSTITUTE(D$1,"성장단계","")&amp;"보스단계오프셋",ChapterTable!$S:$T,2,0))/ChapterTable!$S$23)))</f>
        <v>3</v>
      </c>
      <c r="E1060" s="1">
        <f ca="1">IF(AND($A1060=0,$B1060=1),
    VLOOKUP(1,ChapterTable!$1:$1048576,MATCH("최종"&amp;SUBSTITUTE(SUBSTITUTE(E$1,"standard",""),"|Float",""),ChapterTable!$1:$1,0),0)*ChapterTable!$Q$17,
  IF(AND($A1060=0,$B1060=0),
    E1061,
  IF($B1060=0,
    VLOOKUP($A1060,ChapterTable!$1:$1048576,MATCH("최종"&amp;SUBSTITUTE(SUBSTITUTE(E$1,"standard",""),"|Float",""),ChapterTable!$1:$1,0),0),
  IF($B1060=1,
    IF($L1060=FALSE,
      VLOOKUP($A1060,ChapterTable!$1:$1048576,MATCH("최종"&amp;SUBSTITUTE(SUBSTITUTE(E$1,"standard",""),"|Float",""),ChapterTable!$1:$1,0),0),
      VLOOKUP($A1060-ChapterTable!$Q$11,ChapterTable!$1:$1048576,MATCH("최종"&amp;SUBSTITUTE(SUBSTITUTE(E$1,"standard",""),"|Float",""),ChapterTable!$1:$1,0),0)*ChapterTable!$Q$14
    ),
  OFFSET(E1060,-$B1060+IF($L1060,1,0),0)*
    (VLOOKUP(SUBSTITUTE(SUBSTITUTE(E$1,"standard",""),"|Float","")&amp;"인게임누적곱배수",ChapterTable!$S:$T,2,0)^C1060
    +VLOOKUP(SUBSTITUTE(SUBSTITUTE(E$1,"standard",""),"|Float","")&amp;"인게임누적합배수",ChapterTable!$S:$T,2,0)*C1060)
  )
  )
  )
)</f>
        <v>2760794.4001486297</v>
      </c>
      <c r="F1060" s="1">
        <f ca="1">IF(AND($A1060=0,$B1060=1),
    VLOOKUP(1,ChapterTable!$1:$1048576,MATCH("최종"&amp;SUBSTITUTE(SUBSTITUTE(F$1,"standard",""),"|Float",""),ChapterTable!$1:$1,0),0)*ChapterTable!$Q$17,
  IF(AND($A1060=0,$B1060=0),
    F1061,
  IF($B1060=0,
    VLOOKUP($A1060,ChapterTable!$1:$1048576,MATCH("최종"&amp;SUBSTITUTE(SUBSTITUTE(F$1,"standard",""),"|Float",""),ChapterTable!$1:$1,0),0),
  IF($B1060=1,
    IF($L1060=FALSE,
      VLOOKUP($A1060,ChapterTable!$1:$1048576,MATCH("최종"&amp;SUBSTITUTE(SUBSTITUTE(F$1,"standard",""),"|Float",""),ChapterTable!$1:$1,0),0),
      VLOOKUP($A1060-ChapterTable!$Q$11,ChapterTable!$1:$1048576,MATCH("최종"&amp;SUBSTITUTE(SUBSTITUTE(F$1,"standard",""),"|Float",""),ChapterTable!$1:$1,0),0)*ChapterTable!$Q$14
    ),
  OFFSET(F1060,-$B1060+IF($L1060,1,0),0)*
    (VLOOKUP(SUBSTITUTE(SUBSTITUTE(F$1,"standard",""),"|Float","")&amp;"인게임누적곱배수",ChapterTable!$S:$T,2,0)^D1060
    +VLOOKUP(SUBSTITUTE(SUBSTITUTE(F$1,"standard",""),"|Float","")&amp;"인게임누적합배수",ChapterTable!$S:$T,2,0)*D1060)
  )
  )
  )
)</f>
        <v>1197092.4228286743</v>
      </c>
      <c r="G1060" t="s">
        <v>110</v>
      </c>
      <c r="J1060" t="str">
        <f>IF(ISBLANK(I1060),"",
IFERROR(VLOOKUP(I1060,[1]StringTable!$1:$1048576,MATCH([1]StringTable!$B$1,[1]StringTable!$1:$1,0),0),
IFERROR(VLOOKUP(I1060,[1]InApkStringTable!$1:$1048576,MATCH([1]InApkStringTable!$B$1,[1]InApkStringTable!$1:$1,0),0),
"스트링없음")))</f>
        <v/>
      </c>
      <c r="L1060" t="b">
        <v>0</v>
      </c>
      <c r="M1060" t="s">
        <v>24</v>
      </c>
      <c r="N1060" t="str">
        <f>IF(ISBLANK(M1060),"",IF(ISERROR(VLOOKUP(M1060,MapTable!$A:$A,1,0)),"맵없음",""))</f>
        <v/>
      </c>
      <c r="O1060">
        <f t="shared" si="65"/>
        <v>4</v>
      </c>
      <c r="Q1060">
        <f t="shared" si="66"/>
        <v>4</v>
      </c>
      <c r="R1060" t="b">
        <f t="shared" ca="1" si="67"/>
        <v>0</v>
      </c>
      <c r="T1060" t="b">
        <f t="shared" ca="1" si="68"/>
        <v>0</v>
      </c>
      <c r="V1060" t="str">
        <f>IF(ISBLANK(U1060),"",IF(ISERROR(VLOOKUP(U1060,MapTable!$A:$A,1,0)),"맵없음",""))</f>
        <v/>
      </c>
      <c r="X1060" t="str">
        <f>IF(ISBLANK(W1060),"",
IF(ISERROR(FIND(",",W1060)),
  IF(ISERROR(VLOOKUP(W1060,MapTable!$A:$A,1,0)),"맵없음",
  ""),
IF(ISERROR(FIND(",",W1060,FIND(",",W1060)+1)),
  IF(OR(ISERROR(VLOOKUP(LEFT(W1060,FIND(",",W1060)-1),MapTable!$A:$A,1,0)),ISERROR(VLOOKUP(TRIM(MID(W1060,FIND(",",W1060)+1,999)),MapTable!$A:$A,1,0))),"맵없음",
  ""),
IF(ISERROR(FIND(",",W1060,FIND(",",W1060,FIND(",",W1060)+1)+1)),
  IF(OR(ISERROR(VLOOKUP(LEFT(W1060,FIND(",",W1060)-1),MapTable!$A:$A,1,0)),ISERROR(VLOOKUP(TRIM(MID(W1060,FIND(",",W1060)+1,FIND(",",W1060,FIND(",",W1060)+1)-FIND(",",W1060)-1)),MapTable!$A:$A,1,0)),ISERROR(VLOOKUP(TRIM(MID(W1060,FIND(",",W1060,FIND(",",W1060)+1)+1,999)),MapTable!$A:$A,1,0))),"맵없음",
  ""),
IF(ISERROR(FIND(",",W1060,FIND(",",W1060,FIND(",",W1060,FIND(",",W1060)+1)+1)+1)),
  IF(OR(ISERROR(VLOOKUP(LEFT(W1060,FIND(",",W1060)-1),MapTable!$A:$A,1,0)),ISERROR(VLOOKUP(TRIM(MID(W1060,FIND(",",W1060)+1,FIND(",",W1060,FIND(",",W1060)+1)-FIND(",",W1060)-1)),MapTable!$A:$A,1,0)),ISERROR(VLOOKUP(TRIM(MID(W1060,FIND(",",W1060,FIND(",",W1060)+1)+1,FIND(",",W1060,FIND(",",W1060,FIND(",",W1060)+1)+1)-FIND(",",W1060,FIND(",",W1060)+1)-1)),MapTable!$A:$A,1,0)),ISERROR(VLOOKUP(TRIM(MID(W1060,FIND(",",W1060,FIND(",",W1060,FIND(",",W1060)+1)+1)+1,999)),MapTable!$A:$A,1,0))),"맵없음",
  ""),
)))))</f>
        <v/>
      </c>
      <c r="AC1060" t="str">
        <f>IF(ISBLANK(AB1060),"",IF(ISERROR(VLOOKUP(AB1060,[3]DropTable!$A:$A,1,0)),"드랍없음",""))</f>
        <v/>
      </c>
      <c r="AE1060" t="str">
        <f>IF(ISBLANK(AD1060),"",IF(ISERROR(VLOOKUP(AD1060,[3]DropTable!$A:$A,1,0)),"드랍없음",""))</f>
        <v/>
      </c>
      <c r="AG1060">
        <v>9.8000000000000007</v>
      </c>
      <c r="AH1060">
        <v>1</v>
      </c>
    </row>
    <row r="1061" spans="1:34" x14ac:dyDescent="0.3">
      <c r="A1061">
        <v>23</v>
      </c>
      <c r="B1061">
        <v>35</v>
      </c>
      <c r="C1061">
        <f>IF(OR($L1061=TRUE,$A1061=0,MOD($A1061,ChapterTable!$S$20)&lt;&gt;0),
MAX(0,INT(($B1061+ChapterTable!$Q$26+VLOOKUP(SUBSTITUTE(C$1,"성장단계","")&amp;"단계오프셋",ChapterTable!$S:$T,2,0))/ChapterTable!$Q$23)),
MAX(0,INT(($B1061+ChapterTable!$S$26+VLOOKUP(SUBSTITUTE(C$1,"성장단계","")&amp;"보스단계오프셋",ChapterTable!$S:$T,2,0))/ChapterTable!$S$23)))</f>
        <v>3</v>
      </c>
      <c r="D1061">
        <f>IF(OR($L1061=TRUE,$A1061=0,MOD($A1061,ChapterTable!$S$20)&lt;&gt;0),
MAX(0,INT(($B1061+ChapterTable!$Q$26+VLOOKUP(SUBSTITUTE(D$1,"성장단계","")&amp;"단계오프셋",ChapterTable!$S:$T,2,0))/ChapterTable!$Q$23)),
MAX(0,INT(($B1061+ChapterTable!$S$26+VLOOKUP(SUBSTITUTE(D$1,"성장단계","")&amp;"보스단계오프셋",ChapterTable!$S:$T,2,0))/ChapterTable!$S$23)))</f>
        <v>3</v>
      </c>
      <c r="E1061" s="1">
        <f ca="1">IF(AND($A1061=0,$B1061=1),
    VLOOKUP(1,ChapterTable!$1:$1048576,MATCH("최종"&amp;SUBSTITUTE(SUBSTITUTE(E$1,"standard",""),"|Float",""),ChapterTable!$1:$1,0),0)*ChapterTable!$Q$17,
  IF(AND($A1061=0,$B1061=0),
    E1062,
  IF($B1061=0,
    VLOOKUP($A1061,ChapterTable!$1:$1048576,MATCH("최종"&amp;SUBSTITUTE(SUBSTITUTE(E$1,"standard",""),"|Float",""),ChapterTable!$1:$1,0),0),
  IF($B1061=1,
    IF($L1061=FALSE,
      VLOOKUP($A1061,ChapterTable!$1:$1048576,MATCH("최종"&amp;SUBSTITUTE(SUBSTITUTE(E$1,"standard",""),"|Float",""),ChapterTable!$1:$1,0),0),
      VLOOKUP($A1061-ChapterTable!$Q$11,ChapterTable!$1:$1048576,MATCH("최종"&amp;SUBSTITUTE(SUBSTITUTE(E$1,"standard",""),"|Float",""),ChapterTable!$1:$1,0),0)*ChapterTable!$Q$14
    ),
  OFFSET(E1061,-$B1061+IF($L1061,1,0),0)*
    (VLOOKUP(SUBSTITUTE(SUBSTITUTE(E$1,"standard",""),"|Float","")&amp;"인게임누적곱배수",ChapterTable!$S:$T,2,0)^C1061
    +VLOOKUP(SUBSTITUTE(SUBSTITUTE(E$1,"standard",""),"|Float","")&amp;"인게임누적합배수",ChapterTable!$S:$T,2,0)*C1061)
  )
  )
  )
)</f>
        <v>2760794.4001486297</v>
      </c>
      <c r="F1061" s="1">
        <f ca="1">IF(AND($A1061=0,$B1061=1),
    VLOOKUP(1,ChapterTable!$1:$1048576,MATCH("최종"&amp;SUBSTITUTE(SUBSTITUTE(F$1,"standard",""),"|Float",""),ChapterTable!$1:$1,0),0)*ChapterTable!$Q$17,
  IF(AND($A1061=0,$B1061=0),
    F1062,
  IF($B1061=0,
    VLOOKUP($A1061,ChapterTable!$1:$1048576,MATCH("최종"&amp;SUBSTITUTE(SUBSTITUTE(F$1,"standard",""),"|Float",""),ChapterTable!$1:$1,0),0),
  IF($B1061=1,
    IF($L1061=FALSE,
      VLOOKUP($A1061,ChapterTable!$1:$1048576,MATCH("최종"&amp;SUBSTITUTE(SUBSTITUTE(F$1,"standard",""),"|Float",""),ChapterTable!$1:$1,0),0),
      VLOOKUP($A1061-ChapterTable!$Q$11,ChapterTable!$1:$1048576,MATCH("최종"&amp;SUBSTITUTE(SUBSTITUTE(F$1,"standard",""),"|Float",""),ChapterTable!$1:$1,0),0)*ChapterTable!$Q$14
    ),
  OFFSET(F1061,-$B1061+IF($L1061,1,0),0)*
    (VLOOKUP(SUBSTITUTE(SUBSTITUTE(F$1,"standard",""),"|Float","")&amp;"인게임누적곱배수",ChapterTable!$S:$T,2,0)^D1061
    +VLOOKUP(SUBSTITUTE(SUBSTITUTE(F$1,"standard",""),"|Float","")&amp;"인게임누적합배수",ChapterTable!$S:$T,2,0)*D1061)
  )
  )
  )
)</f>
        <v>1197092.4228286743</v>
      </c>
      <c r="G1061" t="s">
        <v>110</v>
      </c>
      <c r="J1061" t="str">
        <f>IF(ISBLANK(I1061),"",
IFERROR(VLOOKUP(I1061,[1]StringTable!$1:$1048576,MATCH([1]StringTable!$B$1,[1]StringTable!$1:$1,0),0),
IFERROR(VLOOKUP(I1061,[1]InApkStringTable!$1:$1048576,MATCH([1]InApkStringTable!$B$1,[1]InApkStringTable!$1:$1,0),0),
"스트링없음")))</f>
        <v/>
      </c>
      <c r="L1061" t="b">
        <v>0</v>
      </c>
      <c r="M1061" t="s">
        <v>24</v>
      </c>
      <c r="N1061" t="str">
        <f>IF(ISBLANK(M1061),"",IF(ISERROR(VLOOKUP(M1061,MapTable!$A:$A,1,0)),"맵없음",""))</f>
        <v/>
      </c>
      <c r="O1061">
        <f t="shared" si="65"/>
        <v>11</v>
      </c>
      <c r="Q1061">
        <f t="shared" si="66"/>
        <v>11</v>
      </c>
      <c r="R1061" t="b">
        <f t="shared" ca="1" si="67"/>
        <v>0</v>
      </c>
      <c r="T1061" t="b">
        <f t="shared" ca="1" si="68"/>
        <v>0</v>
      </c>
      <c r="V1061" t="str">
        <f>IF(ISBLANK(U1061),"",IF(ISERROR(VLOOKUP(U1061,MapTable!$A:$A,1,0)),"맵없음",""))</f>
        <v/>
      </c>
      <c r="X1061" t="str">
        <f>IF(ISBLANK(W1061),"",
IF(ISERROR(FIND(",",W1061)),
  IF(ISERROR(VLOOKUP(W1061,MapTable!$A:$A,1,0)),"맵없음",
  ""),
IF(ISERROR(FIND(",",W1061,FIND(",",W1061)+1)),
  IF(OR(ISERROR(VLOOKUP(LEFT(W1061,FIND(",",W1061)-1),MapTable!$A:$A,1,0)),ISERROR(VLOOKUP(TRIM(MID(W1061,FIND(",",W1061)+1,999)),MapTable!$A:$A,1,0))),"맵없음",
  ""),
IF(ISERROR(FIND(",",W1061,FIND(",",W1061,FIND(",",W1061)+1)+1)),
  IF(OR(ISERROR(VLOOKUP(LEFT(W1061,FIND(",",W1061)-1),MapTable!$A:$A,1,0)),ISERROR(VLOOKUP(TRIM(MID(W1061,FIND(",",W1061)+1,FIND(",",W1061,FIND(",",W1061)+1)-FIND(",",W1061)-1)),MapTable!$A:$A,1,0)),ISERROR(VLOOKUP(TRIM(MID(W1061,FIND(",",W1061,FIND(",",W1061)+1)+1,999)),MapTable!$A:$A,1,0))),"맵없음",
  ""),
IF(ISERROR(FIND(",",W1061,FIND(",",W1061,FIND(",",W1061,FIND(",",W1061)+1)+1)+1)),
  IF(OR(ISERROR(VLOOKUP(LEFT(W1061,FIND(",",W1061)-1),MapTable!$A:$A,1,0)),ISERROR(VLOOKUP(TRIM(MID(W1061,FIND(",",W1061)+1,FIND(",",W1061,FIND(",",W1061)+1)-FIND(",",W1061)-1)),MapTable!$A:$A,1,0)),ISERROR(VLOOKUP(TRIM(MID(W1061,FIND(",",W1061,FIND(",",W1061)+1)+1,FIND(",",W1061,FIND(",",W1061,FIND(",",W1061)+1)+1)-FIND(",",W1061,FIND(",",W1061)+1)-1)),MapTable!$A:$A,1,0)),ISERROR(VLOOKUP(TRIM(MID(W1061,FIND(",",W1061,FIND(",",W1061,FIND(",",W1061)+1)+1)+1,999)),MapTable!$A:$A,1,0))),"맵없음",
  ""),
)))))</f>
        <v/>
      </c>
      <c r="AC1061" t="str">
        <f>IF(ISBLANK(AB1061),"",IF(ISERROR(VLOOKUP(AB1061,[3]DropTable!$A:$A,1,0)),"드랍없음",""))</f>
        <v/>
      </c>
      <c r="AE1061" t="str">
        <f>IF(ISBLANK(AD1061),"",IF(ISERROR(VLOOKUP(AD1061,[3]DropTable!$A:$A,1,0)),"드랍없음",""))</f>
        <v/>
      </c>
      <c r="AG1061">
        <v>9.8000000000000007</v>
      </c>
      <c r="AH1061">
        <v>1</v>
      </c>
    </row>
    <row r="1062" spans="1:34" x14ac:dyDescent="0.3">
      <c r="A1062">
        <v>23</v>
      </c>
      <c r="B1062">
        <v>36</v>
      </c>
      <c r="C1062">
        <f>IF(OR($L1062=TRUE,$A1062=0,MOD($A1062,ChapterTable!$S$20)&lt;&gt;0),
MAX(0,INT(($B1062+ChapterTable!$Q$26+VLOOKUP(SUBSTITUTE(C$1,"성장단계","")&amp;"단계오프셋",ChapterTable!$S:$T,2,0))/ChapterTable!$Q$23)),
MAX(0,INT(($B1062+ChapterTable!$S$26+VLOOKUP(SUBSTITUTE(C$1,"성장단계","")&amp;"보스단계오프셋",ChapterTable!$S:$T,2,0))/ChapterTable!$S$23)))</f>
        <v>4</v>
      </c>
      <c r="D1062">
        <f>IF(OR($L1062=TRUE,$A1062=0,MOD($A1062,ChapterTable!$S$20)&lt;&gt;0),
MAX(0,INT(($B1062+ChapterTable!$Q$26+VLOOKUP(SUBSTITUTE(D$1,"성장단계","")&amp;"단계오프셋",ChapterTable!$S:$T,2,0))/ChapterTable!$Q$23)),
MAX(0,INT(($B1062+ChapterTable!$S$26+VLOOKUP(SUBSTITUTE(D$1,"성장단계","")&amp;"보스단계오프셋",ChapterTable!$S:$T,2,0))/ChapterTable!$S$23)))</f>
        <v>3</v>
      </c>
      <c r="E1062" s="1">
        <f ca="1">IF(AND($A1062=0,$B1062=1),
    VLOOKUP(1,ChapterTable!$1:$1048576,MATCH("최종"&amp;SUBSTITUTE(SUBSTITUTE(E$1,"standard",""),"|Float",""),ChapterTable!$1:$1,0),0)*ChapterTable!$Q$17,
  IF(AND($A1062=0,$B1062=0),
    E1063,
  IF($B1062=0,
    VLOOKUP($A1062,ChapterTable!$1:$1048576,MATCH("최종"&amp;SUBSTITUTE(SUBSTITUTE(E$1,"standard",""),"|Float",""),ChapterTable!$1:$1,0),0),
  IF($B1062=1,
    IF($L1062=FALSE,
      VLOOKUP($A1062,ChapterTable!$1:$1048576,MATCH("최종"&amp;SUBSTITUTE(SUBSTITUTE(E$1,"standard",""),"|Float",""),ChapterTable!$1:$1,0),0),
      VLOOKUP($A1062-ChapterTable!$Q$11,ChapterTable!$1:$1048576,MATCH("최종"&amp;SUBSTITUTE(SUBSTITUTE(E$1,"standard",""),"|Float",""),ChapterTable!$1:$1,0),0)*ChapterTable!$Q$14
    ),
  OFFSET(E1062,-$B1062+IF($L1062,1,0),0)*
    (VLOOKUP(SUBSTITUTE(SUBSTITUTE(E$1,"standard",""),"|Float","")&amp;"인게임누적곱배수",ChapterTable!$S:$T,2,0)^C1062
    +VLOOKUP(SUBSTITUTE(SUBSTITUTE(E$1,"standard",""),"|Float","")&amp;"인게임누적합배수",ChapterTable!$S:$T,2,0)*C1062)
  )
  )
  )
)</f>
        <v>3232149.5416374207</v>
      </c>
      <c r="F1062" s="1">
        <f ca="1">IF(AND($A1062=0,$B1062=1),
    VLOOKUP(1,ChapterTable!$1:$1048576,MATCH("최종"&amp;SUBSTITUTE(SUBSTITUTE(F$1,"standard",""),"|Float",""),ChapterTable!$1:$1,0),0)*ChapterTable!$Q$17,
  IF(AND($A1062=0,$B1062=0),
    F1063,
  IF($B1062=0,
    VLOOKUP($A1062,ChapterTable!$1:$1048576,MATCH("최종"&amp;SUBSTITUTE(SUBSTITUTE(F$1,"standard",""),"|Float",""),ChapterTable!$1:$1,0),0),
  IF($B1062=1,
    IF($L1062=FALSE,
      VLOOKUP($A1062,ChapterTable!$1:$1048576,MATCH("최종"&amp;SUBSTITUTE(SUBSTITUTE(F$1,"standard",""),"|Float",""),ChapterTable!$1:$1,0),0),
      VLOOKUP($A1062-ChapterTable!$Q$11,ChapterTable!$1:$1048576,MATCH("최종"&amp;SUBSTITUTE(SUBSTITUTE(F$1,"standard",""),"|Float",""),ChapterTable!$1:$1,0),0)*ChapterTable!$Q$14
    ),
  OFFSET(F1062,-$B1062+IF($L1062,1,0),0)*
    (VLOOKUP(SUBSTITUTE(SUBSTITUTE(F$1,"standard",""),"|Float","")&amp;"인게임누적곱배수",ChapterTable!$S:$T,2,0)^D1062
    +VLOOKUP(SUBSTITUTE(SUBSTITUTE(F$1,"standard",""),"|Float","")&amp;"인게임누적합배수",ChapterTable!$S:$T,2,0)*D1062)
  )
  )
  )
)</f>
        <v>1197092.4228286743</v>
      </c>
      <c r="G1062" t="s">
        <v>110</v>
      </c>
      <c r="J1062" t="str">
        <f>IF(ISBLANK(I1062),"",
IFERROR(VLOOKUP(I1062,[1]StringTable!$1:$1048576,MATCH([1]StringTable!$B$1,[1]StringTable!$1:$1,0),0),
IFERROR(VLOOKUP(I1062,[1]InApkStringTable!$1:$1048576,MATCH([1]InApkStringTable!$B$1,[1]InApkStringTable!$1:$1,0),0),
"스트링없음")))</f>
        <v/>
      </c>
      <c r="L1062" t="b">
        <v>0</v>
      </c>
      <c r="M1062" t="s">
        <v>24</v>
      </c>
      <c r="N1062" t="str">
        <f>IF(ISBLANK(M1062),"",IF(ISERROR(VLOOKUP(M1062,MapTable!$A:$A,1,0)),"맵없음",""))</f>
        <v/>
      </c>
      <c r="O1062">
        <f t="shared" si="65"/>
        <v>4</v>
      </c>
      <c r="Q1062">
        <f t="shared" si="66"/>
        <v>4</v>
      </c>
      <c r="R1062" t="b">
        <f t="shared" ca="1" si="67"/>
        <v>0</v>
      </c>
      <c r="T1062" t="b">
        <f t="shared" ca="1" si="68"/>
        <v>0</v>
      </c>
      <c r="V1062" t="str">
        <f>IF(ISBLANK(U1062),"",IF(ISERROR(VLOOKUP(U1062,MapTable!$A:$A,1,0)),"맵없음",""))</f>
        <v/>
      </c>
      <c r="X1062" t="str">
        <f>IF(ISBLANK(W1062),"",
IF(ISERROR(FIND(",",W1062)),
  IF(ISERROR(VLOOKUP(W1062,MapTable!$A:$A,1,0)),"맵없음",
  ""),
IF(ISERROR(FIND(",",W1062,FIND(",",W1062)+1)),
  IF(OR(ISERROR(VLOOKUP(LEFT(W1062,FIND(",",W1062)-1),MapTable!$A:$A,1,0)),ISERROR(VLOOKUP(TRIM(MID(W1062,FIND(",",W1062)+1,999)),MapTable!$A:$A,1,0))),"맵없음",
  ""),
IF(ISERROR(FIND(",",W1062,FIND(",",W1062,FIND(",",W1062)+1)+1)),
  IF(OR(ISERROR(VLOOKUP(LEFT(W1062,FIND(",",W1062)-1),MapTable!$A:$A,1,0)),ISERROR(VLOOKUP(TRIM(MID(W1062,FIND(",",W1062)+1,FIND(",",W1062,FIND(",",W1062)+1)-FIND(",",W1062)-1)),MapTable!$A:$A,1,0)),ISERROR(VLOOKUP(TRIM(MID(W1062,FIND(",",W1062,FIND(",",W1062)+1)+1,999)),MapTable!$A:$A,1,0))),"맵없음",
  ""),
IF(ISERROR(FIND(",",W1062,FIND(",",W1062,FIND(",",W1062,FIND(",",W1062)+1)+1)+1)),
  IF(OR(ISERROR(VLOOKUP(LEFT(W1062,FIND(",",W1062)-1),MapTable!$A:$A,1,0)),ISERROR(VLOOKUP(TRIM(MID(W1062,FIND(",",W1062)+1,FIND(",",W1062,FIND(",",W1062)+1)-FIND(",",W1062)-1)),MapTable!$A:$A,1,0)),ISERROR(VLOOKUP(TRIM(MID(W1062,FIND(",",W1062,FIND(",",W1062)+1)+1,FIND(",",W1062,FIND(",",W1062,FIND(",",W1062)+1)+1)-FIND(",",W1062,FIND(",",W1062)+1)-1)),MapTable!$A:$A,1,0)),ISERROR(VLOOKUP(TRIM(MID(W1062,FIND(",",W1062,FIND(",",W1062,FIND(",",W1062)+1)+1)+1,999)),MapTable!$A:$A,1,0))),"맵없음",
  ""),
)))))</f>
        <v/>
      </c>
      <c r="AC1062" t="str">
        <f>IF(ISBLANK(AB1062),"",IF(ISERROR(VLOOKUP(AB1062,[3]DropTable!$A:$A,1,0)),"드랍없음",""))</f>
        <v/>
      </c>
      <c r="AE1062" t="str">
        <f>IF(ISBLANK(AD1062),"",IF(ISERROR(VLOOKUP(AD1062,[3]DropTable!$A:$A,1,0)),"드랍없음",""))</f>
        <v/>
      </c>
      <c r="AG1062">
        <v>9.8000000000000007</v>
      </c>
      <c r="AH1062">
        <v>1</v>
      </c>
    </row>
    <row r="1063" spans="1:34" x14ac:dyDescent="0.3">
      <c r="A1063">
        <v>23</v>
      </c>
      <c r="B1063">
        <v>37</v>
      </c>
      <c r="C1063">
        <f>IF(OR($L1063=TRUE,$A1063=0,MOD($A1063,ChapterTable!$S$20)&lt;&gt;0),
MAX(0,INT(($B1063+ChapterTable!$Q$26+VLOOKUP(SUBSTITUTE(C$1,"성장단계","")&amp;"단계오프셋",ChapterTable!$S:$T,2,0))/ChapterTable!$Q$23)),
MAX(0,INT(($B1063+ChapterTable!$S$26+VLOOKUP(SUBSTITUTE(C$1,"성장단계","")&amp;"보스단계오프셋",ChapterTable!$S:$T,2,0))/ChapterTable!$S$23)))</f>
        <v>4</v>
      </c>
      <c r="D1063">
        <f>IF(OR($L1063=TRUE,$A1063=0,MOD($A1063,ChapterTable!$S$20)&lt;&gt;0),
MAX(0,INT(($B1063+ChapterTable!$Q$26+VLOOKUP(SUBSTITUTE(D$1,"성장단계","")&amp;"단계오프셋",ChapterTable!$S:$T,2,0))/ChapterTable!$Q$23)),
MAX(0,INT(($B1063+ChapterTable!$S$26+VLOOKUP(SUBSTITUTE(D$1,"성장단계","")&amp;"보스단계오프셋",ChapterTable!$S:$T,2,0))/ChapterTable!$S$23)))</f>
        <v>3</v>
      </c>
      <c r="E1063" s="1">
        <f ca="1">IF(AND($A1063=0,$B1063=1),
    VLOOKUP(1,ChapterTable!$1:$1048576,MATCH("최종"&amp;SUBSTITUTE(SUBSTITUTE(E$1,"standard",""),"|Float",""),ChapterTable!$1:$1,0),0)*ChapterTable!$Q$17,
  IF(AND($A1063=0,$B1063=0),
    E1064,
  IF($B1063=0,
    VLOOKUP($A1063,ChapterTable!$1:$1048576,MATCH("최종"&amp;SUBSTITUTE(SUBSTITUTE(E$1,"standard",""),"|Float",""),ChapterTable!$1:$1,0),0),
  IF($B1063=1,
    IF($L1063=FALSE,
      VLOOKUP($A1063,ChapterTable!$1:$1048576,MATCH("최종"&amp;SUBSTITUTE(SUBSTITUTE(E$1,"standard",""),"|Float",""),ChapterTable!$1:$1,0),0),
      VLOOKUP($A1063-ChapterTable!$Q$11,ChapterTable!$1:$1048576,MATCH("최종"&amp;SUBSTITUTE(SUBSTITUTE(E$1,"standard",""),"|Float",""),ChapterTable!$1:$1,0),0)*ChapterTable!$Q$14
    ),
  OFFSET(E1063,-$B1063+IF($L1063,1,0),0)*
    (VLOOKUP(SUBSTITUTE(SUBSTITUTE(E$1,"standard",""),"|Float","")&amp;"인게임누적곱배수",ChapterTable!$S:$T,2,0)^C1063
    +VLOOKUP(SUBSTITUTE(SUBSTITUTE(E$1,"standard",""),"|Float","")&amp;"인게임누적합배수",ChapterTable!$S:$T,2,0)*C1063)
  )
  )
  )
)</f>
        <v>3232149.5416374207</v>
      </c>
      <c r="F1063" s="1">
        <f ca="1">IF(AND($A1063=0,$B1063=1),
    VLOOKUP(1,ChapterTable!$1:$1048576,MATCH("최종"&amp;SUBSTITUTE(SUBSTITUTE(F$1,"standard",""),"|Float",""),ChapterTable!$1:$1,0),0)*ChapterTable!$Q$17,
  IF(AND($A1063=0,$B1063=0),
    F1064,
  IF($B1063=0,
    VLOOKUP($A1063,ChapterTable!$1:$1048576,MATCH("최종"&amp;SUBSTITUTE(SUBSTITUTE(F$1,"standard",""),"|Float",""),ChapterTable!$1:$1,0),0),
  IF($B1063=1,
    IF($L1063=FALSE,
      VLOOKUP($A1063,ChapterTable!$1:$1048576,MATCH("최종"&amp;SUBSTITUTE(SUBSTITUTE(F$1,"standard",""),"|Float",""),ChapterTable!$1:$1,0),0),
      VLOOKUP($A1063-ChapterTable!$Q$11,ChapterTable!$1:$1048576,MATCH("최종"&amp;SUBSTITUTE(SUBSTITUTE(F$1,"standard",""),"|Float",""),ChapterTable!$1:$1,0),0)*ChapterTable!$Q$14
    ),
  OFFSET(F1063,-$B1063+IF($L1063,1,0),0)*
    (VLOOKUP(SUBSTITUTE(SUBSTITUTE(F$1,"standard",""),"|Float","")&amp;"인게임누적곱배수",ChapterTable!$S:$T,2,0)^D1063
    +VLOOKUP(SUBSTITUTE(SUBSTITUTE(F$1,"standard",""),"|Float","")&amp;"인게임누적합배수",ChapterTable!$S:$T,2,0)*D1063)
  )
  )
  )
)</f>
        <v>1197092.4228286743</v>
      </c>
      <c r="G1063" t="s">
        <v>110</v>
      </c>
      <c r="J1063" t="str">
        <f>IF(ISBLANK(I1063),"",
IFERROR(VLOOKUP(I1063,[1]StringTable!$1:$1048576,MATCH([1]StringTable!$B$1,[1]StringTable!$1:$1,0),0),
IFERROR(VLOOKUP(I1063,[1]InApkStringTable!$1:$1048576,MATCH([1]InApkStringTable!$B$1,[1]InApkStringTable!$1:$1,0),0),
"스트링없음")))</f>
        <v/>
      </c>
      <c r="L1063" t="b">
        <v>0</v>
      </c>
      <c r="M1063" t="s">
        <v>24</v>
      </c>
      <c r="N1063" t="str">
        <f>IF(ISBLANK(M1063),"",IF(ISERROR(VLOOKUP(M1063,MapTable!$A:$A,1,0)),"맵없음",""))</f>
        <v/>
      </c>
      <c r="O1063">
        <f t="shared" si="65"/>
        <v>4</v>
      </c>
      <c r="Q1063">
        <f t="shared" si="66"/>
        <v>4</v>
      </c>
      <c r="R1063" t="b">
        <f t="shared" ca="1" si="67"/>
        <v>0</v>
      </c>
      <c r="T1063" t="b">
        <f t="shared" ca="1" si="68"/>
        <v>0</v>
      </c>
      <c r="V1063" t="str">
        <f>IF(ISBLANK(U1063),"",IF(ISERROR(VLOOKUP(U1063,MapTable!$A:$A,1,0)),"맵없음",""))</f>
        <v/>
      </c>
      <c r="X1063" t="str">
        <f>IF(ISBLANK(W1063),"",
IF(ISERROR(FIND(",",W1063)),
  IF(ISERROR(VLOOKUP(W1063,MapTable!$A:$A,1,0)),"맵없음",
  ""),
IF(ISERROR(FIND(",",W1063,FIND(",",W1063)+1)),
  IF(OR(ISERROR(VLOOKUP(LEFT(W1063,FIND(",",W1063)-1),MapTable!$A:$A,1,0)),ISERROR(VLOOKUP(TRIM(MID(W1063,FIND(",",W1063)+1,999)),MapTable!$A:$A,1,0))),"맵없음",
  ""),
IF(ISERROR(FIND(",",W1063,FIND(",",W1063,FIND(",",W1063)+1)+1)),
  IF(OR(ISERROR(VLOOKUP(LEFT(W1063,FIND(",",W1063)-1),MapTable!$A:$A,1,0)),ISERROR(VLOOKUP(TRIM(MID(W1063,FIND(",",W1063)+1,FIND(",",W1063,FIND(",",W1063)+1)-FIND(",",W1063)-1)),MapTable!$A:$A,1,0)),ISERROR(VLOOKUP(TRIM(MID(W1063,FIND(",",W1063,FIND(",",W1063)+1)+1,999)),MapTable!$A:$A,1,0))),"맵없음",
  ""),
IF(ISERROR(FIND(",",W1063,FIND(",",W1063,FIND(",",W1063,FIND(",",W1063)+1)+1)+1)),
  IF(OR(ISERROR(VLOOKUP(LEFT(W1063,FIND(",",W1063)-1),MapTable!$A:$A,1,0)),ISERROR(VLOOKUP(TRIM(MID(W1063,FIND(",",W1063)+1,FIND(",",W1063,FIND(",",W1063)+1)-FIND(",",W1063)-1)),MapTable!$A:$A,1,0)),ISERROR(VLOOKUP(TRIM(MID(W1063,FIND(",",W1063,FIND(",",W1063)+1)+1,FIND(",",W1063,FIND(",",W1063,FIND(",",W1063)+1)+1)-FIND(",",W1063,FIND(",",W1063)+1)-1)),MapTable!$A:$A,1,0)),ISERROR(VLOOKUP(TRIM(MID(W1063,FIND(",",W1063,FIND(",",W1063,FIND(",",W1063)+1)+1)+1,999)),MapTable!$A:$A,1,0))),"맵없음",
  ""),
)))))</f>
        <v/>
      </c>
      <c r="AC1063" t="str">
        <f>IF(ISBLANK(AB1063),"",IF(ISERROR(VLOOKUP(AB1063,[3]DropTable!$A:$A,1,0)),"드랍없음",""))</f>
        <v/>
      </c>
      <c r="AE1063" t="str">
        <f>IF(ISBLANK(AD1063),"",IF(ISERROR(VLOOKUP(AD1063,[3]DropTable!$A:$A,1,0)),"드랍없음",""))</f>
        <v/>
      </c>
      <c r="AG1063">
        <v>9.8000000000000007</v>
      </c>
      <c r="AH1063">
        <v>1</v>
      </c>
    </row>
    <row r="1064" spans="1:34" x14ac:dyDescent="0.3">
      <c r="A1064">
        <v>23</v>
      </c>
      <c r="B1064">
        <v>38</v>
      </c>
      <c r="C1064">
        <f>IF(OR($L1064=TRUE,$A1064=0,MOD($A1064,ChapterTable!$S$20)&lt;&gt;0),
MAX(0,INT(($B1064+ChapterTable!$Q$26+VLOOKUP(SUBSTITUTE(C$1,"성장단계","")&amp;"단계오프셋",ChapterTable!$S:$T,2,0))/ChapterTable!$Q$23)),
MAX(0,INT(($B1064+ChapterTable!$S$26+VLOOKUP(SUBSTITUTE(C$1,"성장단계","")&amp;"보스단계오프셋",ChapterTable!$S:$T,2,0))/ChapterTable!$S$23)))</f>
        <v>4</v>
      </c>
      <c r="D1064">
        <f>IF(OR($L1064=TRUE,$A1064=0,MOD($A1064,ChapterTable!$S$20)&lt;&gt;0),
MAX(0,INT(($B1064+ChapterTable!$Q$26+VLOOKUP(SUBSTITUTE(D$1,"성장단계","")&amp;"단계오프셋",ChapterTable!$S:$T,2,0))/ChapterTable!$Q$23)),
MAX(0,INT(($B1064+ChapterTable!$S$26+VLOOKUP(SUBSTITUTE(D$1,"성장단계","")&amp;"보스단계오프셋",ChapterTable!$S:$T,2,0))/ChapterTable!$S$23)))</f>
        <v>3</v>
      </c>
      <c r="E1064" s="1">
        <f ca="1">IF(AND($A1064=0,$B1064=1),
    VLOOKUP(1,ChapterTable!$1:$1048576,MATCH("최종"&amp;SUBSTITUTE(SUBSTITUTE(E$1,"standard",""),"|Float",""),ChapterTable!$1:$1,0),0)*ChapterTable!$Q$17,
  IF(AND($A1064=0,$B1064=0),
    E1065,
  IF($B1064=0,
    VLOOKUP($A1064,ChapterTable!$1:$1048576,MATCH("최종"&amp;SUBSTITUTE(SUBSTITUTE(E$1,"standard",""),"|Float",""),ChapterTable!$1:$1,0),0),
  IF($B1064=1,
    IF($L1064=FALSE,
      VLOOKUP($A1064,ChapterTable!$1:$1048576,MATCH("최종"&amp;SUBSTITUTE(SUBSTITUTE(E$1,"standard",""),"|Float",""),ChapterTable!$1:$1,0),0),
      VLOOKUP($A1064-ChapterTable!$Q$11,ChapterTable!$1:$1048576,MATCH("최종"&amp;SUBSTITUTE(SUBSTITUTE(E$1,"standard",""),"|Float",""),ChapterTable!$1:$1,0),0)*ChapterTable!$Q$14
    ),
  OFFSET(E1064,-$B1064+IF($L1064,1,0),0)*
    (VLOOKUP(SUBSTITUTE(SUBSTITUTE(E$1,"standard",""),"|Float","")&amp;"인게임누적곱배수",ChapterTable!$S:$T,2,0)^C1064
    +VLOOKUP(SUBSTITUTE(SUBSTITUTE(E$1,"standard",""),"|Float","")&amp;"인게임누적합배수",ChapterTable!$S:$T,2,0)*C1064)
  )
  )
  )
)</f>
        <v>3232149.5416374207</v>
      </c>
      <c r="F1064" s="1">
        <f ca="1">IF(AND($A1064=0,$B1064=1),
    VLOOKUP(1,ChapterTable!$1:$1048576,MATCH("최종"&amp;SUBSTITUTE(SUBSTITUTE(F$1,"standard",""),"|Float",""),ChapterTable!$1:$1,0),0)*ChapterTable!$Q$17,
  IF(AND($A1064=0,$B1064=0),
    F1065,
  IF($B1064=0,
    VLOOKUP($A1064,ChapterTable!$1:$1048576,MATCH("최종"&amp;SUBSTITUTE(SUBSTITUTE(F$1,"standard",""),"|Float",""),ChapterTable!$1:$1,0),0),
  IF($B1064=1,
    IF($L1064=FALSE,
      VLOOKUP($A1064,ChapterTable!$1:$1048576,MATCH("최종"&amp;SUBSTITUTE(SUBSTITUTE(F$1,"standard",""),"|Float",""),ChapterTable!$1:$1,0),0),
      VLOOKUP($A1064-ChapterTable!$Q$11,ChapterTable!$1:$1048576,MATCH("최종"&amp;SUBSTITUTE(SUBSTITUTE(F$1,"standard",""),"|Float",""),ChapterTable!$1:$1,0),0)*ChapterTable!$Q$14
    ),
  OFFSET(F1064,-$B1064+IF($L1064,1,0),0)*
    (VLOOKUP(SUBSTITUTE(SUBSTITUTE(F$1,"standard",""),"|Float","")&amp;"인게임누적곱배수",ChapterTable!$S:$T,2,0)^D1064
    +VLOOKUP(SUBSTITUTE(SUBSTITUTE(F$1,"standard",""),"|Float","")&amp;"인게임누적합배수",ChapterTable!$S:$T,2,0)*D1064)
  )
  )
  )
)</f>
        <v>1197092.4228286743</v>
      </c>
      <c r="G1064" t="s">
        <v>110</v>
      </c>
      <c r="J1064" t="str">
        <f>IF(ISBLANK(I1064),"",
IFERROR(VLOOKUP(I1064,[1]StringTable!$1:$1048576,MATCH([1]StringTable!$B$1,[1]StringTable!$1:$1,0),0),
IFERROR(VLOOKUP(I1064,[1]InApkStringTable!$1:$1048576,MATCH([1]InApkStringTable!$B$1,[1]InApkStringTable!$1:$1,0),0),
"스트링없음")))</f>
        <v/>
      </c>
      <c r="L1064" t="b">
        <v>0</v>
      </c>
      <c r="M1064" t="s">
        <v>24</v>
      </c>
      <c r="N1064" t="str">
        <f>IF(ISBLANK(M1064),"",IF(ISERROR(VLOOKUP(M1064,MapTable!$A:$A,1,0)),"맵없음",""))</f>
        <v/>
      </c>
      <c r="O1064">
        <f t="shared" si="65"/>
        <v>4</v>
      </c>
      <c r="Q1064">
        <f t="shared" si="66"/>
        <v>4</v>
      </c>
      <c r="R1064" t="b">
        <f t="shared" ca="1" si="67"/>
        <v>0</v>
      </c>
      <c r="T1064" t="b">
        <f t="shared" ca="1" si="68"/>
        <v>0</v>
      </c>
      <c r="V1064" t="str">
        <f>IF(ISBLANK(U1064),"",IF(ISERROR(VLOOKUP(U1064,MapTable!$A:$A,1,0)),"맵없음",""))</f>
        <v/>
      </c>
      <c r="X1064" t="str">
        <f>IF(ISBLANK(W1064),"",
IF(ISERROR(FIND(",",W1064)),
  IF(ISERROR(VLOOKUP(W1064,MapTable!$A:$A,1,0)),"맵없음",
  ""),
IF(ISERROR(FIND(",",W1064,FIND(",",W1064)+1)),
  IF(OR(ISERROR(VLOOKUP(LEFT(W1064,FIND(",",W1064)-1),MapTable!$A:$A,1,0)),ISERROR(VLOOKUP(TRIM(MID(W1064,FIND(",",W1064)+1,999)),MapTable!$A:$A,1,0))),"맵없음",
  ""),
IF(ISERROR(FIND(",",W1064,FIND(",",W1064,FIND(",",W1064)+1)+1)),
  IF(OR(ISERROR(VLOOKUP(LEFT(W1064,FIND(",",W1064)-1),MapTable!$A:$A,1,0)),ISERROR(VLOOKUP(TRIM(MID(W1064,FIND(",",W1064)+1,FIND(",",W1064,FIND(",",W1064)+1)-FIND(",",W1064)-1)),MapTable!$A:$A,1,0)),ISERROR(VLOOKUP(TRIM(MID(W1064,FIND(",",W1064,FIND(",",W1064)+1)+1,999)),MapTable!$A:$A,1,0))),"맵없음",
  ""),
IF(ISERROR(FIND(",",W1064,FIND(",",W1064,FIND(",",W1064,FIND(",",W1064)+1)+1)+1)),
  IF(OR(ISERROR(VLOOKUP(LEFT(W1064,FIND(",",W1064)-1),MapTable!$A:$A,1,0)),ISERROR(VLOOKUP(TRIM(MID(W1064,FIND(",",W1064)+1,FIND(",",W1064,FIND(",",W1064)+1)-FIND(",",W1064)-1)),MapTable!$A:$A,1,0)),ISERROR(VLOOKUP(TRIM(MID(W1064,FIND(",",W1064,FIND(",",W1064)+1)+1,FIND(",",W1064,FIND(",",W1064,FIND(",",W1064)+1)+1)-FIND(",",W1064,FIND(",",W1064)+1)-1)),MapTable!$A:$A,1,0)),ISERROR(VLOOKUP(TRIM(MID(W1064,FIND(",",W1064,FIND(",",W1064,FIND(",",W1064)+1)+1)+1,999)),MapTable!$A:$A,1,0))),"맵없음",
  ""),
)))))</f>
        <v/>
      </c>
      <c r="AC1064" t="str">
        <f>IF(ISBLANK(AB1064),"",IF(ISERROR(VLOOKUP(AB1064,[3]DropTable!$A:$A,1,0)),"드랍없음",""))</f>
        <v/>
      </c>
      <c r="AE1064" t="str">
        <f>IF(ISBLANK(AD1064),"",IF(ISERROR(VLOOKUP(AD1064,[3]DropTable!$A:$A,1,0)),"드랍없음",""))</f>
        <v/>
      </c>
      <c r="AG1064">
        <v>9.8000000000000007</v>
      </c>
      <c r="AH1064">
        <v>1</v>
      </c>
    </row>
    <row r="1065" spans="1:34" x14ac:dyDescent="0.3">
      <c r="A1065">
        <v>23</v>
      </c>
      <c r="B1065">
        <v>39</v>
      </c>
      <c r="C1065">
        <f>IF(OR($L1065=TRUE,$A1065=0,MOD($A1065,ChapterTable!$S$20)&lt;&gt;0),
MAX(0,INT(($B1065+ChapterTable!$Q$26+VLOOKUP(SUBSTITUTE(C$1,"성장단계","")&amp;"단계오프셋",ChapterTable!$S:$T,2,0))/ChapterTable!$Q$23)),
MAX(0,INT(($B1065+ChapterTable!$S$26+VLOOKUP(SUBSTITUTE(C$1,"성장단계","")&amp;"보스단계오프셋",ChapterTable!$S:$T,2,0))/ChapterTable!$S$23)))</f>
        <v>4</v>
      </c>
      <c r="D1065">
        <f>IF(OR($L1065=TRUE,$A1065=0,MOD($A1065,ChapterTable!$S$20)&lt;&gt;0),
MAX(0,INT(($B1065+ChapterTable!$Q$26+VLOOKUP(SUBSTITUTE(D$1,"성장단계","")&amp;"단계오프셋",ChapterTable!$S:$T,2,0))/ChapterTable!$Q$23)),
MAX(0,INT(($B1065+ChapterTable!$S$26+VLOOKUP(SUBSTITUTE(D$1,"성장단계","")&amp;"보스단계오프셋",ChapterTable!$S:$T,2,0))/ChapterTable!$S$23)))</f>
        <v>3</v>
      </c>
      <c r="E1065" s="1">
        <f ca="1">IF(AND($A1065=0,$B1065=1),
    VLOOKUP(1,ChapterTable!$1:$1048576,MATCH("최종"&amp;SUBSTITUTE(SUBSTITUTE(E$1,"standard",""),"|Float",""),ChapterTable!$1:$1,0),0)*ChapterTable!$Q$17,
  IF(AND($A1065=0,$B1065=0),
    E1066,
  IF($B1065=0,
    VLOOKUP($A1065,ChapterTable!$1:$1048576,MATCH("최종"&amp;SUBSTITUTE(SUBSTITUTE(E$1,"standard",""),"|Float",""),ChapterTable!$1:$1,0),0),
  IF($B1065=1,
    IF($L1065=FALSE,
      VLOOKUP($A1065,ChapterTable!$1:$1048576,MATCH("최종"&amp;SUBSTITUTE(SUBSTITUTE(E$1,"standard",""),"|Float",""),ChapterTable!$1:$1,0),0),
      VLOOKUP($A1065-ChapterTable!$Q$11,ChapterTable!$1:$1048576,MATCH("최종"&amp;SUBSTITUTE(SUBSTITUTE(E$1,"standard",""),"|Float",""),ChapterTable!$1:$1,0),0)*ChapterTable!$Q$14
    ),
  OFFSET(E1065,-$B1065+IF($L1065,1,0),0)*
    (VLOOKUP(SUBSTITUTE(SUBSTITUTE(E$1,"standard",""),"|Float","")&amp;"인게임누적곱배수",ChapterTable!$S:$T,2,0)^C1065
    +VLOOKUP(SUBSTITUTE(SUBSTITUTE(E$1,"standard",""),"|Float","")&amp;"인게임누적합배수",ChapterTable!$S:$T,2,0)*C1065)
  )
  )
  )
)</f>
        <v>3232149.5416374207</v>
      </c>
      <c r="F1065" s="1">
        <f ca="1">IF(AND($A1065=0,$B1065=1),
    VLOOKUP(1,ChapterTable!$1:$1048576,MATCH("최종"&amp;SUBSTITUTE(SUBSTITUTE(F$1,"standard",""),"|Float",""),ChapterTable!$1:$1,0),0)*ChapterTable!$Q$17,
  IF(AND($A1065=0,$B1065=0),
    F1066,
  IF($B1065=0,
    VLOOKUP($A1065,ChapterTable!$1:$1048576,MATCH("최종"&amp;SUBSTITUTE(SUBSTITUTE(F$1,"standard",""),"|Float",""),ChapterTable!$1:$1,0),0),
  IF($B1065=1,
    IF($L1065=FALSE,
      VLOOKUP($A1065,ChapterTable!$1:$1048576,MATCH("최종"&amp;SUBSTITUTE(SUBSTITUTE(F$1,"standard",""),"|Float",""),ChapterTable!$1:$1,0),0),
      VLOOKUP($A1065-ChapterTable!$Q$11,ChapterTable!$1:$1048576,MATCH("최종"&amp;SUBSTITUTE(SUBSTITUTE(F$1,"standard",""),"|Float",""),ChapterTable!$1:$1,0),0)*ChapterTable!$Q$14
    ),
  OFFSET(F1065,-$B1065+IF($L1065,1,0),0)*
    (VLOOKUP(SUBSTITUTE(SUBSTITUTE(F$1,"standard",""),"|Float","")&amp;"인게임누적곱배수",ChapterTable!$S:$T,2,0)^D1065
    +VLOOKUP(SUBSTITUTE(SUBSTITUTE(F$1,"standard",""),"|Float","")&amp;"인게임누적합배수",ChapterTable!$S:$T,2,0)*D1065)
  )
  )
  )
)</f>
        <v>1197092.4228286743</v>
      </c>
      <c r="G1065" t="s">
        <v>110</v>
      </c>
      <c r="J1065" t="str">
        <f>IF(ISBLANK(I1065),"",
IFERROR(VLOOKUP(I1065,[1]StringTable!$1:$1048576,MATCH([1]StringTable!$B$1,[1]StringTable!$1:$1,0),0),
IFERROR(VLOOKUP(I1065,[1]InApkStringTable!$1:$1048576,MATCH([1]InApkStringTable!$B$1,[1]InApkStringTable!$1:$1,0),0),
"스트링없음")))</f>
        <v/>
      </c>
      <c r="L1065" t="b">
        <v>0</v>
      </c>
      <c r="M1065" t="s">
        <v>24</v>
      </c>
      <c r="N1065" t="str">
        <f>IF(ISBLANK(M1065),"",IF(ISERROR(VLOOKUP(M1065,MapTable!$A:$A,1,0)),"맵없음",""))</f>
        <v/>
      </c>
      <c r="O1065">
        <f t="shared" si="65"/>
        <v>94</v>
      </c>
      <c r="Q1065">
        <f t="shared" si="66"/>
        <v>94</v>
      </c>
      <c r="R1065" t="b">
        <f t="shared" ca="1" si="67"/>
        <v>1</v>
      </c>
      <c r="T1065" t="b">
        <f t="shared" ca="1" si="68"/>
        <v>1</v>
      </c>
      <c r="V1065" t="str">
        <f>IF(ISBLANK(U1065),"",IF(ISERROR(VLOOKUP(U1065,MapTable!$A:$A,1,0)),"맵없음",""))</f>
        <v/>
      </c>
      <c r="X1065" t="str">
        <f>IF(ISBLANK(W1065),"",
IF(ISERROR(FIND(",",W1065)),
  IF(ISERROR(VLOOKUP(W1065,MapTable!$A:$A,1,0)),"맵없음",
  ""),
IF(ISERROR(FIND(",",W1065,FIND(",",W1065)+1)),
  IF(OR(ISERROR(VLOOKUP(LEFT(W1065,FIND(",",W1065)-1),MapTable!$A:$A,1,0)),ISERROR(VLOOKUP(TRIM(MID(W1065,FIND(",",W1065)+1,999)),MapTable!$A:$A,1,0))),"맵없음",
  ""),
IF(ISERROR(FIND(",",W1065,FIND(",",W1065,FIND(",",W1065)+1)+1)),
  IF(OR(ISERROR(VLOOKUP(LEFT(W1065,FIND(",",W1065)-1),MapTable!$A:$A,1,0)),ISERROR(VLOOKUP(TRIM(MID(W1065,FIND(",",W1065)+1,FIND(",",W1065,FIND(",",W1065)+1)-FIND(",",W1065)-1)),MapTable!$A:$A,1,0)),ISERROR(VLOOKUP(TRIM(MID(W1065,FIND(",",W1065,FIND(",",W1065)+1)+1,999)),MapTable!$A:$A,1,0))),"맵없음",
  ""),
IF(ISERROR(FIND(",",W1065,FIND(",",W1065,FIND(",",W1065,FIND(",",W1065)+1)+1)+1)),
  IF(OR(ISERROR(VLOOKUP(LEFT(W1065,FIND(",",W1065)-1),MapTable!$A:$A,1,0)),ISERROR(VLOOKUP(TRIM(MID(W1065,FIND(",",W1065)+1,FIND(",",W1065,FIND(",",W1065)+1)-FIND(",",W1065)-1)),MapTable!$A:$A,1,0)),ISERROR(VLOOKUP(TRIM(MID(W1065,FIND(",",W1065,FIND(",",W1065)+1)+1,FIND(",",W1065,FIND(",",W1065,FIND(",",W1065)+1)+1)-FIND(",",W1065,FIND(",",W1065)+1)-1)),MapTable!$A:$A,1,0)),ISERROR(VLOOKUP(TRIM(MID(W1065,FIND(",",W1065,FIND(",",W1065,FIND(",",W1065)+1)+1)+1,999)),MapTable!$A:$A,1,0))),"맵없음",
  ""),
)))))</f>
        <v/>
      </c>
      <c r="AC1065" t="str">
        <f>IF(ISBLANK(AB1065),"",IF(ISERROR(VLOOKUP(AB1065,[3]DropTable!$A:$A,1,0)),"드랍없음",""))</f>
        <v/>
      </c>
      <c r="AE1065" t="str">
        <f>IF(ISBLANK(AD1065),"",IF(ISERROR(VLOOKUP(AD1065,[3]DropTable!$A:$A,1,0)),"드랍없음",""))</f>
        <v/>
      </c>
      <c r="AG1065">
        <v>9.8000000000000007</v>
      </c>
      <c r="AH1065">
        <v>1</v>
      </c>
    </row>
    <row r="1066" spans="1:34" x14ac:dyDescent="0.3">
      <c r="A1066">
        <v>23</v>
      </c>
      <c r="B1066">
        <v>40</v>
      </c>
      <c r="C1066">
        <f>IF(OR($L1066=TRUE,$A1066=0,MOD($A1066,ChapterTable!$S$20)&lt;&gt;0),
MAX(0,INT(($B1066+ChapterTable!$Q$26+VLOOKUP(SUBSTITUTE(C$1,"성장단계","")&amp;"단계오프셋",ChapterTable!$S:$T,2,0))/ChapterTable!$Q$23)),
MAX(0,INT(($B1066+ChapterTable!$S$26+VLOOKUP(SUBSTITUTE(C$1,"성장단계","")&amp;"보스단계오프셋",ChapterTable!$S:$T,2,0))/ChapterTable!$S$23)))</f>
        <v>4</v>
      </c>
      <c r="D1066">
        <f>IF(OR($L1066=TRUE,$A1066=0,MOD($A1066,ChapterTable!$S$20)&lt;&gt;0),
MAX(0,INT(($B1066+ChapterTable!$Q$26+VLOOKUP(SUBSTITUTE(D$1,"성장단계","")&amp;"단계오프셋",ChapterTable!$S:$T,2,0))/ChapterTable!$Q$23)),
MAX(0,INT(($B1066+ChapterTable!$S$26+VLOOKUP(SUBSTITUTE(D$1,"성장단계","")&amp;"보스단계오프셋",ChapterTable!$S:$T,2,0))/ChapterTable!$S$23)))</f>
        <v>3</v>
      </c>
      <c r="E1066" s="1">
        <f ca="1">IF(AND($A1066=0,$B1066=1),
    VLOOKUP(1,ChapterTable!$1:$1048576,MATCH("최종"&amp;SUBSTITUTE(SUBSTITUTE(E$1,"standard",""),"|Float",""),ChapterTable!$1:$1,0),0)*ChapterTable!$Q$17,
  IF(AND($A1066=0,$B1066=0),
    E1067,
  IF($B1066=0,
    VLOOKUP($A1066,ChapterTable!$1:$1048576,MATCH("최종"&amp;SUBSTITUTE(SUBSTITUTE(E$1,"standard",""),"|Float",""),ChapterTable!$1:$1,0),0),
  IF($B1066=1,
    IF($L1066=FALSE,
      VLOOKUP($A1066,ChapterTable!$1:$1048576,MATCH("최종"&amp;SUBSTITUTE(SUBSTITUTE(E$1,"standard",""),"|Float",""),ChapterTable!$1:$1,0),0),
      VLOOKUP($A1066-ChapterTable!$Q$11,ChapterTable!$1:$1048576,MATCH("최종"&amp;SUBSTITUTE(SUBSTITUTE(E$1,"standard",""),"|Float",""),ChapterTable!$1:$1,0),0)*ChapterTable!$Q$14
    ),
  OFFSET(E1066,-$B1066+IF($L1066,1,0),0)*
    (VLOOKUP(SUBSTITUTE(SUBSTITUTE(E$1,"standard",""),"|Float","")&amp;"인게임누적곱배수",ChapterTable!$S:$T,2,0)^C1066
    +VLOOKUP(SUBSTITUTE(SUBSTITUTE(E$1,"standard",""),"|Float","")&amp;"인게임누적합배수",ChapterTable!$S:$T,2,0)*C1066)
  )
  )
  )
)</f>
        <v>3232149.5416374207</v>
      </c>
      <c r="F1066" s="1">
        <f ca="1">IF(AND($A1066=0,$B1066=1),
    VLOOKUP(1,ChapterTable!$1:$1048576,MATCH("최종"&amp;SUBSTITUTE(SUBSTITUTE(F$1,"standard",""),"|Float",""),ChapterTable!$1:$1,0),0)*ChapterTable!$Q$17,
  IF(AND($A1066=0,$B1066=0),
    F1067,
  IF($B1066=0,
    VLOOKUP($A1066,ChapterTable!$1:$1048576,MATCH("최종"&amp;SUBSTITUTE(SUBSTITUTE(F$1,"standard",""),"|Float",""),ChapterTable!$1:$1,0),0),
  IF($B1066=1,
    IF($L1066=FALSE,
      VLOOKUP($A1066,ChapterTable!$1:$1048576,MATCH("최종"&amp;SUBSTITUTE(SUBSTITUTE(F$1,"standard",""),"|Float",""),ChapterTable!$1:$1,0),0),
      VLOOKUP($A1066-ChapterTable!$Q$11,ChapterTable!$1:$1048576,MATCH("최종"&amp;SUBSTITUTE(SUBSTITUTE(F$1,"standard",""),"|Float",""),ChapterTable!$1:$1,0),0)*ChapterTable!$Q$14
    ),
  OFFSET(F1066,-$B1066+IF($L1066,1,0),0)*
    (VLOOKUP(SUBSTITUTE(SUBSTITUTE(F$1,"standard",""),"|Float","")&amp;"인게임누적곱배수",ChapterTable!$S:$T,2,0)^D1066
    +VLOOKUP(SUBSTITUTE(SUBSTITUTE(F$1,"standard",""),"|Float","")&amp;"인게임누적합배수",ChapterTable!$S:$T,2,0)*D1066)
  )
  )
  )
)</f>
        <v>1197092.4228286743</v>
      </c>
      <c r="G1066" t="s">
        <v>110</v>
      </c>
      <c r="J1066" t="str">
        <f>IF(ISBLANK(I1066),"",
IFERROR(VLOOKUP(I1066,[1]StringTable!$1:$1048576,MATCH([1]StringTable!$B$1,[1]StringTable!$1:$1,0),0),
IFERROR(VLOOKUP(I1066,[1]InApkStringTable!$1:$1048576,MATCH([1]InApkStringTable!$B$1,[1]InApkStringTable!$1:$1,0),0),
"스트링없음")))</f>
        <v/>
      </c>
      <c r="L1066" t="b">
        <v>0</v>
      </c>
      <c r="M1066" t="s">
        <v>24</v>
      </c>
      <c r="N1066" t="str">
        <f>IF(ISBLANK(M1066),"",IF(ISERROR(VLOOKUP(M1066,MapTable!$A:$A,1,0)),"맵없음",""))</f>
        <v/>
      </c>
      <c r="O1066">
        <f t="shared" si="65"/>
        <v>21</v>
      </c>
      <c r="Q1066">
        <f t="shared" si="66"/>
        <v>21</v>
      </c>
      <c r="R1066" t="b">
        <f t="shared" ca="1" si="67"/>
        <v>0</v>
      </c>
      <c r="T1066" t="b">
        <f t="shared" ca="1" si="68"/>
        <v>0</v>
      </c>
      <c r="V1066" t="str">
        <f>IF(ISBLANK(U1066),"",IF(ISERROR(VLOOKUP(U1066,MapTable!$A:$A,1,0)),"맵없음",""))</f>
        <v/>
      </c>
      <c r="X1066" t="str">
        <f>IF(ISBLANK(W1066),"",
IF(ISERROR(FIND(",",W1066)),
  IF(ISERROR(VLOOKUP(W1066,MapTable!$A:$A,1,0)),"맵없음",
  ""),
IF(ISERROR(FIND(",",W1066,FIND(",",W1066)+1)),
  IF(OR(ISERROR(VLOOKUP(LEFT(W1066,FIND(",",W1066)-1),MapTable!$A:$A,1,0)),ISERROR(VLOOKUP(TRIM(MID(W1066,FIND(",",W1066)+1,999)),MapTable!$A:$A,1,0))),"맵없음",
  ""),
IF(ISERROR(FIND(",",W1066,FIND(",",W1066,FIND(",",W1066)+1)+1)),
  IF(OR(ISERROR(VLOOKUP(LEFT(W1066,FIND(",",W1066)-1),MapTable!$A:$A,1,0)),ISERROR(VLOOKUP(TRIM(MID(W1066,FIND(",",W1066)+1,FIND(",",W1066,FIND(",",W1066)+1)-FIND(",",W1066)-1)),MapTable!$A:$A,1,0)),ISERROR(VLOOKUP(TRIM(MID(W1066,FIND(",",W1066,FIND(",",W1066)+1)+1,999)),MapTable!$A:$A,1,0))),"맵없음",
  ""),
IF(ISERROR(FIND(",",W1066,FIND(",",W1066,FIND(",",W1066,FIND(",",W1066)+1)+1)+1)),
  IF(OR(ISERROR(VLOOKUP(LEFT(W1066,FIND(",",W1066)-1),MapTable!$A:$A,1,0)),ISERROR(VLOOKUP(TRIM(MID(W1066,FIND(",",W1066)+1,FIND(",",W1066,FIND(",",W1066)+1)-FIND(",",W1066)-1)),MapTable!$A:$A,1,0)),ISERROR(VLOOKUP(TRIM(MID(W1066,FIND(",",W1066,FIND(",",W1066)+1)+1,FIND(",",W1066,FIND(",",W1066,FIND(",",W1066)+1)+1)-FIND(",",W1066,FIND(",",W1066)+1)-1)),MapTable!$A:$A,1,0)),ISERROR(VLOOKUP(TRIM(MID(W1066,FIND(",",W1066,FIND(",",W1066,FIND(",",W1066)+1)+1)+1,999)),MapTable!$A:$A,1,0))),"맵없음",
  ""),
)))))</f>
        <v/>
      </c>
      <c r="AC1066" t="str">
        <f>IF(ISBLANK(AB1066),"",IF(ISERROR(VLOOKUP(AB1066,[3]DropTable!$A:$A,1,0)),"드랍없음",""))</f>
        <v/>
      </c>
      <c r="AE1066" t="str">
        <f>IF(ISBLANK(AD1066),"",IF(ISERROR(VLOOKUP(AD1066,[3]DropTable!$A:$A,1,0)),"드랍없음",""))</f>
        <v/>
      </c>
      <c r="AG1066">
        <v>9.8000000000000007</v>
      </c>
      <c r="AH1066">
        <v>1</v>
      </c>
    </row>
    <row r="1067" spans="1:34" x14ac:dyDescent="0.3">
      <c r="A1067">
        <v>23</v>
      </c>
      <c r="B1067">
        <v>41</v>
      </c>
      <c r="C1067">
        <f>IF(OR($L1067=TRUE,$A1067=0,MOD($A1067,ChapterTable!$S$20)&lt;&gt;0),
MAX(0,INT(($B1067+ChapterTable!$Q$26+VLOOKUP(SUBSTITUTE(C$1,"성장단계","")&amp;"단계오프셋",ChapterTable!$S:$T,2,0))/ChapterTable!$Q$23)),
MAX(0,INT(($B1067+ChapterTable!$S$26+VLOOKUP(SUBSTITUTE(C$1,"성장단계","")&amp;"보스단계오프셋",ChapterTable!$S:$T,2,0))/ChapterTable!$S$23)))</f>
        <v>4</v>
      </c>
      <c r="D1067">
        <f>IF(OR($L1067=TRUE,$A1067=0,MOD($A1067,ChapterTable!$S$20)&lt;&gt;0),
MAX(0,INT(($B1067+ChapterTable!$Q$26+VLOOKUP(SUBSTITUTE(D$1,"성장단계","")&amp;"단계오프셋",ChapterTable!$S:$T,2,0))/ChapterTable!$Q$23)),
MAX(0,INT(($B1067+ChapterTable!$S$26+VLOOKUP(SUBSTITUTE(D$1,"성장단계","")&amp;"보스단계오프셋",ChapterTable!$S:$T,2,0))/ChapterTable!$S$23)))</f>
        <v>4</v>
      </c>
      <c r="E1067" s="1">
        <f ca="1">IF(AND($A1067=0,$B1067=1),
    VLOOKUP(1,ChapterTable!$1:$1048576,MATCH("최종"&amp;SUBSTITUTE(SUBSTITUTE(E$1,"standard",""),"|Float",""),ChapterTable!$1:$1,0),0)*ChapterTable!$Q$17,
  IF(AND($A1067=0,$B1067=0),
    E1068,
  IF($B1067=0,
    VLOOKUP($A1067,ChapterTable!$1:$1048576,MATCH("최종"&amp;SUBSTITUTE(SUBSTITUTE(E$1,"standard",""),"|Float",""),ChapterTable!$1:$1,0),0),
  IF($B1067=1,
    IF($L1067=FALSE,
      VLOOKUP($A1067,ChapterTable!$1:$1048576,MATCH("최종"&amp;SUBSTITUTE(SUBSTITUTE(E$1,"standard",""),"|Float",""),ChapterTable!$1:$1,0),0),
      VLOOKUP($A1067-ChapterTable!$Q$11,ChapterTable!$1:$1048576,MATCH("최종"&amp;SUBSTITUTE(SUBSTITUTE(E$1,"standard",""),"|Float",""),ChapterTable!$1:$1,0),0)*ChapterTable!$Q$14
    ),
  OFFSET(E1067,-$B1067+IF($L1067,1,0),0)*
    (VLOOKUP(SUBSTITUTE(SUBSTITUTE(E$1,"standard",""),"|Float","")&amp;"인게임누적곱배수",ChapterTable!$S:$T,2,0)^C1067
    +VLOOKUP(SUBSTITUTE(SUBSTITUTE(E$1,"standard",""),"|Float","")&amp;"인게임누적합배수",ChapterTable!$S:$T,2,0)*C1067)
  )
  )
  )
)</f>
        <v>3232149.5416374207</v>
      </c>
      <c r="F1067" s="1">
        <f ca="1">IF(AND($A1067=0,$B1067=1),
    VLOOKUP(1,ChapterTable!$1:$1048576,MATCH("최종"&amp;SUBSTITUTE(SUBSTITUTE(F$1,"standard",""),"|Float",""),ChapterTable!$1:$1,0),0)*ChapterTable!$Q$17,
  IF(AND($A1067=0,$B1067=0),
    F1068,
  IF($B1067=0,
    VLOOKUP($A1067,ChapterTable!$1:$1048576,MATCH("최종"&amp;SUBSTITUTE(SUBSTITUTE(F$1,"standard",""),"|Float",""),ChapterTable!$1:$1,0),0),
  IF($B1067=1,
    IF($L1067=FALSE,
      VLOOKUP($A1067,ChapterTable!$1:$1048576,MATCH("최종"&amp;SUBSTITUTE(SUBSTITUTE(F$1,"standard",""),"|Float",""),ChapterTable!$1:$1,0),0),
      VLOOKUP($A1067-ChapterTable!$Q$11,ChapterTable!$1:$1048576,MATCH("최종"&amp;SUBSTITUTE(SUBSTITUTE(F$1,"standard",""),"|Float",""),ChapterTable!$1:$1,0),0)*ChapterTable!$Q$14
    ),
  OFFSET(F1067,-$B1067+IF($L1067,1,0),0)*
    (VLOOKUP(SUBSTITUTE(SUBSTITUTE(F$1,"standard",""),"|Float","")&amp;"인게임누적곱배수",ChapterTable!$S:$T,2,0)^D1067
    +VLOOKUP(SUBSTITUTE(SUBSTITUTE(F$1,"standard",""),"|Float","")&amp;"인게임누적합배수",ChapterTable!$S:$T,2,0)*D1067)
  )
  )
  )
)</f>
        <v>1346728.9756822586</v>
      </c>
      <c r="G1067" t="s">
        <v>110</v>
      </c>
      <c r="J1067" t="str">
        <f>IF(ISBLANK(I1067),"",
IFERROR(VLOOKUP(I1067,[1]StringTable!$1:$1048576,MATCH([1]StringTable!$B$1,[1]StringTable!$1:$1,0),0),
IFERROR(VLOOKUP(I1067,[1]InApkStringTable!$1:$1048576,MATCH([1]InApkStringTable!$B$1,[1]InApkStringTable!$1:$1,0),0),
"스트링없음")))</f>
        <v/>
      </c>
      <c r="L1067" t="b">
        <v>0</v>
      </c>
      <c r="M1067" t="s">
        <v>24</v>
      </c>
      <c r="N1067" t="str">
        <f>IF(ISBLANK(M1067),"",IF(ISERROR(VLOOKUP(M1067,MapTable!$A:$A,1,0)),"맵없음",""))</f>
        <v/>
      </c>
      <c r="O1067">
        <f t="shared" si="65"/>
        <v>5</v>
      </c>
      <c r="Q1067">
        <f t="shared" si="66"/>
        <v>5</v>
      </c>
      <c r="R1067" t="b">
        <f t="shared" ca="1" si="67"/>
        <v>0</v>
      </c>
      <c r="T1067" t="b">
        <f t="shared" ca="1" si="68"/>
        <v>0</v>
      </c>
      <c r="V1067" t="str">
        <f>IF(ISBLANK(U1067),"",IF(ISERROR(VLOOKUP(U1067,MapTable!$A:$A,1,0)),"맵없음",""))</f>
        <v/>
      </c>
      <c r="X1067" t="str">
        <f>IF(ISBLANK(W1067),"",
IF(ISERROR(FIND(",",W1067)),
  IF(ISERROR(VLOOKUP(W1067,MapTable!$A:$A,1,0)),"맵없음",
  ""),
IF(ISERROR(FIND(",",W1067,FIND(",",W1067)+1)),
  IF(OR(ISERROR(VLOOKUP(LEFT(W1067,FIND(",",W1067)-1),MapTable!$A:$A,1,0)),ISERROR(VLOOKUP(TRIM(MID(W1067,FIND(",",W1067)+1,999)),MapTable!$A:$A,1,0))),"맵없음",
  ""),
IF(ISERROR(FIND(",",W1067,FIND(",",W1067,FIND(",",W1067)+1)+1)),
  IF(OR(ISERROR(VLOOKUP(LEFT(W1067,FIND(",",W1067)-1),MapTable!$A:$A,1,0)),ISERROR(VLOOKUP(TRIM(MID(W1067,FIND(",",W1067)+1,FIND(",",W1067,FIND(",",W1067)+1)-FIND(",",W1067)-1)),MapTable!$A:$A,1,0)),ISERROR(VLOOKUP(TRIM(MID(W1067,FIND(",",W1067,FIND(",",W1067)+1)+1,999)),MapTable!$A:$A,1,0))),"맵없음",
  ""),
IF(ISERROR(FIND(",",W1067,FIND(",",W1067,FIND(",",W1067,FIND(",",W1067)+1)+1)+1)),
  IF(OR(ISERROR(VLOOKUP(LEFT(W1067,FIND(",",W1067)-1),MapTable!$A:$A,1,0)),ISERROR(VLOOKUP(TRIM(MID(W1067,FIND(",",W1067)+1,FIND(",",W1067,FIND(",",W1067)+1)-FIND(",",W1067)-1)),MapTable!$A:$A,1,0)),ISERROR(VLOOKUP(TRIM(MID(W1067,FIND(",",W1067,FIND(",",W1067)+1)+1,FIND(",",W1067,FIND(",",W1067,FIND(",",W1067)+1)+1)-FIND(",",W1067,FIND(",",W1067)+1)-1)),MapTable!$A:$A,1,0)),ISERROR(VLOOKUP(TRIM(MID(W1067,FIND(",",W1067,FIND(",",W1067,FIND(",",W1067)+1)+1)+1,999)),MapTable!$A:$A,1,0))),"맵없음",
  ""),
)))))</f>
        <v/>
      </c>
      <c r="AC1067" t="str">
        <f>IF(ISBLANK(AB1067),"",IF(ISERROR(VLOOKUP(AB1067,[3]DropTable!$A:$A,1,0)),"드랍없음",""))</f>
        <v/>
      </c>
      <c r="AE1067" t="str">
        <f>IF(ISBLANK(AD1067),"",IF(ISERROR(VLOOKUP(AD1067,[3]DropTable!$A:$A,1,0)),"드랍없음",""))</f>
        <v/>
      </c>
      <c r="AG1067">
        <v>9.8000000000000007</v>
      </c>
      <c r="AH1067">
        <v>1</v>
      </c>
    </row>
    <row r="1068" spans="1:34" x14ac:dyDescent="0.3">
      <c r="A1068">
        <v>23</v>
      </c>
      <c r="B1068">
        <v>42</v>
      </c>
      <c r="C1068">
        <f>IF(OR($L1068=TRUE,$A1068=0,MOD($A1068,ChapterTable!$S$20)&lt;&gt;0),
MAX(0,INT(($B1068+ChapterTable!$Q$26+VLOOKUP(SUBSTITUTE(C$1,"성장단계","")&amp;"단계오프셋",ChapterTable!$S:$T,2,0))/ChapterTable!$Q$23)),
MAX(0,INT(($B1068+ChapterTable!$S$26+VLOOKUP(SUBSTITUTE(C$1,"성장단계","")&amp;"보스단계오프셋",ChapterTable!$S:$T,2,0))/ChapterTable!$S$23)))</f>
        <v>4</v>
      </c>
      <c r="D1068">
        <f>IF(OR($L1068=TRUE,$A1068=0,MOD($A1068,ChapterTable!$S$20)&lt;&gt;0),
MAX(0,INT(($B1068+ChapterTable!$Q$26+VLOOKUP(SUBSTITUTE(D$1,"성장단계","")&amp;"단계오프셋",ChapterTable!$S:$T,2,0))/ChapterTable!$Q$23)),
MAX(0,INT(($B1068+ChapterTable!$S$26+VLOOKUP(SUBSTITUTE(D$1,"성장단계","")&amp;"보스단계오프셋",ChapterTable!$S:$T,2,0))/ChapterTable!$S$23)))</f>
        <v>4</v>
      </c>
      <c r="E1068" s="1">
        <f ca="1">IF(AND($A1068=0,$B1068=1),
    VLOOKUP(1,ChapterTable!$1:$1048576,MATCH("최종"&amp;SUBSTITUTE(SUBSTITUTE(E$1,"standard",""),"|Float",""),ChapterTable!$1:$1,0),0)*ChapterTable!$Q$17,
  IF(AND($A1068=0,$B1068=0),
    E1069,
  IF($B1068=0,
    VLOOKUP($A1068,ChapterTable!$1:$1048576,MATCH("최종"&amp;SUBSTITUTE(SUBSTITUTE(E$1,"standard",""),"|Float",""),ChapterTable!$1:$1,0),0),
  IF($B1068=1,
    IF($L1068=FALSE,
      VLOOKUP($A1068,ChapterTable!$1:$1048576,MATCH("최종"&amp;SUBSTITUTE(SUBSTITUTE(E$1,"standard",""),"|Float",""),ChapterTable!$1:$1,0),0),
      VLOOKUP($A1068-ChapterTable!$Q$11,ChapterTable!$1:$1048576,MATCH("최종"&amp;SUBSTITUTE(SUBSTITUTE(E$1,"standard",""),"|Float",""),ChapterTable!$1:$1,0),0)*ChapterTable!$Q$14
    ),
  OFFSET(E1068,-$B1068+IF($L1068,1,0),0)*
    (VLOOKUP(SUBSTITUTE(SUBSTITUTE(E$1,"standard",""),"|Float","")&amp;"인게임누적곱배수",ChapterTable!$S:$T,2,0)^C1068
    +VLOOKUP(SUBSTITUTE(SUBSTITUTE(E$1,"standard",""),"|Float","")&amp;"인게임누적합배수",ChapterTable!$S:$T,2,0)*C1068)
  )
  )
  )
)</f>
        <v>3232149.5416374207</v>
      </c>
      <c r="F1068" s="1">
        <f ca="1">IF(AND($A1068=0,$B1068=1),
    VLOOKUP(1,ChapterTable!$1:$1048576,MATCH("최종"&amp;SUBSTITUTE(SUBSTITUTE(F$1,"standard",""),"|Float",""),ChapterTable!$1:$1,0),0)*ChapterTable!$Q$17,
  IF(AND($A1068=0,$B1068=0),
    F1069,
  IF($B1068=0,
    VLOOKUP($A1068,ChapterTable!$1:$1048576,MATCH("최종"&amp;SUBSTITUTE(SUBSTITUTE(F$1,"standard",""),"|Float",""),ChapterTable!$1:$1,0),0),
  IF($B1068=1,
    IF($L1068=FALSE,
      VLOOKUP($A1068,ChapterTable!$1:$1048576,MATCH("최종"&amp;SUBSTITUTE(SUBSTITUTE(F$1,"standard",""),"|Float",""),ChapterTable!$1:$1,0),0),
      VLOOKUP($A1068-ChapterTable!$Q$11,ChapterTable!$1:$1048576,MATCH("최종"&amp;SUBSTITUTE(SUBSTITUTE(F$1,"standard",""),"|Float",""),ChapterTable!$1:$1,0),0)*ChapterTable!$Q$14
    ),
  OFFSET(F1068,-$B1068+IF($L1068,1,0),0)*
    (VLOOKUP(SUBSTITUTE(SUBSTITUTE(F$1,"standard",""),"|Float","")&amp;"인게임누적곱배수",ChapterTable!$S:$T,2,0)^D1068
    +VLOOKUP(SUBSTITUTE(SUBSTITUTE(F$1,"standard",""),"|Float","")&amp;"인게임누적합배수",ChapterTable!$S:$T,2,0)*D1068)
  )
  )
  )
)</f>
        <v>1346728.9756822586</v>
      </c>
      <c r="G1068" t="s">
        <v>110</v>
      </c>
      <c r="J1068" t="str">
        <f>IF(ISBLANK(I1068),"",
IFERROR(VLOOKUP(I1068,[1]StringTable!$1:$1048576,MATCH([1]StringTable!$B$1,[1]StringTable!$1:$1,0),0),
IFERROR(VLOOKUP(I1068,[1]InApkStringTable!$1:$1048576,MATCH([1]InApkStringTable!$B$1,[1]InApkStringTable!$1:$1,0),0),
"스트링없음")))</f>
        <v/>
      </c>
      <c r="L1068" t="b">
        <v>0</v>
      </c>
      <c r="M1068" t="s">
        <v>24</v>
      </c>
      <c r="N1068" t="str">
        <f>IF(ISBLANK(M1068),"",IF(ISERROR(VLOOKUP(M1068,MapTable!$A:$A,1,0)),"맵없음",""))</f>
        <v/>
      </c>
      <c r="O1068">
        <f t="shared" si="65"/>
        <v>5</v>
      </c>
      <c r="Q1068">
        <f t="shared" si="66"/>
        <v>5</v>
      </c>
      <c r="R1068" t="b">
        <f t="shared" ca="1" si="67"/>
        <v>0</v>
      </c>
      <c r="T1068" t="b">
        <f t="shared" ca="1" si="68"/>
        <v>0</v>
      </c>
      <c r="V1068" t="str">
        <f>IF(ISBLANK(U1068),"",IF(ISERROR(VLOOKUP(U1068,MapTable!$A:$A,1,0)),"맵없음",""))</f>
        <v/>
      </c>
      <c r="X1068" t="str">
        <f>IF(ISBLANK(W1068),"",
IF(ISERROR(FIND(",",W1068)),
  IF(ISERROR(VLOOKUP(W1068,MapTable!$A:$A,1,0)),"맵없음",
  ""),
IF(ISERROR(FIND(",",W1068,FIND(",",W1068)+1)),
  IF(OR(ISERROR(VLOOKUP(LEFT(W1068,FIND(",",W1068)-1),MapTable!$A:$A,1,0)),ISERROR(VLOOKUP(TRIM(MID(W1068,FIND(",",W1068)+1,999)),MapTable!$A:$A,1,0))),"맵없음",
  ""),
IF(ISERROR(FIND(",",W1068,FIND(",",W1068,FIND(",",W1068)+1)+1)),
  IF(OR(ISERROR(VLOOKUP(LEFT(W1068,FIND(",",W1068)-1),MapTable!$A:$A,1,0)),ISERROR(VLOOKUP(TRIM(MID(W1068,FIND(",",W1068)+1,FIND(",",W1068,FIND(",",W1068)+1)-FIND(",",W1068)-1)),MapTable!$A:$A,1,0)),ISERROR(VLOOKUP(TRIM(MID(W1068,FIND(",",W1068,FIND(",",W1068)+1)+1,999)),MapTable!$A:$A,1,0))),"맵없음",
  ""),
IF(ISERROR(FIND(",",W1068,FIND(",",W1068,FIND(",",W1068,FIND(",",W1068)+1)+1)+1)),
  IF(OR(ISERROR(VLOOKUP(LEFT(W1068,FIND(",",W1068)-1),MapTable!$A:$A,1,0)),ISERROR(VLOOKUP(TRIM(MID(W1068,FIND(",",W1068)+1,FIND(",",W1068,FIND(",",W1068)+1)-FIND(",",W1068)-1)),MapTable!$A:$A,1,0)),ISERROR(VLOOKUP(TRIM(MID(W1068,FIND(",",W1068,FIND(",",W1068)+1)+1,FIND(",",W1068,FIND(",",W1068,FIND(",",W1068)+1)+1)-FIND(",",W1068,FIND(",",W1068)+1)-1)),MapTable!$A:$A,1,0)),ISERROR(VLOOKUP(TRIM(MID(W1068,FIND(",",W1068,FIND(",",W1068,FIND(",",W1068)+1)+1)+1,999)),MapTable!$A:$A,1,0))),"맵없음",
  ""),
)))))</f>
        <v/>
      </c>
      <c r="AC1068" t="str">
        <f>IF(ISBLANK(AB1068),"",IF(ISERROR(VLOOKUP(AB1068,[3]DropTable!$A:$A,1,0)),"드랍없음",""))</f>
        <v/>
      </c>
      <c r="AE1068" t="str">
        <f>IF(ISBLANK(AD1068),"",IF(ISERROR(VLOOKUP(AD1068,[3]DropTable!$A:$A,1,0)),"드랍없음",""))</f>
        <v/>
      </c>
      <c r="AG1068">
        <v>9.8000000000000007</v>
      </c>
      <c r="AH1068">
        <v>1</v>
      </c>
    </row>
    <row r="1069" spans="1:34" x14ac:dyDescent="0.3">
      <c r="A1069">
        <v>23</v>
      </c>
      <c r="B1069">
        <v>43</v>
      </c>
      <c r="C1069">
        <f>IF(OR($L1069=TRUE,$A1069=0,MOD($A1069,ChapterTable!$S$20)&lt;&gt;0),
MAX(0,INT(($B1069+ChapterTable!$Q$26+VLOOKUP(SUBSTITUTE(C$1,"성장단계","")&amp;"단계오프셋",ChapterTable!$S:$T,2,0))/ChapterTable!$Q$23)),
MAX(0,INT(($B1069+ChapterTable!$S$26+VLOOKUP(SUBSTITUTE(C$1,"성장단계","")&amp;"보스단계오프셋",ChapterTable!$S:$T,2,0))/ChapterTable!$S$23)))</f>
        <v>4</v>
      </c>
      <c r="D1069">
        <f>IF(OR($L1069=TRUE,$A1069=0,MOD($A1069,ChapterTable!$S$20)&lt;&gt;0),
MAX(0,INT(($B1069+ChapterTable!$Q$26+VLOOKUP(SUBSTITUTE(D$1,"성장단계","")&amp;"단계오프셋",ChapterTable!$S:$T,2,0))/ChapterTable!$Q$23)),
MAX(0,INT(($B1069+ChapterTable!$S$26+VLOOKUP(SUBSTITUTE(D$1,"성장단계","")&amp;"보스단계오프셋",ChapterTable!$S:$T,2,0))/ChapterTable!$S$23)))</f>
        <v>4</v>
      </c>
      <c r="E1069" s="1">
        <f ca="1">IF(AND($A1069=0,$B1069=1),
    VLOOKUP(1,ChapterTable!$1:$1048576,MATCH("최종"&amp;SUBSTITUTE(SUBSTITUTE(E$1,"standard",""),"|Float",""),ChapterTable!$1:$1,0),0)*ChapterTable!$Q$17,
  IF(AND($A1069=0,$B1069=0),
    E1070,
  IF($B1069=0,
    VLOOKUP($A1069,ChapterTable!$1:$1048576,MATCH("최종"&amp;SUBSTITUTE(SUBSTITUTE(E$1,"standard",""),"|Float",""),ChapterTable!$1:$1,0),0),
  IF($B1069=1,
    IF($L1069=FALSE,
      VLOOKUP($A1069,ChapterTable!$1:$1048576,MATCH("최종"&amp;SUBSTITUTE(SUBSTITUTE(E$1,"standard",""),"|Float",""),ChapterTable!$1:$1,0),0),
      VLOOKUP($A1069-ChapterTable!$Q$11,ChapterTable!$1:$1048576,MATCH("최종"&amp;SUBSTITUTE(SUBSTITUTE(E$1,"standard",""),"|Float",""),ChapterTable!$1:$1,0),0)*ChapterTable!$Q$14
    ),
  OFFSET(E1069,-$B1069+IF($L1069,1,0),0)*
    (VLOOKUP(SUBSTITUTE(SUBSTITUTE(E$1,"standard",""),"|Float","")&amp;"인게임누적곱배수",ChapterTable!$S:$T,2,0)^C1069
    +VLOOKUP(SUBSTITUTE(SUBSTITUTE(E$1,"standard",""),"|Float","")&amp;"인게임누적합배수",ChapterTable!$S:$T,2,0)*C1069)
  )
  )
  )
)</f>
        <v>3232149.5416374207</v>
      </c>
      <c r="F1069" s="1">
        <f ca="1">IF(AND($A1069=0,$B1069=1),
    VLOOKUP(1,ChapterTable!$1:$1048576,MATCH("최종"&amp;SUBSTITUTE(SUBSTITUTE(F$1,"standard",""),"|Float",""),ChapterTable!$1:$1,0),0)*ChapterTable!$Q$17,
  IF(AND($A1069=0,$B1069=0),
    F1070,
  IF($B1069=0,
    VLOOKUP($A1069,ChapterTable!$1:$1048576,MATCH("최종"&amp;SUBSTITUTE(SUBSTITUTE(F$1,"standard",""),"|Float",""),ChapterTable!$1:$1,0),0),
  IF($B1069=1,
    IF($L1069=FALSE,
      VLOOKUP($A1069,ChapterTable!$1:$1048576,MATCH("최종"&amp;SUBSTITUTE(SUBSTITUTE(F$1,"standard",""),"|Float",""),ChapterTable!$1:$1,0),0),
      VLOOKUP($A1069-ChapterTable!$Q$11,ChapterTable!$1:$1048576,MATCH("최종"&amp;SUBSTITUTE(SUBSTITUTE(F$1,"standard",""),"|Float",""),ChapterTable!$1:$1,0),0)*ChapterTable!$Q$14
    ),
  OFFSET(F1069,-$B1069+IF($L1069,1,0),0)*
    (VLOOKUP(SUBSTITUTE(SUBSTITUTE(F$1,"standard",""),"|Float","")&amp;"인게임누적곱배수",ChapterTable!$S:$T,2,0)^D1069
    +VLOOKUP(SUBSTITUTE(SUBSTITUTE(F$1,"standard",""),"|Float","")&amp;"인게임누적합배수",ChapterTable!$S:$T,2,0)*D1069)
  )
  )
  )
)</f>
        <v>1346728.9756822586</v>
      </c>
      <c r="G1069" t="s">
        <v>110</v>
      </c>
      <c r="J1069" t="str">
        <f>IF(ISBLANK(I1069),"",
IFERROR(VLOOKUP(I1069,[1]StringTable!$1:$1048576,MATCH([1]StringTable!$B$1,[1]StringTable!$1:$1,0),0),
IFERROR(VLOOKUP(I1069,[1]InApkStringTable!$1:$1048576,MATCH([1]InApkStringTable!$B$1,[1]InApkStringTable!$1:$1,0),0),
"스트링없음")))</f>
        <v/>
      </c>
      <c r="L1069" t="b">
        <v>0</v>
      </c>
      <c r="M1069" t="s">
        <v>24</v>
      </c>
      <c r="N1069" t="str">
        <f>IF(ISBLANK(M1069),"",IF(ISERROR(VLOOKUP(M1069,MapTable!$A:$A,1,0)),"맵없음",""))</f>
        <v/>
      </c>
      <c r="O1069">
        <f t="shared" si="65"/>
        <v>5</v>
      </c>
      <c r="Q1069">
        <f t="shared" si="66"/>
        <v>5</v>
      </c>
      <c r="R1069" t="b">
        <f t="shared" ca="1" si="67"/>
        <v>0</v>
      </c>
      <c r="T1069" t="b">
        <f t="shared" ca="1" si="68"/>
        <v>0</v>
      </c>
      <c r="V1069" t="str">
        <f>IF(ISBLANK(U1069),"",IF(ISERROR(VLOOKUP(U1069,MapTable!$A:$A,1,0)),"맵없음",""))</f>
        <v/>
      </c>
      <c r="X1069" t="str">
        <f>IF(ISBLANK(W1069),"",
IF(ISERROR(FIND(",",W1069)),
  IF(ISERROR(VLOOKUP(W1069,MapTable!$A:$A,1,0)),"맵없음",
  ""),
IF(ISERROR(FIND(",",W1069,FIND(",",W1069)+1)),
  IF(OR(ISERROR(VLOOKUP(LEFT(W1069,FIND(",",W1069)-1),MapTable!$A:$A,1,0)),ISERROR(VLOOKUP(TRIM(MID(W1069,FIND(",",W1069)+1,999)),MapTable!$A:$A,1,0))),"맵없음",
  ""),
IF(ISERROR(FIND(",",W1069,FIND(",",W1069,FIND(",",W1069)+1)+1)),
  IF(OR(ISERROR(VLOOKUP(LEFT(W1069,FIND(",",W1069)-1),MapTable!$A:$A,1,0)),ISERROR(VLOOKUP(TRIM(MID(W1069,FIND(",",W1069)+1,FIND(",",W1069,FIND(",",W1069)+1)-FIND(",",W1069)-1)),MapTable!$A:$A,1,0)),ISERROR(VLOOKUP(TRIM(MID(W1069,FIND(",",W1069,FIND(",",W1069)+1)+1,999)),MapTable!$A:$A,1,0))),"맵없음",
  ""),
IF(ISERROR(FIND(",",W1069,FIND(",",W1069,FIND(",",W1069,FIND(",",W1069)+1)+1)+1)),
  IF(OR(ISERROR(VLOOKUP(LEFT(W1069,FIND(",",W1069)-1),MapTable!$A:$A,1,0)),ISERROR(VLOOKUP(TRIM(MID(W1069,FIND(",",W1069)+1,FIND(",",W1069,FIND(",",W1069)+1)-FIND(",",W1069)-1)),MapTable!$A:$A,1,0)),ISERROR(VLOOKUP(TRIM(MID(W1069,FIND(",",W1069,FIND(",",W1069)+1)+1,FIND(",",W1069,FIND(",",W1069,FIND(",",W1069)+1)+1)-FIND(",",W1069,FIND(",",W1069)+1)-1)),MapTable!$A:$A,1,0)),ISERROR(VLOOKUP(TRIM(MID(W1069,FIND(",",W1069,FIND(",",W1069,FIND(",",W1069)+1)+1)+1,999)),MapTable!$A:$A,1,0))),"맵없음",
  ""),
)))))</f>
        <v/>
      </c>
      <c r="AC1069" t="str">
        <f>IF(ISBLANK(AB1069),"",IF(ISERROR(VLOOKUP(AB1069,[3]DropTable!$A:$A,1,0)),"드랍없음",""))</f>
        <v/>
      </c>
      <c r="AE1069" t="str">
        <f>IF(ISBLANK(AD1069),"",IF(ISERROR(VLOOKUP(AD1069,[3]DropTable!$A:$A,1,0)),"드랍없음",""))</f>
        <v/>
      </c>
      <c r="AG1069">
        <v>9.8000000000000007</v>
      </c>
      <c r="AH1069">
        <v>1</v>
      </c>
    </row>
    <row r="1070" spans="1:34" x14ac:dyDescent="0.3">
      <c r="A1070">
        <v>23</v>
      </c>
      <c r="B1070">
        <v>44</v>
      </c>
      <c r="C1070">
        <f>IF(OR($L1070=TRUE,$A1070=0,MOD($A1070,ChapterTable!$S$20)&lt;&gt;0),
MAX(0,INT(($B1070+ChapterTable!$Q$26+VLOOKUP(SUBSTITUTE(C$1,"성장단계","")&amp;"단계오프셋",ChapterTable!$S:$T,2,0))/ChapterTable!$Q$23)),
MAX(0,INT(($B1070+ChapterTable!$S$26+VLOOKUP(SUBSTITUTE(C$1,"성장단계","")&amp;"보스단계오프셋",ChapterTable!$S:$T,2,0))/ChapterTable!$S$23)))</f>
        <v>4</v>
      </c>
      <c r="D1070">
        <f>IF(OR($L1070=TRUE,$A1070=0,MOD($A1070,ChapterTable!$S$20)&lt;&gt;0),
MAX(0,INT(($B1070+ChapterTable!$Q$26+VLOOKUP(SUBSTITUTE(D$1,"성장단계","")&amp;"단계오프셋",ChapterTable!$S:$T,2,0))/ChapterTable!$Q$23)),
MAX(0,INT(($B1070+ChapterTable!$S$26+VLOOKUP(SUBSTITUTE(D$1,"성장단계","")&amp;"보스단계오프셋",ChapterTable!$S:$T,2,0))/ChapterTable!$S$23)))</f>
        <v>4</v>
      </c>
      <c r="E1070" s="1">
        <f ca="1">IF(AND($A1070=0,$B1070=1),
    VLOOKUP(1,ChapterTable!$1:$1048576,MATCH("최종"&amp;SUBSTITUTE(SUBSTITUTE(E$1,"standard",""),"|Float",""),ChapterTable!$1:$1,0),0)*ChapterTable!$Q$17,
  IF(AND($A1070=0,$B1070=0),
    E1071,
  IF($B1070=0,
    VLOOKUP($A1070,ChapterTable!$1:$1048576,MATCH("최종"&amp;SUBSTITUTE(SUBSTITUTE(E$1,"standard",""),"|Float",""),ChapterTable!$1:$1,0),0),
  IF($B1070=1,
    IF($L1070=FALSE,
      VLOOKUP($A1070,ChapterTable!$1:$1048576,MATCH("최종"&amp;SUBSTITUTE(SUBSTITUTE(E$1,"standard",""),"|Float",""),ChapterTable!$1:$1,0),0),
      VLOOKUP($A1070-ChapterTable!$Q$11,ChapterTable!$1:$1048576,MATCH("최종"&amp;SUBSTITUTE(SUBSTITUTE(E$1,"standard",""),"|Float",""),ChapterTable!$1:$1,0),0)*ChapterTable!$Q$14
    ),
  OFFSET(E1070,-$B1070+IF($L1070,1,0),0)*
    (VLOOKUP(SUBSTITUTE(SUBSTITUTE(E$1,"standard",""),"|Float","")&amp;"인게임누적곱배수",ChapterTable!$S:$T,2,0)^C1070
    +VLOOKUP(SUBSTITUTE(SUBSTITUTE(E$1,"standard",""),"|Float","")&amp;"인게임누적합배수",ChapterTable!$S:$T,2,0)*C1070)
  )
  )
  )
)</f>
        <v>3232149.5416374207</v>
      </c>
      <c r="F1070" s="1">
        <f ca="1">IF(AND($A1070=0,$B1070=1),
    VLOOKUP(1,ChapterTable!$1:$1048576,MATCH("최종"&amp;SUBSTITUTE(SUBSTITUTE(F$1,"standard",""),"|Float",""),ChapterTable!$1:$1,0),0)*ChapterTable!$Q$17,
  IF(AND($A1070=0,$B1070=0),
    F1071,
  IF($B1070=0,
    VLOOKUP($A1070,ChapterTable!$1:$1048576,MATCH("최종"&amp;SUBSTITUTE(SUBSTITUTE(F$1,"standard",""),"|Float",""),ChapterTable!$1:$1,0),0),
  IF($B1070=1,
    IF($L1070=FALSE,
      VLOOKUP($A1070,ChapterTable!$1:$1048576,MATCH("최종"&amp;SUBSTITUTE(SUBSTITUTE(F$1,"standard",""),"|Float",""),ChapterTable!$1:$1,0),0),
      VLOOKUP($A1070-ChapterTable!$Q$11,ChapterTable!$1:$1048576,MATCH("최종"&amp;SUBSTITUTE(SUBSTITUTE(F$1,"standard",""),"|Float",""),ChapterTable!$1:$1,0),0)*ChapterTable!$Q$14
    ),
  OFFSET(F1070,-$B1070+IF($L1070,1,0),0)*
    (VLOOKUP(SUBSTITUTE(SUBSTITUTE(F$1,"standard",""),"|Float","")&amp;"인게임누적곱배수",ChapterTable!$S:$T,2,0)^D1070
    +VLOOKUP(SUBSTITUTE(SUBSTITUTE(F$1,"standard",""),"|Float","")&amp;"인게임누적합배수",ChapterTable!$S:$T,2,0)*D1070)
  )
  )
  )
)</f>
        <v>1346728.9756822586</v>
      </c>
      <c r="G1070" t="s">
        <v>110</v>
      </c>
      <c r="J1070" t="str">
        <f>IF(ISBLANK(I1070),"",
IFERROR(VLOOKUP(I1070,[1]StringTable!$1:$1048576,MATCH([1]StringTable!$B$1,[1]StringTable!$1:$1,0),0),
IFERROR(VLOOKUP(I1070,[1]InApkStringTable!$1:$1048576,MATCH([1]InApkStringTable!$B$1,[1]InApkStringTable!$1:$1,0),0),
"스트링없음")))</f>
        <v/>
      </c>
      <c r="L1070" t="b">
        <v>0</v>
      </c>
      <c r="M1070" t="s">
        <v>24</v>
      </c>
      <c r="N1070" t="str">
        <f>IF(ISBLANK(M1070),"",IF(ISERROR(VLOOKUP(M1070,MapTable!$A:$A,1,0)),"맵없음",""))</f>
        <v/>
      </c>
      <c r="O1070">
        <f t="shared" si="65"/>
        <v>5</v>
      </c>
      <c r="Q1070">
        <f t="shared" si="66"/>
        <v>5</v>
      </c>
      <c r="R1070" t="b">
        <f t="shared" ca="1" si="67"/>
        <v>0</v>
      </c>
      <c r="T1070" t="b">
        <f t="shared" ca="1" si="68"/>
        <v>0</v>
      </c>
      <c r="V1070" t="str">
        <f>IF(ISBLANK(U1070),"",IF(ISERROR(VLOOKUP(U1070,MapTable!$A:$A,1,0)),"맵없음",""))</f>
        <v/>
      </c>
      <c r="X1070" t="str">
        <f>IF(ISBLANK(W1070),"",
IF(ISERROR(FIND(",",W1070)),
  IF(ISERROR(VLOOKUP(W1070,MapTable!$A:$A,1,0)),"맵없음",
  ""),
IF(ISERROR(FIND(",",W1070,FIND(",",W1070)+1)),
  IF(OR(ISERROR(VLOOKUP(LEFT(W1070,FIND(",",W1070)-1),MapTable!$A:$A,1,0)),ISERROR(VLOOKUP(TRIM(MID(W1070,FIND(",",W1070)+1,999)),MapTable!$A:$A,1,0))),"맵없음",
  ""),
IF(ISERROR(FIND(",",W1070,FIND(",",W1070,FIND(",",W1070)+1)+1)),
  IF(OR(ISERROR(VLOOKUP(LEFT(W1070,FIND(",",W1070)-1),MapTable!$A:$A,1,0)),ISERROR(VLOOKUP(TRIM(MID(W1070,FIND(",",W1070)+1,FIND(",",W1070,FIND(",",W1070)+1)-FIND(",",W1070)-1)),MapTable!$A:$A,1,0)),ISERROR(VLOOKUP(TRIM(MID(W1070,FIND(",",W1070,FIND(",",W1070)+1)+1,999)),MapTable!$A:$A,1,0))),"맵없음",
  ""),
IF(ISERROR(FIND(",",W1070,FIND(",",W1070,FIND(",",W1070,FIND(",",W1070)+1)+1)+1)),
  IF(OR(ISERROR(VLOOKUP(LEFT(W1070,FIND(",",W1070)-1),MapTable!$A:$A,1,0)),ISERROR(VLOOKUP(TRIM(MID(W1070,FIND(",",W1070)+1,FIND(",",W1070,FIND(",",W1070)+1)-FIND(",",W1070)-1)),MapTable!$A:$A,1,0)),ISERROR(VLOOKUP(TRIM(MID(W1070,FIND(",",W1070,FIND(",",W1070)+1)+1,FIND(",",W1070,FIND(",",W1070,FIND(",",W1070)+1)+1)-FIND(",",W1070,FIND(",",W1070)+1)-1)),MapTable!$A:$A,1,0)),ISERROR(VLOOKUP(TRIM(MID(W1070,FIND(",",W1070,FIND(",",W1070,FIND(",",W1070)+1)+1)+1,999)),MapTable!$A:$A,1,0))),"맵없음",
  ""),
)))))</f>
        <v/>
      </c>
      <c r="AC1070" t="str">
        <f>IF(ISBLANK(AB1070),"",IF(ISERROR(VLOOKUP(AB1070,[3]DropTable!$A:$A,1,0)),"드랍없음",""))</f>
        <v/>
      </c>
      <c r="AE1070" t="str">
        <f>IF(ISBLANK(AD1070),"",IF(ISERROR(VLOOKUP(AD1070,[3]DropTable!$A:$A,1,0)),"드랍없음",""))</f>
        <v/>
      </c>
      <c r="AG1070">
        <v>9.8000000000000007</v>
      </c>
      <c r="AH1070">
        <v>1</v>
      </c>
    </row>
    <row r="1071" spans="1:34" x14ac:dyDescent="0.3">
      <c r="A1071">
        <v>23</v>
      </c>
      <c r="B1071">
        <v>45</v>
      </c>
      <c r="C1071">
        <f>IF(OR($L1071=TRUE,$A1071=0,MOD($A1071,ChapterTable!$S$20)&lt;&gt;0),
MAX(0,INT(($B1071+ChapterTable!$Q$26+VLOOKUP(SUBSTITUTE(C$1,"성장단계","")&amp;"단계오프셋",ChapterTable!$S:$T,2,0))/ChapterTable!$Q$23)),
MAX(0,INT(($B1071+ChapterTable!$S$26+VLOOKUP(SUBSTITUTE(C$1,"성장단계","")&amp;"보스단계오프셋",ChapterTable!$S:$T,2,0))/ChapterTable!$S$23)))</f>
        <v>4</v>
      </c>
      <c r="D1071">
        <f>IF(OR($L1071=TRUE,$A1071=0,MOD($A1071,ChapterTable!$S$20)&lt;&gt;0),
MAX(0,INT(($B1071+ChapterTable!$Q$26+VLOOKUP(SUBSTITUTE(D$1,"성장단계","")&amp;"단계오프셋",ChapterTable!$S:$T,2,0))/ChapterTable!$Q$23)),
MAX(0,INT(($B1071+ChapterTable!$S$26+VLOOKUP(SUBSTITUTE(D$1,"성장단계","")&amp;"보스단계오프셋",ChapterTable!$S:$T,2,0))/ChapterTable!$S$23)))</f>
        <v>4</v>
      </c>
      <c r="E1071" s="1">
        <f ca="1">IF(AND($A1071=0,$B1071=1),
    VLOOKUP(1,ChapterTable!$1:$1048576,MATCH("최종"&amp;SUBSTITUTE(SUBSTITUTE(E$1,"standard",""),"|Float",""),ChapterTable!$1:$1,0),0)*ChapterTable!$Q$17,
  IF(AND($A1071=0,$B1071=0),
    E1072,
  IF($B1071=0,
    VLOOKUP($A1071,ChapterTable!$1:$1048576,MATCH("최종"&amp;SUBSTITUTE(SUBSTITUTE(E$1,"standard",""),"|Float",""),ChapterTable!$1:$1,0),0),
  IF($B1071=1,
    IF($L1071=FALSE,
      VLOOKUP($A1071,ChapterTable!$1:$1048576,MATCH("최종"&amp;SUBSTITUTE(SUBSTITUTE(E$1,"standard",""),"|Float",""),ChapterTable!$1:$1,0),0),
      VLOOKUP($A1071-ChapterTable!$Q$11,ChapterTable!$1:$1048576,MATCH("최종"&amp;SUBSTITUTE(SUBSTITUTE(E$1,"standard",""),"|Float",""),ChapterTable!$1:$1,0),0)*ChapterTable!$Q$14
    ),
  OFFSET(E1071,-$B1071+IF($L1071,1,0),0)*
    (VLOOKUP(SUBSTITUTE(SUBSTITUTE(E$1,"standard",""),"|Float","")&amp;"인게임누적곱배수",ChapterTable!$S:$T,2,0)^C1071
    +VLOOKUP(SUBSTITUTE(SUBSTITUTE(E$1,"standard",""),"|Float","")&amp;"인게임누적합배수",ChapterTable!$S:$T,2,0)*C1071)
  )
  )
  )
)</f>
        <v>3232149.5416374207</v>
      </c>
      <c r="F1071" s="1">
        <f ca="1">IF(AND($A1071=0,$B1071=1),
    VLOOKUP(1,ChapterTable!$1:$1048576,MATCH("최종"&amp;SUBSTITUTE(SUBSTITUTE(F$1,"standard",""),"|Float",""),ChapterTable!$1:$1,0),0)*ChapterTable!$Q$17,
  IF(AND($A1071=0,$B1071=0),
    F1072,
  IF($B1071=0,
    VLOOKUP($A1071,ChapterTable!$1:$1048576,MATCH("최종"&amp;SUBSTITUTE(SUBSTITUTE(F$1,"standard",""),"|Float",""),ChapterTable!$1:$1,0),0),
  IF($B1071=1,
    IF($L1071=FALSE,
      VLOOKUP($A1071,ChapterTable!$1:$1048576,MATCH("최종"&amp;SUBSTITUTE(SUBSTITUTE(F$1,"standard",""),"|Float",""),ChapterTable!$1:$1,0),0),
      VLOOKUP($A1071-ChapterTable!$Q$11,ChapterTable!$1:$1048576,MATCH("최종"&amp;SUBSTITUTE(SUBSTITUTE(F$1,"standard",""),"|Float",""),ChapterTable!$1:$1,0),0)*ChapterTable!$Q$14
    ),
  OFFSET(F1071,-$B1071+IF($L1071,1,0),0)*
    (VLOOKUP(SUBSTITUTE(SUBSTITUTE(F$1,"standard",""),"|Float","")&amp;"인게임누적곱배수",ChapterTable!$S:$T,2,0)^D1071
    +VLOOKUP(SUBSTITUTE(SUBSTITUTE(F$1,"standard",""),"|Float","")&amp;"인게임누적합배수",ChapterTable!$S:$T,2,0)*D1071)
  )
  )
  )
)</f>
        <v>1346728.9756822586</v>
      </c>
      <c r="G1071" t="s">
        <v>110</v>
      </c>
      <c r="J1071" t="str">
        <f>IF(ISBLANK(I1071),"",
IFERROR(VLOOKUP(I1071,[1]StringTable!$1:$1048576,MATCH([1]StringTable!$B$1,[1]StringTable!$1:$1,0),0),
IFERROR(VLOOKUP(I1071,[1]InApkStringTable!$1:$1048576,MATCH([1]InApkStringTable!$B$1,[1]InApkStringTable!$1:$1,0),0),
"스트링없음")))</f>
        <v/>
      </c>
      <c r="L1071" t="b">
        <v>0</v>
      </c>
      <c r="M1071" t="s">
        <v>24</v>
      </c>
      <c r="N1071" t="str">
        <f>IF(ISBLANK(M1071),"",IF(ISERROR(VLOOKUP(M1071,MapTable!$A:$A,1,0)),"맵없음",""))</f>
        <v/>
      </c>
      <c r="O1071">
        <f t="shared" si="65"/>
        <v>11</v>
      </c>
      <c r="Q1071">
        <f t="shared" si="66"/>
        <v>11</v>
      </c>
      <c r="R1071" t="b">
        <f t="shared" ca="1" si="67"/>
        <v>0</v>
      </c>
      <c r="T1071" t="b">
        <f t="shared" ca="1" si="68"/>
        <v>0</v>
      </c>
      <c r="V1071" t="str">
        <f>IF(ISBLANK(U1071),"",IF(ISERROR(VLOOKUP(U1071,MapTable!$A:$A,1,0)),"맵없음",""))</f>
        <v/>
      </c>
      <c r="X1071" t="str">
        <f>IF(ISBLANK(W1071),"",
IF(ISERROR(FIND(",",W1071)),
  IF(ISERROR(VLOOKUP(W1071,MapTable!$A:$A,1,0)),"맵없음",
  ""),
IF(ISERROR(FIND(",",W1071,FIND(",",W1071)+1)),
  IF(OR(ISERROR(VLOOKUP(LEFT(W1071,FIND(",",W1071)-1),MapTable!$A:$A,1,0)),ISERROR(VLOOKUP(TRIM(MID(W1071,FIND(",",W1071)+1,999)),MapTable!$A:$A,1,0))),"맵없음",
  ""),
IF(ISERROR(FIND(",",W1071,FIND(",",W1071,FIND(",",W1071)+1)+1)),
  IF(OR(ISERROR(VLOOKUP(LEFT(W1071,FIND(",",W1071)-1),MapTable!$A:$A,1,0)),ISERROR(VLOOKUP(TRIM(MID(W1071,FIND(",",W1071)+1,FIND(",",W1071,FIND(",",W1071)+1)-FIND(",",W1071)-1)),MapTable!$A:$A,1,0)),ISERROR(VLOOKUP(TRIM(MID(W1071,FIND(",",W1071,FIND(",",W1071)+1)+1,999)),MapTable!$A:$A,1,0))),"맵없음",
  ""),
IF(ISERROR(FIND(",",W1071,FIND(",",W1071,FIND(",",W1071,FIND(",",W1071)+1)+1)+1)),
  IF(OR(ISERROR(VLOOKUP(LEFT(W1071,FIND(",",W1071)-1),MapTable!$A:$A,1,0)),ISERROR(VLOOKUP(TRIM(MID(W1071,FIND(",",W1071)+1,FIND(",",W1071,FIND(",",W1071)+1)-FIND(",",W1071)-1)),MapTable!$A:$A,1,0)),ISERROR(VLOOKUP(TRIM(MID(W1071,FIND(",",W1071,FIND(",",W1071)+1)+1,FIND(",",W1071,FIND(",",W1071,FIND(",",W1071)+1)+1)-FIND(",",W1071,FIND(",",W1071)+1)-1)),MapTable!$A:$A,1,0)),ISERROR(VLOOKUP(TRIM(MID(W1071,FIND(",",W1071,FIND(",",W1071,FIND(",",W1071)+1)+1)+1,999)),MapTable!$A:$A,1,0))),"맵없음",
  ""),
)))))</f>
        <v/>
      </c>
      <c r="AC1071" t="str">
        <f>IF(ISBLANK(AB1071),"",IF(ISERROR(VLOOKUP(AB1071,[3]DropTable!$A:$A,1,0)),"드랍없음",""))</f>
        <v/>
      </c>
      <c r="AE1071" t="str">
        <f>IF(ISBLANK(AD1071),"",IF(ISERROR(VLOOKUP(AD1071,[3]DropTable!$A:$A,1,0)),"드랍없음",""))</f>
        <v/>
      </c>
      <c r="AG1071">
        <v>9.8000000000000007</v>
      </c>
      <c r="AH1071">
        <v>1</v>
      </c>
    </row>
    <row r="1072" spans="1:34" x14ac:dyDescent="0.3">
      <c r="A1072">
        <v>23</v>
      </c>
      <c r="B1072">
        <v>46</v>
      </c>
      <c r="C1072">
        <f>IF(OR($L1072=TRUE,$A1072=0,MOD($A1072,ChapterTable!$S$20)&lt;&gt;0),
MAX(0,INT(($B1072+ChapterTable!$Q$26+VLOOKUP(SUBSTITUTE(C$1,"성장단계","")&amp;"단계오프셋",ChapterTable!$S:$T,2,0))/ChapterTable!$Q$23)),
MAX(0,INT(($B1072+ChapterTable!$S$26+VLOOKUP(SUBSTITUTE(C$1,"성장단계","")&amp;"보스단계오프셋",ChapterTable!$S:$T,2,0))/ChapterTable!$S$23)))</f>
        <v>5</v>
      </c>
      <c r="D1072">
        <f>IF(OR($L1072=TRUE,$A1072=0,MOD($A1072,ChapterTable!$S$20)&lt;&gt;0),
MAX(0,INT(($B1072+ChapterTable!$Q$26+VLOOKUP(SUBSTITUTE(D$1,"성장단계","")&amp;"단계오프셋",ChapterTable!$S:$T,2,0))/ChapterTable!$Q$23)),
MAX(0,INT(($B1072+ChapterTable!$S$26+VLOOKUP(SUBSTITUTE(D$1,"성장단계","")&amp;"보스단계오프셋",ChapterTable!$S:$T,2,0))/ChapterTable!$S$23)))</f>
        <v>4</v>
      </c>
      <c r="E1072" s="1">
        <f ca="1">IF(AND($A1072=0,$B1072=1),
    VLOOKUP(1,ChapterTable!$1:$1048576,MATCH("최종"&amp;SUBSTITUTE(SUBSTITUTE(E$1,"standard",""),"|Float",""),ChapterTable!$1:$1,0),0)*ChapterTable!$Q$17,
  IF(AND($A1072=0,$B1072=0),
    E1073,
  IF($B1072=0,
    VLOOKUP($A1072,ChapterTable!$1:$1048576,MATCH("최종"&amp;SUBSTITUTE(SUBSTITUTE(E$1,"standard",""),"|Float",""),ChapterTable!$1:$1,0),0),
  IF($B1072=1,
    IF($L1072=FALSE,
      VLOOKUP($A1072,ChapterTable!$1:$1048576,MATCH("최종"&amp;SUBSTITUTE(SUBSTITUTE(E$1,"standard",""),"|Float",""),ChapterTable!$1:$1,0),0),
      VLOOKUP($A1072-ChapterTable!$Q$11,ChapterTable!$1:$1048576,MATCH("최종"&amp;SUBSTITUTE(SUBSTITUTE(E$1,"standard",""),"|Float",""),ChapterTable!$1:$1,0),0)*ChapterTable!$Q$14
    ),
  OFFSET(E1072,-$B1072+IF($L1072,1,0),0)*
    (VLOOKUP(SUBSTITUTE(SUBSTITUTE(E$1,"standard",""),"|Float","")&amp;"인게임누적곱배수",ChapterTable!$S:$T,2,0)^C1072
    +VLOOKUP(SUBSTITUTE(SUBSTITUTE(E$1,"standard",""),"|Float","")&amp;"인게임누적합배수",ChapterTable!$S:$T,2,0)*C1072)
  )
  )
  )
)</f>
        <v>3703504.6831262112</v>
      </c>
      <c r="F1072" s="1">
        <f ca="1">IF(AND($A1072=0,$B1072=1),
    VLOOKUP(1,ChapterTable!$1:$1048576,MATCH("최종"&amp;SUBSTITUTE(SUBSTITUTE(F$1,"standard",""),"|Float",""),ChapterTable!$1:$1,0),0)*ChapterTable!$Q$17,
  IF(AND($A1072=0,$B1072=0),
    F1073,
  IF($B1072=0,
    VLOOKUP($A1072,ChapterTable!$1:$1048576,MATCH("최종"&amp;SUBSTITUTE(SUBSTITUTE(F$1,"standard",""),"|Float",""),ChapterTable!$1:$1,0),0),
  IF($B1072=1,
    IF($L1072=FALSE,
      VLOOKUP($A1072,ChapterTable!$1:$1048576,MATCH("최종"&amp;SUBSTITUTE(SUBSTITUTE(F$1,"standard",""),"|Float",""),ChapterTable!$1:$1,0),0),
      VLOOKUP($A1072-ChapterTable!$Q$11,ChapterTable!$1:$1048576,MATCH("최종"&amp;SUBSTITUTE(SUBSTITUTE(F$1,"standard",""),"|Float",""),ChapterTable!$1:$1,0),0)*ChapterTable!$Q$14
    ),
  OFFSET(F1072,-$B1072+IF($L1072,1,0),0)*
    (VLOOKUP(SUBSTITUTE(SUBSTITUTE(F$1,"standard",""),"|Float","")&amp;"인게임누적곱배수",ChapterTable!$S:$T,2,0)^D1072
    +VLOOKUP(SUBSTITUTE(SUBSTITUTE(F$1,"standard",""),"|Float","")&amp;"인게임누적합배수",ChapterTable!$S:$T,2,0)*D1072)
  )
  )
  )
)</f>
        <v>1346728.9756822586</v>
      </c>
      <c r="G1072" t="s">
        <v>110</v>
      </c>
      <c r="J1072" t="str">
        <f>IF(ISBLANK(I1072),"",
IFERROR(VLOOKUP(I1072,[1]StringTable!$1:$1048576,MATCH([1]StringTable!$B$1,[1]StringTable!$1:$1,0),0),
IFERROR(VLOOKUP(I1072,[1]InApkStringTable!$1:$1048576,MATCH([1]InApkStringTable!$B$1,[1]InApkStringTable!$1:$1,0),0),
"스트링없음")))</f>
        <v/>
      </c>
      <c r="L1072" t="b">
        <v>0</v>
      </c>
      <c r="M1072" t="s">
        <v>24</v>
      </c>
      <c r="N1072" t="str">
        <f>IF(ISBLANK(M1072),"",IF(ISERROR(VLOOKUP(M1072,MapTable!$A:$A,1,0)),"맵없음",""))</f>
        <v/>
      </c>
      <c r="O1072">
        <f t="shared" si="65"/>
        <v>5</v>
      </c>
      <c r="Q1072">
        <f t="shared" si="66"/>
        <v>5</v>
      </c>
      <c r="R1072" t="b">
        <f t="shared" ca="1" si="67"/>
        <v>0</v>
      </c>
      <c r="T1072" t="b">
        <f t="shared" ca="1" si="68"/>
        <v>0</v>
      </c>
      <c r="V1072" t="str">
        <f>IF(ISBLANK(U1072),"",IF(ISERROR(VLOOKUP(U1072,MapTable!$A:$A,1,0)),"맵없음",""))</f>
        <v/>
      </c>
      <c r="X1072" t="str">
        <f>IF(ISBLANK(W1072),"",
IF(ISERROR(FIND(",",W1072)),
  IF(ISERROR(VLOOKUP(W1072,MapTable!$A:$A,1,0)),"맵없음",
  ""),
IF(ISERROR(FIND(",",W1072,FIND(",",W1072)+1)),
  IF(OR(ISERROR(VLOOKUP(LEFT(W1072,FIND(",",W1072)-1),MapTable!$A:$A,1,0)),ISERROR(VLOOKUP(TRIM(MID(W1072,FIND(",",W1072)+1,999)),MapTable!$A:$A,1,0))),"맵없음",
  ""),
IF(ISERROR(FIND(",",W1072,FIND(",",W1072,FIND(",",W1072)+1)+1)),
  IF(OR(ISERROR(VLOOKUP(LEFT(W1072,FIND(",",W1072)-1),MapTable!$A:$A,1,0)),ISERROR(VLOOKUP(TRIM(MID(W1072,FIND(",",W1072)+1,FIND(",",W1072,FIND(",",W1072)+1)-FIND(",",W1072)-1)),MapTable!$A:$A,1,0)),ISERROR(VLOOKUP(TRIM(MID(W1072,FIND(",",W1072,FIND(",",W1072)+1)+1,999)),MapTable!$A:$A,1,0))),"맵없음",
  ""),
IF(ISERROR(FIND(",",W1072,FIND(",",W1072,FIND(",",W1072,FIND(",",W1072)+1)+1)+1)),
  IF(OR(ISERROR(VLOOKUP(LEFT(W1072,FIND(",",W1072)-1),MapTable!$A:$A,1,0)),ISERROR(VLOOKUP(TRIM(MID(W1072,FIND(",",W1072)+1,FIND(",",W1072,FIND(",",W1072)+1)-FIND(",",W1072)-1)),MapTable!$A:$A,1,0)),ISERROR(VLOOKUP(TRIM(MID(W1072,FIND(",",W1072,FIND(",",W1072)+1)+1,FIND(",",W1072,FIND(",",W1072,FIND(",",W1072)+1)+1)-FIND(",",W1072,FIND(",",W1072)+1)-1)),MapTable!$A:$A,1,0)),ISERROR(VLOOKUP(TRIM(MID(W1072,FIND(",",W1072,FIND(",",W1072,FIND(",",W1072)+1)+1)+1,999)),MapTable!$A:$A,1,0))),"맵없음",
  ""),
)))))</f>
        <v/>
      </c>
      <c r="AC1072" t="str">
        <f>IF(ISBLANK(AB1072),"",IF(ISERROR(VLOOKUP(AB1072,[3]DropTable!$A:$A,1,0)),"드랍없음",""))</f>
        <v/>
      </c>
      <c r="AE1072" t="str">
        <f>IF(ISBLANK(AD1072),"",IF(ISERROR(VLOOKUP(AD1072,[3]DropTable!$A:$A,1,0)),"드랍없음",""))</f>
        <v/>
      </c>
      <c r="AG1072">
        <v>9.8000000000000007</v>
      </c>
      <c r="AH1072">
        <v>1</v>
      </c>
    </row>
    <row r="1073" spans="1:34" x14ac:dyDescent="0.3">
      <c r="A1073">
        <v>23</v>
      </c>
      <c r="B1073">
        <v>47</v>
      </c>
      <c r="C1073">
        <f>IF(OR($L1073=TRUE,$A1073=0,MOD($A1073,ChapterTable!$S$20)&lt;&gt;0),
MAX(0,INT(($B1073+ChapterTable!$Q$26+VLOOKUP(SUBSTITUTE(C$1,"성장단계","")&amp;"단계오프셋",ChapterTable!$S:$T,2,0))/ChapterTable!$Q$23)),
MAX(0,INT(($B1073+ChapterTable!$S$26+VLOOKUP(SUBSTITUTE(C$1,"성장단계","")&amp;"보스단계오프셋",ChapterTable!$S:$T,2,0))/ChapterTable!$S$23)))</f>
        <v>5</v>
      </c>
      <c r="D1073">
        <f>IF(OR($L1073=TRUE,$A1073=0,MOD($A1073,ChapterTable!$S$20)&lt;&gt;0),
MAX(0,INT(($B1073+ChapterTable!$Q$26+VLOOKUP(SUBSTITUTE(D$1,"성장단계","")&amp;"단계오프셋",ChapterTable!$S:$T,2,0))/ChapterTable!$Q$23)),
MAX(0,INT(($B1073+ChapterTable!$S$26+VLOOKUP(SUBSTITUTE(D$1,"성장단계","")&amp;"보스단계오프셋",ChapterTable!$S:$T,2,0))/ChapterTable!$S$23)))</f>
        <v>4</v>
      </c>
      <c r="E1073" s="1">
        <f ca="1">IF(AND($A1073=0,$B1073=1),
    VLOOKUP(1,ChapterTable!$1:$1048576,MATCH("최종"&amp;SUBSTITUTE(SUBSTITUTE(E$1,"standard",""),"|Float",""),ChapterTable!$1:$1,0),0)*ChapterTable!$Q$17,
  IF(AND($A1073=0,$B1073=0),
    E1074,
  IF($B1073=0,
    VLOOKUP($A1073,ChapterTable!$1:$1048576,MATCH("최종"&amp;SUBSTITUTE(SUBSTITUTE(E$1,"standard",""),"|Float",""),ChapterTable!$1:$1,0),0),
  IF($B1073=1,
    IF($L1073=FALSE,
      VLOOKUP($A1073,ChapterTable!$1:$1048576,MATCH("최종"&amp;SUBSTITUTE(SUBSTITUTE(E$1,"standard",""),"|Float",""),ChapterTable!$1:$1,0),0),
      VLOOKUP($A1073-ChapterTable!$Q$11,ChapterTable!$1:$1048576,MATCH("최종"&amp;SUBSTITUTE(SUBSTITUTE(E$1,"standard",""),"|Float",""),ChapterTable!$1:$1,0),0)*ChapterTable!$Q$14
    ),
  OFFSET(E1073,-$B1073+IF($L1073,1,0),0)*
    (VLOOKUP(SUBSTITUTE(SUBSTITUTE(E$1,"standard",""),"|Float","")&amp;"인게임누적곱배수",ChapterTable!$S:$T,2,0)^C1073
    +VLOOKUP(SUBSTITUTE(SUBSTITUTE(E$1,"standard",""),"|Float","")&amp;"인게임누적합배수",ChapterTable!$S:$T,2,0)*C1073)
  )
  )
  )
)</f>
        <v>3703504.6831262112</v>
      </c>
      <c r="F1073" s="1">
        <f ca="1">IF(AND($A1073=0,$B1073=1),
    VLOOKUP(1,ChapterTable!$1:$1048576,MATCH("최종"&amp;SUBSTITUTE(SUBSTITUTE(F$1,"standard",""),"|Float",""),ChapterTable!$1:$1,0),0)*ChapterTable!$Q$17,
  IF(AND($A1073=0,$B1073=0),
    F1074,
  IF($B1073=0,
    VLOOKUP($A1073,ChapterTable!$1:$1048576,MATCH("최종"&amp;SUBSTITUTE(SUBSTITUTE(F$1,"standard",""),"|Float",""),ChapterTable!$1:$1,0),0),
  IF($B1073=1,
    IF($L1073=FALSE,
      VLOOKUP($A1073,ChapterTable!$1:$1048576,MATCH("최종"&amp;SUBSTITUTE(SUBSTITUTE(F$1,"standard",""),"|Float",""),ChapterTable!$1:$1,0),0),
      VLOOKUP($A1073-ChapterTable!$Q$11,ChapterTable!$1:$1048576,MATCH("최종"&amp;SUBSTITUTE(SUBSTITUTE(F$1,"standard",""),"|Float",""),ChapterTable!$1:$1,0),0)*ChapterTable!$Q$14
    ),
  OFFSET(F1073,-$B1073+IF($L1073,1,0),0)*
    (VLOOKUP(SUBSTITUTE(SUBSTITUTE(F$1,"standard",""),"|Float","")&amp;"인게임누적곱배수",ChapterTable!$S:$T,2,0)^D1073
    +VLOOKUP(SUBSTITUTE(SUBSTITUTE(F$1,"standard",""),"|Float","")&amp;"인게임누적합배수",ChapterTable!$S:$T,2,0)*D1073)
  )
  )
  )
)</f>
        <v>1346728.9756822586</v>
      </c>
      <c r="G1073" t="s">
        <v>110</v>
      </c>
      <c r="J1073" t="str">
        <f>IF(ISBLANK(I1073),"",
IFERROR(VLOOKUP(I1073,[1]StringTable!$1:$1048576,MATCH([1]StringTable!$B$1,[1]StringTable!$1:$1,0),0),
IFERROR(VLOOKUP(I1073,[1]InApkStringTable!$1:$1048576,MATCH([1]InApkStringTable!$B$1,[1]InApkStringTable!$1:$1,0),0),
"스트링없음")))</f>
        <v/>
      </c>
      <c r="L1073" t="b">
        <v>0</v>
      </c>
      <c r="M1073" t="s">
        <v>24</v>
      </c>
      <c r="N1073" t="str">
        <f>IF(ISBLANK(M1073),"",IF(ISERROR(VLOOKUP(M1073,MapTable!$A:$A,1,0)),"맵없음",""))</f>
        <v/>
      </c>
      <c r="O1073">
        <f t="shared" si="65"/>
        <v>5</v>
      </c>
      <c r="Q1073">
        <f t="shared" si="66"/>
        <v>5</v>
      </c>
      <c r="R1073" t="b">
        <f t="shared" ca="1" si="67"/>
        <v>0</v>
      </c>
      <c r="T1073" t="b">
        <f t="shared" ca="1" si="68"/>
        <v>0</v>
      </c>
      <c r="V1073" t="str">
        <f>IF(ISBLANK(U1073),"",IF(ISERROR(VLOOKUP(U1073,MapTable!$A:$A,1,0)),"맵없음",""))</f>
        <v/>
      </c>
      <c r="X1073" t="str">
        <f>IF(ISBLANK(W1073),"",
IF(ISERROR(FIND(",",W1073)),
  IF(ISERROR(VLOOKUP(W1073,MapTable!$A:$A,1,0)),"맵없음",
  ""),
IF(ISERROR(FIND(",",W1073,FIND(",",W1073)+1)),
  IF(OR(ISERROR(VLOOKUP(LEFT(W1073,FIND(",",W1073)-1),MapTable!$A:$A,1,0)),ISERROR(VLOOKUP(TRIM(MID(W1073,FIND(",",W1073)+1,999)),MapTable!$A:$A,1,0))),"맵없음",
  ""),
IF(ISERROR(FIND(",",W1073,FIND(",",W1073,FIND(",",W1073)+1)+1)),
  IF(OR(ISERROR(VLOOKUP(LEFT(W1073,FIND(",",W1073)-1),MapTable!$A:$A,1,0)),ISERROR(VLOOKUP(TRIM(MID(W1073,FIND(",",W1073)+1,FIND(",",W1073,FIND(",",W1073)+1)-FIND(",",W1073)-1)),MapTable!$A:$A,1,0)),ISERROR(VLOOKUP(TRIM(MID(W1073,FIND(",",W1073,FIND(",",W1073)+1)+1,999)),MapTable!$A:$A,1,0))),"맵없음",
  ""),
IF(ISERROR(FIND(",",W1073,FIND(",",W1073,FIND(",",W1073,FIND(",",W1073)+1)+1)+1)),
  IF(OR(ISERROR(VLOOKUP(LEFT(W1073,FIND(",",W1073)-1),MapTable!$A:$A,1,0)),ISERROR(VLOOKUP(TRIM(MID(W1073,FIND(",",W1073)+1,FIND(",",W1073,FIND(",",W1073)+1)-FIND(",",W1073)-1)),MapTable!$A:$A,1,0)),ISERROR(VLOOKUP(TRIM(MID(W1073,FIND(",",W1073,FIND(",",W1073)+1)+1,FIND(",",W1073,FIND(",",W1073,FIND(",",W1073)+1)+1)-FIND(",",W1073,FIND(",",W1073)+1)-1)),MapTable!$A:$A,1,0)),ISERROR(VLOOKUP(TRIM(MID(W1073,FIND(",",W1073,FIND(",",W1073,FIND(",",W1073)+1)+1)+1,999)),MapTable!$A:$A,1,0))),"맵없음",
  ""),
)))))</f>
        <v/>
      </c>
      <c r="AC1073" t="str">
        <f>IF(ISBLANK(AB1073),"",IF(ISERROR(VLOOKUP(AB1073,[3]DropTable!$A:$A,1,0)),"드랍없음",""))</f>
        <v/>
      </c>
      <c r="AE1073" t="str">
        <f>IF(ISBLANK(AD1073),"",IF(ISERROR(VLOOKUP(AD1073,[3]DropTable!$A:$A,1,0)),"드랍없음",""))</f>
        <v/>
      </c>
      <c r="AG1073">
        <v>9.8000000000000007</v>
      </c>
      <c r="AH1073">
        <v>1</v>
      </c>
    </row>
    <row r="1074" spans="1:34" x14ac:dyDescent="0.3">
      <c r="A1074">
        <v>23</v>
      </c>
      <c r="B1074">
        <v>48</v>
      </c>
      <c r="C1074">
        <f>IF(OR($L1074=TRUE,$A1074=0,MOD($A1074,ChapterTable!$S$20)&lt;&gt;0),
MAX(0,INT(($B1074+ChapterTable!$Q$26+VLOOKUP(SUBSTITUTE(C$1,"성장단계","")&amp;"단계오프셋",ChapterTable!$S:$T,2,0))/ChapterTable!$Q$23)),
MAX(0,INT(($B1074+ChapterTable!$S$26+VLOOKUP(SUBSTITUTE(C$1,"성장단계","")&amp;"보스단계오프셋",ChapterTable!$S:$T,2,0))/ChapterTable!$S$23)))</f>
        <v>5</v>
      </c>
      <c r="D1074">
        <f>IF(OR($L1074=TRUE,$A1074=0,MOD($A1074,ChapterTable!$S$20)&lt;&gt;0),
MAX(0,INT(($B1074+ChapterTable!$Q$26+VLOOKUP(SUBSTITUTE(D$1,"성장단계","")&amp;"단계오프셋",ChapterTable!$S:$T,2,0))/ChapterTable!$Q$23)),
MAX(0,INT(($B1074+ChapterTable!$S$26+VLOOKUP(SUBSTITUTE(D$1,"성장단계","")&amp;"보스단계오프셋",ChapterTable!$S:$T,2,0))/ChapterTable!$S$23)))</f>
        <v>4</v>
      </c>
      <c r="E1074" s="1">
        <f ca="1">IF(AND($A1074=0,$B1074=1),
    VLOOKUP(1,ChapterTable!$1:$1048576,MATCH("최종"&amp;SUBSTITUTE(SUBSTITUTE(E$1,"standard",""),"|Float",""),ChapterTable!$1:$1,0),0)*ChapterTable!$Q$17,
  IF(AND($A1074=0,$B1074=0),
    E1075,
  IF($B1074=0,
    VLOOKUP($A1074,ChapterTable!$1:$1048576,MATCH("최종"&amp;SUBSTITUTE(SUBSTITUTE(E$1,"standard",""),"|Float",""),ChapterTable!$1:$1,0),0),
  IF($B1074=1,
    IF($L1074=FALSE,
      VLOOKUP($A1074,ChapterTable!$1:$1048576,MATCH("최종"&amp;SUBSTITUTE(SUBSTITUTE(E$1,"standard",""),"|Float",""),ChapterTable!$1:$1,0),0),
      VLOOKUP($A1074-ChapterTable!$Q$11,ChapterTable!$1:$1048576,MATCH("최종"&amp;SUBSTITUTE(SUBSTITUTE(E$1,"standard",""),"|Float",""),ChapterTable!$1:$1,0),0)*ChapterTable!$Q$14
    ),
  OFFSET(E1074,-$B1074+IF($L1074,1,0),0)*
    (VLOOKUP(SUBSTITUTE(SUBSTITUTE(E$1,"standard",""),"|Float","")&amp;"인게임누적곱배수",ChapterTable!$S:$T,2,0)^C1074
    +VLOOKUP(SUBSTITUTE(SUBSTITUTE(E$1,"standard",""),"|Float","")&amp;"인게임누적합배수",ChapterTable!$S:$T,2,0)*C1074)
  )
  )
  )
)</f>
        <v>3703504.6831262112</v>
      </c>
      <c r="F1074" s="1">
        <f ca="1">IF(AND($A1074=0,$B1074=1),
    VLOOKUP(1,ChapterTable!$1:$1048576,MATCH("최종"&amp;SUBSTITUTE(SUBSTITUTE(F$1,"standard",""),"|Float",""),ChapterTable!$1:$1,0),0)*ChapterTable!$Q$17,
  IF(AND($A1074=0,$B1074=0),
    F1075,
  IF($B1074=0,
    VLOOKUP($A1074,ChapterTable!$1:$1048576,MATCH("최종"&amp;SUBSTITUTE(SUBSTITUTE(F$1,"standard",""),"|Float",""),ChapterTable!$1:$1,0),0),
  IF($B1074=1,
    IF($L1074=FALSE,
      VLOOKUP($A1074,ChapterTable!$1:$1048576,MATCH("최종"&amp;SUBSTITUTE(SUBSTITUTE(F$1,"standard",""),"|Float",""),ChapterTable!$1:$1,0),0),
      VLOOKUP($A1074-ChapterTable!$Q$11,ChapterTable!$1:$1048576,MATCH("최종"&amp;SUBSTITUTE(SUBSTITUTE(F$1,"standard",""),"|Float",""),ChapterTable!$1:$1,0),0)*ChapterTable!$Q$14
    ),
  OFFSET(F1074,-$B1074+IF($L1074,1,0),0)*
    (VLOOKUP(SUBSTITUTE(SUBSTITUTE(F$1,"standard",""),"|Float","")&amp;"인게임누적곱배수",ChapterTable!$S:$T,2,0)^D1074
    +VLOOKUP(SUBSTITUTE(SUBSTITUTE(F$1,"standard",""),"|Float","")&amp;"인게임누적합배수",ChapterTable!$S:$T,2,0)*D1074)
  )
  )
  )
)</f>
        <v>1346728.9756822586</v>
      </c>
      <c r="G1074" t="s">
        <v>110</v>
      </c>
      <c r="J1074" t="str">
        <f>IF(ISBLANK(I1074),"",
IFERROR(VLOOKUP(I1074,[1]StringTable!$1:$1048576,MATCH([1]StringTable!$B$1,[1]StringTable!$1:$1,0),0),
IFERROR(VLOOKUP(I1074,[1]InApkStringTable!$1:$1048576,MATCH([1]InApkStringTable!$B$1,[1]InApkStringTable!$1:$1,0),0),
"스트링없음")))</f>
        <v/>
      </c>
      <c r="L1074" t="b">
        <v>0</v>
      </c>
      <c r="M1074" t="s">
        <v>24</v>
      </c>
      <c r="N1074" t="str">
        <f>IF(ISBLANK(M1074),"",IF(ISERROR(VLOOKUP(M1074,MapTable!$A:$A,1,0)),"맵없음",""))</f>
        <v/>
      </c>
      <c r="O1074">
        <f t="shared" si="65"/>
        <v>5</v>
      </c>
      <c r="Q1074">
        <f t="shared" si="66"/>
        <v>5</v>
      </c>
      <c r="R1074" t="b">
        <f t="shared" ca="1" si="67"/>
        <v>0</v>
      </c>
      <c r="T1074" t="b">
        <f t="shared" ca="1" si="68"/>
        <v>0</v>
      </c>
      <c r="V1074" t="str">
        <f>IF(ISBLANK(U1074),"",IF(ISERROR(VLOOKUP(U1074,MapTable!$A:$A,1,0)),"맵없음",""))</f>
        <v/>
      </c>
      <c r="X1074" t="str">
        <f>IF(ISBLANK(W1074),"",
IF(ISERROR(FIND(",",W1074)),
  IF(ISERROR(VLOOKUP(W1074,MapTable!$A:$A,1,0)),"맵없음",
  ""),
IF(ISERROR(FIND(",",W1074,FIND(",",W1074)+1)),
  IF(OR(ISERROR(VLOOKUP(LEFT(W1074,FIND(",",W1074)-1),MapTable!$A:$A,1,0)),ISERROR(VLOOKUP(TRIM(MID(W1074,FIND(",",W1074)+1,999)),MapTable!$A:$A,1,0))),"맵없음",
  ""),
IF(ISERROR(FIND(",",W1074,FIND(",",W1074,FIND(",",W1074)+1)+1)),
  IF(OR(ISERROR(VLOOKUP(LEFT(W1074,FIND(",",W1074)-1),MapTable!$A:$A,1,0)),ISERROR(VLOOKUP(TRIM(MID(W1074,FIND(",",W1074)+1,FIND(",",W1074,FIND(",",W1074)+1)-FIND(",",W1074)-1)),MapTable!$A:$A,1,0)),ISERROR(VLOOKUP(TRIM(MID(W1074,FIND(",",W1074,FIND(",",W1074)+1)+1,999)),MapTable!$A:$A,1,0))),"맵없음",
  ""),
IF(ISERROR(FIND(",",W1074,FIND(",",W1074,FIND(",",W1074,FIND(",",W1074)+1)+1)+1)),
  IF(OR(ISERROR(VLOOKUP(LEFT(W1074,FIND(",",W1074)-1),MapTable!$A:$A,1,0)),ISERROR(VLOOKUP(TRIM(MID(W1074,FIND(",",W1074)+1,FIND(",",W1074,FIND(",",W1074)+1)-FIND(",",W1074)-1)),MapTable!$A:$A,1,0)),ISERROR(VLOOKUP(TRIM(MID(W1074,FIND(",",W1074,FIND(",",W1074)+1)+1,FIND(",",W1074,FIND(",",W1074,FIND(",",W1074)+1)+1)-FIND(",",W1074,FIND(",",W1074)+1)-1)),MapTable!$A:$A,1,0)),ISERROR(VLOOKUP(TRIM(MID(W1074,FIND(",",W1074,FIND(",",W1074,FIND(",",W1074)+1)+1)+1,999)),MapTable!$A:$A,1,0))),"맵없음",
  ""),
)))))</f>
        <v/>
      </c>
      <c r="AC1074" t="str">
        <f>IF(ISBLANK(AB1074),"",IF(ISERROR(VLOOKUP(AB1074,[3]DropTable!$A:$A,1,0)),"드랍없음",""))</f>
        <v/>
      </c>
      <c r="AE1074" t="str">
        <f>IF(ISBLANK(AD1074),"",IF(ISERROR(VLOOKUP(AD1074,[3]DropTable!$A:$A,1,0)),"드랍없음",""))</f>
        <v/>
      </c>
      <c r="AG1074">
        <v>9.8000000000000007</v>
      </c>
      <c r="AH1074">
        <v>1</v>
      </c>
    </row>
    <row r="1075" spans="1:34" x14ac:dyDescent="0.3">
      <c r="A1075">
        <v>23</v>
      </c>
      <c r="B1075">
        <v>49</v>
      </c>
      <c r="C1075">
        <f>IF(OR($L1075=TRUE,$A1075=0,MOD($A1075,ChapterTable!$S$20)&lt;&gt;0),
MAX(0,INT(($B1075+ChapterTable!$Q$26+VLOOKUP(SUBSTITUTE(C$1,"성장단계","")&amp;"단계오프셋",ChapterTable!$S:$T,2,0))/ChapterTable!$Q$23)),
MAX(0,INT(($B1075+ChapterTable!$S$26+VLOOKUP(SUBSTITUTE(C$1,"성장단계","")&amp;"보스단계오프셋",ChapterTable!$S:$T,2,0))/ChapterTable!$S$23)))</f>
        <v>5</v>
      </c>
      <c r="D1075">
        <f>IF(OR($L1075=TRUE,$A1075=0,MOD($A1075,ChapterTable!$S$20)&lt;&gt;0),
MAX(0,INT(($B1075+ChapterTable!$Q$26+VLOOKUP(SUBSTITUTE(D$1,"성장단계","")&amp;"단계오프셋",ChapterTable!$S:$T,2,0))/ChapterTable!$Q$23)),
MAX(0,INT(($B1075+ChapterTable!$S$26+VLOOKUP(SUBSTITUTE(D$1,"성장단계","")&amp;"보스단계오프셋",ChapterTable!$S:$T,2,0))/ChapterTable!$S$23)))</f>
        <v>4</v>
      </c>
      <c r="E1075" s="1">
        <f ca="1">IF(AND($A1075=0,$B1075=1),
    VLOOKUP(1,ChapterTable!$1:$1048576,MATCH("최종"&amp;SUBSTITUTE(SUBSTITUTE(E$1,"standard",""),"|Float",""),ChapterTable!$1:$1,0),0)*ChapterTable!$Q$17,
  IF(AND($A1075=0,$B1075=0),
    E1076,
  IF($B1075=0,
    VLOOKUP($A1075,ChapterTable!$1:$1048576,MATCH("최종"&amp;SUBSTITUTE(SUBSTITUTE(E$1,"standard",""),"|Float",""),ChapterTable!$1:$1,0),0),
  IF($B1075=1,
    IF($L1075=FALSE,
      VLOOKUP($A1075,ChapterTable!$1:$1048576,MATCH("최종"&amp;SUBSTITUTE(SUBSTITUTE(E$1,"standard",""),"|Float",""),ChapterTable!$1:$1,0),0),
      VLOOKUP($A1075-ChapterTable!$Q$11,ChapterTable!$1:$1048576,MATCH("최종"&amp;SUBSTITUTE(SUBSTITUTE(E$1,"standard",""),"|Float",""),ChapterTable!$1:$1,0),0)*ChapterTable!$Q$14
    ),
  OFFSET(E1075,-$B1075+IF($L1075,1,0),0)*
    (VLOOKUP(SUBSTITUTE(SUBSTITUTE(E$1,"standard",""),"|Float","")&amp;"인게임누적곱배수",ChapterTable!$S:$T,2,0)^C1075
    +VLOOKUP(SUBSTITUTE(SUBSTITUTE(E$1,"standard",""),"|Float","")&amp;"인게임누적합배수",ChapterTable!$S:$T,2,0)*C1075)
  )
  )
  )
)</f>
        <v>3703504.6831262112</v>
      </c>
      <c r="F1075" s="1">
        <f ca="1">IF(AND($A1075=0,$B1075=1),
    VLOOKUP(1,ChapterTable!$1:$1048576,MATCH("최종"&amp;SUBSTITUTE(SUBSTITUTE(F$1,"standard",""),"|Float",""),ChapterTable!$1:$1,0),0)*ChapterTable!$Q$17,
  IF(AND($A1075=0,$B1075=0),
    F1076,
  IF($B1075=0,
    VLOOKUP($A1075,ChapterTable!$1:$1048576,MATCH("최종"&amp;SUBSTITUTE(SUBSTITUTE(F$1,"standard",""),"|Float",""),ChapterTable!$1:$1,0),0),
  IF($B1075=1,
    IF($L1075=FALSE,
      VLOOKUP($A1075,ChapterTable!$1:$1048576,MATCH("최종"&amp;SUBSTITUTE(SUBSTITUTE(F$1,"standard",""),"|Float",""),ChapterTable!$1:$1,0),0),
      VLOOKUP($A1075-ChapterTable!$Q$11,ChapterTable!$1:$1048576,MATCH("최종"&amp;SUBSTITUTE(SUBSTITUTE(F$1,"standard",""),"|Float",""),ChapterTable!$1:$1,0),0)*ChapterTable!$Q$14
    ),
  OFFSET(F1075,-$B1075+IF($L1075,1,0),0)*
    (VLOOKUP(SUBSTITUTE(SUBSTITUTE(F$1,"standard",""),"|Float","")&amp;"인게임누적곱배수",ChapterTable!$S:$T,2,0)^D1075
    +VLOOKUP(SUBSTITUTE(SUBSTITUTE(F$1,"standard",""),"|Float","")&amp;"인게임누적합배수",ChapterTable!$S:$T,2,0)*D1075)
  )
  )
  )
)</f>
        <v>1346728.9756822586</v>
      </c>
      <c r="G1075" t="s">
        <v>110</v>
      </c>
      <c r="J1075" t="str">
        <f>IF(ISBLANK(I1075),"",
IFERROR(VLOOKUP(I1075,[1]StringTable!$1:$1048576,MATCH([1]StringTable!$B$1,[1]StringTable!$1:$1,0),0),
IFERROR(VLOOKUP(I1075,[1]InApkStringTable!$1:$1048576,MATCH([1]InApkStringTable!$B$1,[1]InApkStringTable!$1:$1,0),0),
"스트링없음")))</f>
        <v/>
      </c>
      <c r="L1075" t="b">
        <v>0</v>
      </c>
      <c r="M1075" t="s">
        <v>24</v>
      </c>
      <c r="N1075" t="str">
        <f>IF(ISBLANK(M1075),"",IF(ISERROR(VLOOKUP(M1075,MapTable!$A:$A,1,0)),"맵없음",""))</f>
        <v/>
      </c>
      <c r="O1075">
        <f t="shared" si="65"/>
        <v>95</v>
      </c>
      <c r="Q1075">
        <f t="shared" si="66"/>
        <v>95</v>
      </c>
      <c r="R1075" t="b">
        <f t="shared" ca="1" si="67"/>
        <v>1</v>
      </c>
      <c r="T1075" t="b">
        <f t="shared" ca="1" si="68"/>
        <v>1</v>
      </c>
      <c r="V1075" t="str">
        <f>IF(ISBLANK(U1075),"",IF(ISERROR(VLOOKUP(U1075,MapTable!$A:$A,1,0)),"맵없음",""))</f>
        <v/>
      </c>
      <c r="X1075" t="str">
        <f>IF(ISBLANK(W1075),"",
IF(ISERROR(FIND(",",W1075)),
  IF(ISERROR(VLOOKUP(W1075,MapTable!$A:$A,1,0)),"맵없음",
  ""),
IF(ISERROR(FIND(",",W1075,FIND(",",W1075)+1)),
  IF(OR(ISERROR(VLOOKUP(LEFT(W1075,FIND(",",W1075)-1),MapTable!$A:$A,1,0)),ISERROR(VLOOKUP(TRIM(MID(W1075,FIND(",",W1075)+1,999)),MapTable!$A:$A,1,0))),"맵없음",
  ""),
IF(ISERROR(FIND(",",W1075,FIND(",",W1075,FIND(",",W1075)+1)+1)),
  IF(OR(ISERROR(VLOOKUP(LEFT(W1075,FIND(",",W1075)-1),MapTable!$A:$A,1,0)),ISERROR(VLOOKUP(TRIM(MID(W1075,FIND(",",W1075)+1,FIND(",",W1075,FIND(",",W1075)+1)-FIND(",",W1075)-1)),MapTable!$A:$A,1,0)),ISERROR(VLOOKUP(TRIM(MID(W1075,FIND(",",W1075,FIND(",",W1075)+1)+1,999)),MapTable!$A:$A,1,0))),"맵없음",
  ""),
IF(ISERROR(FIND(",",W1075,FIND(",",W1075,FIND(",",W1075,FIND(",",W1075)+1)+1)+1)),
  IF(OR(ISERROR(VLOOKUP(LEFT(W1075,FIND(",",W1075)-1),MapTable!$A:$A,1,0)),ISERROR(VLOOKUP(TRIM(MID(W1075,FIND(",",W1075)+1,FIND(",",W1075,FIND(",",W1075)+1)-FIND(",",W1075)-1)),MapTable!$A:$A,1,0)),ISERROR(VLOOKUP(TRIM(MID(W1075,FIND(",",W1075,FIND(",",W1075)+1)+1,FIND(",",W1075,FIND(",",W1075,FIND(",",W1075)+1)+1)-FIND(",",W1075,FIND(",",W1075)+1)-1)),MapTable!$A:$A,1,0)),ISERROR(VLOOKUP(TRIM(MID(W1075,FIND(",",W1075,FIND(",",W1075,FIND(",",W1075)+1)+1)+1,999)),MapTable!$A:$A,1,0))),"맵없음",
  ""),
)))))</f>
        <v/>
      </c>
      <c r="AC1075" t="str">
        <f>IF(ISBLANK(AB1075),"",IF(ISERROR(VLOOKUP(AB1075,[3]DropTable!$A:$A,1,0)),"드랍없음",""))</f>
        <v/>
      </c>
      <c r="AE1075" t="str">
        <f>IF(ISBLANK(AD1075),"",IF(ISERROR(VLOOKUP(AD1075,[3]DropTable!$A:$A,1,0)),"드랍없음",""))</f>
        <v/>
      </c>
      <c r="AG1075">
        <v>9.8000000000000007</v>
      </c>
      <c r="AH1075">
        <v>1</v>
      </c>
    </row>
    <row r="1076" spans="1:34" x14ac:dyDescent="0.3">
      <c r="A1076">
        <v>23</v>
      </c>
      <c r="B1076">
        <v>50</v>
      </c>
      <c r="C1076">
        <f>IF(OR($L1076=TRUE,$A1076=0,MOD($A1076,ChapterTable!$S$20)&lt;&gt;0),
MAX(0,INT(($B1076+ChapterTable!$Q$26+VLOOKUP(SUBSTITUTE(C$1,"성장단계","")&amp;"단계오프셋",ChapterTable!$S:$T,2,0))/ChapterTable!$Q$23)),
MAX(0,INT(($B1076+ChapterTable!$S$26+VLOOKUP(SUBSTITUTE(C$1,"성장단계","")&amp;"보스단계오프셋",ChapterTable!$S:$T,2,0))/ChapterTable!$S$23)))</f>
        <v>5</v>
      </c>
      <c r="D1076">
        <f>IF(OR($L1076=TRUE,$A1076=0,MOD($A1076,ChapterTable!$S$20)&lt;&gt;0),
MAX(0,INT(($B1076+ChapterTable!$Q$26+VLOOKUP(SUBSTITUTE(D$1,"성장단계","")&amp;"단계오프셋",ChapterTable!$S:$T,2,0))/ChapterTable!$Q$23)),
MAX(0,INT(($B1076+ChapterTable!$S$26+VLOOKUP(SUBSTITUTE(D$1,"성장단계","")&amp;"보스단계오프셋",ChapterTable!$S:$T,2,0))/ChapterTable!$S$23)))</f>
        <v>4</v>
      </c>
      <c r="E1076" s="1">
        <f ca="1">IF(AND($A1076=0,$B1076=1),
    VLOOKUP(1,ChapterTable!$1:$1048576,MATCH("최종"&amp;SUBSTITUTE(SUBSTITUTE(E$1,"standard",""),"|Float",""),ChapterTable!$1:$1,0),0)*ChapterTable!$Q$17,
  IF(AND($A1076=0,$B1076=0),
    E1077,
  IF($B1076=0,
    VLOOKUP($A1076,ChapterTable!$1:$1048576,MATCH("최종"&amp;SUBSTITUTE(SUBSTITUTE(E$1,"standard",""),"|Float",""),ChapterTable!$1:$1,0),0),
  IF($B1076=1,
    IF($L1076=FALSE,
      VLOOKUP($A1076,ChapterTable!$1:$1048576,MATCH("최종"&amp;SUBSTITUTE(SUBSTITUTE(E$1,"standard",""),"|Float",""),ChapterTable!$1:$1,0),0),
      VLOOKUP($A1076-ChapterTable!$Q$11,ChapterTable!$1:$1048576,MATCH("최종"&amp;SUBSTITUTE(SUBSTITUTE(E$1,"standard",""),"|Float",""),ChapterTable!$1:$1,0),0)*ChapterTable!$Q$14
    ),
  OFFSET(E1076,-$B1076+IF($L1076,1,0),0)*
    (VLOOKUP(SUBSTITUTE(SUBSTITUTE(E$1,"standard",""),"|Float","")&amp;"인게임누적곱배수",ChapterTable!$S:$T,2,0)^C1076
    +VLOOKUP(SUBSTITUTE(SUBSTITUTE(E$1,"standard",""),"|Float","")&amp;"인게임누적합배수",ChapterTable!$S:$T,2,0)*C1076)
  )
  )
  )
)</f>
        <v>3703504.6831262112</v>
      </c>
      <c r="F1076" s="1">
        <f ca="1">IF(AND($A1076=0,$B1076=1),
    VLOOKUP(1,ChapterTable!$1:$1048576,MATCH("최종"&amp;SUBSTITUTE(SUBSTITUTE(F$1,"standard",""),"|Float",""),ChapterTable!$1:$1,0),0)*ChapterTable!$Q$17,
  IF(AND($A1076=0,$B1076=0),
    F1077,
  IF($B1076=0,
    VLOOKUP($A1076,ChapterTable!$1:$1048576,MATCH("최종"&amp;SUBSTITUTE(SUBSTITUTE(F$1,"standard",""),"|Float",""),ChapterTable!$1:$1,0),0),
  IF($B1076=1,
    IF($L1076=FALSE,
      VLOOKUP($A1076,ChapterTable!$1:$1048576,MATCH("최종"&amp;SUBSTITUTE(SUBSTITUTE(F$1,"standard",""),"|Float",""),ChapterTable!$1:$1,0),0),
      VLOOKUP($A1076-ChapterTable!$Q$11,ChapterTable!$1:$1048576,MATCH("최종"&amp;SUBSTITUTE(SUBSTITUTE(F$1,"standard",""),"|Float",""),ChapterTable!$1:$1,0),0)*ChapterTable!$Q$14
    ),
  OFFSET(F1076,-$B1076+IF($L1076,1,0),0)*
    (VLOOKUP(SUBSTITUTE(SUBSTITUTE(F$1,"standard",""),"|Float","")&amp;"인게임누적곱배수",ChapterTable!$S:$T,2,0)^D1076
    +VLOOKUP(SUBSTITUTE(SUBSTITUTE(F$1,"standard",""),"|Float","")&amp;"인게임누적합배수",ChapterTable!$S:$T,2,0)*D1076)
  )
  )
  )
)</f>
        <v>1346728.9756822586</v>
      </c>
      <c r="G1076" t="s">
        <v>110</v>
      </c>
      <c r="J1076" t="str">
        <f>IF(ISBLANK(I1076),"",
IFERROR(VLOOKUP(I1076,[1]StringTable!$1:$1048576,MATCH([1]StringTable!$B$1,[1]StringTable!$1:$1,0),0),
IFERROR(VLOOKUP(I1076,[1]InApkStringTable!$1:$1048576,MATCH([1]InApkStringTable!$B$1,[1]InApkStringTable!$1:$1,0),0),
"스트링없음")))</f>
        <v/>
      </c>
      <c r="L1076" t="b">
        <v>0</v>
      </c>
      <c r="M1076" t="s">
        <v>24</v>
      </c>
      <c r="N1076" t="str">
        <f>IF(ISBLANK(M1076),"",IF(ISERROR(VLOOKUP(M1076,MapTable!$A:$A,1,0)),"맵없음",""))</f>
        <v/>
      </c>
      <c r="O1076">
        <f t="shared" si="65"/>
        <v>21</v>
      </c>
      <c r="Q1076">
        <f t="shared" si="66"/>
        <v>21</v>
      </c>
      <c r="R1076" t="b">
        <f t="shared" ca="1" si="67"/>
        <v>0</v>
      </c>
      <c r="T1076" t="b">
        <f t="shared" ca="1" si="68"/>
        <v>0</v>
      </c>
      <c r="V1076" t="str">
        <f>IF(ISBLANK(U1076),"",IF(ISERROR(VLOOKUP(U1076,MapTable!$A:$A,1,0)),"맵없음",""))</f>
        <v/>
      </c>
      <c r="X1076" t="str">
        <f>IF(ISBLANK(W1076),"",
IF(ISERROR(FIND(",",W1076)),
  IF(ISERROR(VLOOKUP(W1076,MapTable!$A:$A,1,0)),"맵없음",
  ""),
IF(ISERROR(FIND(",",W1076,FIND(",",W1076)+1)),
  IF(OR(ISERROR(VLOOKUP(LEFT(W1076,FIND(",",W1076)-1),MapTable!$A:$A,1,0)),ISERROR(VLOOKUP(TRIM(MID(W1076,FIND(",",W1076)+1,999)),MapTable!$A:$A,1,0))),"맵없음",
  ""),
IF(ISERROR(FIND(",",W1076,FIND(",",W1076,FIND(",",W1076)+1)+1)),
  IF(OR(ISERROR(VLOOKUP(LEFT(W1076,FIND(",",W1076)-1),MapTable!$A:$A,1,0)),ISERROR(VLOOKUP(TRIM(MID(W1076,FIND(",",W1076)+1,FIND(",",W1076,FIND(",",W1076)+1)-FIND(",",W1076)-1)),MapTable!$A:$A,1,0)),ISERROR(VLOOKUP(TRIM(MID(W1076,FIND(",",W1076,FIND(",",W1076)+1)+1,999)),MapTable!$A:$A,1,0))),"맵없음",
  ""),
IF(ISERROR(FIND(",",W1076,FIND(",",W1076,FIND(",",W1076,FIND(",",W1076)+1)+1)+1)),
  IF(OR(ISERROR(VLOOKUP(LEFT(W1076,FIND(",",W1076)-1),MapTable!$A:$A,1,0)),ISERROR(VLOOKUP(TRIM(MID(W1076,FIND(",",W1076)+1,FIND(",",W1076,FIND(",",W1076)+1)-FIND(",",W1076)-1)),MapTable!$A:$A,1,0)),ISERROR(VLOOKUP(TRIM(MID(W1076,FIND(",",W1076,FIND(",",W1076)+1)+1,FIND(",",W1076,FIND(",",W1076,FIND(",",W1076)+1)+1)-FIND(",",W1076,FIND(",",W1076)+1)-1)),MapTable!$A:$A,1,0)),ISERROR(VLOOKUP(TRIM(MID(W1076,FIND(",",W1076,FIND(",",W1076,FIND(",",W1076)+1)+1)+1,999)),MapTable!$A:$A,1,0))),"맵없음",
  ""),
)))))</f>
        <v/>
      </c>
      <c r="AC1076" t="str">
        <f>IF(ISBLANK(AB1076),"",IF(ISERROR(VLOOKUP(AB1076,[3]DropTable!$A:$A,1,0)),"드랍없음",""))</f>
        <v/>
      </c>
      <c r="AE1076" t="str">
        <f>IF(ISBLANK(AD1076),"",IF(ISERROR(VLOOKUP(AD1076,[3]DropTable!$A:$A,1,0)),"드랍없음",""))</f>
        <v/>
      </c>
      <c r="AG1076">
        <v>9.8000000000000007</v>
      </c>
      <c r="AH1076">
        <v>1</v>
      </c>
    </row>
    <row r="1077" spans="1:34" x14ac:dyDescent="0.3">
      <c r="A1077">
        <v>24</v>
      </c>
      <c r="B1077">
        <v>0</v>
      </c>
      <c r="C1077">
        <f>IF(OR($L1077=TRUE,$A1077=0,MOD($A1077,ChapterTable!$S$20)&lt;&gt;0),
MAX(0,INT(($B1077+ChapterTable!$Q$26+VLOOKUP(SUBSTITUTE(C$1,"성장단계","")&amp;"단계오프셋",ChapterTable!$S:$T,2,0))/ChapterTable!$Q$23)),
MAX(0,INT(($B1077+ChapterTable!$S$26+VLOOKUP(SUBSTITUTE(C$1,"성장단계","")&amp;"보스단계오프셋",ChapterTable!$S:$T,2,0))/ChapterTable!$S$23)))</f>
        <v>0</v>
      </c>
      <c r="D1077">
        <f>IF(OR($L1077=TRUE,$A1077=0,MOD($A1077,ChapterTable!$S$20)&lt;&gt;0),
MAX(0,INT(($B1077+ChapterTable!$Q$26+VLOOKUP(SUBSTITUTE(D$1,"성장단계","")&amp;"단계오프셋",ChapterTable!$S:$T,2,0))/ChapterTable!$Q$23)),
MAX(0,INT(($B1077+ChapterTable!$S$26+VLOOKUP(SUBSTITUTE(D$1,"성장단계","")&amp;"보스단계오프셋",ChapterTable!$S:$T,2,0))/ChapterTable!$S$23)))</f>
        <v>0</v>
      </c>
      <c r="E1077" s="1">
        <f ca="1">IF(AND($A1077=0,$B1077=1),
    VLOOKUP(1,ChapterTable!$1:$1048576,MATCH("최종"&amp;SUBSTITUTE(SUBSTITUTE(E$1,"standard",""),"|Float",""),ChapterTable!$1:$1,0),0)*ChapterTable!$Q$17,
  IF(AND($A1077=0,$B1077=0),
    E1078,
  IF($B1077=0,
    VLOOKUP($A1077,ChapterTable!$1:$1048576,MATCH("최종"&amp;SUBSTITUTE(SUBSTITUTE(E$1,"standard",""),"|Float",""),ChapterTable!$1:$1,0),0),
  IF($B1077=1,
    IF($L1077=FALSE,
      VLOOKUP($A1077,ChapterTable!$1:$1048576,MATCH("최종"&amp;SUBSTITUTE(SUBSTITUTE(E$1,"standard",""),"|Float",""),ChapterTable!$1:$1,0),0),
      VLOOKUP($A1077-ChapterTable!$Q$11,ChapterTable!$1:$1048576,MATCH("최종"&amp;SUBSTITUTE(SUBSTITUTE(E$1,"standard",""),"|Float",""),ChapterTable!$1:$1,0),0)*ChapterTable!$Q$14
    ),
  OFFSET(E1077,-$B1077+IF($L1077,1,0),0)*
    (VLOOKUP(SUBSTITUTE(SUBSTITUTE(E$1,"standard",""),"|Float","")&amp;"인게임누적곱배수",ChapterTable!$S:$T,2,0)^C1077
    +VLOOKUP(SUBSTITUTE(SUBSTITUTE(E$1,"standard",""),"|Float","")&amp;"인게임누적합배수",ChapterTable!$S:$T,2,0)*C1077)
  )
  )
  )
)</f>
        <v>2020093.4635233879</v>
      </c>
      <c r="F1077" s="1">
        <f ca="1">IF(AND($A1077=0,$B1077=1),
    VLOOKUP(1,ChapterTable!$1:$1048576,MATCH("최종"&amp;SUBSTITUTE(SUBSTITUTE(F$1,"standard",""),"|Float",""),ChapterTable!$1:$1,0),0)*ChapterTable!$Q$17,
  IF(AND($A1077=0,$B1077=0),
    F1078,
  IF($B1077=0,
    VLOOKUP($A1077,ChapterTable!$1:$1048576,MATCH("최종"&amp;SUBSTITUTE(SUBSTITUTE(F$1,"standard",""),"|Float",""),ChapterTable!$1:$1,0),0),
  IF($B1077=1,
    IF($L1077=FALSE,
      VLOOKUP($A1077,ChapterTable!$1:$1048576,MATCH("최종"&amp;SUBSTITUTE(SUBSTITUTE(F$1,"standard",""),"|Float",""),ChapterTable!$1:$1,0),0),
      VLOOKUP($A1077-ChapterTable!$Q$11,ChapterTable!$1:$1048576,MATCH("최종"&amp;SUBSTITUTE(SUBSTITUTE(F$1,"standard",""),"|Float",""),ChapterTable!$1:$1,0),0)*ChapterTable!$Q$14
    ),
  OFFSET(F1077,-$B1077+IF($L1077,1,0),0)*
    (VLOOKUP(SUBSTITUTE(SUBSTITUTE(F$1,"standard",""),"|Float","")&amp;"인게임누적곱배수",ChapterTable!$S:$T,2,0)^D1077
    +VLOOKUP(SUBSTITUTE(SUBSTITUTE(F$1,"standard",""),"|Float","")&amp;"인게임누적합배수",ChapterTable!$S:$T,2,0)*D1077)
  )
  )
  )
)</f>
        <v>1122274.1464018822</v>
      </c>
      <c r="G1077" t="s">
        <v>110</v>
      </c>
      <c r="J1077" t="str">
        <f>IF(ISBLANK(I1077),"",
IFERROR(VLOOKUP(I1077,[1]StringTable!$1:$1048576,MATCH([1]StringTable!$B$1,[1]StringTable!$1:$1,0),0),
IFERROR(VLOOKUP(I1077,[1]InApkStringTable!$1:$1048576,MATCH([1]InApkStringTable!$B$1,[1]InApkStringTable!$1:$1,0),0),
"스트링없음")))</f>
        <v/>
      </c>
      <c r="L1077" t="b">
        <v>0</v>
      </c>
      <c r="M1077" t="s">
        <v>24</v>
      </c>
      <c r="N1077" t="str">
        <f>IF(ISBLANK(M1077),"",IF(ISERROR(VLOOKUP(M1077,MapTable!$A:$A,1,0)),"맵없음",""))</f>
        <v/>
      </c>
      <c r="O1077">
        <f t="shared" si="65"/>
        <v>0</v>
      </c>
      <c r="Q1077">
        <f t="shared" si="66"/>
        <v>0</v>
      </c>
      <c r="R1077" t="b">
        <f t="shared" ca="1" si="67"/>
        <v>0</v>
      </c>
      <c r="T1077" t="b">
        <f t="shared" ca="1" si="68"/>
        <v>0</v>
      </c>
      <c r="V1077" t="str">
        <f>IF(ISBLANK(U1077),"",IF(ISERROR(VLOOKUP(U1077,MapTable!$A:$A,1,0)),"맵없음",""))</f>
        <v/>
      </c>
      <c r="X1077" t="str">
        <f>IF(ISBLANK(W1077),"",
IF(ISERROR(FIND(",",W1077)),
  IF(ISERROR(VLOOKUP(W1077,MapTable!$A:$A,1,0)),"맵없음",
  ""),
IF(ISERROR(FIND(",",W1077,FIND(",",W1077)+1)),
  IF(OR(ISERROR(VLOOKUP(LEFT(W1077,FIND(",",W1077)-1),MapTable!$A:$A,1,0)),ISERROR(VLOOKUP(TRIM(MID(W1077,FIND(",",W1077)+1,999)),MapTable!$A:$A,1,0))),"맵없음",
  ""),
IF(ISERROR(FIND(",",W1077,FIND(",",W1077,FIND(",",W1077)+1)+1)),
  IF(OR(ISERROR(VLOOKUP(LEFT(W1077,FIND(",",W1077)-1),MapTable!$A:$A,1,0)),ISERROR(VLOOKUP(TRIM(MID(W1077,FIND(",",W1077)+1,FIND(",",W1077,FIND(",",W1077)+1)-FIND(",",W1077)-1)),MapTable!$A:$A,1,0)),ISERROR(VLOOKUP(TRIM(MID(W1077,FIND(",",W1077,FIND(",",W1077)+1)+1,999)),MapTable!$A:$A,1,0))),"맵없음",
  ""),
IF(ISERROR(FIND(",",W1077,FIND(",",W1077,FIND(",",W1077,FIND(",",W1077)+1)+1)+1)),
  IF(OR(ISERROR(VLOOKUP(LEFT(W1077,FIND(",",W1077)-1),MapTable!$A:$A,1,0)),ISERROR(VLOOKUP(TRIM(MID(W1077,FIND(",",W1077)+1,FIND(",",W1077,FIND(",",W1077)+1)-FIND(",",W1077)-1)),MapTable!$A:$A,1,0)),ISERROR(VLOOKUP(TRIM(MID(W1077,FIND(",",W1077,FIND(",",W1077)+1)+1,FIND(",",W1077,FIND(",",W1077,FIND(",",W1077)+1)+1)-FIND(",",W1077,FIND(",",W1077)+1)-1)),MapTable!$A:$A,1,0)),ISERROR(VLOOKUP(TRIM(MID(W1077,FIND(",",W1077,FIND(",",W1077,FIND(",",W1077)+1)+1)+1,999)),MapTable!$A:$A,1,0))),"맵없음",
  ""),
)))))</f>
        <v/>
      </c>
      <c r="AC1077" t="str">
        <f>IF(ISBLANK(AB1077),"",IF(ISERROR(VLOOKUP(AB1077,[3]DropTable!$A:$A,1,0)),"드랍없음",""))</f>
        <v/>
      </c>
      <c r="AE1077" t="str">
        <f>IF(ISBLANK(AD1077),"",IF(ISERROR(VLOOKUP(AD1077,[3]DropTable!$A:$A,1,0)),"드랍없음",""))</f>
        <v/>
      </c>
      <c r="AG1077">
        <v>9.8000000000000007</v>
      </c>
      <c r="AH1077">
        <v>1</v>
      </c>
    </row>
    <row r="1078" spans="1:34" x14ac:dyDescent="0.3">
      <c r="A1078">
        <v>24</v>
      </c>
      <c r="B1078">
        <v>1</v>
      </c>
      <c r="C1078">
        <f>IF(OR($L1078=TRUE,$A1078=0,MOD($A1078,ChapterTable!$S$20)&lt;&gt;0),
MAX(0,INT(($B1078+ChapterTable!$Q$26+VLOOKUP(SUBSTITUTE(C$1,"성장단계","")&amp;"단계오프셋",ChapterTable!$S:$T,2,0))/ChapterTable!$Q$23)),
MAX(0,INT(($B1078+ChapterTable!$S$26+VLOOKUP(SUBSTITUTE(C$1,"성장단계","")&amp;"보스단계오프셋",ChapterTable!$S:$T,2,0))/ChapterTable!$S$23)))</f>
        <v>0</v>
      </c>
      <c r="D1078">
        <f>IF(OR($L1078=TRUE,$A1078=0,MOD($A1078,ChapterTable!$S$20)&lt;&gt;0),
MAX(0,INT(($B1078+ChapterTable!$Q$26+VLOOKUP(SUBSTITUTE(D$1,"성장단계","")&amp;"단계오프셋",ChapterTable!$S:$T,2,0))/ChapterTable!$Q$23)),
MAX(0,INT(($B1078+ChapterTable!$S$26+VLOOKUP(SUBSTITUTE(D$1,"성장단계","")&amp;"보스단계오프셋",ChapterTable!$S:$T,2,0))/ChapterTable!$S$23)))</f>
        <v>0</v>
      </c>
      <c r="E1078" s="1">
        <f ca="1">IF(AND($A1078=0,$B1078=1),
    VLOOKUP(1,ChapterTable!$1:$1048576,MATCH("최종"&amp;SUBSTITUTE(SUBSTITUTE(E$1,"standard",""),"|Float",""),ChapterTable!$1:$1,0),0)*ChapterTable!$Q$17,
  IF(AND($A1078=0,$B1078=0),
    E1079,
  IF($B1078=0,
    VLOOKUP($A1078,ChapterTable!$1:$1048576,MATCH("최종"&amp;SUBSTITUTE(SUBSTITUTE(E$1,"standard",""),"|Float",""),ChapterTable!$1:$1,0),0),
  IF($B1078=1,
    IF($L1078=FALSE,
      VLOOKUP($A1078,ChapterTable!$1:$1048576,MATCH("최종"&amp;SUBSTITUTE(SUBSTITUTE(E$1,"standard",""),"|Float",""),ChapterTable!$1:$1,0),0),
      VLOOKUP($A1078-ChapterTable!$Q$11,ChapterTable!$1:$1048576,MATCH("최종"&amp;SUBSTITUTE(SUBSTITUTE(E$1,"standard",""),"|Float",""),ChapterTable!$1:$1,0),0)*ChapterTable!$Q$14
    ),
  OFFSET(E1078,-$B1078+IF($L1078,1,0),0)*
    (VLOOKUP(SUBSTITUTE(SUBSTITUTE(E$1,"standard",""),"|Float","")&amp;"인게임누적곱배수",ChapterTable!$S:$T,2,0)^C1078
    +VLOOKUP(SUBSTITUTE(SUBSTITUTE(E$1,"standard",""),"|Float","")&amp;"인게임누적합배수",ChapterTable!$S:$T,2,0)*C1078)
  )
  )
  )
)</f>
        <v>2020093.4635233879</v>
      </c>
      <c r="F1078" s="1">
        <f ca="1">IF(AND($A1078=0,$B1078=1),
    VLOOKUP(1,ChapterTable!$1:$1048576,MATCH("최종"&amp;SUBSTITUTE(SUBSTITUTE(F$1,"standard",""),"|Float",""),ChapterTable!$1:$1,0),0)*ChapterTable!$Q$17,
  IF(AND($A1078=0,$B1078=0),
    F1079,
  IF($B1078=0,
    VLOOKUP($A1078,ChapterTable!$1:$1048576,MATCH("최종"&amp;SUBSTITUTE(SUBSTITUTE(F$1,"standard",""),"|Float",""),ChapterTable!$1:$1,0),0),
  IF($B1078=1,
    IF($L1078=FALSE,
      VLOOKUP($A1078,ChapterTable!$1:$1048576,MATCH("최종"&amp;SUBSTITUTE(SUBSTITUTE(F$1,"standard",""),"|Float",""),ChapterTable!$1:$1,0),0),
      VLOOKUP($A1078-ChapterTable!$Q$11,ChapterTable!$1:$1048576,MATCH("최종"&amp;SUBSTITUTE(SUBSTITUTE(F$1,"standard",""),"|Float",""),ChapterTable!$1:$1,0),0)*ChapterTable!$Q$14
    ),
  OFFSET(F1078,-$B1078+IF($L1078,1,0),0)*
    (VLOOKUP(SUBSTITUTE(SUBSTITUTE(F$1,"standard",""),"|Float","")&amp;"인게임누적곱배수",ChapterTable!$S:$T,2,0)^D1078
    +VLOOKUP(SUBSTITUTE(SUBSTITUTE(F$1,"standard",""),"|Float","")&amp;"인게임누적합배수",ChapterTable!$S:$T,2,0)*D1078)
  )
  )
  )
)</f>
        <v>1122274.1464018822</v>
      </c>
      <c r="G1078" t="s">
        <v>110</v>
      </c>
      <c r="J1078" t="str">
        <f>IF(ISBLANK(I1078),"",
IFERROR(VLOOKUP(I1078,[1]StringTable!$1:$1048576,MATCH([1]StringTable!$B$1,[1]StringTable!$1:$1,0),0),
IFERROR(VLOOKUP(I1078,[1]InApkStringTable!$1:$1048576,MATCH([1]InApkStringTable!$B$1,[1]InApkStringTable!$1:$1,0),0),
"스트링없음")))</f>
        <v/>
      </c>
      <c r="L1078" t="b">
        <v>0</v>
      </c>
      <c r="M1078" t="s">
        <v>24</v>
      </c>
      <c r="N1078" t="str">
        <f>IF(ISBLANK(M1078),"",IF(ISERROR(VLOOKUP(M1078,MapTable!$A:$A,1,0)),"맵없음",""))</f>
        <v/>
      </c>
      <c r="O1078">
        <f t="shared" si="65"/>
        <v>1</v>
      </c>
      <c r="Q1078">
        <f t="shared" si="66"/>
        <v>1</v>
      </c>
      <c r="R1078" t="b">
        <f t="shared" ca="1" si="67"/>
        <v>0</v>
      </c>
      <c r="T1078" t="b">
        <f t="shared" ca="1" si="68"/>
        <v>0</v>
      </c>
      <c r="V1078" t="str">
        <f>IF(ISBLANK(U1078),"",IF(ISERROR(VLOOKUP(U1078,MapTable!$A:$A,1,0)),"맵없음",""))</f>
        <v/>
      </c>
      <c r="X1078" t="str">
        <f>IF(ISBLANK(W1078),"",
IF(ISERROR(FIND(",",W1078)),
  IF(ISERROR(VLOOKUP(W1078,MapTable!$A:$A,1,0)),"맵없음",
  ""),
IF(ISERROR(FIND(",",W1078,FIND(",",W1078)+1)),
  IF(OR(ISERROR(VLOOKUP(LEFT(W1078,FIND(",",W1078)-1),MapTable!$A:$A,1,0)),ISERROR(VLOOKUP(TRIM(MID(W1078,FIND(",",W1078)+1,999)),MapTable!$A:$A,1,0))),"맵없음",
  ""),
IF(ISERROR(FIND(",",W1078,FIND(",",W1078,FIND(",",W1078)+1)+1)),
  IF(OR(ISERROR(VLOOKUP(LEFT(W1078,FIND(",",W1078)-1),MapTable!$A:$A,1,0)),ISERROR(VLOOKUP(TRIM(MID(W1078,FIND(",",W1078)+1,FIND(",",W1078,FIND(",",W1078)+1)-FIND(",",W1078)-1)),MapTable!$A:$A,1,0)),ISERROR(VLOOKUP(TRIM(MID(W1078,FIND(",",W1078,FIND(",",W1078)+1)+1,999)),MapTable!$A:$A,1,0))),"맵없음",
  ""),
IF(ISERROR(FIND(",",W1078,FIND(",",W1078,FIND(",",W1078,FIND(",",W1078)+1)+1)+1)),
  IF(OR(ISERROR(VLOOKUP(LEFT(W1078,FIND(",",W1078)-1),MapTable!$A:$A,1,0)),ISERROR(VLOOKUP(TRIM(MID(W1078,FIND(",",W1078)+1,FIND(",",W1078,FIND(",",W1078)+1)-FIND(",",W1078)-1)),MapTable!$A:$A,1,0)),ISERROR(VLOOKUP(TRIM(MID(W1078,FIND(",",W1078,FIND(",",W1078)+1)+1,FIND(",",W1078,FIND(",",W1078,FIND(",",W1078)+1)+1)-FIND(",",W1078,FIND(",",W1078)+1)-1)),MapTable!$A:$A,1,0)),ISERROR(VLOOKUP(TRIM(MID(W1078,FIND(",",W1078,FIND(",",W1078,FIND(",",W1078)+1)+1)+1,999)),MapTable!$A:$A,1,0))),"맵없음",
  ""),
)))))</f>
        <v/>
      </c>
      <c r="AC1078" t="str">
        <f>IF(ISBLANK(AB1078),"",IF(ISERROR(VLOOKUP(AB1078,[3]DropTable!$A:$A,1,0)),"드랍없음",""))</f>
        <v/>
      </c>
      <c r="AE1078" t="str">
        <f>IF(ISBLANK(AD1078),"",IF(ISERROR(VLOOKUP(AD1078,[3]DropTable!$A:$A,1,0)),"드랍없음",""))</f>
        <v/>
      </c>
      <c r="AG1078">
        <v>9.8000000000000007</v>
      </c>
      <c r="AH1078">
        <v>1</v>
      </c>
    </row>
    <row r="1079" spans="1:34" x14ac:dyDescent="0.3">
      <c r="A1079">
        <v>24</v>
      </c>
      <c r="B1079">
        <v>2</v>
      </c>
      <c r="C1079">
        <f>IF(OR($L1079=TRUE,$A1079=0,MOD($A1079,ChapterTable!$S$20)&lt;&gt;0),
MAX(0,INT(($B1079+ChapterTable!$Q$26+VLOOKUP(SUBSTITUTE(C$1,"성장단계","")&amp;"단계오프셋",ChapterTable!$S:$T,2,0))/ChapterTable!$Q$23)),
MAX(0,INT(($B1079+ChapterTable!$S$26+VLOOKUP(SUBSTITUTE(C$1,"성장단계","")&amp;"보스단계오프셋",ChapterTable!$S:$T,2,0))/ChapterTable!$S$23)))</f>
        <v>0</v>
      </c>
      <c r="D1079">
        <f>IF(OR($L1079=TRUE,$A1079=0,MOD($A1079,ChapterTable!$S$20)&lt;&gt;0),
MAX(0,INT(($B1079+ChapterTable!$Q$26+VLOOKUP(SUBSTITUTE(D$1,"성장단계","")&amp;"단계오프셋",ChapterTable!$S:$T,2,0))/ChapterTable!$Q$23)),
MAX(0,INT(($B1079+ChapterTable!$S$26+VLOOKUP(SUBSTITUTE(D$1,"성장단계","")&amp;"보스단계오프셋",ChapterTable!$S:$T,2,0))/ChapterTable!$S$23)))</f>
        <v>0</v>
      </c>
      <c r="E1079" s="1">
        <f ca="1">IF(AND($A1079=0,$B1079=1),
    VLOOKUP(1,ChapterTable!$1:$1048576,MATCH("최종"&amp;SUBSTITUTE(SUBSTITUTE(E$1,"standard",""),"|Float",""),ChapterTable!$1:$1,0),0)*ChapterTable!$Q$17,
  IF(AND($A1079=0,$B1079=0),
    E1080,
  IF($B1079=0,
    VLOOKUP($A1079,ChapterTable!$1:$1048576,MATCH("최종"&amp;SUBSTITUTE(SUBSTITUTE(E$1,"standard",""),"|Float",""),ChapterTable!$1:$1,0),0),
  IF($B1079=1,
    IF($L1079=FALSE,
      VLOOKUP($A1079,ChapterTable!$1:$1048576,MATCH("최종"&amp;SUBSTITUTE(SUBSTITUTE(E$1,"standard",""),"|Float",""),ChapterTable!$1:$1,0),0),
      VLOOKUP($A1079-ChapterTable!$Q$11,ChapterTable!$1:$1048576,MATCH("최종"&amp;SUBSTITUTE(SUBSTITUTE(E$1,"standard",""),"|Float",""),ChapterTable!$1:$1,0),0)*ChapterTable!$Q$14
    ),
  OFFSET(E1079,-$B1079+IF($L1079,1,0),0)*
    (VLOOKUP(SUBSTITUTE(SUBSTITUTE(E$1,"standard",""),"|Float","")&amp;"인게임누적곱배수",ChapterTable!$S:$T,2,0)^C1079
    +VLOOKUP(SUBSTITUTE(SUBSTITUTE(E$1,"standard",""),"|Float","")&amp;"인게임누적합배수",ChapterTable!$S:$T,2,0)*C1079)
  )
  )
  )
)</f>
        <v>2020093.4635233879</v>
      </c>
      <c r="F1079" s="1">
        <f ca="1">IF(AND($A1079=0,$B1079=1),
    VLOOKUP(1,ChapterTable!$1:$1048576,MATCH("최종"&amp;SUBSTITUTE(SUBSTITUTE(F$1,"standard",""),"|Float",""),ChapterTable!$1:$1,0),0)*ChapterTable!$Q$17,
  IF(AND($A1079=0,$B1079=0),
    F1080,
  IF($B1079=0,
    VLOOKUP($A1079,ChapterTable!$1:$1048576,MATCH("최종"&amp;SUBSTITUTE(SUBSTITUTE(F$1,"standard",""),"|Float",""),ChapterTable!$1:$1,0),0),
  IF($B1079=1,
    IF($L1079=FALSE,
      VLOOKUP($A1079,ChapterTable!$1:$1048576,MATCH("최종"&amp;SUBSTITUTE(SUBSTITUTE(F$1,"standard",""),"|Float",""),ChapterTable!$1:$1,0),0),
      VLOOKUP($A1079-ChapterTable!$Q$11,ChapterTable!$1:$1048576,MATCH("최종"&amp;SUBSTITUTE(SUBSTITUTE(F$1,"standard",""),"|Float",""),ChapterTable!$1:$1,0),0)*ChapterTable!$Q$14
    ),
  OFFSET(F1079,-$B1079+IF($L1079,1,0),0)*
    (VLOOKUP(SUBSTITUTE(SUBSTITUTE(F$1,"standard",""),"|Float","")&amp;"인게임누적곱배수",ChapterTable!$S:$T,2,0)^D1079
    +VLOOKUP(SUBSTITUTE(SUBSTITUTE(F$1,"standard",""),"|Float","")&amp;"인게임누적합배수",ChapterTable!$S:$T,2,0)*D1079)
  )
  )
  )
)</f>
        <v>1122274.1464018822</v>
      </c>
      <c r="G1079" t="s">
        <v>110</v>
      </c>
      <c r="J1079" t="str">
        <f>IF(ISBLANK(I1079),"",
IFERROR(VLOOKUP(I1079,[1]StringTable!$1:$1048576,MATCH([1]StringTable!$B$1,[1]StringTable!$1:$1,0),0),
IFERROR(VLOOKUP(I1079,[1]InApkStringTable!$1:$1048576,MATCH([1]InApkStringTable!$B$1,[1]InApkStringTable!$1:$1,0),0),
"스트링없음")))</f>
        <v/>
      </c>
      <c r="L1079" t="b">
        <v>0</v>
      </c>
      <c r="M1079" t="s">
        <v>24</v>
      </c>
      <c r="N1079" t="str">
        <f>IF(ISBLANK(M1079),"",IF(ISERROR(VLOOKUP(M1079,MapTable!$A:$A,1,0)),"맵없음",""))</f>
        <v/>
      </c>
      <c r="O1079">
        <f t="shared" si="65"/>
        <v>1</v>
      </c>
      <c r="Q1079">
        <f t="shared" si="66"/>
        <v>1</v>
      </c>
      <c r="R1079" t="b">
        <f t="shared" ca="1" si="67"/>
        <v>0</v>
      </c>
      <c r="T1079" t="b">
        <f t="shared" ca="1" si="68"/>
        <v>0</v>
      </c>
      <c r="V1079" t="str">
        <f>IF(ISBLANK(U1079),"",IF(ISERROR(VLOOKUP(U1079,MapTable!$A:$A,1,0)),"맵없음",""))</f>
        <v/>
      </c>
      <c r="X1079" t="str">
        <f>IF(ISBLANK(W1079),"",
IF(ISERROR(FIND(",",W1079)),
  IF(ISERROR(VLOOKUP(W1079,MapTable!$A:$A,1,0)),"맵없음",
  ""),
IF(ISERROR(FIND(",",W1079,FIND(",",W1079)+1)),
  IF(OR(ISERROR(VLOOKUP(LEFT(W1079,FIND(",",W1079)-1),MapTable!$A:$A,1,0)),ISERROR(VLOOKUP(TRIM(MID(W1079,FIND(",",W1079)+1,999)),MapTable!$A:$A,1,0))),"맵없음",
  ""),
IF(ISERROR(FIND(",",W1079,FIND(",",W1079,FIND(",",W1079)+1)+1)),
  IF(OR(ISERROR(VLOOKUP(LEFT(W1079,FIND(",",W1079)-1),MapTable!$A:$A,1,0)),ISERROR(VLOOKUP(TRIM(MID(W1079,FIND(",",W1079)+1,FIND(",",W1079,FIND(",",W1079)+1)-FIND(",",W1079)-1)),MapTable!$A:$A,1,0)),ISERROR(VLOOKUP(TRIM(MID(W1079,FIND(",",W1079,FIND(",",W1079)+1)+1,999)),MapTable!$A:$A,1,0))),"맵없음",
  ""),
IF(ISERROR(FIND(",",W1079,FIND(",",W1079,FIND(",",W1079,FIND(",",W1079)+1)+1)+1)),
  IF(OR(ISERROR(VLOOKUP(LEFT(W1079,FIND(",",W1079)-1),MapTable!$A:$A,1,0)),ISERROR(VLOOKUP(TRIM(MID(W1079,FIND(",",W1079)+1,FIND(",",W1079,FIND(",",W1079)+1)-FIND(",",W1079)-1)),MapTable!$A:$A,1,0)),ISERROR(VLOOKUP(TRIM(MID(W1079,FIND(",",W1079,FIND(",",W1079)+1)+1,FIND(",",W1079,FIND(",",W1079,FIND(",",W1079)+1)+1)-FIND(",",W1079,FIND(",",W1079)+1)-1)),MapTable!$A:$A,1,0)),ISERROR(VLOOKUP(TRIM(MID(W1079,FIND(",",W1079,FIND(",",W1079,FIND(",",W1079)+1)+1)+1,999)),MapTable!$A:$A,1,0))),"맵없음",
  ""),
)))))</f>
        <v/>
      </c>
      <c r="AC1079" t="str">
        <f>IF(ISBLANK(AB1079),"",IF(ISERROR(VLOOKUP(AB1079,[3]DropTable!$A:$A,1,0)),"드랍없음",""))</f>
        <v/>
      </c>
      <c r="AE1079" t="str">
        <f>IF(ISBLANK(AD1079),"",IF(ISERROR(VLOOKUP(AD1079,[3]DropTable!$A:$A,1,0)),"드랍없음",""))</f>
        <v/>
      </c>
      <c r="AG1079">
        <v>9.8000000000000007</v>
      </c>
      <c r="AH1079">
        <v>1</v>
      </c>
    </row>
    <row r="1080" spans="1:34" x14ac:dyDescent="0.3">
      <c r="A1080">
        <v>24</v>
      </c>
      <c r="B1080">
        <v>3</v>
      </c>
      <c r="C1080">
        <f>IF(OR($L1080=TRUE,$A1080=0,MOD($A1080,ChapterTable!$S$20)&lt;&gt;0),
MAX(0,INT(($B1080+ChapterTable!$Q$26+VLOOKUP(SUBSTITUTE(C$1,"성장단계","")&amp;"단계오프셋",ChapterTable!$S:$T,2,0))/ChapterTable!$Q$23)),
MAX(0,INT(($B1080+ChapterTable!$S$26+VLOOKUP(SUBSTITUTE(C$1,"성장단계","")&amp;"보스단계오프셋",ChapterTable!$S:$T,2,0))/ChapterTable!$S$23)))</f>
        <v>0</v>
      </c>
      <c r="D1080">
        <f>IF(OR($L1080=TRUE,$A1080=0,MOD($A1080,ChapterTable!$S$20)&lt;&gt;0),
MAX(0,INT(($B1080+ChapterTable!$Q$26+VLOOKUP(SUBSTITUTE(D$1,"성장단계","")&amp;"단계오프셋",ChapterTable!$S:$T,2,0))/ChapterTable!$Q$23)),
MAX(0,INT(($B1080+ChapterTable!$S$26+VLOOKUP(SUBSTITUTE(D$1,"성장단계","")&amp;"보스단계오프셋",ChapterTable!$S:$T,2,0))/ChapterTable!$S$23)))</f>
        <v>0</v>
      </c>
      <c r="E1080" s="1">
        <f ca="1">IF(AND($A1080=0,$B1080=1),
    VLOOKUP(1,ChapterTable!$1:$1048576,MATCH("최종"&amp;SUBSTITUTE(SUBSTITUTE(E$1,"standard",""),"|Float",""),ChapterTable!$1:$1,0),0)*ChapterTable!$Q$17,
  IF(AND($A1080=0,$B1080=0),
    E1081,
  IF($B1080=0,
    VLOOKUP($A1080,ChapterTable!$1:$1048576,MATCH("최종"&amp;SUBSTITUTE(SUBSTITUTE(E$1,"standard",""),"|Float",""),ChapterTable!$1:$1,0),0),
  IF($B1080=1,
    IF($L1080=FALSE,
      VLOOKUP($A1080,ChapterTable!$1:$1048576,MATCH("최종"&amp;SUBSTITUTE(SUBSTITUTE(E$1,"standard",""),"|Float",""),ChapterTable!$1:$1,0),0),
      VLOOKUP($A1080-ChapterTable!$Q$11,ChapterTable!$1:$1048576,MATCH("최종"&amp;SUBSTITUTE(SUBSTITUTE(E$1,"standard",""),"|Float",""),ChapterTable!$1:$1,0),0)*ChapterTable!$Q$14
    ),
  OFFSET(E1080,-$B1080+IF($L1080,1,0),0)*
    (VLOOKUP(SUBSTITUTE(SUBSTITUTE(E$1,"standard",""),"|Float","")&amp;"인게임누적곱배수",ChapterTable!$S:$T,2,0)^C1080
    +VLOOKUP(SUBSTITUTE(SUBSTITUTE(E$1,"standard",""),"|Float","")&amp;"인게임누적합배수",ChapterTable!$S:$T,2,0)*C1080)
  )
  )
  )
)</f>
        <v>2020093.4635233879</v>
      </c>
      <c r="F1080" s="1">
        <f ca="1">IF(AND($A1080=0,$B1080=1),
    VLOOKUP(1,ChapterTable!$1:$1048576,MATCH("최종"&amp;SUBSTITUTE(SUBSTITUTE(F$1,"standard",""),"|Float",""),ChapterTable!$1:$1,0),0)*ChapterTable!$Q$17,
  IF(AND($A1080=0,$B1080=0),
    F1081,
  IF($B1080=0,
    VLOOKUP($A1080,ChapterTable!$1:$1048576,MATCH("최종"&amp;SUBSTITUTE(SUBSTITUTE(F$1,"standard",""),"|Float",""),ChapterTable!$1:$1,0),0),
  IF($B1080=1,
    IF($L1080=FALSE,
      VLOOKUP($A1080,ChapterTable!$1:$1048576,MATCH("최종"&amp;SUBSTITUTE(SUBSTITUTE(F$1,"standard",""),"|Float",""),ChapterTable!$1:$1,0),0),
      VLOOKUP($A1080-ChapterTable!$Q$11,ChapterTable!$1:$1048576,MATCH("최종"&amp;SUBSTITUTE(SUBSTITUTE(F$1,"standard",""),"|Float",""),ChapterTable!$1:$1,0),0)*ChapterTable!$Q$14
    ),
  OFFSET(F1080,-$B1080+IF($L1080,1,0),0)*
    (VLOOKUP(SUBSTITUTE(SUBSTITUTE(F$1,"standard",""),"|Float","")&amp;"인게임누적곱배수",ChapterTable!$S:$T,2,0)^D1080
    +VLOOKUP(SUBSTITUTE(SUBSTITUTE(F$1,"standard",""),"|Float","")&amp;"인게임누적합배수",ChapterTable!$S:$T,2,0)*D1080)
  )
  )
  )
)</f>
        <v>1122274.1464018822</v>
      </c>
      <c r="G1080" t="s">
        <v>110</v>
      </c>
      <c r="J1080" t="str">
        <f>IF(ISBLANK(I1080),"",
IFERROR(VLOOKUP(I1080,[1]StringTable!$1:$1048576,MATCH([1]StringTable!$B$1,[1]StringTable!$1:$1,0),0),
IFERROR(VLOOKUP(I1080,[1]InApkStringTable!$1:$1048576,MATCH([1]InApkStringTable!$B$1,[1]InApkStringTable!$1:$1,0),0),
"스트링없음")))</f>
        <v/>
      </c>
      <c r="L1080" t="b">
        <v>0</v>
      </c>
      <c r="M1080" t="s">
        <v>24</v>
      </c>
      <c r="N1080" t="str">
        <f>IF(ISBLANK(M1080),"",IF(ISERROR(VLOOKUP(M1080,MapTable!$A:$A,1,0)),"맵없음",""))</f>
        <v/>
      </c>
      <c r="O1080">
        <f t="shared" si="65"/>
        <v>1</v>
      </c>
      <c r="Q1080">
        <f t="shared" si="66"/>
        <v>1</v>
      </c>
      <c r="R1080" t="b">
        <f t="shared" ca="1" si="67"/>
        <v>0</v>
      </c>
      <c r="T1080" t="b">
        <f t="shared" ca="1" si="68"/>
        <v>0</v>
      </c>
      <c r="V1080" t="str">
        <f>IF(ISBLANK(U1080),"",IF(ISERROR(VLOOKUP(U1080,MapTable!$A:$A,1,0)),"맵없음",""))</f>
        <v/>
      </c>
      <c r="X1080" t="str">
        <f>IF(ISBLANK(W1080),"",
IF(ISERROR(FIND(",",W1080)),
  IF(ISERROR(VLOOKUP(W1080,MapTable!$A:$A,1,0)),"맵없음",
  ""),
IF(ISERROR(FIND(",",W1080,FIND(",",W1080)+1)),
  IF(OR(ISERROR(VLOOKUP(LEFT(W1080,FIND(",",W1080)-1),MapTable!$A:$A,1,0)),ISERROR(VLOOKUP(TRIM(MID(W1080,FIND(",",W1080)+1,999)),MapTable!$A:$A,1,0))),"맵없음",
  ""),
IF(ISERROR(FIND(",",W1080,FIND(",",W1080,FIND(",",W1080)+1)+1)),
  IF(OR(ISERROR(VLOOKUP(LEFT(W1080,FIND(",",W1080)-1),MapTable!$A:$A,1,0)),ISERROR(VLOOKUP(TRIM(MID(W1080,FIND(",",W1080)+1,FIND(",",W1080,FIND(",",W1080)+1)-FIND(",",W1080)-1)),MapTable!$A:$A,1,0)),ISERROR(VLOOKUP(TRIM(MID(W1080,FIND(",",W1080,FIND(",",W1080)+1)+1,999)),MapTable!$A:$A,1,0))),"맵없음",
  ""),
IF(ISERROR(FIND(",",W1080,FIND(",",W1080,FIND(",",W1080,FIND(",",W1080)+1)+1)+1)),
  IF(OR(ISERROR(VLOOKUP(LEFT(W1080,FIND(",",W1080)-1),MapTable!$A:$A,1,0)),ISERROR(VLOOKUP(TRIM(MID(W1080,FIND(",",W1080)+1,FIND(",",W1080,FIND(",",W1080)+1)-FIND(",",W1080)-1)),MapTable!$A:$A,1,0)),ISERROR(VLOOKUP(TRIM(MID(W1080,FIND(",",W1080,FIND(",",W1080)+1)+1,FIND(",",W1080,FIND(",",W1080,FIND(",",W1080)+1)+1)-FIND(",",W1080,FIND(",",W1080)+1)-1)),MapTable!$A:$A,1,0)),ISERROR(VLOOKUP(TRIM(MID(W1080,FIND(",",W1080,FIND(",",W1080,FIND(",",W1080)+1)+1)+1,999)),MapTable!$A:$A,1,0))),"맵없음",
  ""),
)))))</f>
        <v/>
      </c>
      <c r="AC1080" t="str">
        <f>IF(ISBLANK(AB1080),"",IF(ISERROR(VLOOKUP(AB1080,[3]DropTable!$A:$A,1,0)),"드랍없음",""))</f>
        <v/>
      </c>
      <c r="AE1080" t="str">
        <f>IF(ISBLANK(AD1080),"",IF(ISERROR(VLOOKUP(AD1080,[3]DropTable!$A:$A,1,0)),"드랍없음",""))</f>
        <v/>
      </c>
      <c r="AG1080">
        <v>9.8000000000000007</v>
      </c>
      <c r="AH1080">
        <v>1</v>
      </c>
    </row>
    <row r="1081" spans="1:34" x14ac:dyDescent="0.3">
      <c r="A1081">
        <v>24</v>
      </c>
      <c r="B1081">
        <v>4</v>
      </c>
      <c r="C1081">
        <f>IF(OR($L1081=TRUE,$A1081=0,MOD($A1081,ChapterTable!$S$20)&lt;&gt;0),
MAX(0,INT(($B1081+ChapterTable!$Q$26+VLOOKUP(SUBSTITUTE(C$1,"성장단계","")&amp;"단계오프셋",ChapterTable!$S:$T,2,0))/ChapterTable!$Q$23)),
MAX(0,INT(($B1081+ChapterTable!$S$26+VLOOKUP(SUBSTITUTE(C$1,"성장단계","")&amp;"보스단계오프셋",ChapterTable!$S:$T,2,0))/ChapterTable!$S$23)))</f>
        <v>0</v>
      </c>
      <c r="D1081">
        <f>IF(OR($L1081=TRUE,$A1081=0,MOD($A1081,ChapterTable!$S$20)&lt;&gt;0),
MAX(0,INT(($B1081+ChapterTable!$Q$26+VLOOKUP(SUBSTITUTE(D$1,"성장단계","")&amp;"단계오프셋",ChapterTable!$S:$T,2,0))/ChapterTable!$Q$23)),
MAX(0,INT(($B1081+ChapterTable!$S$26+VLOOKUP(SUBSTITUTE(D$1,"성장단계","")&amp;"보스단계오프셋",ChapterTable!$S:$T,2,0))/ChapterTable!$S$23)))</f>
        <v>0</v>
      </c>
      <c r="E1081" s="1">
        <f ca="1">IF(AND($A1081=0,$B1081=1),
    VLOOKUP(1,ChapterTable!$1:$1048576,MATCH("최종"&amp;SUBSTITUTE(SUBSTITUTE(E$1,"standard",""),"|Float",""),ChapterTable!$1:$1,0),0)*ChapterTable!$Q$17,
  IF(AND($A1081=0,$B1081=0),
    E1082,
  IF($B1081=0,
    VLOOKUP($A1081,ChapterTable!$1:$1048576,MATCH("최종"&amp;SUBSTITUTE(SUBSTITUTE(E$1,"standard",""),"|Float",""),ChapterTable!$1:$1,0),0),
  IF($B1081=1,
    IF($L1081=FALSE,
      VLOOKUP($A1081,ChapterTable!$1:$1048576,MATCH("최종"&amp;SUBSTITUTE(SUBSTITUTE(E$1,"standard",""),"|Float",""),ChapterTable!$1:$1,0),0),
      VLOOKUP($A1081-ChapterTable!$Q$11,ChapterTable!$1:$1048576,MATCH("최종"&amp;SUBSTITUTE(SUBSTITUTE(E$1,"standard",""),"|Float",""),ChapterTable!$1:$1,0),0)*ChapterTable!$Q$14
    ),
  OFFSET(E1081,-$B1081+IF($L1081,1,0),0)*
    (VLOOKUP(SUBSTITUTE(SUBSTITUTE(E$1,"standard",""),"|Float","")&amp;"인게임누적곱배수",ChapterTable!$S:$T,2,0)^C1081
    +VLOOKUP(SUBSTITUTE(SUBSTITUTE(E$1,"standard",""),"|Float","")&amp;"인게임누적합배수",ChapterTable!$S:$T,2,0)*C1081)
  )
  )
  )
)</f>
        <v>2020093.4635233879</v>
      </c>
      <c r="F1081" s="1">
        <f ca="1">IF(AND($A1081=0,$B1081=1),
    VLOOKUP(1,ChapterTable!$1:$1048576,MATCH("최종"&amp;SUBSTITUTE(SUBSTITUTE(F$1,"standard",""),"|Float",""),ChapterTable!$1:$1,0),0)*ChapterTable!$Q$17,
  IF(AND($A1081=0,$B1081=0),
    F1082,
  IF($B1081=0,
    VLOOKUP($A1081,ChapterTable!$1:$1048576,MATCH("최종"&amp;SUBSTITUTE(SUBSTITUTE(F$1,"standard",""),"|Float",""),ChapterTable!$1:$1,0),0),
  IF($B1081=1,
    IF($L1081=FALSE,
      VLOOKUP($A1081,ChapterTable!$1:$1048576,MATCH("최종"&amp;SUBSTITUTE(SUBSTITUTE(F$1,"standard",""),"|Float",""),ChapterTable!$1:$1,0),0),
      VLOOKUP($A1081-ChapterTable!$Q$11,ChapterTable!$1:$1048576,MATCH("최종"&amp;SUBSTITUTE(SUBSTITUTE(F$1,"standard",""),"|Float",""),ChapterTable!$1:$1,0),0)*ChapterTable!$Q$14
    ),
  OFFSET(F1081,-$B1081+IF($L1081,1,0),0)*
    (VLOOKUP(SUBSTITUTE(SUBSTITUTE(F$1,"standard",""),"|Float","")&amp;"인게임누적곱배수",ChapterTable!$S:$T,2,0)^D1081
    +VLOOKUP(SUBSTITUTE(SUBSTITUTE(F$1,"standard",""),"|Float","")&amp;"인게임누적합배수",ChapterTable!$S:$T,2,0)*D1081)
  )
  )
  )
)</f>
        <v>1122274.1464018822</v>
      </c>
      <c r="G1081" t="s">
        <v>110</v>
      </c>
      <c r="J1081" t="str">
        <f>IF(ISBLANK(I1081),"",
IFERROR(VLOOKUP(I1081,[1]StringTable!$1:$1048576,MATCH([1]StringTable!$B$1,[1]StringTable!$1:$1,0),0),
IFERROR(VLOOKUP(I1081,[1]InApkStringTable!$1:$1048576,MATCH([1]InApkStringTable!$B$1,[1]InApkStringTable!$1:$1,0),0),
"스트링없음")))</f>
        <v/>
      </c>
      <c r="L1081" t="b">
        <v>0</v>
      </c>
      <c r="M1081" t="s">
        <v>24</v>
      </c>
      <c r="N1081" t="str">
        <f>IF(ISBLANK(M1081),"",IF(ISERROR(VLOOKUP(M1081,MapTable!$A:$A,1,0)),"맵없음",""))</f>
        <v/>
      </c>
      <c r="O1081">
        <f t="shared" si="65"/>
        <v>1</v>
      </c>
      <c r="Q1081">
        <f t="shared" si="66"/>
        <v>1</v>
      </c>
      <c r="R1081" t="b">
        <f t="shared" ca="1" si="67"/>
        <v>0</v>
      </c>
      <c r="T1081" t="b">
        <f t="shared" ca="1" si="68"/>
        <v>0</v>
      </c>
      <c r="V1081" t="str">
        <f>IF(ISBLANK(U1081),"",IF(ISERROR(VLOOKUP(U1081,MapTable!$A:$A,1,0)),"맵없음",""))</f>
        <v/>
      </c>
      <c r="X1081" t="str">
        <f>IF(ISBLANK(W1081),"",
IF(ISERROR(FIND(",",W1081)),
  IF(ISERROR(VLOOKUP(W1081,MapTable!$A:$A,1,0)),"맵없음",
  ""),
IF(ISERROR(FIND(",",W1081,FIND(",",W1081)+1)),
  IF(OR(ISERROR(VLOOKUP(LEFT(W1081,FIND(",",W1081)-1),MapTable!$A:$A,1,0)),ISERROR(VLOOKUP(TRIM(MID(W1081,FIND(",",W1081)+1,999)),MapTable!$A:$A,1,0))),"맵없음",
  ""),
IF(ISERROR(FIND(",",W1081,FIND(",",W1081,FIND(",",W1081)+1)+1)),
  IF(OR(ISERROR(VLOOKUP(LEFT(W1081,FIND(",",W1081)-1),MapTable!$A:$A,1,0)),ISERROR(VLOOKUP(TRIM(MID(W1081,FIND(",",W1081)+1,FIND(",",W1081,FIND(",",W1081)+1)-FIND(",",W1081)-1)),MapTable!$A:$A,1,0)),ISERROR(VLOOKUP(TRIM(MID(W1081,FIND(",",W1081,FIND(",",W1081)+1)+1,999)),MapTable!$A:$A,1,0))),"맵없음",
  ""),
IF(ISERROR(FIND(",",W1081,FIND(",",W1081,FIND(",",W1081,FIND(",",W1081)+1)+1)+1)),
  IF(OR(ISERROR(VLOOKUP(LEFT(W1081,FIND(",",W1081)-1),MapTable!$A:$A,1,0)),ISERROR(VLOOKUP(TRIM(MID(W1081,FIND(",",W1081)+1,FIND(",",W1081,FIND(",",W1081)+1)-FIND(",",W1081)-1)),MapTable!$A:$A,1,0)),ISERROR(VLOOKUP(TRIM(MID(W1081,FIND(",",W1081,FIND(",",W1081)+1)+1,FIND(",",W1081,FIND(",",W1081,FIND(",",W1081)+1)+1)-FIND(",",W1081,FIND(",",W1081)+1)-1)),MapTable!$A:$A,1,0)),ISERROR(VLOOKUP(TRIM(MID(W1081,FIND(",",W1081,FIND(",",W1081,FIND(",",W1081)+1)+1)+1,999)),MapTable!$A:$A,1,0))),"맵없음",
  ""),
)))))</f>
        <v/>
      </c>
      <c r="AC1081" t="str">
        <f>IF(ISBLANK(AB1081),"",IF(ISERROR(VLOOKUP(AB1081,[3]DropTable!$A:$A,1,0)),"드랍없음",""))</f>
        <v/>
      </c>
      <c r="AE1081" t="str">
        <f>IF(ISBLANK(AD1081),"",IF(ISERROR(VLOOKUP(AD1081,[3]DropTable!$A:$A,1,0)),"드랍없음",""))</f>
        <v/>
      </c>
      <c r="AG1081">
        <v>9.8000000000000007</v>
      </c>
      <c r="AH1081">
        <v>1</v>
      </c>
    </row>
    <row r="1082" spans="1:34" x14ac:dyDescent="0.3">
      <c r="A1082">
        <v>24</v>
      </c>
      <c r="B1082">
        <v>5</v>
      </c>
      <c r="C1082">
        <f>IF(OR($L1082=TRUE,$A1082=0,MOD($A1082,ChapterTable!$S$20)&lt;&gt;0),
MAX(0,INT(($B1082+ChapterTable!$Q$26+VLOOKUP(SUBSTITUTE(C$1,"성장단계","")&amp;"단계오프셋",ChapterTable!$S:$T,2,0))/ChapterTable!$Q$23)),
MAX(0,INT(($B1082+ChapterTable!$S$26+VLOOKUP(SUBSTITUTE(C$1,"성장단계","")&amp;"보스단계오프셋",ChapterTable!$S:$T,2,0))/ChapterTable!$S$23)))</f>
        <v>0</v>
      </c>
      <c r="D1082">
        <f>IF(OR($L1082=TRUE,$A1082=0,MOD($A1082,ChapterTable!$S$20)&lt;&gt;0),
MAX(0,INT(($B1082+ChapterTable!$Q$26+VLOOKUP(SUBSTITUTE(D$1,"성장단계","")&amp;"단계오프셋",ChapterTable!$S:$T,2,0))/ChapterTable!$Q$23)),
MAX(0,INT(($B1082+ChapterTable!$S$26+VLOOKUP(SUBSTITUTE(D$1,"성장단계","")&amp;"보스단계오프셋",ChapterTable!$S:$T,2,0))/ChapterTable!$S$23)))</f>
        <v>0</v>
      </c>
      <c r="E1082" s="1">
        <f ca="1">IF(AND($A1082=0,$B1082=1),
    VLOOKUP(1,ChapterTable!$1:$1048576,MATCH("최종"&amp;SUBSTITUTE(SUBSTITUTE(E$1,"standard",""),"|Float",""),ChapterTable!$1:$1,0),0)*ChapterTable!$Q$17,
  IF(AND($A1082=0,$B1082=0),
    E1083,
  IF($B1082=0,
    VLOOKUP($A1082,ChapterTable!$1:$1048576,MATCH("최종"&amp;SUBSTITUTE(SUBSTITUTE(E$1,"standard",""),"|Float",""),ChapterTable!$1:$1,0),0),
  IF($B1082=1,
    IF($L1082=FALSE,
      VLOOKUP($A1082,ChapterTable!$1:$1048576,MATCH("최종"&amp;SUBSTITUTE(SUBSTITUTE(E$1,"standard",""),"|Float",""),ChapterTable!$1:$1,0),0),
      VLOOKUP($A1082-ChapterTable!$Q$11,ChapterTable!$1:$1048576,MATCH("최종"&amp;SUBSTITUTE(SUBSTITUTE(E$1,"standard",""),"|Float",""),ChapterTable!$1:$1,0),0)*ChapterTable!$Q$14
    ),
  OFFSET(E1082,-$B1082+IF($L1082,1,0),0)*
    (VLOOKUP(SUBSTITUTE(SUBSTITUTE(E$1,"standard",""),"|Float","")&amp;"인게임누적곱배수",ChapterTable!$S:$T,2,0)^C1082
    +VLOOKUP(SUBSTITUTE(SUBSTITUTE(E$1,"standard",""),"|Float","")&amp;"인게임누적합배수",ChapterTable!$S:$T,2,0)*C1082)
  )
  )
  )
)</f>
        <v>2020093.4635233879</v>
      </c>
      <c r="F1082" s="1">
        <f ca="1">IF(AND($A1082=0,$B1082=1),
    VLOOKUP(1,ChapterTable!$1:$1048576,MATCH("최종"&amp;SUBSTITUTE(SUBSTITUTE(F$1,"standard",""),"|Float",""),ChapterTable!$1:$1,0),0)*ChapterTable!$Q$17,
  IF(AND($A1082=0,$B1082=0),
    F1083,
  IF($B1082=0,
    VLOOKUP($A1082,ChapterTable!$1:$1048576,MATCH("최종"&amp;SUBSTITUTE(SUBSTITUTE(F$1,"standard",""),"|Float",""),ChapterTable!$1:$1,0),0),
  IF($B1082=1,
    IF($L1082=FALSE,
      VLOOKUP($A1082,ChapterTable!$1:$1048576,MATCH("최종"&amp;SUBSTITUTE(SUBSTITUTE(F$1,"standard",""),"|Float",""),ChapterTable!$1:$1,0),0),
      VLOOKUP($A1082-ChapterTable!$Q$11,ChapterTable!$1:$1048576,MATCH("최종"&amp;SUBSTITUTE(SUBSTITUTE(F$1,"standard",""),"|Float",""),ChapterTable!$1:$1,0),0)*ChapterTable!$Q$14
    ),
  OFFSET(F1082,-$B1082+IF($L1082,1,0),0)*
    (VLOOKUP(SUBSTITUTE(SUBSTITUTE(F$1,"standard",""),"|Float","")&amp;"인게임누적곱배수",ChapterTable!$S:$T,2,0)^D1082
    +VLOOKUP(SUBSTITUTE(SUBSTITUTE(F$1,"standard",""),"|Float","")&amp;"인게임누적합배수",ChapterTable!$S:$T,2,0)*D1082)
  )
  )
  )
)</f>
        <v>1122274.1464018822</v>
      </c>
      <c r="G1082" t="s">
        <v>110</v>
      </c>
      <c r="J1082" t="str">
        <f>IF(ISBLANK(I1082),"",
IFERROR(VLOOKUP(I1082,[1]StringTable!$1:$1048576,MATCH([1]StringTable!$B$1,[1]StringTable!$1:$1,0),0),
IFERROR(VLOOKUP(I1082,[1]InApkStringTable!$1:$1048576,MATCH([1]InApkStringTable!$B$1,[1]InApkStringTable!$1:$1,0),0),
"스트링없음")))</f>
        <v/>
      </c>
      <c r="L1082" t="b">
        <v>0</v>
      </c>
      <c r="M1082" t="s">
        <v>24</v>
      </c>
      <c r="N1082" t="str">
        <f>IF(ISBLANK(M1082),"",IF(ISERROR(VLOOKUP(M1082,MapTable!$A:$A,1,0)),"맵없음",""))</f>
        <v/>
      </c>
      <c r="O1082">
        <f t="shared" si="65"/>
        <v>11</v>
      </c>
      <c r="Q1082">
        <f t="shared" si="66"/>
        <v>11</v>
      </c>
      <c r="R1082" t="b">
        <f t="shared" ca="1" si="67"/>
        <v>0</v>
      </c>
      <c r="T1082" t="b">
        <f t="shared" ca="1" si="68"/>
        <v>0</v>
      </c>
      <c r="V1082" t="str">
        <f>IF(ISBLANK(U1082),"",IF(ISERROR(VLOOKUP(U1082,MapTable!$A:$A,1,0)),"맵없음",""))</f>
        <v/>
      </c>
      <c r="X1082" t="str">
        <f>IF(ISBLANK(W1082),"",
IF(ISERROR(FIND(",",W1082)),
  IF(ISERROR(VLOOKUP(W1082,MapTable!$A:$A,1,0)),"맵없음",
  ""),
IF(ISERROR(FIND(",",W1082,FIND(",",W1082)+1)),
  IF(OR(ISERROR(VLOOKUP(LEFT(W1082,FIND(",",W1082)-1),MapTable!$A:$A,1,0)),ISERROR(VLOOKUP(TRIM(MID(W1082,FIND(",",W1082)+1,999)),MapTable!$A:$A,1,0))),"맵없음",
  ""),
IF(ISERROR(FIND(",",W1082,FIND(",",W1082,FIND(",",W1082)+1)+1)),
  IF(OR(ISERROR(VLOOKUP(LEFT(W1082,FIND(",",W1082)-1),MapTable!$A:$A,1,0)),ISERROR(VLOOKUP(TRIM(MID(W1082,FIND(",",W1082)+1,FIND(",",W1082,FIND(",",W1082)+1)-FIND(",",W1082)-1)),MapTable!$A:$A,1,0)),ISERROR(VLOOKUP(TRIM(MID(W1082,FIND(",",W1082,FIND(",",W1082)+1)+1,999)),MapTable!$A:$A,1,0))),"맵없음",
  ""),
IF(ISERROR(FIND(",",W1082,FIND(",",W1082,FIND(",",W1082,FIND(",",W1082)+1)+1)+1)),
  IF(OR(ISERROR(VLOOKUP(LEFT(W1082,FIND(",",W1082)-1),MapTable!$A:$A,1,0)),ISERROR(VLOOKUP(TRIM(MID(W1082,FIND(",",W1082)+1,FIND(",",W1082,FIND(",",W1082)+1)-FIND(",",W1082)-1)),MapTable!$A:$A,1,0)),ISERROR(VLOOKUP(TRIM(MID(W1082,FIND(",",W1082,FIND(",",W1082)+1)+1,FIND(",",W1082,FIND(",",W1082,FIND(",",W1082)+1)+1)-FIND(",",W1082,FIND(",",W1082)+1)-1)),MapTable!$A:$A,1,0)),ISERROR(VLOOKUP(TRIM(MID(W1082,FIND(",",W1082,FIND(",",W1082,FIND(",",W1082)+1)+1)+1,999)),MapTable!$A:$A,1,0))),"맵없음",
  ""),
)))))</f>
        <v/>
      </c>
      <c r="AC1082" t="str">
        <f>IF(ISBLANK(AB1082),"",IF(ISERROR(VLOOKUP(AB1082,[3]DropTable!$A:$A,1,0)),"드랍없음",""))</f>
        <v/>
      </c>
      <c r="AE1082" t="str">
        <f>IF(ISBLANK(AD1082),"",IF(ISERROR(VLOOKUP(AD1082,[3]DropTable!$A:$A,1,0)),"드랍없음",""))</f>
        <v/>
      </c>
      <c r="AG1082">
        <v>9.8000000000000007</v>
      </c>
      <c r="AH1082">
        <v>1</v>
      </c>
    </row>
    <row r="1083" spans="1:34" x14ac:dyDescent="0.3">
      <c r="A1083">
        <v>24</v>
      </c>
      <c r="B1083">
        <v>6</v>
      </c>
      <c r="C1083">
        <f>IF(OR($L1083=TRUE,$A1083=0,MOD($A1083,ChapterTable!$S$20)&lt;&gt;0),
MAX(0,INT(($B1083+ChapterTable!$Q$26+VLOOKUP(SUBSTITUTE(C$1,"성장단계","")&amp;"단계오프셋",ChapterTable!$S:$T,2,0))/ChapterTable!$Q$23)),
MAX(0,INT(($B1083+ChapterTable!$S$26+VLOOKUP(SUBSTITUTE(C$1,"성장단계","")&amp;"보스단계오프셋",ChapterTable!$S:$T,2,0))/ChapterTable!$S$23)))</f>
        <v>1</v>
      </c>
      <c r="D1083">
        <f>IF(OR($L1083=TRUE,$A1083=0,MOD($A1083,ChapterTable!$S$20)&lt;&gt;0),
MAX(0,INT(($B1083+ChapterTable!$Q$26+VLOOKUP(SUBSTITUTE(D$1,"성장단계","")&amp;"단계오프셋",ChapterTable!$S:$T,2,0))/ChapterTable!$Q$23)),
MAX(0,INT(($B1083+ChapterTable!$S$26+VLOOKUP(SUBSTITUTE(D$1,"성장단계","")&amp;"보스단계오프셋",ChapterTable!$S:$T,2,0))/ChapterTable!$S$23)))</f>
        <v>0</v>
      </c>
      <c r="E1083" s="1">
        <f ca="1">IF(AND($A1083=0,$B1083=1),
    VLOOKUP(1,ChapterTable!$1:$1048576,MATCH("최종"&amp;SUBSTITUTE(SUBSTITUTE(E$1,"standard",""),"|Float",""),ChapterTable!$1:$1,0),0)*ChapterTable!$Q$17,
  IF(AND($A1083=0,$B1083=0),
    E1084,
  IF($B1083=0,
    VLOOKUP($A1083,ChapterTable!$1:$1048576,MATCH("최종"&amp;SUBSTITUTE(SUBSTITUTE(E$1,"standard",""),"|Float",""),ChapterTable!$1:$1,0),0),
  IF($B1083=1,
    IF($L1083=FALSE,
      VLOOKUP($A1083,ChapterTable!$1:$1048576,MATCH("최종"&amp;SUBSTITUTE(SUBSTITUTE(E$1,"standard",""),"|Float",""),ChapterTable!$1:$1,0),0),
      VLOOKUP($A1083-ChapterTable!$Q$11,ChapterTable!$1:$1048576,MATCH("최종"&amp;SUBSTITUTE(SUBSTITUTE(E$1,"standard",""),"|Float",""),ChapterTable!$1:$1,0),0)*ChapterTable!$Q$14
    ),
  OFFSET(E1083,-$B1083+IF($L1083,1,0),0)*
    (VLOOKUP(SUBSTITUTE(SUBSTITUTE(E$1,"standard",""),"|Float","")&amp;"인게임누적곱배수",ChapterTable!$S:$T,2,0)^C1083
    +VLOOKUP(SUBSTITUTE(SUBSTITUTE(E$1,"standard",""),"|Float","")&amp;"인게임누적합배수",ChapterTable!$S:$T,2,0)*C1083)
  )
  )
  )
)</f>
        <v>2727126.1757565737</v>
      </c>
      <c r="F1083" s="1">
        <f ca="1">IF(AND($A1083=0,$B1083=1),
    VLOOKUP(1,ChapterTable!$1:$1048576,MATCH("최종"&amp;SUBSTITUTE(SUBSTITUTE(F$1,"standard",""),"|Float",""),ChapterTable!$1:$1,0),0)*ChapterTable!$Q$17,
  IF(AND($A1083=0,$B1083=0),
    F1084,
  IF($B1083=0,
    VLOOKUP($A1083,ChapterTable!$1:$1048576,MATCH("최종"&amp;SUBSTITUTE(SUBSTITUTE(F$1,"standard",""),"|Float",""),ChapterTable!$1:$1,0),0),
  IF($B1083=1,
    IF($L1083=FALSE,
      VLOOKUP($A1083,ChapterTable!$1:$1048576,MATCH("최종"&amp;SUBSTITUTE(SUBSTITUTE(F$1,"standard",""),"|Float",""),ChapterTable!$1:$1,0),0),
      VLOOKUP($A1083-ChapterTable!$Q$11,ChapterTable!$1:$1048576,MATCH("최종"&amp;SUBSTITUTE(SUBSTITUTE(F$1,"standard",""),"|Float",""),ChapterTable!$1:$1,0),0)*ChapterTable!$Q$14
    ),
  OFFSET(F1083,-$B1083+IF($L1083,1,0),0)*
    (VLOOKUP(SUBSTITUTE(SUBSTITUTE(F$1,"standard",""),"|Float","")&amp;"인게임누적곱배수",ChapterTable!$S:$T,2,0)^D1083
    +VLOOKUP(SUBSTITUTE(SUBSTITUTE(F$1,"standard",""),"|Float","")&amp;"인게임누적합배수",ChapterTable!$S:$T,2,0)*D1083)
  )
  )
  )
)</f>
        <v>1122274.1464018822</v>
      </c>
      <c r="G1083" t="s">
        <v>110</v>
      </c>
      <c r="J1083" t="str">
        <f>IF(ISBLANK(I1083),"",
IFERROR(VLOOKUP(I1083,[1]StringTable!$1:$1048576,MATCH([1]StringTable!$B$1,[1]StringTable!$1:$1,0),0),
IFERROR(VLOOKUP(I1083,[1]InApkStringTable!$1:$1048576,MATCH([1]InApkStringTable!$B$1,[1]InApkStringTable!$1:$1,0),0),
"스트링없음")))</f>
        <v/>
      </c>
      <c r="L1083" t="b">
        <v>0</v>
      </c>
      <c r="M1083" t="s">
        <v>24</v>
      </c>
      <c r="N1083" t="str">
        <f>IF(ISBLANK(M1083),"",IF(ISERROR(VLOOKUP(M1083,MapTable!$A:$A,1,0)),"맵없음",""))</f>
        <v/>
      </c>
      <c r="O1083">
        <f t="shared" si="65"/>
        <v>1</v>
      </c>
      <c r="Q1083">
        <f t="shared" si="66"/>
        <v>1</v>
      </c>
      <c r="R1083" t="b">
        <f t="shared" ca="1" si="67"/>
        <v>0</v>
      </c>
      <c r="T1083" t="b">
        <f t="shared" ca="1" si="68"/>
        <v>0</v>
      </c>
      <c r="V1083" t="str">
        <f>IF(ISBLANK(U1083),"",IF(ISERROR(VLOOKUP(U1083,MapTable!$A:$A,1,0)),"맵없음",""))</f>
        <v/>
      </c>
      <c r="X1083" t="str">
        <f>IF(ISBLANK(W1083),"",
IF(ISERROR(FIND(",",W1083)),
  IF(ISERROR(VLOOKUP(W1083,MapTable!$A:$A,1,0)),"맵없음",
  ""),
IF(ISERROR(FIND(",",W1083,FIND(",",W1083)+1)),
  IF(OR(ISERROR(VLOOKUP(LEFT(W1083,FIND(",",W1083)-1),MapTable!$A:$A,1,0)),ISERROR(VLOOKUP(TRIM(MID(W1083,FIND(",",W1083)+1,999)),MapTable!$A:$A,1,0))),"맵없음",
  ""),
IF(ISERROR(FIND(",",W1083,FIND(",",W1083,FIND(",",W1083)+1)+1)),
  IF(OR(ISERROR(VLOOKUP(LEFT(W1083,FIND(",",W1083)-1),MapTable!$A:$A,1,0)),ISERROR(VLOOKUP(TRIM(MID(W1083,FIND(",",W1083)+1,FIND(",",W1083,FIND(",",W1083)+1)-FIND(",",W1083)-1)),MapTable!$A:$A,1,0)),ISERROR(VLOOKUP(TRIM(MID(W1083,FIND(",",W1083,FIND(",",W1083)+1)+1,999)),MapTable!$A:$A,1,0))),"맵없음",
  ""),
IF(ISERROR(FIND(",",W1083,FIND(",",W1083,FIND(",",W1083,FIND(",",W1083)+1)+1)+1)),
  IF(OR(ISERROR(VLOOKUP(LEFT(W1083,FIND(",",W1083)-1),MapTable!$A:$A,1,0)),ISERROR(VLOOKUP(TRIM(MID(W1083,FIND(",",W1083)+1,FIND(",",W1083,FIND(",",W1083)+1)-FIND(",",W1083)-1)),MapTable!$A:$A,1,0)),ISERROR(VLOOKUP(TRIM(MID(W1083,FIND(",",W1083,FIND(",",W1083)+1)+1,FIND(",",W1083,FIND(",",W1083,FIND(",",W1083)+1)+1)-FIND(",",W1083,FIND(",",W1083)+1)-1)),MapTable!$A:$A,1,0)),ISERROR(VLOOKUP(TRIM(MID(W1083,FIND(",",W1083,FIND(",",W1083,FIND(",",W1083)+1)+1)+1,999)),MapTable!$A:$A,1,0))),"맵없음",
  ""),
)))))</f>
        <v/>
      </c>
      <c r="AC1083" t="str">
        <f>IF(ISBLANK(AB1083),"",IF(ISERROR(VLOOKUP(AB1083,[3]DropTable!$A:$A,1,0)),"드랍없음",""))</f>
        <v/>
      </c>
      <c r="AE1083" t="str">
        <f>IF(ISBLANK(AD1083),"",IF(ISERROR(VLOOKUP(AD1083,[3]DropTable!$A:$A,1,0)),"드랍없음",""))</f>
        <v/>
      </c>
      <c r="AG1083">
        <v>9.8000000000000007</v>
      </c>
      <c r="AH1083">
        <v>1</v>
      </c>
    </row>
    <row r="1084" spans="1:34" x14ac:dyDescent="0.3">
      <c r="A1084">
        <v>24</v>
      </c>
      <c r="B1084">
        <v>7</v>
      </c>
      <c r="C1084">
        <f>IF(OR($L1084=TRUE,$A1084=0,MOD($A1084,ChapterTable!$S$20)&lt;&gt;0),
MAX(0,INT(($B1084+ChapterTable!$Q$26+VLOOKUP(SUBSTITUTE(C$1,"성장단계","")&amp;"단계오프셋",ChapterTable!$S:$T,2,0))/ChapterTable!$Q$23)),
MAX(0,INT(($B1084+ChapterTable!$S$26+VLOOKUP(SUBSTITUTE(C$1,"성장단계","")&amp;"보스단계오프셋",ChapterTable!$S:$T,2,0))/ChapterTable!$S$23)))</f>
        <v>1</v>
      </c>
      <c r="D1084">
        <f>IF(OR($L1084=TRUE,$A1084=0,MOD($A1084,ChapterTable!$S$20)&lt;&gt;0),
MAX(0,INT(($B1084+ChapterTable!$Q$26+VLOOKUP(SUBSTITUTE(D$1,"성장단계","")&amp;"단계오프셋",ChapterTable!$S:$T,2,0))/ChapterTable!$Q$23)),
MAX(0,INT(($B1084+ChapterTable!$S$26+VLOOKUP(SUBSTITUTE(D$1,"성장단계","")&amp;"보스단계오프셋",ChapterTable!$S:$T,2,0))/ChapterTable!$S$23)))</f>
        <v>0</v>
      </c>
      <c r="E1084" s="1">
        <f ca="1">IF(AND($A1084=0,$B1084=1),
    VLOOKUP(1,ChapterTable!$1:$1048576,MATCH("최종"&amp;SUBSTITUTE(SUBSTITUTE(E$1,"standard",""),"|Float",""),ChapterTable!$1:$1,0),0)*ChapterTable!$Q$17,
  IF(AND($A1084=0,$B1084=0),
    E1085,
  IF($B1084=0,
    VLOOKUP($A1084,ChapterTable!$1:$1048576,MATCH("최종"&amp;SUBSTITUTE(SUBSTITUTE(E$1,"standard",""),"|Float",""),ChapterTable!$1:$1,0),0),
  IF($B1084=1,
    IF($L1084=FALSE,
      VLOOKUP($A1084,ChapterTable!$1:$1048576,MATCH("최종"&amp;SUBSTITUTE(SUBSTITUTE(E$1,"standard",""),"|Float",""),ChapterTable!$1:$1,0),0),
      VLOOKUP($A1084-ChapterTable!$Q$11,ChapterTable!$1:$1048576,MATCH("최종"&amp;SUBSTITUTE(SUBSTITUTE(E$1,"standard",""),"|Float",""),ChapterTable!$1:$1,0),0)*ChapterTable!$Q$14
    ),
  OFFSET(E1084,-$B1084+IF($L1084,1,0),0)*
    (VLOOKUP(SUBSTITUTE(SUBSTITUTE(E$1,"standard",""),"|Float","")&amp;"인게임누적곱배수",ChapterTable!$S:$T,2,0)^C1084
    +VLOOKUP(SUBSTITUTE(SUBSTITUTE(E$1,"standard",""),"|Float","")&amp;"인게임누적합배수",ChapterTable!$S:$T,2,0)*C1084)
  )
  )
  )
)</f>
        <v>2727126.1757565737</v>
      </c>
      <c r="F1084" s="1">
        <f ca="1">IF(AND($A1084=0,$B1084=1),
    VLOOKUP(1,ChapterTable!$1:$1048576,MATCH("최종"&amp;SUBSTITUTE(SUBSTITUTE(F$1,"standard",""),"|Float",""),ChapterTable!$1:$1,0),0)*ChapterTable!$Q$17,
  IF(AND($A1084=0,$B1084=0),
    F1085,
  IF($B1084=0,
    VLOOKUP($A1084,ChapterTable!$1:$1048576,MATCH("최종"&amp;SUBSTITUTE(SUBSTITUTE(F$1,"standard",""),"|Float",""),ChapterTable!$1:$1,0),0),
  IF($B1084=1,
    IF($L1084=FALSE,
      VLOOKUP($A1084,ChapterTable!$1:$1048576,MATCH("최종"&amp;SUBSTITUTE(SUBSTITUTE(F$1,"standard",""),"|Float",""),ChapterTable!$1:$1,0),0),
      VLOOKUP($A1084-ChapterTable!$Q$11,ChapterTable!$1:$1048576,MATCH("최종"&amp;SUBSTITUTE(SUBSTITUTE(F$1,"standard",""),"|Float",""),ChapterTable!$1:$1,0),0)*ChapterTable!$Q$14
    ),
  OFFSET(F1084,-$B1084+IF($L1084,1,0),0)*
    (VLOOKUP(SUBSTITUTE(SUBSTITUTE(F$1,"standard",""),"|Float","")&amp;"인게임누적곱배수",ChapterTable!$S:$T,2,0)^D1084
    +VLOOKUP(SUBSTITUTE(SUBSTITUTE(F$1,"standard",""),"|Float","")&amp;"인게임누적합배수",ChapterTable!$S:$T,2,0)*D1084)
  )
  )
  )
)</f>
        <v>1122274.1464018822</v>
      </c>
      <c r="G1084" t="s">
        <v>110</v>
      </c>
      <c r="J1084" t="str">
        <f>IF(ISBLANK(I1084),"",
IFERROR(VLOOKUP(I1084,[1]StringTable!$1:$1048576,MATCH([1]StringTable!$B$1,[1]StringTable!$1:$1,0),0),
IFERROR(VLOOKUP(I1084,[1]InApkStringTable!$1:$1048576,MATCH([1]InApkStringTable!$B$1,[1]InApkStringTable!$1:$1,0),0),
"스트링없음")))</f>
        <v/>
      </c>
      <c r="L1084" t="b">
        <v>0</v>
      </c>
      <c r="M1084" t="s">
        <v>24</v>
      </c>
      <c r="N1084" t="str">
        <f>IF(ISBLANK(M1084),"",IF(ISERROR(VLOOKUP(M1084,MapTable!$A:$A,1,0)),"맵없음",""))</f>
        <v/>
      </c>
      <c r="O1084">
        <f t="shared" si="65"/>
        <v>1</v>
      </c>
      <c r="Q1084">
        <f t="shared" si="66"/>
        <v>1</v>
      </c>
      <c r="R1084" t="b">
        <f t="shared" ca="1" si="67"/>
        <v>0</v>
      </c>
      <c r="T1084" t="b">
        <f t="shared" ca="1" si="68"/>
        <v>0</v>
      </c>
      <c r="V1084" t="str">
        <f>IF(ISBLANK(U1084),"",IF(ISERROR(VLOOKUP(U1084,MapTable!$A:$A,1,0)),"맵없음",""))</f>
        <v/>
      </c>
      <c r="X1084" t="str">
        <f>IF(ISBLANK(W1084),"",
IF(ISERROR(FIND(",",W1084)),
  IF(ISERROR(VLOOKUP(W1084,MapTable!$A:$A,1,0)),"맵없음",
  ""),
IF(ISERROR(FIND(",",W1084,FIND(",",W1084)+1)),
  IF(OR(ISERROR(VLOOKUP(LEFT(W1084,FIND(",",W1084)-1),MapTable!$A:$A,1,0)),ISERROR(VLOOKUP(TRIM(MID(W1084,FIND(",",W1084)+1,999)),MapTable!$A:$A,1,0))),"맵없음",
  ""),
IF(ISERROR(FIND(",",W1084,FIND(",",W1084,FIND(",",W1084)+1)+1)),
  IF(OR(ISERROR(VLOOKUP(LEFT(W1084,FIND(",",W1084)-1),MapTable!$A:$A,1,0)),ISERROR(VLOOKUP(TRIM(MID(W1084,FIND(",",W1084)+1,FIND(",",W1084,FIND(",",W1084)+1)-FIND(",",W1084)-1)),MapTable!$A:$A,1,0)),ISERROR(VLOOKUP(TRIM(MID(W1084,FIND(",",W1084,FIND(",",W1084)+1)+1,999)),MapTable!$A:$A,1,0))),"맵없음",
  ""),
IF(ISERROR(FIND(",",W1084,FIND(",",W1084,FIND(",",W1084,FIND(",",W1084)+1)+1)+1)),
  IF(OR(ISERROR(VLOOKUP(LEFT(W1084,FIND(",",W1084)-1),MapTable!$A:$A,1,0)),ISERROR(VLOOKUP(TRIM(MID(W1084,FIND(",",W1084)+1,FIND(",",W1084,FIND(",",W1084)+1)-FIND(",",W1084)-1)),MapTable!$A:$A,1,0)),ISERROR(VLOOKUP(TRIM(MID(W1084,FIND(",",W1084,FIND(",",W1084)+1)+1,FIND(",",W1084,FIND(",",W1084,FIND(",",W1084)+1)+1)-FIND(",",W1084,FIND(",",W1084)+1)-1)),MapTable!$A:$A,1,0)),ISERROR(VLOOKUP(TRIM(MID(W1084,FIND(",",W1084,FIND(",",W1084,FIND(",",W1084)+1)+1)+1,999)),MapTable!$A:$A,1,0))),"맵없음",
  ""),
)))))</f>
        <v/>
      </c>
      <c r="AC1084" t="str">
        <f>IF(ISBLANK(AB1084),"",IF(ISERROR(VLOOKUP(AB1084,[3]DropTable!$A:$A,1,0)),"드랍없음",""))</f>
        <v/>
      </c>
      <c r="AE1084" t="str">
        <f>IF(ISBLANK(AD1084),"",IF(ISERROR(VLOOKUP(AD1084,[3]DropTable!$A:$A,1,0)),"드랍없음",""))</f>
        <v/>
      </c>
      <c r="AG1084">
        <v>9.8000000000000007</v>
      </c>
      <c r="AH1084">
        <v>1</v>
      </c>
    </row>
    <row r="1085" spans="1:34" x14ac:dyDescent="0.3">
      <c r="A1085">
        <v>24</v>
      </c>
      <c r="B1085">
        <v>8</v>
      </c>
      <c r="C1085">
        <f>IF(OR($L1085=TRUE,$A1085=0,MOD($A1085,ChapterTable!$S$20)&lt;&gt;0),
MAX(0,INT(($B1085+ChapterTable!$Q$26+VLOOKUP(SUBSTITUTE(C$1,"성장단계","")&amp;"단계오프셋",ChapterTable!$S:$T,2,0))/ChapterTable!$Q$23)),
MAX(0,INT(($B1085+ChapterTable!$S$26+VLOOKUP(SUBSTITUTE(C$1,"성장단계","")&amp;"보스단계오프셋",ChapterTable!$S:$T,2,0))/ChapterTable!$S$23)))</f>
        <v>1</v>
      </c>
      <c r="D1085">
        <f>IF(OR($L1085=TRUE,$A1085=0,MOD($A1085,ChapterTable!$S$20)&lt;&gt;0),
MAX(0,INT(($B1085+ChapterTable!$Q$26+VLOOKUP(SUBSTITUTE(D$1,"성장단계","")&amp;"단계오프셋",ChapterTable!$S:$T,2,0))/ChapterTable!$Q$23)),
MAX(0,INT(($B1085+ChapterTable!$S$26+VLOOKUP(SUBSTITUTE(D$1,"성장단계","")&amp;"보스단계오프셋",ChapterTable!$S:$T,2,0))/ChapterTable!$S$23)))</f>
        <v>0</v>
      </c>
      <c r="E1085" s="1">
        <f ca="1">IF(AND($A1085=0,$B1085=1),
    VLOOKUP(1,ChapterTable!$1:$1048576,MATCH("최종"&amp;SUBSTITUTE(SUBSTITUTE(E$1,"standard",""),"|Float",""),ChapterTable!$1:$1,0),0)*ChapterTable!$Q$17,
  IF(AND($A1085=0,$B1085=0),
    E1086,
  IF($B1085=0,
    VLOOKUP($A1085,ChapterTable!$1:$1048576,MATCH("최종"&amp;SUBSTITUTE(SUBSTITUTE(E$1,"standard",""),"|Float",""),ChapterTable!$1:$1,0),0),
  IF($B1085=1,
    IF($L1085=FALSE,
      VLOOKUP($A1085,ChapterTable!$1:$1048576,MATCH("최종"&amp;SUBSTITUTE(SUBSTITUTE(E$1,"standard",""),"|Float",""),ChapterTable!$1:$1,0),0),
      VLOOKUP($A1085-ChapterTable!$Q$11,ChapterTable!$1:$1048576,MATCH("최종"&amp;SUBSTITUTE(SUBSTITUTE(E$1,"standard",""),"|Float",""),ChapterTable!$1:$1,0),0)*ChapterTable!$Q$14
    ),
  OFFSET(E1085,-$B1085+IF($L1085,1,0),0)*
    (VLOOKUP(SUBSTITUTE(SUBSTITUTE(E$1,"standard",""),"|Float","")&amp;"인게임누적곱배수",ChapterTable!$S:$T,2,0)^C1085
    +VLOOKUP(SUBSTITUTE(SUBSTITUTE(E$1,"standard",""),"|Float","")&amp;"인게임누적합배수",ChapterTable!$S:$T,2,0)*C1085)
  )
  )
  )
)</f>
        <v>2727126.1757565737</v>
      </c>
      <c r="F1085" s="1">
        <f ca="1">IF(AND($A1085=0,$B1085=1),
    VLOOKUP(1,ChapterTable!$1:$1048576,MATCH("최종"&amp;SUBSTITUTE(SUBSTITUTE(F$1,"standard",""),"|Float",""),ChapterTable!$1:$1,0),0)*ChapterTable!$Q$17,
  IF(AND($A1085=0,$B1085=0),
    F1086,
  IF($B1085=0,
    VLOOKUP($A1085,ChapterTable!$1:$1048576,MATCH("최종"&amp;SUBSTITUTE(SUBSTITUTE(F$1,"standard",""),"|Float",""),ChapterTable!$1:$1,0),0),
  IF($B1085=1,
    IF($L1085=FALSE,
      VLOOKUP($A1085,ChapterTable!$1:$1048576,MATCH("최종"&amp;SUBSTITUTE(SUBSTITUTE(F$1,"standard",""),"|Float",""),ChapterTable!$1:$1,0),0),
      VLOOKUP($A1085-ChapterTable!$Q$11,ChapterTable!$1:$1048576,MATCH("최종"&amp;SUBSTITUTE(SUBSTITUTE(F$1,"standard",""),"|Float",""),ChapterTable!$1:$1,0),0)*ChapterTable!$Q$14
    ),
  OFFSET(F1085,-$B1085+IF($L1085,1,0),0)*
    (VLOOKUP(SUBSTITUTE(SUBSTITUTE(F$1,"standard",""),"|Float","")&amp;"인게임누적곱배수",ChapterTable!$S:$T,2,0)^D1085
    +VLOOKUP(SUBSTITUTE(SUBSTITUTE(F$1,"standard",""),"|Float","")&amp;"인게임누적합배수",ChapterTable!$S:$T,2,0)*D1085)
  )
  )
  )
)</f>
        <v>1122274.1464018822</v>
      </c>
      <c r="G1085" t="s">
        <v>110</v>
      </c>
      <c r="J1085" t="str">
        <f>IF(ISBLANK(I1085),"",
IFERROR(VLOOKUP(I1085,[1]StringTable!$1:$1048576,MATCH([1]StringTable!$B$1,[1]StringTable!$1:$1,0),0),
IFERROR(VLOOKUP(I1085,[1]InApkStringTable!$1:$1048576,MATCH([1]InApkStringTable!$B$1,[1]InApkStringTable!$1:$1,0),0),
"스트링없음")))</f>
        <v/>
      </c>
      <c r="L1085" t="b">
        <v>0</v>
      </c>
      <c r="M1085" t="s">
        <v>24</v>
      </c>
      <c r="N1085" t="str">
        <f>IF(ISBLANK(M1085),"",IF(ISERROR(VLOOKUP(M1085,MapTable!$A:$A,1,0)),"맵없음",""))</f>
        <v/>
      </c>
      <c r="O1085">
        <f t="shared" si="65"/>
        <v>1</v>
      </c>
      <c r="Q1085">
        <f t="shared" si="66"/>
        <v>1</v>
      </c>
      <c r="R1085" t="b">
        <f t="shared" ca="1" si="67"/>
        <v>0</v>
      </c>
      <c r="T1085" t="b">
        <f t="shared" ca="1" si="68"/>
        <v>0</v>
      </c>
      <c r="V1085" t="str">
        <f>IF(ISBLANK(U1085),"",IF(ISERROR(VLOOKUP(U1085,MapTable!$A:$A,1,0)),"맵없음",""))</f>
        <v/>
      </c>
      <c r="X1085" t="str">
        <f>IF(ISBLANK(W1085),"",
IF(ISERROR(FIND(",",W1085)),
  IF(ISERROR(VLOOKUP(W1085,MapTable!$A:$A,1,0)),"맵없음",
  ""),
IF(ISERROR(FIND(",",W1085,FIND(",",W1085)+1)),
  IF(OR(ISERROR(VLOOKUP(LEFT(W1085,FIND(",",W1085)-1),MapTable!$A:$A,1,0)),ISERROR(VLOOKUP(TRIM(MID(W1085,FIND(",",W1085)+1,999)),MapTable!$A:$A,1,0))),"맵없음",
  ""),
IF(ISERROR(FIND(",",W1085,FIND(",",W1085,FIND(",",W1085)+1)+1)),
  IF(OR(ISERROR(VLOOKUP(LEFT(W1085,FIND(",",W1085)-1),MapTable!$A:$A,1,0)),ISERROR(VLOOKUP(TRIM(MID(W1085,FIND(",",W1085)+1,FIND(",",W1085,FIND(",",W1085)+1)-FIND(",",W1085)-1)),MapTable!$A:$A,1,0)),ISERROR(VLOOKUP(TRIM(MID(W1085,FIND(",",W1085,FIND(",",W1085)+1)+1,999)),MapTable!$A:$A,1,0))),"맵없음",
  ""),
IF(ISERROR(FIND(",",W1085,FIND(",",W1085,FIND(",",W1085,FIND(",",W1085)+1)+1)+1)),
  IF(OR(ISERROR(VLOOKUP(LEFT(W1085,FIND(",",W1085)-1),MapTable!$A:$A,1,0)),ISERROR(VLOOKUP(TRIM(MID(W1085,FIND(",",W1085)+1,FIND(",",W1085,FIND(",",W1085)+1)-FIND(",",W1085)-1)),MapTable!$A:$A,1,0)),ISERROR(VLOOKUP(TRIM(MID(W1085,FIND(",",W1085,FIND(",",W1085)+1)+1,FIND(",",W1085,FIND(",",W1085,FIND(",",W1085)+1)+1)-FIND(",",W1085,FIND(",",W1085)+1)-1)),MapTable!$A:$A,1,0)),ISERROR(VLOOKUP(TRIM(MID(W1085,FIND(",",W1085,FIND(",",W1085,FIND(",",W1085)+1)+1)+1,999)),MapTable!$A:$A,1,0))),"맵없음",
  ""),
)))))</f>
        <v/>
      </c>
      <c r="AC1085" t="str">
        <f>IF(ISBLANK(AB1085),"",IF(ISERROR(VLOOKUP(AB1085,[3]DropTable!$A:$A,1,0)),"드랍없음",""))</f>
        <v/>
      </c>
      <c r="AE1085" t="str">
        <f>IF(ISBLANK(AD1085),"",IF(ISERROR(VLOOKUP(AD1085,[3]DropTable!$A:$A,1,0)),"드랍없음",""))</f>
        <v/>
      </c>
      <c r="AG1085">
        <v>9.8000000000000007</v>
      </c>
      <c r="AH1085">
        <v>1</v>
      </c>
    </row>
    <row r="1086" spans="1:34" x14ac:dyDescent="0.3">
      <c r="A1086">
        <v>24</v>
      </c>
      <c r="B1086">
        <v>9</v>
      </c>
      <c r="C1086">
        <f>IF(OR($L1086=TRUE,$A1086=0,MOD($A1086,ChapterTable!$S$20)&lt;&gt;0),
MAX(0,INT(($B1086+ChapterTable!$Q$26+VLOOKUP(SUBSTITUTE(C$1,"성장단계","")&amp;"단계오프셋",ChapterTable!$S:$T,2,0))/ChapterTable!$Q$23)),
MAX(0,INT(($B1086+ChapterTable!$S$26+VLOOKUP(SUBSTITUTE(C$1,"성장단계","")&amp;"보스단계오프셋",ChapterTable!$S:$T,2,0))/ChapterTable!$S$23)))</f>
        <v>1</v>
      </c>
      <c r="D1086">
        <f>IF(OR($L1086=TRUE,$A1086=0,MOD($A1086,ChapterTable!$S$20)&lt;&gt;0),
MAX(0,INT(($B1086+ChapterTable!$Q$26+VLOOKUP(SUBSTITUTE(D$1,"성장단계","")&amp;"단계오프셋",ChapterTable!$S:$T,2,0))/ChapterTable!$Q$23)),
MAX(0,INT(($B1086+ChapterTable!$S$26+VLOOKUP(SUBSTITUTE(D$1,"성장단계","")&amp;"보스단계오프셋",ChapterTable!$S:$T,2,0))/ChapterTable!$S$23)))</f>
        <v>0</v>
      </c>
      <c r="E1086" s="1">
        <f ca="1">IF(AND($A1086=0,$B1086=1),
    VLOOKUP(1,ChapterTable!$1:$1048576,MATCH("최종"&amp;SUBSTITUTE(SUBSTITUTE(E$1,"standard",""),"|Float",""),ChapterTable!$1:$1,0),0)*ChapterTable!$Q$17,
  IF(AND($A1086=0,$B1086=0),
    E1087,
  IF($B1086=0,
    VLOOKUP($A1086,ChapterTable!$1:$1048576,MATCH("최종"&amp;SUBSTITUTE(SUBSTITUTE(E$1,"standard",""),"|Float",""),ChapterTable!$1:$1,0),0),
  IF($B1086=1,
    IF($L1086=FALSE,
      VLOOKUP($A1086,ChapterTable!$1:$1048576,MATCH("최종"&amp;SUBSTITUTE(SUBSTITUTE(E$1,"standard",""),"|Float",""),ChapterTable!$1:$1,0),0),
      VLOOKUP($A1086-ChapterTable!$Q$11,ChapterTable!$1:$1048576,MATCH("최종"&amp;SUBSTITUTE(SUBSTITUTE(E$1,"standard",""),"|Float",""),ChapterTable!$1:$1,0),0)*ChapterTable!$Q$14
    ),
  OFFSET(E1086,-$B1086+IF($L1086,1,0),0)*
    (VLOOKUP(SUBSTITUTE(SUBSTITUTE(E$1,"standard",""),"|Float","")&amp;"인게임누적곱배수",ChapterTable!$S:$T,2,0)^C1086
    +VLOOKUP(SUBSTITUTE(SUBSTITUTE(E$1,"standard",""),"|Float","")&amp;"인게임누적합배수",ChapterTable!$S:$T,2,0)*C1086)
  )
  )
  )
)</f>
        <v>2727126.1757565737</v>
      </c>
      <c r="F1086" s="1">
        <f ca="1">IF(AND($A1086=0,$B1086=1),
    VLOOKUP(1,ChapterTable!$1:$1048576,MATCH("최종"&amp;SUBSTITUTE(SUBSTITUTE(F$1,"standard",""),"|Float",""),ChapterTable!$1:$1,0),0)*ChapterTable!$Q$17,
  IF(AND($A1086=0,$B1086=0),
    F1087,
  IF($B1086=0,
    VLOOKUP($A1086,ChapterTable!$1:$1048576,MATCH("최종"&amp;SUBSTITUTE(SUBSTITUTE(F$1,"standard",""),"|Float",""),ChapterTable!$1:$1,0),0),
  IF($B1086=1,
    IF($L1086=FALSE,
      VLOOKUP($A1086,ChapterTable!$1:$1048576,MATCH("최종"&amp;SUBSTITUTE(SUBSTITUTE(F$1,"standard",""),"|Float",""),ChapterTable!$1:$1,0),0),
      VLOOKUP($A1086-ChapterTable!$Q$11,ChapterTable!$1:$1048576,MATCH("최종"&amp;SUBSTITUTE(SUBSTITUTE(F$1,"standard",""),"|Float",""),ChapterTable!$1:$1,0),0)*ChapterTable!$Q$14
    ),
  OFFSET(F1086,-$B1086+IF($L1086,1,0),0)*
    (VLOOKUP(SUBSTITUTE(SUBSTITUTE(F$1,"standard",""),"|Float","")&amp;"인게임누적곱배수",ChapterTable!$S:$T,2,0)^D1086
    +VLOOKUP(SUBSTITUTE(SUBSTITUTE(F$1,"standard",""),"|Float","")&amp;"인게임누적합배수",ChapterTable!$S:$T,2,0)*D1086)
  )
  )
  )
)</f>
        <v>1122274.1464018822</v>
      </c>
      <c r="G1086" t="s">
        <v>110</v>
      </c>
      <c r="J1086" t="str">
        <f>IF(ISBLANK(I1086),"",
IFERROR(VLOOKUP(I1086,[1]StringTable!$1:$1048576,MATCH([1]StringTable!$B$1,[1]StringTable!$1:$1,0),0),
IFERROR(VLOOKUP(I1086,[1]InApkStringTable!$1:$1048576,MATCH([1]InApkStringTable!$B$1,[1]InApkStringTable!$1:$1,0),0),
"스트링없음")))</f>
        <v/>
      </c>
      <c r="L1086" t="b">
        <v>0</v>
      </c>
      <c r="M1086" t="s">
        <v>24</v>
      </c>
      <c r="N1086" t="str">
        <f>IF(ISBLANK(M1086),"",IF(ISERROR(VLOOKUP(M1086,MapTable!$A:$A,1,0)),"맵없음",""))</f>
        <v/>
      </c>
      <c r="O1086">
        <f t="shared" si="65"/>
        <v>91</v>
      </c>
      <c r="Q1086">
        <f t="shared" si="66"/>
        <v>91</v>
      </c>
      <c r="R1086" t="b">
        <f t="shared" ca="1" si="67"/>
        <v>1</v>
      </c>
      <c r="T1086" t="b">
        <f t="shared" ca="1" si="68"/>
        <v>1</v>
      </c>
      <c r="V1086" t="str">
        <f>IF(ISBLANK(U1086),"",IF(ISERROR(VLOOKUP(U1086,MapTable!$A:$A,1,0)),"맵없음",""))</f>
        <v/>
      </c>
      <c r="X1086" t="str">
        <f>IF(ISBLANK(W1086),"",
IF(ISERROR(FIND(",",W1086)),
  IF(ISERROR(VLOOKUP(W1086,MapTable!$A:$A,1,0)),"맵없음",
  ""),
IF(ISERROR(FIND(",",W1086,FIND(",",W1086)+1)),
  IF(OR(ISERROR(VLOOKUP(LEFT(W1086,FIND(",",W1086)-1),MapTable!$A:$A,1,0)),ISERROR(VLOOKUP(TRIM(MID(W1086,FIND(",",W1086)+1,999)),MapTable!$A:$A,1,0))),"맵없음",
  ""),
IF(ISERROR(FIND(",",W1086,FIND(",",W1086,FIND(",",W1086)+1)+1)),
  IF(OR(ISERROR(VLOOKUP(LEFT(W1086,FIND(",",W1086)-1),MapTable!$A:$A,1,0)),ISERROR(VLOOKUP(TRIM(MID(W1086,FIND(",",W1086)+1,FIND(",",W1086,FIND(",",W1086)+1)-FIND(",",W1086)-1)),MapTable!$A:$A,1,0)),ISERROR(VLOOKUP(TRIM(MID(W1086,FIND(",",W1086,FIND(",",W1086)+1)+1,999)),MapTable!$A:$A,1,0))),"맵없음",
  ""),
IF(ISERROR(FIND(",",W1086,FIND(",",W1086,FIND(",",W1086,FIND(",",W1086)+1)+1)+1)),
  IF(OR(ISERROR(VLOOKUP(LEFT(W1086,FIND(",",W1086)-1),MapTable!$A:$A,1,0)),ISERROR(VLOOKUP(TRIM(MID(W1086,FIND(",",W1086)+1,FIND(",",W1086,FIND(",",W1086)+1)-FIND(",",W1086)-1)),MapTable!$A:$A,1,0)),ISERROR(VLOOKUP(TRIM(MID(W1086,FIND(",",W1086,FIND(",",W1086)+1)+1,FIND(",",W1086,FIND(",",W1086,FIND(",",W1086)+1)+1)-FIND(",",W1086,FIND(",",W1086)+1)-1)),MapTable!$A:$A,1,0)),ISERROR(VLOOKUP(TRIM(MID(W1086,FIND(",",W1086,FIND(",",W1086,FIND(",",W1086)+1)+1)+1,999)),MapTable!$A:$A,1,0))),"맵없음",
  ""),
)))))</f>
        <v/>
      </c>
      <c r="AC1086" t="str">
        <f>IF(ISBLANK(AB1086),"",IF(ISERROR(VLOOKUP(AB1086,[3]DropTable!$A:$A,1,0)),"드랍없음",""))</f>
        <v/>
      </c>
      <c r="AE1086" t="str">
        <f>IF(ISBLANK(AD1086),"",IF(ISERROR(VLOOKUP(AD1086,[3]DropTable!$A:$A,1,0)),"드랍없음",""))</f>
        <v/>
      </c>
      <c r="AG1086">
        <v>9.8000000000000007</v>
      </c>
      <c r="AH1086">
        <v>1</v>
      </c>
    </row>
    <row r="1087" spans="1:34" x14ac:dyDescent="0.3">
      <c r="A1087">
        <v>24</v>
      </c>
      <c r="B1087">
        <v>10</v>
      </c>
      <c r="C1087">
        <f>IF(OR($L1087=TRUE,$A1087=0,MOD($A1087,ChapterTable!$S$20)&lt;&gt;0),
MAX(0,INT(($B1087+ChapterTable!$Q$26+VLOOKUP(SUBSTITUTE(C$1,"성장단계","")&amp;"단계오프셋",ChapterTable!$S:$T,2,0))/ChapterTable!$Q$23)),
MAX(0,INT(($B1087+ChapterTable!$S$26+VLOOKUP(SUBSTITUTE(C$1,"성장단계","")&amp;"보스단계오프셋",ChapterTable!$S:$T,2,0))/ChapterTable!$S$23)))</f>
        <v>1</v>
      </c>
      <c r="D1087">
        <f>IF(OR($L1087=TRUE,$A1087=0,MOD($A1087,ChapterTable!$S$20)&lt;&gt;0),
MAX(0,INT(($B1087+ChapterTable!$Q$26+VLOOKUP(SUBSTITUTE(D$1,"성장단계","")&amp;"단계오프셋",ChapterTable!$S:$T,2,0))/ChapterTable!$Q$23)),
MAX(0,INT(($B1087+ChapterTable!$S$26+VLOOKUP(SUBSTITUTE(D$1,"성장단계","")&amp;"보스단계오프셋",ChapterTable!$S:$T,2,0))/ChapterTable!$S$23)))</f>
        <v>0</v>
      </c>
      <c r="E1087" s="1">
        <f ca="1">IF(AND($A1087=0,$B1087=1),
    VLOOKUP(1,ChapterTable!$1:$1048576,MATCH("최종"&amp;SUBSTITUTE(SUBSTITUTE(E$1,"standard",""),"|Float",""),ChapterTable!$1:$1,0),0)*ChapterTable!$Q$17,
  IF(AND($A1087=0,$B1087=0),
    E1088,
  IF($B1087=0,
    VLOOKUP($A1087,ChapterTable!$1:$1048576,MATCH("최종"&amp;SUBSTITUTE(SUBSTITUTE(E$1,"standard",""),"|Float",""),ChapterTable!$1:$1,0),0),
  IF($B1087=1,
    IF($L1087=FALSE,
      VLOOKUP($A1087,ChapterTable!$1:$1048576,MATCH("최종"&amp;SUBSTITUTE(SUBSTITUTE(E$1,"standard",""),"|Float",""),ChapterTable!$1:$1,0),0),
      VLOOKUP($A1087-ChapterTable!$Q$11,ChapterTable!$1:$1048576,MATCH("최종"&amp;SUBSTITUTE(SUBSTITUTE(E$1,"standard",""),"|Float",""),ChapterTable!$1:$1,0),0)*ChapterTable!$Q$14
    ),
  OFFSET(E1087,-$B1087+IF($L1087,1,0),0)*
    (VLOOKUP(SUBSTITUTE(SUBSTITUTE(E$1,"standard",""),"|Float","")&amp;"인게임누적곱배수",ChapterTable!$S:$T,2,0)^C1087
    +VLOOKUP(SUBSTITUTE(SUBSTITUTE(E$1,"standard",""),"|Float","")&amp;"인게임누적합배수",ChapterTable!$S:$T,2,0)*C1087)
  )
  )
  )
)</f>
        <v>2727126.1757565737</v>
      </c>
      <c r="F1087" s="1">
        <f ca="1">IF(AND($A1087=0,$B1087=1),
    VLOOKUP(1,ChapterTable!$1:$1048576,MATCH("최종"&amp;SUBSTITUTE(SUBSTITUTE(F$1,"standard",""),"|Float",""),ChapterTable!$1:$1,0),0)*ChapterTable!$Q$17,
  IF(AND($A1087=0,$B1087=0),
    F1088,
  IF($B1087=0,
    VLOOKUP($A1087,ChapterTable!$1:$1048576,MATCH("최종"&amp;SUBSTITUTE(SUBSTITUTE(F$1,"standard",""),"|Float",""),ChapterTable!$1:$1,0),0),
  IF($B1087=1,
    IF($L1087=FALSE,
      VLOOKUP($A1087,ChapterTable!$1:$1048576,MATCH("최종"&amp;SUBSTITUTE(SUBSTITUTE(F$1,"standard",""),"|Float",""),ChapterTable!$1:$1,0),0),
      VLOOKUP($A1087-ChapterTable!$Q$11,ChapterTable!$1:$1048576,MATCH("최종"&amp;SUBSTITUTE(SUBSTITUTE(F$1,"standard",""),"|Float",""),ChapterTable!$1:$1,0),0)*ChapterTable!$Q$14
    ),
  OFFSET(F1087,-$B1087+IF($L1087,1,0),0)*
    (VLOOKUP(SUBSTITUTE(SUBSTITUTE(F$1,"standard",""),"|Float","")&amp;"인게임누적곱배수",ChapterTable!$S:$T,2,0)^D1087
    +VLOOKUP(SUBSTITUTE(SUBSTITUTE(F$1,"standard",""),"|Float","")&amp;"인게임누적합배수",ChapterTable!$S:$T,2,0)*D1087)
  )
  )
  )
)</f>
        <v>1122274.1464018822</v>
      </c>
      <c r="G1087" t="s">
        <v>110</v>
      </c>
      <c r="J1087" t="str">
        <f>IF(ISBLANK(I1087),"",
IFERROR(VLOOKUP(I1087,[1]StringTable!$1:$1048576,MATCH([1]StringTable!$B$1,[1]StringTable!$1:$1,0),0),
IFERROR(VLOOKUP(I1087,[1]InApkStringTable!$1:$1048576,MATCH([1]InApkStringTable!$B$1,[1]InApkStringTable!$1:$1,0),0),
"스트링없음")))</f>
        <v/>
      </c>
      <c r="L1087" t="b">
        <v>0</v>
      </c>
      <c r="M1087" t="s">
        <v>24</v>
      </c>
      <c r="N1087" t="str">
        <f>IF(ISBLANK(M1087),"",IF(ISERROR(VLOOKUP(M1087,MapTable!$A:$A,1,0)),"맵없음",""))</f>
        <v/>
      </c>
      <c r="O1087">
        <f t="shared" si="65"/>
        <v>21</v>
      </c>
      <c r="Q1087">
        <f t="shared" si="66"/>
        <v>21</v>
      </c>
      <c r="R1087" t="b">
        <f t="shared" ca="1" si="67"/>
        <v>0</v>
      </c>
      <c r="T1087" t="b">
        <f t="shared" ca="1" si="68"/>
        <v>0</v>
      </c>
      <c r="V1087" t="str">
        <f>IF(ISBLANK(U1087),"",IF(ISERROR(VLOOKUP(U1087,MapTable!$A:$A,1,0)),"맵없음",""))</f>
        <v/>
      </c>
      <c r="X1087" t="str">
        <f>IF(ISBLANK(W1087),"",
IF(ISERROR(FIND(",",W1087)),
  IF(ISERROR(VLOOKUP(W1087,MapTable!$A:$A,1,0)),"맵없음",
  ""),
IF(ISERROR(FIND(",",W1087,FIND(",",W1087)+1)),
  IF(OR(ISERROR(VLOOKUP(LEFT(W1087,FIND(",",W1087)-1),MapTable!$A:$A,1,0)),ISERROR(VLOOKUP(TRIM(MID(W1087,FIND(",",W1087)+1,999)),MapTable!$A:$A,1,0))),"맵없음",
  ""),
IF(ISERROR(FIND(",",W1087,FIND(",",W1087,FIND(",",W1087)+1)+1)),
  IF(OR(ISERROR(VLOOKUP(LEFT(W1087,FIND(",",W1087)-1),MapTable!$A:$A,1,0)),ISERROR(VLOOKUP(TRIM(MID(W1087,FIND(",",W1087)+1,FIND(",",W1087,FIND(",",W1087)+1)-FIND(",",W1087)-1)),MapTable!$A:$A,1,0)),ISERROR(VLOOKUP(TRIM(MID(W1087,FIND(",",W1087,FIND(",",W1087)+1)+1,999)),MapTable!$A:$A,1,0))),"맵없음",
  ""),
IF(ISERROR(FIND(",",W1087,FIND(",",W1087,FIND(",",W1087,FIND(",",W1087)+1)+1)+1)),
  IF(OR(ISERROR(VLOOKUP(LEFT(W1087,FIND(",",W1087)-1),MapTable!$A:$A,1,0)),ISERROR(VLOOKUP(TRIM(MID(W1087,FIND(",",W1087)+1,FIND(",",W1087,FIND(",",W1087)+1)-FIND(",",W1087)-1)),MapTable!$A:$A,1,0)),ISERROR(VLOOKUP(TRIM(MID(W1087,FIND(",",W1087,FIND(",",W1087)+1)+1,FIND(",",W1087,FIND(",",W1087,FIND(",",W1087)+1)+1)-FIND(",",W1087,FIND(",",W1087)+1)-1)),MapTable!$A:$A,1,0)),ISERROR(VLOOKUP(TRIM(MID(W1087,FIND(",",W1087,FIND(",",W1087,FIND(",",W1087)+1)+1)+1,999)),MapTable!$A:$A,1,0))),"맵없음",
  ""),
)))))</f>
        <v/>
      </c>
      <c r="AC1087" t="str">
        <f>IF(ISBLANK(AB1087),"",IF(ISERROR(VLOOKUP(AB1087,[3]DropTable!$A:$A,1,0)),"드랍없음",""))</f>
        <v/>
      </c>
      <c r="AE1087" t="str">
        <f>IF(ISBLANK(AD1087),"",IF(ISERROR(VLOOKUP(AD1087,[3]DropTable!$A:$A,1,0)),"드랍없음",""))</f>
        <v/>
      </c>
      <c r="AG1087">
        <v>9.8000000000000007</v>
      </c>
      <c r="AH1087">
        <v>1</v>
      </c>
    </row>
    <row r="1088" spans="1:34" x14ac:dyDescent="0.3">
      <c r="A1088">
        <v>24</v>
      </c>
      <c r="B1088">
        <v>11</v>
      </c>
      <c r="C1088">
        <f>IF(OR($L1088=TRUE,$A1088=0,MOD($A1088,ChapterTable!$S$20)&lt;&gt;0),
MAX(0,INT(($B1088+ChapterTable!$Q$26+VLOOKUP(SUBSTITUTE(C$1,"성장단계","")&amp;"단계오프셋",ChapterTable!$S:$T,2,0))/ChapterTable!$Q$23)),
MAX(0,INT(($B1088+ChapterTable!$S$26+VLOOKUP(SUBSTITUTE(C$1,"성장단계","")&amp;"보스단계오프셋",ChapterTable!$S:$T,2,0))/ChapterTable!$S$23)))</f>
        <v>1</v>
      </c>
      <c r="D1088">
        <f>IF(OR($L1088=TRUE,$A1088=0,MOD($A1088,ChapterTable!$S$20)&lt;&gt;0),
MAX(0,INT(($B1088+ChapterTable!$Q$26+VLOOKUP(SUBSTITUTE(D$1,"성장단계","")&amp;"단계오프셋",ChapterTable!$S:$T,2,0))/ChapterTable!$Q$23)),
MAX(0,INT(($B1088+ChapterTable!$S$26+VLOOKUP(SUBSTITUTE(D$1,"성장단계","")&amp;"보스단계오프셋",ChapterTable!$S:$T,2,0))/ChapterTable!$S$23)))</f>
        <v>1</v>
      </c>
      <c r="E1088" s="1">
        <f ca="1">IF(AND($A1088=0,$B1088=1),
    VLOOKUP(1,ChapterTable!$1:$1048576,MATCH("최종"&amp;SUBSTITUTE(SUBSTITUTE(E$1,"standard",""),"|Float",""),ChapterTable!$1:$1,0),0)*ChapterTable!$Q$17,
  IF(AND($A1088=0,$B1088=0),
    E1089,
  IF($B1088=0,
    VLOOKUP($A1088,ChapterTable!$1:$1048576,MATCH("최종"&amp;SUBSTITUTE(SUBSTITUTE(E$1,"standard",""),"|Float",""),ChapterTable!$1:$1,0),0),
  IF($B1088=1,
    IF($L1088=FALSE,
      VLOOKUP($A1088,ChapterTable!$1:$1048576,MATCH("최종"&amp;SUBSTITUTE(SUBSTITUTE(E$1,"standard",""),"|Float",""),ChapterTable!$1:$1,0),0),
      VLOOKUP($A1088-ChapterTable!$Q$11,ChapterTable!$1:$1048576,MATCH("최종"&amp;SUBSTITUTE(SUBSTITUTE(E$1,"standard",""),"|Float",""),ChapterTable!$1:$1,0),0)*ChapterTable!$Q$14
    ),
  OFFSET(E1088,-$B1088+IF($L1088,1,0),0)*
    (VLOOKUP(SUBSTITUTE(SUBSTITUTE(E$1,"standard",""),"|Float","")&amp;"인게임누적곱배수",ChapterTable!$S:$T,2,0)^C1088
    +VLOOKUP(SUBSTITUTE(SUBSTITUTE(E$1,"standard",""),"|Float","")&amp;"인게임누적합배수",ChapterTable!$S:$T,2,0)*C1088)
  )
  )
  )
)</f>
        <v>2727126.1757565737</v>
      </c>
      <c r="F1088" s="1">
        <f ca="1">IF(AND($A1088=0,$B1088=1),
    VLOOKUP(1,ChapterTable!$1:$1048576,MATCH("최종"&amp;SUBSTITUTE(SUBSTITUTE(F$1,"standard",""),"|Float",""),ChapterTable!$1:$1,0),0)*ChapterTable!$Q$17,
  IF(AND($A1088=0,$B1088=0),
    F1089,
  IF($B1088=0,
    VLOOKUP($A1088,ChapterTable!$1:$1048576,MATCH("최종"&amp;SUBSTITUTE(SUBSTITUTE(F$1,"standard",""),"|Float",""),ChapterTable!$1:$1,0),0),
  IF($B1088=1,
    IF($L1088=FALSE,
      VLOOKUP($A1088,ChapterTable!$1:$1048576,MATCH("최종"&amp;SUBSTITUTE(SUBSTITUTE(F$1,"standard",""),"|Float",""),ChapterTable!$1:$1,0),0),
      VLOOKUP($A1088-ChapterTable!$Q$11,ChapterTable!$1:$1048576,MATCH("최종"&amp;SUBSTITUTE(SUBSTITUTE(F$1,"standard",""),"|Float",""),ChapterTable!$1:$1,0),0)*ChapterTable!$Q$14
    ),
  OFFSET(F1088,-$B1088+IF($L1088,1,0),0)*
    (VLOOKUP(SUBSTITUTE(SUBSTITUTE(F$1,"standard",""),"|Float","")&amp;"인게임누적곱배수",ChapterTable!$S:$T,2,0)^D1088
    +VLOOKUP(SUBSTITUTE(SUBSTITUTE(F$1,"standard",""),"|Float","")&amp;"인게임누적합배수",ChapterTable!$S:$T,2,0)*D1088)
  )
  )
  )
)</f>
        <v>1346728.9756822586</v>
      </c>
      <c r="G1088" t="s">
        <v>110</v>
      </c>
      <c r="J1088" t="str">
        <f>IF(ISBLANK(I1088),"",
IFERROR(VLOOKUP(I1088,[1]StringTable!$1:$1048576,MATCH([1]StringTable!$B$1,[1]StringTable!$1:$1,0),0),
IFERROR(VLOOKUP(I1088,[1]InApkStringTable!$1:$1048576,MATCH([1]InApkStringTable!$B$1,[1]InApkStringTable!$1:$1,0),0),
"스트링없음")))</f>
        <v/>
      </c>
      <c r="L1088" t="b">
        <v>0</v>
      </c>
      <c r="M1088" t="s">
        <v>24</v>
      </c>
      <c r="N1088" t="str">
        <f>IF(ISBLANK(M1088),"",IF(ISERROR(VLOOKUP(M1088,MapTable!$A:$A,1,0)),"맵없음",""))</f>
        <v/>
      </c>
      <c r="O1088">
        <f t="shared" si="65"/>
        <v>2</v>
      </c>
      <c r="Q1088">
        <f t="shared" si="66"/>
        <v>2</v>
      </c>
      <c r="R1088" t="b">
        <f t="shared" ca="1" si="67"/>
        <v>0</v>
      </c>
      <c r="T1088" t="b">
        <f t="shared" ca="1" si="68"/>
        <v>0</v>
      </c>
      <c r="V1088" t="str">
        <f>IF(ISBLANK(U1088),"",IF(ISERROR(VLOOKUP(U1088,MapTable!$A:$A,1,0)),"맵없음",""))</f>
        <v/>
      </c>
      <c r="X1088" t="str">
        <f>IF(ISBLANK(W1088),"",
IF(ISERROR(FIND(",",W1088)),
  IF(ISERROR(VLOOKUP(W1088,MapTable!$A:$A,1,0)),"맵없음",
  ""),
IF(ISERROR(FIND(",",W1088,FIND(",",W1088)+1)),
  IF(OR(ISERROR(VLOOKUP(LEFT(W1088,FIND(",",W1088)-1),MapTable!$A:$A,1,0)),ISERROR(VLOOKUP(TRIM(MID(W1088,FIND(",",W1088)+1,999)),MapTable!$A:$A,1,0))),"맵없음",
  ""),
IF(ISERROR(FIND(",",W1088,FIND(",",W1088,FIND(",",W1088)+1)+1)),
  IF(OR(ISERROR(VLOOKUP(LEFT(W1088,FIND(",",W1088)-1),MapTable!$A:$A,1,0)),ISERROR(VLOOKUP(TRIM(MID(W1088,FIND(",",W1088)+1,FIND(",",W1088,FIND(",",W1088)+1)-FIND(",",W1088)-1)),MapTable!$A:$A,1,0)),ISERROR(VLOOKUP(TRIM(MID(W1088,FIND(",",W1088,FIND(",",W1088)+1)+1,999)),MapTable!$A:$A,1,0))),"맵없음",
  ""),
IF(ISERROR(FIND(",",W1088,FIND(",",W1088,FIND(",",W1088,FIND(",",W1088)+1)+1)+1)),
  IF(OR(ISERROR(VLOOKUP(LEFT(W1088,FIND(",",W1088)-1),MapTable!$A:$A,1,0)),ISERROR(VLOOKUP(TRIM(MID(W1088,FIND(",",W1088)+1,FIND(",",W1088,FIND(",",W1088)+1)-FIND(",",W1088)-1)),MapTable!$A:$A,1,0)),ISERROR(VLOOKUP(TRIM(MID(W1088,FIND(",",W1088,FIND(",",W1088)+1)+1,FIND(",",W1088,FIND(",",W1088,FIND(",",W1088)+1)+1)-FIND(",",W1088,FIND(",",W1088)+1)-1)),MapTable!$A:$A,1,0)),ISERROR(VLOOKUP(TRIM(MID(W1088,FIND(",",W1088,FIND(",",W1088,FIND(",",W1088)+1)+1)+1,999)),MapTable!$A:$A,1,0))),"맵없음",
  ""),
)))))</f>
        <v/>
      </c>
      <c r="AC1088" t="str">
        <f>IF(ISBLANK(AB1088),"",IF(ISERROR(VLOOKUP(AB1088,[3]DropTable!$A:$A,1,0)),"드랍없음",""))</f>
        <v/>
      </c>
      <c r="AE1088" t="str">
        <f>IF(ISBLANK(AD1088),"",IF(ISERROR(VLOOKUP(AD1088,[3]DropTable!$A:$A,1,0)),"드랍없음",""))</f>
        <v/>
      </c>
      <c r="AG1088">
        <v>9.8000000000000007</v>
      </c>
      <c r="AH1088">
        <v>1</v>
      </c>
    </row>
    <row r="1089" spans="1:34" x14ac:dyDescent="0.3">
      <c r="A1089">
        <v>24</v>
      </c>
      <c r="B1089">
        <v>12</v>
      </c>
      <c r="C1089">
        <f>IF(OR($L1089=TRUE,$A1089=0,MOD($A1089,ChapterTable!$S$20)&lt;&gt;0),
MAX(0,INT(($B1089+ChapterTable!$Q$26+VLOOKUP(SUBSTITUTE(C$1,"성장단계","")&amp;"단계오프셋",ChapterTable!$S:$T,2,0))/ChapterTable!$Q$23)),
MAX(0,INT(($B1089+ChapterTable!$S$26+VLOOKUP(SUBSTITUTE(C$1,"성장단계","")&amp;"보스단계오프셋",ChapterTable!$S:$T,2,0))/ChapterTable!$S$23)))</f>
        <v>1</v>
      </c>
      <c r="D1089">
        <f>IF(OR($L1089=TRUE,$A1089=0,MOD($A1089,ChapterTable!$S$20)&lt;&gt;0),
MAX(0,INT(($B1089+ChapterTable!$Q$26+VLOOKUP(SUBSTITUTE(D$1,"성장단계","")&amp;"단계오프셋",ChapterTable!$S:$T,2,0))/ChapterTable!$Q$23)),
MAX(0,INT(($B1089+ChapterTable!$S$26+VLOOKUP(SUBSTITUTE(D$1,"성장단계","")&amp;"보스단계오프셋",ChapterTable!$S:$T,2,0))/ChapterTable!$S$23)))</f>
        <v>1</v>
      </c>
      <c r="E1089" s="1">
        <f ca="1">IF(AND($A1089=0,$B1089=1),
    VLOOKUP(1,ChapterTable!$1:$1048576,MATCH("최종"&amp;SUBSTITUTE(SUBSTITUTE(E$1,"standard",""),"|Float",""),ChapterTable!$1:$1,0),0)*ChapterTable!$Q$17,
  IF(AND($A1089=0,$B1089=0),
    E1090,
  IF($B1089=0,
    VLOOKUP($A1089,ChapterTable!$1:$1048576,MATCH("최종"&amp;SUBSTITUTE(SUBSTITUTE(E$1,"standard",""),"|Float",""),ChapterTable!$1:$1,0),0),
  IF($B1089=1,
    IF($L1089=FALSE,
      VLOOKUP($A1089,ChapterTable!$1:$1048576,MATCH("최종"&amp;SUBSTITUTE(SUBSTITUTE(E$1,"standard",""),"|Float",""),ChapterTable!$1:$1,0),0),
      VLOOKUP($A1089-ChapterTable!$Q$11,ChapterTable!$1:$1048576,MATCH("최종"&amp;SUBSTITUTE(SUBSTITUTE(E$1,"standard",""),"|Float",""),ChapterTable!$1:$1,0),0)*ChapterTable!$Q$14
    ),
  OFFSET(E1089,-$B1089+IF($L1089,1,0),0)*
    (VLOOKUP(SUBSTITUTE(SUBSTITUTE(E$1,"standard",""),"|Float","")&amp;"인게임누적곱배수",ChapterTable!$S:$T,2,0)^C1089
    +VLOOKUP(SUBSTITUTE(SUBSTITUTE(E$1,"standard",""),"|Float","")&amp;"인게임누적합배수",ChapterTable!$S:$T,2,0)*C1089)
  )
  )
  )
)</f>
        <v>2727126.1757565737</v>
      </c>
      <c r="F1089" s="1">
        <f ca="1">IF(AND($A1089=0,$B1089=1),
    VLOOKUP(1,ChapterTable!$1:$1048576,MATCH("최종"&amp;SUBSTITUTE(SUBSTITUTE(F$1,"standard",""),"|Float",""),ChapterTable!$1:$1,0),0)*ChapterTable!$Q$17,
  IF(AND($A1089=0,$B1089=0),
    F1090,
  IF($B1089=0,
    VLOOKUP($A1089,ChapterTable!$1:$1048576,MATCH("최종"&amp;SUBSTITUTE(SUBSTITUTE(F$1,"standard",""),"|Float",""),ChapterTable!$1:$1,0),0),
  IF($B1089=1,
    IF($L1089=FALSE,
      VLOOKUP($A1089,ChapterTable!$1:$1048576,MATCH("최종"&amp;SUBSTITUTE(SUBSTITUTE(F$1,"standard",""),"|Float",""),ChapterTable!$1:$1,0),0),
      VLOOKUP($A1089-ChapterTable!$Q$11,ChapterTable!$1:$1048576,MATCH("최종"&amp;SUBSTITUTE(SUBSTITUTE(F$1,"standard",""),"|Float",""),ChapterTable!$1:$1,0),0)*ChapterTable!$Q$14
    ),
  OFFSET(F1089,-$B1089+IF($L1089,1,0),0)*
    (VLOOKUP(SUBSTITUTE(SUBSTITUTE(F$1,"standard",""),"|Float","")&amp;"인게임누적곱배수",ChapterTable!$S:$T,2,0)^D1089
    +VLOOKUP(SUBSTITUTE(SUBSTITUTE(F$1,"standard",""),"|Float","")&amp;"인게임누적합배수",ChapterTable!$S:$T,2,0)*D1089)
  )
  )
  )
)</f>
        <v>1346728.9756822586</v>
      </c>
      <c r="G1089" t="s">
        <v>110</v>
      </c>
      <c r="J1089" t="str">
        <f>IF(ISBLANK(I1089),"",
IFERROR(VLOOKUP(I1089,[1]StringTable!$1:$1048576,MATCH([1]StringTable!$B$1,[1]StringTable!$1:$1,0),0),
IFERROR(VLOOKUP(I1089,[1]InApkStringTable!$1:$1048576,MATCH([1]InApkStringTable!$B$1,[1]InApkStringTable!$1:$1,0),0),
"스트링없음")))</f>
        <v/>
      </c>
      <c r="L1089" t="b">
        <v>0</v>
      </c>
      <c r="M1089" t="s">
        <v>24</v>
      </c>
      <c r="N1089" t="str">
        <f>IF(ISBLANK(M1089),"",IF(ISERROR(VLOOKUP(M1089,MapTable!$A:$A,1,0)),"맵없음",""))</f>
        <v/>
      </c>
      <c r="O1089">
        <f t="shared" si="65"/>
        <v>2</v>
      </c>
      <c r="Q1089">
        <f t="shared" si="66"/>
        <v>2</v>
      </c>
      <c r="R1089" t="b">
        <f t="shared" ca="1" si="67"/>
        <v>0</v>
      </c>
      <c r="T1089" t="b">
        <f t="shared" ca="1" si="68"/>
        <v>0</v>
      </c>
      <c r="V1089" t="str">
        <f>IF(ISBLANK(U1089),"",IF(ISERROR(VLOOKUP(U1089,MapTable!$A:$A,1,0)),"맵없음",""))</f>
        <v/>
      </c>
      <c r="X1089" t="str">
        <f>IF(ISBLANK(W1089),"",
IF(ISERROR(FIND(",",W1089)),
  IF(ISERROR(VLOOKUP(W1089,MapTable!$A:$A,1,0)),"맵없음",
  ""),
IF(ISERROR(FIND(",",W1089,FIND(",",W1089)+1)),
  IF(OR(ISERROR(VLOOKUP(LEFT(W1089,FIND(",",W1089)-1),MapTable!$A:$A,1,0)),ISERROR(VLOOKUP(TRIM(MID(W1089,FIND(",",W1089)+1,999)),MapTable!$A:$A,1,0))),"맵없음",
  ""),
IF(ISERROR(FIND(",",W1089,FIND(",",W1089,FIND(",",W1089)+1)+1)),
  IF(OR(ISERROR(VLOOKUP(LEFT(W1089,FIND(",",W1089)-1),MapTable!$A:$A,1,0)),ISERROR(VLOOKUP(TRIM(MID(W1089,FIND(",",W1089)+1,FIND(",",W1089,FIND(",",W1089)+1)-FIND(",",W1089)-1)),MapTable!$A:$A,1,0)),ISERROR(VLOOKUP(TRIM(MID(W1089,FIND(",",W1089,FIND(",",W1089)+1)+1,999)),MapTable!$A:$A,1,0))),"맵없음",
  ""),
IF(ISERROR(FIND(",",W1089,FIND(",",W1089,FIND(",",W1089,FIND(",",W1089)+1)+1)+1)),
  IF(OR(ISERROR(VLOOKUP(LEFT(W1089,FIND(",",W1089)-1),MapTable!$A:$A,1,0)),ISERROR(VLOOKUP(TRIM(MID(W1089,FIND(",",W1089)+1,FIND(",",W1089,FIND(",",W1089)+1)-FIND(",",W1089)-1)),MapTable!$A:$A,1,0)),ISERROR(VLOOKUP(TRIM(MID(W1089,FIND(",",W1089,FIND(",",W1089)+1)+1,FIND(",",W1089,FIND(",",W1089,FIND(",",W1089)+1)+1)-FIND(",",W1089,FIND(",",W1089)+1)-1)),MapTable!$A:$A,1,0)),ISERROR(VLOOKUP(TRIM(MID(W1089,FIND(",",W1089,FIND(",",W1089,FIND(",",W1089)+1)+1)+1,999)),MapTable!$A:$A,1,0))),"맵없음",
  ""),
)))))</f>
        <v/>
      </c>
      <c r="AC1089" t="str">
        <f>IF(ISBLANK(AB1089),"",IF(ISERROR(VLOOKUP(AB1089,[3]DropTable!$A:$A,1,0)),"드랍없음",""))</f>
        <v/>
      </c>
      <c r="AE1089" t="str">
        <f>IF(ISBLANK(AD1089),"",IF(ISERROR(VLOOKUP(AD1089,[3]DropTable!$A:$A,1,0)),"드랍없음",""))</f>
        <v/>
      </c>
      <c r="AG1089">
        <v>9.8000000000000007</v>
      </c>
      <c r="AH1089">
        <v>1</v>
      </c>
    </row>
    <row r="1090" spans="1:34" x14ac:dyDescent="0.3">
      <c r="A1090">
        <v>24</v>
      </c>
      <c r="B1090">
        <v>13</v>
      </c>
      <c r="C1090">
        <f>IF(OR($L1090=TRUE,$A1090=0,MOD($A1090,ChapterTable!$S$20)&lt;&gt;0),
MAX(0,INT(($B1090+ChapterTable!$Q$26+VLOOKUP(SUBSTITUTE(C$1,"성장단계","")&amp;"단계오프셋",ChapterTable!$S:$T,2,0))/ChapterTable!$Q$23)),
MAX(0,INT(($B1090+ChapterTable!$S$26+VLOOKUP(SUBSTITUTE(C$1,"성장단계","")&amp;"보스단계오프셋",ChapterTable!$S:$T,2,0))/ChapterTable!$S$23)))</f>
        <v>1</v>
      </c>
      <c r="D1090">
        <f>IF(OR($L1090=TRUE,$A1090=0,MOD($A1090,ChapterTable!$S$20)&lt;&gt;0),
MAX(0,INT(($B1090+ChapterTable!$Q$26+VLOOKUP(SUBSTITUTE(D$1,"성장단계","")&amp;"단계오프셋",ChapterTable!$S:$T,2,0))/ChapterTable!$Q$23)),
MAX(0,INT(($B1090+ChapterTable!$S$26+VLOOKUP(SUBSTITUTE(D$1,"성장단계","")&amp;"보스단계오프셋",ChapterTable!$S:$T,2,0))/ChapterTable!$S$23)))</f>
        <v>1</v>
      </c>
      <c r="E1090" s="1">
        <f ca="1">IF(AND($A1090=0,$B1090=1),
    VLOOKUP(1,ChapterTable!$1:$1048576,MATCH("최종"&amp;SUBSTITUTE(SUBSTITUTE(E$1,"standard",""),"|Float",""),ChapterTable!$1:$1,0),0)*ChapterTable!$Q$17,
  IF(AND($A1090=0,$B1090=0),
    E1091,
  IF($B1090=0,
    VLOOKUP($A1090,ChapterTable!$1:$1048576,MATCH("최종"&amp;SUBSTITUTE(SUBSTITUTE(E$1,"standard",""),"|Float",""),ChapterTable!$1:$1,0),0),
  IF($B1090=1,
    IF($L1090=FALSE,
      VLOOKUP($A1090,ChapterTable!$1:$1048576,MATCH("최종"&amp;SUBSTITUTE(SUBSTITUTE(E$1,"standard",""),"|Float",""),ChapterTable!$1:$1,0),0),
      VLOOKUP($A1090-ChapterTable!$Q$11,ChapterTable!$1:$1048576,MATCH("최종"&amp;SUBSTITUTE(SUBSTITUTE(E$1,"standard",""),"|Float",""),ChapterTable!$1:$1,0),0)*ChapterTable!$Q$14
    ),
  OFFSET(E1090,-$B1090+IF($L1090,1,0),0)*
    (VLOOKUP(SUBSTITUTE(SUBSTITUTE(E$1,"standard",""),"|Float","")&amp;"인게임누적곱배수",ChapterTable!$S:$T,2,0)^C1090
    +VLOOKUP(SUBSTITUTE(SUBSTITUTE(E$1,"standard",""),"|Float","")&amp;"인게임누적합배수",ChapterTable!$S:$T,2,0)*C1090)
  )
  )
  )
)</f>
        <v>2727126.1757565737</v>
      </c>
      <c r="F1090" s="1">
        <f ca="1">IF(AND($A1090=0,$B1090=1),
    VLOOKUP(1,ChapterTable!$1:$1048576,MATCH("최종"&amp;SUBSTITUTE(SUBSTITUTE(F$1,"standard",""),"|Float",""),ChapterTable!$1:$1,0),0)*ChapterTable!$Q$17,
  IF(AND($A1090=0,$B1090=0),
    F1091,
  IF($B1090=0,
    VLOOKUP($A1090,ChapterTable!$1:$1048576,MATCH("최종"&amp;SUBSTITUTE(SUBSTITUTE(F$1,"standard",""),"|Float",""),ChapterTable!$1:$1,0),0),
  IF($B1090=1,
    IF($L1090=FALSE,
      VLOOKUP($A1090,ChapterTable!$1:$1048576,MATCH("최종"&amp;SUBSTITUTE(SUBSTITUTE(F$1,"standard",""),"|Float",""),ChapterTable!$1:$1,0),0),
      VLOOKUP($A1090-ChapterTable!$Q$11,ChapterTable!$1:$1048576,MATCH("최종"&amp;SUBSTITUTE(SUBSTITUTE(F$1,"standard",""),"|Float",""),ChapterTable!$1:$1,0),0)*ChapterTable!$Q$14
    ),
  OFFSET(F1090,-$B1090+IF($L1090,1,0),0)*
    (VLOOKUP(SUBSTITUTE(SUBSTITUTE(F$1,"standard",""),"|Float","")&amp;"인게임누적곱배수",ChapterTable!$S:$T,2,0)^D1090
    +VLOOKUP(SUBSTITUTE(SUBSTITUTE(F$1,"standard",""),"|Float","")&amp;"인게임누적합배수",ChapterTable!$S:$T,2,0)*D1090)
  )
  )
  )
)</f>
        <v>1346728.9756822586</v>
      </c>
      <c r="G1090" t="s">
        <v>110</v>
      </c>
      <c r="J1090" t="str">
        <f>IF(ISBLANK(I1090),"",
IFERROR(VLOOKUP(I1090,[1]StringTable!$1:$1048576,MATCH([1]StringTable!$B$1,[1]StringTable!$1:$1,0),0),
IFERROR(VLOOKUP(I1090,[1]InApkStringTable!$1:$1048576,MATCH([1]InApkStringTable!$B$1,[1]InApkStringTable!$1:$1,0),0),
"스트링없음")))</f>
        <v/>
      </c>
      <c r="L1090" t="b">
        <v>0</v>
      </c>
      <c r="M1090" t="s">
        <v>24</v>
      </c>
      <c r="N1090" t="str">
        <f>IF(ISBLANK(M1090),"",IF(ISERROR(VLOOKUP(M1090,MapTable!$A:$A,1,0)),"맵없음",""))</f>
        <v/>
      </c>
      <c r="O1090">
        <f t="shared" si="65"/>
        <v>2</v>
      </c>
      <c r="Q1090">
        <f t="shared" si="66"/>
        <v>2</v>
      </c>
      <c r="R1090" t="b">
        <f t="shared" ca="1" si="67"/>
        <v>0</v>
      </c>
      <c r="T1090" t="b">
        <f t="shared" ca="1" si="68"/>
        <v>0</v>
      </c>
      <c r="V1090" t="str">
        <f>IF(ISBLANK(U1090),"",IF(ISERROR(VLOOKUP(U1090,MapTable!$A:$A,1,0)),"맵없음",""))</f>
        <v/>
      </c>
      <c r="X1090" t="str">
        <f>IF(ISBLANK(W1090),"",
IF(ISERROR(FIND(",",W1090)),
  IF(ISERROR(VLOOKUP(W1090,MapTable!$A:$A,1,0)),"맵없음",
  ""),
IF(ISERROR(FIND(",",W1090,FIND(",",W1090)+1)),
  IF(OR(ISERROR(VLOOKUP(LEFT(W1090,FIND(",",W1090)-1),MapTable!$A:$A,1,0)),ISERROR(VLOOKUP(TRIM(MID(W1090,FIND(",",W1090)+1,999)),MapTable!$A:$A,1,0))),"맵없음",
  ""),
IF(ISERROR(FIND(",",W1090,FIND(",",W1090,FIND(",",W1090)+1)+1)),
  IF(OR(ISERROR(VLOOKUP(LEFT(W1090,FIND(",",W1090)-1),MapTable!$A:$A,1,0)),ISERROR(VLOOKUP(TRIM(MID(W1090,FIND(",",W1090)+1,FIND(",",W1090,FIND(",",W1090)+1)-FIND(",",W1090)-1)),MapTable!$A:$A,1,0)),ISERROR(VLOOKUP(TRIM(MID(W1090,FIND(",",W1090,FIND(",",W1090)+1)+1,999)),MapTable!$A:$A,1,0))),"맵없음",
  ""),
IF(ISERROR(FIND(",",W1090,FIND(",",W1090,FIND(",",W1090,FIND(",",W1090)+1)+1)+1)),
  IF(OR(ISERROR(VLOOKUP(LEFT(W1090,FIND(",",W1090)-1),MapTable!$A:$A,1,0)),ISERROR(VLOOKUP(TRIM(MID(W1090,FIND(",",W1090)+1,FIND(",",W1090,FIND(",",W1090)+1)-FIND(",",W1090)-1)),MapTable!$A:$A,1,0)),ISERROR(VLOOKUP(TRIM(MID(W1090,FIND(",",W1090,FIND(",",W1090)+1)+1,FIND(",",W1090,FIND(",",W1090,FIND(",",W1090)+1)+1)-FIND(",",W1090,FIND(",",W1090)+1)-1)),MapTable!$A:$A,1,0)),ISERROR(VLOOKUP(TRIM(MID(W1090,FIND(",",W1090,FIND(",",W1090,FIND(",",W1090)+1)+1)+1,999)),MapTable!$A:$A,1,0))),"맵없음",
  ""),
)))))</f>
        <v/>
      </c>
      <c r="AC1090" t="str">
        <f>IF(ISBLANK(AB1090),"",IF(ISERROR(VLOOKUP(AB1090,[3]DropTable!$A:$A,1,0)),"드랍없음",""))</f>
        <v/>
      </c>
      <c r="AE1090" t="str">
        <f>IF(ISBLANK(AD1090),"",IF(ISERROR(VLOOKUP(AD1090,[3]DropTable!$A:$A,1,0)),"드랍없음",""))</f>
        <v/>
      </c>
      <c r="AG1090">
        <v>9.8000000000000007</v>
      </c>
      <c r="AH1090">
        <v>1</v>
      </c>
    </row>
    <row r="1091" spans="1:34" x14ac:dyDescent="0.3">
      <c r="A1091">
        <v>24</v>
      </c>
      <c r="B1091">
        <v>14</v>
      </c>
      <c r="C1091">
        <f>IF(OR($L1091=TRUE,$A1091=0,MOD($A1091,ChapterTable!$S$20)&lt;&gt;0),
MAX(0,INT(($B1091+ChapterTable!$Q$26+VLOOKUP(SUBSTITUTE(C$1,"성장단계","")&amp;"단계오프셋",ChapterTable!$S:$T,2,0))/ChapterTable!$Q$23)),
MAX(0,INT(($B1091+ChapterTable!$S$26+VLOOKUP(SUBSTITUTE(C$1,"성장단계","")&amp;"보스단계오프셋",ChapterTable!$S:$T,2,0))/ChapterTable!$S$23)))</f>
        <v>1</v>
      </c>
      <c r="D1091">
        <f>IF(OR($L1091=TRUE,$A1091=0,MOD($A1091,ChapterTable!$S$20)&lt;&gt;0),
MAX(0,INT(($B1091+ChapterTable!$Q$26+VLOOKUP(SUBSTITUTE(D$1,"성장단계","")&amp;"단계오프셋",ChapterTable!$S:$T,2,0))/ChapterTable!$Q$23)),
MAX(0,INT(($B1091+ChapterTable!$S$26+VLOOKUP(SUBSTITUTE(D$1,"성장단계","")&amp;"보스단계오프셋",ChapterTable!$S:$T,2,0))/ChapterTable!$S$23)))</f>
        <v>1</v>
      </c>
      <c r="E1091" s="1">
        <f ca="1">IF(AND($A1091=0,$B1091=1),
    VLOOKUP(1,ChapterTable!$1:$1048576,MATCH("최종"&amp;SUBSTITUTE(SUBSTITUTE(E$1,"standard",""),"|Float",""),ChapterTable!$1:$1,0),0)*ChapterTable!$Q$17,
  IF(AND($A1091=0,$B1091=0),
    E1092,
  IF($B1091=0,
    VLOOKUP($A1091,ChapterTable!$1:$1048576,MATCH("최종"&amp;SUBSTITUTE(SUBSTITUTE(E$1,"standard",""),"|Float",""),ChapterTable!$1:$1,0),0),
  IF($B1091=1,
    IF($L1091=FALSE,
      VLOOKUP($A1091,ChapterTable!$1:$1048576,MATCH("최종"&amp;SUBSTITUTE(SUBSTITUTE(E$1,"standard",""),"|Float",""),ChapterTable!$1:$1,0),0),
      VLOOKUP($A1091-ChapterTable!$Q$11,ChapterTable!$1:$1048576,MATCH("최종"&amp;SUBSTITUTE(SUBSTITUTE(E$1,"standard",""),"|Float",""),ChapterTable!$1:$1,0),0)*ChapterTable!$Q$14
    ),
  OFFSET(E1091,-$B1091+IF($L1091,1,0),0)*
    (VLOOKUP(SUBSTITUTE(SUBSTITUTE(E$1,"standard",""),"|Float","")&amp;"인게임누적곱배수",ChapterTable!$S:$T,2,0)^C1091
    +VLOOKUP(SUBSTITUTE(SUBSTITUTE(E$1,"standard",""),"|Float","")&amp;"인게임누적합배수",ChapterTable!$S:$T,2,0)*C1091)
  )
  )
  )
)</f>
        <v>2727126.1757565737</v>
      </c>
      <c r="F1091" s="1">
        <f ca="1">IF(AND($A1091=0,$B1091=1),
    VLOOKUP(1,ChapterTable!$1:$1048576,MATCH("최종"&amp;SUBSTITUTE(SUBSTITUTE(F$1,"standard",""),"|Float",""),ChapterTable!$1:$1,0),0)*ChapterTable!$Q$17,
  IF(AND($A1091=0,$B1091=0),
    F1092,
  IF($B1091=0,
    VLOOKUP($A1091,ChapterTable!$1:$1048576,MATCH("최종"&amp;SUBSTITUTE(SUBSTITUTE(F$1,"standard",""),"|Float",""),ChapterTable!$1:$1,0),0),
  IF($B1091=1,
    IF($L1091=FALSE,
      VLOOKUP($A1091,ChapterTable!$1:$1048576,MATCH("최종"&amp;SUBSTITUTE(SUBSTITUTE(F$1,"standard",""),"|Float",""),ChapterTable!$1:$1,0),0),
      VLOOKUP($A1091-ChapterTable!$Q$11,ChapterTable!$1:$1048576,MATCH("최종"&amp;SUBSTITUTE(SUBSTITUTE(F$1,"standard",""),"|Float",""),ChapterTable!$1:$1,0),0)*ChapterTable!$Q$14
    ),
  OFFSET(F1091,-$B1091+IF($L1091,1,0),0)*
    (VLOOKUP(SUBSTITUTE(SUBSTITUTE(F$1,"standard",""),"|Float","")&amp;"인게임누적곱배수",ChapterTable!$S:$T,2,0)^D1091
    +VLOOKUP(SUBSTITUTE(SUBSTITUTE(F$1,"standard",""),"|Float","")&amp;"인게임누적합배수",ChapterTable!$S:$T,2,0)*D1091)
  )
  )
  )
)</f>
        <v>1346728.9756822586</v>
      </c>
      <c r="G1091" t="s">
        <v>110</v>
      </c>
      <c r="J1091" t="str">
        <f>IF(ISBLANK(I1091),"",
IFERROR(VLOOKUP(I1091,[1]StringTable!$1:$1048576,MATCH([1]StringTable!$B$1,[1]StringTable!$1:$1,0),0),
IFERROR(VLOOKUP(I1091,[1]InApkStringTable!$1:$1048576,MATCH([1]InApkStringTable!$B$1,[1]InApkStringTable!$1:$1,0),0),
"스트링없음")))</f>
        <v/>
      </c>
      <c r="L1091" t="b">
        <v>0</v>
      </c>
      <c r="M1091" t="s">
        <v>24</v>
      </c>
      <c r="N1091" t="str">
        <f>IF(ISBLANK(M1091),"",IF(ISERROR(VLOOKUP(M1091,MapTable!$A:$A,1,0)),"맵없음",""))</f>
        <v/>
      </c>
      <c r="O1091">
        <f t="shared" ref="O1091:O1154" si="69">IF(B1091=0,0,
  IF(AND(L1091=FALSE,A1091&lt;&gt;0,MOD(A1091,7)=0),21,
  IF(MOD(B1091,10)=0,21,
  IF(MOD(B1091,10)=5,11,
  IF(MOD(B1091,10)=9,INT(B1091/10)+91,
  INT(B1091/10+1))))))</f>
        <v>2</v>
      </c>
      <c r="Q1091">
        <f t="shared" ref="Q1091:Q1154" si="70">IF(ISBLANK(P1091),O1091,P1091)</f>
        <v>2</v>
      </c>
      <c r="R1091" t="b">
        <f t="shared" ref="R1091:R1154" ca="1" si="71">IF(OR(B1091=0,OFFSET(B1091,1,0)=0),FALSE,
IF(OFFSET(O1091,1,0)=21,TRUE,FALSE))</f>
        <v>0</v>
      </c>
      <c r="T1091" t="b">
        <f t="shared" ref="T1091:T1154" ca="1" si="72">IF(ISBLANK(S1091),R1091,S1091)</f>
        <v>0</v>
      </c>
      <c r="V1091" t="str">
        <f>IF(ISBLANK(U1091),"",IF(ISERROR(VLOOKUP(U1091,MapTable!$A:$A,1,0)),"맵없음",""))</f>
        <v/>
      </c>
      <c r="X1091" t="str">
        <f>IF(ISBLANK(W1091),"",
IF(ISERROR(FIND(",",W1091)),
  IF(ISERROR(VLOOKUP(W1091,MapTable!$A:$A,1,0)),"맵없음",
  ""),
IF(ISERROR(FIND(",",W1091,FIND(",",W1091)+1)),
  IF(OR(ISERROR(VLOOKUP(LEFT(W1091,FIND(",",W1091)-1),MapTable!$A:$A,1,0)),ISERROR(VLOOKUP(TRIM(MID(W1091,FIND(",",W1091)+1,999)),MapTable!$A:$A,1,0))),"맵없음",
  ""),
IF(ISERROR(FIND(",",W1091,FIND(",",W1091,FIND(",",W1091)+1)+1)),
  IF(OR(ISERROR(VLOOKUP(LEFT(W1091,FIND(",",W1091)-1),MapTable!$A:$A,1,0)),ISERROR(VLOOKUP(TRIM(MID(W1091,FIND(",",W1091)+1,FIND(",",W1091,FIND(",",W1091)+1)-FIND(",",W1091)-1)),MapTable!$A:$A,1,0)),ISERROR(VLOOKUP(TRIM(MID(W1091,FIND(",",W1091,FIND(",",W1091)+1)+1,999)),MapTable!$A:$A,1,0))),"맵없음",
  ""),
IF(ISERROR(FIND(",",W1091,FIND(",",W1091,FIND(",",W1091,FIND(",",W1091)+1)+1)+1)),
  IF(OR(ISERROR(VLOOKUP(LEFT(W1091,FIND(",",W1091)-1),MapTable!$A:$A,1,0)),ISERROR(VLOOKUP(TRIM(MID(W1091,FIND(",",W1091)+1,FIND(",",W1091,FIND(",",W1091)+1)-FIND(",",W1091)-1)),MapTable!$A:$A,1,0)),ISERROR(VLOOKUP(TRIM(MID(W1091,FIND(",",W1091,FIND(",",W1091)+1)+1,FIND(",",W1091,FIND(",",W1091,FIND(",",W1091)+1)+1)-FIND(",",W1091,FIND(",",W1091)+1)-1)),MapTable!$A:$A,1,0)),ISERROR(VLOOKUP(TRIM(MID(W1091,FIND(",",W1091,FIND(",",W1091,FIND(",",W1091)+1)+1)+1,999)),MapTable!$A:$A,1,0))),"맵없음",
  ""),
)))))</f>
        <v/>
      </c>
      <c r="AC1091" t="str">
        <f>IF(ISBLANK(AB1091),"",IF(ISERROR(VLOOKUP(AB1091,[3]DropTable!$A:$A,1,0)),"드랍없음",""))</f>
        <v/>
      </c>
      <c r="AE1091" t="str">
        <f>IF(ISBLANK(AD1091),"",IF(ISERROR(VLOOKUP(AD1091,[3]DropTable!$A:$A,1,0)),"드랍없음",""))</f>
        <v/>
      </c>
      <c r="AG1091">
        <v>9.8000000000000007</v>
      </c>
      <c r="AH1091">
        <v>1</v>
      </c>
    </row>
    <row r="1092" spans="1:34" x14ac:dyDescent="0.3">
      <c r="A1092">
        <v>24</v>
      </c>
      <c r="B1092">
        <v>15</v>
      </c>
      <c r="C1092">
        <f>IF(OR($L1092=TRUE,$A1092=0,MOD($A1092,ChapterTable!$S$20)&lt;&gt;0),
MAX(0,INT(($B1092+ChapterTable!$Q$26+VLOOKUP(SUBSTITUTE(C$1,"성장단계","")&amp;"단계오프셋",ChapterTable!$S:$T,2,0))/ChapterTable!$Q$23)),
MAX(0,INT(($B1092+ChapterTable!$S$26+VLOOKUP(SUBSTITUTE(C$1,"성장단계","")&amp;"보스단계오프셋",ChapterTable!$S:$T,2,0))/ChapterTable!$S$23)))</f>
        <v>1</v>
      </c>
      <c r="D1092">
        <f>IF(OR($L1092=TRUE,$A1092=0,MOD($A1092,ChapterTable!$S$20)&lt;&gt;0),
MAX(0,INT(($B1092+ChapterTable!$Q$26+VLOOKUP(SUBSTITUTE(D$1,"성장단계","")&amp;"단계오프셋",ChapterTable!$S:$T,2,0))/ChapterTable!$Q$23)),
MAX(0,INT(($B1092+ChapterTable!$S$26+VLOOKUP(SUBSTITUTE(D$1,"성장단계","")&amp;"보스단계오프셋",ChapterTable!$S:$T,2,0))/ChapterTable!$S$23)))</f>
        <v>1</v>
      </c>
      <c r="E1092" s="1">
        <f ca="1">IF(AND($A1092=0,$B1092=1),
    VLOOKUP(1,ChapterTable!$1:$1048576,MATCH("최종"&amp;SUBSTITUTE(SUBSTITUTE(E$1,"standard",""),"|Float",""),ChapterTable!$1:$1,0),0)*ChapterTable!$Q$17,
  IF(AND($A1092=0,$B1092=0),
    E1093,
  IF($B1092=0,
    VLOOKUP($A1092,ChapterTable!$1:$1048576,MATCH("최종"&amp;SUBSTITUTE(SUBSTITUTE(E$1,"standard",""),"|Float",""),ChapterTable!$1:$1,0),0),
  IF($B1092=1,
    IF($L1092=FALSE,
      VLOOKUP($A1092,ChapterTable!$1:$1048576,MATCH("최종"&amp;SUBSTITUTE(SUBSTITUTE(E$1,"standard",""),"|Float",""),ChapterTable!$1:$1,0),0),
      VLOOKUP($A1092-ChapterTable!$Q$11,ChapterTable!$1:$1048576,MATCH("최종"&amp;SUBSTITUTE(SUBSTITUTE(E$1,"standard",""),"|Float",""),ChapterTable!$1:$1,0),0)*ChapterTable!$Q$14
    ),
  OFFSET(E1092,-$B1092+IF($L1092,1,0),0)*
    (VLOOKUP(SUBSTITUTE(SUBSTITUTE(E$1,"standard",""),"|Float","")&amp;"인게임누적곱배수",ChapterTable!$S:$T,2,0)^C1092
    +VLOOKUP(SUBSTITUTE(SUBSTITUTE(E$1,"standard",""),"|Float","")&amp;"인게임누적합배수",ChapterTable!$S:$T,2,0)*C1092)
  )
  )
  )
)</f>
        <v>2727126.1757565737</v>
      </c>
      <c r="F1092" s="1">
        <f ca="1">IF(AND($A1092=0,$B1092=1),
    VLOOKUP(1,ChapterTable!$1:$1048576,MATCH("최종"&amp;SUBSTITUTE(SUBSTITUTE(F$1,"standard",""),"|Float",""),ChapterTable!$1:$1,0),0)*ChapterTable!$Q$17,
  IF(AND($A1092=0,$B1092=0),
    F1093,
  IF($B1092=0,
    VLOOKUP($A1092,ChapterTable!$1:$1048576,MATCH("최종"&amp;SUBSTITUTE(SUBSTITUTE(F$1,"standard",""),"|Float",""),ChapterTable!$1:$1,0),0),
  IF($B1092=1,
    IF($L1092=FALSE,
      VLOOKUP($A1092,ChapterTable!$1:$1048576,MATCH("최종"&amp;SUBSTITUTE(SUBSTITUTE(F$1,"standard",""),"|Float",""),ChapterTable!$1:$1,0),0),
      VLOOKUP($A1092-ChapterTable!$Q$11,ChapterTable!$1:$1048576,MATCH("최종"&amp;SUBSTITUTE(SUBSTITUTE(F$1,"standard",""),"|Float",""),ChapterTable!$1:$1,0),0)*ChapterTable!$Q$14
    ),
  OFFSET(F1092,-$B1092+IF($L1092,1,0),0)*
    (VLOOKUP(SUBSTITUTE(SUBSTITUTE(F$1,"standard",""),"|Float","")&amp;"인게임누적곱배수",ChapterTable!$S:$T,2,0)^D1092
    +VLOOKUP(SUBSTITUTE(SUBSTITUTE(F$1,"standard",""),"|Float","")&amp;"인게임누적합배수",ChapterTable!$S:$T,2,0)*D1092)
  )
  )
  )
)</f>
        <v>1346728.9756822586</v>
      </c>
      <c r="G1092" t="s">
        <v>110</v>
      </c>
      <c r="J1092" t="str">
        <f>IF(ISBLANK(I1092),"",
IFERROR(VLOOKUP(I1092,[1]StringTable!$1:$1048576,MATCH([1]StringTable!$B$1,[1]StringTable!$1:$1,0),0),
IFERROR(VLOOKUP(I1092,[1]InApkStringTable!$1:$1048576,MATCH([1]InApkStringTable!$B$1,[1]InApkStringTable!$1:$1,0),0),
"스트링없음")))</f>
        <v/>
      </c>
      <c r="L1092" t="b">
        <v>0</v>
      </c>
      <c r="M1092" t="s">
        <v>24</v>
      </c>
      <c r="N1092" t="str">
        <f>IF(ISBLANK(M1092),"",IF(ISERROR(VLOOKUP(M1092,MapTable!$A:$A,1,0)),"맵없음",""))</f>
        <v/>
      </c>
      <c r="O1092">
        <f t="shared" si="69"/>
        <v>11</v>
      </c>
      <c r="Q1092">
        <f t="shared" si="70"/>
        <v>11</v>
      </c>
      <c r="R1092" t="b">
        <f t="shared" ca="1" si="71"/>
        <v>0</v>
      </c>
      <c r="T1092" t="b">
        <f t="shared" ca="1" si="72"/>
        <v>0</v>
      </c>
      <c r="V1092" t="str">
        <f>IF(ISBLANK(U1092),"",IF(ISERROR(VLOOKUP(U1092,MapTable!$A:$A,1,0)),"맵없음",""))</f>
        <v/>
      </c>
      <c r="X1092" t="str">
        <f>IF(ISBLANK(W1092),"",
IF(ISERROR(FIND(",",W1092)),
  IF(ISERROR(VLOOKUP(W1092,MapTable!$A:$A,1,0)),"맵없음",
  ""),
IF(ISERROR(FIND(",",W1092,FIND(",",W1092)+1)),
  IF(OR(ISERROR(VLOOKUP(LEFT(W1092,FIND(",",W1092)-1),MapTable!$A:$A,1,0)),ISERROR(VLOOKUP(TRIM(MID(W1092,FIND(",",W1092)+1,999)),MapTable!$A:$A,1,0))),"맵없음",
  ""),
IF(ISERROR(FIND(",",W1092,FIND(",",W1092,FIND(",",W1092)+1)+1)),
  IF(OR(ISERROR(VLOOKUP(LEFT(W1092,FIND(",",W1092)-1),MapTable!$A:$A,1,0)),ISERROR(VLOOKUP(TRIM(MID(W1092,FIND(",",W1092)+1,FIND(",",W1092,FIND(",",W1092)+1)-FIND(",",W1092)-1)),MapTable!$A:$A,1,0)),ISERROR(VLOOKUP(TRIM(MID(W1092,FIND(",",W1092,FIND(",",W1092)+1)+1,999)),MapTable!$A:$A,1,0))),"맵없음",
  ""),
IF(ISERROR(FIND(",",W1092,FIND(",",W1092,FIND(",",W1092,FIND(",",W1092)+1)+1)+1)),
  IF(OR(ISERROR(VLOOKUP(LEFT(W1092,FIND(",",W1092)-1),MapTable!$A:$A,1,0)),ISERROR(VLOOKUP(TRIM(MID(W1092,FIND(",",W1092)+1,FIND(",",W1092,FIND(",",W1092)+1)-FIND(",",W1092)-1)),MapTable!$A:$A,1,0)),ISERROR(VLOOKUP(TRIM(MID(W1092,FIND(",",W1092,FIND(",",W1092)+1)+1,FIND(",",W1092,FIND(",",W1092,FIND(",",W1092)+1)+1)-FIND(",",W1092,FIND(",",W1092)+1)-1)),MapTable!$A:$A,1,0)),ISERROR(VLOOKUP(TRIM(MID(W1092,FIND(",",W1092,FIND(",",W1092,FIND(",",W1092)+1)+1)+1,999)),MapTable!$A:$A,1,0))),"맵없음",
  ""),
)))))</f>
        <v/>
      </c>
      <c r="AC1092" t="str">
        <f>IF(ISBLANK(AB1092),"",IF(ISERROR(VLOOKUP(AB1092,[3]DropTable!$A:$A,1,0)),"드랍없음",""))</f>
        <v/>
      </c>
      <c r="AE1092" t="str">
        <f>IF(ISBLANK(AD1092),"",IF(ISERROR(VLOOKUP(AD1092,[3]DropTable!$A:$A,1,0)),"드랍없음",""))</f>
        <v/>
      </c>
      <c r="AG1092">
        <v>9.8000000000000007</v>
      </c>
      <c r="AH1092">
        <v>1</v>
      </c>
    </row>
    <row r="1093" spans="1:34" x14ac:dyDescent="0.3">
      <c r="A1093">
        <v>24</v>
      </c>
      <c r="B1093">
        <v>16</v>
      </c>
      <c r="C1093">
        <f>IF(OR($L1093=TRUE,$A1093=0,MOD($A1093,ChapterTable!$S$20)&lt;&gt;0),
MAX(0,INT(($B1093+ChapterTable!$Q$26+VLOOKUP(SUBSTITUTE(C$1,"성장단계","")&amp;"단계오프셋",ChapterTable!$S:$T,2,0))/ChapterTable!$Q$23)),
MAX(0,INT(($B1093+ChapterTable!$S$26+VLOOKUP(SUBSTITUTE(C$1,"성장단계","")&amp;"보스단계오프셋",ChapterTable!$S:$T,2,0))/ChapterTable!$S$23)))</f>
        <v>2</v>
      </c>
      <c r="D1093">
        <f>IF(OR($L1093=TRUE,$A1093=0,MOD($A1093,ChapterTable!$S$20)&lt;&gt;0),
MAX(0,INT(($B1093+ChapterTable!$Q$26+VLOOKUP(SUBSTITUTE(D$1,"성장단계","")&amp;"단계오프셋",ChapterTable!$S:$T,2,0))/ChapterTable!$Q$23)),
MAX(0,INT(($B1093+ChapterTable!$S$26+VLOOKUP(SUBSTITUTE(D$1,"성장단계","")&amp;"보스단계오프셋",ChapterTable!$S:$T,2,0))/ChapterTable!$S$23)))</f>
        <v>1</v>
      </c>
      <c r="E1093" s="1">
        <f ca="1">IF(AND($A1093=0,$B1093=1),
    VLOOKUP(1,ChapterTable!$1:$1048576,MATCH("최종"&amp;SUBSTITUTE(SUBSTITUTE(E$1,"standard",""),"|Float",""),ChapterTable!$1:$1,0),0)*ChapterTable!$Q$17,
  IF(AND($A1093=0,$B1093=0),
    E1094,
  IF($B1093=0,
    VLOOKUP($A1093,ChapterTable!$1:$1048576,MATCH("최종"&amp;SUBSTITUTE(SUBSTITUTE(E$1,"standard",""),"|Float",""),ChapterTable!$1:$1,0),0),
  IF($B1093=1,
    IF($L1093=FALSE,
      VLOOKUP($A1093,ChapterTable!$1:$1048576,MATCH("최종"&amp;SUBSTITUTE(SUBSTITUTE(E$1,"standard",""),"|Float",""),ChapterTable!$1:$1,0),0),
      VLOOKUP($A1093-ChapterTable!$Q$11,ChapterTable!$1:$1048576,MATCH("최종"&amp;SUBSTITUTE(SUBSTITUTE(E$1,"standard",""),"|Float",""),ChapterTable!$1:$1,0),0)*ChapterTable!$Q$14
    ),
  OFFSET(E1093,-$B1093+IF($L1093,1,0),0)*
    (VLOOKUP(SUBSTITUTE(SUBSTITUTE(E$1,"standard",""),"|Float","")&amp;"인게임누적곱배수",ChapterTable!$S:$T,2,0)^C1093
    +VLOOKUP(SUBSTITUTE(SUBSTITUTE(E$1,"standard",""),"|Float","")&amp;"인게임누적합배수",ChapterTable!$S:$T,2,0)*C1093)
  )
  )
  )
)</f>
        <v>3434158.8879897594</v>
      </c>
      <c r="F1093" s="1">
        <f ca="1">IF(AND($A1093=0,$B1093=1),
    VLOOKUP(1,ChapterTable!$1:$1048576,MATCH("최종"&amp;SUBSTITUTE(SUBSTITUTE(F$1,"standard",""),"|Float",""),ChapterTable!$1:$1,0),0)*ChapterTable!$Q$17,
  IF(AND($A1093=0,$B1093=0),
    F1094,
  IF($B1093=0,
    VLOOKUP($A1093,ChapterTable!$1:$1048576,MATCH("최종"&amp;SUBSTITUTE(SUBSTITUTE(F$1,"standard",""),"|Float",""),ChapterTable!$1:$1,0),0),
  IF($B1093=1,
    IF($L1093=FALSE,
      VLOOKUP($A1093,ChapterTable!$1:$1048576,MATCH("최종"&amp;SUBSTITUTE(SUBSTITUTE(F$1,"standard",""),"|Float",""),ChapterTable!$1:$1,0),0),
      VLOOKUP($A1093-ChapterTable!$Q$11,ChapterTable!$1:$1048576,MATCH("최종"&amp;SUBSTITUTE(SUBSTITUTE(F$1,"standard",""),"|Float",""),ChapterTable!$1:$1,0),0)*ChapterTable!$Q$14
    ),
  OFFSET(F1093,-$B1093+IF($L1093,1,0),0)*
    (VLOOKUP(SUBSTITUTE(SUBSTITUTE(F$1,"standard",""),"|Float","")&amp;"인게임누적곱배수",ChapterTable!$S:$T,2,0)^D1093
    +VLOOKUP(SUBSTITUTE(SUBSTITUTE(F$1,"standard",""),"|Float","")&amp;"인게임누적합배수",ChapterTable!$S:$T,2,0)*D1093)
  )
  )
  )
)</f>
        <v>1346728.9756822586</v>
      </c>
      <c r="G1093" t="s">
        <v>110</v>
      </c>
      <c r="J1093" t="str">
        <f>IF(ISBLANK(I1093),"",
IFERROR(VLOOKUP(I1093,[1]StringTable!$1:$1048576,MATCH([1]StringTable!$B$1,[1]StringTable!$1:$1,0),0),
IFERROR(VLOOKUP(I1093,[1]InApkStringTable!$1:$1048576,MATCH([1]InApkStringTable!$B$1,[1]InApkStringTable!$1:$1,0),0),
"스트링없음")))</f>
        <v/>
      </c>
      <c r="L1093" t="b">
        <v>0</v>
      </c>
      <c r="M1093" t="s">
        <v>24</v>
      </c>
      <c r="N1093" t="str">
        <f>IF(ISBLANK(M1093),"",IF(ISERROR(VLOOKUP(M1093,MapTable!$A:$A,1,0)),"맵없음",""))</f>
        <v/>
      </c>
      <c r="O1093">
        <f t="shared" si="69"/>
        <v>2</v>
      </c>
      <c r="Q1093">
        <f t="shared" si="70"/>
        <v>2</v>
      </c>
      <c r="R1093" t="b">
        <f t="shared" ca="1" si="71"/>
        <v>0</v>
      </c>
      <c r="T1093" t="b">
        <f t="shared" ca="1" si="72"/>
        <v>0</v>
      </c>
      <c r="V1093" t="str">
        <f>IF(ISBLANK(U1093),"",IF(ISERROR(VLOOKUP(U1093,MapTable!$A:$A,1,0)),"맵없음",""))</f>
        <v/>
      </c>
      <c r="X1093" t="str">
        <f>IF(ISBLANK(W1093),"",
IF(ISERROR(FIND(",",W1093)),
  IF(ISERROR(VLOOKUP(W1093,MapTable!$A:$A,1,0)),"맵없음",
  ""),
IF(ISERROR(FIND(",",W1093,FIND(",",W1093)+1)),
  IF(OR(ISERROR(VLOOKUP(LEFT(W1093,FIND(",",W1093)-1),MapTable!$A:$A,1,0)),ISERROR(VLOOKUP(TRIM(MID(W1093,FIND(",",W1093)+1,999)),MapTable!$A:$A,1,0))),"맵없음",
  ""),
IF(ISERROR(FIND(",",W1093,FIND(",",W1093,FIND(",",W1093)+1)+1)),
  IF(OR(ISERROR(VLOOKUP(LEFT(W1093,FIND(",",W1093)-1),MapTable!$A:$A,1,0)),ISERROR(VLOOKUP(TRIM(MID(W1093,FIND(",",W1093)+1,FIND(",",W1093,FIND(",",W1093)+1)-FIND(",",W1093)-1)),MapTable!$A:$A,1,0)),ISERROR(VLOOKUP(TRIM(MID(W1093,FIND(",",W1093,FIND(",",W1093)+1)+1,999)),MapTable!$A:$A,1,0))),"맵없음",
  ""),
IF(ISERROR(FIND(",",W1093,FIND(",",W1093,FIND(",",W1093,FIND(",",W1093)+1)+1)+1)),
  IF(OR(ISERROR(VLOOKUP(LEFT(W1093,FIND(",",W1093)-1),MapTable!$A:$A,1,0)),ISERROR(VLOOKUP(TRIM(MID(W1093,FIND(",",W1093)+1,FIND(",",W1093,FIND(",",W1093)+1)-FIND(",",W1093)-1)),MapTable!$A:$A,1,0)),ISERROR(VLOOKUP(TRIM(MID(W1093,FIND(",",W1093,FIND(",",W1093)+1)+1,FIND(",",W1093,FIND(",",W1093,FIND(",",W1093)+1)+1)-FIND(",",W1093,FIND(",",W1093)+1)-1)),MapTable!$A:$A,1,0)),ISERROR(VLOOKUP(TRIM(MID(W1093,FIND(",",W1093,FIND(",",W1093,FIND(",",W1093)+1)+1)+1,999)),MapTable!$A:$A,1,0))),"맵없음",
  ""),
)))))</f>
        <v/>
      </c>
      <c r="AC1093" t="str">
        <f>IF(ISBLANK(AB1093),"",IF(ISERROR(VLOOKUP(AB1093,[3]DropTable!$A:$A,1,0)),"드랍없음",""))</f>
        <v/>
      </c>
      <c r="AE1093" t="str">
        <f>IF(ISBLANK(AD1093),"",IF(ISERROR(VLOOKUP(AD1093,[3]DropTable!$A:$A,1,0)),"드랍없음",""))</f>
        <v/>
      </c>
      <c r="AG1093">
        <v>9.8000000000000007</v>
      </c>
      <c r="AH1093">
        <v>1</v>
      </c>
    </row>
    <row r="1094" spans="1:34" x14ac:dyDescent="0.3">
      <c r="A1094">
        <v>24</v>
      </c>
      <c r="B1094">
        <v>17</v>
      </c>
      <c r="C1094">
        <f>IF(OR($L1094=TRUE,$A1094=0,MOD($A1094,ChapterTable!$S$20)&lt;&gt;0),
MAX(0,INT(($B1094+ChapterTable!$Q$26+VLOOKUP(SUBSTITUTE(C$1,"성장단계","")&amp;"단계오프셋",ChapterTable!$S:$T,2,0))/ChapterTable!$Q$23)),
MAX(0,INT(($B1094+ChapterTable!$S$26+VLOOKUP(SUBSTITUTE(C$1,"성장단계","")&amp;"보스단계오프셋",ChapterTable!$S:$T,2,0))/ChapterTable!$S$23)))</f>
        <v>2</v>
      </c>
      <c r="D1094">
        <f>IF(OR($L1094=TRUE,$A1094=0,MOD($A1094,ChapterTable!$S$20)&lt;&gt;0),
MAX(0,INT(($B1094+ChapterTable!$Q$26+VLOOKUP(SUBSTITUTE(D$1,"성장단계","")&amp;"단계오프셋",ChapterTable!$S:$T,2,0))/ChapterTable!$Q$23)),
MAX(0,INT(($B1094+ChapterTable!$S$26+VLOOKUP(SUBSTITUTE(D$1,"성장단계","")&amp;"보스단계오프셋",ChapterTable!$S:$T,2,0))/ChapterTable!$S$23)))</f>
        <v>1</v>
      </c>
      <c r="E1094" s="1">
        <f ca="1">IF(AND($A1094=0,$B1094=1),
    VLOOKUP(1,ChapterTable!$1:$1048576,MATCH("최종"&amp;SUBSTITUTE(SUBSTITUTE(E$1,"standard",""),"|Float",""),ChapterTable!$1:$1,0),0)*ChapterTable!$Q$17,
  IF(AND($A1094=0,$B1094=0),
    E1095,
  IF($B1094=0,
    VLOOKUP($A1094,ChapterTable!$1:$1048576,MATCH("최종"&amp;SUBSTITUTE(SUBSTITUTE(E$1,"standard",""),"|Float",""),ChapterTable!$1:$1,0),0),
  IF($B1094=1,
    IF($L1094=FALSE,
      VLOOKUP($A1094,ChapterTable!$1:$1048576,MATCH("최종"&amp;SUBSTITUTE(SUBSTITUTE(E$1,"standard",""),"|Float",""),ChapterTable!$1:$1,0),0),
      VLOOKUP($A1094-ChapterTable!$Q$11,ChapterTable!$1:$1048576,MATCH("최종"&amp;SUBSTITUTE(SUBSTITUTE(E$1,"standard",""),"|Float",""),ChapterTable!$1:$1,0),0)*ChapterTable!$Q$14
    ),
  OFFSET(E1094,-$B1094+IF($L1094,1,0),0)*
    (VLOOKUP(SUBSTITUTE(SUBSTITUTE(E$1,"standard",""),"|Float","")&amp;"인게임누적곱배수",ChapterTable!$S:$T,2,0)^C1094
    +VLOOKUP(SUBSTITUTE(SUBSTITUTE(E$1,"standard",""),"|Float","")&amp;"인게임누적합배수",ChapterTable!$S:$T,2,0)*C1094)
  )
  )
  )
)</f>
        <v>3434158.8879897594</v>
      </c>
      <c r="F1094" s="1">
        <f ca="1">IF(AND($A1094=0,$B1094=1),
    VLOOKUP(1,ChapterTable!$1:$1048576,MATCH("최종"&amp;SUBSTITUTE(SUBSTITUTE(F$1,"standard",""),"|Float",""),ChapterTable!$1:$1,0),0)*ChapterTable!$Q$17,
  IF(AND($A1094=0,$B1094=0),
    F1095,
  IF($B1094=0,
    VLOOKUP($A1094,ChapterTable!$1:$1048576,MATCH("최종"&amp;SUBSTITUTE(SUBSTITUTE(F$1,"standard",""),"|Float",""),ChapterTable!$1:$1,0),0),
  IF($B1094=1,
    IF($L1094=FALSE,
      VLOOKUP($A1094,ChapterTable!$1:$1048576,MATCH("최종"&amp;SUBSTITUTE(SUBSTITUTE(F$1,"standard",""),"|Float",""),ChapterTable!$1:$1,0),0),
      VLOOKUP($A1094-ChapterTable!$Q$11,ChapterTable!$1:$1048576,MATCH("최종"&amp;SUBSTITUTE(SUBSTITUTE(F$1,"standard",""),"|Float",""),ChapterTable!$1:$1,0),0)*ChapterTable!$Q$14
    ),
  OFFSET(F1094,-$B1094+IF($L1094,1,0),0)*
    (VLOOKUP(SUBSTITUTE(SUBSTITUTE(F$1,"standard",""),"|Float","")&amp;"인게임누적곱배수",ChapterTable!$S:$T,2,0)^D1094
    +VLOOKUP(SUBSTITUTE(SUBSTITUTE(F$1,"standard",""),"|Float","")&amp;"인게임누적합배수",ChapterTable!$S:$T,2,0)*D1094)
  )
  )
  )
)</f>
        <v>1346728.9756822586</v>
      </c>
      <c r="G1094" t="s">
        <v>110</v>
      </c>
      <c r="J1094" t="str">
        <f>IF(ISBLANK(I1094),"",
IFERROR(VLOOKUP(I1094,[1]StringTable!$1:$1048576,MATCH([1]StringTable!$B$1,[1]StringTable!$1:$1,0),0),
IFERROR(VLOOKUP(I1094,[1]InApkStringTable!$1:$1048576,MATCH([1]InApkStringTable!$B$1,[1]InApkStringTable!$1:$1,0),0),
"스트링없음")))</f>
        <v/>
      </c>
      <c r="L1094" t="b">
        <v>0</v>
      </c>
      <c r="M1094" t="s">
        <v>24</v>
      </c>
      <c r="N1094" t="str">
        <f>IF(ISBLANK(M1094),"",IF(ISERROR(VLOOKUP(M1094,MapTable!$A:$A,1,0)),"맵없음",""))</f>
        <v/>
      </c>
      <c r="O1094">
        <f t="shared" si="69"/>
        <v>2</v>
      </c>
      <c r="Q1094">
        <f t="shared" si="70"/>
        <v>2</v>
      </c>
      <c r="R1094" t="b">
        <f t="shared" ca="1" si="71"/>
        <v>0</v>
      </c>
      <c r="T1094" t="b">
        <f t="shared" ca="1" si="72"/>
        <v>0</v>
      </c>
      <c r="V1094" t="str">
        <f>IF(ISBLANK(U1094),"",IF(ISERROR(VLOOKUP(U1094,MapTable!$A:$A,1,0)),"맵없음",""))</f>
        <v/>
      </c>
      <c r="X1094" t="str">
        <f>IF(ISBLANK(W1094),"",
IF(ISERROR(FIND(",",W1094)),
  IF(ISERROR(VLOOKUP(W1094,MapTable!$A:$A,1,0)),"맵없음",
  ""),
IF(ISERROR(FIND(",",W1094,FIND(",",W1094)+1)),
  IF(OR(ISERROR(VLOOKUP(LEFT(W1094,FIND(",",W1094)-1),MapTable!$A:$A,1,0)),ISERROR(VLOOKUP(TRIM(MID(W1094,FIND(",",W1094)+1,999)),MapTable!$A:$A,1,0))),"맵없음",
  ""),
IF(ISERROR(FIND(",",W1094,FIND(",",W1094,FIND(",",W1094)+1)+1)),
  IF(OR(ISERROR(VLOOKUP(LEFT(W1094,FIND(",",W1094)-1),MapTable!$A:$A,1,0)),ISERROR(VLOOKUP(TRIM(MID(W1094,FIND(",",W1094)+1,FIND(",",W1094,FIND(",",W1094)+1)-FIND(",",W1094)-1)),MapTable!$A:$A,1,0)),ISERROR(VLOOKUP(TRIM(MID(W1094,FIND(",",W1094,FIND(",",W1094)+1)+1,999)),MapTable!$A:$A,1,0))),"맵없음",
  ""),
IF(ISERROR(FIND(",",W1094,FIND(",",W1094,FIND(",",W1094,FIND(",",W1094)+1)+1)+1)),
  IF(OR(ISERROR(VLOOKUP(LEFT(W1094,FIND(",",W1094)-1),MapTable!$A:$A,1,0)),ISERROR(VLOOKUP(TRIM(MID(W1094,FIND(",",W1094)+1,FIND(",",W1094,FIND(",",W1094)+1)-FIND(",",W1094)-1)),MapTable!$A:$A,1,0)),ISERROR(VLOOKUP(TRIM(MID(W1094,FIND(",",W1094,FIND(",",W1094)+1)+1,FIND(",",W1094,FIND(",",W1094,FIND(",",W1094)+1)+1)-FIND(",",W1094,FIND(",",W1094)+1)-1)),MapTable!$A:$A,1,0)),ISERROR(VLOOKUP(TRIM(MID(W1094,FIND(",",W1094,FIND(",",W1094,FIND(",",W1094)+1)+1)+1,999)),MapTable!$A:$A,1,0))),"맵없음",
  ""),
)))))</f>
        <v/>
      </c>
      <c r="AC1094" t="str">
        <f>IF(ISBLANK(AB1094),"",IF(ISERROR(VLOOKUP(AB1094,[3]DropTable!$A:$A,1,0)),"드랍없음",""))</f>
        <v/>
      </c>
      <c r="AE1094" t="str">
        <f>IF(ISBLANK(AD1094),"",IF(ISERROR(VLOOKUP(AD1094,[3]DropTable!$A:$A,1,0)),"드랍없음",""))</f>
        <v/>
      </c>
      <c r="AG1094">
        <v>9.8000000000000007</v>
      </c>
      <c r="AH1094">
        <v>1</v>
      </c>
    </row>
    <row r="1095" spans="1:34" x14ac:dyDescent="0.3">
      <c r="A1095">
        <v>24</v>
      </c>
      <c r="B1095">
        <v>18</v>
      </c>
      <c r="C1095">
        <f>IF(OR($L1095=TRUE,$A1095=0,MOD($A1095,ChapterTable!$S$20)&lt;&gt;0),
MAX(0,INT(($B1095+ChapterTable!$Q$26+VLOOKUP(SUBSTITUTE(C$1,"성장단계","")&amp;"단계오프셋",ChapterTable!$S:$T,2,0))/ChapterTable!$Q$23)),
MAX(0,INT(($B1095+ChapterTable!$S$26+VLOOKUP(SUBSTITUTE(C$1,"성장단계","")&amp;"보스단계오프셋",ChapterTable!$S:$T,2,0))/ChapterTable!$S$23)))</f>
        <v>2</v>
      </c>
      <c r="D1095">
        <f>IF(OR($L1095=TRUE,$A1095=0,MOD($A1095,ChapterTable!$S$20)&lt;&gt;0),
MAX(0,INT(($B1095+ChapterTable!$Q$26+VLOOKUP(SUBSTITUTE(D$1,"성장단계","")&amp;"단계오프셋",ChapterTable!$S:$T,2,0))/ChapterTable!$Q$23)),
MAX(0,INT(($B1095+ChapterTable!$S$26+VLOOKUP(SUBSTITUTE(D$1,"성장단계","")&amp;"보스단계오프셋",ChapterTable!$S:$T,2,0))/ChapterTable!$S$23)))</f>
        <v>1</v>
      </c>
      <c r="E1095" s="1">
        <f ca="1">IF(AND($A1095=0,$B1095=1),
    VLOOKUP(1,ChapterTable!$1:$1048576,MATCH("최종"&amp;SUBSTITUTE(SUBSTITUTE(E$1,"standard",""),"|Float",""),ChapterTable!$1:$1,0),0)*ChapterTable!$Q$17,
  IF(AND($A1095=0,$B1095=0),
    E1096,
  IF($B1095=0,
    VLOOKUP($A1095,ChapterTable!$1:$1048576,MATCH("최종"&amp;SUBSTITUTE(SUBSTITUTE(E$1,"standard",""),"|Float",""),ChapterTable!$1:$1,0),0),
  IF($B1095=1,
    IF($L1095=FALSE,
      VLOOKUP($A1095,ChapterTable!$1:$1048576,MATCH("최종"&amp;SUBSTITUTE(SUBSTITUTE(E$1,"standard",""),"|Float",""),ChapterTable!$1:$1,0),0),
      VLOOKUP($A1095-ChapterTable!$Q$11,ChapterTable!$1:$1048576,MATCH("최종"&amp;SUBSTITUTE(SUBSTITUTE(E$1,"standard",""),"|Float",""),ChapterTable!$1:$1,0),0)*ChapterTable!$Q$14
    ),
  OFFSET(E1095,-$B1095+IF($L1095,1,0),0)*
    (VLOOKUP(SUBSTITUTE(SUBSTITUTE(E$1,"standard",""),"|Float","")&amp;"인게임누적곱배수",ChapterTable!$S:$T,2,0)^C1095
    +VLOOKUP(SUBSTITUTE(SUBSTITUTE(E$1,"standard",""),"|Float","")&amp;"인게임누적합배수",ChapterTable!$S:$T,2,0)*C1095)
  )
  )
  )
)</f>
        <v>3434158.8879897594</v>
      </c>
      <c r="F1095" s="1">
        <f ca="1">IF(AND($A1095=0,$B1095=1),
    VLOOKUP(1,ChapterTable!$1:$1048576,MATCH("최종"&amp;SUBSTITUTE(SUBSTITUTE(F$1,"standard",""),"|Float",""),ChapterTable!$1:$1,0),0)*ChapterTable!$Q$17,
  IF(AND($A1095=0,$B1095=0),
    F1096,
  IF($B1095=0,
    VLOOKUP($A1095,ChapterTable!$1:$1048576,MATCH("최종"&amp;SUBSTITUTE(SUBSTITUTE(F$1,"standard",""),"|Float",""),ChapterTable!$1:$1,0),0),
  IF($B1095=1,
    IF($L1095=FALSE,
      VLOOKUP($A1095,ChapterTable!$1:$1048576,MATCH("최종"&amp;SUBSTITUTE(SUBSTITUTE(F$1,"standard",""),"|Float",""),ChapterTable!$1:$1,0),0),
      VLOOKUP($A1095-ChapterTable!$Q$11,ChapterTable!$1:$1048576,MATCH("최종"&amp;SUBSTITUTE(SUBSTITUTE(F$1,"standard",""),"|Float",""),ChapterTable!$1:$1,0),0)*ChapterTable!$Q$14
    ),
  OFFSET(F1095,-$B1095+IF($L1095,1,0),0)*
    (VLOOKUP(SUBSTITUTE(SUBSTITUTE(F$1,"standard",""),"|Float","")&amp;"인게임누적곱배수",ChapterTable!$S:$T,2,0)^D1095
    +VLOOKUP(SUBSTITUTE(SUBSTITUTE(F$1,"standard",""),"|Float","")&amp;"인게임누적합배수",ChapterTable!$S:$T,2,0)*D1095)
  )
  )
  )
)</f>
        <v>1346728.9756822586</v>
      </c>
      <c r="G1095" t="s">
        <v>110</v>
      </c>
      <c r="J1095" t="str">
        <f>IF(ISBLANK(I1095),"",
IFERROR(VLOOKUP(I1095,[1]StringTable!$1:$1048576,MATCH([1]StringTable!$B$1,[1]StringTable!$1:$1,0),0),
IFERROR(VLOOKUP(I1095,[1]InApkStringTable!$1:$1048576,MATCH([1]InApkStringTable!$B$1,[1]InApkStringTable!$1:$1,0),0),
"스트링없음")))</f>
        <v/>
      </c>
      <c r="L1095" t="b">
        <v>0</v>
      </c>
      <c r="M1095" t="s">
        <v>24</v>
      </c>
      <c r="N1095" t="str">
        <f>IF(ISBLANK(M1095),"",IF(ISERROR(VLOOKUP(M1095,MapTable!$A:$A,1,0)),"맵없음",""))</f>
        <v/>
      </c>
      <c r="O1095">
        <f t="shared" si="69"/>
        <v>2</v>
      </c>
      <c r="Q1095">
        <f t="shared" si="70"/>
        <v>2</v>
      </c>
      <c r="R1095" t="b">
        <f t="shared" ca="1" si="71"/>
        <v>0</v>
      </c>
      <c r="T1095" t="b">
        <f t="shared" ca="1" si="72"/>
        <v>0</v>
      </c>
      <c r="V1095" t="str">
        <f>IF(ISBLANK(U1095),"",IF(ISERROR(VLOOKUP(U1095,MapTable!$A:$A,1,0)),"맵없음",""))</f>
        <v/>
      </c>
      <c r="X1095" t="str">
        <f>IF(ISBLANK(W1095),"",
IF(ISERROR(FIND(",",W1095)),
  IF(ISERROR(VLOOKUP(W1095,MapTable!$A:$A,1,0)),"맵없음",
  ""),
IF(ISERROR(FIND(",",W1095,FIND(",",W1095)+1)),
  IF(OR(ISERROR(VLOOKUP(LEFT(W1095,FIND(",",W1095)-1),MapTable!$A:$A,1,0)),ISERROR(VLOOKUP(TRIM(MID(W1095,FIND(",",W1095)+1,999)),MapTable!$A:$A,1,0))),"맵없음",
  ""),
IF(ISERROR(FIND(",",W1095,FIND(",",W1095,FIND(",",W1095)+1)+1)),
  IF(OR(ISERROR(VLOOKUP(LEFT(W1095,FIND(",",W1095)-1),MapTable!$A:$A,1,0)),ISERROR(VLOOKUP(TRIM(MID(W1095,FIND(",",W1095)+1,FIND(",",W1095,FIND(",",W1095)+1)-FIND(",",W1095)-1)),MapTable!$A:$A,1,0)),ISERROR(VLOOKUP(TRIM(MID(W1095,FIND(",",W1095,FIND(",",W1095)+1)+1,999)),MapTable!$A:$A,1,0))),"맵없음",
  ""),
IF(ISERROR(FIND(",",W1095,FIND(",",W1095,FIND(",",W1095,FIND(",",W1095)+1)+1)+1)),
  IF(OR(ISERROR(VLOOKUP(LEFT(W1095,FIND(",",W1095)-1),MapTable!$A:$A,1,0)),ISERROR(VLOOKUP(TRIM(MID(W1095,FIND(",",W1095)+1,FIND(",",W1095,FIND(",",W1095)+1)-FIND(",",W1095)-1)),MapTable!$A:$A,1,0)),ISERROR(VLOOKUP(TRIM(MID(W1095,FIND(",",W1095,FIND(",",W1095)+1)+1,FIND(",",W1095,FIND(",",W1095,FIND(",",W1095)+1)+1)-FIND(",",W1095,FIND(",",W1095)+1)-1)),MapTable!$A:$A,1,0)),ISERROR(VLOOKUP(TRIM(MID(W1095,FIND(",",W1095,FIND(",",W1095,FIND(",",W1095)+1)+1)+1,999)),MapTable!$A:$A,1,0))),"맵없음",
  ""),
)))))</f>
        <v/>
      </c>
      <c r="AC1095" t="str">
        <f>IF(ISBLANK(AB1095),"",IF(ISERROR(VLOOKUP(AB1095,[3]DropTable!$A:$A,1,0)),"드랍없음",""))</f>
        <v/>
      </c>
      <c r="AE1095" t="str">
        <f>IF(ISBLANK(AD1095),"",IF(ISERROR(VLOOKUP(AD1095,[3]DropTable!$A:$A,1,0)),"드랍없음",""))</f>
        <v/>
      </c>
      <c r="AG1095">
        <v>9.8000000000000007</v>
      </c>
      <c r="AH1095">
        <v>1</v>
      </c>
    </row>
    <row r="1096" spans="1:34" x14ac:dyDescent="0.3">
      <c r="A1096">
        <v>24</v>
      </c>
      <c r="B1096">
        <v>19</v>
      </c>
      <c r="C1096">
        <f>IF(OR($L1096=TRUE,$A1096=0,MOD($A1096,ChapterTable!$S$20)&lt;&gt;0),
MAX(0,INT(($B1096+ChapterTable!$Q$26+VLOOKUP(SUBSTITUTE(C$1,"성장단계","")&amp;"단계오프셋",ChapterTable!$S:$T,2,0))/ChapterTable!$Q$23)),
MAX(0,INT(($B1096+ChapterTable!$S$26+VLOOKUP(SUBSTITUTE(C$1,"성장단계","")&amp;"보스단계오프셋",ChapterTable!$S:$T,2,0))/ChapterTable!$S$23)))</f>
        <v>2</v>
      </c>
      <c r="D1096">
        <f>IF(OR($L1096=TRUE,$A1096=0,MOD($A1096,ChapterTable!$S$20)&lt;&gt;0),
MAX(0,INT(($B1096+ChapterTable!$Q$26+VLOOKUP(SUBSTITUTE(D$1,"성장단계","")&amp;"단계오프셋",ChapterTable!$S:$T,2,0))/ChapterTable!$Q$23)),
MAX(0,INT(($B1096+ChapterTable!$S$26+VLOOKUP(SUBSTITUTE(D$1,"성장단계","")&amp;"보스단계오프셋",ChapterTable!$S:$T,2,0))/ChapterTable!$S$23)))</f>
        <v>1</v>
      </c>
      <c r="E1096" s="1">
        <f ca="1">IF(AND($A1096=0,$B1096=1),
    VLOOKUP(1,ChapterTable!$1:$1048576,MATCH("최종"&amp;SUBSTITUTE(SUBSTITUTE(E$1,"standard",""),"|Float",""),ChapterTable!$1:$1,0),0)*ChapterTable!$Q$17,
  IF(AND($A1096=0,$B1096=0),
    E1097,
  IF($B1096=0,
    VLOOKUP($A1096,ChapterTable!$1:$1048576,MATCH("최종"&amp;SUBSTITUTE(SUBSTITUTE(E$1,"standard",""),"|Float",""),ChapterTable!$1:$1,0),0),
  IF($B1096=1,
    IF($L1096=FALSE,
      VLOOKUP($A1096,ChapterTable!$1:$1048576,MATCH("최종"&amp;SUBSTITUTE(SUBSTITUTE(E$1,"standard",""),"|Float",""),ChapterTable!$1:$1,0),0),
      VLOOKUP($A1096-ChapterTable!$Q$11,ChapterTable!$1:$1048576,MATCH("최종"&amp;SUBSTITUTE(SUBSTITUTE(E$1,"standard",""),"|Float",""),ChapterTable!$1:$1,0),0)*ChapterTable!$Q$14
    ),
  OFFSET(E1096,-$B1096+IF($L1096,1,0),0)*
    (VLOOKUP(SUBSTITUTE(SUBSTITUTE(E$1,"standard",""),"|Float","")&amp;"인게임누적곱배수",ChapterTable!$S:$T,2,0)^C1096
    +VLOOKUP(SUBSTITUTE(SUBSTITUTE(E$1,"standard",""),"|Float","")&amp;"인게임누적합배수",ChapterTable!$S:$T,2,0)*C1096)
  )
  )
  )
)</f>
        <v>3434158.8879897594</v>
      </c>
      <c r="F1096" s="1">
        <f ca="1">IF(AND($A1096=0,$B1096=1),
    VLOOKUP(1,ChapterTable!$1:$1048576,MATCH("최종"&amp;SUBSTITUTE(SUBSTITUTE(F$1,"standard",""),"|Float",""),ChapterTable!$1:$1,0),0)*ChapterTable!$Q$17,
  IF(AND($A1096=0,$B1096=0),
    F1097,
  IF($B1096=0,
    VLOOKUP($A1096,ChapterTable!$1:$1048576,MATCH("최종"&amp;SUBSTITUTE(SUBSTITUTE(F$1,"standard",""),"|Float",""),ChapterTable!$1:$1,0),0),
  IF($B1096=1,
    IF($L1096=FALSE,
      VLOOKUP($A1096,ChapterTable!$1:$1048576,MATCH("최종"&amp;SUBSTITUTE(SUBSTITUTE(F$1,"standard",""),"|Float",""),ChapterTable!$1:$1,0),0),
      VLOOKUP($A1096-ChapterTable!$Q$11,ChapterTable!$1:$1048576,MATCH("최종"&amp;SUBSTITUTE(SUBSTITUTE(F$1,"standard",""),"|Float",""),ChapterTable!$1:$1,0),0)*ChapterTable!$Q$14
    ),
  OFFSET(F1096,-$B1096+IF($L1096,1,0),0)*
    (VLOOKUP(SUBSTITUTE(SUBSTITUTE(F$1,"standard",""),"|Float","")&amp;"인게임누적곱배수",ChapterTable!$S:$T,2,0)^D1096
    +VLOOKUP(SUBSTITUTE(SUBSTITUTE(F$1,"standard",""),"|Float","")&amp;"인게임누적합배수",ChapterTable!$S:$T,2,0)*D1096)
  )
  )
  )
)</f>
        <v>1346728.9756822586</v>
      </c>
      <c r="G1096" t="s">
        <v>110</v>
      </c>
      <c r="J1096" t="str">
        <f>IF(ISBLANK(I1096),"",
IFERROR(VLOOKUP(I1096,[1]StringTable!$1:$1048576,MATCH([1]StringTable!$B$1,[1]StringTable!$1:$1,0),0),
IFERROR(VLOOKUP(I1096,[1]InApkStringTable!$1:$1048576,MATCH([1]InApkStringTable!$B$1,[1]InApkStringTable!$1:$1,0),0),
"스트링없음")))</f>
        <v/>
      </c>
      <c r="L1096" t="b">
        <v>0</v>
      </c>
      <c r="M1096" t="s">
        <v>24</v>
      </c>
      <c r="N1096" t="str">
        <f>IF(ISBLANK(M1096),"",IF(ISERROR(VLOOKUP(M1096,MapTable!$A:$A,1,0)),"맵없음",""))</f>
        <v/>
      </c>
      <c r="O1096">
        <f t="shared" si="69"/>
        <v>92</v>
      </c>
      <c r="Q1096">
        <f t="shared" si="70"/>
        <v>92</v>
      </c>
      <c r="R1096" t="b">
        <f t="shared" ca="1" si="71"/>
        <v>1</v>
      </c>
      <c r="T1096" t="b">
        <f t="shared" ca="1" si="72"/>
        <v>1</v>
      </c>
      <c r="V1096" t="str">
        <f>IF(ISBLANK(U1096),"",IF(ISERROR(VLOOKUP(U1096,MapTable!$A:$A,1,0)),"맵없음",""))</f>
        <v/>
      </c>
      <c r="X1096" t="str">
        <f>IF(ISBLANK(W1096),"",
IF(ISERROR(FIND(",",W1096)),
  IF(ISERROR(VLOOKUP(W1096,MapTable!$A:$A,1,0)),"맵없음",
  ""),
IF(ISERROR(FIND(",",W1096,FIND(",",W1096)+1)),
  IF(OR(ISERROR(VLOOKUP(LEFT(W1096,FIND(",",W1096)-1),MapTable!$A:$A,1,0)),ISERROR(VLOOKUP(TRIM(MID(W1096,FIND(",",W1096)+1,999)),MapTable!$A:$A,1,0))),"맵없음",
  ""),
IF(ISERROR(FIND(",",W1096,FIND(",",W1096,FIND(",",W1096)+1)+1)),
  IF(OR(ISERROR(VLOOKUP(LEFT(W1096,FIND(",",W1096)-1),MapTable!$A:$A,1,0)),ISERROR(VLOOKUP(TRIM(MID(W1096,FIND(",",W1096)+1,FIND(",",W1096,FIND(",",W1096)+1)-FIND(",",W1096)-1)),MapTable!$A:$A,1,0)),ISERROR(VLOOKUP(TRIM(MID(W1096,FIND(",",W1096,FIND(",",W1096)+1)+1,999)),MapTable!$A:$A,1,0))),"맵없음",
  ""),
IF(ISERROR(FIND(",",W1096,FIND(",",W1096,FIND(",",W1096,FIND(",",W1096)+1)+1)+1)),
  IF(OR(ISERROR(VLOOKUP(LEFT(W1096,FIND(",",W1096)-1),MapTable!$A:$A,1,0)),ISERROR(VLOOKUP(TRIM(MID(W1096,FIND(",",W1096)+1,FIND(",",W1096,FIND(",",W1096)+1)-FIND(",",W1096)-1)),MapTable!$A:$A,1,0)),ISERROR(VLOOKUP(TRIM(MID(W1096,FIND(",",W1096,FIND(",",W1096)+1)+1,FIND(",",W1096,FIND(",",W1096,FIND(",",W1096)+1)+1)-FIND(",",W1096,FIND(",",W1096)+1)-1)),MapTable!$A:$A,1,0)),ISERROR(VLOOKUP(TRIM(MID(W1096,FIND(",",W1096,FIND(",",W1096,FIND(",",W1096)+1)+1)+1,999)),MapTable!$A:$A,1,0))),"맵없음",
  ""),
)))))</f>
        <v/>
      </c>
      <c r="AC1096" t="str">
        <f>IF(ISBLANK(AB1096),"",IF(ISERROR(VLOOKUP(AB1096,[3]DropTable!$A:$A,1,0)),"드랍없음",""))</f>
        <v/>
      </c>
      <c r="AE1096" t="str">
        <f>IF(ISBLANK(AD1096),"",IF(ISERROR(VLOOKUP(AD1096,[3]DropTable!$A:$A,1,0)),"드랍없음",""))</f>
        <v/>
      </c>
      <c r="AG1096">
        <v>9.8000000000000007</v>
      </c>
      <c r="AH1096">
        <v>1</v>
      </c>
    </row>
    <row r="1097" spans="1:34" x14ac:dyDescent="0.3">
      <c r="A1097">
        <v>24</v>
      </c>
      <c r="B1097">
        <v>20</v>
      </c>
      <c r="C1097">
        <f>IF(OR($L1097=TRUE,$A1097=0,MOD($A1097,ChapterTable!$S$20)&lt;&gt;0),
MAX(0,INT(($B1097+ChapterTable!$Q$26+VLOOKUP(SUBSTITUTE(C$1,"성장단계","")&amp;"단계오프셋",ChapterTable!$S:$T,2,0))/ChapterTable!$Q$23)),
MAX(0,INT(($B1097+ChapterTable!$S$26+VLOOKUP(SUBSTITUTE(C$1,"성장단계","")&amp;"보스단계오프셋",ChapterTable!$S:$T,2,0))/ChapterTable!$S$23)))</f>
        <v>2</v>
      </c>
      <c r="D1097">
        <f>IF(OR($L1097=TRUE,$A1097=0,MOD($A1097,ChapterTable!$S$20)&lt;&gt;0),
MAX(0,INT(($B1097+ChapterTable!$Q$26+VLOOKUP(SUBSTITUTE(D$1,"성장단계","")&amp;"단계오프셋",ChapterTable!$S:$T,2,0))/ChapterTable!$Q$23)),
MAX(0,INT(($B1097+ChapterTable!$S$26+VLOOKUP(SUBSTITUTE(D$1,"성장단계","")&amp;"보스단계오프셋",ChapterTable!$S:$T,2,0))/ChapterTable!$S$23)))</f>
        <v>1</v>
      </c>
      <c r="E1097" s="1">
        <f ca="1">IF(AND($A1097=0,$B1097=1),
    VLOOKUP(1,ChapterTable!$1:$1048576,MATCH("최종"&amp;SUBSTITUTE(SUBSTITUTE(E$1,"standard",""),"|Float",""),ChapterTable!$1:$1,0),0)*ChapterTable!$Q$17,
  IF(AND($A1097=0,$B1097=0),
    E1098,
  IF($B1097=0,
    VLOOKUP($A1097,ChapterTable!$1:$1048576,MATCH("최종"&amp;SUBSTITUTE(SUBSTITUTE(E$1,"standard",""),"|Float",""),ChapterTable!$1:$1,0),0),
  IF($B1097=1,
    IF($L1097=FALSE,
      VLOOKUP($A1097,ChapterTable!$1:$1048576,MATCH("최종"&amp;SUBSTITUTE(SUBSTITUTE(E$1,"standard",""),"|Float",""),ChapterTable!$1:$1,0),0),
      VLOOKUP($A1097-ChapterTable!$Q$11,ChapterTable!$1:$1048576,MATCH("최종"&amp;SUBSTITUTE(SUBSTITUTE(E$1,"standard",""),"|Float",""),ChapterTable!$1:$1,0),0)*ChapterTable!$Q$14
    ),
  OFFSET(E1097,-$B1097+IF($L1097,1,0),0)*
    (VLOOKUP(SUBSTITUTE(SUBSTITUTE(E$1,"standard",""),"|Float","")&amp;"인게임누적곱배수",ChapterTable!$S:$T,2,0)^C1097
    +VLOOKUP(SUBSTITUTE(SUBSTITUTE(E$1,"standard",""),"|Float","")&amp;"인게임누적합배수",ChapterTable!$S:$T,2,0)*C1097)
  )
  )
  )
)</f>
        <v>3434158.8879897594</v>
      </c>
      <c r="F1097" s="1">
        <f ca="1">IF(AND($A1097=0,$B1097=1),
    VLOOKUP(1,ChapterTable!$1:$1048576,MATCH("최종"&amp;SUBSTITUTE(SUBSTITUTE(F$1,"standard",""),"|Float",""),ChapterTable!$1:$1,0),0)*ChapterTable!$Q$17,
  IF(AND($A1097=0,$B1097=0),
    F1098,
  IF($B1097=0,
    VLOOKUP($A1097,ChapterTable!$1:$1048576,MATCH("최종"&amp;SUBSTITUTE(SUBSTITUTE(F$1,"standard",""),"|Float",""),ChapterTable!$1:$1,0),0),
  IF($B1097=1,
    IF($L1097=FALSE,
      VLOOKUP($A1097,ChapterTable!$1:$1048576,MATCH("최종"&amp;SUBSTITUTE(SUBSTITUTE(F$1,"standard",""),"|Float",""),ChapterTable!$1:$1,0),0),
      VLOOKUP($A1097-ChapterTable!$Q$11,ChapterTable!$1:$1048576,MATCH("최종"&amp;SUBSTITUTE(SUBSTITUTE(F$1,"standard",""),"|Float",""),ChapterTable!$1:$1,0),0)*ChapterTable!$Q$14
    ),
  OFFSET(F1097,-$B1097+IF($L1097,1,0),0)*
    (VLOOKUP(SUBSTITUTE(SUBSTITUTE(F$1,"standard",""),"|Float","")&amp;"인게임누적곱배수",ChapterTable!$S:$T,2,0)^D1097
    +VLOOKUP(SUBSTITUTE(SUBSTITUTE(F$1,"standard",""),"|Float","")&amp;"인게임누적합배수",ChapterTable!$S:$T,2,0)*D1097)
  )
  )
  )
)</f>
        <v>1346728.9756822586</v>
      </c>
      <c r="G1097" t="s">
        <v>110</v>
      </c>
      <c r="J1097" t="str">
        <f>IF(ISBLANK(I1097),"",
IFERROR(VLOOKUP(I1097,[1]StringTable!$1:$1048576,MATCH([1]StringTable!$B$1,[1]StringTable!$1:$1,0),0),
IFERROR(VLOOKUP(I1097,[1]InApkStringTable!$1:$1048576,MATCH([1]InApkStringTable!$B$1,[1]InApkStringTable!$1:$1,0),0),
"스트링없음")))</f>
        <v/>
      </c>
      <c r="L1097" t="b">
        <v>0</v>
      </c>
      <c r="M1097" t="s">
        <v>24</v>
      </c>
      <c r="N1097" t="str">
        <f>IF(ISBLANK(M1097),"",IF(ISERROR(VLOOKUP(M1097,MapTable!$A:$A,1,0)),"맵없음",""))</f>
        <v/>
      </c>
      <c r="O1097">
        <f t="shared" si="69"/>
        <v>21</v>
      </c>
      <c r="Q1097">
        <f t="shared" si="70"/>
        <v>21</v>
      </c>
      <c r="R1097" t="b">
        <f t="shared" ca="1" si="71"/>
        <v>0</v>
      </c>
      <c r="T1097" t="b">
        <f t="shared" ca="1" si="72"/>
        <v>0</v>
      </c>
      <c r="V1097" t="str">
        <f>IF(ISBLANK(U1097),"",IF(ISERROR(VLOOKUP(U1097,MapTable!$A:$A,1,0)),"맵없음",""))</f>
        <v/>
      </c>
      <c r="X1097" t="str">
        <f>IF(ISBLANK(W1097),"",
IF(ISERROR(FIND(",",W1097)),
  IF(ISERROR(VLOOKUP(W1097,MapTable!$A:$A,1,0)),"맵없음",
  ""),
IF(ISERROR(FIND(",",W1097,FIND(",",W1097)+1)),
  IF(OR(ISERROR(VLOOKUP(LEFT(W1097,FIND(",",W1097)-1),MapTable!$A:$A,1,0)),ISERROR(VLOOKUP(TRIM(MID(W1097,FIND(",",W1097)+1,999)),MapTable!$A:$A,1,0))),"맵없음",
  ""),
IF(ISERROR(FIND(",",W1097,FIND(",",W1097,FIND(",",W1097)+1)+1)),
  IF(OR(ISERROR(VLOOKUP(LEFT(W1097,FIND(",",W1097)-1),MapTable!$A:$A,1,0)),ISERROR(VLOOKUP(TRIM(MID(W1097,FIND(",",W1097)+1,FIND(",",W1097,FIND(",",W1097)+1)-FIND(",",W1097)-1)),MapTable!$A:$A,1,0)),ISERROR(VLOOKUP(TRIM(MID(W1097,FIND(",",W1097,FIND(",",W1097)+1)+1,999)),MapTable!$A:$A,1,0))),"맵없음",
  ""),
IF(ISERROR(FIND(",",W1097,FIND(",",W1097,FIND(",",W1097,FIND(",",W1097)+1)+1)+1)),
  IF(OR(ISERROR(VLOOKUP(LEFT(W1097,FIND(",",W1097)-1),MapTable!$A:$A,1,0)),ISERROR(VLOOKUP(TRIM(MID(W1097,FIND(",",W1097)+1,FIND(",",W1097,FIND(",",W1097)+1)-FIND(",",W1097)-1)),MapTable!$A:$A,1,0)),ISERROR(VLOOKUP(TRIM(MID(W1097,FIND(",",W1097,FIND(",",W1097)+1)+1,FIND(",",W1097,FIND(",",W1097,FIND(",",W1097)+1)+1)-FIND(",",W1097,FIND(",",W1097)+1)-1)),MapTable!$A:$A,1,0)),ISERROR(VLOOKUP(TRIM(MID(W1097,FIND(",",W1097,FIND(",",W1097,FIND(",",W1097)+1)+1)+1,999)),MapTable!$A:$A,1,0))),"맵없음",
  ""),
)))))</f>
        <v/>
      </c>
      <c r="AC1097" t="str">
        <f>IF(ISBLANK(AB1097),"",IF(ISERROR(VLOOKUP(AB1097,[3]DropTable!$A:$A,1,0)),"드랍없음",""))</f>
        <v/>
      </c>
      <c r="AE1097" t="str">
        <f>IF(ISBLANK(AD1097),"",IF(ISERROR(VLOOKUP(AD1097,[3]DropTable!$A:$A,1,0)),"드랍없음",""))</f>
        <v/>
      </c>
      <c r="AG1097">
        <v>9.8000000000000007</v>
      </c>
      <c r="AH1097">
        <v>1</v>
      </c>
    </row>
    <row r="1098" spans="1:34" x14ac:dyDescent="0.3">
      <c r="A1098">
        <v>24</v>
      </c>
      <c r="B1098">
        <v>21</v>
      </c>
      <c r="C1098">
        <f>IF(OR($L1098=TRUE,$A1098=0,MOD($A1098,ChapterTable!$S$20)&lt;&gt;0),
MAX(0,INT(($B1098+ChapterTable!$Q$26+VLOOKUP(SUBSTITUTE(C$1,"성장단계","")&amp;"단계오프셋",ChapterTable!$S:$T,2,0))/ChapterTable!$Q$23)),
MAX(0,INT(($B1098+ChapterTable!$S$26+VLOOKUP(SUBSTITUTE(C$1,"성장단계","")&amp;"보스단계오프셋",ChapterTable!$S:$T,2,0))/ChapterTable!$S$23)))</f>
        <v>2</v>
      </c>
      <c r="D1098">
        <f>IF(OR($L1098=TRUE,$A1098=0,MOD($A1098,ChapterTable!$S$20)&lt;&gt;0),
MAX(0,INT(($B1098+ChapterTable!$Q$26+VLOOKUP(SUBSTITUTE(D$1,"성장단계","")&amp;"단계오프셋",ChapterTable!$S:$T,2,0))/ChapterTable!$Q$23)),
MAX(0,INT(($B1098+ChapterTable!$S$26+VLOOKUP(SUBSTITUTE(D$1,"성장단계","")&amp;"보스단계오프셋",ChapterTable!$S:$T,2,0))/ChapterTable!$S$23)))</f>
        <v>2</v>
      </c>
      <c r="E1098" s="1">
        <f ca="1">IF(AND($A1098=0,$B1098=1),
    VLOOKUP(1,ChapterTable!$1:$1048576,MATCH("최종"&amp;SUBSTITUTE(SUBSTITUTE(E$1,"standard",""),"|Float",""),ChapterTable!$1:$1,0),0)*ChapterTable!$Q$17,
  IF(AND($A1098=0,$B1098=0),
    E1099,
  IF($B1098=0,
    VLOOKUP($A1098,ChapterTable!$1:$1048576,MATCH("최종"&amp;SUBSTITUTE(SUBSTITUTE(E$1,"standard",""),"|Float",""),ChapterTable!$1:$1,0),0),
  IF($B1098=1,
    IF($L1098=FALSE,
      VLOOKUP($A1098,ChapterTable!$1:$1048576,MATCH("최종"&amp;SUBSTITUTE(SUBSTITUTE(E$1,"standard",""),"|Float",""),ChapterTable!$1:$1,0),0),
      VLOOKUP($A1098-ChapterTable!$Q$11,ChapterTable!$1:$1048576,MATCH("최종"&amp;SUBSTITUTE(SUBSTITUTE(E$1,"standard",""),"|Float",""),ChapterTable!$1:$1,0),0)*ChapterTable!$Q$14
    ),
  OFFSET(E1098,-$B1098+IF($L1098,1,0),0)*
    (VLOOKUP(SUBSTITUTE(SUBSTITUTE(E$1,"standard",""),"|Float","")&amp;"인게임누적곱배수",ChapterTable!$S:$T,2,0)^C1098
    +VLOOKUP(SUBSTITUTE(SUBSTITUTE(E$1,"standard",""),"|Float","")&amp;"인게임누적합배수",ChapterTable!$S:$T,2,0)*C1098)
  )
  )
  )
)</f>
        <v>3434158.8879897594</v>
      </c>
      <c r="F1098" s="1">
        <f ca="1">IF(AND($A1098=0,$B1098=1),
    VLOOKUP(1,ChapterTable!$1:$1048576,MATCH("최종"&amp;SUBSTITUTE(SUBSTITUTE(F$1,"standard",""),"|Float",""),ChapterTable!$1:$1,0),0)*ChapterTable!$Q$17,
  IF(AND($A1098=0,$B1098=0),
    F1099,
  IF($B1098=0,
    VLOOKUP($A1098,ChapterTable!$1:$1048576,MATCH("최종"&amp;SUBSTITUTE(SUBSTITUTE(F$1,"standard",""),"|Float",""),ChapterTable!$1:$1,0),0),
  IF($B1098=1,
    IF($L1098=FALSE,
      VLOOKUP($A1098,ChapterTable!$1:$1048576,MATCH("최종"&amp;SUBSTITUTE(SUBSTITUTE(F$1,"standard",""),"|Float",""),ChapterTable!$1:$1,0),0),
      VLOOKUP($A1098-ChapterTable!$Q$11,ChapterTable!$1:$1048576,MATCH("최종"&amp;SUBSTITUTE(SUBSTITUTE(F$1,"standard",""),"|Float",""),ChapterTable!$1:$1,0),0)*ChapterTable!$Q$14
    ),
  OFFSET(F1098,-$B1098+IF($L1098,1,0),0)*
    (VLOOKUP(SUBSTITUTE(SUBSTITUTE(F$1,"standard",""),"|Float","")&amp;"인게임누적곱배수",ChapterTable!$S:$T,2,0)^D1098
    +VLOOKUP(SUBSTITUTE(SUBSTITUTE(F$1,"standard",""),"|Float","")&amp;"인게임누적합배수",ChapterTable!$S:$T,2,0)*D1098)
  )
  )
  )
)</f>
        <v>1571183.804962635</v>
      </c>
      <c r="G1098" t="s">
        <v>110</v>
      </c>
      <c r="J1098" t="str">
        <f>IF(ISBLANK(I1098),"",
IFERROR(VLOOKUP(I1098,[1]StringTable!$1:$1048576,MATCH([1]StringTable!$B$1,[1]StringTable!$1:$1,0),0),
IFERROR(VLOOKUP(I1098,[1]InApkStringTable!$1:$1048576,MATCH([1]InApkStringTable!$B$1,[1]InApkStringTable!$1:$1,0),0),
"스트링없음")))</f>
        <v/>
      </c>
      <c r="L1098" t="b">
        <v>0</v>
      </c>
      <c r="M1098" t="s">
        <v>24</v>
      </c>
      <c r="N1098" t="str">
        <f>IF(ISBLANK(M1098),"",IF(ISERROR(VLOOKUP(M1098,MapTable!$A:$A,1,0)),"맵없음",""))</f>
        <v/>
      </c>
      <c r="O1098">
        <f t="shared" si="69"/>
        <v>3</v>
      </c>
      <c r="Q1098">
        <f t="shared" si="70"/>
        <v>3</v>
      </c>
      <c r="R1098" t="b">
        <f t="shared" ca="1" si="71"/>
        <v>0</v>
      </c>
      <c r="T1098" t="b">
        <f t="shared" ca="1" si="72"/>
        <v>0</v>
      </c>
      <c r="V1098" t="str">
        <f>IF(ISBLANK(U1098),"",IF(ISERROR(VLOOKUP(U1098,MapTable!$A:$A,1,0)),"맵없음",""))</f>
        <v/>
      </c>
      <c r="X1098" t="str">
        <f>IF(ISBLANK(W1098),"",
IF(ISERROR(FIND(",",W1098)),
  IF(ISERROR(VLOOKUP(W1098,MapTable!$A:$A,1,0)),"맵없음",
  ""),
IF(ISERROR(FIND(",",W1098,FIND(",",W1098)+1)),
  IF(OR(ISERROR(VLOOKUP(LEFT(W1098,FIND(",",W1098)-1),MapTable!$A:$A,1,0)),ISERROR(VLOOKUP(TRIM(MID(W1098,FIND(",",W1098)+1,999)),MapTable!$A:$A,1,0))),"맵없음",
  ""),
IF(ISERROR(FIND(",",W1098,FIND(",",W1098,FIND(",",W1098)+1)+1)),
  IF(OR(ISERROR(VLOOKUP(LEFT(W1098,FIND(",",W1098)-1),MapTable!$A:$A,1,0)),ISERROR(VLOOKUP(TRIM(MID(W1098,FIND(",",W1098)+1,FIND(",",W1098,FIND(",",W1098)+1)-FIND(",",W1098)-1)),MapTable!$A:$A,1,0)),ISERROR(VLOOKUP(TRIM(MID(W1098,FIND(",",W1098,FIND(",",W1098)+1)+1,999)),MapTable!$A:$A,1,0))),"맵없음",
  ""),
IF(ISERROR(FIND(",",W1098,FIND(",",W1098,FIND(",",W1098,FIND(",",W1098)+1)+1)+1)),
  IF(OR(ISERROR(VLOOKUP(LEFT(W1098,FIND(",",W1098)-1),MapTable!$A:$A,1,0)),ISERROR(VLOOKUP(TRIM(MID(W1098,FIND(",",W1098)+1,FIND(",",W1098,FIND(",",W1098)+1)-FIND(",",W1098)-1)),MapTable!$A:$A,1,0)),ISERROR(VLOOKUP(TRIM(MID(W1098,FIND(",",W1098,FIND(",",W1098)+1)+1,FIND(",",W1098,FIND(",",W1098,FIND(",",W1098)+1)+1)-FIND(",",W1098,FIND(",",W1098)+1)-1)),MapTable!$A:$A,1,0)),ISERROR(VLOOKUP(TRIM(MID(W1098,FIND(",",W1098,FIND(",",W1098,FIND(",",W1098)+1)+1)+1,999)),MapTable!$A:$A,1,0))),"맵없음",
  ""),
)))))</f>
        <v/>
      </c>
      <c r="AC1098" t="str">
        <f>IF(ISBLANK(AB1098),"",IF(ISERROR(VLOOKUP(AB1098,[3]DropTable!$A:$A,1,0)),"드랍없음",""))</f>
        <v/>
      </c>
      <c r="AE1098" t="str">
        <f>IF(ISBLANK(AD1098),"",IF(ISERROR(VLOOKUP(AD1098,[3]DropTable!$A:$A,1,0)),"드랍없음",""))</f>
        <v/>
      </c>
      <c r="AG1098">
        <v>9.8000000000000007</v>
      </c>
      <c r="AH1098">
        <v>1</v>
      </c>
    </row>
    <row r="1099" spans="1:34" x14ac:dyDescent="0.3">
      <c r="A1099">
        <v>24</v>
      </c>
      <c r="B1099">
        <v>22</v>
      </c>
      <c r="C1099">
        <f>IF(OR($L1099=TRUE,$A1099=0,MOD($A1099,ChapterTable!$S$20)&lt;&gt;0),
MAX(0,INT(($B1099+ChapterTable!$Q$26+VLOOKUP(SUBSTITUTE(C$1,"성장단계","")&amp;"단계오프셋",ChapterTable!$S:$T,2,0))/ChapterTable!$Q$23)),
MAX(0,INT(($B1099+ChapterTable!$S$26+VLOOKUP(SUBSTITUTE(C$1,"성장단계","")&amp;"보스단계오프셋",ChapterTable!$S:$T,2,0))/ChapterTable!$S$23)))</f>
        <v>2</v>
      </c>
      <c r="D1099">
        <f>IF(OR($L1099=TRUE,$A1099=0,MOD($A1099,ChapterTable!$S$20)&lt;&gt;0),
MAX(0,INT(($B1099+ChapterTable!$Q$26+VLOOKUP(SUBSTITUTE(D$1,"성장단계","")&amp;"단계오프셋",ChapterTable!$S:$T,2,0))/ChapterTable!$Q$23)),
MAX(0,INT(($B1099+ChapterTable!$S$26+VLOOKUP(SUBSTITUTE(D$1,"성장단계","")&amp;"보스단계오프셋",ChapterTable!$S:$T,2,0))/ChapterTable!$S$23)))</f>
        <v>2</v>
      </c>
      <c r="E1099" s="1">
        <f ca="1">IF(AND($A1099=0,$B1099=1),
    VLOOKUP(1,ChapterTable!$1:$1048576,MATCH("최종"&amp;SUBSTITUTE(SUBSTITUTE(E$1,"standard",""),"|Float",""),ChapterTable!$1:$1,0),0)*ChapterTable!$Q$17,
  IF(AND($A1099=0,$B1099=0),
    E1100,
  IF($B1099=0,
    VLOOKUP($A1099,ChapterTable!$1:$1048576,MATCH("최종"&amp;SUBSTITUTE(SUBSTITUTE(E$1,"standard",""),"|Float",""),ChapterTable!$1:$1,0),0),
  IF($B1099=1,
    IF($L1099=FALSE,
      VLOOKUP($A1099,ChapterTable!$1:$1048576,MATCH("최종"&amp;SUBSTITUTE(SUBSTITUTE(E$1,"standard",""),"|Float",""),ChapterTable!$1:$1,0),0),
      VLOOKUP($A1099-ChapterTable!$Q$11,ChapterTable!$1:$1048576,MATCH("최종"&amp;SUBSTITUTE(SUBSTITUTE(E$1,"standard",""),"|Float",""),ChapterTable!$1:$1,0),0)*ChapterTable!$Q$14
    ),
  OFFSET(E1099,-$B1099+IF($L1099,1,0),0)*
    (VLOOKUP(SUBSTITUTE(SUBSTITUTE(E$1,"standard",""),"|Float","")&amp;"인게임누적곱배수",ChapterTable!$S:$T,2,0)^C1099
    +VLOOKUP(SUBSTITUTE(SUBSTITUTE(E$1,"standard",""),"|Float","")&amp;"인게임누적합배수",ChapterTable!$S:$T,2,0)*C1099)
  )
  )
  )
)</f>
        <v>3434158.8879897594</v>
      </c>
      <c r="F1099" s="1">
        <f ca="1">IF(AND($A1099=0,$B1099=1),
    VLOOKUP(1,ChapterTable!$1:$1048576,MATCH("최종"&amp;SUBSTITUTE(SUBSTITUTE(F$1,"standard",""),"|Float",""),ChapterTable!$1:$1,0),0)*ChapterTable!$Q$17,
  IF(AND($A1099=0,$B1099=0),
    F1100,
  IF($B1099=0,
    VLOOKUP($A1099,ChapterTable!$1:$1048576,MATCH("최종"&amp;SUBSTITUTE(SUBSTITUTE(F$1,"standard",""),"|Float",""),ChapterTable!$1:$1,0),0),
  IF($B1099=1,
    IF($L1099=FALSE,
      VLOOKUP($A1099,ChapterTable!$1:$1048576,MATCH("최종"&amp;SUBSTITUTE(SUBSTITUTE(F$1,"standard",""),"|Float",""),ChapterTable!$1:$1,0),0),
      VLOOKUP($A1099-ChapterTable!$Q$11,ChapterTable!$1:$1048576,MATCH("최종"&amp;SUBSTITUTE(SUBSTITUTE(F$1,"standard",""),"|Float",""),ChapterTable!$1:$1,0),0)*ChapterTable!$Q$14
    ),
  OFFSET(F1099,-$B1099+IF($L1099,1,0),0)*
    (VLOOKUP(SUBSTITUTE(SUBSTITUTE(F$1,"standard",""),"|Float","")&amp;"인게임누적곱배수",ChapterTable!$S:$T,2,0)^D1099
    +VLOOKUP(SUBSTITUTE(SUBSTITUTE(F$1,"standard",""),"|Float","")&amp;"인게임누적합배수",ChapterTable!$S:$T,2,0)*D1099)
  )
  )
  )
)</f>
        <v>1571183.804962635</v>
      </c>
      <c r="G1099" t="s">
        <v>110</v>
      </c>
      <c r="J1099" t="str">
        <f>IF(ISBLANK(I1099),"",
IFERROR(VLOOKUP(I1099,[1]StringTable!$1:$1048576,MATCH([1]StringTable!$B$1,[1]StringTable!$1:$1,0),0),
IFERROR(VLOOKUP(I1099,[1]InApkStringTable!$1:$1048576,MATCH([1]InApkStringTable!$B$1,[1]InApkStringTable!$1:$1,0),0),
"스트링없음")))</f>
        <v/>
      </c>
      <c r="L1099" t="b">
        <v>0</v>
      </c>
      <c r="M1099" t="s">
        <v>24</v>
      </c>
      <c r="N1099" t="str">
        <f>IF(ISBLANK(M1099),"",IF(ISERROR(VLOOKUP(M1099,MapTable!$A:$A,1,0)),"맵없음",""))</f>
        <v/>
      </c>
      <c r="O1099">
        <f t="shared" si="69"/>
        <v>3</v>
      </c>
      <c r="Q1099">
        <f t="shared" si="70"/>
        <v>3</v>
      </c>
      <c r="R1099" t="b">
        <f t="shared" ca="1" si="71"/>
        <v>0</v>
      </c>
      <c r="T1099" t="b">
        <f t="shared" ca="1" si="72"/>
        <v>0</v>
      </c>
      <c r="V1099" t="str">
        <f>IF(ISBLANK(U1099),"",IF(ISERROR(VLOOKUP(U1099,MapTable!$A:$A,1,0)),"맵없음",""))</f>
        <v/>
      </c>
      <c r="X1099" t="str">
        <f>IF(ISBLANK(W1099),"",
IF(ISERROR(FIND(",",W1099)),
  IF(ISERROR(VLOOKUP(W1099,MapTable!$A:$A,1,0)),"맵없음",
  ""),
IF(ISERROR(FIND(",",W1099,FIND(",",W1099)+1)),
  IF(OR(ISERROR(VLOOKUP(LEFT(W1099,FIND(",",W1099)-1),MapTable!$A:$A,1,0)),ISERROR(VLOOKUP(TRIM(MID(W1099,FIND(",",W1099)+1,999)),MapTable!$A:$A,1,0))),"맵없음",
  ""),
IF(ISERROR(FIND(",",W1099,FIND(",",W1099,FIND(",",W1099)+1)+1)),
  IF(OR(ISERROR(VLOOKUP(LEFT(W1099,FIND(",",W1099)-1),MapTable!$A:$A,1,0)),ISERROR(VLOOKUP(TRIM(MID(W1099,FIND(",",W1099)+1,FIND(",",W1099,FIND(",",W1099)+1)-FIND(",",W1099)-1)),MapTable!$A:$A,1,0)),ISERROR(VLOOKUP(TRIM(MID(W1099,FIND(",",W1099,FIND(",",W1099)+1)+1,999)),MapTable!$A:$A,1,0))),"맵없음",
  ""),
IF(ISERROR(FIND(",",W1099,FIND(",",W1099,FIND(",",W1099,FIND(",",W1099)+1)+1)+1)),
  IF(OR(ISERROR(VLOOKUP(LEFT(W1099,FIND(",",W1099)-1),MapTable!$A:$A,1,0)),ISERROR(VLOOKUP(TRIM(MID(W1099,FIND(",",W1099)+1,FIND(",",W1099,FIND(",",W1099)+1)-FIND(",",W1099)-1)),MapTable!$A:$A,1,0)),ISERROR(VLOOKUP(TRIM(MID(W1099,FIND(",",W1099,FIND(",",W1099)+1)+1,FIND(",",W1099,FIND(",",W1099,FIND(",",W1099)+1)+1)-FIND(",",W1099,FIND(",",W1099)+1)-1)),MapTable!$A:$A,1,0)),ISERROR(VLOOKUP(TRIM(MID(W1099,FIND(",",W1099,FIND(",",W1099,FIND(",",W1099)+1)+1)+1,999)),MapTable!$A:$A,1,0))),"맵없음",
  ""),
)))))</f>
        <v/>
      </c>
      <c r="AC1099" t="str">
        <f>IF(ISBLANK(AB1099),"",IF(ISERROR(VLOOKUP(AB1099,[3]DropTable!$A:$A,1,0)),"드랍없음",""))</f>
        <v/>
      </c>
      <c r="AE1099" t="str">
        <f>IF(ISBLANK(AD1099),"",IF(ISERROR(VLOOKUP(AD1099,[3]DropTable!$A:$A,1,0)),"드랍없음",""))</f>
        <v/>
      </c>
      <c r="AG1099">
        <v>9.8000000000000007</v>
      </c>
      <c r="AH1099">
        <v>1</v>
      </c>
    </row>
    <row r="1100" spans="1:34" x14ac:dyDescent="0.3">
      <c r="A1100">
        <v>24</v>
      </c>
      <c r="B1100">
        <v>23</v>
      </c>
      <c r="C1100">
        <f>IF(OR($L1100=TRUE,$A1100=0,MOD($A1100,ChapterTable!$S$20)&lt;&gt;0),
MAX(0,INT(($B1100+ChapterTable!$Q$26+VLOOKUP(SUBSTITUTE(C$1,"성장단계","")&amp;"단계오프셋",ChapterTable!$S:$T,2,0))/ChapterTable!$Q$23)),
MAX(0,INT(($B1100+ChapterTable!$S$26+VLOOKUP(SUBSTITUTE(C$1,"성장단계","")&amp;"보스단계오프셋",ChapterTable!$S:$T,2,0))/ChapterTable!$S$23)))</f>
        <v>2</v>
      </c>
      <c r="D1100">
        <f>IF(OR($L1100=TRUE,$A1100=0,MOD($A1100,ChapterTable!$S$20)&lt;&gt;0),
MAX(0,INT(($B1100+ChapterTable!$Q$26+VLOOKUP(SUBSTITUTE(D$1,"성장단계","")&amp;"단계오프셋",ChapterTable!$S:$T,2,0))/ChapterTable!$Q$23)),
MAX(0,INT(($B1100+ChapterTable!$S$26+VLOOKUP(SUBSTITUTE(D$1,"성장단계","")&amp;"보스단계오프셋",ChapterTable!$S:$T,2,0))/ChapterTable!$S$23)))</f>
        <v>2</v>
      </c>
      <c r="E1100" s="1">
        <f ca="1">IF(AND($A1100=0,$B1100=1),
    VLOOKUP(1,ChapterTable!$1:$1048576,MATCH("최종"&amp;SUBSTITUTE(SUBSTITUTE(E$1,"standard",""),"|Float",""),ChapterTable!$1:$1,0),0)*ChapterTable!$Q$17,
  IF(AND($A1100=0,$B1100=0),
    E1101,
  IF($B1100=0,
    VLOOKUP($A1100,ChapterTable!$1:$1048576,MATCH("최종"&amp;SUBSTITUTE(SUBSTITUTE(E$1,"standard",""),"|Float",""),ChapterTable!$1:$1,0),0),
  IF($B1100=1,
    IF($L1100=FALSE,
      VLOOKUP($A1100,ChapterTable!$1:$1048576,MATCH("최종"&amp;SUBSTITUTE(SUBSTITUTE(E$1,"standard",""),"|Float",""),ChapterTable!$1:$1,0),0),
      VLOOKUP($A1100-ChapterTable!$Q$11,ChapterTable!$1:$1048576,MATCH("최종"&amp;SUBSTITUTE(SUBSTITUTE(E$1,"standard",""),"|Float",""),ChapterTable!$1:$1,0),0)*ChapterTable!$Q$14
    ),
  OFFSET(E1100,-$B1100+IF($L1100,1,0),0)*
    (VLOOKUP(SUBSTITUTE(SUBSTITUTE(E$1,"standard",""),"|Float","")&amp;"인게임누적곱배수",ChapterTable!$S:$T,2,0)^C1100
    +VLOOKUP(SUBSTITUTE(SUBSTITUTE(E$1,"standard",""),"|Float","")&amp;"인게임누적합배수",ChapterTable!$S:$T,2,0)*C1100)
  )
  )
  )
)</f>
        <v>3434158.8879897594</v>
      </c>
      <c r="F1100" s="1">
        <f ca="1">IF(AND($A1100=0,$B1100=1),
    VLOOKUP(1,ChapterTable!$1:$1048576,MATCH("최종"&amp;SUBSTITUTE(SUBSTITUTE(F$1,"standard",""),"|Float",""),ChapterTable!$1:$1,0),0)*ChapterTable!$Q$17,
  IF(AND($A1100=0,$B1100=0),
    F1101,
  IF($B1100=0,
    VLOOKUP($A1100,ChapterTable!$1:$1048576,MATCH("최종"&amp;SUBSTITUTE(SUBSTITUTE(F$1,"standard",""),"|Float",""),ChapterTable!$1:$1,0),0),
  IF($B1100=1,
    IF($L1100=FALSE,
      VLOOKUP($A1100,ChapterTable!$1:$1048576,MATCH("최종"&amp;SUBSTITUTE(SUBSTITUTE(F$1,"standard",""),"|Float",""),ChapterTable!$1:$1,0),0),
      VLOOKUP($A1100-ChapterTable!$Q$11,ChapterTable!$1:$1048576,MATCH("최종"&amp;SUBSTITUTE(SUBSTITUTE(F$1,"standard",""),"|Float",""),ChapterTable!$1:$1,0),0)*ChapterTable!$Q$14
    ),
  OFFSET(F1100,-$B1100+IF($L1100,1,0),0)*
    (VLOOKUP(SUBSTITUTE(SUBSTITUTE(F$1,"standard",""),"|Float","")&amp;"인게임누적곱배수",ChapterTable!$S:$T,2,0)^D1100
    +VLOOKUP(SUBSTITUTE(SUBSTITUTE(F$1,"standard",""),"|Float","")&amp;"인게임누적합배수",ChapterTable!$S:$T,2,0)*D1100)
  )
  )
  )
)</f>
        <v>1571183.804962635</v>
      </c>
      <c r="G1100" t="s">
        <v>110</v>
      </c>
      <c r="J1100" t="str">
        <f>IF(ISBLANK(I1100),"",
IFERROR(VLOOKUP(I1100,[1]StringTable!$1:$1048576,MATCH([1]StringTable!$B$1,[1]StringTable!$1:$1,0),0),
IFERROR(VLOOKUP(I1100,[1]InApkStringTable!$1:$1048576,MATCH([1]InApkStringTable!$B$1,[1]InApkStringTable!$1:$1,0),0),
"스트링없음")))</f>
        <v/>
      </c>
      <c r="L1100" t="b">
        <v>0</v>
      </c>
      <c r="M1100" t="s">
        <v>24</v>
      </c>
      <c r="N1100" t="str">
        <f>IF(ISBLANK(M1100),"",IF(ISERROR(VLOOKUP(M1100,MapTable!$A:$A,1,0)),"맵없음",""))</f>
        <v/>
      </c>
      <c r="O1100">
        <f t="shared" si="69"/>
        <v>3</v>
      </c>
      <c r="Q1100">
        <f t="shared" si="70"/>
        <v>3</v>
      </c>
      <c r="R1100" t="b">
        <f t="shared" ca="1" si="71"/>
        <v>0</v>
      </c>
      <c r="T1100" t="b">
        <f t="shared" ca="1" si="72"/>
        <v>0</v>
      </c>
      <c r="V1100" t="str">
        <f>IF(ISBLANK(U1100),"",IF(ISERROR(VLOOKUP(U1100,MapTable!$A:$A,1,0)),"맵없음",""))</f>
        <v/>
      </c>
      <c r="X1100" t="str">
        <f>IF(ISBLANK(W1100),"",
IF(ISERROR(FIND(",",W1100)),
  IF(ISERROR(VLOOKUP(W1100,MapTable!$A:$A,1,0)),"맵없음",
  ""),
IF(ISERROR(FIND(",",W1100,FIND(",",W1100)+1)),
  IF(OR(ISERROR(VLOOKUP(LEFT(W1100,FIND(",",W1100)-1),MapTable!$A:$A,1,0)),ISERROR(VLOOKUP(TRIM(MID(W1100,FIND(",",W1100)+1,999)),MapTable!$A:$A,1,0))),"맵없음",
  ""),
IF(ISERROR(FIND(",",W1100,FIND(",",W1100,FIND(",",W1100)+1)+1)),
  IF(OR(ISERROR(VLOOKUP(LEFT(W1100,FIND(",",W1100)-1),MapTable!$A:$A,1,0)),ISERROR(VLOOKUP(TRIM(MID(W1100,FIND(",",W1100)+1,FIND(",",W1100,FIND(",",W1100)+1)-FIND(",",W1100)-1)),MapTable!$A:$A,1,0)),ISERROR(VLOOKUP(TRIM(MID(W1100,FIND(",",W1100,FIND(",",W1100)+1)+1,999)),MapTable!$A:$A,1,0))),"맵없음",
  ""),
IF(ISERROR(FIND(",",W1100,FIND(",",W1100,FIND(",",W1100,FIND(",",W1100)+1)+1)+1)),
  IF(OR(ISERROR(VLOOKUP(LEFT(W1100,FIND(",",W1100)-1),MapTable!$A:$A,1,0)),ISERROR(VLOOKUP(TRIM(MID(W1100,FIND(",",W1100)+1,FIND(",",W1100,FIND(",",W1100)+1)-FIND(",",W1100)-1)),MapTable!$A:$A,1,0)),ISERROR(VLOOKUP(TRIM(MID(W1100,FIND(",",W1100,FIND(",",W1100)+1)+1,FIND(",",W1100,FIND(",",W1100,FIND(",",W1100)+1)+1)-FIND(",",W1100,FIND(",",W1100)+1)-1)),MapTable!$A:$A,1,0)),ISERROR(VLOOKUP(TRIM(MID(W1100,FIND(",",W1100,FIND(",",W1100,FIND(",",W1100)+1)+1)+1,999)),MapTable!$A:$A,1,0))),"맵없음",
  ""),
)))))</f>
        <v/>
      </c>
      <c r="AC1100" t="str">
        <f>IF(ISBLANK(AB1100),"",IF(ISERROR(VLOOKUP(AB1100,[3]DropTable!$A:$A,1,0)),"드랍없음",""))</f>
        <v/>
      </c>
      <c r="AE1100" t="str">
        <f>IF(ISBLANK(AD1100),"",IF(ISERROR(VLOOKUP(AD1100,[3]DropTable!$A:$A,1,0)),"드랍없음",""))</f>
        <v/>
      </c>
      <c r="AG1100">
        <v>9.8000000000000007</v>
      </c>
      <c r="AH1100">
        <v>1</v>
      </c>
    </row>
    <row r="1101" spans="1:34" x14ac:dyDescent="0.3">
      <c r="A1101">
        <v>24</v>
      </c>
      <c r="B1101">
        <v>24</v>
      </c>
      <c r="C1101">
        <f>IF(OR($L1101=TRUE,$A1101=0,MOD($A1101,ChapterTable!$S$20)&lt;&gt;0),
MAX(0,INT(($B1101+ChapterTable!$Q$26+VLOOKUP(SUBSTITUTE(C$1,"성장단계","")&amp;"단계오프셋",ChapterTable!$S:$T,2,0))/ChapterTable!$Q$23)),
MAX(0,INT(($B1101+ChapterTable!$S$26+VLOOKUP(SUBSTITUTE(C$1,"성장단계","")&amp;"보스단계오프셋",ChapterTable!$S:$T,2,0))/ChapterTable!$S$23)))</f>
        <v>2</v>
      </c>
      <c r="D1101">
        <f>IF(OR($L1101=TRUE,$A1101=0,MOD($A1101,ChapterTable!$S$20)&lt;&gt;0),
MAX(0,INT(($B1101+ChapterTable!$Q$26+VLOOKUP(SUBSTITUTE(D$1,"성장단계","")&amp;"단계오프셋",ChapterTable!$S:$T,2,0))/ChapterTable!$Q$23)),
MAX(0,INT(($B1101+ChapterTable!$S$26+VLOOKUP(SUBSTITUTE(D$1,"성장단계","")&amp;"보스단계오프셋",ChapterTable!$S:$T,2,0))/ChapterTable!$S$23)))</f>
        <v>2</v>
      </c>
      <c r="E1101" s="1">
        <f ca="1">IF(AND($A1101=0,$B1101=1),
    VLOOKUP(1,ChapterTable!$1:$1048576,MATCH("최종"&amp;SUBSTITUTE(SUBSTITUTE(E$1,"standard",""),"|Float",""),ChapterTable!$1:$1,0),0)*ChapterTable!$Q$17,
  IF(AND($A1101=0,$B1101=0),
    E1102,
  IF($B1101=0,
    VLOOKUP($A1101,ChapterTable!$1:$1048576,MATCH("최종"&amp;SUBSTITUTE(SUBSTITUTE(E$1,"standard",""),"|Float",""),ChapterTable!$1:$1,0),0),
  IF($B1101=1,
    IF($L1101=FALSE,
      VLOOKUP($A1101,ChapterTable!$1:$1048576,MATCH("최종"&amp;SUBSTITUTE(SUBSTITUTE(E$1,"standard",""),"|Float",""),ChapterTable!$1:$1,0),0),
      VLOOKUP($A1101-ChapterTable!$Q$11,ChapterTable!$1:$1048576,MATCH("최종"&amp;SUBSTITUTE(SUBSTITUTE(E$1,"standard",""),"|Float",""),ChapterTable!$1:$1,0),0)*ChapterTable!$Q$14
    ),
  OFFSET(E1101,-$B1101+IF($L1101,1,0),0)*
    (VLOOKUP(SUBSTITUTE(SUBSTITUTE(E$1,"standard",""),"|Float","")&amp;"인게임누적곱배수",ChapterTable!$S:$T,2,0)^C1101
    +VLOOKUP(SUBSTITUTE(SUBSTITUTE(E$1,"standard",""),"|Float","")&amp;"인게임누적합배수",ChapterTable!$S:$T,2,0)*C1101)
  )
  )
  )
)</f>
        <v>3434158.8879897594</v>
      </c>
      <c r="F1101" s="1">
        <f ca="1">IF(AND($A1101=0,$B1101=1),
    VLOOKUP(1,ChapterTable!$1:$1048576,MATCH("최종"&amp;SUBSTITUTE(SUBSTITUTE(F$1,"standard",""),"|Float",""),ChapterTable!$1:$1,0),0)*ChapterTable!$Q$17,
  IF(AND($A1101=0,$B1101=0),
    F1102,
  IF($B1101=0,
    VLOOKUP($A1101,ChapterTable!$1:$1048576,MATCH("최종"&amp;SUBSTITUTE(SUBSTITUTE(F$1,"standard",""),"|Float",""),ChapterTable!$1:$1,0),0),
  IF($B1101=1,
    IF($L1101=FALSE,
      VLOOKUP($A1101,ChapterTable!$1:$1048576,MATCH("최종"&amp;SUBSTITUTE(SUBSTITUTE(F$1,"standard",""),"|Float",""),ChapterTable!$1:$1,0),0),
      VLOOKUP($A1101-ChapterTable!$Q$11,ChapterTable!$1:$1048576,MATCH("최종"&amp;SUBSTITUTE(SUBSTITUTE(F$1,"standard",""),"|Float",""),ChapterTable!$1:$1,0),0)*ChapterTable!$Q$14
    ),
  OFFSET(F1101,-$B1101+IF($L1101,1,0),0)*
    (VLOOKUP(SUBSTITUTE(SUBSTITUTE(F$1,"standard",""),"|Float","")&amp;"인게임누적곱배수",ChapterTable!$S:$T,2,0)^D1101
    +VLOOKUP(SUBSTITUTE(SUBSTITUTE(F$1,"standard",""),"|Float","")&amp;"인게임누적합배수",ChapterTable!$S:$T,2,0)*D1101)
  )
  )
  )
)</f>
        <v>1571183.804962635</v>
      </c>
      <c r="G1101" t="s">
        <v>110</v>
      </c>
      <c r="J1101" t="str">
        <f>IF(ISBLANK(I1101),"",
IFERROR(VLOOKUP(I1101,[1]StringTable!$1:$1048576,MATCH([1]StringTable!$B$1,[1]StringTable!$1:$1,0),0),
IFERROR(VLOOKUP(I1101,[1]InApkStringTable!$1:$1048576,MATCH([1]InApkStringTable!$B$1,[1]InApkStringTable!$1:$1,0),0),
"스트링없음")))</f>
        <v/>
      </c>
      <c r="L1101" t="b">
        <v>0</v>
      </c>
      <c r="M1101" t="s">
        <v>24</v>
      </c>
      <c r="N1101" t="str">
        <f>IF(ISBLANK(M1101),"",IF(ISERROR(VLOOKUP(M1101,MapTable!$A:$A,1,0)),"맵없음",""))</f>
        <v/>
      </c>
      <c r="O1101">
        <f t="shared" si="69"/>
        <v>3</v>
      </c>
      <c r="Q1101">
        <f t="shared" si="70"/>
        <v>3</v>
      </c>
      <c r="R1101" t="b">
        <f t="shared" ca="1" si="71"/>
        <v>0</v>
      </c>
      <c r="T1101" t="b">
        <f t="shared" ca="1" si="72"/>
        <v>0</v>
      </c>
      <c r="V1101" t="str">
        <f>IF(ISBLANK(U1101),"",IF(ISERROR(VLOOKUP(U1101,MapTable!$A:$A,1,0)),"맵없음",""))</f>
        <v/>
      </c>
      <c r="X1101" t="str">
        <f>IF(ISBLANK(W1101),"",
IF(ISERROR(FIND(",",W1101)),
  IF(ISERROR(VLOOKUP(W1101,MapTable!$A:$A,1,0)),"맵없음",
  ""),
IF(ISERROR(FIND(",",W1101,FIND(",",W1101)+1)),
  IF(OR(ISERROR(VLOOKUP(LEFT(W1101,FIND(",",W1101)-1),MapTable!$A:$A,1,0)),ISERROR(VLOOKUP(TRIM(MID(W1101,FIND(",",W1101)+1,999)),MapTable!$A:$A,1,0))),"맵없음",
  ""),
IF(ISERROR(FIND(",",W1101,FIND(",",W1101,FIND(",",W1101)+1)+1)),
  IF(OR(ISERROR(VLOOKUP(LEFT(W1101,FIND(",",W1101)-1),MapTable!$A:$A,1,0)),ISERROR(VLOOKUP(TRIM(MID(W1101,FIND(",",W1101)+1,FIND(",",W1101,FIND(",",W1101)+1)-FIND(",",W1101)-1)),MapTable!$A:$A,1,0)),ISERROR(VLOOKUP(TRIM(MID(W1101,FIND(",",W1101,FIND(",",W1101)+1)+1,999)),MapTable!$A:$A,1,0))),"맵없음",
  ""),
IF(ISERROR(FIND(",",W1101,FIND(",",W1101,FIND(",",W1101,FIND(",",W1101)+1)+1)+1)),
  IF(OR(ISERROR(VLOOKUP(LEFT(W1101,FIND(",",W1101)-1),MapTable!$A:$A,1,0)),ISERROR(VLOOKUP(TRIM(MID(W1101,FIND(",",W1101)+1,FIND(",",W1101,FIND(",",W1101)+1)-FIND(",",W1101)-1)),MapTable!$A:$A,1,0)),ISERROR(VLOOKUP(TRIM(MID(W1101,FIND(",",W1101,FIND(",",W1101)+1)+1,FIND(",",W1101,FIND(",",W1101,FIND(",",W1101)+1)+1)-FIND(",",W1101,FIND(",",W1101)+1)-1)),MapTable!$A:$A,1,0)),ISERROR(VLOOKUP(TRIM(MID(W1101,FIND(",",W1101,FIND(",",W1101,FIND(",",W1101)+1)+1)+1,999)),MapTable!$A:$A,1,0))),"맵없음",
  ""),
)))))</f>
        <v/>
      </c>
      <c r="AC1101" t="str">
        <f>IF(ISBLANK(AB1101),"",IF(ISERROR(VLOOKUP(AB1101,[3]DropTable!$A:$A,1,0)),"드랍없음",""))</f>
        <v/>
      </c>
      <c r="AE1101" t="str">
        <f>IF(ISBLANK(AD1101),"",IF(ISERROR(VLOOKUP(AD1101,[3]DropTable!$A:$A,1,0)),"드랍없음",""))</f>
        <v/>
      </c>
      <c r="AG1101">
        <v>9.8000000000000007</v>
      </c>
      <c r="AH1101">
        <v>1</v>
      </c>
    </row>
    <row r="1102" spans="1:34" x14ac:dyDescent="0.3">
      <c r="A1102">
        <v>24</v>
      </c>
      <c r="B1102">
        <v>25</v>
      </c>
      <c r="C1102">
        <f>IF(OR($L1102=TRUE,$A1102=0,MOD($A1102,ChapterTable!$S$20)&lt;&gt;0),
MAX(0,INT(($B1102+ChapterTable!$Q$26+VLOOKUP(SUBSTITUTE(C$1,"성장단계","")&amp;"단계오프셋",ChapterTable!$S:$T,2,0))/ChapterTable!$Q$23)),
MAX(0,INT(($B1102+ChapterTable!$S$26+VLOOKUP(SUBSTITUTE(C$1,"성장단계","")&amp;"보스단계오프셋",ChapterTable!$S:$T,2,0))/ChapterTable!$S$23)))</f>
        <v>2</v>
      </c>
      <c r="D1102">
        <f>IF(OR($L1102=TRUE,$A1102=0,MOD($A1102,ChapterTable!$S$20)&lt;&gt;0),
MAX(0,INT(($B1102+ChapterTable!$Q$26+VLOOKUP(SUBSTITUTE(D$1,"성장단계","")&amp;"단계오프셋",ChapterTable!$S:$T,2,0))/ChapterTable!$Q$23)),
MAX(0,INT(($B1102+ChapterTable!$S$26+VLOOKUP(SUBSTITUTE(D$1,"성장단계","")&amp;"보스단계오프셋",ChapterTable!$S:$T,2,0))/ChapterTable!$S$23)))</f>
        <v>2</v>
      </c>
      <c r="E1102" s="1">
        <f ca="1">IF(AND($A1102=0,$B1102=1),
    VLOOKUP(1,ChapterTable!$1:$1048576,MATCH("최종"&amp;SUBSTITUTE(SUBSTITUTE(E$1,"standard",""),"|Float",""),ChapterTable!$1:$1,0),0)*ChapterTable!$Q$17,
  IF(AND($A1102=0,$B1102=0),
    E1103,
  IF($B1102=0,
    VLOOKUP($A1102,ChapterTable!$1:$1048576,MATCH("최종"&amp;SUBSTITUTE(SUBSTITUTE(E$1,"standard",""),"|Float",""),ChapterTable!$1:$1,0),0),
  IF($B1102=1,
    IF($L1102=FALSE,
      VLOOKUP($A1102,ChapterTable!$1:$1048576,MATCH("최종"&amp;SUBSTITUTE(SUBSTITUTE(E$1,"standard",""),"|Float",""),ChapterTable!$1:$1,0),0),
      VLOOKUP($A1102-ChapterTable!$Q$11,ChapterTable!$1:$1048576,MATCH("최종"&amp;SUBSTITUTE(SUBSTITUTE(E$1,"standard",""),"|Float",""),ChapterTable!$1:$1,0),0)*ChapterTable!$Q$14
    ),
  OFFSET(E1102,-$B1102+IF($L1102,1,0),0)*
    (VLOOKUP(SUBSTITUTE(SUBSTITUTE(E$1,"standard",""),"|Float","")&amp;"인게임누적곱배수",ChapterTable!$S:$T,2,0)^C1102
    +VLOOKUP(SUBSTITUTE(SUBSTITUTE(E$1,"standard",""),"|Float","")&amp;"인게임누적합배수",ChapterTable!$S:$T,2,0)*C1102)
  )
  )
  )
)</f>
        <v>3434158.8879897594</v>
      </c>
      <c r="F1102" s="1">
        <f ca="1">IF(AND($A1102=0,$B1102=1),
    VLOOKUP(1,ChapterTable!$1:$1048576,MATCH("최종"&amp;SUBSTITUTE(SUBSTITUTE(F$1,"standard",""),"|Float",""),ChapterTable!$1:$1,0),0)*ChapterTable!$Q$17,
  IF(AND($A1102=0,$B1102=0),
    F1103,
  IF($B1102=0,
    VLOOKUP($A1102,ChapterTable!$1:$1048576,MATCH("최종"&amp;SUBSTITUTE(SUBSTITUTE(F$1,"standard",""),"|Float",""),ChapterTable!$1:$1,0),0),
  IF($B1102=1,
    IF($L1102=FALSE,
      VLOOKUP($A1102,ChapterTable!$1:$1048576,MATCH("최종"&amp;SUBSTITUTE(SUBSTITUTE(F$1,"standard",""),"|Float",""),ChapterTable!$1:$1,0),0),
      VLOOKUP($A1102-ChapterTable!$Q$11,ChapterTable!$1:$1048576,MATCH("최종"&amp;SUBSTITUTE(SUBSTITUTE(F$1,"standard",""),"|Float",""),ChapterTable!$1:$1,0),0)*ChapterTable!$Q$14
    ),
  OFFSET(F1102,-$B1102+IF($L1102,1,0),0)*
    (VLOOKUP(SUBSTITUTE(SUBSTITUTE(F$1,"standard",""),"|Float","")&amp;"인게임누적곱배수",ChapterTable!$S:$T,2,0)^D1102
    +VLOOKUP(SUBSTITUTE(SUBSTITUTE(F$1,"standard",""),"|Float","")&amp;"인게임누적합배수",ChapterTable!$S:$T,2,0)*D1102)
  )
  )
  )
)</f>
        <v>1571183.804962635</v>
      </c>
      <c r="G1102" t="s">
        <v>110</v>
      </c>
      <c r="J1102" t="str">
        <f>IF(ISBLANK(I1102),"",
IFERROR(VLOOKUP(I1102,[1]StringTable!$1:$1048576,MATCH([1]StringTable!$B$1,[1]StringTable!$1:$1,0),0),
IFERROR(VLOOKUP(I1102,[1]InApkStringTable!$1:$1048576,MATCH([1]InApkStringTable!$B$1,[1]InApkStringTable!$1:$1,0),0),
"스트링없음")))</f>
        <v/>
      </c>
      <c r="L1102" t="b">
        <v>0</v>
      </c>
      <c r="M1102" t="s">
        <v>24</v>
      </c>
      <c r="N1102" t="str">
        <f>IF(ISBLANK(M1102),"",IF(ISERROR(VLOOKUP(M1102,MapTable!$A:$A,1,0)),"맵없음",""))</f>
        <v/>
      </c>
      <c r="O1102">
        <f t="shared" si="69"/>
        <v>11</v>
      </c>
      <c r="Q1102">
        <f t="shared" si="70"/>
        <v>11</v>
      </c>
      <c r="R1102" t="b">
        <f t="shared" ca="1" si="71"/>
        <v>0</v>
      </c>
      <c r="T1102" t="b">
        <f t="shared" ca="1" si="72"/>
        <v>0</v>
      </c>
      <c r="V1102" t="str">
        <f>IF(ISBLANK(U1102),"",IF(ISERROR(VLOOKUP(U1102,MapTable!$A:$A,1,0)),"맵없음",""))</f>
        <v/>
      </c>
      <c r="X1102" t="str">
        <f>IF(ISBLANK(W1102),"",
IF(ISERROR(FIND(",",W1102)),
  IF(ISERROR(VLOOKUP(W1102,MapTable!$A:$A,1,0)),"맵없음",
  ""),
IF(ISERROR(FIND(",",W1102,FIND(",",W1102)+1)),
  IF(OR(ISERROR(VLOOKUP(LEFT(W1102,FIND(",",W1102)-1),MapTable!$A:$A,1,0)),ISERROR(VLOOKUP(TRIM(MID(W1102,FIND(",",W1102)+1,999)),MapTable!$A:$A,1,0))),"맵없음",
  ""),
IF(ISERROR(FIND(",",W1102,FIND(",",W1102,FIND(",",W1102)+1)+1)),
  IF(OR(ISERROR(VLOOKUP(LEFT(W1102,FIND(",",W1102)-1),MapTable!$A:$A,1,0)),ISERROR(VLOOKUP(TRIM(MID(W1102,FIND(",",W1102)+1,FIND(",",W1102,FIND(",",W1102)+1)-FIND(",",W1102)-1)),MapTable!$A:$A,1,0)),ISERROR(VLOOKUP(TRIM(MID(W1102,FIND(",",W1102,FIND(",",W1102)+1)+1,999)),MapTable!$A:$A,1,0))),"맵없음",
  ""),
IF(ISERROR(FIND(",",W1102,FIND(",",W1102,FIND(",",W1102,FIND(",",W1102)+1)+1)+1)),
  IF(OR(ISERROR(VLOOKUP(LEFT(W1102,FIND(",",W1102)-1),MapTable!$A:$A,1,0)),ISERROR(VLOOKUP(TRIM(MID(W1102,FIND(",",W1102)+1,FIND(",",W1102,FIND(",",W1102)+1)-FIND(",",W1102)-1)),MapTable!$A:$A,1,0)),ISERROR(VLOOKUP(TRIM(MID(W1102,FIND(",",W1102,FIND(",",W1102)+1)+1,FIND(",",W1102,FIND(",",W1102,FIND(",",W1102)+1)+1)-FIND(",",W1102,FIND(",",W1102)+1)-1)),MapTable!$A:$A,1,0)),ISERROR(VLOOKUP(TRIM(MID(W1102,FIND(",",W1102,FIND(",",W1102,FIND(",",W1102)+1)+1)+1,999)),MapTable!$A:$A,1,0))),"맵없음",
  ""),
)))))</f>
        <v/>
      </c>
      <c r="AC1102" t="str">
        <f>IF(ISBLANK(AB1102),"",IF(ISERROR(VLOOKUP(AB1102,[3]DropTable!$A:$A,1,0)),"드랍없음",""))</f>
        <v/>
      </c>
      <c r="AE1102" t="str">
        <f>IF(ISBLANK(AD1102),"",IF(ISERROR(VLOOKUP(AD1102,[3]DropTable!$A:$A,1,0)),"드랍없음",""))</f>
        <v/>
      </c>
      <c r="AG1102">
        <v>9.8000000000000007</v>
      </c>
      <c r="AH1102">
        <v>1</v>
      </c>
    </row>
    <row r="1103" spans="1:34" x14ac:dyDescent="0.3">
      <c r="A1103">
        <v>24</v>
      </c>
      <c r="B1103">
        <v>26</v>
      </c>
      <c r="C1103">
        <f>IF(OR($L1103=TRUE,$A1103=0,MOD($A1103,ChapterTable!$S$20)&lt;&gt;0),
MAX(0,INT(($B1103+ChapterTable!$Q$26+VLOOKUP(SUBSTITUTE(C$1,"성장단계","")&amp;"단계오프셋",ChapterTable!$S:$T,2,0))/ChapterTable!$Q$23)),
MAX(0,INT(($B1103+ChapterTable!$S$26+VLOOKUP(SUBSTITUTE(C$1,"성장단계","")&amp;"보스단계오프셋",ChapterTable!$S:$T,2,0))/ChapterTable!$S$23)))</f>
        <v>3</v>
      </c>
      <c r="D1103">
        <f>IF(OR($L1103=TRUE,$A1103=0,MOD($A1103,ChapterTable!$S$20)&lt;&gt;0),
MAX(0,INT(($B1103+ChapterTable!$Q$26+VLOOKUP(SUBSTITUTE(D$1,"성장단계","")&amp;"단계오프셋",ChapterTable!$S:$T,2,0))/ChapterTable!$Q$23)),
MAX(0,INT(($B1103+ChapterTable!$S$26+VLOOKUP(SUBSTITUTE(D$1,"성장단계","")&amp;"보스단계오프셋",ChapterTable!$S:$T,2,0))/ChapterTable!$S$23)))</f>
        <v>2</v>
      </c>
      <c r="E1103" s="1">
        <f ca="1">IF(AND($A1103=0,$B1103=1),
    VLOOKUP(1,ChapterTable!$1:$1048576,MATCH("최종"&amp;SUBSTITUTE(SUBSTITUTE(E$1,"standard",""),"|Float",""),ChapterTable!$1:$1,0),0)*ChapterTable!$Q$17,
  IF(AND($A1103=0,$B1103=0),
    E1104,
  IF($B1103=0,
    VLOOKUP($A1103,ChapterTable!$1:$1048576,MATCH("최종"&amp;SUBSTITUTE(SUBSTITUTE(E$1,"standard",""),"|Float",""),ChapterTable!$1:$1,0),0),
  IF($B1103=1,
    IF($L1103=FALSE,
      VLOOKUP($A1103,ChapterTable!$1:$1048576,MATCH("최종"&amp;SUBSTITUTE(SUBSTITUTE(E$1,"standard",""),"|Float",""),ChapterTable!$1:$1,0),0),
      VLOOKUP($A1103-ChapterTable!$Q$11,ChapterTable!$1:$1048576,MATCH("최종"&amp;SUBSTITUTE(SUBSTITUTE(E$1,"standard",""),"|Float",""),ChapterTable!$1:$1,0),0)*ChapterTable!$Q$14
    ),
  OFFSET(E1103,-$B1103+IF($L1103,1,0),0)*
    (VLOOKUP(SUBSTITUTE(SUBSTITUTE(E$1,"standard",""),"|Float","")&amp;"인게임누적곱배수",ChapterTable!$S:$T,2,0)^C1103
    +VLOOKUP(SUBSTITUTE(SUBSTITUTE(E$1,"standard",""),"|Float","")&amp;"인게임누적합배수",ChapterTable!$S:$T,2,0)*C1103)
  )
  )
  )
)</f>
        <v>4141191.6002229447</v>
      </c>
      <c r="F1103" s="1">
        <f ca="1">IF(AND($A1103=0,$B1103=1),
    VLOOKUP(1,ChapterTable!$1:$1048576,MATCH("최종"&amp;SUBSTITUTE(SUBSTITUTE(F$1,"standard",""),"|Float",""),ChapterTable!$1:$1,0),0)*ChapterTable!$Q$17,
  IF(AND($A1103=0,$B1103=0),
    F1104,
  IF($B1103=0,
    VLOOKUP($A1103,ChapterTable!$1:$1048576,MATCH("최종"&amp;SUBSTITUTE(SUBSTITUTE(F$1,"standard",""),"|Float",""),ChapterTable!$1:$1,0),0),
  IF($B1103=1,
    IF($L1103=FALSE,
      VLOOKUP($A1103,ChapterTable!$1:$1048576,MATCH("최종"&amp;SUBSTITUTE(SUBSTITUTE(F$1,"standard",""),"|Float",""),ChapterTable!$1:$1,0),0),
      VLOOKUP($A1103-ChapterTable!$Q$11,ChapterTable!$1:$1048576,MATCH("최종"&amp;SUBSTITUTE(SUBSTITUTE(F$1,"standard",""),"|Float",""),ChapterTable!$1:$1,0),0)*ChapterTable!$Q$14
    ),
  OFFSET(F1103,-$B1103+IF($L1103,1,0),0)*
    (VLOOKUP(SUBSTITUTE(SUBSTITUTE(F$1,"standard",""),"|Float","")&amp;"인게임누적곱배수",ChapterTable!$S:$T,2,0)^D1103
    +VLOOKUP(SUBSTITUTE(SUBSTITUTE(F$1,"standard",""),"|Float","")&amp;"인게임누적합배수",ChapterTable!$S:$T,2,0)*D1103)
  )
  )
  )
)</f>
        <v>1571183.804962635</v>
      </c>
      <c r="G1103" t="s">
        <v>110</v>
      </c>
      <c r="J1103" t="str">
        <f>IF(ISBLANK(I1103),"",
IFERROR(VLOOKUP(I1103,[1]StringTable!$1:$1048576,MATCH([1]StringTable!$B$1,[1]StringTable!$1:$1,0),0),
IFERROR(VLOOKUP(I1103,[1]InApkStringTable!$1:$1048576,MATCH([1]InApkStringTable!$B$1,[1]InApkStringTable!$1:$1,0),0),
"스트링없음")))</f>
        <v/>
      </c>
      <c r="L1103" t="b">
        <v>0</v>
      </c>
      <c r="M1103" t="s">
        <v>24</v>
      </c>
      <c r="N1103" t="str">
        <f>IF(ISBLANK(M1103),"",IF(ISERROR(VLOOKUP(M1103,MapTable!$A:$A,1,0)),"맵없음",""))</f>
        <v/>
      </c>
      <c r="O1103">
        <f t="shared" si="69"/>
        <v>3</v>
      </c>
      <c r="Q1103">
        <f t="shared" si="70"/>
        <v>3</v>
      </c>
      <c r="R1103" t="b">
        <f t="shared" ca="1" si="71"/>
        <v>0</v>
      </c>
      <c r="T1103" t="b">
        <f t="shared" ca="1" si="72"/>
        <v>0</v>
      </c>
      <c r="V1103" t="str">
        <f>IF(ISBLANK(U1103),"",IF(ISERROR(VLOOKUP(U1103,MapTable!$A:$A,1,0)),"맵없음",""))</f>
        <v/>
      </c>
      <c r="X1103" t="str">
        <f>IF(ISBLANK(W1103),"",
IF(ISERROR(FIND(",",W1103)),
  IF(ISERROR(VLOOKUP(W1103,MapTable!$A:$A,1,0)),"맵없음",
  ""),
IF(ISERROR(FIND(",",W1103,FIND(",",W1103)+1)),
  IF(OR(ISERROR(VLOOKUP(LEFT(W1103,FIND(",",W1103)-1),MapTable!$A:$A,1,0)),ISERROR(VLOOKUP(TRIM(MID(W1103,FIND(",",W1103)+1,999)),MapTable!$A:$A,1,0))),"맵없음",
  ""),
IF(ISERROR(FIND(",",W1103,FIND(",",W1103,FIND(",",W1103)+1)+1)),
  IF(OR(ISERROR(VLOOKUP(LEFT(W1103,FIND(",",W1103)-1),MapTable!$A:$A,1,0)),ISERROR(VLOOKUP(TRIM(MID(W1103,FIND(",",W1103)+1,FIND(",",W1103,FIND(",",W1103)+1)-FIND(",",W1103)-1)),MapTable!$A:$A,1,0)),ISERROR(VLOOKUP(TRIM(MID(W1103,FIND(",",W1103,FIND(",",W1103)+1)+1,999)),MapTable!$A:$A,1,0))),"맵없음",
  ""),
IF(ISERROR(FIND(",",W1103,FIND(",",W1103,FIND(",",W1103,FIND(",",W1103)+1)+1)+1)),
  IF(OR(ISERROR(VLOOKUP(LEFT(W1103,FIND(",",W1103)-1),MapTable!$A:$A,1,0)),ISERROR(VLOOKUP(TRIM(MID(W1103,FIND(",",W1103)+1,FIND(",",W1103,FIND(",",W1103)+1)-FIND(",",W1103)-1)),MapTable!$A:$A,1,0)),ISERROR(VLOOKUP(TRIM(MID(W1103,FIND(",",W1103,FIND(",",W1103)+1)+1,FIND(",",W1103,FIND(",",W1103,FIND(",",W1103)+1)+1)-FIND(",",W1103,FIND(",",W1103)+1)-1)),MapTable!$A:$A,1,0)),ISERROR(VLOOKUP(TRIM(MID(W1103,FIND(",",W1103,FIND(",",W1103,FIND(",",W1103)+1)+1)+1,999)),MapTable!$A:$A,1,0))),"맵없음",
  ""),
)))))</f>
        <v/>
      </c>
      <c r="AC1103" t="str">
        <f>IF(ISBLANK(AB1103),"",IF(ISERROR(VLOOKUP(AB1103,[3]DropTable!$A:$A,1,0)),"드랍없음",""))</f>
        <v/>
      </c>
      <c r="AE1103" t="str">
        <f>IF(ISBLANK(AD1103),"",IF(ISERROR(VLOOKUP(AD1103,[3]DropTable!$A:$A,1,0)),"드랍없음",""))</f>
        <v/>
      </c>
      <c r="AG1103">
        <v>9.8000000000000007</v>
      </c>
      <c r="AH1103">
        <v>1</v>
      </c>
    </row>
    <row r="1104" spans="1:34" x14ac:dyDescent="0.3">
      <c r="A1104">
        <v>24</v>
      </c>
      <c r="B1104">
        <v>27</v>
      </c>
      <c r="C1104">
        <f>IF(OR($L1104=TRUE,$A1104=0,MOD($A1104,ChapterTable!$S$20)&lt;&gt;0),
MAX(0,INT(($B1104+ChapterTable!$Q$26+VLOOKUP(SUBSTITUTE(C$1,"성장단계","")&amp;"단계오프셋",ChapterTable!$S:$T,2,0))/ChapterTable!$Q$23)),
MAX(0,INT(($B1104+ChapterTable!$S$26+VLOOKUP(SUBSTITUTE(C$1,"성장단계","")&amp;"보스단계오프셋",ChapterTable!$S:$T,2,0))/ChapterTable!$S$23)))</f>
        <v>3</v>
      </c>
      <c r="D1104">
        <f>IF(OR($L1104=TRUE,$A1104=0,MOD($A1104,ChapterTable!$S$20)&lt;&gt;0),
MAX(0,INT(($B1104+ChapterTable!$Q$26+VLOOKUP(SUBSTITUTE(D$1,"성장단계","")&amp;"단계오프셋",ChapterTable!$S:$T,2,0))/ChapterTable!$Q$23)),
MAX(0,INT(($B1104+ChapterTable!$S$26+VLOOKUP(SUBSTITUTE(D$1,"성장단계","")&amp;"보스단계오프셋",ChapterTable!$S:$T,2,0))/ChapterTable!$S$23)))</f>
        <v>2</v>
      </c>
      <c r="E1104" s="1">
        <f ca="1">IF(AND($A1104=0,$B1104=1),
    VLOOKUP(1,ChapterTable!$1:$1048576,MATCH("최종"&amp;SUBSTITUTE(SUBSTITUTE(E$1,"standard",""),"|Float",""),ChapterTable!$1:$1,0),0)*ChapterTable!$Q$17,
  IF(AND($A1104=0,$B1104=0),
    E1105,
  IF($B1104=0,
    VLOOKUP($A1104,ChapterTable!$1:$1048576,MATCH("최종"&amp;SUBSTITUTE(SUBSTITUTE(E$1,"standard",""),"|Float",""),ChapterTable!$1:$1,0),0),
  IF($B1104=1,
    IF($L1104=FALSE,
      VLOOKUP($A1104,ChapterTable!$1:$1048576,MATCH("최종"&amp;SUBSTITUTE(SUBSTITUTE(E$1,"standard",""),"|Float",""),ChapterTable!$1:$1,0),0),
      VLOOKUP($A1104-ChapterTable!$Q$11,ChapterTable!$1:$1048576,MATCH("최종"&amp;SUBSTITUTE(SUBSTITUTE(E$1,"standard",""),"|Float",""),ChapterTable!$1:$1,0),0)*ChapterTable!$Q$14
    ),
  OFFSET(E1104,-$B1104+IF($L1104,1,0),0)*
    (VLOOKUP(SUBSTITUTE(SUBSTITUTE(E$1,"standard",""),"|Float","")&amp;"인게임누적곱배수",ChapterTable!$S:$T,2,0)^C1104
    +VLOOKUP(SUBSTITUTE(SUBSTITUTE(E$1,"standard",""),"|Float","")&amp;"인게임누적합배수",ChapterTable!$S:$T,2,0)*C1104)
  )
  )
  )
)</f>
        <v>4141191.6002229447</v>
      </c>
      <c r="F1104" s="1">
        <f ca="1">IF(AND($A1104=0,$B1104=1),
    VLOOKUP(1,ChapterTable!$1:$1048576,MATCH("최종"&amp;SUBSTITUTE(SUBSTITUTE(F$1,"standard",""),"|Float",""),ChapterTable!$1:$1,0),0)*ChapterTable!$Q$17,
  IF(AND($A1104=0,$B1104=0),
    F1105,
  IF($B1104=0,
    VLOOKUP($A1104,ChapterTable!$1:$1048576,MATCH("최종"&amp;SUBSTITUTE(SUBSTITUTE(F$1,"standard",""),"|Float",""),ChapterTable!$1:$1,0),0),
  IF($B1104=1,
    IF($L1104=FALSE,
      VLOOKUP($A1104,ChapterTable!$1:$1048576,MATCH("최종"&amp;SUBSTITUTE(SUBSTITUTE(F$1,"standard",""),"|Float",""),ChapterTable!$1:$1,0),0),
      VLOOKUP($A1104-ChapterTable!$Q$11,ChapterTable!$1:$1048576,MATCH("최종"&amp;SUBSTITUTE(SUBSTITUTE(F$1,"standard",""),"|Float",""),ChapterTable!$1:$1,0),0)*ChapterTable!$Q$14
    ),
  OFFSET(F1104,-$B1104+IF($L1104,1,0),0)*
    (VLOOKUP(SUBSTITUTE(SUBSTITUTE(F$1,"standard",""),"|Float","")&amp;"인게임누적곱배수",ChapterTable!$S:$T,2,0)^D1104
    +VLOOKUP(SUBSTITUTE(SUBSTITUTE(F$1,"standard",""),"|Float","")&amp;"인게임누적합배수",ChapterTable!$S:$T,2,0)*D1104)
  )
  )
  )
)</f>
        <v>1571183.804962635</v>
      </c>
      <c r="G1104" t="s">
        <v>110</v>
      </c>
      <c r="J1104" t="str">
        <f>IF(ISBLANK(I1104),"",
IFERROR(VLOOKUP(I1104,[1]StringTable!$1:$1048576,MATCH([1]StringTable!$B$1,[1]StringTable!$1:$1,0),0),
IFERROR(VLOOKUP(I1104,[1]InApkStringTable!$1:$1048576,MATCH([1]InApkStringTable!$B$1,[1]InApkStringTable!$1:$1,0),0),
"스트링없음")))</f>
        <v/>
      </c>
      <c r="L1104" t="b">
        <v>0</v>
      </c>
      <c r="M1104" t="s">
        <v>24</v>
      </c>
      <c r="N1104" t="str">
        <f>IF(ISBLANK(M1104),"",IF(ISERROR(VLOOKUP(M1104,MapTable!$A:$A,1,0)),"맵없음",""))</f>
        <v/>
      </c>
      <c r="O1104">
        <f t="shared" si="69"/>
        <v>3</v>
      </c>
      <c r="Q1104">
        <f t="shared" si="70"/>
        <v>3</v>
      </c>
      <c r="R1104" t="b">
        <f t="shared" ca="1" si="71"/>
        <v>0</v>
      </c>
      <c r="T1104" t="b">
        <f t="shared" ca="1" si="72"/>
        <v>0</v>
      </c>
      <c r="V1104" t="str">
        <f>IF(ISBLANK(U1104),"",IF(ISERROR(VLOOKUP(U1104,MapTable!$A:$A,1,0)),"맵없음",""))</f>
        <v/>
      </c>
      <c r="X1104" t="str">
        <f>IF(ISBLANK(W1104),"",
IF(ISERROR(FIND(",",W1104)),
  IF(ISERROR(VLOOKUP(W1104,MapTable!$A:$A,1,0)),"맵없음",
  ""),
IF(ISERROR(FIND(",",W1104,FIND(",",W1104)+1)),
  IF(OR(ISERROR(VLOOKUP(LEFT(W1104,FIND(",",W1104)-1),MapTable!$A:$A,1,0)),ISERROR(VLOOKUP(TRIM(MID(W1104,FIND(",",W1104)+1,999)),MapTable!$A:$A,1,0))),"맵없음",
  ""),
IF(ISERROR(FIND(",",W1104,FIND(",",W1104,FIND(",",W1104)+1)+1)),
  IF(OR(ISERROR(VLOOKUP(LEFT(W1104,FIND(",",W1104)-1),MapTable!$A:$A,1,0)),ISERROR(VLOOKUP(TRIM(MID(W1104,FIND(",",W1104)+1,FIND(",",W1104,FIND(",",W1104)+1)-FIND(",",W1104)-1)),MapTable!$A:$A,1,0)),ISERROR(VLOOKUP(TRIM(MID(W1104,FIND(",",W1104,FIND(",",W1104)+1)+1,999)),MapTable!$A:$A,1,0))),"맵없음",
  ""),
IF(ISERROR(FIND(",",W1104,FIND(",",W1104,FIND(",",W1104,FIND(",",W1104)+1)+1)+1)),
  IF(OR(ISERROR(VLOOKUP(LEFT(W1104,FIND(",",W1104)-1),MapTable!$A:$A,1,0)),ISERROR(VLOOKUP(TRIM(MID(W1104,FIND(",",W1104)+1,FIND(",",W1104,FIND(",",W1104)+1)-FIND(",",W1104)-1)),MapTable!$A:$A,1,0)),ISERROR(VLOOKUP(TRIM(MID(W1104,FIND(",",W1104,FIND(",",W1104)+1)+1,FIND(",",W1104,FIND(",",W1104,FIND(",",W1104)+1)+1)-FIND(",",W1104,FIND(",",W1104)+1)-1)),MapTable!$A:$A,1,0)),ISERROR(VLOOKUP(TRIM(MID(W1104,FIND(",",W1104,FIND(",",W1104,FIND(",",W1104)+1)+1)+1,999)),MapTable!$A:$A,1,0))),"맵없음",
  ""),
)))))</f>
        <v/>
      </c>
      <c r="AC1104" t="str">
        <f>IF(ISBLANK(AB1104),"",IF(ISERROR(VLOOKUP(AB1104,[3]DropTable!$A:$A,1,0)),"드랍없음",""))</f>
        <v/>
      </c>
      <c r="AE1104" t="str">
        <f>IF(ISBLANK(AD1104),"",IF(ISERROR(VLOOKUP(AD1104,[3]DropTable!$A:$A,1,0)),"드랍없음",""))</f>
        <v/>
      </c>
      <c r="AG1104">
        <v>9.8000000000000007</v>
      </c>
      <c r="AH1104">
        <v>1</v>
      </c>
    </row>
    <row r="1105" spans="1:34" x14ac:dyDescent="0.3">
      <c r="A1105">
        <v>24</v>
      </c>
      <c r="B1105">
        <v>28</v>
      </c>
      <c r="C1105">
        <f>IF(OR($L1105=TRUE,$A1105=0,MOD($A1105,ChapterTable!$S$20)&lt;&gt;0),
MAX(0,INT(($B1105+ChapterTable!$Q$26+VLOOKUP(SUBSTITUTE(C$1,"성장단계","")&amp;"단계오프셋",ChapterTable!$S:$T,2,0))/ChapterTable!$Q$23)),
MAX(0,INT(($B1105+ChapterTable!$S$26+VLOOKUP(SUBSTITUTE(C$1,"성장단계","")&amp;"보스단계오프셋",ChapterTable!$S:$T,2,0))/ChapterTable!$S$23)))</f>
        <v>3</v>
      </c>
      <c r="D1105">
        <f>IF(OR($L1105=TRUE,$A1105=0,MOD($A1105,ChapterTable!$S$20)&lt;&gt;0),
MAX(0,INT(($B1105+ChapterTable!$Q$26+VLOOKUP(SUBSTITUTE(D$1,"성장단계","")&amp;"단계오프셋",ChapterTable!$S:$T,2,0))/ChapterTable!$Q$23)),
MAX(0,INT(($B1105+ChapterTable!$S$26+VLOOKUP(SUBSTITUTE(D$1,"성장단계","")&amp;"보스단계오프셋",ChapterTable!$S:$T,2,0))/ChapterTable!$S$23)))</f>
        <v>2</v>
      </c>
      <c r="E1105" s="1">
        <f ca="1">IF(AND($A1105=0,$B1105=1),
    VLOOKUP(1,ChapterTable!$1:$1048576,MATCH("최종"&amp;SUBSTITUTE(SUBSTITUTE(E$1,"standard",""),"|Float",""),ChapterTable!$1:$1,0),0)*ChapterTable!$Q$17,
  IF(AND($A1105=0,$B1105=0),
    E1106,
  IF($B1105=0,
    VLOOKUP($A1105,ChapterTable!$1:$1048576,MATCH("최종"&amp;SUBSTITUTE(SUBSTITUTE(E$1,"standard",""),"|Float",""),ChapterTable!$1:$1,0),0),
  IF($B1105=1,
    IF($L1105=FALSE,
      VLOOKUP($A1105,ChapterTable!$1:$1048576,MATCH("최종"&amp;SUBSTITUTE(SUBSTITUTE(E$1,"standard",""),"|Float",""),ChapterTable!$1:$1,0),0),
      VLOOKUP($A1105-ChapterTable!$Q$11,ChapterTable!$1:$1048576,MATCH("최종"&amp;SUBSTITUTE(SUBSTITUTE(E$1,"standard",""),"|Float",""),ChapterTable!$1:$1,0),0)*ChapterTable!$Q$14
    ),
  OFFSET(E1105,-$B1105+IF($L1105,1,0),0)*
    (VLOOKUP(SUBSTITUTE(SUBSTITUTE(E$1,"standard",""),"|Float","")&amp;"인게임누적곱배수",ChapterTable!$S:$T,2,0)^C1105
    +VLOOKUP(SUBSTITUTE(SUBSTITUTE(E$1,"standard",""),"|Float","")&amp;"인게임누적합배수",ChapterTable!$S:$T,2,0)*C1105)
  )
  )
  )
)</f>
        <v>4141191.6002229447</v>
      </c>
      <c r="F1105" s="1">
        <f ca="1">IF(AND($A1105=0,$B1105=1),
    VLOOKUP(1,ChapterTable!$1:$1048576,MATCH("최종"&amp;SUBSTITUTE(SUBSTITUTE(F$1,"standard",""),"|Float",""),ChapterTable!$1:$1,0),0)*ChapterTable!$Q$17,
  IF(AND($A1105=0,$B1105=0),
    F1106,
  IF($B1105=0,
    VLOOKUP($A1105,ChapterTable!$1:$1048576,MATCH("최종"&amp;SUBSTITUTE(SUBSTITUTE(F$1,"standard",""),"|Float",""),ChapterTable!$1:$1,0),0),
  IF($B1105=1,
    IF($L1105=FALSE,
      VLOOKUP($A1105,ChapterTable!$1:$1048576,MATCH("최종"&amp;SUBSTITUTE(SUBSTITUTE(F$1,"standard",""),"|Float",""),ChapterTable!$1:$1,0),0),
      VLOOKUP($A1105-ChapterTable!$Q$11,ChapterTable!$1:$1048576,MATCH("최종"&amp;SUBSTITUTE(SUBSTITUTE(F$1,"standard",""),"|Float",""),ChapterTable!$1:$1,0),0)*ChapterTable!$Q$14
    ),
  OFFSET(F1105,-$B1105+IF($L1105,1,0),0)*
    (VLOOKUP(SUBSTITUTE(SUBSTITUTE(F$1,"standard",""),"|Float","")&amp;"인게임누적곱배수",ChapterTable!$S:$T,2,0)^D1105
    +VLOOKUP(SUBSTITUTE(SUBSTITUTE(F$1,"standard",""),"|Float","")&amp;"인게임누적합배수",ChapterTable!$S:$T,2,0)*D1105)
  )
  )
  )
)</f>
        <v>1571183.804962635</v>
      </c>
      <c r="G1105" t="s">
        <v>110</v>
      </c>
      <c r="J1105" t="str">
        <f>IF(ISBLANK(I1105),"",
IFERROR(VLOOKUP(I1105,[1]StringTable!$1:$1048576,MATCH([1]StringTable!$B$1,[1]StringTable!$1:$1,0),0),
IFERROR(VLOOKUP(I1105,[1]InApkStringTable!$1:$1048576,MATCH([1]InApkStringTable!$B$1,[1]InApkStringTable!$1:$1,0),0),
"스트링없음")))</f>
        <v/>
      </c>
      <c r="L1105" t="b">
        <v>0</v>
      </c>
      <c r="M1105" t="s">
        <v>24</v>
      </c>
      <c r="N1105" t="str">
        <f>IF(ISBLANK(M1105),"",IF(ISERROR(VLOOKUP(M1105,MapTable!$A:$A,1,0)),"맵없음",""))</f>
        <v/>
      </c>
      <c r="O1105">
        <f t="shared" si="69"/>
        <v>3</v>
      </c>
      <c r="Q1105">
        <f t="shared" si="70"/>
        <v>3</v>
      </c>
      <c r="R1105" t="b">
        <f t="shared" ca="1" si="71"/>
        <v>0</v>
      </c>
      <c r="T1105" t="b">
        <f t="shared" ca="1" si="72"/>
        <v>0</v>
      </c>
      <c r="V1105" t="str">
        <f>IF(ISBLANK(U1105),"",IF(ISERROR(VLOOKUP(U1105,MapTable!$A:$A,1,0)),"맵없음",""))</f>
        <v/>
      </c>
      <c r="X1105" t="str">
        <f>IF(ISBLANK(W1105),"",
IF(ISERROR(FIND(",",W1105)),
  IF(ISERROR(VLOOKUP(W1105,MapTable!$A:$A,1,0)),"맵없음",
  ""),
IF(ISERROR(FIND(",",W1105,FIND(",",W1105)+1)),
  IF(OR(ISERROR(VLOOKUP(LEFT(W1105,FIND(",",W1105)-1),MapTable!$A:$A,1,0)),ISERROR(VLOOKUP(TRIM(MID(W1105,FIND(",",W1105)+1,999)),MapTable!$A:$A,1,0))),"맵없음",
  ""),
IF(ISERROR(FIND(",",W1105,FIND(",",W1105,FIND(",",W1105)+1)+1)),
  IF(OR(ISERROR(VLOOKUP(LEFT(W1105,FIND(",",W1105)-1),MapTable!$A:$A,1,0)),ISERROR(VLOOKUP(TRIM(MID(W1105,FIND(",",W1105)+1,FIND(",",W1105,FIND(",",W1105)+1)-FIND(",",W1105)-1)),MapTable!$A:$A,1,0)),ISERROR(VLOOKUP(TRIM(MID(W1105,FIND(",",W1105,FIND(",",W1105)+1)+1,999)),MapTable!$A:$A,1,0))),"맵없음",
  ""),
IF(ISERROR(FIND(",",W1105,FIND(",",W1105,FIND(",",W1105,FIND(",",W1105)+1)+1)+1)),
  IF(OR(ISERROR(VLOOKUP(LEFT(W1105,FIND(",",W1105)-1),MapTable!$A:$A,1,0)),ISERROR(VLOOKUP(TRIM(MID(W1105,FIND(",",W1105)+1,FIND(",",W1105,FIND(",",W1105)+1)-FIND(",",W1105)-1)),MapTable!$A:$A,1,0)),ISERROR(VLOOKUP(TRIM(MID(W1105,FIND(",",W1105,FIND(",",W1105)+1)+1,FIND(",",W1105,FIND(",",W1105,FIND(",",W1105)+1)+1)-FIND(",",W1105,FIND(",",W1105)+1)-1)),MapTable!$A:$A,1,0)),ISERROR(VLOOKUP(TRIM(MID(W1105,FIND(",",W1105,FIND(",",W1105,FIND(",",W1105)+1)+1)+1,999)),MapTable!$A:$A,1,0))),"맵없음",
  ""),
)))))</f>
        <v/>
      </c>
      <c r="AC1105" t="str">
        <f>IF(ISBLANK(AB1105),"",IF(ISERROR(VLOOKUP(AB1105,[3]DropTable!$A:$A,1,0)),"드랍없음",""))</f>
        <v/>
      </c>
      <c r="AE1105" t="str">
        <f>IF(ISBLANK(AD1105),"",IF(ISERROR(VLOOKUP(AD1105,[3]DropTable!$A:$A,1,0)),"드랍없음",""))</f>
        <v/>
      </c>
      <c r="AG1105">
        <v>9.8000000000000007</v>
      </c>
      <c r="AH1105">
        <v>1</v>
      </c>
    </row>
    <row r="1106" spans="1:34" x14ac:dyDescent="0.3">
      <c r="A1106">
        <v>24</v>
      </c>
      <c r="B1106">
        <v>29</v>
      </c>
      <c r="C1106">
        <f>IF(OR($L1106=TRUE,$A1106=0,MOD($A1106,ChapterTable!$S$20)&lt;&gt;0),
MAX(0,INT(($B1106+ChapterTable!$Q$26+VLOOKUP(SUBSTITUTE(C$1,"성장단계","")&amp;"단계오프셋",ChapterTable!$S:$T,2,0))/ChapterTable!$Q$23)),
MAX(0,INT(($B1106+ChapterTable!$S$26+VLOOKUP(SUBSTITUTE(C$1,"성장단계","")&amp;"보스단계오프셋",ChapterTable!$S:$T,2,0))/ChapterTable!$S$23)))</f>
        <v>3</v>
      </c>
      <c r="D1106">
        <f>IF(OR($L1106=TRUE,$A1106=0,MOD($A1106,ChapterTable!$S$20)&lt;&gt;0),
MAX(0,INT(($B1106+ChapterTable!$Q$26+VLOOKUP(SUBSTITUTE(D$1,"성장단계","")&amp;"단계오프셋",ChapterTable!$S:$T,2,0))/ChapterTable!$Q$23)),
MAX(0,INT(($B1106+ChapterTable!$S$26+VLOOKUP(SUBSTITUTE(D$1,"성장단계","")&amp;"보스단계오프셋",ChapterTable!$S:$T,2,0))/ChapterTable!$S$23)))</f>
        <v>2</v>
      </c>
      <c r="E1106" s="1">
        <f ca="1">IF(AND($A1106=0,$B1106=1),
    VLOOKUP(1,ChapterTable!$1:$1048576,MATCH("최종"&amp;SUBSTITUTE(SUBSTITUTE(E$1,"standard",""),"|Float",""),ChapterTable!$1:$1,0),0)*ChapterTable!$Q$17,
  IF(AND($A1106=0,$B1106=0),
    E1107,
  IF($B1106=0,
    VLOOKUP($A1106,ChapterTable!$1:$1048576,MATCH("최종"&amp;SUBSTITUTE(SUBSTITUTE(E$1,"standard",""),"|Float",""),ChapterTable!$1:$1,0),0),
  IF($B1106=1,
    IF($L1106=FALSE,
      VLOOKUP($A1106,ChapterTable!$1:$1048576,MATCH("최종"&amp;SUBSTITUTE(SUBSTITUTE(E$1,"standard",""),"|Float",""),ChapterTable!$1:$1,0),0),
      VLOOKUP($A1106-ChapterTable!$Q$11,ChapterTable!$1:$1048576,MATCH("최종"&amp;SUBSTITUTE(SUBSTITUTE(E$1,"standard",""),"|Float",""),ChapterTable!$1:$1,0),0)*ChapterTable!$Q$14
    ),
  OFFSET(E1106,-$B1106+IF($L1106,1,0),0)*
    (VLOOKUP(SUBSTITUTE(SUBSTITUTE(E$1,"standard",""),"|Float","")&amp;"인게임누적곱배수",ChapterTable!$S:$T,2,0)^C1106
    +VLOOKUP(SUBSTITUTE(SUBSTITUTE(E$1,"standard",""),"|Float","")&amp;"인게임누적합배수",ChapterTable!$S:$T,2,0)*C1106)
  )
  )
  )
)</f>
        <v>4141191.6002229447</v>
      </c>
      <c r="F1106" s="1">
        <f ca="1">IF(AND($A1106=0,$B1106=1),
    VLOOKUP(1,ChapterTable!$1:$1048576,MATCH("최종"&amp;SUBSTITUTE(SUBSTITUTE(F$1,"standard",""),"|Float",""),ChapterTable!$1:$1,0),0)*ChapterTable!$Q$17,
  IF(AND($A1106=0,$B1106=0),
    F1107,
  IF($B1106=0,
    VLOOKUP($A1106,ChapterTable!$1:$1048576,MATCH("최종"&amp;SUBSTITUTE(SUBSTITUTE(F$1,"standard",""),"|Float",""),ChapterTable!$1:$1,0),0),
  IF($B1106=1,
    IF($L1106=FALSE,
      VLOOKUP($A1106,ChapterTable!$1:$1048576,MATCH("최종"&amp;SUBSTITUTE(SUBSTITUTE(F$1,"standard",""),"|Float",""),ChapterTable!$1:$1,0),0),
      VLOOKUP($A1106-ChapterTable!$Q$11,ChapterTable!$1:$1048576,MATCH("최종"&amp;SUBSTITUTE(SUBSTITUTE(F$1,"standard",""),"|Float",""),ChapterTable!$1:$1,0),0)*ChapterTable!$Q$14
    ),
  OFFSET(F1106,-$B1106+IF($L1106,1,0),0)*
    (VLOOKUP(SUBSTITUTE(SUBSTITUTE(F$1,"standard",""),"|Float","")&amp;"인게임누적곱배수",ChapterTable!$S:$T,2,0)^D1106
    +VLOOKUP(SUBSTITUTE(SUBSTITUTE(F$1,"standard",""),"|Float","")&amp;"인게임누적합배수",ChapterTable!$S:$T,2,0)*D1106)
  )
  )
  )
)</f>
        <v>1571183.804962635</v>
      </c>
      <c r="G1106" t="s">
        <v>110</v>
      </c>
      <c r="J1106" t="str">
        <f>IF(ISBLANK(I1106),"",
IFERROR(VLOOKUP(I1106,[1]StringTable!$1:$1048576,MATCH([1]StringTable!$B$1,[1]StringTable!$1:$1,0),0),
IFERROR(VLOOKUP(I1106,[1]InApkStringTable!$1:$1048576,MATCH([1]InApkStringTable!$B$1,[1]InApkStringTable!$1:$1,0),0),
"스트링없음")))</f>
        <v/>
      </c>
      <c r="L1106" t="b">
        <v>0</v>
      </c>
      <c r="M1106" t="s">
        <v>24</v>
      </c>
      <c r="N1106" t="str">
        <f>IF(ISBLANK(M1106),"",IF(ISERROR(VLOOKUP(M1106,MapTable!$A:$A,1,0)),"맵없음",""))</f>
        <v/>
      </c>
      <c r="O1106">
        <f t="shared" si="69"/>
        <v>93</v>
      </c>
      <c r="Q1106">
        <f t="shared" si="70"/>
        <v>93</v>
      </c>
      <c r="R1106" t="b">
        <f t="shared" ca="1" si="71"/>
        <v>1</v>
      </c>
      <c r="T1106" t="b">
        <f t="shared" ca="1" si="72"/>
        <v>1</v>
      </c>
      <c r="V1106" t="str">
        <f>IF(ISBLANK(U1106),"",IF(ISERROR(VLOOKUP(U1106,MapTable!$A:$A,1,0)),"맵없음",""))</f>
        <v/>
      </c>
      <c r="X1106" t="str">
        <f>IF(ISBLANK(W1106),"",
IF(ISERROR(FIND(",",W1106)),
  IF(ISERROR(VLOOKUP(W1106,MapTable!$A:$A,1,0)),"맵없음",
  ""),
IF(ISERROR(FIND(",",W1106,FIND(",",W1106)+1)),
  IF(OR(ISERROR(VLOOKUP(LEFT(W1106,FIND(",",W1106)-1),MapTable!$A:$A,1,0)),ISERROR(VLOOKUP(TRIM(MID(W1106,FIND(",",W1106)+1,999)),MapTable!$A:$A,1,0))),"맵없음",
  ""),
IF(ISERROR(FIND(",",W1106,FIND(",",W1106,FIND(",",W1106)+1)+1)),
  IF(OR(ISERROR(VLOOKUP(LEFT(W1106,FIND(",",W1106)-1),MapTable!$A:$A,1,0)),ISERROR(VLOOKUP(TRIM(MID(W1106,FIND(",",W1106)+1,FIND(",",W1106,FIND(",",W1106)+1)-FIND(",",W1106)-1)),MapTable!$A:$A,1,0)),ISERROR(VLOOKUP(TRIM(MID(W1106,FIND(",",W1106,FIND(",",W1106)+1)+1,999)),MapTable!$A:$A,1,0))),"맵없음",
  ""),
IF(ISERROR(FIND(",",W1106,FIND(",",W1106,FIND(",",W1106,FIND(",",W1106)+1)+1)+1)),
  IF(OR(ISERROR(VLOOKUP(LEFT(W1106,FIND(",",W1106)-1),MapTable!$A:$A,1,0)),ISERROR(VLOOKUP(TRIM(MID(W1106,FIND(",",W1106)+1,FIND(",",W1106,FIND(",",W1106)+1)-FIND(",",W1106)-1)),MapTable!$A:$A,1,0)),ISERROR(VLOOKUP(TRIM(MID(W1106,FIND(",",W1106,FIND(",",W1106)+1)+1,FIND(",",W1106,FIND(",",W1106,FIND(",",W1106)+1)+1)-FIND(",",W1106,FIND(",",W1106)+1)-1)),MapTable!$A:$A,1,0)),ISERROR(VLOOKUP(TRIM(MID(W1106,FIND(",",W1106,FIND(",",W1106,FIND(",",W1106)+1)+1)+1,999)),MapTable!$A:$A,1,0))),"맵없음",
  ""),
)))))</f>
        <v/>
      </c>
      <c r="AC1106" t="str">
        <f>IF(ISBLANK(AB1106),"",IF(ISERROR(VLOOKUP(AB1106,[3]DropTable!$A:$A,1,0)),"드랍없음",""))</f>
        <v/>
      </c>
      <c r="AE1106" t="str">
        <f>IF(ISBLANK(AD1106),"",IF(ISERROR(VLOOKUP(AD1106,[3]DropTable!$A:$A,1,0)),"드랍없음",""))</f>
        <v/>
      </c>
      <c r="AG1106">
        <v>9.8000000000000007</v>
      </c>
      <c r="AH1106">
        <v>1</v>
      </c>
    </row>
    <row r="1107" spans="1:34" x14ac:dyDescent="0.3">
      <c r="A1107">
        <v>24</v>
      </c>
      <c r="B1107">
        <v>30</v>
      </c>
      <c r="C1107">
        <f>IF(OR($L1107=TRUE,$A1107=0,MOD($A1107,ChapterTable!$S$20)&lt;&gt;0),
MAX(0,INT(($B1107+ChapterTable!$Q$26+VLOOKUP(SUBSTITUTE(C$1,"성장단계","")&amp;"단계오프셋",ChapterTable!$S:$T,2,0))/ChapterTable!$Q$23)),
MAX(0,INT(($B1107+ChapterTable!$S$26+VLOOKUP(SUBSTITUTE(C$1,"성장단계","")&amp;"보스단계오프셋",ChapterTable!$S:$T,2,0))/ChapterTable!$S$23)))</f>
        <v>3</v>
      </c>
      <c r="D1107">
        <f>IF(OR($L1107=TRUE,$A1107=0,MOD($A1107,ChapterTable!$S$20)&lt;&gt;0),
MAX(0,INT(($B1107+ChapterTable!$Q$26+VLOOKUP(SUBSTITUTE(D$1,"성장단계","")&amp;"단계오프셋",ChapterTable!$S:$T,2,0))/ChapterTable!$Q$23)),
MAX(0,INT(($B1107+ChapterTable!$S$26+VLOOKUP(SUBSTITUTE(D$1,"성장단계","")&amp;"보스단계오프셋",ChapterTable!$S:$T,2,0))/ChapterTable!$S$23)))</f>
        <v>2</v>
      </c>
      <c r="E1107" s="1">
        <f ca="1">IF(AND($A1107=0,$B1107=1),
    VLOOKUP(1,ChapterTable!$1:$1048576,MATCH("최종"&amp;SUBSTITUTE(SUBSTITUTE(E$1,"standard",""),"|Float",""),ChapterTable!$1:$1,0),0)*ChapterTable!$Q$17,
  IF(AND($A1107=0,$B1107=0),
    E1108,
  IF($B1107=0,
    VLOOKUP($A1107,ChapterTable!$1:$1048576,MATCH("최종"&amp;SUBSTITUTE(SUBSTITUTE(E$1,"standard",""),"|Float",""),ChapterTable!$1:$1,0),0),
  IF($B1107=1,
    IF($L1107=FALSE,
      VLOOKUP($A1107,ChapterTable!$1:$1048576,MATCH("최종"&amp;SUBSTITUTE(SUBSTITUTE(E$1,"standard",""),"|Float",""),ChapterTable!$1:$1,0),0),
      VLOOKUP($A1107-ChapterTable!$Q$11,ChapterTable!$1:$1048576,MATCH("최종"&amp;SUBSTITUTE(SUBSTITUTE(E$1,"standard",""),"|Float",""),ChapterTable!$1:$1,0),0)*ChapterTable!$Q$14
    ),
  OFFSET(E1107,-$B1107+IF($L1107,1,0),0)*
    (VLOOKUP(SUBSTITUTE(SUBSTITUTE(E$1,"standard",""),"|Float","")&amp;"인게임누적곱배수",ChapterTable!$S:$T,2,0)^C1107
    +VLOOKUP(SUBSTITUTE(SUBSTITUTE(E$1,"standard",""),"|Float","")&amp;"인게임누적합배수",ChapterTable!$S:$T,2,0)*C1107)
  )
  )
  )
)</f>
        <v>4141191.6002229447</v>
      </c>
      <c r="F1107" s="1">
        <f ca="1">IF(AND($A1107=0,$B1107=1),
    VLOOKUP(1,ChapterTable!$1:$1048576,MATCH("최종"&amp;SUBSTITUTE(SUBSTITUTE(F$1,"standard",""),"|Float",""),ChapterTable!$1:$1,0),0)*ChapterTable!$Q$17,
  IF(AND($A1107=0,$B1107=0),
    F1108,
  IF($B1107=0,
    VLOOKUP($A1107,ChapterTable!$1:$1048576,MATCH("최종"&amp;SUBSTITUTE(SUBSTITUTE(F$1,"standard",""),"|Float",""),ChapterTable!$1:$1,0),0),
  IF($B1107=1,
    IF($L1107=FALSE,
      VLOOKUP($A1107,ChapterTable!$1:$1048576,MATCH("최종"&amp;SUBSTITUTE(SUBSTITUTE(F$1,"standard",""),"|Float",""),ChapterTable!$1:$1,0),0),
      VLOOKUP($A1107-ChapterTable!$Q$11,ChapterTable!$1:$1048576,MATCH("최종"&amp;SUBSTITUTE(SUBSTITUTE(F$1,"standard",""),"|Float",""),ChapterTable!$1:$1,0),0)*ChapterTable!$Q$14
    ),
  OFFSET(F1107,-$B1107+IF($L1107,1,0),0)*
    (VLOOKUP(SUBSTITUTE(SUBSTITUTE(F$1,"standard",""),"|Float","")&amp;"인게임누적곱배수",ChapterTable!$S:$T,2,0)^D1107
    +VLOOKUP(SUBSTITUTE(SUBSTITUTE(F$1,"standard",""),"|Float","")&amp;"인게임누적합배수",ChapterTable!$S:$T,2,0)*D1107)
  )
  )
  )
)</f>
        <v>1571183.804962635</v>
      </c>
      <c r="G1107" t="s">
        <v>110</v>
      </c>
      <c r="J1107" t="str">
        <f>IF(ISBLANK(I1107),"",
IFERROR(VLOOKUP(I1107,[1]StringTable!$1:$1048576,MATCH([1]StringTable!$B$1,[1]StringTable!$1:$1,0),0),
IFERROR(VLOOKUP(I1107,[1]InApkStringTable!$1:$1048576,MATCH([1]InApkStringTable!$B$1,[1]InApkStringTable!$1:$1,0),0),
"스트링없음")))</f>
        <v/>
      </c>
      <c r="L1107" t="b">
        <v>0</v>
      </c>
      <c r="M1107" t="s">
        <v>24</v>
      </c>
      <c r="N1107" t="str">
        <f>IF(ISBLANK(M1107),"",IF(ISERROR(VLOOKUP(M1107,MapTable!$A:$A,1,0)),"맵없음",""))</f>
        <v/>
      </c>
      <c r="O1107">
        <f t="shared" si="69"/>
        <v>21</v>
      </c>
      <c r="Q1107">
        <f t="shared" si="70"/>
        <v>21</v>
      </c>
      <c r="R1107" t="b">
        <f t="shared" ca="1" si="71"/>
        <v>0</v>
      </c>
      <c r="T1107" t="b">
        <f t="shared" ca="1" si="72"/>
        <v>0</v>
      </c>
      <c r="V1107" t="str">
        <f>IF(ISBLANK(U1107),"",IF(ISERROR(VLOOKUP(U1107,MapTable!$A:$A,1,0)),"맵없음",""))</f>
        <v/>
      </c>
      <c r="X1107" t="str">
        <f>IF(ISBLANK(W1107),"",
IF(ISERROR(FIND(",",W1107)),
  IF(ISERROR(VLOOKUP(W1107,MapTable!$A:$A,1,0)),"맵없음",
  ""),
IF(ISERROR(FIND(",",W1107,FIND(",",W1107)+1)),
  IF(OR(ISERROR(VLOOKUP(LEFT(W1107,FIND(",",W1107)-1),MapTable!$A:$A,1,0)),ISERROR(VLOOKUP(TRIM(MID(W1107,FIND(",",W1107)+1,999)),MapTable!$A:$A,1,0))),"맵없음",
  ""),
IF(ISERROR(FIND(",",W1107,FIND(",",W1107,FIND(",",W1107)+1)+1)),
  IF(OR(ISERROR(VLOOKUP(LEFT(W1107,FIND(",",W1107)-1),MapTable!$A:$A,1,0)),ISERROR(VLOOKUP(TRIM(MID(W1107,FIND(",",W1107)+1,FIND(",",W1107,FIND(",",W1107)+1)-FIND(",",W1107)-1)),MapTable!$A:$A,1,0)),ISERROR(VLOOKUP(TRIM(MID(W1107,FIND(",",W1107,FIND(",",W1107)+1)+1,999)),MapTable!$A:$A,1,0))),"맵없음",
  ""),
IF(ISERROR(FIND(",",W1107,FIND(",",W1107,FIND(",",W1107,FIND(",",W1107)+1)+1)+1)),
  IF(OR(ISERROR(VLOOKUP(LEFT(W1107,FIND(",",W1107)-1),MapTable!$A:$A,1,0)),ISERROR(VLOOKUP(TRIM(MID(W1107,FIND(",",W1107)+1,FIND(",",W1107,FIND(",",W1107)+1)-FIND(",",W1107)-1)),MapTable!$A:$A,1,0)),ISERROR(VLOOKUP(TRIM(MID(W1107,FIND(",",W1107,FIND(",",W1107)+1)+1,FIND(",",W1107,FIND(",",W1107,FIND(",",W1107)+1)+1)-FIND(",",W1107,FIND(",",W1107)+1)-1)),MapTable!$A:$A,1,0)),ISERROR(VLOOKUP(TRIM(MID(W1107,FIND(",",W1107,FIND(",",W1107,FIND(",",W1107)+1)+1)+1,999)),MapTable!$A:$A,1,0))),"맵없음",
  ""),
)))))</f>
        <v/>
      </c>
      <c r="AC1107" t="str">
        <f>IF(ISBLANK(AB1107),"",IF(ISERROR(VLOOKUP(AB1107,[3]DropTable!$A:$A,1,0)),"드랍없음",""))</f>
        <v/>
      </c>
      <c r="AE1107" t="str">
        <f>IF(ISBLANK(AD1107),"",IF(ISERROR(VLOOKUP(AD1107,[3]DropTable!$A:$A,1,0)),"드랍없음",""))</f>
        <v/>
      </c>
      <c r="AG1107">
        <v>9.8000000000000007</v>
      </c>
      <c r="AH1107">
        <v>1</v>
      </c>
    </row>
    <row r="1108" spans="1:34" x14ac:dyDescent="0.3">
      <c r="A1108">
        <v>24</v>
      </c>
      <c r="B1108">
        <v>31</v>
      </c>
      <c r="C1108">
        <f>IF(OR($L1108=TRUE,$A1108=0,MOD($A1108,ChapterTable!$S$20)&lt;&gt;0),
MAX(0,INT(($B1108+ChapterTable!$Q$26+VLOOKUP(SUBSTITUTE(C$1,"성장단계","")&amp;"단계오프셋",ChapterTable!$S:$T,2,0))/ChapterTable!$Q$23)),
MAX(0,INT(($B1108+ChapterTable!$S$26+VLOOKUP(SUBSTITUTE(C$1,"성장단계","")&amp;"보스단계오프셋",ChapterTable!$S:$T,2,0))/ChapterTable!$S$23)))</f>
        <v>3</v>
      </c>
      <c r="D1108">
        <f>IF(OR($L1108=TRUE,$A1108=0,MOD($A1108,ChapterTable!$S$20)&lt;&gt;0),
MAX(0,INT(($B1108+ChapterTable!$Q$26+VLOOKUP(SUBSTITUTE(D$1,"성장단계","")&amp;"단계오프셋",ChapterTable!$S:$T,2,0))/ChapterTable!$Q$23)),
MAX(0,INT(($B1108+ChapterTable!$S$26+VLOOKUP(SUBSTITUTE(D$1,"성장단계","")&amp;"보스단계오프셋",ChapterTable!$S:$T,2,0))/ChapterTable!$S$23)))</f>
        <v>3</v>
      </c>
      <c r="E1108" s="1">
        <f ca="1">IF(AND($A1108=0,$B1108=1),
    VLOOKUP(1,ChapterTable!$1:$1048576,MATCH("최종"&amp;SUBSTITUTE(SUBSTITUTE(E$1,"standard",""),"|Float",""),ChapterTable!$1:$1,0),0)*ChapterTable!$Q$17,
  IF(AND($A1108=0,$B1108=0),
    E1109,
  IF($B1108=0,
    VLOOKUP($A1108,ChapterTable!$1:$1048576,MATCH("최종"&amp;SUBSTITUTE(SUBSTITUTE(E$1,"standard",""),"|Float",""),ChapterTable!$1:$1,0),0),
  IF($B1108=1,
    IF($L1108=FALSE,
      VLOOKUP($A1108,ChapterTable!$1:$1048576,MATCH("최종"&amp;SUBSTITUTE(SUBSTITUTE(E$1,"standard",""),"|Float",""),ChapterTable!$1:$1,0),0),
      VLOOKUP($A1108-ChapterTable!$Q$11,ChapterTable!$1:$1048576,MATCH("최종"&amp;SUBSTITUTE(SUBSTITUTE(E$1,"standard",""),"|Float",""),ChapterTable!$1:$1,0),0)*ChapterTable!$Q$14
    ),
  OFFSET(E1108,-$B1108+IF($L1108,1,0),0)*
    (VLOOKUP(SUBSTITUTE(SUBSTITUTE(E$1,"standard",""),"|Float","")&amp;"인게임누적곱배수",ChapterTable!$S:$T,2,0)^C1108
    +VLOOKUP(SUBSTITUTE(SUBSTITUTE(E$1,"standard",""),"|Float","")&amp;"인게임누적합배수",ChapterTable!$S:$T,2,0)*C1108)
  )
  )
  )
)</f>
        <v>4141191.6002229447</v>
      </c>
      <c r="F1108" s="1">
        <f ca="1">IF(AND($A1108=0,$B1108=1),
    VLOOKUP(1,ChapterTable!$1:$1048576,MATCH("최종"&amp;SUBSTITUTE(SUBSTITUTE(F$1,"standard",""),"|Float",""),ChapterTable!$1:$1,0),0)*ChapterTable!$Q$17,
  IF(AND($A1108=0,$B1108=0),
    F1109,
  IF($B1108=0,
    VLOOKUP($A1108,ChapterTable!$1:$1048576,MATCH("최종"&amp;SUBSTITUTE(SUBSTITUTE(F$1,"standard",""),"|Float",""),ChapterTable!$1:$1,0),0),
  IF($B1108=1,
    IF($L1108=FALSE,
      VLOOKUP($A1108,ChapterTable!$1:$1048576,MATCH("최종"&amp;SUBSTITUTE(SUBSTITUTE(F$1,"standard",""),"|Float",""),ChapterTable!$1:$1,0),0),
      VLOOKUP($A1108-ChapterTable!$Q$11,ChapterTable!$1:$1048576,MATCH("최종"&amp;SUBSTITUTE(SUBSTITUTE(F$1,"standard",""),"|Float",""),ChapterTable!$1:$1,0),0)*ChapterTable!$Q$14
    ),
  OFFSET(F1108,-$B1108+IF($L1108,1,0),0)*
    (VLOOKUP(SUBSTITUTE(SUBSTITUTE(F$1,"standard",""),"|Float","")&amp;"인게임누적곱배수",ChapterTable!$S:$T,2,0)^D1108
    +VLOOKUP(SUBSTITUTE(SUBSTITUTE(F$1,"standard",""),"|Float","")&amp;"인게임누적합배수",ChapterTable!$S:$T,2,0)*D1108)
  )
  )
  )
)</f>
        <v>1795638.6342430115</v>
      </c>
      <c r="G1108" t="s">
        <v>110</v>
      </c>
      <c r="J1108" t="str">
        <f>IF(ISBLANK(I1108),"",
IFERROR(VLOOKUP(I1108,[1]StringTable!$1:$1048576,MATCH([1]StringTable!$B$1,[1]StringTable!$1:$1,0),0),
IFERROR(VLOOKUP(I1108,[1]InApkStringTable!$1:$1048576,MATCH([1]InApkStringTable!$B$1,[1]InApkStringTable!$1:$1,0),0),
"스트링없음")))</f>
        <v/>
      </c>
      <c r="L1108" t="b">
        <v>0</v>
      </c>
      <c r="M1108" t="s">
        <v>24</v>
      </c>
      <c r="N1108" t="str">
        <f>IF(ISBLANK(M1108),"",IF(ISERROR(VLOOKUP(M1108,MapTable!$A:$A,1,0)),"맵없음",""))</f>
        <v/>
      </c>
      <c r="O1108">
        <f t="shared" si="69"/>
        <v>4</v>
      </c>
      <c r="Q1108">
        <f t="shared" si="70"/>
        <v>4</v>
      </c>
      <c r="R1108" t="b">
        <f t="shared" ca="1" si="71"/>
        <v>0</v>
      </c>
      <c r="T1108" t="b">
        <f t="shared" ca="1" si="72"/>
        <v>0</v>
      </c>
      <c r="V1108" t="str">
        <f>IF(ISBLANK(U1108),"",IF(ISERROR(VLOOKUP(U1108,MapTable!$A:$A,1,0)),"맵없음",""))</f>
        <v/>
      </c>
      <c r="X1108" t="str">
        <f>IF(ISBLANK(W1108),"",
IF(ISERROR(FIND(",",W1108)),
  IF(ISERROR(VLOOKUP(W1108,MapTable!$A:$A,1,0)),"맵없음",
  ""),
IF(ISERROR(FIND(",",W1108,FIND(",",W1108)+1)),
  IF(OR(ISERROR(VLOOKUP(LEFT(W1108,FIND(",",W1108)-1),MapTable!$A:$A,1,0)),ISERROR(VLOOKUP(TRIM(MID(W1108,FIND(",",W1108)+1,999)),MapTable!$A:$A,1,0))),"맵없음",
  ""),
IF(ISERROR(FIND(",",W1108,FIND(",",W1108,FIND(",",W1108)+1)+1)),
  IF(OR(ISERROR(VLOOKUP(LEFT(W1108,FIND(",",W1108)-1),MapTable!$A:$A,1,0)),ISERROR(VLOOKUP(TRIM(MID(W1108,FIND(",",W1108)+1,FIND(",",W1108,FIND(",",W1108)+1)-FIND(",",W1108)-1)),MapTable!$A:$A,1,0)),ISERROR(VLOOKUP(TRIM(MID(W1108,FIND(",",W1108,FIND(",",W1108)+1)+1,999)),MapTable!$A:$A,1,0))),"맵없음",
  ""),
IF(ISERROR(FIND(",",W1108,FIND(",",W1108,FIND(",",W1108,FIND(",",W1108)+1)+1)+1)),
  IF(OR(ISERROR(VLOOKUP(LEFT(W1108,FIND(",",W1108)-1),MapTable!$A:$A,1,0)),ISERROR(VLOOKUP(TRIM(MID(W1108,FIND(",",W1108)+1,FIND(",",W1108,FIND(",",W1108)+1)-FIND(",",W1108)-1)),MapTable!$A:$A,1,0)),ISERROR(VLOOKUP(TRIM(MID(W1108,FIND(",",W1108,FIND(",",W1108)+1)+1,FIND(",",W1108,FIND(",",W1108,FIND(",",W1108)+1)+1)-FIND(",",W1108,FIND(",",W1108)+1)-1)),MapTable!$A:$A,1,0)),ISERROR(VLOOKUP(TRIM(MID(W1108,FIND(",",W1108,FIND(",",W1108,FIND(",",W1108)+1)+1)+1,999)),MapTable!$A:$A,1,0))),"맵없음",
  ""),
)))))</f>
        <v/>
      </c>
      <c r="AC1108" t="str">
        <f>IF(ISBLANK(AB1108),"",IF(ISERROR(VLOOKUP(AB1108,[3]DropTable!$A:$A,1,0)),"드랍없음",""))</f>
        <v/>
      </c>
      <c r="AE1108" t="str">
        <f>IF(ISBLANK(AD1108),"",IF(ISERROR(VLOOKUP(AD1108,[3]DropTable!$A:$A,1,0)),"드랍없음",""))</f>
        <v/>
      </c>
      <c r="AG1108">
        <v>9.8000000000000007</v>
      </c>
      <c r="AH1108">
        <v>1</v>
      </c>
    </row>
    <row r="1109" spans="1:34" x14ac:dyDescent="0.3">
      <c r="A1109">
        <v>24</v>
      </c>
      <c r="B1109">
        <v>32</v>
      </c>
      <c r="C1109">
        <f>IF(OR($L1109=TRUE,$A1109=0,MOD($A1109,ChapterTable!$S$20)&lt;&gt;0),
MAX(0,INT(($B1109+ChapterTable!$Q$26+VLOOKUP(SUBSTITUTE(C$1,"성장단계","")&amp;"단계오프셋",ChapterTable!$S:$T,2,0))/ChapterTable!$Q$23)),
MAX(0,INT(($B1109+ChapterTable!$S$26+VLOOKUP(SUBSTITUTE(C$1,"성장단계","")&amp;"보스단계오프셋",ChapterTable!$S:$T,2,0))/ChapterTable!$S$23)))</f>
        <v>3</v>
      </c>
      <c r="D1109">
        <f>IF(OR($L1109=TRUE,$A1109=0,MOD($A1109,ChapterTable!$S$20)&lt;&gt;0),
MAX(0,INT(($B1109+ChapterTable!$Q$26+VLOOKUP(SUBSTITUTE(D$1,"성장단계","")&amp;"단계오프셋",ChapterTable!$S:$T,2,0))/ChapterTable!$Q$23)),
MAX(0,INT(($B1109+ChapterTable!$S$26+VLOOKUP(SUBSTITUTE(D$1,"성장단계","")&amp;"보스단계오프셋",ChapterTable!$S:$T,2,0))/ChapterTable!$S$23)))</f>
        <v>3</v>
      </c>
      <c r="E1109" s="1">
        <f ca="1">IF(AND($A1109=0,$B1109=1),
    VLOOKUP(1,ChapterTable!$1:$1048576,MATCH("최종"&amp;SUBSTITUTE(SUBSTITUTE(E$1,"standard",""),"|Float",""),ChapterTable!$1:$1,0),0)*ChapterTable!$Q$17,
  IF(AND($A1109=0,$B1109=0),
    E1110,
  IF($B1109=0,
    VLOOKUP($A1109,ChapterTable!$1:$1048576,MATCH("최종"&amp;SUBSTITUTE(SUBSTITUTE(E$1,"standard",""),"|Float",""),ChapterTable!$1:$1,0),0),
  IF($B1109=1,
    IF($L1109=FALSE,
      VLOOKUP($A1109,ChapterTable!$1:$1048576,MATCH("최종"&amp;SUBSTITUTE(SUBSTITUTE(E$1,"standard",""),"|Float",""),ChapterTable!$1:$1,0),0),
      VLOOKUP($A1109-ChapterTable!$Q$11,ChapterTable!$1:$1048576,MATCH("최종"&amp;SUBSTITUTE(SUBSTITUTE(E$1,"standard",""),"|Float",""),ChapterTable!$1:$1,0),0)*ChapterTable!$Q$14
    ),
  OFFSET(E1109,-$B1109+IF($L1109,1,0),0)*
    (VLOOKUP(SUBSTITUTE(SUBSTITUTE(E$1,"standard",""),"|Float","")&amp;"인게임누적곱배수",ChapterTable!$S:$T,2,0)^C1109
    +VLOOKUP(SUBSTITUTE(SUBSTITUTE(E$1,"standard",""),"|Float","")&amp;"인게임누적합배수",ChapterTable!$S:$T,2,0)*C1109)
  )
  )
  )
)</f>
        <v>4141191.6002229447</v>
      </c>
      <c r="F1109" s="1">
        <f ca="1">IF(AND($A1109=0,$B1109=1),
    VLOOKUP(1,ChapterTable!$1:$1048576,MATCH("최종"&amp;SUBSTITUTE(SUBSTITUTE(F$1,"standard",""),"|Float",""),ChapterTable!$1:$1,0),0)*ChapterTable!$Q$17,
  IF(AND($A1109=0,$B1109=0),
    F1110,
  IF($B1109=0,
    VLOOKUP($A1109,ChapterTable!$1:$1048576,MATCH("최종"&amp;SUBSTITUTE(SUBSTITUTE(F$1,"standard",""),"|Float",""),ChapterTable!$1:$1,0),0),
  IF($B1109=1,
    IF($L1109=FALSE,
      VLOOKUP($A1109,ChapterTable!$1:$1048576,MATCH("최종"&amp;SUBSTITUTE(SUBSTITUTE(F$1,"standard",""),"|Float",""),ChapterTable!$1:$1,0),0),
      VLOOKUP($A1109-ChapterTable!$Q$11,ChapterTable!$1:$1048576,MATCH("최종"&amp;SUBSTITUTE(SUBSTITUTE(F$1,"standard",""),"|Float",""),ChapterTable!$1:$1,0),0)*ChapterTable!$Q$14
    ),
  OFFSET(F1109,-$B1109+IF($L1109,1,0),0)*
    (VLOOKUP(SUBSTITUTE(SUBSTITUTE(F$1,"standard",""),"|Float","")&amp;"인게임누적곱배수",ChapterTable!$S:$T,2,0)^D1109
    +VLOOKUP(SUBSTITUTE(SUBSTITUTE(F$1,"standard",""),"|Float","")&amp;"인게임누적합배수",ChapterTable!$S:$T,2,0)*D1109)
  )
  )
  )
)</f>
        <v>1795638.6342430115</v>
      </c>
      <c r="G1109" t="s">
        <v>110</v>
      </c>
      <c r="J1109" t="str">
        <f>IF(ISBLANK(I1109),"",
IFERROR(VLOOKUP(I1109,[1]StringTable!$1:$1048576,MATCH([1]StringTable!$B$1,[1]StringTable!$1:$1,0),0),
IFERROR(VLOOKUP(I1109,[1]InApkStringTable!$1:$1048576,MATCH([1]InApkStringTable!$B$1,[1]InApkStringTable!$1:$1,0),0),
"스트링없음")))</f>
        <v/>
      </c>
      <c r="L1109" t="b">
        <v>0</v>
      </c>
      <c r="M1109" t="s">
        <v>24</v>
      </c>
      <c r="N1109" t="str">
        <f>IF(ISBLANK(M1109),"",IF(ISERROR(VLOOKUP(M1109,MapTable!$A:$A,1,0)),"맵없음",""))</f>
        <v/>
      </c>
      <c r="O1109">
        <f t="shared" si="69"/>
        <v>4</v>
      </c>
      <c r="Q1109">
        <f t="shared" si="70"/>
        <v>4</v>
      </c>
      <c r="R1109" t="b">
        <f t="shared" ca="1" si="71"/>
        <v>0</v>
      </c>
      <c r="T1109" t="b">
        <f t="shared" ca="1" si="72"/>
        <v>0</v>
      </c>
      <c r="V1109" t="str">
        <f>IF(ISBLANK(U1109),"",IF(ISERROR(VLOOKUP(U1109,MapTable!$A:$A,1,0)),"맵없음",""))</f>
        <v/>
      </c>
      <c r="X1109" t="str">
        <f>IF(ISBLANK(W1109),"",
IF(ISERROR(FIND(",",W1109)),
  IF(ISERROR(VLOOKUP(W1109,MapTable!$A:$A,1,0)),"맵없음",
  ""),
IF(ISERROR(FIND(",",W1109,FIND(",",W1109)+1)),
  IF(OR(ISERROR(VLOOKUP(LEFT(W1109,FIND(",",W1109)-1),MapTable!$A:$A,1,0)),ISERROR(VLOOKUP(TRIM(MID(W1109,FIND(",",W1109)+1,999)),MapTable!$A:$A,1,0))),"맵없음",
  ""),
IF(ISERROR(FIND(",",W1109,FIND(",",W1109,FIND(",",W1109)+1)+1)),
  IF(OR(ISERROR(VLOOKUP(LEFT(W1109,FIND(",",W1109)-1),MapTable!$A:$A,1,0)),ISERROR(VLOOKUP(TRIM(MID(W1109,FIND(",",W1109)+1,FIND(",",W1109,FIND(",",W1109)+1)-FIND(",",W1109)-1)),MapTable!$A:$A,1,0)),ISERROR(VLOOKUP(TRIM(MID(W1109,FIND(",",W1109,FIND(",",W1109)+1)+1,999)),MapTable!$A:$A,1,0))),"맵없음",
  ""),
IF(ISERROR(FIND(",",W1109,FIND(",",W1109,FIND(",",W1109,FIND(",",W1109)+1)+1)+1)),
  IF(OR(ISERROR(VLOOKUP(LEFT(W1109,FIND(",",W1109)-1),MapTable!$A:$A,1,0)),ISERROR(VLOOKUP(TRIM(MID(W1109,FIND(",",W1109)+1,FIND(",",W1109,FIND(",",W1109)+1)-FIND(",",W1109)-1)),MapTable!$A:$A,1,0)),ISERROR(VLOOKUP(TRIM(MID(W1109,FIND(",",W1109,FIND(",",W1109)+1)+1,FIND(",",W1109,FIND(",",W1109,FIND(",",W1109)+1)+1)-FIND(",",W1109,FIND(",",W1109)+1)-1)),MapTable!$A:$A,1,0)),ISERROR(VLOOKUP(TRIM(MID(W1109,FIND(",",W1109,FIND(",",W1109,FIND(",",W1109)+1)+1)+1,999)),MapTable!$A:$A,1,0))),"맵없음",
  ""),
)))))</f>
        <v/>
      </c>
      <c r="AC1109" t="str">
        <f>IF(ISBLANK(AB1109),"",IF(ISERROR(VLOOKUP(AB1109,[3]DropTable!$A:$A,1,0)),"드랍없음",""))</f>
        <v/>
      </c>
      <c r="AE1109" t="str">
        <f>IF(ISBLANK(AD1109),"",IF(ISERROR(VLOOKUP(AD1109,[3]DropTable!$A:$A,1,0)),"드랍없음",""))</f>
        <v/>
      </c>
      <c r="AG1109">
        <v>9.8000000000000007</v>
      </c>
      <c r="AH1109">
        <v>1</v>
      </c>
    </row>
    <row r="1110" spans="1:34" x14ac:dyDescent="0.3">
      <c r="A1110">
        <v>24</v>
      </c>
      <c r="B1110">
        <v>33</v>
      </c>
      <c r="C1110">
        <f>IF(OR($L1110=TRUE,$A1110=0,MOD($A1110,ChapterTable!$S$20)&lt;&gt;0),
MAX(0,INT(($B1110+ChapterTable!$Q$26+VLOOKUP(SUBSTITUTE(C$1,"성장단계","")&amp;"단계오프셋",ChapterTable!$S:$T,2,0))/ChapterTable!$Q$23)),
MAX(0,INT(($B1110+ChapterTable!$S$26+VLOOKUP(SUBSTITUTE(C$1,"성장단계","")&amp;"보스단계오프셋",ChapterTable!$S:$T,2,0))/ChapterTable!$S$23)))</f>
        <v>3</v>
      </c>
      <c r="D1110">
        <f>IF(OR($L1110=TRUE,$A1110=0,MOD($A1110,ChapterTable!$S$20)&lt;&gt;0),
MAX(0,INT(($B1110+ChapterTable!$Q$26+VLOOKUP(SUBSTITUTE(D$1,"성장단계","")&amp;"단계오프셋",ChapterTable!$S:$T,2,0))/ChapterTable!$Q$23)),
MAX(0,INT(($B1110+ChapterTable!$S$26+VLOOKUP(SUBSTITUTE(D$1,"성장단계","")&amp;"보스단계오프셋",ChapterTable!$S:$T,2,0))/ChapterTable!$S$23)))</f>
        <v>3</v>
      </c>
      <c r="E1110" s="1">
        <f ca="1">IF(AND($A1110=0,$B1110=1),
    VLOOKUP(1,ChapterTable!$1:$1048576,MATCH("최종"&amp;SUBSTITUTE(SUBSTITUTE(E$1,"standard",""),"|Float",""),ChapterTable!$1:$1,0),0)*ChapterTable!$Q$17,
  IF(AND($A1110=0,$B1110=0),
    E1111,
  IF($B1110=0,
    VLOOKUP($A1110,ChapterTable!$1:$1048576,MATCH("최종"&amp;SUBSTITUTE(SUBSTITUTE(E$1,"standard",""),"|Float",""),ChapterTable!$1:$1,0),0),
  IF($B1110=1,
    IF($L1110=FALSE,
      VLOOKUP($A1110,ChapterTable!$1:$1048576,MATCH("최종"&amp;SUBSTITUTE(SUBSTITUTE(E$1,"standard",""),"|Float",""),ChapterTable!$1:$1,0),0),
      VLOOKUP($A1110-ChapterTable!$Q$11,ChapterTable!$1:$1048576,MATCH("최종"&amp;SUBSTITUTE(SUBSTITUTE(E$1,"standard",""),"|Float",""),ChapterTable!$1:$1,0),0)*ChapterTable!$Q$14
    ),
  OFFSET(E1110,-$B1110+IF($L1110,1,0),0)*
    (VLOOKUP(SUBSTITUTE(SUBSTITUTE(E$1,"standard",""),"|Float","")&amp;"인게임누적곱배수",ChapterTable!$S:$T,2,0)^C1110
    +VLOOKUP(SUBSTITUTE(SUBSTITUTE(E$1,"standard",""),"|Float","")&amp;"인게임누적합배수",ChapterTable!$S:$T,2,0)*C1110)
  )
  )
  )
)</f>
        <v>4141191.6002229447</v>
      </c>
      <c r="F1110" s="1">
        <f ca="1">IF(AND($A1110=0,$B1110=1),
    VLOOKUP(1,ChapterTable!$1:$1048576,MATCH("최종"&amp;SUBSTITUTE(SUBSTITUTE(F$1,"standard",""),"|Float",""),ChapterTable!$1:$1,0),0)*ChapterTable!$Q$17,
  IF(AND($A1110=0,$B1110=0),
    F1111,
  IF($B1110=0,
    VLOOKUP($A1110,ChapterTable!$1:$1048576,MATCH("최종"&amp;SUBSTITUTE(SUBSTITUTE(F$1,"standard",""),"|Float",""),ChapterTable!$1:$1,0),0),
  IF($B1110=1,
    IF($L1110=FALSE,
      VLOOKUP($A1110,ChapterTable!$1:$1048576,MATCH("최종"&amp;SUBSTITUTE(SUBSTITUTE(F$1,"standard",""),"|Float",""),ChapterTable!$1:$1,0),0),
      VLOOKUP($A1110-ChapterTable!$Q$11,ChapterTable!$1:$1048576,MATCH("최종"&amp;SUBSTITUTE(SUBSTITUTE(F$1,"standard",""),"|Float",""),ChapterTable!$1:$1,0),0)*ChapterTable!$Q$14
    ),
  OFFSET(F1110,-$B1110+IF($L1110,1,0),0)*
    (VLOOKUP(SUBSTITUTE(SUBSTITUTE(F$1,"standard",""),"|Float","")&amp;"인게임누적곱배수",ChapterTable!$S:$T,2,0)^D1110
    +VLOOKUP(SUBSTITUTE(SUBSTITUTE(F$1,"standard",""),"|Float","")&amp;"인게임누적합배수",ChapterTable!$S:$T,2,0)*D1110)
  )
  )
  )
)</f>
        <v>1795638.6342430115</v>
      </c>
      <c r="G1110" t="s">
        <v>110</v>
      </c>
      <c r="J1110" t="str">
        <f>IF(ISBLANK(I1110),"",
IFERROR(VLOOKUP(I1110,[1]StringTable!$1:$1048576,MATCH([1]StringTable!$B$1,[1]StringTable!$1:$1,0),0),
IFERROR(VLOOKUP(I1110,[1]InApkStringTable!$1:$1048576,MATCH([1]InApkStringTable!$B$1,[1]InApkStringTable!$1:$1,0),0),
"스트링없음")))</f>
        <v/>
      </c>
      <c r="L1110" t="b">
        <v>0</v>
      </c>
      <c r="M1110" t="s">
        <v>24</v>
      </c>
      <c r="N1110" t="str">
        <f>IF(ISBLANK(M1110),"",IF(ISERROR(VLOOKUP(M1110,MapTable!$A:$A,1,0)),"맵없음",""))</f>
        <v/>
      </c>
      <c r="O1110">
        <f t="shared" si="69"/>
        <v>4</v>
      </c>
      <c r="Q1110">
        <f t="shared" si="70"/>
        <v>4</v>
      </c>
      <c r="R1110" t="b">
        <f t="shared" ca="1" si="71"/>
        <v>0</v>
      </c>
      <c r="T1110" t="b">
        <f t="shared" ca="1" si="72"/>
        <v>0</v>
      </c>
      <c r="V1110" t="str">
        <f>IF(ISBLANK(U1110),"",IF(ISERROR(VLOOKUP(U1110,MapTable!$A:$A,1,0)),"맵없음",""))</f>
        <v/>
      </c>
      <c r="X1110" t="str">
        <f>IF(ISBLANK(W1110),"",
IF(ISERROR(FIND(",",W1110)),
  IF(ISERROR(VLOOKUP(W1110,MapTable!$A:$A,1,0)),"맵없음",
  ""),
IF(ISERROR(FIND(",",W1110,FIND(",",W1110)+1)),
  IF(OR(ISERROR(VLOOKUP(LEFT(W1110,FIND(",",W1110)-1),MapTable!$A:$A,1,0)),ISERROR(VLOOKUP(TRIM(MID(W1110,FIND(",",W1110)+1,999)),MapTable!$A:$A,1,0))),"맵없음",
  ""),
IF(ISERROR(FIND(",",W1110,FIND(",",W1110,FIND(",",W1110)+1)+1)),
  IF(OR(ISERROR(VLOOKUP(LEFT(W1110,FIND(",",W1110)-1),MapTable!$A:$A,1,0)),ISERROR(VLOOKUP(TRIM(MID(W1110,FIND(",",W1110)+1,FIND(",",W1110,FIND(",",W1110)+1)-FIND(",",W1110)-1)),MapTable!$A:$A,1,0)),ISERROR(VLOOKUP(TRIM(MID(W1110,FIND(",",W1110,FIND(",",W1110)+1)+1,999)),MapTable!$A:$A,1,0))),"맵없음",
  ""),
IF(ISERROR(FIND(",",W1110,FIND(",",W1110,FIND(",",W1110,FIND(",",W1110)+1)+1)+1)),
  IF(OR(ISERROR(VLOOKUP(LEFT(W1110,FIND(",",W1110)-1),MapTable!$A:$A,1,0)),ISERROR(VLOOKUP(TRIM(MID(W1110,FIND(",",W1110)+1,FIND(",",W1110,FIND(",",W1110)+1)-FIND(",",W1110)-1)),MapTable!$A:$A,1,0)),ISERROR(VLOOKUP(TRIM(MID(W1110,FIND(",",W1110,FIND(",",W1110)+1)+1,FIND(",",W1110,FIND(",",W1110,FIND(",",W1110)+1)+1)-FIND(",",W1110,FIND(",",W1110)+1)-1)),MapTable!$A:$A,1,0)),ISERROR(VLOOKUP(TRIM(MID(W1110,FIND(",",W1110,FIND(",",W1110,FIND(",",W1110)+1)+1)+1,999)),MapTable!$A:$A,1,0))),"맵없음",
  ""),
)))))</f>
        <v/>
      </c>
      <c r="AC1110" t="str">
        <f>IF(ISBLANK(AB1110),"",IF(ISERROR(VLOOKUP(AB1110,[3]DropTable!$A:$A,1,0)),"드랍없음",""))</f>
        <v/>
      </c>
      <c r="AE1110" t="str">
        <f>IF(ISBLANK(AD1110),"",IF(ISERROR(VLOOKUP(AD1110,[3]DropTable!$A:$A,1,0)),"드랍없음",""))</f>
        <v/>
      </c>
      <c r="AG1110">
        <v>9.8000000000000007</v>
      </c>
      <c r="AH1110">
        <v>1</v>
      </c>
    </row>
    <row r="1111" spans="1:34" x14ac:dyDescent="0.3">
      <c r="A1111">
        <v>24</v>
      </c>
      <c r="B1111">
        <v>34</v>
      </c>
      <c r="C1111">
        <f>IF(OR($L1111=TRUE,$A1111=0,MOD($A1111,ChapterTable!$S$20)&lt;&gt;0),
MAX(0,INT(($B1111+ChapterTable!$Q$26+VLOOKUP(SUBSTITUTE(C$1,"성장단계","")&amp;"단계오프셋",ChapterTable!$S:$T,2,0))/ChapterTable!$Q$23)),
MAX(0,INT(($B1111+ChapterTable!$S$26+VLOOKUP(SUBSTITUTE(C$1,"성장단계","")&amp;"보스단계오프셋",ChapterTable!$S:$T,2,0))/ChapterTable!$S$23)))</f>
        <v>3</v>
      </c>
      <c r="D1111">
        <f>IF(OR($L1111=TRUE,$A1111=0,MOD($A1111,ChapterTable!$S$20)&lt;&gt;0),
MAX(0,INT(($B1111+ChapterTable!$Q$26+VLOOKUP(SUBSTITUTE(D$1,"성장단계","")&amp;"단계오프셋",ChapterTable!$S:$T,2,0))/ChapterTable!$Q$23)),
MAX(0,INT(($B1111+ChapterTable!$S$26+VLOOKUP(SUBSTITUTE(D$1,"성장단계","")&amp;"보스단계오프셋",ChapterTable!$S:$T,2,0))/ChapterTable!$S$23)))</f>
        <v>3</v>
      </c>
      <c r="E1111" s="1">
        <f ca="1">IF(AND($A1111=0,$B1111=1),
    VLOOKUP(1,ChapterTable!$1:$1048576,MATCH("최종"&amp;SUBSTITUTE(SUBSTITUTE(E$1,"standard",""),"|Float",""),ChapterTable!$1:$1,0),0)*ChapterTable!$Q$17,
  IF(AND($A1111=0,$B1111=0),
    E1112,
  IF($B1111=0,
    VLOOKUP($A1111,ChapterTable!$1:$1048576,MATCH("최종"&amp;SUBSTITUTE(SUBSTITUTE(E$1,"standard",""),"|Float",""),ChapterTable!$1:$1,0),0),
  IF($B1111=1,
    IF($L1111=FALSE,
      VLOOKUP($A1111,ChapterTable!$1:$1048576,MATCH("최종"&amp;SUBSTITUTE(SUBSTITUTE(E$1,"standard",""),"|Float",""),ChapterTable!$1:$1,0),0),
      VLOOKUP($A1111-ChapterTable!$Q$11,ChapterTable!$1:$1048576,MATCH("최종"&amp;SUBSTITUTE(SUBSTITUTE(E$1,"standard",""),"|Float",""),ChapterTable!$1:$1,0),0)*ChapterTable!$Q$14
    ),
  OFFSET(E1111,-$B1111+IF($L1111,1,0),0)*
    (VLOOKUP(SUBSTITUTE(SUBSTITUTE(E$1,"standard",""),"|Float","")&amp;"인게임누적곱배수",ChapterTable!$S:$T,2,0)^C1111
    +VLOOKUP(SUBSTITUTE(SUBSTITUTE(E$1,"standard",""),"|Float","")&amp;"인게임누적합배수",ChapterTable!$S:$T,2,0)*C1111)
  )
  )
  )
)</f>
        <v>4141191.6002229447</v>
      </c>
      <c r="F1111" s="1">
        <f ca="1">IF(AND($A1111=0,$B1111=1),
    VLOOKUP(1,ChapterTable!$1:$1048576,MATCH("최종"&amp;SUBSTITUTE(SUBSTITUTE(F$1,"standard",""),"|Float",""),ChapterTable!$1:$1,0),0)*ChapterTable!$Q$17,
  IF(AND($A1111=0,$B1111=0),
    F1112,
  IF($B1111=0,
    VLOOKUP($A1111,ChapterTable!$1:$1048576,MATCH("최종"&amp;SUBSTITUTE(SUBSTITUTE(F$1,"standard",""),"|Float",""),ChapterTable!$1:$1,0),0),
  IF($B1111=1,
    IF($L1111=FALSE,
      VLOOKUP($A1111,ChapterTable!$1:$1048576,MATCH("최종"&amp;SUBSTITUTE(SUBSTITUTE(F$1,"standard",""),"|Float",""),ChapterTable!$1:$1,0),0),
      VLOOKUP($A1111-ChapterTable!$Q$11,ChapterTable!$1:$1048576,MATCH("최종"&amp;SUBSTITUTE(SUBSTITUTE(F$1,"standard",""),"|Float",""),ChapterTable!$1:$1,0),0)*ChapterTable!$Q$14
    ),
  OFFSET(F1111,-$B1111+IF($L1111,1,0),0)*
    (VLOOKUP(SUBSTITUTE(SUBSTITUTE(F$1,"standard",""),"|Float","")&amp;"인게임누적곱배수",ChapterTable!$S:$T,2,0)^D1111
    +VLOOKUP(SUBSTITUTE(SUBSTITUTE(F$1,"standard",""),"|Float","")&amp;"인게임누적합배수",ChapterTable!$S:$T,2,0)*D1111)
  )
  )
  )
)</f>
        <v>1795638.6342430115</v>
      </c>
      <c r="G1111" t="s">
        <v>110</v>
      </c>
      <c r="J1111" t="str">
        <f>IF(ISBLANK(I1111),"",
IFERROR(VLOOKUP(I1111,[1]StringTable!$1:$1048576,MATCH([1]StringTable!$B$1,[1]StringTable!$1:$1,0),0),
IFERROR(VLOOKUP(I1111,[1]InApkStringTable!$1:$1048576,MATCH([1]InApkStringTable!$B$1,[1]InApkStringTable!$1:$1,0),0),
"스트링없음")))</f>
        <v/>
      </c>
      <c r="L1111" t="b">
        <v>0</v>
      </c>
      <c r="M1111" t="s">
        <v>24</v>
      </c>
      <c r="N1111" t="str">
        <f>IF(ISBLANK(M1111),"",IF(ISERROR(VLOOKUP(M1111,MapTable!$A:$A,1,0)),"맵없음",""))</f>
        <v/>
      </c>
      <c r="O1111">
        <f t="shared" si="69"/>
        <v>4</v>
      </c>
      <c r="Q1111">
        <f t="shared" si="70"/>
        <v>4</v>
      </c>
      <c r="R1111" t="b">
        <f t="shared" ca="1" si="71"/>
        <v>0</v>
      </c>
      <c r="T1111" t="b">
        <f t="shared" ca="1" si="72"/>
        <v>0</v>
      </c>
      <c r="V1111" t="str">
        <f>IF(ISBLANK(U1111),"",IF(ISERROR(VLOOKUP(U1111,MapTable!$A:$A,1,0)),"맵없음",""))</f>
        <v/>
      </c>
      <c r="X1111" t="str">
        <f>IF(ISBLANK(W1111),"",
IF(ISERROR(FIND(",",W1111)),
  IF(ISERROR(VLOOKUP(W1111,MapTable!$A:$A,1,0)),"맵없음",
  ""),
IF(ISERROR(FIND(",",W1111,FIND(",",W1111)+1)),
  IF(OR(ISERROR(VLOOKUP(LEFT(W1111,FIND(",",W1111)-1),MapTable!$A:$A,1,0)),ISERROR(VLOOKUP(TRIM(MID(W1111,FIND(",",W1111)+1,999)),MapTable!$A:$A,1,0))),"맵없음",
  ""),
IF(ISERROR(FIND(",",W1111,FIND(",",W1111,FIND(",",W1111)+1)+1)),
  IF(OR(ISERROR(VLOOKUP(LEFT(W1111,FIND(",",W1111)-1),MapTable!$A:$A,1,0)),ISERROR(VLOOKUP(TRIM(MID(W1111,FIND(",",W1111)+1,FIND(",",W1111,FIND(",",W1111)+1)-FIND(",",W1111)-1)),MapTable!$A:$A,1,0)),ISERROR(VLOOKUP(TRIM(MID(W1111,FIND(",",W1111,FIND(",",W1111)+1)+1,999)),MapTable!$A:$A,1,0))),"맵없음",
  ""),
IF(ISERROR(FIND(",",W1111,FIND(",",W1111,FIND(",",W1111,FIND(",",W1111)+1)+1)+1)),
  IF(OR(ISERROR(VLOOKUP(LEFT(W1111,FIND(",",W1111)-1),MapTable!$A:$A,1,0)),ISERROR(VLOOKUP(TRIM(MID(W1111,FIND(",",W1111)+1,FIND(",",W1111,FIND(",",W1111)+1)-FIND(",",W1111)-1)),MapTable!$A:$A,1,0)),ISERROR(VLOOKUP(TRIM(MID(W1111,FIND(",",W1111,FIND(",",W1111)+1)+1,FIND(",",W1111,FIND(",",W1111,FIND(",",W1111)+1)+1)-FIND(",",W1111,FIND(",",W1111)+1)-1)),MapTable!$A:$A,1,0)),ISERROR(VLOOKUP(TRIM(MID(W1111,FIND(",",W1111,FIND(",",W1111,FIND(",",W1111)+1)+1)+1,999)),MapTable!$A:$A,1,0))),"맵없음",
  ""),
)))))</f>
        <v/>
      </c>
      <c r="AC1111" t="str">
        <f>IF(ISBLANK(AB1111),"",IF(ISERROR(VLOOKUP(AB1111,[3]DropTable!$A:$A,1,0)),"드랍없음",""))</f>
        <v/>
      </c>
      <c r="AE1111" t="str">
        <f>IF(ISBLANK(AD1111),"",IF(ISERROR(VLOOKUP(AD1111,[3]DropTable!$A:$A,1,0)),"드랍없음",""))</f>
        <v/>
      </c>
      <c r="AG1111">
        <v>9.8000000000000007</v>
      </c>
      <c r="AH1111">
        <v>1</v>
      </c>
    </row>
    <row r="1112" spans="1:34" x14ac:dyDescent="0.3">
      <c r="A1112">
        <v>24</v>
      </c>
      <c r="B1112">
        <v>35</v>
      </c>
      <c r="C1112">
        <f>IF(OR($L1112=TRUE,$A1112=0,MOD($A1112,ChapterTable!$S$20)&lt;&gt;0),
MAX(0,INT(($B1112+ChapterTable!$Q$26+VLOOKUP(SUBSTITUTE(C$1,"성장단계","")&amp;"단계오프셋",ChapterTable!$S:$T,2,0))/ChapterTable!$Q$23)),
MAX(0,INT(($B1112+ChapterTable!$S$26+VLOOKUP(SUBSTITUTE(C$1,"성장단계","")&amp;"보스단계오프셋",ChapterTable!$S:$T,2,0))/ChapterTable!$S$23)))</f>
        <v>3</v>
      </c>
      <c r="D1112">
        <f>IF(OR($L1112=TRUE,$A1112=0,MOD($A1112,ChapterTable!$S$20)&lt;&gt;0),
MAX(0,INT(($B1112+ChapterTable!$Q$26+VLOOKUP(SUBSTITUTE(D$1,"성장단계","")&amp;"단계오프셋",ChapterTable!$S:$T,2,0))/ChapterTable!$Q$23)),
MAX(0,INT(($B1112+ChapterTable!$S$26+VLOOKUP(SUBSTITUTE(D$1,"성장단계","")&amp;"보스단계오프셋",ChapterTable!$S:$T,2,0))/ChapterTable!$S$23)))</f>
        <v>3</v>
      </c>
      <c r="E1112" s="1">
        <f ca="1">IF(AND($A1112=0,$B1112=1),
    VLOOKUP(1,ChapterTable!$1:$1048576,MATCH("최종"&amp;SUBSTITUTE(SUBSTITUTE(E$1,"standard",""),"|Float",""),ChapterTable!$1:$1,0),0)*ChapterTable!$Q$17,
  IF(AND($A1112=0,$B1112=0),
    E1113,
  IF($B1112=0,
    VLOOKUP($A1112,ChapterTable!$1:$1048576,MATCH("최종"&amp;SUBSTITUTE(SUBSTITUTE(E$1,"standard",""),"|Float",""),ChapterTable!$1:$1,0),0),
  IF($B1112=1,
    IF($L1112=FALSE,
      VLOOKUP($A1112,ChapterTable!$1:$1048576,MATCH("최종"&amp;SUBSTITUTE(SUBSTITUTE(E$1,"standard",""),"|Float",""),ChapterTable!$1:$1,0),0),
      VLOOKUP($A1112-ChapterTable!$Q$11,ChapterTable!$1:$1048576,MATCH("최종"&amp;SUBSTITUTE(SUBSTITUTE(E$1,"standard",""),"|Float",""),ChapterTable!$1:$1,0),0)*ChapterTable!$Q$14
    ),
  OFFSET(E1112,-$B1112+IF($L1112,1,0),0)*
    (VLOOKUP(SUBSTITUTE(SUBSTITUTE(E$1,"standard",""),"|Float","")&amp;"인게임누적곱배수",ChapterTable!$S:$T,2,0)^C1112
    +VLOOKUP(SUBSTITUTE(SUBSTITUTE(E$1,"standard",""),"|Float","")&amp;"인게임누적합배수",ChapterTable!$S:$T,2,0)*C1112)
  )
  )
  )
)</f>
        <v>4141191.6002229447</v>
      </c>
      <c r="F1112" s="1">
        <f ca="1">IF(AND($A1112=0,$B1112=1),
    VLOOKUP(1,ChapterTable!$1:$1048576,MATCH("최종"&amp;SUBSTITUTE(SUBSTITUTE(F$1,"standard",""),"|Float",""),ChapterTable!$1:$1,0),0)*ChapterTable!$Q$17,
  IF(AND($A1112=0,$B1112=0),
    F1113,
  IF($B1112=0,
    VLOOKUP($A1112,ChapterTable!$1:$1048576,MATCH("최종"&amp;SUBSTITUTE(SUBSTITUTE(F$1,"standard",""),"|Float",""),ChapterTable!$1:$1,0),0),
  IF($B1112=1,
    IF($L1112=FALSE,
      VLOOKUP($A1112,ChapterTable!$1:$1048576,MATCH("최종"&amp;SUBSTITUTE(SUBSTITUTE(F$1,"standard",""),"|Float",""),ChapterTable!$1:$1,0),0),
      VLOOKUP($A1112-ChapterTable!$Q$11,ChapterTable!$1:$1048576,MATCH("최종"&amp;SUBSTITUTE(SUBSTITUTE(F$1,"standard",""),"|Float",""),ChapterTable!$1:$1,0),0)*ChapterTable!$Q$14
    ),
  OFFSET(F1112,-$B1112+IF($L1112,1,0),0)*
    (VLOOKUP(SUBSTITUTE(SUBSTITUTE(F$1,"standard",""),"|Float","")&amp;"인게임누적곱배수",ChapterTable!$S:$T,2,0)^D1112
    +VLOOKUP(SUBSTITUTE(SUBSTITUTE(F$1,"standard",""),"|Float","")&amp;"인게임누적합배수",ChapterTable!$S:$T,2,0)*D1112)
  )
  )
  )
)</f>
        <v>1795638.6342430115</v>
      </c>
      <c r="G1112" t="s">
        <v>110</v>
      </c>
      <c r="J1112" t="str">
        <f>IF(ISBLANK(I1112),"",
IFERROR(VLOOKUP(I1112,[1]StringTable!$1:$1048576,MATCH([1]StringTable!$B$1,[1]StringTable!$1:$1,0),0),
IFERROR(VLOOKUP(I1112,[1]InApkStringTable!$1:$1048576,MATCH([1]InApkStringTable!$B$1,[1]InApkStringTable!$1:$1,0),0),
"스트링없음")))</f>
        <v/>
      </c>
      <c r="L1112" t="b">
        <v>0</v>
      </c>
      <c r="M1112" t="s">
        <v>24</v>
      </c>
      <c r="N1112" t="str">
        <f>IF(ISBLANK(M1112),"",IF(ISERROR(VLOOKUP(M1112,MapTable!$A:$A,1,0)),"맵없음",""))</f>
        <v/>
      </c>
      <c r="O1112">
        <f t="shared" si="69"/>
        <v>11</v>
      </c>
      <c r="Q1112">
        <f t="shared" si="70"/>
        <v>11</v>
      </c>
      <c r="R1112" t="b">
        <f t="shared" ca="1" si="71"/>
        <v>0</v>
      </c>
      <c r="T1112" t="b">
        <f t="shared" ca="1" si="72"/>
        <v>0</v>
      </c>
      <c r="V1112" t="str">
        <f>IF(ISBLANK(U1112),"",IF(ISERROR(VLOOKUP(U1112,MapTable!$A:$A,1,0)),"맵없음",""))</f>
        <v/>
      </c>
      <c r="X1112" t="str">
        <f>IF(ISBLANK(W1112),"",
IF(ISERROR(FIND(",",W1112)),
  IF(ISERROR(VLOOKUP(W1112,MapTable!$A:$A,1,0)),"맵없음",
  ""),
IF(ISERROR(FIND(",",W1112,FIND(",",W1112)+1)),
  IF(OR(ISERROR(VLOOKUP(LEFT(W1112,FIND(",",W1112)-1),MapTable!$A:$A,1,0)),ISERROR(VLOOKUP(TRIM(MID(W1112,FIND(",",W1112)+1,999)),MapTable!$A:$A,1,0))),"맵없음",
  ""),
IF(ISERROR(FIND(",",W1112,FIND(",",W1112,FIND(",",W1112)+1)+1)),
  IF(OR(ISERROR(VLOOKUP(LEFT(W1112,FIND(",",W1112)-1),MapTable!$A:$A,1,0)),ISERROR(VLOOKUP(TRIM(MID(W1112,FIND(",",W1112)+1,FIND(",",W1112,FIND(",",W1112)+1)-FIND(",",W1112)-1)),MapTable!$A:$A,1,0)),ISERROR(VLOOKUP(TRIM(MID(W1112,FIND(",",W1112,FIND(",",W1112)+1)+1,999)),MapTable!$A:$A,1,0))),"맵없음",
  ""),
IF(ISERROR(FIND(",",W1112,FIND(",",W1112,FIND(",",W1112,FIND(",",W1112)+1)+1)+1)),
  IF(OR(ISERROR(VLOOKUP(LEFT(W1112,FIND(",",W1112)-1),MapTable!$A:$A,1,0)),ISERROR(VLOOKUP(TRIM(MID(W1112,FIND(",",W1112)+1,FIND(",",W1112,FIND(",",W1112)+1)-FIND(",",W1112)-1)),MapTable!$A:$A,1,0)),ISERROR(VLOOKUP(TRIM(MID(W1112,FIND(",",W1112,FIND(",",W1112)+1)+1,FIND(",",W1112,FIND(",",W1112,FIND(",",W1112)+1)+1)-FIND(",",W1112,FIND(",",W1112)+1)-1)),MapTable!$A:$A,1,0)),ISERROR(VLOOKUP(TRIM(MID(W1112,FIND(",",W1112,FIND(",",W1112,FIND(",",W1112)+1)+1)+1,999)),MapTable!$A:$A,1,0))),"맵없음",
  ""),
)))))</f>
        <v/>
      </c>
      <c r="AC1112" t="str">
        <f>IF(ISBLANK(AB1112),"",IF(ISERROR(VLOOKUP(AB1112,[3]DropTable!$A:$A,1,0)),"드랍없음",""))</f>
        <v/>
      </c>
      <c r="AE1112" t="str">
        <f>IF(ISBLANK(AD1112),"",IF(ISERROR(VLOOKUP(AD1112,[3]DropTable!$A:$A,1,0)),"드랍없음",""))</f>
        <v/>
      </c>
      <c r="AG1112">
        <v>9.8000000000000007</v>
      </c>
      <c r="AH1112">
        <v>1</v>
      </c>
    </row>
    <row r="1113" spans="1:34" x14ac:dyDescent="0.3">
      <c r="A1113">
        <v>24</v>
      </c>
      <c r="B1113">
        <v>36</v>
      </c>
      <c r="C1113">
        <f>IF(OR($L1113=TRUE,$A1113=0,MOD($A1113,ChapterTable!$S$20)&lt;&gt;0),
MAX(0,INT(($B1113+ChapterTable!$Q$26+VLOOKUP(SUBSTITUTE(C$1,"성장단계","")&amp;"단계오프셋",ChapterTable!$S:$T,2,0))/ChapterTable!$Q$23)),
MAX(0,INT(($B1113+ChapterTable!$S$26+VLOOKUP(SUBSTITUTE(C$1,"성장단계","")&amp;"보스단계오프셋",ChapterTable!$S:$T,2,0))/ChapterTable!$S$23)))</f>
        <v>4</v>
      </c>
      <c r="D1113">
        <f>IF(OR($L1113=TRUE,$A1113=0,MOD($A1113,ChapterTable!$S$20)&lt;&gt;0),
MAX(0,INT(($B1113+ChapterTable!$Q$26+VLOOKUP(SUBSTITUTE(D$1,"성장단계","")&amp;"단계오프셋",ChapterTable!$S:$T,2,0))/ChapterTable!$Q$23)),
MAX(0,INT(($B1113+ChapterTable!$S$26+VLOOKUP(SUBSTITUTE(D$1,"성장단계","")&amp;"보스단계오프셋",ChapterTable!$S:$T,2,0))/ChapterTable!$S$23)))</f>
        <v>3</v>
      </c>
      <c r="E1113" s="1">
        <f ca="1">IF(AND($A1113=0,$B1113=1),
    VLOOKUP(1,ChapterTable!$1:$1048576,MATCH("최종"&amp;SUBSTITUTE(SUBSTITUTE(E$1,"standard",""),"|Float",""),ChapterTable!$1:$1,0),0)*ChapterTable!$Q$17,
  IF(AND($A1113=0,$B1113=0),
    E1114,
  IF($B1113=0,
    VLOOKUP($A1113,ChapterTable!$1:$1048576,MATCH("최종"&amp;SUBSTITUTE(SUBSTITUTE(E$1,"standard",""),"|Float",""),ChapterTable!$1:$1,0),0),
  IF($B1113=1,
    IF($L1113=FALSE,
      VLOOKUP($A1113,ChapterTable!$1:$1048576,MATCH("최종"&amp;SUBSTITUTE(SUBSTITUTE(E$1,"standard",""),"|Float",""),ChapterTable!$1:$1,0),0),
      VLOOKUP($A1113-ChapterTable!$Q$11,ChapterTable!$1:$1048576,MATCH("최종"&amp;SUBSTITUTE(SUBSTITUTE(E$1,"standard",""),"|Float",""),ChapterTable!$1:$1,0),0)*ChapterTable!$Q$14
    ),
  OFFSET(E1113,-$B1113+IF($L1113,1,0),0)*
    (VLOOKUP(SUBSTITUTE(SUBSTITUTE(E$1,"standard",""),"|Float","")&amp;"인게임누적곱배수",ChapterTable!$S:$T,2,0)^C1113
    +VLOOKUP(SUBSTITUTE(SUBSTITUTE(E$1,"standard",""),"|Float","")&amp;"인게임누적합배수",ChapterTable!$S:$T,2,0)*C1113)
  )
  )
  )
)</f>
        <v>4848224.312456131</v>
      </c>
      <c r="F1113" s="1">
        <f ca="1">IF(AND($A1113=0,$B1113=1),
    VLOOKUP(1,ChapterTable!$1:$1048576,MATCH("최종"&amp;SUBSTITUTE(SUBSTITUTE(F$1,"standard",""),"|Float",""),ChapterTable!$1:$1,0),0)*ChapterTable!$Q$17,
  IF(AND($A1113=0,$B1113=0),
    F1114,
  IF($B1113=0,
    VLOOKUP($A1113,ChapterTable!$1:$1048576,MATCH("최종"&amp;SUBSTITUTE(SUBSTITUTE(F$1,"standard",""),"|Float",""),ChapterTable!$1:$1,0),0),
  IF($B1113=1,
    IF($L1113=FALSE,
      VLOOKUP($A1113,ChapterTable!$1:$1048576,MATCH("최종"&amp;SUBSTITUTE(SUBSTITUTE(F$1,"standard",""),"|Float",""),ChapterTable!$1:$1,0),0),
      VLOOKUP($A1113-ChapterTable!$Q$11,ChapterTable!$1:$1048576,MATCH("최종"&amp;SUBSTITUTE(SUBSTITUTE(F$1,"standard",""),"|Float",""),ChapterTable!$1:$1,0),0)*ChapterTable!$Q$14
    ),
  OFFSET(F1113,-$B1113+IF($L1113,1,0),0)*
    (VLOOKUP(SUBSTITUTE(SUBSTITUTE(F$1,"standard",""),"|Float","")&amp;"인게임누적곱배수",ChapterTable!$S:$T,2,0)^D1113
    +VLOOKUP(SUBSTITUTE(SUBSTITUTE(F$1,"standard",""),"|Float","")&amp;"인게임누적합배수",ChapterTable!$S:$T,2,0)*D1113)
  )
  )
  )
)</f>
        <v>1795638.6342430115</v>
      </c>
      <c r="G1113" t="s">
        <v>110</v>
      </c>
      <c r="J1113" t="str">
        <f>IF(ISBLANK(I1113),"",
IFERROR(VLOOKUP(I1113,[1]StringTable!$1:$1048576,MATCH([1]StringTable!$B$1,[1]StringTable!$1:$1,0),0),
IFERROR(VLOOKUP(I1113,[1]InApkStringTable!$1:$1048576,MATCH([1]InApkStringTable!$B$1,[1]InApkStringTable!$1:$1,0),0),
"스트링없음")))</f>
        <v/>
      </c>
      <c r="L1113" t="b">
        <v>0</v>
      </c>
      <c r="M1113" t="s">
        <v>24</v>
      </c>
      <c r="N1113" t="str">
        <f>IF(ISBLANK(M1113),"",IF(ISERROR(VLOOKUP(M1113,MapTable!$A:$A,1,0)),"맵없음",""))</f>
        <v/>
      </c>
      <c r="O1113">
        <f t="shared" si="69"/>
        <v>4</v>
      </c>
      <c r="Q1113">
        <f t="shared" si="70"/>
        <v>4</v>
      </c>
      <c r="R1113" t="b">
        <f t="shared" ca="1" si="71"/>
        <v>0</v>
      </c>
      <c r="T1113" t="b">
        <f t="shared" ca="1" si="72"/>
        <v>0</v>
      </c>
      <c r="V1113" t="str">
        <f>IF(ISBLANK(U1113),"",IF(ISERROR(VLOOKUP(U1113,MapTable!$A:$A,1,0)),"맵없음",""))</f>
        <v/>
      </c>
      <c r="X1113" t="str">
        <f>IF(ISBLANK(W1113),"",
IF(ISERROR(FIND(",",W1113)),
  IF(ISERROR(VLOOKUP(W1113,MapTable!$A:$A,1,0)),"맵없음",
  ""),
IF(ISERROR(FIND(",",W1113,FIND(",",W1113)+1)),
  IF(OR(ISERROR(VLOOKUP(LEFT(W1113,FIND(",",W1113)-1),MapTable!$A:$A,1,0)),ISERROR(VLOOKUP(TRIM(MID(W1113,FIND(",",W1113)+1,999)),MapTable!$A:$A,1,0))),"맵없음",
  ""),
IF(ISERROR(FIND(",",W1113,FIND(",",W1113,FIND(",",W1113)+1)+1)),
  IF(OR(ISERROR(VLOOKUP(LEFT(W1113,FIND(",",W1113)-1),MapTable!$A:$A,1,0)),ISERROR(VLOOKUP(TRIM(MID(W1113,FIND(",",W1113)+1,FIND(",",W1113,FIND(",",W1113)+1)-FIND(",",W1113)-1)),MapTable!$A:$A,1,0)),ISERROR(VLOOKUP(TRIM(MID(W1113,FIND(",",W1113,FIND(",",W1113)+1)+1,999)),MapTable!$A:$A,1,0))),"맵없음",
  ""),
IF(ISERROR(FIND(",",W1113,FIND(",",W1113,FIND(",",W1113,FIND(",",W1113)+1)+1)+1)),
  IF(OR(ISERROR(VLOOKUP(LEFT(W1113,FIND(",",W1113)-1),MapTable!$A:$A,1,0)),ISERROR(VLOOKUP(TRIM(MID(W1113,FIND(",",W1113)+1,FIND(",",W1113,FIND(",",W1113)+1)-FIND(",",W1113)-1)),MapTable!$A:$A,1,0)),ISERROR(VLOOKUP(TRIM(MID(W1113,FIND(",",W1113,FIND(",",W1113)+1)+1,FIND(",",W1113,FIND(",",W1113,FIND(",",W1113)+1)+1)-FIND(",",W1113,FIND(",",W1113)+1)-1)),MapTable!$A:$A,1,0)),ISERROR(VLOOKUP(TRIM(MID(W1113,FIND(",",W1113,FIND(",",W1113,FIND(",",W1113)+1)+1)+1,999)),MapTable!$A:$A,1,0))),"맵없음",
  ""),
)))))</f>
        <v/>
      </c>
      <c r="AC1113" t="str">
        <f>IF(ISBLANK(AB1113),"",IF(ISERROR(VLOOKUP(AB1113,[3]DropTable!$A:$A,1,0)),"드랍없음",""))</f>
        <v/>
      </c>
      <c r="AE1113" t="str">
        <f>IF(ISBLANK(AD1113),"",IF(ISERROR(VLOOKUP(AD1113,[3]DropTable!$A:$A,1,0)),"드랍없음",""))</f>
        <v/>
      </c>
      <c r="AG1113">
        <v>9.8000000000000007</v>
      </c>
      <c r="AH1113">
        <v>1</v>
      </c>
    </row>
    <row r="1114" spans="1:34" x14ac:dyDescent="0.3">
      <c r="A1114">
        <v>24</v>
      </c>
      <c r="B1114">
        <v>37</v>
      </c>
      <c r="C1114">
        <f>IF(OR($L1114=TRUE,$A1114=0,MOD($A1114,ChapterTable!$S$20)&lt;&gt;0),
MAX(0,INT(($B1114+ChapterTable!$Q$26+VLOOKUP(SUBSTITUTE(C$1,"성장단계","")&amp;"단계오프셋",ChapterTable!$S:$T,2,0))/ChapterTable!$Q$23)),
MAX(0,INT(($B1114+ChapterTable!$S$26+VLOOKUP(SUBSTITUTE(C$1,"성장단계","")&amp;"보스단계오프셋",ChapterTable!$S:$T,2,0))/ChapterTable!$S$23)))</f>
        <v>4</v>
      </c>
      <c r="D1114">
        <f>IF(OR($L1114=TRUE,$A1114=0,MOD($A1114,ChapterTable!$S$20)&lt;&gt;0),
MAX(0,INT(($B1114+ChapterTable!$Q$26+VLOOKUP(SUBSTITUTE(D$1,"성장단계","")&amp;"단계오프셋",ChapterTable!$S:$T,2,0))/ChapterTable!$Q$23)),
MAX(0,INT(($B1114+ChapterTable!$S$26+VLOOKUP(SUBSTITUTE(D$1,"성장단계","")&amp;"보스단계오프셋",ChapterTable!$S:$T,2,0))/ChapterTable!$S$23)))</f>
        <v>3</v>
      </c>
      <c r="E1114" s="1">
        <f ca="1">IF(AND($A1114=0,$B1114=1),
    VLOOKUP(1,ChapterTable!$1:$1048576,MATCH("최종"&amp;SUBSTITUTE(SUBSTITUTE(E$1,"standard",""),"|Float",""),ChapterTable!$1:$1,0),0)*ChapterTable!$Q$17,
  IF(AND($A1114=0,$B1114=0),
    E1115,
  IF($B1114=0,
    VLOOKUP($A1114,ChapterTable!$1:$1048576,MATCH("최종"&amp;SUBSTITUTE(SUBSTITUTE(E$1,"standard",""),"|Float",""),ChapterTable!$1:$1,0),0),
  IF($B1114=1,
    IF($L1114=FALSE,
      VLOOKUP($A1114,ChapterTable!$1:$1048576,MATCH("최종"&amp;SUBSTITUTE(SUBSTITUTE(E$1,"standard",""),"|Float",""),ChapterTable!$1:$1,0),0),
      VLOOKUP($A1114-ChapterTable!$Q$11,ChapterTable!$1:$1048576,MATCH("최종"&amp;SUBSTITUTE(SUBSTITUTE(E$1,"standard",""),"|Float",""),ChapterTable!$1:$1,0),0)*ChapterTable!$Q$14
    ),
  OFFSET(E1114,-$B1114+IF($L1114,1,0),0)*
    (VLOOKUP(SUBSTITUTE(SUBSTITUTE(E$1,"standard",""),"|Float","")&amp;"인게임누적곱배수",ChapterTable!$S:$T,2,0)^C1114
    +VLOOKUP(SUBSTITUTE(SUBSTITUTE(E$1,"standard",""),"|Float","")&amp;"인게임누적합배수",ChapterTable!$S:$T,2,0)*C1114)
  )
  )
  )
)</f>
        <v>4848224.312456131</v>
      </c>
      <c r="F1114" s="1">
        <f ca="1">IF(AND($A1114=0,$B1114=1),
    VLOOKUP(1,ChapterTable!$1:$1048576,MATCH("최종"&amp;SUBSTITUTE(SUBSTITUTE(F$1,"standard",""),"|Float",""),ChapterTable!$1:$1,0),0)*ChapterTable!$Q$17,
  IF(AND($A1114=0,$B1114=0),
    F1115,
  IF($B1114=0,
    VLOOKUP($A1114,ChapterTable!$1:$1048576,MATCH("최종"&amp;SUBSTITUTE(SUBSTITUTE(F$1,"standard",""),"|Float",""),ChapterTable!$1:$1,0),0),
  IF($B1114=1,
    IF($L1114=FALSE,
      VLOOKUP($A1114,ChapterTable!$1:$1048576,MATCH("최종"&amp;SUBSTITUTE(SUBSTITUTE(F$1,"standard",""),"|Float",""),ChapterTable!$1:$1,0),0),
      VLOOKUP($A1114-ChapterTable!$Q$11,ChapterTable!$1:$1048576,MATCH("최종"&amp;SUBSTITUTE(SUBSTITUTE(F$1,"standard",""),"|Float",""),ChapterTable!$1:$1,0),0)*ChapterTable!$Q$14
    ),
  OFFSET(F1114,-$B1114+IF($L1114,1,0),0)*
    (VLOOKUP(SUBSTITUTE(SUBSTITUTE(F$1,"standard",""),"|Float","")&amp;"인게임누적곱배수",ChapterTable!$S:$T,2,0)^D1114
    +VLOOKUP(SUBSTITUTE(SUBSTITUTE(F$1,"standard",""),"|Float","")&amp;"인게임누적합배수",ChapterTable!$S:$T,2,0)*D1114)
  )
  )
  )
)</f>
        <v>1795638.6342430115</v>
      </c>
      <c r="G1114" t="s">
        <v>110</v>
      </c>
      <c r="J1114" t="str">
        <f>IF(ISBLANK(I1114),"",
IFERROR(VLOOKUP(I1114,[1]StringTable!$1:$1048576,MATCH([1]StringTable!$B$1,[1]StringTable!$1:$1,0),0),
IFERROR(VLOOKUP(I1114,[1]InApkStringTable!$1:$1048576,MATCH([1]InApkStringTable!$B$1,[1]InApkStringTable!$1:$1,0),0),
"스트링없음")))</f>
        <v/>
      </c>
      <c r="L1114" t="b">
        <v>0</v>
      </c>
      <c r="M1114" t="s">
        <v>24</v>
      </c>
      <c r="N1114" t="str">
        <f>IF(ISBLANK(M1114),"",IF(ISERROR(VLOOKUP(M1114,MapTable!$A:$A,1,0)),"맵없음",""))</f>
        <v/>
      </c>
      <c r="O1114">
        <f t="shared" si="69"/>
        <v>4</v>
      </c>
      <c r="Q1114">
        <f t="shared" si="70"/>
        <v>4</v>
      </c>
      <c r="R1114" t="b">
        <f t="shared" ca="1" si="71"/>
        <v>0</v>
      </c>
      <c r="T1114" t="b">
        <f t="shared" ca="1" si="72"/>
        <v>0</v>
      </c>
      <c r="V1114" t="str">
        <f>IF(ISBLANK(U1114),"",IF(ISERROR(VLOOKUP(U1114,MapTable!$A:$A,1,0)),"맵없음",""))</f>
        <v/>
      </c>
      <c r="X1114" t="str">
        <f>IF(ISBLANK(W1114),"",
IF(ISERROR(FIND(",",W1114)),
  IF(ISERROR(VLOOKUP(W1114,MapTable!$A:$A,1,0)),"맵없음",
  ""),
IF(ISERROR(FIND(",",W1114,FIND(",",W1114)+1)),
  IF(OR(ISERROR(VLOOKUP(LEFT(W1114,FIND(",",W1114)-1),MapTable!$A:$A,1,0)),ISERROR(VLOOKUP(TRIM(MID(W1114,FIND(",",W1114)+1,999)),MapTable!$A:$A,1,0))),"맵없음",
  ""),
IF(ISERROR(FIND(",",W1114,FIND(",",W1114,FIND(",",W1114)+1)+1)),
  IF(OR(ISERROR(VLOOKUP(LEFT(W1114,FIND(",",W1114)-1),MapTable!$A:$A,1,0)),ISERROR(VLOOKUP(TRIM(MID(W1114,FIND(",",W1114)+1,FIND(",",W1114,FIND(",",W1114)+1)-FIND(",",W1114)-1)),MapTable!$A:$A,1,0)),ISERROR(VLOOKUP(TRIM(MID(W1114,FIND(",",W1114,FIND(",",W1114)+1)+1,999)),MapTable!$A:$A,1,0))),"맵없음",
  ""),
IF(ISERROR(FIND(",",W1114,FIND(",",W1114,FIND(",",W1114,FIND(",",W1114)+1)+1)+1)),
  IF(OR(ISERROR(VLOOKUP(LEFT(W1114,FIND(",",W1114)-1),MapTable!$A:$A,1,0)),ISERROR(VLOOKUP(TRIM(MID(W1114,FIND(",",W1114)+1,FIND(",",W1114,FIND(",",W1114)+1)-FIND(",",W1114)-1)),MapTable!$A:$A,1,0)),ISERROR(VLOOKUP(TRIM(MID(W1114,FIND(",",W1114,FIND(",",W1114)+1)+1,FIND(",",W1114,FIND(",",W1114,FIND(",",W1114)+1)+1)-FIND(",",W1114,FIND(",",W1114)+1)-1)),MapTable!$A:$A,1,0)),ISERROR(VLOOKUP(TRIM(MID(W1114,FIND(",",W1114,FIND(",",W1114,FIND(",",W1114)+1)+1)+1,999)),MapTable!$A:$A,1,0))),"맵없음",
  ""),
)))))</f>
        <v/>
      </c>
      <c r="AC1114" t="str">
        <f>IF(ISBLANK(AB1114),"",IF(ISERROR(VLOOKUP(AB1114,[3]DropTable!$A:$A,1,0)),"드랍없음",""))</f>
        <v/>
      </c>
      <c r="AE1114" t="str">
        <f>IF(ISBLANK(AD1114),"",IF(ISERROR(VLOOKUP(AD1114,[3]DropTable!$A:$A,1,0)),"드랍없음",""))</f>
        <v/>
      </c>
      <c r="AG1114">
        <v>9.8000000000000007</v>
      </c>
      <c r="AH1114">
        <v>1</v>
      </c>
    </row>
    <row r="1115" spans="1:34" x14ac:dyDescent="0.3">
      <c r="A1115">
        <v>24</v>
      </c>
      <c r="B1115">
        <v>38</v>
      </c>
      <c r="C1115">
        <f>IF(OR($L1115=TRUE,$A1115=0,MOD($A1115,ChapterTable!$S$20)&lt;&gt;0),
MAX(0,INT(($B1115+ChapterTable!$Q$26+VLOOKUP(SUBSTITUTE(C$1,"성장단계","")&amp;"단계오프셋",ChapterTable!$S:$T,2,0))/ChapterTable!$Q$23)),
MAX(0,INT(($B1115+ChapterTable!$S$26+VLOOKUP(SUBSTITUTE(C$1,"성장단계","")&amp;"보스단계오프셋",ChapterTable!$S:$T,2,0))/ChapterTable!$S$23)))</f>
        <v>4</v>
      </c>
      <c r="D1115">
        <f>IF(OR($L1115=TRUE,$A1115=0,MOD($A1115,ChapterTable!$S$20)&lt;&gt;0),
MAX(0,INT(($B1115+ChapterTable!$Q$26+VLOOKUP(SUBSTITUTE(D$1,"성장단계","")&amp;"단계오프셋",ChapterTable!$S:$T,2,0))/ChapterTable!$Q$23)),
MAX(0,INT(($B1115+ChapterTable!$S$26+VLOOKUP(SUBSTITUTE(D$1,"성장단계","")&amp;"보스단계오프셋",ChapterTable!$S:$T,2,0))/ChapterTable!$S$23)))</f>
        <v>3</v>
      </c>
      <c r="E1115" s="1">
        <f ca="1">IF(AND($A1115=0,$B1115=1),
    VLOOKUP(1,ChapterTable!$1:$1048576,MATCH("최종"&amp;SUBSTITUTE(SUBSTITUTE(E$1,"standard",""),"|Float",""),ChapterTable!$1:$1,0),0)*ChapterTable!$Q$17,
  IF(AND($A1115=0,$B1115=0),
    E1116,
  IF($B1115=0,
    VLOOKUP($A1115,ChapterTable!$1:$1048576,MATCH("최종"&amp;SUBSTITUTE(SUBSTITUTE(E$1,"standard",""),"|Float",""),ChapterTable!$1:$1,0),0),
  IF($B1115=1,
    IF($L1115=FALSE,
      VLOOKUP($A1115,ChapterTable!$1:$1048576,MATCH("최종"&amp;SUBSTITUTE(SUBSTITUTE(E$1,"standard",""),"|Float",""),ChapterTable!$1:$1,0),0),
      VLOOKUP($A1115-ChapterTable!$Q$11,ChapterTable!$1:$1048576,MATCH("최종"&amp;SUBSTITUTE(SUBSTITUTE(E$1,"standard",""),"|Float",""),ChapterTable!$1:$1,0),0)*ChapterTable!$Q$14
    ),
  OFFSET(E1115,-$B1115+IF($L1115,1,0),0)*
    (VLOOKUP(SUBSTITUTE(SUBSTITUTE(E$1,"standard",""),"|Float","")&amp;"인게임누적곱배수",ChapterTable!$S:$T,2,0)^C1115
    +VLOOKUP(SUBSTITUTE(SUBSTITUTE(E$1,"standard",""),"|Float","")&amp;"인게임누적합배수",ChapterTable!$S:$T,2,0)*C1115)
  )
  )
  )
)</f>
        <v>4848224.312456131</v>
      </c>
      <c r="F1115" s="1">
        <f ca="1">IF(AND($A1115=0,$B1115=1),
    VLOOKUP(1,ChapterTable!$1:$1048576,MATCH("최종"&amp;SUBSTITUTE(SUBSTITUTE(F$1,"standard",""),"|Float",""),ChapterTable!$1:$1,0),0)*ChapterTable!$Q$17,
  IF(AND($A1115=0,$B1115=0),
    F1116,
  IF($B1115=0,
    VLOOKUP($A1115,ChapterTable!$1:$1048576,MATCH("최종"&amp;SUBSTITUTE(SUBSTITUTE(F$1,"standard",""),"|Float",""),ChapterTable!$1:$1,0),0),
  IF($B1115=1,
    IF($L1115=FALSE,
      VLOOKUP($A1115,ChapterTable!$1:$1048576,MATCH("최종"&amp;SUBSTITUTE(SUBSTITUTE(F$1,"standard",""),"|Float",""),ChapterTable!$1:$1,0),0),
      VLOOKUP($A1115-ChapterTable!$Q$11,ChapterTable!$1:$1048576,MATCH("최종"&amp;SUBSTITUTE(SUBSTITUTE(F$1,"standard",""),"|Float",""),ChapterTable!$1:$1,0),0)*ChapterTable!$Q$14
    ),
  OFFSET(F1115,-$B1115+IF($L1115,1,0),0)*
    (VLOOKUP(SUBSTITUTE(SUBSTITUTE(F$1,"standard",""),"|Float","")&amp;"인게임누적곱배수",ChapterTable!$S:$T,2,0)^D1115
    +VLOOKUP(SUBSTITUTE(SUBSTITUTE(F$1,"standard",""),"|Float","")&amp;"인게임누적합배수",ChapterTable!$S:$T,2,0)*D1115)
  )
  )
  )
)</f>
        <v>1795638.6342430115</v>
      </c>
      <c r="G1115" t="s">
        <v>110</v>
      </c>
      <c r="J1115" t="str">
        <f>IF(ISBLANK(I1115),"",
IFERROR(VLOOKUP(I1115,[1]StringTable!$1:$1048576,MATCH([1]StringTable!$B$1,[1]StringTable!$1:$1,0),0),
IFERROR(VLOOKUP(I1115,[1]InApkStringTable!$1:$1048576,MATCH([1]InApkStringTable!$B$1,[1]InApkStringTable!$1:$1,0),0),
"스트링없음")))</f>
        <v/>
      </c>
      <c r="L1115" t="b">
        <v>0</v>
      </c>
      <c r="M1115" t="s">
        <v>24</v>
      </c>
      <c r="N1115" t="str">
        <f>IF(ISBLANK(M1115),"",IF(ISERROR(VLOOKUP(M1115,MapTable!$A:$A,1,0)),"맵없음",""))</f>
        <v/>
      </c>
      <c r="O1115">
        <f t="shared" si="69"/>
        <v>4</v>
      </c>
      <c r="Q1115">
        <f t="shared" si="70"/>
        <v>4</v>
      </c>
      <c r="R1115" t="b">
        <f t="shared" ca="1" si="71"/>
        <v>0</v>
      </c>
      <c r="T1115" t="b">
        <f t="shared" ca="1" si="72"/>
        <v>0</v>
      </c>
      <c r="V1115" t="str">
        <f>IF(ISBLANK(U1115),"",IF(ISERROR(VLOOKUP(U1115,MapTable!$A:$A,1,0)),"맵없음",""))</f>
        <v/>
      </c>
      <c r="X1115" t="str">
        <f>IF(ISBLANK(W1115),"",
IF(ISERROR(FIND(",",W1115)),
  IF(ISERROR(VLOOKUP(W1115,MapTable!$A:$A,1,0)),"맵없음",
  ""),
IF(ISERROR(FIND(",",W1115,FIND(",",W1115)+1)),
  IF(OR(ISERROR(VLOOKUP(LEFT(W1115,FIND(",",W1115)-1),MapTable!$A:$A,1,0)),ISERROR(VLOOKUP(TRIM(MID(W1115,FIND(",",W1115)+1,999)),MapTable!$A:$A,1,0))),"맵없음",
  ""),
IF(ISERROR(FIND(",",W1115,FIND(",",W1115,FIND(",",W1115)+1)+1)),
  IF(OR(ISERROR(VLOOKUP(LEFT(W1115,FIND(",",W1115)-1),MapTable!$A:$A,1,0)),ISERROR(VLOOKUP(TRIM(MID(W1115,FIND(",",W1115)+1,FIND(",",W1115,FIND(",",W1115)+1)-FIND(",",W1115)-1)),MapTable!$A:$A,1,0)),ISERROR(VLOOKUP(TRIM(MID(W1115,FIND(",",W1115,FIND(",",W1115)+1)+1,999)),MapTable!$A:$A,1,0))),"맵없음",
  ""),
IF(ISERROR(FIND(",",W1115,FIND(",",W1115,FIND(",",W1115,FIND(",",W1115)+1)+1)+1)),
  IF(OR(ISERROR(VLOOKUP(LEFT(W1115,FIND(",",W1115)-1),MapTable!$A:$A,1,0)),ISERROR(VLOOKUP(TRIM(MID(W1115,FIND(",",W1115)+1,FIND(",",W1115,FIND(",",W1115)+1)-FIND(",",W1115)-1)),MapTable!$A:$A,1,0)),ISERROR(VLOOKUP(TRIM(MID(W1115,FIND(",",W1115,FIND(",",W1115)+1)+1,FIND(",",W1115,FIND(",",W1115,FIND(",",W1115)+1)+1)-FIND(",",W1115,FIND(",",W1115)+1)-1)),MapTable!$A:$A,1,0)),ISERROR(VLOOKUP(TRIM(MID(W1115,FIND(",",W1115,FIND(",",W1115,FIND(",",W1115)+1)+1)+1,999)),MapTable!$A:$A,1,0))),"맵없음",
  ""),
)))))</f>
        <v/>
      </c>
      <c r="AC1115" t="str">
        <f>IF(ISBLANK(AB1115),"",IF(ISERROR(VLOOKUP(AB1115,[3]DropTable!$A:$A,1,0)),"드랍없음",""))</f>
        <v/>
      </c>
      <c r="AE1115" t="str">
        <f>IF(ISBLANK(AD1115),"",IF(ISERROR(VLOOKUP(AD1115,[3]DropTable!$A:$A,1,0)),"드랍없음",""))</f>
        <v/>
      </c>
      <c r="AG1115">
        <v>9.8000000000000007</v>
      </c>
      <c r="AH1115">
        <v>1</v>
      </c>
    </row>
    <row r="1116" spans="1:34" x14ac:dyDescent="0.3">
      <c r="A1116">
        <v>24</v>
      </c>
      <c r="B1116">
        <v>39</v>
      </c>
      <c r="C1116">
        <f>IF(OR($L1116=TRUE,$A1116=0,MOD($A1116,ChapterTable!$S$20)&lt;&gt;0),
MAX(0,INT(($B1116+ChapterTable!$Q$26+VLOOKUP(SUBSTITUTE(C$1,"성장단계","")&amp;"단계오프셋",ChapterTable!$S:$T,2,0))/ChapterTable!$Q$23)),
MAX(0,INT(($B1116+ChapterTable!$S$26+VLOOKUP(SUBSTITUTE(C$1,"성장단계","")&amp;"보스단계오프셋",ChapterTable!$S:$T,2,0))/ChapterTable!$S$23)))</f>
        <v>4</v>
      </c>
      <c r="D1116">
        <f>IF(OR($L1116=TRUE,$A1116=0,MOD($A1116,ChapterTable!$S$20)&lt;&gt;0),
MAX(0,INT(($B1116+ChapterTable!$Q$26+VLOOKUP(SUBSTITUTE(D$1,"성장단계","")&amp;"단계오프셋",ChapterTable!$S:$T,2,0))/ChapterTable!$Q$23)),
MAX(0,INT(($B1116+ChapterTable!$S$26+VLOOKUP(SUBSTITUTE(D$1,"성장단계","")&amp;"보스단계오프셋",ChapterTable!$S:$T,2,0))/ChapterTable!$S$23)))</f>
        <v>3</v>
      </c>
      <c r="E1116" s="1">
        <f ca="1">IF(AND($A1116=0,$B1116=1),
    VLOOKUP(1,ChapterTable!$1:$1048576,MATCH("최종"&amp;SUBSTITUTE(SUBSTITUTE(E$1,"standard",""),"|Float",""),ChapterTable!$1:$1,0),0)*ChapterTable!$Q$17,
  IF(AND($A1116=0,$B1116=0),
    E1117,
  IF($B1116=0,
    VLOOKUP($A1116,ChapterTable!$1:$1048576,MATCH("최종"&amp;SUBSTITUTE(SUBSTITUTE(E$1,"standard",""),"|Float",""),ChapterTable!$1:$1,0),0),
  IF($B1116=1,
    IF($L1116=FALSE,
      VLOOKUP($A1116,ChapterTable!$1:$1048576,MATCH("최종"&amp;SUBSTITUTE(SUBSTITUTE(E$1,"standard",""),"|Float",""),ChapterTable!$1:$1,0),0),
      VLOOKUP($A1116-ChapterTable!$Q$11,ChapterTable!$1:$1048576,MATCH("최종"&amp;SUBSTITUTE(SUBSTITUTE(E$1,"standard",""),"|Float",""),ChapterTable!$1:$1,0),0)*ChapterTable!$Q$14
    ),
  OFFSET(E1116,-$B1116+IF($L1116,1,0),0)*
    (VLOOKUP(SUBSTITUTE(SUBSTITUTE(E$1,"standard",""),"|Float","")&amp;"인게임누적곱배수",ChapterTable!$S:$T,2,0)^C1116
    +VLOOKUP(SUBSTITUTE(SUBSTITUTE(E$1,"standard",""),"|Float","")&amp;"인게임누적합배수",ChapterTable!$S:$T,2,0)*C1116)
  )
  )
  )
)</f>
        <v>4848224.312456131</v>
      </c>
      <c r="F1116" s="1">
        <f ca="1">IF(AND($A1116=0,$B1116=1),
    VLOOKUP(1,ChapterTable!$1:$1048576,MATCH("최종"&amp;SUBSTITUTE(SUBSTITUTE(F$1,"standard",""),"|Float",""),ChapterTable!$1:$1,0),0)*ChapterTable!$Q$17,
  IF(AND($A1116=0,$B1116=0),
    F1117,
  IF($B1116=0,
    VLOOKUP($A1116,ChapterTable!$1:$1048576,MATCH("최종"&amp;SUBSTITUTE(SUBSTITUTE(F$1,"standard",""),"|Float",""),ChapterTable!$1:$1,0),0),
  IF($B1116=1,
    IF($L1116=FALSE,
      VLOOKUP($A1116,ChapterTable!$1:$1048576,MATCH("최종"&amp;SUBSTITUTE(SUBSTITUTE(F$1,"standard",""),"|Float",""),ChapterTable!$1:$1,0),0),
      VLOOKUP($A1116-ChapterTable!$Q$11,ChapterTable!$1:$1048576,MATCH("최종"&amp;SUBSTITUTE(SUBSTITUTE(F$1,"standard",""),"|Float",""),ChapterTable!$1:$1,0),0)*ChapterTable!$Q$14
    ),
  OFFSET(F1116,-$B1116+IF($L1116,1,0),0)*
    (VLOOKUP(SUBSTITUTE(SUBSTITUTE(F$1,"standard",""),"|Float","")&amp;"인게임누적곱배수",ChapterTable!$S:$T,2,0)^D1116
    +VLOOKUP(SUBSTITUTE(SUBSTITUTE(F$1,"standard",""),"|Float","")&amp;"인게임누적합배수",ChapterTable!$S:$T,2,0)*D1116)
  )
  )
  )
)</f>
        <v>1795638.6342430115</v>
      </c>
      <c r="G1116" t="s">
        <v>110</v>
      </c>
      <c r="J1116" t="str">
        <f>IF(ISBLANK(I1116),"",
IFERROR(VLOOKUP(I1116,[1]StringTable!$1:$1048576,MATCH([1]StringTable!$B$1,[1]StringTable!$1:$1,0),0),
IFERROR(VLOOKUP(I1116,[1]InApkStringTable!$1:$1048576,MATCH([1]InApkStringTable!$B$1,[1]InApkStringTable!$1:$1,0),0),
"스트링없음")))</f>
        <v/>
      </c>
      <c r="L1116" t="b">
        <v>0</v>
      </c>
      <c r="M1116" t="s">
        <v>24</v>
      </c>
      <c r="N1116" t="str">
        <f>IF(ISBLANK(M1116),"",IF(ISERROR(VLOOKUP(M1116,MapTable!$A:$A,1,0)),"맵없음",""))</f>
        <v/>
      </c>
      <c r="O1116">
        <f t="shared" si="69"/>
        <v>94</v>
      </c>
      <c r="Q1116">
        <f t="shared" si="70"/>
        <v>94</v>
      </c>
      <c r="R1116" t="b">
        <f t="shared" ca="1" si="71"/>
        <v>1</v>
      </c>
      <c r="T1116" t="b">
        <f t="shared" ca="1" si="72"/>
        <v>1</v>
      </c>
      <c r="V1116" t="str">
        <f>IF(ISBLANK(U1116),"",IF(ISERROR(VLOOKUP(U1116,MapTable!$A:$A,1,0)),"맵없음",""))</f>
        <v/>
      </c>
      <c r="X1116" t="str">
        <f>IF(ISBLANK(W1116),"",
IF(ISERROR(FIND(",",W1116)),
  IF(ISERROR(VLOOKUP(W1116,MapTable!$A:$A,1,0)),"맵없음",
  ""),
IF(ISERROR(FIND(",",W1116,FIND(",",W1116)+1)),
  IF(OR(ISERROR(VLOOKUP(LEFT(W1116,FIND(",",W1116)-1),MapTable!$A:$A,1,0)),ISERROR(VLOOKUP(TRIM(MID(W1116,FIND(",",W1116)+1,999)),MapTable!$A:$A,1,0))),"맵없음",
  ""),
IF(ISERROR(FIND(",",W1116,FIND(",",W1116,FIND(",",W1116)+1)+1)),
  IF(OR(ISERROR(VLOOKUP(LEFT(W1116,FIND(",",W1116)-1),MapTable!$A:$A,1,0)),ISERROR(VLOOKUP(TRIM(MID(W1116,FIND(",",W1116)+1,FIND(",",W1116,FIND(",",W1116)+1)-FIND(",",W1116)-1)),MapTable!$A:$A,1,0)),ISERROR(VLOOKUP(TRIM(MID(W1116,FIND(",",W1116,FIND(",",W1116)+1)+1,999)),MapTable!$A:$A,1,0))),"맵없음",
  ""),
IF(ISERROR(FIND(",",W1116,FIND(",",W1116,FIND(",",W1116,FIND(",",W1116)+1)+1)+1)),
  IF(OR(ISERROR(VLOOKUP(LEFT(W1116,FIND(",",W1116)-1),MapTable!$A:$A,1,0)),ISERROR(VLOOKUP(TRIM(MID(W1116,FIND(",",W1116)+1,FIND(",",W1116,FIND(",",W1116)+1)-FIND(",",W1116)-1)),MapTable!$A:$A,1,0)),ISERROR(VLOOKUP(TRIM(MID(W1116,FIND(",",W1116,FIND(",",W1116)+1)+1,FIND(",",W1116,FIND(",",W1116,FIND(",",W1116)+1)+1)-FIND(",",W1116,FIND(",",W1116)+1)-1)),MapTable!$A:$A,1,0)),ISERROR(VLOOKUP(TRIM(MID(W1116,FIND(",",W1116,FIND(",",W1116,FIND(",",W1116)+1)+1)+1,999)),MapTable!$A:$A,1,0))),"맵없음",
  ""),
)))))</f>
        <v/>
      </c>
      <c r="AC1116" t="str">
        <f>IF(ISBLANK(AB1116),"",IF(ISERROR(VLOOKUP(AB1116,[3]DropTable!$A:$A,1,0)),"드랍없음",""))</f>
        <v/>
      </c>
      <c r="AE1116" t="str">
        <f>IF(ISBLANK(AD1116),"",IF(ISERROR(VLOOKUP(AD1116,[3]DropTable!$A:$A,1,0)),"드랍없음",""))</f>
        <v/>
      </c>
      <c r="AG1116">
        <v>9.8000000000000007</v>
      </c>
      <c r="AH1116">
        <v>1</v>
      </c>
    </row>
    <row r="1117" spans="1:34" x14ac:dyDescent="0.3">
      <c r="A1117">
        <v>24</v>
      </c>
      <c r="B1117">
        <v>40</v>
      </c>
      <c r="C1117">
        <f>IF(OR($L1117=TRUE,$A1117=0,MOD($A1117,ChapterTable!$S$20)&lt;&gt;0),
MAX(0,INT(($B1117+ChapterTable!$Q$26+VLOOKUP(SUBSTITUTE(C$1,"성장단계","")&amp;"단계오프셋",ChapterTable!$S:$T,2,0))/ChapterTable!$Q$23)),
MAX(0,INT(($B1117+ChapterTable!$S$26+VLOOKUP(SUBSTITUTE(C$1,"성장단계","")&amp;"보스단계오프셋",ChapterTable!$S:$T,2,0))/ChapterTable!$S$23)))</f>
        <v>4</v>
      </c>
      <c r="D1117">
        <f>IF(OR($L1117=TRUE,$A1117=0,MOD($A1117,ChapterTable!$S$20)&lt;&gt;0),
MAX(0,INT(($B1117+ChapterTable!$Q$26+VLOOKUP(SUBSTITUTE(D$1,"성장단계","")&amp;"단계오프셋",ChapterTable!$S:$T,2,0))/ChapterTable!$Q$23)),
MAX(0,INT(($B1117+ChapterTable!$S$26+VLOOKUP(SUBSTITUTE(D$1,"성장단계","")&amp;"보스단계오프셋",ChapterTable!$S:$T,2,0))/ChapterTable!$S$23)))</f>
        <v>3</v>
      </c>
      <c r="E1117" s="1">
        <f ca="1">IF(AND($A1117=0,$B1117=1),
    VLOOKUP(1,ChapterTable!$1:$1048576,MATCH("최종"&amp;SUBSTITUTE(SUBSTITUTE(E$1,"standard",""),"|Float",""),ChapterTable!$1:$1,0),0)*ChapterTable!$Q$17,
  IF(AND($A1117=0,$B1117=0),
    E1118,
  IF($B1117=0,
    VLOOKUP($A1117,ChapterTable!$1:$1048576,MATCH("최종"&amp;SUBSTITUTE(SUBSTITUTE(E$1,"standard",""),"|Float",""),ChapterTable!$1:$1,0),0),
  IF($B1117=1,
    IF($L1117=FALSE,
      VLOOKUP($A1117,ChapterTable!$1:$1048576,MATCH("최종"&amp;SUBSTITUTE(SUBSTITUTE(E$1,"standard",""),"|Float",""),ChapterTable!$1:$1,0),0),
      VLOOKUP($A1117-ChapterTable!$Q$11,ChapterTable!$1:$1048576,MATCH("최종"&amp;SUBSTITUTE(SUBSTITUTE(E$1,"standard",""),"|Float",""),ChapterTable!$1:$1,0),0)*ChapterTable!$Q$14
    ),
  OFFSET(E1117,-$B1117+IF($L1117,1,0),0)*
    (VLOOKUP(SUBSTITUTE(SUBSTITUTE(E$1,"standard",""),"|Float","")&amp;"인게임누적곱배수",ChapterTable!$S:$T,2,0)^C1117
    +VLOOKUP(SUBSTITUTE(SUBSTITUTE(E$1,"standard",""),"|Float","")&amp;"인게임누적합배수",ChapterTable!$S:$T,2,0)*C1117)
  )
  )
  )
)</f>
        <v>4848224.312456131</v>
      </c>
      <c r="F1117" s="1">
        <f ca="1">IF(AND($A1117=0,$B1117=1),
    VLOOKUP(1,ChapterTable!$1:$1048576,MATCH("최종"&amp;SUBSTITUTE(SUBSTITUTE(F$1,"standard",""),"|Float",""),ChapterTable!$1:$1,0),0)*ChapterTable!$Q$17,
  IF(AND($A1117=0,$B1117=0),
    F1118,
  IF($B1117=0,
    VLOOKUP($A1117,ChapterTable!$1:$1048576,MATCH("최종"&amp;SUBSTITUTE(SUBSTITUTE(F$1,"standard",""),"|Float",""),ChapterTable!$1:$1,0),0),
  IF($B1117=1,
    IF($L1117=FALSE,
      VLOOKUP($A1117,ChapterTable!$1:$1048576,MATCH("최종"&amp;SUBSTITUTE(SUBSTITUTE(F$1,"standard",""),"|Float",""),ChapterTable!$1:$1,0),0),
      VLOOKUP($A1117-ChapterTable!$Q$11,ChapterTable!$1:$1048576,MATCH("최종"&amp;SUBSTITUTE(SUBSTITUTE(F$1,"standard",""),"|Float",""),ChapterTable!$1:$1,0),0)*ChapterTable!$Q$14
    ),
  OFFSET(F1117,-$B1117+IF($L1117,1,0),0)*
    (VLOOKUP(SUBSTITUTE(SUBSTITUTE(F$1,"standard",""),"|Float","")&amp;"인게임누적곱배수",ChapterTable!$S:$T,2,0)^D1117
    +VLOOKUP(SUBSTITUTE(SUBSTITUTE(F$1,"standard",""),"|Float","")&amp;"인게임누적합배수",ChapterTable!$S:$T,2,0)*D1117)
  )
  )
  )
)</f>
        <v>1795638.6342430115</v>
      </c>
      <c r="G1117" t="s">
        <v>110</v>
      </c>
      <c r="J1117" t="str">
        <f>IF(ISBLANK(I1117),"",
IFERROR(VLOOKUP(I1117,[1]StringTable!$1:$1048576,MATCH([1]StringTable!$B$1,[1]StringTable!$1:$1,0),0),
IFERROR(VLOOKUP(I1117,[1]InApkStringTable!$1:$1048576,MATCH([1]InApkStringTable!$B$1,[1]InApkStringTable!$1:$1,0),0),
"스트링없음")))</f>
        <v/>
      </c>
      <c r="L1117" t="b">
        <v>0</v>
      </c>
      <c r="M1117" t="s">
        <v>24</v>
      </c>
      <c r="N1117" t="str">
        <f>IF(ISBLANK(M1117),"",IF(ISERROR(VLOOKUP(M1117,MapTable!$A:$A,1,0)),"맵없음",""))</f>
        <v/>
      </c>
      <c r="O1117">
        <f t="shared" si="69"/>
        <v>21</v>
      </c>
      <c r="Q1117">
        <f t="shared" si="70"/>
        <v>21</v>
      </c>
      <c r="R1117" t="b">
        <f t="shared" ca="1" si="71"/>
        <v>0</v>
      </c>
      <c r="T1117" t="b">
        <f t="shared" ca="1" si="72"/>
        <v>0</v>
      </c>
      <c r="V1117" t="str">
        <f>IF(ISBLANK(U1117),"",IF(ISERROR(VLOOKUP(U1117,MapTable!$A:$A,1,0)),"맵없음",""))</f>
        <v/>
      </c>
      <c r="X1117" t="str">
        <f>IF(ISBLANK(W1117),"",
IF(ISERROR(FIND(",",W1117)),
  IF(ISERROR(VLOOKUP(W1117,MapTable!$A:$A,1,0)),"맵없음",
  ""),
IF(ISERROR(FIND(",",W1117,FIND(",",W1117)+1)),
  IF(OR(ISERROR(VLOOKUP(LEFT(W1117,FIND(",",W1117)-1),MapTable!$A:$A,1,0)),ISERROR(VLOOKUP(TRIM(MID(W1117,FIND(",",W1117)+1,999)),MapTable!$A:$A,1,0))),"맵없음",
  ""),
IF(ISERROR(FIND(",",W1117,FIND(",",W1117,FIND(",",W1117)+1)+1)),
  IF(OR(ISERROR(VLOOKUP(LEFT(W1117,FIND(",",W1117)-1),MapTable!$A:$A,1,0)),ISERROR(VLOOKUP(TRIM(MID(W1117,FIND(",",W1117)+1,FIND(",",W1117,FIND(",",W1117)+1)-FIND(",",W1117)-1)),MapTable!$A:$A,1,0)),ISERROR(VLOOKUP(TRIM(MID(W1117,FIND(",",W1117,FIND(",",W1117)+1)+1,999)),MapTable!$A:$A,1,0))),"맵없음",
  ""),
IF(ISERROR(FIND(",",W1117,FIND(",",W1117,FIND(",",W1117,FIND(",",W1117)+1)+1)+1)),
  IF(OR(ISERROR(VLOOKUP(LEFT(W1117,FIND(",",W1117)-1),MapTable!$A:$A,1,0)),ISERROR(VLOOKUP(TRIM(MID(W1117,FIND(",",W1117)+1,FIND(",",W1117,FIND(",",W1117)+1)-FIND(",",W1117)-1)),MapTable!$A:$A,1,0)),ISERROR(VLOOKUP(TRIM(MID(W1117,FIND(",",W1117,FIND(",",W1117)+1)+1,FIND(",",W1117,FIND(",",W1117,FIND(",",W1117)+1)+1)-FIND(",",W1117,FIND(",",W1117)+1)-1)),MapTable!$A:$A,1,0)),ISERROR(VLOOKUP(TRIM(MID(W1117,FIND(",",W1117,FIND(",",W1117,FIND(",",W1117)+1)+1)+1,999)),MapTable!$A:$A,1,0))),"맵없음",
  ""),
)))))</f>
        <v/>
      </c>
      <c r="AC1117" t="str">
        <f>IF(ISBLANK(AB1117),"",IF(ISERROR(VLOOKUP(AB1117,[3]DropTable!$A:$A,1,0)),"드랍없음",""))</f>
        <v/>
      </c>
      <c r="AE1117" t="str">
        <f>IF(ISBLANK(AD1117),"",IF(ISERROR(VLOOKUP(AD1117,[3]DropTable!$A:$A,1,0)),"드랍없음",""))</f>
        <v/>
      </c>
      <c r="AG1117">
        <v>9.8000000000000007</v>
      </c>
      <c r="AH1117">
        <v>1</v>
      </c>
    </row>
    <row r="1118" spans="1:34" x14ac:dyDescent="0.3">
      <c r="A1118">
        <v>24</v>
      </c>
      <c r="B1118">
        <v>41</v>
      </c>
      <c r="C1118">
        <f>IF(OR($L1118=TRUE,$A1118=0,MOD($A1118,ChapterTable!$S$20)&lt;&gt;0),
MAX(0,INT(($B1118+ChapterTable!$Q$26+VLOOKUP(SUBSTITUTE(C$1,"성장단계","")&amp;"단계오프셋",ChapterTable!$S:$T,2,0))/ChapterTable!$Q$23)),
MAX(0,INT(($B1118+ChapterTable!$S$26+VLOOKUP(SUBSTITUTE(C$1,"성장단계","")&amp;"보스단계오프셋",ChapterTable!$S:$T,2,0))/ChapterTable!$S$23)))</f>
        <v>4</v>
      </c>
      <c r="D1118">
        <f>IF(OR($L1118=TRUE,$A1118=0,MOD($A1118,ChapterTable!$S$20)&lt;&gt;0),
MAX(0,INT(($B1118+ChapterTable!$Q$26+VLOOKUP(SUBSTITUTE(D$1,"성장단계","")&amp;"단계오프셋",ChapterTable!$S:$T,2,0))/ChapterTable!$Q$23)),
MAX(0,INT(($B1118+ChapterTable!$S$26+VLOOKUP(SUBSTITUTE(D$1,"성장단계","")&amp;"보스단계오프셋",ChapterTable!$S:$T,2,0))/ChapterTable!$S$23)))</f>
        <v>4</v>
      </c>
      <c r="E1118" s="1">
        <f ca="1">IF(AND($A1118=0,$B1118=1),
    VLOOKUP(1,ChapterTable!$1:$1048576,MATCH("최종"&amp;SUBSTITUTE(SUBSTITUTE(E$1,"standard",""),"|Float",""),ChapterTable!$1:$1,0),0)*ChapterTable!$Q$17,
  IF(AND($A1118=0,$B1118=0),
    E1119,
  IF($B1118=0,
    VLOOKUP($A1118,ChapterTable!$1:$1048576,MATCH("최종"&amp;SUBSTITUTE(SUBSTITUTE(E$1,"standard",""),"|Float",""),ChapterTable!$1:$1,0),0),
  IF($B1118=1,
    IF($L1118=FALSE,
      VLOOKUP($A1118,ChapterTable!$1:$1048576,MATCH("최종"&amp;SUBSTITUTE(SUBSTITUTE(E$1,"standard",""),"|Float",""),ChapterTable!$1:$1,0),0),
      VLOOKUP($A1118-ChapterTable!$Q$11,ChapterTable!$1:$1048576,MATCH("최종"&amp;SUBSTITUTE(SUBSTITUTE(E$1,"standard",""),"|Float",""),ChapterTable!$1:$1,0),0)*ChapterTable!$Q$14
    ),
  OFFSET(E1118,-$B1118+IF($L1118,1,0),0)*
    (VLOOKUP(SUBSTITUTE(SUBSTITUTE(E$1,"standard",""),"|Float","")&amp;"인게임누적곱배수",ChapterTable!$S:$T,2,0)^C1118
    +VLOOKUP(SUBSTITUTE(SUBSTITUTE(E$1,"standard",""),"|Float","")&amp;"인게임누적합배수",ChapterTable!$S:$T,2,0)*C1118)
  )
  )
  )
)</f>
        <v>4848224.312456131</v>
      </c>
      <c r="F1118" s="1">
        <f ca="1">IF(AND($A1118=0,$B1118=1),
    VLOOKUP(1,ChapterTable!$1:$1048576,MATCH("최종"&amp;SUBSTITUTE(SUBSTITUTE(F$1,"standard",""),"|Float",""),ChapterTable!$1:$1,0),0)*ChapterTable!$Q$17,
  IF(AND($A1118=0,$B1118=0),
    F1119,
  IF($B1118=0,
    VLOOKUP($A1118,ChapterTable!$1:$1048576,MATCH("최종"&amp;SUBSTITUTE(SUBSTITUTE(F$1,"standard",""),"|Float",""),ChapterTable!$1:$1,0),0),
  IF($B1118=1,
    IF($L1118=FALSE,
      VLOOKUP($A1118,ChapterTable!$1:$1048576,MATCH("최종"&amp;SUBSTITUTE(SUBSTITUTE(F$1,"standard",""),"|Float",""),ChapterTable!$1:$1,0),0),
      VLOOKUP($A1118-ChapterTable!$Q$11,ChapterTable!$1:$1048576,MATCH("최종"&amp;SUBSTITUTE(SUBSTITUTE(F$1,"standard",""),"|Float",""),ChapterTable!$1:$1,0),0)*ChapterTable!$Q$14
    ),
  OFFSET(F1118,-$B1118+IF($L1118,1,0),0)*
    (VLOOKUP(SUBSTITUTE(SUBSTITUTE(F$1,"standard",""),"|Float","")&amp;"인게임누적곱배수",ChapterTable!$S:$T,2,0)^D1118
    +VLOOKUP(SUBSTITUTE(SUBSTITUTE(F$1,"standard",""),"|Float","")&amp;"인게임누적합배수",ChapterTable!$S:$T,2,0)*D1118)
  )
  )
  )
)</f>
        <v>2020093.4635233879</v>
      </c>
      <c r="G1118" t="s">
        <v>110</v>
      </c>
      <c r="J1118" t="str">
        <f>IF(ISBLANK(I1118),"",
IFERROR(VLOOKUP(I1118,[1]StringTable!$1:$1048576,MATCH([1]StringTable!$B$1,[1]StringTable!$1:$1,0),0),
IFERROR(VLOOKUP(I1118,[1]InApkStringTable!$1:$1048576,MATCH([1]InApkStringTable!$B$1,[1]InApkStringTable!$1:$1,0),0),
"스트링없음")))</f>
        <v/>
      </c>
      <c r="L1118" t="b">
        <v>0</v>
      </c>
      <c r="M1118" t="s">
        <v>24</v>
      </c>
      <c r="N1118" t="str">
        <f>IF(ISBLANK(M1118),"",IF(ISERROR(VLOOKUP(M1118,MapTable!$A:$A,1,0)),"맵없음",""))</f>
        <v/>
      </c>
      <c r="O1118">
        <f t="shared" si="69"/>
        <v>5</v>
      </c>
      <c r="Q1118">
        <f t="shared" si="70"/>
        <v>5</v>
      </c>
      <c r="R1118" t="b">
        <f t="shared" ca="1" si="71"/>
        <v>0</v>
      </c>
      <c r="T1118" t="b">
        <f t="shared" ca="1" si="72"/>
        <v>0</v>
      </c>
      <c r="V1118" t="str">
        <f>IF(ISBLANK(U1118),"",IF(ISERROR(VLOOKUP(U1118,MapTable!$A:$A,1,0)),"맵없음",""))</f>
        <v/>
      </c>
      <c r="X1118" t="str">
        <f>IF(ISBLANK(W1118),"",
IF(ISERROR(FIND(",",W1118)),
  IF(ISERROR(VLOOKUP(W1118,MapTable!$A:$A,1,0)),"맵없음",
  ""),
IF(ISERROR(FIND(",",W1118,FIND(",",W1118)+1)),
  IF(OR(ISERROR(VLOOKUP(LEFT(W1118,FIND(",",W1118)-1),MapTable!$A:$A,1,0)),ISERROR(VLOOKUP(TRIM(MID(W1118,FIND(",",W1118)+1,999)),MapTable!$A:$A,1,0))),"맵없음",
  ""),
IF(ISERROR(FIND(",",W1118,FIND(",",W1118,FIND(",",W1118)+1)+1)),
  IF(OR(ISERROR(VLOOKUP(LEFT(W1118,FIND(",",W1118)-1),MapTable!$A:$A,1,0)),ISERROR(VLOOKUP(TRIM(MID(W1118,FIND(",",W1118)+1,FIND(",",W1118,FIND(",",W1118)+1)-FIND(",",W1118)-1)),MapTable!$A:$A,1,0)),ISERROR(VLOOKUP(TRIM(MID(W1118,FIND(",",W1118,FIND(",",W1118)+1)+1,999)),MapTable!$A:$A,1,0))),"맵없음",
  ""),
IF(ISERROR(FIND(",",W1118,FIND(",",W1118,FIND(",",W1118,FIND(",",W1118)+1)+1)+1)),
  IF(OR(ISERROR(VLOOKUP(LEFT(W1118,FIND(",",W1118)-1),MapTable!$A:$A,1,0)),ISERROR(VLOOKUP(TRIM(MID(W1118,FIND(",",W1118)+1,FIND(",",W1118,FIND(",",W1118)+1)-FIND(",",W1118)-1)),MapTable!$A:$A,1,0)),ISERROR(VLOOKUP(TRIM(MID(W1118,FIND(",",W1118,FIND(",",W1118)+1)+1,FIND(",",W1118,FIND(",",W1118,FIND(",",W1118)+1)+1)-FIND(",",W1118,FIND(",",W1118)+1)-1)),MapTable!$A:$A,1,0)),ISERROR(VLOOKUP(TRIM(MID(W1118,FIND(",",W1118,FIND(",",W1118,FIND(",",W1118)+1)+1)+1,999)),MapTable!$A:$A,1,0))),"맵없음",
  ""),
)))))</f>
        <v/>
      </c>
      <c r="AC1118" t="str">
        <f>IF(ISBLANK(AB1118),"",IF(ISERROR(VLOOKUP(AB1118,[3]DropTable!$A:$A,1,0)),"드랍없음",""))</f>
        <v/>
      </c>
      <c r="AE1118" t="str">
        <f>IF(ISBLANK(AD1118),"",IF(ISERROR(VLOOKUP(AD1118,[3]DropTable!$A:$A,1,0)),"드랍없음",""))</f>
        <v/>
      </c>
      <c r="AG1118">
        <v>9.8000000000000007</v>
      </c>
      <c r="AH1118">
        <v>1</v>
      </c>
    </row>
    <row r="1119" spans="1:34" x14ac:dyDescent="0.3">
      <c r="A1119">
        <v>24</v>
      </c>
      <c r="B1119">
        <v>42</v>
      </c>
      <c r="C1119">
        <f>IF(OR($L1119=TRUE,$A1119=0,MOD($A1119,ChapterTable!$S$20)&lt;&gt;0),
MAX(0,INT(($B1119+ChapterTable!$Q$26+VLOOKUP(SUBSTITUTE(C$1,"성장단계","")&amp;"단계오프셋",ChapterTable!$S:$T,2,0))/ChapterTable!$Q$23)),
MAX(0,INT(($B1119+ChapterTable!$S$26+VLOOKUP(SUBSTITUTE(C$1,"성장단계","")&amp;"보스단계오프셋",ChapterTable!$S:$T,2,0))/ChapterTable!$S$23)))</f>
        <v>4</v>
      </c>
      <c r="D1119">
        <f>IF(OR($L1119=TRUE,$A1119=0,MOD($A1119,ChapterTable!$S$20)&lt;&gt;0),
MAX(0,INT(($B1119+ChapterTable!$Q$26+VLOOKUP(SUBSTITUTE(D$1,"성장단계","")&amp;"단계오프셋",ChapterTable!$S:$T,2,0))/ChapterTable!$Q$23)),
MAX(0,INT(($B1119+ChapterTable!$S$26+VLOOKUP(SUBSTITUTE(D$1,"성장단계","")&amp;"보스단계오프셋",ChapterTable!$S:$T,2,0))/ChapterTable!$S$23)))</f>
        <v>4</v>
      </c>
      <c r="E1119" s="1">
        <f ca="1">IF(AND($A1119=0,$B1119=1),
    VLOOKUP(1,ChapterTable!$1:$1048576,MATCH("최종"&amp;SUBSTITUTE(SUBSTITUTE(E$1,"standard",""),"|Float",""),ChapterTable!$1:$1,0),0)*ChapterTable!$Q$17,
  IF(AND($A1119=0,$B1119=0),
    E1120,
  IF($B1119=0,
    VLOOKUP($A1119,ChapterTable!$1:$1048576,MATCH("최종"&amp;SUBSTITUTE(SUBSTITUTE(E$1,"standard",""),"|Float",""),ChapterTable!$1:$1,0),0),
  IF($B1119=1,
    IF($L1119=FALSE,
      VLOOKUP($A1119,ChapterTable!$1:$1048576,MATCH("최종"&amp;SUBSTITUTE(SUBSTITUTE(E$1,"standard",""),"|Float",""),ChapterTable!$1:$1,0),0),
      VLOOKUP($A1119-ChapterTable!$Q$11,ChapterTable!$1:$1048576,MATCH("최종"&amp;SUBSTITUTE(SUBSTITUTE(E$1,"standard",""),"|Float",""),ChapterTable!$1:$1,0),0)*ChapterTable!$Q$14
    ),
  OFFSET(E1119,-$B1119+IF($L1119,1,0),0)*
    (VLOOKUP(SUBSTITUTE(SUBSTITUTE(E$1,"standard",""),"|Float","")&amp;"인게임누적곱배수",ChapterTable!$S:$T,2,0)^C1119
    +VLOOKUP(SUBSTITUTE(SUBSTITUTE(E$1,"standard",""),"|Float","")&amp;"인게임누적합배수",ChapterTable!$S:$T,2,0)*C1119)
  )
  )
  )
)</f>
        <v>4848224.312456131</v>
      </c>
      <c r="F1119" s="1">
        <f ca="1">IF(AND($A1119=0,$B1119=1),
    VLOOKUP(1,ChapterTable!$1:$1048576,MATCH("최종"&amp;SUBSTITUTE(SUBSTITUTE(F$1,"standard",""),"|Float",""),ChapterTable!$1:$1,0),0)*ChapterTable!$Q$17,
  IF(AND($A1119=0,$B1119=0),
    F1120,
  IF($B1119=0,
    VLOOKUP($A1119,ChapterTable!$1:$1048576,MATCH("최종"&amp;SUBSTITUTE(SUBSTITUTE(F$1,"standard",""),"|Float",""),ChapterTable!$1:$1,0),0),
  IF($B1119=1,
    IF($L1119=FALSE,
      VLOOKUP($A1119,ChapterTable!$1:$1048576,MATCH("최종"&amp;SUBSTITUTE(SUBSTITUTE(F$1,"standard",""),"|Float",""),ChapterTable!$1:$1,0),0),
      VLOOKUP($A1119-ChapterTable!$Q$11,ChapterTable!$1:$1048576,MATCH("최종"&amp;SUBSTITUTE(SUBSTITUTE(F$1,"standard",""),"|Float",""),ChapterTable!$1:$1,0),0)*ChapterTable!$Q$14
    ),
  OFFSET(F1119,-$B1119+IF($L1119,1,0),0)*
    (VLOOKUP(SUBSTITUTE(SUBSTITUTE(F$1,"standard",""),"|Float","")&amp;"인게임누적곱배수",ChapterTable!$S:$T,2,0)^D1119
    +VLOOKUP(SUBSTITUTE(SUBSTITUTE(F$1,"standard",""),"|Float","")&amp;"인게임누적합배수",ChapterTable!$S:$T,2,0)*D1119)
  )
  )
  )
)</f>
        <v>2020093.4635233879</v>
      </c>
      <c r="G1119" t="s">
        <v>110</v>
      </c>
      <c r="J1119" t="str">
        <f>IF(ISBLANK(I1119),"",
IFERROR(VLOOKUP(I1119,[1]StringTable!$1:$1048576,MATCH([1]StringTable!$B$1,[1]StringTable!$1:$1,0),0),
IFERROR(VLOOKUP(I1119,[1]InApkStringTable!$1:$1048576,MATCH([1]InApkStringTable!$B$1,[1]InApkStringTable!$1:$1,0),0),
"스트링없음")))</f>
        <v/>
      </c>
      <c r="L1119" t="b">
        <v>0</v>
      </c>
      <c r="M1119" t="s">
        <v>24</v>
      </c>
      <c r="N1119" t="str">
        <f>IF(ISBLANK(M1119),"",IF(ISERROR(VLOOKUP(M1119,MapTable!$A:$A,1,0)),"맵없음",""))</f>
        <v/>
      </c>
      <c r="O1119">
        <f t="shared" si="69"/>
        <v>5</v>
      </c>
      <c r="Q1119">
        <f t="shared" si="70"/>
        <v>5</v>
      </c>
      <c r="R1119" t="b">
        <f t="shared" ca="1" si="71"/>
        <v>0</v>
      </c>
      <c r="T1119" t="b">
        <f t="shared" ca="1" si="72"/>
        <v>0</v>
      </c>
      <c r="V1119" t="str">
        <f>IF(ISBLANK(U1119),"",IF(ISERROR(VLOOKUP(U1119,MapTable!$A:$A,1,0)),"맵없음",""))</f>
        <v/>
      </c>
      <c r="X1119" t="str">
        <f>IF(ISBLANK(W1119),"",
IF(ISERROR(FIND(",",W1119)),
  IF(ISERROR(VLOOKUP(W1119,MapTable!$A:$A,1,0)),"맵없음",
  ""),
IF(ISERROR(FIND(",",W1119,FIND(",",W1119)+1)),
  IF(OR(ISERROR(VLOOKUP(LEFT(W1119,FIND(",",W1119)-1),MapTable!$A:$A,1,0)),ISERROR(VLOOKUP(TRIM(MID(W1119,FIND(",",W1119)+1,999)),MapTable!$A:$A,1,0))),"맵없음",
  ""),
IF(ISERROR(FIND(",",W1119,FIND(",",W1119,FIND(",",W1119)+1)+1)),
  IF(OR(ISERROR(VLOOKUP(LEFT(W1119,FIND(",",W1119)-1),MapTable!$A:$A,1,0)),ISERROR(VLOOKUP(TRIM(MID(W1119,FIND(",",W1119)+1,FIND(",",W1119,FIND(",",W1119)+1)-FIND(",",W1119)-1)),MapTable!$A:$A,1,0)),ISERROR(VLOOKUP(TRIM(MID(W1119,FIND(",",W1119,FIND(",",W1119)+1)+1,999)),MapTable!$A:$A,1,0))),"맵없음",
  ""),
IF(ISERROR(FIND(",",W1119,FIND(",",W1119,FIND(",",W1119,FIND(",",W1119)+1)+1)+1)),
  IF(OR(ISERROR(VLOOKUP(LEFT(W1119,FIND(",",W1119)-1),MapTable!$A:$A,1,0)),ISERROR(VLOOKUP(TRIM(MID(W1119,FIND(",",W1119)+1,FIND(",",W1119,FIND(",",W1119)+1)-FIND(",",W1119)-1)),MapTable!$A:$A,1,0)),ISERROR(VLOOKUP(TRIM(MID(W1119,FIND(",",W1119,FIND(",",W1119)+1)+1,FIND(",",W1119,FIND(",",W1119,FIND(",",W1119)+1)+1)-FIND(",",W1119,FIND(",",W1119)+1)-1)),MapTable!$A:$A,1,0)),ISERROR(VLOOKUP(TRIM(MID(W1119,FIND(",",W1119,FIND(",",W1119,FIND(",",W1119)+1)+1)+1,999)),MapTable!$A:$A,1,0))),"맵없음",
  ""),
)))))</f>
        <v/>
      </c>
      <c r="AC1119" t="str">
        <f>IF(ISBLANK(AB1119),"",IF(ISERROR(VLOOKUP(AB1119,[3]DropTable!$A:$A,1,0)),"드랍없음",""))</f>
        <v/>
      </c>
      <c r="AE1119" t="str">
        <f>IF(ISBLANK(AD1119),"",IF(ISERROR(VLOOKUP(AD1119,[3]DropTable!$A:$A,1,0)),"드랍없음",""))</f>
        <v/>
      </c>
      <c r="AG1119">
        <v>9.8000000000000007</v>
      </c>
      <c r="AH1119">
        <v>1</v>
      </c>
    </row>
    <row r="1120" spans="1:34" x14ac:dyDescent="0.3">
      <c r="A1120">
        <v>24</v>
      </c>
      <c r="B1120">
        <v>43</v>
      </c>
      <c r="C1120">
        <f>IF(OR($L1120=TRUE,$A1120=0,MOD($A1120,ChapterTable!$S$20)&lt;&gt;0),
MAX(0,INT(($B1120+ChapterTable!$Q$26+VLOOKUP(SUBSTITUTE(C$1,"성장단계","")&amp;"단계오프셋",ChapterTable!$S:$T,2,0))/ChapterTable!$Q$23)),
MAX(0,INT(($B1120+ChapterTable!$S$26+VLOOKUP(SUBSTITUTE(C$1,"성장단계","")&amp;"보스단계오프셋",ChapterTable!$S:$T,2,0))/ChapterTable!$S$23)))</f>
        <v>4</v>
      </c>
      <c r="D1120">
        <f>IF(OR($L1120=TRUE,$A1120=0,MOD($A1120,ChapterTable!$S$20)&lt;&gt;0),
MAX(0,INT(($B1120+ChapterTable!$Q$26+VLOOKUP(SUBSTITUTE(D$1,"성장단계","")&amp;"단계오프셋",ChapterTable!$S:$T,2,0))/ChapterTable!$Q$23)),
MAX(0,INT(($B1120+ChapterTable!$S$26+VLOOKUP(SUBSTITUTE(D$1,"성장단계","")&amp;"보스단계오프셋",ChapterTable!$S:$T,2,0))/ChapterTable!$S$23)))</f>
        <v>4</v>
      </c>
      <c r="E1120" s="1">
        <f ca="1">IF(AND($A1120=0,$B1120=1),
    VLOOKUP(1,ChapterTable!$1:$1048576,MATCH("최종"&amp;SUBSTITUTE(SUBSTITUTE(E$1,"standard",""),"|Float",""),ChapterTable!$1:$1,0),0)*ChapterTable!$Q$17,
  IF(AND($A1120=0,$B1120=0),
    E1121,
  IF($B1120=0,
    VLOOKUP($A1120,ChapterTable!$1:$1048576,MATCH("최종"&amp;SUBSTITUTE(SUBSTITUTE(E$1,"standard",""),"|Float",""),ChapterTable!$1:$1,0),0),
  IF($B1120=1,
    IF($L1120=FALSE,
      VLOOKUP($A1120,ChapterTable!$1:$1048576,MATCH("최종"&amp;SUBSTITUTE(SUBSTITUTE(E$1,"standard",""),"|Float",""),ChapterTable!$1:$1,0),0),
      VLOOKUP($A1120-ChapterTable!$Q$11,ChapterTable!$1:$1048576,MATCH("최종"&amp;SUBSTITUTE(SUBSTITUTE(E$1,"standard",""),"|Float",""),ChapterTable!$1:$1,0),0)*ChapterTable!$Q$14
    ),
  OFFSET(E1120,-$B1120+IF($L1120,1,0),0)*
    (VLOOKUP(SUBSTITUTE(SUBSTITUTE(E$1,"standard",""),"|Float","")&amp;"인게임누적곱배수",ChapterTable!$S:$T,2,0)^C1120
    +VLOOKUP(SUBSTITUTE(SUBSTITUTE(E$1,"standard",""),"|Float","")&amp;"인게임누적합배수",ChapterTable!$S:$T,2,0)*C1120)
  )
  )
  )
)</f>
        <v>4848224.312456131</v>
      </c>
      <c r="F1120" s="1">
        <f ca="1">IF(AND($A1120=0,$B1120=1),
    VLOOKUP(1,ChapterTable!$1:$1048576,MATCH("최종"&amp;SUBSTITUTE(SUBSTITUTE(F$1,"standard",""),"|Float",""),ChapterTable!$1:$1,0),0)*ChapterTable!$Q$17,
  IF(AND($A1120=0,$B1120=0),
    F1121,
  IF($B1120=0,
    VLOOKUP($A1120,ChapterTable!$1:$1048576,MATCH("최종"&amp;SUBSTITUTE(SUBSTITUTE(F$1,"standard",""),"|Float",""),ChapterTable!$1:$1,0),0),
  IF($B1120=1,
    IF($L1120=FALSE,
      VLOOKUP($A1120,ChapterTable!$1:$1048576,MATCH("최종"&amp;SUBSTITUTE(SUBSTITUTE(F$1,"standard",""),"|Float",""),ChapterTable!$1:$1,0),0),
      VLOOKUP($A1120-ChapterTable!$Q$11,ChapterTable!$1:$1048576,MATCH("최종"&amp;SUBSTITUTE(SUBSTITUTE(F$1,"standard",""),"|Float",""),ChapterTable!$1:$1,0),0)*ChapterTable!$Q$14
    ),
  OFFSET(F1120,-$B1120+IF($L1120,1,0),0)*
    (VLOOKUP(SUBSTITUTE(SUBSTITUTE(F$1,"standard",""),"|Float","")&amp;"인게임누적곱배수",ChapterTable!$S:$T,2,0)^D1120
    +VLOOKUP(SUBSTITUTE(SUBSTITUTE(F$1,"standard",""),"|Float","")&amp;"인게임누적합배수",ChapterTable!$S:$T,2,0)*D1120)
  )
  )
  )
)</f>
        <v>2020093.4635233879</v>
      </c>
      <c r="G1120" t="s">
        <v>110</v>
      </c>
      <c r="J1120" t="str">
        <f>IF(ISBLANK(I1120),"",
IFERROR(VLOOKUP(I1120,[1]StringTable!$1:$1048576,MATCH([1]StringTable!$B$1,[1]StringTable!$1:$1,0),0),
IFERROR(VLOOKUP(I1120,[1]InApkStringTable!$1:$1048576,MATCH([1]InApkStringTable!$B$1,[1]InApkStringTable!$1:$1,0),0),
"스트링없음")))</f>
        <v/>
      </c>
      <c r="L1120" t="b">
        <v>0</v>
      </c>
      <c r="M1120" t="s">
        <v>24</v>
      </c>
      <c r="N1120" t="str">
        <f>IF(ISBLANK(M1120),"",IF(ISERROR(VLOOKUP(M1120,MapTable!$A:$A,1,0)),"맵없음",""))</f>
        <v/>
      </c>
      <c r="O1120">
        <f t="shared" si="69"/>
        <v>5</v>
      </c>
      <c r="Q1120">
        <f t="shared" si="70"/>
        <v>5</v>
      </c>
      <c r="R1120" t="b">
        <f t="shared" ca="1" si="71"/>
        <v>0</v>
      </c>
      <c r="T1120" t="b">
        <f t="shared" ca="1" si="72"/>
        <v>0</v>
      </c>
      <c r="V1120" t="str">
        <f>IF(ISBLANK(U1120),"",IF(ISERROR(VLOOKUP(U1120,MapTable!$A:$A,1,0)),"맵없음",""))</f>
        <v/>
      </c>
      <c r="X1120" t="str">
        <f>IF(ISBLANK(W1120),"",
IF(ISERROR(FIND(",",W1120)),
  IF(ISERROR(VLOOKUP(W1120,MapTable!$A:$A,1,0)),"맵없음",
  ""),
IF(ISERROR(FIND(",",W1120,FIND(",",W1120)+1)),
  IF(OR(ISERROR(VLOOKUP(LEFT(W1120,FIND(",",W1120)-1),MapTable!$A:$A,1,0)),ISERROR(VLOOKUP(TRIM(MID(W1120,FIND(",",W1120)+1,999)),MapTable!$A:$A,1,0))),"맵없음",
  ""),
IF(ISERROR(FIND(",",W1120,FIND(",",W1120,FIND(",",W1120)+1)+1)),
  IF(OR(ISERROR(VLOOKUP(LEFT(W1120,FIND(",",W1120)-1),MapTable!$A:$A,1,0)),ISERROR(VLOOKUP(TRIM(MID(W1120,FIND(",",W1120)+1,FIND(",",W1120,FIND(",",W1120)+1)-FIND(",",W1120)-1)),MapTable!$A:$A,1,0)),ISERROR(VLOOKUP(TRIM(MID(W1120,FIND(",",W1120,FIND(",",W1120)+1)+1,999)),MapTable!$A:$A,1,0))),"맵없음",
  ""),
IF(ISERROR(FIND(",",W1120,FIND(",",W1120,FIND(",",W1120,FIND(",",W1120)+1)+1)+1)),
  IF(OR(ISERROR(VLOOKUP(LEFT(W1120,FIND(",",W1120)-1),MapTable!$A:$A,1,0)),ISERROR(VLOOKUP(TRIM(MID(W1120,FIND(",",W1120)+1,FIND(",",W1120,FIND(",",W1120)+1)-FIND(",",W1120)-1)),MapTable!$A:$A,1,0)),ISERROR(VLOOKUP(TRIM(MID(W1120,FIND(",",W1120,FIND(",",W1120)+1)+1,FIND(",",W1120,FIND(",",W1120,FIND(",",W1120)+1)+1)-FIND(",",W1120,FIND(",",W1120)+1)-1)),MapTable!$A:$A,1,0)),ISERROR(VLOOKUP(TRIM(MID(W1120,FIND(",",W1120,FIND(",",W1120,FIND(",",W1120)+1)+1)+1,999)),MapTable!$A:$A,1,0))),"맵없음",
  ""),
)))))</f>
        <v/>
      </c>
      <c r="AC1120" t="str">
        <f>IF(ISBLANK(AB1120),"",IF(ISERROR(VLOOKUP(AB1120,[3]DropTable!$A:$A,1,0)),"드랍없음",""))</f>
        <v/>
      </c>
      <c r="AE1120" t="str">
        <f>IF(ISBLANK(AD1120),"",IF(ISERROR(VLOOKUP(AD1120,[3]DropTable!$A:$A,1,0)),"드랍없음",""))</f>
        <v/>
      </c>
      <c r="AG1120">
        <v>9.8000000000000007</v>
      </c>
      <c r="AH1120">
        <v>1</v>
      </c>
    </row>
    <row r="1121" spans="1:34" x14ac:dyDescent="0.3">
      <c r="A1121">
        <v>24</v>
      </c>
      <c r="B1121">
        <v>44</v>
      </c>
      <c r="C1121">
        <f>IF(OR($L1121=TRUE,$A1121=0,MOD($A1121,ChapterTable!$S$20)&lt;&gt;0),
MAX(0,INT(($B1121+ChapterTable!$Q$26+VLOOKUP(SUBSTITUTE(C$1,"성장단계","")&amp;"단계오프셋",ChapterTable!$S:$T,2,0))/ChapterTable!$Q$23)),
MAX(0,INT(($B1121+ChapterTable!$S$26+VLOOKUP(SUBSTITUTE(C$1,"성장단계","")&amp;"보스단계오프셋",ChapterTable!$S:$T,2,0))/ChapterTable!$S$23)))</f>
        <v>4</v>
      </c>
      <c r="D1121">
        <f>IF(OR($L1121=TRUE,$A1121=0,MOD($A1121,ChapterTable!$S$20)&lt;&gt;0),
MAX(0,INT(($B1121+ChapterTable!$Q$26+VLOOKUP(SUBSTITUTE(D$1,"성장단계","")&amp;"단계오프셋",ChapterTable!$S:$T,2,0))/ChapterTable!$Q$23)),
MAX(0,INT(($B1121+ChapterTable!$S$26+VLOOKUP(SUBSTITUTE(D$1,"성장단계","")&amp;"보스단계오프셋",ChapterTable!$S:$T,2,0))/ChapterTable!$S$23)))</f>
        <v>4</v>
      </c>
      <c r="E1121" s="1">
        <f ca="1">IF(AND($A1121=0,$B1121=1),
    VLOOKUP(1,ChapterTable!$1:$1048576,MATCH("최종"&amp;SUBSTITUTE(SUBSTITUTE(E$1,"standard",""),"|Float",""),ChapterTable!$1:$1,0),0)*ChapterTable!$Q$17,
  IF(AND($A1121=0,$B1121=0),
    E1122,
  IF($B1121=0,
    VLOOKUP($A1121,ChapterTable!$1:$1048576,MATCH("최종"&amp;SUBSTITUTE(SUBSTITUTE(E$1,"standard",""),"|Float",""),ChapterTable!$1:$1,0),0),
  IF($B1121=1,
    IF($L1121=FALSE,
      VLOOKUP($A1121,ChapterTable!$1:$1048576,MATCH("최종"&amp;SUBSTITUTE(SUBSTITUTE(E$1,"standard",""),"|Float",""),ChapterTable!$1:$1,0),0),
      VLOOKUP($A1121-ChapterTable!$Q$11,ChapterTable!$1:$1048576,MATCH("최종"&amp;SUBSTITUTE(SUBSTITUTE(E$1,"standard",""),"|Float",""),ChapterTable!$1:$1,0),0)*ChapterTable!$Q$14
    ),
  OFFSET(E1121,-$B1121+IF($L1121,1,0),0)*
    (VLOOKUP(SUBSTITUTE(SUBSTITUTE(E$1,"standard",""),"|Float","")&amp;"인게임누적곱배수",ChapterTable!$S:$T,2,0)^C1121
    +VLOOKUP(SUBSTITUTE(SUBSTITUTE(E$1,"standard",""),"|Float","")&amp;"인게임누적합배수",ChapterTable!$S:$T,2,0)*C1121)
  )
  )
  )
)</f>
        <v>4848224.312456131</v>
      </c>
      <c r="F1121" s="1">
        <f ca="1">IF(AND($A1121=0,$B1121=1),
    VLOOKUP(1,ChapterTable!$1:$1048576,MATCH("최종"&amp;SUBSTITUTE(SUBSTITUTE(F$1,"standard",""),"|Float",""),ChapterTable!$1:$1,0),0)*ChapterTable!$Q$17,
  IF(AND($A1121=0,$B1121=0),
    F1122,
  IF($B1121=0,
    VLOOKUP($A1121,ChapterTable!$1:$1048576,MATCH("최종"&amp;SUBSTITUTE(SUBSTITUTE(F$1,"standard",""),"|Float",""),ChapterTable!$1:$1,0),0),
  IF($B1121=1,
    IF($L1121=FALSE,
      VLOOKUP($A1121,ChapterTable!$1:$1048576,MATCH("최종"&amp;SUBSTITUTE(SUBSTITUTE(F$1,"standard",""),"|Float",""),ChapterTable!$1:$1,0),0),
      VLOOKUP($A1121-ChapterTable!$Q$11,ChapterTable!$1:$1048576,MATCH("최종"&amp;SUBSTITUTE(SUBSTITUTE(F$1,"standard",""),"|Float",""),ChapterTable!$1:$1,0),0)*ChapterTable!$Q$14
    ),
  OFFSET(F1121,-$B1121+IF($L1121,1,0),0)*
    (VLOOKUP(SUBSTITUTE(SUBSTITUTE(F$1,"standard",""),"|Float","")&amp;"인게임누적곱배수",ChapterTable!$S:$T,2,0)^D1121
    +VLOOKUP(SUBSTITUTE(SUBSTITUTE(F$1,"standard",""),"|Float","")&amp;"인게임누적합배수",ChapterTable!$S:$T,2,0)*D1121)
  )
  )
  )
)</f>
        <v>2020093.4635233879</v>
      </c>
      <c r="G1121" t="s">
        <v>110</v>
      </c>
      <c r="J1121" t="str">
        <f>IF(ISBLANK(I1121),"",
IFERROR(VLOOKUP(I1121,[1]StringTable!$1:$1048576,MATCH([1]StringTable!$B$1,[1]StringTable!$1:$1,0),0),
IFERROR(VLOOKUP(I1121,[1]InApkStringTable!$1:$1048576,MATCH([1]InApkStringTable!$B$1,[1]InApkStringTable!$1:$1,0),0),
"스트링없음")))</f>
        <v/>
      </c>
      <c r="L1121" t="b">
        <v>0</v>
      </c>
      <c r="M1121" t="s">
        <v>24</v>
      </c>
      <c r="N1121" t="str">
        <f>IF(ISBLANK(M1121),"",IF(ISERROR(VLOOKUP(M1121,MapTable!$A:$A,1,0)),"맵없음",""))</f>
        <v/>
      </c>
      <c r="O1121">
        <f t="shared" si="69"/>
        <v>5</v>
      </c>
      <c r="Q1121">
        <f t="shared" si="70"/>
        <v>5</v>
      </c>
      <c r="R1121" t="b">
        <f t="shared" ca="1" si="71"/>
        <v>0</v>
      </c>
      <c r="T1121" t="b">
        <f t="shared" ca="1" si="72"/>
        <v>0</v>
      </c>
      <c r="V1121" t="str">
        <f>IF(ISBLANK(U1121),"",IF(ISERROR(VLOOKUP(U1121,MapTable!$A:$A,1,0)),"맵없음",""))</f>
        <v/>
      </c>
      <c r="X1121" t="str">
        <f>IF(ISBLANK(W1121),"",
IF(ISERROR(FIND(",",W1121)),
  IF(ISERROR(VLOOKUP(W1121,MapTable!$A:$A,1,0)),"맵없음",
  ""),
IF(ISERROR(FIND(",",W1121,FIND(",",W1121)+1)),
  IF(OR(ISERROR(VLOOKUP(LEFT(W1121,FIND(",",W1121)-1),MapTable!$A:$A,1,0)),ISERROR(VLOOKUP(TRIM(MID(W1121,FIND(",",W1121)+1,999)),MapTable!$A:$A,1,0))),"맵없음",
  ""),
IF(ISERROR(FIND(",",W1121,FIND(",",W1121,FIND(",",W1121)+1)+1)),
  IF(OR(ISERROR(VLOOKUP(LEFT(W1121,FIND(",",W1121)-1),MapTable!$A:$A,1,0)),ISERROR(VLOOKUP(TRIM(MID(W1121,FIND(",",W1121)+1,FIND(",",W1121,FIND(",",W1121)+1)-FIND(",",W1121)-1)),MapTable!$A:$A,1,0)),ISERROR(VLOOKUP(TRIM(MID(W1121,FIND(",",W1121,FIND(",",W1121)+1)+1,999)),MapTable!$A:$A,1,0))),"맵없음",
  ""),
IF(ISERROR(FIND(",",W1121,FIND(",",W1121,FIND(",",W1121,FIND(",",W1121)+1)+1)+1)),
  IF(OR(ISERROR(VLOOKUP(LEFT(W1121,FIND(",",W1121)-1),MapTable!$A:$A,1,0)),ISERROR(VLOOKUP(TRIM(MID(W1121,FIND(",",W1121)+1,FIND(",",W1121,FIND(",",W1121)+1)-FIND(",",W1121)-1)),MapTable!$A:$A,1,0)),ISERROR(VLOOKUP(TRIM(MID(W1121,FIND(",",W1121,FIND(",",W1121)+1)+1,FIND(",",W1121,FIND(",",W1121,FIND(",",W1121)+1)+1)-FIND(",",W1121,FIND(",",W1121)+1)-1)),MapTable!$A:$A,1,0)),ISERROR(VLOOKUP(TRIM(MID(W1121,FIND(",",W1121,FIND(",",W1121,FIND(",",W1121)+1)+1)+1,999)),MapTable!$A:$A,1,0))),"맵없음",
  ""),
)))))</f>
        <v/>
      </c>
      <c r="AC1121" t="str">
        <f>IF(ISBLANK(AB1121),"",IF(ISERROR(VLOOKUP(AB1121,[3]DropTable!$A:$A,1,0)),"드랍없음",""))</f>
        <v/>
      </c>
      <c r="AE1121" t="str">
        <f>IF(ISBLANK(AD1121),"",IF(ISERROR(VLOOKUP(AD1121,[3]DropTable!$A:$A,1,0)),"드랍없음",""))</f>
        <v/>
      </c>
      <c r="AG1121">
        <v>9.8000000000000007</v>
      </c>
      <c r="AH1121">
        <v>1</v>
      </c>
    </row>
    <row r="1122" spans="1:34" x14ac:dyDescent="0.3">
      <c r="A1122">
        <v>24</v>
      </c>
      <c r="B1122">
        <v>45</v>
      </c>
      <c r="C1122">
        <f>IF(OR($L1122=TRUE,$A1122=0,MOD($A1122,ChapterTable!$S$20)&lt;&gt;0),
MAX(0,INT(($B1122+ChapterTable!$Q$26+VLOOKUP(SUBSTITUTE(C$1,"성장단계","")&amp;"단계오프셋",ChapterTable!$S:$T,2,0))/ChapterTable!$Q$23)),
MAX(0,INT(($B1122+ChapterTable!$S$26+VLOOKUP(SUBSTITUTE(C$1,"성장단계","")&amp;"보스단계오프셋",ChapterTable!$S:$T,2,0))/ChapterTable!$S$23)))</f>
        <v>4</v>
      </c>
      <c r="D1122">
        <f>IF(OR($L1122=TRUE,$A1122=0,MOD($A1122,ChapterTable!$S$20)&lt;&gt;0),
MAX(0,INT(($B1122+ChapterTable!$Q$26+VLOOKUP(SUBSTITUTE(D$1,"성장단계","")&amp;"단계오프셋",ChapterTable!$S:$T,2,0))/ChapterTable!$Q$23)),
MAX(0,INT(($B1122+ChapterTable!$S$26+VLOOKUP(SUBSTITUTE(D$1,"성장단계","")&amp;"보스단계오프셋",ChapterTable!$S:$T,2,0))/ChapterTable!$S$23)))</f>
        <v>4</v>
      </c>
      <c r="E1122" s="1">
        <f ca="1">IF(AND($A1122=0,$B1122=1),
    VLOOKUP(1,ChapterTable!$1:$1048576,MATCH("최종"&amp;SUBSTITUTE(SUBSTITUTE(E$1,"standard",""),"|Float",""),ChapterTable!$1:$1,0),0)*ChapterTable!$Q$17,
  IF(AND($A1122=0,$B1122=0),
    E1123,
  IF($B1122=0,
    VLOOKUP($A1122,ChapterTable!$1:$1048576,MATCH("최종"&amp;SUBSTITUTE(SUBSTITUTE(E$1,"standard",""),"|Float",""),ChapterTable!$1:$1,0),0),
  IF($B1122=1,
    IF($L1122=FALSE,
      VLOOKUP($A1122,ChapterTable!$1:$1048576,MATCH("최종"&amp;SUBSTITUTE(SUBSTITUTE(E$1,"standard",""),"|Float",""),ChapterTable!$1:$1,0),0),
      VLOOKUP($A1122-ChapterTable!$Q$11,ChapterTable!$1:$1048576,MATCH("최종"&amp;SUBSTITUTE(SUBSTITUTE(E$1,"standard",""),"|Float",""),ChapterTable!$1:$1,0),0)*ChapterTable!$Q$14
    ),
  OFFSET(E1122,-$B1122+IF($L1122,1,0),0)*
    (VLOOKUP(SUBSTITUTE(SUBSTITUTE(E$1,"standard",""),"|Float","")&amp;"인게임누적곱배수",ChapterTable!$S:$T,2,0)^C1122
    +VLOOKUP(SUBSTITUTE(SUBSTITUTE(E$1,"standard",""),"|Float","")&amp;"인게임누적합배수",ChapterTable!$S:$T,2,0)*C1122)
  )
  )
  )
)</f>
        <v>4848224.312456131</v>
      </c>
      <c r="F1122" s="1">
        <f ca="1">IF(AND($A1122=0,$B1122=1),
    VLOOKUP(1,ChapterTable!$1:$1048576,MATCH("최종"&amp;SUBSTITUTE(SUBSTITUTE(F$1,"standard",""),"|Float",""),ChapterTable!$1:$1,0),0)*ChapterTable!$Q$17,
  IF(AND($A1122=0,$B1122=0),
    F1123,
  IF($B1122=0,
    VLOOKUP($A1122,ChapterTable!$1:$1048576,MATCH("최종"&amp;SUBSTITUTE(SUBSTITUTE(F$1,"standard",""),"|Float",""),ChapterTable!$1:$1,0),0),
  IF($B1122=1,
    IF($L1122=FALSE,
      VLOOKUP($A1122,ChapterTable!$1:$1048576,MATCH("최종"&amp;SUBSTITUTE(SUBSTITUTE(F$1,"standard",""),"|Float",""),ChapterTable!$1:$1,0),0),
      VLOOKUP($A1122-ChapterTable!$Q$11,ChapterTable!$1:$1048576,MATCH("최종"&amp;SUBSTITUTE(SUBSTITUTE(F$1,"standard",""),"|Float",""),ChapterTable!$1:$1,0),0)*ChapterTable!$Q$14
    ),
  OFFSET(F1122,-$B1122+IF($L1122,1,0),0)*
    (VLOOKUP(SUBSTITUTE(SUBSTITUTE(F$1,"standard",""),"|Float","")&amp;"인게임누적곱배수",ChapterTable!$S:$T,2,0)^D1122
    +VLOOKUP(SUBSTITUTE(SUBSTITUTE(F$1,"standard",""),"|Float","")&amp;"인게임누적합배수",ChapterTable!$S:$T,2,0)*D1122)
  )
  )
  )
)</f>
        <v>2020093.4635233879</v>
      </c>
      <c r="G1122" t="s">
        <v>110</v>
      </c>
      <c r="J1122" t="str">
        <f>IF(ISBLANK(I1122),"",
IFERROR(VLOOKUP(I1122,[1]StringTable!$1:$1048576,MATCH([1]StringTable!$B$1,[1]StringTable!$1:$1,0),0),
IFERROR(VLOOKUP(I1122,[1]InApkStringTable!$1:$1048576,MATCH([1]InApkStringTable!$B$1,[1]InApkStringTable!$1:$1,0),0),
"스트링없음")))</f>
        <v/>
      </c>
      <c r="L1122" t="b">
        <v>0</v>
      </c>
      <c r="M1122" t="s">
        <v>24</v>
      </c>
      <c r="N1122" t="str">
        <f>IF(ISBLANK(M1122),"",IF(ISERROR(VLOOKUP(M1122,MapTable!$A:$A,1,0)),"맵없음",""))</f>
        <v/>
      </c>
      <c r="O1122">
        <f t="shared" si="69"/>
        <v>11</v>
      </c>
      <c r="Q1122">
        <f t="shared" si="70"/>
        <v>11</v>
      </c>
      <c r="R1122" t="b">
        <f t="shared" ca="1" si="71"/>
        <v>0</v>
      </c>
      <c r="T1122" t="b">
        <f t="shared" ca="1" si="72"/>
        <v>0</v>
      </c>
      <c r="V1122" t="str">
        <f>IF(ISBLANK(U1122),"",IF(ISERROR(VLOOKUP(U1122,MapTable!$A:$A,1,0)),"맵없음",""))</f>
        <v/>
      </c>
      <c r="X1122" t="str">
        <f>IF(ISBLANK(W1122),"",
IF(ISERROR(FIND(",",W1122)),
  IF(ISERROR(VLOOKUP(W1122,MapTable!$A:$A,1,0)),"맵없음",
  ""),
IF(ISERROR(FIND(",",W1122,FIND(",",W1122)+1)),
  IF(OR(ISERROR(VLOOKUP(LEFT(W1122,FIND(",",W1122)-1),MapTable!$A:$A,1,0)),ISERROR(VLOOKUP(TRIM(MID(W1122,FIND(",",W1122)+1,999)),MapTable!$A:$A,1,0))),"맵없음",
  ""),
IF(ISERROR(FIND(",",W1122,FIND(",",W1122,FIND(",",W1122)+1)+1)),
  IF(OR(ISERROR(VLOOKUP(LEFT(W1122,FIND(",",W1122)-1),MapTable!$A:$A,1,0)),ISERROR(VLOOKUP(TRIM(MID(W1122,FIND(",",W1122)+1,FIND(",",W1122,FIND(",",W1122)+1)-FIND(",",W1122)-1)),MapTable!$A:$A,1,0)),ISERROR(VLOOKUP(TRIM(MID(W1122,FIND(",",W1122,FIND(",",W1122)+1)+1,999)),MapTable!$A:$A,1,0))),"맵없음",
  ""),
IF(ISERROR(FIND(",",W1122,FIND(",",W1122,FIND(",",W1122,FIND(",",W1122)+1)+1)+1)),
  IF(OR(ISERROR(VLOOKUP(LEFT(W1122,FIND(",",W1122)-1),MapTable!$A:$A,1,0)),ISERROR(VLOOKUP(TRIM(MID(W1122,FIND(",",W1122)+1,FIND(",",W1122,FIND(",",W1122)+1)-FIND(",",W1122)-1)),MapTable!$A:$A,1,0)),ISERROR(VLOOKUP(TRIM(MID(W1122,FIND(",",W1122,FIND(",",W1122)+1)+1,FIND(",",W1122,FIND(",",W1122,FIND(",",W1122)+1)+1)-FIND(",",W1122,FIND(",",W1122)+1)-1)),MapTable!$A:$A,1,0)),ISERROR(VLOOKUP(TRIM(MID(W1122,FIND(",",W1122,FIND(",",W1122,FIND(",",W1122)+1)+1)+1,999)),MapTable!$A:$A,1,0))),"맵없음",
  ""),
)))))</f>
        <v/>
      </c>
      <c r="AC1122" t="str">
        <f>IF(ISBLANK(AB1122),"",IF(ISERROR(VLOOKUP(AB1122,[3]DropTable!$A:$A,1,0)),"드랍없음",""))</f>
        <v/>
      </c>
      <c r="AE1122" t="str">
        <f>IF(ISBLANK(AD1122),"",IF(ISERROR(VLOOKUP(AD1122,[3]DropTable!$A:$A,1,0)),"드랍없음",""))</f>
        <v/>
      </c>
      <c r="AG1122">
        <v>9.8000000000000007</v>
      </c>
      <c r="AH1122">
        <v>1</v>
      </c>
    </row>
    <row r="1123" spans="1:34" x14ac:dyDescent="0.3">
      <c r="A1123">
        <v>24</v>
      </c>
      <c r="B1123">
        <v>46</v>
      </c>
      <c r="C1123">
        <f>IF(OR($L1123=TRUE,$A1123=0,MOD($A1123,ChapterTable!$S$20)&lt;&gt;0),
MAX(0,INT(($B1123+ChapterTable!$Q$26+VLOOKUP(SUBSTITUTE(C$1,"성장단계","")&amp;"단계오프셋",ChapterTable!$S:$T,2,0))/ChapterTable!$Q$23)),
MAX(0,INT(($B1123+ChapterTable!$S$26+VLOOKUP(SUBSTITUTE(C$1,"성장단계","")&amp;"보스단계오프셋",ChapterTable!$S:$T,2,0))/ChapterTable!$S$23)))</f>
        <v>5</v>
      </c>
      <c r="D1123">
        <f>IF(OR($L1123=TRUE,$A1123=0,MOD($A1123,ChapterTable!$S$20)&lt;&gt;0),
MAX(0,INT(($B1123+ChapterTable!$Q$26+VLOOKUP(SUBSTITUTE(D$1,"성장단계","")&amp;"단계오프셋",ChapterTable!$S:$T,2,0))/ChapterTable!$Q$23)),
MAX(0,INT(($B1123+ChapterTable!$S$26+VLOOKUP(SUBSTITUTE(D$1,"성장단계","")&amp;"보스단계오프셋",ChapterTable!$S:$T,2,0))/ChapterTable!$S$23)))</f>
        <v>4</v>
      </c>
      <c r="E1123" s="1">
        <f ca="1">IF(AND($A1123=0,$B1123=1),
    VLOOKUP(1,ChapterTable!$1:$1048576,MATCH("최종"&amp;SUBSTITUTE(SUBSTITUTE(E$1,"standard",""),"|Float",""),ChapterTable!$1:$1,0),0)*ChapterTable!$Q$17,
  IF(AND($A1123=0,$B1123=0),
    E1124,
  IF($B1123=0,
    VLOOKUP($A1123,ChapterTable!$1:$1048576,MATCH("최종"&amp;SUBSTITUTE(SUBSTITUTE(E$1,"standard",""),"|Float",""),ChapterTable!$1:$1,0),0),
  IF($B1123=1,
    IF($L1123=FALSE,
      VLOOKUP($A1123,ChapterTable!$1:$1048576,MATCH("최종"&amp;SUBSTITUTE(SUBSTITUTE(E$1,"standard",""),"|Float",""),ChapterTable!$1:$1,0),0),
      VLOOKUP($A1123-ChapterTable!$Q$11,ChapterTable!$1:$1048576,MATCH("최종"&amp;SUBSTITUTE(SUBSTITUTE(E$1,"standard",""),"|Float",""),ChapterTable!$1:$1,0),0)*ChapterTable!$Q$14
    ),
  OFFSET(E1123,-$B1123+IF($L1123,1,0),0)*
    (VLOOKUP(SUBSTITUTE(SUBSTITUTE(E$1,"standard",""),"|Float","")&amp;"인게임누적곱배수",ChapterTable!$S:$T,2,0)^C1123
    +VLOOKUP(SUBSTITUTE(SUBSTITUTE(E$1,"standard",""),"|Float","")&amp;"인게임누적합배수",ChapterTable!$S:$T,2,0)*C1123)
  )
  )
  )
)</f>
        <v>5555257.0246893167</v>
      </c>
      <c r="F1123" s="1">
        <f ca="1">IF(AND($A1123=0,$B1123=1),
    VLOOKUP(1,ChapterTable!$1:$1048576,MATCH("최종"&amp;SUBSTITUTE(SUBSTITUTE(F$1,"standard",""),"|Float",""),ChapterTable!$1:$1,0),0)*ChapterTable!$Q$17,
  IF(AND($A1123=0,$B1123=0),
    F1124,
  IF($B1123=0,
    VLOOKUP($A1123,ChapterTable!$1:$1048576,MATCH("최종"&amp;SUBSTITUTE(SUBSTITUTE(F$1,"standard",""),"|Float",""),ChapterTable!$1:$1,0),0),
  IF($B1123=1,
    IF($L1123=FALSE,
      VLOOKUP($A1123,ChapterTable!$1:$1048576,MATCH("최종"&amp;SUBSTITUTE(SUBSTITUTE(F$1,"standard",""),"|Float",""),ChapterTable!$1:$1,0),0),
      VLOOKUP($A1123-ChapterTable!$Q$11,ChapterTable!$1:$1048576,MATCH("최종"&amp;SUBSTITUTE(SUBSTITUTE(F$1,"standard",""),"|Float",""),ChapterTable!$1:$1,0),0)*ChapterTable!$Q$14
    ),
  OFFSET(F1123,-$B1123+IF($L1123,1,0),0)*
    (VLOOKUP(SUBSTITUTE(SUBSTITUTE(F$1,"standard",""),"|Float","")&amp;"인게임누적곱배수",ChapterTable!$S:$T,2,0)^D1123
    +VLOOKUP(SUBSTITUTE(SUBSTITUTE(F$1,"standard",""),"|Float","")&amp;"인게임누적합배수",ChapterTable!$S:$T,2,0)*D1123)
  )
  )
  )
)</f>
        <v>2020093.4635233879</v>
      </c>
      <c r="G1123" t="s">
        <v>110</v>
      </c>
      <c r="J1123" t="str">
        <f>IF(ISBLANK(I1123),"",
IFERROR(VLOOKUP(I1123,[1]StringTable!$1:$1048576,MATCH([1]StringTable!$B$1,[1]StringTable!$1:$1,0),0),
IFERROR(VLOOKUP(I1123,[1]InApkStringTable!$1:$1048576,MATCH([1]InApkStringTable!$B$1,[1]InApkStringTable!$1:$1,0),0),
"스트링없음")))</f>
        <v/>
      </c>
      <c r="L1123" t="b">
        <v>0</v>
      </c>
      <c r="M1123" t="s">
        <v>24</v>
      </c>
      <c r="N1123" t="str">
        <f>IF(ISBLANK(M1123),"",IF(ISERROR(VLOOKUP(M1123,MapTable!$A:$A,1,0)),"맵없음",""))</f>
        <v/>
      </c>
      <c r="O1123">
        <f t="shared" si="69"/>
        <v>5</v>
      </c>
      <c r="Q1123">
        <f t="shared" si="70"/>
        <v>5</v>
      </c>
      <c r="R1123" t="b">
        <f t="shared" ca="1" si="71"/>
        <v>0</v>
      </c>
      <c r="T1123" t="b">
        <f t="shared" ca="1" si="72"/>
        <v>0</v>
      </c>
      <c r="V1123" t="str">
        <f>IF(ISBLANK(U1123),"",IF(ISERROR(VLOOKUP(U1123,MapTable!$A:$A,1,0)),"맵없음",""))</f>
        <v/>
      </c>
      <c r="X1123" t="str">
        <f>IF(ISBLANK(W1123),"",
IF(ISERROR(FIND(",",W1123)),
  IF(ISERROR(VLOOKUP(W1123,MapTable!$A:$A,1,0)),"맵없음",
  ""),
IF(ISERROR(FIND(",",W1123,FIND(",",W1123)+1)),
  IF(OR(ISERROR(VLOOKUP(LEFT(W1123,FIND(",",W1123)-1),MapTable!$A:$A,1,0)),ISERROR(VLOOKUP(TRIM(MID(W1123,FIND(",",W1123)+1,999)),MapTable!$A:$A,1,0))),"맵없음",
  ""),
IF(ISERROR(FIND(",",W1123,FIND(",",W1123,FIND(",",W1123)+1)+1)),
  IF(OR(ISERROR(VLOOKUP(LEFT(W1123,FIND(",",W1123)-1),MapTable!$A:$A,1,0)),ISERROR(VLOOKUP(TRIM(MID(W1123,FIND(",",W1123)+1,FIND(",",W1123,FIND(",",W1123)+1)-FIND(",",W1123)-1)),MapTable!$A:$A,1,0)),ISERROR(VLOOKUP(TRIM(MID(W1123,FIND(",",W1123,FIND(",",W1123)+1)+1,999)),MapTable!$A:$A,1,0))),"맵없음",
  ""),
IF(ISERROR(FIND(",",W1123,FIND(",",W1123,FIND(",",W1123,FIND(",",W1123)+1)+1)+1)),
  IF(OR(ISERROR(VLOOKUP(LEFT(W1123,FIND(",",W1123)-1),MapTable!$A:$A,1,0)),ISERROR(VLOOKUP(TRIM(MID(W1123,FIND(",",W1123)+1,FIND(",",W1123,FIND(",",W1123)+1)-FIND(",",W1123)-1)),MapTable!$A:$A,1,0)),ISERROR(VLOOKUP(TRIM(MID(W1123,FIND(",",W1123,FIND(",",W1123)+1)+1,FIND(",",W1123,FIND(",",W1123,FIND(",",W1123)+1)+1)-FIND(",",W1123,FIND(",",W1123)+1)-1)),MapTable!$A:$A,1,0)),ISERROR(VLOOKUP(TRIM(MID(W1123,FIND(",",W1123,FIND(",",W1123,FIND(",",W1123)+1)+1)+1,999)),MapTable!$A:$A,1,0))),"맵없음",
  ""),
)))))</f>
        <v/>
      </c>
      <c r="AC1123" t="str">
        <f>IF(ISBLANK(AB1123),"",IF(ISERROR(VLOOKUP(AB1123,[3]DropTable!$A:$A,1,0)),"드랍없음",""))</f>
        <v/>
      </c>
      <c r="AE1123" t="str">
        <f>IF(ISBLANK(AD1123),"",IF(ISERROR(VLOOKUP(AD1123,[3]DropTable!$A:$A,1,0)),"드랍없음",""))</f>
        <v/>
      </c>
      <c r="AG1123">
        <v>9.8000000000000007</v>
      </c>
      <c r="AH1123">
        <v>1</v>
      </c>
    </row>
    <row r="1124" spans="1:34" x14ac:dyDescent="0.3">
      <c r="A1124">
        <v>24</v>
      </c>
      <c r="B1124">
        <v>47</v>
      </c>
      <c r="C1124">
        <f>IF(OR($L1124=TRUE,$A1124=0,MOD($A1124,ChapterTable!$S$20)&lt;&gt;0),
MAX(0,INT(($B1124+ChapterTable!$Q$26+VLOOKUP(SUBSTITUTE(C$1,"성장단계","")&amp;"단계오프셋",ChapterTable!$S:$T,2,0))/ChapterTable!$Q$23)),
MAX(0,INT(($B1124+ChapterTable!$S$26+VLOOKUP(SUBSTITUTE(C$1,"성장단계","")&amp;"보스단계오프셋",ChapterTable!$S:$T,2,0))/ChapterTable!$S$23)))</f>
        <v>5</v>
      </c>
      <c r="D1124">
        <f>IF(OR($L1124=TRUE,$A1124=0,MOD($A1124,ChapterTable!$S$20)&lt;&gt;0),
MAX(0,INT(($B1124+ChapterTable!$Q$26+VLOOKUP(SUBSTITUTE(D$1,"성장단계","")&amp;"단계오프셋",ChapterTable!$S:$T,2,0))/ChapterTable!$Q$23)),
MAX(0,INT(($B1124+ChapterTable!$S$26+VLOOKUP(SUBSTITUTE(D$1,"성장단계","")&amp;"보스단계오프셋",ChapterTable!$S:$T,2,0))/ChapterTable!$S$23)))</f>
        <v>4</v>
      </c>
      <c r="E1124" s="1">
        <f ca="1">IF(AND($A1124=0,$B1124=1),
    VLOOKUP(1,ChapterTable!$1:$1048576,MATCH("최종"&amp;SUBSTITUTE(SUBSTITUTE(E$1,"standard",""),"|Float",""),ChapterTable!$1:$1,0),0)*ChapterTable!$Q$17,
  IF(AND($A1124=0,$B1124=0),
    E1125,
  IF($B1124=0,
    VLOOKUP($A1124,ChapterTable!$1:$1048576,MATCH("최종"&amp;SUBSTITUTE(SUBSTITUTE(E$1,"standard",""),"|Float",""),ChapterTable!$1:$1,0),0),
  IF($B1124=1,
    IF($L1124=FALSE,
      VLOOKUP($A1124,ChapterTable!$1:$1048576,MATCH("최종"&amp;SUBSTITUTE(SUBSTITUTE(E$1,"standard",""),"|Float",""),ChapterTable!$1:$1,0),0),
      VLOOKUP($A1124-ChapterTable!$Q$11,ChapterTable!$1:$1048576,MATCH("최종"&amp;SUBSTITUTE(SUBSTITUTE(E$1,"standard",""),"|Float",""),ChapterTable!$1:$1,0),0)*ChapterTable!$Q$14
    ),
  OFFSET(E1124,-$B1124+IF($L1124,1,0),0)*
    (VLOOKUP(SUBSTITUTE(SUBSTITUTE(E$1,"standard",""),"|Float","")&amp;"인게임누적곱배수",ChapterTable!$S:$T,2,0)^C1124
    +VLOOKUP(SUBSTITUTE(SUBSTITUTE(E$1,"standard",""),"|Float","")&amp;"인게임누적합배수",ChapterTable!$S:$T,2,0)*C1124)
  )
  )
  )
)</f>
        <v>5555257.0246893167</v>
      </c>
      <c r="F1124" s="1">
        <f ca="1">IF(AND($A1124=0,$B1124=1),
    VLOOKUP(1,ChapterTable!$1:$1048576,MATCH("최종"&amp;SUBSTITUTE(SUBSTITUTE(F$1,"standard",""),"|Float",""),ChapterTable!$1:$1,0),0)*ChapterTable!$Q$17,
  IF(AND($A1124=0,$B1124=0),
    F1125,
  IF($B1124=0,
    VLOOKUP($A1124,ChapterTable!$1:$1048576,MATCH("최종"&amp;SUBSTITUTE(SUBSTITUTE(F$1,"standard",""),"|Float",""),ChapterTable!$1:$1,0),0),
  IF($B1124=1,
    IF($L1124=FALSE,
      VLOOKUP($A1124,ChapterTable!$1:$1048576,MATCH("최종"&amp;SUBSTITUTE(SUBSTITUTE(F$1,"standard",""),"|Float",""),ChapterTable!$1:$1,0),0),
      VLOOKUP($A1124-ChapterTable!$Q$11,ChapterTable!$1:$1048576,MATCH("최종"&amp;SUBSTITUTE(SUBSTITUTE(F$1,"standard",""),"|Float",""),ChapterTable!$1:$1,0),0)*ChapterTable!$Q$14
    ),
  OFFSET(F1124,-$B1124+IF($L1124,1,0),0)*
    (VLOOKUP(SUBSTITUTE(SUBSTITUTE(F$1,"standard",""),"|Float","")&amp;"인게임누적곱배수",ChapterTable!$S:$T,2,0)^D1124
    +VLOOKUP(SUBSTITUTE(SUBSTITUTE(F$1,"standard",""),"|Float","")&amp;"인게임누적합배수",ChapterTable!$S:$T,2,0)*D1124)
  )
  )
  )
)</f>
        <v>2020093.4635233879</v>
      </c>
      <c r="G1124" t="s">
        <v>110</v>
      </c>
      <c r="J1124" t="str">
        <f>IF(ISBLANK(I1124),"",
IFERROR(VLOOKUP(I1124,[1]StringTable!$1:$1048576,MATCH([1]StringTable!$B$1,[1]StringTable!$1:$1,0),0),
IFERROR(VLOOKUP(I1124,[1]InApkStringTable!$1:$1048576,MATCH([1]InApkStringTable!$B$1,[1]InApkStringTable!$1:$1,0),0),
"스트링없음")))</f>
        <v/>
      </c>
      <c r="L1124" t="b">
        <v>0</v>
      </c>
      <c r="M1124" t="s">
        <v>24</v>
      </c>
      <c r="N1124" t="str">
        <f>IF(ISBLANK(M1124),"",IF(ISERROR(VLOOKUP(M1124,MapTable!$A:$A,1,0)),"맵없음",""))</f>
        <v/>
      </c>
      <c r="O1124">
        <f t="shared" si="69"/>
        <v>5</v>
      </c>
      <c r="Q1124">
        <f t="shared" si="70"/>
        <v>5</v>
      </c>
      <c r="R1124" t="b">
        <f t="shared" ca="1" si="71"/>
        <v>0</v>
      </c>
      <c r="T1124" t="b">
        <f t="shared" ca="1" si="72"/>
        <v>0</v>
      </c>
      <c r="V1124" t="str">
        <f>IF(ISBLANK(U1124),"",IF(ISERROR(VLOOKUP(U1124,MapTable!$A:$A,1,0)),"맵없음",""))</f>
        <v/>
      </c>
      <c r="X1124" t="str">
        <f>IF(ISBLANK(W1124),"",
IF(ISERROR(FIND(",",W1124)),
  IF(ISERROR(VLOOKUP(W1124,MapTable!$A:$A,1,0)),"맵없음",
  ""),
IF(ISERROR(FIND(",",W1124,FIND(",",W1124)+1)),
  IF(OR(ISERROR(VLOOKUP(LEFT(W1124,FIND(",",W1124)-1),MapTable!$A:$A,1,0)),ISERROR(VLOOKUP(TRIM(MID(W1124,FIND(",",W1124)+1,999)),MapTable!$A:$A,1,0))),"맵없음",
  ""),
IF(ISERROR(FIND(",",W1124,FIND(",",W1124,FIND(",",W1124)+1)+1)),
  IF(OR(ISERROR(VLOOKUP(LEFT(W1124,FIND(",",W1124)-1),MapTable!$A:$A,1,0)),ISERROR(VLOOKUP(TRIM(MID(W1124,FIND(",",W1124)+1,FIND(",",W1124,FIND(",",W1124)+1)-FIND(",",W1124)-1)),MapTable!$A:$A,1,0)),ISERROR(VLOOKUP(TRIM(MID(W1124,FIND(",",W1124,FIND(",",W1124)+1)+1,999)),MapTable!$A:$A,1,0))),"맵없음",
  ""),
IF(ISERROR(FIND(",",W1124,FIND(",",W1124,FIND(",",W1124,FIND(",",W1124)+1)+1)+1)),
  IF(OR(ISERROR(VLOOKUP(LEFT(W1124,FIND(",",W1124)-1),MapTable!$A:$A,1,0)),ISERROR(VLOOKUP(TRIM(MID(W1124,FIND(",",W1124)+1,FIND(",",W1124,FIND(",",W1124)+1)-FIND(",",W1124)-1)),MapTable!$A:$A,1,0)),ISERROR(VLOOKUP(TRIM(MID(W1124,FIND(",",W1124,FIND(",",W1124)+1)+1,FIND(",",W1124,FIND(",",W1124,FIND(",",W1124)+1)+1)-FIND(",",W1124,FIND(",",W1124)+1)-1)),MapTable!$A:$A,1,0)),ISERROR(VLOOKUP(TRIM(MID(W1124,FIND(",",W1124,FIND(",",W1124,FIND(",",W1124)+1)+1)+1,999)),MapTable!$A:$A,1,0))),"맵없음",
  ""),
)))))</f>
        <v/>
      </c>
      <c r="AC1124" t="str">
        <f>IF(ISBLANK(AB1124),"",IF(ISERROR(VLOOKUP(AB1124,[3]DropTable!$A:$A,1,0)),"드랍없음",""))</f>
        <v/>
      </c>
      <c r="AE1124" t="str">
        <f>IF(ISBLANK(AD1124),"",IF(ISERROR(VLOOKUP(AD1124,[3]DropTable!$A:$A,1,0)),"드랍없음",""))</f>
        <v/>
      </c>
      <c r="AG1124">
        <v>9.8000000000000007</v>
      </c>
      <c r="AH1124">
        <v>1</v>
      </c>
    </row>
    <row r="1125" spans="1:34" x14ac:dyDescent="0.3">
      <c r="A1125">
        <v>24</v>
      </c>
      <c r="B1125">
        <v>48</v>
      </c>
      <c r="C1125">
        <f>IF(OR($L1125=TRUE,$A1125=0,MOD($A1125,ChapterTable!$S$20)&lt;&gt;0),
MAX(0,INT(($B1125+ChapterTable!$Q$26+VLOOKUP(SUBSTITUTE(C$1,"성장단계","")&amp;"단계오프셋",ChapterTable!$S:$T,2,0))/ChapterTable!$Q$23)),
MAX(0,INT(($B1125+ChapterTable!$S$26+VLOOKUP(SUBSTITUTE(C$1,"성장단계","")&amp;"보스단계오프셋",ChapterTable!$S:$T,2,0))/ChapterTable!$S$23)))</f>
        <v>5</v>
      </c>
      <c r="D1125">
        <f>IF(OR($L1125=TRUE,$A1125=0,MOD($A1125,ChapterTable!$S$20)&lt;&gt;0),
MAX(0,INT(($B1125+ChapterTable!$Q$26+VLOOKUP(SUBSTITUTE(D$1,"성장단계","")&amp;"단계오프셋",ChapterTable!$S:$T,2,0))/ChapterTable!$Q$23)),
MAX(0,INT(($B1125+ChapterTable!$S$26+VLOOKUP(SUBSTITUTE(D$1,"성장단계","")&amp;"보스단계오프셋",ChapterTable!$S:$T,2,0))/ChapterTable!$S$23)))</f>
        <v>4</v>
      </c>
      <c r="E1125" s="1">
        <f ca="1">IF(AND($A1125=0,$B1125=1),
    VLOOKUP(1,ChapterTable!$1:$1048576,MATCH("최종"&amp;SUBSTITUTE(SUBSTITUTE(E$1,"standard",""),"|Float",""),ChapterTable!$1:$1,0),0)*ChapterTable!$Q$17,
  IF(AND($A1125=0,$B1125=0),
    E1126,
  IF($B1125=0,
    VLOOKUP($A1125,ChapterTable!$1:$1048576,MATCH("최종"&amp;SUBSTITUTE(SUBSTITUTE(E$1,"standard",""),"|Float",""),ChapterTable!$1:$1,0),0),
  IF($B1125=1,
    IF($L1125=FALSE,
      VLOOKUP($A1125,ChapterTable!$1:$1048576,MATCH("최종"&amp;SUBSTITUTE(SUBSTITUTE(E$1,"standard",""),"|Float",""),ChapterTable!$1:$1,0),0),
      VLOOKUP($A1125-ChapterTable!$Q$11,ChapterTable!$1:$1048576,MATCH("최종"&amp;SUBSTITUTE(SUBSTITUTE(E$1,"standard",""),"|Float",""),ChapterTable!$1:$1,0),0)*ChapterTable!$Q$14
    ),
  OFFSET(E1125,-$B1125+IF($L1125,1,0),0)*
    (VLOOKUP(SUBSTITUTE(SUBSTITUTE(E$1,"standard",""),"|Float","")&amp;"인게임누적곱배수",ChapterTable!$S:$T,2,0)^C1125
    +VLOOKUP(SUBSTITUTE(SUBSTITUTE(E$1,"standard",""),"|Float","")&amp;"인게임누적합배수",ChapterTable!$S:$T,2,0)*C1125)
  )
  )
  )
)</f>
        <v>5555257.0246893167</v>
      </c>
      <c r="F1125" s="1">
        <f ca="1">IF(AND($A1125=0,$B1125=1),
    VLOOKUP(1,ChapterTable!$1:$1048576,MATCH("최종"&amp;SUBSTITUTE(SUBSTITUTE(F$1,"standard",""),"|Float",""),ChapterTable!$1:$1,0),0)*ChapterTable!$Q$17,
  IF(AND($A1125=0,$B1125=0),
    F1126,
  IF($B1125=0,
    VLOOKUP($A1125,ChapterTable!$1:$1048576,MATCH("최종"&amp;SUBSTITUTE(SUBSTITUTE(F$1,"standard",""),"|Float",""),ChapterTable!$1:$1,0),0),
  IF($B1125=1,
    IF($L1125=FALSE,
      VLOOKUP($A1125,ChapterTable!$1:$1048576,MATCH("최종"&amp;SUBSTITUTE(SUBSTITUTE(F$1,"standard",""),"|Float",""),ChapterTable!$1:$1,0),0),
      VLOOKUP($A1125-ChapterTable!$Q$11,ChapterTable!$1:$1048576,MATCH("최종"&amp;SUBSTITUTE(SUBSTITUTE(F$1,"standard",""),"|Float",""),ChapterTable!$1:$1,0),0)*ChapterTable!$Q$14
    ),
  OFFSET(F1125,-$B1125+IF($L1125,1,0),0)*
    (VLOOKUP(SUBSTITUTE(SUBSTITUTE(F$1,"standard",""),"|Float","")&amp;"인게임누적곱배수",ChapterTable!$S:$T,2,0)^D1125
    +VLOOKUP(SUBSTITUTE(SUBSTITUTE(F$1,"standard",""),"|Float","")&amp;"인게임누적합배수",ChapterTable!$S:$T,2,0)*D1125)
  )
  )
  )
)</f>
        <v>2020093.4635233879</v>
      </c>
      <c r="G1125" t="s">
        <v>110</v>
      </c>
      <c r="J1125" t="str">
        <f>IF(ISBLANK(I1125),"",
IFERROR(VLOOKUP(I1125,[1]StringTable!$1:$1048576,MATCH([1]StringTable!$B$1,[1]StringTable!$1:$1,0),0),
IFERROR(VLOOKUP(I1125,[1]InApkStringTable!$1:$1048576,MATCH([1]InApkStringTable!$B$1,[1]InApkStringTable!$1:$1,0),0),
"스트링없음")))</f>
        <v/>
      </c>
      <c r="L1125" t="b">
        <v>0</v>
      </c>
      <c r="M1125" t="s">
        <v>24</v>
      </c>
      <c r="N1125" t="str">
        <f>IF(ISBLANK(M1125),"",IF(ISERROR(VLOOKUP(M1125,MapTable!$A:$A,1,0)),"맵없음",""))</f>
        <v/>
      </c>
      <c r="O1125">
        <f t="shared" si="69"/>
        <v>5</v>
      </c>
      <c r="Q1125">
        <f t="shared" si="70"/>
        <v>5</v>
      </c>
      <c r="R1125" t="b">
        <f t="shared" ca="1" si="71"/>
        <v>0</v>
      </c>
      <c r="T1125" t="b">
        <f t="shared" ca="1" si="72"/>
        <v>0</v>
      </c>
      <c r="V1125" t="str">
        <f>IF(ISBLANK(U1125),"",IF(ISERROR(VLOOKUP(U1125,MapTable!$A:$A,1,0)),"맵없음",""))</f>
        <v/>
      </c>
      <c r="X1125" t="str">
        <f>IF(ISBLANK(W1125),"",
IF(ISERROR(FIND(",",W1125)),
  IF(ISERROR(VLOOKUP(W1125,MapTable!$A:$A,1,0)),"맵없음",
  ""),
IF(ISERROR(FIND(",",W1125,FIND(",",W1125)+1)),
  IF(OR(ISERROR(VLOOKUP(LEFT(W1125,FIND(",",W1125)-1),MapTable!$A:$A,1,0)),ISERROR(VLOOKUP(TRIM(MID(W1125,FIND(",",W1125)+1,999)),MapTable!$A:$A,1,0))),"맵없음",
  ""),
IF(ISERROR(FIND(",",W1125,FIND(",",W1125,FIND(",",W1125)+1)+1)),
  IF(OR(ISERROR(VLOOKUP(LEFT(W1125,FIND(",",W1125)-1),MapTable!$A:$A,1,0)),ISERROR(VLOOKUP(TRIM(MID(W1125,FIND(",",W1125)+1,FIND(",",W1125,FIND(",",W1125)+1)-FIND(",",W1125)-1)),MapTable!$A:$A,1,0)),ISERROR(VLOOKUP(TRIM(MID(W1125,FIND(",",W1125,FIND(",",W1125)+1)+1,999)),MapTable!$A:$A,1,0))),"맵없음",
  ""),
IF(ISERROR(FIND(",",W1125,FIND(",",W1125,FIND(",",W1125,FIND(",",W1125)+1)+1)+1)),
  IF(OR(ISERROR(VLOOKUP(LEFT(W1125,FIND(",",W1125)-1),MapTable!$A:$A,1,0)),ISERROR(VLOOKUP(TRIM(MID(W1125,FIND(",",W1125)+1,FIND(",",W1125,FIND(",",W1125)+1)-FIND(",",W1125)-1)),MapTable!$A:$A,1,0)),ISERROR(VLOOKUP(TRIM(MID(W1125,FIND(",",W1125,FIND(",",W1125)+1)+1,FIND(",",W1125,FIND(",",W1125,FIND(",",W1125)+1)+1)-FIND(",",W1125,FIND(",",W1125)+1)-1)),MapTable!$A:$A,1,0)),ISERROR(VLOOKUP(TRIM(MID(W1125,FIND(",",W1125,FIND(",",W1125,FIND(",",W1125)+1)+1)+1,999)),MapTable!$A:$A,1,0))),"맵없음",
  ""),
)))))</f>
        <v/>
      </c>
      <c r="AC1125" t="str">
        <f>IF(ISBLANK(AB1125),"",IF(ISERROR(VLOOKUP(AB1125,[3]DropTable!$A:$A,1,0)),"드랍없음",""))</f>
        <v/>
      </c>
      <c r="AE1125" t="str">
        <f>IF(ISBLANK(AD1125),"",IF(ISERROR(VLOOKUP(AD1125,[3]DropTable!$A:$A,1,0)),"드랍없음",""))</f>
        <v/>
      </c>
      <c r="AG1125">
        <v>9.8000000000000007</v>
      </c>
      <c r="AH1125">
        <v>1</v>
      </c>
    </row>
    <row r="1126" spans="1:34" x14ac:dyDescent="0.3">
      <c r="A1126">
        <v>24</v>
      </c>
      <c r="B1126">
        <v>49</v>
      </c>
      <c r="C1126">
        <f>IF(OR($L1126=TRUE,$A1126=0,MOD($A1126,ChapterTable!$S$20)&lt;&gt;0),
MAX(0,INT(($B1126+ChapterTable!$Q$26+VLOOKUP(SUBSTITUTE(C$1,"성장단계","")&amp;"단계오프셋",ChapterTable!$S:$T,2,0))/ChapterTable!$Q$23)),
MAX(0,INT(($B1126+ChapterTable!$S$26+VLOOKUP(SUBSTITUTE(C$1,"성장단계","")&amp;"보스단계오프셋",ChapterTable!$S:$T,2,0))/ChapterTable!$S$23)))</f>
        <v>5</v>
      </c>
      <c r="D1126">
        <f>IF(OR($L1126=TRUE,$A1126=0,MOD($A1126,ChapterTable!$S$20)&lt;&gt;0),
MAX(0,INT(($B1126+ChapterTable!$Q$26+VLOOKUP(SUBSTITUTE(D$1,"성장단계","")&amp;"단계오프셋",ChapterTable!$S:$T,2,0))/ChapterTable!$Q$23)),
MAX(0,INT(($B1126+ChapterTable!$S$26+VLOOKUP(SUBSTITUTE(D$1,"성장단계","")&amp;"보스단계오프셋",ChapterTable!$S:$T,2,0))/ChapterTable!$S$23)))</f>
        <v>4</v>
      </c>
      <c r="E1126" s="1">
        <f ca="1">IF(AND($A1126=0,$B1126=1),
    VLOOKUP(1,ChapterTable!$1:$1048576,MATCH("최종"&amp;SUBSTITUTE(SUBSTITUTE(E$1,"standard",""),"|Float",""),ChapterTable!$1:$1,0),0)*ChapterTable!$Q$17,
  IF(AND($A1126=0,$B1126=0),
    E1127,
  IF($B1126=0,
    VLOOKUP($A1126,ChapterTable!$1:$1048576,MATCH("최종"&amp;SUBSTITUTE(SUBSTITUTE(E$1,"standard",""),"|Float",""),ChapterTable!$1:$1,0),0),
  IF($B1126=1,
    IF($L1126=FALSE,
      VLOOKUP($A1126,ChapterTable!$1:$1048576,MATCH("최종"&amp;SUBSTITUTE(SUBSTITUTE(E$1,"standard",""),"|Float",""),ChapterTable!$1:$1,0),0),
      VLOOKUP($A1126-ChapterTable!$Q$11,ChapterTable!$1:$1048576,MATCH("최종"&amp;SUBSTITUTE(SUBSTITUTE(E$1,"standard",""),"|Float",""),ChapterTable!$1:$1,0),0)*ChapterTable!$Q$14
    ),
  OFFSET(E1126,-$B1126+IF($L1126,1,0),0)*
    (VLOOKUP(SUBSTITUTE(SUBSTITUTE(E$1,"standard",""),"|Float","")&amp;"인게임누적곱배수",ChapterTable!$S:$T,2,0)^C1126
    +VLOOKUP(SUBSTITUTE(SUBSTITUTE(E$1,"standard",""),"|Float","")&amp;"인게임누적합배수",ChapterTable!$S:$T,2,0)*C1126)
  )
  )
  )
)</f>
        <v>5555257.0246893167</v>
      </c>
      <c r="F1126" s="1">
        <f ca="1">IF(AND($A1126=0,$B1126=1),
    VLOOKUP(1,ChapterTable!$1:$1048576,MATCH("최종"&amp;SUBSTITUTE(SUBSTITUTE(F$1,"standard",""),"|Float",""),ChapterTable!$1:$1,0),0)*ChapterTable!$Q$17,
  IF(AND($A1126=0,$B1126=0),
    F1127,
  IF($B1126=0,
    VLOOKUP($A1126,ChapterTable!$1:$1048576,MATCH("최종"&amp;SUBSTITUTE(SUBSTITUTE(F$1,"standard",""),"|Float",""),ChapterTable!$1:$1,0),0),
  IF($B1126=1,
    IF($L1126=FALSE,
      VLOOKUP($A1126,ChapterTable!$1:$1048576,MATCH("최종"&amp;SUBSTITUTE(SUBSTITUTE(F$1,"standard",""),"|Float",""),ChapterTable!$1:$1,0),0),
      VLOOKUP($A1126-ChapterTable!$Q$11,ChapterTable!$1:$1048576,MATCH("최종"&amp;SUBSTITUTE(SUBSTITUTE(F$1,"standard",""),"|Float",""),ChapterTable!$1:$1,0),0)*ChapterTable!$Q$14
    ),
  OFFSET(F1126,-$B1126+IF($L1126,1,0),0)*
    (VLOOKUP(SUBSTITUTE(SUBSTITUTE(F$1,"standard",""),"|Float","")&amp;"인게임누적곱배수",ChapterTable!$S:$T,2,0)^D1126
    +VLOOKUP(SUBSTITUTE(SUBSTITUTE(F$1,"standard",""),"|Float","")&amp;"인게임누적합배수",ChapterTable!$S:$T,2,0)*D1126)
  )
  )
  )
)</f>
        <v>2020093.4635233879</v>
      </c>
      <c r="G1126" t="s">
        <v>110</v>
      </c>
      <c r="J1126" t="str">
        <f>IF(ISBLANK(I1126),"",
IFERROR(VLOOKUP(I1126,[1]StringTable!$1:$1048576,MATCH([1]StringTable!$B$1,[1]StringTable!$1:$1,0),0),
IFERROR(VLOOKUP(I1126,[1]InApkStringTable!$1:$1048576,MATCH([1]InApkStringTable!$B$1,[1]InApkStringTable!$1:$1,0),0),
"스트링없음")))</f>
        <v/>
      </c>
      <c r="L1126" t="b">
        <v>0</v>
      </c>
      <c r="M1126" t="s">
        <v>24</v>
      </c>
      <c r="N1126" t="str">
        <f>IF(ISBLANK(M1126),"",IF(ISERROR(VLOOKUP(M1126,MapTable!$A:$A,1,0)),"맵없음",""))</f>
        <v/>
      </c>
      <c r="O1126">
        <f t="shared" si="69"/>
        <v>95</v>
      </c>
      <c r="Q1126">
        <f t="shared" si="70"/>
        <v>95</v>
      </c>
      <c r="R1126" t="b">
        <f t="shared" ca="1" si="71"/>
        <v>1</v>
      </c>
      <c r="T1126" t="b">
        <f t="shared" ca="1" si="72"/>
        <v>1</v>
      </c>
      <c r="V1126" t="str">
        <f>IF(ISBLANK(U1126),"",IF(ISERROR(VLOOKUP(U1126,MapTable!$A:$A,1,0)),"맵없음",""))</f>
        <v/>
      </c>
      <c r="X1126" t="str">
        <f>IF(ISBLANK(W1126),"",
IF(ISERROR(FIND(",",W1126)),
  IF(ISERROR(VLOOKUP(W1126,MapTable!$A:$A,1,0)),"맵없음",
  ""),
IF(ISERROR(FIND(",",W1126,FIND(",",W1126)+1)),
  IF(OR(ISERROR(VLOOKUP(LEFT(W1126,FIND(",",W1126)-1),MapTable!$A:$A,1,0)),ISERROR(VLOOKUP(TRIM(MID(W1126,FIND(",",W1126)+1,999)),MapTable!$A:$A,1,0))),"맵없음",
  ""),
IF(ISERROR(FIND(",",W1126,FIND(",",W1126,FIND(",",W1126)+1)+1)),
  IF(OR(ISERROR(VLOOKUP(LEFT(W1126,FIND(",",W1126)-1),MapTable!$A:$A,1,0)),ISERROR(VLOOKUP(TRIM(MID(W1126,FIND(",",W1126)+1,FIND(",",W1126,FIND(",",W1126)+1)-FIND(",",W1126)-1)),MapTable!$A:$A,1,0)),ISERROR(VLOOKUP(TRIM(MID(W1126,FIND(",",W1126,FIND(",",W1126)+1)+1,999)),MapTable!$A:$A,1,0))),"맵없음",
  ""),
IF(ISERROR(FIND(",",W1126,FIND(",",W1126,FIND(",",W1126,FIND(",",W1126)+1)+1)+1)),
  IF(OR(ISERROR(VLOOKUP(LEFT(W1126,FIND(",",W1126)-1),MapTable!$A:$A,1,0)),ISERROR(VLOOKUP(TRIM(MID(W1126,FIND(",",W1126)+1,FIND(",",W1126,FIND(",",W1126)+1)-FIND(",",W1126)-1)),MapTable!$A:$A,1,0)),ISERROR(VLOOKUP(TRIM(MID(W1126,FIND(",",W1126,FIND(",",W1126)+1)+1,FIND(",",W1126,FIND(",",W1126,FIND(",",W1126)+1)+1)-FIND(",",W1126,FIND(",",W1126)+1)-1)),MapTable!$A:$A,1,0)),ISERROR(VLOOKUP(TRIM(MID(W1126,FIND(",",W1126,FIND(",",W1126,FIND(",",W1126)+1)+1)+1,999)),MapTable!$A:$A,1,0))),"맵없음",
  ""),
)))))</f>
        <v/>
      </c>
      <c r="AC1126" t="str">
        <f>IF(ISBLANK(AB1126),"",IF(ISERROR(VLOOKUP(AB1126,[3]DropTable!$A:$A,1,0)),"드랍없음",""))</f>
        <v/>
      </c>
      <c r="AE1126" t="str">
        <f>IF(ISBLANK(AD1126),"",IF(ISERROR(VLOOKUP(AD1126,[3]DropTable!$A:$A,1,0)),"드랍없음",""))</f>
        <v/>
      </c>
      <c r="AG1126">
        <v>9.8000000000000007</v>
      </c>
      <c r="AH1126">
        <v>1</v>
      </c>
    </row>
    <row r="1127" spans="1:34" x14ac:dyDescent="0.3">
      <c r="A1127">
        <v>24</v>
      </c>
      <c r="B1127">
        <v>50</v>
      </c>
      <c r="C1127">
        <f>IF(OR($L1127=TRUE,$A1127=0,MOD($A1127,ChapterTable!$S$20)&lt;&gt;0),
MAX(0,INT(($B1127+ChapterTable!$Q$26+VLOOKUP(SUBSTITUTE(C$1,"성장단계","")&amp;"단계오프셋",ChapterTable!$S:$T,2,0))/ChapterTable!$Q$23)),
MAX(0,INT(($B1127+ChapterTable!$S$26+VLOOKUP(SUBSTITUTE(C$1,"성장단계","")&amp;"보스단계오프셋",ChapterTable!$S:$T,2,0))/ChapterTable!$S$23)))</f>
        <v>5</v>
      </c>
      <c r="D1127">
        <f>IF(OR($L1127=TRUE,$A1127=0,MOD($A1127,ChapterTable!$S$20)&lt;&gt;0),
MAX(0,INT(($B1127+ChapterTable!$Q$26+VLOOKUP(SUBSTITUTE(D$1,"성장단계","")&amp;"단계오프셋",ChapterTable!$S:$T,2,0))/ChapterTable!$Q$23)),
MAX(0,INT(($B1127+ChapterTable!$S$26+VLOOKUP(SUBSTITUTE(D$1,"성장단계","")&amp;"보스단계오프셋",ChapterTable!$S:$T,2,0))/ChapterTable!$S$23)))</f>
        <v>4</v>
      </c>
      <c r="E1127" s="1">
        <f ca="1">IF(AND($A1127=0,$B1127=1),
    VLOOKUP(1,ChapterTable!$1:$1048576,MATCH("최종"&amp;SUBSTITUTE(SUBSTITUTE(E$1,"standard",""),"|Float",""),ChapterTable!$1:$1,0),0)*ChapterTable!$Q$17,
  IF(AND($A1127=0,$B1127=0),
    E1128,
  IF($B1127=0,
    VLOOKUP($A1127,ChapterTable!$1:$1048576,MATCH("최종"&amp;SUBSTITUTE(SUBSTITUTE(E$1,"standard",""),"|Float",""),ChapterTable!$1:$1,0),0),
  IF($B1127=1,
    IF($L1127=FALSE,
      VLOOKUP($A1127,ChapterTable!$1:$1048576,MATCH("최종"&amp;SUBSTITUTE(SUBSTITUTE(E$1,"standard",""),"|Float",""),ChapterTable!$1:$1,0),0),
      VLOOKUP($A1127-ChapterTable!$Q$11,ChapterTable!$1:$1048576,MATCH("최종"&amp;SUBSTITUTE(SUBSTITUTE(E$1,"standard",""),"|Float",""),ChapterTable!$1:$1,0),0)*ChapterTable!$Q$14
    ),
  OFFSET(E1127,-$B1127+IF($L1127,1,0),0)*
    (VLOOKUP(SUBSTITUTE(SUBSTITUTE(E$1,"standard",""),"|Float","")&amp;"인게임누적곱배수",ChapterTable!$S:$T,2,0)^C1127
    +VLOOKUP(SUBSTITUTE(SUBSTITUTE(E$1,"standard",""),"|Float","")&amp;"인게임누적합배수",ChapterTable!$S:$T,2,0)*C1127)
  )
  )
  )
)</f>
        <v>5555257.0246893167</v>
      </c>
      <c r="F1127" s="1">
        <f ca="1">IF(AND($A1127=0,$B1127=1),
    VLOOKUP(1,ChapterTable!$1:$1048576,MATCH("최종"&amp;SUBSTITUTE(SUBSTITUTE(F$1,"standard",""),"|Float",""),ChapterTable!$1:$1,0),0)*ChapterTable!$Q$17,
  IF(AND($A1127=0,$B1127=0),
    F1128,
  IF($B1127=0,
    VLOOKUP($A1127,ChapterTable!$1:$1048576,MATCH("최종"&amp;SUBSTITUTE(SUBSTITUTE(F$1,"standard",""),"|Float",""),ChapterTable!$1:$1,0),0),
  IF($B1127=1,
    IF($L1127=FALSE,
      VLOOKUP($A1127,ChapterTable!$1:$1048576,MATCH("최종"&amp;SUBSTITUTE(SUBSTITUTE(F$1,"standard",""),"|Float",""),ChapterTable!$1:$1,0),0),
      VLOOKUP($A1127-ChapterTable!$Q$11,ChapterTable!$1:$1048576,MATCH("최종"&amp;SUBSTITUTE(SUBSTITUTE(F$1,"standard",""),"|Float",""),ChapterTable!$1:$1,0),0)*ChapterTable!$Q$14
    ),
  OFFSET(F1127,-$B1127+IF($L1127,1,0),0)*
    (VLOOKUP(SUBSTITUTE(SUBSTITUTE(F$1,"standard",""),"|Float","")&amp;"인게임누적곱배수",ChapterTable!$S:$T,2,0)^D1127
    +VLOOKUP(SUBSTITUTE(SUBSTITUTE(F$1,"standard",""),"|Float","")&amp;"인게임누적합배수",ChapterTable!$S:$T,2,0)*D1127)
  )
  )
  )
)</f>
        <v>2020093.4635233879</v>
      </c>
      <c r="G1127" t="s">
        <v>110</v>
      </c>
      <c r="J1127" t="str">
        <f>IF(ISBLANK(I1127),"",
IFERROR(VLOOKUP(I1127,[1]StringTable!$1:$1048576,MATCH([1]StringTable!$B$1,[1]StringTable!$1:$1,0),0),
IFERROR(VLOOKUP(I1127,[1]InApkStringTable!$1:$1048576,MATCH([1]InApkStringTable!$B$1,[1]InApkStringTable!$1:$1,0),0),
"스트링없음")))</f>
        <v/>
      </c>
      <c r="L1127" t="b">
        <v>0</v>
      </c>
      <c r="M1127" t="s">
        <v>24</v>
      </c>
      <c r="N1127" t="str">
        <f>IF(ISBLANK(M1127),"",IF(ISERROR(VLOOKUP(M1127,MapTable!$A:$A,1,0)),"맵없음",""))</f>
        <v/>
      </c>
      <c r="O1127">
        <f t="shared" si="69"/>
        <v>21</v>
      </c>
      <c r="Q1127">
        <f t="shared" si="70"/>
        <v>21</v>
      </c>
      <c r="R1127" t="b">
        <f t="shared" ca="1" si="71"/>
        <v>0</v>
      </c>
      <c r="T1127" t="b">
        <f t="shared" ca="1" si="72"/>
        <v>0</v>
      </c>
      <c r="V1127" t="str">
        <f>IF(ISBLANK(U1127),"",IF(ISERROR(VLOOKUP(U1127,MapTable!$A:$A,1,0)),"맵없음",""))</f>
        <v/>
      </c>
      <c r="X1127" t="str">
        <f>IF(ISBLANK(W1127),"",
IF(ISERROR(FIND(",",W1127)),
  IF(ISERROR(VLOOKUP(W1127,MapTable!$A:$A,1,0)),"맵없음",
  ""),
IF(ISERROR(FIND(",",W1127,FIND(",",W1127)+1)),
  IF(OR(ISERROR(VLOOKUP(LEFT(W1127,FIND(",",W1127)-1),MapTable!$A:$A,1,0)),ISERROR(VLOOKUP(TRIM(MID(W1127,FIND(",",W1127)+1,999)),MapTable!$A:$A,1,0))),"맵없음",
  ""),
IF(ISERROR(FIND(",",W1127,FIND(",",W1127,FIND(",",W1127)+1)+1)),
  IF(OR(ISERROR(VLOOKUP(LEFT(W1127,FIND(",",W1127)-1),MapTable!$A:$A,1,0)),ISERROR(VLOOKUP(TRIM(MID(W1127,FIND(",",W1127)+1,FIND(",",W1127,FIND(",",W1127)+1)-FIND(",",W1127)-1)),MapTable!$A:$A,1,0)),ISERROR(VLOOKUP(TRIM(MID(W1127,FIND(",",W1127,FIND(",",W1127)+1)+1,999)),MapTable!$A:$A,1,0))),"맵없음",
  ""),
IF(ISERROR(FIND(",",W1127,FIND(",",W1127,FIND(",",W1127,FIND(",",W1127)+1)+1)+1)),
  IF(OR(ISERROR(VLOOKUP(LEFT(W1127,FIND(",",W1127)-1),MapTable!$A:$A,1,0)),ISERROR(VLOOKUP(TRIM(MID(W1127,FIND(",",W1127)+1,FIND(",",W1127,FIND(",",W1127)+1)-FIND(",",W1127)-1)),MapTable!$A:$A,1,0)),ISERROR(VLOOKUP(TRIM(MID(W1127,FIND(",",W1127,FIND(",",W1127)+1)+1,FIND(",",W1127,FIND(",",W1127,FIND(",",W1127)+1)+1)-FIND(",",W1127,FIND(",",W1127)+1)-1)),MapTable!$A:$A,1,0)),ISERROR(VLOOKUP(TRIM(MID(W1127,FIND(",",W1127,FIND(",",W1127,FIND(",",W1127)+1)+1)+1,999)),MapTable!$A:$A,1,0))),"맵없음",
  ""),
)))))</f>
        <v/>
      </c>
      <c r="AC1127" t="str">
        <f>IF(ISBLANK(AB1127),"",IF(ISERROR(VLOOKUP(AB1127,[3]DropTable!$A:$A,1,0)),"드랍없음",""))</f>
        <v/>
      </c>
      <c r="AE1127" t="str">
        <f>IF(ISBLANK(AD1127),"",IF(ISERROR(VLOOKUP(AD1127,[3]DropTable!$A:$A,1,0)),"드랍없음",""))</f>
        <v/>
      </c>
      <c r="AG1127">
        <v>9.8000000000000007</v>
      </c>
      <c r="AH1127">
        <v>1</v>
      </c>
    </row>
    <row r="1128" spans="1:34" x14ac:dyDescent="0.3">
      <c r="A1128">
        <v>25</v>
      </c>
      <c r="B1128">
        <v>0</v>
      </c>
      <c r="C1128">
        <f>IF(OR($L1128=TRUE,$A1128=0,MOD($A1128,ChapterTable!$S$20)&lt;&gt;0),
MAX(0,INT(($B1128+ChapterTable!$Q$26+VLOOKUP(SUBSTITUTE(C$1,"성장단계","")&amp;"단계오프셋",ChapterTable!$S:$T,2,0))/ChapterTable!$Q$23)),
MAX(0,INT(($B1128+ChapterTable!$S$26+VLOOKUP(SUBSTITUTE(C$1,"성장단계","")&amp;"보스단계오프셋",ChapterTable!$S:$T,2,0))/ChapterTable!$S$23)))</f>
        <v>0</v>
      </c>
      <c r="D1128">
        <f>IF(OR($L1128=TRUE,$A1128=0,MOD($A1128,ChapterTable!$S$20)&lt;&gt;0),
MAX(0,INT(($B1128+ChapterTable!$Q$26+VLOOKUP(SUBSTITUTE(D$1,"성장단계","")&amp;"단계오프셋",ChapterTable!$S:$T,2,0))/ChapterTable!$Q$23)),
MAX(0,INT(($B1128+ChapterTable!$S$26+VLOOKUP(SUBSTITUTE(D$1,"성장단계","")&amp;"보스단계오프셋",ChapterTable!$S:$T,2,0))/ChapterTable!$S$23)))</f>
        <v>0</v>
      </c>
      <c r="E1128" s="1">
        <f ca="1">IF(AND($A1128=0,$B1128=1),
    VLOOKUP(1,ChapterTable!$1:$1048576,MATCH("최종"&amp;SUBSTITUTE(SUBSTITUTE(E$1,"standard",""),"|Float",""),ChapterTable!$1:$1,0),0)*ChapterTable!$Q$17,
  IF(AND($A1128=0,$B1128=0),
    E1129,
  IF($B1128=0,
    VLOOKUP($A1128,ChapterTable!$1:$1048576,MATCH("최종"&amp;SUBSTITUTE(SUBSTITUTE(E$1,"standard",""),"|Float",""),ChapterTable!$1:$1,0),0),
  IF($B1128=1,
    IF($L1128=FALSE,
      VLOOKUP($A1128,ChapterTable!$1:$1048576,MATCH("최종"&amp;SUBSTITUTE(SUBSTITUTE(E$1,"standard",""),"|Float",""),ChapterTable!$1:$1,0),0),
      VLOOKUP($A1128-ChapterTable!$Q$11,ChapterTable!$1:$1048576,MATCH("최종"&amp;SUBSTITUTE(SUBSTITUTE(E$1,"standard",""),"|Float",""),ChapterTable!$1:$1,0),0)*ChapterTable!$Q$14
    ),
  OFFSET(E1128,-$B1128+IF($L1128,1,0),0)*
    (VLOOKUP(SUBSTITUTE(SUBSTITUTE(E$1,"standard",""),"|Float","")&amp;"인게임누적곱배수",ChapterTable!$S:$T,2,0)^C1128
    +VLOOKUP(SUBSTITUTE(SUBSTITUTE(E$1,"standard",""),"|Float","")&amp;"인게임누적합배수",ChapterTable!$S:$T,2,0)*C1128)
  )
  )
  )
)</f>
        <v>3030140.1952850819</v>
      </c>
      <c r="F1128" s="1">
        <f ca="1">IF(AND($A1128=0,$B1128=1),
    VLOOKUP(1,ChapterTable!$1:$1048576,MATCH("최종"&amp;SUBSTITUTE(SUBSTITUTE(F$1,"standard",""),"|Float",""),ChapterTable!$1:$1,0),0)*ChapterTable!$Q$17,
  IF(AND($A1128=0,$B1128=0),
    F1129,
  IF($B1128=0,
    VLOOKUP($A1128,ChapterTable!$1:$1048576,MATCH("최종"&amp;SUBSTITUTE(SUBSTITUTE(F$1,"standard",""),"|Float",""),ChapterTable!$1:$1,0),0),
  IF($B1128=1,
    IF($L1128=FALSE,
      VLOOKUP($A1128,ChapterTable!$1:$1048576,MATCH("최종"&amp;SUBSTITUTE(SUBSTITUTE(F$1,"standard",""),"|Float",""),ChapterTable!$1:$1,0),0),
      VLOOKUP($A1128-ChapterTable!$Q$11,ChapterTable!$1:$1048576,MATCH("최종"&amp;SUBSTITUTE(SUBSTITUTE(F$1,"standard",""),"|Float",""),ChapterTable!$1:$1,0),0)*ChapterTable!$Q$14
    ),
  OFFSET(F1128,-$B1128+IF($L1128,1,0),0)*
    (VLOOKUP(SUBSTITUTE(SUBSTITUTE(F$1,"standard",""),"|Float","")&amp;"인게임누적곱배수",ChapterTable!$S:$T,2,0)^D1128
    +VLOOKUP(SUBSTITUTE(SUBSTITUTE(F$1,"standard",""),"|Float","")&amp;"인게임누적합배수",ChapterTable!$S:$T,2,0)*D1128)
  )
  )
  )
)</f>
        <v>1683411.2196028233</v>
      </c>
      <c r="G1128" t="s">
        <v>110</v>
      </c>
      <c r="J1128" t="str">
        <f>IF(ISBLANK(I1128),"",
IFERROR(VLOOKUP(I1128,[1]StringTable!$1:$1048576,MATCH([1]StringTable!$B$1,[1]StringTable!$1:$1,0),0),
IFERROR(VLOOKUP(I1128,[1]InApkStringTable!$1:$1048576,MATCH([1]InApkStringTable!$B$1,[1]InApkStringTable!$1:$1,0),0),
"스트링없음")))</f>
        <v/>
      </c>
      <c r="L1128" t="b">
        <v>0</v>
      </c>
      <c r="M1128" t="s">
        <v>24</v>
      </c>
      <c r="N1128" t="str">
        <f>IF(ISBLANK(M1128),"",IF(ISERROR(VLOOKUP(M1128,MapTable!$A:$A,1,0)),"맵없음",""))</f>
        <v/>
      </c>
      <c r="O1128">
        <f t="shared" si="69"/>
        <v>0</v>
      </c>
      <c r="Q1128">
        <f t="shared" si="70"/>
        <v>0</v>
      </c>
      <c r="R1128" t="b">
        <f t="shared" ca="1" si="71"/>
        <v>0</v>
      </c>
      <c r="T1128" t="b">
        <f t="shared" ca="1" si="72"/>
        <v>0</v>
      </c>
      <c r="V1128" t="str">
        <f>IF(ISBLANK(U1128),"",IF(ISERROR(VLOOKUP(U1128,MapTable!$A:$A,1,0)),"맵없음",""))</f>
        <v/>
      </c>
      <c r="X1128" t="str">
        <f>IF(ISBLANK(W1128),"",
IF(ISERROR(FIND(",",W1128)),
  IF(ISERROR(VLOOKUP(W1128,MapTable!$A:$A,1,0)),"맵없음",
  ""),
IF(ISERROR(FIND(",",W1128,FIND(",",W1128)+1)),
  IF(OR(ISERROR(VLOOKUP(LEFT(W1128,FIND(",",W1128)-1),MapTable!$A:$A,1,0)),ISERROR(VLOOKUP(TRIM(MID(W1128,FIND(",",W1128)+1,999)),MapTable!$A:$A,1,0))),"맵없음",
  ""),
IF(ISERROR(FIND(",",W1128,FIND(",",W1128,FIND(",",W1128)+1)+1)),
  IF(OR(ISERROR(VLOOKUP(LEFT(W1128,FIND(",",W1128)-1),MapTable!$A:$A,1,0)),ISERROR(VLOOKUP(TRIM(MID(W1128,FIND(",",W1128)+1,FIND(",",W1128,FIND(",",W1128)+1)-FIND(",",W1128)-1)),MapTable!$A:$A,1,0)),ISERROR(VLOOKUP(TRIM(MID(W1128,FIND(",",W1128,FIND(",",W1128)+1)+1,999)),MapTable!$A:$A,1,0))),"맵없음",
  ""),
IF(ISERROR(FIND(",",W1128,FIND(",",W1128,FIND(",",W1128,FIND(",",W1128)+1)+1)+1)),
  IF(OR(ISERROR(VLOOKUP(LEFT(W1128,FIND(",",W1128)-1),MapTable!$A:$A,1,0)),ISERROR(VLOOKUP(TRIM(MID(W1128,FIND(",",W1128)+1,FIND(",",W1128,FIND(",",W1128)+1)-FIND(",",W1128)-1)),MapTable!$A:$A,1,0)),ISERROR(VLOOKUP(TRIM(MID(W1128,FIND(",",W1128,FIND(",",W1128)+1)+1,FIND(",",W1128,FIND(",",W1128,FIND(",",W1128)+1)+1)-FIND(",",W1128,FIND(",",W1128)+1)-1)),MapTable!$A:$A,1,0)),ISERROR(VLOOKUP(TRIM(MID(W1128,FIND(",",W1128,FIND(",",W1128,FIND(",",W1128)+1)+1)+1,999)),MapTable!$A:$A,1,0))),"맵없음",
  ""),
)))))</f>
        <v/>
      </c>
      <c r="AC1128" t="str">
        <f>IF(ISBLANK(AB1128),"",IF(ISERROR(VLOOKUP(AB1128,[3]DropTable!$A:$A,1,0)),"드랍없음",""))</f>
        <v/>
      </c>
      <c r="AE1128" t="str">
        <f>IF(ISBLANK(AD1128),"",IF(ISERROR(VLOOKUP(AD1128,[3]DropTable!$A:$A,1,0)),"드랍없음",""))</f>
        <v/>
      </c>
      <c r="AG1128">
        <v>9.8000000000000007</v>
      </c>
      <c r="AH1128">
        <v>1</v>
      </c>
    </row>
    <row r="1129" spans="1:34" x14ac:dyDescent="0.3">
      <c r="A1129">
        <v>25</v>
      </c>
      <c r="B1129">
        <v>1</v>
      </c>
      <c r="C1129">
        <f>IF(OR($L1129=TRUE,$A1129=0,MOD($A1129,ChapterTable!$S$20)&lt;&gt;0),
MAX(0,INT(($B1129+ChapterTable!$Q$26+VLOOKUP(SUBSTITUTE(C$1,"성장단계","")&amp;"단계오프셋",ChapterTable!$S:$T,2,0))/ChapterTable!$Q$23)),
MAX(0,INT(($B1129+ChapterTable!$S$26+VLOOKUP(SUBSTITUTE(C$1,"성장단계","")&amp;"보스단계오프셋",ChapterTable!$S:$T,2,0))/ChapterTable!$S$23)))</f>
        <v>0</v>
      </c>
      <c r="D1129">
        <f>IF(OR($L1129=TRUE,$A1129=0,MOD($A1129,ChapterTable!$S$20)&lt;&gt;0),
MAX(0,INT(($B1129+ChapterTable!$Q$26+VLOOKUP(SUBSTITUTE(D$1,"성장단계","")&amp;"단계오프셋",ChapterTable!$S:$T,2,0))/ChapterTable!$Q$23)),
MAX(0,INT(($B1129+ChapterTable!$S$26+VLOOKUP(SUBSTITUTE(D$1,"성장단계","")&amp;"보스단계오프셋",ChapterTable!$S:$T,2,0))/ChapterTable!$S$23)))</f>
        <v>0</v>
      </c>
      <c r="E1129" s="1">
        <f ca="1">IF(AND($A1129=0,$B1129=1),
    VLOOKUP(1,ChapterTable!$1:$1048576,MATCH("최종"&amp;SUBSTITUTE(SUBSTITUTE(E$1,"standard",""),"|Float",""),ChapterTable!$1:$1,0),0)*ChapterTable!$Q$17,
  IF(AND($A1129=0,$B1129=0),
    E1130,
  IF($B1129=0,
    VLOOKUP($A1129,ChapterTable!$1:$1048576,MATCH("최종"&amp;SUBSTITUTE(SUBSTITUTE(E$1,"standard",""),"|Float",""),ChapterTable!$1:$1,0),0),
  IF($B1129=1,
    IF($L1129=FALSE,
      VLOOKUP($A1129,ChapterTable!$1:$1048576,MATCH("최종"&amp;SUBSTITUTE(SUBSTITUTE(E$1,"standard",""),"|Float",""),ChapterTable!$1:$1,0),0),
      VLOOKUP($A1129-ChapterTable!$Q$11,ChapterTable!$1:$1048576,MATCH("최종"&amp;SUBSTITUTE(SUBSTITUTE(E$1,"standard",""),"|Float",""),ChapterTable!$1:$1,0),0)*ChapterTable!$Q$14
    ),
  OFFSET(E1129,-$B1129+IF($L1129,1,0),0)*
    (VLOOKUP(SUBSTITUTE(SUBSTITUTE(E$1,"standard",""),"|Float","")&amp;"인게임누적곱배수",ChapterTable!$S:$T,2,0)^C1129
    +VLOOKUP(SUBSTITUTE(SUBSTITUTE(E$1,"standard",""),"|Float","")&amp;"인게임누적합배수",ChapterTable!$S:$T,2,0)*C1129)
  )
  )
  )
)</f>
        <v>3030140.1952850819</v>
      </c>
      <c r="F1129" s="1">
        <f ca="1">IF(AND($A1129=0,$B1129=1),
    VLOOKUP(1,ChapterTable!$1:$1048576,MATCH("최종"&amp;SUBSTITUTE(SUBSTITUTE(F$1,"standard",""),"|Float",""),ChapterTable!$1:$1,0),0)*ChapterTable!$Q$17,
  IF(AND($A1129=0,$B1129=0),
    F1130,
  IF($B1129=0,
    VLOOKUP($A1129,ChapterTable!$1:$1048576,MATCH("최종"&amp;SUBSTITUTE(SUBSTITUTE(F$1,"standard",""),"|Float",""),ChapterTable!$1:$1,0),0),
  IF($B1129=1,
    IF($L1129=FALSE,
      VLOOKUP($A1129,ChapterTable!$1:$1048576,MATCH("최종"&amp;SUBSTITUTE(SUBSTITUTE(F$1,"standard",""),"|Float",""),ChapterTable!$1:$1,0),0),
      VLOOKUP($A1129-ChapterTable!$Q$11,ChapterTable!$1:$1048576,MATCH("최종"&amp;SUBSTITUTE(SUBSTITUTE(F$1,"standard",""),"|Float",""),ChapterTable!$1:$1,0),0)*ChapterTable!$Q$14
    ),
  OFFSET(F1129,-$B1129+IF($L1129,1,0),0)*
    (VLOOKUP(SUBSTITUTE(SUBSTITUTE(F$1,"standard",""),"|Float","")&amp;"인게임누적곱배수",ChapterTable!$S:$T,2,0)^D1129
    +VLOOKUP(SUBSTITUTE(SUBSTITUTE(F$1,"standard",""),"|Float","")&amp;"인게임누적합배수",ChapterTable!$S:$T,2,0)*D1129)
  )
  )
  )
)</f>
        <v>1683411.2196028233</v>
      </c>
      <c r="G1129" t="s">
        <v>110</v>
      </c>
      <c r="J1129" t="str">
        <f>IF(ISBLANK(I1129),"",
IFERROR(VLOOKUP(I1129,[1]StringTable!$1:$1048576,MATCH([1]StringTable!$B$1,[1]StringTable!$1:$1,0),0),
IFERROR(VLOOKUP(I1129,[1]InApkStringTable!$1:$1048576,MATCH([1]InApkStringTable!$B$1,[1]InApkStringTable!$1:$1,0),0),
"스트링없음")))</f>
        <v/>
      </c>
      <c r="L1129" t="b">
        <v>0</v>
      </c>
      <c r="M1129" t="s">
        <v>24</v>
      </c>
      <c r="N1129" t="str">
        <f>IF(ISBLANK(M1129),"",IF(ISERROR(VLOOKUP(M1129,MapTable!$A:$A,1,0)),"맵없음",""))</f>
        <v/>
      </c>
      <c r="O1129">
        <f t="shared" si="69"/>
        <v>1</v>
      </c>
      <c r="Q1129">
        <f t="shared" si="70"/>
        <v>1</v>
      </c>
      <c r="R1129" t="b">
        <f t="shared" ca="1" si="71"/>
        <v>0</v>
      </c>
      <c r="T1129" t="b">
        <f t="shared" ca="1" si="72"/>
        <v>0</v>
      </c>
      <c r="V1129" t="str">
        <f>IF(ISBLANK(U1129),"",IF(ISERROR(VLOOKUP(U1129,MapTable!$A:$A,1,0)),"맵없음",""))</f>
        <v/>
      </c>
      <c r="X1129" t="str">
        <f>IF(ISBLANK(W1129),"",
IF(ISERROR(FIND(",",W1129)),
  IF(ISERROR(VLOOKUP(W1129,MapTable!$A:$A,1,0)),"맵없음",
  ""),
IF(ISERROR(FIND(",",W1129,FIND(",",W1129)+1)),
  IF(OR(ISERROR(VLOOKUP(LEFT(W1129,FIND(",",W1129)-1),MapTable!$A:$A,1,0)),ISERROR(VLOOKUP(TRIM(MID(W1129,FIND(",",W1129)+1,999)),MapTable!$A:$A,1,0))),"맵없음",
  ""),
IF(ISERROR(FIND(",",W1129,FIND(",",W1129,FIND(",",W1129)+1)+1)),
  IF(OR(ISERROR(VLOOKUP(LEFT(W1129,FIND(",",W1129)-1),MapTable!$A:$A,1,0)),ISERROR(VLOOKUP(TRIM(MID(W1129,FIND(",",W1129)+1,FIND(",",W1129,FIND(",",W1129)+1)-FIND(",",W1129)-1)),MapTable!$A:$A,1,0)),ISERROR(VLOOKUP(TRIM(MID(W1129,FIND(",",W1129,FIND(",",W1129)+1)+1,999)),MapTable!$A:$A,1,0))),"맵없음",
  ""),
IF(ISERROR(FIND(",",W1129,FIND(",",W1129,FIND(",",W1129,FIND(",",W1129)+1)+1)+1)),
  IF(OR(ISERROR(VLOOKUP(LEFT(W1129,FIND(",",W1129)-1),MapTable!$A:$A,1,0)),ISERROR(VLOOKUP(TRIM(MID(W1129,FIND(",",W1129)+1,FIND(",",W1129,FIND(",",W1129)+1)-FIND(",",W1129)-1)),MapTable!$A:$A,1,0)),ISERROR(VLOOKUP(TRIM(MID(W1129,FIND(",",W1129,FIND(",",W1129)+1)+1,FIND(",",W1129,FIND(",",W1129,FIND(",",W1129)+1)+1)-FIND(",",W1129,FIND(",",W1129)+1)-1)),MapTable!$A:$A,1,0)),ISERROR(VLOOKUP(TRIM(MID(W1129,FIND(",",W1129,FIND(",",W1129,FIND(",",W1129)+1)+1)+1,999)),MapTable!$A:$A,1,0))),"맵없음",
  ""),
)))))</f>
        <v/>
      </c>
      <c r="AC1129" t="str">
        <f>IF(ISBLANK(AB1129),"",IF(ISERROR(VLOOKUP(AB1129,[3]DropTable!$A:$A,1,0)),"드랍없음",""))</f>
        <v/>
      </c>
      <c r="AE1129" t="str">
        <f>IF(ISBLANK(AD1129),"",IF(ISERROR(VLOOKUP(AD1129,[3]DropTable!$A:$A,1,0)),"드랍없음",""))</f>
        <v/>
      </c>
      <c r="AG1129">
        <v>9.8000000000000007</v>
      </c>
      <c r="AH1129">
        <v>1</v>
      </c>
    </row>
    <row r="1130" spans="1:34" x14ac:dyDescent="0.3">
      <c r="A1130">
        <v>25</v>
      </c>
      <c r="B1130">
        <v>2</v>
      </c>
      <c r="C1130">
        <f>IF(OR($L1130=TRUE,$A1130=0,MOD($A1130,ChapterTable!$S$20)&lt;&gt;0),
MAX(0,INT(($B1130+ChapterTable!$Q$26+VLOOKUP(SUBSTITUTE(C$1,"성장단계","")&amp;"단계오프셋",ChapterTable!$S:$T,2,0))/ChapterTable!$Q$23)),
MAX(0,INT(($B1130+ChapterTable!$S$26+VLOOKUP(SUBSTITUTE(C$1,"성장단계","")&amp;"보스단계오프셋",ChapterTable!$S:$T,2,0))/ChapterTable!$S$23)))</f>
        <v>0</v>
      </c>
      <c r="D1130">
        <f>IF(OR($L1130=TRUE,$A1130=0,MOD($A1130,ChapterTable!$S$20)&lt;&gt;0),
MAX(0,INT(($B1130+ChapterTable!$Q$26+VLOOKUP(SUBSTITUTE(D$1,"성장단계","")&amp;"단계오프셋",ChapterTable!$S:$T,2,0))/ChapterTable!$Q$23)),
MAX(0,INT(($B1130+ChapterTable!$S$26+VLOOKUP(SUBSTITUTE(D$1,"성장단계","")&amp;"보스단계오프셋",ChapterTable!$S:$T,2,0))/ChapterTable!$S$23)))</f>
        <v>0</v>
      </c>
      <c r="E1130" s="1">
        <f ca="1">IF(AND($A1130=0,$B1130=1),
    VLOOKUP(1,ChapterTable!$1:$1048576,MATCH("최종"&amp;SUBSTITUTE(SUBSTITUTE(E$1,"standard",""),"|Float",""),ChapterTable!$1:$1,0),0)*ChapterTable!$Q$17,
  IF(AND($A1130=0,$B1130=0),
    E1131,
  IF($B1130=0,
    VLOOKUP($A1130,ChapterTable!$1:$1048576,MATCH("최종"&amp;SUBSTITUTE(SUBSTITUTE(E$1,"standard",""),"|Float",""),ChapterTable!$1:$1,0),0),
  IF($B1130=1,
    IF($L1130=FALSE,
      VLOOKUP($A1130,ChapterTable!$1:$1048576,MATCH("최종"&amp;SUBSTITUTE(SUBSTITUTE(E$1,"standard",""),"|Float",""),ChapterTable!$1:$1,0),0),
      VLOOKUP($A1130-ChapterTable!$Q$11,ChapterTable!$1:$1048576,MATCH("최종"&amp;SUBSTITUTE(SUBSTITUTE(E$1,"standard",""),"|Float",""),ChapterTable!$1:$1,0),0)*ChapterTable!$Q$14
    ),
  OFFSET(E1130,-$B1130+IF($L1130,1,0),0)*
    (VLOOKUP(SUBSTITUTE(SUBSTITUTE(E$1,"standard",""),"|Float","")&amp;"인게임누적곱배수",ChapterTable!$S:$T,2,0)^C1130
    +VLOOKUP(SUBSTITUTE(SUBSTITUTE(E$1,"standard",""),"|Float","")&amp;"인게임누적합배수",ChapterTable!$S:$T,2,0)*C1130)
  )
  )
  )
)</f>
        <v>3030140.1952850819</v>
      </c>
      <c r="F1130" s="1">
        <f ca="1">IF(AND($A1130=0,$B1130=1),
    VLOOKUP(1,ChapterTable!$1:$1048576,MATCH("최종"&amp;SUBSTITUTE(SUBSTITUTE(F$1,"standard",""),"|Float",""),ChapterTable!$1:$1,0),0)*ChapterTable!$Q$17,
  IF(AND($A1130=0,$B1130=0),
    F1131,
  IF($B1130=0,
    VLOOKUP($A1130,ChapterTable!$1:$1048576,MATCH("최종"&amp;SUBSTITUTE(SUBSTITUTE(F$1,"standard",""),"|Float",""),ChapterTable!$1:$1,0),0),
  IF($B1130=1,
    IF($L1130=FALSE,
      VLOOKUP($A1130,ChapterTable!$1:$1048576,MATCH("최종"&amp;SUBSTITUTE(SUBSTITUTE(F$1,"standard",""),"|Float",""),ChapterTable!$1:$1,0),0),
      VLOOKUP($A1130-ChapterTable!$Q$11,ChapterTable!$1:$1048576,MATCH("최종"&amp;SUBSTITUTE(SUBSTITUTE(F$1,"standard",""),"|Float",""),ChapterTable!$1:$1,0),0)*ChapterTable!$Q$14
    ),
  OFFSET(F1130,-$B1130+IF($L1130,1,0),0)*
    (VLOOKUP(SUBSTITUTE(SUBSTITUTE(F$1,"standard",""),"|Float","")&amp;"인게임누적곱배수",ChapterTable!$S:$T,2,0)^D1130
    +VLOOKUP(SUBSTITUTE(SUBSTITUTE(F$1,"standard",""),"|Float","")&amp;"인게임누적합배수",ChapterTable!$S:$T,2,0)*D1130)
  )
  )
  )
)</f>
        <v>1683411.2196028233</v>
      </c>
      <c r="G1130" t="s">
        <v>110</v>
      </c>
      <c r="J1130" t="str">
        <f>IF(ISBLANK(I1130),"",
IFERROR(VLOOKUP(I1130,[1]StringTable!$1:$1048576,MATCH([1]StringTable!$B$1,[1]StringTable!$1:$1,0),0),
IFERROR(VLOOKUP(I1130,[1]InApkStringTable!$1:$1048576,MATCH([1]InApkStringTable!$B$1,[1]InApkStringTable!$1:$1,0),0),
"스트링없음")))</f>
        <v/>
      </c>
      <c r="L1130" t="b">
        <v>0</v>
      </c>
      <c r="M1130" t="s">
        <v>24</v>
      </c>
      <c r="N1130" t="str">
        <f>IF(ISBLANK(M1130),"",IF(ISERROR(VLOOKUP(M1130,MapTable!$A:$A,1,0)),"맵없음",""))</f>
        <v/>
      </c>
      <c r="O1130">
        <f t="shared" si="69"/>
        <v>1</v>
      </c>
      <c r="Q1130">
        <f t="shared" si="70"/>
        <v>1</v>
      </c>
      <c r="R1130" t="b">
        <f t="shared" ca="1" si="71"/>
        <v>0</v>
      </c>
      <c r="T1130" t="b">
        <f t="shared" ca="1" si="72"/>
        <v>0</v>
      </c>
      <c r="V1130" t="str">
        <f>IF(ISBLANK(U1130),"",IF(ISERROR(VLOOKUP(U1130,MapTable!$A:$A,1,0)),"맵없음",""))</f>
        <v/>
      </c>
      <c r="X1130" t="str">
        <f>IF(ISBLANK(W1130),"",
IF(ISERROR(FIND(",",W1130)),
  IF(ISERROR(VLOOKUP(W1130,MapTable!$A:$A,1,0)),"맵없음",
  ""),
IF(ISERROR(FIND(",",W1130,FIND(",",W1130)+1)),
  IF(OR(ISERROR(VLOOKUP(LEFT(W1130,FIND(",",W1130)-1),MapTable!$A:$A,1,0)),ISERROR(VLOOKUP(TRIM(MID(W1130,FIND(",",W1130)+1,999)),MapTable!$A:$A,1,0))),"맵없음",
  ""),
IF(ISERROR(FIND(",",W1130,FIND(",",W1130,FIND(",",W1130)+1)+1)),
  IF(OR(ISERROR(VLOOKUP(LEFT(W1130,FIND(",",W1130)-1),MapTable!$A:$A,1,0)),ISERROR(VLOOKUP(TRIM(MID(W1130,FIND(",",W1130)+1,FIND(",",W1130,FIND(",",W1130)+1)-FIND(",",W1130)-1)),MapTable!$A:$A,1,0)),ISERROR(VLOOKUP(TRIM(MID(W1130,FIND(",",W1130,FIND(",",W1130)+1)+1,999)),MapTable!$A:$A,1,0))),"맵없음",
  ""),
IF(ISERROR(FIND(",",W1130,FIND(",",W1130,FIND(",",W1130,FIND(",",W1130)+1)+1)+1)),
  IF(OR(ISERROR(VLOOKUP(LEFT(W1130,FIND(",",W1130)-1),MapTable!$A:$A,1,0)),ISERROR(VLOOKUP(TRIM(MID(W1130,FIND(",",W1130)+1,FIND(",",W1130,FIND(",",W1130)+1)-FIND(",",W1130)-1)),MapTable!$A:$A,1,0)),ISERROR(VLOOKUP(TRIM(MID(W1130,FIND(",",W1130,FIND(",",W1130)+1)+1,FIND(",",W1130,FIND(",",W1130,FIND(",",W1130)+1)+1)-FIND(",",W1130,FIND(",",W1130)+1)-1)),MapTable!$A:$A,1,0)),ISERROR(VLOOKUP(TRIM(MID(W1130,FIND(",",W1130,FIND(",",W1130,FIND(",",W1130)+1)+1)+1,999)),MapTable!$A:$A,1,0))),"맵없음",
  ""),
)))))</f>
        <v/>
      </c>
      <c r="AC1130" t="str">
        <f>IF(ISBLANK(AB1130),"",IF(ISERROR(VLOOKUP(AB1130,[3]DropTable!$A:$A,1,0)),"드랍없음",""))</f>
        <v/>
      </c>
      <c r="AE1130" t="str">
        <f>IF(ISBLANK(AD1130),"",IF(ISERROR(VLOOKUP(AD1130,[3]DropTable!$A:$A,1,0)),"드랍없음",""))</f>
        <v/>
      </c>
      <c r="AG1130">
        <v>9.8000000000000007</v>
      </c>
      <c r="AH1130">
        <v>1</v>
      </c>
    </row>
    <row r="1131" spans="1:34" x14ac:dyDescent="0.3">
      <c r="A1131">
        <v>25</v>
      </c>
      <c r="B1131">
        <v>3</v>
      </c>
      <c r="C1131">
        <f>IF(OR($L1131=TRUE,$A1131=0,MOD($A1131,ChapterTable!$S$20)&lt;&gt;0),
MAX(0,INT(($B1131+ChapterTable!$Q$26+VLOOKUP(SUBSTITUTE(C$1,"성장단계","")&amp;"단계오프셋",ChapterTable!$S:$T,2,0))/ChapterTable!$Q$23)),
MAX(0,INT(($B1131+ChapterTable!$S$26+VLOOKUP(SUBSTITUTE(C$1,"성장단계","")&amp;"보스단계오프셋",ChapterTable!$S:$T,2,0))/ChapterTable!$S$23)))</f>
        <v>0</v>
      </c>
      <c r="D1131">
        <f>IF(OR($L1131=TRUE,$A1131=0,MOD($A1131,ChapterTable!$S$20)&lt;&gt;0),
MAX(0,INT(($B1131+ChapterTable!$Q$26+VLOOKUP(SUBSTITUTE(D$1,"성장단계","")&amp;"단계오프셋",ChapterTable!$S:$T,2,0))/ChapterTable!$Q$23)),
MAX(0,INT(($B1131+ChapterTable!$S$26+VLOOKUP(SUBSTITUTE(D$1,"성장단계","")&amp;"보스단계오프셋",ChapterTable!$S:$T,2,0))/ChapterTable!$S$23)))</f>
        <v>0</v>
      </c>
      <c r="E1131" s="1">
        <f ca="1">IF(AND($A1131=0,$B1131=1),
    VLOOKUP(1,ChapterTable!$1:$1048576,MATCH("최종"&amp;SUBSTITUTE(SUBSTITUTE(E$1,"standard",""),"|Float",""),ChapterTable!$1:$1,0),0)*ChapterTable!$Q$17,
  IF(AND($A1131=0,$B1131=0),
    E1132,
  IF($B1131=0,
    VLOOKUP($A1131,ChapterTable!$1:$1048576,MATCH("최종"&amp;SUBSTITUTE(SUBSTITUTE(E$1,"standard",""),"|Float",""),ChapterTable!$1:$1,0),0),
  IF($B1131=1,
    IF($L1131=FALSE,
      VLOOKUP($A1131,ChapterTable!$1:$1048576,MATCH("최종"&amp;SUBSTITUTE(SUBSTITUTE(E$1,"standard",""),"|Float",""),ChapterTable!$1:$1,0),0),
      VLOOKUP($A1131-ChapterTable!$Q$11,ChapterTable!$1:$1048576,MATCH("최종"&amp;SUBSTITUTE(SUBSTITUTE(E$1,"standard",""),"|Float",""),ChapterTable!$1:$1,0),0)*ChapterTable!$Q$14
    ),
  OFFSET(E1131,-$B1131+IF($L1131,1,0),0)*
    (VLOOKUP(SUBSTITUTE(SUBSTITUTE(E$1,"standard",""),"|Float","")&amp;"인게임누적곱배수",ChapterTable!$S:$T,2,0)^C1131
    +VLOOKUP(SUBSTITUTE(SUBSTITUTE(E$1,"standard",""),"|Float","")&amp;"인게임누적합배수",ChapterTable!$S:$T,2,0)*C1131)
  )
  )
  )
)</f>
        <v>3030140.1952850819</v>
      </c>
      <c r="F1131" s="1">
        <f ca="1">IF(AND($A1131=0,$B1131=1),
    VLOOKUP(1,ChapterTable!$1:$1048576,MATCH("최종"&amp;SUBSTITUTE(SUBSTITUTE(F$1,"standard",""),"|Float",""),ChapterTable!$1:$1,0),0)*ChapterTable!$Q$17,
  IF(AND($A1131=0,$B1131=0),
    F1132,
  IF($B1131=0,
    VLOOKUP($A1131,ChapterTable!$1:$1048576,MATCH("최종"&amp;SUBSTITUTE(SUBSTITUTE(F$1,"standard",""),"|Float",""),ChapterTable!$1:$1,0),0),
  IF($B1131=1,
    IF($L1131=FALSE,
      VLOOKUP($A1131,ChapterTable!$1:$1048576,MATCH("최종"&amp;SUBSTITUTE(SUBSTITUTE(F$1,"standard",""),"|Float",""),ChapterTable!$1:$1,0),0),
      VLOOKUP($A1131-ChapterTable!$Q$11,ChapterTable!$1:$1048576,MATCH("최종"&amp;SUBSTITUTE(SUBSTITUTE(F$1,"standard",""),"|Float",""),ChapterTable!$1:$1,0),0)*ChapterTable!$Q$14
    ),
  OFFSET(F1131,-$B1131+IF($L1131,1,0),0)*
    (VLOOKUP(SUBSTITUTE(SUBSTITUTE(F$1,"standard",""),"|Float","")&amp;"인게임누적곱배수",ChapterTable!$S:$T,2,0)^D1131
    +VLOOKUP(SUBSTITUTE(SUBSTITUTE(F$1,"standard",""),"|Float","")&amp;"인게임누적합배수",ChapterTable!$S:$T,2,0)*D1131)
  )
  )
  )
)</f>
        <v>1683411.2196028233</v>
      </c>
      <c r="G1131" t="s">
        <v>110</v>
      </c>
      <c r="J1131" t="str">
        <f>IF(ISBLANK(I1131),"",
IFERROR(VLOOKUP(I1131,[1]StringTable!$1:$1048576,MATCH([1]StringTable!$B$1,[1]StringTable!$1:$1,0),0),
IFERROR(VLOOKUP(I1131,[1]InApkStringTable!$1:$1048576,MATCH([1]InApkStringTable!$B$1,[1]InApkStringTable!$1:$1,0),0),
"스트링없음")))</f>
        <v/>
      </c>
      <c r="L1131" t="b">
        <v>0</v>
      </c>
      <c r="M1131" t="s">
        <v>24</v>
      </c>
      <c r="N1131" t="str">
        <f>IF(ISBLANK(M1131),"",IF(ISERROR(VLOOKUP(M1131,MapTable!$A:$A,1,0)),"맵없음",""))</f>
        <v/>
      </c>
      <c r="O1131">
        <f t="shared" si="69"/>
        <v>1</v>
      </c>
      <c r="Q1131">
        <f t="shared" si="70"/>
        <v>1</v>
      </c>
      <c r="R1131" t="b">
        <f t="shared" ca="1" si="71"/>
        <v>0</v>
      </c>
      <c r="T1131" t="b">
        <f t="shared" ca="1" si="72"/>
        <v>0</v>
      </c>
      <c r="V1131" t="str">
        <f>IF(ISBLANK(U1131),"",IF(ISERROR(VLOOKUP(U1131,MapTable!$A:$A,1,0)),"맵없음",""))</f>
        <v/>
      </c>
      <c r="X1131" t="str">
        <f>IF(ISBLANK(W1131),"",
IF(ISERROR(FIND(",",W1131)),
  IF(ISERROR(VLOOKUP(W1131,MapTable!$A:$A,1,0)),"맵없음",
  ""),
IF(ISERROR(FIND(",",W1131,FIND(",",W1131)+1)),
  IF(OR(ISERROR(VLOOKUP(LEFT(W1131,FIND(",",W1131)-1),MapTable!$A:$A,1,0)),ISERROR(VLOOKUP(TRIM(MID(W1131,FIND(",",W1131)+1,999)),MapTable!$A:$A,1,0))),"맵없음",
  ""),
IF(ISERROR(FIND(",",W1131,FIND(",",W1131,FIND(",",W1131)+1)+1)),
  IF(OR(ISERROR(VLOOKUP(LEFT(W1131,FIND(",",W1131)-1),MapTable!$A:$A,1,0)),ISERROR(VLOOKUP(TRIM(MID(W1131,FIND(",",W1131)+1,FIND(",",W1131,FIND(",",W1131)+1)-FIND(",",W1131)-1)),MapTable!$A:$A,1,0)),ISERROR(VLOOKUP(TRIM(MID(W1131,FIND(",",W1131,FIND(",",W1131)+1)+1,999)),MapTable!$A:$A,1,0))),"맵없음",
  ""),
IF(ISERROR(FIND(",",W1131,FIND(",",W1131,FIND(",",W1131,FIND(",",W1131)+1)+1)+1)),
  IF(OR(ISERROR(VLOOKUP(LEFT(W1131,FIND(",",W1131)-1),MapTable!$A:$A,1,0)),ISERROR(VLOOKUP(TRIM(MID(W1131,FIND(",",W1131)+1,FIND(",",W1131,FIND(",",W1131)+1)-FIND(",",W1131)-1)),MapTable!$A:$A,1,0)),ISERROR(VLOOKUP(TRIM(MID(W1131,FIND(",",W1131,FIND(",",W1131)+1)+1,FIND(",",W1131,FIND(",",W1131,FIND(",",W1131)+1)+1)-FIND(",",W1131,FIND(",",W1131)+1)-1)),MapTable!$A:$A,1,0)),ISERROR(VLOOKUP(TRIM(MID(W1131,FIND(",",W1131,FIND(",",W1131,FIND(",",W1131)+1)+1)+1,999)),MapTable!$A:$A,1,0))),"맵없음",
  ""),
)))))</f>
        <v/>
      </c>
      <c r="AC1131" t="str">
        <f>IF(ISBLANK(AB1131),"",IF(ISERROR(VLOOKUP(AB1131,[3]DropTable!$A:$A,1,0)),"드랍없음",""))</f>
        <v/>
      </c>
      <c r="AE1131" t="str">
        <f>IF(ISBLANK(AD1131),"",IF(ISERROR(VLOOKUP(AD1131,[3]DropTable!$A:$A,1,0)),"드랍없음",""))</f>
        <v/>
      </c>
      <c r="AG1131">
        <v>9.8000000000000007</v>
      </c>
      <c r="AH1131">
        <v>1</v>
      </c>
    </row>
    <row r="1132" spans="1:34" x14ac:dyDescent="0.3">
      <c r="A1132">
        <v>25</v>
      </c>
      <c r="B1132">
        <v>4</v>
      </c>
      <c r="C1132">
        <f>IF(OR($L1132=TRUE,$A1132=0,MOD($A1132,ChapterTable!$S$20)&lt;&gt;0),
MAX(0,INT(($B1132+ChapterTable!$Q$26+VLOOKUP(SUBSTITUTE(C$1,"성장단계","")&amp;"단계오프셋",ChapterTable!$S:$T,2,0))/ChapterTable!$Q$23)),
MAX(0,INT(($B1132+ChapterTable!$S$26+VLOOKUP(SUBSTITUTE(C$1,"성장단계","")&amp;"보스단계오프셋",ChapterTable!$S:$T,2,0))/ChapterTable!$S$23)))</f>
        <v>0</v>
      </c>
      <c r="D1132">
        <f>IF(OR($L1132=TRUE,$A1132=0,MOD($A1132,ChapterTable!$S$20)&lt;&gt;0),
MAX(0,INT(($B1132+ChapterTable!$Q$26+VLOOKUP(SUBSTITUTE(D$1,"성장단계","")&amp;"단계오프셋",ChapterTable!$S:$T,2,0))/ChapterTable!$Q$23)),
MAX(0,INT(($B1132+ChapterTable!$S$26+VLOOKUP(SUBSTITUTE(D$1,"성장단계","")&amp;"보스단계오프셋",ChapterTable!$S:$T,2,0))/ChapterTable!$S$23)))</f>
        <v>0</v>
      </c>
      <c r="E1132" s="1">
        <f ca="1">IF(AND($A1132=0,$B1132=1),
    VLOOKUP(1,ChapterTable!$1:$1048576,MATCH("최종"&amp;SUBSTITUTE(SUBSTITUTE(E$1,"standard",""),"|Float",""),ChapterTable!$1:$1,0),0)*ChapterTable!$Q$17,
  IF(AND($A1132=0,$B1132=0),
    E1133,
  IF($B1132=0,
    VLOOKUP($A1132,ChapterTable!$1:$1048576,MATCH("최종"&amp;SUBSTITUTE(SUBSTITUTE(E$1,"standard",""),"|Float",""),ChapterTable!$1:$1,0),0),
  IF($B1132=1,
    IF($L1132=FALSE,
      VLOOKUP($A1132,ChapterTable!$1:$1048576,MATCH("최종"&amp;SUBSTITUTE(SUBSTITUTE(E$1,"standard",""),"|Float",""),ChapterTable!$1:$1,0),0),
      VLOOKUP($A1132-ChapterTable!$Q$11,ChapterTable!$1:$1048576,MATCH("최종"&amp;SUBSTITUTE(SUBSTITUTE(E$1,"standard",""),"|Float",""),ChapterTable!$1:$1,0),0)*ChapterTable!$Q$14
    ),
  OFFSET(E1132,-$B1132+IF($L1132,1,0),0)*
    (VLOOKUP(SUBSTITUTE(SUBSTITUTE(E$1,"standard",""),"|Float","")&amp;"인게임누적곱배수",ChapterTable!$S:$T,2,0)^C1132
    +VLOOKUP(SUBSTITUTE(SUBSTITUTE(E$1,"standard",""),"|Float","")&amp;"인게임누적합배수",ChapterTable!$S:$T,2,0)*C1132)
  )
  )
  )
)</f>
        <v>3030140.1952850819</v>
      </c>
      <c r="F1132" s="1">
        <f ca="1">IF(AND($A1132=0,$B1132=1),
    VLOOKUP(1,ChapterTable!$1:$1048576,MATCH("최종"&amp;SUBSTITUTE(SUBSTITUTE(F$1,"standard",""),"|Float",""),ChapterTable!$1:$1,0),0)*ChapterTable!$Q$17,
  IF(AND($A1132=0,$B1132=0),
    F1133,
  IF($B1132=0,
    VLOOKUP($A1132,ChapterTable!$1:$1048576,MATCH("최종"&amp;SUBSTITUTE(SUBSTITUTE(F$1,"standard",""),"|Float",""),ChapterTable!$1:$1,0),0),
  IF($B1132=1,
    IF($L1132=FALSE,
      VLOOKUP($A1132,ChapterTable!$1:$1048576,MATCH("최종"&amp;SUBSTITUTE(SUBSTITUTE(F$1,"standard",""),"|Float",""),ChapterTable!$1:$1,0),0),
      VLOOKUP($A1132-ChapterTable!$Q$11,ChapterTable!$1:$1048576,MATCH("최종"&amp;SUBSTITUTE(SUBSTITUTE(F$1,"standard",""),"|Float",""),ChapterTable!$1:$1,0),0)*ChapterTable!$Q$14
    ),
  OFFSET(F1132,-$B1132+IF($L1132,1,0),0)*
    (VLOOKUP(SUBSTITUTE(SUBSTITUTE(F$1,"standard",""),"|Float","")&amp;"인게임누적곱배수",ChapterTable!$S:$T,2,0)^D1132
    +VLOOKUP(SUBSTITUTE(SUBSTITUTE(F$1,"standard",""),"|Float","")&amp;"인게임누적합배수",ChapterTable!$S:$T,2,0)*D1132)
  )
  )
  )
)</f>
        <v>1683411.2196028233</v>
      </c>
      <c r="G1132" t="s">
        <v>110</v>
      </c>
      <c r="J1132" t="str">
        <f>IF(ISBLANK(I1132),"",
IFERROR(VLOOKUP(I1132,[1]StringTable!$1:$1048576,MATCH([1]StringTable!$B$1,[1]StringTable!$1:$1,0),0),
IFERROR(VLOOKUP(I1132,[1]InApkStringTable!$1:$1048576,MATCH([1]InApkStringTable!$B$1,[1]InApkStringTable!$1:$1,0),0),
"스트링없음")))</f>
        <v/>
      </c>
      <c r="L1132" t="b">
        <v>0</v>
      </c>
      <c r="M1132" t="s">
        <v>24</v>
      </c>
      <c r="N1132" t="str">
        <f>IF(ISBLANK(M1132),"",IF(ISERROR(VLOOKUP(M1132,MapTable!$A:$A,1,0)),"맵없음",""))</f>
        <v/>
      </c>
      <c r="O1132">
        <f t="shared" si="69"/>
        <v>1</v>
      </c>
      <c r="Q1132">
        <f t="shared" si="70"/>
        <v>1</v>
      </c>
      <c r="R1132" t="b">
        <f t="shared" ca="1" si="71"/>
        <v>0</v>
      </c>
      <c r="T1132" t="b">
        <f t="shared" ca="1" si="72"/>
        <v>0</v>
      </c>
      <c r="V1132" t="str">
        <f>IF(ISBLANK(U1132),"",IF(ISERROR(VLOOKUP(U1132,MapTable!$A:$A,1,0)),"맵없음",""))</f>
        <v/>
      </c>
      <c r="X1132" t="str">
        <f>IF(ISBLANK(W1132),"",
IF(ISERROR(FIND(",",W1132)),
  IF(ISERROR(VLOOKUP(W1132,MapTable!$A:$A,1,0)),"맵없음",
  ""),
IF(ISERROR(FIND(",",W1132,FIND(",",W1132)+1)),
  IF(OR(ISERROR(VLOOKUP(LEFT(W1132,FIND(",",W1132)-1),MapTable!$A:$A,1,0)),ISERROR(VLOOKUP(TRIM(MID(W1132,FIND(",",W1132)+1,999)),MapTable!$A:$A,1,0))),"맵없음",
  ""),
IF(ISERROR(FIND(",",W1132,FIND(",",W1132,FIND(",",W1132)+1)+1)),
  IF(OR(ISERROR(VLOOKUP(LEFT(W1132,FIND(",",W1132)-1),MapTable!$A:$A,1,0)),ISERROR(VLOOKUP(TRIM(MID(W1132,FIND(",",W1132)+1,FIND(",",W1132,FIND(",",W1132)+1)-FIND(",",W1132)-1)),MapTable!$A:$A,1,0)),ISERROR(VLOOKUP(TRIM(MID(W1132,FIND(",",W1132,FIND(",",W1132)+1)+1,999)),MapTable!$A:$A,1,0))),"맵없음",
  ""),
IF(ISERROR(FIND(",",W1132,FIND(",",W1132,FIND(",",W1132,FIND(",",W1132)+1)+1)+1)),
  IF(OR(ISERROR(VLOOKUP(LEFT(W1132,FIND(",",W1132)-1),MapTable!$A:$A,1,0)),ISERROR(VLOOKUP(TRIM(MID(W1132,FIND(",",W1132)+1,FIND(",",W1132,FIND(",",W1132)+1)-FIND(",",W1132)-1)),MapTable!$A:$A,1,0)),ISERROR(VLOOKUP(TRIM(MID(W1132,FIND(",",W1132,FIND(",",W1132)+1)+1,FIND(",",W1132,FIND(",",W1132,FIND(",",W1132)+1)+1)-FIND(",",W1132,FIND(",",W1132)+1)-1)),MapTable!$A:$A,1,0)),ISERROR(VLOOKUP(TRIM(MID(W1132,FIND(",",W1132,FIND(",",W1132,FIND(",",W1132)+1)+1)+1,999)),MapTable!$A:$A,1,0))),"맵없음",
  ""),
)))))</f>
        <v/>
      </c>
      <c r="AC1132" t="str">
        <f>IF(ISBLANK(AB1132),"",IF(ISERROR(VLOOKUP(AB1132,[3]DropTable!$A:$A,1,0)),"드랍없음",""))</f>
        <v/>
      </c>
      <c r="AE1132" t="str">
        <f>IF(ISBLANK(AD1132),"",IF(ISERROR(VLOOKUP(AD1132,[3]DropTable!$A:$A,1,0)),"드랍없음",""))</f>
        <v/>
      </c>
      <c r="AG1132">
        <v>9.8000000000000007</v>
      </c>
      <c r="AH1132">
        <v>1</v>
      </c>
    </row>
    <row r="1133" spans="1:34" x14ac:dyDescent="0.3">
      <c r="A1133">
        <v>25</v>
      </c>
      <c r="B1133">
        <v>5</v>
      </c>
      <c r="C1133">
        <f>IF(OR($L1133=TRUE,$A1133=0,MOD($A1133,ChapterTable!$S$20)&lt;&gt;0),
MAX(0,INT(($B1133+ChapterTable!$Q$26+VLOOKUP(SUBSTITUTE(C$1,"성장단계","")&amp;"단계오프셋",ChapterTable!$S:$T,2,0))/ChapterTable!$Q$23)),
MAX(0,INT(($B1133+ChapterTable!$S$26+VLOOKUP(SUBSTITUTE(C$1,"성장단계","")&amp;"보스단계오프셋",ChapterTable!$S:$T,2,0))/ChapterTable!$S$23)))</f>
        <v>0</v>
      </c>
      <c r="D1133">
        <f>IF(OR($L1133=TRUE,$A1133=0,MOD($A1133,ChapterTable!$S$20)&lt;&gt;0),
MAX(0,INT(($B1133+ChapterTable!$Q$26+VLOOKUP(SUBSTITUTE(D$1,"성장단계","")&amp;"단계오프셋",ChapterTable!$S:$T,2,0))/ChapterTable!$Q$23)),
MAX(0,INT(($B1133+ChapterTable!$S$26+VLOOKUP(SUBSTITUTE(D$1,"성장단계","")&amp;"보스단계오프셋",ChapterTable!$S:$T,2,0))/ChapterTable!$S$23)))</f>
        <v>0</v>
      </c>
      <c r="E1133" s="1">
        <f ca="1">IF(AND($A1133=0,$B1133=1),
    VLOOKUP(1,ChapterTable!$1:$1048576,MATCH("최종"&amp;SUBSTITUTE(SUBSTITUTE(E$1,"standard",""),"|Float",""),ChapterTable!$1:$1,0),0)*ChapterTable!$Q$17,
  IF(AND($A1133=0,$B1133=0),
    E1134,
  IF($B1133=0,
    VLOOKUP($A1133,ChapterTable!$1:$1048576,MATCH("최종"&amp;SUBSTITUTE(SUBSTITUTE(E$1,"standard",""),"|Float",""),ChapterTable!$1:$1,0),0),
  IF($B1133=1,
    IF($L1133=FALSE,
      VLOOKUP($A1133,ChapterTable!$1:$1048576,MATCH("최종"&amp;SUBSTITUTE(SUBSTITUTE(E$1,"standard",""),"|Float",""),ChapterTable!$1:$1,0),0),
      VLOOKUP($A1133-ChapterTable!$Q$11,ChapterTable!$1:$1048576,MATCH("최종"&amp;SUBSTITUTE(SUBSTITUTE(E$1,"standard",""),"|Float",""),ChapterTable!$1:$1,0),0)*ChapterTable!$Q$14
    ),
  OFFSET(E1133,-$B1133+IF($L1133,1,0),0)*
    (VLOOKUP(SUBSTITUTE(SUBSTITUTE(E$1,"standard",""),"|Float","")&amp;"인게임누적곱배수",ChapterTable!$S:$T,2,0)^C1133
    +VLOOKUP(SUBSTITUTE(SUBSTITUTE(E$1,"standard",""),"|Float","")&amp;"인게임누적합배수",ChapterTable!$S:$T,2,0)*C1133)
  )
  )
  )
)</f>
        <v>3030140.1952850819</v>
      </c>
      <c r="F1133" s="1">
        <f ca="1">IF(AND($A1133=0,$B1133=1),
    VLOOKUP(1,ChapterTable!$1:$1048576,MATCH("최종"&amp;SUBSTITUTE(SUBSTITUTE(F$1,"standard",""),"|Float",""),ChapterTable!$1:$1,0),0)*ChapterTable!$Q$17,
  IF(AND($A1133=0,$B1133=0),
    F1134,
  IF($B1133=0,
    VLOOKUP($A1133,ChapterTable!$1:$1048576,MATCH("최종"&amp;SUBSTITUTE(SUBSTITUTE(F$1,"standard",""),"|Float",""),ChapterTable!$1:$1,0),0),
  IF($B1133=1,
    IF($L1133=FALSE,
      VLOOKUP($A1133,ChapterTable!$1:$1048576,MATCH("최종"&amp;SUBSTITUTE(SUBSTITUTE(F$1,"standard",""),"|Float",""),ChapterTable!$1:$1,0),0),
      VLOOKUP($A1133-ChapterTable!$Q$11,ChapterTable!$1:$1048576,MATCH("최종"&amp;SUBSTITUTE(SUBSTITUTE(F$1,"standard",""),"|Float",""),ChapterTable!$1:$1,0),0)*ChapterTable!$Q$14
    ),
  OFFSET(F1133,-$B1133+IF($L1133,1,0),0)*
    (VLOOKUP(SUBSTITUTE(SUBSTITUTE(F$1,"standard",""),"|Float","")&amp;"인게임누적곱배수",ChapterTable!$S:$T,2,0)^D1133
    +VLOOKUP(SUBSTITUTE(SUBSTITUTE(F$1,"standard",""),"|Float","")&amp;"인게임누적합배수",ChapterTable!$S:$T,2,0)*D1133)
  )
  )
  )
)</f>
        <v>1683411.2196028233</v>
      </c>
      <c r="G1133" t="s">
        <v>110</v>
      </c>
      <c r="J1133" t="str">
        <f>IF(ISBLANK(I1133),"",
IFERROR(VLOOKUP(I1133,[1]StringTable!$1:$1048576,MATCH([1]StringTable!$B$1,[1]StringTable!$1:$1,0),0),
IFERROR(VLOOKUP(I1133,[1]InApkStringTable!$1:$1048576,MATCH([1]InApkStringTable!$B$1,[1]InApkStringTable!$1:$1,0),0),
"스트링없음")))</f>
        <v/>
      </c>
      <c r="L1133" t="b">
        <v>0</v>
      </c>
      <c r="M1133" t="s">
        <v>24</v>
      </c>
      <c r="N1133" t="str">
        <f>IF(ISBLANK(M1133),"",IF(ISERROR(VLOOKUP(M1133,MapTable!$A:$A,1,0)),"맵없음",""))</f>
        <v/>
      </c>
      <c r="O1133">
        <f t="shared" si="69"/>
        <v>11</v>
      </c>
      <c r="Q1133">
        <f t="shared" si="70"/>
        <v>11</v>
      </c>
      <c r="R1133" t="b">
        <f t="shared" ca="1" si="71"/>
        <v>0</v>
      </c>
      <c r="T1133" t="b">
        <f t="shared" ca="1" si="72"/>
        <v>0</v>
      </c>
      <c r="V1133" t="str">
        <f>IF(ISBLANK(U1133),"",IF(ISERROR(VLOOKUP(U1133,MapTable!$A:$A,1,0)),"맵없음",""))</f>
        <v/>
      </c>
      <c r="X1133" t="str">
        <f>IF(ISBLANK(W1133),"",
IF(ISERROR(FIND(",",W1133)),
  IF(ISERROR(VLOOKUP(W1133,MapTable!$A:$A,1,0)),"맵없음",
  ""),
IF(ISERROR(FIND(",",W1133,FIND(",",W1133)+1)),
  IF(OR(ISERROR(VLOOKUP(LEFT(W1133,FIND(",",W1133)-1),MapTable!$A:$A,1,0)),ISERROR(VLOOKUP(TRIM(MID(W1133,FIND(",",W1133)+1,999)),MapTable!$A:$A,1,0))),"맵없음",
  ""),
IF(ISERROR(FIND(",",W1133,FIND(",",W1133,FIND(",",W1133)+1)+1)),
  IF(OR(ISERROR(VLOOKUP(LEFT(W1133,FIND(",",W1133)-1),MapTable!$A:$A,1,0)),ISERROR(VLOOKUP(TRIM(MID(W1133,FIND(",",W1133)+1,FIND(",",W1133,FIND(",",W1133)+1)-FIND(",",W1133)-1)),MapTable!$A:$A,1,0)),ISERROR(VLOOKUP(TRIM(MID(W1133,FIND(",",W1133,FIND(",",W1133)+1)+1,999)),MapTable!$A:$A,1,0))),"맵없음",
  ""),
IF(ISERROR(FIND(",",W1133,FIND(",",W1133,FIND(",",W1133,FIND(",",W1133)+1)+1)+1)),
  IF(OR(ISERROR(VLOOKUP(LEFT(W1133,FIND(",",W1133)-1),MapTable!$A:$A,1,0)),ISERROR(VLOOKUP(TRIM(MID(W1133,FIND(",",W1133)+1,FIND(",",W1133,FIND(",",W1133)+1)-FIND(",",W1133)-1)),MapTable!$A:$A,1,0)),ISERROR(VLOOKUP(TRIM(MID(W1133,FIND(",",W1133,FIND(",",W1133)+1)+1,FIND(",",W1133,FIND(",",W1133,FIND(",",W1133)+1)+1)-FIND(",",W1133,FIND(",",W1133)+1)-1)),MapTable!$A:$A,1,0)),ISERROR(VLOOKUP(TRIM(MID(W1133,FIND(",",W1133,FIND(",",W1133,FIND(",",W1133)+1)+1)+1,999)),MapTable!$A:$A,1,0))),"맵없음",
  ""),
)))))</f>
        <v/>
      </c>
      <c r="AC1133" t="str">
        <f>IF(ISBLANK(AB1133),"",IF(ISERROR(VLOOKUP(AB1133,[3]DropTable!$A:$A,1,0)),"드랍없음",""))</f>
        <v/>
      </c>
      <c r="AE1133" t="str">
        <f>IF(ISBLANK(AD1133),"",IF(ISERROR(VLOOKUP(AD1133,[3]DropTable!$A:$A,1,0)),"드랍없음",""))</f>
        <v/>
      </c>
      <c r="AG1133">
        <v>9.8000000000000007</v>
      </c>
      <c r="AH1133">
        <v>1</v>
      </c>
    </row>
    <row r="1134" spans="1:34" x14ac:dyDescent="0.3">
      <c r="A1134">
        <v>25</v>
      </c>
      <c r="B1134">
        <v>6</v>
      </c>
      <c r="C1134">
        <f>IF(OR($L1134=TRUE,$A1134=0,MOD($A1134,ChapterTable!$S$20)&lt;&gt;0),
MAX(0,INT(($B1134+ChapterTable!$Q$26+VLOOKUP(SUBSTITUTE(C$1,"성장단계","")&amp;"단계오프셋",ChapterTable!$S:$T,2,0))/ChapterTable!$Q$23)),
MAX(0,INT(($B1134+ChapterTable!$S$26+VLOOKUP(SUBSTITUTE(C$1,"성장단계","")&amp;"보스단계오프셋",ChapterTable!$S:$T,2,0))/ChapterTable!$S$23)))</f>
        <v>1</v>
      </c>
      <c r="D1134">
        <f>IF(OR($L1134=TRUE,$A1134=0,MOD($A1134,ChapterTable!$S$20)&lt;&gt;0),
MAX(0,INT(($B1134+ChapterTable!$Q$26+VLOOKUP(SUBSTITUTE(D$1,"성장단계","")&amp;"단계오프셋",ChapterTable!$S:$T,2,0))/ChapterTable!$Q$23)),
MAX(0,INT(($B1134+ChapterTable!$S$26+VLOOKUP(SUBSTITUTE(D$1,"성장단계","")&amp;"보스단계오프셋",ChapterTable!$S:$T,2,0))/ChapterTable!$S$23)))</f>
        <v>0</v>
      </c>
      <c r="E1134" s="1">
        <f ca="1">IF(AND($A1134=0,$B1134=1),
    VLOOKUP(1,ChapterTable!$1:$1048576,MATCH("최종"&amp;SUBSTITUTE(SUBSTITUTE(E$1,"standard",""),"|Float",""),ChapterTable!$1:$1,0),0)*ChapterTable!$Q$17,
  IF(AND($A1134=0,$B1134=0),
    E1135,
  IF($B1134=0,
    VLOOKUP($A1134,ChapterTable!$1:$1048576,MATCH("최종"&amp;SUBSTITUTE(SUBSTITUTE(E$1,"standard",""),"|Float",""),ChapterTable!$1:$1,0),0),
  IF($B1134=1,
    IF($L1134=FALSE,
      VLOOKUP($A1134,ChapterTable!$1:$1048576,MATCH("최종"&amp;SUBSTITUTE(SUBSTITUTE(E$1,"standard",""),"|Float",""),ChapterTable!$1:$1,0),0),
      VLOOKUP($A1134-ChapterTable!$Q$11,ChapterTable!$1:$1048576,MATCH("최종"&amp;SUBSTITUTE(SUBSTITUTE(E$1,"standard",""),"|Float",""),ChapterTable!$1:$1,0),0)*ChapterTable!$Q$14
    ),
  OFFSET(E1134,-$B1134+IF($L1134,1,0),0)*
    (VLOOKUP(SUBSTITUTE(SUBSTITUTE(E$1,"standard",""),"|Float","")&amp;"인게임누적곱배수",ChapterTable!$S:$T,2,0)^C1134
    +VLOOKUP(SUBSTITUTE(SUBSTITUTE(E$1,"standard",""),"|Float","")&amp;"인게임누적합배수",ChapterTable!$S:$T,2,0)*C1134)
  )
  )
  )
)</f>
        <v>4090689.263634861</v>
      </c>
      <c r="F1134" s="1">
        <f ca="1">IF(AND($A1134=0,$B1134=1),
    VLOOKUP(1,ChapterTable!$1:$1048576,MATCH("최종"&amp;SUBSTITUTE(SUBSTITUTE(F$1,"standard",""),"|Float",""),ChapterTable!$1:$1,0),0)*ChapterTable!$Q$17,
  IF(AND($A1134=0,$B1134=0),
    F1135,
  IF($B1134=0,
    VLOOKUP($A1134,ChapterTable!$1:$1048576,MATCH("최종"&amp;SUBSTITUTE(SUBSTITUTE(F$1,"standard",""),"|Float",""),ChapterTable!$1:$1,0),0),
  IF($B1134=1,
    IF($L1134=FALSE,
      VLOOKUP($A1134,ChapterTable!$1:$1048576,MATCH("최종"&amp;SUBSTITUTE(SUBSTITUTE(F$1,"standard",""),"|Float",""),ChapterTable!$1:$1,0),0),
      VLOOKUP($A1134-ChapterTable!$Q$11,ChapterTable!$1:$1048576,MATCH("최종"&amp;SUBSTITUTE(SUBSTITUTE(F$1,"standard",""),"|Float",""),ChapterTable!$1:$1,0),0)*ChapterTable!$Q$14
    ),
  OFFSET(F1134,-$B1134+IF($L1134,1,0),0)*
    (VLOOKUP(SUBSTITUTE(SUBSTITUTE(F$1,"standard",""),"|Float","")&amp;"인게임누적곱배수",ChapterTable!$S:$T,2,0)^D1134
    +VLOOKUP(SUBSTITUTE(SUBSTITUTE(F$1,"standard",""),"|Float","")&amp;"인게임누적합배수",ChapterTable!$S:$T,2,0)*D1134)
  )
  )
  )
)</f>
        <v>1683411.2196028233</v>
      </c>
      <c r="G1134" t="s">
        <v>110</v>
      </c>
      <c r="J1134" t="str">
        <f>IF(ISBLANK(I1134),"",
IFERROR(VLOOKUP(I1134,[1]StringTable!$1:$1048576,MATCH([1]StringTable!$B$1,[1]StringTable!$1:$1,0),0),
IFERROR(VLOOKUP(I1134,[1]InApkStringTable!$1:$1048576,MATCH([1]InApkStringTable!$B$1,[1]InApkStringTable!$1:$1,0),0),
"스트링없음")))</f>
        <v/>
      </c>
      <c r="L1134" t="b">
        <v>0</v>
      </c>
      <c r="M1134" t="s">
        <v>24</v>
      </c>
      <c r="N1134" t="str">
        <f>IF(ISBLANK(M1134),"",IF(ISERROR(VLOOKUP(M1134,MapTable!$A:$A,1,0)),"맵없음",""))</f>
        <v/>
      </c>
      <c r="O1134">
        <f t="shared" si="69"/>
        <v>1</v>
      </c>
      <c r="Q1134">
        <f t="shared" si="70"/>
        <v>1</v>
      </c>
      <c r="R1134" t="b">
        <f t="shared" ca="1" si="71"/>
        <v>0</v>
      </c>
      <c r="T1134" t="b">
        <f t="shared" ca="1" si="72"/>
        <v>0</v>
      </c>
      <c r="V1134" t="str">
        <f>IF(ISBLANK(U1134),"",IF(ISERROR(VLOOKUP(U1134,MapTable!$A:$A,1,0)),"맵없음",""))</f>
        <v/>
      </c>
      <c r="X1134" t="str">
        <f>IF(ISBLANK(W1134),"",
IF(ISERROR(FIND(",",W1134)),
  IF(ISERROR(VLOOKUP(W1134,MapTable!$A:$A,1,0)),"맵없음",
  ""),
IF(ISERROR(FIND(",",W1134,FIND(",",W1134)+1)),
  IF(OR(ISERROR(VLOOKUP(LEFT(W1134,FIND(",",W1134)-1),MapTable!$A:$A,1,0)),ISERROR(VLOOKUP(TRIM(MID(W1134,FIND(",",W1134)+1,999)),MapTable!$A:$A,1,0))),"맵없음",
  ""),
IF(ISERROR(FIND(",",W1134,FIND(",",W1134,FIND(",",W1134)+1)+1)),
  IF(OR(ISERROR(VLOOKUP(LEFT(W1134,FIND(",",W1134)-1),MapTable!$A:$A,1,0)),ISERROR(VLOOKUP(TRIM(MID(W1134,FIND(",",W1134)+1,FIND(",",W1134,FIND(",",W1134)+1)-FIND(",",W1134)-1)),MapTable!$A:$A,1,0)),ISERROR(VLOOKUP(TRIM(MID(W1134,FIND(",",W1134,FIND(",",W1134)+1)+1,999)),MapTable!$A:$A,1,0))),"맵없음",
  ""),
IF(ISERROR(FIND(",",W1134,FIND(",",W1134,FIND(",",W1134,FIND(",",W1134)+1)+1)+1)),
  IF(OR(ISERROR(VLOOKUP(LEFT(W1134,FIND(",",W1134)-1),MapTable!$A:$A,1,0)),ISERROR(VLOOKUP(TRIM(MID(W1134,FIND(",",W1134)+1,FIND(",",W1134,FIND(",",W1134)+1)-FIND(",",W1134)-1)),MapTable!$A:$A,1,0)),ISERROR(VLOOKUP(TRIM(MID(W1134,FIND(",",W1134,FIND(",",W1134)+1)+1,FIND(",",W1134,FIND(",",W1134,FIND(",",W1134)+1)+1)-FIND(",",W1134,FIND(",",W1134)+1)-1)),MapTable!$A:$A,1,0)),ISERROR(VLOOKUP(TRIM(MID(W1134,FIND(",",W1134,FIND(",",W1134,FIND(",",W1134)+1)+1)+1,999)),MapTable!$A:$A,1,0))),"맵없음",
  ""),
)))))</f>
        <v/>
      </c>
      <c r="AC1134" t="str">
        <f>IF(ISBLANK(AB1134),"",IF(ISERROR(VLOOKUP(AB1134,[3]DropTable!$A:$A,1,0)),"드랍없음",""))</f>
        <v/>
      </c>
      <c r="AE1134" t="str">
        <f>IF(ISBLANK(AD1134),"",IF(ISERROR(VLOOKUP(AD1134,[3]DropTable!$A:$A,1,0)),"드랍없음",""))</f>
        <v/>
      </c>
      <c r="AG1134">
        <v>9.8000000000000007</v>
      </c>
      <c r="AH1134">
        <v>1</v>
      </c>
    </row>
    <row r="1135" spans="1:34" x14ac:dyDescent="0.3">
      <c r="A1135">
        <v>25</v>
      </c>
      <c r="B1135">
        <v>7</v>
      </c>
      <c r="C1135">
        <f>IF(OR($L1135=TRUE,$A1135=0,MOD($A1135,ChapterTable!$S$20)&lt;&gt;0),
MAX(0,INT(($B1135+ChapterTable!$Q$26+VLOOKUP(SUBSTITUTE(C$1,"성장단계","")&amp;"단계오프셋",ChapterTable!$S:$T,2,0))/ChapterTable!$Q$23)),
MAX(0,INT(($B1135+ChapterTable!$S$26+VLOOKUP(SUBSTITUTE(C$1,"성장단계","")&amp;"보스단계오프셋",ChapterTable!$S:$T,2,0))/ChapterTable!$S$23)))</f>
        <v>1</v>
      </c>
      <c r="D1135">
        <f>IF(OR($L1135=TRUE,$A1135=0,MOD($A1135,ChapterTable!$S$20)&lt;&gt;0),
MAX(0,INT(($B1135+ChapterTable!$Q$26+VLOOKUP(SUBSTITUTE(D$1,"성장단계","")&amp;"단계오프셋",ChapterTable!$S:$T,2,0))/ChapterTable!$Q$23)),
MAX(0,INT(($B1135+ChapterTable!$S$26+VLOOKUP(SUBSTITUTE(D$1,"성장단계","")&amp;"보스단계오프셋",ChapterTable!$S:$T,2,0))/ChapterTable!$S$23)))</f>
        <v>0</v>
      </c>
      <c r="E1135" s="1">
        <f ca="1">IF(AND($A1135=0,$B1135=1),
    VLOOKUP(1,ChapterTable!$1:$1048576,MATCH("최종"&amp;SUBSTITUTE(SUBSTITUTE(E$1,"standard",""),"|Float",""),ChapterTable!$1:$1,0),0)*ChapterTable!$Q$17,
  IF(AND($A1135=0,$B1135=0),
    E1136,
  IF($B1135=0,
    VLOOKUP($A1135,ChapterTable!$1:$1048576,MATCH("최종"&amp;SUBSTITUTE(SUBSTITUTE(E$1,"standard",""),"|Float",""),ChapterTable!$1:$1,0),0),
  IF($B1135=1,
    IF($L1135=FALSE,
      VLOOKUP($A1135,ChapterTable!$1:$1048576,MATCH("최종"&amp;SUBSTITUTE(SUBSTITUTE(E$1,"standard",""),"|Float",""),ChapterTable!$1:$1,0),0),
      VLOOKUP($A1135-ChapterTable!$Q$11,ChapterTable!$1:$1048576,MATCH("최종"&amp;SUBSTITUTE(SUBSTITUTE(E$1,"standard",""),"|Float",""),ChapterTable!$1:$1,0),0)*ChapterTable!$Q$14
    ),
  OFFSET(E1135,-$B1135+IF($L1135,1,0),0)*
    (VLOOKUP(SUBSTITUTE(SUBSTITUTE(E$1,"standard",""),"|Float","")&amp;"인게임누적곱배수",ChapterTable!$S:$T,2,0)^C1135
    +VLOOKUP(SUBSTITUTE(SUBSTITUTE(E$1,"standard",""),"|Float","")&amp;"인게임누적합배수",ChapterTable!$S:$T,2,0)*C1135)
  )
  )
  )
)</f>
        <v>4090689.263634861</v>
      </c>
      <c r="F1135" s="1">
        <f ca="1">IF(AND($A1135=0,$B1135=1),
    VLOOKUP(1,ChapterTable!$1:$1048576,MATCH("최종"&amp;SUBSTITUTE(SUBSTITUTE(F$1,"standard",""),"|Float",""),ChapterTable!$1:$1,0),0)*ChapterTable!$Q$17,
  IF(AND($A1135=0,$B1135=0),
    F1136,
  IF($B1135=0,
    VLOOKUP($A1135,ChapterTable!$1:$1048576,MATCH("최종"&amp;SUBSTITUTE(SUBSTITUTE(F$1,"standard",""),"|Float",""),ChapterTable!$1:$1,0),0),
  IF($B1135=1,
    IF($L1135=FALSE,
      VLOOKUP($A1135,ChapterTable!$1:$1048576,MATCH("최종"&amp;SUBSTITUTE(SUBSTITUTE(F$1,"standard",""),"|Float",""),ChapterTable!$1:$1,0),0),
      VLOOKUP($A1135-ChapterTable!$Q$11,ChapterTable!$1:$1048576,MATCH("최종"&amp;SUBSTITUTE(SUBSTITUTE(F$1,"standard",""),"|Float",""),ChapterTable!$1:$1,0),0)*ChapterTable!$Q$14
    ),
  OFFSET(F1135,-$B1135+IF($L1135,1,0),0)*
    (VLOOKUP(SUBSTITUTE(SUBSTITUTE(F$1,"standard",""),"|Float","")&amp;"인게임누적곱배수",ChapterTable!$S:$T,2,0)^D1135
    +VLOOKUP(SUBSTITUTE(SUBSTITUTE(F$1,"standard",""),"|Float","")&amp;"인게임누적합배수",ChapterTable!$S:$T,2,0)*D1135)
  )
  )
  )
)</f>
        <v>1683411.2196028233</v>
      </c>
      <c r="G1135" t="s">
        <v>110</v>
      </c>
      <c r="J1135" t="str">
        <f>IF(ISBLANK(I1135),"",
IFERROR(VLOOKUP(I1135,[1]StringTable!$1:$1048576,MATCH([1]StringTable!$B$1,[1]StringTable!$1:$1,0),0),
IFERROR(VLOOKUP(I1135,[1]InApkStringTable!$1:$1048576,MATCH([1]InApkStringTable!$B$1,[1]InApkStringTable!$1:$1,0),0),
"스트링없음")))</f>
        <v/>
      </c>
      <c r="L1135" t="b">
        <v>0</v>
      </c>
      <c r="M1135" t="s">
        <v>24</v>
      </c>
      <c r="N1135" t="str">
        <f>IF(ISBLANK(M1135),"",IF(ISERROR(VLOOKUP(M1135,MapTable!$A:$A,1,0)),"맵없음",""))</f>
        <v/>
      </c>
      <c r="O1135">
        <f t="shared" si="69"/>
        <v>1</v>
      </c>
      <c r="Q1135">
        <f t="shared" si="70"/>
        <v>1</v>
      </c>
      <c r="R1135" t="b">
        <f t="shared" ca="1" si="71"/>
        <v>0</v>
      </c>
      <c r="T1135" t="b">
        <f t="shared" ca="1" si="72"/>
        <v>0</v>
      </c>
      <c r="V1135" t="str">
        <f>IF(ISBLANK(U1135),"",IF(ISERROR(VLOOKUP(U1135,MapTable!$A:$A,1,0)),"맵없음",""))</f>
        <v/>
      </c>
      <c r="X1135" t="str">
        <f>IF(ISBLANK(W1135),"",
IF(ISERROR(FIND(",",W1135)),
  IF(ISERROR(VLOOKUP(W1135,MapTable!$A:$A,1,0)),"맵없음",
  ""),
IF(ISERROR(FIND(",",W1135,FIND(",",W1135)+1)),
  IF(OR(ISERROR(VLOOKUP(LEFT(W1135,FIND(",",W1135)-1),MapTable!$A:$A,1,0)),ISERROR(VLOOKUP(TRIM(MID(W1135,FIND(",",W1135)+1,999)),MapTable!$A:$A,1,0))),"맵없음",
  ""),
IF(ISERROR(FIND(",",W1135,FIND(",",W1135,FIND(",",W1135)+1)+1)),
  IF(OR(ISERROR(VLOOKUP(LEFT(W1135,FIND(",",W1135)-1),MapTable!$A:$A,1,0)),ISERROR(VLOOKUP(TRIM(MID(W1135,FIND(",",W1135)+1,FIND(",",W1135,FIND(",",W1135)+1)-FIND(",",W1135)-1)),MapTable!$A:$A,1,0)),ISERROR(VLOOKUP(TRIM(MID(W1135,FIND(",",W1135,FIND(",",W1135)+1)+1,999)),MapTable!$A:$A,1,0))),"맵없음",
  ""),
IF(ISERROR(FIND(",",W1135,FIND(",",W1135,FIND(",",W1135,FIND(",",W1135)+1)+1)+1)),
  IF(OR(ISERROR(VLOOKUP(LEFT(W1135,FIND(",",W1135)-1),MapTable!$A:$A,1,0)),ISERROR(VLOOKUP(TRIM(MID(W1135,FIND(",",W1135)+1,FIND(",",W1135,FIND(",",W1135)+1)-FIND(",",W1135)-1)),MapTable!$A:$A,1,0)),ISERROR(VLOOKUP(TRIM(MID(W1135,FIND(",",W1135,FIND(",",W1135)+1)+1,FIND(",",W1135,FIND(",",W1135,FIND(",",W1135)+1)+1)-FIND(",",W1135,FIND(",",W1135)+1)-1)),MapTable!$A:$A,1,0)),ISERROR(VLOOKUP(TRIM(MID(W1135,FIND(",",W1135,FIND(",",W1135,FIND(",",W1135)+1)+1)+1,999)),MapTable!$A:$A,1,0))),"맵없음",
  ""),
)))))</f>
        <v/>
      </c>
      <c r="AC1135" t="str">
        <f>IF(ISBLANK(AB1135),"",IF(ISERROR(VLOOKUP(AB1135,[3]DropTable!$A:$A,1,0)),"드랍없음",""))</f>
        <v/>
      </c>
      <c r="AE1135" t="str">
        <f>IF(ISBLANK(AD1135),"",IF(ISERROR(VLOOKUP(AD1135,[3]DropTable!$A:$A,1,0)),"드랍없음",""))</f>
        <v/>
      </c>
      <c r="AG1135">
        <v>9.8000000000000007</v>
      </c>
      <c r="AH1135">
        <v>1</v>
      </c>
    </row>
    <row r="1136" spans="1:34" x14ac:dyDescent="0.3">
      <c r="A1136">
        <v>25</v>
      </c>
      <c r="B1136">
        <v>8</v>
      </c>
      <c r="C1136">
        <f>IF(OR($L1136=TRUE,$A1136=0,MOD($A1136,ChapterTable!$S$20)&lt;&gt;0),
MAX(0,INT(($B1136+ChapterTable!$Q$26+VLOOKUP(SUBSTITUTE(C$1,"성장단계","")&amp;"단계오프셋",ChapterTable!$S:$T,2,0))/ChapterTable!$Q$23)),
MAX(0,INT(($B1136+ChapterTable!$S$26+VLOOKUP(SUBSTITUTE(C$1,"성장단계","")&amp;"보스단계오프셋",ChapterTable!$S:$T,2,0))/ChapterTable!$S$23)))</f>
        <v>1</v>
      </c>
      <c r="D1136">
        <f>IF(OR($L1136=TRUE,$A1136=0,MOD($A1136,ChapterTable!$S$20)&lt;&gt;0),
MAX(0,INT(($B1136+ChapterTable!$Q$26+VLOOKUP(SUBSTITUTE(D$1,"성장단계","")&amp;"단계오프셋",ChapterTable!$S:$T,2,0))/ChapterTable!$Q$23)),
MAX(0,INT(($B1136+ChapterTable!$S$26+VLOOKUP(SUBSTITUTE(D$1,"성장단계","")&amp;"보스단계오프셋",ChapterTable!$S:$T,2,0))/ChapterTable!$S$23)))</f>
        <v>0</v>
      </c>
      <c r="E1136" s="1">
        <f ca="1">IF(AND($A1136=0,$B1136=1),
    VLOOKUP(1,ChapterTable!$1:$1048576,MATCH("최종"&amp;SUBSTITUTE(SUBSTITUTE(E$1,"standard",""),"|Float",""),ChapterTable!$1:$1,0),0)*ChapterTable!$Q$17,
  IF(AND($A1136=0,$B1136=0),
    E1137,
  IF($B1136=0,
    VLOOKUP($A1136,ChapterTable!$1:$1048576,MATCH("최종"&amp;SUBSTITUTE(SUBSTITUTE(E$1,"standard",""),"|Float",""),ChapterTable!$1:$1,0),0),
  IF($B1136=1,
    IF($L1136=FALSE,
      VLOOKUP($A1136,ChapterTable!$1:$1048576,MATCH("최종"&amp;SUBSTITUTE(SUBSTITUTE(E$1,"standard",""),"|Float",""),ChapterTable!$1:$1,0),0),
      VLOOKUP($A1136-ChapterTable!$Q$11,ChapterTable!$1:$1048576,MATCH("최종"&amp;SUBSTITUTE(SUBSTITUTE(E$1,"standard",""),"|Float",""),ChapterTable!$1:$1,0),0)*ChapterTable!$Q$14
    ),
  OFFSET(E1136,-$B1136+IF($L1136,1,0),0)*
    (VLOOKUP(SUBSTITUTE(SUBSTITUTE(E$1,"standard",""),"|Float","")&amp;"인게임누적곱배수",ChapterTable!$S:$T,2,0)^C1136
    +VLOOKUP(SUBSTITUTE(SUBSTITUTE(E$1,"standard",""),"|Float","")&amp;"인게임누적합배수",ChapterTable!$S:$T,2,0)*C1136)
  )
  )
  )
)</f>
        <v>4090689.263634861</v>
      </c>
      <c r="F1136" s="1">
        <f ca="1">IF(AND($A1136=0,$B1136=1),
    VLOOKUP(1,ChapterTable!$1:$1048576,MATCH("최종"&amp;SUBSTITUTE(SUBSTITUTE(F$1,"standard",""),"|Float",""),ChapterTable!$1:$1,0),0)*ChapterTable!$Q$17,
  IF(AND($A1136=0,$B1136=0),
    F1137,
  IF($B1136=0,
    VLOOKUP($A1136,ChapterTable!$1:$1048576,MATCH("최종"&amp;SUBSTITUTE(SUBSTITUTE(F$1,"standard",""),"|Float",""),ChapterTable!$1:$1,0),0),
  IF($B1136=1,
    IF($L1136=FALSE,
      VLOOKUP($A1136,ChapterTable!$1:$1048576,MATCH("최종"&amp;SUBSTITUTE(SUBSTITUTE(F$1,"standard",""),"|Float",""),ChapterTable!$1:$1,0),0),
      VLOOKUP($A1136-ChapterTable!$Q$11,ChapterTable!$1:$1048576,MATCH("최종"&amp;SUBSTITUTE(SUBSTITUTE(F$1,"standard",""),"|Float",""),ChapterTable!$1:$1,0),0)*ChapterTable!$Q$14
    ),
  OFFSET(F1136,-$B1136+IF($L1136,1,0),0)*
    (VLOOKUP(SUBSTITUTE(SUBSTITUTE(F$1,"standard",""),"|Float","")&amp;"인게임누적곱배수",ChapterTable!$S:$T,2,0)^D1136
    +VLOOKUP(SUBSTITUTE(SUBSTITUTE(F$1,"standard",""),"|Float","")&amp;"인게임누적합배수",ChapterTable!$S:$T,2,0)*D1136)
  )
  )
  )
)</f>
        <v>1683411.2196028233</v>
      </c>
      <c r="G1136" t="s">
        <v>110</v>
      </c>
      <c r="J1136" t="str">
        <f>IF(ISBLANK(I1136),"",
IFERROR(VLOOKUP(I1136,[1]StringTable!$1:$1048576,MATCH([1]StringTable!$B$1,[1]StringTable!$1:$1,0),0),
IFERROR(VLOOKUP(I1136,[1]InApkStringTable!$1:$1048576,MATCH([1]InApkStringTable!$B$1,[1]InApkStringTable!$1:$1,0),0),
"스트링없음")))</f>
        <v/>
      </c>
      <c r="L1136" t="b">
        <v>0</v>
      </c>
      <c r="M1136" t="s">
        <v>24</v>
      </c>
      <c r="N1136" t="str">
        <f>IF(ISBLANK(M1136),"",IF(ISERROR(VLOOKUP(M1136,MapTable!$A:$A,1,0)),"맵없음",""))</f>
        <v/>
      </c>
      <c r="O1136">
        <f t="shared" si="69"/>
        <v>1</v>
      </c>
      <c r="Q1136">
        <f t="shared" si="70"/>
        <v>1</v>
      </c>
      <c r="R1136" t="b">
        <f t="shared" ca="1" si="71"/>
        <v>0</v>
      </c>
      <c r="T1136" t="b">
        <f t="shared" ca="1" si="72"/>
        <v>0</v>
      </c>
      <c r="V1136" t="str">
        <f>IF(ISBLANK(U1136),"",IF(ISERROR(VLOOKUP(U1136,MapTable!$A:$A,1,0)),"맵없음",""))</f>
        <v/>
      </c>
      <c r="X1136" t="str">
        <f>IF(ISBLANK(W1136),"",
IF(ISERROR(FIND(",",W1136)),
  IF(ISERROR(VLOOKUP(W1136,MapTable!$A:$A,1,0)),"맵없음",
  ""),
IF(ISERROR(FIND(",",W1136,FIND(",",W1136)+1)),
  IF(OR(ISERROR(VLOOKUP(LEFT(W1136,FIND(",",W1136)-1),MapTable!$A:$A,1,0)),ISERROR(VLOOKUP(TRIM(MID(W1136,FIND(",",W1136)+1,999)),MapTable!$A:$A,1,0))),"맵없음",
  ""),
IF(ISERROR(FIND(",",W1136,FIND(",",W1136,FIND(",",W1136)+1)+1)),
  IF(OR(ISERROR(VLOOKUP(LEFT(W1136,FIND(",",W1136)-1),MapTable!$A:$A,1,0)),ISERROR(VLOOKUP(TRIM(MID(W1136,FIND(",",W1136)+1,FIND(",",W1136,FIND(",",W1136)+1)-FIND(",",W1136)-1)),MapTable!$A:$A,1,0)),ISERROR(VLOOKUP(TRIM(MID(W1136,FIND(",",W1136,FIND(",",W1136)+1)+1,999)),MapTable!$A:$A,1,0))),"맵없음",
  ""),
IF(ISERROR(FIND(",",W1136,FIND(",",W1136,FIND(",",W1136,FIND(",",W1136)+1)+1)+1)),
  IF(OR(ISERROR(VLOOKUP(LEFT(W1136,FIND(",",W1136)-1),MapTable!$A:$A,1,0)),ISERROR(VLOOKUP(TRIM(MID(W1136,FIND(",",W1136)+1,FIND(",",W1136,FIND(",",W1136)+1)-FIND(",",W1136)-1)),MapTable!$A:$A,1,0)),ISERROR(VLOOKUP(TRIM(MID(W1136,FIND(",",W1136,FIND(",",W1136)+1)+1,FIND(",",W1136,FIND(",",W1136,FIND(",",W1136)+1)+1)-FIND(",",W1136,FIND(",",W1136)+1)-1)),MapTable!$A:$A,1,0)),ISERROR(VLOOKUP(TRIM(MID(W1136,FIND(",",W1136,FIND(",",W1136,FIND(",",W1136)+1)+1)+1,999)),MapTable!$A:$A,1,0))),"맵없음",
  ""),
)))))</f>
        <v/>
      </c>
      <c r="AC1136" t="str">
        <f>IF(ISBLANK(AB1136),"",IF(ISERROR(VLOOKUP(AB1136,[3]DropTable!$A:$A,1,0)),"드랍없음",""))</f>
        <v/>
      </c>
      <c r="AE1136" t="str">
        <f>IF(ISBLANK(AD1136),"",IF(ISERROR(VLOOKUP(AD1136,[3]DropTable!$A:$A,1,0)),"드랍없음",""))</f>
        <v/>
      </c>
      <c r="AG1136">
        <v>9.8000000000000007</v>
      </c>
      <c r="AH1136">
        <v>1</v>
      </c>
    </row>
    <row r="1137" spans="1:34" x14ac:dyDescent="0.3">
      <c r="A1137">
        <v>25</v>
      </c>
      <c r="B1137">
        <v>9</v>
      </c>
      <c r="C1137">
        <f>IF(OR($L1137=TRUE,$A1137=0,MOD($A1137,ChapterTable!$S$20)&lt;&gt;0),
MAX(0,INT(($B1137+ChapterTable!$Q$26+VLOOKUP(SUBSTITUTE(C$1,"성장단계","")&amp;"단계오프셋",ChapterTable!$S:$T,2,0))/ChapterTable!$Q$23)),
MAX(0,INT(($B1137+ChapterTable!$S$26+VLOOKUP(SUBSTITUTE(C$1,"성장단계","")&amp;"보스단계오프셋",ChapterTable!$S:$T,2,0))/ChapterTable!$S$23)))</f>
        <v>1</v>
      </c>
      <c r="D1137">
        <f>IF(OR($L1137=TRUE,$A1137=0,MOD($A1137,ChapterTable!$S$20)&lt;&gt;0),
MAX(0,INT(($B1137+ChapterTable!$Q$26+VLOOKUP(SUBSTITUTE(D$1,"성장단계","")&amp;"단계오프셋",ChapterTable!$S:$T,2,0))/ChapterTable!$Q$23)),
MAX(0,INT(($B1137+ChapterTable!$S$26+VLOOKUP(SUBSTITUTE(D$1,"성장단계","")&amp;"보스단계오프셋",ChapterTable!$S:$T,2,0))/ChapterTable!$S$23)))</f>
        <v>0</v>
      </c>
      <c r="E1137" s="1">
        <f ca="1">IF(AND($A1137=0,$B1137=1),
    VLOOKUP(1,ChapterTable!$1:$1048576,MATCH("최종"&amp;SUBSTITUTE(SUBSTITUTE(E$1,"standard",""),"|Float",""),ChapterTable!$1:$1,0),0)*ChapterTable!$Q$17,
  IF(AND($A1137=0,$B1137=0),
    E1138,
  IF($B1137=0,
    VLOOKUP($A1137,ChapterTable!$1:$1048576,MATCH("최종"&amp;SUBSTITUTE(SUBSTITUTE(E$1,"standard",""),"|Float",""),ChapterTable!$1:$1,0),0),
  IF($B1137=1,
    IF($L1137=FALSE,
      VLOOKUP($A1137,ChapterTable!$1:$1048576,MATCH("최종"&amp;SUBSTITUTE(SUBSTITUTE(E$1,"standard",""),"|Float",""),ChapterTable!$1:$1,0),0),
      VLOOKUP($A1137-ChapterTable!$Q$11,ChapterTable!$1:$1048576,MATCH("최종"&amp;SUBSTITUTE(SUBSTITUTE(E$1,"standard",""),"|Float",""),ChapterTable!$1:$1,0),0)*ChapterTable!$Q$14
    ),
  OFFSET(E1137,-$B1137+IF($L1137,1,0),0)*
    (VLOOKUP(SUBSTITUTE(SUBSTITUTE(E$1,"standard",""),"|Float","")&amp;"인게임누적곱배수",ChapterTable!$S:$T,2,0)^C1137
    +VLOOKUP(SUBSTITUTE(SUBSTITUTE(E$1,"standard",""),"|Float","")&amp;"인게임누적합배수",ChapterTable!$S:$T,2,0)*C1137)
  )
  )
  )
)</f>
        <v>4090689.263634861</v>
      </c>
      <c r="F1137" s="1">
        <f ca="1">IF(AND($A1137=0,$B1137=1),
    VLOOKUP(1,ChapterTable!$1:$1048576,MATCH("최종"&amp;SUBSTITUTE(SUBSTITUTE(F$1,"standard",""),"|Float",""),ChapterTable!$1:$1,0),0)*ChapterTable!$Q$17,
  IF(AND($A1137=0,$B1137=0),
    F1138,
  IF($B1137=0,
    VLOOKUP($A1137,ChapterTable!$1:$1048576,MATCH("최종"&amp;SUBSTITUTE(SUBSTITUTE(F$1,"standard",""),"|Float",""),ChapterTable!$1:$1,0),0),
  IF($B1137=1,
    IF($L1137=FALSE,
      VLOOKUP($A1137,ChapterTable!$1:$1048576,MATCH("최종"&amp;SUBSTITUTE(SUBSTITUTE(F$1,"standard",""),"|Float",""),ChapterTable!$1:$1,0),0),
      VLOOKUP($A1137-ChapterTable!$Q$11,ChapterTable!$1:$1048576,MATCH("최종"&amp;SUBSTITUTE(SUBSTITUTE(F$1,"standard",""),"|Float",""),ChapterTable!$1:$1,0),0)*ChapterTable!$Q$14
    ),
  OFFSET(F1137,-$B1137+IF($L1137,1,0),0)*
    (VLOOKUP(SUBSTITUTE(SUBSTITUTE(F$1,"standard",""),"|Float","")&amp;"인게임누적곱배수",ChapterTable!$S:$T,2,0)^D1137
    +VLOOKUP(SUBSTITUTE(SUBSTITUTE(F$1,"standard",""),"|Float","")&amp;"인게임누적합배수",ChapterTable!$S:$T,2,0)*D1137)
  )
  )
  )
)</f>
        <v>1683411.2196028233</v>
      </c>
      <c r="G1137" t="s">
        <v>110</v>
      </c>
      <c r="J1137" t="str">
        <f>IF(ISBLANK(I1137),"",
IFERROR(VLOOKUP(I1137,[1]StringTable!$1:$1048576,MATCH([1]StringTable!$B$1,[1]StringTable!$1:$1,0),0),
IFERROR(VLOOKUP(I1137,[1]InApkStringTable!$1:$1048576,MATCH([1]InApkStringTable!$B$1,[1]InApkStringTable!$1:$1,0),0),
"스트링없음")))</f>
        <v/>
      </c>
      <c r="L1137" t="b">
        <v>0</v>
      </c>
      <c r="M1137" t="s">
        <v>24</v>
      </c>
      <c r="N1137" t="str">
        <f>IF(ISBLANK(M1137),"",IF(ISERROR(VLOOKUP(M1137,MapTable!$A:$A,1,0)),"맵없음",""))</f>
        <v/>
      </c>
      <c r="O1137">
        <f t="shared" si="69"/>
        <v>91</v>
      </c>
      <c r="Q1137">
        <f t="shared" si="70"/>
        <v>91</v>
      </c>
      <c r="R1137" t="b">
        <f t="shared" ca="1" si="71"/>
        <v>1</v>
      </c>
      <c r="T1137" t="b">
        <f t="shared" ca="1" si="72"/>
        <v>1</v>
      </c>
      <c r="V1137" t="str">
        <f>IF(ISBLANK(U1137),"",IF(ISERROR(VLOOKUP(U1137,MapTable!$A:$A,1,0)),"맵없음",""))</f>
        <v/>
      </c>
      <c r="X1137" t="str">
        <f>IF(ISBLANK(W1137),"",
IF(ISERROR(FIND(",",W1137)),
  IF(ISERROR(VLOOKUP(W1137,MapTable!$A:$A,1,0)),"맵없음",
  ""),
IF(ISERROR(FIND(",",W1137,FIND(",",W1137)+1)),
  IF(OR(ISERROR(VLOOKUP(LEFT(W1137,FIND(",",W1137)-1),MapTable!$A:$A,1,0)),ISERROR(VLOOKUP(TRIM(MID(W1137,FIND(",",W1137)+1,999)),MapTable!$A:$A,1,0))),"맵없음",
  ""),
IF(ISERROR(FIND(",",W1137,FIND(",",W1137,FIND(",",W1137)+1)+1)),
  IF(OR(ISERROR(VLOOKUP(LEFT(W1137,FIND(",",W1137)-1),MapTable!$A:$A,1,0)),ISERROR(VLOOKUP(TRIM(MID(W1137,FIND(",",W1137)+1,FIND(",",W1137,FIND(",",W1137)+1)-FIND(",",W1137)-1)),MapTable!$A:$A,1,0)),ISERROR(VLOOKUP(TRIM(MID(W1137,FIND(",",W1137,FIND(",",W1137)+1)+1,999)),MapTable!$A:$A,1,0))),"맵없음",
  ""),
IF(ISERROR(FIND(",",W1137,FIND(",",W1137,FIND(",",W1137,FIND(",",W1137)+1)+1)+1)),
  IF(OR(ISERROR(VLOOKUP(LEFT(W1137,FIND(",",W1137)-1),MapTable!$A:$A,1,0)),ISERROR(VLOOKUP(TRIM(MID(W1137,FIND(",",W1137)+1,FIND(",",W1137,FIND(",",W1137)+1)-FIND(",",W1137)-1)),MapTable!$A:$A,1,0)),ISERROR(VLOOKUP(TRIM(MID(W1137,FIND(",",W1137,FIND(",",W1137)+1)+1,FIND(",",W1137,FIND(",",W1137,FIND(",",W1137)+1)+1)-FIND(",",W1137,FIND(",",W1137)+1)-1)),MapTable!$A:$A,1,0)),ISERROR(VLOOKUP(TRIM(MID(W1137,FIND(",",W1137,FIND(",",W1137,FIND(",",W1137)+1)+1)+1,999)),MapTable!$A:$A,1,0))),"맵없음",
  ""),
)))))</f>
        <v/>
      </c>
      <c r="AC1137" t="str">
        <f>IF(ISBLANK(AB1137),"",IF(ISERROR(VLOOKUP(AB1137,[3]DropTable!$A:$A,1,0)),"드랍없음",""))</f>
        <v/>
      </c>
      <c r="AE1137" t="str">
        <f>IF(ISBLANK(AD1137),"",IF(ISERROR(VLOOKUP(AD1137,[3]DropTable!$A:$A,1,0)),"드랍없음",""))</f>
        <v/>
      </c>
      <c r="AG1137">
        <v>9.8000000000000007</v>
      </c>
      <c r="AH1137">
        <v>1</v>
      </c>
    </row>
    <row r="1138" spans="1:34" x14ac:dyDescent="0.3">
      <c r="A1138">
        <v>25</v>
      </c>
      <c r="B1138">
        <v>10</v>
      </c>
      <c r="C1138">
        <f>IF(OR($L1138=TRUE,$A1138=0,MOD($A1138,ChapterTable!$S$20)&lt;&gt;0),
MAX(0,INT(($B1138+ChapterTable!$Q$26+VLOOKUP(SUBSTITUTE(C$1,"성장단계","")&amp;"단계오프셋",ChapterTable!$S:$T,2,0))/ChapterTable!$Q$23)),
MAX(0,INT(($B1138+ChapterTable!$S$26+VLOOKUP(SUBSTITUTE(C$1,"성장단계","")&amp;"보스단계오프셋",ChapterTable!$S:$T,2,0))/ChapterTable!$S$23)))</f>
        <v>1</v>
      </c>
      <c r="D1138">
        <f>IF(OR($L1138=TRUE,$A1138=0,MOD($A1138,ChapterTable!$S$20)&lt;&gt;0),
MAX(0,INT(($B1138+ChapterTable!$Q$26+VLOOKUP(SUBSTITUTE(D$1,"성장단계","")&amp;"단계오프셋",ChapterTable!$S:$T,2,0))/ChapterTable!$Q$23)),
MAX(0,INT(($B1138+ChapterTable!$S$26+VLOOKUP(SUBSTITUTE(D$1,"성장단계","")&amp;"보스단계오프셋",ChapterTable!$S:$T,2,0))/ChapterTable!$S$23)))</f>
        <v>0</v>
      </c>
      <c r="E1138" s="1">
        <f ca="1">IF(AND($A1138=0,$B1138=1),
    VLOOKUP(1,ChapterTable!$1:$1048576,MATCH("최종"&amp;SUBSTITUTE(SUBSTITUTE(E$1,"standard",""),"|Float",""),ChapterTable!$1:$1,0),0)*ChapterTable!$Q$17,
  IF(AND($A1138=0,$B1138=0),
    E1139,
  IF($B1138=0,
    VLOOKUP($A1138,ChapterTable!$1:$1048576,MATCH("최종"&amp;SUBSTITUTE(SUBSTITUTE(E$1,"standard",""),"|Float",""),ChapterTable!$1:$1,0),0),
  IF($B1138=1,
    IF($L1138=FALSE,
      VLOOKUP($A1138,ChapterTable!$1:$1048576,MATCH("최종"&amp;SUBSTITUTE(SUBSTITUTE(E$1,"standard",""),"|Float",""),ChapterTable!$1:$1,0),0),
      VLOOKUP($A1138-ChapterTable!$Q$11,ChapterTable!$1:$1048576,MATCH("최종"&amp;SUBSTITUTE(SUBSTITUTE(E$1,"standard",""),"|Float",""),ChapterTable!$1:$1,0),0)*ChapterTable!$Q$14
    ),
  OFFSET(E1138,-$B1138+IF($L1138,1,0),0)*
    (VLOOKUP(SUBSTITUTE(SUBSTITUTE(E$1,"standard",""),"|Float","")&amp;"인게임누적곱배수",ChapterTable!$S:$T,2,0)^C1138
    +VLOOKUP(SUBSTITUTE(SUBSTITUTE(E$1,"standard",""),"|Float","")&amp;"인게임누적합배수",ChapterTable!$S:$T,2,0)*C1138)
  )
  )
  )
)</f>
        <v>4090689.263634861</v>
      </c>
      <c r="F1138" s="1">
        <f ca="1">IF(AND($A1138=0,$B1138=1),
    VLOOKUP(1,ChapterTable!$1:$1048576,MATCH("최종"&amp;SUBSTITUTE(SUBSTITUTE(F$1,"standard",""),"|Float",""),ChapterTable!$1:$1,0),0)*ChapterTable!$Q$17,
  IF(AND($A1138=0,$B1138=0),
    F1139,
  IF($B1138=0,
    VLOOKUP($A1138,ChapterTable!$1:$1048576,MATCH("최종"&amp;SUBSTITUTE(SUBSTITUTE(F$1,"standard",""),"|Float",""),ChapterTable!$1:$1,0),0),
  IF($B1138=1,
    IF($L1138=FALSE,
      VLOOKUP($A1138,ChapterTable!$1:$1048576,MATCH("최종"&amp;SUBSTITUTE(SUBSTITUTE(F$1,"standard",""),"|Float",""),ChapterTable!$1:$1,0),0),
      VLOOKUP($A1138-ChapterTable!$Q$11,ChapterTable!$1:$1048576,MATCH("최종"&amp;SUBSTITUTE(SUBSTITUTE(F$1,"standard",""),"|Float",""),ChapterTable!$1:$1,0),0)*ChapterTable!$Q$14
    ),
  OFFSET(F1138,-$B1138+IF($L1138,1,0),0)*
    (VLOOKUP(SUBSTITUTE(SUBSTITUTE(F$1,"standard",""),"|Float","")&amp;"인게임누적곱배수",ChapterTable!$S:$T,2,0)^D1138
    +VLOOKUP(SUBSTITUTE(SUBSTITUTE(F$1,"standard",""),"|Float","")&amp;"인게임누적합배수",ChapterTable!$S:$T,2,0)*D1138)
  )
  )
  )
)</f>
        <v>1683411.2196028233</v>
      </c>
      <c r="G1138" t="s">
        <v>110</v>
      </c>
      <c r="J1138" t="str">
        <f>IF(ISBLANK(I1138),"",
IFERROR(VLOOKUP(I1138,[1]StringTable!$1:$1048576,MATCH([1]StringTable!$B$1,[1]StringTable!$1:$1,0),0),
IFERROR(VLOOKUP(I1138,[1]InApkStringTable!$1:$1048576,MATCH([1]InApkStringTable!$B$1,[1]InApkStringTable!$1:$1,0),0),
"스트링없음")))</f>
        <v/>
      </c>
      <c r="L1138" t="b">
        <v>0</v>
      </c>
      <c r="M1138" t="s">
        <v>24</v>
      </c>
      <c r="N1138" t="str">
        <f>IF(ISBLANK(M1138),"",IF(ISERROR(VLOOKUP(M1138,MapTable!$A:$A,1,0)),"맵없음",""))</f>
        <v/>
      </c>
      <c r="O1138">
        <f t="shared" si="69"/>
        <v>21</v>
      </c>
      <c r="Q1138">
        <f t="shared" si="70"/>
        <v>21</v>
      </c>
      <c r="R1138" t="b">
        <f t="shared" ca="1" si="71"/>
        <v>0</v>
      </c>
      <c r="T1138" t="b">
        <f t="shared" ca="1" si="72"/>
        <v>0</v>
      </c>
      <c r="V1138" t="str">
        <f>IF(ISBLANK(U1138),"",IF(ISERROR(VLOOKUP(U1138,MapTable!$A:$A,1,0)),"맵없음",""))</f>
        <v/>
      </c>
      <c r="X1138" t="str">
        <f>IF(ISBLANK(W1138),"",
IF(ISERROR(FIND(",",W1138)),
  IF(ISERROR(VLOOKUP(W1138,MapTable!$A:$A,1,0)),"맵없음",
  ""),
IF(ISERROR(FIND(",",W1138,FIND(",",W1138)+1)),
  IF(OR(ISERROR(VLOOKUP(LEFT(W1138,FIND(",",W1138)-1),MapTable!$A:$A,1,0)),ISERROR(VLOOKUP(TRIM(MID(W1138,FIND(",",W1138)+1,999)),MapTable!$A:$A,1,0))),"맵없음",
  ""),
IF(ISERROR(FIND(",",W1138,FIND(",",W1138,FIND(",",W1138)+1)+1)),
  IF(OR(ISERROR(VLOOKUP(LEFT(W1138,FIND(",",W1138)-1),MapTable!$A:$A,1,0)),ISERROR(VLOOKUP(TRIM(MID(W1138,FIND(",",W1138)+1,FIND(",",W1138,FIND(",",W1138)+1)-FIND(",",W1138)-1)),MapTable!$A:$A,1,0)),ISERROR(VLOOKUP(TRIM(MID(W1138,FIND(",",W1138,FIND(",",W1138)+1)+1,999)),MapTable!$A:$A,1,0))),"맵없음",
  ""),
IF(ISERROR(FIND(",",W1138,FIND(",",W1138,FIND(",",W1138,FIND(",",W1138)+1)+1)+1)),
  IF(OR(ISERROR(VLOOKUP(LEFT(W1138,FIND(",",W1138)-1),MapTable!$A:$A,1,0)),ISERROR(VLOOKUP(TRIM(MID(W1138,FIND(",",W1138)+1,FIND(",",W1138,FIND(",",W1138)+1)-FIND(",",W1138)-1)),MapTable!$A:$A,1,0)),ISERROR(VLOOKUP(TRIM(MID(W1138,FIND(",",W1138,FIND(",",W1138)+1)+1,FIND(",",W1138,FIND(",",W1138,FIND(",",W1138)+1)+1)-FIND(",",W1138,FIND(",",W1138)+1)-1)),MapTable!$A:$A,1,0)),ISERROR(VLOOKUP(TRIM(MID(W1138,FIND(",",W1138,FIND(",",W1138,FIND(",",W1138)+1)+1)+1,999)),MapTable!$A:$A,1,0))),"맵없음",
  ""),
)))))</f>
        <v/>
      </c>
      <c r="AC1138" t="str">
        <f>IF(ISBLANK(AB1138),"",IF(ISERROR(VLOOKUP(AB1138,[3]DropTable!$A:$A,1,0)),"드랍없음",""))</f>
        <v/>
      </c>
      <c r="AE1138" t="str">
        <f>IF(ISBLANK(AD1138),"",IF(ISERROR(VLOOKUP(AD1138,[3]DropTable!$A:$A,1,0)),"드랍없음",""))</f>
        <v/>
      </c>
      <c r="AG1138">
        <v>9.8000000000000007</v>
      </c>
      <c r="AH1138">
        <v>1</v>
      </c>
    </row>
    <row r="1139" spans="1:34" x14ac:dyDescent="0.3">
      <c r="A1139">
        <v>25</v>
      </c>
      <c r="B1139">
        <v>11</v>
      </c>
      <c r="C1139">
        <f>IF(OR($L1139=TRUE,$A1139=0,MOD($A1139,ChapterTable!$S$20)&lt;&gt;0),
MAX(0,INT(($B1139+ChapterTable!$Q$26+VLOOKUP(SUBSTITUTE(C$1,"성장단계","")&amp;"단계오프셋",ChapterTable!$S:$T,2,0))/ChapterTable!$Q$23)),
MAX(0,INT(($B1139+ChapterTable!$S$26+VLOOKUP(SUBSTITUTE(C$1,"성장단계","")&amp;"보스단계오프셋",ChapterTable!$S:$T,2,0))/ChapterTable!$S$23)))</f>
        <v>1</v>
      </c>
      <c r="D1139">
        <f>IF(OR($L1139=TRUE,$A1139=0,MOD($A1139,ChapterTable!$S$20)&lt;&gt;0),
MAX(0,INT(($B1139+ChapterTable!$Q$26+VLOOKUP(SUBSTITUTE(D$1,"성장단계","")&amp;"단계오프셋",ChapterTable!$S:$T,2,0))/ChapterTable!$Q$23)),
MAX(0,INT(($B1139+ChapterTable!$S$26+VLOOKUP(SUBSTITUTE(D$1,"성장단계","")&amp;"보스단계오프셋",ChapterTable!$S:$T,2,0))/ChapterTable!$S$23)))</f>
        <v>1</v>
      </c>
      <c r="E1139" s="1">
        <f ca="1">IF(AND($A1139=0,$B1139=1),
    VLOOKUP(1,ChapterTable!$1:$1048576,MATCH("최종"&amp;SUBSTITUTE(SUBSTITUTE(E$1,"standard",""),"|Float",""),ChapterTable!$1:$1,0),0)*ChapterTable!$Q$17,
  IF(AND($A1139=0,$B1139=0),
    E1140,
  IF($B1139=0,
    VLOOKUP($A1139,ChapterTable!$1:$1048576,MATCH("최종"&amp;SUBSTITUTE(SUBSTITUTE(E$1,"standard",""),"|Float",""),ChapterTable!$1:$1,0),0),
  IF($B1139=1,
    IF($L1139=FALSE,
      VLOOKUP($A1139,ChapterTable!$1:$1048576,MATCH("최종"&amp;SUBSTITUTE(SUBSTITUTE(E$1,"standard",""),"|Float",""),ChapterTable!$1:$1,0),0),
      VLOOKUP($A1139-ChapterTable!$Q$11,ChapterTable!$1:$1048576,MATCH("최종"&amp;SUBSTITUTE(SUBSTITUTE(E$1,"standard",""),"|Float",""),ChapterTable!$1:$1,0),0)*ChapterTable!$Q$14
    ),
  OFFSET(E1139,-$B1139+IF($L1139,1,0),0)*
    (VLOOKUP(SUBSTITUTE(SUBSTITUTE(E$1,"standard",""),"|Float","")&amp;"인게임누적곱배수",ChapterTable!$S:$T,2,0)^C1139
    +VLOOKUP(SUBSTITUTE(SUBSTITUTE(E$1,"standard",""),"|Float","")&amp;"인게임누적합배수",ChapterTable!$S:$T,2,0)*C1139)
  )
  )
  )
)</f>
        <v>4090689.263634861</v>
      </c>
      <c r="F1139" s="1">
        <f ca="1">IF(AND($A1139=0,$B1139=1),
    VLOOKUP(1,ChapterTable!$1:$1048576,MATCH("최종"&amp;SUBSTITUTE(SUBSTITUTE(F$1,"standard",""),"|Float",""),ChapterTable!$1:$1,0),0)*ChapterTable!$Q$17,
  IF(AND($A1139=0,$B1139=0),
    F1140,
  IF($B1139=0,
    VLOOKUP($A1139,ChapterTable!$1:$1048576,MATCH("최종"&amp;SUBSTITUTE(SUBSTITUTE(F$1,"standard",""),"|Float",""),ChapterTable!$1:$1,0),0),
  IF($B1139=1,
    IF($L1139=FALSE,
      VLOOKUP($A1139,ChapterTable!$1:$1048576,MATCH("최종"&amp;SUBSTITUTE(SUBSTITUTE(F$1,"standard",""),"|Float",""),ChapterTable!$1:$1,0),0),
      VLOOKUP($A1139-ChapterTable!$Q$11,ChapterTable!$1:$1048576,MATCH("최종"&amp;SUBSTITUTE(SUBSTITUTE(F$1,"standard",""),"|Float",""),ChapterTable!$1:$1,0),0)*ChapterTable!$Q$14
    ),
  OFFSET(F1139,-$B1139+IF($L1139,1,0),0)*
    (VLOOKUP(SUBSTITUTE(SUBSTITUTE(F$1,"standard",""),"|Float","")&amp;"인게임누적곱배수",ChapterTable!$S:$T,2,0)^D1139
    +VLOOKUP(SUBSTITUTE(SUBSTITUTE(F$1,"standard",""),"|Float","")&amp;"인게임누적합배수",ChapterTable!$S:$T,2,0)*D1139)
  )
  )
  )
)</f>
        <v>2020093.4635233879</v>
      </c>
      <c r="G1139" t="s">
        <v>110</v>
      </c>
      <c r="J1139" t="str">
        <f>IF(ISBLANK(I1139),"",
IFERROR(VLOOKUP(I1139,[1]StringTable!$1:$1048576,MATCH([1]StringTable!$B$1,[1]StringTable!$1:$1,0),0),
IFERROR(VLOOKUP(I1139,[1]InApkStringTable!$1:$1048576,MATCH([1]InApkStringTable!$B$1,[1]InApkStringTable!$1:$1,0),0),
"스트링없음")))</f>
        <v/>
      </c>
      <c r="L1139" t="b">
        <v>0</v>
      </c>
      <c r="M1139" t="s">
        <v>24</v>
      </c>
      <c r="N1139" t="str">
        <f>IF(ISBLANK(M1139),"",IF(ISERROR(VLOOKUP(M1139,MapTable!$A:$A,1,0)),"맵없음",""))</f>
        <v/>
      </c>
      <c r="O1139">
        <f t="shared" si="69"/>
        <v>2</v>
      </c>
      <c r="Q1139">
        <f t="shared" si="70"/>
        <v>2</v>
      </c>
      <c r="R1139" t="b">
        <f t="shared" ca="1" si="71"/>
        <v>0</v>
      </c>
      <c r="T1139" t="b">
        <f t="shared" ca="1" si="72"/>
        <v>0</v>
      </c>
      <c r="V1139" t="str">
        <f>IF(ISBLANK(U1139),"",IF(ISERROR(VLOOKUP(U1139,MapTable!$A:$A,1,0)),"맵없음",""))</f>
        <v/>
      </c>
      <c r="X1139" t="str">
        <f>IF(ISBLANK(W1139),"",
IF(ISERROR(FIND(",",W1139)),
  IF(ISERROR(VLOOKUP(W1139,MapTable!$A:$A,1,0)),"맵없음",
  ""),
IF(ISERROR(FIND(",",W1139,FIND(",",W1139)+1)),
  IF(OR(ISERROR(VLOOKUP(LEFT(W1139,FIND(",",W1139)-1),MapTable!$A:$A,1,0)),ISERROR(VLOOKUP(TRIM(MID(W1139,FIND(",",W1139)+1,999)),MapTable!$A:$A,1,0))),"맵없음",
  ""),
IF(ISERROR(FIND(",",W1139,FIND(",",W1139,FIND(",",W1139)+1)+1)),
  IF(OR(ISERROR(VLOOKUP(LEFT(W1139,FIND(",",W1139)-1),MapTable!$A:$A,1,0)),ISERROR(VLOOKUP(TRIM(MID(W1139,FIND(",",W1139)+1,FIND(",",W1139,FIND(",",W1139)+1)-FIND(",",W1139)-1)),MapTable!$A:$A,1,0)),ISERROR(VLOOKUP(TRIM(MID(W1139,FIND(",",W1139,FIND(",",W1139)+1)+1,999)),MapTable!$A:$A,1,0))),"맵없음",
  ""),
IF(ISERROR(FIND(",",W1139,FIND(",",W1139,FIND(",",W1139,FIND(",",W1139)+1)+1)+1)),
  IF(OR(ISERROR(VLOOKUP(LEFT(W1139,FIND(",",W1139)-1),MapTable!$A:$A,1,0)),ISERROR(VLOOKUP(TRIM(MID(W1139,FIND(",",W1139)+1,FIND(",",W1139,FIND(",",W1139)+1)-FIND(",",W1139)-1)),MapTable!$A:$A,1,0)),ISERROR(VLOOKUP(TRIM(MID(W1139,FIND(",",W1139,FIND(",",W1139)+1)+1,FIND(",",W1139,FIND(",",W1139,FIND(",",W1139)+1)+1)-FIND(",",W1139,FIND(",",W1139)+1)-1)),MapTable!$A:$A,1,0)),ISERROR(VLOOKUP(TRIM(MID(W1139,FIND(",",W1139,FIND(",",W1139,FIND(",",W1139)+1)+1)+1,999)),MapTable!$A:$A,1,0))),"맵없음",
  ""),
)))))</f>
        <v/>
      </c>
      <c r="AC1139" t="str">
        <f>IF(ISBLANK(AB1139),"",IF(ISERROR(VLOOKUP(AB1139,[3]DropTable!$A:$A,1,0)),"드랍없음",""))</f>
        <v/>
      </c>
      <c r="AE1139" t="str">
        <f>IF(ISBLANK(AD1139),"",IF(ISERROR(VLOOKUP(AD1139,[3]DropTable!$A:$A,1,0)),"드랍없음",""))</f>
        <v/>
      </c>
      <c r="AG1139">
        <v>9.8000000000000007</v>
      </c>
      <c r="AH1139">
        <v>1</v>
      </c>
    </row>
    <row r="1140" spans="1:34" x14ac:dyDescent="0.3">
      <c r="A1140">
        <v>25</v>
      </c>
      <c r="B1140">
        <v>12</v>
      </c>
      <c r="C1140">
        <f>IF(OR($L1140=TRUE,$A1140=0,MOD($A1140,ChapterTable!$S$20)&lt;&gt;0),
MAX(0,INT(($B1140+ChapterTable!$Q$26+VLOOKUP(SUBSTITUTE(C$1,"성장단계","")&amp;"단계오프셋",ChapterTable!$S:$T,2,0))/ChapterTable!$Q$23)),
MAX(0,INT(($B1140+ChapterTable!$S$26+VLOOKUP(SUBSTITUTE(C$1,"성장단계","")&amp;"보스단계오프셋",ChapterTable!$S:$T,2,0))/ChapterTable!$S$23)))</f>
        <v>1</v>
      </c>
      <c r="D1140">
        <f>IF(OR($L1140=TRUE,$A1140=0,MOD($A1140,ChapterTable!$S$20)&lt;&gt;0),
MAX(0,INT(($B1140+ChapterTable!$Q$26+VLOOKUP(SUBSTITUTE(D$1,"성장단계","")&amp;"단계오프셋",ChapterTable!$S:$T,2,0))/ChapterTable!$Q$23)),
MAX(0,INT(($B1140+ChapterTable!$S$26+VLOOKUP(SUBSTITUTE(D$1,"성장단계","")&amp;"보스단계오프셋",ChapterTable!$S:$T,2,0))/ChapterTable!$S$23)))</f>
        <v>1</v>
      </c>
      <c r="E1140" s="1">
        <f ca="1">IF(AND($A1140=0,$B1140=1),
    VLOOKUP(1,ChapterTable!$1:$1048576,MATCH("최종"&amp;SUBSTITUTE(SUBSTITUTE(E$1,"standard",""),"|Float",""),ChapterTable!$1:$1,0),0)*ChapterTable!$Q$17,
  IF(AND($A1140=0,$B1140=0),
    E1141,
  IF($B1140=0,
    VLOOKUP($A1140,ChapterTable!$1:$1048576,MATCH("최종"&amp;SUBSTITUTE(SUBSTITUTE(E$1,"standard",""),"|Float",""),ChapterTable!$1:$1,0),0),
  IF($B1140=1,
    IF($L1140=FALSE,
      VLOOKUP($A1140,ChapterTable!$1:$1048576,MATCH("최종"&amp;SUBSTITUTE(SUBSTITUTE(E$1,"standard",""),"|Float",""),ChapterTable!$1:$1,0),0),
      VLOOKUP($A1140-ChapterTable!$Q$11,ChapterTable!$1:$1048576,MATCH("최종"&amp;SUBSTITUTE(SUBSTITUTE(E$1,"standard",""),"|Float",""),ChapterTable!$1:$1,0),0)*ChapterTable!$Q$14
    ),
  OFFSET(E1140,-$B1140+IF($L1140,1,0),0)*
    (VLOOKUP(SUBSTITUTE(SUBSTITUTE(E$1,"standard",""),"|Float","")&amp;"인게임누적곱배수",ChapterTable!$S:$T,2,0)^C1140
    +VLOOKUP(SUBSTITUTE(SUBSTITUTE(E$1,"standard",""),"|Float","")&amp;"인게임누적합배수",ChapterTable!$S:$T,2,0)*C1140)
  )
  )
  )
)</f>
        <v>4090689.263634861</v>
      </c>
      <c r="F1140" s="1">
        <f ca="1">IF(AND($A1140=0,$B1140=1),
    VLOOKUP(1,ChapterTable!$1:$1048576,MATCH("최종"&amp;SUBSTITUTE(SUBSTITUTE(F$1,"standard",""),"|Float",""),ChapterTable!$1:$1,0),0)*ChapterTable!$Q$17,
  IF(AND($A1140=0,$B1140=0),
    F1141,
  IF($B1140=0,
    VLOOKUP($A1140,ChapterTable!$1:$1048576,MATCH("최종"&amp;SUBSTITUTE(SUBSTITUTE(F$1,"standard",""),"|Float",""),ChapterTable!$1:$1,0),0),
  IF($B1140=1,
    IF($L1140=FALSE,
      VLOOKUP($A1140,ChapterTable!$1:$1048576,MATCH("최종"&amp;SUBSTITUTE(SUBSTITUTE(F$1,"standard",""),"|Float",""),ChapterTable!$1:$1,0),0),
      VLOOKUP($A1140-ChapterTable!$Q$11,ChapterTable!$1:$1048576,MATCH("최종"&amp;SUBSTITUTE(SUBSTITUTE(F$1,"standard",""),"|Float",""),ChapterTable!$1:$1,0),0)*ChapterTable!$Q$14
    ),
  OFFSET(F1140,-$B1140+IF($L1140,1,0),0)*
    (VLOOKUP(SUBSTITUTE(SUBSTITUTE(F$1,"standard",""),"|Float","")&amp;"인게임누적곱배수",ChapterTable!$S:$T,2,0)^D1140
    +VLOOKUP(SUBSTITUTE(SUBSTITUTE(F$1,"standard",""),"|Float","")&amp;"인게임누적합배수",ChapterTable!$S:$T,2,0)*D1140)
  )
  )
  )
)</f>
        <v>2020093.4635233879</v>
      </c>
      <c r="G1140" t="s">
        <v>110</v>
      </c>
      <c r="J1140" t="str">
        <f>IF(ISBLANK(I1140),"",
IFERROR(VLOOKUP(I1140,[1]StringTable!$1:$1048576,MATCH([1]StringTable!$B$1,[1]StringTable!$1:$1,0),0),
IFERROR(VLOOKUP(I1140,[1]InApkStringTable!$1:$1048576,MATCH([1]InApkStringTable!$B$1,[1]InApkStringTable!$1:$1,0),0),
"스트링없음")))</f>
        <v/>
      </c>
      <c r="L1140" t="b">
        <v>0</v>
      </c>
      <c r="M1140" t="s">
        <v>24</v>
      </c>
      <c r="N1140" t="str">
        <f>IF(ISBLANK(M1140),"",IF(ISERROR(VLOOKUP(M1140,MapTable!$A:$A,1,0)),"맵없음",""))</f>
        <v/>
      </c>
      <c r="O1140">
        <f t="shared" si="69"/>
        <v>2</v>
      </c>
      <c r="Q1140">
        <f t="shared" si="70"/>
        <v>2</v>
      </c>
      <c r="R1140" t="b">
        <f t="shared" ca="1" si="71"/>
        <v>0</v>
      </c>
      <c r="T1140" t="b">
        <f t="shared" ca="1" si="72"/>
        <v>0</v>
      </c>
      <c r="V1140" t="str">
        <f>IF(ISBLANK(U1140),"",IF(ISERROR(VLOOKUP(U1140,MapTable!$A:$A,1,0)),"맵없음",""))</f>
        <v/>
      </c>
      <c r="X1140" t="str">
        <f>IF(ISBLANK(W1140),"",
IF(ISERROR(FIND(",",W1140)),
  IF(ISERROR(VLOOKUP(W1140,MapTable!$A:$A,1,0)),"맵없음",
  ""),
IF(ISERROR(FIND(",",W1140,FIND(",",W1140)+1)),
  IF(OR(ISERROR(VLOOKUP(LEFT(W1140,FIND(",",W1140)-1),MapTable!$A:$A,1,0)),ISERROR(VLOOKUP(TRIM(MID(W1140,FIND(",",W1140)+1,999)),MapTable!$A:$A,1,0))),"맵없음",
  ""),
IF(ISERROR(FIND(",",W1140,FIND(",",W1140,FIND(",",W1140)+1)+1)),
  IF(OR(ISERROR(VLOOKUP(LEFT(W1140,FIND(",",W1140)-1),MapTable!$A:$A,1,0)),ISERROR(VLOOKUP(TRIM(MID(W1140,FIND(",",W1140)+1,FIND(",",W1140,FIND(",",W1140)+1)-FIND(",",W1140)-1)),MapTable!$A:$A,1,0)),ISERROR(VLOOKUP(TRIM(MID(W1140,FIND(",",W1140,FIND(",",W1140)+1)+1,999)),MapTable!$A:$A,1,0))),"맵없음",
  ""),
IF(ISERROR(FIND(",",W1140,FIND(",",W1140,FIND(",",W1140,FIND(",",W1140)+1)+1)+1)),
  IF(OR(ISERROR(VLOOKUP(LEFT(W1140,FIND(",",W1140)-1),MapTable!$A:$A,1,0)),ISERROR(VLOOKUP(TRIM(MID(W1140,FIND(",",W1140)+1,FIND(",",W1140,FIND(",",W1140)+1)-FIND(",",W1140)-1)),MapTable!$A:$A,1,0)),ISERROR(VLOOKUP(TRIM(MID(W1140,FIND(",",W1140,FIND(",",W1140)+1)+1,FIND(",",W1140,FIND(",",W1140,FIND(",",W1140)+1)+1)-FIND(",",W1140,FIND(",",W1140)+1)-1)),MapTable!$A:$A,1,0)),ISERROR(VLOOKUP(TRIM(MID(W1140,FIND(",",W1140,FIND(",",W1140,FIND(",",W1140)+1)+1)+1,999)),MapTable!$A:$A,1,0))),"맵없음",
  ""),
)))))</f>
        <v/>
      </c>
      <c r="AC1140" t="str">
        <f>IF(ISBLANK(AB1140),"",IF(ISERROR(VLOOKUP(AB1140,[3]DropTable!$A:$A,1,0)),"드랍없음",""))</f>
        <v/>
      </c>
      <c r="AE1140" t="str">
        <f>IF(ISBLANK(AD1140),"",IF(ISERROR(VLOOKUP(AD1140,[3]DropTable!$A:$A,1,0)),"드랍없음",""))</f>
        <v/>
      </c>
      <c r="AG1140">
        <v>9.8000000000000007</v>
      </c>
      <c r="AH1140">
        <v>1</v>
      </c>
    </row>
    <row r="1141" spans="1:34" x14ac:dyDescent="0.3">
      <c r="A1141">
        <v>25</v>
      </c>
      <c r="B1141">
        <v>13</v>
      </c>
      <c r="C1141">
        <f>IF(OR($L1141=TRUE,$A1141=0,MOD($A1141,ChapterTable!$S$20)&lt;&gt;0),
MAX(0,INT(($B1141+ChapterTable!$Q$26+VLOOKUP(SUBSTITUTE(C$1,"성장단계","")&amp;"단계오프셋",ChapterTable!$S:$T,2,0))/ChapterTable!$Q$23)),
MAX(0,INT(($B1141+ChapterTable!$S$26+VLOOKUP(SUBSTITUTE(C$1,"성장단계","")&amp;"보스단계오프셋",ChapterTable!$S:$T,2,0))/ChapterTable!$S$23)))</f>
        <v>1</v>
      </c>
      <c r="D1141">
        <f>IF(OR($L1141=TRUE,$A1141=0,MOD($A1141,ChapterTable!$S$20)&lt;&gt;0),
MAX(0,INT(($B1141+ChapterTable!$Q$26+VLOOKUP(SUBSTITUTE(D$1,"성장단계","")&amp;"단계오프셋",ChapterTable!$S:$T,2,0))/ChapterTable!$Q$23)),
MAX(0,INT(($B1141+ChapterTable!$S$26+VLOOKUP(SUBSTITUTE(D$1,"성장단계","")&amp;"보스단계오프셋",ChapterTable!$S:$T,2,0))/ChapterTable!$S$23)))</f>
        <v>1</v>
      </c>
      <c r="E1141" s="1">
        <f ca="1">IF(AND($A1141=0,$B1141=1),
    VLOOKUP(1,ChapterTable!$1:$1048576,MATCH("최종"&amp;SUBSTITUTE(SUBSTITUTE(E$1,"standard",""),"|Float",""),ChapterTable!$1:$1,0),0)*ChapterTable!$Q$17,
  IF(AND($A1141=0,$B1141=0),
    E1142,
  IF($B1141=0,
    VLOOKUP($A1141,ChapterTable!$1:$1048576,MATCH("최종"&amp;SUBSTITUTE(SUBSTITUTE(E$1,"standard",""),"|Float",""),ChapterTable!$1:$1,0),0),
  IF($B1141=1,
    IF($L1141=FALSE,
      VLOOKUP($A1141,ChapterTable!$1:$1048576,MATCH("최종"&amp;SUBSTITUTE(SUBSTITUTE(E$1,"standard",""),"|Float",""),ChapterTable!$1:$1,0),0),
      VLOOKUP($A1141-ChapterTable!$Q$11,ChapterTable!$1:$1048576,MATCH("최종"&amp;SUBSTITUTE(SUBSTITUTE(E$1,"standard",""),"|Float",""),ChapterTable!$1:$1,0),0)*ChapterTable!$Q$14
    ),
  OFFSET(E1141,-$B1141+IF($L1141,1,0),0)*
    (VLOOKUP(SUBSTITUTE(SUBSTITUTE(E$1,"standard",""),"|Float","")&amp;"인게임누적곱배수",ChapterTable!$S:$T,2,0)^C1141
    +VLOOKUP(SUBSTITUTE(SUBSTITUTE(E$1,"standard",""),"|Float","")&amp;"인게임누적합배수",ChapterTable!$S:$T,2,0)*C1141)
  )
  )
  )
)</f>
        <v>4090689.263634861</v>
      </c>
      <c r="F1141" s="1">
        <f ca="1">IF(AND($A1141=0,$B1141=1),
    VLOOKUP(1,ChapterTable!$1:$1048576,MATCH("최종"&amp;SUBSTITUTE(SUBSTITUTE(F$1,"standard",""),"|Float",""),ChapterTable!$1:$1,0),0)*ChapterTable!$Q$17,
  IF(AND($A1141=0,$B1141=0),
    F1142,
  IF($B1141=0,
    VLOOKUP($A1141,ChapterTable!$1:$1048576,MATCH("최종"&amp;SUBSTITUTE(SUBSTITUTE(F$1,"standard",""),"|Float",""),ChapterTable!$1:$1,0),0),
  IF($B1141=1,
    IF($L1141=FALSE,
      VLOOKUP($A1141,ChapterTable!$1:$1048576,MATCH("최종"&amp;SUBSTITUTE(SUBSTITUTE(F$1,"standard",""),"|Float",""),ChapterTable!$1:$1,0),0),
      VLOOKUP($A1141-ChapterTable!$Q$11,ChapterTable!$1:$1048576,MATCH("최종"&amp;SUBSTITUTE(SUBSTITUTE(F$1,"standard",""),"|Float",""),ChapterTable!$1:$1,0),0)*ChapterTable!$Q$14
    ),
  OFFSET(F1141,-$B1141+IF($L1141,1,0),0)*
    (VLOOKUP(SUBSTITUTE(SUBSTITUTE(F$1,"standard",""),"|Float","")&amp;"인게임누적곱배수",ChapterTable!$S:$T,2,0)^D1141
    +VLOOKUP(SUBSTITUTE(SUBSTITUTE(F$1,"standard",""),"|Float","")&amp;"인게임누적합배수",ChapterTable!$S:$T,2,0)*D1141)
  )
  )
  )
)</f>
        <v>2020093.4635233879</v>
      </c>
      <c r="G1141" t="s">
        <v>110</v>
      </c>
      <c r="J1141" t="str">
        <f>IF(ISBLANK(I1141),"",
IFERROR(VLOOKUP(I1141,[1]StringTable!$1:$1048576,MATCH([1]StringTable!$B$1,[1]StringTable!$1:$1,0),0),
IFERROR(VLOOKUP(I1141,[1]InApkStringTable!$1:$1048576,MATCH([1]InApkStringTable!$B$1,[1]InApkStringTable!$1:$1,0),0),
"스트링없음")))</f>
        <v/>
      </c>
      <c r="L1141" t="b">
        <v>0</v>
      </c>
      <c r="M1141" t="s">
        <v>24</v>
      </c>
      <c r="N1141" t="str">
        <f>IF(ISBLANK(M1141),"",IF(ISERROR(VLOOKUP(M1141,MapTable!$A:$A,1,0)),"맵없음",""))</f>
        <v/>
      </c>
      <c r="O1141">
        <f t="shared" si="69"/>
        <v>2</v>
      </c>
      <c r="Q1141">
        <f t="shared" si="70"/>
        <v>2</v>
      </c>
      <c r="R1141" t="b">
        <f t="shared" ca="1" si="71"/>
        <v>0</v>
      </c>
      <c r="T1141" t="b">
        <f t="shared" ca="1" si="72"/>
        <v>0</v>
      </c>
      <c r="V1141" t="str">
        <f>IF(ISBLANK(U1141),"",IF(ISERROR(VLOOKUP(U1141,MapTable!$A:$A,1,0)),"맵없음",""))</f>
        <v/>
      </c>
      <c r="X1141" t="str">
        <f>IF(ISBLANK(W1141),"",
IF(ISERROR(FIND(",",W1141)),
  IF(ISERROR(VLOOKUP(W1141,MapTable!$A:$A,1,0)),"맵없음",
  ""),
IF(ISERROR(FIND(",",W1141,FIND(",",W1141)+1)),
  IF(OR(ISERROR(VLOOKUP(LEFT(W1141,FIND(",",W1141)-1),MapTable!$A:$A,1,0)),ISERROR(VLOOKUP(TRIM(MID(W1141,FIND(",",W1141)+1,999)),MapTable!$A:$A,1,0))),"맵없음",
  ""),
IF(ISERROR(FIND(",",W1141,FIND(",",W1141,FIND(",",W1141)+1)+1)),
  IF(OR(ISERROR(VLOOKUP(LEFT(W1141,FIND(",",W1141)-1),MapTable!$A:$A,1,0)),ISERROR(VLOOKUP(TRIM(MID(W1141,FIND(",",W1141)+1,FIND(",",W1141,FIND(",",W1141)+1)-FIND(",",W1141)-1)),MapTable!$A:$A,1,0)),ISERROR(VLOOKUP(TRIM(MID(W1141,FIND(",",W1141,FIND(",",W1141)+1)+1,999)),MapTable!$A:$A,1,0))),"맵없음",
  ""),
IF(ISERROR(FIND(",",W1141,FIND(",",W1141,FIND(",",W1141,FIND(",",W1141)+1)+1)+1)),
  IF(OR(ISERROR(VLOOKUP(LEFT(W1141,FIND(",",W1141)-1),MapTable!$A:$A,1,0)),ISERROR(VLOOKUP(TRIM(MID(W1141,FIND(",",W1141)+1,FIND(",",W1141,FIND(",",W1141)+1)-FIND(",",W1141)-1)),MapTable!$A:$A,1,0)),ISERROR(VLOOKUP(TRIM(MID(W1141,FIND(",",W1141,FIND(",",W1141)+1)+1,FIND(",",W1141,FIND(",",W1141,FIND(",",W1141)+1)+1)-FIND(",",W1141,FIND(",",W1141)+1)-1)),MapTable!$A:$A,1,0)),ISERROR(VLOOKUP(TRIM(MID(W1141,FIND(",",W1141,FIND(",",W1141,FIND(",",W1141)+1)+1)+1,999)),MapTable!$A:$A,1,0))),"맵없음",
  ""),
)))))</f>
        <v/>
      </c>
      <c r="AC1141" t="str">
        <f>IF(ISBLANK(AB1141),"",IF(ISERROR(VLOOKUP(AB1141,[3]DropTable!$A:$A,1,0)),"드랍없음",""))</f>
        <v/>
      </c>
      <c r="AE1141" t="str">
        <f>IF(ISBLANK(AD1141),"",IF(ISERROR(VLOOKUP(AD1141,[3]DropTable!$A:$A,1,0)),"드랍없음",""))</f>
        <v/>
      </c>
      <c r="AG1141">
        <v>9.8000000000000007</v>
      </c>
      <c r="AH1141">
        <v>1</v>
      </c>
    </row>
    <row r="1142" spans="1:34" x14ac:dyDescent="0.3">
      <c r="A1142">
        <v>25</v>
      </c>
      <c r="B1142">
        <v>14</v>
      </c>
      <c r="C1142">
        <f>IF(OR($L1142=TRUE,$A1142=0,MOD($A1142,ChapterTable!$S$20)&lt;&gt;0),
MAX(0,INT(($B1142+ChapterTable!$Q$26+VLOOKUP(SUBSTITUTE(C$1,"성장단계","")&amp;"단계오프셋",ChapterTable!$S:$T,2,0))/ChapterTable!$Q$23)),
MAX(0,INT(($B1142+ChapterTable!$S$26+VLOOKUP(SUBSTITUTE(C$1,"성장단계","")&amp;"보스단계오프셋",ChapterTable!$S:$T,2,0))/ChapterTable!$S$23)))</f>
        <v>1</v>
      </c>
      <c r="D1142">
        <f>IF(OR($L1142=TRUE,$A1142=0,MOD($A1142,ChapterTable!$S$20)&lt;&gt;0),
MAX(0,INT(($B1142+ChapterTable!$Q$26+VLOOKUP(SUBSTITUTE(D$1,"성장단계","")&amp;"단계오프셋",ChapterTable!$S:$T,2,0))/ChapterTable!$Q$23)),
MAX(0,INT(($B1142+ChapterTable!$S$26+VLOOKUP(SUBSTITUTE(D$1,"성장단계","")&amp;"보스단계오프셋",ChapterTable!$S:$T,2,0))/ChapterTable!$S$23)))</f>
        <v>1</v>
      </c>
      <c r="E1142" s="1">
        <f ca="1">IF(AND($A1142=0,$B1142=1),
    VLOOKUP(1,ChapterTable!$1:$1048576,MATCH("최종"&amp;SUBSTITUTE(SUBSTITUTE(E$1,"standard",""),"|Float",""),ChapterTable!$1:$1,0),0)*ChapterTable!$Q$17,
  IF(AND($A1142=0,$B1142=0),
    E1143,
  IF($B1142=0,
    VLOOKUP($A1142,ChapterTable!$1:$1048576,MATCH("최종"&amp;SUBSTITUTE(SUBSTITUTE(E$1,"standard",""),"|Float",""),ChapterTable!$1:$1,0),0),
  IF($B1142=1,
    IF($L1142=FALSE,
      VLOOKUP($A1142,ChapterTable!$1:$1048576,MATCH("최종"&amp;SUBSTITUTE(SUBSTITUTE(E$1,"standard",""),"|Float",""),ChapterTable!$1:$1,0),0),
      VLOOKUP($A1142-ChapterTable!$Q$11,ChapterTable!$1:$1048576,MATCH("최종"&amp;SUBSTITUTE(SUBSTITUTE(E$1,"standard",""),"|Float",""),ChapterTable!$1:$1,0),0)*ChapterTable!$Q$14
    ),
  OFFSET(E1142,-$B1142+IF($L1142,1,0),0)*
    (VLOOKUP(SUBSTITUTE(SUBSTITUTE(E$1,"standard",""),"|Float","")&amp;"인게임누적곱배수",ChapterTable!$S:$T,2,0)^C1142
    +VLOOKUP(SUBSTITUTE(SUBSTITUTE(E$1,"standard",""),"|Float","")&amp;"인게임누적합배수",ChapterTable!$S:$T,2,0)*C1142)
  )
  )
  )
)</f>
        <v>4090689.263634861</v>
      </c>
      <c r="F1142" s="1">
        <f ca="1">IF(AND($A1142=0,$B1142=1),
    VLOOKUP(1,ChapterTable!$1:$1048576,MATCH("최종"&amp;SUBSTITUTE(SUBSTITUTE(F$1,"standard",""),"|Float",""),ChapterTable!$1:$1,0),0)*ChapterTable!$Q$17,
  IF(AND($A1142=0,$B1142=0),
    F1143,
  IF($B1142=0,
    VLOOKUP($A1142,ChapterTable!$1:$1048576,MATCH("최종"&amp;SUBSTITUTE(SUBSTITUTE(F$1,"standard",""),"|Float",""),ChapterTable!$1:$1,0),0),
  IF($B1142=1,
    IF($L1142=FALSE,
      VLOOKUP($A1142,ChapterTable!$1:$1048576,MATCH("최종"&amp;SUBSTITUTE(SUBSTITUTE(F$1,"standard",""),"|Float",""),ChapterTable!$1:$1,0),0),
      VLOOKUP($A1142-ChapterTable!$Q$11,ChapterTable!$1:$1048576,MATCH("최종"&amp;SUBSTITUTE(SUBSTITUTE(F$1,"standard",""),"|Float",""),ChapterTable!$1:$1,0),0)*ChapterTable!$Q$14
    ),
  OFFSET(F1142,-$B1142+IF($L1142,1,0),0)*
    (VLOOKUP(SUBSTITUTE(SUBSTITUTE(F$1,"standard",""),"|Float","")&amp;"인게임누적곱배수",ChapterTable!$S:$T,2,0)^D1142
    +VLOOKUP(SUBSTITUTE(SUBSTITUTE(F$1,"standard",""),"|Float","")&amp;"인게임누적합배수",ChapterTable!$S:$T,2,0)*D1142)
  )
  )
  )
)</f>
        <v>2020093.4635233879</v>
      </c>
      <c r="G1142" t="s">
        <v>110</v>
      </c>
      <c r="J1142" t="str">
        <f>IF(ISBLANK(I1142),"",
IFERROR(VLOOKUP(I1142,[1]StringTable!$1:$1048576,MATCH([1]StringTable!$B$1,[1]StringTable!$1:$1,0),0),
IFERROR(VLOOKUP(I1142,[1]InApkStringTable!$1:$1048576,MATCH([1]InApkStringTable!$B$1,[1]InApkStringTable!$1:$1,0),0),
"스트링없음")))</f>
        <v/>
      </c>
      <c r="L1142" t="b">
        <v>0</v>
      </c>
      <c r="M1142" t="s">
        <v>24</v>
      </c>
      <c r="N1142" t="str">
        <f>IF(ISBLANK(M1142),"",IF(ISERROR(VLOOKUP(M1142,MapTable!$A:$A,1,0)),"맵없음",""))</f>
        <v/>
      </c>
      <c r="O1142">
        <f t="shared" si="69"/>
        <v>2</v>
      </c>
      <c r="Q1142">
        <f t="shared" si="70"/>
        <v>2</v>
      </c>
      <c r="R1142" t="b">
        <f t="shared" ca="1" si="71"/>
        <v>0</v>
      </c>
      <c r="T1142" t="b">
        <f t="shared" ca="1" si="72"/>
        <v>0</v>
      </c>
      <c r="V1142" t="str">
        <f>IF(ISBLANK(U1142),"",IF(ISERROR(VLOOKUP(U1142,MapTable!$A:$A,1,0)),"맵없음",""))</f>
        <v/>
      </c>
      <c r="X1142" t="str">
        <f>IF(ISBLANK(W1142),"",
IF(ISERROR(FIND(",",W1142)),
  IF(ISERROR(VLOOKUP(W1142,MapTable!$A:$A,1,0)),"맵없음",
  ""),
IF(ISERROR(FIND(",",W1142,FIND(",",W1142)+1)),
  IF(OR(ISERROR(VLOOKUP(LEFT(W1142,FIND(",",W1142)-1),MapTable!$A:$A,1,0)),ISERROR(VLOOKUP(TRIM(MID(W1142,FIND(",",W1142)+1,999)),MapTable!$A:$A,1,0))),"맵없음",
  ""),
IF(ISERROR(FIND(",",W1142,FIND(",",W1142,FIND(",",W1142)+1)+1)),
  IF(OR(ISERROR(VLOOKUP(LEFT(W1142,FIND(",",W1142)-1),MapTable!$A:$A,1,0)),ISERROR(VLOOKUP(TRIM(MID(W1142,FIND(",",W1142)+1,FIND(",",W1142,FIND(",",W1142)+1)-FIND(",",W1142)-1)),MapTable!$A:$A,1,0)),ISERROR(VLOOKUP(TRIM(MID(W1142,FIND(",",W1142,FIND(",",W1142)+1)+1,999)),MapTable!$A:$A,1,0))),"맵없음",
  ""),
IF(ISERROR(FIND(",",W1142,FIND(",",W1142,FIND(",",W1142,FIND(",",W1142)+1)+1)+1)),
  IF(OR(ISERROR(VLOOKUP(LEFT(W1142,FIND(",",W1142)-1),MapTable!$A:$A,1,0)),ISERROR(VLOOKUP(TRIM(MID(W1142,FIND(",",W1142)+1,FIND(",",W1142,FIND(",",W1142)+1)-FIND(",",W1142)-1)),MapTable!$A:$A,1,0)),ISERROR(VLOOKUP(TRIM(MID(W1142,FIND(",",W1142,FIND(",",W1142)+1)+1,FIND(",",W1142,FIND(",",W1142,FIND(",",W1142)+1)+1)-FIND(",",W1142,FIND(",",W1142)+1)-1)),MapTable!$A:$A,1,0)),ISERROR(VLOOKUP(TRIM(MID(W1142,FIND(",",W1142,FIND(",",W1142,FIND(",",W1142)+1)+1)+1,999)),MapTable!$A:$A,1,0))),"맵없음",
  ""),
)))))</f>
        <v/>
      </c>
      <c r="AC1142" t="str">
        <f>IF(ISBLANK(AB1142),"",IF(ISERROR(VLOOKUP(AB1142,[3]DropTable!$A:$A,1,0)),"드랍없음",""))</f>
        <v/>
      </c>
      <c r="AE1142" t="str">
        <f>IF(ISBLANK(AD1142),"",IF(ISERROR(VLOOKUP(AD1142,[3]DropTable!$A:$A,1,0)),"드랍없음",""))</f>
        <v/>
      </c>
      <c r="AG1142">
        <v>9.8000000000000007</v>
      </c>
      <c r="AH1142">
        <v>1</v>
      </c>
    </row>
    <row r="1143" spans="1:34" x14ac:dyDescent="0.3">
      <c r="A1143">
        <v>25</v>
      </c>
      <c r="B1143">
        <v>15</v>
      </c>
      <c r="C1143">
        <f>IF(OR($L1143=TRUE,$A1143=0,MOD($A1143,ChapterTable!$S$20)&lt;&gt;0),
MAX(0,INT(($B1143+ChapterTable!$Q$26+VLOOKUP(SUBSTITUTE(C$1,"성장단계","")&amp;"단계오프셋",ChapterTable!$S:$T,2,0))/ChapterTable!$Q$23)),
MAX(0,INT(($B1143+ChapterTable!$S$26+VLOOKUP(SUBSTITUTE(C$1,"성장단계","")&amp;"보스단계오프셋",ChapterTable!$S:$T,2,0))/ChapterTable!$S$23)))</f>
        <v>1</v>
      </c>
      <c r="D1143">
        <f>IF(OR($L1143=TRUE,$A1143=0,MOD($A1143,ChapterTable!$S$20)&lt;&gt;0),
MAX(0,INT(($B1143+ChapterTable!$Q$26+VLOOKUP(SUBSTITUTE(D$1,"성장단계","")&amp;"단계오프셋",ChapterTable!$S:$T,2,0))/ChapterTable!$Q$23)),
MAX(0,INT(($B1143+ChapterTable!$S$26+VLOOKUP(SUBSTITUTE(D$1,"성장단계","")&amp;"보스단계오프셋",ChapterTable!$S:$T,2,0))/ChapterTable!$S$23)))</f>
        <v>1</v>
      </c>
      <c r="E1143" s="1">
        <f ca="1">IF(AND($A1143=0,$B1143=1),
    VLOOKUP(1,ChapterTable!$1:$1048576,MATCH("최종"&amp;SUBSTITUTE(SUBSTITUTE(E$1,"standard",""),"|Float",""),ChapterTable!$1:$1,0),0)*ChapterTable!$Q$17,
  IF(AND($A1143=0,$B1143=0),
    E1144,
  IF($B1143=0,
    VLOOKUP($A1143,ChapterTable!$1:$1048576,MATCH("최종"&amp;SUBSTITUTE(SUBSTITUTE(E$1,"standard",""),"|Float",""),ChapterTable!$1:$1,0),0),
  IF($B1143=1,
    IF($L1143=FALSE,
      VLOOKUP($A1143,ChapterTable!$1:$1048576,MATCH("최종"&amp;SUBSTITUTE(SUBSTITUTE(E$1,"standard",""),"|Float",""),ChapterTable!$1:$1,0),0),
      VLOOKUP($A1143-ChapterTable!$Q$11,ChapterTable!$1:$1048576,MATCH("최종"&amp;SUBSTITUTE(SUBSTITUTE(E$1,"standard",""),"|Float",""),ChapterTable!$1:$1,0),0)*ChapterTable!$Q$14
    ),
  OFFSET(E1143,-$B1143+IF($L1143,1,0),0)*
    (VLOOKUP(SUBSTITUTE(SUBSTITUTE(E$1,"standard",""),"|Float","")&amp;"인게임누적곱배수",ChapterTable!$S:$T,2,0)^C1143
    +VLOOKUP(SUBSTITUTE(SUBSTITUTE(E$1,"standard",""),"|Float","")&amp;"인게임누적합배수",ChapterTable!$S:$T,2,0)*C1143)
  )
  )
  )
)</f>
        <v>4090689.263634861</v>
      </c>
      <c r="F1143" s="1">
        <f ca="1">IF(AND($A1143=0,$B1143=1),
    VLOOKUP(1,ChapterTable!$1:$1048576,MATCH("최종"&amp;SUBSTITUTE(SUBSTITUTE(F$1,"standard",""),"|Float",""),ChapterTable!$1:$1,0),0)*ChapterTable!$Q$17,
  IF(AND($A1143=0,$B1143=0),
    F1144,
  IF($B1143=0,
    VLOOKUP($A1143,ChapterTable!$1:$1048576,MATCH("최종"&amp;SUBSTITUTE(SUBSTITUTE(F$1,"standard",""),"|Float",""),ChapterTable!$1:$1,0),0),
  IF($B1143=1,
    IF($L1143=FALSE,
      VLOOKUP($A1143,ChapterTable!$1:$1048576,MATCH("최종"&amp;SUBSTITUTE(SUBSTITUTE(F$1,"standard",""),"|Float",""),ChapterTable!$1:$1,0),0),
      VLOOKUP($A1143-ChapterTable!$Q$11,ChapterTable!$1:$1048576,MATCH("최종"&amp;SUBSTITUTE(SUBSTITUTE(F$1,"standard",""),"|Float",""),ChapterTable!$1:$1,0),0)*ChapterTable!$Q$14
    ),
  OFFSET(F1143,-$B1143+IF($L1143,1,0),0)*
    (VLOOKUP(SUBSTITUTE(SUBSTITUTE(F$1,"standard",""),"|Float","")&amp;"인게임누적곱배수",ChapterTable!$S:$T,2,0)^D1143
    +VLOOKUP(SUBSTITUTE(SUBSTITUTE(F$1,"standard",""),"|Float","")&amp;"인게임누적합배수",ChapterTable!$S:$T,2,0)*D1143)
  )
  )
  )
)</f>
        <v>2020093.4635233879</v>
      </c>
      <c r="G1143" t="s">
        <v>110</v>
      </c>
      <c r="J1143" t="str">
        <f>IF(ISBLANK(I1143),"",
IFERROR(VLOOKUP(I1143,[1]StringTable!$1:$1048576,MATCH([1]StringTable!$B$1,[1]StringTable!$1:$1,0),0),
IFERROR(VLOOKUP(I1143,[1]InApkStringTable!$1:$1048576,MATCH([1]InApkStringTable!$B$1,[1]InApkStringTable!$1:$1,0),0),
"스트링없음")))</f>
        <v/>
      </c>
      <c r="L1143" t="b">
        <v>0</v>
      </c>
      <c r="M1143" t="s">
        <v>24</v>
      </c>
      <c r="N1143" t="str">
        <f>IF(ISBLANK(M1143),"",IF(ISERROR(VLOOKUP(M1143,MapTable!$A:$A,1,0)),"맵없음",""))</f>
        <v/>
      </c>
      <c r="O1143">
        <f t="shared" si="69"/>
        <v>11</v>
      </c>
      <c r="Q1143">
        <f t="shared" si="70"/>
        <v>11</v>
      </c>
      <c r="R1143" t="b">
        <f t="shared" ca="1" si="71"/>
        <v>0</v>
      </c>
      <c r="T1143" t="b">
        <f t="shared" ca="1" si="72"/>
        <v>0</v>
      </c>
      <c r="V1143" t="str">
        <f>IF(ISBLANK(U1143),"",IF(ISERROR(VLOOKUP(U1143,MapTable!$A:$A,1,0)),"맵없음",""))</f>
        <v/>
      </c>
      <c r="X1143" t="str">
        <f>IF(ISBLANK(W1143),"",
IF(ISERROR(FIND(",",W1143)),
  IF(ISERROR(VLOOKUP(W1143,MapTable!$A:$A,1,0)),"맵없음",
  ""),
IF(ISERROR(FIND(",",W1143,FIND(",",W1143)+1)),
  IF(OR(ISERROR(VLOOKUP(LEFT(W1143,FIND(",",W1143)-1),MapTable!$A:$A,1,0)),ISERROR(VLOOKUP(TRIM(MID(W1143,FIND(",",W1143)+1,999)),MapTable!$A:$A,1,0))),"맵없음",
  ""),
IF(ISERROR(FIND(",",W1143,FIND(",",W1143,FIND(",",W1143)+1)+1)),
  IF(OR(ISERROR(VLOOKUP(LEFT(W1143,FIND(",",W1143)-1),MapTable!$A:$A,1,0)),ISERROR(VLOOKUP(TRIM(MID(W1143,FIND(",",W1143)+1,FIND(",",W1143,FIND(",",W1143)+1)-FIND(",",W1143)-1)),MapTable!$A:$A,1,0)),ISERROR(VLOOKUP(TRIM(MID(W1143,FIND(",",W1143,FIND(",",W1143)+1)+1,999)),MapTable!$A:$A,1,0))),"맵없음",
  ""),
IF(ISERROR(FIND(",",W1143,FIND(",",W1143,FIND(",",W1143,FIND(",",W1143)+1)+1)+1)),
  IF(OR(ISERROR(VLOOKUP(LEFT(W1143,FIND(",",W1143)-1),MapTable!$A:$A,1,0)),ISERROR(VLOOKUP(TRIM(MID(W1143,FIND(",",W1143)+1,FIND(",",W1143,FIND(",",W1143)+1)-FIND(",",W1143)-1)),MapTable!$A:$A,1,0)),ISERROR(VLOOKUP(TRIM(MID(W1143,FIND(",",W1143,FIND(",",W1143)+1)+1,FIND(",",W1143,FIND(",",W1143,FIND(",",W1143)+1)+1)-FIND(",",W1143,FIND(",",W1143)+1)-1)),MapTable!$A:$A,1,0)),ISERROR(VLOOKUP(TRIM(MID(W1143,FIND(",",W1143,FIND(",",W1143,FIND(",",W1143)+1)+1)+1,999)),MapTable!$A:$A,1,0))),"맵없음",
  ""),
)))))</f>
        <v/>
      </c>
      <c r="AC1143" t="str">
        <f>IF(ISBLANK(AB1143),"",IF(ISERROR(VLOOKUP(AB1143,[3]DropTable!$A:$A,1,0)),"드랍없음",""))</f>
        <v/>
      </c>
      <c r="AE1143" t="str">
        <f>IF(ISBLANK(AD1143),"",IF(ISERROR(VLOOKUP(AD1143,[3]DropTable!$A:$A,1,0)),"드랍없음",""))</f>
        <v/>
      </c>
      <c r="AG1143">
        <v>9.8000000000000007</v>
      </c>
      <c r="AH1143">
        <v>1</v>
      </c>
    </row>
    <row r="1144" spans="1:34" x14ac:dyDescent="0.3">
      <c r="A1144">
        <v>25</v>
      </c>
      <c r="B1144">
        <v>16</v>
      </c>
      <c r="C1144">
        <f>IF(OR($L1144=TRUE,$A1144=0,MOD($A1144,ChapterTable!$S$20)&lt;&gt;0),
MAX(0,INT(($B1144+ChapterTable!$Q$26+VLOOKUP(SUBSTITUTE(C$1,"성장단계","")&amp;"단계오프셋",ChapterTable!$S:$T,2,0))/ChapterTable!$Q$23)),
MAX(0,INT(($B1144+ChapterTable!$S$26+VLOOKUP(SUBSTITUTE(C$1,"성장단계","")&amp;"보스단계오프셋",ChapterTable!$S:$T,2,0))/ChapterTable!$S$23)))</f>
        <v>2</v>
      </c>
      <c r="D1144">
        <f>IF(OR($L1144=TRUE,$A1144=0,MOD($A1144,ChapterTable!$S$20)&lt;&gt;0),
MAX(0,INT(($B1144+ChapterTable!$Q$26+VLOOKUP(SUBSTITUTE(D$1,"성장단계","")&amp;"단계오프셋",ChapterTable!$S:$T,2,0))/ChapterTable!$Q$23)),
MAX(0,INT(($B1144+ChapterTable!$S$26+VLOOKUP(SUBSTITUTE(D$1,"성장단계","")&amp;"보스단계오프셋",ChapterTable!$S:$T,2,0))/ChapterTable!$S$23)))</f>
        <v>1</v>
      </c>
      <c r="E1144" s="1">
        <f ca="1">IF(AND($A1144=0,$B1144=1),
    VLOOKUP(1,ChapterTable!$1:$1048576,MATCH("최종"&amp;SUBSTITUTE(SUBSTITUTE(E$1,"standard",""),"|Float",""),ChapterTable!$1:$1,0),0)*ChapterTable!$Q$17,
  IF(AND($A1144=0,$B1144=0),
    E1145,
  IF($B1144=0,
    VLOOKUP($A1144,ChapterTable!$1:$1048576,MATCH("최종"&amp;SUBSTITUTE(SUBSTITUTE(E$1,"standard",""),"|Float",""),ChapterTable!$1:$1,0),0),
  IF($B1144=1,
    IF($L1144=FALSE,
      VLOOKUP($A1144,ChapterTable!$1:$1048576,MATCH("최종"&amp;SUBSTITUTE(SUBSTITUTE(E$1,"standard",""),"|Float",""),ChapterTable!$1:$1,0),0),
      VLOOKUP($A1144-ChapterTable!$Q$11,ChapterTable!$1:$1048576,MATCH("최종"&amp;SUBSTITUTE(SUBSTITUTE(E$1,"standard",""),"|Float",""),ChapterTable!$1:$1,0),0)*ChapterTable!$Q$14
    ),
  OFFSET(E1144,-$B1144+IF($L1144,1,0),0)*
    (VLOOKUP(SUBSTITUTE(SUBSTITUTE(E$1,"standard",""),"|Float","")&amp;"인게임누적곱배수",ChapterTable!$S:$T,2,0)^C1144
    +VLOOKUP(SUBSTITUTE(SUBSTITUTE(E$1,"standard",""),"|Float","")&amp;"인게임누적합배수",ChapterTable!$S:$T,2,0)*C1144)
  )
  )
  )
)</f>
        <v>5151238.3319846392</v>
      </c>
      <c r="F1144" s="1">
        <f ca="1">IF(AND($A1144=0,$B1144=1),
    VLOOKUP(1,ChapterTable!$1:$1048576,MATCH("최종"&amp;SUBSTITUTE(SUBSTITUTE(F$1,"standard",""),"|Float",""),ChapterTable!$1:$1,0),0)*ChapterTable!$Q$17,
  IF(AND($A1144=0,$B1144=0),
    F1145,
  IF($B1144=0,
    VLOOKUP($A1144,ChapterTable!$1:$1048576,MATCH("최종"&amp;SUBSTITUTE(SUBSTITUTE(F$1,"standard",""),"|Float",""),ChapterTable!$1:$1,0),0),
  IF($B1144=1,
    IF($L1144=FALSE,
      VLOOKUP($A1144,ChapterTable!$1:$1048576,MATCH("최종"&amp;SUBSTITUTE(SUBSTITUTE(F$1,"standard",""),"|Float",""),ChapterTable!$1:$1,0),0),
      VLOOKUP($A1144-ChapterTable!$Q$11,ChapterTable!$1:$1048576,MATCH("최종"&amp;SUBSTITUTE(SUBSTITUTE(F$1,"standard",""),"|Float",""),ChapterTable!$1:$1,0),0)*ChapterTable!$Q$14
    ),
  OFFSET(F1144,-$B1144+IF($L1144,1,0),0)*
    (VLOOKUP(SUBSTITUTE(SUBSTITUTE(F$1,"standard",""),"|Float","")&amp;"인게임누적곱배수",ChapterTable!$S:$T,2,0)^D1144
    +VLOOKUP(SUBSTITUTE(SUBSTITUTE(F$1,"standard",""),"|Float","")&amp;"인게임누적합배수",ChapterTable!$S:$T,2,0)*D1144)
  )
  )
  )
)</f>
        <v>2020093.4635233879</v>
      </c>
      <c r="G1144" t="s">
        <v>110</v>
      </c>
      <c r="J1144" t="str">
        <f>IF(ISBLANK(I1144),"",
IFERROR(VLOOKUP(I1144,[1]StringTable!$1:$1048576,MATCH([1]StringTable!$B$1,[1]StringTable!$1:$1,0),0),
IFERROR(VLOOKUP(I1144,[1]InApkStringTable!$1:$1048576,MATCH([1]InApkStringTable!$B$1,[1]InApkStringTable!$1:$1,0),0),
"스트링없음")))</f>
        <v/>
      </c>
      <c r="L1144" t="b">
        <v>0</v>
      </c>
      <c r="M1144" t="s">
        <v>24</v>
      </c>
      <c r="N1144" t="str">
        <f>IF(ISBLANK(M1144),"",IF(ISERROR(VLOOKUP(M1144,MapTable!$A:$A,1,0)),"맵없음",""))</f>
        <v/>
      </c>
      <c r="O1144">
        <f t="shared" si="69"/>
        <v>2</v>
      </c>
      <c r="Q1144">
        <f t="shared" si="70"/>
        <v>2</v>
      </c>
      <c r="R1144" t="b">
        <f t="shared" ca="1" si="71"/>
        <v>0</v>
      </c>
      <c r="T1144" t="b">
        <f t="shared" ca="1" si="72"/>
        <v>0</v>
      </c>
      <c r="V1144" t="str">
        <f>IF(ISBLANK(U1144),"",IF(ISERROR(VLOOKUP(U1144,MapTable!$A:$A,1,0)),"맵없음",""))</f>
        <v/>
      </c>
      <c r="X1144" t="str">
        <f>IF(ISBLANK(W1144),"",
IF(ISERROR(FIND(",",W1144)),
  IF(ISERROR(VLOOKUP(W1144,MapTable!$A:$A,1,0)),"맵없음",
  ""),
IF(ISERROR(FIND(",",W1144,FIND(",",W1144)+1)),
  IF(OR(ISERROR(VLOOKUP(LEFT(W1144,FIND(",",W1144)-1),MapTable!$A:$A,1,0)),ISERROR(VLOOKUP(TRIM(MID(W1144,FIND(",",W1144)+1,999)),MapTable!$A:$A,1,0))),"맵없음",
  ""),
IF(ISERROR(FIND(",",W1144,FIND(",",W1144,FIND(",",W1144)+1)+1)),
  IF(OR(ISERROR(VLOOKUP(LEFT(W1144,FIND(",",W1144)-1),MapTable!$A:$A,1,0)),ISERROR(VLOOKUP(TRIM(MID(W1144,FIND(",",W1144)+1,FIND(",",W1144,FIND(",",W1144)+1)-FIND(",",W1144)-1)),MapTable!$A:$A,1,0)),ISERROR(VLOOKUP(TRIM(MID(W1144,FIND(",",W1144,FIND(",",W1144)+1)+1,999)),MapTable!$A:$A,1,0))),"맵없음",
  ""),
IF(ISERROR(FIND(",",W1144,FIND(",",W1144,FIND(",",W1144,FIND(",",W1144)+1)+1)+1)),
  IF(OR(ISERROR(VLOOKUP(LEFT(W1144,FIND(",",W1144)-1),MapTable!$A:$A,1,0)),ISERROR(VLOOKUP(TRIM(MID(W1144,FIND(",",W1144)+1,FIND(",",W1144,FIND(",",W1144)+1)-FIND(",",W1144)-1)),MapTable!$A:$A,1,0)),ISERROR(VLOOKUP(TRIM(MID(W1144,FIND(",",W1144,FIND(",",W1144)+1)+1,FIND(",",W1144,FIND(",",W1144,FIND(",",W1144)+1)+1)-FIND(",",W1144,FIND(",",W1144)+1)-1)),MapTable!$A:$A,1,0)),ISERROR(VLOOKUP(TRIM(MID(W1144,FIND(",",W1144,FIND(",",W1144,FIND(",",W1144)+1)+1)+1,999)),MapTable!$A:$A,1,0))),"맵없음",
  ""),
)))))</f>
        <v/>
      </c>
      <c r="AC1144" t="str">
        <f>IF(ISBLANK(AB1144),"",IF(ISERROR(VLOOKUP(AB1144,[3]DropTable!$A:$A,1,0)),"드랍없음",""))</f>
        <v/>
      </c>
      <c r="AE1144" t="str">
        <f>IF(ISBLANK(AD1144),"",IF(ISERROR(VLOOKUP(AD1144,[3]DropTable!$A:$A,1,0)),"드랍없음",""))</f>
        <v/>
      </c>
      <c r="AG1144">
        <v>9.8000000000000007</v>
      </c>
      <c r="AH1144">
        <v>1</v>
      </c>
    </row>
    <row r="1145" spans="1:34" x14ac:dyDescent="0.3">
      <c r="A1145">
        <v>25</v>
      </c>
      <c r="B1145">
        <v>17</v>
      </c>
      <c r="C1145">
        <f>IF(OR($L1145=TRUE,$A1145=0,MOD($A1145,ChapterTable!$S$20)&lt;&gt;0),
MAX(0,INT(($B1145+ChapterTable!$Q$26+VLOOKUP(SUBSTITUTE(C$1,"성장단계","")&amp;"단계오프셋",ChapterTable!$S:$T,2,0))/ChapterTable!$Q$23)),
MAX(0,INT(($B1145+ChapterTable!$S$26+VLOOKUP(SUBSTITUTE(C$1,"성장단계","")&amp;"보스단계오프셋",ChapterTable!$S:$T,2,0))/ChapterTable!$S$23)))</f>
        <v>2</v>
      </c>
      <c r="D1145">
        <f>IF(OR($L1145=TRUE,$A1145=0,MOD($A1145,ChapterTable!$S$20)&lt;&gt;0),
MAX(0,INT(($B1145+ChapterTable!$Q$26+VLOOKUP(SUBSTITUTE(D$1,"성장단계","")&amp;"단계오프셋",ChapterTable!$S:$T,2,0))/ChapterTable!$Q$23)),
MAX(0,INT(($B1145+ChapterTable!$S$26+VLOOKUP(SUBSTITUTE(D$1,"성장단계","")&amp;"보스단계오프셋",ChapterTable!$S:$T,2,0))/ChapterTable!$S$23)))</f>
        <v>1</v>
      </c>
      <c r="E1145" s="1">
        <f ca="1">IF(AND($A1145=0,$B1145=1),
    VLOOKUP(1,ChapterTable!$1:$1048576,MATCH("최종"&amp;SUBSTITUTE(SUBSTITUTE(E$1,"standard",""),"|Float",""),ChapterTable!$1:$1,0),0)*ChapterTable!$Q$17,
  IF(AND($A1145=0,$B1145=0),
    E1146,
  IF($B1145=0,
    VLOOKUP($A1145,ChapterTable!$1:$1048576,MATCH("최종"&amp;SUBSTITUTE(SUBSTITUTE(E$1,"standard",""),"|Float",""),ChapterTable!$1:$1,0),0),
  IF($B1145=1,
    IF($L1145=FALSE,
      VLOOKUP($A1145,ChapterTable!$1:$1048576,MATCH("최종"&amp;SUBSTITUTE(SUBSTITUTE(E$1,"standard",""),"|Float",""),ChapterTable!$1:$1,0),0),
      VLOOKUP($A1145-ChapterTable!$Q$11,ChapterTable!$1:$1048576,MATCH("최종"&amp;SUBSTITUTE(SUBSTITUTE(E$1,"standard",""),"|Float",""),ChapterTable!$1:$1,0),0)*ChapterTable!$Q$14
    ),
  OFFSET(E1145,-$B1145+IF($L1145,1,0),0)*
    (VLOOKUP(SUBSTITUTE(SUBSTITUTE(E$1,"standard",""),"|Float","")&amp;"인게임누적곱배수",ChapterTable!$S:$T,2,0)^C1145
    +VLOOKUP(SUBSTITUTE(SUBSTITUTE(E$1,"standard",""),"|Float","")&amp;"인게임누적합배수",ChapterTable!$S:$T,2,0)*C1145)
  )
  )
  )
)</f>
        <v>5151238.3319846392</v>
      </c>
      <c r="F1145" s="1">
        <f ca="1">IF(AND($A1145=0,$B1145=1),
    VLOOKUP(1,ChapterTable!$1:$1048576,MATCH("최종"&amp;SUBSTITUTE(SUBSTITUTE(F$1,"standard",""),"|Float",""),ChapterTable!$1:$1,0),0)*ChapterTable!$Q$17,
  IF(AND($A1145=0,$B1145=0),
    F1146,
  IF($B1145=0,
    VLOOKUP($A1145,ChapterTable!$1:$1048576,MATCH("최종"&amp;SUBSTITUTE(SUBSTITUTE(F$1,"standard",""),"|Float",""),ChapterTable!$1:$1,0),0),
  IF($B1145=1,
    IF($L1145=FALSE,
      VLOOKUP($A1145,ChapterTable!$1:$1048576,MATCH("최종"&amp;SUBSTITUTE(SUBSTITUTE(F$1,"standard",""),"|Float",""),ChapterTable!$1:$1,0),0),
      VLOOKUP($A1145-ChapterTable!$Q$11,ChapterTable!$1:$1048576,MATCH("최종"&amp;SUBSTITUTE(SUBSTITUTE(F$1,"standard",""),"|Float",""),ChapterTable!$1:$1,0),0)*ChapterTable!$Q$14
    ),
  OFFSET(F1145,-$B1145+IF($L1145,1,0),0)*
    (VLOOKUP(SUBSTITUTE(SUBSTITUTE(F$1,"standard",""),"|Float","")&amp;"인게임누적곱배수",ChapterTable!$S:$T,2,0)^D1145
    +VLOOKUP(SUBSTITUTE(SUBSTITUTE(F$1,"standard",""),"|Float","")&amp;"인게임누적합배수",ChapterTable!$S:$T,2,0)*D1145)
  )
  )
  )
)</f>
        <v>2020093.4635233879</v>
      </c>
      <c r="G1145" t="s">
        <v>110</v>
      </c>
      <c r="J1145" t="str">
        <f>IF(ISBLANK(I1145),"",
IFERROR(VLOOKUP(I1145,[1]StringTable!$1:$1048576,MATCH([1]StringTable!$B$1,[1]StringTable!$1:$1,0),0),
IFERROR(VLOOKUP(I1145,[1]InApkStringTable!$1:$1048576,MATCH([1]InApkStringTable!$B$1,[1]InApkStringTable!$1:$1,0),0),
"스트링없음")))</f>
        <v/>
      </c>
      <c r="L1145" t="b">
        <v>0</v>
      </c>
      <c r="M1145" t="s">
        <v>24</v>
      </c>
      <c r="N1145" t="str">
        <f>IF(ISBLANK(M1145),"",IF(ISERROR(VLOOKUP(M1145,MapTable!$A:$A,1,0)),"맵없음",""))</f>
        <v/>
      </c>
      <c r="O1145">
        <f t="shared" si="69"/>
        <v>2</v>
      </c>
      <c r="Q1145">
        <f t="shared" si="70"/>
        <v>2</v>
      </c>
      <c r="R1145" t="b">
        <f t="shared" ca="1" si="71"/>
        <v>0</v>
      </c>
      <c r="T1145" t="b">
        <f t="shared" ca="1" si="72"/>
        <v>0</v>
      </c>
      <c r="V1145" t="str">
        <f>IF(ISBLANK(U1145),"",IF(ISERROR(VLOOKUP(U1145,MapTable!$A:$A,1,0)),"맵없음",""))</f>
        <v/>
      </c>
      <c r="X1145" t="str">
        <f>IF(ISBLANK(W1145),"",
IF(ISERROR(FIND(",",W1145)),
  IF(ISERROR(VLOOKUP(W1145,MapTable!$A:$A,1,0)),"맵없음",
  ""),
IF(ISERROR(FIND(",",W1145,FIND(",",W1145)+1)),
  IF(OR(ISERROR(VLOOKUP(LEFT(W1145,FIND(",",W1145)-1),MapTable!$A:$A,1,0)),ISERROR(VLOOKUP(TRIM(MID(W1145,FIND(",",W1145)+1,999)),MapTable!$A:$A,1,0))),"맵없음",
  ""),
IF(ISERROR(FIND(",",W1145,FIND(",",W1145,FIND(",",W1145)+1)+1)),
  IF(OR(ISERROR(VLOOKUP(LEFT(W1145,FIND(",",W1145)-1),MapTable!$A:$A,1,0)),ISERROR(VLOOKUP(TRIM(MID(W1145,FIND(",",W1145)+1,FIND(",",W1145,FIND(",",W1145)+1)-FIND(",",W1145)-1)),MapTable!$A:$A,1,0)),ISERROR(VLOOKUP(TRIM(MID(W1145,FIND(",",W1145,FIND(",",W1145)+1)+1,999)),MapTable!$A:$A,1,0))),"맵없음",
  ""),
IF(ISERROR(FIND(",",W1145,FIND(",",W1145,FIND(",",W1145,FIND(",",W1145)+1)+1)+1)),
  IF(OR(ISERROR(VLOOKUP(LEFT(W1145,FIND(",",W1145)-1),MapTable!$A:$A,1,0)),ISERROR(VLOOKUP(TRIM(MID(W1145,FIND(",",W1145)+1,FIND(",",W1145,FIND(",",W1145)+1)-FIND(",",W1145)-1)),MapTable!$A:$A,1,0)),ISERROR(VLOOKUP(TRIM(MID(W1145,FIND(",",W1145,FIND(",",W1145)+1)+1,FIND(",",W1145,FIND(",",W1145,FIND(",",W1145)+1)+1)-FIND(",",W1145,FIND(",",W1145)+1)-1)),MapTable!$A:$A,1,0)),ISERROR(VLOOKUP(TRIM(MID(W1145,FIND(",",W1145,FIND(",",W1145,FIND(",",W1145)+1)+1)+1,999)),MapTable!$A:$A,1,0))),"맵없음",
  ""),
)))))</f>
        <v/>
      </c>
      <c r="AC1145" t="str">
        <f>IF(ISBLANK(AB1145),"",IF(ISERROR(VLOOKUP(AB1145,[3]DropTable!$A:$A,1,0)),"드랍없음",""))</f>
        <v/>
      </c>
      <c r="AE1145" t="str">
        <f>IF(ISBLANK(AD1145),"",IF(ISERROR(VLOOKUP(AD1145,[3]DropTable!$A:$A,1,0)),"드랍없음",""))</f>
        <v/>
      </c>
      <c r="AG1145">
        <v>9.8000000000000007</v>
      </c>
      <c r="AH1145">
        <v>1</v>
      </c>
    </row>
    <row r="1146" spans="1:34" x14ac:dyDescent="0.3">
      <c r="A1146">
        <v>25</v>
      </c>
      <c r="B1146">
        <v>18</v>
      </c>
      <c r="C1146">
        <f>IF(OR($L1146=TRUE,$A1146=0,MOD($A1146,ChapterTable!$S$20)&lt;&gt;0),
MAX(0,INT(($B1146+ChapterTable!$Q$26+VLOOKUP(SUBSTITUTE(C$1,"성장단계","")&amp;"단계오프셋",ChapterTable!$S:$T,2,0))/ChapterTable!$Q$23)),
MAX(0,INT(($B1146+ChapterTable!$S$26+VLOOKUP(SUBSTITUTE(C$1,"성장단계","")&amp;"보스단계오프셋",ChapterTable!$S:$T,2,0))/ChapterTable!$S$23)))</f>
        <v>2</v>
      </c>
      <c r="D1146">
        <f>IF(OR($L1146=TRUE,$A1146=0,MOD($A1146,ChapterTable!$S$20)&lt;&gt;0),
MAX(0,INT(($B1146+ChapterTable!$Q$26+VLOOKUP(SUBSTITUTE(D$1,"성장단계","")&amp;"단계오프셋",ChapterTable!$S:$T,2,0))/ChapterTable!$Q$23)),
MAX(0,INT(($B1146+ChapterTable!$S$26+VLOOKUP(SUBSTITUTE(D$1,"성장단계","")&amp;"보스단계오프셋",ChapterTable!$S:$T,2,0))/ChapterTable!$S$23)))</f>
        <v>1</v>
      </c>
      <c r="E1146" s="1">
        <f ca="1">IF(AND($A1146=0,$B1146=1),
    VLOOKUP(1,ChapterTable!$1:$1048576,MATCH("최종"&amp;SUBSTITUTE(SUBSTITUTE(E$1,"standard",""),"|Float",""),ChapterTable!$1:$1,0),0)*ChapterTable!$Q$17,
  IF(AND($A1146=0,$B1146=0),
    E1147,
  IF($B1146=0,
    VLOOKUP($A1146,ChapterTable!$1:$1048576,MATCH("최종"&amp;SUBSTITUTE(SUBSTITUTE(E$1,"standard",""),"|Float",""),ChapterTable!$1:$1,0),0),
  IF($B1146=1,
    IF($L1146=FALSE,
      VLOOKUP($A1146,ChapterTable!$1:$1048576,MATCH("최종"&amp;SUBSTITUTE(SUBSTITUTE(E$1,"standard",""),"|Float",""),ChapterTable!$1:$1,0),0),
      VLOOKUP($A1146-ChapterTable!$Q$11,ChapterTable!$1:$1048576,MATCH("최종"&amp;SUBSTITUTE(SUBSTITUTE(E$1,"standard",""),"|Float",""),ChapterTable!$1:$1,0),0)*ChapterTable!$Q$14
    ),
  OFFSET(E1146,-$B1146+IF($L1146,1,0),0)*
    (VLOOKUP(SUBSTITUTE(SUBSTITUTE(E$1,"standard",""),"|Float","")&amp;"인게임누적곱배수",ChapterTable!$S:$T,2,0)^C1146
    +VLOOKUP(SUBSTITUTE(SUBSTITUTE(E$1,"standard",""),"|Float","")&amp;"인게임누적합배수",ChapterTable!$S:$T,2,0)*C1146)
  )
  )
  )
)</f>
        <v>5151238.3319846392</v>
      </c>
      <c r="F1146" s="1">
        <f ca="1">IF(AND($A1146=0,$B1146=1),
    VLOOKUP(1,ChapterTable!$1:$1048576,MATCH("최종"&amp;SUBSTITUTE(SUBSTITUTE(F$1,"standard",""),"|Float",""),ChapterTable!$1:$1,0),0)*ChapterTable!$Q$17,
  IF(AND($A1146=0,$B1146=0),
    F1147,
  IF($B1146=0,
    VLOOKUP($A1146,ChapterTable!$1:$1048576,MATCH("최종"&amp;SUBSTITUTE(SUBSTITUTE(F$1,"standard",""),"|Float",""),ChapterTable!$1:$1,0),0),
  IF($B1146=1,
    IF($L1146=FALSE,
      VLOOKUP($A1146,ChapterTable!$1:$1048576,MATCH("최종"&amp;SUBSTITUTE(SUBSTITUTE(F$1,"standard",""),"|Float",""),ChapterTable!$1:$1,0),0),
      VLOOKUP($A1146-ChapterTable!$Q$11,ChapterTable!$1:$1048576,MATCH("최종"&amp;SUBSTITUTE(SUBSTITUTE(F$1,"standard",""),"|Float",""),ChapterTable!$1:$1,0),0)*ChapterTable!$Q$14
    ),
  OFFSET(F1146,-$B1146+IF($L1146,1,0),0)*
    (VLOOKUP(SUBSTITUTE(SUBSTITUTE(F$1,"standard",""),"|Float","")&amp;"인게임누적곱배수",ChapterTable!$S:$T,2,0)^D1146
    +VLOOKUP(SUBSTITUTE(SUBSTITUTE(F$1,"standard",""),"|Float","")&amp;"인게임누적합배수",ChapterTable!$S:$T,2,0)*D1146)
  )
  )
  )
)</f>
        <v>2020093.4635233879</v>
      </c>
      <c r="G1146" t="s">
        <v>110</v>
      </c>
      <c r="J1146" t="str">
        <f>IF(ISBLANK(I1146),"",
IFERROR(VLOOKUP(I1146,[1]StringTable!$1:$1048576,MATCH([1]StringTable!$B$1,[1]StringTable!$1:$1,0),0),
IFERROR(VLOOKUP(I1146,[1]InApkStringTable!$1:$1048576,MATCH([1]InApkStringTable!$B$1,[1]InApkStringTable!$1:$1,0),0),
"스트링없음")))</f>
        <v/>
      </c>
      <c r="L1146" t="b">
        <v>0</v>
      </c>
      <c r="M1146" t="s">
        <v>24</v>
      </c>
      <c r="N1146" t="str">
        <f>IF(ISBLANK(M1146),"",IF(ISERROR(VLOOKUP(M1146,MapTable!$A:$A,1,0)),"맵없음",""))</f>
        <v/>
      </c>
      <c r="O1146">
        <f t="shared" si="69"/>
        <v>2</v>
      </c>
      <c r="Q1146">
        <f t="shared" si="70"/>
        <v>2</v>
      </c>
      <c r="R1146" t="b">
        <f t="shared" ca="1" si="71"/>
        <v>0</v>
      </c>
      <c r="T1146" t="b">
        <f t="shared" ca="1" si="72"/>
        <v>0</v>
      </c>
      <c r="V1146" t="str">
        <f>IF(ISBLANK(U1146),"",IF(ISERROR(VLOOKUP(U1146,MapTable!$A:$A,1,0)),"맵없음",""))</f>
        <v/>
      </c>
      <c r="X1146" t="str">
        <f>IF(ISBLANK(W1146),"",
IF(ISERROR(FIND(",",W1146)),
  IF(ISERROR(VLOOKUP(W1146,MapTable!$A:$A,1,0)),"맵없음",
  ""),
IF(ISERROR(FIND(",",W1146,FIND(",",W1146)+1)),
  IF(OR(ISERROR(VLOOKUP(LEFT(W1146,FIND(",",W1146)-1),MapTable!$A:$A,1,0)),ISERROR(VLOOKUP(TRIM(MID(W1146,FIND(",",W1146)+1,999)),MapTable!$A:$A,1,0))),"맵없음",
  ""),
IF(ISERROR(FIND(",",W1146,FIND(",",W1146,FIND(",",W1146)+1)+1)),
  IF(OR(ISERROR(VLOOKUP(LEFT(W1146,FIND(",",W1146)-1),MapTable!$A:$A,1,0)),ISERROR(VLOOKUP(TRIM(MID(W1146,FIND(",",W1146)+1,FIND(",",W1146,FIND(",",W1146)+1)-FIND(",",W1146)-1)),MapTable!$A:$A,1,0)),ISERROR(VLOOKUP(TRIM(MID(W1146,FIND(",",W1146,FIND(",",W1146)+1)+1,999)),MapTable!$A:$A,1,0))),"맵없음",
  ""),
IF(ISERROR(FIND(",",W1146,FIND(",",W1146,FIND(",",W1146,FIND(",",W1146)+1)+1)+1)),
  IF(OR(ISERROR(VLOOKUP(LEFT(W1146,FIND(",",W1146)-1),MapTable!$A:$A,1,0)),ISERROR(VLOOKUP(TRIM(MID(W1146,FIND(",",W1146)+1,FIND(",",W1146,FIND(",",W1146)+1)-FIND(",",W1146)-1)),MapTable!$A:$A,1,0)),ISERROR(VLOOKUP(TRIM(MID(W1146,FIND(",",W1146,FIND(",",W1146)+1)+1,FIND(",",W1146,FIND(",",W1146,FIND(",",W1146)+1)+1)-FIND(",",W1146,FIND(",",W1146)+1)-1)),MapTable!$A:$A,1,0)),ISERROR(VLOOKUP(TRIM(MID(W1146,FIND(",",W1146,FIND(",",W1146,FIND(",",W1146)+1)+1)+1,999)),MapTable!$A:$A,1,0))),"맵없음",
  ""),
)))))</f>
        <v/>
      </c>
      <c r="AC1146" t="str">
        <f>IF(ISBLANK(AB1146),"",IF(ISERROR(VLOOKUP(AB1146,[3]DropTable!$A:$A,1,0)),"드랍없음",""))</f>
        <v/>
      </c>
      <c r="AE1146" t="str">
        <f>IF(ISBLANK(AD1146),"",IF(ISERROR(VLOOKUP(AD1146,[3]DropTable!$A:$A,1,0)),"드랍없음",""))</f>
        <v/>
      </c>
      <c r="AG1146">
        <v>9.8000000000000007</v>
      </c>
      <c r="AH1146">
        <v>1</v>
      </c>
    </row>
    <row r="1147" spans="1:34" x14ac:dyDescent="0.3">
      <c r="A1147">
        <v>25</v>
      </c>
      <c r="B1147">
        <v>19</v>
      </c>
      <c r="C1147">
        <f>IF(OR($L1147=TRUE,$A1147=0,MOD($A1147,ChapterTable!$S$20)&lt;&gt;0),
MAX(0,INT(($B1147+ChapterTable!$Q$26+VLOOKUP(SUBSTITUTE(C$1,"성장단계","")&amp;"단계오프셋",ChapterTable!$S:$T,2,0))/ChapterTable!$Q$23)),
MAX(0,INT(($B1147+ChapterTable!$S$26+VLOOKUP(SUBSTITUTE(C$1,"성장단계","")&amp;"보스단계오프셋",ChapterTable!$S:$T,2,0))/ChapterTable!$S$23)))</f>
        <v>2</v>
      </c>
      <c r="D1147">
        <f>IF(OR($L1147=TRUE,$A1147=0,MOD($A1147,ChapterTable!$S$20)&lt;&gt;0),
MAX(0,INT(($B1147+ChapterTable!$Q$26+VLOOKUP(SUBSTITUTE(D$1,"성장단계","")&amp;"단계오프셋",ChapterTable!$S:$T,2,0))/ChapterTable!$Q$23)),
MAX(0,INT(($B1147+ChapterTable!$S$26+VLOOKUP(SUBSTITUTE(D$1,"성장단계","")&amp;"보스단계오프셋",ChapterTable!$S:$T,2,0))/ChapterTable!$S$23)))</f>
        <v>1</v>
      </c>
      <c r="E1147" s="1">
        <f ca="1">IF(AND($A1147=0,$B1147=1),
    VLOOKUP(1,ChapterTable!$1:$1048576,MATCH("최종"&amp;SUBSTITUTE(SUBSTITUTE(E$1,"standard",""),"|Float",""),ChapterTable!$1:$1,0),0)*ChapterTable!$Q$17,
  IF(AND($A1147=0,$B1147=0),
    E1148,
  IF($B1147=0,
    VLOOKUP($A1147,ChapterTable!$1:$1048576,MATCH("최종"&amp;SUBSTITUTE(SUBSTITUTE(E$1,"standard",""),"|Float",""),ChapterTable!$1:$1,0),0),
  IF($B1147=1,
    IF($L1147=FALSE,
      VLOOKUP($A1147,ChapterTable!$1:$1048576,MATCH("최종"&amp;SUBSTITUTE(SUBSTITUTE(E$1,"standard",""),"|Float",""),ChapterTable!$1:$1,0),0),
      VLOOKUP($A1147-ChapterTable!$Q$11,ChapterTable!$1:$1048576,MATCH("최종"&amp;SUBSTITUTE(SUBSTITUTE(E$1,"standard",""),"|Float",""),ChapterTable!$1:$1,0),0)*ChapterTable!$Q$14
    ),
  OFFSET(E1147,-$B1147+IF($L1147,1,0),0)*
    (VLOOKUP(SUBSTITUTE(SUBSTITUTE(E$1,"standard",""),"|Float","")&amp;"인게임누적곱배수",ChapterTable!$S:$T,2,0)^C1147
    +VLOOKUP(SUBSTITUTE(SUBSTITUTE(E$1,"standard",""),"|Float","")&amp;"인게임누적합배수",ChapterTable!$S:$T,2,0)*C1147)
  )
  )
  )
)</f>
        <v>5151238.3319846392</v>
      </c>
      <c r="F1147" s="1">
        <f ca="1">IF(AND($A1147=0,$B1147=1),
    VLOOKUP(1,ChapterTable!$1:$1048576,MATCH("최종"&amp;SUBSTITUTE(SUBSTITUTE(F$1,"standard",""),"|Float",""),ChapterTable!$1:$1,0),0)*ChapterTable!$Q$17,
  IF(AND($A1147=0,$B1147=0),
    F1148,
  IF($B1147=0,
    VLOOKUP($A1147,ChapterTable!$1:$1048576,MATCH("최종"&amp;SUBSTITUTE(SUBSTITUTE(F$1,"standard",""),"|Float",""),ChapterTable!$1:$1,0),0),
  IF($B1147=1,
    IF($L1147=FALSE,
      VLOOKUP($A1147,ChapterTable!$1:$1048576,MATCH("최종"&amp;SUBSTITUTE(SUBSTITUTE(F$1,"standard",""),"|Float",""),ChapterTable!$1:$1,0),0),
      VLOOKUP($A1147-ChapterTable!$Q$11,ChapterTable!$1:$1048576,MATCH("최종"&amp;SUBSTITUTE(SUBSTITUTE(F$1,"standard",""),"|Float",""),ChapterTable!$1:$1,0),0)*ChapterTable!$Q$14
    ),
  OFFSET(F1147,-$B1147+IF($L1147,1,0),0)*
    (VLOOKUP(SUBSTITUTE(SUBSTITUTE(F$1,"standard",""),"|Float","")&amp;"인게임누적곱배수",ChapterTable!$S:$T,2,0)^D1147
    +VLOOKUP(SUBSTITUTE(SUBSTITUTE(F$1,"standard",""),"|Float","")&amp;"인게임누적합배수",ChapterTable!$S:$T,2,0)*D1147)
  )
  )
  )
)</f>
        <v>2020093.4635233879</v>
      </c>
      <c r="G1147" t="s">
        <v>110</v>
      </c>
      <c r="J1147" t="str">
        <f>IF(ISBLANK(I1147),"",
IFERROR(VLOOKUP(I1147,[1]StringTable!$1:$1048576,MATCH([1]StringTable!$B$1,[1]StringTable!$1:$1,0),0),
IFERROR(VLOOKUP(I1147,[1]InApkStringTable!$1:$1048576,MATCH([1]InApkStringTable!$B$1,[1]InApkStringTable!$1:$1,0),0),
"스트링없음")))</f>
        <v/>
      </c>
      <c r="L1147" t="b">
        <v>0</v>
      </c>
      <c r="M1147" t="s">
        <v>24</v>
      </c>
      <c r="N1147" t="str">
        <f>IF(ISBLANK(M1147),"",IF(ISERROR(VLOOKUP(M1147,MapTable!$A:$A,1,0)),"맵없음",""))</f>
        <v/>
      </c>
      <c r="O1147">
        <f t="shared" si="69"/>
        <v>92</v>
      </c>
      <c r="Q1147">
        <f t="shared" si="70"/>
        <v>92</v>
      </c>
      <c r="R1147" t="b">
        <f t="shared" ca="1" si="71"/>
        <v>1</v>
      </c>
      <c r="T1147" t="b">
        <f t="shared" ca="1" si="72"/>
        <v>1</v>
      </c>
      <c r="V1147" t="str">
        <f>IF(ISBLANK(U1147),"",IF(ISERROR(VLOOKUP(U1147,MapTable!$A:$A,1,0)),"맵없음",""))</f>
        <v/>
      </c>
      <c r="X1147" t="str">
        <f>IF(ISBLANK(W1147),"",
IF(ISERROR(FIND(",",W1147)),
  IF(ISERROR(VLOOKUP(W1147,MapTable!$A:$A,1,0)),"맵없음",
  ""),
IF(ISERROR(FIND(",",W1147,FIND(",",W1147)+1)),
  IF(OR(ISERROR(VLOOKUP(LEFT(W1147,FIND(",",W1147)-1),MapTable!$A:$A,1,0)),ISERROR(VLOOKUP(TRIM(MID(W1147,FIND(",",W1147)+1,999)),MapTable!$A:$A,1,0))),"맵없음",
  ""),
IF(ISERROR(FIND(",",W1147,FIND(",",W1147,FIND(",",W1147)+1)+1)),
  IF(OR(ISERROR(VLOOKUP(LEFT(W1147,FIND(",",W1147)-1),MapTable!$A:$A,1,0)),ISERROR(VLOOKUP(TRIM(MID(W1147,FIND(",",W1147)+1,FIND(",",W1147,FIND(",",W1147)+1)-FIND(",",W1147)-1)),MapTable!$A:$A,1,0)),ISERROR(VLOOKUP(TRIM(MID(W1147,FIND(",",W1147,FIND(",",W1147)+1)+1,999)),MapTable!$A:$A,1,0))),"맵없음",
  ""),
IF(ISERROR(FIND(",",W1147,FIND(",",W1147,FIND(",",W1147,FIND(",",W1147)+1)+1)+1)),
  IF(OR(ISERROR(VLOOKUP(LEFT(W1147,FIND(",",W1147)-1),MapTable!$A:$A,1,0)),ISERROR(VLOOKUP(TRIM(MID(W1147,FIND(",",W1147)+1,FIND(",",W1147,FIND(",",W1147)+1)-FIND(",",W1147)-1)),MapTable!$A:$A,1,0)),ISERROR(VLOOKUP(TRIM(MID(W1147,FIND(",",W1147,FIND(",",W1147)+1)+1,FIND(",",W1147,FIND(",",W1147,FIND(",",W1147)+1)+1)-FIND(",",W1147,FIND(",",W1147)+1)-1)),MapTable!$A:$A,1,0)),ISERROR(VLOOKUP(TRIM(MID(W1147,FIND(",",W1147,FIND(",",W1147,FIND(",",W1147)+1)+1)+1,999)),MapTable!$A:$A,1,0))),"맵없음",
  ""),
)))))</f>
        <v/>
      </c>
      <c r="AC1147" t="str">
        <f>IF(ISBLANK(AB1147),"",IF(ISERROR(VLOOKUP(AB1147,[3]DropTable!$A:$A,1,0)),"드랍없음",""))</f>
        <v/>
      </c>
      <c r="AE1147" t="str">
        <f>IF(ISBLANK(AD1147),"",IF(ISERROR(VLOOKUP(AD1147,[3]DropTable!$A:$A,1,0)),"드랍없음",""))</f>
        <v/>
      </c>
      <c r="AG1147">
        <v>9.8000000000000007</v>
      </c>
      <c r="AH1147">
        <v>1</v>
      </c>
    </row>
    <row r="1148" spans="1:34" x14ac:dyDescent="0.3">
      <c r="A1148">
        <v>25</v>
      </c>
      <c r="B1148">
        <v>20</v>
      </c>
      <c r="C1148">
        <f>IF(OR($L1148=TRUE,$A1148=0,MOD($A1148,ChapterTable!$S$20)&lt;&gt;0),
MAX(0,INT(($B1148+ChapterTable!$Q$26+VLOOKUP(SUBSTITUTE(C$1,"성장단계","")&amp;"단계오프셋",ChapterTable!$S:$T,2,0))/ChapterTable!$Q$23)),
MAX(0,INT(($B1148+ChapterTable!$S$26+VLOOKUP(SUBSTITUTE(C$1,"성장단계","")&amp;"보스단계오프셋",ChapterTable!$S:$T,2,0))/ChapterTable!$S$23)))</f>
        <v>2</v>
      </c>
      <c r="D1148">
        <f>IF(OR($L1148=TRUE,$A1148=0,MOD($A1148,ChapterTable!$S$20)&lt;&gt;0),
MAX(0,INT(($B1148+ChapterTable!$Q$26+VLOOKUP(SUBSTITUTE(D$1,"성장단계","")&amp;"단계오프셋",ChapterTable!$S:$T,2,0))/ChapterTable!$Q$23)),
MAX(0,INT(($B1148+ChapterTable!$S$26+VLOOKUP(SUBSTITUTE(D$1,"성장단계","")&amp;"보스단계오프셋",ChapterTable!$S:$T,2,0))/ChapterTable!$S$23)))</f>
        <v>1</v>
      </c>
      <c r="E1148" s="1">
        <f ca="1">IF(AND($A1148=0,$B1148=1),
    VLOOKUP(1,ChapterTable!$1:$1048576,MATCH("최종"&amp;SUBSTITUTE(SUBSTITUTE(E$1,"standard",""),"|Float",""),ChapterTable!$1:$1,0),0)*ChapterTable!$Q$17,
  IF(AND($A1148=0,$B1148=0),
    E1149,
  IF($B1148=0,
    VLOOKUP($A1148,ChapterTable!$1:$1048576,MATCH("최종"&amp;SUBSTITUTE(SUBSTITUTE(E$1,"standard",""),"|Float",""),ChapterTable!$1:$1,0),0),
  IF($B1148=1,
    IF($L1148=FALSE,
      VLOOKUP($A1148,ChapterTable!$1:$1048576,MATCH("최종"&amp;SUBSTITUTE(SUBSTITUTE(E$1,"standard",""),"|Float",""),ChapterTable!$1:$1,0),0),
      VLOOKUP($A1148-ChapterTable!$Q$11,ChapterTable!$1:$1048576,MATCH("최종"&amp;SUBSTITUTE(SUBSTITUTE(E$1,"standard",""),"|Float",""),ChapterTable!$1:$1,0),0)*ChapterTable!$Q$14
    ),
  OFFSET(E1148,-$B1148+IF($L1148,1,0),0)*
    (VLOOKUP(SUBSTITUTE(SUBSTITUTE(E$1,"standard",""),"|Float","")&amp;"인게임누적곱배수",ChapterTable!$S:$T,2,0)^C1148
    +VLOOKUP(SUBSTITUTE(SUBSTITUTE(E$1,"standard",""),"|Float","")&amp;"인게임누적합배수",ChapterTable!$S:$T,2,0)*C1148)
  )
  )
  )
)</f>
        <v>5151238.3319846392</v>
      </c>
      <c r="F1148" s="1">
        <f ca="1">IF(AND($A1148=0,$B1148=1),
    VLOOKUP(1,ChapterTable!$1:$1048576,MATCH("최종"&amp;SUBSTITUTE(SUBSTITUTE(F$1,"standard",""),"|Float",""),ChapterTable!$1:$1,0),0)*ChapterTable!$Q$17,
  IF(AND($A1148=0,$B1148=0),
    F1149,
  IF($B1148=0,
    VLOOKUP($A1148,ChapterTable!$1:$1048576,MATCH("최종"&amp;SUBSTITUTE(SUBSTITUTE(F$1,"standard",""),"|Float",""),ChapterTable!$1:$1,0),0),
  IF($B1148=1,
    IF($L1148=FALSE,
      VLOOKUP($A1148,ChapterTable!$1:$1048576,MATCH("최종"&amp;SUBSTITUTE(SUBSTITUTE(F$1,"standard",""),"|Float",""),ChapterTable!$1:$1,0),0),
      VLOOKUP($A1148-ChapterTable!$Q$11,ChapterTable!$1:$1048576,MATCH("최종"&amp;SUBSTITUTE(SUBSTITUTE(F$1,"standard",""),"|Float",""),ChapterTable!$1:$1,0),0)*ChapterTable!$Q$14
    ),
  OFFSET(F1148,-$B1148+IF($L1148,1,0),0)*
    (VLOOKUP(SUBSTITUTE(SUBSTITUTE(F$1,"standard",""),"|Float","")&amp;"인게임누적곱배수",ChapterTable!$S:$T,2,0)^D1148
    +VLOOKUP(SUBSTITUTE(SUBSTITUTE(F$1,"standard",""),"|Float","")&amp;"인게임누적합배수",ChapterTable!$S:$T,2,0)*D1148)
  )
  )
  )
)</f>
        <v>2020093.4635233879</v>
      </c>
      <c r="G1148" t="s">
        <v>110</v>
      </c>
      <c r="J1148" t="str">
        <f>IF(ISBLANK(I1148),"",
IFERROR(VLOOKUP(I1148,[1]StringTable!$1:$1048576,MATCH([1]StringTable!$B$1,[1]StringTable!$1:$1,0),0),
IFERROR(VLOOKUP(I1148,[1]InApkStringTable!$1:$1048576,MATCH([1]InApkStringTable!$B$1,[1]InApkStringTable!$1:$1,0),0),
"스트링없음")))</f>
        <v/>
      </c>
      <c r="L1148" t="b">
        <v>0</v>
      </c>
      <c r="M1148" t="s">
        <v>24</v>
      </c>
      <c r="N1148" t="str">
        <f>IF(ISBLANK(M1148),"",IF(ISERROR(VLOOKUP(M1148,MapTable!$A:$A,1,0)),"맵없음",""))</f>
        <v/>
      </c>
      <c r="O1148">
        <f t="shared" si="69"/>
        <v>21</v>
      </c>
      <c r="Q1148">
        <f t="shared" si="70"/>
        <v>21</v>
      </c>
      <c r="R1148" t="b">
        <f t="shared" ca="1" si="71"/>
        <v>0</v>
      </c>
      <c r="T1148" t="b">
        <f t="shared" ca="1" si="72"/>
        <v>0</v>
      </c>
      <c r="V1148" t="str">
        <f>IF(ISBLANK(U1148),"",IF(ISERROR(VLOOKUP(U1148,MapTable!$A:$A,1,0)),"맵없음",""))</f>
        <v/>
      </c>
      <c r="X1148" t="str">
        <f>IF(ISBLANK(W1148),"",
IF(ISERROR(FIND(",",W1148)),
  IF(ISERROR(VLOOKUP(W1148,MapTable!$A:$A,1,0)),"맵없음",
  ""),
IF(ISERROR(FIND(",",W1148,FIND(",",W1148)+1)),
  IF(OR(ISERROR(VLOOKUP(LEFT(W1148,FIND(",",W1148)-1),MapTable!$A:$A,1,0)),ISERROR(VLOOKUP(TRIM(MID(W1148,FIND(",",W1148)+1,999)),MapTable!$A:$A,1,0))),"맵없음",
  ""),
IF(ISERROR(FIND(",",W1148,FIND(",",W1148,FIND(",",W1148)+1)+1)),
  IF(OR(ISERROR(VLOOKUP(LEFT(W1148,FIND(",",W1148)-1),MapTable!$A:$A,1,0)),ISERROR(VLOOKUP(TRIM(MID(W1148,FIND(",",W1148)+1,FIND(",",W1148,FIND(",",W1148)+1)-FIND(",",W1148)-1)),MapTable!$A:$A,1,0)),ISERROR(VLOOKUP(TRIM(MID(W1148,FIND(",",W1148,FIND(",",W1148)+1)+1,999)),MapTable!$A:$A,1,0))),"맵없음",
  ""),
IF(ISERROR(FIND(",",W1148,FIND(",",W1148,FIND(",",W1148,FIND(",",W1148)+1)+1)+1)),
  IF(OR(ISERROR(VLOOKUP(LEFT(W1148,FIND(",",W1148)-1),MapTable!$A:$A,1,0)),ISERROR(VLOOKUP(TRIM(MID(W1148,FIND(",",W1148)+1,FIND(",",W1148,FIND(",",W1148)+1)-FIND(",",W1148)-1)),MapTable!$A:$A,1,0)),ISERROR(VLOOKUP(TRIM(MID(W1148,FIND(",",W1148,FIND(",",W1148)+1)+1,FIND(",",W1148,FIND(",",W1148,FIND(",",W1148)+1)+1)-FIND(",",W1148,FIND(",",W1148)+1)-1)),MapTable!$A:$A,1,0)),ISERROR(VLOOKUP(TRIM(MID(W1148,FIND(",",W1148,FIND(",",W1148,FIND(",",W1148)+1)+1)+1,999)),MapTable!$A:$A,1,0))),"맵없음",
  ""),
)))))</f>
        <v/>
      </c>
      <c r="AC1148" t="str">
        <f>IF(ISBLANK(AB1148),"",IF(ISERROR(VLOOKUP(AB1148,[3]DropTable!$A:$A,1,0)),"드랍없음",""))</f>
        <v/>
      </c>
      <c r="AE1148" t="str">
        <f>IF(ISBLANK(AD1148),"",IF(ISERROR(VLOOKUP(AD1148,[3]DropTable!$A:$A,1,0)),"드랍없음",""))</f>
        <v/>
      </c>
      <c r="AG1148">
        <v>9.8000000000000007</v>
      </c>
      <c r="AH1148">
        <v>1</v>
      </c>
    </row>
    <row r="1149" spans="1:34" x14ac:dyDescent="0.3">
      <c r="A1149">
        <v>25</v>
      </c>
      <c r="B1149">
        <v>21</v>
      </c>
      <c r="C1149">
        <f>IF(OR($L1149=TRUE,$A1149=0,MOD($A1149,ChapterTable!$S$20)&lt;&gt;0),
MAX(0,INT(($B1149+ChapterTable!$Q$26+VLOOKUP(SUBSTITUTE(C$1,"성장단계","")&amp;"단계오프셋",ChapterTable!$S:$T,2,0))/ChapterTable!$Q$23)),
MAX(0,INT(($B1149+ChapterTable!$S$26+VLOOKUP(SUBSTITUTE(C$1,"성장단계","")&amp;"보스단계오프셋",ChapterTable!$S:$T,2,0))/ChapterTable!$S$23)))</f>
        <v>2</v>
      </c>
      <c r="D1149">
        <f>IF(OR($L1149=TRUE,$A1149=0,MOD($A1149,ChapterTable!$S$20)&lt;&gt;0),
MAX(0,INT(($B1149+ChapterTable!$Q$26+VLOOKUP(SUBSTITUTE(D$1,"성장단계","")&amp;"단계오프셋",ChapterTable!$S:$T,2,0))/ChapterTable!$Q$23)),
MAX(0,INT(($B1149+ChapterTable!$S$26+VLOOKUP(SUBSTITUTE(D$1,"성장단계","")&amp;"보스단계오프셋",ChapterTable!$S:$T,2,0))/ChapterTable!$S$23)))</f>
        <v>2</v>
      </c>
      <c r="E1149" s="1">
        <f ca="1">IF(AND($A1149=0,$B1149=1),
    VLOOKUP(1,ChapterTable!$1:$1048576,MATCH("최종"&amp;SUBSTITUTE(SUBSTITUTE(E$1,"standard",""),"|Float",""),ChapterTable!$1:$1,0),0)*ChapterTable!$Q$17,
  IF(AND($A1149=0,$B1149=0),
    E1150,
  IF($B1149=0,
    VLOOKUP($A1149,ChapterTable!$1:$1048576,MATCH("최종"&amp;SUBSTITUTE(SUBSTITUTE(E$1,"standard",""),"|Float",""),ChapterTable!$1:$1,0),0),
  IF($B1149=1,
    IF($L1149=FALSE,
      VLOOKUP($A1149,ChapterTable!$1:$1048576,MATCH("최종"&amp;SUBSTITUTE(SUBSTITUTE(E$1,"standard",""),"|Float",""),ChapterTable!$1:$1,0),0),
      VLOOKUP($A1149-ChapterTable!$Q$11,ChapterTable!$1:$1048576,MATCH("최종"&amp;SUBSTITUTE(SUBSTITUTE(E$1,"standard",""),"|Float",""),ChapterTable!$1:$1,0),0)*ChapterTable!$Q$14
    ),
  OFFSET(E1149,-$B1149+IF($L1149,1,0),0)*
    (VLOOKUP(SUBSTITUTE(SUBSTITUTE(E$1,"standard",""),"|Float","")&amp;"인게임누적곱배수",ChapterTable!$S:$T,2,0)^C1149
    +VLOOKUP(SUBSTITUTE(SUBSTITUTE(E$1,"standard",""),"|Float","")&amp;"인게임누적합배수",ChapterTable!$S:$T,2,0)*C1149)
  )
  )
  )
)</f>
        <v>5151238.3319846392</v>
      </c>
      <c r="F1149" s="1">
        <f ca="1">IF(AND($A1149=0,$B1149=1),
    VLOOKUP(1,ChapterTable!$1:$1048576,MATCH("최종"&amp;SUBSTITUTE(SUBSTITUTE(F$1,"standard",""),"|Float",""),ChapterTable!$1:$1,0),0)*ChapterTable!$Q$17,
  IF(AND($A1149=0,$B1149=0),
    F1150,
  IF($B1149=0,
    VLOOKUP($A1149,ChapterTable!$1:$1048576,MATCH("최종"&amp;SUBSTITUTE(SUBSTITUTE(F$1,"standard",""),"|Float",""),ChapterTable!$1:$1,0),0),
  IF($B1149=1,
    IF($L1149=FALSE,
      VLOOKUP($A1149,ChapterTable!$1:$1048576,MATCH("최종"&amp;SUBSTITUTE(SUBSTITUTE(F$1,"standard",""),"|Float",""),ChapterTable!$1:$1,0),0),
      VLOOKUP($A1149-ChapterTable!$Q$11,ChapterTable!$1:$1048576,MATCH("최종"&amp;SUBSTITUTE(SUBSTITUTE(F$1,"standard",""),"|Float",""),ChapterTable!$1:$1,0),0)*ChapterTable!$Q$14
    ),
  OFFSET(F1149,-$B1149+IF($L1149,1,0),0)*
    (VLOOKUP(SUBSTITUTE(SUBSTITUTE(F$1,"standard",""),"|Float","")&amp;"인게임누적곱배수",ChapterTable!$S:$T,2,0)^D1149
    +VLOOKUP(SUBSTITUTE(SUBSTITUTE(F$1,"standard",""),"|Float","")&amp;"인게임누적합배수",ChapterTable!$S:$T,2,0)*D1149)
  )
  )
  )
)</f>
        <v>2356775.7074439526</v>
      </c>
      <c r="G1149" t="s">
        <v>110</v>
      </c>
      <c r="J1149" t="str">
        <f>IF(ISBLANK(I1149),"",
IFERROR(VLOOKUP(I1149,[1]StringTable!$1:$1048576,MATCH([1]StringTable!$B$1,[1]StringTable!$1:$1,0),0),
IFERROR(VLOOKUP(I1149,[1]InApkStringTable!$1:$1048576,MATCH([1]InApkStringTable!$B$1,[1]InApkStringTable!$1:$1,0),0),
"스트링없음")))</f>
        <v/>
      </c>
      <c r="L1149" t="b">
        <v>0</v>
      </c>
      <c r="M1149" t="s">
        <v>24</v>
      </c>
      <c r="N1149" t="str">
        <f>IF(ISBLANK(M1149),"",IF(ISERROR(VLOOKUP(M1149,MapTable!$A:$A,1,0)),"맵없음",""))</f>
        <v/>
      </c>
      <c r="O1149">
        <f t="shared" si="69"/>
        <v>3</v>
      </c>
      <c r="Q1149">
        <f t="shared" si="70"/>
        <v>3</v>
      </c>
      <c r="R1149" t="b">
        <f t="shared" ca="1" si="71"/>
        <v>0</v>
      </c>
      <c r="T1149" t="b">
        <f t="shared" ca="1" si="72"/>
        <v>0</v>
      </c>
      <c r="V1149" t="str">
        <f>IF(ISBLANK(U1149),"",IF(ISERROR(VLOOKUP(U1149,MapTable!$A:$A,1,0)),"맵없음",""))</f>
        <v/>
      </c>
      <c r="X1149" t="str">
        <f>IF(ISBLANK(W1149),"",
IF(ISERROR(FIND(",",W1149)),
  IF(ISERROR(VLOOKUP(W1149,MapTable!$A:$A,1,0)),"맵없음",
  ""),
IF(ISERROR(FIND(",",W1149,FIND(",",W1149)+1)),
  IF(OR(ISERROR(VLOOKUP(LEFT(W1149,FIND(",",W1149)-1),MapTable!$A:$A,1,0)),ISERROR(VLOOKUP(TRIM(MID(W1149,FIND(",",W1149)+1,999)),MapTable!$A:$A,1,0))),"맵없음",
  ""),
IF(ISERROR(FIND(",",W1149,FIND(",",W1149,FIND(",",W1149)+1)+1)),
  IF(OR(ISERROR(VLOOKUP(LEFT(W1149,FIND(",",W1149)-1),MapTable!$A:$A,1,0)),ISERROR(VLOOKUP(TRIM(MID(W1149,FIND(",",W1149)+1,FIND(",",W1149,FIND(",",W1149)+1)-FIND(",",W1149)-1)),MapTable!$A:$A,1,0)),ISERROR(VLOOKUP(TRIM(MID(W1149,FIND(",",W1149,FIND(",",W1149)+1)+1,999)),MapTable!$A:$A,1,0))),"맵없음",
  ""),
IF(ISERROR(FIND(",",W1149,FIND(",",W1149,FIND(",",W1149,FIND(",",W1149)+1)+1)+1)),
  IF(OR(ISERROR(VLOOKUP(LEFT(W1149,FIND(",",W1149)-1),MapTable!$A:$A,1,0)),ISERROR(VLOOKUP(TRIM(MID(W1149,FIND(",",W1149)+1,FIND(",",W1149,FIND(",",W1149)+1)-FIND(",",W1149)-1)),MapTable!$A:$A,1,0)),ISERROR(VLOOKUP(TRIM(MID(W1149,FIND(",",W1149,FIND(",",W1149)+1)+1,FIND(",",W1149,FIND(",",W1149,FIND(",",W1149)+1)+1)-FIND(",",W1149,FIND(",",W1149)+1)-1)),MapTable!$A:$A,1,0)),ISERROR(VLOOKUP(TRIM(MID(W1149,FIND(",",W1149,FIND(",",W1149,FIND(",",W1149)+1)+1)+1,999)),MapTable!$A:$A,1,0))),"맵없음",
  ""),
)))))</f>
        <v/>
      </c>
      <c r="AC1149" t="str">
        <f>IF(ISBLANK(AB1149),"",IF(ISERROR(VLOOKUP(AB1149,[3]DropTable!$A:$A,1,0)),"드랍없음",""))</f>
        <v/>
      </c>
      <c r="AE1149" t="str">
        <f>IF(ISBLANK(AD1149),"",IF(ISERROR(VLOOKUP(AD1149,[3]DropTable!$A:$A,1,0)),"드랍없음",""))</f>
        <v/>
      </c>
      <c r="AG1149">
        <v>9.8000000000000007</v>
      </c>
      <c r="AH1149">
        <v>1</v>
      </c>
    </row>
    <row r="1150" spans="1:34" x14ac:dyDescent="0.3">
      <c r="A1150">
        <v>25</v>
      </c>
      <c r="B1150">
        <v>22</v>
      </c>
      <c r="C1150">
        <f>IF(OR($L1150=TRUE,$A1150=0,MOD($A1150,ChapterTable!$S$20)&lt;&gt;0),
MAX(0,INT(($B1150+ChapterTable!$Q$26+VLOOKUP(SUBSTITUTE(C$1,"성장단계","")&amp;"단계오프셋",ChapterTable!$S:$T,2,0))/ChapterTable!$Q$23)),
MAX(0,INT(($B1150+ChapterTable!$S$26+VLOOKUP(SUBSTITUTE(C$1,"성장단계","")&amp;"보스단계오프셋",ChapterTable!$S:$T,2,0))/ChapterTable!$S$23)))</f>
        <v>2</v>
      </c>
      <c r="D1150">
        <f>IF(OR($L1150=TRUE,$A1150=0,MOD($A1150,ChapterTable!$S$20)&lt;&gt;0),
MAX(0,INT(($B1150+ChapterTable!$Q$26+VLOOKUP(SUBSTITUTE(D$1,"성장단계","")&amp;"단계오프셋",ChapterTable!$S:$T,2,0))/ChapterTable!$Q$23)),
MAX(0,INT(($B1150+ChapterTable!$S$26+VLOOKUP(SUBSTITUTE(D$1,"성장단계","")&amp;"보스단계오프셋",ChapterTable!$S:$T,2,0))/ChapterTable!$S$23)))</f>
        <v>2</v>
      </c>
      <c r="E1150" s="1">
        <f ca="1">IF(AND($A1150=0,$B1150=1),
    VLOOKUP(1,ChapterTable!$1:$1048576,MATCH("최종"&amp;SUBSTITUTE(SUBSTITUTE(E$1,"standard",""),"|Float",""),ChapterTable!$1:$1,0),0)*ChapterTable!$Q$17,
  IF(AND($A1150=0,$B1150=0),
    E1151,
  IF($B1150=0,
    VLOOKUP($A1150,ChapterTable!$1:$1048576,MATCH("최종"&amp;SUBSTITUTE(SUBSTITUTE(E$1,"standard",""),"|Float",""),ChapterTable!$1:$1,0),0),
  IF($B1150=1,
    IF($L1150=FALSE,
      VLOOKUP($A1150,ChapterTable!$1:$1048576,MATCH("최종"&amp;SUBSTITUTE(SUBSTITUTE(E$1,"standard",""),"|Float",""),ChapterTable!$1:$1,0),0),
      VLOOKUP($A1150-ChapterTable!$Q$11,ChapterTable!$1:$1048576,MATCH("최종"&amp;SUBSTITUTE(SUBSTITUTE(E$1,"standard",""),"|Float",""),ChapterTable!$1:$1,0),0)*ChapterTable!$Q$14
    ),
  OFFSET(E1150,-$B1150+IF($L1150,1,0),0)*
    (VLOOKUP(SUBSTITUTE(SUBSTITUTE(E$1,"standard",""),"|Float","")&amp;"인게임누적곱배수",ChapterTable!$S:$T,2,0)^C1150
    +VLOOKUP(SUBSTITUTE(SUBSTITUTE(E$1,"standard",""),"|Float","")&amp;"인게임누적합배수",ChapterTable!$S:$T,2,0)*C1150)
  )
  )
  )
)</f>
        <v>5151238.3319846392</v>
      </c>
      <c r="F1150" s="1">
        <f ca="1">IF(AND($A1150=0,$B1150=1),
    VLOOKUP(1,ChapterTable!$1:$1048576,MATCH("최종"&amp;SUBSTITUTE(SUBSTITUTE(F$1,"standard",""),"|Float",""),ChapterTable!$1:$1,0),0)*ChapterTable!$Q$17,
  IF(AND($A1150=0,$B1150=0),
    F1151,
  IF($B1150=0,
    VLOOKUP($A1150,ChapterTable!$1:$1048576,MATCH("최종"&amp;SUBSTITUTE(SUBSTITUTE(F$1,"standard",""),"|Float",""),ChapterTable!$1:$1,0),0),
  IF($B1150=1,
    IF($L1150=FALSE,
      VLOOKUP($A1150,ChapterTable!$1:$1048576,MATCH("최종"&amp;SUBSTITUTE(SUBSTITUTE(F$1,"standard",""),"|Float",""),ChapterTable!$1:$1,0),0),
      VLOOKUP($A1150-ChapterTable!$Q$11,ChapterTable!$1:$1048576,MATCH("최종"&amp;SUBSTITUTE(SUBSTITUTE(F$1,"standard",""),"|Float",""),ChapterTable!$1:$1,0),0)*ChapterTable!$Q$14
    ),
  OFFSET(F1150,-$B1150+IF($L1150,1,0),0)*
    (VLOOKUP(SUBSTITUTE(SUBSTITUTE(F$1,"standard",""),"|Float","")&amp;"인게임누적곱배수",ChapterTable!$S:$T,2,0)^D1150
    +VLOOKUP(SUBSTITUTE(SUBSTITUTE(F$1,"standard",""),"|Float","")&amp;"인게임누적합배수",ChapterTable!$S:$T,2,0)*D1150)
  )
  )
  )
)</f>
        <v>2356775.7074439526</v>
      </c>
      <c r="G1150" t="s">
        <v>110</v>
      </c>
      <c r="J1150" t="str">
        <f>IF(ISBLANK(I1150),"",
IFERROR(VLOOKUP(I1150,[1]StringTable!$1:$1048576,MATCH([1]StringTable!$B$1,[1]StringTable!$1:$1,0),0),
IFERROR(VLOOKUP(I1150,[1]InApkStringTable!$1:$1048576,MATCH([1]InApkStringTable!$B$1,[1]InApkStringTable!$1:$1,0),0),
"스트링없음")))</f>
        <v/>
      </c>
      <c r="L1150" t="b">
        <v>0</v>
      </c>
      <c r="M1150" t="s">
        <v>24</v>
      </c>
      <c r="N1150" t="str">
        <f>IF(ISBLANK(M1150),"",IF(ISERROR(VLOOKUP(M1150,MapTable!$A:$A,1,0)),"맵없음",""))</f>
        <v/>
      </c>
      <c r="O1150">
        <f t="shared" si="69"/>
        <v>3</v>
      </c>
      <c r="Q1150">
        <f t="shared" si="70"/>
        <v>3</v>
      </c>
      <c r="R1150" t="b">
        <f t="shared" ca="1" si="71"/>
        <v>0</v>
      </c>
      <c r="T1150" t="b">
        <f t="shared" ca="1" si="72"/>
        <v>0</v>
      </c>
      <c r="V1150" t="str">
        <f>IF(ISBLANK(U1150),"",IF(ISERROR(VLOOKUP(U1150,MapTable!$A:$A,1,0)),"맵없음",""))</f>
        <v/>
      </c>
      <c r="X1150" t="str">
        <f>IF(ISBLANK(W1150),"",
IF(ISERROR(FIND(",",W1150)),
  IF(ISERROR(VLOOKUP(W1150,MapTable!$A:$A,1,0)),"맵없음",
  ""),
IF(ISERROR(FIND(",",W1150,FIND(",",W1150)+1)),
  IF(OR(ISERROR(VLOOKUP(LEFT(W1150,FIND(",",W1150)-1),MapTable!$A:$A,1,0)),ISERROR(VLOOKUP(TRIM(MID(W1150,FIND(",",W1150)+1,999)),MapTable!$A:$A,1,0))),"맵없음",
  ""),
IF(ISERROR(FIND(",",W1150,FIND(",",W1150,FIND(",",W1150)+1)+1)),
  IF(OR(ISERROR(VLOOKUP(LEFT(W1150,FIND(",",W1150)-1),MapTable!$A:$A,1,0)),ISERROR(VLOOKUP(TRIM(MID(W1150,FIND(",",W1150)+1,FIND(",",W1150,FIND(",",W1150)+1)-FIND(",",W1150)-1)),MapTable!$A:$A,1,0)),ISERROR(VLOOKUP(TRIM(MID(W1150,FIND(",",W1150,FIND(",",W1150)+1)+1,999)),MapTable!$A:$A,1,0))),"맵없음",
  ""),
IF(ISERROR(FIND(",",W1150,FIND(",",W1150,FIND(",",W1150,FIND(",",W1150)+1)+1)+1)),
  IF(OR(ISERROR(VLOOKUP(LEFT(W1150,FIND(",",W1150)-1),MapTable!$A:$A,1,0)),ISERROR(VLOOKUP(TRIM(MID(W1150,FIND(",",W1150)+1,FIND(",",W1150,FIND(",",W1150)+1)-FIND(",",W1150)-1)),MapTable!$A:$A,1,0)),ISERROR(VLOOKUP(TRIM(MID(W1150,FIND(",",W1150,FIND(",",W1150)+1)+1,FIND(",",W1150,FIND(",",W1150,FIND(",",W1150)+1)+1)-FIND(",",W1150,FIND(",",W1150)+1)-1)),MapTable!$A:$A,1,0)),ISERROR(VLOOKUP(TRIM(MID(W1150,FIND(",",W1150,FIND(",",W1150,FIND(",",W1150)+1)+1)+1,999)),MapTable!$A:$A,1,0))),"맵없음",
  ""),
)))))</f>
        <v/>
      </c>
      <c r="AC1150" t="str">
        <f>IF(ISBLANK(AB1150),"",IF(ISERROR(VLOOKUP(AB1150,[3]DropTable!$A:$A,1,0)),"드랍없음",""))</f>
        <v/>
      </c>
      <c r="AE1150" t="str">
        <f>IF(ISBLANK(AD1150),"",IF(ISERROR(VLOOKUP(AD1150,[3]DropTable!$A:$A,1,0)),"드랍없음",""))</f>
        <v/>
      </c>
      <c r="AG1150">
        <v>9.8000000000000007</v>
      </c>
      <c r="AH1150">
        <v>1</v>
      </c>
    </row>
    <row r="1151" spans="1:34" x14ac:dyDescent="0.3">
      <c r="A1151">
        <v>25</v>
      </c>
      <c r="B1151">
        <v>23</v>
      </c>
      <c r="C1151">
        <f>IF(OR($L1151=TRUE,$A1151=0,MOD($A1151,ChapterTable!$S$20)&lt;&gt;0),
MAX(0,INT(($B1151+ChapterTable!$Q$26+VLOOKUP(SUBSTITUTE(C$1,"성장단계","")&amp;"단계오프셋",ChapterTable!$S:$T,2,0))/ChapterTable!$Q$23)),
MAX(0,INT(($B1151+ChapterTable!$S$26+VLOOKUP(SUBSTITUTE(C$1,"성장단계","")&amp;"보스단계오프셋",ChapterTable!$S:$T,2,0))/ChapterTable!$S$23)))</f>
        <v>2</v>
      </c>
      <c r="D1151">
        <f>IF(OR($L1151=TRUE,$A1151=0,MOD($A1151,ChapterTable!$S$20)&lt;&gt;0),
MAX(0,INT(($B1151+ChapterTable!$Q$26+VLOOKUP(SUBSTITUTE(D$1,"성장단계","")&amp;"단계오프셋",ChapterTable!$S:$T,2,0))/ChapterTable!$Q$23)),
MAX(0,INT(($B1151+ChapterTable!$S$26+VLOOKUP(SUBSTITUTE(D$1,"성장단계","")&amp;"보스단계오프셋",ChapterTable!$S:$T,2,0))/ChapterTable!$S$23)))</f>
        <v>2</v>
      </c>
      <c r="E1151" s="1">
        <f ca="1">IF(AND($A1151=0,$B1151=1),
    VLOOKUP(1,ChapterTable!$1:$1048576,MATCH("최종"&amp;SUBSTITUTE(SUBSTITUTE(E$1,"standard",""),"|Float",""),ChapterTable!$1:$1,0),0)*ChapterTable!$Q$17,
  IF(AND($A1151=0,$B1151=0),
    E1152,
  IF($B1151=0,
    VLOOKUP($A1151,ChapterTable!$1:$1048576,MATCH("최종"&amp;SUBSTITUTE(SUBSTITUTE(E$1,"standard",""),"|Float",""),ChapterTable!$1:$1,0),0),
  IF($B1151=1,
    IF($L1151=FALSE,
      VLOOKUP($A1151,ChapterTable!$1:$1048576,MATCH("최종"&amp;SUBSTITUTE(SUBSTITUTE(E$1,"standard",""),"|Float",""),ChapterTable!$1:$1,0),0),
      VLOOKUP($A1151-ChapterTable!$Q$11,ChapterTable!$1:$1048576,MATCH("최종"&amp;SUBSTITUTE(SUBSTITUTE(E$1,"standard",""),"|Float",""),ChapterTable!$1:$1,0),0)*ChapterTable!$Q$14
    ),
  OFFSET(E1151,-$B1151+IF($L1151,1,0),0)*
    (VLOOKUP(SUBSTITUTE(SUBSTITUTE(E$1,"standard",""),"|Float","")&amp;"인게임누적곱배수",ChapterTable!$S:$T,2,0)^C1151
    +VLOOKUP(SUBSTITUTE(SUBSTITUTE(E$1,"standard",""),"|Float","")&amp;"인게임누적합배수",ChapterTable!$S:$T,2,0)*C1151)
  )
  )
  )
)</f>
        <v>5151238.3319846392</v>
      </c>
      <c r="F1151" s="1">
        <f ca="1">IF(AND($A1151=0,$B1151=1),
    VLOOKUP(1,ChapterTable!$1:$1048576,MATCH("최종"&amp;SUBSTITUTE(SUBSTITUTE(F$1,"standard",""),"|Float",""),ChapterTable!$1:$1,0),0)*ChapterTable!$Q$17,
  IF(AND($A1151=0,$B1151=0),
    F1152,
  IF($B1151=0,
    VLOOKUP($A1151,ChapterTable!$1:$1048576,MATCH("최종"&amp;SUBSTITUTE(SUBSTITUTE(F$1,"standard",""),"|Float",""),ChapterTable!$1:$1,0),0),
  IF($B1151=1,
    IF($L1151=FALSE,
      VLOOKUP($A1151,ChapterTable!$1:$1048576,MATCH("최종"&amp;SUBSTITUTE(SUBSTITUTE(F$1,"standard",""),"|Float",""),ChapterTable!$1:$1,0),0),
      VLOOKUP($A1151-ChapterTable!$Q$11,ChapterTable!$1:$1048576,MATCH("최종"&amp;SUBSTITUTE(SUBSTITUTE(F$1,"standard",""),"|Float",""),ChapterTable!$1:$1,0),0)*ChapterTable!$Q$14
    ),
  OFFSET(F1151,-$B1151+IF($L1151,1,0),0)*
    (VLOOKUP(SUBSTITUTE(SUBSTITUTE(F$1,"standard",""),"|Float","")&amp;"인게임누적곱배수",ChapterTable!$S:$T,2,0)^D1151
    +VLOOKUP(SUBSTITUTE(SUBSTITUTE(F$1,"standard",""),"|Float","")&amp;"인게임누적합배수",ChapterTable!$S:$T,2,0)*D1151)
  )
  )
  )
)</f>
        <v>2356775.7074439526</v>
      </c>
      <c r="G1151" t="s">
        <v>110</v>
      </c>
      <c r="J1151" t="str">
        <f>IF(ISBLANK(I1151),"",
IFERROR(VLOOKUP(I1151,[1]StringTable!$1:$1048576,MATCH([1]StringTable!$B$1,[1]StringTable!$1:$1,0),0),
IFERROR(VLOOKUP(I1151,[1]InApkStringTable!$1:$1048576,MATCH([1]InApkStringTable!$B$1,[1]InApkStringTable!$1:$1,0),0),
"스트링없음")))</f>
        <v/>
      </c>
      <c r="L1151" t="b">
        <v>0</v>
      </c>
      <c r="M1151" t="s">
        <v>24</v>
      </c>
      <c r="N1151" t="str">
        <f>IF(ISBLANK(M1151),"",IF(ISERROR(VLOOKUP(M1151,MapTable!$A:$A,1,0)),"맵없음",""))</f>
        <v/>
      </c>
      <c r="O1151">
        <f t="shared" si="69"/>
        <v>3</v>
      </c>
      <c r="Q1151">
        <f t="shared" si="70"/>
        <v>3</v>
      </c>
      <c r="R1151" t="b">
        <f t="shared" ca="1" si="71"/>
        <v>0</v>
      </c>
      <c r="T1151" t="b">
        <f t="shared" ca="1" si="72"/>
        <v>0</v>
      </c>
      <c r="V1151" t="str">
        <f>IF(ISBLANK(U1151),"",IF(ISERROR(VLOOKUP(U1151,MapTable!$A:$A,1,0)),"맵없음",""))</f>
        <v/>
      </c>
      <c r="X1151" t="str">
        <f>IF(ISBLANK(W1151),"",
IF(ISERROR(FIND(",",W1151)),
  IF(ISERROR(VLOOKUP(W1151,MapTable!$A:$A,1,0)),"맵없음",
  ""),
IF(ISERROR(FIND(",",W1151,FIND(",",W1151)+1)),
  IF(OR(ISERROR(VLOOKUP(LEFT(W1151,FIND(",",W1151)-1),MapTable!$A:$A,1,0)),ISERROR(VLOOKUP(TRIM(MID(W1151,FIND(",",W1151)+1,999)),MapTable!$A:$A,1,0))),"맵없음",
  ""),
IF(ISERROR(FIND(",",W1151,FIND(",",W1151,FIND(",",W1151)+1)+1)),
  IF(OR(ISERROR(VLOOKUP(LEFT(W1151,FIND(",",W1151)-1),MapTable!$A:$A,1,0)),ISERROR(VLOOKUP(TRIM(MID(W1151,FIND(",",W1151)+1,FIND(",",W1151,FIND(",",W1151)+1)-FIND(",",W1151)-1)),MapTable!$A:$A,1,0)),ISERROR(VLOOKUP(TRIM(MID(W1151,FIND(",",W1151,FIND(",",W1151)+1)+1,999)),MapTable!$A:$A,1,0))),"맵없음",
  ""),
IF(ISERROR(FIND(",",W1151,FIND(",",W1151,FIND(",",W1151,FIND(",",W1151)+1)+1)+1)),
  IF(OR(ISERROR(VLOOKUP(LEFT(W1151,FIND(",",W1151)-1),MapTable!$A:$A,1,0)),ISERROR(VLOOKUP(TRIM(MID(W1151,FIND(",",W1151)+1,FIND(",",W1151,FIND(",",W1151)+1)-FIND(",",W1151)-1)),MapTable!$A:$A,1,0)),ISERROR(VLOOKUP(TRIM(MID(W1151,FIND(",",W1151,FIND(",",W1151)+1)+1,FIND(",",W1151,FIND(",",W1151,FIND(",",W1151)+1)+1)-FIND(",",W1151,FIND(",",W1151)+1)-1)),MapTable!$A:$A,1,0)),ISERROR(VLOOKUP(TRIM(MID(W1151,FIND(",",W1151,FIND(",",W1151,FIND(",",W1151)+1)+1)+1,999)),MapTable!$A:$A,1,0))),"맵없음",
  ""),
)))))</f>
        <v/>
      </c>
      <c r="AC1151" t="str">
        <f>IF(ISBLANK(AB1151),"",IF(ISERROR(VLOOKUP(AB1151,[3]DropTable!$A:$A,1,0)),"드랍없음",""))</f>
        <v/>
      </c>
      <c r="AE1151" t="str">
        <f>IF(ISBLANK(AD1151),"",IF(ISERROR(VLOOKUP(AD1151,[3]DropTable!$A:$A,1,0)),"드랍없음",""))</f>
        <v/>
      </c>
      <c r="AG1151">
        <v>9.8000000000000007</v>
      </c>
      <c r="AH1151">
        <v>1</v>
      </c>
    </row>
    <row r="1152" spans="1:34" x14ac:dyDescent="0.3">
      <c r="A1152">
        <v>25</v>
      </c>
      <c r="B1152">
        <v>24</v>
      </c>
      <c r="C1152">
        <f>IF(OR($L1152=TRUE,$A1152=0,MOD($A1152,ChapterTable!$S$20)&lt;&gt;0),
MAX(0,INT(($B1152+ChapterTable!$Q$26+VLOOKUP(SUBSTITUTE(C$1,"성장단계","")&amp;"단계오프셋",ChapterTable!$S:$T,2,0))/ChapterTable!$Q$23)),
MAX(0,INT(($B1152+ChapterTable!$S$26+VLOOKUP(SUBSTITUTE(C$1,"성장단계","")&amp;"보스단계오프셋",ChapterTable!$S:$T,2,0))/ChapterTable!$S$23)))</f>
        <v>2</v>
      </c>
      <c r="D1152">
        <f>IF(OR($L1152=TRUE,$A1152=0,MOD($A1152,ChapterTable!$S$20)&lt;&gt;0),
MAX(0,INT(($B1152+ChapterTable!$Q$26+VLOOKUP(SUBSTITUTE(D$1,"성장단계","")&amp;"단계오프셋",ChapterTable!$S:$T,2,0))/ChapterTable!$Q$23)),
MAX(0,INT(($B1152+ChapterTable!$S$26+VLOOKUP(SUBSTITUTE(D$1,"성장단계","")&amp;"보스단계오프셋",ChapterTable!$S:$T,2,0))/ChapterTable!$S$23)))</f>
        <v>2</v>
      </c>
      <c r="E1152" s="1">
        <f ca="1">IF(AND($A1152=0,$B1152=1),
    VLOOKUP(1,ChapterTable!$1:$1048576,MATCH("최종"&amp;SUBSTITUTE(SUBSTITUTE(E$1,"standard",""),"|Float",""),ChapterTable!$1:$1,0),0)*ChapterTable!$Q$17,
  IF(AND($A1152=0,$B1152=0),
    E1153,
  IF($B1152=0,
    VLOOKUP($A1152,ChapterTable!$1:$1048576,MATCH("최종"&amp;SUBSTITUTE(SUBSTITUTE(E$1,"standard",""),"|Float",""),ChapterTable!$1:$1,0),0),
  IF($B1152=1,
    IF($L1152=FALSE,
      VLOOKUP($A1152,ChapterTable!$1:$1048576,MATCH("최종"&amp;SUBSTITUTE(SUBSTITUTE(E$1,"standard",""),"|Float",""),ChapterTable!$1:$1,0),0),
      VLOOKUP($A1152-ChapterTable!$Q$11,ChapterTable!$1:$1048576,MATCH("최종"&amp;SUBSTITUTE(SUBSTITUTE(E$1,"standard",""),"|Float",""),ChapterTable!$1:$1,0),0)*ChapterTable!$Q$14
    ),
  OFFSET(E1152,-$B1152+IF($L1152,1,0),0)*
    (VLOOKUP(SUBSTITUTE(SUBSTITUTE(E$1,"standard",""),"|Float","")&amp;"인게임누적곱배수",ChapterTable!$S:$T,2,0)^C1152
    +VLOOKUP(SUBSTITUTE(SUBSTITUTE(E$1,"standard",""),"|Float","")&amp;"인게임누적합배수",ChapterTable!$S:$T,2,0)*C1152)
  )
  )
  )
)</f>
        <v>5151238.3319846392</v>
      </c>
      <c r="F1152" s="1">
        <f ca="1">IF(AND($A1152=0,$B1152=1),
    VLOOKUP(1,ChapterTable!$1:$1048576,MATCH("최종"&amp;SUBSTITUTE(SUBSTITUTE(F$1,"standard",""),"|Float",""),ChapterTable!$1:$1,0),0)*ChapterTable!$Q$17,
  IF(AND($A1152=0,$B1152=0),
    F1153,
  IF($B1152=0,
    VLOOKUP($A1152,ChapterTable!$1:$1048576,MATCH("최종"&amp;SUBSTITUTE(SUBSTITUTE(F$1,"standard",""),"|Float",""),ChapterTable!$1:$1,0),0),
  IF($B1152=1,
    IF($L1152=FALSE,
      VLOOKUP($A1152,ChapterTable!$1:$1048576,MATCH("최종"&amp;SUBSTITUTE(SUBSTITUTE(F$1,"standard",""),"|Float",""),ChapterTable!$1:$1,0),0),
      VLOOKUP($A1152-ChapterTable!$Q$11,ChapterTable!$1:$1048576,MATCH("최종"&amp;SUBSTITUTE(SUBSTITUTE(F$1,"standard",""),"|Float",""),ChapterTable!$1:$1,0),0)*ChapterTable!$Q$14
    ),
  OFFSET(F1152,-$B1152+IF($L1152,1,0),0)*
    (VLOOKUP(SUBSTITUTE(SUBSTITUTE(F$1,"standard",""),"|Float","")&amp;"인게임누적곱배수",ChapterTable!$S:$T,2,0)^D1152
    +VLOOKUP(SUBSTITUTE(SUBSTITUTE(F$1,"standard",""),"|Float","")&amp;"인게임누적합배수",ChapterTable!$S:$T,2,0)*D1152)
  )
  )
  )
)</f>
        <v>2356775.7074439526</v>
      </c>
      <c r="G1152" t="s">
        <v>110</v>
      </c>
      <c r="J1152" t="str">
        <f>IF(ISBLANK(I1152),"",
IFERROR(VLOOKUP(I1152,[1]StringTable!$1:$1048576,MATCH([1]StringTable!$B$1,[1]StringTable!$1:$1,0),0),
IFERROR(VLOOKUP(I1152,[1]InApkStringTable!$1:$1048576,MATCH([1]InApkStringTable!$B$1,[1]InApkStringTable!$1:$1,0),0),
"스트링없음")))</f>
        <v/>
      </c>
      <c r="L1152" t="b">
        <v>0</v>
      </c>
      <c r="M1152" t="s">
        <v>24</v>
      </c>
      <c r="N1152" t="str">
        <f>IF(ISBLANK(M1152),"",IF(ISERROR(VLOOKUP(M1152,MapTable!$A:$A,1,0)),"맵없음",""))</f>
        <v/>
      </c>
      <c r="O1152">
        <f t="shared" si="69"/>
        <v>3</v>
      </c>
      <c r="Q1152">
        <f t="shared" si="70"/>
        <v>3</v>
      </c>
      <c r="R1152" t="b">
        <f t="shared" ca="1" si="71"/>
        <v>0</v>
      </c>
      <c r="T1152" t="b">
        <f t="shared" ca="1" si="72"/>
        <v>0</v>
      </c>
      <c r="V1152" t="str">
        <f>IF(ISBLANK(U1152),"",IF(ISERROR(VLOOKUP(U1152,MapTable!$A:$A,1,0)),"맵없음",""))</f>
        <v/>
      </c>
      <c r="X1152" t="str">
        <f>IF(ISBLANK(W1152),"",
IF(ISERROR(FIND(",",W1152)),
  IF(ISERROR(VLOOKUP(W1152,MapTable!$A:$A,1,0)),"맵없음",
  ""),
IF(ISERROR(FIND(",",W1152,FIND(",",W1152)+1)),
  IF(OR(ISERROR(VLOOKUP(LEFT(W1152,FIND(",",W1152)-1),MapTable!$A:$A,1,0)),ISERROR(VLOOKUP(TRIM(MID(W1152,FIND(",",W1152)+1,999)),MapTable!$A:$A,1,0))),"맵없음",
  ""),
IF(ISERROR(FIND(",",W1152,FIND(",",W1152,FIND(",",W1152)+1)+1)),
  IF(OR(ISERROR(VLOOKUP(LEFT(W1152,FIND(",",W1152)-1),MapTable!$A:$A,1,0)),ISERROR(VLOOKUP(TRIM(MID(W1152,FIND(",",W1152)+1,FIND(",",W1152,FIND(",",W1152)+1)-FIND(",",W1152)-1)),MapTable!$A:$A,1,0)),ISERROR(VLOOKUP(TRIM(MID(W1152,FIND(",",W1152,FIND(",",W1152)+1)+1,999)),MapTable!$A:$A,1,0))),"맵없음",
  ""),
IF(ISERROR(FIND(",",W1152,FIND(",",W1152,FIND(",",W1152,FIND(",",W1152)+1)+1)+1)),
  IF(OR(ISERROR(VLOOKUP(LEFT(W1152,FIND(",",W1152)-1),MapTable!$A:$A,1,0)),ISERROR(VLOOKUP(TRIM(MID(W1152,FIND(",",W1152)+1,FIND(",",W1152,FIND(",",W1152)+1)-FIND(",",W1152)-1)),MapTable!$A:$A,1,0)),ISERROR(VLOOKUP(TRIM(MID(W1152,FIND(",",W1152,FIND(",",W1152)+1)+1,FIND(",",W1152,FIND(",",W1152,FIND(",",W1152)+1)+1)-FIND(",",W1152,FIND(",",W1152)+1)-1)),MapTable!$A:$A,1,0)),ISERROR(VLOOKUP(TRIM(MID(W1152,FIND(",",W1152,FIND(",",W1152,FIND(",",W1152)+1)+1)+1,999)),MapTable!$A:$A,1,0))),"맵없음",
  ""),
)))))</f>
        <v/>
      </c>
      <c r="AC1152" t="str">
        <f>IF(ISBLANK(AB1152),"",IF(ISERROR(VLOOKUP(AB1152,[3]DropTable!$A:$A,1,0)),"드랍없음",""))</f>
        <v/>
      </c>
      <c r="AE1152" t="str">
        <f>IF(ISBLANK(AD1152),"",IF(ISERROR(VLOOKUP(AD1152,[3]DropTable!$A:$A,1,0)),"드랍없음",""))</f>
        <v/>
      </c>
      <c r="AG1152">
        <v>9.8000000000000007</v>
      </c>
      <c r="AH1152">
        <v>1</v>
      </c>
    </row>
    <row r="1153" spans="1:34" x14ac:dyDescent="0.3">
      <c r="A1153">
        <v>25</v>
      </c>
      <c r="B1153">
        <v>25</v>
      </c>
      <c r="C1153">
        <f>IF(OR($L1153=TRUE,$A1153=0,MOD($A1153,ChapterTable!$S$20)&lt;&gt;0),
MAX(0,INT(($B1153+ChapterTable!$Q$26+VLOOKUP(SUBSTITUTE(C$1,"성장단계","")&amp;"단계오프셋",ChapterTable!$S:$T,2,0))/ChapterTable!$Q$23)),
MAX(0,INT(($B1153+ChapterTable!$S$26+VLOOKUP(SUBSTITUTE(C$1,"성장단계","")&amp;"보스단계오프셋",ChapterTable!$S:$T,2,0))/ChapterTable!$S$23)))</f>
        <v>2</v>
      </c>
      <c r="D1153">
        <f>IF(OR($L1153=TRUE,$A1153=0,MOD($A1153,ChapterTable!$S$20)&lt;&gt;0),
MAX(0,INT(($B1153+ChapterTable!$Q$26+VLOOKUP(SUBSTITUTE(D$1,"성장단계","")&amp;"단계오프셋",ChapterTable!$S:$T,2,0))/ChapterTable!$Q$23)),
MAX(0,INT(($B1153+ChapterTable!$S$26+VLOOKUP(SUBSTITUTE(D$1,"성장단계","")&amp;"보스단계오프셋",ChapterTable!$S:$T,2,0))/ChapterTable!$S$23)))</f>
        <v>2</v>
      </c>
      <c r="E1153" s="1">
        <f ca="1">IF(AND($A1153=0,$B1153=1),
    VLOOKUP(1,ChapterTable!$1:$1048576,MATCH("최종"&amp;SUBSTITUTE(SUBSTITUTE(E$1,"standard",""),"|Float",""),ChapterTable!$1:$1,0),0)*ChapterTable!$Q$17,
  IF(AND($A1153=0,$B1153=0),
    E1154,
  IF($B1153=0,
    VLOOKUP($A1153,ChapterTable!$1:$1048576,MATCH("최종"&amp;SUBSTITUTE(SUBSTITUTE(E$1,"standard",""),"|Float",""),ChapterTable!$1:$1,0),0),
  IF($B1153=1,
    IF($L1153=FALSE,
      VLOOKUP($A1153,ChapterTable!$1:$1048576,MATCH("최종"&amp;SUBSTITUTE(SUBSTITUTE(E$1,"standard",""),"|Float",""),ChapterTable!$1:$1,0),0),
      VLOOKUP($A1153-ChapterTable!$Q$11,ChapterTable!$1:$1048576,MATCH("최종"&amp;SUBSTITUTE(SUBSTITUTE(E$1,"standard",""),"|Float",""),ChapterTable!$1:$1,0),0)*ChapterTable!$Q$14
    ),
  OFFSET(E1153,-$B1153+IF($L1153,1,0),0)*
    (VLOOKUP(SUBSTITUTE(SUBSTITUTE(E$1,"standard",""),"|Float","")&amp;"인게임누적곱배수",ChapterTable!$S:$T,2,0)^C1153
    +VLOOKUP(SUBSTITUTE(SUBSTITUTE(E$1,"standard",""),"|Float","")&amp;"인게임누적합배수",ChapterTable!$S:$T,2,0)*C1153)
  )
  )
  )
)</f>
        <v>5151238.3319846392</v>
      </c>
      <c r="F1153" s="1">
        <f ca="1">IF(AND($A1153=0,$B1153=1),
    VLOOKUP(1,ChapterTable!$1:$1048576,MATCH("최종"&amp;SUBSTITUTE(SUBSTITUTE(F$1,"standard",""),"|Float",""),ChapterTable!$1:$1,0),0)*ChapterTable!$Q$17,
  IF(AND($A1153=0,$B1153=0),
    F1154,
  IF($B1153=0,
    VLOOKUP($A1153,ChapterTable!$1:$1048576,MATCH("최종"&amp;SUBSTITUTE(SUBSTITUTE(F$1,"standard",""),"|Float",""),ChapterTable!$1:$1,0),0),
  IF($B1153=1,
    IF($L1153=FALSE,
      VLOOKUP($A1153,ChapterTable!$1:$1048576,MATCH("최종"&amp;SUBSTITUTE(SUBSTITUTE(F$1,"standard",""),"|Float",""),ChapterTable!$1:$1,0),0),
      VLOOKUP($A1153-ChapterTable!$Q$11,ChapterTable!$1:$1048576,MATCH("최종"&amp;SUBSTITUTE(SUBSTITUTE(F$1,"standard",""),"|Float",""),ChapterTable!$1:$1,0),0)*ChapterTable!$Q$14
    ),
  OFFSET(F1153,-$B1153+IF($L1153,1,0),0)*
    (VLOOKUP(SUBSTITUTE(SUBSTITUTE(F$1,"standard",""),"|Float","")&amp;"인게임누적곱배수",ChapterTable!$S:$T,2,0)^D1153
    +VLOOKUP(SUBSTITUTE(SUBSTITUTE(F$1,"standard",""),"|Float","")&amp;"인게임누적합배수",ChapterTable!$S:$T,2,0)*D1153)
  )
  )
  )
)</f>
        <v>2356775.7074439526</v>
      </c>
      <c r="G1153" t="s">
        <v>110</v>
      </c>
      <c r="J1153" t="str">
        <f>IF(ISBLANK(I1153),"",
IFERROR(VLOOKUP(I1153,[1]StringTable!$1:$1048576,MATCH([1]StringTable!$B$1,[1]StringTable!$1:$1,0),0),
IFERROR(VLOOKUP(I1153,[1]InApkStringTable!$1:$1048576,MATCH([1]InApkStringTable!$B$1,[1]InApkStringTable!$1:$1,0),0),
"스트링없음")))</f>
        <v/>
      </c>
      <c r="L1153" t="b">
        <v>0</v>
      </c>
      <c r="M1153" t="s">
        <v>24</v>
      </c>
      <c r="N1153" t="str">
        <f>IF(ISBLANK(M1153),"",IF(ISERROR(VLOOKUP(M1153,MapTable!$A:$A,1,0)),"맵없음",""))</f>
        <v/>
      </c>
      <c r="O1153">
        <f t="shared" si="69"/>
        <v>11</v>
      </c>
      <c r="Q1153">
        <f t="shared" si="70"/>
        <v>11</v>
      </c>
      <c r="R1153" t="b">
        <f t="shared" ca="1" si="71"/>
        <v>0</v>
      </c>
      <c r="T1153" t="b">
        <f t="shared" ca="1" si="72"/>
        <v>0</v>
      </c>
      <c r="V1153" t="str">
        <f>IF(ISBLANK(U1153),"",IF(ISERROR(VLOOKUP(U1153,MapTable!$A:$A,1,0)),"맵없음",""))</f>
        <v/>
      </c>
      <c r="X1153" t="str">
        <f>IF(ISBLANK(W1153),"",
IF(ISERROR(FIND(",",W1153)),
  IF(ISERROR(VLOOKUP(W1153,MapTable!$A:$A,1,0)),"맵없음",
  ""),
IF(ISERROR(FIND(",",W1153,FIND(",",W1153)+1)),
  IF(OR(ISERROR(VLOOKUP(LEFT(W1153,FIND(",",W1153)-1),MapTable!$A:$A,1,0)),ISERROR(VLOOKUP(TRIM(MID(W1153,FIND(",",W1153)+1,999)),MapTable!$A:$A,1,0))),"맵없음",
  ""),
IF(ISERROR(FIND(",",W1153,FIND(",",W1153,FIND(",",W1153)+1)+1)),
  IF(OR(ISERROR(VLOOKUP(LEFT(W1153,FIND(",",W1153)-1),MapTable!$A:$A,1,0)),ISERROR(VLOOKUP(TRIM(MID(W1153,FIND(",",W1153)+1,FIND(",",W1153,FIND(",",W1153)+1)-FIND(",",W1153)-1)),MapTable!$A:$A,1,0)),ISERROR(VLOOKUP(TRIM(MID(W1153,FIND(",",W1153,FIND(",",W1153)+1)+1,999)),MapTable!$A:$A,1,0))),"맵없음",
  ""),
IF(ISERROR(FIND(",",W1153,FIND(",",W1153,FIND(",",W1153,FIND(",",W1153)+1)+1)+1)),
  IF(OR(ISERROR(VLOOKUP(LEFT(W1153,FIND(",",W1153)-1),MapTable!$A:$A,1,0)),ISERROR(VLOOKUP(TRIM(MID(W1153,FIND(",",W1153)+1,FIND(",",W1153,FIND(",",W1153)+1)-FIND(",",W1153)-1)),MapTable!$A:$A,1,0)),ISERROR(VLOOKUP(TRIM(MID(W1153,FIND(",",W1153,FIND(",",W1153)+1)+1,FIND(",",W1153,FIND(",",W1153,FIND(",",W1153)+1)+1)-FIND(",",W1153,FIND(",",W1153)+1)-1)),MapTable!$A:$A,1,0)),ISERROR(VLOOKUP(TRIM(MID(W1153,FIND(",",W1153,FIND(",",W1153,FIND(",",W1153)+1)+1)+1,999)),MapTable!$A:$A,1,0))),"맵없음",
  ""),
)))))</f>
        <v/>
      </c>
      <c r="AC1153" t="str">
        <f>IF(ISBLANK(AB1153),"",IF(ISERROR(VLOOKUP(AB1153,[3]DropTable!$A:$A,1,0)),"드랍없음",""))</f>
        <v/>
      </c>
      <c r="AE1153" t="str">
        <f>IF(ISBLANK(AD1153),"",IF(ISERROR(VLOOKUP(AD1153,[3]DropTable!$A:$A,1,0)),"드랍없음",""))</f>
        <v/>
      </c>
      <c r="AG1153">
        <v>9.8000000000000007</v>
      </c>
      <c r="AH1153">
        <v>1</v>
      </c>
    </row>
    <row r="1154" spans="1:34" x14ac:dyDescent="0.3">
      <c r="A1154">
        <v>25</v>
      </c>
      <c r="B1154">
        <v>26</v>
      </c>
      <c r="C1154">
        <f>IF(OR($L1154=TRUE,$A1154=0,MOD($A1154,ChapterTable!$S$20)&lt;&gt;0),
MAX(0,INT(($B1154+ChapterTable!$Q$26+VLOOKUP(SUBSTITUTE(C$1,"성장단계","")&amp;"단계오프셋",ChapterTable!$S:$T,2,0))/ChapterTable!$Q$23)),
MAX(0,INT(($B1154+ChapterTable!$S$26+VLOOKUP(SUBSTITUTE(C$1,"성장단계","")&amp;"보스단계오프셋",ChapterTable!$S:$T,2,0))/ChapterTable!$S$23)))</f>
        <v>3</v>
      </c>
      <c r="D1154">
        <f>IF(OR($L1154=TRUE,$A1154=0,MOD($A1154,ChapterTable!$S$20)&lt;&gt;0),
MAX(0,INT(($B1154+ChapterTable!$Q$26+VLOOKUP(SUBSTITUTE(D$1,"성장단계","")&amp;"단계오프셋",ChapterTable!$S:$T,2,0))/ChapterTable!$Q$23)),
MAX(0,INT(($B1154+ChapterTable!$S$26+VLOOKUP(SUBSTITUTE(D$1,"성장단계","")&amp;"보스단계오프셋",ChapterTable!$S:$T,2,0))/ChapterTable!$S$23)))</f>
        <v>2</v>
      </c>
      <c r="E1154" s="1">
        <f ca="1">IF(AND($A1154=0,$B1154=1),
    VLOOKUP(1,ChapterTable!$1:$1048576,MATCH("최종"&amp;SUBSTITUTE(SUBSTITUTE(E$1,"standard",""),"|Float",""),ChapterTable!$1:$1,0),0)*ChapterTable!$Q$17,
  IF(AND($A1154=0,$B1154=0),
    E1155,
  IF($B1154=0,
    VLOOKUP($A1154,ChapterTable!$1:$1048576,MATCH("최종"&amp;SUBSTITUTE(SUBSTITUTE(E$1,"standard",""),"|Float",""),ChapterTable!$1:$1,0),0),
  IF($B1154=1,
    IF($L1154=FALSE,
      VLOOKUP($A1154,ChapterTable!$1:$1048576,MATCH("최종"&amp;SUBSTITUTE(SUBSTITUTE(E$1,"standard",""),"|Float",""),ChapterTable!$1:$1,0),0),
      VLOOKUP($A1154-ChapterTable!$Q$11,ChapterTable!$1:$1048576,MATCH("최종"&amp;SUBSTITUTE(SUBSTITUTE(E$1,"standard",""),"|Float",""),ChapterTable!$1:$1,0),0)*ChapterTable!$Q$14
    ),
  OFFSET(E1154,-$B1154+IF($L1154,1,0),0)*
    (VLOOKUP(SUBSTITUTE(SUBSTITUTE(E$1,"standard",""),"|Float","")&amp;"인게임누적곱배수",ChapterTable!$S:$T,2,0)^C1154
    +VLOOKUP(SUBSTITUTE(SUBSTITUTE(E$1,"standard",""),"|Float","")&amp;"인게임누적합배수",ChapterTable!$S:$T,2,0)*C1154)
  )
  )
  )
)</f>
        <v>6211787.4003344169</v>
      </c>
      <c r="F1154" s="1">
        <f ca="1">IF(AND($A1154=0,$B1154=1),
    VLOOKUP(1,ChapterTable!$1:$1048576,MATCH("최종"&amp;SUBSTITUTE(SUBSTITUTE(F$1,"standard",""),"|Float",""),ChapterTable!$1:$1,0),0)*ChapterTable!$Q$17,
  IF(AND($A1154=0,$B1154=0),
    F1155,
  IF($B1154=0,
    VLOOKUP($A1154,ChapterTable!$1:$1048576,MATCH("최종"&amp;SUBSTITUTE(SUBSTITUTE(F$1,"standard",""),"|Float",""),ChapterTable!$1:$1,0),0),
  IF($B1154=1,
    IF($L1154=FALSE,
      VLOOKUP($A1154,ChapterTable!$1:$1048576,MATCH("최종"&amp;SUBSTITUTE(SUBSTITUTE(F$1,"standard",""),"|Float",""),ChapterTable!$1:$1,0),0),
      VLOOKUP($A1154-ChapterTable!$Q$11,ChapterTable!$1:$1048576,MATCH("최종"&amp;SUBSTITUTE(SUBSTITUTE(F$1,"standard",""),"|Float",""),ChapterTable!$1:$1,0),0)*ChapterTable!$Q$14
    ),
  OFFSET(F1154,-$B1154+IF($L1154,1,0),0)*
    (VLOOKUP(SUBSTITUTE(SUBSTITUTE(F$1,"standard",""),"|Float","")&amp;"인게임누적곱배수",ChapterTable!$S:$T,2,0)^D1154
    +VLOOKUP(SUBSTITUTE(SUBSTITUTE(F$1,"standard",""),"|Float","")&amp;"인게임누적합배수",ChapterTable!$S:$T,2,0)*D1154)
  )
  )
  )
)</f>
        <v>2356775.7074439526</v>
      </c>
      <c r="G1154" t="s">
        <v>110</v>
      </c>
      <c r="J1154" t="str">
        <f>IF(ISBLANK(I1154),"",
IFERROR(VLOOKUP(I1154,[1]StringTable!$1:$1048576,MATCH([1]StringTable!$B$1,[1]StringTable!$1:$1,0),0),
IFERROR(VLOOKUP(I1154,[1]InApkStringTable!$1:$1048576,MATCH([1]InApkStringTable!$B$1,[1]InApkStringTable!$1:$1,0),0),
"스트링없음")))</f>
        <v/>
      </c>
      <c r="L1154" t="b">
        <v>0</v>
      </c>
      <c r="M1154" t="s">
        <v>24</v>
      </c>
      <c r="N1154" t="str">
        <f>IF(ISBLANK(M1154),"",IF(ISERROR(VLOOKUP(M1154,MapTable!$A:$A,1,0)),"맵없음",""))</f>
        <v/>
      </c>
      <c r="O1154">
        <f t="shared" si="69"/>
        <v>3</v>
      </c>
      <c r="Q1154">
        <f t="shared" si="70"/>
        <v>3</v>
      </c>
      <c r="R1154" t="b">
        <f t="shared" ca="1" si="71"/>
        <v>0</v>
      </c>
      <c r="T1154" t="b">
        <f t="shared" ca="1" si="72"/>
        <v>0</v>
      </c>
      <c r="V1154" t="str">
        <f>IF(ISBLANK(U1154),"",IF(ISERROR(VLOOKUP(U1154,MapTable!$A:$A,1,0)),"맵없음",""))</f>
        <v/>
      </c>
      <c r="X1154" t="str">
        <f>IF(ISBLANK(W1154),"",
IF(ISERROR(FIND(",",W1154)),
  IF(ISERROR(VLOOKUP(W1154,MapTable!$A:$A,1,0)),"맵없음",
  ""),
IF(ISERROR(FIND(",",W1154,FIND(",",W1154)+1)),
  IF(OR(ISERROR(VLOOKUP(LEFT(W1154,FIND(",",W1154)-1),MapTable!$A:$A,1,0)),ISERROR(VLOOKUP(TRIM(MID(W1154,FIND(",",W1154)+1,999)),MapTable!$A:$A,1,0))),"맵없음",
  ""),
IF(ISERROR(FIND(",",W1154,FIND(",",W1154,FIND(",",W1154)+1)+1)),
  IF(OR(ISERROR(VLOOKUP(LEFT(W1154,FIND(",",W1154)-1),MapTable!$A:$A,1,0)),ISERROR(VLOOKUP(TRIM(MID(W1154,FIND(",",W1154)+1,FIND(",",W1154,FIND(",",W1154)+1)-FIND(",",W1154)-1)),MapTable!$A:$A,1,0)),ISERROR(VLOOKUP(TRIM(MID(W1154,FIND(",",W1154,FIND(",",W1154)+1)+1,999)),MapTable!$A:$A,1,0))),"맵없음",
  ""),
IF(ISERROR(FIND(",",W1154,FIND(",",W1154,FIND(",",W1154,FIND(",",W1154)+1)+1)+1)),
  IF(OR(ISERROR(VLOOKUP(LEFT(W1154,FIND(",",W1154)-1),MapTable!$A:$A,1,0)),ISERROR(VLOOKUP(TRIM(MID(W1154,FIND(",",W1154)+1,FIND(",",W1154,FIND(",",W1154)+1)-FIND(",",W1154)-1)),MapTable!$A:$A,1,0)),ISERROR(VLOOKUP(TRIM(MID(W1154,FIND(",",W1154,FIND(",",W1154)+1)+1,FIND(",",W1154,FIND(",",W1154,FIND(",",W1154)+1)+1)-FIND(",",W1154,FIND(",",W1154)+1)-1)),MapTable!$A:$A,1,0)),ISERROR(VLOOKUP(TRIM(MID(W1154,FIND(",",W1154,FIND(",",W1154,FIND(",",W1154)+1)+1)+1,999)),MapTable!$A:$A,1,0))),"맵없음",
  ""),
)))))</f>
        <v/>
      </c>
      <c r="AC1154" t="str">
        <f>IF(ISBLANK(AB1154),"",IF(ISERROR(VLOOKUP(AB1154,[3]DropTable!$A:$A,1,0)),"드랍없음",""))</f>
        <v/>
      </c>
      <c r="AE1154" t="str">
        <f>IF(ISBLANK(AD1154),"",IF(ISERROR(VLOOKUP(AD1154,[3]DropTable!$A:$A,1,0)),"드랍없음",""))</f>
        <v/>
      </c>
      <c r="AG1154">
        <v>9.8000000000000007</v>
      </c>
      <c r="AH1154">
        <v>1</v>
      </c>
    </row>
    <row r="1155" spans="1:34" x14ac:dyDescent="0.3">
      <c r="A1155">
        <v>25</v>
      </c>
      <c r="B1155">
        <v>27</v>
      </c>
      <c r="C1155">
        <f>IF(OR($L1155=TRUE,$A1155=0,MOD($A1155,ChapterTable!$S$20)&lt;&gt;0),
MAX(0,INT(($B1155+ChapterTable!$Q$26+VLOOKUP(SUBSTITUTE(C$1,"성장단계","")&amp;"단계오프셋",ChapterTable!$S:$T,2,0))/ChapterTable!$Q$23)),
MAX(0,INT(($B1155+ChapterTable!$S$26+VLOOKUP(SUBSTITUTE(C$1,"성장단계","")&amp;"보스단계오프셋",ChapterTable!$S:$T,2,0))/ChapterTable!$S$23)))</f>
        <v>3</v>
      </c>
      <c r="D1155">
        <f>IF(OR($L1155=TRUE,$A1155=0,MOD($A1155,ChapterTable!$S$20)&lt;&gt;0),
MAX(0,INT(($B1155+ChapterTable!$Q$26+VLOOKUP(SUBSTITUTE(D$1,"성장단계","")&amp;"단계오프셋",ChapterTable!$S:$T,2,0))/ChapterTable!$Q$23)),
MAX(0,INT(($B1155+ChapterTable!$S$26+VLOOKUP(SUBSTITUTE(D$1,"성장단계","")&amp;"보스단계오프셋",ChapterTable!$S:$T,2,0))/ChapterTable!$S$23)))</f>
        <v>2</v>
      </c>
      <c r="E1155" s="1">
        <f ca="1">IF(AND($A1155=0,$B1155=1),
    VLOOKUP(1,ChapterTable!$1:$1048576,MATCH("최종"&amp;SUBSTITUTE(SUBSTITUTE(E$1,"standard",""),"|Float",""),ChapterTable!$1:$1,0),0)*ChapterTable!$Q$17,
  IF(AND($A1155=0,$B1155=0),
    E1156,
  IF($B1155=0,
    VLOOKUP($A1155,ChapterTable!$1:$1048576,MATCH("최종"&amp;SUBSTITUTE(SUBSTITUTE(E$1,"standard",""),"|Float",""),ChapterTable!$1:$1,0),0),
  IF($B1155=1,
    IF($L1155=FALSE,
      VLOOKUP($A1155,ChapterTable!$1:$1048576,MATCH("최종"&amp;SUBSTITUTE(SUBSTITUTE(E$1,"standard",""),"|Float",""),ChapterTable!$1:$1,0),0),
      VLOOKUP($A1155-ChapterTable!$Q$11,ChapterTable!$1:$1048576,MATCH("최종"&amp;SUBSTITUTE(SUBSTITUTE(E$1,"standard",""),"|Float",""),ChapterTable!$1:$1,0),0)*ChapterTable!$Q$14
    ),
  OFFSET(E1155,-$B1155+IF($L1155,1,0),0)*
    (VLOOKUP(SUBSTITUTE(SUBSTITUTE(E$1,"standard",""),"|Float","")&amp;"인게임누적곱배수",ChapterTable!$S:$T,2,0)^C1155
    +VLOOKUP(SUBSTITUTE(SUBSTITUTE(E$1,"standard",""),"|Float","")&amp;"인게임누적합배수",ChapterTable!$S:$T,2,0)*C1155)
  )
  )
  )
)</f>
        <v>6211787.4003344169</v>
      </c>
      <c r="F1155" s="1">
        <f ca="1">IF(AND($A1155=0,$B1155=1),
    VLOOKUP(1,ChapterTable!$1:$1048576,MATCH("최종"&amp;SUBSTITUTE(SUBSTITUTE(F$1,"standard",""),"|Float",""),ChapterTable!$1:$1,0),0)*ChapterTable!$Q$17,
  IF(AND($A1155=0,$B1155=0),
    F1156,
  IF($B1155=0,
    VLOOKUP($A1155,ChapterTable!$1:$1048576,MATCH("최종"&amp;SUBSTITUTE(SUBSTITUTE(F$1,"standard",""),"|Float",""),ChapterTable!$1:$1,0),0),
  IF($B1155=1,
    IF($L1155=FALSE,
      VLOOKUP($A1155,ChapterTable!$1:$1048576,MATCH("최종"&amp;SUBSTITUTE(SUBSTITUTE(F$1,"standard",""),"|Float",""),ChapterTable!$1:$1,0),0),
      VLOOKUP($A1155-ChapterTable!$Q$11,ChapterTable!$1:$1048576,MATCH("최종"&amp;SUBSTITUTE(SUBSTITUTE(F$1,"standard",""),"|Float",""),ChapterTable!$1:$1,0),0)*ChapterTable!$Q$14
    ),
  OFFSET(F1155,-$B1155+IF($L1155,1,0),0)*
    (VLOOKUP(SUBSTITUTE(SUBSTITUTE(F$1,"standard",""),"|Float","")&amp;"인게임누적곱배수",ChapterTable!$S:$T,2,0)^D1155
    +VLOOKUP(SUBSTITUTE(SUBSTITUTE(F$1,"standard",""),"|Float","")&amp;"인게임누적합배수",ChapterTable!$S:$T,2,0)*D1155)
  )
  )
  )
)</f>
        <v>2356775.7074439526</v>
      </c>
      <c r="G1155" t="s">
        <v>110</v>
      </c>
      <c r="J1155" t="str">
        <f>IF(ISBLANK(I1155),"",
IFERROR(VLOOKUP(I1155,[1]StringTable!$1:$1048576,MATCH([1]StringTable!$B$1,[1]StringTable!$1:$1,0),0),
IFERROR(VLOOKUP(I1155,[1]InApkStringTable!$1:$1048576,MATCH([1]InApkStringTable!$B$1,[1]InApkStringTable!$1:$1,0),0),
"스트링없음")))</f>
        <v/>
      </c>
      <c r="L1155" t="b">
        <v>0</v>
      </c>
      <c r="M1155" t="s">
        <v>24</v>
      </c>
      <c r="N1155" t="str">
        <f>IF(ISBLANK(M1155),"",IF(ISERROR(VLOOKUP(M1155,MapTable!$A:$A,1,0)),"맵없음",""))</f>
        <v/>
      </c>
      <c r="O1155">
        <f t="shared" ref="O1155:O1218" si="73">IF(B1155=0,0,
  IF(AND(L1155=FALSE,A1155&lt;&gt;0,MOD(A1155,7)=0),21,
  IF(MOD(B1155,10)=0,21,
  IF(MOD(B1155,10)=5,11,
  IF(MOD(B1155,10)=9,INT(B1155/10)+91,
  INT(B1155/10+1))))))</f>
        <v>3</v>
      </c>
      <c r="Q1155">
        <f t="shared" ref="Q1155:Q1218" si="74">IF(ISBLANK(P1155),O1155,P1155)</f>
        <v>3</v>
      </c>
      <c r="R1155" t="b">
        <f t="shared" ref="R1155:R1218" ca="1" si="75">IF(OR(B1155=0,OFFSET(B1155,1,0)=0),FALSE,
IF(OFFSET(O1155,1,0)=21,TRUE,FALSE))</f>
        <v>0</v>
      </c>
      <c r="T1155" t="b">
        <f t="shared" ref="T1155:T1218" ca="1" si="76">IF(ISBLANK(S1155),R1155,S1155)</f>
        <v>0</v>
      </c>
      <c r="V1155" t="str">
        <f>IF(ISBLANK(U1155),"",IF(ISERROR(VLOOKUP(U1155,MapTable!$A:$A,1,0)),"맵없음",""))</f>
        <v/>
      </c>
      <c r="X1155" t="str">
        <f>IF(ISBLANK(W1155),"",
IF(ISERROR(FIND(",",W1155)),
  IF(ISERROR(VLOOKUP(W1155,MapTable!$A:$A,1,0)),"맵없음",
  ""),
IF(ISERROR(FIND(",",W1155,FIND(",",W1155)+1)),
  IF(OR(ISERROR(VLOOKUP(LEFT(W1155,FIND(",",W1155)-1),MapTable!$A:$A,1,0)),ISERROR(VLOOKUP(TRIM(MID(W1155,FIND(",",W1155)+1,999)),MapTable!$A:$A,1,0))),"맵없음",
  ""),
IF(ISERROR(FIND(",",W1155,FIND(",",W1155,FIND(",",W1155)+1)+1)),
  IF(OR(ISERROR(VLOOKUP(LEFT(W1155,FIND(",",W1155)-1),MapTable!$A:$A,1,0)),ISERROR(VLOOKUP(TRIM(MID(W1155,FIND(",",W1155)+1,FIND(",",W1155,FIND(",",W1155)+1)-FIND(",",W1155)-1)),MapTable!$A:$A,1,0)),ISERROR(VLOOKUP(TRIM(MID(W1155,FIND(",",W1155,FIND(",",W1155)+1)+1,999)),MapTable!$A:$A,1,0))),"맵없음",
  ""),
IF(ISERROR(FIND(",",W1155,FIND(",",W1155,FIND(",",W1155,FIND(",",W1155)+1)+1)+1)),
  IF(OR(ISERROR(VLOOKUP(LEFT(W1155,FIND(",",W1155)-1),MapTable!$A:$A,1,0)),ISERROR(VLOOKUP(TRIM(MID(W1155,FIND(",",W1155)+1,FIND(",",W1155,FIND(",",W1155)+1)-FIND(",",W1155)-1)),MapTable!$A:$A,1,0)),ISERROR(VLOOKUP(TRIM(MID(W1155,FIND(",",W1155,FIND(",",W1155)+1)+1,FIND(",",W1155,FIND(",",W1155,FIND(",",W1155)+1)+1)-FIND(",",W1155,FIND(",",W1155)+1)-1)),MapTable!$A:$A,1,0)),ISERROR(VLOOKUP(TRIM(MID(W1155,FIND(",",W1155,FIND(",",W1155,FIND(",",W1155)+1)+1)+1,999)),MapTable!$A:$A,1,0))),"맵없음",
  ""),
)))))</f>
        <v/>
      </c>
      <c r="AC1155" t="str">
        <f>IF(ISBLANK(AB1155),"",IF(ISERROR(VLOOKUP(AB1155,[3]DropTable!$A:$A,1,0)),"드랍없음",""))</f>
        <v/>
      </c>
      <c r="AE1155" t="str">
        <f>IF(ISBLANK(AD1155),"",IF(ISERROR(VLOOKUP(AD1155,[3]DropTable!$A:$A,1,0)),"드랍없음",""))</f>
        <v/>
      </c>
      <c r="AG1155">
        <v>9.8000000000000007</v>
      </c>
      <c r="AH1155">
        <v>1</v>
      </c>
    </row>
    <row r="1156" spans="1:34" x14ac:dyDescent="0.3">
      <c r="A1156">
        <v>25</v>
      </c>
      <c r="B1156">
        <v>28</v>
      </c>
      <c r="C1156">
        <f>IF(OR($L1156=TRUE,$A1156=0,MOD($A1156,ChapterTable!$S$20)&lt;&gt;0),
MAX(0,INT(($B1156+ChapterTable!$Q$26+VLOOKUP(SUBSTITUTE(C$1,"성장단계","")&amp;"단계오프셋",ChapterTable!$S:$T,2,0))/ChapterTable!$Q$23)),
MAX(0,INT(($B1156+ChapterTable!$S$26+VLOOKUP(SUBSTITUTE(C$1,"성장단계","")&amp;"보스단계오프셋",ChapterTable!$S:$T,2,0))/ChapterTable!$S$23)))</f>
        <v>3</v>
      </c>
      <c r="D1156">
        <f>IF(OR($L1156=TRUE,$A1156=0,MOD($A1156,ChapterTable!$S$20)&lt;&gt;0),
MAX(0,INT(($B1156+ChapterTable!$Q$26+VLOOKUP(SUBSTITUTE(D$1,"성장단계","")&amp;"단계오프셋",ChapterTable!$S:$T,2,0))/ChapterTable!$Q$23)),
MAX(0,INT(($B1156+ChapterTable!$S$26+VLOOKUP(SUBSTITUTE(D$1,"성장단계","")&amp;"보스단계오프셋",ChapterTable!$S:$T,2,0))/ChapterTable!$S$23)))</f>
        <v>2</v>
      </c>
      <c r="E1156" s="1">
        <f ca="1">IF(AND($A1156=0,$B1156=1),
    VLOOKUP(1,ChapterTable!$1:$1048576,MATCH("최종"&amp;SUBSTITUTE(SUBSTITUTE(E$1,"standard",""),"|Float",""),ChapterTable!$1:$1,0),0)*ChapterTable!$Q$17,
  IF(AND($A1156=0,$B1156=0),
    E1157,
  IF($B1156=0,
    VLOOKUP($A1156,ChapterTable!$1:$1048576,MATCH("최종"&amp;SUBSTITUTE(SUBSTITUTE(E$1,"standard",""),"|Float",""),ChapterTable!$1:$1,0),0),
  IF($B1156=1,
    IF($L1156=FALSE,
      VLOOKUP($A1156,ChapterTable!$1:$1048576,MATCH("최종"&amp;SUBSTITUTE(SUBSTITUTE(E$1,"standard",""),"|Float",""),ChapterTable!$1:$1,0),0),
      VLOOKUP($A1156-ChapterTable!$Q$11,ChapterTable!$1:$1048576,MATCH("최종"&amp;SUBSTITUTE(SUBSTITUTE(E$1,"standard",""),"|Float",""),ChapterTable!$1:$1,0),0)*ChapterTable!$Q$14
    ),
  OFFSET(E1156,-$B1156+IF($L1156,1,0),0)*
    (VLOOKUP(SUBSTITUTE(SUBSTITUTE(E$1,"standard",""),"|Float","")&amp;"인게임누적곱배수",ChapterTable!$S:$T,2,0)^C1156
    +VLOOKUP(SUBSTITUTE(SUBSTITUTE(E$1,"standard",""),"|Float","")&amp;"인게임누적합배수",ChapterTable!$S:$T,2,0)*C1156)
  )
  )
  )
)</f>
        <v>6211787.4003344169</v>
      </c>
      <c r="F1156" s="1">
        <f ca="1">IF(AND($A1156=0,$B1156=1),
    VLOOKUP(1,ChapterTable!$1:$1048576,MATCH("최종"&amp;SUBSTITUTE(SUBSTITUTE(F$1,"standard",""),"|Float",""),ChapterTable!$1:$1,0),0)*ChapterTable!$Q$17,
  IF(AND($A1156=0,$B1156=0),
    F1157,
  IF($B1156=0,
    VLOOKUP($A1156,ChapterTable!$1:$1048576,MATCH("최종"&amp;SUBSTITUTE(SUBSTITUTE(F$1,"standard",""),"|Float",""),ChapterTable!$1:$1,0),0),
  IF($B1156=1,
    IF($L1156=FALSE,
      VLOOKUP($A1156,ChapterTable!$1:$1048576,MATCH("최종"&amp;SUBSTITUTE(SUBSTITUTE(F$1,"standard",""),"|Float",""),ChapterTable!$1:$1,0),0),
      VLOOKUP($A1156-ChapterTable!$Q$11,ChapterTable!$1:$1048576,MATCH("최종"&amp;SUBSTITUTE(SUBSTITUTE(F$1,"standard",""),"|Float",""),ChapterTable!$1:$1,0),0)*ChapterTable!$Q$14
    ),
  OFFSET(F1156,-$B1156+IF($L1156,1,0),0)*
    (VLOOKUP(SUBSTITUTE(SUBSTITUTE(F$1,"standard",""),"|Float","")&amp;"인게임누적곱배수",ChapterTable!$S:$T,2,0)^D1156
    +VLOOKUP(SUBSTITUTE(SUBSTITUTE(F$1,"standard",""),"|Float","")&amp;"인게임누적합배수",ChapterTable!$S:$T,2,0)*D1156)
  )
  )
  )
)</f>
        <v>2356775.7074439526</v>
      </c>
      <c r="G1156" t="s">
        <v>110</v>
      </c>
      <c r="J1156" t="str">
        <f>IF(ISBLANK(I1156),"",
IFERROR(VLOOKUP(I1156,[1]StringTable!$1:$1048576,MATCH([1]StringTable!$B$1,[1]StringTable!$1:$1,0),0),
IFERROR(VLOOKUP(I1156,[1]InApkStringTable!$1:$1048576,MATCH([1]InApkStringTable!$B$1,[1]InApkStringTable!$1:$1,0),0),
"스트링없음")))</f>
        <v/>
      </c>
      <c r="L1156" t="b">
        <v>0</v>
      </c>
      <c r="M1156" t="s">
        <v>24</v>
      </c>
      <c r="N1156" t="str">
        <f>IF(ISBLANK(M1156),"",IF(ISERROR(VLOOKUP(M1156,MapTable!$A:$A,1,0)),"맵없음",""))</f>
        <v/>
      </c>
      <c r="O1156">
        <f t="shared" si="73"/>
        <v>3</v>
      </c>
      <c r="Q1156">
        <f t="shared" si="74"/>
        <v>3</v>
      </c>
      <c r="R1156" t="b">
        <f t="shared" ca="1" si="75"/>
        <v>0</v>
      </c>
      <c r="T1156" t="b">
        <f t="shared" ca="1" si="76"/>
        <v>0</v>
      </c>
      <c r="V1156" t="str">
        <f>IF(ISBLANK(U1156),"",IF(ISERROR(VLOOKUP(U1156,MapTable!$A:$A,1,0)),"맵없음",""))</f>
        <v/>
      </c>
      <c r="X1156" t="str">
        <f>IF(ISBLANK(W1156),"",
IF(ISERROR(FIND(",",W1156)),
  IF(ISERROR(VLOOKUP(W1156,MapTable!$A:$A,1,0)),"맵없음",
  ""),
IF(ISERROR(FIND(",",W1156,FIND(",",W1156)+1)),
  IF(OR(ISERROR(VLOOKUP(LEFT(W1156,FIND(",",W1156)-1),MapTable!$A:$A,1,0)),ISERROR(VLOOKUP(TRIM(MID(W1156,FIND(",",W1156)+1,999)),MapTable!$A:$A,1,0))),"맵없음",
  ""),
IF(ISERROR(FIND(",",W1156,FIND(",",W1156,FIND(",",W1156)+1)+1)),
  IF(OR(ISERROR(VLOOKUP(LEFT(W1156,FIND(",",W1156)-1),MapTable!$A:$A,1,0)),ISERROR(VLOOKUP(TRIM(MID(W1156,FIND(",",W1156)+1,FIND(",",W1156,FIND(",",W1156)+1)-FIND(",",W1156)-1)),MapTable!$A:$A,1,0)),ISERROR(VLOOKUP(TRIM(MID(W1156,FIND(",",W1156,FIND(",",W1156)+1)+1,999)),MapTable!$A:$A,1,0))),"맵없음",
  ""),
IF(ISERROR(FIND(",",W1156,FIND(",",W1156,FIND(",",W1156,FIND(",",W1156)+1)+1)+1)),
  IF(OR(ISERROR(VLOOKUP(LEFT(W1156,FIND(",",W1156)-1),MapTable!$A:$A,1,0)),ISERROR(VLOOKUP(TRIM(MID(W1156,FIND(",",W1156)+1,FIND(",",W1156,FIND(",",W1156)+1)-FIND(",",W1156)-1)),MapTable!$A:$A,1,0)),ISERROR(VLOOKUP(TRIM(MID(W1156,FIND(",",W1156,FIND(",",W1156)+1)+1,FIND(",",W1156,FIND(",",W1156,FIND(",",W1156)+1)+1)-FIND(",",W1156,FIND(",",W1156)+1)-1)),MapTable!$A:$A,1,0)),ISERROR(VLOOKUP(TRIM(MID(W1156,FIND(",",W1156,FIND(",",W1156,FIND(",",W1156)+1)+1)+1,999)),MapTable!$A:$A,1,0))),"맵없음",
  ""),
)))))</f>
        <v/>
      </c>
      <c r="AC1156" t="str">
        <f>IF(ISBLANK(AB1156),"",IF(ISERROR(VLOOKUP(AB1156,[3]DropTable!$A:$A,1,0)),"드랍없음",""))</f>
        <v/>
      </c>
      <c r="AE1156" t="str">
        <f>IF(ISBLANK(AD1156),"",IF(ISERROR(VLOOKUP(AD1156,[3]DropTable!$A:$A,1,0)),"드랍없음",""))</f>
        <v/>
      </c>
      <c r="AG1156">
        <v>9.8000000000000007</v>
      </c>
      <c r="AH1156">
        <v>1</v>
      </c>
    </row>
    <row r="1157" spans="1:34" x14ac:dyDescent="0.3">
      <c r="A1157">
        <v>25</v>
      </c>
      <c r="B1157">
        <v>29</v>
      </c>
      <c r="C1157">
        <f>IF(OR($L1157=TRUE,$A1157=0,MOD($A1157,ChapterTable!$S$20)&lt;&gt;0),
MAX(0,INT(($B1157+ChapterTable!$Q$26+VLOOKUP(SUBSTITUTE(C$1,"성장단계","")&amp;"단계오프셋",ChapterTable!$S:$T,2,0))/ChapterTable!$Q$23)),
MAX(0,INT(($B1157+ChapterTable!$S$26+VLOOKUP(SUBSTITUTE(C$1,"성장단계","")&amp;"보스단계오프셋",ChapterTable!$S:$T,2,0))/ChapterTable!$S$23)))</f>
        <v>3</v>
      </c>
      <c r="D1157">
        <f>IF(OR($L1157=TRUE,$A1157=0,MOD($A1157,ChapterTable!$S$20)&lt;&gt;0),
MAX(0,INT(($B1157+ChapterTable!$Q$26+VLOOKUP(SUBSTITUTE(D$1,"성장단계","")&amp;"단계오프셋",ChapterTable!$S:$T,2,0))/ChapterTable!$Q$23)),
MAX(0,INT(($B1157+ChapterTable!$S$26+VLOOKUP(SUBSTITUTE(D$1,"성장단계","")&amp;"보스단계오프셋",ChapterTable!$S:$T,2,0))/ChapterTable!$S$23)))</f>
        <v>2</v>
      </c>
      <c r="E1157" s="1">
        <f ca="1">IF(AND($A1157=0,$B1157=1),
    VLOOKUP(1,ChapterTable!$1:$1048576,MATCH("최종"&amp;SUBSTITUTE(SUBSTITUTE(E$1,"standard",""),"|Float",""),ChapterTable!$1:$1,0),0)*ChapterTable!$Q$17,
  IF(AND($A1157=0,$B1157=0),
    E1158,
  IF($B1157=0,
    VLOOKUP($A1157,ChapterTable!$1:$1048576,MATCH("최종"&amp;SUBSTITUTE(SUBSTITUTE(E$1,"standard",""),"|Float",""),ChapterTable!$1:$1,0),0),
  IF($B1157=1,
    IF($L1157=FALSE,
      VLOOKUP($A1157,ChapterTable!$1:$1048576,MATCH("최종"&amp;SUBSTITUTE(SUBSTITUTE(E$1,"standard",""),"|Float",""),ChapterTable!$1:$1,0),0),
      VLOOKUP($A1157-ChapterTable!$Q$11,ChapterTable!$1:$1048576,MATCH("최종"&amp;SUBSTITUTE(SUBSTITUTE(E$1,"standard",""),"|Float",""),ChapterTable!$1:$1,0),0)*ChapterTable!$Q$14
    ),
  OFFSET(E1157,-$B1157+IF($L1157,1,0),0)*
    (VLOOKUP(SUBSTITUTE(SUBSTITUTE(E$1,"standard",""),"|Float","")&amp;"인게임누적곱배수",ChapterTable!$S:$T,2,0)^C1157
    +VLOOKUP(SUBSTITUTE(SUBSTITUTE(E$1,"standard",""),"|Float","")&amp;"인게임누적합배수",ChapterTable!$S:$T,2,0)*C1157)
  )
  )
  )
)</f>
        <v>6211787.4003344169</v>
      </c>
      <c r="F1157" s="1">
        <f ca="1">IF(AND($A1157=0,$B1157=1),
    VLOOKUP(1,ChapterTable!$1:$1048576,MATCH("최종"&amp;SUBSTITUTE(SUBSTITUTE(F$1,"standard",""),"|Float",""),ChapterTable!$1:$1,0),0)*ChapterTable!$Q$17,
  IF(AND($A1157=0,$B1157=0),
    F1158,
  IF($B1157=0,
    VLOOKUP($A1157,ChapterTable!$1:$1048576,MATCH("최종"&amp;SUBSTITUTE(SUBSTITUTE(F$1,"standard",""),"|Float",""),ChapterTable!$1:$1,0),0),
  IF($B1157=1,
    IF($L1157=FALSE,
      VLOOKUP($A1157,ChapterTable!$1:$1048576,MATCH("최종"&amp;SUBSTITUTE(SUBSTITUTE(F$1,"standard",""),"|Float",""),ChapterTable!$1:$1,0),0),
      VLOOKUP($A1157-ChapterTable!$Q$11,ChapterTable!$1:$1048576,MATCH("최종"&amp;SUBSTITUTE(SUBSTITUTE(F$1,"standard",""),"|Float",""),ChapterTable!$1:$1,0),0)*ChapterTable!$Q$14
    ),
  OFFSET(F1157,-$B1157+IF($L1157,1,0),0)*
    (VLOOKUP(SUBSTITUTE(SUBSTITUTE(F$1,"standard",""),"|Float","")&amp;"인게임누적곱배수",ChapterTable!$S:$T,2,0)^D1157
    +VLOOKUP(SUBSTITUTE(SUBSTITUTE(F$1,"standard",""),"|Float","")&amp;"인게임누적합배수",ChapterTable!$S:$T,2,0)*D1157)
  )
  )
  )
)</f>
        <v>2356775.7074439526</v>
      </c>
      <c r="G1157" t="s">
        <v>110</v>
      </c>
      <c r="J1157" t="str">
        <f>IF(ISBLANK(I1157),"",
IFERROR(VLOOKUP(I1157,[1]StringTable!$1:$1048576,MATCH([1]StringTable!$B$1,[1]StringTable!$1:$1,0),0),
IFERROR(VLOOKUP(I1157,[1]InApkStringTable!$1:$1048576,MATCH([1]InApkStringTable!$B$1,[1]InApkStringTable!$1:$1,0),0),
"스트링없음")))</f>
        <v/>
      </c>
      <c r="L1157" t="b">
        <v>0</v>
      </c>
      <c r="M1157" t="s">
        <v>24</v>
      </c>
      <c r="N1157" t="str">
        <f>IF(ISBLANK(M1157),"",IF(ISERROR(VLOOKUP(M1157,MapTable!$A:$A,1,0)),"맵없음",""))</f>
        <v/>
      </c>
      <c r="O1157">
        <f t="shared" si="73"/>
        <v>93</v>
      </c>
      <c r="Q1157">
        <f t="shared" si="74"/>
        <v>93</v>
      </c>
      <c r="R1157" t="b">
        <f t="shared" ca="1" si="75"/>
        <v>1</v>
      </c>
      <c r="T1157" t="b">
        <f t="shared" ca="1" si="76"/>
        <v>1</v>
      </c>
      <c r="V1157" t="str">
        <f>IF(ISBLANK(U1157),"",IF(ISERROR(VLOOKUP(U1157,MapTable!$A:$A,1,0)),"맵없음",""))</f>
        <v/>
      </c>
      <c r="X1157" t="str">
        <f>IF(ISBLANK(W1157),"",
IF(ISERROR(FIND(",",W1157)),
  IF(ISERROR(VLOOKUP(W1157,MapTable!$A:$A,1,0)),"맵없음",
  ""),
IF(ISERROR(FIND(",",W1157,FIND(",",W1157)+1)),
  IF(OR(ISERROR(VLOOKUP(LEFT(W1157,FIND(",",W1157)-1),MapTable!$A:$A,1,0)),ISERROR(VLOOKUP(TRIM(MID(W1157,FIND(",",W1157)+1,999)),MapTable!$A:$A,1,0))),"맵없음",
  ""),
IF(ISERROR(FIND(",",W1157,FIND(",",W1157,FIND(",",W1157)+1)+1)),
  IF(OR(ISERROR(VLOOKUP(LEFT(W1157,FIND(",",W1157)-1),MapTable!$A:$A,1,0)),ISERROR(VLOOKUP(TRIM(MID(W1157,FIND(",",W1157)+1,FIND(",",W1157,FIND(",",W1157)+1)-FIND(",",W1157)-1)),MapTable!$A:$A,1,0)),ISERROR(VLOOKUP(TRIM(MID(W1157,FIND(",",W1157,FIND(",",W1157)+1)+1,999)),MapTable!$A:$A,1,0))),"맵없음",
  ""),
IF(ISERROR(FIND(",",W1157,FIND(",",W1157,FIND(",",W1157,FIND(",",W1157)+1)+1)+1)),
  IF(OR(ISERROR(VLOOKUP(LEFT(W1157,FIND(",",W1157)-1),MapTable!$A:$A,1,0)),ISERROR(VLOOKUP(TRIM(MID(W1157,FIND(",",W1157)+1,FIND(",",W1157,FIND(",",W1157)+1)-FIND(",",W1157)-1)),MapTable!$A:$A,1,0)),ISERROR(VLOOKUP(TRIM(MID(W1157,FIND(",",W1157,FIND(",",W1157)+1)+1,FIND(",",W1157,FIND(",",W1157,FIND(",",W1157)+1)+1)-FIND(",",W1157,FIND(",",W1157)+1)-1)),MapTable!$A:$A,1,0)),ISERROR(VLOOKUP(TRIM(MID(W1157,FIND(",",W1157,FIND(",",W1157,FIND(",",W1157)+1)+1)+1,999)),MapTable!$A:$A,1,0))),"맵없음",
  ""),
)))))</f>
        <v/>
      </c>
      <c r="AC1157" t="str">
        <f>IF(ISBLANK(AB1157),"",IF(ISERROR(VLOOKUP(AB1157,[3]DropTable!$A:$A,1,0)),"드랍없음",""))</f>
        <v/>
      </c>
      <c r="AE1157" t="str">
        <f>IF(ISBLANK(AD1157),"",IF(ISERROR(VLOOKUP(AD1157,[3]DropTable!$A:$A,1,0)),"드랍없음",""))</f>
        <v/>
      </c>
      <c r="AG1157">
        <v>9.8000000000000007</v>
      </c>
      <c r="AH1157">
        <v>1</v>
      </c>
    </row>
    <row r="1158" spans="1:34" x14ac:dyDescent="0.3">
      <c r="A1158">
        <v>25</v>
      </c>
      <c r="B1158">
        <v>30</v>
      </c>
      <c r="C1158">
        <f>IF(OR($L1158=TRUE,$A1158=0,MOD($A1158,ChapterTable!$S$20)&lt;&gt;0),
MAX(0,INT(($B1158+ChapterTable!$Q$26+VLOOKUP(SUBSTITUTE(C$1,"성장단계","")&amp;"단계오프셋",ChapterTable!$S:$T,2,0))/ChapterTable!$Q$23)),
MAX(0,INT(($B1158+ChapterTable!$S$26+VLOOKUP(SUBSTITUTE(C$1,"성장단계","")&amp;"보스단계오프셋",ChapterTable!$S:$T,2,0))/ChapterTable!$S$23)))</f>
        <v>3</v>
      </c>
      <c r="D1158">
        <f>IF(OR($L1158=TRUE,$A1158=0,MOD($A1158,ChapterTable!$S$20)&lt;&gt;0),
MAX(0,INT(($B1158+ChapterTable!$Q$26+VLOOKUP(SUBSTITUTE(D$1,"성장단계","")&amp;"단계오프셋",ChapterTable!$S:$T,2,0))/ChapterTable!$Q$23)),
MAX(0,INT(($B1158+ChapterTable!$S$26+VLOOKUP(SUBSTITUTE(D$1,"성장단계","")&amp;"보스단계오프셋",ChapterTable!$S:$T,2,0))/ChapterTable!$S$23)))</f>
        <v>2</v>
      </c>
      <c r="E1158" s="1">
        <f ca="1">IF(AND($A1158=0,$B1158=1),
    VLOOKUP(1,ChapterTable!$1:$1048576,MATCH("최종"&amp;SUBSTITUTE(SUBSTITUTE(E$1,"standard",""),"|Float",""),ChapterTable!$1:$1,0),0)*ChapterTable!$Q$17,
  IF(AND($A1158=0,$B1158=0),
    E1159,
  IF($B1158=0,
    VLOOKUP($A1158,ChapterTable!$1:$1048576,MATCH("최종"&amp;SUBSTITUTE(SUBSTITUTE(E$1,"standard",""),"|Float",""),ChapterTable!$1:$1,0),0),
  IF($B1158=1,
    IF($L1158=FALSE,
      VLOOKUP($A1158,ChapterTable!$1:$1048576,MATCH("최종"&amp;SUBSTITUTE(SUBSTITUTE(E$1,"standard",""),"|Float",""),ChapterTable!$1:$1,0),0),
      VLOOKUP($A1158-ChapterTable!$Q$11,ChapterTable!$1:$1048576,MATCH("최종"&amp;SUBSTITUTE(SUBSTITUTE(E$1,"standard",""),"|Float",""),ChapterTable!$1:$1,0),0)*ChapterTable!$Q$14
    ),
  OFFSET(E1158,-$B1158+IF($L1158,1,0),0)*
    (VLOOKUP(SUBSTITUTE(SUBSTITUTE(E$1,"standard",""),"|Float","")&amp;"인게임누적곱배수",ChapterTable!$S:$T,2,0)^C1158
    +VLOOKUP(SUBSTITUTE(SUBSTITUTE(E$1,"standard",""),"|Float","")&amp;"인게임누적합배수",ChapterTable!$S:$T,2,0)*C1158)
  )
  )
  )
)</f>
        <v>6211787.4003344169</v>
      </c>
      <c r="F1158" s="1">
        <f ca="1">IF(AND($A1158=0,$B1158=1),
    VLOOKUP(1,ChapterTable!$1:$1048576,MATCH("최종"&amp;SUBSTITUTE(SUBSTITUTE(F$1,"standard",""),"|Float",""),ChapterTable!$1:$1,0),0)*ChapterTable!$Q$17,
  IF(AND($A1158=0,$B1158=0),
    F1159,
  IF($B1158=0,
    VLOOKUP($A1158,ChapterTable!$1:$1048576,MATCH("최종"&amp;SUBSTITUTE(SUBSTITUTE(F$1,"standard",""),"|Float",""),ChapterTable!$1:$1,0),0),
  IF($B1158=1,
    IF($L1158=FALSE,
      VLOOKUP($A1158,ChapterTable!$1:$1048576,MATCH("최종"&amp;SUBSTITUTE(SUBSTITUTE(F$1,"standard",""),"|Float",""),ChapterTable!$1:$1,0),0),
      VLOOKUP($A1158-ChapterTable!$Q$11,ChapterTable!$1:$1048576,MATCH("최종"&amp;SUBSTITUTE(SUBSTITUTE(F$1,"standard",""),"|Float",""),ChapterTable!$1:$1,0),0)*ChapterTable!$Q$14
    ),
  OFFSET(F1158,-$B1158+IF($L1158,1,0),0)*
    (VLOOKUP(SUBSTITUTE(SUBSTITUTE(F$1,"standard",""),"|Float","")&amp;"인게임누적곱배수",ChapterTable!$S:$T,2,0)^D1158
    +VLOOKUP(SUBSTITUTE(SUBSTITUTE(F$1,"standard",""),"|Float","")&amp;"인게임누적합배수",ChapterTable!$S:$T,2,0)*D1158)
  )
  )
  )
)</f>
        <v>2356775.7074439526</v>
      </c>
      <c r="G1158" t="s">
        <v>110</v>
      </c>
      <c r="J1158" t="str">
        <f>IF(ISBLANK(I1158),"",
IFERROR(VLOOKUP(I1158,[1]StringTable!$1:$1048576,MATCH([1]StringTable!$B$1,[1]StringTable!$1:$1,0),0),
IFERROR(VLOOKUP(I1158,[1]InApkStringTable!$1:$1048576,MATCH([1]InApkStringTable!$B$1,[1]InApkStringTable!$1:$1,0),0),
"스트링없음")))</f>
        <v/>
      </c>
      <c r="L1158" t="b">
        <v>0</v>
      </c>
      <c r="M1158" t="s">
        <v>24</v>
      </c>
      <c r="N1158" t="str">
        <f>IF(ISBLANK(M1158),"",IF(ISERROR(VLOOKUP(M1158,MapTable!$A:$A,1,0)),"맵없음",""))</f>
        <v/>
      </c>
      <c r="O1158">
        <f t="shared" si="73"/>
        <v>21</v>
      </c>
      <c r="Q1158">
        <f t="shared" si="74"/>
        <v>21</v>
      </c>
      <c r="R1158" t="b">
        <f t="shared" ca="1" si="75"/>
        <v>0</v>
      </c>
      <c r="T1158" t="b">
        <f t="shared" ca="1" si="76"/>
        <v>0</v>
      </c>
      <c r="V1158" t="str">
        <f>IF(ISBLANK(U1158),"",IF(ISERROR(VLOOKUP(U1158,MapTable!$A:$A,1,0)),"맵없음",""))</f>
        <v/>
      </c>
      <c r="X1158" t="str">
        <f>IF(ISBLANK(W1158),"",
IF(ISERROR(FIND(",",W1158)),
  IF(ISERROR(VLOOKUP(W1158,MapTable!$A:$A,1,0)),"맵없음",
  ""),
IF(ISERROR(FIND(",",W1158,FIND(",",W1158)+1)),
  IF(OR(ISERROR(VLOOKUP(LEFT(W1158,FIND(",",W1158)-1),MapTable!$A:$A,1,0)),ISERROR(VLOOKUP(TRIM(MID(W1158,FIND(",",W1158)+1,999)),MapTable!$A:$A,1,0))),"맵없음",
  ""),
IF(ISERROR(FIND(",",W1158,FIND(",",W1158,FIND(",",W1158)+1)+1)),
  IF(OR(ISERROR(VLOOKUP(LEFT(W1158,FIND(",",W1158)-1),MapTable!$A:$A,1,0)),ISERROR(VLOOKUP(TRIM(MID(W1158,FIND(",",W1158)+1,FIND(",",W1158,FIND(",",W1158)+1)-FIND(",",W1158)-1)),MapTable!$A:$A,1,0)),ISERROR(VLOOKUP(TRIM(MID(W1158,FIND(",",W1158,FIND(",",W1158)+1)+1,999)),MapTable!$A:$A,1,0))),"맵없음",
  ""),
IF(ISERROR(FIND(",",W1158,FIND(",",W1158,FIND(",",W1158,FIND(",",W1158)+1)+1)+1)),
  IF(OR(ISERROR(VLOOKUP(LEFT(W1158,FIND(",",W1158)-1),MapTable!$A:$A,1,0)),ISERROR(VLOOKUP(TRIM(MID(W1158,FIND(",",W1158)+1,FIND(",",W1158,FIND(",",W1158)+1)-FIND(",",W1158)-1)),MapTable!$A:$A,1,0)),ISERROR(VLOOKUP(TRIM(MID(W1158,FIND(",",W1158,FIND(",",W1158)+1)+1,FIND(",",W1158,FIND(",",W1158,FIND(",",W1158)+1)+1)-FIND(",",W1158,FIND(",",W1158)+1)-1)),MapTable!$A:$A,1,0)),ISERROR(VLOOKUP(TRIM(MID(W1158,FIND(",",W1158,FIND(",",W1158,FIND(",",W1158)+1)+1)+1,999)),MapTable!$A:$A,1,0))),"맵없음",
  ""),
)))))</f>
        <v/>
      </c>
      <c r="AC1158" t="str">
        <f>IF(ISBLANK(AB1158),"",IF(ISERROR(VLOOKUP(AB1158,[3]DropTable!$A:$A,1,0)),"드랍없음",""))</f>
        <v/>
      </c>
      <c r="AE1158" t="str">
        <f>IF(ISBLANK(AD1158),"",IF(ISERROR(VLOOKUP(AD1158,[3]DropTable!$A:$A,1,0)),"드랍없음",""))</f>
        <v/>
      </c>
      <c r="AG1158">
        <v>9.8000000000000007</v>
      </c>
      <c r="AH1158">
        <v>1</v>
      </c>
    </row>
    <row r="1159" spans="1:34" x14ac:dyDescent="0.3">
      <c r="A1159">
        <v>25</v>
      </c>
      <c r="B1159">
        <v>31</v>
      </c>
      <c r="C1159">
        <f>IF(OR($L1159=TRUE,$A1159=0,MOD($A1159,ChapterTable!$S$20)&lt;&gt;0),
MAX(0,INT(($B1159+ChapterTable!$Q$26+VLOOKUP(SUBSTITUTE(C$1,"성장단계","")&amp;"단계오프셋",ChapterTable!$S:$T,2,0))/ChapterTable!$Q$23)),
MAX(0,INT(($B1159+ChapterTable!$S$26+VLOOKUP(SUBSTITUTE(C$1,"성장단계","")&amp;"보스단계오프셋",ChapterTable!$S:$T,2,0))/ChapterTable!$S$23)))</f>
        <v>3</v>
      </c>
      <c r="D1159">
        <f>IF(OR($L1159=TRUE,$A1159=0,MOD($A1159,ChapterTable!$S$20)&lt;&gt;0),
MAX(0,INT(($B1159+ChapterTable!$Q$26+VLOOKUP(SUBSTITUTE(D$1,"성장단계","")&amp;"단계오프셋",ChapterTable!$S:$T,2,0))/ChapterTable!$Q$23)),
MAX(0,INT(($B1159+ChapterTable!$S$26+VLOOKUP(SUBSTITUTE(D$1,"성장단계","")&amp;"보스단계오프셋",ChapterTable!$S:$T,2,0))/ChapterTable!$S$23)))</f>
        <v>3</v>
      </c>
      <c r="E1159" s="1">
        <f ca="1">IF(AND($A1159=0,$B1159=1),
    VLOOKUP(1,ChapterTable!$1:$1048576,MATCH("최종"&amp;SUBSTITUTE(SUBSTITUTE(E$1,"standard",""),"|Float",""),ChapterTable!$1:$1,0),0)*ChapterTable!$Q$17,
  IF(AND($A1159=0,$B1159=0),
    E1160,
  IF($B1159=0,
    VLOOKUP($A1159,ChapterTable!$1:$1048576,MATCH("최종"&amp;SUBSTITUTE(SUBSTITUTE(E$1,"standard",""),"|Float",""),ChapterTable!$1:$1,0),0),
  IF($B1159=1,
    IF($L1159=FALSE,
      VLOOKUP($A1159,ChapterTable!$1:$1048576,MATCH("최종"&amp;SUBSTITUTE(SUBSTITUTE(E$1,"standard",""),"|Float",""),ChapterTable!$1:$1,0),0),
      VLOOKUP($A1159-ChapterTable!$Q$11,ChapterTable!$1:$1048576,MATCH("최종"&amp;SUBSTITUTE(SUBSTITUTE(E$1,"standard",""),"|Float",""),ChapterTable!$1:$1,0),0)*ChapterTable!$Q$14
    ),
  OFFSET(E1159,-$B1159+IF($L1159,1,0),0)*
    (VLOOKUP(SUBSTITUTE(SUBSTITUTE(E$1,"standard",""),"|Float","")&amp;"인게임누적곱배수",ChapterTable!$S:$T,2,0)^C1159
    +VLOOKUP(SUBSTITUTE(SUBSTITUTE(E$1,"standard",""),"|Float","")&amp;"인게임누적합배수",ChapterTable!$S:$T,2,0)*C1159)
  )
  )
  )
)</f>
        <v>6211787.4003344169</v>
      </c>
      <c r="F1159" s="1">
        <f ca="1">IF(AND($A1159=0,$B1159=1),
    VLOOKUP(1,ChapterTable!$1:$1048576,MATCH("최종"&amp;SUBSTITUTE(SUBSTITUTE(F$1,"standard",""),"|Float",""),ChapterTable!$1:$1,0),0)*ChapterTable!$Q$17,
  IF(AND($A1159=0,$B1159=0),
    F1160,
  IF($B1159=0,
    VLOOKUP($A1159,ChapterTable!$1:$1048576,MATCH("최종"&amp;SUBSTITUTE(SUBSTITUTE(F$1,"standard",""),"|Float",""),ChapterTable!$1:$1,0),0),
  IF($B1159=1,
    IF($L1159=FALSE,
      VLOOKUP($A1159,ChapterTable!$1:$1048576,MATCH("최종"&amp;SUBSTITUTE(SUBSTITUTE(F$1,"standard",""),"|Float",""),ChapterTable!$1:$1,0),0),
      VLOOKUP($A1159-ChapterTable!$Q$11,ChapterTable!$1:$1048576,MATCH("최종"&amp;SUBSTITUTE(SUBSTITUTE(F$1,"standard",""),"|Float",""),ChapterTable!$1:$1,0),0)*ChapterTable!$Q$14
    ),
  OFFSET(F1159,-$B1159+IF($L1159,1,0),0)*
    (VLOOKUP(SUBSTITUTE(SUBSTITUTE(F$1,"standard",""),"|Float","")&amp;"인게임누적곱배수",ChapterTable!$S:$T,2,0)^D1159
    +VLOOKUP(SUBSTITUTE(SUBSTITUTE(F$1,"standard",""),"|Float","")&amp;"인게임누적합배수",ChapterTable!$S:$T,2,0)*D1159)
  )
  )
  )
)</f>
        <v>2693457.9513645172</v>
      </c>
      <c r="G1159" t="s">
        <v>110</v>
      </c>
      <c r="J1159" t="str">
        <f>IF(ISBLANK(I1159),"",
IFERROR(VLOOKUP(I1159,[1]StringTable!$1:$1048576,MATCH([1]StringTable!$B$1,[1]StringTable!$1:$1,0),0),
IFERROR(VLOOKUP(I1159,[1]InApkStringTable!$1:$1048576,MATCH([1]InApkStringTable!$B$1,[1]InApkStringTable!$1:$1,0),0),
"스트링없음")))</f>
        <v/>
      </c>
      <c r="L1159" t="b">
        <v>0</v>
      </c>
      <c r="M1159" t="s">
        <v>24</v>
      </c>
      <c r="N1159" t="str">
        <f>IF(ISBLANK(M1159),"",IF(ISERROR(VLOOKUP(M1159,MapTable!$A:$A,1,0)),"맵없음",""))</f>
        <v/>
      </c>
      <c r="O1159">
        <f t="shared" si="73"/>
        <v>4</v>
      </c>
      <c r="Q1159">
        <f t="shared" si="74"/>
        <v>4</v>
      </c>
      <c r="R1159" t="b">
        <f t="shared" ca="1" si="75"/>
        <v>0</v>
      </c>
      <c r="T1159" t="b">
        <f t="shared" ca="1" si="76"/>
        <v>0</v>
      </c>
      <c r="V1159" t="str">
        <f>IF(ISBLANK(U1159),"",IF(ISERROR(VLOOKUP(U1159,MapTable!$A:$A,1,0)),"맵없음",""))</f>
        <v/>
      </c>
      <c r="X1159" t="str">
        <f>IF(ISBLANK(W1159),"",
IF(ISERROR(FIND(",",W1159)),
  IF(ISERROR(VLOOKUP(W1159,MapTable!$A:$A,1,0)),"맵없음",
  ""),
IF(ISERROR(FIND(",",W1159,FIND(",",W1159)+1)),
  IF(OR(ISERROR(VLOOKUP(LEFT(W1159,FIND(",",W1159)-1),MapTable!$A:$A,1,0)),ISERROR(VLOOKUP(TRIM(MID(W1159,FIND(",",W1159)+1,999)),MapTable!$A:$A,1,0))),"맵없음",
  ""),
IF(ISERROR(FIND(",",W1159,FIND(",",W1159,FIND(",",W1159)+1)+1)),
  IF(OR(ISERROR(VLOOKUP(LEFT(W1159,FIND(",",W1159)-1),MapTable!$A:$A,1,0)),ISERROR(VLOOKUP(TRIM(MID(W1159,FIND(",",W1159)+1,FIND(",",W1159,FIND(",",W1159)+1)-FIND(",",W1159)-1)),MapTable!$A:$A,1,0)),ISERROR(VLOOKUP(TRIM(MID(W1159,FIND(",",W1159,FIND(",",W1159)+1)+1,999)),MapTable!$A:$A,1,0))),"맵없음",
  ""),
IF(ISERROR(FIND(",",W1159,FIND(",",W1159,FIND(",",W1159,FIND(",",W1159)+1)+1)+1)),
  IF(OR(ISERROR(VLOOKUP(LEFT(W1159,FIND(",",W1159)-1),MapTable!$A:$A,1,0)),ISERROR(VLOOKUP(TRIM(MID(W1159,FIND(",",W1159)+1,FIND(",",W1159,FIND(",",W1159)+1)-FIND(",",W1159)-1)),MapTable!$A:$A,1,0)),ISERROR(VLOOKUP(TRIM(MID(W1159,FIND(",",W1159,FIND(",",W1159)+1)+1,FIND(",",W1159,FIND(",",W1159,FIND(",",W1159)+1)+1)-FIND(",",W1159,FIND(",",W1159)+1)-1)),MapTable!$A:$A,1,0)),ISERROR(VLOOKUP(TRIM(MID(W1159,FIND(",",W1159,FIND(",",W1159,FIND(",",W1159)+1)+1)+1,999)),MapTable!$A:$A,1,0))),"맵없음",
  ""),
)))))</f>
        <v/>
      </c>
      <c r="AC1159" t="str">
        <f>IF(ISBLANK(AB1159),"",IF(ISERROR(VLOOKUP(AB1159,[3]DropTable!$A:$A,1,0)),"드랍없음",""))</f>
        <v/>
      </c>
      <c r="AE1159" t="str">
        <f>IF(ISBLANK(AD1159),"",IF(ISERROR(VLOOKUP(AD1159,[3]DropTable!$A:$A,1,0)),"드랍없음",""))</f>
        <v/>
      </c>
      <c r="AG1159">
        <v>9.8000000000000007</v>
      </c>
      <c r="AH1159">
        <v>1</v>
      </c>
    </row>
    <row r="1160" spans="1:34" x14ac:dyDescent="0.3">
      <c r="A1160">
        <v>25</v>
      </c>
      <c r="B1160">
        <v>32</v>
      </c>
      <c r="C1160">
        <f>IF(OR($L1160=TRUE,$A1160=0,MOD($A1160,ChapterTable!$S$20)&lt;&gt;0),
MAX(0,INT(($B1160+ChapterTable!$Q$26+VLOOKUP(SUBSTITUTE(C$1,"성장단계","")&amp;"단계오프셋",ChapterTable!$S:$T,2,0))/ChapterTable!$Q$23)),
MAX(0,INT(($B1160+ChapterTable!$S$26+VLOOKUP(SUBSTITUTE(C$1,"성장단계","")&amp;"보스단계오프셋",ChapterTable!$S:$T,2,0))/ChapterTable!$S$23)))</f>
        <v>3</v>
      </c>
      <c r="D1160">
        <f>IF(OR($L1160=TRUE,$A1160=0,MOD($A1160,ChapterTable!$S$20)&lt;&gt;0),
MAX(0,INT(($B1160+ChapterTable!$Q$26+VLOOKUP(SUBSTITUTE(D$1,"성장단계","")&amp;"단계오프셋",ChapterTable!$S:$T,2,0))/ChapterTable!$Q$23)),
MAX(0,INT(($B1160+ChapterTable!$S$26+VLOOKUP(SUBSTITUTE(D$1,"성장단계","")&amp;"보스단계오프셋",ChapterTable!$S:$T,2,0))/ChapterTable!$S$23)))</f>
        <v>3</v>
      </c>
      <c r="E1160" s="1">
        <f ca="1">IF(AND($A1160=0,$B1160=1),
    VLOOKUP(1,ChapterTable!$1:$1048576,MATCH("최종"&amp;SUBSTITUTE(SUBSTITUTE(E$1,"standard",""),"|Float",""),ChapterTable!$1:$1,0),0)*ChapterTable!$Q$17,
  IF(AND($A1160=0,$B1160=0),
    E1161,
  IF($B1160=0,
    VLOOKUP($A1160,ChapterTable!$1:$1048576,MATCH("최종"&amp;SUBSTITUTE(SUBSTITUTE(E$1,"standard",""),"|Float",""),ChapterTable!$1:$1,0),0),
  IF($B1160=1,
    IF($L1160=FALSE,
      VLOOKUP($A1160,ChapterTable!$1:$1048576,MATCH("최종"&amp;SUBSTITUTE(SUBSTITUTE(E$1,"standard",""),"|Float",""),ChapterTable!$1:$1,0),0),
      VLOOKUP($A1160-ChapterTable!$Q$11,ChapterTable!$1:$1048576,MATCH("최종"&amp;SUBSTITUTE(SUBSTITUTE(E$1,"standard",""),"|Float",""),ChapterTable!$1:$1,0),0)*ChapterTable!$Q$14
    ),
  OFFSET(E1160,-$B1160+IF($L1160,1,0),0)*
    (VLOOKUP(SUBSTITUTE(SUBSTITUTE(E$1,"standard",""),"|Float","")&amp;"인게임누적곱배수",ChapterTable!$S:$T,2,0)^C1160
    +VLOOKUP(SUBSTITUTE(SUBSTITUTE(E$1,"standard",""),"|Float","")&amp;"인게임누적합배수",ChapterTable!$S:$T,2,0)*C1160)
  )
  )
  )
)</f>
        <v>6211787.4003344169</v>
      </c>
      <c r="F1160" s="1">
        <f ca="1">IF(AND($A1160=0,$B1160=1),
    VLOOKUP(1,ChapterTable!$1:$1048576,MATCH("최종"&amp;SUBSTITUTE(SUBSTITUTE(F$1,"standard",""),"|Float",""),ChapterTable!$1:$1,0),0)*ChapterTable!$Q$17,
  IF(AND($A1160=0,$B1160=0),
    F1161,
  IF($B1160=0,
    VLOOKUP($A1160,ChapterTable!$1:$1048576,MATCH("최종"&amp;SUBSTITUTE(SUBSTITUTE(F$1,"standard",""),"|Float",""),ChapterTable!$1:$1,0),0),
  IF($B1160=1,
    IF($L1160=FALSE,
      VLOOKUP($A1160,ChapterTable!$1:$1048576,MATCH("최종"&amp;SUBSTITUTE(SUBSTITUTE(F$1,"standard",""),"|Float",""),ChapterTable!$1:$1,0),0),
      VLOOKUP($A1160-ChapterTable!$Q$11,ChapterTable!$1:$1048576,MATCH("최종"&amp;SUBSTITUTE(SUBSTITUTE(F$1,"standard",""),"|Float",""),ChapterTable!$1:$1,0),0)*ChapterTable!$Q$14
    ),
  OFFSET(F1160,-$B1160+IF($L1160,1,0),0)*
    (VLOOKUP(SUBSTITUTE(SUBSTITUTE(F$1,"standard",""),"|Float","")&amp;"인게임누적곱배수",ChapterTable!$S:$T,2,0)^D1160
    +VLOOKUP(SUBSTITUTE(SUBSTITUTE(F$1,"standard",""),"|Float","")&amp;"인게임누적합배수",ChapterTable!$S:$T,2,0)*D1160)
  )
  )
  )
)</f>
        <v>2693457.9513645172</v>
      </c>
      <c r="G1160" t="s">
        <v>110</v>
      </c>
      <c r="J1160" t="str">
        <f>IF(ISBLANK(I1160),"",
IFERROR(VLOOKUP(I1160,[1]StringTable!$1:$1048576,MATCH([1]StringTable!$B$1,[1]StringTable!$1:$1,0),0),
IFERROR(VLOOKUP(I1160,[1]InApkStringTable!$1:$1048576,MATCH([1]InApkStringTable!$B$1,[1]InApkStringTable!$1:$1,0),0),
"스트링없음")))</f>
        <v/>
      </c>
      <c r="L1160" t="b">
        <v>0</v>
      </c>
      <c r="M1160" t="s">
        <v>24</v>
      </c>
      <c r="N1160" t="str">
        <f>IF(ISBLANK(M1160),"",IF(ISERROR(VLOOKUP(M1160,MapTable!$A:$A,1,0)),"맵없음",""))</f>
        <v/>
      </c>
      <c r="O1160">
        <f t="shared" si="73"/>
        <v>4</v>
      </c>
      <c r="Q1160">
        <f t="shared" si="74"/>
        <v>4</v>
      </c>
      <c r="R1160" t="b">
        <f t="shared" ca="1" si="75"/>
        <v>0</v>
      </c>
      <c r="T1160" t="b">
        <f t="shared" ca="1" si="76"/>
        <v>0</v>
      </c>
      <c r="V1160" t="str">
        <f>IF(ISBLANK(U1160),"",IF(ISERROR(VLOOKUP(U1160,MapTable!$A:$A,1,0)),"맵없음",""))</f>
        <v/>
      </c>
      <c r="X1160" t="str">
        <f>IF(ISBLANK(W1160),"",
IF(ISERROR(FIND(",",W1160)),
  IF(ISERROR(VLOOKUP(W1160,MapTable!$A:$A,1,0)),"맵없음",
  ""),
IF(ISERROR(FIND(",",W1160,FIND(",",W1160)+1)),
  IF(OR(ISERROR(VLOOKUP(LEFT(W1160,FIND(",",W1160)-1),MapTable!$A:$A,1,0)),ISERROR(VLOOKUP(TRIM(MID(W1160,FIND(",",W1160)+1,999)),MapTable!$A:$A,1,0))),"맵없음",
  ""),
IF(ISERROR(FIND(",",W1160,FIND(",",W1160,FIND(",",W1160)+1)+1)),
  IF(OR(ISERROR(VLOOKUP(LEFT(W1160,FIND(",",W1160)-1),MapTable!$A:$A,1,0)),ISERROR(VLOOKUP(TRIM(MID(W1160,FIND(",",W1160)+1,FIND(",",W1160,FIND(",",W1160)+1)-FIND(",",W1160)-1)),MapTable!$A:$A,1,0)),ISERROR(VLOOKUP(TRIM(MID(W1160,FIND(",",W1160,FIND(",",W1160)+1)+1,999)),MapTable!$A:$A,1,0))),"맵없음",
  ""),
IF(ISERROR(FIND(",",W1160,FIND(",",W1160,FIND(",",W1160,FIND(",",W1160)+1)+1)+1)),
  IF(OR(ISERROR(VLOOKUP(LEFT(W1160,FIND(",",W1160)-1),MapTable!$A:$A,1,0)),ISERROR(VLOOKUP(TRIM(MID(W1160,FIND(",",W1160)+1,FIND(",",W1160,FIND(",",W1160)+1)-FIND(",",W1160)-1)),MapTable!$A:$A,1,0)),ISERROR(VLOOKUP(TRIM(MID(W1160,FIND(",",W1160,FIND(",",W1160)+1)+1,FIND(",",W1160,FIND(",",W1160,FIND(",",W1160)+1)+1)-FIND(",",W1160,FIND(",",W1160)+1)-1)),MapTable!$A:$A,1,0)),ISERROR(VLOOKUP(TRIM(MID(W1160,FIND(",",W1160,FIND(",",W1160,FIND(",",W1160)+1)+1)+1,999)),MapTable!$A:$A,1,0))),"맵없음",
  ""),
)))))</f>
        <v/>
      </c>
      <c r="AC1160" t="str">
        <f>IF(ISBLANK(AB1160),"",IF(ISERROR(VLOOKUP(AB1160,[3]DropTable!$A:$A,1,0)),"드랍없음",""))</f>
        <v/>
      </c>
      <c r="AE1160" t="str">
        <f>IF(ISBLANK(AD1160),"",IF(ISERROR(VLOOKUP(AD1160,[3]DropTable!$A:$A,1,0)),"드랍없음",""))</f>
        <v/>
      </c>
      <c r="AG1160">
        <v>9.8000000000000007</v>
      </c>
      <c r="AH1160">
        <v>1</v>
      </c>
    </row>
    <row r="1161" spans="1:34" x14ac:dyDescent="0.3">
      <c r="A1161">
        <v>25</v>
      </c>
      <c r="B1161">
        <v>33</v>
      </c>
      <c r="C1161">
        <f>IF(OR($L1161=TRUE,$A1161=0,MOD($A1161,ChapterTable!$S$20)&lt;&gt;0),
MAX(0,INT(($B1161+ChapterTable!$Q$26+VLOOKUP(SUBSTITUTE(C$1,"성장단계","")&amp;"단계오프셋",ChapterTable!$S:$T,2,0))/ChapterTable!$Q$23)),
MAX(0,INT(($B1161+ChapterTable!$S$26+VLOOKUP(SUBSTITUTE(C$1,"성장단계","")&amp;"보스단계오프셋",ChapterTable!$S:$T,2,0))/ChapterTable!$S$23)))</f>
        <v>3</v>
      </c>
      <c r="D1161">
        <f>IF(OR($L1161=TRUE,$A1161=0,MOD($A1161,ChapterTable!$S$20)&lt;&gt;0),
MAX(0,INT(($B1161+ChapterTable!$Q$26+VLOOKUP(SUBSTITUTE(D$1,"성장단계","")&amp;"단계오프셋",ChapterTable!$S:$T,2,0))/ChapterTable!$Q$23)),
MAX(0,INT(($B1161+ChapterTable!$S$26+VLOOKUP(SUBSTITUTE(D$1,"성장단계","")&amp;"보스단계오프셋",ChapterTable!$S:$T,2,0))/ChapterTable!$S$23)))</f>
        <v>3</v>
      </c>
      <c r="E1161" s="1">
        <f ca="1">IF(AND($A1161=0,$B1161=1),
    VLOOKUP(1,ChapterTable!$1:$1048576,MATCH("최종"&amp;SUBSTITUTE(SUBSTITUTE(E$1,"standard",""),"|Float",""),ChapterTable!$1:$1,0),0)*ChapterTable!$Q$17,
  IF(AND($A1161=0,$B1161=0),
    E1162,
  IF($B1161=0,
    VLOOKUP($A1161,ChapterTable!$1:$1048576,MATCH("최종"&amp;SUBSTITUTE(SUBSTITUTE(E$1,"standard",""),"|Float",""),ChapterTable!$1:$1,0),0),
  IF($B1161=1,
    IF($L1161=FALSE,
      VLOOKUP($A1161,ChapterTable!$1:$1048576,MATCH("최종"&amp;SUBSTITUTE(SUBSTITUTE(E$1,"standard",""),"|Float",""),ChapterTable!$1:$1,0),0),
      VLOOKUP($A1161-ChapterTable!$Q$11,ChapterTable!$1:$1048576,MATCH("최종"&amp;SUBSTITUTE(SUBSTITUTE(E$1,"standard",""),"|Float",""),ChapterTable!$1:$1,0),0)*ChapterTable!$Q$14
    ),
  OFFSET(E1161,-$B1161+IF($L1161,1,0),0)*
    (VLOOKUP(SUBSTITUTE(SUBSTITUTE(E$1,"standard",""),"|Float","")&amp;"인게임누적곱배수",ChapterTable!$S:$T,2,0)^C1161
    +VLOOKUP(SUBSTITUTE(SUBSTITUTE(E$1,"standard",""),"|Float","")&amp;"인게임누적합배수",ChapterTable!$S:$T,2,0)*C1161)
  )
  )
  )
)</f>
        <v>6211787.4003344169</v>
      </c>
      <c r="F1161" s="1">
        <f ca="1">IF(AND($A1161=0,$B1161=1),
    VLOOKUP(1,ChapterTable!$1:$1048576,MATCH("최종"&amp;SUBSTITUTE(SUBSTITUTE(F$1,"standard",""),"|Float",""),ChapterTable!$1:$1,0),0)*ChapterTable!$Q$17,
  IF(AND($A1161=0,$B1161=0),
    F1162,
  IF($B1161=0,
    VLOOKUP($A1161,ChapterTable!$1:$1048576,MATCH("최종"&amp;SUBSTITUTE(SUBSTITUTE(F$1,"standard",""),"|Float",""),ChapterTable!$1:$1,0),0),
  IF($B1161=1,
    IF($L1161=FALSE,
      VLOOKUP($A1161,ChapterTable!$1:$1048576,MATCH("최종"&amp;SUBSTITUTE(SUBSTITUTE(F$1,"standard",""),"|Float",""),ChapterTable!$1:$1,0),0),
      VLOOKUP($A1161-ChapterTable!$Q$11,ChapterTable!$1:$1048576,MATCH("최종"&amp;SUBSTITUTE(SUBSTITUTE(F$1,"standard",""),"|Float",""),ChapterTable!$1:$1,0),0)*ChapterTable!$Q$14
    ),
  OFFSET(F1161,-$B1161+IF($L1161,1,0),0)*
    (VLOOKUP(SUBSTITUTE(SUBSTITUTE(F$1,"standard",""),"|Float","")&amp;"인게임누적곱배수",ChapterTable!$S:$T,2,0)^D1161
    +VLOOKUP(SUBSTITUTE(SUBSTITUTE(F$1,"standard",""),"|Float","")&amp;"인게임누적합배수",ChapterTable!$S:$T,2,0)*D1161)
  )
  )
  )
)</f>
        <v>2693457.9513645172</v>
      </c>
      <c r="G1161" t="s">
        <v>110</v>
      </c>
      <c r="J1161" t="str">
        <f>IF(ISBLANK(I1161),"",
IFERROR(VLOOKUP(I1161,[1]StringTable!$1:$1048576,MATCH([1]StringTable!$B$1,[1]StringTable!$1:$1,0),0),
IFERROR(VLOOKUP(I1161,[1]InApkStringTable!$1:$1048576,MATCH([1]InApkStringTable!$B$1,[1]InApkStringTable!$1:$1,0),0),
"스트링없음")))</f>
        <v/>
      </c>
      <c r="L1161" t="b">
        <v>0</v>
      </c>
      <c r="M1161" t="s">
        <v>24</v>
      </c>
      <c r="N1161" t="str">
        <f>IF(ISBLANK(M1161),"",IF(ISERROR(VLOOKUP(M1161,MapTable!$A:$A,1,0)),"맵없음",""))</f>
        <v/>
      </c>
      <c r="O1161">
        <f t="shared" si="73"/>
        <v>4</v>
      </c>
      <c r="Q1161">
        <f t="shared" si="74"/>
        <v>4</v>
      </c>
      <c r="R1161" t="b">
        <f t="shared" ca="1" si="75"/>
        <v>0</v>
      </c>
      <c r="T1161" t="b">
        <f t="shared" ca="1" si="76"/>
        <v>0</v>
      </c>
      <c r="V1161" t="str">
        <f>IF(ISBLANK(U1161),"",IF(ISERROR(VLOOKUP(U1161,MapTable!$A:$A,1,0)),"맵없음",""))</f>
        <v/>
      </c>
      <c r="X1161" t="str">
        <f>IF(ISBLANK(W1161),"",
IF(ISERROR(FIND(",",W1161)),
  IF(ISERROR(VLOOKUP(W1161,MapTable!$A:$A,1,0)),"맵없음",
  ""),
IF(ISERROR(FIND(",",W1161,FIND(",",W1161)+1)),
  IF(OR(ISERROR(VLOOKUP(LEFT(W1161,FIND(",",W1161)-1),MapTable!$A:$A,1,0)),ISERROR(VLOOKUP(TRIM(MID(W1161,FIND(",",W1161)+1,999)),MapTable!$A:$A,1,0))),"맵없음",
  ""),
IF(ISERROR(FIND(",",W1161,FIND(",",W1161,FIND(",",W1161)+1)+1)),
  IF(OR(ISERROR(VLOOKUP(LEFT(W1161,FIND(",",W1161)-1),MapTable!$A:$A,1,0)),ISERROR(VLOOKUP(TRIM(MID(W1161,FIND(",",W1161)+1,FIND(",",W1161,FIND(",",W1161)+1)-FIND(",",W1161)-1)),MapTable!$A:$A,1,0)),ISERROR(VLOOKUP(TRIM(MID(W1161,FIND(",",W1161,FIND(",",W1161)+1)+1,999)),MapTable!$A:$A,1,0))),"맵없음",
  ""),
IF(ISERROR(FIND(",",W1161,FIND(",",W1161,FIND(",",W1161,FIND(",",W1161)+1)+1)+1)),
  IF(OR(ISERROR(VLOOKUP(LEFT(W1161,FIND(",",W1161)-1),MapTable!$A:$A,1,0)),ISERROR(VLOOKUP(TRIM(MID(W1161,FIND(",",W1161)+1,FIND(",",W1161,FIND(",",W1161)+1)-FIND(",",W1161)-1)),MapTable!$A:$A,1,0)),ISERROR(VLOOKUP(TRIM(MID(W1161,FIND(",",W1161,FIND(",",W1161)+1)+1,FIND(",",W1161,FIND(",",W1161,FIND(",",W1161)+1)+1)-FIND(",",W1161,FIND(",",W1161)+1)-1)),MapTable!$A:$A,1,0)),ISERROR(VLOOKUP(TRIM(MID(W1161,FIND(",",W1161,FIND(",",W1161,FIND(",",W1161)+1)+1)+1,999)),MapTable!$A:$A,1,0))),"맵없음",
  ""),
)))))</f>
        <v/>
      </c>
      <c r="AC1161" t="str">
        <f>IF(ISBLANK(AB1161),"",IF(ISERROR(VLOOKUP(AB1161,[3]DropTable!$A:$A,1,0)),"드랍없음",""))</f>
        <v/>
      </c>
      <c r="AE1161" t="str">
        <f>IF(ISBLANK(AD1161),"",IF(ISERROR(VLOOKUP(AD1161,[3]DropTable!$A:$A,1,0)),"드랍없음",""))</f>
        <v/>
      </c>
      <c r="AG1161">
        <v>9.8000000000000007</v>
      </c>
      <c r="AH1161">
        <v>1</v>
      </c>
    </row>
    <row r="1162" spans="1:34" x14ac:dyDescent="0.3">
      <c r="A1162">
        <v>25</v>
      </c>
      <c r="B1162">
        <v>34</v>
      </c>
      <c r="C1162">
        <f>IF(OR($L1162=TRUE,$A1162=0,MOD($A1162,ChapterTable!$S$20)&lt;&gt;0),
MAX(0,INT(($B1162+ChapterTable!$Q$26+VLOOKUP(SUBSTITUTE(C$1,"성장단계","")&amp;"단계오프셋",ChapterTable!$S:$T,2,0))/ChapterTable!$Q$23)),
MAX(0,INT(($B1162+ChapterTable!$S$26+VLOOKUP(SUBSTITUTE(C$1,"성장단계","")&amp;"보스단계오프셋",ChapterTable!$S:$T,2,0))/ChapterTable!$S$23)))</f>
        <v>3</v>
      </c>
      <c r="D1162">
        <f>IF(OR($L1162=TRUE,$A1162=0,MOD($A1162,ChapterTable!$S$20)&lt;&gt;0),
MAX(0,INT(($B1162+ChapterTable!$Q$26+VLOOKUP(SUBSTITUTE(D$1,"성장단계","")&amp;"단계오프셋",ChapterTable!$S:$T,2,0))/ChapterTable!$Q$23)),
MAX(0,INT(($B1162+ChapterTable!$S$26+VLOOKUP(SUBSTITUTE(D$1,"성장단계","")&amp;"보스단계오프셋",ChapterTable!$S:$T,2,0))/ChapterTable!$S$23)))</f>
        <v>3</v>
      </c>
      <c r="E1162" s="1">
        <f ca="1">IF(AND($A1162=0,$B1162=1),
    VLOOKUP(1,ChapterTable!$1:$1048576,MATCH("최종"&amp;SUBSTITUTE(SUBSTITUTE(E$1,"standard",""),"|Float",""),ChapterTable!$1:$1,0),0)*ChapterTable!$Q$17,
  IF(AND($A1162=0,$B1162=0),
    E1163,
  IF($B1162=0,
    VLOOKUP($A1162,ChapterTable!$1:$1048576,MATCH("최종"&amp;SUBSTITUTE(SUBSTITUTE(E$1,"standard",""),"|Float",""),ChapterTable!$1:$1,0),0),
  IF($B1162=1,
    IF($L1162=FALSE,
      VLOOKUP($A1162,ChapterTable!$1:$1048576,MATCH("최종"&amp;SUBSTITUTE(SUBSTITUTE(E$1,"standard",""),"|Float",""),ChapterTable!$1:$1,0),0),
      VLOOKUP($A1162-ChapterTable!$Q$11,ChapterTable!$1:$1048576,MATCH("최종"&amp;SUBSTITUTE(SUBSTITUTE(E$1,"standard",""),"|Float",""),ChapterTable!$1:$1,0),0)*ChapterTable!$Q$14
    ),
  OFFSET(E1162,-$B1162+IF($L1162,1,0),0)*
    (VLOOKUP(SUBSTITUTE(SUBSTITUTE(E$1,"standard",""),"|Float","")&amp;"인게임누적곱배수",ChapterTable!$S:$T,2,0)^C1162
    +VLOOKUP(SUBSTITUTE(SUBSTITUTE(E$1,"standard",""),"|Float","")&amp;"인게임누적합배수",ChapterTable!$S:$T,2,0)*C1162)
  )
  )
  )
)</f>
        <v>6211787.4003344169</v>
      </c>
      <c r="F1162" s="1">
        <f ca="1">IF(AND($A1162=0,$B1162=1),
    VLOOKUP(1,ChapterTable!$1:$1048576,MATCH("최종"&amp;SUBSTITUTE(SUBSTITUTE(F$1,"standard",""),"|Float",""),ChapterTable!$1:$1,0),0)*ChapterTable!$Q$17,
  IF(AND($A1162=0,$B1162=0),
    F1163,
  IF($B1162=0,
    VLOOKUP($A1162,ChapterTable!$1:$1048576,MATCH("최종"&amp;SUBSTITUTE(SUBSTITUTE(F$1,"standard",""),"|Float",""),ChapterTable!$1:$1,0),0),
  IF($B1162=1,
    IF($L1162=FALSE,
      VLOOKUP($A1162,ChapterTable!$1:$1048576,MATCH("최종"&amp;SUBSTITUTE(SUBSTITUTE(F$1,"standard",""),"|Float",""),ChapterTable!$1:$1,0),0),
      VLOOKUP($A1162-ChapterTable!$Q$11,ChapterTable!$1:$1048576,MATCH("최종"&amp;SUBSTITUTE(SUBSTITUTE(F$1,"standard",""),"|Float",""),ChapterTable!$1:$1,0),0)*ChapterTable!$Q$14
    ),
  OFFSET(F1162,-$B1162+IF($L1162,1,0),0)*
    (VLOOKUP(SUBSTITUTE(SUBSTITUTE(F$1,"standard",""),"|Float","")&amp;"인게임누적곱배수",ChapterTable!$S:$T,2,0)^D1162
    +VLOOKUP(SUBSTITUTE(SUBSTITUTE(F$1,"standard",""),"|Float","")&amp;"인게임누적합배수",ChapterTable!$S:$T,2,0)*D1162)
  )
  )
  )
)</f>
        <v>2693457.9513645172</v>
      </c>
      <c r="G1162" t="s">
        <v>110</v>
      </c>
      <c r="J1162" t="str">
        <f>IF(ISBLANK(I1162),"",
IFERROR(VLOOKUP(I1162,[1]StringTable!$1:$1048576,MATCH([1]StringTable!$B$1,[1]StringTable!$1:$1,0),0),
IFERROR(VLOOKUP(I1162,[1]InApkStringTable!$1:$1048576,MATCH([1]InApkStringTable!$B$1,[1]InApkStringTable!$1:$1,0),0),
"스트링없음")))</f>
        <v/>
      </c>
      <c r="L1162" t="b">
        <v>0</v>
      </c>
      <c r="M1162" t="s">
        <v>24</v>
      </c>
      <c r="N1162" t="str">
        <f>IF(ISBLANK(M1162),"",IF(ISERROR(VLOOKUP(M1162,MapTable!$A:$A,1,0)),"맵없음",""))</f>
        <v/>
      </c>
      <c r="O1162">
        <f t="shared" si="73"/>
        <v>4</v>
      </c>
      <c r="Q1162">
        <f t="shared" si="74"/>
        <v>4</v>
      </c>
      <c r="R1162" t="b">
        <f t="shared" ca="1" si="75"/>
        <v>0</v>
      </c>
      <c r="T1162" t="b">
        <f t="shared" ca="1" si="76"/>
        <v>0</v>
      </c>
      <c r="V1162" t="str">
        <f>IF(ISBLANK(U1162),"",IF(ISERROR(VLOOKUP(U1162,MapTable!$A:$A,1,0)),"맵없음",""))</f>
        <v/>
      </c>
      <c r="X1162" t="str">
        <f>IF(ISBLANK(W1162),"",
IF(ISERROR(FIND(",",W1162)),
  IF(ISERROR(VLOOKUP(W1162,MapTable!$A:$A,1,0)),"맵없음",
  ""),
IF(ISERROR(FIND(",",W1162,FIND(",",W1162)+1)),
  IF(OR(ISERROR(VLOOKUP(LEFT(W1162,FIND(",",W1162)-1),MapTable!$A:$A,1,0)),ISERROR(VLOOKUP(TRIM(MID(W1162,FIND(",",W1162)+1,999)),MapTable!$A:$A,1,0))),"맵없음",
  ""),
IF(ISERROR(FIND(",",W1162,FIND(",",W1162,FIND(",",W1162)+1)+1)),
  IF(OR(ISERROR(VLOOKUP(LEFT(W1162,FIND(",",W1162)-1),MapTable!$A:$A,1,0)),ISERROR(VLOOKUP(TRIM(MID(W1162,FIND(",",W1162)+1,FIND(",",W1162,FIND(",",W1162)+1)-FIND(",",W1162)-1)),MapTable!$A:$A,1,0)),ISERROR(VLOOKUP(TRIM(MID(W1162,FIND(",",W1162,FIND(",",W1162)+1)+1,999)),MapTable!$A:$A,1,0))),"맵없음",
  ""),
IF(ISERROR(FIND(",",W1162,FIND(",",W1162,FIND(",",W1162,FIND(",",W1162)+1)+1)+1)),
  IF(OR(ISERROR(VLOOKUP(LEFT(W1162,FIND(",",W1162)-1),MapTable!$A:$A,1,0)),ISERROR(VLOOKUP(TRIM(MID(W1162,FIND(",",W1162)+1,FIND(",",W1162,FIND(",",W1162)+1)-FIND(",",W1162)-1)),MapTable!$A:$A,1,0)),ISERROR(VLOOKUP(TRIM(MID(W1162,FIND(",",W1162,FIND(",",W1162)+1)+1,FIND(",",W1162,FIND(",",W1162,FIND(",",W1162)+1)+1)-FIND(",",W1162,FIND(",",W1162)+1)-1)),MapTable!$A:$A,1,0)),ISERROR(VLOOKUP(TRIM(MID(W1162,FIND(",",W1162,FIND(",",W1162,FIND(",",W1162)+1)+1)+1,999)),MapTable!$A:$A,1,0))),"맵없음",
  ""),
)))))</f>
        <v/>
      </c>
      <c r="AC1162" t="str">
        <f>IF(ISBLANK(AB1162),"",IF(ISERROR(VLOOKUP(AB1162,[3]DropTable!$A:$A,1,0)),"드랍없음",""))</f>
        <v/>
      </c>
      <c r="AE1162" t="str">
        <f>IF(ISBLANK(AD1162),"",IF(ISERROR(VLOOKUP(AD1162,[3]DropTable!$A:$A,1,0)),"드랍없음",""))</f>
        <v/>
      </c>
      <c r="AG1162">
        <v>9.8000000000000007</v>
      </c>
      <c r="AH1162">
        <v>1</v>
      </c>
    </row>
    <row r="1163" spans="1:34" x14ac:dyDescent="0.3">
      <c r="A1163">
        <v>25</v>
      </c>
      <c r="B1163">
        <v>35</v>
      </c>
      <c r="C1163">
        <f>IF(OR($L1163=TRUE,$A1163=0,MOD($A1163,ChapterTable!$S$20)&lt;&gt;0),
MAX(0,INT(($B1163+ChapterTable!$Q$26+VLOOKUP(SUBSTITUTE(C$1,"성장단계","")&amp;"단계오프셋",ChapterTable!$S:$T,2,0))/ChapterTable!$Q$23)),
MAX(0,INT(($B1163+ChapterTable!$S$26+VLOOKUP(SUBSTITUTE(C$1,"성장단계","")&amp;"보스단계오프셋",ChapterTable!$S:$T,2,0))/ChapterTable!$S$23)))</f>
        <v>3</v>
      </c>
      <c r="D1163">
        <f>IF(OR($L1163=TRUE,$A1163=0,MOD($A1163,ChapterTable!$S$20)&lt;&gt;0),
MAX(0,INT(($B1163+ChapterTable!$Q$26+VLOOKUP(SUBSTITUTE(D$1,"성장단계","")&amp;"단계오프셋",ChapterTable!$S:$T,2,0))/ChapterTable!$Q$23)),
MAX(0,INT(($B1163+ChapterTable!$S$26+VLOOKUP(SUBSTITUTE(D$1,"성장단계","")&amp;"보스단계오프셋",ChapterTable!$S:$T,2,0))/ChapterTable!$S$23)))</f>
        <v>3</v>
      </c>
      <c r="E1163" s="1">
        <f ca="1">IF(AND($A1163=0,$B1163=1),
    VLOOKUP(1,ChapterTable!$1:$1048576,MATCH("최종"&amp;SUBSTITUTE(SUBSTITUTE(E$1,"standard",""),"|Float",""),ChapterTable!$1:$1,0),0)*ChapterTable!$Q$17,
  IF(AND($A1163=0,$B1163=0),
    E1164,
  IF($B1163=0,
    VLOOKUP($A1163,ChapterTable!$1:$1048576,MATCH("최종"&amp;SUBSTITUTE(SUBSTITUTE(E$1,"standard",""),"|Float",""),ChapterTable!$1:$1,0),0),
  IF($B1163=1,
    IF($L1163=FALSE,
      VLOOKUP($A1163,ChapterTable!$1:$1048576,MATCH("최종"&amp;SUBSTITUTE(SUBSTITUTE(E$1,"standard",""),"|Float",""),ChapterTable!$1:$1,0),0),
      VLOOKUP($A1163-ChapterTable!$Q$11,ChapterTable!$1:$1048576,MATCH("최종"&amp;SUBSTITUTE(SUBSTITUTE(E$1,"standard",""),"|Float",""),ChapterTable!$1:$1,0),0)*ChapterTable!$Q$14
    ),
  OFFSET(E1163,-$B1163+IF($L1163,1,0),0)*
    (VLOOKUP(SUBSTITUTE(SUBSTITUTE(E$1,"standard",""),"|Float","")&amp;"인게임누적곱배수",ChapterTable!$S:$T,2,0)^C1163
    +VLOOKUP(SUBSTITUTE(SUBSTITUTE(E$1,"standard",""),"|Float","")&amp;"인게임누적합배수",ChapterTable!$S:$T,2,0)*C1163)
  )
  )
  )
)</f>
        <v>6211787.4003344169</v>
      </c>
      <c r="F1163" s="1">
        <f ca="1">IF(AND($A1163=0,$B1163=1),
    VLOOKUP(1,ChapterTable!$1:$1048576,MATCH("최종"&amp;SUBSTITUTE(SUBSTITUTE(F$1,"standard",""),"|Float",""),ChapterTable!$1:$1,0),0)*ChapterTable!$Q$17,
  IF(AND($A1163=0,$B1163=0),
    F1164,
  IF($B1163=0,
    VLOOKUP($A1163,ChapterTable!$1:$1048576,MATCH("최종"&amp;SUBSTITUTE(SUBSTITUTE(F$1,"standard",""),"|Float",""),ChapterTable!$1:$1,0),0),
  IF($B1163=1,
    IF($L1163=FALSE,
      VLOOKUP($A1163,ChapterTable!$1:$1048576,MATCH("최종"&amp;SUBSTITUTE(SUBSTITUTE(F$1,"standard",""),"|Float",""),ChapterTable!$1:$1,0),0),
      VLOOKUP($A1163-ChapterTable!$Q$11,ChapterTable!$1:$1048576,MATCH("최종"&amp;SUBSTITUTE(SUBSTITUTE(F$1,"standard",""),"|Float",""),ChapterTable!$1:$1,0),0)*ChapterTable!$Q$14
    ),
  OFFSET(F1163,-$B1163+IF($L1163,1,0),0)*
    (VLOOKUP(SUBSTITUTE(SUBSTITUTE(F$1,"standard",""),"|Float","")&amp;"인게임누적곱배수",ChapterTable!$S:$T,2,0)^D1163
    +VLOOKUP(SUBSTITUTE(SUBSTITUTE(F$1,"standard",""),"|Float","")&amp;"인게임누적합배수",ChapterTable!$S:$T,2,0)*D1163)
  )
  )
  )
)</f>
        <v>2693457.9513645172</v>
      </c>
      <c r="G1163" t="s">
        <v>110</v>
      </c>
      <c r="J1163" t="str">
        <f>IF(ISBLANK(I1163),"",
IFERROR(VLOOKUP(I1163,[1]StringTable!$1:$1048576,MATCH([1]StringTable!$B$1,[1]StringTable!$1:$1,0),0),
IFERROR(VLOOKUP(I1163,[1]InApkStringTable!$1:$1048576,MATCH([1]InApkStringTable!$B$1,[1]InApkStringTable!$1:$1,0),0),
"스트링없음")))</f>
        <v/>
      </c>
      <c r="L1163" t="b">
        <v>0</v>
      </c>
      <c r="M1163" t="s">
        <v>24</v>
      </c>
      <c r="N1163" t="str">
        <f>IF(ISBLANK(M1163),"",IF(ISERROR(VLOOKUP(M1163,MapTable!$A:$A,1,0)),"맵없음",""))</f>
        <v/>
      </c>
      <c r="O1163">
        <f t="shared" si="73"/>
        <v>11</v>
      </c>
      <c r="Q1163">
        <f t="shared" si="74"/>
        <v>11</v>
      </c>
      <c r="R1163" t="b">
        <f t="shared" ca="1" si="75"/>
        <v>0</v>
      </c>
      <c r="T1163" t="b">
        <f t="shared" ca="1" si="76"/>
        <v>0</v>
      </c>
      <c r="V1163" t="str">
        <f>IF(ISBLANK(U1163),"",IF(ISERROR(VLOOKUP(U1163,MapTable!$A:$A,1,0)),"맵없음",""))</f>
        <v/>
      </c>
      <c r="X1163" t="str">
        <f>IF(ISBLANK(W1163),"",
IF(ISERROR(FIND(",",W1163)),
  IF(ISERROR(VLOOKUP(W1163,MapTable!$A:$A,1,0)),"맵없음",
  ""),
IF(ISERROR(FIND(",",W1163,FIND(",",W1163)+1)),
  IF(OR(ISERROR(VLOOKUP(LEFT(W1163,FIND(",",W1163)-1),MapTable!$A:$A,1,0)),ISERROR(VLOOKUP(TRIM(MID(W1163,FIND(",",W1163)+1,999)),MapTable!$A:$A,1,0))),"맵없음",
  ""),
IF(ISERROR(FIND(",",W1163,FIND(",",W1163,FIND(",",W1163)+1)+1)),
  IF(OR(ISERROR(VLOOKUP(LEFT(W1163,FIND(",",W1163)-1),MapTable!$A:$A,1,0)),ISERROR(VLOOKUP(TRIM(MID(W1163,FIND(",",W1163)+1,FIND(",",W1163,FIND(",",W1163)+1)-FIND(",",W1163)-1)),MapTable!$A:$A,1,0)),ISERROR(VLOOKUP(TRIM(MID(W1163,FIND(",",W1163,FIND(",",W1163)+1)+1,999)),MapTable!$A:$A,1,0))),"맵없음",
  ""),
IF(ISERROR(FIND(",",W1163,FIND(",",W1163,FIND(",",W1163,FIND(",",W1163)+1)+1)+1)),
  IF(OR(ISERROR(VLOOKUP(LEFT(W1163,FIND(",",W1163)-1),MapTable!$A:$A,1,0)),ISERROR(VLOOKUP(TRIM(MID(W1163,FIND(",",W1163)+1,FIND(",",W1163,FIND(",",W1163)+1)-FIND(",",W1163)-1)),MapTable!$A:$A,1,0)),ISERROR(VLOOKUP(TRIM(MID(W1163,FIND(",",W1163,FIND(",",W1163)+1)+1,FIND(",",W1163,FIND(",",W1163,FIND(",",W1163)+1)+1)-FIND(",",W1163,FIND(",",W1163)+1)-1)),MapTable!$A:$A,1,0)),ISERROR(VLOOKUP(TRIM(MID(W1163,FIND(",",W1163,FIND(",",W1163,FIND(",",W1163)+1)+1)+1,999)),MapTable!$A:$A,1,0))),"맵없음",
  ""),
)))))</f>
        <v/>
      </c>
      <c r="AC1163" t="str">
        <f>IF(ISBLANK(AB1163),"",IF(ISERROR(VLOOKUP(AB1163,[3]DropTable!$A:$A,1,0)),"드랍없음",""))</f>
        <v/>
      </c>
      <c r="AE1163" t="str">
        <f>IF(ISBLANK(AD1163),"",IF(ISERROR(VLOOKUP(AD1163,[3]DropTable!$A:$A,1,0)),"드랍없음",""))</f>
        <v/>
      </c>
      <c r="AG1163">
        <v>9.8000000000000007</v>
      </c>
      <c r="AH1163">
        <v>1</v>
      </c>
    </row>
    <row r="1164" spans="1:34" x14ac:dyDescent="0.3">
      <c r="A1164">
        <v>25</v>
      </c>
      <c r="B1164">
        <v>36</v>
      </c>
      <c r="C1164">
        <f>IF(OR($L1164=TRUE,$A1164=0,MOD($A1164,ChapterTable!$S$20)&lt;&gt;0),
MAX(0,INT(($B1164+ChapterTable!$Q$26+VLOOKUP(SUBSTITUTE(C$1,"성장단계","")&amp;"단계오프셋",ChapterTable!$S:$T,2,0))/ChapterTable!$Q$23)),
MAX(0,INT(($B1164+ChapterTable!$S$26+VLOOKUP(SUBSTITUTE(C$1,"성장단계","")&amp;"보스단계오프셋",ChapterTable!$S:$T,2,0))/ChapterTable!$S$23)))</f>
        <v>4</v>
      </c>
      <c r="D1164">
        <f>IF(OR($L1164=TRUE,$A1164=0,MOD($A1164,ChapterTable!$S$20)&lt;&gt;0),
MAX(0,INT(($B1164+ChapterTable!$Q$26+VLOOKUP(SUBSTITUTE(D$1,"성장단계","")&amp;"단계오프셋",ChapterTable!$S:$T,2,0))/ChapterTable!$Q$23)),
MAX(0,INT(($B1164+ChapterTable!$S$26+VLOOKUP(SUBSTITUTE(D$1,"성장단계","")&amp;"보스단계오프셋",ChapterTable!$S:$T,2,0))/ChapterTable!$S$23)))</f>
        <v>3</v>
      </c>
      <c r="E1164" s="1">
        <f ca="1">IF(AND($A1164=0,$B1164=1),
    VLOOKUP(1,ChapterTable!$1:$1048576,MATCH("최종"&amp;SUBSTITUTE(SUBSTITUTE(E$1,"standard",""),"|Float",""),ChapterTable!$1:$1,0),0)*ChapterTable!$Q$17,
  IF(AND($A1164=0,$B1164=0),
    E1165,
  IF($B1164=0,
    VLOOKUP($A1164,ChapterTable!$1:$1048576,MATCH("최종"&amp;SUBSTITUTE(SUBSTITUTE(E$1,"standard",""),"|Float",""),ChapterTable!$1:$1,0),0),
  IF($B1164=1,
    IF($L1164=FALSE,
      VLOOKUP($A1164,ChapterTable!$1:$1048576,MATCH("최종"&amp;SUBSTITUTE(SUBSTITUTE(E$1,"standard",""),"|Float",""),ChapterTable!$1:$1,0),0),
      VLOOKUP($A1164-ChapterTable!$Q$11,ChapterTable!$1:$1048576,MATCH("최종"&amp;SUBSTITUTE(SUBSTITUTE(E$1,"standard",""),"|Float",""),ChapterTable!$1:$1,0),0)*ChapterTable!$Q$14
    ),
  OFFSET(E1164,-$B1164+IF($L1164,1,0),0)*
    (VLOOKUP(SUBSTITUTE(SUBSTITUTE(E$1,"standard",""),"|Float","")&amp;"인게임누적곱배수",ChapterTable!$S:$T,2,0)^C1164
    +VLOOKUP(SUBSTITUTE(SUBSTITUTE(E$1,"standard",""),"|Float","")&amp;"인게임누적합배수",ChapterTable!$S:$T,2,0)*C1164)
  )
  )
  )
)</f>
        <v>7272336.4686841965</v>
      </c>
      <c r="F1164" s="1">
        <f ca="1">IF(AND($A1164=0,$B1164=1),
    VLOOKUP(1,ChapterTable!$1:$1048576,MATCH("최종"&amp;SUBSTITUTE(SUBSTITUTE(F$1,"standard",""),"|Float",""),ChapterTable!$1:$1,0),0)*ChapterTable!$Q$17,
  IF(AND($A1164=0,$B1164=0),
    F1165,
  IF($B1164=0,
    VLOOKUP($A1164,ChapterTable!$1:$1048576,MATCH("최종"&amp;SUBSTITUTE(SUBSTITUTE(F$1,"standard",""),"|Float",""),ChapterTable!$1:$1,0),0),
  IF($B1164=1,
    IF($L1164=FALSE,
      VLOOKUP($A1164,ChapterTable!$1:$1048576,MATCH("최종"&amp;SUBSTITUTE(SUBSTITUTE(F$1,"standard",""),"|Float",""),ChapterTable!$1:$1,0),0),
      VLOOKUP($A1164-ChapterTable!$Q$11,ChapterTable!$1:$1048576,MATCH("최종"&amp;SUBSTITUTE(SUBSTITUTE(F$1,"standard",""),"|Float",""),ChapterTable!$1:$1,0),0)*ChapterTable!$Q$14
    ),
  OFFSET(F1164,-$B1164+IF($L1164,1,0),0)*
    (VLOOKUP(SUBSTITUTE(SUBSTITUTE(F$1,"standard",""),"|Float","")&amp;"인게임누적곱배수",ChapterTable!$S:$T,2,0)^D1164
    +VLOOKUP(SUBSTITUTE(SUBSTITUTE(F$1,"standard",""),"|Float","")&amp;"인게임누적합배수",ChapterTable!$S:$T,2,0)*D1164)
  )
  )
  )
)</f>
        <v>2693457.9513645172</v>
      </c>
      <c r="G1164" t="s">
        <v>110</v>
      </c>
      <c r="J1164" t="str">
        <f>IF(ISBLANK(I1164),"",
IFERROR(VLOOKUP(I1164,[1]StringTable!$1:$1048576,MATCH([1]StringTable!$B$1,[1]StringTable!$1:$1,0),0),
IFERROR(VLOOKUP(I1164,[1]InApkStringTable!$1:$1048576,MATCH([1]InApkStringTable!$B$1,[1]InApkStringTable!$1:$1,0),0),
"스트링없음")))</f>
        <v/>
      </c>
      <c r="L1164" t="b">
        <v>0</v>
      </c>
      <c r="M1164" t="s">
        <v>24</v>
      </c>
      <c r="N1164" t="str">
        <f>IF(ISBLANK(M1164),"",IF(ISERROR(VLOOKUP(M1164,MapTable!$A:$A,1,0)),"맵없음",""))</f>
        <v/>
      </c>
      <c r="O1164">
        <f t="shared" si="73"/>
        <v>4</v>
      </c>
      <c r="Q1164">
        <f t="shared" si="74"/>
        <v>4</v>
      </c>
      <c r="R1164" t="b">
        <f t="shared" ca="1" si="75"/>
        <v>0</v>
      </c>
      <c r="T1164" t="b">
        <f t="shared" ca="1" si="76"/>
        <v>0</v>
      </c>
      <c r="V1164" t="str">
        <f>IF(ISBLANK(U1164),"",IF(ISERROR(VLOOKUP(U1164,MapTable!$A:$A,1,0)),"맵없음",""))</f>
        <v/>
      </c>
      <c r="X1164" t="str">
        <f>IF(ISBLANK(W1164),"",
IF(ISERROR(FIND(",",W1164)),
  IF(ISERROR(VLOOKUP(W1164,MapTable!$A:$A,1,0)),"맵없음",
  ""),
IF(ISERROR(FIND(",",W1164,FIND(",",W1164)+1)),
  IF(OR(ISERROR(VLOOKUP(LEFT(W1164,FIND(",",W1164)-1),MapTable!$A:$A,1,0)),ISERROR(VLOOKUP(TRIM(MID(W1164,FIND(",",W1164)+1,999)),MapTable!$A:$A,1,0))),"맵없음",
  ""),
IF(ISERROR(FIND(",",W1164,FIND(",",W1164,FIND(",",W1164)+1)+1)),
  IF(OR(ISERROR(VLOOKUP(LEFT(W1164,FIND(",",W1164)-1),MapTable!$A:$A,1,0)),ISERROR(VLOOKUP(TRIM(MID(W1164,FIND(",",W1164)+1,FIND(",",W1164,FIND(",",W1164)+1)-FIND(",",W1164)-1)),MapTable!$A:$A,1,0)),ISERROR(VLOOKUP(TRIM(MID(W1164,FIND(",",W1164,FIND(",",W1164)+1)+1,999)),MapTable!$A:$A,1,0))),"맵없음",
  ""),
IF(ISERROR(FIND(",",W1164,FIND(",",W1164,FIND(",",W1164,FIND(",",W1164)+1)+1)+1)),
  IF(OR(ISERROR(VLOOKUP(LEFT(W1164,FIND(",",W1164)-1),MapTable!$A:$A,1,0)),ISERROR(VLOOKUP(TRIM(MID(W1164,FIND(",",W1164)+1,FIND(",",W1164,FIND(",",W1164)+1)-FIND(",",W1164)-1)),MapTable!$A:$A,1,0)),ISERROR(VLOOKUP(TRIM(MID(W1164,FIND(",",W1164,FIND(",",W1164)+1)+1,FIND(",",W1164,FIND(",",W1164,FIND(",",W1164)+1)+1)-FIND(",",W1164,FIND(",",W1164)+1)-1)),MapTable!$A:$A,1,0)),ISERROR(VLOOKUP(TRIM(MID(W1164,FIND(",",W1164,FIND(",",W1164,FIND(",",W1164)+1)+1)+1,999)),MapTable!$A:$A,1,0))),"맵없음",
  ""),
)))))</f>
        <v/>
      </c>
      <c r="AC1164" t="str">
        <f>IF(ISBLANK(AB1164),"",IF(ISERROR(VLOOKUP(AB1164,[3]DropTable!$A:$A,1,0)),"드랍없음",""))</f>
        <v/>
      </c>
      <c r="AE1164" t="str">
        <f>IF(ISBLANK(AD1164),"",IF(ISERROR(VLOOKUP(AD1164,[3]DropTable!$A:$A,1,0)),"드랍없음",""))</f>
        <v/>
      </c>
      <c r="AG1164">
        <v>9.8000000000000007</v>
      </c>
      <c r="AH1164">
        <v>1</v>
      </c>
    </row>
    <row r="1165" spans="1:34" x14ac:dyDescent="0.3">
      <c r="A1165">
        <v>25</v>
      </c>
      <c r="B1165">
        <v>37</v>
      </c>
      <c r="C1165">
        <f>IF(OR($L1165=TRUE,$A1165=0,MOD($A1165,ChapterTable!$S$20)&lt;&gt;0),
MAX(0,INT(($B1165+ChapterTable!$Q$26+VLOOKUP(SUBSTITUTE(C$1,"성장단계","")&amp;"단계오프셋",ChapterTable!$S:$T,2,0))/ChapterTable!$Q$23)),
MAX(0,INT(($B1165+ChapterTable!$S$26+VLOOKUP(SUBSTITUTE(C$1,"성장단계","")&amp;"보스단계오프셋",ChapterTable!$S:$T,2,0))/ChapterTable!$S$23)))</f>
        <v>4</v>
      </c>
      <c r="D1165">
        <f>IF(OR($L1165=TRUE,$A1165=0,MOD($A1165,ChapterTable!$S$20)&lt;&gt;0),
MAX(0,INT(($B1165+ChapterTable!$Q$26+VLOOKUP(SUBSTITUTE(D$1,"성장단계","")&amp;"단계오프셋",ChapterTable!$S:$T,2,0))/ChapterTable!$Q$23)),
MAX(0,INT(($B1165+ChapterTable!$S$26+VLOOKUP(SUBSTITUTE(D$1,"성장단계","")&amp;"보스단계오프셋",ChapterTable!$S:$T,2,0))/ChapterTable!$S$23)))</f>
        <v>3</v>
      </c>
      <c r="E1165" s="1">
        <f ca="1">IF(AND($A1165=0,$B1165=1),
    VLOOKUP(1,ChapterTable!$1:$1048576,MATCH("최종"&amp;SUBSTITUTE(SUBSTITUTE(E$1,"standard",""),"|Float",""),ChapterTable!$1:$1,0),0)*ChapterTable!$Q$17,
  IF(AND($A1165=0,$B1165=0),
    E1166,
  IF($B1165=0,
    VLOOKUP($A1165,ChapterTable!$1:$1048576,MATCH("최종"&amp;SUBSTITUTE(SUBSTITUTE(E$1,"standard",""),"|Float",""),ChapterTable!$1:$1,0),0),
  IF($B1165=1,
    IF($L1165=FALSE,
      VLOOKUP($A1165,ChapterTable!$1:$1048576,MATCH("최종"&amp;SUBSTITUTE(SUBSTITUTE(E$1,"standard",""),"|Float",""),ChapterTable!$1:$1,0),0),
      VLOOKUP($A1165-ChapterTable!$Q$11,ChapterTable!$1:$1048576,MATCH("최종"&amp;SUBSTITUTE(SUBSTITUTE(E$1,"standard",""),"|Float",""),ChapterTable!$1:$1,0),0)*ChapterTable!$Q$14
    ),
  OFFSET(E1165,-$B1165+IF($L1165,1,0),0)*
    (VLOOKUP(SUBSTITUTE(SUBSTITUTE(E$1,"standard",""),"|Float","")&amp;"인게임누적곱배수",ChapterTable!$S:$T,2,0)^C1165
    +VLOOKUP(SUBSTITUTE(SUBSTITUTE(E$1,"standard",""),"|Float","")&amp;"인게임누적합배수",ChapterTable!$S:$T,2,0)*C1165)
  )
  )
  )
)</f>
        <v>7272336.4686841965</v>
      </c>
      <c r="F1165" s="1">
        <f ca="1">IF(AND($A1165=0,$B1165=1),
    VLOOKUP(1,ChapterTable!$1:$1048576,MATCH("최종"&amp;SUBSTITUTE(SUBSTITUTE(F$1,"standard",""),"|Float",""),ChapterTable!$1:$1,0),0)*ChapterTable!$Q$17,
  IF(AND($A1165=0,$B1165=0),
    F1166,
  IF($B1165=0,
    VLOOKUP($A1165,ChapterTable!$1:$1048576,MATCH("최종"&amp;SUBSTITUTE(SUBSTITUTE(F$1,"standard",""),"|Float",""),ChapterTable!$1:$1,0),0),
  IF($B1165=1,
    IF($L1165=FALSE,
      VLOOKUP($A1165,ChapterTable!$1:$1048576,MATCH("최종"&amp;SUBSTITUTE(SUBSTITUTE(F$1,"standard",""),"|Float",""),ChapterTable!$1:$1,0),0),
      VLOOKUP($A1165-ChapterTable!$Q$11,ChapterTable!$1:$1048576,MATCH("최종"&amp;SUBSTITUTE(SUBSTITUTE(F$1,"standard",""),"|Float",""),ChapterTable!$1:$1,0),0)*ChapterTable!$Q$14
    ),
  OFFSET(F1165,-$B1165+IF($L1165,1,0),0)*
    (VLOOKUP(SUBSTITUTE(SUBSTITUTE(F$1,"standard",""),"|Float","")&amp;"인게임누적곱배수",ChapterTable!$S:$T,2,0)^D1165
    +VLOOKUP(SUBSTITUTE(SUBSTITUTE(F$1,"standard",""),"|Float","")&amp;"인게임누적합배수",ChapterTable!$S:$T,2,0)*D1165)
  )
  )
  )
)</f>
        <v>2693457.9513645172</v>
      </c>
      <c r="G1165" t="s">
        <v>110</v>
      </c>
      <c r="J1165" t="str">
        <f>IF(ISBLANK(I1165),"",
IFERROR(VLOOKUP(I1165,[1]StringTable!$1:$1048576,MATCH([1]StringTable!$B$1,[1]StringTable!$1:$1,0),0),
IFERROR(VLOOKUP(I1165,[1]InApkStringTable!$1:$1048576,MATCH([1]InApkStringTable!$B$1,[1]InApkStringTable!$1:$1,0),0),
"스트링없음")))</f>
        <v/>
      </c>
      <c r="L1165" t="b">
        <v>0</v>
      </c>
      <c r="M1165" t="s">
        <v>24</v>
      </c>
      <c r="N1165" t="str">
        <f>IF(ISBLANK(M1165),"",IF(ISERROR(VLOOKUP(M1165,MapTable!$A:$A,1,0)),"맵없음",""))</f>
        <v/>
      </c>
      <c r="O1165">
        <f t="shared" si="73"/>
        <v>4</v>
      </c>
      <c r="Q1165">
        <f t="shared" si="74"/>
        <v>4</v>
      </c>
      <c r="R1165" t="b">
        <f t="shared" ca="1" si="75"/>
        <v>0</v>
      </c>
      <c r="T1165" t="b">
        <f t="shared" ca="1" si="76"/>
        <v>0</v>
      </c>
      <c r="V1165" t="str">
        <f>IF(ISBLANK(U1165),"",IF(ISERROR(VLOOKUP(U1165,MapTable!$A:$A,1,0)),"맵없음",""))</f>
        <v/>
      </c>
      <c r="X1165" t="str">
        <f>IF(ISBLANK(W1165),"",
IF(ISERROR(FIND(",",W1165)),
  IF(ISERROR(VLOOKUP(W1165,MapTable!$A:$A,1,0)),"맵없음",
  ""),
IF(ISERROR(FIND(",",W1165,FIND(",",W1165)+1)),
  IF(OR(ISERROR(VLOOKUP(LEFT(W1165,FIND(",",W1165)-1),MapTable!$A:$A,1,0)),ISERROR(VLOOKUP(TRIM(MID(W1165,FIND(",",W1165)+1,999)),MapTable!$A:$A,1,0))),"맵없음",
  ""),
IF(ISERROR(FIND(",",W1165,FIND(",",W1165,FIND(",",W1165)+1)+1)),
  IF(OR(ISERROR(VLOOKUP(LEFT(W1165,FIND(",",W1165)-1),MapTable!$A:$A,1,0)),ISERROR(VLOOKUP(TRIM(MID(W1165,FIND(",",W1165)+1,FIND(",",W1165,FIND(",",W1165)+1)-FIND(",",W1165)-1)),MapTable!$A:$A,1,0)),ISERROR(VLOOKUP(TRIM(MID(W1165,FIND(",",W1165,FIND(",",W1165)+1)+1,999)),MapTable!$A:$A,1,0))),"맵없음",
  ""),
IF(ISERROR(FIND(",",W1165,FIND(",",W1165,FIND(",",W1165,FIND(",",W1165)+1)+1)+1)),
  IF(OR(ISERROR(VLOOKUP(LEFT(W1165,FIND(",",W1165)-1),MapTable!$A:$A,1,0)),ISERROR(VLOOKUP(TRIM(MID(W1165,FIND(",",W1165)+1,FIND(",",W1165,FIND(",",W1165)+1)-FIND(",",W1165)-1)),MapTable!$A:$A,1,0)),ISERROR(VLOOKUP(TRIM(MID(W1165,FIND(",",W1165,FIND(",",W1165)+1)+1,FIND(",",W1165,FIND(",",W1165,FIND(",",W1165)+1)+1)-FIND(",",W1165,FIND(",",W1165)+1)-1)),MapTable!$A:$A,1,0)),ISERROR(VLOOKUP(TRIM(MID(W1165,FIND(",",W1165,FIND(",",W1165,FIND(",",W1165)+1)+1)+1,999)),MapTable!$A:$A,1,0))),"맵없음",
  ""),
)))))</f>
        <v/>
      </c>
      <c r="AC1165" t="str">
        <f>IF(ISBLANK(AB1165),"",IF(ISERROR(VLOOKUP(AB1165,[3]DropTable!$A:$A,1,0)),"드랍없음",""))</f>
        <v/>
      </c>
      <c r="AE1165" t="str">
        <f>IF(ISBLANK(AD1165),"",IF(ISERROR(VLOOKUP(AD1165,[3]DropTable!$A:$A,1,0)),"드랍없음",""))</f>
        <v/>
      </c>
      <c r="AG1165">
        <v>9.8000000000000007</v>
      </c>
      <c r="AH1165">
        <v>1</v>
      </c>
    </row>
    <row r="1166" spans="1:34" x14ac:dyDescent="0.3">
      <c r="A1166">
        <v>25</v>
      </c>
      <c r="B1166">
        <v>38</v>
      </c>
      <c r="C1166">
        <f>IF(OR($L1166=TRUE,$A1166=0,MOD($A1166,ChapterTable!$S$20)&lt;&gt;0),
MAX(0,INT(($B1166+ChapterTable!$Q$26+VLOOKUP(SUBSTITUTE(C$1,"성장단계","")&amp;"단계오프셋",ChapterTable!$S:$T,2,0))/ChapterTable!$Q$23)),
MAX(0,INT(($B1166+ChapterTable!$S$26+VLOOKUP(SUBSTITUTE(C$1,"성장단계","")&amp;"보스단계오프셋",ChapterTable!$S:$T,2,0))/ChapterTable!$S$23)))</f>
        <v>4</v>
      </c>
      <c r="D1166">
        <f>IF(OR($L1166=TRUE,$A1166=0,MOD($A1166,ChapterTable!$S$20)&lt;&gt;0),
MAX(0,INT(($B1166+ChapterTable!$Q$26+VLOOKUP(SUBSTITUTE(D$1,"성장단계","")&amp;"단계오프셋",ChapterTable!$S:$T,2,0))/ChapterTable!$Q$23)),
MAX(0,INT(($B1166+ChapterTable!$S$26+VLOOKUP(SUBSTITUTE(D$1,"성장단계","")&amp;"보스단계오프셋",ChapterTable!$S:$T,2,0))/ChapterTable!$S$23)))</f>
        <v>3</v>
      </c>
      <c r="E1166" s="1">
        <f ca="1">IF(AND($A1166=0,$B1166=1),
    VLOOKUP(1,ChapterTable!$1:$1048576,MATCH("최종"&amp;SUBSTITUTE(SUBSTITUTE(E$1,"standard",""),"|Float",""),ChapterTable!$1:$1,0),0)*ChapterTable!$Q$17,
  IF(AND($A1166=0,$B1166=0),
    E1167,
  IF($B1166=0,
    VLOOKUP($A1166,ChapterTable!$1:$1048576,MATCH("최종"&amp;SUBSTITUTE(SUBSTITUTE(E$1,"standard",""),"|Float",""),ChapterTable!$1:$1,0),0),
  IF($B1166=1,
    IF($L1166=FALSE,
      VLOOKUP($A1166,ChapterTable!$1:$1048576,MATCH("최종"&amp;SUBSTITUTE(SUBSTITUTE(E$1,"standard",""),"|Float",""),ChapterTable!$1:$1,0),0),
      VLOOKUP($A1166-ChapterTable!$Q$11,ChapterTable!$1:$1048576,MATCH("최종"&amp;SUBSTITUTE(SUBSTITUTE(E$1,"standard",""),"|Float",""),ChapterTable!$1:$1,0),0)*ChapterTable!$Q$14
    ),
  OFFSET(E1166,-$B1166+IF($L1166,1,0),0)*
    (VLOOKUP(SUBSTITUTE(SUBSTITUTE(E$1,"standard",""),"|Float","")&amp;"인게임누적곱배수",ChapterTable!$S:$T,2,0)^C1166
    +VLOOKUP(SUBSTITUTE(SUBSTITUTE(E$1,"standard",""),"|Float","")&amp;"인게임누적합배수",ChapterTable!$S:$T,2,0)*C1166)
  )
  )
  )
)</f>
        <v>7272336.4686841965</v>
      </c>
      <c r="F1166" s="1">
        <f ca="1">IF(AND($A1166=0,$B1166=1),
    VLOOKUP(1,ChapterTable!$1:$1048576,MATCH("최종"&amp;SUBSTITUTE(SUBSTITUTE(F$1,"standard",""),"|Float",""),ChapterTable!$1:$1,0),0)*ChapterTable!$Q$17,
  IF(AND($A1166=0,$B1166=0),
    F1167,
  IF($B1166=0,
    VLOOKUP($A1166,ChapterTable!$1:$1048576,MATCH("최종"&amp;SUBSTITUTE(SUBSTITUTE(F$1,"standard",""),"|Float",""),ChapterTable!$1:$1,0),0),
  IF($B1166=1,
    IF($L1166=FALSE,
      VLOOKUP($A1166,ChapterTable!$1:$1048576,MATCH("최종"&amp;SUBSTITUTE(SUBSTITUTE(F$1,"standard",""),"|Float",""),ChapterTable!$1:$1,0),0),
      VLOOKUP($A1166-ChapterTable!$Q$11,ChapterTable!$1:$1048576,MATCH("최종"&amp;SUBSTITUTE(SUBSTITUTE(F$1,"standard",""),"|Float",""),ChapterTable!$1:$1,0),0)*ChapterTable!$Q$14
    ),
  OFFSET(F1166,-$B1166+IF($L1166,1,0),0)*
    (VLOOKUP(SUBSTITUTE(SUBSTITUTE(F$1,"standard",""),"|Float","")&amp;"인게임누적곱배수",ChapterTable!$S:$T,2,0)^D1166
    +VLOOKUP(SUBSTITUTE(SUBSTITUTE(F$1,"standard",""),"|Float","")&amp;"인게임누적합배수",ChapterTable!$S:$T,2,0)*D1166)
  )
  )
  )
)</f>
        <v>2693457.9513645172</v>
      </c>
      <c r="G1166" t="s">
        <v>110</v>
      </c>
      <c r="J1166" t="str">
        <f>IF(ISBLANK(I1166),"",
IFERROR(VLOOKUP(I1166,[1]StringTable!$1:$1048576,MATCH([1]StringTable!$B$1,[1]StringTable!$1:$1,0),0),
IFERROR(VLOOKUP(I1166,[1]InApkStringTable!$1:$1048576,MATCH([1]InApkStringTable!$B$1,[1]InApkStringTable!$1:$1,0),0),
"스트링없음")))</f>
        <v/>
      </c>
      <c r="L1166" t="b">
        <v>0</v>
      </c>
      <c r="M1166" t="s">
        <v>24</v>
      </c>
      <c r="N1166" t="str">
        <f>IF(ISBLANK(M1166),"",IF(ISERROR(VLOOKUP(M1166,MapTable!$A:$A,1,0)),"맵없음",""))</f>
        <v/>
      </c>
      <c r="O1166">
        <f t="shared" si="73"/>
        <v>4</v>
      </c>
      <c r="Q1166">
        <f t="shared" si="74"/>
        <v>4</v>
      </c>
      <c r="R1166" t="b">
        <f t="shared" ca="1" si="75"/>
        <v>0</v>
      </c>
      <c r="T1166" t="b">
        <f t="shared" ca="1" si="76"/>
        <v>0</v>
      </c>
      <c r="V1166" t="str">
        <f>IF(ISBLANK(U1166),"",IF(ISERROR(VLOOKUP(U1166,MapTable!$A:$A,1,0)),"맵없음",""))</f>
        <v/>
      </c>
      <c r="X1166" t="str">
        <f>IF(ISBLANK(W1166),"",
IF(ISERROR(FIND(",",W1166)),
  IF(ISERROR(VLOOKUP(W1166,MapTable!$A:$A,1,0)),"맵없음",
  ""),
IF(ISERROR(FIND(",",W1166,FIND(",",W1166)+1)),
  IF(OR(ISERROR(VLOOKUP(LEFT(W1166,FIND(",",W1166)-1),MapTable!$A:$A,1,0)),ISERROR(VLOOKUP(TRIM(MID(W1166,FIND(",",W1166)+1,999)),MapTable!$A:$A,1,0))),"맵없음",
  ""),
IF(ISERROR(FIND(",",W1166,FIND(",",W1166,FIND(",",W1166)+1)+1)),
  IF(OR(ISERROR(VLOOKUP(LEFT(W1166,FIND(",",W1166)-1),MapTable!$A:$A,1,0)),ISERROR(VLOOKUP(TRIM(MID(W1166,FIND(",",W1166)+1,FIND(",",W1166,FIND(",",W1166)+1)-FIND(",",W1166)-1)),MapTable!$A:$A,1,0)),ISERROR(VLOOKUP(TRIM(MID(W1166,FIND(",",W1166,FIND(",",W1166)+1)+1,999)),MapTable!$A:$A,1,0))),"맵없음",
  ""),
IF(ISERROR(FIND(",",W1166,FIND(",",W1166,FIND(",",W1166,FIND(",",W1166)+1)+1)+1)),
  IF(OR(ISERROR(VLOOKUP(LEFT(W1166,FIND(",",W1166)-1),MapTable!$A:$A,1,0)),ISERROR(VLOOKUP(TRIM(MID(W1166,FIND(",",W1166)+1,FIND(",",W1166,FIND(",",W1166)+1)-FIND(",",W1166)-1)),MapTable!$A:$A,1,0)),ISERROR(VLOOKUP(TRIM(MID(W1166,FIND(",",W1166,FIND(",",W1166)+1)+1,FIND(",",W1166,FIND(",",W1166,FIND(",",W1166)+1)+1)-FIND(",",W1166,FIND(",",W1166)+1)-1)),MapTable!$A:$A,1,0)),ISERROR(VLOOKUP(TRIM(MID(W1166,FIND(",",W1166,FIND(",",W1166,FIND(",",W1166)+1)+1)+1,999)),MapTable!$A:$A,1,0))),"맵없음",
  ""),
)))))</f>
        <v/>
      </c>
      <c r="AC1166" t="str">
        <f>IF(ISBLANK(AB1166),"",IF(ISERROR(VLOOKUP(AB1166,[3]DropTable!$A:$A,1,0)),"드랍없음",""))</f>
        <v/>
      </c>
      <c r="AE1166" t="str">
        <f>IF(ISBLANK(AD1166),"",IF(ISERROR(VLOOKUP(AD1166,[3]DropTable!$A:$A,1,0)),"드랍없음",""))</f>
        <v/>
      </c>
      <c r="AG1166">
        <v>9.8000000000000007</v>
      </c>
      <c r="AH1166">
        <v>1</v>
      </c>
    </row>
    <row r="1167" spans="1:34" x14ac:dyDescent="0.3">
      <c r="A1167">
        <v>25</v>
      </c>
      <c r="B1167">
        <v>39</v>
      </c>
      <c r="C1167">
        <f>IF(OR($L1167=TRUE,$A1167=0,MOD($A1167,ChapterTable!$S$20)&lt;&gt;0),
MAX(0,INT(($B1167+ChapterTable!$Q$26+VLOOKUP(SUBSTITUTE(C$1,"성장단계","")&amp;"단계오프셋",ChapterTable!$S:$T,2,0))/ChapterTable!$Q$23)),
MAX(0,INT(($B1167+ChapterTable!$S$26+VLOOKUP(SUBSTITUTE(C$1,"성장단계","")&amp;"보스단계오프셋",ChapterTable!$S:$T,2,0))/ChapterTable!$S$23)))</f>
        <v>4</v>
      </c>
      <c r="D1167">
        <f>IF(OR($L1167=TRUE,$A1167=0,MOD($A1167,ChapterTable!$S$20)&lt;&gt;0),
MAX(0,INT(($B1167+ChapterTable!$Q$26+VLOOKUP(SUBSTITUTE(D$1,"성장단계","")&amp;"단계오프셋",ChapterTable!$S:$T,2,0))/ChapterTable!$Q$23)),
MAX(0,INT(($B1167+ChapterTable!$S$26+VLOOKUP(SUBSTITUTE(D$1,"성장단계","")&amp;"보스단계오프셋",ChapterTable!$S:$T,2,0))/ChapterTable!$S$23)))</f>
        <v>3</v>
      </c>
      <c r="E1167" s="1">
        <f ca="1">IF(AND($A1167=0,$B1167=1),
    VLOOKUP(1,ChapterTable!$1:$1048576,MATCH("최종"&amp;SUBSTITUTE(SUBSTITUTE(E$1,"standard",""),"|Float",""),ChapterTable!$1:$1,0),0)*ChapterTable!$Q$17,
  IF(AND($A1167=0,$B1167=0),
    E1168,
  IF($B1167=0,
    VLOOKUP($A1167,ChapterTable!$1:$1048576,MATCH("최종"&amp;SUBSTITUTE(SUBSTITUTE(E$1,"standard",""),"|Float",""),ChapterTable!$1:$1,0),0),
  IF($B1167=1,
    IF($L1167=FALSE,
      VLOOKUP($A1167,ChapterTable!$1:$1048576,MATCH("최종"&amp;SUBSTITUTE(SUBSTITUTE(E$1,"standard",""),"|Float",""),ChapterTable!$1:$1,0),0),
      VLOOKUP($A1167-ChapterTable!$Q$11,ChapterTable!$1:$1048576,MATCH("최종"&amp;SUBSTITUTE(SUBSTITUTE(E$1,"standard",""),"|Float",""),ChapterTable!$1:$1,0),0)*ChapterTable!$Q$14
    ),
  OFFSET(E1167,-$B1167+IF($L1167,1,0),0)*
    (VLOOKUP(SUBSTITUTE(SUBSTITUTE(E$1,"standard",""),"|Float","")&amp;"인게임누적곱배수",ChapterTable!$S:$T,2,0)^C1167
    +VLOOKUP(SUBSTITUTE(SUBSTITUTE(E$1,"standard",""),"|Float","")&amp;"인게임누적합배수",ChapterTable!$S:$T,2,0)*C1167)
  )
  )
  )
)</f>
        <v>7272336.4686841965</v>
      </c>
      <c r="F1167" s="1">
        <f ca="1">IF(AND($A1167=0,$B1167=1),
    VLOOKUP(1,ChapterTable!$1:$1048576,MATCH("최종"&amp;SUBSTITUTE(SUBSTITUTE(F$1,"standard",""),"|Float",""),ChapterTable!$1:$1,0),0)*ChapterTable!$Q$17,
  IF(AND($A1167=0,$B1167=0),
    F1168,
  IF($B1167=0,
    VLOOKUP($A1167,ChapterTable!$1:$1048576,MATCH("최종"&amp;SUBSTITUTE(SUBSTITUTE(F$1,"standard",""),"|Float",""),ChapterTable!$1:$1,0),0),
  IF($B1167=1,
    IF($L1167=FALSE,
      VLOOKUP($A1167,ChapterTable!$1:$1048576,MATCH("최종"&amp;SUBSTITUTE(SUBSTITUTE(F$1,"standard",""),"|Float",""),ChapterTable!$1:$1,0),0),
      VLOOKUP($A1167-ChapterTable!$Q$11,ChapterTable!$1:$1048576,MATCH("최종"&amp;SUBSTITUTE(SUBSTITUTE(F$1,"standard",""),"|Float",""),ChapterTable!$1:$1,0),0)*ChapterTable!$Q$14
    ),
  OFFSET(F1167,-$B1167+IF($L1167,1,0),0)*
    (VLOOKUP(SUBSTITUTE(SUBSTITUTE(F$1,"standard",""),"|Float","")&amp;"인게임누적곱배수",ChapterTable!$S:$T,2,0)^D1167
    +VLOOKUP(SUBSTITUTE(SUBSTITUTE(F$1,"standard",""),"|Float","")&amp;"인게임누적합배수",ChapterTable!$S:$T,2,0)*D1167)
  )
  )
  )
)</f>
        <v>2693457.9513645172</v>
      </c>
      <c r="G1167" t="s">
        <v>110</v>
      </c>
      <c r="J1167" t="str">
        <f>IF(ISBLANK(I1167),"",
IFERROR(VLOOKUP(I1167,[1]StringTable!$1:$1048576,MATCH([1]StringTable!$B$1,[1]StringTable!$1:$1,0),0),
IFERROR(VLOOKUP(I1167,[1]InApkStringTable!$1:$1048576,MATCH([1]InApkStringTable!$B$1,[1]InApkStringTable!$1:$1,0),0),
"스트링없음")))</f>
        <v/>
      </c>
      <c r="L1167" t="b">
        <v>0</v>
      </c>
      <c r="M1167" t="s">
        <v>24</v>
      </c>
      <c r="N1167" t="str">
        <f>IF(ISBLANK(M1167),"",IF(ISERROR(VLOOKUP(M1167,MapTable!$A:$A,1,0)),"맵없음",""))</f>
        <v/>
      </c>
      <c r="O1167">
        <f t="shared" si="73"/>
        <v>94</v>
      </c>
      <c r="Q1167">
        <f t="shared" si="74"/>
        <v>94</v>
      </c>
      <c r="R1167" t="b">
        <f t="shared" ca="1" si="75"/>
        <v>1</v>
      </c>
      <c r="T1167" t="b">
        <f t="shared" ca="1" si="76"/>
        <v>1</v>
      </c>
      <c r="V1167" t="str">
        <f>IF(ISBLANK(U1167),"",IF(ISERROR(VLOOKUP(U1167,MapTable!$A:$A,1,0)),"맵없음",""))</f>
        <v/>
      </c>
      <c r="X1167" t="str">
        <f>IF(ISBLANK(W1167),"",
IF(ISERROR(FIND(",",W1167)),
  IF(ISERROR(VLOOKUP(W1167,MapTable!$A:$A,1,0)),"맵없음",
  ""),
IF(ISERROR(FIND(",",W1167,FIND(",",W1167)+1)),
  IF(OR(ISERROR(VLOOKUP(LEFT(W1167,FIND(",",W1167)-1),MapTable!$A:$A,1,0)),ISERROR(VLOOKUP(TRIM(MID(W1167,FIND(",",W1167)+1,999)),MapTable!$A:$A,1,0))),"맵없음",
  ""),
IF(ISERROR(FIND(",",W1167,FIND(",",W1167,FIND(",",W1167)+1)+1)),
  IF(OR(ISERROR(VLOOKUP(LEFT(W1167,FIND(",",W1167)-1),MapTable!$A:$A,1,0)),ISERROR(VLOOKUP(TRIM(MID(W1167,FIND(",",W1167)+1,FIND(",",W1167,FIND(",",W1167)+1)-FIND(",",W1167)-1)),MapTable!$A:$A,1,0)),ISERROR(VLOOKUP(TRIM(MID(W1167,FIND(",",W1167,FIND(",",W1167)+1)+1,999)),MapTable!$A:$A,1,0))),"맵없음",
  ""),
IF(ISERROR(FIND(",",W1167,FIND(",",W1167,FIND(",",W1167,FIND(",",W1167)+1)+1)+1)),
  IF(OR(ISERROR(VLOOKUP(LEFT(W1167,FIND(",",W1167)-1),MapTable!$A:$A,1,0)),ISERROR(VLOOKUP(TRIM(MID(W1167,FIND(",",W1167)+1,FIND(",",W1167,FIND(",",W1167)+1)-FIND(",",W1167)-1)),MapTable!$A:$A,1,0)),ISERROR(VLOOKUP(TRIM(MID(W1167,FIND(",",W1167,FIND(",",W1167)+1)+1,FIND(",",W1167,FIND(",",W1167,FIND(",",W1167)+1)+1)-FIND(",",W1167,FIND(",",W1167)+1)-1)),MapTable!$A:$A,1,0)),ISERROR(VLOOKUP(TRIM(MID(W1167,FIND(",",W1167,FIND(",",W1167,FIND(",",W1167)+1)+1)+1,999)),MapTable!$A:$A,1,0))),"맵없음",
  ""),
)))))</f>
        <v/>
      </c>
      <c r="AC1167" t="str">
        <f>IF(ISBLANK(AB1167),"",IF(ISERROR(VLOOKUP(AB1167,[3]DropTable!$A:$A,1,0)),"드랍없음",""))</f>
        <v/>
      </c>
      <c r="AE1167" t="str">
        <f>IF(ISBLANK(AD1167),"",IF(ISERROR(VLOOKUP(AD1167,[3]DropTable!$A:$A,1,0)),"드랍없음",""))</f>
        <v/>
      </c>
      <c r="AG1167">
        <v>9.8000000000000007</v>
      </c>
      <c r="AH1167">
        <v>1</v>
      </c>
    </row>
    <row r="1168" spans="1:34" x14ac:dyDescent="0.3">
      <c r="A1168">
        <v>25</v>
      </c>
      <c r="B1168">
        <v>40</v>
      </c>
      <c r="C1168">
        <f>IF(OR($L1168=TRUE,$A1168=0,MOD($A1168,ChapterTable!$S$20)&lt;&gt;0),
MAX(0,INT(($B1168+ChapterTable!$Q$26+VLOOKUP(SUBSTITUTE(C$1,"성장단계","")&amp;"단계오프셋",ChapterTable!$S:$T,2,0))/ChapterTable!$Q$23)),
MAX(0,INT(($B1168+ChapterTable!$S$26+VLOOKUP(SUBSTITUTE(C$1,"성장단계","")&amp;"보스단계오프셋",ChapterTable!$S:$T,2,0))/ChapterTable!$S$23)))</f>
        <v>4</v>
      </c>
      <c r="D1168">
        <f>IF(OR($L1168=TRUE,$A1168=0,MOD($A1168,ChapterTable!$S$20)&lt;&gt;0),
MAX(0,INT(($B1168+ChapterTable!$Q$26+VLOOKUP(SUBSTITUTE(D$1,"성장단계","")&amp;"단계오프셋",ChapterTable!$S:$T,2,0))/ChapterTable!$Q$23)),
MAX(0,INT(($B1168+ChapterTable!$S$26+VLOOKUP(SUBSTITUTE(D$1,"성장단계","")&amp;"보스단계오프셋",ChapterTable!$S:$T,2,0))/ChapterTable!$S$23)))</f>
        <v>3</v>
      </c>
      <c r="E1168" s="1">
        <f ca="1">IF(AND($A1168=0,$B1168=1),
    VLOOKUP(1,ChapterTable!$1:$1048576,MATCH("최종"&amp;SUBSTITUTE(SUBSTITUTE(E$1,"standard",""),"|Float",""),ChapterTable!$1:$1,0),0)*ChapterTable!$Q$17,
  IF(AND($A1168=0,$B1168=0),
    E1169,
  IF($B1168=0,
    VLOOKUP($A1168,ChapterTable!$1:$1048576,MATCH("최종"&amp;SUBSTITUTE(SUBSTITUTE(E$1,"standard",""),"|Float",""),ChapterTable!$1:$1,0),0),
  IF($B1168=1,
    IF($L1168=FALSE,
      VLOOKUP($A1168,ChapterTable!$1:$1048576,MATCH("최종"&amp;SUBSTITUTE(SUBSTITUTE(E$1,"standard",""),"|Float",""),ChapterTable!$1:$1,0),0),
      VLOOKUP($A1168-ChapterTable!$Q$11,ChapterTable!$1:$1048576,MATCH("최종"&amp;SUBSTITUTE(SUBSTITUTE(E$1,"standard",""),"|Float",""),ChapterTable!$1:$1,0),0)*ChapterTable!$Q$14
    ),
  OFFSET(E1168,-$B1168+IF($L1168,1,0),0)*
    (VLOOKUP(SUBSTITUTE(SUBSTITUTE(E$1,"standard",""),"|Float","")&amp;"인게임누적곱배수",ChapterTable!$S:$T,2,0)^C1168
    +VLOOKUP(SUBSTITUTE(SUBSTITUTE(E$1,"standard",""),"|Float","")&amp;"인게임누적합배수",ChapterTable!$S:$T,2,0)*C1168)
  )
  )
  )
)</f>
        <v>7272336.4686841965</v>
      </c>
      <c r="F1168" s="1">
        <f ca="1">IF(AND($A1168=0,$B1168=1),
    VLOOKUP(1,ChapterTable!$1:$1048576,MATCH("최종"&amp;SUBSTITUTE(SUBSTITUTE(F$1,"standard",""),"|Float",""),ChapterTable!$1:$1,0),0)*ChapterTable!$Q$17,
  IF(AND($A1168=0,$B1168=0),
    F1169,
  IF($B1168=0,
    VLOOKUP($A1168,ChapterTable!$1:$1048576,MATCH("최종"&amp;SUBSTITUTE(SUBSTITUTE(F$1,"standard",""),"|Float",""),ChapterTable!$1:$1,0),0),
  IF($B1168=1,
    IF($L1168=FALSE,
      VLOOKUP($A1168,ChapterTable!$1:$1048576,MATCH("최종"&amp;SUBSTITUTE(SUBSTITUTE(F$1,"standard",""),"|Float",""),ChapterTable!$1:$1,0),0),
      VLOOKUP($A1168-ChapterTable!$Q$11,ChapterTable!$1:$1048576,MATCH("최종"&amp;SUBSTITUTE(SUBSTITUTE(F$1,"standard",""),"|Float",""),ChapterTable!$1:$1,0),0)*ChapterTable!$Q$14
    ),
  OFFSET(F1168,-$B1168+IF($L1168,1,0),0)*
    (VLOOKUP(SUBSTITUTE(SUBSTITUTE(F$1,"standard",""),"|Float","")&amp;"인게임누적곱배수",ChapterTable!$S:$T,2,0)^D1168
    +VLOOKUP(SUBSTITUTE(SUBSTITUTE(F$1,"standard",""),"|Float","")&amp;"인게임누적합배수",ChapterTable!$S:$T,2,0)*D1168)
  )
  )
  )
)</f>
        <v>2693457.9513645172</v>
      </c>
      <c r="G1168" t="s">
        <v>110</v>
      </c>
      <c r="J1168" t="str">
        <f>IF(ISBLANK(I1168),"",
IFERROR(VLOOKUP(I1168,[1]StringTable!$1:$1048576,MATCH([1]StringTable!$B$1,[1]StringTable!$1:$1,0),0),
IFERROR(VLOOKUP(I1168,[1]InApkStringTable!$1:$1048576,MATCH([1]InApkStringTable!$B$1,[1]InApkStringTable!$1:$1,0),0),
"스트링없음")))</f>
        <v/>
      </c>
      <c r="L1168" t="b">
        <v>0</v>
      </c>
      <c r="M1168" t="s">
        <v>24</v>
      </c>
      <c r="N1168" t="str">
        <f>IF(ISBLANK(M1168),"",IF(ISERROR(VLOOKUP(M1168,MapTable!$A:$A,1,0)),"맵없음",""))</f>
        <v/>
      </c>
      <c r="O1168">
        <f t="shared" si="73"/>
        <v>21</v>
      </c>
      <c r="Q1168">
        <f t="shared" si="74"/>
        <v>21</v>
      </c>
      <c r="R1168" t="b">
        <f t="shared" ca="1" si="75"/>
        <v>0</v>
      </c>
      <c r="T1168" t="b">
        <f t="shared" ca="1" si="76"/>
        <v>0</v>
      </c>
      <c r="V1168" t="str">
        <f>IF(ISBLANK(U1168),"",IF(ISERROR(VLOOKUP(U1168,MapTable!$A:$A,1,0)),"맵없음",""))</f>
        <v/>
      </c>
      <c r="X1168" t="str">
        <f>IF(ISBLANK(W1168),"",
IF(ISERROR(FIND(",",W1168)),
  IF(ISERROR(VLOOKUP(W1168,MapTable!$A:$A,1,0)),"맵없음",
  ""),
IF(ISERROR(FIND(",",W1168,FIND(",",W1168)+1)),
  IF(OR(ISERROR(VLOOKUP(LEFT(W1168,FIND(",",W1168)-1),MapTable!$A:$A,1,0)),ISERROR(VLOOKUP(TRIM(MID(W1168,FIND(",",W1168)+1,999)),MapTable!$A:$A,1,0))),"맵없음",
  ""),
IF(ISERROR(FIND(",",W1168,FIND(",",W1168,FIND(",",W1168)+1)+1)),
  IF(OR(ISERROR(VLOOKUP(LEFT(W1168,FIND(",",W1168)-1),MapTable!$A:$A,1,0)),ISERROR(VLOOKUP(TRIM(MID(W1168,FIND(",",W1168)+1,FIND(",",W1168,FIND(",",W1168)+1)-FIND(",",W1168)-1)),MapTable!$A:$A,1,0)),ISERROR(VLOOKUP(TRIM(MID(W1168,FIND(",",W1168,FIND(",",W1168)+1)+1,999)),MapTable!$A:$A,1,0))),"맵없음",
  ""),
IF(ISERROR(FIND(",",W1168,FIND(",",W1168,FIND(",",W1168,FIND(",",W1168)+1)+1)+1)),
  IF(OR(ISERROR(VLOOKUP(LEFT(W1168,FIND(",",W1168)-1),MapTable!$A:$A,1,0)),ISERROR(VLOOKUP(TRIM(MID(W1168,FIND(",",W1168)+1,FIND(",",W1168,FIND(",",W1168)+1)-FIND(",",W1168)-1)),MapTable!$A:$A,1,0)),ISERROR(VLOOKUP(TRIM(MID(W1168,FIND(",",W1168,FIND(",",W1168)+1)+1,FIND(",",W1168,FIND(",",W1168,FIND(",",W1168)+1)+1)-FIND(",",W1168,FIND(",",W1168)+1)-1)),MapTable!$A:$A,1,0)),ISERROR(VLOOKUP(TRIM(MID(W1168,FIND(",",W1168,FIND(",",W1168,FIND(",",W1168)+1)+1)+1,999)),MapTable!$A:$A,1,0))),"맵없음",
  ""),
)))))</f>
        <v/>
      </c>
      <c r="AC1168" t="str">
        <f>IF(ISBLANK(AB1168),"",IF(ISERROR(VLOOKUP(AB1168,[3]DropTable!$A:$A,1,0)),"드랍없음",""))</f>
        <v/>
      </c>
      <c r="AE1168" t="str">
        <f>IF(ISBLANK(AD1168),"",IF(ISERROR(VLOOKUP(AD1168,[3]DropTable!$A:$A,1,0)),"드랍없음",""))</f>
        <v/>
      </c>
      <c r="AG1168">
        <v>9.8000000000000007</v>
      </c>
      <c r="AH1168">
        <v>1</v>
      </c>
    </row>
    <row r="1169" spans="1:34" x14ac:dyDescent="0.3">
      <c r="A1169">
        <v>25</v>
      </c>
      <c r="B1169">
        <v>41</v>
      </c>
      <c r="C1169">
        <f>IF(OR($L1169=TRUE,$A1169=0,MOD($A1169,ChapterTable!$S$20)&lt;&gt;0),
MAX(0,INT(($B1169+ChapterTable!$Q$26+VLOOKUP(SUBSTITUTE(C$1,"성장단계","")&amp;"단계오프셋",ChapterTable!$S:$T,2,0))/ChapterTable!$Q$23)),
MAX(0,INT(($B1169+ChapterTable!$S$26+VLOOKUP(SUBSTITUTE(C$1,"성장단계","")&amp;"보스단계오프셋",ChapterTable!$S:$T,2,0))/ChapterTable!$S$23)))</f>
        <v>4</v>
      </c>
      <c r="D1169">
        <f>IF(OR($L1169=TRUE,$A1169=0,MOD($A1169,ChapterTable!$S$20)&lt;&gt;0),
MAX(0,INT(($B1169+ChapterTable!$Q$26+VLOOKUP(SUBSTITUTE(D$1,"성장단계","")&amp;"단계오프셋",ChapterTable!$S:$T,2,0))/ChapterTable!$Q$23)),
MAX(0,INT(($B1169+ChapterTable!$S$26+VLOOKUP(SUBSTITUTE(D$1,"성장단계","")&amp;"보스단계오프셋",ChapterTable!$S:$T,2,0))/ChapterTable!$S$23)))</f>
        <v>4</v>
      </c>
      <c r="E1169" s="1">
        <f ca="1">IF(AND($A1169=0,$B1169=1),
    VLOOKUP(1,ChapterTable!$1:$1048576,MATCH("최종"&amp;SUBSTITUTE(SUBSTITUTE(E$1,"standard",""),"|Float",""),ChapterTable!$1:$1,0),0)*ChapterTable!$Q$17,
  IF(AND($A1169=0,$B1169=0),
    E1170,
  IF($B1169=0,
    VLOOKUP($A1169,ChapterTable!$1:$1048576,MATCH("최종"&amp;SUBSTITUTE(SUBSTITUTE(E$1,"standard",""),"|Float",""),ChapterTable!$1:$1,0),0),
  IF($B1169=1,
    IF($L1169=FALSE,
      VLOOKUP($A1169,ChapterTable!$1:$1048576,MATCH("최종"&amp;SUBSTITUTE(SUBSTITUTE(E$1,"standard",""),"|Float",""),ChapterTable!$1:$1,0),0),
      VLOOKUP($A1169-ChapterTable!$Q$11,ChapterTable!$1:$1048576,MATCH("최종"&amp;SUBSTITUTE(SUBSTITUTE(E$1,"standard",""),"|Float",""),ChapterTable!$1:$1,0),0)*ChapterTable!$Q$14
    ),
  OFFSET(E1169,-$B1169+IF($L1169,1,0),0)*
    (VLOOKUP(SUBSTITUTE(SUBSTITUTE(E$1,"standard",""),"|Float","")&amp;"인게임누적곱배수",ChapterTable!$S:$T,2,0)^C1169
    +VLOOKUP(SUBSTITUTE(SUBSTITUTE(E$1,"standard",""),"|Float","")&amp;"인게임누적합배수",ChapterTable!$S:$T,2,0)*C1169)
  )
  )
  )
)</f>
        <v>7272336.4686841965</v>
      </c>
      <c r="F1169" s="1">
        <f ca="1">IF(AND($A1169=0,$B1169=1),
    VLOOKUP(1,ChapterTable!$1:$1048576,MATCH("최종"&amp;SUBSTITUTE(SUBSTITUTE(F$1,"standard",""),"|Float",""),ChapterTable!$1:$1,0),0)*ChapterTable!$Q$17,
  IF(AND($A1169=0,$B1169=0),
    F1170,
  IF($B1169=0,
    VLOOKUP($A1169,ChapterTable!$1:$1048576,MATCH("최종"&amp;SUBSTITUTE(SUBSTITUTE(F$1,"standard",""),"|Float",""),ChapterTable!$1:$1,0),0),
  IF($B1169=1,
    IF($L1169=FALSE,
      VLOOKUP($A1169,ChapterTable!$1:$1048576,MATCH("최종"&amp;SUBSTITUTE(SUBSTITUTE(F$1,"standard",""),"|Float",""),ChapterTable!$1:$1,0),0),
      VLOOKUP($A1169-ChapterTable!$Q$11,ChapterTable!$1:$1048576,MATCH("최종"&amp;SUBSTITUTE(SUBSTITUTE(F$1,"standard",""),"|Float",""),ChapterTable!$1:$1,0),0)*ChapterTable!$Q$14
    ),
  OFFSET(F1169,-$B1169+IF($L1169,1,0),0)*
    (VLOOKUP(SUBSTITUTE(SUBSTITUTE(F$1,"standard",""),"|Float","")&amp;"인게임누적곱배수",ChapterTable!$S:$T,2,0)^D1169
    +VLOOKUP(SUBSTITUTE(SUBSTITUTE(F$1,"standard",""),"|Float","")&amp;"인게임누적합배수",ChapterTable!$S:$T,2,0)*D1169)
  )
  )
  )
)</f>
        <v>3030140.1952850819</v>
      </c>
      <c r="G1169" t="s">
        <v>110</v>
      </c>
      <c r="J1169" t="str">
        <f>IF(ISBLANK(I1169),"",
IFERROR(VLOOKUP(I1169,[1]StringTable!$1:$1048576,MATCH([1]StringTable!$B$1,[1]StringTable!$1:$1,0),0),
IFERROR(VLOOKUP(I1169,[1]InApkStringTable!$1:$1048576,MATCH([1]InApkStringTable!$B$1,[1]InApkStringTable!$1:$1,0),0),
"스트링없음")))</f>
        <v/>
      </c>
      <c r="L1169" t="b">
        <v>0</v>
      </c>
      <c r="M1169" t="s">
        <v>24</v>
      </c>
      <c r="N1169" t="str">
        <f>IF(ISBLANK(M1169),"",IF(ISERROR(VLOOKUP(M1169,MapTable!$A:$A,1,0)),"맵없음",""))</f>
        <v/>
      </c>
      <c r="O1169">
        <f t="shared" si="73"/>
        <v>5</v>
      </c>
      <c r="Q1169">
        <f t="shared" si="74"/>
        <v>5</v>
      </c>
      <c r="R1169" t="b">
        <f t="shared" ca="1" si="75"/>
        <v>0</v>
      </c>
      <c r="T1169" t="b">
        <f t="shared" ca="1" si="76"/>
        <v>0</v>
      </c>
      <c r="V1169" t="str">
        <f>IF(ISBLANK(U1169),"",IF(ISERROR(VLOOKUP(U1169,MapTable!$A:$A,1,0)),"맵없음",""))</f>
        <v/>
      </c>
      <c r="X1169" t="str">
        <f>IF(ISBLANK(W1169),"",
IF(ISERROR(FIND(",",W1169)),
  IF(ISERROR(VLOOKUP(W1169,MapTable!$A:$A,1,0)),"맵없음",
  ""),
IF(ISERROR(FIND(",",W1169,FIND(",",W1169)+1)),
  IF(OR(ISERROR(VLOOKUP(LEFT(W1169,FIND(",",W1169)-1),MapTable!$A:$A,1,0)),ISERROR(VLOOKUP(TRIM(MID(W1169,FIND(",",W1169)+1,999)),MapTable!$A:$A,1,0))),"맵없음",
  ""),
IF(ISERROR(FIND(",",W1169,FIND(",",W1169,FIND(",",W1169)+1)+1)),
  IF(OR(ISERROR(VLOOKUP(LEFT(W1169,FIND(",",W1169)-1),MapTable!$A:$A,1,0)),ISERROR(VLOOKUP(TRIM(MID(W1169,FIND(",",W1169)+1,FIND(",",W1169,FIND(",",W1169)+1)-FIND(",",W1169)-1)),MapTable!$A:$A,1,0)),ISERROR(VLOOKUP(TRIM(MID(W1169,FIND(",",W1169,FIND(",",W1169)+1)+1,999)),MapTable!$A:$A,1,0))),"맵없음",
  ""),
IF(ISERROR(FIND(",",W1169,FIND(",",W1169,FIND(",",W1169,FIND(",",W1169)+1)+1)+1)),
  IF(OR(ISERROR(VLOOKUP(LEFT(W1169,FIND(",",W1169)-1),MapTable!$A:$A,1,0)),ISERROR(VLOOKUP(TRIM(MID(W1169,FIND(",",W1169)+1,FIND(",",W1169,FIND(",",W1169)+1)-FIND(",",W1169)-1)),MapTable!$A:$A,1,0)),ISERROR(VLOOKUP(TRIM(MID(W1169,FIND(",",W1169,FIND(",",W1169)+1)+1,FIND(",",W1169,FIND(",",W1169,FIND(",",W1169)+1)+1)-FIND(",",W1169,FIND(",",W1169)+1)-1)),MapTable!$A:$A,1,0)),ISERROR(VLOOKUP(TRIM(MID(W1169,FIND(",",W1169,FIND(",",W1169,FIND(",",W1169)+1)+1)+1,999)),MapTable!$A:$A,1,0))),"맵없음",
  ""),
)))))</f>
        <v/>
      </c>
      <c r="AC1169" t="str">
        <f>IF(ISBLANK(AB1169),"",IF(ISERROR(VLOOKUP(AB1169,[3]DropTable!$A:$A,1,0)),"드랍없음",""))</f>
        <v/>
      </c>
      <c r="AE1169" t="str">
        <f>IF(ISBLANK(AD1169),"",IF(ISERROR(VLOOKUP(AD1169,[3]DropTable!$A:$A,1,0)),"드랍없음",""))</f>
        <v/>
      </c>
      <c r="AG1169">
        <v>9.8000000000000007</v>
      </c>
      <c r="AH1169">
        <v>1</v>
      </c>
    </row>
    <row r="1170" spans="1:34" x14ac:dyDescent="0.3">
      <c r="A1170">
        <v>25</v>
      </c>
      <c r="B1170">
        <v>42</v>
      </c>
      <c r="C1170">
        <f>IF(OR($L1170=TRUE,$A1170=0,MOD($A1170,ChapterTable!$S$20)&lt;&gt;0),
MAX(0,INT(($B1170+ChapterTable!$Q$26+VLOOKUP(SUBSTITUTE(C$1,"성장단계","")&amp;"단계오프셋",ChapterTable!$S:$T,2,0))/ChapterTable!$Q$23)),
MAX(0,INT(($B1170+ChapterTable!$S$26+VLOOKUP(SUBSTITUTE(C$1,"성장단계","")&amp;"보스단계오프셋",ChapterTable!$S:$T,2,0))/ChapterTable!$S$23)))</f>
        <v>4</v>
      </c>
      <c r="D1170">
        <f>IF(OR($L1170=TRUE,$A1170=0,MOD($A1170,ChapterTable!$S$20)&lt;&gt;0),
MAX(0,INT(($B1170+ChapterTable!$Q$26+VLOOKUP(SUBSTITUTE(D$1,"성장단계","")&amp;"단계오프셋",ChapterTable!$S:$T,2,0))/ChapterTable!$Q$23)),
MAX(0,INT(($B1170+ChapterTable!$S$26+VLOOKUP(SUBSTITUTE(D$1,"성장단계","")&amp;"보스단계오프셋",ChapterTable!$S:$T,2,0))/ChapterTable!$S$23)))</f>
        <v>4</v>
      </c>
      <c r="E1170" s="1">
        <f ca="1">IF(AND($A1170=0,$B1170=1),
    VLOOKUP(1,ChapterTable!$1:$1048576,MATCH("최종"&amp;SUBSTITUTE(SUBSTITUTE(E$1,"standard",""),"|Float",""),ChapterTable!$1:$1,0),0)*ChapterTable!$Q$17,
  IF(AND($A1170=0,$B1170=0),
    E1171,
  IF($B1170=0,
    VLOOKUP($A1170,ChapterTable!$1:$1048576,MATCH("최종"&amp;SUBSTITUTE(SUBSTITUTE(E$1,"standard",""),"|Float",""),ChapterTable!$1:$1,0),0),
  IF($B1170=1,
    IF($L1170=FALSE,
      VLOOKUP($A1170,ChapterTable!$1:$1048576,MATCH("최종"&amp;SUBSTITUTE(SUBSTITUTE(E$1,"standard",""),"|Float",""),ChapterTable!$1:$1,0),0),
      VLOOKUP($A1170-ChapterTable!$Q$11,ChapterTable!$1:$1048576,MATCH("최종"&amp;SUBSTITUTE(SUBSTITUTE(E$1,"standard",""),"|Float",""),ChapterTable!$1:$1,0),0)*ChapterTable!$Q$14
    ),
  OFFSET(E1170,-$B1170+IF($L1170,1,0),0)*
    (VLOOKUP(SUBSTITUTE(SUBSTITUTE(E$1,"standard",""),"|Float","")&amp;"인게임누적곱배수",ChapterTable!$S:$T,2,0)^C1170
    +VLOOKUP(SUBSTITUTE(SUBSTITUTE(E$1,"standard",""),"|Float","")&amp;"인게임누적합배수",ChapterTable!$S:$T,2,0)*C1170)
  )
  )
  )
)</f>
        <v>7272336.4686841965</v>
      </c>
      <c r="F1170" s="1">
        <f ca="1">IF(AND($A1170=0,$B1170=1),
    VLOOKUP(1,ChapterTable!$1:$1048576,MATCH("최종"&amp;SUBSTITUTE(SUBSTITUTE(F$1,"standard",""),"|Float",""),ChapterTable!$1:$1,0),0)*ChapterTable!$Q$17,
  IF(AND($A1170=0,$B1170=0),
    F1171,
  IF($B1170=0,
    VLOOKUP($A1170,ChapterTable!$1:$1048576,MATCH("최종"&amp;SUBSTITUTE(SUBSTITUTE(F$1,"standard",""),"|Float",""),ChapterTable!$1:$1,0),0),
  IF($B1170=1,
    IF($L1170=FALSE,
      VLOOKUP($A1170,ChapterTable!$1:$1048576,MATCH("최종"&amp;SUBSTITUTE(SUBSTITUTE(F$1,"standard",""),"|Float",""),ChapterTable!$1:$1,0),0),
      VLOOKUP($A1170-ChapterTable!$Q$11,ChapterTable!$1:$1048576,MATCH("최종"&amp;SUBSTITUTE(SUBSTITUTE(F$1,"standard",""),"|Float",""),ChapterTable!$1:$1,0),0)*ChapterTable!$Q$14
    ),
  OFFSET(F1170,-$B1170+IF($L1170,1,0),0)*
    (VLOOKUP(SUBSTITUTE(SUBSTITUTE(F$1,"standard",""),"|Float","")&amp;"인게임누적곱배수",ChapterTable!$S:$T,2,0)^D1170
    +VLOOKUP(SUBSTITUTE(SUBSTITUTE(F$1,"standard",""),"|Float","")&amp;"인게임누적합배수",ChapterTable!$S:$T,2,0)*D1170)
  )
  )
  )
)</f>
        <v>3030140.1952850819</v>
      </c>
      <c r="G1170" t="s">
        <v>110</v>
      </c>
      <c r="J1170" t="str">
        <f>IF(ISBLANK(I1170),"",
IFERROR(VLOOKUP(I1170,[1]StringTable!$1:$1048576,MATCH([1]StringTable!$B$1,[1]StringTable!$1:$1,0),0),
IFERROR(VLOOKUP(I1170,[1]InApkStringTable!$1:$1048576,MATCH([1]InApkStringTable!$B$1,[1]InApkStringTable!$1:$1,0),0),
"스트링없음")))</f>
        <v/>
      </c>
      <c r="L1170" t="b">
        <v>0</v>
      </c>
      <c r="M1170" t="s">
        <v>24</v>
      </c>
      <c r="N1170" t="str">
        <f>IF(ISBLANK(M1170),"",IF(ISERROR(VLOOKUP(M1170,MapTable!$A:$A,1,0)),"맵없음",""))</f>
        <v/>
      </c>
      <c r="O1170">
        <f t="shared" si="73"/>
        <v>5</v>
      </c>
      <c r="Q1170">
        <f t="shared" si="74"/>
        <v>5</v>
      </c>
      <c r="R1170" t="b">
        <f t="shared" ca="1" si="75"/>
        <v>0</v>
      </c>
      <c r="T1170" t="b">
        <f t="shared" ca="1" si="76"/>
        <v>0</v>
      </c>
      <c r="V1170" t="str">
        <f>IF(ISBLANK(U1170),"",IF(ISERROR(VLOOKUP(U1170,MapTable!$A:$A,1,0)),"맵없음",""))</f>
        <v/>
      </c>
      <c r="X1170" t="str">
        <f>IF(ISBLANK(W1170),"",
IF(ISERROR(FIND(",",W1170)),
  IF(ISERROR(VLOOKUP(W1170,MapTable!$A:$A,1,0)),"맵없음",
  ""),
IF(ISERROR(FIND(",",W1170,FIND(",",W1170)+1)),
  IF(OR(ISERROR(VLOOKUP(LEFT(W1170,FIND(",",W1170)-1),MapTable!$A:$A,1,0)),ISERROR(VLOOKUP(TRIM(MID(W1170,FIND(",",W1170)+1,999)),MapTable!$A:$A,1,0))),"맵없음",
  ""),
IF(ISERROR(FIND(",",W1170,FIND(",",W1170,FIND(",",W1170)+1)+1)),
  IF(OR(ISERROR(VLOOKUP(LEFT(W1170,FIND(",",W1170)-1),MapTable!$A:$A,1,0)),ISERROR(VLOOKUP(TRIM(MID(W1170,FIND(",",W1170)+1,FIND(",",W1170,FIND(",",W1170)+1)-FIND(",",W1170)-1)),MapTable!$A:$A,1,0)),ISERROR(VLOOKUP(TRIM(MID(W1170,FIND(",",W1170,FIND(",",W1170)+1)+1,999)),MapTable!$A:$A,1,0))),"맵없음",
  ""),
IF(ISERROR(FIND(",",W1170,FIND(",",W1170,FIND(",",W1170,FIND(",",W1170)+1)+1)+1)),
  IF(OR(ISERROR(VLOOKUP(LEFT(W1170,FIND(",",W1170)-1),MapTable!$A:$A,1,0)),ISERROR(VLOOKUP(TRIM(MID(W1170,FIND(",",W1170)+1,FIND(",",W1170,FIND(",",W1170)+1)-FIND(",",W1170)-1)),MapTable!$A:$A,1,0)),ISERROR(VLOOKUP(TRIM(MID(W1170,FIND(",",W1170,FIND(",",W1170)+1)+1,FIND(",",W1170,FIND(",",W1170,FIND(",",W1170)+1)+1)-FIND(",",W1170,FIND(",",W1170)+1)-1)),MapTable!$A:$A,1,0)),ISERROR(VLOOKUP(TRIM(MID(W1170,FIND(",",W1170,FIND(",",W1170,FIND(",",W1170)+1)+1)+1,999)),MapTable!$A:$A,1,0))),"맵없음",
  ""),
)))))</f>
        <v/>
      </c>
      <c r="AC1170" t="str">
        <f>IF(ISBLANK(AB1170),"",IF(ISERROR(VLOOKUP(AB1170,[3]DropTable!$A:$A,1,0)),"드랍없음",""))</f>
        <v/>
      </c>
      <c r="AE1170" t="str">
        <f>IF(ISBLANK(AD1170),"",IF(ISERROR(VLOOKUP(AD1170,[3]DropTable!$A:$A,1,0)),"드랍없음",""))</f>
        <v/>
      </c>
      <c r="AG1170">
        <v>9.8000000000000007</v>
      </c>
      <c r="AH1170">
        <v>1</v>
      </c>
    </row>
    <row r="1171" spans="1:34" x14ac:dyDescent="0.3">
      <c r="A1171">
        <v>25</v>
      </c>
      <c r="B1171">
        <v>43</v>
      </c>
      <c r="C1171">
        <f>IF(OR($L1171=TRUE,$A1171=0,MOD($A1171,ChapterTable!$S$20)&lt;&gt;0),
MAX(0,INT(($B1171+ChapterTable!$Q$26+VLOOKUP(SUBSTITUTE(C$1,"성장단계","")&amp;"단계오프셋",ChapterTable!$S:$T,2,0))/ChapterTable!$Q$23)),
MAX(0,INT(($B1171+ChapterTable!$S$26+VLOOKUP(SUBSTITUTE(C$1,"성장단계","")&amp;"보스단계오프셋",ChapterTable!$S:$T,2,0))/ChapterTable!$S$23)))</f>
        <v>4</v>
      </c>
      <c r="D1171">
        <f>IF(OR($L1171=TRUE,$A1171=0,MOD($A1171,ChapterTable!$S$20)&lt;&gt;0),
MAX(0,INT(($B1171+ChapterTable!$Q$26+VLOOKUP(SUBSTITUTE(D$1,"성장단계","")&amp;"단계오프셋",ChapterTable!$S:$T,2,0))/ChapterTable!$Q$23)),
MAX(0,INT(($B1171+ChapterTable!$S$26+VLOOKUP(SUBSTITUTE(D$1,"성장단계","")&amp;"보스단계오프셋",ChapterTable!$S:$T,2,0))/ChapterTable!$S$23)))</f>
        <v>4</v>
      </c>
      <c r="E1171" s="1">
        <f ca="1">IF(AND($A1171=0,$B1171=1),
    VLOOKUP(1,ChapterTable!$1:$1048576,MATCH("최종"&amp;SUBSTITUTE(SUBSTITUTE(E$1,"standard",""),"|Float",""),ChapterTable!$1:$1,0),0)*ChapterTable!$Q$17,
  IF(AND($A1171=0,$B1171=0),
    E1172,
  IF($B1171=0,
    VLOOKUP($A1171,ChapterTable!$1:$1048576,MATCH("최종"&amp;SUBSTITUTE(SUBSTITUTE(E$1,"standard",""),"|Float",""),ChapterTable!$1:$1,0),0),
  IF($B1171=1,
    IF($L1171=FALSE,
      VLOOKUP($A1171,ChapterTable!$1:$1048576,MATCH("최종"&amp;SUBSTITUTE(SUBSTITUTE(E$1,"standard",""),"|Float",""),ChapterTable!$1:$1,0),0),
      VLOOKUP($A1171-ChapterTable!$Q$11,ChapterTable!$1:$1048576,MATCH("최종"&amp;SUBSTITUTE(SUBSTITUTE(E$1,"standard",""),"|Float",""),ChapterTable!$1:$1,0),0)*ChapterTable!$Q$14
    ),
  OFFSET(E1171,-$B1171+IF($L1171,1,0),0)*
    (VLOOKUP(SUBSTITUTE(SUBSTITUTE(E$1,"standard",""),"|Float","")&amp;"인게임누적곱배수",ChapterTable!$S:$T,2,0)^C1171
    +VLOOKUP(SUBSTITUTE(SUBSTITUTE(E$1,"standard",""),"|Float","")&amp;"인게임누적합배수",ChapterTable!$S:$T,2,0)*C1171)
  )
  )
  )
)</f>
        <v>7272336.4686841965</v>
      </c>
      <c r="F1171" s="1">
        <f ca="1">IF(AND($A1171=0,$B1171=1),
    VLOOKUP(1,ChapterTable!$1:$1048576,MATCH("최종"&amp;SUBSTITUTE(SUBSTITUTE(F$1,"standard",""),"|Float",""),ChapterTable!$1:$1,0),0)*ChapterTable!$Q$17,
  IF(AND($A1171=0,$B1171=0),
    F1172,
  IF($B1171=0,
    VLOOKUP($A1171,ChapterTable!$1:$1048576,MATCH("최종"&amp;SUBSTITUTE(SUBSTITUTE(F$1,"standard",""),"|Float",""),ChapterTable!$1:$1,0),0),
  IF($B1171=1,
    IF($L1171=FALSE,
      VLOOKUP($A1171,ChapterTable!$1:$1048576,MATCH("최종"&amp;SUBSTITUTE(SUBSTITUTE(F$1,"standard",""),"|Float",""),ChapterTable!$1:$1,0),0),
      VLOOKUP($A1171-ChapterTable!$Q$11,ChapterTable!$1:$1048576,MATCH("최종"&amp;SUBSTITUTE(SUBSTITUTE(F$1,"standard",""),"|Float",""),ChapterTable!$1:$1,0),0)*ChapterTable!$Q$14
    ),
  OFFSET(F1171,-$B1171+IF($L1171,1,0),0)*
    (VLOOKUP(SUBSTITUTE(SUBSTITUTE(F$1,"standard",""),"|Float","")&amp;"인게임누적곱배수",ChapterTable!$S:$T,2,0)^D1171
    +VLOOKUP(SUBSTITUTE(SUBSTITUTE(F$1,"standard",""),"|Float","")&amp;"인게임누적합배수",ChapterTable!$S:$T,2,0)*D1171)
  )
  )
  )
)</f>
        <v>3030140.1952850819</v>
      </c>
      <c r="G1171" t="s">
        <v>110</v>
      </c>
      <c r="J1171" t="str">
        <f>IF(ISBLANK(I1171),"",
IFERROR(VLOOKUP(I1171,[1]StringTable!$1:$1048576,MATCH([1]StringTable!$B$1,[1]StringTable!$1:$1,0),0),
IFERROR(VLOOKUP(I1171,[1]InApkStringTable!$1:$1048576,MATCH([1]InApkStringTable!$B$1,[1]InApkStringTable!$1:$1,0),0),
"스트링없음")))</f>
        <v/>
      </c>
      <c r="L1171" t="b">
        <v>0</v>
      </c>
      <c r="M1171" t="s">
        <v>24</v>
      </c>
      <c r="N1171" t="str">
        <f>IF(ISBLANK(M1171),"",IF(ISERROR(VLOOKUP(M1171,MapTable!$A:$A,1,0)),"맵없음",""))</f>
        <v/>
      </c>
      <c r="O1171">
        <f t="shared" si="73"/>
        <v>5</v>
      </c>
      <c r="Q1171">
        <f t="shared" si="74"/>
        <v>5</v>
      </c>
      <c r="R1171" t="b">
        <f t="shared" ca="1" si="75"/>
        <v>0</v>
      </c>
      <c r="T1171" t="b">
        <f t="shared" ca="1" si="76"/>
        <v>0</v>
      </c>
      <c r="V1171" t="str">
        <f>IF(ISBLANK(U1171),"",IF(ISERROR(VLOOKUP(U1171,MapTable!$A:$A,1,0)),"맵없음",""))</f>
        <v/>
      </c>
      <c r="X1171" t="str">
        <f>IF(ISBLANK(W1171),"",
IF(ISERROR(FIND(",",W1171)),
  IF(ISERROR(VLOOKUP(W1171,MapTable!$A:$A,1,0)),"맵없음",
  ""),
IF(ISERROR(FIND(",",W1171,FIND(",",W1171)+1)),
  IF(OR(ISERROR(VLOOKUP(LEFT(W1171,FIND(",",W1171)-1),MapTable!$A:$A,1,0)),ISERROR(VLOOKUP(TRIM(MID(W1171,FIND(",",W1171)+1,999)),MapTable!$A:$A,1,0))),"맵없음",
  ""),
IF(ISERROR(FIND(",",W1171,FIND(",",W1171,FIND(",",W1171)+1)+1)),
  IF(OR(ISERROR(VLOOKUP(LEFT(W1171,FIND(",",W1171)-1),MapTable!$A:$A,1,0)),ISERROR(VLOOKUP(TRIM(MID(W1171,FIND(",",W1171)+1,FIND(",",W1171,FIND(",",W1171)+1)-FIND(",",W1171)-1)),MapTable!$A:$A,1,0)),ISERROR(VLOOKUP(TRIM(MID(W1171,FIND(",",W1171,FIND(",",W1171)+1)+1,999)),MapTable!$A:$A,1,0))),"맵없음",
  ""),
IF(ISERROR(FIND(",",W1171,FIND(",",W1171,FIND(",",W1171,FIND(",",W1171)+1)+1)+1)),
  IF(OR(ISERROR(VLOOKUP(LEFT(W1171,FIND(",",W1171)-1),MapTable!$A:$A,1,0)),ISERROR(VLOOKUP(TRIM(MID(W1171,FIND(",",W1171)+1,FIND(",",W1171,FIND(",",W1171)+1)-FIND(",",W1171)-1)),MapTable!$A:$A,1,0)),ISERROR(VLOOKUP(TRIM(MID(W1171,FIND(",",W1171,FIND(",",W1171)+1)+1,FIND(",",W1171,FIND(",",W1171,FIND(",",W1171)+1)+1)-FIND(",",W1171,FIND(",",W1171)+1)-1)),MapTable!$A:$A,1,0)),ISERROR(VLOOKUP(TRIM(MID(W1171,FIND(",",W1171,FIND(",",W1171,FIND(",",W1171)+1)+1)+1,999)),MapTable!$A:$A,1,0))),"맵없음",
  ""),
)))))</f>
        <v/>
      </c>
      <c r="AC1171" t="str">
        <f>IF(ISBLANK(AB1171),"",IF(ISERROR(VLOOKUP(AB1171,[3]DropTable!$A:$A,1,0)),"드랍없음",""))</f>
        <v/>
      </c>
      <c r="AE1171" t="str">
        <f>IF(ISBLANK(AD1171),"",IF(ISERROR(VLOOKUP(AD1171,[3]DropTable!$A:$A,1,0)),"드랍없음",""))</f>
        <v/>
      </c>
      <c r="AG1171">
        <v>9.8000000000000007</v>
      </c>
      <c r="AH1171">
        <v>1</v>
      </c>
    </row>
    <row r="1172" spans="1:34" x14ac:dyDescent="0.3">
      <c r="A1172">
        <v>25</v>
      </c>
      <c r="B1172">
        <v>44</v>
      </c>
      <c r="C1172">
        <f>IF(OR($L1172=TRUE,$A1172=0,MOD($A1172,ChapterTable!$S$20)&lt;&gt;0),
MAX(0,INT(($B1172+ChapterTable!$Q$26+VLOOKUP(SUBSTITUTE(C$1,"성장단계","")&amp;"단계오프셋",ChapterTable!$S:$T,2,0))/ChapterTable!$Q$23)),
MAX(0,INT(($B1172+ChapterTable!$S$26+VLOOKUP(SUBSTITUTE(C$1,"성장단계","")&amp;"보스단계오프셋",ChapterTable!$S:$T,2,0))/ChapterTable!$S$23)))</f>
        <v>4</v>
      </c>
      <c r="D1172">
        <f>IF(OR($L1172=TRUE,$A1172=0,MOD($A1172,ChapterTable!$S$20)&lt;&gt;0),
MAX(0,INT(($B1172+ChapterTable!$Q$26+VLOOKUP(SUBSTITUTE(D$1,"성장단계","")&amp;"단계오프셋",ChapterTable!$S:$T,2,0))/ChapterTable!$Q$23)),
MAX(0,INT(($B1172+ChapterTable!$S$26+VLOOKUP(SUBSTITUTE(D$1,"성장단계","")&amp;"보스단계오프셋",ChapterTable!$S:$T,2,0))/ChapterTable!$S$23)))</f>
        <v>4</v>
      </c>
      <c r="E1172" s="1">
        <f ca="1">IF(AND($A1172=0,$B1172=1),
    VLOOKUP(1,ChapterTable!$1:$1048576,MATCH("최종"&amp;SUBSTITUTE(SUBSTITUTE(E$1,"standard",""),"|Float",""),ChapterTable!$1:$1,0),0)*ChapterTable!$Q$17,
  IF(AND($A1172=0,$B1172=0),
    E1173,
  IF($B1172=0,
    VLOOKUP($A1172,ChapterTable!$1:$1048576,MATCH("최종"&amp;SUBSTITUTE(SUBSTITUTE(E$1,"standard",""),"|Float",""),ChapterTable!$1:$1,0),0),
  IF($B1172=1,
    IF($L1172=FALSE,
      VLOOKUP($A1172,ChapterTable!$1:$1048576,MATCH("최종"&amp;SUBSTITUTE(SUBSTITUTE(E$1,"standard",""),"|Float",""),ChapterTable!$1:$1,0),0),
      VLOOKUP($A1172-ChapterTable!$Q$11,ChapterTable!$1:$1048576,MATCH("최종"&amp;SUBSTITUTE(SUBSTITUTE(E$1,"standard",""),"|Float",""),ChapterTable!$1:$1,0),0)*ChapterTable!$Q$14
    ),
  OFFSET(E1172,-$B1172+IF($L1172,1,0),0)*
    (VLOOKUP(SUBSTITUTE(SUBSTITUTE(E$1,"standard",""),"|Float","")&amp;"인게임누적곱배수",ChapterTable!$S:$T,2,0)^C1172
    +VLOOKUP(SUBSTITUTE(SUBSTITUTE(E$1,"standard",""),"|Float","")&amp;"인게임누적합배수",ChapterTable!$S:$T,2,0)*C1172)
  )
  )
  )
)</f>
        <v>7272336.4686841965</v>
      </c>
      <c r="F1172" s="1">
        <f ca="1">IF(AND($A1172=0,$B1172=1),
    VLOOKUP(1,ChapterTable!$1:$1048576,MATCH("최종"&amp;SUBSTITUTE(SUBSTITUTE(F$1,"standard",""),"|Float",""),ChapterTable!$1:$1,0),0)*ChapterTable!$Q$17,
  IF(AND($A1172=0,$B1172=0),
    F1173,
  IF($B1172=0,
    VLOOKUP($A1172,ChapterTable!$1:$1048576,MATCH("최종"&amp;SUBSTITUTE(SUBSTITUTE(F$1,"standard",""),"|Float",""),ChapterTable!$1:$1,0),0),
  IF($B1172=1,
    IF($L1172=FALSE,
      VLOOKUP($A1172,ChapterTable!$1:$1048576,MATCH("최종"&amp;SUBSTITUTE(SUBSTITUTE(F$1,"standard",""),"|Float",""),ChapterTable!$1:$1,0),0),
      VLOOKUP($A1172-ChapterTable!$Q$11,ChapterTable!$1:$1048576,MATCH("최종"&amp;SUBSTITUTE(SUBSTITUTE(F$1,"standard",""),"|Float",""),ChapterTable!$1:$1,0),0)*ChapterTable!$Q$14
    ),
  OFFSET(F1172,-$B1172+IF($L1172,1,0),0)*
    (VLOOKUP(SUBSTITUTE(SUBSTITUTE(F$1,"standard",""),"|Float","")&amp;"인게임누적곱배수",ChapterTable!$S:$T,2,0)^D1172
    +VLOOKUP(SUBSTITUTE(SUBSTITUTE(F$1,"standard",""),"|Float","")&amp;"인게임누적합배수",ChapterTable!$S:$T,2,0)*D1172)
  )
  )
  )
)</f>
        <v>3030140.1952850819</v>
      </c>
      <c r="G1172" t="s">
        <v>110</v>
      </c>
      <c r="J1172" t="str">
        <f>IF(ISBLANK(I1172),"",
IFERROR(VLOOKUP(I1172,[1]StringTable!$1:$1048576,MATCH([1]StringTable!$B$1,[1]StringTable!$1:$1,0),0),
IFERROR(VLOOKUP(I1172,[1]InApkStringTable!$1:$1048576,MATCH([1]InApkStringTable!$B$1,[1]InApkStringTable!$1:$1,0),0),
"스트링없음")))</f>
        <v/>
      </c>
      <c r="L1172" t="b">
        <v>0</v>
      </c>
      <c r="M1172" t="s">
        <v>24</v>
      </c>
      <c r="N1172" t="str">
        <f>IF(ISBLANK(M1172),"",IF(ISERROR(VLOOKUP(M1172,MapTable!$A:$A,1,0)),"맵없음",""))</f>
        <v/>
      </c>
      <c r="O1172">
        <f t="shared" si="73"/>
        <v>5</v>
      </c>
      <c r="Q1172">
        <f t="shared" si="74"/>
        <v>5</v>
      </c>
      <c r="R1172" t="b">
        <f t="shared" ca="1" si="75"/>
        <v>0</v>
      </c>
      <c r="T1172" t="b">
        <f t="shared" ca="1" si="76"/>
        <v>0</v>
      </c>
      <c r="V1172" t="str">
        <f>IF(ISBLANK(U1172),"",IF(ISERROR(VLOOKUP(U1172,MapTable!$A:$A,1,0)),"맵없음",""))</f>
        <v/>
      </c>
      <c r="X1172" t="str">
        <f>IF(ISBLANK(W1172),"",
IF(ISERROR(FIND(",",W1172)),
  IF(ISERROR(VLOOKUP(W1172,MapTable!$A:$A,1,0)),"맵없음",
  ""),
IF(ISERROR(FIND(",",W1172,FIND(",",W1172)+1)),
  IF(OR(ISERROR(VLOOKUP(LEFT(W1172,FIND(",",W1172)-1),MapTable!$A:$A,1,0)),ISERROR(VLOOKUP(TRIM(MID(W1172,FIND(",",W1172)+1,999)),MapTable!$A:$A,1,0))),"맵없음",
  ""),
IF(ISERROR(FIND(",",W1172,FIND(",",W1172,FIND(",",W1172)+1)+1)),
  IF(OR(ISERROR(VLOOKUP(LEFT(W1172,FIND(",",W1172)-1),MapTable!$A:$A,1,0)),ISERROR(VLOOKUP(TRIM(MID(W1172,FIND(",",W1172)+1,FIND(",",W1172,FIND(",",W1172)+1)-FIND(",",W1172)-1)),MapTable!$A:$A,1,0)),ISERROR(VLOOKUP(TRIM(MID(W1172,FIND(",",W1172,FIND(",",W1172)+1)+1,999)),MapTable!$A:$A,1,0))),"맵없음",
  ""),
IF(ISERROR(FIND(",",W1172,FIND(",",W1172,FIND(",",W1172,FIND(",",W1172)+1)+1)+1)),
  IF(OR(ISERROR(VLOOKUP(LEFT(W1172,FIND(",",W1172)-1),MapTable!$A:$A,1,0)),ISERROR(VLOOKUP(TRIM(MID(W1172,FIND(",",W1172)+1,FIND(",",W1172,FIND(",",W1172)+1)-FIND(",",W1172)-1)),MapTable!$A:$A,1,0)),ISERROR(VLOOKUP(TRIM(MID(W1172,FIND(",",W1172,FIND(",",W1172)+1)+1,FIND(",",W1172,FIND(",",W1172,FIND(",",W1172)+1)+1)-FIND(",",W1172,FIND(",",W1172)+1)-1)),MapTable!$A:$A,1,0)),ISERROR(VLOOKUP(TRIM(MID(W1172,FIND(",",W1172,FIND(",",W1172,FIND(",",W1172)+1)+1)+1,999)),MapTable!$A:$A,1,0))),"맵없음",
  ""),
)))))</f>
        <v/>
      </c>
      <c r="AC1172" t="str">
        <f>IF(ISBLANK(AB1172),"",IF(ISERROR(VLOOKUP(AB1172,[3]DropTable!$A:$A,1,0)),"드랍없음",""))</f>
        <v/>
      </c>
      <c r="AE1172" t="str">
        <f>IF(ISBLANK(AD1172),"",IF(ISERROR(VLOOKUP(AD1172,[3]DropTable!$A:$A,1,0)),"드랍없음",""))</f>
        <v/>
      </c>
      <c r="AG1172">
        <v>9.8000000000000007</v>
      </c>
      <c r="AH1172">
        <v>1</v>
      </c>
    </row>
    <row r="1173" spans="1:34" x14ac:dyDescent="0.3">
      <c r="A1173">
        <v>25</v>
      </c>
      <c r="B1173">
        <v>45</v>
      </c>
      <c r="C1173">
        <f>IF(OR($L1173=TRUE,$A1173=0,MOD($A1173,ChapterTable!$S$20)&lt;&gt;0),
MAX(0,INT(($B1173+ChapterTable!$Q$26+VLOOKUP(SUBSTITUTE(C$1,"성장단계","")&amp;"단계오프셋",ChapterTable!$S:$T,2,0))/ChapterTable!$Q$23)),
MAX(0,INT(($B1173+ChapterTable!$S$26+VLOOKUP(SUBSTITUTE(C$1,"성장단계","")&amp;"보스단계오프셋",ChapterTable!$S:$T,2,0))/ChapterTable!$S$23)))</f>
        <v>4</v>
      </c>
      <c r="D1173">
        <f>IF(OR($L1173=TRUE,$A1173=0,MOD($A1173,ChapterTable!$S$20)&lt;&gt;0),
MAX(0,INT(($B1173+ChapterTable!$Q$26+VLOOKUP(SUBSTITUTE(D$1,"성장단계","")&amp;"단계오프셋",ChapterTable!$S:$T,2,0))/ChapterTable!$Q$23)),
MAX(0,INT(($B1173+ChapterTable!$S$26+VLOOKUP(SUBSTITUTE(D$1,"성장단계","")&amp;"보스단계오프셋",ChapterTable!$S:$T,2,0))/ChapterTable!$S$23)))</f>
        <v>4</v>
      </c>
      <c r="E1173" s="1">
        <f ca="1">IF(AND($A1173=0,$B1173=1),
    VLOOKUP(1,ChapterTable!$1:$1048576,MATCH("최종"&amp;SUBSTITUTE(SUBSTITUTE(E$1,"standard",""),"|Float",""),ChapterTable!$1:$1,0),0)*ChapterTable!$Q$17,
  IF(AND($A1173=0,$B1173=0),
    E1174,
  IF($B1173=0,
    VLOOKUP($A1173,ChapterTable!$1:$1048576,MATCH("최종"&amp;SUBSTITUTE(SUBSTITUTE(E$1,"standard",""),"|Float",""),ChapterTable!$1:$1,0),0),
  IF($B1173=1,
    IF($L1173=FALSE,
      VLOOKUP($A1173,ChapterTable!$1:$1048576,MATCH("최종"&amp;SUBSTITUTE(SUBSTITUTE(E$1,"standard",""),"|Float",""),ChapterTable!$1:$1,0),0),
      VLOOKUP($A1173-ChapterTable!$Q$11,ChapterTable!$1:$1048576,MATCH("최종"&amp;SUBSTITUTE(SUBSTITUTE(E$1,"standard",""),"|Float",""),ChapterTable!$1:$1,0),0)*ChapterTable!$Q$14
    ),
  OFFSET(E1173,-$B1173+IF($L1173,1,0),0)*
    (VLOOKUP(SUBSTITUTE(SUBSTITUTE(E$1,"standard",""),"|Float","")&amp;"인게임누적곱배수",ChapterTable!$S:$T,2,0)^C1173
    +VLOOKUP(SUBSTITUTE(SUBSTITUTE(E$1,"standard",""),"|Float","")&amp;"인게임누적합배수",ChapterTable!$S:$T,2,0)*C1173)
  )
  )
  )
)</f>
        <v>7272336.4686841965</v>
      </c>
      <c r="F1173" s="1">
        <f ca="1">IF(AND($A1173=0,$B1173=1),
    VLOOKUP(1,ChapterTable!$1:$1048576,MATCH("최종"&amp;SUBSTITUTE(SUBSTITUTE(F$1,"standard",""),"|Float",""),ChapterTable!$1:$1,0),0)*ChapterTable!$Q$17,
  IF(AND($A1173=0,$B1173=0),
    F1174,
  IF($B1173=0,
    VLOOKUP($A1173,ChapterTable!$1:$1048576,MATCH("최종"&amp;SUBSTITUTE(SUBSTITUTE(F$1,"standard",""),"|Float",""),ChapterTable!$1:$1,0),0),
  IF($B1173=1,
    IF($L1173=FALSE,
      VLOOKUP($A1173,ChapterTable!$1:$1048576,MATCH("최종"&amp;SUBSTITUTE(SUBSTITUTE(F$1,"standard",""),"|Float",""),ChapterTable!$1:$1,0),0),
      VLOOKUP($A1173-ChapterTable!$Q$11,ChapterTable!$1:$1048576,MATCH("최종"&amp;SUBSTITUTE(SUBSTITUTE(F$1,"standard",""),"|Float",""),ChapterTable!$1:$1,0),0)*ChapterTable!$Q$14
    ),
  OFFSET(F1173,-$B1173+IF($L1173,1,0),0)*
    (VLOOKUP(SUBSTITUTE(SUBSTITUTE(F$1,"standard",""),"|Float","")&amp;"인게임누적곱배수",ChapterTable!$S:$T,2,0)^D1173
    +VLOOKUP(SUBSTITUTE(SUBSTITUTE(F$1,"standard",""),"|Float","")&amp;"인게임누적합배수",ChapterTable!$S:$T,2,0)*D1173)
  )
  )
  )
)</f>
        <v>3030140.1952850819</v>
      </c>
      <c r="G1173" t="s">
        <v>110</v>
      </c>
      <c r="J1173" t="str">
        <f>IF(ISBLANK(I1173),"",
IFERROR(VLOOKUP(I1173,[1]StringTable!$1:$1048576,MATCH([1]StringTable!$B$1,[1]StringTable!$1:$1,0),0),
IFERROR(VLOOKUP(I1173,[1]InApkStringTable!$1:$1048576,MATCH([1]InApkStringTable!$B$1,[1]InApkStringTable!$1:$1,0),0),
"스트링없음")))</f>
        <v/>
      </c>
      <c r="L1173" t="b">
        <v>0</v>
      </c>
      <c r="M1173" t="s">
        <v>24</v>
      </c>
      <c r="N1173" t="str">
        <f>IF(ISBLANK(M1173),"",IF(ISERROR(VLOOKUP(M1173,MapTable!$A:$A,1,0)),"맵없음",""))</f>
        <v/>
      </c>
      <c r="O1173">
        <f t="shared" si="73"/>
        <v>11</v>
      </c>
      <c r="Q1173">
        <f t="shared" si="74"/>
        <v>11</v>
      </c>
      <c r="R1173" t="b">
        <f t="shared" ca="1" si="75"/>
        <v>0</v>
      </c>
      <c r="T1173" t="b">
        <f t="shared" ca="1" si="76"/>
        <v>0</v>
      </c>
      <c r="V1173" t="str">
        <f>IF(ISBLANK(U1173),"",IF(ISERROR(VLOOKUP(U1173,MapTable!$A:$A,1,0)),"맵없음",""))</f>
        <v/>
      </c>
      <c r="X1173" t="str">
        <f>IF(ISBLANK(W1173),"",
IF(ISERROR(FIND(",",W1173)),
  IF(ISERROR(VLOOKUP(W1173,MapTable!$A:$A,1,0)),"맵없음",
  ""),
IF(ISERROR(FIND(",",W1173,FIND(",",W1173)+1)),
  IF(OR(ISERROR(VLOOKUP(LEFT(W1173,FIND(",",W1173)-1),MapTable!$A:$A,1,0)),ISERROR(VLOOKUP(TRIM(MID(W1173,FIND(",",W1173)+1,999)),MapTable!$A:$A,1,0))),"맵없음",
  ""),
IF(ISERROR(FIND(",",W1173,FIND(",",W1173,FIND(",",W1173)+1)+1)),
  IF(OR(ISERROR(VLOOKUP(LEFT(W1173,FIND(",",W1173)-1),MapTable!$A:$A,1,0)),ISERROR(VLOOKUP(TRIM(MID(W1173,FIND(",",W1173)+1,FIND(",",W1173,FIND(",",W1173)+1)-FIND(",",W1173)-1)),MapTable!$A:$A,1,0)),ISERROR(VLOOKUP(TRIM(MID(W1173,FIND(",",W1173,FIND(",",W1173)+1)+1,999)),MapTable!$A:$A,1,0))),"맵없음",
  ""),
IF(ISERROR(FIND(",",W1173,FIND(",",W1173,FIND(",",W1173,FIND(",",W1173)+1)+1)+1)),
  IF(OR(ISERROR(VLOOKUP(LEFT(W1173,FIND(",",W1173)-1),MapTable!$A:$A,1,0)),ISERROR(VLOOKUP(TRIM(MID(W1173,FIND(",",W1173)+1,FIND(",",W1173,FIND(",",W1173)+1)-FIND(",",W1173)-1)),MapTable!$A:$A,1,0)),ISERROR(VLOOKUP(TRIM(MID(W1173,FIND(",",W1173,FIND(",",W1173)+1)+1,FIND(",",W1173,FIND(",",W1173,FIND(",",W1173)+1)+1)-FIND(",",W1173,FIND(",",W1173)+1)-1)),MapTable!$A:$A,1,0)),ISERROR(VLOOKUP(TRIM(MID(W1173,FIND(",",W1173,FIND(",",W1173,FIND(",",W1173)+1)+1)+1,999)),MapTable!$A:$A,1,0))),"맵없음",
  ""),
)))))</f>
        <v/>
      </c>
      <c r="AC1173" t="str">
        <f>IF(ISBLANK(AB1173),"",IF(ISERROR(VLOOKUP(AB1173,[3]DropTable!$A:$A,1,0)),"드랍없음",""))</f>
        <v/>
      </c>
      <c r="AE1173" t="str">
        <f>IF(ISBLANK(AD1173),"",IF(ISERROR(VLOOKUP(AD1173,[3]DropTable!$A:$A,1,0)),"드랍없음",""))</f>
        <v/>
      </c>
      <c r="AG1173">
        <v>9.8000000000000007</v>
      </c>
      <c r="AH1173">
        <v>1</v>
      </c>
    </row>
    <row r="1174" spans="1:34" x14ac:dyDescent="0.3">
      <c r="A1174">
        <v>25</v>
      </c>
      <c r="B1174">
        <v>46</v>
      </c>
      <c r="C1174">
        <f>IF(OR($L1174=TRUE,$A1174=0,MOD($A1174,ChapterTable!$S$20)&lt;&gt;0),
MAX(0,INT(($B1174+ChapterTable!$Q$26+VLOOKUP(SUBSTITUTE(C$1,"성장단계","")&amp;"단계오프셋",ChapterTable!$S:$T,2,0))/ChapterTable!$Q$23)),
MAX(0,INT(($B1174+ChapterTable!$S$26+VLOOKUP(SUBSTITUTE(C$1,"성장단계","")&amp;"보스단계오프셋",ChapterTable!$S:$T,2,0))/ChapterTable!$S$23)))</f>
        <v>5</v>
      </c>
      <c r="D1174">
        <f>IF(OR($L1174=TRUE,$A1174=0,MOD($A1174,ChapterTable!$S$20)&lt;&gt;0),
MAX(0,INT(($B1174+ChapterTable!$Q$26+VLOOKUP(SUBSTITUTE(D$1,"성장단계","")&amp;"단계오프셋",ChapterTable!$S:$T,2,0))/ChapterTable!$Q$23)),
MAX(0,INT(($B1174+ChapterTable!$S$26+VLOOKUP(SUBSTITUTE(D$1,"성장단계","")&amp;"보스단계오프셋",ChapterTable!$S:$T,2,0))/ChapterTable!$S$23)))</f>
        <v>4</v>
      </c>
      <c r="E1174" s="1">
        <f ca="1">IF(AND($A1174=0,$B1174=1),
    VLOOKUP(1,ChapterTable!$1:$1048576,MATCH("최종"&amp;SUBSTITUTE(SUBSTITUTE(E$1,"standard",""),"|Float",""),ChapterTable!$1:$1,0),0)*ChapterTable!$Q$17,
  IF(AND($A1174=0,$B1174=0),
    E1175,
  IF($B1174=0,
    VLOOKUP($A1174,ChapterTable!$1:$1048576,MATCH("최종"&amp;SUBSTITUTE(SUBSTITUTE(E$1,"standard",""),"|Float",""),ChapterTable!$1:$1,0),0),
  IF($B1174=1,
    IF($L1174=FALSE,
      VLOOKUP($A1174,ChapterTable!$1:$1048576,MATCH("최종"&amp;SUBSTITUTE(SUBSTITUTE(E$1,"standard",""),"|Float",""),ChapterTable!$1:$1,0),0),
      VLOOKUP($A1174-ChapterTable!$Q$11,ChapterTable!$1:$1048576,MATCH("최종"&amp;SUBSTITUTE(SUBSTITUTE(E$1,"standard",""),"|Float",""),ChapterTable!$1:$1,0),0)*ChapterTable!$Q$14
    ),
  OFFSET(E1174,-$B1174+IF($L1174,1,0),0)*
    (VLOOKUP(SUBSTITUTE(SUBSTITUTE(E$1,"standard",""),"|Float","")&amp;"인게임누적곱배수",ChapterTable!$S:$T,2,0)^C1174
    +VLOOKUP(SUBSTITUTE(SUBSTITUTE(E$1,"standard",""),"|Float","")&amp;"인게임누적합배수",ChapterTable!$S:$T,2,0)*C1174)
  )
  )
  )
)</f>
        <v>8332885.5370339751</v>
      </c>
      <c r="F1174" s="1">
        <f ca="1">IF(AND($A1174=0,$B1174=1),
    VLOOKUP(1,ChapterTable!$1:$1048576,MATCH("최종"&amp;SUBSTITUTE(SUBSTITUTE(F$1,"standard",""),"|Float",""),ChapterTable!$1:$1,0),0)*ChapterTable!$Q$17,
  IF(AND($A1174=0,$B1174=0),
    F1175,
  IF($B1174=0,
    VLOOKUP($A1174,ChapterTable!$1:$1048576,MATCH("최종"&amp;SUBSTITUTE(SUBSTITUTE(F$1,"standard",""),"|Float",""),ChapterTable!$1:$1,0),0),
  IF($B1174=1,
    IF($L1174=FALSE,
      VLOOKUP($A1174,ChapterTable!$1:$1048576,MATCH("최종"&amp;SUBSTITUTE(SUBSTITUTE(F$1,"standard",""),"|Float",""),ChapterTable!$1:$1,0),0),
      VLOOKUP($A1174-ChapterTable!$Q$11,ChapterTable!$1:$1048576,MATCH("최종"&amp;SUBSTITUTE(SUBSTITUTE(F$1,"standard",""),"|Float",""),ChapterTable!$1:$1,0),0)*ChapterTable!$Q$14
    ),
  OFFSET(F1174,-$B1174+IF($L1174,1,0),0)*
    (VLOOKUP(SUBSTITUTE(SUBSTITUTE(F$1,"standard",""),"|Float","")&amp;"인게임누적곱배수",ChapterTable!$S:$T,2,0)^D1174
    +VLOOKUP(SUBSTITUTE(SUBSTITUTE(F$1,"standard",""),"|Float","")&amp;"인게임누적합배수",ChapterTable!$S:$T,2,0)*D1174)
  )
  )
  )
)</f>
        <v>3030140.1952850819</v>
      </c>
      <c r="G1174" t="s">
        <v>110</v>
      </c>
      <c r="J1174" t="str">
        <f>IF(ISBLANK(I1174),"",
IFERROR(VLOOKUP(I1174,[1]StringTable!$1:$1048576,MATCH([1]StringTable!$B$1,[1]StringTable!$1:$1,0),0),
IFERROR(VLOOKUP(I1174,[1]InApkStringTable!$1:$1048576,MATCH([1]InApkStringTable!$B$1,[1]InApkStringTable!$1:$1,0),0),
"스트링없음")))</f>
        <v/>
      </c>
      <c r="L1174" t="b">
        <v>0</v>
      </c>
      <c r="M1174" t="s">
        <v>24</v>
      </c>
      <c r="N1174" t="str">
        <f>IF(ISBLANK(M1174),"",IF(ISERROR(VLOOKUP(M1174,MapTable!$A:$A,1,0)),"맵없음",""))</f>
        <v/>
      </c>
      <c r="O1174">
        <f t="shared" si="73"/>
        <v>5</v>
      </c>
      <c r="Q1174">
        <f t="shared" si="74"/>
        <v>5</v>
      </c>
      <c r="R1174" t="b">
        <f t="shared" ca="1" si="75"/>
        <v>0</v>
      </c>
      <c r="T1174" t="b">
        <f t="shared" ca="1" si="76"/>
        <v>0</v>
      </c>
      <c r="V1174" t="str">
        <f>IF(ISBLANK(U1174),"",IF(ISERROR(VLOOKUP(U1174,MapTable!$A:$A,1,0)),"맵없음",""))</f>
        <v/>
      </c>
      <c r="X1174" t="str">
        <f>IF(ISBLANK(W1174),"",
IF(ISERROR(FIND(",",W1174)),
  IF(ISERROR(VLOOKUP(W1174,MapTable!$A:$A,1,0)),"맵없음",
  ""),
IF(ISERROR(FIND(",",W1174,FIND(",",W1174)+1)),
  IF(OR(ISERROR(VLOOKUP(LEFT(W1174,FIND(",",W1174)-1),MapTable!$A:$A,1,0)),ISERROR(VLOOKUP(TRIM(MID(W1174,FIND(",",W1174)+1,999)),MapTable!$A:$A,1,0))),"맵없음",
  ""),
IF(ISERROR(FIND(",",W1174,FIND(",",W1174,FIND(",",W1174)+1)+1)),
  IF(OR(ISERROR(VLOOKUP(LEFT(W1174,FIND(",",W1174)-1),MapTable!$A:$A,1,0)),ISERROR(VLOOKUP(TRIM(MID(W1174,FIND(",",W1174)+1,FIND(",",W1174,FIND(",",W1174)+1)-FIND(",",W1174)-1)),MapTable!$A:$A,1,0)),ISERROR(VLOOKUP(TRIM(MID(W1174,FIND(",",W1174,FIND(",",W1174)+1)+1,999)),MapTable!$A:$A,1,0))),"맵없음",
  ""),
IF(ISERROR(FIND(",",W1174,FIND(",",W1174,FIND(",",W1174,FIND(",",W1174)+1)+1)+1)),
  IF(OR(ISERROR(VLOOKUP(LEFT(W1174,FIND(",",W1174)-1),MapTable!$A:$A,1,0)),ISERROR(VLOOKUP(TRIM(MID(W1174,FIND(",",W1174)+1,FIND(",",W1174,FIND(",",W1174)+1)-FIND(",",W1174)-1)),MapTable!$A:$A,1,0)),ISERROR(VLOOKUP(TRIM(MID(W1174,FIND(",",W1174,FIND(",",W1174)+1)+1,FIND(",",W1174,FIND(",",W1174,FIND(",",W1174)+1)+1)-FIND(",",W1174,FIND(",",W1174)+1)-1)),MapTable!$A:$A,1,0)),ISERROR(VLOOKUP(TRIM(MID(W1174,FIND(",",W1174,FIND(",",W1174,FIND(",",W1174)+1)+1)+1,999)),MapTable!$A:$A,1,0))),"맵없음",
  ""),
)))))</f>
        <v/>
      </c>
      <c r="AC1174" t="str">
        <f>IF(ISBLANK(AB1174),"",IF(ISERROR(VLOOKUP(AB1174,[3]DropTable!$A:$A,1,0)),"드랍없음",""))</f>
        <v/>
      </c>
      <c r="AE1174" t="str">
        <f>IF(ISBLANK(AD1174),"",IF(ISERROR(VLOOKUP(AD1174,[3]DropTable!$A:$A,1,0)),"드랍없음",""))</f>
        <v/>
      </c>
      <c r="AG1174">
        <v>9.8000000000000007</v>
      </c>
      <c r="AH1174">
        <v>1</v>
      </c>
    </row>
    <row r="1175" spans="1:34" x14ac:dyDescent="0.3">
      <c r="A1175">
        <v>25</v>
      </c>
      <c r="B1175">
        <v>47</v>
      </c>
      <c r="C1175">
        <f>IF(OR($L1175=TRUE,$A1175=0,MOD($A1175,ChapterTable!$S$20)&lt;&gt;0),
MAX(0,INT(($B1175+ChapterTable!$Q$26+VLOOKUP(SUBSTITUTE(C$1,"성장단계","")&amp;"단계오프셋",ChapterTable!$S:$T,2,0))/ChapterTable!$Q$23)),
MAX(0,INT(($B1175+ChapterTable!$S$26+VLOOKUP(SUBSTITUTE(C$1,"성장단계","")&amp;"보스단계오프셋",ChapterTable!$S:$T,2,0))/ChapterTable!$S$23)))</f>
        <v>5</v>
      </c>
      <c r="D1175">
        <f>IF(OR($L1175=TRUE,$A1175=0,MOD($A1175,ChapterTable!$S$20)&lt;&gt;0),
MAX(0,INT(($B1175+ChapterTable!$Q$26+VLOOKUP(SUBSTITUTE(D$1,"성장단계","")&amp;"단계오프셋",ChapterTable!$S:$T,2,0))/ChapterTable!$Q$23)),
MAX(0,INT(($B1175+ChapterTable!$S$26+VLOOKUP(SUBSTITUTE(D$1,"성장단계","")&amp;"보스단계오프셋",ChapterTable!$S:$T,2,0))/ChapterTable!$S$23)))</f>
        <v>4</v>
      </c>
      <c r="E1175" s="1">
        <f ca="1">IF(AND($A1175=0,$B1175=1),
    VLOOKUP(1,ChapterTable!$1:$1048576,MATCH("최종"&amp;SUBSTITUTE(SUBSTITUTE(E$1,"standard",""),"|Float",""),ChapterTable!$1:$1,0),0)*ChapterTable!$Q$17,
  IF(AND($A1175=0,$B1175=0),
    E1176,
  IF($B1175=0,
    VLOOKUP($A1175,ChapterTable!$1:$1048576,MATCH("최종"&amp;SUBSTITUTE(SUBSTITUTE(E$1,"standard",""),"|Float",""),ChapterTable!$1:$1,0),0),
  IF($B1175=1,
    IF($L1175=FALSE,
      VLOOKUP($A1175,ChapterTable!$1:$1048576,MATCH("최종"&amp;SUBSTITUTE(SUBSTITUTE(E$1,"standard",""),"|Float",""),ChapterTable!$1:$1,0),0),
      VLOOKUP($A1175-ChapterTable!$Q$11,ChapterTable!$1:$1048576,MATCH("최종"&amp;SUBSTITUTE(SUBSTITUTE(E$1,"standard",""),"|Float",""),ChapterTable!$1:$1,0),0)*ChapterTable!$Q$14
    ),
  OFFSET(E1175,-$B1175+IF($L1175,1,0),0)*
    (VLOOKUP(SUBSTITUTE(SUBSTITUTE(E$1,"standard",""),"|Float","")&amp;"인게임누적곱배수",ChapterTable!$S:$T,2,0)^C1175
    +VLOOKUP(SUBSTITUTE(SUBSTITUTE(E$1,"standard",""),"|Float","")&amp;"인게임누적합배수",ChapterTable!$S:$T,2,0)*C1175)
  )
  )
  )
)</f>
        <v>8332885.5370339751</v>
      </c>
      <c r="F1175" s="1">
        <f ca="1">IF(AND($A1175=0,$B1175=1),
    VLOOKUP(1,ChapterTable!$1:$1048576,MATCH("최종"&amp;SUBSTITUTE(SUBSTITUTE(F$1,"standard",""),"|Float",""),ChapterTable!$1:$1,0),0)*ChapterTable!$Q$17,
  IF(AND($A1175=0,$B1175=0),
    F1176,
  IF($B1175=0,
    VLOOKUP($A1175,ChapterTable!$1:$1048576,MATCH("최종"&amp;SUBSTITUTE(SUBSTITUTE(F$1,"standard",""),"|Float",""),ChapterTable!$1:$1,0),0),
  IF($B1175=1,
    IF($L1175=FALSE,
      VLOOKUP($A1175,ChapterTable!$1:$1048576,MATCH("최종"&amp;SUBSTITUTE(SUBSTITUTE(F$1,"standard",""),"|Float",""),ChapterTable!$1:$1,0),0),
      VLOOKUP($A1175-ChapterTable!$Q$11,ChapterTable!$1:$1048576,MATCH("최종"&amp;SUBSTITUTE(SUBSTITUTE(F$1,"standard",""),"|Float",""),ChapterTable!$1:$1,0),0)*ChapterTable!$Q$14
    ),
  OFFSET(F1175,-$B1175+IF($L1175,1,0),0)*
    (VLOOKUP(SUBSTITUTE(SUBSTITUTE(F$1,"standard",""),"|Float","")&amp;"인게임누적곱배수",ChapterTable!$S:$T,2,0)^D1175
    +VLOOKUP(SUBSTITUTE(SUBSTITUTE(F$1,"standard",""),"|Float","")&amp;"인게임누적합배수",ChapterTable!$S:$T,2,0)*D1175)
  )
  )
  )
)</f>
        <v>3030140.1952850819</v>
      </c>
      <c r="G1175" t="s">
        <v>110</v>
      </c>
      <c r="J1175" t="str">
        <f>IF(ISBLANK(I1175),"",
IFERROR(VLOOKUP(I1175,[1]StringTable!$1:$1048576,MATCH([1]StringTable!$B$1,[1]StringTable!$1:$1,0),0),
IFERROR(VLOOKUP(I1175,[1]InApkStringTable!$1:$1048576,MATCH([1]InApkStringTable!$B$1,[1]InApkStringTable!$1:$1,0),0),
"스트링없음")))</f>
        <v/>
      </c>
      <c r="L1175" t="b">
        <v>0</v>
      </c>
      <c r="M1175" t="s">
        <v>24</v>
      </c>
      <c r="N1175" t="str">
        <f>IF(ISBLANK(M1175),"",IF(ISERROR(VLOOKUP(M1175,MapTable!$A:$A,1,0)),"맵없음",""))</f>
        <v/>
      </c>
      <c r="O1175">
        <f t="shared" si="73"/>
        <v>5</v>
      </c>
      <c r="Q1175">
        <f t="shared" si="74"/>
        <v>5</v>
      </c>
      <c r="R1175" t="b">
        <f t="shared" ca="1" si="75"/>
        <v>0</v>
      </c>
      <c r="T1175" t="b">
        <f t="shared" ca="1" si="76"/>
        <v>0</v>
      </c>
      <c r="V1175" t="str">
        <f>IF(ISBLANK(U1175),"",IF(ISERROR(VLOOKUP(U1175,MapTable!$A:$A,1,0)),"맵없음",""))</f>
        <v/>
      </c>
      <c r="X1175" t="str">
        <f>IF(ISBLANK(W1175),"",
IF(ISERROR(FIND(",",W1175)),
  IF(ISERROR(VLOOKUP(W1175,MapTable!$A:$A,1,0)),"맵없음",
  ""),
IF(ISERROR(FIND(",",W1175,FIND(",",W1175)+1)),
  IF(OR(ISERROR(VLOOKUP(LEFT(W1175,FIND(",",W1175)-1),MapTable!$A:$A,1,0)),ISERROR(VLOOKUP(TRIM(MID(W1175,FIND(",",W1175)+1,999)),MapTable!$A:$A,1,0))),"맵없음",
  ""),
IF(ISERROR(FIND(",",W1175,FIND(",",W1175,FIND(",",W1175)+1)+1)),
  IF(OR(ISERROR(VLOOKUP(LEFT(W1175,FIND(",",W1175)-1),MapTable!$A:$A,1,0)),ISERROR(VLOOKUP(TRIM(MID(W1175,FIND(",",W1175)+1,FIND(",",W1175,FIND(",",W1175)+1)-FIND(",",W1175)-1)),MapTable!$A:$A,1,0)),ISERROR(VLOOKUP(TRIM(MID(W1175,FIND(",",W1175,FIND(",",W1175)+1)+1,999)),MapTable!$A:$A,1,0))),"맵없음",
  ""),
IF(ISERROR(FIND(",",W1175,FIND(",",W1175,FIND(",",W1175,FIND(",",W1175)+1)+1)+1)),
  IF(OR(ISERROR(VLOOKUP(LEFT(W1175,FIND(",",W1175)-1),MapTable!$A:$A,1,0)),ISERROR(VLOOKUP(TRIM(MID(W1175,FIND(",",W1175)+1,FIND(",",W1175,FIND(",",W1175)+1)-FIND(",",W1175)-1)),MapTable!$A:$A,1,0)),ISERROR(VLOOKUP(TRIM(MID(W1175,FIND(",",W1175,FIND(",",W1175)+1)+1,FIND(",",W1175,FIND(",",W1175,FIND(",",W1175)+1)+1)-FIND(",",W1175,FIND(",",W1175)+1)-1)),MapTable!$A:$A,1,0)),ISERROR(VLOOKUP(TRIM(MID(W1175,FIND(",",W1175,FIND(",",W1175,FIND(",",W1175)+1)+1)+1,999)),MapTable!$A:$A,1,0))),"맵없음",
  ""),
)))))</f>
        <v/>
      </c>
      <c r="AC1175" t="str">
        <f>IF(ISBLANK(AB1175),"",IF(ISERROR(VLOOKUP(AB1175,[3]DropTable!$A:$A,1,0)),"드랍없음",""))</f>
        <v/>
      </c>
      <c r="AE1175" t="str">
        <f>IF(ISBLANK(AD1175),"",IF(ISERROR(VLOOKUP(AD1175,[3]DropTable!$A:$A,1,0)),"드랍없음",""))</f>
        <v/>
      </c>
      <c r="AG1175">
        <v>9.8000000000000007</v>
      </c>
      <c r="AH1175">
        <v>1</v>
      </c>
    </row>
    <row r="1176" spans="1:34" x14ac:dyDescent="0.3">
      <c r="A1176">
        <v>25</v>
      </c>
      <c r="B1176">
        <v>48</v>
      </c>
      <c r="C1176">
        <f>IF(OR($L1176=TRUE,$A1176=0,MOD($A1176,ChapterTable!$S$20)&lt;&gt;0),
MAX(0,INT(($B1176+ChapterTable!$Q$26+VLOOKUP(SUBSTITUTE(C$1,"성장단계","")&amp;"단계오프셋",ChapterTable!$S:$T,2,0))/ChapterTable!$Q$23)),
MAX(0,INT(($B1176+ChapterTable!$S$26+VLOOKUP(SUBSTITUTE(C$1,"성장단계","")&amp;"보스단계오프셋",ChapterTable!$S:$T,2,0))/ChapterTable!$S$23)))</f>
        <v>5</v>
      </c>
      <c r="D1176">
        <f>IF(OR($L1176=TRUE,$A1176=0,MOD($A1176,ChapterTable!$S$20)&lt;&gt;0),
MAX(0,INT(($B1176+ChapterTable!$Q$26+VLOOKUP(SUBSTITUTE(D$1,"성장단계","")&amp;"단계오프셋",ChapterTable!$S:$T,2,0))/ChapterTable!$Q$23)),
MAX(0,INT(($B1176+ChapterTable!$S$26+VLOOKUP(SUBSTITUTE(D$1,"성장단계","")&amp;"보스단계오프셋",ChapterTable!$S:$T,2,0))/ChapterTable!$S$23)))</f>
        <v>4</v>
      </c>
      <c r="E1176" s="1">
        <f ca="1">IF(AND($A1176=0,$B1176=1),
    VLOOKUP(1,ChapterTable!$1:$1048576,MATCH("최종"&amp;SUBSTITUTE(SUBSTITUTE(E$1,"standard",""),"|Float",""),ChapterTable!$1:$1,0),0)*ChapterTable!$Q$17,
  IF(AND($A1176=0,$B1176=0),
    E1177,
  IF($B1176=0,
    VLOOKUP($A1176,ChapterTable!$1:$1048576,MATCH("최종"&amp;SUBSTITUTE(SUBSTITUTE(E$1,"standard",""),"|Float",""),ChapterTable!$1:$1,0),0),
  IF($B1176=1,
    IF($L1176=FALSE,
      VLOOKUP($A1176,ChapterTable!$1:$1048576,MATCH("최종"&amp;SUBSTITUTE(SUBSTITUTE(E$1,"standard",""),"|Float",""),ChapterTable!$1:$1,0),0),
      VLOOKUP($A1176-ChapterTable!$Q$11,ChapterTable!$1:$1048576,MATCH("최종"&amp;SUBSTITUTE(SUBSTITUTE(E$1,"standard",""),"|Float",""),ChapterTable!$1:$1,0),0)*ChapterTable!$Q$14
    ),
  OFFSET(E1176,-$B1176+IF($L1176,1,0),0)*
    (VLOOKUP(SUBSTITUTE(SUBSTITUTE(E$1,"standard",""),"|Float","")&amp;"인게임누적곱배수",ChapterTable!$S:$T,2,0)^C1176
    +VLOOKUP(SUBSTITUTE(SUBSTITUTE(E$1,"standard",""),"|Float","")&amp;"인게임누적합배수",ChapterTable!$S:$T,2,0)*C1176)
  )
  )
  )
)</f>
        <v>8332885.5370339751</v>
      </c>
      <c r="F1176" s="1">
        <f ca="1">IF(AND($A1176=0,$B1176=1),
    VLOOKUP(1,ChapterTable!$1:$1048576,MATCH("최종"&amp;SUBSTITUTE(SUBSTITUTE(F$1,"standard",""),"|Float",""),ChapterTable!$1:$1,0),0)*ChapterTable!$Q$17,
  IF(AND($A1176=0,$B1176=0),
    F1177,
  IF($B1176=0,
    VLOOKUP($A1176,ChapterTable!$1:$1048576,MATCH("최종"&amp;SUBSTITUTE(SUBSTITUTE(F$1,"standard",""),"|Float",""),ChapterTable!$1:$1,0),0),
  IF($B1176=1,
    IF($L1176=FALSE,
      VLOOKUP($A1176,ChapterTable!$1:$1048576,MATCH("최종"&amp;SUBSTITUTE(SUBSTITUTE(F$1,"standard",""),"|Float",""),ChapterTable!$1:$1,0),0),
      VLOOKUP($A1176-ChapterTable!$Q$11,ChapterTable!$1:$1048576,MATCH("최종"&amp;SUBSTITUTE(SUBSTITUTE(F$1,"standard",""),"|Float",""),ChapterTable!$1:$1,0),0)*ChapterTable!$Q$14
    ),
  OFFSET(F1176,-$B1176+IF($L1176,1,0),0)*
    (VLOOKUP(SUBSTITUTE(SUBSTITUTE(F$1,"standard",""),"|Float","")&amp;"인게임누적곱배수",ChapterTable!$S:$T,2,0)^D1176
    +VLOOKUP(SUBSTITUTE(SUBSTITUTE(F$1,"standard",""),"|Float","")&amp;"인게임누적합배수",ChapterTable!$S:$T,2,0)*D1176)
  )
  )
  )
)</f>
        <v>3030140.1952850819</v>
      </c>
      <c r="G1176" t="s">
        <v>110</v>
      </c>
      <c r="J1176" t="str">
        <f>IF(ISBLANK(I1176),"",
IFERROR(VLOOKUP(I1176,[1]StringTable!$1:$1048576,MATCH([1]StringTable!$B$1,[1]StringTable!$1:$1,0),0),
IFERROR(VLOOKUP(I1176,[1]InApkStringTable!$1:$1048576,MATCH([1]InApkStringTable!$B$1,[1]InApkStringTable!$1:$1,0),0),
"스트링없음")))</f>
        <v/>
      </c>
      <c r="L1176" t="b">
        <v>0</v>
      </c>
      <c r="M1176" t="s">
        <v>24</v>
      </c>
      <c r="N1176" t="str">
        <f>IF(ISBLANK(M1176),"",IF(ISERROR(VLOOKUP(M1176,MapTable!$A:$A,1,0)),"맵없음",""))</f>
        <v/>
      </c>
      <c r="O1176">
        <f t="shared" si="73"/>
        <v>5</v>
      </c>
      <c r="Q1176">
        <f t="shared" si="74"/>
        <v>5</v>
      </c>
      <c r="R1176" t="b">
        <f t="shared" ca="1" si="75"/>
        <v>0</v>
      </c>
      <c r="T1176" t="b">
        <f t="shared" ca="1" si="76"/>
        <v>0</v>
      </c>
      <c r="V1176" t="str">
        <f>IF(ISBLANK(U1176),"",IF(ISERROR(VLOOKUP(U1176,MapTable!$A:$A,1,0)),"맵없음",""))</f>
        <v/>
      </c>
      <c r="X1176" t="str">
        <f>IF(ISBLANK(W1176),"",
IF(ISERROR(FIND(",",W1176)),
  IF(ISERROR(VLOOKUP(W1176,MapTable!$A:$A,1,0)),"맵없음",
  ""),
IF(ISERROR(FIND(",",W1176,FIND(",",W1176)+1)),
  IF(OR(ISERROR(VLOOKUP(LEFT(W1176,FIND(",",W1176)-1),MapTable!$A:$A,1,0)),ISERROR(VLOOKUP(TRIM(MID(W1176,FIND(",",W1176)+1,999)),MapTable!$A:$A,1,0))),"맵없음",
  ""),
IF(ISERROR(FIND(",",W1176,FIND(",",W1176,FIND(",",W1176)+1)+1)),
  IF(OR(ISERROR(VLOOKUP(LEFT(W1176,FIND(",",W1176)-1),MapTable!$A:$A,1,0)),ISERROR(VLOOKUP(TRIM(MID(W1176,FIND(",",W1176)+1,FIND(",",W1176,FIND(",",W1176)+1)-FIND(",",W1176)-1)),MapTable!$A:$A,1,0)),ISERROR(VLOOKUP(TRIM(MID(W1176,FIND(",",W1176,FIND(",",W1176)+1)+1,999)),MapTable!$A:$A,1,0))),"맵없음",
  ""),
IF(ISERROR(FIND(",",W1176,FIND(",",W1176,FIND(",",W1176,FIND(",",W1176)+1)+1)+1)),
  IF(OR(ISERROR(VLOOKUP(LEFT(W1176,FIND(",",W1176)-1),MapTable!$A:$A,1,0)),ISERROR(VLOOKUP(TRIM(MID(W1176,FIND(",",W1176)+1,FIND(",",W1176,FIND(",",W1176)+1)-FIND(",",W1176)-1)),MapTable!$A:$A,1,0)),ISERROR(VLOOKUP(TRIM(MID(W1176,FIND(",",W1176,FIND(",",W1176)+1)+1,FIND(",",W1176,FIND(",",W1176,FIND(",",W1176)+1)+1)-FIND(",",W1176,FIND(",",W1176)+1)-1)),MapTable!$A:$A,1,0)),ISERROR(VLOOKUP(TRIM(MID(W1176,FIND(",",W1176,FIND(",",W1176,FIND(",",W1176)+1)+1)+1,999)),MapTable!$A:$A,1,0))),"맵없음",
  ""),
)))))</f>
        <v/>
      </c>
      <c r="AC1176" t="str">
        <f>IF(ISBLANK(AB1176),"",IF(ISERROR(VLOOKUP(AB1176,[3]DropTable!$A:$A,1,0)),"드랍없음",""))</f>
        <v/>
      </c>
      <c r="AE1176" t="str">
        <f>IF(ISBLANK(AD1176),"",IF(ISERROR(VLOOKUP(AD1176,[3]DropTable!$A:$A,1,0)),"드랍없음",""))</f>
        <v/>
      </c>
      <c r="AG1176">
        <v>9.8000000000000007</v>
      </c>
      <c r="AH1176">
        <v>1</v>
      </c>
    </row>
    <row r="1177" spans="1:34" x14ac:dyDescent="0.3">
      <c r="A1177">
        <v>25</v>
      </c>
      <c r="B1177">
        <v>49</v>
      </c>
      <c r="C1177">
        <f>IF(OR($L1177=TRUE,$A1177=0,MOD($A1177,ChapterTable!$S$20)&lt;&gt;0),
MAX(0,INT(($B1177+ChapterTable!$Q$26+VLOOKUP(SUBSTITUTE(C$1,"성장단계","")&amp;"단계오프셋",ChapterTable!$S:$T,2,0))/ChapterTable!$Q$23)),
MAX(0,INT(($B1177+ChapterTable!$S$26+VLOOKUP(SUBSTITUTE(C$1,"성장단계","")&amp;"보스단계오프셋",ChapterTable!$S:$T,2,0))/ChapterTable!$S$23)))</f>
        <v>5</v>
      </c>
      <c r="D1177">
        <f>IF(OR($L1177=TRUE,$A1177=0,MOD($A1177,ChapterTable!$S$20)&lt;&gt;0),
MAX(0,INT(($B1177+ChapterTable!$Q$26+VLOOKUP(SUBSTITUTE(D$1,"성장단계","")&amp;"단계오프셋",ChapterTable!$S:$T,2,0))/ChapterTable!$Q$23)),
MAX(0,INT(($B1177+ChapterTable!$S$26+VLOOKUP(SUBSTITUTE(D$1,"성장단계","")&amp;"보스단계오프셋",ChapterTable!$S:$T,2,0))/ChapterTable!$S$23)))</f>
        <v>4</v>
      </c>
      <c r="E1177" s="1">
        <f ca="1">IF(AND($A1177=0,$B1177=1),
    VLOOKUP(1,ChapterTable!$1:$1048576,MATCH("최종"&amp;SUBSTITUTE(SUBSTITUTE(E$1,"standard",""),"|Float",""),ChapterTable!$1:$1,0),0)*ChapterTable!$Q$17,
  IF(AND($A1177=0,$B1177=0),
    E1178,
  IF($B1177=0,
    VLOOKUP($A1177,ChapterTable!$1:$1048576,MATCH("최종"&amp;SUBSTITUTE(SUBSTITUTE(E$1,"standard",""),"|Float",""),ChapterTable!$1:$1,0),0),
  IF($B1177=1,
    IF($L1177=FALSE,
      VLOOKUP($A1177,ChapterTable!$1:$1048576,MATCH("최종"&amp;SUBSTITUTE(SUBSTITUTE(E$1,"standard",""),"|Float",""),ChapterTable!$1:$1,0),0),
      VLOOKUP($A1177-ChapterTable!$Q$11,ChapterTable!$1:$1048576,MATCH("최종"&amp;SUBSTITUTE(SUBSTITUTE(E$1,"standard",""),"|Float",""),ChapterTable!$1:$1,0),0)*ChapterTable!$Q$14
    ),
  OFFSET(E1177,-$B1177+IF($L1177,1,0),0)*
    (VLOOKUP(SUBSTITUTE(SUBSTITUTE(E$1,"standard",""),"|Float","")&amp;"인게임누적곱배수",ChapterTable!$S:$T,2,0)^C1177
    +VLOOKUP(SUBSTITUTE(SUBSTITUTE(E$1,"standard",""),"|Float","")&amp;"인게임누적합배수",ChapterTable!$S:$T,2,0)*C1177)
  )
  )
  )
)</f>
        <v>8332885.5370339751</v>
      </c>
      <c r="F1177" s="1">
        <f ca="1">IF(AND($A1177=0,$B1177=1),
    VLOOKUP(1,ChapterTable!$1:$1048576,MATCH("최종"&amp;SUBSTITUTE(SUBSTITUTE(F$1,"standard",""),"|Float",""),ChapterTable!$1:$1,0),0)*ChapterTable!$Q$17,
  IF(AND($A1177=0,$B1177=0),
    F1178,
  IF($B1177=0,
    VLOOKUP($A1177,ChapterTable!$1:$1048576,MATCH("최종"&amp;SUBSTITUTE(SUBSTITUTE(F$1,"standard",""),"|Float",""),ChapterTable!$1:$1,0),0),
  IF($B1177=1,
    IF($L1177=FALSE,
      VLOOKUP($A1177,ChapterTable!$1:$1048576,MATCH("최종"&amp;SUBSTITUTE(SUBSTITUTE(F$1,"standard",""),"|Float",""),ChapterTable!$1:$1,0),0),
      VLOOKUP($A1177-ChapterTable!$Q$11,ChapterTable!$1:$1048576,MATCH("최종"&amp;SUBSTITUTE(SUBSTITUTE(F$1,"standard",""),"|Float",""),ChapterTable!$1:$1,0),0)*ChapterTable!$Q$14
    ),
  OFFSET(F1177,-$B1177+IF($L1177,1,0),0)*
    (VLOOKUP(SUBSTITUTE(SUBSTITUTE(F$1,"standard",""),"|Float","")&amp;"인게임누적곱배수",ChapterTable!$S:$T,2,0)^D1177
    +VLOOKUP(SUBSTITUTE(SUBSTITUTE(F$1,"standard",""),"|Float","")&amp;"인게임누적합배수",ChapterTable!$S:$T,2,0)*D1177)
  )
  )
  )
)</f>
        <v>3030140.1952850819</v>
      </c>
      <c r="G1177" t="s">
        <v>110</v>
      </c>
      <c r="J1177" t="str">
        <f>IF(ISBLANK(I1177),"",
IFERROR(VLOOKUP(I1177,[1]StringTable!$1:$1048576,MATCH([1]StringTable!$B$1,[1]StringTable!$1:$1,0),0),
IFERROR(VLOOKUP(I1177,[1]InApkStringTable!$1:$1048576,MATCH([1]InApkStringTable!$B$1,[1]InApkStringTable!$1:$1,0),0),
"스트링없음")))</f>
        <v/>
      </c>
      <c r="L1177" t="b">
        <v>0</v>
      </c>
      <c r="M1177" t="s">
        <v>24</v>
      </c>
      <c r="N1177" t="str">
        <f>IF(ISBLANK(M1177),"",IF(ISERROR(VLOOKUP(M1177,MapTable!$A:$A,1,0)),"맵없음",""))</f>
        <v/>
      </c>
      <c r="O1177">
        <f t="shared" si="73"/>
        <v>95</v>
      </c>
      <c r="Q1177">
        <f t="shared" si="74"/>
        <v>95</v>
      </c>
      <c r="R1177" t="b">
        <f t="shared" ca="1" si="75"/>
        <v>1</v>
      </c>
      <c r="T1177" t="b">
        <f t="shared" ca="1" si="76"/>
        <v>1</v>
      </c>
      <c r="V1177" t="str">
        <f>IF(ISBLANK(U1177),"",IF(ISERROR(VLOOKUP(U1177,MapTable!$A:$A,1,0)),"맵없음",""))</f>
        <v/>
      </c>
      <c r="X1177" t="str">
        <f>IF(ISBLANK(W1177),"",
IF(ISERROR(FIND(",",W1177)),
  IF(ISERROR(VLOOKUP(W1177,MapTable!$A:$A,1,0)),"맵없음",
  ""),
IF(ISERROR(FIND(",",W1177,FIND(",",W1177)+1)),
  IF(OR(ISERROR(VLOOKUP(LEFT(W1177,FIND(",",W1177)-1),MapTable!$A:$A,1,0)),ISERROR(VLOOKUP(TRIM(MID(W1177,FIND(",",W1177)+1,999)),MapTable!$A:$A,1,0))),"맵없음",
  ""),
IF(ISERROR(FIND(",",W1177,FIND(",",W1177,FIND(",",W1177)+1)+1)),
  IF(OR(ISERROR(VLOOKUP(LEFT(W1177,FIND(",",W1177)-1),MapTable!$A:$A,1,0)),ISERROR(VLOOKUP(TRIM(MID(W1177,FIND(",",W1177)+1,FIND(",",W1177,FIND(",",W1177)+1)-FIND(",",W1177)-1)),MapTable!$A:$A,1,0)),ISERROR(VLOOKUP(TRIM(MID(W1177,FIND(",",W1177,FIND(",",W1177)+1)+1,999)),MapTable!$A:$A,1,0))),"맵없음",
  ""),
IF(ISERROR(FIND(",",W1177,FIND(",",W1177,FIND(",",W1177,FIND(",",W1177)+1)+1)+1)),
  IF(OR(ISERROR(VLOOKUP(LEFT(W1177,FIND(",",W1177)-1),MapTable!$A:$A,1,0)),ISERROR(VLOOKUP(TRIM(MID(W1177,FIND(",",W1177)+1,FIND(",",W1177,FIND(",",W1177)+1)-FIND(",",W1177)-1)),MapTable!$A:$A,1,0)),ISERROR(VLOOKUP(TRIM(MID(W1177,FIND(",",W1177,FIND(",",W1177)+1)+1,FIND(",",W1177,FIND(",",W1177,FIND(",",W1177)+1)+1)-FIND(",",W1177,FIND(",",W1177)+1)-1)),MapTable!$A:$A,1,0)),ISERROR(VLOOKUP(TRIM(MID(W1177,FIND(",",W1177,FIND(",",W1177,FIND(",",W1177)+1)+1)+1,999)),MapTable!$A:$A,1,0))),"맵없음",
  ""),
)))))</f>
        <v/>
      </c>
      <c r="AC1177" t="str">
        <f>IF(ISBLANK(AB1177),"",IF(ISERROR(VLOOKUP(AB1177,[3]DropTable!$A:$A,1,0)),"드랍없음",""))</f>
        <v/>
      </c>
      <c r="AE1177" t="str">
        <f>IF(ISBLANK(AD1177),"",IF(ISERROR(VLOOKUP(AD1177,[3]DropTable!$A:$A,1,0)),"드랍없음",""))</f>
        <v/>
      </c>
      <c r="AG1177">
        <v>9.8000000000000007</v>
      </c>
      <c r="AH1177">
        <v>1</v>
      </c>
    </row>
    <row r="1178" spans="1:34" x14ac:dyDescent="0.3">
      <c r="A1178">
        <v>25</v>
      </c>
      <c r="B1178">
        <v>50</v>
      </c>
      <c r="C1178">
        <f>IF(OR($L1178=TRUE,$A1178=0,MOD($A1178,ChapterTable!$S$20)&lt;&gt;0),
MAX(0,INT(($B1178+ChapterTable!$Q$26+VLOOKUP(SUBSTITUTE(C$1,"성장단계","")&amp;"단계오프셋",ChapterTable!$S:$T,2,0))/ChapterTable!$Q$23)),
MAX(0,INT(($B1178+ChapterTable!$S$26+VLOOKUP(SUBSTITUTE(C$1,"성장단계","")&amp;"보스단계오프셋",ChapterTable!$S:$T,2,0))/ChapterTable!$S$23)))</f>
        <v>5</v>
      </c>
      <c r="D1178">
        <f>IF(OR($L1178=TRUE,$A1178=0,MOD($A1178,ChapterTable!$S$20)&lt;&gt;0),
MAX(0,INT(($B1178+ChapterTable!$Q$26+VLOOKUP(SUBSTITUTE(D$1,"성장단계","")&amp;"단계오프셋",ChapterTable!$S:$T,2,0))/ChapterTable!$Q$23)),
MAX(0,INT(($B1178+ChapterTable!$S$26+VLOOKUP(SUBSTITUTE(D$1,"성장단계","")&amp;"보스단계오프셋",ChapterTable!$S:$T,2,0))/ChapterTable!$S$23)))</f>
        <v>4</v>
      </c>
      <c r="E1178" s="1">
        <f ca="1">IF(AND($A1178=0,$B1178=1),
    VLOOKUP(1,ChapterTable!$1:$1048576,MATCH("최종"&amp;SUBSTITUTE(SUBSTITUTE(E$1,"standard",""),"|Float",""),ChapterTable!$1:$1,0),0)*ChapterTable!$Q$17,
  IF(AND($A1178=0,$B1178=0),
    E1179,
  IF($B1178=0,
    VLOOKUP($A1178,ChapterTable!$1:$1048576,MATCH("최종"&amp;SUBSTITUTE(SUBSTITUTE(E$1,"standard",""),"|Float",""),ChapterTable!$1:$1,0),0),
  IF($B1178=1,
    IF($L1178=FALSE,
      VLOOKUP($A1178,ChapterTable!$1:$1048576,MATCH("최종"&amp;SUBSTITUTE(SUBSTITUTE(E$1,"standard",""),"|Float",""),ChapterTable!$1:$1,0),0),
      VLOOKUP($A1178-ChapterTable!$Q$11,ChapterTable!$1:$1048576,MATCH("최종"&amp;SUBSTITUTE(SUBSTITUTE(E$1,"standard",""),"|Float",""),ChapterTable!$1:$1,0),0)*ChapterTable!$Q$14
    ),
  OFFSET(E1178,-$B1178+IF($L1178,1,0),0)*
    (VLOOKUP(SUBSTITUTE(SUBSTITUTE(E$1,"standard",""),"|Float","")&amp;"인게임누적곱배수",ChapterTable!$S:$T,2,0)^C1178
    +VLOOKUP(SUBSTITUTE(SUBSTITUTE(E$1,"standard",""),"|Float","")&amp;"인게임누적합배수",ChapterTable!$S:$T,2,0)*C1178)
  )
  )
  )
)</f>
        <v>8332885.5370339751</v>
      </c>
      <c r="F1178" s="1">
        <f ca="1">IF(AND($A1178=0,$B1178=1),
    VLOOKUP(1,ChapterTable!$1:$1048576,MATCH("최종"&amp;SUBSTITUTE(SUBSTITUTE(F$1,"standard",""),"|Float",""),ChapterTable!$1:$1,0),0)*ChapterTable!$Q$17,
  IF(AND($A1178=0,$B1178=0),
    F1179,
  IF($B1178=0,
    VLOOKUP($A1178,ChapterTable!$1:$1048576,MATCH("최종"&amp;SUBSTITUTE(SUBSTITUTE(F$1,"standard",""),"|Float",""),ChapterTable!$1:$1,0),0),
  IF($B1178=1,
    IF($L1178=FALSE,
      VLOOKUP($A1178,ChapterTable!$1:$1048576,MATCH("최종"&amp;SUBSTITUTE(SUBSTITUTE(F$1,"standard",""),"|Float",""),ChapterTable!$1:$1,0),0),
      VLOOKUP($A1178-ChapterTable!$Q$11,ChapterTable!$1:$1048576,MATCH("최종"&amp;SUBSTITUTE(SUBSTITUTE(F$1,"standard",""),"|Float",""),ChapterTable!$1:$1,0),0)*ChapterTable!$Q$14
    ),
  OFFSET(F1178,-$B1178+IF($L1178,1,0),0)*
    (VLOOKUP(SUBSTITUTE(SUBSTITUTE(F$1,"standard",""),"|Float","")&amp;"인게임누적곱배수",ChapterTable!$S:$T,2,0)^D1178
    +VLOOKUP(SUBSTITUTE(SUBSTITUTE(F$1,"standard",""),"|Float","")&amp;"인게임누적합배수",ChapterTable!$S:$T,2,0)*D1178)
  )
  )
  )
)</f>
        <v>3030140.1952850819</v>
      </c>
      <c r="G1178" t="s">
        <v>110</v>
      </c>
      <c r="J1178" t="str">
        <f>IF(ISBLANK(I1178),"",
IFERROR(VLOOKUP(I1178,[1]StringTable!$1:$1048576,MATCH([1]StringTable!$B$1,[1]StringTable!$1:$1,0),0),
IFERROR(VLOOKUP(I1178,[1]InApkStringTable!$1:$1048576,MATCH([1]InApkStringTable!$B$1,[1]InApkStringTable!$1:$1,0),0),
"스트링없음")))</f>
        <v/>
      </c>
      <c r="L1178" t="b">
        <v>0</v>
      </c>
      <c r="M1178" t="s">
        <v>24</v>
      </c>
      <c r="N1178" t="str">
        <f>IF(ISBLANK(M1178),"",IF(ISERROR(VLOOKUP(M1178,MapTable!$A:$A,1,0)),"맵없음",""))</f>
        <v/>
      </c>
      <c r="O1178">
        <f t="shared" si="73"/>
        <v>21</v>
      </c>
      <c r="Q1178">
        <f t="shared" si="74"/>
        <v>21</v>
      </c>
      <c r="R1178" t="b">
        <f t="shared" ca="1" si="75"/>
        <v>0</v>
      </c>
      <c r="T1178" t="b">
        <f t="shared" ca="1" si="76"/>
        <v>0</v>
      </c>
      <c r="V1178" t="str">
        <f>IF(ISBLANK(U1178),"",IF(ISERROR(VLOOKUP(U1178,MapTable!$A:$A,1,0)),"맵없음",""))</f>
        <v/>
      </c>
      <c r="X1178" t="str">
        <f>IF(ISBLANK(W1178),"",
IF(ISERROR(FIND(",",W1178)),
  IF(ISERROR(VLOOKUP(W1178,MapTable!$A:$A,1,0)),"맵없음",
  ""),
IF(ISERROR(FIND(",",W1178,FIND(",",W1178)+1)),
  IF(OR(ISERROR(VLOOKUP(LEFT(W1178,FIND(",",W1178)-1),MapTable!$A:$A,1,0)),ISERROR(VLOOKUP(TRIM(MID(W1178,FIND(",",W1178)+1,999)),MapTable!$A:$A,1,0))),"맵없음",
  ""),
IF(ISERROR(FIND(",",W1178,FIND(",",W1178,FIND(",",W1178)+1)+1)),
  IF(OR(ISERROR(VLOOKUP(LEFT(W1178,FIND(",",W1178)-1),MapTable!$A:$A,1,0)),ISERROR(VLOOKUP(TRIM(MID(W1178,FIND(",",W1178)+1,FIND(",",W1178,FIND(",",W1178)+1)-FIND(",",W1178)-1)),MapTable!$A:$A,1,0)),ISERROR(VLOOKUP(TRIM(MID(W1178,FIND(",",W1178,FIND(",",W1178)+1)+1,999)),MapTable!$A:$A,1,0))),"맵없음",
  ""),
IF(ISERROR(FIND(",",W1178,FIND(",",W1178,FIND(",",W1178,FIND(",",W1178)+1)+1)+1)),
  IF(OR(ISERROR(VLOOKUP(LEFT(W1178,FIND(",",W1178)-1),MapTable!$A:$A,1,0)),ISERROR(VLOOKUP(TRIM(MID(W1178,FIND(",",W1178)+1,FIND(",",W1178,FIND(",",W1178)+1)-FIND(",",W1178)-1)),MapTable!$A:$A,1,0)),ISERROR(VLOOKUP(TRIM(MID(W1178,FIND(",",W1178,FIND(",",W1178)+1)+1,FIND(",",W1178,FIND(",",W1178,FIND(",",W1178)+1)+1)-FIND(",",W1178,FIND(",",W1178)+1)-1)),MapTable!$A:$A,1,0)),ISERROR(VLOOKUP(TRIM(MID(W1178,FIND(",",W1178,FIND(",",W1178,FIND(",",W1178)+1)+1)+1,999)),MapTable!$A:$A,1,0))),"맵없음",
  ""),
)))))</f>
        <v/>
      </c>
      <c r="AC1178" t="str">
        <f>IF(ISBLANK(AB1178),"",IF(ISERROR(VLOOKUP(AB1178,[3]DropTable!$A:$A,1,0)),"드랍없음",""))</f>
        <v/>
      </c>
      <c r="AE1178" t="str">
        <f>IF(ISBLANK(AD1178),"",IF(ISERROR(VLOOKUP(AD1178,[3]DropTable!$A:$A,1,0)),"드랍없음",""))</f>
        <v/>
      </c>
      <c r="AG1178">
        <v>9.8000000000000007</v>
      </c>
      <c r="AH1178">
        <v>1</v>
      </c>
    </row>
    <row r="1179" spans="1:34" x14ac:dyDescent="0.3">
      <c r="A1179">
        <v>26</v>
      </c>
      <c r="B1179">
        <v>0</v>
      </c>
      <c r="C1179">
        <f>IF(OR($L1179=TRUE,$A1179=0,MOD($A1179,ChapterTable!$S$20)&lt;&gt;0),
MAX(0,INT(($B1179+ChapterTable!$Q$26+VLOOKUP(SUBSTITUTE(C$1,"성장단계","")&amp;"단계오프셋",ChapterTable!$S:$T,2,0))/ChapterTable!$Q$23)),
MAX(0,INT(($B1179+ChapterTable!$S$26+VLOOKUP(SUBSTITUTE(C$1,"성장단계","")&amp;"보스단계오프셋",ChapterTable!$S:$T,2,0))/ChapterTable!$S$23)))</f>
        <v>0</v>
      </c>
      <c r="D1179">
        <f>IF(OR($L1179=TRUE,$A1179=0,MOD($A1179,ChapterTable!$S$20)&lt;&gt;0),
MAX(0,INT(($B1179+ChapterTable!$Q$26+VLOOKUP(SUBSTITUTE(D$1,"성장단계","")&amp;"단계오프셋",ChapterTable!$S:$T,2,0))/ChapterTable!$Q$23)),
MAX(0,INT(($B1179+ChapterTable!$S$26+VLOOKUP(SUBSTITUTE(D$1,"성장단계","")&amp;"보스단계오프셋",ChapterTable!$S:$T,2,0))/ChapterTable!$S$23)))</f>
        <v>0</v>
      </c>
      <c r="E1179" s="1">
        <f ca="1">IF(AND($A1179=0,$B1179=1),
    VLOOKUP(1,ChapterTable!$1:$1048576,MATCH("최종"&amp;SUBSTITUTE(SUBSTITUTE(E$1,"standard",""),"|Float",""),ChapterTable!$1:$1,0),0)*ChapterTable!$Q$17,
  IF(AND($A1179=0,$B1179=0),
    E1180,
  IF($B1179=0,
    VLOOKUP($A1179,ChapterTable!$1:$1048576,MATCH("최종"&amp;SUBSTITUTE(SUBSTITUTE(E$1,"standard",""),"|Float",""),ChapterTable!$1:$1,0),0),
  IF($B1179=1,
    IF($L1179=FALSE,
      VLOOKUP($A1179,ChapterTable!$1:$1048576,MATCH("최종"&amp;SUBSTITUTE(SUBSTITUTE(E$1,"standard",""),"|Float",""),ChapterTable!$1:$1,0),0),
      VLOOKUP($A1179-ChapterTable!$Q$11,ChapterTable!$1:$1048576,MATCH("최종"&amp;SUBSTITUTE(SUBSTITUTE(E$1,"standard",""),"|Float",""),ChapterTable!$1:$1,0),0)*ChapterTable!$Q$14
    ),
  OFFSET(E1179,-$B1179+IF($L1179,1,0),0)*
    (VLOOKUP(SUBSTITUTE(SUBSTITUTE(E$1,"standard",""),"|Float","")&amp;"인게임누적곱배수",ChapterTable!$S:$T,2,0)^C1179
    +VLOOKUP(SUBSTITUTE(SUBSTITUTE(E$1,"standard",""),"|Float","")&amp;"인게임누적합배수",ChapterTable!$S:$T,2,0)*C1179)
  )
  )
  )
)</f>
        <v>4545210.2929276228</v>
      </c>
      <c r="F1179" s="1">
        <f ca="1">IF(AND($A1179=0,$B1179=1),
    VLOOKUP(1,ChapterTable!$1:$1048576,MATCH("최종"&amp;SUBSTITUTE(SUBSTITUTE(F$1,"standard",""),"|Float",""),ChapterTable!$1:$1,0),0)*ChapterTable!$Q$17,
  IF(AND($A1179=0,$B1179=0),
    F1180,
  IF($B1179=0,
    VLOOKUP($A1179,ChapterTable!$1:$1048576,MATCH("최종"&amp;SUBSTITUTE(SUBSTITUTE(F$1,"standard",""),"|Float",""),ChapterTable!$1:$1,0),0),
  IF($B1179=1,
    IF($L1179=FALSE,
      VLOOKUP($A1179,ChapterTable!$1:$1048576,MATCH("최종"&amp;SUBSTITUTE(SUBSTITUTE(F$1,"standard",""),"|Float",""),ChapterTable!$1:$1,0),0),
      VLOOKUP($A1179-ChapterTable!$Q$11,ChapterTable!$1:$1048576,MATCH("최종"&amp;SUBSTITUTE(SUBSTITUTE(F$1,"standard",""),"|Float",""),ChapterTable!$1:$1,0),0)*ChapterTable!$Q$14
    ),
  OFFSET(F1179,-$B1179+IF($L1179,1,0),0)*
    (VLOOKUP(SUBSTITUTE(SUBSTITUTE(F$1,"standard",""),"|Float","")&amp;"인게임누적곱배수",ChapterTable!$S:$T,2,0)^D1179
    +VLOOKUP(SUBSTITUTE(SUBSTITUTE(F$1,"standard",""),"|Float","")&amp;"인게임누적합배수",ChapterTable!$S:$T,2,0)*D1179)
  )
  )
  )
)</f>
        <v>2525116.8294042349</v>
      </c>
      <c r="G1179" t="s">
        <v>110</v>
      </c>
      <c r="J1179" t="str">
        <f>IF(ISBLANK(I1179),"",
IFERROR(VLOOKUP(I1179,[1]StringTable!$1:$1048576,MATCH([1]StringTable!$B$1,[1]StringTable!$1:$1,0),0),
IFERROR(VLOOKUP(I1179,[1]InApkStringTable!$1:$1048576,MATCH([1]InApkStringTable!$B$1,[1]InApkStringTable!$1:$1,0),0),
"스트링없음")))</f>
        <v/>
      </c>
      <c r="L1179" t="b">
        <v>0</v>
      </c>
      <c r="M1179" t="s">
        <v>24</v>
      </c>
      <c r="N1179" t="str">
        <f>IF(ISBLANK(M1179),"",IF(ISERROR(VLOOKUP(M1179,MapTable!$A:$A,1,0)),"맵없음",""))</f>
        <v/>
      </c>
      <c r="O1179">
        <f t="shared" si="73"/>
        <v>0</v>
      </c>
      <c r="Q1179">
        <f t="shared" si="74"/>
        <v>0</v>
      </c>
      <c r="R1179" t="b">
        <f t="shared" ca="1" si="75"/>
        <v>0</v>
      </c>
      <c r="T1179" t="b">
        <f t="shared" ca="1" si="76"/>
        <v>0</v>
      </c>
      <c r="V1179" t="str">
        <f>IF(ISBLANK(U1179),"",IF(ISERROR(VLOOKUP(U1179,MapTable!$A:$A,1,0)),"맵없음",""))</f>
        <v/>
      </c>
      <c r="X1179" t="str">
        <f>IF(ISBLANK(W1179),"",
IF(ISERROR(FIND(",",W1179)),
  IF(ISERROR(VLOOKUP(W1179,MapTable!$A:$A,1,0)),"맵없음",
  ""),
IF(ISERROR(FIND(",",W1179,FIND(",",W1179)+1)),
  IF(OR(ISERROR(VLOOKUP(LEFT(W1179,FIND(",",W1179)-1),MapTable!$A:$A,1,0)),ISERROR(VLOOKUP(TRIM(MID(W1179,FIND(",",W1179)+1,999)),MapTable!$A:$A,1,0))),"맵없음",
  ""),
IF(ISERROR(FIND(",",W1179,FIND(",",W1179,FIND(",",W1179)+1)+1)),
  IF(OR(ISERROR(VLOOKUP(LEFT(W1179,FIND(",",W1179)-1),MapTable!$A:$A,1,0)),ISERROR(VLOOKUP(TRIM(MID(W1179,FIND(",",W1179)+1,FIND(",",W1179,FIND(",",W1179)+1)-FIND(",",W1179)-1)),MapTable!$A:$A,1,0)),ISERROR(VLOOKUP(TRIM(MID(W1179,FIND(",",W1179,FIND(",",W1179)+1)+1,999)),MapTable!$A:$A,1,0))),"맵없음",
  ""),
IF(ISERROR(FIND(",",W1179,FIND(",",W1179,FIND(",",W1179,FIND(",",W1179)+1)+1)+1)),
  IF(OR(ISERROR(VLOOKUP(LEFT(W1179,FIND(",",W1179)-1),MapTable!$A:$A,1,0)),ISERROR(VLOOKUP(TRIM(MID(W1179,FIND(",",W1179)+1,FIND(",",W1179,FIND(",",W1179)+1)-FIND(",",W1179)-1)),MapTable!$A:$A,1,0)),ISERROR(VLOOKUP(TRIM(MID(W1179,FIND(",",W1179,FIND(",",W1179)+1)+1,FIND(",",W1179,FIND(",",W1179,FIND(",",W1179)+1)+1)-FIND(",",W1179,FIND(",",W1179)+1)-1)),MapTable!$A:$A,1,0)),ISERROR(VLOOKUP(TRIM(MID(W1179,FIND(",",W1179,FIND(",",W1179,FIND(",",W1179)+1)+1)+1,999)),MapTable!$A:$A,1,0))),"맵없음",
  ""),
)))))</f>
        <v/>
      </c>
      <c r="AC1179" t="str">
        <f>IF(ISBLANK(AB1179),"",IF(ISERROR(VLOOKUP(AB1179,[3]DropTable!$A:$A,1,0)),"드랍없음",""))</f>
        <v/>
      </c>
      <c r="AE1179" t="str">
        <f>IF(ISBLANK(AD1179),"",IF(ISERROR(VLOOKUP(AD1179,[3]DropTable!$A:$A,1,0)),"드랍없음",""))</f>
        <v/>
      </c>
      <c r="AG1179">
        <v>9.8000000000000007</v>
      </c>
      <c r="AH1179">
        <v>1</v>
      </c>
    </row>
    <row r="1180" spans="1:34" x14ac:dyDescent="0.3">
      <c r="A1180">
        <v>26</v>
      </c>
      <c r="B1180">
        <v>1</v>
      </c>
      <c r="C1180">
        <f>IF(OR($L1180=TRUE,$A1180=0,MOD($A1180,ChapterTable!$S$20)&lt;&gt;0),
MAX(0,INT(($B1180+ChapterTable!$Q$26+VLOOKUP(SUBSTITUTE(C$1,"성장단계","")&amp;"단계오프셋",ChapterTable!$S:$T,2,0))/ChapterTable!$Q$23)),
MAX(0,INT(($B1180+ChapterTable!$S$26+VLOOKUP(SUBSTITUTE(C$1,"성장단계","")&amp;"보스단계오프셋",ChapterTable!$S:$T,2,0))/ChapterTable!$S$23)))</f>
        <v>0</v>
      </c>
      <c r="D1180">
        <f>IF(OR($L1180=TRUE,$A1180=0,MOD($A1180,ChapterTable!$S$20)&lt;&gt;0),
MAX(0,INT(($B1180+ChapterTable!$Q$26+VLOOKUP(SUBSTITUTE(D$1,"성장단계","")&amp;"단계오프셋",ChapterTable!$S:$T,2,0))/ChapterTable!$Q$23)),
MAX(0,INT(($B1180+ChapterTable!$S$26+VLOOKUP(SUBSTITUTE(D$1,"성장단계","")&amp;"보스단계오프셋",ChapterTable!$S:$T,2,0))/ChapterTable!$S$23)))</f>
        <v>0</v>
      </c>
      <c r="E1180" s="1">
        <f ca="1">IF(AND($A1180=0,$B1180=1),
    VLOOKUP(1,ChapterTable!$1:$1048576,MATCH("최종"&amp;SUBSTITUTE(SUBSTITUTE(E$1,"standard",""),"|Float",""),ChapterTable!$1:$1,0),0)*ChapterTable!$Q$17,
  IF(AND($A1180=0,$B1180=0),
    E1181,
  IF($B1180=0,
    VLOOKUP($A1180,ChapterTable!$1:$1048576,MATCH("최종"&amp;SUBSTITUTE(SUBSTITUTE(E$1,"standard",""),"|Float",""),ChapterTable!$1:$1,0),0),
  IF($B1180=1,
    IF($L1180=FALSE,
      VLOOKUP($A1180,ChapterTable!$1:$1048576,MATCH("최종"&amp;SUBSTITUTE(SUBSTITUTE(E$1,"standard",""),"|Float",""),ChapterTable!$1:$1,0),0),
      VLOOKUP($A1180-ChapterTable!$Q$11,ChapterTable!$1:$1048576,MATCH("최종"&amp;SUBSTITUTE(SUBSTITUTE(E$1,"standard",""),"|Float",""),ChapterTable!$1:$1,0),0)*ChapterTable!$Q$14
    ),
  OFFSET(E1180,-$B1180+IF($L1180,1,0),0)*
    (VLOOKUP(SUBSTITUTE(SUBSTITUTE(E$1,"standard",""),"|Float","")&amp;"인게임누적곱배수",ChapterTable!$S:$T,2,0)^C1180
    +VLOOKUP(SUBSTITUTE(SUBSTITUTE(E$1,"standard",""),"|Float","")&amp;"인게임누적합배수",ChapterTable!$S:$T,2,0)*C1180)
  )
  )
  )
)</f>
        <v>4545210.2929276228</v>
      </c>
      <c r="F1180" s="1">
        <f ca="1">IF(AND($A1180=0,$B1180=1),
    VLOOKUP(1,ChapterTable!$1:$1048576,MATCH("최종"&amp;SUBSTITUTE(SUBSTITUTE(F$1,"standard",""),"|Float",""),ChapterTable!$1:$1,0),0)*ChapterTable!$Q$17,
  IF(AND($A1180=0,$B1180=0),
    F1181,
  IF($B1180=0,
    VLOOKUP($A1180,ChapterTable!$1:$1048576,MATCH("최종"&amp;SUBSTITUTE(SUBSTITUTE(F$1,"standard",""),"|Float",""),ChapterTable!$1:$1,0),0),
  IF($B1180=1,
    IF($L1180=FALSE,
      VLOOKUP($A1180,ChapterTable!$1:$1048576,MATCH("최종"&amp;SUBSTITUTE(SUBSTITUTE(F$1,"standard",""),"|Float",""),ChapterTable!$1:$1,0),0),
      VLOOKUP($A1180-ChapterTable!$Q$11,ChapterTable!$1:$1048576,MATCH("최종"&amp;SUBSTITUTE(SUBSTITUTE(F$1,"standard",""),"|Float",""),ChapterTable!$1:$1,0),0)*ChapterTable!$Q$14
    ),
  OFFSET(F1180,-$B1180+IF($L1180,1,0),0)*
    (VLOOKUP(SUBSTITUTE(SUBSTITUTE(F$1,"standard",""),"|Float","")&amp;"인게임누적곱배수",ChapterTable!$S:$T,2,0)^D1180
    +VLOOKUP(SUBSTITUTE(SUBSTITUTE(F$1,"standard",""),"|Float","")&amp;"인게임누적합배수",ChapterTable!$S:$T,2,0)*D1180)
  )
  )
  )
)</f>
        <v>2525116.8294042349</v>
      </c>
      <c r="G1180" t="s">
        <v>110</v>
      </c>
      <c r="J1180" t="str">
        <f>IF(ISBLANK(I1180),"",
IFERROR(VLOOKUP(I1180,[1]StringTable!$1:$1048576,MATCH([1]StringTable!$B$1,[1]StringTable!$1:$1,0),0),
IFERROR(VLOOKUP(I1180,[1]InApkStringTable!$1:$1048576,MATCH([1]InApkStringTable!$B$1,[1]InApkStringTable!$1:$1,0),0),
"스트링없음")))</f>
        <v/>
      </c>
      <c r="L1180" t="b">
        <v>0</v>
      </c>
      <c r="M1180" t="s">
        <v>24</v>
      </c>
      <c r="N1180" t="str">
        <f>IF(ISBLANK(M1180),"",IF(ISERROR(VLOOKUP(M1180,MapTable!$A:$A,1,0)),"맵없음",""))</f>
        <v/>
      </c>
      <c r="O1180">
        <f t="shared" si="73"/>
        <v>1</v>
      </c>
      <c r="Q1180">
        <f t="shared" si="74"/>
        <v>1</v>
      </c>
      <c r="R1180" t="b">
        <f t="shared" ca="1" si="75"/>
        <v>0</v>
      </c>
      <c r="T1180" t="b">
        <f t="shared" ca="1" si="76"/>
        <v>0</v>
      </c>
      <c r="V1180" t="str">
        <f>IF(ISBLANK(U1180),"",IF(ISERROR(VLOOKUP(U1180,MapTable!$A:$A,1,0)),"맵없음",""))</f>
        <v/>
      </c>
      <c r="X1180" t="str">
        <f>IF(ISBLANK(W1180),"",
IF(ISERROR(FIND(",",W1180)),
  IF(ISERROR(VLOOKUP(W1180,MapTable!$A:$A,1,0)),"맵없음",
  ""),
IF(ISERROR(FIND(",",W1180,FIND(",",W1180)+1)),
  IF(OR(ISERROR(VLOOKUP(LEFT(W1180,FIND(",",W1180)-1),MapTable!$A:$A,1,0)),ISERROR(VLOOKUP(TRIM(MID(W1180,FIND(",",W1180)+1,999)),MapTable!$A:$A,1,0))),"맵없음",
  ""),
IF(ISERROR(FIND(",",W1180,FIND(",",W1180,FIND(",",W1180)+1)+1)),
  IF(OR(ISERROR(VLOOKUP(LEFT(W1180,FIND(",",W1180)-1),MapTable!$A:$A,1,0)),ISERROR(VLOOKUP(TRIM(MID(W1180,FIND(",",W1180)+1,FIND(",",W1180,FIND(",",W1180)+1)-FIND(",",W1180)-1)),MapTable!$A:$A,1,0)),ISERROR(VLOOKUP(TRIM(MID(W1180,FIND(",",W1180,FIND(",",W1180)+1)+1,999)),MapTable!$A:$A,1,0))),"맵없음",
  ""),
IF(ISERROR(FIND(",",W1180,FIND(",",W1180,FIND(",",W1180,FIND(",",W1180)+1)+1)+1)),
  IF(OR(ISERROR(VLOOKUP(LEFT(W1180,FIND(",",W1180)-1),MapTable!$A:$A,1,0)),ISERROR(VLOOKUP(TRIM(MID(W1180,FIND(",",W1180)+1,FIND(",",W1180,FIND(",",W1180)+1)-FIND(",",W1180)-1)),MapTable!$A:$A,1,0)),ISERROR(VLOOKUP(TRIM(MID(W1180,FIND(",",W1180,FIND(",",W1180)+1)+1,FIND(",",W1180,FIND(",",W1180,FIND(",",W1180)+1)+1)-FIND(",",W1180,FIND(",",W1180)+1)-1)),MapTable!$A:$A,1,0)),ISERROR(VLOOKUP(TRIM(MID(W1180,FIND(",",W1180,FIND(",",W1180,FIND(",",W1180)+1)+1)+1,999)),MapTable!$A:$A,1,0))),"맵없음",
  ""),
)))))</f>
        <v/>
      </c>
      <c r="AC1180" t="str">
        <f>IF(ISBLANK(AB1180),"",IF(ISERROR(VLOOKUP(AB1180,[3]DropTable!$A:$A,1,0)),"드랍없음",""))</f>
        <v/>
      </c>
      <c r="AE1180" t="str">
        <f>IF(ISBLANK(AD1180),"",IF(ISERROR(VLOOKUP(AD1180,[3]DropTable!$A:$A,1,0)),"드랍없음",""))</f>
        <v/>
      </c>
      <c r="AG1180">
        <v>9.8000000000000007</v>
      </c>
      <c r="AH1180">
        <v>1</v>
      </c>
    </row>
    <row r="1181" spans="1:34" x14ac:dyDescent="0.3">
      <c r="A1181">
        <v>26</v>
      </c>
      <c r="B1181">
        <v>2</v>
      </c>
      <c r="C1181">
        <f>IF(OR($L1181=TRUE,$A1181=0,MOD($A1181,ChapterTable!$S$20)&lt;&gt;0),
MAX(0,INT(($B1181+ChapterTable!$Q$26+VLOOKUP(SUBSTITUTE(C$1,"성장단계","")&amp;"단계오프셋",ChapterTable!$S:$T,2,0))/ChapterTable!$Q$23)),
MAX(0,INT(($B1181+ChapterTable!$S$26+VLOOKUP(SUBSTITUTE(C$1,"성장단계","")&amp;"보스단계오프셋",ChapterTable!$S:$T,2,0))/ChapterTable!$S$23)))</f>
        <v>0</v>
      </c>
      <c r="D1181">
        <f>IF(OR($L1181=TRUE,$A1181=0,MOD($A1181,ChapterTable!$S$20)&lt;&gt;0),
MAX(0,INT(($B1181+ChapterTable!$Q$26+VLOOKUP(SUBSTITUTE(D$1,"성장단계","")&amp;"단계오프셋",ChapterTable!$S:$T,2,0))/ChapterTable!$Q$23)),
MAX(0,INT(($B1181+ChapterTable!$S$26+VLOOKUP(SUBSTITUTE(D$1,"성장단계","")&amp;"보스단계오프셋",ChapterTable!$S:$T,2,0))/ChapterTable!$S$23)))</f>
        <v>0</v>
      </c>
      <c r="E1181" s="1">
        <f ca="1">IF(AND($A1181=0,$B1181=1),
    VLOOKUP(1,ChapterTable!$1:$1048576,MATCH("최종"&amp;SUBSTITUTE(SUBSTITUTE(E$1,"standard",""),"|Float",""),ChapterTable!$1:$1,0),0)*ChapterTable!$Q$17,
  IF(AND($A1181=0,$B1181=0),
    E1182,
  IF($B1181=0,
    VLOOKUP($A1181,ChapterTable!$1:$1048576,MATCH("최종"&amp;SUBSTITUTE(SUBSTITUTE(E$1,"standard",""),"|Float",""),ChapterTable!$1:$1,0),0),
  IF($B1181=1,
    IF($L1181=FALSE,
      VLOOKUP($A1181,ChapterTable!$1:$1048576,MATCH("최종"&amp;SUBSTITUTE(SUBSTITUTE(E$1,"standard",""),"|Float",""),ChapterTable!$1:$1,0),0),
      VLOOKUP($A1181-ChapterTable!$Q$11,ChapterTable!$1:$1048576,MATCH("최종"&amp;SUBSTITUTE(SUBSTITUTE(E$1,"standard",""),"|Float",""),ChapterTable!$1:$1,0),0)*ChapterTable!$Q$14
    ),
  OFFSET(E1181,-$B1181+IF($L1181,1,0),0)*
    (VLOOKUP(SUBSTITUTE(SUBSTITUTE(E$1,"standard",""),"|Float","")&amp;"인게임누적곱배수",ChapterTable!$S:$T,2,0)^C1181
    +VLOOKUP(SUBSTITUTE(SUBSTITUTE(E$1,"standard",""),"|Float","")&amp;"인게임누적합배수",ChapterTable!$S:$T,2,0)*C1181)
  )
  )
  )
)</f>
        <v>4545210.2929276228</v>
      </c>
      <c r="F1181" s="1">
        <f ca="1">IF(AND($A1181=0,$B1181=1),
    VLOOKUP(1,ChapterTable!$1:$1048576,MATCH("최종"&amp;SUBSTITUTE(SUBSTITUTE(F$1,"standard",""),"|Float",""),ChapterTable!$1:$1,0),0)*ChapterTable!$Q$17,
  IF(AND($A1181=0,$B1181=0),
    F1182,
  IF($B1181=0,
    VLOOKUP($A1181,ChapterTable!$1:$1048576,MATCH("최종"&amp;SUBSTITUTE(SUBSTITUTE(F$1,"standard",""),"|Float",""),ChapterTable!$1:$1,0),0),
  IF($B1181=1,
    IF($L1181=FALSE,
      VLOOKUP($A1181,ChapterTable!$1:$1048576,MATCH("최종"&amp;SUBSTITUTE(SUBSTITUTE(F$1,"standard",""),"|Float",""),ChapterTable!$1:$1,0),0),
      VLOOKUP($A1181-ChapterTable!$Q$11,ChapterTable!$1:$1048576,MATCH("최종"&amp;SUBSTITUTE(SUBSTITUTE(F$1,"standard",""),"|Float",""),ChapterTable!$1:$1,0),0)*ChapterTable!$Q$14
    ),
  OFFSET(F1181,-$B1181+IF($L1181,1,0),0)*
    (VLOOKUP(SUBSTITUTE(SUBSTITUTE(F$1,"standard",""),"|Float","")&amp;"인게임누적곱배수",ChapterTable!$S:$T,2,0)^D1181
    +VLOOKUP(SUBSTITUTE(SUBSTITUTE(F$1,"standard",""),"|Float","")&amp;"인게임누적합배수",ChapterTable!$S:$T,2,0)*D1181)
  )
  )
  )
)</f>
        <v>2525116.8294042349</v>
      </c>
      <c r="G1181" t="s">
        <v>110</v>
      </c>
      <c r="J1181" t="str">
        <f>IF(ISBLANK(I1181),"",
IFERROR(VLOOKUP(I1181,[1]StringTable!$1:$1048576,MATCH([1]StringTable!$B$1,[1]StringTable!$1:$1,0),0),
IFERROR(VLOOKUP(I1181,[1]InApkStringTable!$1:$1048576,MATCH([1]InApkStringTable!$B$1,[1]InApkStringTable!$1:$1,0),0),
"스트링없음")))</f>
        <v/>
      </c>
      <c r="L1181" t="b">
        <v>0</v>
      </c>
      <c r="M1181" t="s">
        <v>24</v>
      </c>
      <c r="N1181" t="str">
        <f>IF(ISBLANK(M1181),"",IF(ISERROR(VLOOKUP(M1181,MapTable!$A:$A,1,0)),"맵없음",""))</f>
        <v/>
      </c>
      <c r="O1181">
        <f t="shared" si="73"/>
        <v>1</v>
      </c>
      <c r="Q1181">
        <f t="shared" si="74"/>
        <v>1</v>
      </c>
      <c r="R1181" t="b">
        <f t="shared" ca="1" si="75"/>
        <v>0</v>
      </c>
      <c r="T1181" t="b">
        <f t="shared" ca="1" si="76"/>
        <v>0</v>
      </c>
      <c r="V1181" t="str">
        <f>IF(ISBLANK(U1181),"",IF(ISERROR(VLOOKUP(U1181,MapTable!$A:$A,1,0)),"맵없음",""))</f>
        <v/>
      </c>
      <c r="X1181" t="str">
        <f>IF(ISBLANK(W1181),"",
IF(ISERROR(FIND(",",W1181)),
  IF(ISERROR(VLOOKUP(W1181,MapTable!$A:$A,1,0)),"맵없음",
  ""),
IF(ISERROR(FIND(",",W1181,FIND(",",W1181)+1)),
  IF(OR(ISERROR(VLOOKUP(LEFT(W1181,FIND(",",W1181)-1),MapTable!$A:$A,1,0)),ISERROR(VLOOKUP(TRIM(MID(W1181,FIND(",",W1181)+1,999)),MapTable!$A:$A,1,0))),"맵없음",
  ""),
IF(ISERROR(FIND(",",W1181,FIND(",",W1181,FIND(",",W1181)+1)+1)),
  IF(OR(ISERROR(VLOOKUP(LEFT(W1181,FIND(",",W1181)-1),MapTable!$A:$A,1,0)),ISERROR(VLOOKUP(TRIM(MID(W1181,FIND(",",W1181)+1,FIND(",",W1181,FIND(",",W1181)+1)-FIND(",",W1181)-1)),MapTable!$A:$A,1,0)),ISERROR(VLOOKUP(TRIM(MID(W1181,FIND(",",W1181,FIND(",",W1181)+1)+1,999)),MapTable!$A:$A,1,0))),"맵없음",
  ""),
IF(ISERROR(FIND(",",W1181,FIND(",",W1181,FIND(",",W1181,FIND(",",W1181)+1)+1)+1)),
  IF(OR(ISERROR(VLOOKUP(LEFT(W1181,FIND(",",W1181)-1),MapTable!$A:$A,1,0)),ISERROR(VLOOKUP(TRIM(MID(W1181,FIND(",",W1181)+1,FIND(",",W1181,FIND(",",W1181)+1)-FIND(",",W1181)-1)),MapTable!$A:$A,1,0)),ISERROR(VLOOKUP(TRIM(MID(W1181,FIND(",",W1181,FIND(",",W1181)+1)+1,FIND(",",W1181,FIND(",",W1181,FIND(",",W1181)+1)+1)-FIND(",",W1181,FIND(",",W1181)+1)-1)),MapTable!$A:$A,1,0)),ISERROR(VLOOKUP(TRIM(MID(W1181,FIND(",",W1181,FIND(",",W1181,FIND(",",W1181)+1)+1)+1,999)),MapTable!$A:$A,1,0))),"맵없음",
  ""),
)))))</f>
        <v/>
      </c>
      <c r="AC1181" t="str">
        <f>IF(ISBLANK(AB1181),"",IF(ISERROR(VLOOKUP(AB1181,[3]DropTable!$A:$A,1,0)),"드랍없음",""))</f>
        <v/>
      </c>
      <c r="AE1181" t="str">
        <f>IF(ISBLANK(AD1181),"",IF(ISERROR(VLOOKUP(AD1181,[3]DropTable!$A:$A,1,0)),"드랍없음",""))</f>
        <v/>
      </c>
      <c r="AG1181">
        <v>9.8000000000000007</v>
      </c>
      <c r="AH1181">
        <v>1</v>
      </c>
    </row>
    <row r="1182" spans="1:34" x14ac:dyDescent="0.3">
      <c r="A1182">
        <v>26</v>
      </c>
      <c r="B1182">
        <v>3</v>
      </c>
      <c r="C1182">
        <f>IF(OR($L1182=TRUE,$A1182=0,MOD($A1182,ChapterTable!$S$20)&lt;&gt;0),
MAX(0,INT(($B1182+ChapterTable!$Q$26+VLOOKUP(SUBSTITUTE(C$1,"성장단계","")&amp;"단계오프셋",ChapterTable!$S:$T,2,0))/ChapterTable!$Q$23)),
MAX(0,INT(($B1182+ChapterTable!$S$26+VLOOKUP(SUBSTITUTE(C$1,"성장단계","")&amp;"보스단계오프셋",ChapterTable!$S:$T,2,0))/ChapterTable!$S$23)))</f>
        <v>0</v>
      </c>
      <c r="D1182">
        <f>IF(OR($L1182=TRUE,$A1182=0,MOD($A1182,ChapterTable!$S$20)&lt;&gt;0),
MAX(0,INT(($B1182+ChapterTable!$Q$26+VLOOKUP(SUBSTITUTE(D$1,"성장단계","")&amp;"단계오프셋",ChapterTable!$S:$T,2,0))/ChapterTable!$Q$23)),
MAX(0,INT(($B1182+ChapterTable!$S$26+VLOOKUP(SUBSTITUTE(D$1,"성장단계","")&amp;"보스단계오프셋",ChapterTable!$S:$T,2,0))/ChapterTable!$S$23)))</f>
        <v>0</v>
      </c>
      <c r="E1182" s="1">
        <f ca="1">IF(AND($A1182=0,$B1182=1),
    VLOOKUP(1,ChapterTable!$1:$1048576,MATCH("최종"&amp;SUBSTITUTE(SUBSTITUTE(E$1,"standard",""),"|Float",""),ChapterTable!$1:$1,0),0)*ChapterTable!$Q$17,
  IF(AND($A1182=0,$B1182=0),
    E1183,
  IF($B1182=0,
    VLOOKUP($A1182,ChapterTable!$1:$1048576,MATCH("최종"&amp;SUBSTITUTE(SUBSTITUTE(E$1,"standard",""),"|Float",""),ChapterTable!$1:$1,0),0),
  IF($B1182=1,
    IF($L1182=FALSE,
      VLOOKUP($A1182,ChapterTable!$1:$1048576,MATCH("최종"&amp;SUBSTITUTE(SUBSTITUTE(E$1,"standard",""),"|Float",""),ChapterTable!$1:$1,0),0),
      VLOOKUP($A1182-ChapterTable!$Q$11,ChapterTable!$1:$1048576,MATCH("최종"&amp;SUBSTITUTE(SUBSTITUTE(E$1,"standard",""),"|Float",""),ChapterTable!$1:$1,0),0)*ChapterTable!$Q$14
    ),
  OFFSET(E1182,-$B1182+IF($L1182,1,0),0)*
    (VLOOKUP(SUBSTITUTE(SUBSTITUTE(E$1,"standard",""),"|Float","")&amp;"인게임누적곱배수",ChapterTable!$S:$T,2,0)^C1182
    +VLOOKUP(SUBSTITUTE(SUBSTITUTE(E$1,"standard",""),"|Float","")&amp;"인게임누적합배수",ChapterTable!$S:$T,2,0)*C1182)
  )
  )
  )
)</f>
        <v>4545210.2929276228</v>
      </c>
      <c r="F1182" s="1">
        <f ca="1">IF(AND($A1182=0,$B1182=1),
    VLOOKUP(1,ChapterTable!$1:$1048576,MATCH("최종"&amp;SUBSTITUTE(SUBSTITUTE(F$1,"standard",""),"|Float",""),ChapterTable!$1:$1,0),0)*ChapterTable!$Q$17,
  IF(AND($A1182=0,$B1182=0),
    F1183,
  IF($B1182=0,
    VLOOKUP($A1182,ChapterTable!$1:$1048576,MATCH("최종"&amp;SUBSTITUTE(SUBSTITUTE(F$1,"standard",""),"|Float",""),ChapterTable!$1:$1,0),0),
  IF($B1182=1,
    IF($L1182=FALSE,
      VLOOKUP($A1182,ChapterTable!$1:$1048576,MATCH("최종"&amp;SUBSTITUTE(SUBSTITUTE(F$1,"standard",""),"|Float",""),ChapterTable!$1:$1,0),0),
      VLOOKUP($A1182-ChapterTable!$Q$11,ChapterTable!$1:$1048576,MATCH("최종"&amp;SUBSTITUTE(SUBSTITUTE(F$1,"standard",""),"|Float",""),ChapterTable!$1:$1,0),0)*ChapterTable!$Q$14
    ),
  OFFSET(F1182,-$B1182+IF($L1182,1,0),0)*
    (VLOOKUP(SUBSTITUTE(SUBSTITUTE(F$1,"standard",""),"|Float","")&amp;"인게임누적곱배수",ChapterTable!$S:$T,2,0)^D1182
    +VLOOKUP(SUBSTITUTE(SUBSTITUTE(F$1,"standard",""),"|Float","")&amp;"인게임누적합배수",ChapterTable!$S:$T,2,0)*D1182)
  )
  )
  )
)</f>
        <v>2525116.8294042349</v>
      </c>
      <c r="G1182" t="s">
        <v>110</v>
      </c>
      <c r="J1182" t="str">
        <f>IF(ISBLANK(I1182),"",
IFERROR(VLOOKUP(I1182,[1]StringTable!$1:$1048576,MATCH([1]StringTable!$B$1,[1]StringTable!$1:$1,0),0),
IFERROR(VLOOKUP(I1182,[1]InApkStringTable!$1:$1048576,MATCH([1]InApkStringTable!$B$1,[1]InApkStringTable!$1:$1,0),0),
"스트링없음")))</f>
        <v/>
      </c>
      <c r="L1182" t="b">
        <v>0</v>
      </c>
      <c r="M1182" t="s">
        <v>24</v>
      </c>
      <c r="N1182" t="str">
        <f>IF(ISBLANK(M1182),"",IF(ISERROR(VLOOKUP(M1182,MapTable!$A:$A,1,0)),"맵없음",""))</f>
        <v/>
      </c>
      <c r="O1182">
        <f t="shared" si="73"/>
        <v>1</v>
      </c>
      <c r="Q1182">
        <f t="shared" si="74"/>
        <v>1</v>
      </c>
      <c r="R1182" t="b">
        <f t="shared" ca="1" si="75"/>
        <v>0</v>
      </c>
      <c r="T1182" t="b">
        <f t="shared" ca="1" si="76"/>
        <v>0</v>
      </c>
      <c r="V1182" t="str">
        <f>IF(ISBLANK(U1182),"",IF(ISERROR(VLOOKUP(U1182,MapTable!$A:$A,1,0)),"맵없음",""))</f>
        <v/>
      </c>
      <c r="X1182" t="str">
        <f>IF(ISBLANK(W1182),"",
IF(ISERROR(FIND(",",W1182)),
  IF(ISERROR(VLOOKUP(W1182,MapTable!$A:$A,1,0)),"맵없음",
  ""),
IF(ISERROR(FIND(",",W1182,FIND(",",W1182)+1)),
  IF(OR(ISERROR(VLOOKUP(LEFT(W1182,FIND(",",W1182)-1),MapTable!$A:$A,1,0)),ISERROR(VLOOKUP(TRIM(MID(W1182,FIND(",",W1182)+1,999)),MapTable!$A:$A,1,0))),"맵없음",
  ""),
IF(ISERROR(FIND(",",W1182,FIND(",",W1182,FIND(",",W1182)+1)+1)),
  IF(OR(ISERROR(VLOOKUP(LEFT(W1182,FIND(",",W1182)-1),MapTable!$A:$A,1,0)),ISERROR(VLOOKUP(TRIM(MID(W1182,FIND(",",W1182)+1,FIND(",",W1182,FIND(",",W1182)+1)-FIND(",",W1182)-1)),MapTable!$A:$A,1,0)),ISERROR(VLOOKUP(TRIM(MID(W1182,FIND(",",W1182,FIND(",",W1182)+1)+1,999)),MapTable!$A:$A,1,0))),"맵없음",
  ""),
IF(ISERROR(FIND(",",W1182,FIND(",",W1182,FIND(",",W1182,FIND(",",W1182)+1)+1)+1)),
  IF(OR(ISERROR(VLOOKUP(LEFT(W1182,FIND(",",W1182)-1),MapTable!$A:$A,1,0)),ISERROR(VLOOKUP(TRIM(MID(W1182,FIND(",",W1182)+1,FIND(",",W1182,FIND(",",W1182)+1)-FIND(",",W1182)-1)),MapTable!$A:$A,1,0)),ISERROR(VLOOKUP(TRIM(MID(W1182,FIND(",",W1182,FIND(",",W1182)+1)+1,FIND(",",W1182,FIND(",",W1182,FIND(",",W1182)+1)+1)-FIND(",",W1182,FIND(",",W1182)+1)-1)),MapTable!$A:$A,1,0)),ISERROR(VLOOKUP(TRIM(MID(W1182,FIND(",",W1182,FIND(",",W1182,FIND(",",W1182)+1)+1)+1,999)),MapTable!$A:$A,1,0))),"맵없음",
  ""),
)))))</f>
        <v/>
      </c>
      <c r="AC1182" t="str">
        <f>IF(ISBLANK(AB1182),"",IF(ISERROR(VLOOKUP(AB1182,[3]DropTable!$A:$A,1,0)),"드랍없음",""))</f>
        <v/>
      </c>
      <c r="AE1182" t="str">
        <f>IF(ISBLANK(AD1182),"",IF(ISERROR(VLOOKUP(AD1182,[3]DropTable!$A:$A,1,0)),"드랍없음",""))</f>
        <v/>
      </c>
      <c r="AG1182">
        <v>9.8000000000000007</v>
      </c>
      <c r="AH1182">
        <v>1</v>
      </c>
    </row>
    <row r="1183" spans="1:34" x14ac:dyDescent="0.3">
      <c r="A1183">
        <v>26</v>
      </c>
      <c r="B1183">
        <v>4</v>
      </c>
      <c r="C1183">
        <f>IF(OR($L1183=TRUE,$A1183=0,MOD($A1183,ChapterTable!$S$20)&lt;&gt;0),
MAX(0,INT(($B1183+ChapterTable!$Q$26+VLOOKUP(SUBSTITUTE(C$1,"성장단계","")&amp;"단계오프셋",ChapterTable!$S:$T,2,0))/ChapterTable!$Q$23)),
MAX(0,INT(($B1183+ChapterTable!$S$26+VLOOKUP(SUBSTITUTE(C$1,"성장단계","")&amp;"보스단계오프셋",ChapterTable!$S:$T,2,0))/ChapterTable!$S$23)))</f>
        <v>0</v>
      </c>
      <c r="D1183">
        <f>IF(OR($L1183=TRUE,$A1183=0,MOD($A1183,ChapterTable!$S$20)&lt;&gt;0),
MAX(0,INT(($B1183+ChapterTable!$Q$26+VLOOKUP(SUBSTITUTE(D$1,"성장단계","")&amp;"단계오프셋",ChapterTable!$S:$T,2,0))/ChapterTable!$Q$23)),
MAX(0,INT(($B1183+ChapterTable!$S$26+VLOOKUP(SUBSTITUTE(D$1,"성장단계","")&amp;"보스단계오프셋",ChapterTable!$S:$T,2,0))/ChapterTable!$S$23)))</f>
        <v>0</v>
      </c>
      <c r="E1183" s="1">
        <f ca="1">IF(AND($A1183=0,$B1183=1),
    VLOOKUP(1,ChapterTable!$1:$1048576,MATCH("최종"&amp;SUBSTITUTE(SUBSTITUTE(E$1,"standard",""),"|Float",""),ChapterTable!$1:$1,0),0)*ChapterTable!$Q$17,
  IF(AND($A1183=0,$B1183=0),
    E1184,
  IF($B1183=0,
    VLOOKUP($A1183,ChapterTable!$1:$1048576,MATCH("최종"&amp;SUBSTITUTE(SUBSTITUTE(E$1,"standard",""),"|Float",""),ChapterTable!$1:$1,0),0),
  IF($B1183=1,
    IF($L1183=FALSE,
      VLOOKUP($A1183,ChapterTable!$1:$1048576,MATCH("최종"&amp;SUBSTITUTE(SUBSTITUTE(E$1,"standard",""),"|Float",""),ChapterTable!$1:$1,0),0),
      VLOOKUP($A1183-ChapterTable!$Q$11,ChapterTable!$1:$1048576,MATCH("최종"&amp;SUBSTITUTE(SUBSTITUTE(E$1,"standard",""),"|Float",""),ChapterTable!$1:$1,0),0)*ChapterTable!$Q$14
    ),
  OFFSET(E1183,-$B1183+IF($L1183,1,0),0)*
    (VLOOKUP(SUBSTITUTE(SUBSTITUTE(E$1,"standard",""),"|Float","")&amp;"인게임누적곱배수",ChapterTable!$S:$T,2,0)^C1183
    +VLOOKUP(SUBSTITUTE(SUBSTITUTE(E$1,"standard",""),"|Float","")&amp;"인게임누적합배수",ChapterTable!$S:$T,2,0)*C1183)
  )
  )
  )
)</f>
        <v>4545210.2929276228</v>
      </c>
      <c r="F1183" s="1">
        <f ca="1">IF(AND($A1183=0,$B1183=1),
    VLOOKUP(1,ChapterTable!$1:$1048576,MATCH("최종"&amp;SUBSTITUTE(SUBSTITUTE(F$1,"standard",""),"|Float",""),ChapterTable!$1:$1,0),0)*ChapterTable!$Q$17,
  IF(AND($A1183=0,$B1183=0),
    F1184,
  IF($B1183=0,
    VLOOKUP($A1183,ChapterTable!$1:$1048576,MATCH("최종"&amp;SUBSTITUTE(SUBSTITUTE(F$1,"standard",""),"|Float",""),ChapterTable!$1:$1,0),0),
  IF($B1183=1,
    IF($L1183=FALSE,
      VLOOKUP($A1183,ChapterTable!$1:$1048576,MATCH("최종"&amp;SUBSTITUTE(SUBSTITUTE(F$1,"standard",""),"|Float",""),ChapterTable!$1:$1,0),0),
      VLOOKUP($A1183-ChapterTable!$Q$11,ChapterTable!$1:$1048576,MATCH("최종"&amp;SUBSTITUTE(SUBSTITUTE(F$1,"standard",""),"|Float",""),ChapterTable!$1:$1,0),0)*ChapterTable!$Q$14
    ),
  OFFSET(F1183,-$B1183+IF($L1183,1,0),0)*
    (VLOOKUP(SUBSTITUTE(SUBSTITUTE(F$1,"standard",""),"|Float","")&amp;"인게임누적곱배수",ChapterTable!$S:$T,2,0)^D1183
    +VLOOKUP(SUBSTITUTE(SUBSTITUTE(F$1,"standard",""),"|Float","")&amp;"인게임누적합배수",ChapterTable!$S:$T,2,0)*D1183)
  )
  )
  )
)</f>
        <v>2525116.8294042349</v>
      </c>
      <c r="G1183" t="s">
        <v>110</v>
      </c>
      <c r="J1183" t="str">
        <f>IF(ISBLANK(I1183),"",
IFERROR(VLOOKUP(I1183,[1]StringTable!$1:$1048576,MATCH([1]StringTable!$B$1,[1]StringTable!$1:$1,0),0),
IFERROR(VLOOKUP(I1183,[1]InApkStringTable!$1:$1048576,MATCH([1]InApkStringTable!$B$1,[1]InApkStringTable!$1:$1,0),0),
"스트링없음")))</f>
        <v/>
      </c>
      <c r="L1183" t="b">
        <v>0</v>
      </c>
      <c r="M1183" t="s">
        <v>24</v>
      </c>
      <c r="N1183" t="str">
        <f>IF(ISBLANK(M1183),"",IF(ISERROR(VLOOKUP(M1183,MapTable!$A:$A,1,0)),"맵없음",""))</f>
        <v/>
      </c>
      <c r="O1183">
        <f t="shared" si="73"/>
        <v>1</v>
      </c>
      <c r="Q1183">
        <f t="shared" si="74"/>
        <v>1</v>
      </c>
      <c r="R1183" t="b">
        <f t="shared" ca="1" si="75"/>
        <v>0</v>
      </c>
      <c r="T1183" t="b">
        <f t="shared" ca="1" si="76"/>
        <v>0</v>
      </c>
      <c r="V1183" t="str">
        <f>IF(ISBLANK(U1183),"",IF(ISERROR(VLOOKUP(U1183,MapTable!$A:$A,1,0)),"맵없음",""))</f>
        <v/>
      </c>
      <c r="X1183" t="str">
        <f>IF(ISBLANK(W1183),"",
IF(ISERROR(FIND(",",W1183)),
  IF(ISERROR(VLOOKUP(W1183,MapTable!$A:$A,1,0)),"맵없음",
  ""),
IF(ISERROR(FIND(",",W1183,FIND(",",W1183)+1)),
  IF(OR(ISERROR(VLOOKUP(LEFT(W1183,FIND(",",W1183)-1),MapTable!$A:$A,1,0)),ISERROR(VLOOKUP(TRIM(MID(W1183,FIND(",",W1183)+1,999)),MapTable!$A:$A,1,0))),"맵없음",
  ""),
IF(ISERROR(FIND(",",W1183,FIND(",",W1183,FIND(",",W1183)+1)+1)),
  IF(OR(ISERROR(VLOOKUP(LEFT(W1183,FIND(",",W1183)-1),MapTable!$A:$A,1,0)),ISERROR(VLOOKUP(TRIM(MID(W1183,FIND(",",W1183)+1,FIND(",",W1183,FIND(",",W1183)+1)-FIND(",",W1183)-1)),MapTable!$A:$A,1,0)),ISERROR(VLOOKUP(TRIM(MID(W1183,FIND(",",W1183,FIND(",",W1183)+1)+1,999)),MapTable!$A:$A,1,0))),"맵없음",
  ""),
IF(ISERROR(FIND(",",W1183,FIND(",",W1183,FIND(",",W1183,FIND(",",W1183)+1)+1)+1)),
  IF(OR(ISERROR(VLOOKUP(LEFT(W1183,FIND(",",W1183)-1),MapTable!$A:$A,1,0)),ISERROR(VLOOKUP(TRIM(MID(W1183,FIND(",",W1183)+1,FIND(",",W1183,FIND(",",W1183)+1)-FIND(",",W1183)-1)),MapTable!$A:$A,1,0)),ISERROR(VLOOKUP(TRIM(MID(W1183,FIND(",",W1183,FIND(",",W1183)+1)+1,FIND(",",W1183,FIND(",",W1183,FIND(",",W1183)+1)+1)-FIND(",",W1183,FIND(",",W1183)+1)-1)),MapTable!$A:$A,1,0)),ISERROR(VLOOKUP(TRIM(MID(W1183,FIND(",",W1183,FIND(",",W1183,FIND(",",W1183)+1)+1)+1,999)),MapTable!$A:$A,1,0))),"맵없음",
  ""),
)))))</f>
        <v/>
      </c>
      <c r="AC1183" t="str">
        <f>IF(ISBLANK(AB1183),"",IF(ISERROR(VLOOKUP(AB1183,[3]DropTable!$A:$A,1,0)),"드랍없음",""))</f>
        <v/>
      </c>
      <c r="AE1183" t="str">
        <f>IF(ISBLANK(AD1183),"",IF(ISERROR(VLOOKUP(AD1183,[3]DropTable!$A:$A,1,0)),"드랍없음",""))</f>
        <v/>
      </c>
      <c r="AG1183">
        <v>9.8000000000000007</v>
      </c>
      <c r="AH1183">
        <v>1</v>
      </c>
    </row>
    <row r="1184" spans="1:34" x14ac:dyDescent="0.3">
      <c r="A1184">
        <v>26</v>
      </c>
      <c r="B1184">
        <v>5</v>
      </c>
      <c r="C1184">
        <f>IF(OR($L1184=TRUE,$A1184=0,MOD($A1184,ChapterTable!$S$20)&lt;&gt;0),
MAX(0,INT(($B1184+ChapterTable!$Q$26+VLOOKUP(SUBSTITUTE(C$1,"성장단계","")&amp;"단계오프셋",ChapterTable!$S:$T,2,0))/ChapterTable!$Q$23)),
MAX(0,INT(($B1184+ChapterTable!$S$26+VLOOKUP(SUBSTITUTE(C$1,"성장단계","")&amp;"보스단계오프셋",ChapterTable!$S:$T,2,0))/ChapterTable!$S$23)))</f>
        <v>0</v>
      </c>
      <c r="D1184">
        <f>IF(OR($L1184=TRUE,$A1184=0,MOD($A1184,ChapterTable!$S$20)&lt;&gt;0),
MAX(0,INT(($B1184+ChapterTable!$Q$26+VLOOKUP(SUBSTITUTE(D$1,"성장단계","")&amp;"단계오프셋",ChapterTable!$S:$T,2,0))/ChapterTable!$Q$23)),
MAX(0,INT(($B1184+ChapterTable!$S$26+VLOOKUP(SUBSTITUTE(D$1,"성장단계","")&amp;"보스단계오프셋",ChapterTable!$S:$T,2,0))/ChapterTable!$S$23)))</f>
        <v>0</v>
      </c>
      <c r="E1184" s="1">
        <f ca="1">IF(AND($A1184=0,$B1184=1),
    VLOOKUP(1,ChapterTable!$1:$1048576,MATCH("최종"&amp;SUBSTITUTE(SUBSTITUTE(E$1,"standard",""),"|Float",""),ChapterTable!$1:$1,0),0)*ChapterTable!$Q$17,
  IF(AND($A1184=0,$B1184=0),
    E1185,
  IF($B1184=0,
    VLOOKUP($A1184,ChapterTable!$1:$1048576,MATCH("최종"&amp;SUBSTITUTE(SUBSTITUTE(E$1,"standard",""),"|Float",""),ChapterTable!$1:$1,0),0),
  IF($B1184=1,
    IF($L1184=FALSE,
      VLOOKUP($A1184,ChapterTable!$1:$1048576,MATCH("최종"&amp;SUBSTITUTE(SUBSTITUTE(E$1,"standard",""),"|Float",""),ChapterTable!$1:$1,0),0),
      VLOOKUP($A1184-ChapterTable!$Q$11,ChapterTable!$1:$1048576,MATCH("최종"&amp;SUBSTITUTE(SUBSTITUTE(E$1,"standard",""),"|Float",""),ChapterTable!$1:$1,0),0)*ChapterTable!$Q$14
    ),
  OFFSET(E1184,-$B1184+IF($L1184,1,0),0)*
    (VLOOKUP(SUBSTITUTE(SUBSTITUTE(E$1,"standard",""),"|Float","")&amp;"인게임누적곱배수",ChapterTable!$S:$T,2,0)^C1184
    +VLOOKUP(SUBSTITUTE(SUBSTITUTE(E$1,"standard",""),"|Float","")&amp;"인게임누적합배수",ChapterTable!$S:$T,2,0)*C1184)
  )
  )
  )
)</f>
        <v>4545210.2929276228</v>
      </c>
      <c r="F1184" s="1">
        <f ca="1">IF(AND($A1184=0,$B1184=1),
    VLOOKUP(1,ChapterTable!$1:$1048576,MATCH("최종"&amp;SUBSTITUTE(SUBSTITUTE(F$1,"standard",""),"|Float",""),ChapterTable!$1:$1,0),0)*ChapterTable!$Q$17,
  IF(AND($A1184=0,$B1184=0),
    F1185,
  IF($B1184=0,
    VLOOKUP($A1184,ChapterTable!$1:$1048576,MATCH("최종"&amp;SUBSTITUTE(SUBSTITUTE(F$1,"standard",""),"|Float",""),ChapterTable!$1:$1,0),0),
  IF($B1184=1,
    IF($L1184=FALSE,
      VLOOKUP($A1184,ChapterTable!$1:$1048576,MATCH("최종"&amp;SUBSTITUTE(SUBSTITUTE(F$1,"standard",""),"|Float",""),ChapterTable!$1:$1,0),0),
      VLOOKUP($A1184-ChapterTable!$Q$11,ChapterTable!$1:$1048576,MATCH("최종"&amp;SUBSTITUTE(SUBSTITUTE(F$1,"standard",""),"|Float",""),ChapterTable!$1:$1,0),0)*ChapterTable!$Q$14
    ),
  OFFSET(F1184,-$B1184+IF($L1184,1,0),0)*
    (VLOOKUP(SUBSTITUTE(SUBSTITUTE(F$1,"standard",""),"|Float","")&amp;"인게임누적곱배수",ChapterTable!$S:$T,2,0)^D1184
    +VLOOKUP(SUBSTITUTE(SUBSTITUTE(F$1,"standard",""),"|Float","")&amp;"인게임누적합배수",ChapterTable!$S:$T,2,0)*D1184)
  )
  )
  )
)</f>
        <v>2525116.8294042349</v>
      </c>
      <c r="G1184" t="s">
        <v>110</v>
      </c>
      <c r="J1184" t="str">
        <f>IF(ISBLANK(I1184),"",
IFERROR(VLOOKUP(I1184,[1]StringTable!$1:$1048576,MATCH([1]StringTable!$B$1,[1]StringTable!$1:$1,0),0),
IFERROR(VLOOKUP(I1184,[1]InApkStringTable!$1:$1048576,MATCH([1]InApkStringTable!$B$1,[1]InApkStringTable!$1:$1,0),0),
"스트링없음")))</f>
        <v/>
      </c>
      <c r="L1184" t="b">
        <v>0</v>
      </c>
      <c r="M1184" t="s">
        <v>24</v>
      </c>
      <c r="N1184" t="str">
        <f>IF(ISBLANK(M1184),"",IF(ISERROR(VLOOKUP(M1184,MapTable!$A:$A,1,0)),"맵없음",""))</f>
        <v/>
      </c>
      <c r="O1184">
        <f t="shared" si="73"/>
        <v>11</v>
      </c>
      <c r="Q1184">
        <f t="shared" si="74"/>
        <v>11</v>
      </c>
      <c r="R1184" t="b">
        <f t="shared" ca="1" si="75"/>
        <v>0</v>
      </c>
      <c r="T1184" t="b">
        <f t="shared" ca="1" si="76"/>
        <v>0</v>
      </c>
      <c r="V1184" t="str">
        <f>IF(ISBLANK(U1184),"",IF(ISERROR(VLOOKUP(U1184,MapTable!$A:$A,1,0)),"맵없음",""))</f>
        <v/>
      </c>
      <c r="X1184" t="str">
        <f>IF(ISBLANK(W1184),"",
IF(ISERROR(FIND(",",W1184)),
  IF(ISERROR(VLOOKUP(W1184,MapTable!$A:$A,1,0)),"맵없음",
  ""),
IF(ISERROR(FIND(",",W1184,FIND(",",W1184)+1)),
  IF(OR(ISERROR(VLOOKUP(LEFT(W1184,FIND(",",W1184)-1),MapTable!$A:$A,1,0)),ISERROR(VLOOKUP(TRIM(MID(W1184,FIND(",",W1184)+1,999)),MapTable!$A:$A,1,0))),"맵없음",
  ""),
IF(ISERROR(FIND(",",W1184,FIND(",",W1184,FIND(",",W1184)+1)+1)),
  IF(OR(ISERROR(VLOOKUP(LEFT(W1184,FIND(",",W1184)-1),MapTable!$A:$A,1,0)),ISERROR(VLOOKUP(TRIM(MID(W1184,FIND(",",W1184)+1,FIND(",",W1184,FIND(",",W1184)+1)-FIND(",",W1184)-1)),MapTable!$A:$A,1,0)),ISERROR(VLOOKUP(TRIM(MID(W1184,FIND(",",W1184,FIND(",",W1184)+1)+1,999)),MapTable!$A:$A,1,0))),"맵없음",
  ""),
IF(ISERROR(FIND(",",W1184,FIND(",",W1184,FIND(",",W1184,FIND(",",W1184)+1)+1)+1)),
  IF(OR(ISERROR(VLOOKUP(LEFT(W1184,FIND(",",W1184)-1),MapTable!$A:$A,1,0)),ISERROR(VLOOKUP(TRIM(MID(W1184,FIND(",",W1184)+1,FIND(",",W1184,FIND(",",W1184)+1)-FIND(",",W1184)-1)),MapTable!$A:$A,1,0)),ISERROR(VLOOKUP(TRIM(MID(W1184,FIND(",",W1184,FIND(",",W1184)+1)+1,FIND(",",W1184,FIND(",",W1184,FIND(",",W1184)+1)+1)-FIND(",",W1184,FIND(",",W1184)+1)-1)),MapTable!$A:$A,1,0)),ISERROR(VLOOKUP(TRIM(MID(W1184,FIND(",",W1184,FIND(",",W1184,FIND(",",W1184)+1)+1)+1,999)),MapTable!$A:$A,1,0))),"맵없음",
  ""),
)))))</f>
        <v/>
      </c>
      <c r="AC1184" t="str">
        <f>IF(ISBLANK(AB1184),"",IF(ISERROR(VLOOKUP(AB1184,[3]DropTable!$A:$A,1,0)),"드랍없음",""))</f>
        <v/>
      </c>
      <c r="AE1184" t="str">
        <f>IF(ISBLANK(AD1184),"",IF(ISERROR(VLOOKUP(AD1184,[3]DropTable!$A:$A,1,0)),"드랍없음",""))</f>
        <v/>
      </c>
      <c r="AG1184">
        <v>9.8000000000000007</v>
      </c>
      <c r="AH1184">
        <v>1</v>
      </c>
    </row>
    <row r="1185" spans="1:34" x14ac:dyDescent="0.3">
      <c r="A1185">
        <v>26</v>
      </c>
      <c r="B1185">
        <v>6</v>
      </c>
      <c r="C1185">
        <f>IF(OR($L1185=TRUE,$A1185=0,MOD($A1185,ChapterTable!$S$20)&lt;&gt;0),
MAX(0,INT(($B1185+ChapterTable!$Q$26+VLOOKUP(SUBSTITUTE(C$1,"성장단계","")&amp;"단계오프셋",ChapterTable!$S:$T,2,0))/ChapterTable!$Q$23)),
MAX(0,INT(($B1185+ChapterTable!$S$26+VLOOKUP(SUBSTITUTE(C$1,"성장단계","")&amp;"보스단계오프셋",ChapterTable!$S:$T,2,0))/ChapterTable!$S$23)))</f>
        <v>1</v>
      </c>
      <c r="D1185">
        <f>IF(OR($L1185=TRUE,$A1185=0,MOD($A1185,ChapterTable!$S$20)&lt;&gt;0),
MAX(0,INT(($B1185+ChapterTable!$Q$26+VLOOKUP(SUBSTITUTE(D$1,"성장단계","")&amp;"단계오프셋",ChapterTable!$S:$T,2,0))/ChapterTable!$Q$23)),
MAX(0,INT(($B1185+ChapterTable!$S$26+VLOOKUP(SUBSTITUTE(D$1,"성장단계","")&amp;"보스단계오프셋",ChapterTable!$S:$T,2,0))/ChapterTable!$S$23)))</f>
        <v>0</v>
      </c>
      <c r="E1185" s="1">
        <f ca="1">IF(AND($A1185=0,$B1185=1),
    VLOOKUP(1,ChapterTable!$1:$1048576,MATCH("최종"&amp;SUBSTITUTE(SUBSTITUTE(E$1,"standard",""),"|Float",""),ChapterTable!$1:$1,0),0)*ChapterTable!$Q$17,
  IF(AND($A1185=0,$B1185=0),
    E1186,
  IF($B1185=0,
    VLOOKUP($A1185,ChapterTable!$1:$1048576,MATCH("최종"&amp;SUBSTITUTE(SUBSTITUTE(E$1,"standard",""),"|Float",""),ChapterTable!$1:$1,0),0),
  IF($B1185=1,
    IF($L1185=FALSE,
      VLOOKUP($A1185,ChapterTable!$1:$1048576,MATCH("최종"&amp;SUBSTITUTE(SUBSTITUTE(E$1,"standard",""),"|Float",""),ChapterTable!$1:$1,0),0),
      VLOOKUP($A1185-ChapterTable!$Q$11,ChapterTable!$1:$1048576,MATCH("최종"&amp;SUBSTITUTE(SUBSTITUTE(E$1,"standard",""),"|Float",""),ChapterTable!$1:$1,0),0)*ChapterTable!$Q$14
    ),
  OFFSET(E1185,-$B1185+IF($L1185,1,0),0)*
    (VLOOKUP(SUBSTITUTE(SUBSTITUTE(E$1,"standard",""),"|Float","")&amp;"인게임누적곱배수",ChapterTable!$S:$T,2,0)^C1185
    +VLOOKUP(SUBSTITUTE(SUBSTITUTE(E$1,"standard",""),"|Float","")&amp;"인게임누적합배수",ChapterTable!$S:$T,2,0)*C1185)
  )
  )
  )
)</f>
        <v>6136033.8954522908</v>
      </c>
      <c r="F1185" s="1">
        <f ca="1">IF(AND($A1185=0,$B1185=1),
    VLOOKUP(1,ChapterTable!$1:$1048576,MATCH("최종"&amp;SUBSTITUTE(SUBSTITUTE(F$1,"standard",""),"|Float",""),ChapterTable!$1:$1,0),0)*ChapterTable!$Q$17,
  IF(AND($A1185=0,$B1185=0),
    F1186,
  IF($B1185=0,
    VLOOKUP($A1185,ChapterTable!$1:$1048576,MATCH("최종"&amp;SUBSTITUTE(SUBSTITUTE(F$1,"standard",""),"|Float",""),ChapterTable!$1:$1,0),0),
  IF($B1185=1,
    IF($L1185=FALSE,
      VLOOKUP($A1185,ChapterTable!$1:$1048576,MATCH("최종"&amp;SUBSTITUTE(SUBSTITUTE(F$1,"standard",""),"|Float",""),ChapterTable!$1:$1,0),0),
      VLOOKUP($A1185-ChapterTable!$Q$11,ChapterTable!$1:$1048576,MATCH("최종"&amp;SUBSTITUTE(SUBSTITUTE(F$1,"standard",""),"|Float",""),ChapterTable!$1:$1,0),0)*ChapterTable!$Q$14
    ),
  OFFSET(F1185,-$B1185+IF($L1185,1,0),0)*
    (VLOOKUP(SUBSTITUTE(SUBSTITUTE(F$1,"standard",""),"|Float","")&amp;"인게임누적곱배수",ChapterTable!$S:$T,2,0)^D1185
    +VLOOKUP(SUBSTITUTE(SUBSTITUTE(F$1,"standard",""),"|Float","")&amp;"인게임누적합배수",ChapterTable!$S:$T,2,0)*D1185)
  )
  )
  )
)</f>
        <v>2525116.8294042349</v>
      </c>
      <c r="G1185" t="s">
        <v>110</v>
      </c>
      <c r="J1185" t="str">
        <f>IF(ISBLANK(I1185),"",
IFERROR(VLOOKUP(I1185,[1]StringTable!$1:$1048576,MATCH([1]StringTable!$B$1,[1]StringTable!$1:$1,0),0),
IFERROR(VLOOKUP(I1185,[1]InApkStringTable!$1:$1048576,MATCH([1]InApkStringTable!$B$1,[1]InApkStringTable!$1:$1,0),0),
"스트링없음")))</f>
        <v/>
      </c>
      <c r="L1185" t="b">
        <v>0</v>
      </c>
      <c r="M1185" t="s">
        <v>24</v>
      </c>
      <c r="N1185" t="str">
        <f>IF(ISBLANK(M1185),"",IF(ISERROR(VLOOKUP(M1185,MapTable!$A:$A,1,0)),"맵없음",""))</f>
        <v/>
      </c>
      <c r="O1185">
        <f t="shared" si="73"/>
        <v>1</v>
      </c>
      <c r="Q1185">
        <f t="shared" si="74"/>
        <v>1</v>
      </c>
      <c r="R1185" t="b">
        <f t="shared" ca="1" si="75"/>
        <v>0</v>
      </c>
      <c r="T1185" t="b">
        <f t="shared" ca="1" si="76"/>
        <v>0</v>
      </c>
      <c r="V1185" t="str">
        <f>IF(ISBLANK(U1185),"",IF(ISERROR(VLOOKUP(U1185,MapTable!$A:$A,1,0)),"맵없음",""))</f>
        <v/>
      </c>
      <c r="X1185" t="str">
        <f>IF(ISBLANK(W1185),"",
IF(ISERROR(FIND(",",W1185)),
  IF(ISERROR(VLOOKUP(W1185,MapTable!$A:$A,1,0)),"맵없음",
  ""),
IF(ISERROR(FIND(",",W1185,FIND(",",W1185)+1)),
  IF(OR(ISERROR(VLOOKUP(LEFT(W1185,FIND(",",W1185)-1),MapTable!$A:$A,1,0)),ISERROR(VLOOKUP(TRIM(MID(W1185,FIND(",",W1185)+1,999)),MapTable!$A:$A,1,0))),"맵없음",
  ""),
IF(ISERROR(FIND(",",W1185,FIND(",",W1185,FIND(",",W1185)+1)+1)),
  IF(OR(ISERROR(VLOOKUP(LEFT(W1185,FIND(",",W1185)-1),MapTable!$A:$A,1,0)),ISERROR(VLOOKUP(TRIM(MID(W1185,FIND(",",W1185)+1,FIND(",",W1185,FIND(",",W1185)+1)-FIND(",",W1185)-1)),MapTable!$A:$A,1,0)),ISERROR(VLOOKUP(TRIM(MID(W1185,FIND(",",W1185,FIND(",",W1185)+1)+1,999)),MapTable!$A:$A,1,0))),"맵없음",
  ""),
IF(ISERROR(FIND(",",W1185,FIND(",",W1185,FIND(",",W1185,FIND(",",W1185)+1)+1)+1)),
  IF(OR(ISERROR(VLOOKUP(LEFT(W1185,FIND(",",W1185)-1),MapTable!$A:$A,1,0)),ISERROR(VLOOKUP(TRIM(MID(W1185,FIND(",",W1185)+1,FIND(",",W1185,FIND(",",W1185)+1)-FIND(",",W1185)-1)),MapTable!$A:$A,1,0)),ISERROR(VLOOKUP(TRIM(MID(W1185,FIND(",",W1185,FIND(",",W1185)+1)+1,FIND(",",W1185,FIND(",",W1185,FIND(",",W1185)+1)+1)-FIND(",",W1185,FIND(",",W1185)+1)-1)),MapTable!$A:$A,1,0)),ISERROR(VLOOKUP(TRIM(MID(W1185,FIND(",",W1185,FIND(",",W1185,FIND(",",W1185)+1)+1)+1,999)),MapTable!$A:$A,1,0))),"맵없음",
  ""),
)))))</f>
        <v/>
      </c>
      <c r="AC1185" t="str">
        <f>IF(ISBLANK(AB1185),"",IF(ISERROR(VLOOKUP(AB1185,[3]DropTable!$A:$A,1,0)),"드랍없음",""))</f>
        <v/>
      </c>
      <c r="AE1185" t="str">
        <f>IF(ISBLANK(AD1185),"",IF(ISERROR(VLOOKUP(AD1185,[3]DropTable!$A:$A,1,0)),"드랍없음",""))</f>
        <v/>
      </c>
      <c r="AG1185">
        <v>9.8000000000000007</v>
      </c>
      <c r="AH1185">
        <v>1</v>
      </c>
    </row>
    <row r="1186" spans="1:34" x14ac:dyDescent="0.3">
      <c r="A1186">
        <v>26</v>
      </c>
      <c r="B1186">
        <v>7</v>
      </c>
      <c r="C1186">
        <f>IF(OR($L1186=TRUE,$A1186=0,MOD($A1186,ChapterTable!$S$20)&lt;&gt;0),
MAX(0,INT(($B1186+ChapterTable!$Q$26+VLOOKUP(SUBSTITUTE(C$1,"성장단계","")&amp;"단계오프셋",ChapterTable!$S:$T,2,0))/ChapterTable!$Q$23)),
MAX(0,INT(($B1186+ChapterTable!$S$26+VLOOKUP(SUBSTITUTE(C$1,"성장단계","")&amp;"보스단계오프셋",ChapterTable!$S:$T,2,0))/ChapterTable!$S$23)))</f>
        <v>1</v>
      </c>
      <c r="D1186">
        <f>IF(OR($L1186=TRUE,$A1186=0,MOD($A1186,ChapterTable!$S$20)&lt;&gt;0),
MAX(0,INT(($B1186+ChapterTable!$Q$26+VLOOKUP(SUBSTITUTE(D$1,"성장단계","")&amp;"단계오프셋",ChapterTable!$S:$T,2,0))/ChapterTable!$Q$23)),
MAX(0,INT(($B1186+ChapterTable!$S$26+VLOOKUP(SUBSTITUTE(D$1,"성장단계","")&amp;"보스단계오프셋",ChapterTable!$S:$T,2,0))/ChapterTable!$S$23)))</f>
        <v>0</v>
      </c>
      <c r="E1186" s="1">
        <f ca="1">IF(AND($A1186=0,$B1186=1),
    VLOOKUP(1,ChapterTable!$1:$1048576,MATCH("최종"&amp;SUBSTITUTE(SUBSTITUTE(E$1,"standard",""),"|Float",""),ChapterTable!$1:$1,0),0)*ChapterTable!$Q$17,
  IF(AND($A1186=0,$B1186=0),
    E1187,
  IF($B1186=0,
    VLOOKUP($A1186,ChapterTable!$1:$1048576,MATCH("최종"&amp;SUBSTITUTE(SUBSTITUTE(E$1,"standard",""),"|Float",""),ChapterTable!$1:$1,0),0),
  IF($B1186=1,
    IF($L1186=FALSE,
      VLOOKUP($A1186,ChapterTable!$1:$1048576,MATCH("최종"&amp;SUBSTITUTE(SUBSTITUTE(E$1,"standard",""),"|Float",""),ChapterTable!$1:$1,0),0),
      VLOOKUP($A1186-ChapterTable!$Q$11,ChapterTable!$1:$1048576,MATCH("최종"&amp;SUBSTITUTE(SUBSTITUTE(E$1,"standard",""),"|Float",""),ChapterTable!$1:$1,0),0)*ChapterTable!$Q$14
    ),
  OFFSET(E1186,-$B1186+IF($L1186,1,0),0)*
    (VLOOKUP(SUBSTITUTE(SUBSTITUTE(E$1,"standard",""),"|Float","")&amp;"인게임누적곱배수",ChapterTable!$S:$T,2,0)^C1186
    +VLOOKUP(SUBSTITUTE(SUBSTITUTE(E$1,"standard",""),"|Float","")&amp;"인게임누적합배수",ChapterTable!$S:$T,2,0)*C1186)
  )
  )
  )
)</f>
        <v>6136033.8954522908</v>
      </c>
      <c r="F1186" s="1">
        <f ca="1">IF(AND($A1186=0,$B1186=1),
    VLOOKUP(1,ChapterTable!$1:$1048576,MATCH("최종"&amp;SUBSTITUTE(SUBSTITUTE(F$1,"standard",""),"|Float",""),ChapterTable!$1:$1,0),0)*ChapterTable!$Q$17,
  IF(AND($A1186=0,$B1186=0),
    F1187,
  IF($B1186=0,
    VLOOKUP($A1186,ChapterTable!$1:$1048576,MATCH("최종"&amp;SUBSTITUTE(SUBSTITUTE(F$1,"standard",""),"|Float",""),ChapterTable!$1:$1,0),0),
  IF($B1186=1,
    IF($L1186=FALSE,
      VLOOKUP($A1186,ChapterTable!$1:$1048576,MATCH("최종"&amp;SUBSTITUTE(SUBSTITUTE(F$1,"standard",""),"|Float",""),ChapterTable!$1:$1,0),0),
      VLOOKUP($A1186-ChapterTable!$Q$11,ChapterTable!$1:$1048576,MATCH("최종"&amp;SUBSTITUTE(SUBSTITUTE(F$1,"standard",""),"|Float",""),ChapterTable!$1:$1,0),0)*ChapterTable!$Q$14
    ),
  OFFSET(F1186,-$B1186+IF($L1186,1,0),0)*
    (VLOOKUP(SUBSTITUTE(SUBSTITUTE(F$1,"standard",""),"|Float","")&amp;"인게임누적곱배수",ChapterTable!$S:$T,2,0)^D1186
    +VLOOKUP(SUBSTITUTE(SUBSTITUTE(F$1,"standard",""),"|Float","")&amp;"인게임누적합배수",ChapterTable!$S:$T,2,0)*D1186)
  )
  )
  )
)</f>
        <v>2525116.8294042349</v>
      </c>
      <c r="G1186" t="s">
        <v>110</v>
      </c>
      <c r="J1186" t="str">
        <f>IF(ISBLANK(I1186),"",
IFERROR(VLOOKUP(I1186,[1]StringTable!$1:$1048576,MATCH([1]StringTable!$B$1,[1]StringTable!$1:$1,0),0),
IFERROR(VLOOKUP(I1186,[1]InApkStringTable!$1:$1048576,MATCH([1]InApkStringTable!$B$1,[1]InApkStringTable!$1:$1,0),0),
"스트링없음")))</f>
        <v/>
      </c>
      <c r="L1186" t="b">
        <v>0</v>
      </c>
      <c r="M1186" t="s">
        <v>24</v>
      </c>
      <c r="N1186" t="str">
        <f>IF(ISBLANK(M1186),"",IF(ISERROR(VLOOKUP(M1186,MapTable!$A:$A,1,0)),"맵없음",""))</f>
        <v/>
      </c>
      <c r="O1186">
        <f t="shared" si="73"/>
        <v>1</v>
      </c>
      <c r="Q1186">
        <f t="shared" si="74"/>
        <v>1</v>
      </c>
      <c r="R1186" t="b">
        <f t="shared" ca="1" si="75"/>
        <v>0</v>
      </c>
      <c r="T1186" t="b">
        <f t="shared" ca="1" si="76"/>
        <v>0</v>
      </c>
      <c r="V1186" t="str">
        <f>IF(ISBLANK(U1186),"",IF(ISERROR(VLOOKUP(U1186,MapTable!$A:$A,1,0)),"맵없음",""))</f>
        <v/>
      </c>
      <c r="X1186" t="str">
        <f>IF(ISBLANK(W1186),"",
IF(ISERROR(FIND(",",W1186)),
  IF(ISERROR(VLOOKUP(W1186,MapTable!$A:$A,1,0)),"맵없음",
  ""),
IF(ISERROR(FIND(",",W1186,FIND(",",W1186)+1)),
  IF(OR(ISERROR(VLOOKUP(LEFT(W1186,FIND(",",W1186)-1),MapTable!$A:$A,1,0)),ISERROR(VLOOKUP(TRIM(MID(W1186,FIND(",",W1186)+1,999)),MapTable!$A:$A,1,0))),"맵없음",
  ""),
IF(ISERROR(FIND(",",W1186,FIND(",",W1186,FIND(",",W1186)+1)+1)),
  IF(OR(ISERROR(VLOOKUP(LEFT(W1186,FIND(",",W1186)-1),MapTable!$A:$A,1,0)),ISERROR(VLOOKUP(TRIM(MID(W1186,FIND(",",W1186)+1,FIND(",",W1186,FIND(",",W1186)+1)-FIND(",",W1186)-1)),MapTable!$A:$A,1,0)),ISERROR(VLOOKUP(TRIM(MID(W1186,FIND(",",W1186,FIND(",",W1186)+1)+1,999)),MapTable!$A:$A,1,0))),"맵없음",
  ""),
IF(ISERROR(FIND(",",W1186,FIND(",",W1186,FIND(",",W1186,FIND(",",W1186)+1)+1)+1)),
  IF(OR(ISERROR(VLOOKUP(LEFT(W1186,FIND(",",W1186)-1),MapTable!$A:$A,1,0)),ISERROR(VLOOKUP(TRIM(MID(W1186,FIND(",",W1186)+1,FIND(",",W1186,FIND(",",W1186)+1)-FIND(",",W1186)-1)),MapTable!$A:$A,1,0)),ISERROR(VLOOKUP(TRIM(MID(W1186,FIND(",",W1186,FIND(",",W1186)+1)+1,FIND(",",W1186,FIND(",",W1186,FIND(",",W1186)+1)+1)-FIND(",",W1186,FIND(",",W1186)+1)-1)),MapTable!$A:$A,1,0)),ISERROR(VLOOKUP(TRIM(MID(W1186,FIND(",",W1186,FIND(",",W1186,FIND(",",W1186)+1)+1)+1,999)),MapTable!$A:$A,1,0))),"맵없음",
  ""),
)))))</f>
        <v/>
      </c>
      <c r="AC1186" t="str">
        <f>IF(ISBLANK(AB1186),"",IF(ISERROR(VLOOKUP(AB1186,[3]DropTable!$A:$A,1,0)),"드랍없음",""))</f>
        <v/>
      </c>
      <c r="AE1186" t="str">
        <f>IF(ISBLANK(AD1186),"",IF(ISERROR(VLOOKUP(AD1186,[3]DropTable!$A:$A,1,0)),"드랍없음",""))</f>
        <v/>
      </c>
      <c r="AG1186">
        <v>9.8000000000000007</v>
      </c>
      <c r="AH1186">
        <v>1</v>
      </c>
    </row>
    <row r="1187" spans="1:34" x14ac:dyDescent="0.3">
      <c r="A1187">
        <v>26</v>
      </c>
      <c r="B1187">
        <v>8</v>
      </c>
      <c r="C1187">
        <f>IF(OR($L1187=TRUE,$A1187=0,MOD($A1187,ChapterTable!$S$20)&lt;&gt;0),
MAX(0,INT(($B1187+ChapterTable!$Q$26+VLOOKUP(SUBSTITUTE(C$1,"성장단계","")&amp;"단계오프셋",ChapterTable!$S:$T,2,0))/ChapterTable!$Q$23)),
MAX(0,INT(($B1187+ChapterTable!$S$26+VLOOKUP(SUBSTITUTE(C$1,"성장단계","")&amp;"보스단계오프셋",ChapterTable!$S:$T,2,0))/ChapterTable!$S$23)))</f>
        <v>1</v>
      </c>
      <c r="D1187">
        <f>IF(OR($L1187=TRUE,$A1187=0,MOD($A1187,ChapterTable!$S$20)&lt;&gt;0),
MAX(0,INT(($B1187+ChapterTable!$Q$26+VLOOKUP(SUBSTITUTE(D$1,"성장단계","")&amp;"단계오프셋",ChapterTable!$S:$T,2,0))/ChapterTable!$Q$23)),
MAX(0,INT(($B1187+ChapterTable!$S$26+VLOOKUP(SUBSTITUTE(D$1,"성장단계","")&amp;"보스단계오프셋",ChapterTable!$S:$T,2,0))/ChapterTable!$S$23)))</f>
        <v>0</v>
      </c>
      <c r="E1187" s="1">
        <f ca="1">IF(AND($A1187=0,$B1187=1),
    VLOOKUP(1,ChapterTable!$1:$1048576,MATCH("최종"&amp;SUBSTITUTE(SUBSTITUTE(E$1,"standard",""),"|Float",""),ChapterTable!$1:$1,0),0)*ChapterTable!$Q$17,
  IF(AND($A1187=0,$B1187=0),
    E1188,
  IF($B1187=0,
    VLOOKUP($A1187,ChapterTable!$1:$1048576,MATCH("최종"&amp;SUBSTITUTE(SUBSTITUTE(E$1,"standard",""),"|Float",""),ChapterTable!$1:$1,0),0),
  IF($B1187=1,
    IF($L1187=FALSE,
      VLOOKUP($A1187,ChapterTable!$1:$1048576,MATCH("최종"&amp;SUBSTITUTE(SUBSTITUTE(E$1,"standard",""),"|Float",""),ChapterTable!$1:$1,0),0),
      VLOOKUP($A1187-ChapterTable!$Q$11,ChapterTable!$1:$1048576,MATCH("최종"&amp;SUBSTITUTE(SUBSTITUTE(E$1,"standard",""),"|Float",""),ChapterTable!$1:$1,0),0)*ChapterTable!$Q$14
    ),
  OFFSET(E1187,-$B1187+IF($L1187,1,0),0)*
    (VLOOKUP(SUBSTITUTE(SUBSTITUTE(E$1,"standard",""),"|Float","")&amp;"인게임누적곱배수",ChapterTable!$S:$T,2,0)^C1187
    +VLOOKUP(SUBSTITUTE(SUBSTITUTE(E$1,"standard",""),"|Float","")&amp;"인게임누적합배수",ChapterTable!$S:$T,2,0)*C1187)
  )
  )
  )
)</f>
        <v>6136033.8954522908</v>
      </c>
      <c r="F1187" s="1">
        <f ca="1">IF(AND($A1187=0,$B1187=1),
    VLOOKUP(1,ChapterTable!$1:$1048576,MATCH("최종"&amp;SUBSTITUTE(SUBSTITUTE(F$1,"standard",""),"|Float",""),ChapterTable!$1:$1,0),0)*ChapterTable!$Q$17,
  IF(AND($A1187=0,$B1187=0),
    F1188,
  IF($B1187=0,
    VLOOKUP($A1187,ChapterTable!$1:$1048576,MATCH("최종"&amp;SUBSTITUTE(SUBSTITUTE(F$1,"standard",""),"|Float",""),ChapterTable!$1:$1,0),0),
  IF($B1187=1,
    IF($L1187=FALSE,
      VLOOKUP($A1187,ChapterTable!$1:$1048576,MATCH("최종"&amp;SUBSTITUTE(SUBSTITUTE(F$1,"standard",""),"|Float",""),ChapterTable!$1:$1,0),0),
      VLOOKUP($A1187-ChapterTable!$Q$11,ChapterTable!$1:$1048576,MATCH("최종"&amp;SUBSTITUTE(SUBSTITUTE(F$1,"standard",""),"|Float",""),ChapterTable!$1:$1,0),0)*ChapterTable!$Q$14
    ),
  OFFSET(F1187,-$B1187+IF($L1187,1,0),0)*
    (VLOOKUP(SUBSTITUTE(SUBSTITUTE(F$1,"standard",""),"|Float","")&amp;"인게임누적곱배수",ChapterTable!$S:$T,2,0)^D1187
    +VLOOKUP(SUBSTITUTE(SUBSTITUTE(F$1,"standard",""),"|Float","")&amp;"인게임누적합배수",ChapterTable!$S:$T,2,0)*D1187)
  )
  )
  )
)</f>
        <v>2525116.8294042349</v>
      </c>
      <c r="G1187" t="s">
        <v>110</v>
      </c>
      <c r="J1187" t="str">
        <f>IF(ISBLANK(I1187),"",
IFERROR(VLOOKUP(I1187,[1]StringTable!$1:$1048576,MATCH([1]StringTable!$B$1,[1]StringTable!$1:$1,0),0),
IFERROR(VLOOKUP(I1187,[1]InApkStringTable!$1:$1048576,MATCH([1]InApkStringTable!$B$1,[1]InApkStringTable!$1:$1,0),0),
"스트링없음")))</f>
        <v/>
      </c>
      <c r="L1187" t="b">
        <v>0</v>
      </c>
      <c r="M1187" t="s">
        <v>24</v>
      </c>
      <c r="N1187" t="str">
        <f>IF(ISBLANK(M1187),"",IF(ISERROR(VLOOKUP(M1187,MapTable!$A:$A,1,0)),"맵없음",""))</f>
        <v/>
      </c>
      <c r="O1187">
        <f t="shared" si="73"/>
        <v>1</v>
      </c>
      <c r="Q1187">
        <f t="shared" si="74"/>
        <v>1</v>
      </c>
      <c r="R1187" t="b">
        <f t="shared" ca="1" si="75"/>
        <v>0</v>
      </c>
      <c r="T1187" t="b">
        <f t="shared" ca="1" si="76"/>
        <v>0</v>
      </c>
      <c r="V1187" t="str">
        <f>IF(ISBLANK(U1187),"",IF(ISERROR(VLOOKUP(U1187,MapTable!$A:$A,1,0)),"맵없음",""))</f>
        <v/>
      </c>
      <c r="X1187" t="str">
        <f>IF(ISBLANK(W1187),"",
IF(ISERROR(FIND(",",W1187)),
  IF(ISERROR(VLOOKUP(W1187,MapTable!$A:$A,1,0)),"맵없음",
  ""),
IF(ISERROR(FIND(",",W1187,FIND(",",W1187)+1)),
  IF(OR(ISERROR(VLOOKUP(LEFT(W1187,FIND(",",W1187)-1),MapTable!$A:$A,1,0)),ISERROR(VLOOKUP(TRIM(MID(W1187,FIND(",",W1187)+1,999)),MapTable!$A:$A,1,0))),"맵없음",
  ""),
IF(ISERROR(FIND(",",W1187,FIND(",",W1187,FIND(",",W1187)+1)+1)),
  IF(OR(ISERROR(VLOOKUP(LEFT(W1187,FIND(",",W1187)-1),MapTable!$A:$A,1,0)),ISERROR(VLOOKUP(TRIM(MID(W1187,FIND(",",W1187)+1,FIND(",",W1187,FIND(",",W1187)+1)-FIND(",",W1187)-1)),MapTable!$A:$A,1,0)),ISERROR(VLOOKUP(TRIM(MID(W1187,FIND(",",W1187,FIND(",",W1187)+1)+1,999)),MapTable!$A:$A,1,0))),"맵없음",
  ""),
IF(ISERROR(FIND(",",W1187,FIND(",",W1187,FIND(",",W1187,FIND(",",W1187)+1)+1)+1)),
  IF(OR(ISERROR(VLOOKUP(LEFT(W1187,FIND(",",W1187)-1),MapTable!$A:$A,1,0)),ISERROR(VLOOKUP(TRIM(MID(W1187,FIND(",",W1187)+1,FIND(",",W1187,FIND(",",W1187)+1)-FIND(",",W1187)-1)),MapTable!$A:$A,1,0)),ISERROR(VLOOKUP(TRIM(MID(W1187,FIND(",",W1187,FIND(",",W1187)+1)+1,FIND(",",W1187,FIND(",",W1187,FIND(",",W1187)+1)+1)-FIND(",",W1187,FIND(",",W1187)+1)-1)),MapTable!$A:$A,1,0)),ISERROR(VLOOKUP(TRIM(MID(W1187,FIND(",",W1187,FIND(",",W1187,FIND(",",W1187)+1)+1)+1,999)),MapTable!$A:$A,1,0))),"맵없음",
  ""),
)))))</f>
        <v/>
      </c>
      <c r="AC1187" t="str">
        <f>IF(ISBLANK(AB1187),"",IF(ISERROR(VLOOKUP(AB1187,[3]DropTable!$A:$A,1,0)),"드랍없음",""))</f>
        <v/>
      </c>
      <c r="AE1187" t="str">
        <f>IF(ISBLANK(AD1187),"",IF(ISERROR(VLOOKUP(AD1187,[3]DropTable!$A:$A,1,0)),"드랍없음",""))</f>
        <v/>
      </c>
      <c r="AG1187">
        <v>9.8000000000000007</v>
      </c>
      <c r="AH1187">
        <v>1</v>
      </c>
    </row>
    <row r="1188" spans="1:34" x14ac:dyDescent="0.3">
      <c r="A1188">
        <v>26</v>
      </c>
      <c r="B1188">
        <v>9</v>
      </c>
      <c r="C1188">
        <f>IF(OR($L1188=TRUE,$A1188=0,MOD($A1188,ChapterTable!$S$20)&lt;&gt;0),
MAX(0,INT(($B1188+ChapterTable!$Q$26+VLOOKUP(SUBSTITUTE(C$1,"성장단계","")&amp;"단계오프셋",ChapterTable!$S:$T,2,0))/ChapterTable!$Q$23)),
MAX(0,INT(($B1188+ChapterTable!$S$26+VLOOKUP(SUBSTITUTE(C$1,"성장단계","")&amp;"보스단계오프셋",ChapterTable!$S:$T,2,0))/ChapterTable!$S$23)))</f>
        <v>1</v>
      </c>
      <c r="D1188">
        <f>IF(OR($L1188=TRUE,$A1188=0,MOD($A1188,ChapterTable!$S$20)&lt;&gt;0),
MAX(0,INT(($B1188+ChapterTable!$Q$26+VLOOKUP(SUBSTITUTE(D$1,"성장단계","")&amp;"단계오프셋",ChapterTable!$S:$T,2,0))/ChapterTable!$Q$23)),
MAX(0,INT(($B1188+ChapterTable!$S$26+VLOOKUP(SUBSTITUTE(D$1,"성장단계","")&amp;"보스단계오프셋",ChapterTable!$S:$T,2,0))/ChapterTable!$S$23)))</f>
        <v>0</v>
      </c>
      <c r="E1188" s="1">
        <f ca="1">IF(AND($A1188=0,$B1188=1),
    VLOOKUP(1,ChapterTable!$1:$1048576,MATCH("최종"&amp;SUBSTITUTE(SUBSTITUTE(E$1,"standard",""),"|Float",""),ChapterTable!$1:$1,0),0)*ChapterTable!$Q$17,
  IF(AND($A1188=0,$B1188=0),
    E1189,
  IF($B1188=0,
    VLOOKUP($A1188,ChapterTable!$1:$1048576,MATCH("최종"&amp;SUBSTITUTE(SUBSTITUTE(E$1,"standard",""),"|Float",""),ChapterTable!$1:$1,0),0),
  IF($B1188=1,
    IF($L1188=FALSE,
      VLOOKUP($A1188,ChapterTable!$1:$1048576,MATCH("최종"&amp;SUBSTITUTE(SUBSTITUTE(E$1,"standard",""),"|Float",""),ChapterTable!$1:$1,0),0),
      VLOOKUP($A1188-ChapterTable!$Q$11,ChapterTable!$1:$1048576,MATCH("최종"&amp;SUBSTITUTE(SUBSTITUTE(E$1,"standard",""),"|Float",""),ChapterTable!$1:$1,0),0)*ChapterTable!$Q$14
    ),
  OFFSET(E1188,-$B1188+IF($L1188,1,0),0)*
    (VLOOKUP(SUBSTITUTE(SUBSTITUTE(E$1,"standard",""),"|Float","")&amp;"인게임누적곱배수",ChapterTable!$S:$T,2,0)^C1188
    +VLOOKUP(SUBSTITUTE(SUBSTITUTE(E$1,"standard",""),"|Float","")&amp;"인게임누적합배수",ChapterTable!$S:$T,2,0)*C1188)
  )
  )
  )
)</f>
        <v>6136033.8954522908</v>
      </c>
      <c r="F1188" s="1">
        <f ca="1">IF(AND($A1188=0,$B1188=1),
    VLOOKUP(1,ChapterTable!$1:$1048576,MATCH("최종"&amp;SUBSTITUTE(SUBSTITUTE(F$1,"standard",""),"|Float",""),ChapterTable!$1:$1,0),0)*ChapterTable!$Q$17,
  IF(AND($A1188=0,$B1188=0),
    F1189,
  IF($B1188=0,
    VLOOKUP($A1188,ChapterTable!$1:$1048576,MATCH("최종"&amp;SUBSTITUTE(SUBSTITUTE(F$1,"standard",""),"|Float",""),ChapterTable!$1:$1,0),0),
  IF($B1188=1,
    IF($L1188=FALSE,
      VLOOKUP($A1188,ChapterTable!$1:$1048576,MATCH("최종"&amp;SUBSTITUTE(SUBSTITUTE(F$1,"standard",""),"|Float",""),ChapterTable!$1:$1,0),0),
      VLOOKUP($A1188-ChapterTable!$Q$11,ChapterTable!$1:$1048576,MATCH("최종"&amp;SUBSTITUTE(SUBSTITUTE(F$1,"standard",""),"|Float",""),ChapterTable!$1:$1,0),0)*ChapterTable!$Q$14
    ),
  OFFSET(F1188,-$B1188+IF($L1188,1,0),0)*
    (VLOOKUP(SUBSTITUTE(SUBSTITUTE(F$1,"standard",""),"|Float","")&amp;"인게임누적곱배수",ChapterTable!$S:$T,2,0)^D1188
    +VLOOKUP(SUBSTITUTE(SUBSTITUTE(F$1,"standard",""),"|Float","")&amp;"인게임누적합배수",ChapterTable!$S:$T,2,0)*D1188)
  )
  )
  )
)</f>
        <v>2525116.8294042349</v>
      </c>
      <c r="G1188" t="s">
        <v>110</v>
      </c>
      <c r="J1188" t="str">
        <f>IF(ISBLANK(I1188),"",
IFERROR(VLOOKUP(I1188,[1]StringTable!$1:$1048576,MATCH([1]StringTable!$B$1,[1]StringTable!$1:$1,0),0),
IFERROR(VLOOKUP(I1188,[1]InApkStringTable!$1:$1048576,MATCH([1]InApkStringTable!$B$1,[1]InApkStringTable!$1:$1,0),0),
"스트링없음")))</f>
        <v/>
      </c>
      <c r="L1188" t="b">
        <v>0</v>
      </c>
      <c r="M1188" t="s">
        <v>24</v>
      </c>
      <c r="N1188" t="str">
        <f>IF(ISBLANK(M1188),"",IF(ISERROR(VLOOKUP(M1188,MapTable!$A:$A,1,0)),"맵없음",""))</f>
        <v/>
      </c>
      <c r="O1188">
        <f t="shared" si="73"/>
        <v>91</v>
      </c>
      <c r="Q1188">
        <f t="shared" si="74"/>
        <v>91</v>
      </c>
      <c r="R1188" t="b">
        <f t="shared" ca="1" si="75"/>
        <v>1</v>
      </c>
      <c r="T1188" t="b">
        <f t="shared" ca="1" si="76"/>
        <v>1</v>
      </c>
      <c r="V1188" t="str">
        <f>IF(ISBLANK(U1188),"",IF(ISERROR(VLOOKUP(U1188,MapTable!$A:$A,1,0)),"맵없음",""))</f>
        <v/>
      </c>
      <c r="X1188" t="str">
        <f>IF(ISBLANK(W1188),"",
IF(ISERROR(FIND(",",W1188)),
  IF(ISERROR(VLOOKUP(W1188,MapTable!$A:$A,1,0)),"맵없음",
  ""),
IF(ISERROR(FIND(",",W1188,FIND(",",W1188)+1)),
  IF(OR(ISERROR(VLOOKUP(LEFT(W1188,FIND(",",W1188)-1),MapTable!$A:$A,1,0)),ISERROR(VLOOKUP(TRIM(MID(W1188,FIND(",",W1188)+1,999)),MapTable!$A:$A,1,0))),"맵없음",
  ""),
IF(ISERROR(FIND(",",W1188,FIND(",",W1188,FIND(",",W1188)+1)+1)),
  IF(OR(ISERROR(VLOOKUP(LEFT(W1188,FIND(",",W1188)-1),MapTable!$A:$A,1,0)),ISERROR(VLOOKUP(TRIM(MID(W1188,FIND(",",W1188)+1,FIND(",",W1188,FIND(",",W1188)+1)-FIND(",",W1188)-1)),MapTable!$A:$A,1,0)),ISERROR(VLOOKUP(TRIM(MID(W1188,FIND(",",W1188,FIND(",",W1188)+1)+1,999)),MapTable!$A:$A,1,0))),"맵없음",
  ""),
IF(ISERROR(FIND(",",W1188,FIND(",",W1188,FIND(",",W1188,FIND(",",W1188)+1)+1)+1)),
  IF(OR(ISERROR(VLOOKUP(LEFT(W1188,FIND(",",W1188)-1),MapTable!$A:$A,1,0)),ISERROR(VLOOKUP(TRIM(MID(W1188,FIND(",",W1188)+1,FIND(",",W1188,FIND(",",W1188)+1)-FIND(",",W1188)-1)),MapTable!$A:$A,1,0)),ISERROR(VLOOKUP(TRIM(MID(W1188,FIND(",",W1188,FIND(",",W1188)+1)+1,FIND(",",W1188,FIND(",",W1188,FIND(",",W1188)+1)+1)-FIND(",",W1188,FIND(",",W1188)+1)-1)),MapTable!$A:$A,1,0)),ISERROR(VLOOKUP(TRIM(MID(W1188,FIND(",",W1188,FIND(",",W1188,FIND(",",W1188)+1)+1)+1,999)),MapTable!$A:$A,1,0))),"맵없음",
  ""),
)))))</f>
        <v/>
      </c>
      <c r="AC1188" t="str">
        <f>IF(ISBLANK(AB1188),"",IF(ISERROR(VLOOKUP(AB1188,[3]DropTable!$A:$A,1,0)),"드랍없음",""))</f>
        <v/>
      </c>
      <c r="AE1188" t="str">
        <f>IF(ISBLANK(AD1188),"",IF(ISERROR(VLOOKUP(AD1188,[3]DropTable!$A:$A,1,0)),"드랍없음",""))</f>
        <v/>
      </c>
      <c r="AG1188">
        <v>9.8000000000000007</v>
      </c>
      <c r="AH1188">
        <v>1</v>
      </c>
    </row>
    <row r="1189" spans="1:34" x14ac:dyDescent="0.3">
      <c r="A1189">
        <v>26</v>
      </c>
      <c r="B1189">
        <v>10</v>
      </c>
      <c r="C1189">
        <f>IF(OR($L1189=TRUE,$A1189=0,MOD($A1189,ChapterTable!$S$20)&lt;&gt;0),
MAX(0,INT(($B1189+ChapterTable!$Q$26+VLOOKUP(SUBSTITUTE(C$1,"성장단계","")&amp;"단계오프셋",ChapterTable!$S:$T,2,0))/ChapterTable!$Q$23)),
MAX(0,INT(($B1189+ChapterTable!$S$26+VLOOKUP(SUBSTITUTE(C$1,"성장단계","")&amp;"보스단계오프셋",ChapterTable!$S:$T,2,0))/ChapterTable!$S$23)))</f>
        <v>1</v>
      </c>
      <c r="D1189">
        <f>IF(OR($L1189=TRUE,$A1189=0,MOD($A1189,ChapterTable!$S$20)&lt;&gt;0),
MAX(0,INT(($B1189+ChapterTable!$Q$26+VLOOKUP(SUBSTITUTE(D$1,"성장단계","")&amp;"단계오프셋",ChapterTable!$S:$T,2,0))/ChapterTable!$Q$23)),
MAX(0,INT(($B1189+ChapterTable!$S$26+VLOOKUP(SUBSTITUTE(D$1,"성장단계","")&amp;"보스단계오프셋",ChapterTable!$S:$T,2,0))/ChapterTable!$S$23)))</f>
        <v>0</v>
      </c>
      <c r="E1189" s="1">
        <f ca="1">IF(AND($A1189=0,$B1189=1),
    VLOOKUP(1,ChapterTable!$1:$1048576,MATCH("최종"&amp;SUBSTITUTE(SUBSTITUTE(E$1,"standard",""),"|Float",""),ChapterTable!$1:$1,0),0)*ChapterTable!$Q$17,
  IF(AND($A1189=0,$B1189=0),
    E1190,
  IF($B1189=0,
    VLOOKUP($A1189,ChapterTable!$1:$1048576,MATCH("최종"&amp;SUBSTITUTE(SUBSTITUTE(E$1,"standard",""),"|Float",""),ChapterTable!$1:$1,0),0),
  IF($B1189=1,
    IF($L1189=FALSE,
      VLOOKUP($A1189,ChapterTable!$1:$1048576,MATCH("최종"&amp;SUBSTITUTE(SUBSTITUTE(E$1,"standard",""),"|Float",""),ChapterTable!$1:$1,0),0),
      VLOOKUP($A1189-ChapterTable!$Q$11,ChapterTable!$1:$1048576,MATCH("최종"&amp;SUBSTITUTE(SUBSTITUTE(E$1,"standard",""),"|Float",""),ChapterTable!$1:$1,0),0)*ChapterTable!$Q$14
    ),
  OFFSET(E1189,-$B1189+IF($L1189,1,0),0)*
    (VLOOKUP(SUBSTITUTE(SUBSTITUTE(E$1,"standard",""),"|Float","")&amp;"인게임누적곱배수",ChapterTable!$S:$T,2,0)^C1189
    +VLOOKUP(SUBSTITUTE(SUBSTITUTE(E$1,"standard",""),"|Float","")&amp;"인게임누적합배수",ChapterTable!$S:$T,2,0)*C1189)
  )
  )
  )
)</f>
        <v>6136033.8954522908</v>
      </c>
      <c r="F1189" s="1">
        <f ca="1">IF(AND($A1189=0,$B1189=1),
    VLOOKUP(1,ChapterTable!$1:$1048576,MATCH("최종"&amp;SUBSTITUTE(SUBSTITUTE(F$1,"standard",""),"|Float",""),ChapterTable!$1:$1,0),0)*ChapterTable!$Q$17,
  IF(AND($A1189=0,$B1189=0),
    F1190,
  IF($B1189=0,
    VLOOKUP($A1189,ChapterTable!$1:$1048576,MATCH("최종"&amp;SUBSTITUTE(SUBSTITUTE(F$1,"standard",""),"|Float",""),ChapterTable!$1:$1,0),0),
  IF($B1189=1,
    IF($L1189=FALSE,
      VLOOKUP($A1189,ChapterTable!$1:$1048576,MATCH("최종"&amp;SUBSTITUTE(SUBSTITUTE(F$1,"standard",""),"|Float",""),ChapterTable!$1:$1,0),0),
      VLOOKUP($A1189-ChapterTable!$Q$11,ChapterTable!$1:$1048576,MATCH("최종"&amp;SUBSTITUTE(SUBSTITUTE(F$1,"standard",""),"|Float",""),ChapterTable!$1:$1,0),0)*ChapterTable!$Q$14
    ),
  OFFSET(F1189,-$B1189+IF($L1189,1,0),0)*
    (VLOOKUP(SUBSTITUTE(SUBSTITUTE(F$1,"standard",""),"|Float","")&amp;"인게임누적곱배수",ChapterTable!$S:$T,2,0)^D1189
    +VLOOKUP(SUBSTITUTE(SUBSTITUTE(F$1,"standard",""),"|Float","")&amp;"인게임누적합배수",ChapterTable!$S:$T,2,0)*D1189)
  )
  )
  )
)</f>
        <v>2525116.8294042349</v>
      </c>
      <c r="G1189" t="s">
        <v>110</v>
      </c>
      <c r="J1189" t="str">
        <f>IF(ISBLANK(I1189),"",
IFERROR(VLOOKUP(I1189,[1]StringTable!$1:$1048576,MATCH([1]StringTable!$B$1,[1]StringTable!$1:$1,0),0),
IFERROR(VLOOKUP(I1189,[1]InApkStringTable!$1:$1048576,MATCH([1]InApkStringTable!$B$1,[1]InApkStringTable!$1:$1,0),0),
"스트링없음")))</f>
        <v/>
      </c>
      <c r="L1189" t="b">
        <v>0</v>
      </c>
      <c r="M1189" t="s">
        <v>24</v>
      </c>
      <c r="N1189" t="str">
        <f>IF(ISBLANK(M1189),"",IF(ISERROR(VLOOKUP(M1189,MapTable!$A:$A,1,0)),"맵없음",""))</f>
        <v/>
      </c>
      <c r="O1189">
        <f t="shared" si="73"/>
        <v>21</v>
      </c>
      <c r="Q1189">
        <f t="shared" si="74"/>
        <v>21</v>
      </c>
      <c r="R1189" t="b">
        <f t="shared" ca="1" si="75"/>
        <v>0</v>
      </c>
      <c r="T1189" t="b">
        <f t="shared" ca="1" si="76"/>
        <v>0</v>
      </c>
      <c r="V1189" t="str">
        <f>IF(ISBLANK(U1189),"",IF(ISERROR(VLOOKUP(U1189,MapTable!$A:$A,1,0)),"맵없음",""))</f>
        <v/>
      </c>
      <c r="X1189" t="str">
        <f>IF(ISBLANK(W1189),"",
IF(ISERROR(FIND(",",W1189)),
  IF(ISERROR(VLOOKUP(W1189,MapTable!$A:$A,1,0)),"맵없음",
  ""),
IF(ISERROR(FIND(",",W1189,FIND(",",W1189)+1)),
  IF(OR(ISERROR(VLOOKUP(LEFT(W1189,FIND(",",W1189)-1),MapTable!$A:$A,1,0)),ISERROR(VLOOKUP(TRIM(MID(W1189,FIND(",",W1189)+1,999)),MapTable!$A:$A,1,0))),"맵없음",
  ""),
IF(ISERROR(FIND(",",W1189,FIND(",",W1189,FIND(",",W1189)+1)+1)),
  IF(OR(ISERROR(VLOOKUP(LEFT(W1189,FIND(",",W1189)-1),MapTable!$A:$A,1,0)),ISERROR(VLOOKUP(TRIM(MID(W1189,FIND(",",W1189)+1,FIND(",",W1189,FIND(",",W1189)+1)-FIND(",",W1189)-1)),MapTable!$A:$A,1,0)),ISERROR(VLOOKUP(TRIM(MID(W1189,FIND(",",W1189,FIND(",",W1189)+1)+1,999)),MapTable!$A:$A,1,0))),"맵없음",
  ""),
IF(ISERROR(FIND(",",W1189,FIND(",",W1189,FIND(",",W1189,FIND(",",W1189)+1)+1)+1)),
  IF(OR(ISERROR(VLOOKUP(LEFT(W1189,FIND(",",W1189)-1),MapTable!$A:$A,1,0)),ISERROR(VLOOKUP(TRIM(MID(W1189,FIND(",",W1189)+1,FIND(",",W1189,FIND(",",W1189)+1)-FIND(",",W1189)-1)),MapTable!$A:$A,1,0)),ISERROR(VLOOKUP(TRIM(MID(W1189,FIND(",",W1189,FIND(",",W1189)+1)+1,FIND(",",W1189,FIND(",",W1189,FIND(",",W1189)+1)+1)-FIND(",",W1189,FIND(",",W1189)+1)-1)),MapTable!$A:$A,1,0)),ISERROR(VLOOKUP(TRIM(MID(W1189,FIND(",",W1189,FIND(",",W1189,FIND(",",W1189)+1)+1)+1,999)),MapTable!$A:$A,1,0))),"맵없음",
  ""),
)))))</f>
        <v/>
      </c>
      <c r="AC1189" t="str">
        <f>IF(ISBLANK(AB1189),"",IF(ISERROR(VLOOKUP(AB1189,[3]DropTable!$A:$A,1,0)),"드랍없음",""))</f>
        <v/>
      </c>
      <c r="AE1189" t="str">
        <f>IF(ISBLANK(AD1189),"",IF(ISERROR(VLOOKUP(AD1189,[3]DropTable!$A:$A,1,0)),"드랍없음",""))</f>
        <v/>
      </c>
      <c r="AG1189">
        <v>9.8000000000000007</v>
      </c>
      <c r="AH1189">
        <v>1</v>
      </c>
    </row>
    <row r="1190" spans="1:34" x14ac:dyDescent="0.3">
      <c r="A1190">
        <v>26</v>
      </c>
      <c r="B1190">
        <v>11</v>
      </c>
      <c r="C1190">
        <f>IF(OR($L1190=TRUE,$A1190=0,MOD($A1190,ChapterTable!$S$20)&lt;&gt;0),
MAX(0,INT(($B1190+ChapterTable!$Q$26+VLOOKUP(SUBSTITUTE(C$1,"성장단계","")&amp;"단계오프셋",ChapterTable!$S:$T,2,0))/ChapterTable!$Q$23)),
MAX(0,INT(($B1190+ChapterTable!$S$26+VLOOKUP(SUBSTITUTE(C$1,"성장단계","")&amp;"보스단계오프셋",ChapterTable!$S:$T,2,0))/ChapterTable!$S$23)))</f>
        <v>1</v>
      </c>
      <c r="D1190">
        <f>IF(OR($L1190=TRUE,$A1190=0,MOD($A1190,ChapterTable!$S$20)&lt;&gt;0),
MAX(0,INT(($B1190+ChapterTable!$Q$26+VLOOKUP(SUBSTITUTE(D$1,"성장단계","")&amp;"단계오프셋",ChapterTable!$S:$T,2,0))/ChapterTable!$Q$23)),
MAX(0,INT(($B1190+ChapterTable!$S$26+VLOOKUP(SUBSTITUTE(D$1,"성장단계","")&amp;"보스단계오프셋",ChapterTable!$S:$T,2,0))/ChapterTable!$S$23)))</f>
        <v>1</v>
      </c>
      <c r="E1190" s="1">
        <f ca="1">IF(AND($A1190=0,$B1190=1),
    VLOOKUP(1,ChapterTable!$1:$1048576,MATCH("최종"&amp;SUBSTITUTE(SUBSTITUTE(E$1,"standard",""),"|Float",""),ChapterTable!$1:$1,0),0)*ChapterTable!$Q$17,
  IF(AND($A1190=0,$B1190=0),
    E1191,
  IF($B1190=0,
    VLOOKUP($A1190,ChapterTable!$1:$1048576,MATCH("최종"&amp;SUBSTITUTE(SUBSTITUTE(E$1,"standard",""),"|Float",""),ChapterTable!$1:$1,0),0),
  IF($B1190=1,
    IF($L1190=FALSE,
      VLOOKUP($A1190,ChapterTable!$1:$1048576,MATCH("최종"&amp;SUBSTITUTE(SUBSTITUTE(E$1,"standard",""),"|Float",""),ChapterTable!$1:$1,0),0),
      VLOOKUP($A1190-ChapterTable!$Q$11,ChapterTable!$1:$1048576,MATCH("최종"&amp;SUBSTITUTE(SUBSTITUTE(E$1,"standard",""),"|Float",""),ChapterTable!$1:$1,0),0)*ChapterTable!$Q$14
    ),
  OFFSET(E1190,-$B1190+IF($L1190,1,0),0)*
    (VLOOKUP(SUBSTITUTE(SUBSTITUTE(E$1,"standard",""),"|Float","")&amp;"인게임누적곱배수",ChapterTable!$S:$T,2,0)^C1190
    +VLOOKUP(SUBSTITUTE(SUBSTITUTE(E$1,"standard",""),"|Float","")&amp;"인게임누적합배수",ChapterTable!$S:$T,2,0)*C1190)
  )
  )
  )
)</f>
        <v>6136033.8954522908</v>
      </c>
      <c r="F1190" s="1">
        <f ca="1">IF(AND($A1190=0,$B1190=1),
    VLOOKUP(1,ChapterTable!$1:$1048576,MATCH("최종"&amp;SUBSTITUTE(SUBSTITUTE(F$1,"standard",""),"|Float",""),ChapterTable!$1:$1,0),0)*ChapterTable!$Q$17,
  IF(AND($A1190=0,$B1190=0),
    F1191,
  IF($B1190=0,
    VLOOKUP($A1190,ChapterTable!$1:$1048576,MATCH("최종"&amp;SUBSTITUTE(SUBSTITUTE(F$1,"standard",""),"|Float",""),ChapterTable!$1:$1,0),0),
  IF($B1190=1,
    IF($L1190=FALSE,
      VLOOKUP($A1190,ChapterTable!$1:$1048576,MATCH("최종"&amp;SUBSTITUTE(SUBSTITUTE(F$1,"standard",""),"|Float",""),ChapterTable!$1:$1,0),0),
      VLOOKUP($A1190-ChapterTable!$Q$11,ChapterTable!$1:$1048576,MATCH("최종"&amp;SUBSTITUTE(SUBSTITUTE(F$1,"standard",""),"|Float",""),ChapterTable!$1:$1,0),0)*ChapterTable!$Q$14
    ),
  OFFSET(F1190,-$B1190+IF($L1190,1,0),0)*
    (VLOOKUP(SUBSTITUTE(SUBSTITUTE(F$1,"standard",""),"|Float","")&amp;"인게임누적곱배수",ChapterTable!$S:$T,2,0)^D1190
    +VLOOKUP(SUBSTITUTE(SUBSTITUTE(F$1,"standard",""),"|Float","")&amp;"인게임누적합배수",ChapterTable!$S:$T,2,0)*D1190)
  )
  )
  )
)</f>
        <v>3030140.1952850819</v>
      </c>
      <c r="G1190" t="s">
        <v>110</v>
      </c>
      <c r="J1190" t="str">
        <f>IF(ISBLANK(I1190),"",
IFERROR(VLOOKUP(I1190,[1]StringTable!$1:$1048576,MATCH([1]StringTable!$B$1,[1]StringTable!$1:$1,0),0),
IFERROR(VLOOKUP(I1190,[1]InApkStringTable!$1:$1048576,MATCH([1]InApkStringTable!$B$1,[1]InApkStringTable!$1:$1,0),0),
"스트링없음")))</f>
        <v/>
      </c>
      <c r="L1190" t="b">
        <v>0</v>
      </c>
      <c r="M1190" t="s">
        <v>24</v>
      </c>
      <c r="N1190" t="str">
        <f>IF(ISBLANK(M1190),"",IF(ISERROR(VLOOKUP(M1190,MapTable!$A:$A,1,0)),"맵없음",""))</f>
        <v/>
      </c>
      <c r="O1190">
        <f t="shared" si="73"/>
        <v>2</v>
      </c>
      <c r="Q1190">
        <f t="shared" si="74"/>
        <v>2</v>
      </c>
      <c r="R1190" t="b">
        <f t="shared" ca="1" si="75"/>
        <v>0</v>
      </c>
      <c r="T1190" t="b">
        <f t="shared" ca="1" si="76"/>
        <v>0</v>
      </c>
      <c r="V1190" t="str">
        <f>IF(ISBLANK(U1190),"",IF(ISERROR(VLOOKUP(U1190,MapTable!$A:$A,1,0)),"맵없음",""))</f>
        <v/>
      </c>
      <c r="X1190" t="str">
        <f>IF(ISBLANK(W1190),"",
IF(ISERROR(FIND(",",W1190)),
  IF(ISERROR(VLOOKUP(W1190,MapTable!$A:$A,1,0)),"맵없음",
  ""),
IF(ISERROR(FIND(",",W1190,FIND(",",W1190)+1)),
  IF(OR(ISERROR(VLOOKUP(LEFT(W1190,FIND(",",W1190)-1),MapTable!$A:$A,1,0)),ISERROR(VLOOKUP(TRIM(MID(W1190,FIND(",",W1190)+1,999)),MapTable!$A:$A,1,0))),"맵없음",
  ""),
IF(ISERROR(FIND(",",W1190,FIND(",",W1190,FIND(",",W1190)+1)+1)),
  IF(OR(ISERROR(VLOOKUP(LEFT(W1190,FIND(",",W1190)-1),MapTable!$A:$A,1,0)),ISERROR(VLOOKUP(TRIM(MID(W1190,FIND(",",W1190)+1,FIND(",",W1190,FIND(",",W1190)+1)-FIND(",",W1190)-1)),MapTable!$A:$A,1,0)),ISERROR(VLOOKUP(TRIM(MID(W1190,FIND(",",W1190,FIND(",",W1190)+1)+1,999)),MapTable!$A:$A,1,0))),"맵없음",
  ""),
IF(ISERROR(FIND(",",W1190,FIND(",",W1190,FIND(",",W1190,FIND(",",W1190)+1)+1)+1)),
  IF(OR(ISERROR(VLOOKUP(LEFT(W1190,FIND(",",W1190)-1),MapTable!$A:$A,1,0)),ISERROR(VLOOKUP(TRIM(MID(W1190,FIND(",",W1190)+1,FIND(",",W1190,FIND(",",W1190)+1)-FIND(",",W1190)-1)),MapTable!$A:$A,1,0)),ISERROR(VLOOKUP(TRIM(MID(W1190,FIND(",",W1190,FIND(",",W1190)+1)+1,FIND(",",W1190,FIND(",",W1190,FIND(",",W1190)+1)+1)-FIND(",",W1190,FIND(",",W1190)+1)-1)),MapTable!$A:$A,1,0)),ISERROR(VLOOKUP(TRIM(MID(W1190,FIND(",",W1190,FIND(",",W1190,FIND(",",W1190)+1)+1)+1,999)),MapTable!$A:$A,1,0))),"맵없음",
  ""),
)))))</f>
        <v/>
      </c>
      <c r="AC1190" t="str">
        <f>IF(ISBLANK(AB1190),"",IF(ISERROR(VLOOKUP(AB1190,[3]DropTable!$A:$A,1,0)),"드랍없음",""))</f>
        <v/>
      </c>
      <c r="AE1190" t="str">
        <f>IF(ISBLANK(AD1190),"",IF(ISERROR(VLOOKUP(AD1190,[3]DropTable!$A:$A,1,0)),"드랍없음",""))</f>
        <v/>
      </c>
      <c r="AG1190">
        <v>9.8000000000000007</v>
      </c>
      <c r="AH1190">
        <v>1</v>
      </c>
    </row>
    <row r="1191" spans="1:34" x14ac:dyDescent="0.3">
      <c r="A1191">
        <v>26</v>
      </c>
      <c r="B1191">
        <v>12</v>
      </c>
      <c r="C1191">
        <f>IF(OR($L1191=TRUE,$A1191=0,MOD($A1191,ChapterTable!$S$20)&lt;&gt;0),
MAX(0,INT(($B1191+ChapterTable!$Q$26+VLOOKUP(SUBSTITUTE(C$1,"성장단계","")&amp;"단계오프셋",ChapterTable!$S:$T,2,0))/ChapterTable!$Q$23)),
MAX(0,INT(($B1191+ChapterTable!$S$26+VLOOKUP(SUBSTITUTE(C$1,"성장단계","")&amp;"보스단계오프셋",ChapterTable!$S:$T,2,0))/ChapterTable!$S$23)))</f>
        <v>1</v>
      </c>
      <c r="D1191">
        <f>IF(OR($L1191=TRUE,$A1191=0,MOD($A1191,ChapterTable!$S$20)&lt;&gt;0),
MAX(0,INT(($B1191+ChapterTable!$Q$26+VLOOKUP(SUBSTITUTE(D$1,"성장단계","")&amp;"단계오프셋",ChapterTable!$S:$T,2,0))/ChapterTable!$Q$23)),
MAX(0,INT(($B1191+ChapterTable!$S$26+VLOOKUP(SUBSTITUTE(D$1,"성장단계","")&amp;"보스단계오프셋",ChapterTable!$S:$T,2,0))/ChapterTable!$S$23)))</f>
        <v>1</v>
      </c>
      <c r="E1191" s="1">
        <f ca="1">IF(AND($A1191=0,$B1191=1),
    VLOOKUP(1,ChapterTable!$1:$1048576,MATCH("최종"&amp;SUBSTITUTE(SUBSTITUTE(E$1,"standard",""),"|Float",""),ChapterTable!$1:$1,0),0)*ChapterTable!$Q$17,
  IF(AND($A1191=0,$B1191=0),
    E1192,
  IF($B1191=0,
    VLOOKUP($A1191,ChapterTable!$1:$1048576,MATCH("최종"&amp;SUBSTITUTE(SUBSTITUTE(E$1,"standard",""),"|Float",""),ChapterTable!$1:$1,0),0),
  IF($B1191=1,
    IF($L1191=FALSE,
      VLOOKUP($A1191,ChapterTable!$1:$1048576,MATCH("최종"&amp;SUBSTITUTE(SUBSTITUTE(E$1,"standard",""),"|Float",""),ChapterTable!$1:$1,0),0),
      VLOOKUP($A1191-ChapterTable!$Q$11,ChapterTable!$1:$1048576,MATCH("최종"&amp;SUBSTITUTE(SUBSTITUTE(E$1,"standard",""),"|Float",""),ChapterTable!$1:$1,0),0)*ChapterTable!$Q$14
    ),
  OFFSET(E1191,-$B1191+IF($L1191,1,0),0)*
    (VLOOKUP(SUBSTITUTE(SUBSTITUTE(E$1,"standard",""),"|Float","")&amp;"인게임누적곱배수",ChapterTable!$S:$T,2,0)^C1191
    +VLOOKUP(SUBSTITUTE(SUBSTITUTE(E$1,"standard",""),"|Float","")&amp;"인게임누적합배수",ChapterTable!$S:$T,2,0)*C1191)
  )
  )
  )
)</f>
        <v>6136033.8954522908</v>
      </c>
      <c r="F1191" s="1">
        <f ca="1">IF(AND($A1191=0,$B1191=1),
    VLOOKUP(1,ChapterTable!$1:$1048576,MATCH("최종"&amp;SUBSTITUTE(SUBSTITUTE(F$1,"standard",""),"|Float",""),ChapterTable!$1:$1,0),0)*ChapterTable!$Q$17,
  IF(AND($A1191=0,$B1191=0),
    F1192,
  IF($B1191=0,
    VLOOKUP($A1191,ChapterTable!$1:$1048576,MATCH("최종"&amp;SUBSTITUTE(SUBSTITUTE(F$1,"standard",""),"|Float",""),ChapterTable!$1:$1,0),0),
  IF($B1191=1,
    IF($L1191=FALSE,
      VLOOKUP($A1191,ChapterTable!$1:$1048576,MATCH("최종"&amp;SUBSTITUTE(SUBSTITUTE(F$1,"standard",""),"|Float",""),ChapterTable!$1:$1,0),0),
      VLOOKUP($A1191-ChapterTable!$Q$11,ChapterTable!$1:$1048576,MATCH("최종"&amp;SUBSTITUTE(SUBSTITUTE(F$1,"standard",""),"|Float",""),ChapterTable!$1:$1,0),0)*ChapterTable!$Q$14
    ),
  OFFSET(F1191,-$B1191+IF($L1191,1,0),0)*
    (VLOOKUP(SUBSTITUTE(SUBSTITUTE(F$1,"standard",""),"|Float","")&amp;"인게임누적곱배수",ChapterTable!$S:$T,2,0)^D1191
    +VLOOKUP(SUBSTITUTE(SUBSTITUTE(F$1,"standard",""),"|Float","")&amp;"인게임누적합배수",ChapterTable!$S:$T,2,0)*D1191)
  )
  )
  )
)</f>
        <v>3030140.1952850819</v>
      </c>
      <c r="G1191" t="s">
        <v>110</v>
      </c>
      <c r="J1191" t="str">
        <f>IF(ISBLANK(I1191),"",
IFERROR(VLOOKUP(I1191,[1]StringTable!$1:$1048576,MATCH([1]StringTable!$B$1,[1]StringTable!$1:$1,0),0),
IFERROR(VLOOKUP(I1191,[1]InApkStringTable!$1:$1048576,MATCH([1]InApkStringTable!$B$1,[1]InApkStringTable!$1:$1,0),0),
"스트링없음")))</f>
        <v/>
      </c>
      <c r="L1191" t="b">
        <v>0</v>
      </c>
      <c r="M1191" t="s">
        <v>24</v>
      </c>
      <c r="N1191" t="str">
        <f>IF(ISBLANK(M1191),"",IF(ISERROR(VLOOKUP(M1191,MapTable!$A:$A,1,0)),"맵없음",""))</f>
        <v/>
      </c>
      <c r="O1191">
        <f t="shared" si="73"/>
        <v>2</v>
      </c>
      <c r="Q1191">
        <f t="shared" si="74"/>
        <v>2</v>
      </c>
      <c r="R1191" t="b">
        <f t="shared" ca="1" si="75"/>
        <v>0</v>
      </c>
      <c r="T1191" t="b">
        <f t="shared" ca="1" si="76"/>
        <v>0</v>
      </c>
      <c r="V1191" t="str">
        <f>IF(ISBLANK(U1191),"",IF(ISERROR(VLOOKUP(U1191,MapTable!$A:$A,1,0)),"맵없음",""))</f>
        <v/>
      </c>
      <c r="X1191" t="str">
        <f>IF(ISBLANK(W1191),"",
IF(ISERROR(FIND(",",W1191)),
  IF(ISERROR(VLOOKUP(W1191,MapTable!$A:$A,1,0)),"맵없음",
  ""),
IF(ISERROR(FIND(",",W1191,FIND(",",W1191)+1)),
  IF(OR(ISERROR(VLOOKUP(LEFT(W1191,FIND(",",W1191)-1),MapTable!$A:$A,1,0)),ISERROR(VLOOKUP(TRIM(MID(W1191,FIND(",",W1191)+1,999)),MapTable!$A:$A,1,0))),"맵없음",
  ""),
IF(ISERROR(FIND(",",W1191,FIND(",",W1191,FIND(",",W1191)+1)+1)),
  IF(OR(ISERROR(VLOOKUP(LEFT(W1191,FIND(",",W1191)-1),MapTable!$A:$A,1,0)),ISERROR(VLOOKUP(TRIM(MID(W1191,FIND(",",W1191)+1,FIND(",",W1191,FIND(",",W1191)+1)-FIND(",",W1191)-1)),MapTable!$A:$A,1,0)),ISERROR(VLOOKUP(TRIM(MID(W1191,FIND(",",W1191,FIND(",",W1191)+1)+1,999)),MapTable!$A:$A,1,0))),"맵없음",
  ""),
IF(ISERROR(FIND(",",W1191,FIND(",",W1191,FIND(",",W1191,FIND(",",W1191)+1)+1)+1)),
  IF(OR(ISERROR(VLOOKUP(LEFT(W1191,FIND(",",W1191)-1),MapTable!$A:$A,1,0)),ISERROR(VLOOKUP(TRIM(MID(W1191,FIND(",",W1191)+1,FIND(",",W1191,FIND(",",W1191)+1)-FIND(",",W1191)-1)),MapTable!$A:$A,1,0)),ISERROR(VLOOKUP(TRIM(MID(W1191,FIND(",",W1191,FIND(",",W1191)+1)+1,FIND(",",W1191,FIND(",",W1191,FIND(",",W1191)+1)+1)-FIND(",",W1191,FIND(",",W1191)+1)-1)),MapTable!$A:$A,1,0)),ISERROR(VLOOKUP(TRIM(MID(W1191,FIND(",",W1191,FIND(",",W1191,FIND(",",W1191)+1)+1)+1,999)),MapTable!$A:$A,1,0))),"맵없음",
  ""),
)))))</f>
        <v/>
      </c>
      <c r="AC1191" t="str">
        <f>IF(ISBLANK(AB1191),"",IF(ISERROR(VLOOKUP(AB1191,[3]DropTable!$A:$A,1,0)),"드랍없음",""))</f>
        <v/>
      </c>
      <c r="AE1191" t="str">
        <f>IF(ISBLANK(AD1191),"",IF(ISERROR(VLOOKUP(AD1191,[3]DropTable!$A:$A,1,0)),"드랍없음",""))</f>
        <v/>
      </c>
      <c r="AG1191">
        <v>9.8000000000000007</v>
      </c>
      <c r="AH1191">
        <v>1</v>
      </c>
    </row>
    <row r="1192" spans="1:34" x14ac:dyDescent="0.3">
      <c r="A1192">
        <v>26</v>
      </c>
      <c r="B1192">
        <v>13</v>
      </c>
      <c r="C1192">
        <f>IF(OR($L1192=TRUE,$A1192=0,MOD($A1192,ChapterTable!$S$20)&lt;&gt;0),
MAX(0,INT(($B1192+ChapterTable!$Q$26+VLOOKUP(SUBSTITUTE(C$1,"성장단계","")&amp;"단계오프셋",ChapterTable!$S:$T,2,0))/ChapterTable!$Q$23)),
MAX(0,INT(($B1192+ChapterTable!$S$26+VLOOKUP(SUBSTITUTE(C$1,"성장단계","")&amp;"보스단계오프셋",ChapterTable!$S:$T,2,0))/ChapterTable!$S$23)))</f>
        <v>1</v>
      </c>
      <c r="D1192">
        <f>IF(OR($L1192=TRUE,$A1192=0,MOD($A1192,ChapterTable!$S$20)&lt;&gt;0),
MAX(0,INT(($B1192+ChapterTable!$Q$26+VLOOKUP(SUBSTITUTE(D$1,"성장단계","")&amp;"단계오프셋",ChapterTable!$S:$T,2,0))/ChapterTable!$Q$23)),
MAX(0,INT(($B1192+ChapterTable!$S$26+VLOOKUP(SUBSTITUTE(D$1,"성장단계","")&amp;"보스단계오프셋",ChapterTable!$S:$T,2,0))/ChapterTable!$S$23)))</f>
        <v>1</v>
      </c>
      <c r="E1192" s="1">
        <f ca="1">IF(AND($A1192=0,$B1192=1),
    VLOOKUP(1,ChapterTable!$1:$1048576,MATCH("최종"&amp;SUBSTITUTE(SUBSTITUTE(E$1,"standard",""),"|Float",""),ChapterTable!$1:$1,0),0)*ChapterTable!$Q$17,
  IF(AND($A1192=0,$B1192=0),
    E1193,
  IF($B1192=0,
    VLOOKUP($A1192,ChapterTable!$1:$1048576,MATCH("최종"&amp;SUBSTITUTE(SUBSTITUTE(E$1,"standard",""),"|Float",""),ChapterTable!$1:$1,0),0),
  IF($B1192=1,
    IF($L1192=FALSE,
      VLOOKUP($A1192,ChapterTable!$1:$1048576,MATCH("최종"&amp;SUBSTITUTE(SUBSTITUTE(E$1,"standard",""),"|Float",""),ChapterTable!$1:$1,0),0),
      VLOOKUP($A1192-ChapterTable!$Q$11,ChapterTable!$1:$1048576,MATCH("최종"&amp;SUBSTITUTE(SUBSTITUTE(E$1,"standard",""),"|Float",""),ChapterTable!$1:$1,0),0)*ChapterTable!$Q$14
    ),
  OFFSET(E1192,-$B1192+IF($L1192,1,0),0)*
    (VLOOKUP(SUBSTITUTE(SUBSTITUTE(E$1,"standard",""),"|Float","")&amp;"인게임누적곱배수",ChapterTable!$S:$T,2,0)^C1192
    +VLOOKUP(SUBSTITUTE(SUBSTITUTE(E$1,"standard",""),"|Float","")&amp;"인게임누적합배수",ChapterTable!$S:$T,2,0)*C1192)
  )
  )
  )
)</f>
        <v>6136033.8954522908</v>
      </c>
      <c r="F1192" s="1">
        <f ca="1">IF(AND($A1192=0,$B1192=1),
    VLOOKUP(1,ChapterTable!$1:$1048576,MATCH("최종"&amp;SUBSTITUTE(SUBSTITUTE(F$1,"standard",""),"|Float",""),ChapterTable!$1:$1,0),0)*ChapterTable!$Q$17,
  IF(AND($A1192=0,$B1192=0),
    F1193,
  IF($B1192=0,
    VLOOKUP($A1192,ChapterTable!$1:$1048576,MATCH("최종"&amp;SUBSTITUTE(SUBSTITUTE(F$1,"standard",""),"|Float",""),ChapterTable!$1:$1,0),0),
  IF($B1192=1,
    IF($L1192=FALSE,
      VLOOKUP($A1192,ChapterTable!$1:$1048576,MATCH("최종"&amp;SUBSTITUTE(SUBSTITUTE(F$1,"standard",""),"|Float",""),ChapterTable!$1:$1,0),0),
      VLOOKUP($A1192-ChapterTable!$Q$11,ChapterTable!$1:$1048576,MATCH("최종"&amp;SUBSTITUTE(SUBSTITUTE(F$1,"standard",""),"|Float",""),ChapterTable!$1:$1,0),0)*ChapterTable!$Q$14
    ),
  OFFSET(F1192,-$B1192+IF($L1192,1,0),0)*
    (VLOOKUP(SUBSTITUTE(SUBSTITUTE(F$1,"standard",""),"|Float","")&amp;"인게임누적곱배수",ChapterTable!$S:$T,2,0)^D1192
    +VLOOKUP(SUBSTITUTE(SUBSTITUTE(F$1,"standard",""),"|Float","")&amp;"인게임누적합배수",ChapterTable!$S:$T,2,0)*D1192)
  )
  )
  )
)</f>
        <v>3030140.1952850819</v>
      </c>
      <c r="G1192" t="s">
        <v>110</v>
      </c>
      <c r="J1192" t="str">
        <f>IF(ISBLANK(I1192),"",
IFERROR(VLOOKUP(I1192,[1]StringTable!$1:$1048576,MATCH([1]StringTable!$B$1,[1]StringTable!$1:$1,0),0),
IFERROR(VLOOKUP(I1192,[1]InApkStringTable!$1:$1048576,MATCH([1]InApkStringTable!$B$1,[1]InApkStringTable!$1:$1,0),0),
"스트링없음")))</f>
        <v/>
      </c>
      <c r="L1192" t="b">
        <v>0</v>
      </c>
      <c r="M1192" t="s">
        <v>24</v>
      </c>
      <c r="N1192" t="str">
        <f>IF(ISBLANK(M1192),"",IF(ISERROR(VLOOKUP(M1192,MapTable!$A:$A,1,0)),"맵없음",""))</f>
        <v/>
      </c>
      <c r="O1192">
        <f t="shared" si="73"/>
        <v>2</v>
      </c>
      <c r="Q1192">
        <f t="shared" si="74"/>
        <v>2</v>
      </c>
      <c r="R1192" t="b">
        <f t="shared" ca="1" si="75"/>
        <v>0</v>
      </c>
      <c r="T1192" t="b">
        <f t="shared" ca="1" si="76"/>
        <v>0</v>
      </c>
      <c r="V1192" t="str">
        <f>IF(ISBLANK(U1192),"",IF(ISERROR(VLOOKUP(U1192,MapTable!$A:$A,1,0)),"맵없음",""))</f>
        <v/>
      </c>
      <c r="X1192" t="str">
        <f>IF(ISBLANK(W1192),"",
IF(ISERROR(FIND(",",W1192)),
  IF(ISERROR(VLOOKUP(W1192,MapTable!$A:$A,1,0)),"맵없음",
  ""),
IF(ISERROR(FIND(",",W1192,FIND(",",W1192)+1)),
  IF(OR(ISERROR(VLOOKUP(LEFT(W1192,FIND(",",W1192)-1),MapTable!$A:$A,1,0)),ISERROR(VLOOKUP(TRIM(MID(W1192,FIND(",",W1192)+1,999)),MapTable!$A:$A,1,0))),"맵없음",
  ""),
IF(ISERROR(FIND(",",W1192,FIND(",",W1192,FIND(",",W1192)+1)+1)),
  IF(OR(ISERROR(VLOOKUP(LEFT(W1192,FIND(",",W1192)-1),MapTable!$A:$A,1,0)),ISERROR(VLOOKUP(TRIM(MID(W1192,FIND(",",W1192)+1,FIND(",",W1192,FIND(",",W1192)+1)-FIND(",",W1192)-1)),MapTable!$A:$A,1,0)),ISERROR(VLOOKUP(TRIM(MID(W1192,FIND(",",W1192,FIND(",",W1192)+1)+1,999)),MapTable!$A:$A,1,0))),"맵없음",
  ""),
IF(ISERROR(FIND(",",W1192,FIND(",",W1192,FIND(",",W1192,FIND(",",W1192)+1)+1)+1)),
  IF(OR(ISERROR(VLOOKUP(LEFT(W1192,FIND(",",W1192)-1),MapTable!$A:$A,1,0)),ISERROR(VLOOKUP(TRIM(MID(W1192,FIND(",",W1192)+1,FIND(",",W1192,FIND(",",W1192)+1)-FIND(",",W1192)-1)),MapTable!$A:$A,1,0)),ISERROR(VLOOKUP(TRIM(MID(W1192,FIND(",",W1192,FIND(",",W1192)+1)+1,FIND(",",W1192,FIND(",",W1192,FIND(",",W1192)+1)+1)-FIND(",",W1192,FIND(",",W1192)+1)-1)),MapTable!$A:$A,1,0)),ISERROR(VLOOKUP(TRIM(MID(W1192,FIND(",",W1192,FIND(",",W1192,FIND(",",W1192)+1)+1)+1,999)),MapTable!$A:$A,1,0))),"맵없음",
  ""),
)))))</f>
        <v/>
      </c>
      <c r="AC1192" t="str">
        <f>IF(ISBLANK(AB1192),"",IF(ISERROR(VLOOKUP(AB1192,[3]DropTable!$A:$A,1,0)),"드랍없음",""))</f>
        <v/>
      </c>
      <c r="AE1192" t="str">
        <f>IF(ISBLANK(AD1192),"",IF(ISERROR(VLOOKUP(AD1192,[3]DropTable!$A:$A,1,0)),"드랍없음",""))</f>
        <v/>
      </c>
      <c r="AG1192">
        <v>9.8000000000000007</v>
      </c>
      <c r="AH1192">
        <v>1</v>
      </c>
    </row>
    <row r="1193" spans="1:34" x14ac:dyDescent="0.3">
      <c r="A1193">
        <v>26</v>
      </c>
      <c r="B1193">
        <v>14</v>
      </c>
      <c r="C1193">
        <f>IF(OR($L1193=TRUE,$A1193=0,MOD($A1193,ChapterTable!$S$20)&lt;&gt;0),
MAX(0,INT(($B1193+ChapterTable!$Q$26+VLOOKUP(SUBSTITUTE(C$1,"성장단계","")&amp;"단계오프셋",ChapterTable!$S:$T,2,0))/ChapterTable!$Q$23)),
MAX(0,INT(($B1193+ChapterTable!$S$26+VLOOKUP(SUBSTITUTE(C$1,"성장단계","")&amp;"보스단계오프셋",ChapterTable!$S:$T,2,0))/ChapterTable!$S$23)))</f>
        <v>1</v>
      </c>
      <c r="D1193">
        <f>IF(OR($L1193=TRUE,$A1193=0,MOD($A1193,ChapterTable!$S$20)&lt;&gt;0),
MAX(0,INT(($B1193+ChapterTable!$Q$26+VLOOKUP(SUBSTITUTE(D$1,"성장단계","")&amp;"단계오프셋",ChapterTable!$S:$T,2,0))/ChapterTable!$Q$23)),
MAX(0,INT(($B1193+ChapterTable!$S$26+VLOOKUP(SUBSTITUTE(D$1,"성장단계","")&amp;"보스단계오프셋",ChapterTable!$S:$T,2,0))/ChapterTable!$S$23)))</f>
        <v>1</v>
      </c>
      <c r="E1193" s="1">
        <f ca="1">IF(AND($A1193=0,$B1193=1),
    VLOOKUP(1,ChapterTable!$1:$1048576,MATCH("최종"&amp;SUBSTITUTE(SUBSTITUTE(E$1,"standard",""),"|Float",""),ChapterTable!$1:$1,0),0)*ChapterTable!$Q$17,
  IF(AND($A1193=0,$B1193=0),
    E1194,
  IF($B1193=0,
    VLOOKUP($A1193,ChapterTable!$1:$1048576,MATCH("최종"&amp;SUBSTITUTE(SUBSTITUTE(E$1,"standard",""),"|Float",""),ChapterTable!$1:$1,0),0),
  IF($B1193=1,
    IF($L1193=FALSE,
      VLOOKUP($A1193,ChapterTable!$1:$1048576,MATCH("최종"&amp;SUBSTITUTE(SUBSTITUTE(E$1,"standard",""),"|Float",""),ChapterTable!$1:$1,0),0),
      VLOOKUP($A1193-ChapterTable!$Q$11,ChapterTable!$1:$1048576,MATCH("최종"&amp;SUBSTITUTE(SUBSTITUTE(E$1,"standard",""),"|Float",""),ChapterTable!$1:$1,0),0)*ChapterTable!$Q$14
    ),
  OFFSET(E1193,-$B1193+IF($L1193,1,0),0)*
    (VLOOKUP(SUBSTITUTE(SUBSTITUTE(E$1,"standard",""),"|Float","")&amp;"인게임누적곱배수",ChapterTable!$S:$T,2,0)^C1193
    +VLOOKUP(SUBSTITUTE(SUBSTITUTE(E$1,"standard",""),"|Float","")&amp;"인게임누적합배수",ChapterTable!$S:$T,2,0)*C1193)
  )
  )
  )
)</f>
        <v>6136033.8954522908</v>
      </c>
      <c r="F1193" s="1">
        <f ca="1">IF(AND($A1193=0,$B1193=1),
    VLOOKUP(1,ChapterTable!$1:$1048576,MATCH("최종"&amp;SUBSTITUTE(SUBSTITUTE(F$1,"standard",""),"|Float",""),ChapterTable!$1:$1,0),0)*ChapterTable!$Q$17,
  IF(AND($A1193=0,$B1193=0),
    F1194,
  IF($B1193=0,
    VLOOKUP($A1193,ChapterTable!$1:$1048576,MATCH("최종"&amp;SUBSTITUTE(SUBSTITUTE(F$1,"standard",""),"|Float",""),ChapterTable!$1:$1,0),0),
  IF($B1193=1,
    IF($L1193=FALSE,
      VLOOKUP($A1193,ChapterTable!$1:$1048576,MATCH("최종"&amp;SUBSTITUTE(SUBSTITUTE(F$1,"standard",""),"|Float",""),ChapterTable!$1:$1,0),0),
      VLOOKUP($A1193-ChapterTable!$Q$11,ChapterTable!$1:$1048576,MATCH("최종"&amp;SUBSTITUTE(SUBSTITUTE(F$1,"standard",""),"|Float",""),ChapterTable!$1:$1,0),0)*ChapterTable!$Q$14
    ),
  OFFSET(F1193,-$B1193+IF($L1193,1,0),0)*
    (VLOOKUP(SUBSTITUTE(SUBSTITUTE(F$1,"standard",""),"|Float","")&amp;"인게임누적곱배수",ChapterTable!$S:$T,2,0)^D1193
    +VLOOKUP(SUBSTITUTE(SUBSTITUTE(F$1,"standard",""),"|Float","")&amp;"인게임누적합배수",ChapterTable!$S:$T,2,0)*D1193)
  )
  )
  )
)</f>
        <v>3030140.1952850819</v>
      </c>
      <c r="G1193" t="s">
        <v>110</v>
      </c>
      <c r="J1193" t="str">
        <f>IF(ISBLANK(I1193),"",
IFERROR(VLOOKUP(I1193,[1]StringTable!$1:$1048576,MATCH([1]StringTable!$B$1,[1]StringTable!$1:$1,0),0),
IFERROR(VLOOKUP(I1193,[1]InApkStringTable!$1:$1048576,MATCH([1]InApkStringTable!$B$1,[1]InApkStringTable!$1:$1,0),0),
"스트링없음")))</f>
        <v/>
      </c>
      <c r="L1193" t="b">
        <v>0</v>
      </c>
      <c r="M1193" t="s">
        <v>24</v>
      </c>
      <c r="N1193" t="str">
        <f>IF(ISBLANK(M1193),"",IF(ISERROR(VLOOKUP(M1193,MapTable!$A:$A,1,0)),"맵없음",""))</f>
        <v/>
      </c>
      <c r="O1193">
        <f t="shared" si="73"/>
        <v>2</v>
      </c>
      <c r="Q1193">
        <f t="shared" si="74"/>
        <v>2</v>
      </c>
      <c r="R1193" t="b">
        <f t="shared" ca="1" si="75"/>
        <v>0</v>
      </c>
      <c r="T1193" t="b">
        <f t="shared" ca="1" si="76"/>
        <v>0</v>
      </c>
      <c r="V1193" t="str">
        <f>IF(ISBLANK(U1193),"",IF(ISERROR(VLOOKUP(U1193,MapTable!$A:$A,1,0)),"맵없음",""))</f>
        <v/>
      </c>
      <c r="X1193" t="str">
        <f>IF(ISBLANK(W1193),"",
IF(ISERROR(FIND(",",W1193)),
  IF(ISERROR(VLOOKUP(W1193,MapTable!$A:$A,1,0)),"맵없음",
  ""),
IF(ISERROR(FIND(",",W1193,FIND(",",W1193)+1)),
  IF(OR(ISERROR(VLOOKUP(LEFT(W1193,FIND(",",W1193)-1),MapTable!$A:$A,1,0)),ISERROR(VLOOKUP(TRIM(MID(W1193,FIND(",",W1193)+1,999)),MapTable!$A:$A,1,0))),"맵없음",
  ""),
IF(ISERROR(FIND(",",W1193,FIND(",",W1193,FIND(",",W1193)+1)+1)),
  IF(OR(ISERROR(VLOOKUP(LEFT(W1193,FIND(",",W1193)-1),MapTable!$A:$A,1,0)),ISERROR(VLOOKUP(TRIM(MID(W1193,FIND(",",W1193)+1,FIND(",",W1193,FIND(",",W1193)+1)-FIND(",",W1193)-1)),MapTable!$A:$A,1,0)),ISERROR(VLOOKUP(TRIM(MID(W1193,FIND(",",W1193,FIND(",",W1193)+1)+1,999)),MapTable!$A:$A,1,0))),"맵없음",
  ""),
IF(ISERROR(FIND(",",W1193,FIND(",",W1193,FIND(",",W1193,FIND(",",W1193)+1)+1)+1)),
  IF(OR(ISERROR(VLOOKUP(LEFT(W1193,FIND(",",W1193)-1),MapTable!$A:$A,1,0)),ISERROR(VLOOKUP(TRIM(MID(W1193,FIND(",",W1193)+1,FIND(",",W1193,FIND(",",W1193)+1)-FIND(",",W1193)-1)),MapTable!$A:$A,1,0)),ISERROR(VLOOKUP(TRIM(MID(W1193,FIND(",",W1193,FIND(",",W1193)+1)+1,FIND(",",W1193,FIND(",",W1193,FIND(",",W1193)+1)+1)-FIND(",",W1193,FIND(",",W1193)+1)-1)),MapTable!$A:$A,1,0)),ISERROR(VLOOKUP(TRIM(MID(W1193,FIND(",",W1193,FIND(",",W1193,FIND(",",W1193)+1)+1)+1,999)),MapTable!$A:$A,1,0))),"맵없음",
  ""),
)))))</f>
        <v/>
      </c>
      <c r="AC1193" t="str">
        <f>IF(ISBLANK(AB1193),"",IF(ISERROR(VLOOKUP(AB1193,[3]DropTable!$A:$A,1,0)),"드랍없음",""))</f>
        <v/>
      </c>
      <c r="AE1193" t="str">
        <f>IF(ISBLANK(AD1193),"",IF(ISERROR(VLOOKUP(AD1193,[3]DropTable!$A:$A,1,0)),"드랍없음",""))</f>
        <v/>
      </c>
      <c r="AG1193">
        <v>9.8000000000000007</v>
      </c>
      <c r="AH1193">
        <v>1</v>
      </c>
    </row>
    <row r="1194" spans="1:34" x14ac:dyDescent="0.3">
      <c r="A1194">
        <v>26</v>
      </c>
      <c r="B1194">
        <v>15</v>
      </c>
      <c r="C1194">
        <f>IF(OR($L1194=TRUE,$A1194=0,MOD($A1194,ChapterTable!$S$20)&lt;&gt;0),
MAX(0,INT(($B1194+ChapterTable!$Q$26+VLOOKUP(SUBSTITUTE(C$1,"성장단계","")&amp;"단계오프셋",ChapterTable!$S:$T,2,0))/ChapterTable!$Q$23)),
MAX(0,INT(($B1194+ChapterTable!$S$26+VLOOKUP(SUBSTITUTE(C$1,"성장단계","")&amp;"보스단계오프셋",ChapterTable!$S:$T,2,0))/ChapterTable!$S$23)))</f>
        <v>1</v>
      </c>
      <c r="D1194">
        <f>IF(OR($L1194=TRUE,$A1194=0,MOD($A1194,ChapterTable!$S$20)&lt;&gt;0),
MAX(0,INT(($B1194+ChapterTable!$Q$26+VLOOKUP(SUBSTITUTE(D$1,"성장단계","")&amp;"단계오프셋",ChapterTable!$S:$T,2,0))/ChapterTable!$Q$23)),
MAX(0,INT(($B1194+ChapterTable!$S$26+VLOOKUP(SUBSTITUTE(D$1,"성장단계","")&amp;"보스단계오프셋",ChapterTable!$S:$T,2,0))/ChapterTable!$S$23)))</f>
        <v>1</v>
      </c>
      <c r="E1194" s="1">
        <f ca="1">IF(AND($A1194=0,$B1194=1),
    VLOOKUP(1,ChapterTable!$1:$1048576,MATCH("최종"&amp;SUBSTITUTE(SUBSTITUTE(E$1,"standard",""),"|Float",""),ChapterTable!$1:$1,0),0)*ChapterTable!$Q$17,
  IF(AND($A1194=0,$B1194=0),
    E1195,
  IF($B1194=0,
    VLOOKUP($A1194,ChapterTable!$1:$1048576,MATCH("최종"&amp;SUBSTITUTE(SUBSTITUTE(E$1,"standard",""),"|Float",""),ChapterTable!$1:$1,0),0),
  IF($B1194=1,
    IF($L1194=FALSE,
      VLOOKUP($A1194,ChapterTable!$1:$1048576,MATCH("최종"&amp;SUBSTITUTE(SUBSTITUTE(E$1,"standard",""),"|Float",""),ChapterTable!$1:$1,0),0),
      VLOOKUP($A1194-ChapterTable!$Q$11,ChapterTable!$1:$1048576,MATCH("최종"&amp;SUBSTITUTE(SUBSTITUTE(E$1,"standard",""),"|Float",""),ChapterTable!$1:$1,0),0)*ChapterTable!$Q$14
    ),
  OFFSET(E1194,-$B1194+IF($L1194,1,0),0)*
    (VLOOKUP(SUBSTITUTE(SUBSTITUTE(E$1,"standard",""),"|Float","")&amp;"인게임누적곱배수",ChapterTable!$S:$T,2,0)^C1194
    +VLOOKUP(SUBSTITUTE(SUBSTITUTE(E$1,"standard",""),"|Float","")&amp;"인게임누적합배수",ChapterTable!$S:$T,2,0)*C1194)
  )
  )
  )
)</f>
        <v>6136033.8954522908</v>
      </c>
      <c r="F1194" s="1">
        <f ca="1">IF(AND($A1194=0,$B1194=1),
    VLOOKUP(1,ChapterTable!$1:$1048576,MATCH("최종"&amp;SUBSTITUTE(SUBSTITUTE(F$1,"standard",""),"|Float",""),ChapterTable!$1:$1,0),0)*ChapterTable!$Q$17,
  IF(AND($A1194=0,$B1194=0),
    F1195,
  IF($B1194=0,
    VLOOKUP($A1194,ChapterTable!$1:$1048576,MATCH("최종"&amp;SUBSTITUTE(SUBSTITUTE(F$1,"standard",""),"|Float",""),ChapterTable!$1:$1,0),0),
  IF($B1194=1,
    IF($L1194=FALSE,
      VLOOKUP($A1194,ChapterTable!$1:$1048576,MATCH("최종"&amp;SUBSTITUTE(SUBSTITUTE(F$1,"standard",""),"|Float",""),ChapterTable!$1:$1,0),0),
      VLOOKUP($A1194-ChapterTable!$Q$11,ChapterTable!$1:$1048576,MATCH("최종"&amp;SUBSTITUTE(SUBSTITUTE(F$1,"standard",""),"|Float",""),ChapterTable!$1:$1,0),0)*ChapterTable!$Q$14
    ),
  OFFSET(F1194,-$B1194+IF($L1194,1,0),0)*
    (VLOOKUP(SUBSTITUTE(SUBSTITUTE(F$1,"standard",""),"|Float","")&amp;"인게임누적곱배수",ChapterTable!$S:$T,2,0)^D1194
    +VLOOKUP(SUBSTITUTE(SUBSTITUTE(F$1,"standard",""),"|Float","")&amp;"인게임누적합배수",ChapterTable!$S:$T,2,0)*D1194)
  )
  )
  )
)</f>
        <v>3030140.1952850819</v>
      </c>
      <c r="G1194" t="s">
        <v>110</v>
      </c>
      <c r="J1194" t="str">
        <f>IF(ISBLANK(I1194),"",
IFERROR(VLOOKUP(I1194,[1]StringTable!$1:$1048576,MATCH([1]StringTable!$B$1,[1]StringTable!$1:$1,0),0),
IFERROR(VLOOKUP(I1194,[1]InApkStringTable!$1:$1048576,MATCH([1]InApkStringTable!$B$1,[1]InApkStringTable!$1:$1,0),0),
"스트링없음")))</f>
        <v/>
      </c>
      <c r="L1194" t="b">
        <v>0</v>
      </c>
      <c r="M1194" t="s">
        <v>24</v>
      </c>
      <c r="N1194" t="str">
        <f>IF(ISBLANK(M1194),"",IF(ISERROR(VLOOKUP(M1194,MapTable!$A:$A,1,0)),"맵없음",""))</f>
        <v/>
      </c>
      <c r="O1194">
        <f t="shared" si="73"/>
        <v>11</v>
      </c>
      <c r="Q1194">
        <f t="shared" si="74"/>
        <v>11</v>
      </c>
      <c r="R1194" t="b">
        <f t="shared" ca="1" si="75"/>
        <v>0</v>
      </c>
      <c r="T1194" t="b">
        <f t="shared" ca="1" si="76"/>
        <v>0</v>
      </c>
      <c r="V1194" t="str">
        <f>IF(ISBLANK(U1194),"",IF(ISERROR(VLOOKUP(U1194,MapTable!$A:$A,1,0)),"맵없음",""))</f>
        <v/>
      </c>
      <c r="X1194" t="str">
        <f>IF(ISBLANK(W1194),"",
IF(ISERROR(FIND(",",W1194)),
  IF(ISERROR(VLOOKUP(W1194,MapTable!$A:$A,1,0)),"맵없음",
  ""),
IF(ISERROR(FIND(",",W1194,FIND(",",W1194)+1)),
  IF(OR(ISERROR(VLOOKUP(LEFT(W1194,FIND(",",W1194)-1),MapTable!$A:$A,1,0)),ISERROR(VLOOKUP(TRIM(MID(W1194,FIND(",",W1194)+1,999)),MapTable!$A:$A,1,0))),"맵없음",
  ""),
IF(ISERROR(FIND(",",W1194,FIND(",",W1194,FIND(",",W1194)+1)+1)),
  IF(OR(ISERROR(VLOOKUP(LEFT(W1194,FIND(",",W1194)-1),MapTable!$A:$A,1,0)),ISERROR(VLOOKUP(TRIM(MID(W1194,FIND(",",W1194)+1,FIND(",",W1194,FIND(",",W1194)+1)-FIND(",",W1194)-1)),MapTable!$A:$A,1,0)),ISERROR(VLOOKUP(TRIM(MID(W1194,FIND(",",W1194,FIND(",",W1194)+1)+1,999)),MapTable!$A:$A,1,0))),"맵없음",
  ""),
IF(ISERROR(FIND(",",W1194,FIND(",",W1194,FIND(",",W1194,FIND(",",W1194)+1)+1)+1)),
  IF(OR(ISERROR(VLOOKUP(LEFT(W1194,FIND(",",W1194)-1),MapTable!$A:$A,1,0)),ISERROR(VLOOKUP(TRIM(MID(W1194,FIND(",",W1194)+1,FIND(",",W1194,FIND(",",W1194)+1)-FIND(",",W1194)-1)),MapTable!$A:$A,1,0)),ISERROR(VLOOKUP(TRIM(MID(W1194,FIND(",",W1194,FIND(",",W1194)+1)+1,FIND(",",W1194,FIND(",",W1194,FIND(",",W1194)+1)+1)-FIND(",",W1194,FIND(",",W1194)+1)-1)),MapTable!$A:$A,1,0)),ISERROR(VLOOKUP(TRIM(MID(W1194,FIND(",",W1194,FIND(",",W1194,FIND(",",W1194)+1)+1)+1,999)),MapTable!$A:$A,1,0))),"맵없음",
  ""),
)))))</f>
        <v/>
      </c>
      <c r="AC1194" t="str">
        <f>IF(ISBLANK(AB1194),"",IF(ISERROR(VLOOKUP(AB1194,[3]DropTable!$A:$A,1,0)),"드랍없음",""))</f>
        <v/>
      </c>
      <c r="AE1194" t="str">
        <f>IF(ISBLANK(AD1194),"",IF(ISERROR(VLOOKUP(AD1194,[3]DropTable!$A:$A,1,0)),"드랍없음",""))</f>
        <v/>
      </c>
      <c r="AG1194">
        <v>9.8000000000000007</v>
      </c>
      <c r="AH1194">
        <v>1</v>
      </c>
    </row>
    <row r="1195" spans="1:34" x14ac:dyDescent="0.3">
      <c r="A1195">
        <v>26</v>
      </c>
      <c r="B1195">
        <v>16</v>
      </c>
      <c r="C1195">
        <f>IF(OR($L1195=TRUE,$A1195=0,MOD($A1195,ChapterTable!$S$20)&lt;&gt;0),
MAX(0,INT(($B1195+ChapterTable!$Q$26+VLOOKUP(SUBSTITUTE(C$1,"성장단계","")&amp;"단계오프셋",ChapterTable!$S:$T,2,0))/ChapterTable!$Q$23)),
MAX(0,INT(($B1195+ChapterTable!$S$26+VLOOKUP(SUBSTITUTE(C$1,"성장단계","")&amp;"보스단계오프셋",ChapterTable!$S:$T,2,0))/ChapterTable!$S$23)))</f>
        <v>2</v>
      </c>
      <c r="D1195">
        <f>IF(OR($L1195=TRUE,$A1195=0,MOD($A1195,ChapterTable!$S$20)&lt;&gt;0),
MAX(0,INT(($B1195+ChapterTable!$Q$26+VLOOKUP(SUBSTITUTE(D$1,"성장단계","")&amp;"단계오프셋",ChapterTable!$S:$T,2,0))/ChapterTable!$Q$23)),
MAX(0,INT(($B1195+ChapterTable!$S$26+VLOOKUP(SUBSTITUTE(D$1,"성장단계","")&amp;"보스단계오프셋",ChapterTable!$S:$T,2,0))/ChapterTable!$S$23)))</f>
        <v>1</v>
      </c>
      <c r="E1195" s="1">
        <f ca="1">IF(AND($A1195=0,$B1195=1),
    VLOOKUP(1,ChapterTable!$1:$1048576,MATCH("최종"&amp;SUBSTITUTE(SUBSTITUTE(E$1,"standard",""),"|Float",""),ChapterTable!$1:$1,0),0)*ChapterTable!$Q$17,
  IF(AND($A1195=0,$B1195=0),
    E1196,
  IF($B1195=0,
    VLOOKUP($A1195,ChapterTable!$1:$1048576,MATCH("최종"&amp;SUBSTITUTE(SUBSTITUTE(E$1,"standard",""),"|Float",""),ChapterTable!$1:$1,0),0),
  IF($B1195=1,
    IF($L1195=FALSE,
      VLOOKUP($A1195,ChapterTable!$1:$1048576,MATCH("최종"&amp;SUBSTITUTE(SUBSTITUTE(E$1,"standard",""),"|Float",""),ChapterTable!$1:$1,0),0),
      VLOOKUP($A1195-ChapterTable!$Q$11,ChapterTable!$1:$1048576,MATCH("최종"&amp;SUBSTITUTE(SUBSTITUTE(E$1,"standard",""),"|Float",""),ChapterTable!$1:$1,0),0)*ChapterTable!$Q$14
    ),
  OFFSET(E1195,-$B1195+IF($L1195,1,0),0)*
    (VLOOKUP(SUBSTITUTE(SUBSTITUTE(E$1,"standard",""),"|Float","")&amp;"인게임누적곱배수",ChapterTable!$S:$T,2,0)^C1195
    +VLOOKUP(SUBSTITUTE(SUBSTITUTE(E$1,"standard",""),"|Float","")&amp;"인게임누적합배수",ChapterTable!$S:$T,2,0)*C1195)
  )
  )
  )
)</f>
        <v>7726857.4979769588</v>
      </c>
      <c r="F1195" s="1">
        <f ca="1">IF(AND($A1195=0,$B1195=1),
    VLOOKUP(1,ChapterTable!$1:$1048576,MATCH("최종"&amp;SUBSTITUTE(SUBSTITUTE(F$1,"standard",""),"|Float",""),ChapterTable!$1:$1,0),0)*ChapterTable!$Q$17,
  IF(AND($A1195=0,$B1195=0),
    F1196,
  IF($B1195=0,
    VLOOKUP($A1195,ChapterTable!$1:$1048576,MATCH("최종"&amp;SUBSTITUTE(SUBSTITUTE(F$1,"standard",""),"|Float",""),ChapterTable!$1:$1,0),0),
  IF($B1195=1,
    IF($L1195=FALSE,
      VLOOKUP($A1195,ChapterTable!$1:$1048576,MATCH("최종"&amp;SUBSTITUTE(SUBSTITUTE(F$1,"standard",""),"|Float",""),ChapterTable!$1:$1,0),0),
      VLOOKUP($A1195-ChapterTable!$Q$11,ChapterTable!$1:$1048576,MATCH("최종"&amp;SUBSTITUTE(SUBSTITUTE(F$1,"standard",""),"|Float",""),ChapterTable!$1:$1,0),0)*ChapterTable!$Q$14
    ),
  OFFSET(F1195,-$B1195+IF($L1195,1,0),0)*
    (VLOOKUP(SUBSTITUTE(SUBSTITUTE(F$1,"standard",""),"|Float","")&amp;"인게임누적곱배수",ChapterTable!$S:$T,2,0)^D1195
    +VLOOKUP(SUBSTITUTE(SUBSTITUTE(F$1,"standard",""),"|Float","")&amp;"인게임누적합배수",ChapterTable!$S:$T,2,0)*D1195)
  )
  )
  )
)</f>
        <v>3030140.1952850819</v>
      </c>
      <c r="G1195" t="s">
        <v>110</v>
      </c>
      <c r="J1195" t="str">
        <f>IF(ISBLANK(I1195),"",
IFERROR(VLOOKUP(I1195,[1]StringTable!$1:$1048576,MATCH([1]StringTable!$B$1,[1]StringTable!$1:$1,0),0),
IFERROR(VLOOKUP(I1195,[1]InApkStringTable!$1:$1048576,MATCH([1]InApkStringTable!$B$1,[1]InApkStringTable!$1:$1,0),0),
"스트링없음")))</f>
        <v/>
      </c>
      <c r="L1195" t="b">
        <v>0</v>
      </c>
      <c r="M1195" t="s">
        <v>24</v>
      </c>
      <c r="N1195" t="str">
        <f>IF(ISBLANK(M1195),"",IF(ISERROR(VLOOKUP(M1195,MapTable!$A:$A,1,0)),"맵없음",""))</f>
        <v/>
      </c>
      <c r="O1195">
        <f t="shared" si="73"/>
        <v>2</v>
      </c>
      <c r="Q1195">
        <f t="shared" si="74"/>
        <v>2</v>
      </c>
      <c r="R1195" t="b">
        <f t="shared" ca="1" si="75"/>
        <v>0</v>
      </c>
      <c r="T1195" t="b">
        <f t="shared" ca="1" si="76"/>
        <v>0</v>
      </c>
      <c r="V1195" t="str">
        <f>IF(ISBLANK(U1195),"",IF(ISERROR(VLOOKUP(U1195,MapTable!$A:$A,1,0)),"맵없음",""))</f>
        <v/>
      </c>
      <c r="X1195" t="str">
        <f>IF(ISBLANK(W1195),"",
IF(ISERROR(FIND(",",W1195)),
  IF(ISERROR(VLOOKUP(W1195,MapTable!$A:$A,1,0)),"맵없음",
  ""),
IF(ISERROR(FIND(",",W1195,FIND(",",W1195)+1)),
  IF(OR(ISERROR(VLOOKUP(LEFT(W1195,FIND(",",W1195)-1),MapTable!$A:$A,1,0)),ISERROR(VLOOKUP(TRIM(MID(W1195,FIND(",",W1195)+1,999)),MapTable!$A:$A,1,0))),"맵없음",
  ""),
IF(ISERROR(FIND(",",W1195,FIND(",",W1195,FIND(",",W1195)+1)+1)),
  IF(OR(ISERROR(VLOOKUP(LEFT(W1195,FIND(",",W1195)-1),MapTable!$A:$A,1,0)),ISERROR(VLOOKUP(TRIM(MID(W1195,FIND(",",W1195)+1,FIND(",",W1195,FIND(",",W1195)+1)-FIND(",",W1195)-1)),MapTable!$A:$A,1,0)),ISERROR(VLOOKUP(TRIM(MID(W1195,FIND(",",W1195,FIND(",",W1195)+1)+1,999)),MapTable!$A:$A,1,0))),"맵없음",
  ""),
IF(ISERROR(FIND(",",W1195,FIND(",",W1195,FIND(",",W1195,FIND(",",W1195)+1)+1)+1)),
  IF(OR(ISERROR(VLOOKUP(LEFT(W1195,FIND(",",W1195)-1),MapTable!$A:$A,1,0)),ISERROR(VLOOKUP(TRIM(MID(W1195,FIND(",",W1195)+1,FIND(",",W1195,FIND(",",W1195)+1)-FIND(",",W1195)-1)),MapTable!$A:$A,1,0)),ISERROR(VLOOKUP(TRIM(MID(W1195,FIND(",",W1195,FIND(",",W1195)+1)+1,FIND(",",W1195,FIND(",",W1195,FIND(",",W1195)+1)+1)-FIND(",",W1195,FIND(",",W1195)+1)-1)),MapTable!$A:$A,1,0)),ISERROR(VLOOKUP(TRIM(MID(W1195,FIND(",",W1195,FIND(",",W1195,FIND(",",W1195)+1)+1)+1,999)),MapTable!$A:$A,1,0))),"맵없음",
  ""),
)))))</f>
        <v/>
      </c>
      <c r="AC1195" t="str">
        <f>IF(ISBLANK(AB1195),"",IF(ISERROR(VLOOKUP(AB1195,[3]DropTable!$A:$A,1,0)),"드랍없음",""))</f>
        <v/>
      </c>
      <c r="AE1195" t="str">
        <f>IF(ISBLANK(AD1195),"",IF(ISERROR(VLOOKUP(AD1195,[3]DropTable!$A:$A,1,0)),"드랍없음",""))</f>
        <v/>
      </c>
      <c r="AG1195">
        <v>9.8000000000000007</v>
      </c>
      <c r="AH1195">
        <v>1</v>
      </c>
    </row>
    <row r="1196" spans="1:34" x14ac:dyDescent="0.3">
      <c r="A1196">
        <v>26</v>
      </c>
      <c r="B1196">
        <v>17</v>
      </c>
      <c r="C1196">
        <f>IF(OR($L1196=TRUE,$A1196=0,MOD($A1196,ChapterTable!$S$20)&lt;&gt;0),
MAX(0,INT(($B1196+ChapterTable!$Q$26+VLOOKUP(SUBSTITUTE(C$1,"성장단계","")&amp;"단계오프셋",ChapterTable!$S:$T,2,0))/ChapterTable!$Q$23)),
MAX(0,INT(($B1196+ChapterTable!$S$26+VLOOKUP(SUBSTITUTE(C$1,"성장단계","")&amp;"보스단계오프셋",ChapterTable!$S:$T,2,0))/ChapterTable!$S$23)))</f>
        <v>2</v>
      </c>
      <c r="D1196">
        <f>IF(OR($L1196=TRUE,$A1196=0,MOD($A1196,ChapterTable!$S$20)&lt;&gt;0),
MAX(0,INT(($B1196+ChapterTable!$Q$26+VLOOKUP(SUBSTITUTE(D$1,"성장단계","")&amp;"단계오프셋",ChapterTable!$S:$T,2,0))/ChapterTable!$Q$23)),
MAX(0,INT(($B1196+ChapterTable!$S$26+VLOOKUP(SUBSTITUTE(D$1,"성장단계","")&amp;"보스단계오프셋",ChapterTable!$S:$T,2,0))/ChapterTable!$S$23)))</f>
        <v>1</v>
      </c>
      <c r="E1196" s="1">
        <f ca="1">IF(AND($A1196=0,$B1196=1),
    VLOOKUP(1,ChapterTable!$1:$1048576,MATCH("최종"&amp;SUBSTITUTE(SUBSTITUTE(E$1,"standard",""),"|Float",""),ChapterTable!$1:$1,0),0)*ChapterTable!$Q$17,
  IF(AND($A1196=0,$B1196=0),
    E1197,
  IF($B1196=0,
    VLOOKUP($A1196,ChapterTable!$1:$1048576,MATCH("최종"&amp;SUBSTITUTE(SUBSTITUTE(E$1,"standard",""),"|Float",""),ChapterTable!$1:$1,0),0),
  IF($B1196=1,
    IF($L1196=FALSE,
      VLOOKUP($A1196,ChapterTable!$1:$1048576,MATCH("최종"&amp;SUBSTITUTE(SUBSTITUTE(E$1,"standard",""),"|Float",""),ChapterTable!$1:$1,0),0),
      VLOOKUP($A1196-ChapterTable!$Q$11,ChapterTable!$1:$1048576,MATCH("최종"&amp;SUBSTITUTE(SUBSTITUTE(E$1,"standard",""),"|Float",""),ChapterTable!$1:$1,0),0)*ChapterTable!$Q$14
    ),
  OFFSET(E1196,-$B1196+IF($L1196,1,0),0)*
    (VLOOKUP(SUBSTITUTE(SUBSTITUTE(E$1,"standard",""),"|Float","")&amp;"인게임누적곱배수",ChapterTable!$S:$T,2,0)^C1196
    +VLOOKUP(SUBSTITUTE(SUBSTITUTE(E$1,"standard",""),"|Float","")&amp;"인게임누적합배수",ChapterTable!$S:$T,2,0)*C1196)
  )
  )
  )
)</f>
        <v>7726857.4979769588</v>
      </c>
      <c r="F1196" s="1">
        <f ca="1">IF(AND($A1196=0,$B1196=1),
    VLOOKUP(1,ChapterTable!$1:$1048576,MATCH("최종"&amp;SUBSTITUTE(SUBSTITUTE(F$1,"standard",""),"|Float",""),ChapterTable!$1:$1,0),0)*ChapterTable!$Q$17,
  IF(AND($A1196=0,$B1196=0),
    F1197,
  IF($B1196=0,
    VLOOKUP($A1196,ChapterTable!$1:$1048576,MATCH("최종"&amp;SUBSTITUTE(SUBSTITUTE(F$1,"standard",""),"|Float",""),ChapterTable!$1:$1,0),0),
  IF($B1196=1,
    IF($L1196=FALSE,
      VLOOKUP($A1196,ChapterTable!$1:$1048576,MATCH("최종"&amp;SUBSTITUTE(SUBSTITUTE(F$1,"standard",""),"|Float",""),ChapterTable!$1:$1,0),0),
      VLOOKUP($A1196-ChapterTable!$Q$11,ChapterTable!$1:$1048576,MATCH("최종"&amp;SUBSTITUTE(SUBSTITUTE(F$1,"standard",""),"|Float",""),ChapterTable!$1:$1,0),0)*ChapterTable!$Q$14
    ),
  OFFSET(F1196,-$B1196+IF($L1196,1,0),0)*
    (VLOOKUP(SUBSTITUTE(SUBSTITUTE(F$1,"standard",""),"|Float","")&amp;"인게임누적곱배수",ChapterTable!$S:$T,2,0)^D1196
    +VLOOKUP(SUBSTITUTE(SUBSTITUTE(F$1,"standard",""),"|Float","")&amp;"인게임누적합배수",ChapterTable!$S:$T,2,0)*D1196)
  )
  )
  )
)</f>
        <v>3030140.1952850819</v>
      </c>
      <c r="G1196" t="s">
        <v>110</v>
      </c>
      <c r="J1196" t="str">
        <f>IF(ISBLANK(I1196),"",
IFERROR(VLOOKUP(I1196,[1]StringTable!$1:$1048576,MATCH([1]StringTable!$B$1,[1]StringTable!$1:$1,0),0),
IFERROR(VLOOKUP(I1196,[1]InApkStringTable!$1:$1048576,MATCH([1]InApkStringTable!$B$1,[1]InApkStringTable!$1:$1,0),0),
"스트링없음")))</f>
        <v/>
      </c>
      <c r="L1196" t="b">
        <v>0</v>
      </c>
      <c r="M1196" t="s">
        <v>24</v>
      </c>
      <c r="N1196" t="str">
        <f>IF(ISBLANK(M1196),"",IF(ISERROR(VLOOKUP(M1196,MapTable!$A:$A,1,0)),"맵없음",""))</f>
        <v/>
      </c>
      <c r="O1196">
        <f t="shared" si="73"/>
        <v>2</v>
      </c>
      <c r="Q1196">
        <f t="shared" si="74"/>
        <v>2</v>
      </c>
      <c r="R1196" t="b">
        <f t="shared" ca="1" si="75"/>
        <v>0</v>
      </c>
      <c r="T1196" t="b">
        <f t="shared" ca="1" si="76"/>
        <v>0</v>
      </c>
      <c r="V1196" t="str">
        <f>IF(ISBLANK(U1196),"",IF(ISERROR(VLOOKUP(U1196,MapTable!$A:$A,1,0)),"맵없음",""))</f>
        <v/>
      </c>
      <c r="X1196" t="str">
        <f>IF(ISBLANK(W1196),"",
IF(ISERROR(FIND(",",W1196)),
  IF(ISERROR(VLOOKUP(W1196,MapTable!$A:$A,1,0)),"맵없음",
  ""),
IF(ISERROR(FIND(",",W1196,FIND(",",W1196)+1)),
  IF(OR(ISERROR(VLOOKUP(LEFT(W1196,FIND(",",W1196)-1),MapTable!$A:$A,1,0)),ISERROR(VLOOKUP(TRIM(MID(W1196,FIND(",",W1196)+1,999)),MapTable!$A:$A,1,0))),"맵없음",
  ""),
IF(ISERROR(FIND(",",W1196,FIND(",",W1196,FIND(",",W1196)+1)+1)),
  IF(OR(ISERROR(VLOOKUP(LEFT(W1196,FIND(",",W1196)-1),MapTable!$A:$A,1,0)),ISERROR(VLOOKUP(TRIM(MID(W1196,FIND(",",W1196)+1,FIND(",",W1196,FIND(",",W1196)+1)-FIND(",",W1196)-1)),MapTable!$A:$A,1,0)),ISERROR(VLOOKUP(TRIM(MID(W1196,FIND(",",W1196,FIND(",",W1196)+1)+1,999)),MapTable!$A:$A,1,0))),"맵없음",
  ""),
IF(ISERROR(FIND(",",W1196,FIND(",",W1196,FIND(",",W1196,FIND(",",W1196)+1)+1)+1)),
  IF(OR(ISERROR(VLOOKUP(LEFT(W1196,FIND(",",W1196)-1),MapTable!$A:$A,1,0)),ISERROR(VLOOKUP(TRIM(MID(W1196,FIND(",",W1196)+1,FIND(",",W1196,FIND(",",W1196)+1)-FIND(",",W1196)-1)),MapTable!$A:$A,1,0)),ISERROR(VLOOKUP(TRIM(MID(W1196,FIND(",",W1196,FIND(",",W1196)+1)+1,FIND(",",W1196,FIND(",",W1196,FIND(",",W1196)+1)+1)-FIND(",",W1196,FIND(",",W1196)+1)-1)),MapTable!$A:$A,1,0)),ISERROR(VLOOKUP(TRIM(MID(W1196,FIND(",",W1196,FIND(",",W1196,FIND(",",W1196)+1)+1)+1,999)),MapTable!$A:$A,1,0))),"맵없음",
  ""),
)))))</f>
        <v/>
      </c>
      <c r="AC1196" t="str">
        <f>IF(ISBLANK(AB1196),"",IF(ISERROR(VLOOKUP(AB1196,[3]DropTable!$A:$A,1,0)),"드랍없음",""))</f>
        <v/>
      </c>
      <c r="AE1196" t="str">
        <f>IF(ISBLANK(AD1196),"",IF(ISERROR(VLOOKUP(AD1196,[3]DropTable!$A:$A,1,0)),"드랍없음",""))</f>
        <v/>
      </c>
      <c r="AG1196">
        <v>9.8000000000000007</v>
      </c>
      <c r="AH1196">
        <v>1</v>
      </c>
    </row>
    <row r="1197" spans="1:34" x14ac:dyDescent="0.3">
      <c r="A1197">
        <v>26</v>
      </c>
      <c r="B1197">
        <v>18</v>
      </c>
      <c r="C1197">
        <f>IF(OR($L1197=TRUE,$A1197=0,MOD($A1197,ChapterTable!$S$20)&lt;&gt;0),
MAX(0,INT(($B1197+ChapterTable!$Q$26+VLOOKUP(SUBSTITUTE(C$1,"성장단계","")&amp;"단계오프셋",ChapterTable!$S:$T,2,0))/ChapterTable!$Q$23)),
MAX(0,INT(($B1197+ChapterTable!$S$26+VLOOKUP(SUBSTITUTE(C$1,"성장단계","")&amp;"보스단계오프셋",ChapterTable!$S:$T,2,0))/ChapterTable!$S$23)))</f>
        <v>2</v>
      </c>
      <c r="D1197">
        <f>IF(OR($L1197=TRUE,$A1197=0,MOD($A1197,ChapterTable!$S$20)&lt;&gt;0),
MAX(0,INT(($B1197+ChapterTable!$Q$26+VLOOKUP(SUBSTITUTE(D$1,"성장단계","")&amp;"단계오프셋",ChapterTable!$S:$T,2,0))/ChapterTable!$Q$23)),
MAX(0,INT(($B1197+ChapterTable!$S$26+VLOOKUP(SUBSTITUTE(D$1,"성장단계","")&amp;"보스단계오프셋",ChapterTable!$S:$T,2,0))/ChapterTable!$S$23)))</f>
        <v>1</v>
      </c>
      <c r="E1197" s="1">
        <f ca="1">IF(AND($A1197=0,$B1197=1),
    VLOOKUP(1,ChapterTable!$1:$1048576,MATCH("최종"&amp;SUBSTITUTE(SUBSTITUTE(E$1,"standard",""),"|Float",""),ChapterTable!$1:$1,0),0)*ChapterTable!$Q$17,
  IF(AND($A1197=0,$B1197=0),
    E1198,
  IF($B1197=0,
    VLOOKUP($A1197,ChapterTable!$1:$1048576,MATCH("최종"&amp;SUBSTITUTE(SUBSTITUTE(E$1,"standard",""),"|Float",""),ChapterTable!$1:$1,0),0),
  IF($B1197=1,
    IF($L1197=FALSE,
      VLOOKUP($A1197,ChapterTable!$1:$1048576,MATCH("최종"&amp;SUBSTITUTE(SUBSTITUTE(E$1,"standard",""),"|Float",""),ChapterTable!$1:$1,0),0),
      VLOOKUP($A1197-ChapterTable!$Q$11,ChapterTable!$1:$1048576,MATCH("최종"&amp;SUBSTITUTE(SUBSTITUTE(E$1,"standard",""),"|Float",""),ChapterTable!$1:$1,0),0)*ChapterTable!$Q$14
    ),
  OFFSET(E1197,-$B1197+IF($L1197,1,0),0)*
    (VLOOKUP(SUBSTITUTE(SUBSTITUTE(E$1,"standard",""),"|Float","")&amp;"인게임누적곱배수",ChapterTable!$S:$T,2,0)^C1197
    +VLOOKUP(SUBSTITUTE(SUBSTITUTE(E$1,"standard",""),"|Float","")&amp;"인게임누적합배수",ChapterTable!$S:$T,2,0)*C1197)
  )
  )
  )
)</f>
        <v>7726857.4979769588</v>
      </c>
      <c r="F1197" s="1">
        <f ca="1">IF(AND($A1197=0,$B1197=1),
    VLOOKUP(1,ChapterTable!$1:$1048576,MATCH("최종"&amp;SUBSTITUTE(SUBSTITUTE(F$1,"standard",""),"|Float",""),ChapterTable!$1:$1,0),0)*ChapterTable!$Q$17,
  IF(AND($A1197=0,$B1197=0),
    F1198,
  IF($B1197=0,
    VLOOKUP($A1197,ChapterTable!$1:$1048576,MATCH("최종"&amp;SUBSTITUTE(SUBSTITUTE(F$1,"standard",""),"|Float",""),ChapterTable!$1:$1,0),0),
  IF($B1197=1,
    IF($L1197=FALSE,
      VLOOKUP($A1197,ChapterTable!$1:$1048576,MATCH("최종"&amp;SUBSTITUTE(SUBSTITUTE(F$1,"standard",""),"|Float",""),ChapterTable!$1:$1,0),0),
      VLOOKUP($A1197-ChapterTable!$Q$11,ChapterTable!$1:$1048576,MATCH("최종"&amp;SUBSTITUTE(SUBSTITUTE(F$1,"standard",""),"|Float",""),ChapterTable!$1:$1,0),0)*ChapterTable!$Q$14
    ),
  OFFSET(F1197,-$B1197+IF($L1197,1,0),0)*
    (VLOOKUP(SUBSTITUTE(SUBSTITUTE(F$1,"standard",""),"|Float","")&amp;"인게임누적곱배수",ChapterTable!$S:$T,2,0)^D1197
    +VLOOKUP(SUBSTITUTE(SUBSTITUTE(F$1,"standard",""),"|Float","")&amp;"인게임누적합배수",ChapterTable!$S:$T,2,0)*D1197)
  )
  )
  )
)</f>
        <v>3030140.1952850819</v>
      </c>
      <c r="G1197" t="s">
        <v>110</v>
      </c>
      <c r="J1197" t="str">
        <f>IF(ISBLANK(I1197),"",
IFERROR(VLOOKUP(I1197,[1]StringTable!$1:$1048576,MATCH([1]StringTable!$B$1,[1]StringTable!$1:$1,0),0),
IFERROR(VLOOKUP(I1197,[1]InApkStringTable!$1:$1048576,MATCH([1]InApkStringTable!$B$1,[1]InApkStringTable!$1:$1,0),0),
"스트링없음")))</f>
        <v/>
      </c>
      <c r="L1197" t="b">
        <v>0</v>
      </c>
      <c r="M1197" t="s">
        <v>24</v>
      </c>
      <c r="N1197" t="str">
        <f>IF(ISBLANK(M1197),"",IF(ISERROR(VLOOKUP(M1197,MapTable!$A:$A,1,0)),"맵없음",""))</f>
        <v/>
      </c>
      <c r="O1197">
        <f t="shared" si="73"/>
        <v>2</v>
      </c>
      <c r="Q1197">
        <f t="shared" si="74"/>
        <v>2</v>
      </c>
      <c r="R1197" t="b">
        <f t="shared" ca="1" si="75"/>
        <v>0</v>
      </c>
      <c r="T1197" t="b">
        <f t="shared" ca="1" si="76"/>
        <v>0</v>
      </c>
      <c r="V1197" t="str">
        <f>IF(ISBLANK(U1197),"",IF(ISERROR(VLOOKUP(U1197,MapTable!$A:$A,1,0)),"맵없음",""))</f>
        <v/>
      </c>
      <c r="X1197" t="str">
        <f>IF(ISBLANK(W1197),"",
IF(ISERROR(FIND(",",W1197)),
  IF(ISERROR(VLOOKUP(W1197,MapTable!$A:$A,1,0)),"맵없음",
  ""),
IF(ISERROR(FIND(",",W1197,FIND(",",W1197)+1)),
  IF(OR(ISERROR(VLOOKUP(LEFT(W1197,FIND(",",W1197)-1),MapTable!$A:$A,1,0)),ISERROR(VLOOKUP(TRIM(MID(W1197,FIND(",",W1197)+1,999)),MapTable!$A:$A,1,0))),"맵없음",
  ""),
IF(ISERROR(FIND(",",W1197,FIND(",",W1197,FIND(",",W1197)+1)+1)),
  IF(OR(ISERROR(VLOOKUP(LEFT(W1197,FIND(",",W1197)-1),MapTable!$A:$A,1,0)),ISERROR(VLOOKUP(TRIM(MID(W1197,FIND(",",W1197)+1,FIND(",",W1197,FIND(",",W1197)+1)-FIND(",",W1197)-1)),MapTable!$A:$A,1,0)),ISERROR(VLOOKUP(TRIM(MID(W1197,FIND(",",W1197,FIND(",",W1197)+1)+1,999)),MapTable!$A:$A,1,0))),"맵없음",
  ""),
IF(ISERROR(FIND(",",W1197,FIND(",",W1197,FIND(",",W1197,FIND(",",W1197)+1)+1)+1)),
  IF(OR(ISERROR(VLOOKUP(LEFT(W1197,FIND(",",W1197)-1),MapTable!$A:$A,1,0)),ISERROR(VLOOKUP(TRIM(MID(W1197,FIND(",",W1197)+1,FIND(",",W1197,FIND(",",W1197)+1)-FIND(",",W1197)-1)),MapTable!$A:$A,1,0)),ISERROR(VLOOKUP(TRIM(MID(W1197,FIND(",",W1197,FIND(",",W1197)+1)+1,FIND(",",W1197,FIND(",",W1197,FIND(",",W1197)+1)+1)-FIND(",",W1197,FIND(",",W1197)+1)-1)),MapTable!$A:$A,1,0)),ISERROR(VLOOKUP(TRIM(MID(W1197,FIND(",",W1197,FIND(",",W1197,FIND(",",W1197)+1)+1)+1,999)),MapTable!$A:$A,1,0))),"맵없음",
  ""),
)))))</f>
        <v/>
      </c>
      <c r="AC1197" t="str">
        <f>IF(ISBLANK(AB1197),"",IF(ISERROR(VLOOKUP(AB1197,[3]DropTable!$A:$A,1,0)),"드랍없음",""))</f>
        <v/>
      </c>
      <c r="AE1197" t="str">
        <f>IF(ISBLANK(AD1197),"",IF(ISERROR(VLOOKUP(AD1197,[3]DropTable!$A:$A,1,0)),"드랍없음",""))</f>
        <v/>
      </c>
      <c r="AG1197">
        <v>9.8000000000000007</v>
      </c>
      <c r="AH1197">
        <v>1</v>
      </c>
    </row>
    <row r="1198" spans="1:34" x14ac:dyDescent="0.3">
      <c r="A1198">
        <v>26</v>
      </c>
      <c r="B1198">
        <v>19</v>
      </c>
      <c r="C1198">
        <f>IF(OR($L1198=TRUE,$A1198=0,MOD($A1198,ChapterTable!$S$20)&lt;&gt;0),
MAX(0,INT(($B1198+ChapterTable!$Q$26+VLOOKUP(SUBSTITUTE(C$1,"성장단계","")&amp;"단계오프셋",ChapterTable!$S:$T,2,0))/ChapterTable!$Q$23)),
MAX(0,INT(($B1198+ChapterTable!$S$26+VLOOKUP(SUBSTITUTE(C$1,"성장단계","")&amp;"보스단계오프셋",ChapterTable!$S:$T,2,0))/ChapterTable!$S$23)))</f>
        <v>2</v>
      </c>
      <c r="D1198">
        <f>IF(OR($L1198=TRUE,$A1198=0,MOD($A1198,ChapterTable!$S$20)&lt;&gt;0),
MAX(0,INT(($B1198+ChapterTable!$Q$26+VLOOKUP(SUBSTITUTE(D$1,"성장단계","")&amp;"단계오프셋",ChapterTable!$S:$T,2,0))/ChapterTable!$Q$23)),
MAX(0,INT(($B1198+ChapterTable!$S$26+VLOOKUP(SUBSTITUTE(D$1,"성장단계","")&amp;"보스단계오프셋",ChapterTable!$S:$T,2,0))/ChapterTable!$S$23)))</f>
        <v>1</v>
      </c>
      <c r="E1198" s="1">
        <f ca="1">IF(AND($A1198=0,$B1198=1),
    VLOOKUP(1,ChapterTable!$1:$1048576,MATCH("최종"&amp;SUBSTITUTE(SUBSTITUTE(E$1,"standard",""),"|Float",""),ChapterTable!$1:$1,0),0)*ChapterTable!$Q$17,
  IF(AND($A1198=0,$B1198=0),
    E1199,
  IF($B1198=0,
    VLOOKUP($A1198,ChapterTable!$1:$1048576,MATCH("최종"&amp;SUBSTITUTE(SUBSTITUTE(E$1,"standard",""),"|Float",""),ChapterTable!$1:$1,0),0),
  IF($B1198=1,
    IF($L1198=FALSE,
      VLOOKUP($A1198,ChapterTable!$1:$1048576,MATCH("최종"&amp;SUBSTITUTE(SUBSTITUTE(E$1,"standard",""),"|Float",""),ChapterTable!$1:$1,0),0),
      VLOOKUP($A1198-ChapterTable!$Q$11,ChapterTable!$1:$1048576,MATCH("최종"&amp;SUBSTITUTE(SUBSTITUTE(E$1,"standard",""),"|Float",""),ChapterTable!$1:$1,0),0)*ChapterTable!$Q$14
    ),
  OFFSET(E1198,-$B1198+IF($L1198,1,0),0)*
    (VLOOKUP(SUBSTITUTE(SUBSTITUTE(E$1,"standard",""),"|Float","")&amp;"인게임누적곱배수",ChapterTable!$S:$T,2,0)^C1198
    +VLOOKUP(SUBSTITUTE(SUBSTITUTE(E$1,"standard",""),"|Float","")&amp;"인게임누적합배수",ChapterTable!$S:$T,2,0)*C1198)
  )
  )
  )
)</f>
        <v>7726857.4979769588</v>
      </c>
      <c r="F1198" s="1">
        <f ca="1">IF(AND($A1198=0,$B1198=1),
    VLOOKUP(1,ChapterTable!$1:$1048576,MATCH("최종"&amp;SUBSTITUTE(SUBSTITUTE(F$1,"standard",""),"|Float",""),ChapterTable!$1:$1,0),0)*ChapterTable!$Q$17,
  IF(AND($A1198=0,$B1198=0),
    F1199,
  IF($B1198=0,
    VLOOKUP($A1198,ChapterTable!$1:$1048576,MATCH("최종"&amp;SUBSTITUTE(SUBSTITUTE(F$1,"standard",""),"|Float",""),ChapterTable!$1:$1,0),0),
  IF($B1198=1,
    IF($L1198=FALSE,
      VLOOKUP($A1198,ChapterTable!$1:$1048576,MATCH("최종"&amp;SUBSTITUTE(SUBSTITUTE(F$1,"standard",""),"|Float",""),ChapterTable!$1:$1,0),0),
      VLOOKUP($A1198-ChapterTable!$Q$11,ChapterTable!$1:$1048576,MATCH("최종"&amp;SUBSTITUTE(SUBSTITUTE(F$1,"standard",""),"|Float",""),ChapterTable!$1:$1,0),0)*ChapterTable!$Q$14
    ),
  OFFSET(F1198,-$B1198+IF($L1198,1,0),0)*
    (VLOOKUP(SUBSTITUTE(SUBSTITUTE(F$1,"standard",""),"|Float","")&amp;"인게임누적곱배수",ChapterTable!$S:$T,2,0)^D1198
    +VLOOKUP(SUBSTITUTE(SUBSTITUTE(F$1,"standard",""),"|Float","")&amp;"인게임누적합배수",ChapterTable!$S:$T,2,0)*D1198)
  )
  )
  )
)</f>
        <v>3030140.1952850819</v>
      </c>
      <c r="G1198" t="s">
        <v>110</v>
      </c>
      <c r="J1198" t="str">
        <f>IF(ISBLANK(I1198),"",
IFERROR(VLOOKUP(I1198,[1]StringTable!$1:$1048576,MATCH([1]StringTable!$B$1,[1]StringTable!$1:$1,0),0),
IFERROR(VLOOKUP(I1198,[1]InApkStringTable!$1:$1048576,MATCH([1]InApkStringTable!$B$1,[1]InApkStringTable!$1:$1,0),0),
"스트링없음")))</f>
        <v/>
      </c>
      <c r="L1198" t="b">
        <v>0</v>
      </c>
      <c r="M1198" t="s">
        <v>24</v>
      </c>
      <c r="N1198" t="str">
        <f>IF(ISBLANK(M1198),"",IF(ISERROR(VLOOKUP(M1198,MapTable!$A:$A,1,0)),"맵없음",""))</f>
        <v/>
      </c>
      <c r="O1198">
        <f t="shared" si="73"/>
        <v>92</v>
      </c>
      <c r="Q1198">
        <f t="shared" si="74"/>
        <v>92</v>
      </c>
      <c r="R1198" t="b">
        <f t="shared" ca="1" si="75"/>
        <v>1</v>
      </c>
      <c r="T1198" t="b">
        <f t="shared" ca="1" si="76"/>
        <v>1</v>
      </c>
      <c r="V1198" t="str">
        <f>IF(ISBLANK(U1198),"",IF(ISERROR(VLOOKUP(U1198,MapTable!$A:$A,1,0)),"맵없음",""))</f>
        <v/>
      </c>
      <c r="X1198" t="str">
        <f>IF(ISBLANK(W1198),"",
IF(ISERROR(FIND(",",W1198)),
  IF(ISERROR(VLOOKUP(W1198,MapTable!$A:$A,1,0)),"맵없음",
  ""),
IF(ISERROR(FIND(",",W1198,FIND(",",W1198)+1)),
  IF(OR(ISERROR(VLOOKUP(LEFT(W1198,FIND(",",W1198)-1),MapTable!$A:$A,1,0)),ISERROR(VLOOKUP(TRIM(MID(W1198,FIND(",",W1198)+1,999)),MapTable!$A:$A,1,0))),"맵없음",
  ""),
IF(ISERROR(FIND(",",W1198,FIND(",",W1198,FIND(",",W1198)+1)+1)),
  IF(OR(ISERROR(VLOOKUP(LEFT(W1198,FIND(",",W1198)-1),MapTable!$A:$A,1,0)),ISERROR(VLOOKUP(TRIM(MID(W1198,FIND(",",W1198)+1,FIND(",",W1198,FIND(",",W1198)+1)-FIND(",",W1198)-1)),MapTable!$A:$A,1,0)),ISERROR(VLOOKUP(TRIM(MID(W1198,FIND(",",W1198,FIND(",",W1198)+1)+1,999)),MapTable!$A:$A,1,0))),"맵없음",
  ""),
IF(ISERROR(FIND(",",W1198,FIND(",",W1198,FIND(",",W1198,FIND(",",W1198)+1)+1)+1)),
  IF(OR(ISERROR(VLOOKUP(LEFT(W1198,FIND(",",W1198)-1),MapTable!$A:$A,1,0)),ISERROR(VLOOKUP(TRIM(MID(W1198,FIND(",",W1198)+1,FIND(",",W1198,FIND(",",W1198)+1)-FIND(",",W1198)-1)),MapTable!$A:$A,1,0)),ISERROR(VLOOKUP(TRIM(MID(W1198,FIND(",",W1198,FIND(",",W1198)+1)+1,FIND(",",W1198,FIND(",",W1198,FIND(",",W1198)+1)+1)-FIND(",",W1198,FIND(",",W1198)+1)-1)),MapTable!$A:$A,1,0)),ISERROR(VLOOKUP(TRIM(MID(W1198,FIND(",",W1198,FIND(",",W1198,FIND(",",W1198)+1)+1)+1,999)),MapTable!$A:$A,1,0))),"맵없음",
  ""),
)))))</f>
        <v/>
      </c>
      <c r="AC1198" t="str">
        <f>IF(ISBLANK(AB1198),"",IF(ISERROR(VLOOKUP(AB1198,[3]DropTable!$A:$A,1,0)),"드랍없음",""))</f>
        <v/>
      </c>
      <c r="AE1198" t="str">
        <f>IF(ISBLANK(AD1198),"",IF(ISERROR(VLOOKUP(AD1198,[3]DropTable!$A:$A,1,0)),"드랍없음",""))</f>
        <v/>
      </c>
      <c r="AG1198">
        <v>9.8000000000000007</v>
      </c>
      <c r="AH1198">
        <v>1</v>
      </c>
    </row>
    <row r="1199" spans="1:34" x14ac:dyDescent="0.3">
      <c r="A1199">
        <v>26</v>
      </c>
      <c r="B1199">
        <v>20</v>
      </c>
      <c r="C1199">
        <f>IF(OR($L1199=TRUE,$A1199=0,MOD($A1199,ChapterTable!$S$20)&lt;&gt;0),
MAX(0,INT(($B1199+ChapterTable!$Q$26+VLOOKUP(SUBSTITUTE(C$1,"성장단계","")&amp;"단계오프셋",ChapterTable!$S:$T,2,0))/ChapterTable!$Q$23)),
MAX(0,INT(($B1199+ChapterTable!$S$26+VLOOKUP(SUBSTITUTE(C$1,"성장단계","")&amp;"보스단계오프셋",ChapterTable!$S:$T,2,0))/ChapterTable!$S$23)))</f>
        <v>2</v>
      </c>
      <c r="D1199">
        <f>IF(OR($L1199=TRUE,$A1199=0,MOD($A1199,ChapterTable!$S$20)&lt;&gt;0),
MAX(0,INT(($B1199+ChapterTable!$Q$26+VLOOKUP(SUBSTITUTE(D$1,"성장단계","")&amp;"단계오프셋",ChapterTable!$S:$T,2,0))/ChapterTable!$Q$23)),
MAX(0,INT(($B1199+ChapterTable!$S$26+VLOOKUP(SUBSTITUTE(D$1,"성장단계","")&amp;"보스단계오프셋",ChapterTable!$S:$T,2,0))/ChapterTable!$S$23)))</f>
        <v>1</v>
      </c>
      <c r="E1199" s="1">
        <f ca="1">IF(AND($A1199=0,$B1199=1),
    VLOOKUP(1,ChapterTable!$1:$1048576,MATCH("최종"&amp;SUBSTITUTE(SUBSTITUTE(E$1,"standard",""),"|Float",""),ChapterTable!$1:$1,0),0)*ChapterTable!$Q$17,
  IF(AND($A1199=0,$B1199=0),
    E1200,
  IF($B1199=0,
    VLOOKUP($A1199,ChapterTable!$1:$1048576,MATCH("최종"&amp;SUBSTITUTE(SUBSTITUTE(E$1,"standard",""),"|Float",""),ChapterTable!$1:$1,0),0),
  IF($B1199=1,
    IF($L1199=FALSE,
      VLOOKUP($A1199,ChapterTable!$1:$1048576,MATCH("최종"&amp;SUBSTITUTE(SUBSTITUTE(E$1,"standard",""),"|Float",""),ChapterTable!$1:$1,0),0),
      VLOOKUP($A1199-ChapterTable!$Q$11,ChapterTable!$1:$1048576,MATCH("최종"&amp;SUBSTITUTE(SUBSTITUTE(E$1,"standard",""),"|Float",""),ChapterTable!$1:$1,0),0)*ChapterTable!$Q$14
    ),
  OFFSET(E1199,-$B1199+IF($L1199,1,0),0)*
    (VLOOKUP(SUBSTITUTE(SUBSTITUTE(E$1,"standard",""),"|Float","")&amp;"인게임누적곱배수",ChapterTable!$S:$T,2,0)^C1199
    +VLOOKUP(SUBSTITUTE(SUBSTITUTE(E$1,"standard",""),"|Float","")&amp;"인게임누적합배수",ChapterTable!$S:$T,2,0)*C1199)
  )
  )
  )
)</f>
        <v>7726857.4979769588</v>
      </c>
      <c r="F1199" s="1">
        <f ca="1">IF(AND($A1199=0,$B1199=1),
    VLOOKUP(1,ChapterTable!$1:$1048576,MATCH("최종"&amp;SUBSTITUTE(SUBSTITUTE(F$1,"standard",""),"|Float",""),ChapterTable!$1:$1,0),0)*ChapterTable!$Q$17,
  IF(AND($A1199=0,$B1199=0),
    F1200,
  IF($B1199=0,
    VLOOKUP($A1199,ChapterTable!$1:$1048576,MATCH("최종"&amp;SUBSTITUTE(SUBSTITUTE(F$1,"standard",""),"|Float",""),ChapterTable!$1:$1,0),0),
  IF($B1199=1,
    IF($L1199=FALSE,
      VLOOKUP($A1199,ChapterTable!$1:$1048576,MATCH("최종"&amp;SUBSTITUTE(SUBSTITUTE(F$1,"standard",""),"|Float",""),ChapterTable!$1:$1,0),0),
      VLOOKUP($A1199-ChapterTable!$Q$11,ChapterTable!$1:$1048576,MATCH("최종"&amp;SUBSTITUTE(SUBSTITUTE(F$1,"standard",""),"|Float",""),ChapterTable!$1:$1,0),0)*ChapterTable!$Q$14
    ),
  OFFSET(F1199,-$B1199+IF($L1199,1,0),0)*
    (VLOOKUP(SUBSTITUTE(SUBSTITUTE(F$1,"standard",""),"|Float","")&amp;"인게임누적곱배수",ChapterTable!$S:$T,2,0)^D1199
    +VLOOKUP(SUBSTITUTE(SUBSTITUTE(F$1,"standard",""),"|Float","")&amp;"인게임누적합배수",ChapterTable!$S:$T,2,0)*D1199)
  )
  )
  )
)</f>
        <v>3030140.1952850819</v>
      </c>
      <c r="G1199" t="s">
        <v>110</v>
      </c>
      <c r="J1199" t="str">
        <f>IF(ISBLANK(I1199),"",
IFERROR(VLOOKUP(I1199,[1]StringTable!$1:$1048576,MATCH([1]StringTable!$B$1,[1]StringTable!$1:$1,0),0),
IFERROR(VLOOKUP(I1199,[1]InApkStringTable!$1:$1048576,MATCH([1]InApkStringTable!$B$1,[1]InApkStringTable!$1:$1,0),0),
"스트링없음")))</f>
        <v/>
      </c>
      <c r="L1199" t="b">
        <v>0</v>
      </c>
      <c r="M1199" t="s">
        <v>24</v>
      </c>
      <c r="N1199" t="str">
        <f>IF(ISBLANK(M1199),"",IF(ISERROR(VLOOKUP(M1199,MapTable!$A:$A,1,0)),"맵없음",""))</f>
        <v/>
      </c>
      <c r="O1199">
        <f t="shared" si="73"/>
        <v>21</v>
      </c>
      <c r="Q1199">
        <f t="shared" si="74"/>
        <v>21</v>
      </c>
      <c r="R1199" t="b">
        <f t="shared" ca="1" si="75"/>
        <v>0</v>
      </c>
      <c r="T1199" t="b">
        <f t="shared" ca="1" si="76"/>
        <v>0</v>
      </c>
      <c r="V1199" t="str">
        <f>IF(ISBLANK(U1199),"",IF(ISERROR(VLOOKUP(U1199,MapTable!$A:$A,1,0)),"맵없음",""))</f>
        <v/>
      </c>
      <c r="X1199" t="str">
        <f>IF(ISBLANK(W1199),"",
IF(ISERROR(FIND(",",W1199)),
  IF(ISERROR(VLOOKUP(W1199,MapTable!$A:$A,1,0)),"맵없음",
  ""),
IF(ISERROR(FIND(",",W1199,FIND(",",W1199)+1)),
  IF(OR(ISERROR(VLOOKUP(LEFT(W1199,FIND(",",W1199)-1),MapTable!$A:$A,1,0)),ISERROR(VLOOKUP(TRIM(MID(W1199,FIND(",",W1199)+1,999)),MapTable!$A:$A,1,0))),"맵없음",
  ""),
IF(ISERROR(FIND(",",W1199,FIND(",",W1199,FIND(",",W1199)+1)+1)),
  IF(OR(ISERROR(VLOOKUP(LEFT(W1199,FIND(",",W1199)-1),MapTable!$A:$A,1,0)),ISERROR(VLOOKUP(TRIM(MID(W1199,FIND(",",W1199)+1,FIND(",",W1199,FIND(",",W1199)+1)-FIND(",",W1199)-1)),MapTable!$A:$A,1,0)),ISERROR(VLOOKUP(TRIM(MID(W1199,FIND(",",W1199,FIND(",",W1199)+1)+1,999)),MapTable!$A:$A,1,0))),"맵없음",
  ""),
IF(ISERROR(FIND(",",W1199,FIND(",",W1199,FIND(",",W1199,FIND(",",W1199)+1)+1)+1)),
  IF(OR(ISERROR(VLOOKUP(LEFT(W1199,FIND(",",W1199)-1),MapTable!$A:$A,1,0)),ISERROR(VLOOKUP(TRIM(MID(W1199,FIND(",",W1199)+1,FIND(",",W1199,FIND(",",W1199)+1)-FIND(",",W1199)-1)),MapTable!$A:$A,1,0)),ISERROR(VLOOKUP(TRIM(MID(W1199,FIND(",",W1199,FIND(",",W1199)+1)+1,FIND(",",W1199,FIND(",",W1199,FIND(",",W1199)+1)+1)-FIND(",",W1199,FIND(",",W1199)+1)-1)),MapTable!$A:$A,1,0)),ISERROR(VLOOKUP(TRIM(MID(W1199,FIND(",",W1199,FIND(",",W1199,FIND(",",W1199)+1)+1)+1,999)),MapTable!$A:$A,1,0))),"맵없음",
  ""),
)))))</f>
        <v/>
      </c>
      <c r="AC1199" t="str">
        <f>IF(ISBLANK(AB1199),"",IF(ISERROR(VLOOKUP(AB1199,[3]DropTable!$A:$A,1,0)),"드랍없음",""))</f>
        <v/>
      </c>
      <c r="AE1199" t="str">
        <f>IF(ISBLANK(AD1199),"",IF(ISERROR(VLOOKUP(AD1199,[3]DropTable!$A:$A,1,0)),"드랍없음",""))</f>
        <v/>
      </c>
      <c r="AG1199">
        <v>9.8000000000000007</v>
      </c>
      <c r="AH1199">
        <v>1</v>
      </c>
    </row>
    <row r="1200" spans="1:34" x14ac:dyDescent="0.3">
      <c r="A1200">
        <v>26</v>
      </c>
      <c r="B1200">
        <v>21</v>
      </c>
      <c r="C1200">
        <f>IF(OR($L1200=TRUE,$A1200=0,MOD($A1200,ChapterTable!$S$20)&lt;&gt;0),
MAX(0,INT(($B1200+ChapterTable!$Q$26+VLOOKUP(SUBSTITUTE(C$1,"성장단계","")&amp;"단계오프셋",ChapterTable!$S:$T,2,0))/ChapterTable!$Q$23)),
MAX(0,INT(($B1200+ChapterTable!$S$26+VLOOKUP(SUBSTITUTE(C$1,"성장단계","")&amp;"보스단계오프셋",ChapterTable!$S:$T,2,0))/ChapterTable!$S$23)))</f>
        <v>2</v>
      </c>
      <c r="D1200">
        <f>IF(OR($L1200=TRUE,$A1200=0,MOD($A1200,ChapterTable!$S$20)&lt;&gt;0),
MAX(0,INT(($B1200+ChapterTable!$Q$26+VLOOKUP(SUBSTITUTE(D$1,"성장단계","")&amp;"단계오프셋",ChapterTable!$S:$T,2,0))/ChapterTable!$Q$23)),
MAX(0,INT(($B1200+ChapterTable!$S$26+VLOOKUP(SUBSTITUTE(D$1,"성장단계","")&amp;"보스단계오프셋",ChapterTable!$S:$T,2,0))/ChapterTable!$S$23)))</f>
        <v>2</v>
      </c>
      <c r="E1200" s="1">
        <f ca="1">IF(AND($A1200=0,$B1200=1),
    VLOOKUP(1,ChapterTable!$1:$1048576,MATCH("최종"&amp;SUBSTITUTE(SUBSTITUTE(E$1,"standard",""),"|Float",""),ChapterTable!$1:$1,0),0)*ChapterTable!$Q$17,
  IF(AND($A1200=0,$B1200=0),
    E1201,
  IF($B1200=0,
    VLOOKUP($A1200,ChapterTable!$1:$1048576,MATCH("최종"&amp;SUBSTITUTE(SUBSTITUTE(E$1,"standard",""),"|Float",""),ChapterTable!$1:$1,0),0),
  IF($B1200=1,
    IF($L1200=FALSE,
      VLOOKUP($A1200,ChapterTable!$1:$1048576,MATCH("최종"&amp;SUBSTITUTE(SUBSTITUTE(E$1,"standard",""),"|Float",""),ChapterTable!$1:$1,0),0),
      VLOOKUP($A1200-ChapterTable!$Q$11,ChapterTable!$1:$1048576,MATCH("최종"&amp;SUBSTITUTE(SUBSTITUTE(E$1,"standard",""),"|Float",""),ChapterTable!$1:$1,0),0)*ChapterTable!$Q$14
    ),
  OFFSET(E1200,-$B1200+IF($L1200,1,0),0)*
    (VLOOKUP(SUBSTITUTE(SUBSTITUTE(E$1,"standard",""),"|Float","")&amp;"인게임누적곱배수",ChapterTable!$S:$T,2,0)^C1200
    +VLOOKUP(SUBSTITUTE(SUBSTITUTE(E$1,"standard",""),"|Float","")&amp;"인게임누적합배수",ChapterTable!$S:$T,2,0)*C1200)
  )
  )
  )
)</f>
        <v>7726857.4979769588</v>
      </c>
      <c r="F1200" s="1">
        <f ca="1">IF(AND($A1200=0,$B1200=1),
    VLOOKUP(1,ChapterTable!$1:$1048576,MATCH("최종"&amp;SUBSTITUTE(SUBSTITUTE(F$1,"standard",""),"|Float",""),ChapterTable!$1:$1,0),0)*ChapterTable!$Q$17,
  IF(AND($A1200=0,$B1200=0),
    F1201,
  IF($B1200=0,
    VLOOKUP($A1200,ChapterTable!$1:$1048576,MATCH("최종"&amp;SUBSTITUTE(SUBSTITUTE(F$1,"standard",""),"|Float",""),ChapterTable!$1:$1,0),0),
  IF($B1200=1,
    IF($L1200=FALSE,
      VLOOKUP($A1200,ChapterTable!$1:$1048576,MATCH("최종"&amp;SUBSTITUTE(SUBSTITUTE(F$1,"standard",""),"|Float",""),ChapterTable!$1:$1,0),0),
      VLOOKUP($A1200-ChapterTable!$Q$11,ChapterTable!$1:$1048576,MATCH("최종"&amp;SUBSTITUTE(SUBSTITUTE(F$1,"standard",""),"|Float",""),ChapterTable!$1:$1,0),0)*ChapterTable!$Q$14
    ),
  OFFSET(F1200,-$B1200+IF($L1200,1,0),0)*
    (VLOOKUP(SUBSTITUTE(SUBSTITUTE(F$1,"standard",""),"|Float","")&amp;"인게임누적곱배수",ChapterTable!$S:$T,2,0)^D1200
    +VLOOKUP(SUBSTITUTE(SUBSTITUTE(F$1,"standard",""),"|Float","")&amp;"인게임누적합배수",ChapterTable!$S:$T,2,0)*D1200)
  )
  )
  )
)</f>
        <v>3535163.5611659288</v>
      </c>
      <c r="G1200" t="s">
        <v>110</v>
      </c>
      <c r="J1200" t="str">
        <f>IF(ISBLANK(I1200),"",
IFERROR(VLOOKUP(I1200,[1]StringTable!$1:$1048576,MATCH([1]StringTable!$B$1,[1]StringTable!$1:$1,0),0),
IFERROR(VLOOKUP(I1200,[1]InApkStringTable!$1:$1048576,MATCH([1]InApkStringTable!$B$1,[1]InApkStringTable!$1:$1,0),0),
"스트링없음")))</f>
        <v/>
      </c>
      <c r="L1200" t="b">
        <v>0</v>
      </c>
      <c r="M1200" t="s">
        <v>24</v>
      </c>
      <c r="N1200" t="str">
        <f>IF(ISBLANK(M1200),"",IF(ISERROR(VLOOKUP(M1200,MapTable!$A:$A,1,0)),"맵없음",""))</f>
        <v/>
      </c>
      <c r="O1200">
        <f t="shared" si="73"/>
        <v>3</v>
      </c>
      <c r="Q1200">
        <f t="shared" si="74"/>
        <v>3</v>
      </c>
      <c r="R1200" t="b">
        <f t="shared" ca="1" si="75"/>
        <v>0</v>
      </c>
      <c r="T1200" t="b">
        <f t="shared" ca="1" si="76"/>
        <v>0</v>
      </c>
      <c r="V1200" t="str">
        <f>IF(ISBLANK(U1200),"",IF(ISERROR(VLOOKUP(U1200,MapTable!$A:$A,1,0)),"맵없음",""))</f>
        <v/>
      </c>
      <c r="X1200" t="str">
        <f>IF(ISBLANK(W1200),"",
IF(ISERROR(FIND(",",W1200)),
  IF(ISERROR(VLOOKUP(W1200,MapTable!$A:$A,1,0)),"맵없음",
  ""),
IF(ISERROR(FIND(",",W1200,FIND(",",W1200)+1)),
  IF(OR(ISERROR(VLOOKUP(LEFT(W1200,FIND(",",W1200)-1),MapTable!$A:$A,1,0)),ISERROR(VLOOKUP(TRIM(MID(W1200,FIND(",",W1200)+1,999)),MapTable!$A:$A,1,0))),"맵없음",
  ""),
IF(ISERROR(FIND(",",W1200,FIND(",",W1200,FIND(",",W1200)+1)+1)),
  IF(OR(ISERROR(VLOOKUP(LEFT(W1200,FIND(",",W1200)-1),MapTable!$A:$A,1,0)),ISERROR(VLOOKUP(TRIM(MID(W1200,FIND(",",W1200)+1,FIND(",",W1200,FIND(",",W1200)+1)-FIND(",",W1200)-1)),MapTable!$A:$A,1,0)),ISERROR(VLOOKUP(TRIM(MID(W1200,FIND(",",W1200,FIND(",",W1200)+1)+1,999)),MapTable!$A:$A,1,0))),"맵없음",
  ""),
IF(ISERROR(FIND(",",W1200,FIND(",",W1200,FIND(",",W1200,FIND(",",W1200)+1)+1)+1)),
  IF(OR(ISERROR(VLOOKUP(LEFT(W1200,FIND(",",W1200)-1),MapTable!$A:$A,1,0)),ISERROR(VLOOKUP(TRIM(MID(W1200,FIND(",",W1200)+1,FIND(",",W1200,FIND(",",W1200)+1)-FIND(",",W1200)-1)),MapTable!$A:$A,1,0)),ISERROR(VLOOKUP(TRIM(MID(W1200,FIND(",",W1200,FIND(",",W1200)+1)+1,FIND(",",W1200,FIND(",",W1200,FIND(",",W1200)+1)+1)-FIND(",",W1200,FIND(",",W1200)+1)-1)),MapTable!$A:$A,1,0)),ISERROR(VLOOKUP(TRIM(MID(W1200,FIND(",",W1200,FIND(",",W1200,FIND(",",W1200)+1)+1)+1,999)),MapTable!$A:$A,1,0))),"맵없음",
  ""),
)))))</f>
        <v/>
      </c>
      <c r="AC1200" t="str">
        <f>IF(ISBLANK(AB1200),"",IF(ISERROR(VLOOKUP(AB1200,[3]DropTable!$A:$A,1,0)),"드랍없음",""))</f>
        <v/>
      </c>
      <c r="AE1200" t="str">
        <f>IF(ISBLANK(AD1200),"",IF(ISERROR(VLOOKUP(AD1200,[3]DropTable!$A:$A,1,0)),"드랍없음",""))</f>
        <v/>
      </c>
      <c r="AG1200">
        <v>9.8000000000000007</v>
      </c>
      <c r="AH1200">
        <v>1</v>
      </c>
    </row>
    <row r="1201" spans="1:34" x14ac:dyDescent="0.3">
      <c r="A1201">
        <v>26</v>
      </c>
      <c r="B1201">
        <v>22</v>
      </c>
      <c r="C1201">
        <f>IF(OR($L1201=TRUE,$A1201=0,MOD($A1201,ChapterTable!$S$20)&lt;&gt;0),
MAX(0,INT(($B1201+ChapterTable!$Q$26+VLOOKUP(SUBSTITUTE(C$1,"성장단계","")&amp;"단계오프셋",ChapterTable!$S:$T,2,0))/ChapterTable!$Q$23)),
MAX(0,INT(($B1201+ChapterTable!$S$26+VLOOKUP(SUBSTITUTE(C$1,"성장단계","")&amp;"보스단계오프셋",ChapterTable!$S:$T,2,0))/ChapterTable!$S$23)))</f>
        <v>2</v>
      </c>
      <c r="D1201">
        <f>IF(OR($L1201=TRUE,$A1201=0,MOD($A1201,ChapterTable!$S$20)&lt;&gt;0),
MAX(0,INT(($B1201+ChapterTable!$Q$26+VLOOKUP(SUBSTITUTE(D$1,"성장단계","")&amp;"단계오프셋",ChapterTable!$S:$T,2,0))/ChapterTable!$Q$23)),
MAX(0,INT(($B1201+ChapterTable!$S$26+VLOOKUP(SUBSTITUTE(D$1,"성장단계","")&amp;"보스단계오프셋",ChapterTable!$S:$T,2,0))/ChapterTable!$S$23)))</f>
        <v>2</v>
      </c>
      <c r="E1201" s="1">
        <f ca="1">IF(AND($A1201=0,$B1201=1),
    VLOOKUP(1,ChapterTable!$1:$1048576,MATCH("최종"&amp;SUBSTITUTE(SUBSTITUTE(E$1,"standard",""),"|Float",""),ChapterTable!$1:$1,0),0)*ChapterTable!$Q$17,
  IF(AND($A1201=0,$B1201=0),
    E1202,
  IF($B1201=0,
    VLOOKUP($A1201,ChapterTable!$1:$1048576,MATCH("최종"&amp;SUBSTITUTE(SUBSTITUTE(E$1,"standard",""),"|Float",""),ChapterTable!$1:$1,0),0),
  IF($B1201=1,
    IF($L1201=FALSE,
      VLOOKUP($A1201,ChapterTable!$1:$1048576,MATCH("최종"&amp;SUBSTITUTE(SUBSTITUTE(E$1,"standard",""),"|Float",""),ChapterTable!$1:$1,0),0),
      VLOOKUP($A1201-ChapterTable!$Q$11,ChapterTable!$1:$1048576,MATCH("최종"&amp;SUBSTITUTE(SUBSTITUTE(E$1,"standard",""),"|Float",""),ChapterTable!$1:$1,0),0)*ChapterTable!$Q$14
    ),
  OFFSET(E1201,-$B1201+IF($L1201,1,0),0)*
    (VLOOKUP(SUBSTITUTE(SUBSTITUTE(E$1,"standard",""),"|Float","")&amp;"인게임누적곱배수",ChapterTable!$S:$T,2,0)^C1201
    +VLOOKUP(SUBSTITUTE(SUBSTITUTE(E$1,"standard",""),"|Float","")&amp;"인게임누적합배수",ChapterTable!$S:$T,2,0)*C1201)
  )
  )
  )
)</f>
        <v>7726857.4979769588</v>
      </c>
      <c r="F1201" s="1">
        <f ca="1">IF(AND($A1201=0,$B1201=1),
    VLOOKUP(1,ChapterTable!$1:$1048576,MATCH("최종"&amp;SUBSTITUTE(SUBSTITUTE(F$1,"standard",""),"|Float",""),ChapterTable!$1:$1,0),0)*ChapterTable!$Q$17,
  IF(AND($A1201=0,$B1201=0),
    F1202,
  IF($B1201=0,
    VLOOKUP($A1201,ChapterTable!$1:$1048576,MATCH("최종"&amp;SUBSTITUTE(SUBSTITUTE(F$1,"standard",""),"|Float",""),ChapterTable!$1:$1,0),0),
  IF($B1201=1,
    IF($L1201=FALSE,
      VLOOKUP($A1201,ChapterTable!$1:$1048576,MATCH("최종"&amp;SUBSTITUTE(SUBSTITUTE(F$1,"standard",""),"|Float",""),ChapterTable!$1:$1,0),0),
      VLOOKUP($A1201-ChapterTable!$Q$11,ChapterTable!$1:$1048576,MATCH("최종"&amp;SUBSTITUTE(SUBSTITUTE(F$1,"standard",""),"|Float",""),ChapterTable!$1:$1,0),0)*ChapterTable!$Q$14
    ),
  OFFSET(F1201,-$B1201+IF($L1201,1,0),0)*
    (VLOOKUP(SUBSTITUTE(SUBSTITUTE(F$1,"standard",""),"|Float","")&amp;"인게임누적곱배수",ChapterTable!$S:$T,2,0)^D1201
    +VLOOKUP(SUBSTITUTE(SUBSTITUTE(F$1,"standard",""),"|Float","")&amp;"인게임누적합배수",ChapterTable!$S:$T,2,0)*D1201)
  )
  )
  )
)</f>
        <v>3535163.5611659288</v>
      </c>
      <c r="G1201" t="s">
        <v>110</v>
      </c>
      <c r="J1201" t="str">
        <f>IF(ISBLANK(I1201),"",
IFERROR(VLOOKUP(I1201,[1]StringTable!$1:$1048576,MATCH([1]StringTable!$B$1,[1]StringTable!$1:$1,0),0),
IFERROR(VLOOKUP(I1201,[1]InApkStringTable!$1:$1048576,MATCH([1]InApkStringTable!$B$1,[1]InApkStringTable!$1:$1,0),0),
"스트링없음")))</f>
        <v/>
      </c>
      <c r="L1201" t="b">
        <v>0</v>
      </c>
      <c r="M1201" t="s">
        <v>24</v>
      </c>
      <c r="N1201" t="str">
        <f>IF(ISBLANK(M1201),"",IF(ISERROR(VLOOKUP(M1201,MapTable!$A:$A,1,0)),"맵없음",""))</f>
        <v/>
      </c>
      <c r="O1201">
        <f t="shared" si="73"/>
        <v>3</v>
      </c>
      <c r="Q1201">
        <f t="shared" si="74"/>
        <v>3</v>
      </c>
      <c r="R1201" t="b">
        <f t="shared" ca="1" si="75"/>
        <v>0</v>
      </c>
      <c r="T1201" t="b">
        <f t="shared" ca="1" si="76"/>
        <v>0</v>
      </c>
      <c r="V1201" t="str">
        <f>IF(ISBLANK(U1201),"",IF(ISERROR(VLOOKUP(U1201,MapTable!$A:$A,1,0)),"맵없음",""))</f>
        <v/>
      </c>
      <c r="X1201" t="str">
        <f>IF(ISBLANK(W1201),"",
IF(ISERROR(FIND(",",W1201)),
  IF(ISERROR(VLOOKUP(W1201,MapTable!$A:$A,1,0)),"맵없음",
  ""),
IF(ISERROR(FIND(",",W1201,FIND(",",W1201)+1)),
  IF(OR(ISERROR(VLOOKUP(LEFT(W1201,FIND(",",W1201)-1),MapTable!$A:$A,1,0)),ISERROR(VLOOKUP(TRIM(MID(W1201,FIND(",",W1201)+1,999)),MapTable!$A:$A,1,0))),"맵없음",
  ""),
IF(ISERROR(FIND(",",W1201,FIND(",",W1201,FIND(",",W1201)+1)+1)),
  IF(OR(ISERROR(VLOOKUP(LEFT(W1201,FIND(",",W1201)-1),MapTable!$A:$A,1,0)),ISERROR(VLOOKUP(TRIM(MID(W1201,FIND(",",W1201)+1,FIND(",",W1201,FIND(",",W1201)+1)-FIND(",",W1201)-1)),MapTable!$A:$A,1,0)),ISERROR(VLOOKUP(TRIM(MID(W1201,FIND(",",W1201,FIND(",",W1201)+1)+1,999)),MapTable!$A:$A,1,0))),"맵없음",
  ""),
IF(ISERROR(FIND(",",W1201,FIND(",",W1201,FIND(",",W1201,FIND(",",W1201)+1)+1)+1)),
  IF(OR(ISERROR(VLOOKUP(LEFT(W1201,FIND(",",W1201)-1),MapTable!$A:$A,1,0)),ISERROR(VLOOKUP(TRIM(MID(W1201,FIND(",",W1201)+1,FIND(",",W1201,FIND(",",W1201)+1)-FIND(",",W1201)-1)),MapTable!$A:$A,1,0)),ISERROR(VLOOKUP(TRIM(MID(W1201,FIND(",",W1201,FIND(",",W1201)+1)+1,FIND(",",W1201,FIND(",",W1201,FIND(",",W1201)+1)+1)-FIND(",",W1201,FIND(",",W1201)+1)-1)),MapTable!$A:$A,1,0)),ISERROR(VLOOKUP(TRIM(MID(W1201,FIND(",",W1201,FIND(",",W1201,FIND(",",W1201)+1)+1)+1,999)),MapTable!$A:$A,1,0))),"맵없음",
  ""),
)))))</f>
        <v/>
      </c>
      <c r="AC1201" t="str">
        <f>IF(ISBLANK(AB1201),"",IF(ISERROR(VLOOKUP(AB1201,[3]DropTable!$A:$A,1,0)),"드랍없음",""))</f>
        <v/>
      </c>
      <c r="AE1201" t="str">
        <f>IF(ISBLANK(AD1201),"",IF(ISERROR(VLOOKUP(AD1201,[3]DropTable!$A:$A,1,0)),"드랍없음",""))</f>
        <v/>
      </c>
      <c r="AG1201">
        <v>9.8000000000000007</v>
      </c>
      <c r="AH1201">
        <v>1</v>
      </c>
    </row>
    <row r="1202" spans="1:34" x14ac:dyDescent="0.3">
      <c r="A1202">
        <v>26</v>
      </c>
      <c r="B1202">
        <v>23</v>
      </c>
      <c r="C1202">
        <f>IF(OR($L1202=TRUE,$A1202=0,MOD($A1202,ChapterTable!$S$20)&lt;&gt;0),
MAX(0,INT(($B1202+ChapterTable!$Q$26+VLOOKUP(SUBSTITUTE(C$1,"성장단계","")&amp;"단계오프셋",ChapterTable!$S:$T,2,0))/ChapterTable!$Q$23)),
MAX(0,INT(($B1202+ChapterTable!$S$26+VLOOKUP(SUBSTITUTE(C$1,"성장단계","")&amp;"보스단계오프셋",ChapterTable!$S:$T,2,0))/ChapterTable!$S$23)))</f>
        <v>2</v>
      </c>
      <c r="D1202">
        <f>IF(OR($L1202=TRUE,$A1202=0,MOD($A1202,ChapterTable!$S$20)&lt;&gt;0),
MAX(0,INT(($B1202+ChapterTable!$Q$26+VLOOKUP(SUBSTITUTE(D$1,"성장단계","")&amp;"단계오프셋",ChapterTable!$S:$T,2,0))/ChapterTable!$Q$23)),
MAX(0,INT(($B1202+ChapterTable!$S$26+VLOOKUP(SUBSTITUTE(D$1,"성장단계","")&amp;"보스단계오프셋",ChapterTable!$S:$T,2,0))/ChapterTable!$S$23)))</f>
        <v>2</v>
      </c>
      <c r="E1202" s="1">
        <f ca="1">IF(AND($A1202=0,$B1202=1),
    VLOOKUP(1,ChapterTable!$1:$1048576,MATCH("최종"&amp;SUBSTITUTE(SUBSTITUTE(E$1,"standard",""),"|Float",""),ChapterTable!$1:$1,0),0)*ChapterTable!$Q$17,
  IF(AND($A1202=0,$B1202=0),
    E1203,
  IF($B1202=0,
    VLOOKUP($A1202,ChapterTable!$1:$1048576,MATCH("최종"&amp;SUBSTITUTE(SUBSTITUTE(E$1,"standard",""),"|Float",""),ChapterTable!$1:$1,0),0),
  IF($B1202=1,
    IF($L1202=FALSE,
      VLOOKUP($A1202,ChapterTable!$1:$1048576,MATCH("최종"&amp;SUBSTITUTE(SUBSTITUTE(E$1,"standard",""),"|Float",""),ChapterTable!$1:$1,0),0),
      VLOOKUP($A1202-ChapterTable!$Q$11,ChapterTable!$1:$1048576,MATCH("최종"&amp;SUBSTITUTE(SUBSTITUTE(E$1,"standard",""),"|Float",""),ChapterTable!$1:$1,0),0)*ChapterTable!$Q$14
    ),
  OFFSET(E1202,-$B1202+IF($L1202,1,0),0)*
    (VLOOKUP(SUBSTITUTE(SUBSTITUTE(E$1,"standard",""),"|Float","")&amp;"인게임누적곱배수",ChapterTable!$S:$T,2,0)^C1202
    +VLOOKUP(SUBSTITUTE(SUBSTITUTE(E$1,"standard",""),"|Float","")&amp;"인게임누적합배수",ChapterTable!$S:$T,2,0)*C1202)
  )
  )
  )
)</f>
        <v>7726857.4979769588</v>
      </c>
      <c r="F1202" s="1">
        <f ca="1">IF(AND($A1202=0,$B1202=1),
    VLOOKUP(1,ChapterTable!$1:$1048576,MATCH("최종"&amp;SUBSTITUTE(SUBSTITUTE(F$1,"standard",""),"|Float",""),ChapterTable!$1:$1,0),0)*ChapterTable!$Q$17,
  IF(AND($A1202=0,$B1202=0),
    F1203,
  IF($B1202=0,
    VLOOKUP($A1202,ChapterTable!$1:$1048576,MATCH("최종"&amp;SUBSTITUTE(SUBSTITUTE(F$1,"standard",""),"|Float",""),ChapterTable!$1:$1,0),0),
  IF($B1202=1,
    IF($L1202=FALSE,
      VLOOKUP($A1202,ChapterTable!$1:$1048576,MATCH("최종"&amp;SUBSTITUTE(SUBSTITUTE(F$1,"standard",""),"|Float",""),ChapterTable!$1:$1,0),0),
      VLOOKUP($A1202-ChapterTable!$Q$11,ChapterTable!$1:$1048576,MATCH("최종"&amp;SUBSTITUTE(SUBSTITUTE(F$1,"standard",""),"|Float",""),ChapterTable!$1:$1,0),0)*ChapterTable!$Q$14
    ),
  OFFSET(F1202,-$B1202+IF($L1202,1,0),0)*
    (VLOOKUP(SUBSTITUTE(SUBSTITUTE(F$1,"standard",""),"|Float","")&amp;"인게임누적곱배수",ChapterTable!$S:$T,2,0)^D1202
    +VLOOKUP(SUBSTITUTE(SUBSTITUTE(F$1,"standard",""),"|Float","")&amp;"인게임누적합배수",ChapterTable!$S:$T,2,0)*D1202)
  )
  )
  )
)</f>
        <v>3535163.5611659288</v>
      </c>
      <c r="G1202" t="s">
        <v>110</v>
      </c>
      <c r="J1202" t="str">
        <f>IF(ISBLANK(I1202),"",
IFERROR(VLOOKUP(I1202,[1]StringTable!$1:$1048576,MATCH([1]StringTable!$B$1,[1]StringTable!$1:$1,0),0),
IFERROR(VLOOKUP(I1202,[1]InApkStringTable!$1:$1048576,MATCH([1]InApkStringTable!$B$1,[1]InApkStringTable!$1:$1,0),0),
"스트링없음")))</f>
        <v/>
      </c>
      <c r="L1202" t="b">
        <v>0</v>
      </c>
      <c r="M1202" t="s">
        <v>24</v>
      </c>
      <c r="N1202" t="str">
        <f>IF(ISBLANK(M1202),"",IF(ISERROR(VLOOKUP(M1202,MapTable!$A:$A,1,0)),"맵없음",""))</f>
        <v/>
      </c>
      <c r="O1202">
        <f t="shared" si="73"/>
        <v>3</v>
      </c>
      <c r="Q1202">
        <f t="shared" si="74"/>
        <v>3</v>
      </c>
      <c r="R1202" t="b">
        <f t="shared" ca="1" si="75"/>
        <v>0</v>
      </c>
      <c r="T1202" t="b">
        <f t="shared" ca="1" si="76"/>
        <v>0</v>
      </c>
      <c r="V1202" t="str">
        <f>IF(ISBLANK(U1202),"",IF(ISERROR(VLOOKUP(U1202,MapTable!$A:$A,1,0)),"맵없음",""))</f>
        <v/>
      </c>
      <c r="X1202" t="str">
        <f>IF(ISBLANK(W1202),"",
IF(ISERROR(FIND(",",W1202)),
  IF(ISERROR(VLOOKUP(W1202,MapTable!$A:$A,1,0)),"맵없음",
  ""),
IF(ISERROR(FIND(",",W1202,FIND(",",W1202)+1)),
  IF(OR(ISERROR(VLOOKUP(LEFT(W1202,FIND(",",W1202)-1),MapTable!$A:$A,1,0)),ISERROR(VLOOKUP(TRIM(MID(W1202,FIND(",",W1202)+1,999)),MapTable!$A:$A,1,0))),"맵없음",
  ""),
IF(ISERROR(FIND(",",W1202,FIND(",",W1202,FIND(",",W1202)+1)+1)),
  IF(OR(ISERROR(VLOOKUP(LEFT(W1202,FIND(",",W1202)-1),MapTable!$A:$A,1,0)),ISERROR(VLOOKUP(TRIM(MID(W1202,FIND(",",W1202)+1,FIND(",",W1202,FIND(",",W1202)+1)-FIND(",",W1202)-1)),MapTable!$A:$A,1,0)),ISERROR(VLOOKUP(TRIM(MID(W1202,FIND(",",W1202,FIND(",",W1202)+1)+1,999)),MapTable!$A:$A,1,0))),"맵없음",
  ""),
IF(ISERROR(FIND(",",W1202,FIND(",",W1202,FIND(",",W1202,FIND(",",W1202)+1)+1)+1)),
  IF(OR(ISERROR(VLOOKUP(LEFT(W1202,FIND(",",W1202)-1),MapTable!$A:$A,1,0)),ISERROR(VLOOKUP(TRIM(MID(W1202,FIND(",",W1202)+1,FIND(",",W1202,FIND(",",W1202)+1)-FIND(",",W1202)-1)),MapTable!$A:$A,1,0)),ISERROR(VLOOKUP(TRIM(MID(W1202,FIND(",",W1202,FIND(",",W1202)+1)+1,FIND(",",W1202,FIND(",",W1202,FIND(",",W1202)+1)+1)-FIND(",",W1202,FIND(",",W1202)+1)-1)),MapTable!$A:$A,1,0)),ISERROR(VLOOKUP(TRIM(MID(W1202,FIND(",",W1202,FIND(",",W1202,FIND(",",W1202)+1)+1)+1,999)),MapTable!$A:$A,1,0))),"맵없음",
  ""),
)))))</f>
        <v/>
      </c>
      <c r="AC1202" t="str">
        <f>IF(ISBLANK(AB1202),"",IF(ISERROR(VLOOKUP(AB1202,[3]DropTable!$A:$A,1,0)),"드랍없음",""))</f>
        <v/>
      </c>
      <c r="AE1202" t="str">
        <f>IF(ISBLANK(AD1202),"",IF(ISERROR(VLOOKUP(AD1202,[3]DropTable!$A:$A,1,0)),"드랍없음",""))</f>
        <v/>
      </c>
      <c r="AG1202">
        <v>9.8000000000000007</v>
      </c>
      <c r="AH1202">
        <v>1</v>
      </c>
    </row>
    <row r="1203" spans="1:34" x14ac:dyDescent="0.3">
      <c r="A1203">
        <v>26</v>
      </c>
      <c r="B1203">
        <v>24</v>
      </c>
      <c r="C1203">
        <f>IF(OR($L1203=TRUE,$A1203=0,MOD($A1203,ChapterTable!$S$20)&lt;&gt;0),
MAX(0,INT(($B1203+ChapterTable!$Q$26+VLOOKUP(SUBSTITUTE(C$1,"성장단계","")&amp;"단계오프셋",ChapterTable!$S:$T,2,0))/ChapterTable!$Q$23)),
MAX(0,INT(($B1203+ChapterTable!$S$26+VLOOKUP(SUBSTITUTE(C$1,"성장단계","")&amp;"보스단계오프셋",ChapterTable!$S:$T,2,0))/ChapterTable!$S$23)))</f>
        <v>2</v>
      </c>
      <c r="D1203">
        <f>IF(OR($L1203=TRUE,$A1203=0,MOD($A1203,ChapterTable!$S$20)&lt;&gt;0),
MAX(0,INT(($B1203+ChapterTable!$Q$26+VLOOKUP(SUBSTITUTE(D$1,"성장단계","")&amp;"단계오프셋",ChapterTable!$S:$T,2,0))/ChapterTable!$Q$23)),
MAX(0,INT(($B1203+ChapterTable!$S$26+VLOOKUP(SUBSTITUTE(D$1,"성장단계","")&amp;"보스단계오프셋",ChapterTable!$S:$T,2,0))/ChapterTable!$S$23)))</f>
        <v>2</v>
      </c>
      <c r="E1203" s="1">
        <f ca="1">IF(AND($A1203=0,$B1203=1),
    VLOOKUP(1,ChapterTable!$1:$1048576,MATCH("최종"&amp;SUBSTITUTE(SUBSTITUTE(E$1,"standard",""),"|Float",""),ChapterTable!$1:$1,0),0)*ChapterTable!$Q$17,
  IF(AND($A1203=0,$B1203=0),
    E1204,
  IF($B1203=0,
    VLOOKUP($A1203,ChapterTable!$1:$1048576,MATCH("최종"&amp;SUBSTITUTE(SUBSTITUTE(E$1,"standard",""),"|Float",""),ChapterTable!$1:$1,0),0),
  IF($B1203=1,
    IF($L1203=FALSE,
      VLOOKUP($A1203,ChapterTable!$1:$1048576,MATCH("최종"&amp;SUBSTITUTE(SUBSTITUTE(E$1,"standard",""),"|Float",""),ChapterTable!$1:$1,0),0),
      VLOOKUP($A1203-ChapterTable!$Q$11,ChapterTable!$1:$1048576,MATCH("최종"&amp;SUBSTITUTE(SUBSTITUTE(E$1,"standard",""),"|Float",""),ChapterTable!$1:$1,0),0)*ChapterTable!$Q$14
    ),
  OFFSET(E1203,-$B1203+IF($L1203,1,0),0)*
    (VLOOKUP(SUBSTITUTE(SUBSTITUTE(E$1,"standard",""),"|Float","")&amp;"인게임누적곱배수",ChapterTable!$S:$T,2,0)^C1203
    +VLOOKUP(SUBSTITUTE(SUBSTITUTE(E$1,"standard",""),"|Float","")&amp;"인게임누적합배수",ChapterTable!$S:$T,2,0)*C1203)
  )
  )
  )
)</f>
        <v>7726857.4979769588</v>
      </c>
      <c r="F1203" s="1">
        <f ca="1">IF(AND($A1203=0,$B1203=1),
    VLOOKUP(1,ChapterTable!$1:$1048576,MATCH("최종"&amp;SUBSTITUTE(SUBSTITUTE(F$1,"standard",""),"|Float",""),ChapterTable!$1:$1,0),0)*ChapterTable!$Q$17,
  IF(AND($A1203=0,$B1203=0),
    F1204,
  IF($B1203=0,
    VLOOKUP($A1203,ChapterTable!$1:$1048576,MATCH("최종"&amp;SUBSTITUTE(SUBSTITUTE(F$1,"standard",""),"|Float",""),ChapterTable!$1:$1,0),0),
  IF($B1203=1,
    IF($L1203=FALSE,
      VLOOKUP($A1203,ChapterTable!$1:$1048576,MATCH("최종"&amp;SUBSTITUTE(SUBSTITUTE(F$1,"standard",""),"|Float",""),ChapterTable!$1:$1,0),0),
      VLOOKUP($A1203-ChapterTable!$Q$11,ChapterTable!$1:$1048576,MATCH("최종"&amp;SUBSTITUTE(SUBSTITUTE(F$1,"standard",""),"|Float",""),ChapterTable!$1:$1,0),0)*ChapterTable!$Q$14
    ),
  OFFSET(F1203,-$B1203+IF($L1203,1,0),0)*
    (VLOOKUP(SUBSTITUTE(SUBSTITUTE(F$1,"standard",""),"|Float","")&amp;"인게임누적곱배수",ChapterTable!$S:$T,2,0)^D1203
    +VLOOKUP(SUBSTITUTE(SUBSTITUTE(F$1,"standard",""),"|Float","")&amp;"인게임누적합배수",ChapterTable!$S:$T,2,0)*D1203)
  )
  )
  )
)</f>
        <v>3535163.5611659288</v>
      </c>
      <c r="G1203" t="s">
        <v>110</v>
      </c>
      <c r="J1203" t="str">
        <f>IF(ISBLANK(I1203),"",
IFERROR(VLOOKUP(I1203,[1]StringTable!$1:$1048576,MATCH([1]StringTable!$B$1,[1]StringTable!$1:$1,0),0),
IFERROR(VLOOKUP(I1203,[1]InApkStringTable!$1:$1048576,MATCH([1]InApkStringTable!$B$1,[1]InApkStringTable!$1:$1,0),0),
"스트링없음")))</f>
        <v/>
      </c>
      <c r="L1203" t="b">
        <v>0</v>
      </c>
      <c r="M1203" t="s">
        <v>24</v>
      </c>
      <c r="N1203" t="str">
        <f>IF(ISBLANK(M1203),"",IF(ISERROR(VLOOKUP(M1203,MapTable!$A:$A,1,0)),"맵없음",""))</f>
        <v/>
      </c>
      <c r="O1203">
        <f t="shared" si="73"/>
        <v>3</v>
      </c>
      <c r="Q1203">
        <f t="shared" si="74"/>
        <v>3</v>
      </c>
      <c r="R1203" t="b">
        <f t="shared" ca="1" si="75"/>
        <v>0</v>
      </c>
      <c r="T1203" t="b">
        <f t="shared" ca="1" si="76"/>
        <v>0</v>
      </c>
      <c r="V1203" t="str">
        <f>IF(ISBLANK(U1203),"",IF(ISERROR(VLOOKUP(U1203,MapTable!$A:$A,1,0)),"맵없음",""))</f>
        <v/>
      </c>
      <c r="X1203" t="str">
        <f>IF(ISBLANK(W1203),"",
IF(ISERROR(FIND(",",W1203)),
  IF(ISERROR(VLOOKUP(W1203,MapTable!$A:$A,1,0)),"맵없음",
  ""),
IF(ISERROR(FIND(",",W1203,FIND(",",W1203)+1)),
  IF(OR(ISERROR(VLOOKUP(LEFT(W1203,FIND(",",W1203)-1),MapTable!$A:$A,1,0)),ISERROR(VLOOKUP(TRIM(MID(W1203,FIND(",",W1203)+1,999)),MapTable!$A:$A,1,0))),"맵없음",
  ""),
IF(ISERROR(FIND(",",W1203,FIND(",",W1203,FIND(",",W1203)+1)+1)),
  IF(OR(ISERROR(VLOOKUP(LEFT(W1203,FIND(",",W1203)-1),MapTable!$A:$A,1,0)),ISERROR(VLOOKUP(TRIM(MID(W1203,FIND(",",W1203)+1,FIND(",",W1203,FIND(",",W1203)+1)-FIND(",",W1203)-1)),MapTable!$A:$A,1,0)),ISERROR(VLOOKUP(TRIM(MID(W1203,FIND(",",W1203,FIND(",",W1203)+1)+1,999)),MapTable!$A:$A,1,0))),"맵없음",
  ""),
IF(ISERROR(FIND(",",W1203,FIND(",",W1203,FIND(",",W1203,FIND(",",W1203)+1)+1)+1)),
  IF(OR(ISERROR(VLOOKUP(LEFT(W1203,FIND(",",W1203)-1),MapTable!$A:$A,1,0)),ISERROR(VLOOKUP(TRIM(MID(W1203,FIND(",",W1203)+1,FIND(",",W1203,FIND(",",W1203)+1)-FIND(",",W1203)-1)),MapTable!$A:$A,1,0)),ISERROR(VLOOKUP(TRIM(MID(W1203,FIND(",",W1203,FIND(",",W1203)+1)+1,FIND(",",W1203,FIND(",",W1203,FIND(",",W1203)+1)+1)-FIND(",",W1203,FIND(",",W1203)+1)-1)),MapTable!$A:$A,1,0)),ISERROR(VLOOKUP(TRIM(MID(W1203,FIND(",",W1203,FIND(",",W1203,FIND(",",W1203)+1)+1)+1,999)),MapTable!$A:$A,1,0))),"맵없음",
  ""),
)))))</f>
        <v/>
      </c>
      <c r="AC1203" t="str">
        <f>IF(ISBLANK(AB1203),"",IF(ISERROR(VLOOKUP(AB1203,[3]DropTable!$A:$A,1,0)),"드랍없음",""))</f>
        <v/>
      </c>
      <c r="AE1203" t="str">
        <f>IF(ISBLANK(AD1203),"",IF(ISERROR(VLOOKUP(AD1203,[3]DropTable!$A:$A,1,0)),"드랍없음",""))</f>
        <v/>
      </c>
      <c r="AG1203">
        <v>9.8000000000000007</v>
      </c>
      <c r="AH1203">
        <v>1</v>
      </c>
    </row>
    <row r="1204" spans="1:34" x14ac:dyDescent="0.3">
      <c r="A1204">
        <v>26</v>
      </c>
      <c r="B1204">
        <v>25</v>
      </c>
      <c r="C1204">
        <f>IF(OR($L1204=TRUE,$A1204=0,MOD($A1204,ChapterTable!$S$20)&lt;&gt;0),
MAX(0,INT(($B1204+ChapterTable!$Q$26+VLOOKUP(SUBSTITUTE(C$1,"성장단계","")&amp;"단계오프셋",ChapterTable!$S:$T,2,0))/ChapterTable!$Q$23)),
MAX(0,INT(($B1204+ChapterTable!$S$26+VLOOKUP(SUBSTITUTE(C$1,"성장단계","")&amp;"보스단계오프셋",ChapterTable!$S:$T,2,0))/ChapterTable!$S$23)))</f>
        <v>2</v>
      </c>
      <c r="D1204">
        <f>IF(OR($L1204=TRUE,$A1204=0,MOD($A1204,ChapterTable!$S$20)&lt;&gt;0),
MAX(0,INT(($B1204+ChapterTable!$Q$26+VLOOKUP(SUBSTITUTE(D$1,"성장단계","")&amp;"단계오프셋",ChapterTable!$S:$T,2,0))/ChapterTable!$Q$23)),
MAX(0,INT(($B1204+ChapterTable!$S$26+VLOOKUP(SUBSTITUTE(D$1,"성장단계","")&amp;"보스단계오프셋",ChapterTable!$S:$T,2,0))/ChapterTable!$S$23)))</f>
        <v>2</v>
      </c>
      <c r="E1204" s="1">
        <f ca="1">IF(AND($A1204=0,$B1204=1),
    VLOOKUP(1,ChapterTable!$1:$1048576,MATCH("최종"&amp;SUBSTITUTE(SUBSTITUTE(E$1,"standard",""),"|Float",""),ChapterTable!$1:$1,0),0)*ChapterTable!$Q$17,
  IF(AND($A1204=0,$B1204=0),
    E1205,
  IF($B1204=0,
    VLOOKUP($A1204,ChapterTable!$1:$1048576,MATCH("최종"&amp;SUBSTITUTE(SUBSTITUTE(E$1,"standard",""),"|Float",""),ChapterTable!$1:$1,0),0),
  IF($B1204=1,
    IF($L1204=FALSE,
      VLOOKUP($A1204,ChapterTable!$1:$1048576,MATCH("최종"&amp;SUBSTITUTE(SUBSTITUTE(E$1,"standard",""),"|Float",""),ChapterTable!$1:$1,0),0),
      VLOOKUP($A1204-ChapterTable!$Q$11,ChapterTable!$1:$1048576,MATCH("최종"&amp;SUBSTITUTE(SUBSTITUTE(E$1,"standard",""),"|Float",""),ChapterTable!$1:$1,0),0)*ChapterTable!$Q$14
    ),
  OFFSET(E1204,-$B1204+IF($L1204,1,0),0)*
    (VLOOKUP(SUBSTITUTE(SUBSTITUTE(E$1,"standard",""),"|Float","")&amp;"인게임누적곱배수",ChapterTable!$S:$T,2,0)^C1204
    +VLOOKUP(SUBSTITUTE(SUBSTITUTE(E$1,"standard",""),"|Float","")&amp;"인게임누적합배수",ChapterTable!$S:$T,2,0)*C1204)
  )
  )
  )
)</f>
        <v>7726857.4979769588</v>
      </c>
      <c r="F1204" s="1">
        <f ca="1">IF(AND($A1204=0,$B1204=1),
    VLOOKUP(1,ChapterTable!$1:$1048576,MATCH("최종"&amp;SUBSTITUTE(SUBSTITUTE(F$1,"standard",""),"|Float",""),ChapterTable!$1:$1,0),0)*ChapterTable!$Q$17,
  IF(AND($A1204=0,$B1204=0),
    F1205,
  IF($B1204=0,
    VLOOKUP($A1204,ChapterTable!$1:$1048576,MATCH("최종"&amp;SUBSTITUTE(SUBSTITUTE(F$1,"standard",""),"|Float",""),ChapterTable!$1:$1,0),0),
  IF($B1204=1,
    IF($L1204=FALSE,
      VLOOKUP($A1204,ChapterTable!$1:$1048576,MATCH("최종"&amp;SUBSTITUTE(SUBSTITUTE(F$1,"standard",""),"|Float",""),ChapterTable!$1:$1,0),0),
      VLOOKUP($A1204-ChapterTable!$Q$11,ChapterTable!$1:$1048576,MATCH("최종"&amp;SUBSTITUTE(SUBSTITUTE(F$1,"standard",""),"|Float",""),ChapterTable!$1:$1,0),0)*ChapterTable!$Q$14
    ),
  OFFSET(F1204,-$B1204+IF($L1204,1,0),0)*
    (VLOOKUP(SUBSTITUTE(SUBSTITUTE(F$1,"standard",""),"|Float","")&amp;"인게임누적곱배수",ChapterTable!$S:$T,2,0)^D1204
    +VLOOKUP(SUBSTITUTE(SUBSTITUTE(F$1,"standard",""),"|Float","")&amp;"인게임누적합배수",ChapterTable!$S:$T,2,0)*D1204)
  )
  )
  )
)</f>
        <v>3535163.5611659288</v>
      </c>
      <c r="G1204" t="s">
        <v>110</v>
      </c>
      <c r="J1204" t="str">
        <f>IF(ISBLANK(I1204),"",
IFERROR(VLOOKUP(I1204,[1]StringTable!$1:$1048576,MATCH([1]StringTable!$B$1,[1]StringTable!$1:$1,0),0),
IFERROR(VLOOKUP(I1204,[1]InApkStringTable!$1:$1048576,MATCH([1]InApkStringTable!$B$1,[1]InApkStringTable!$1:$1,0),0),
"스트링없음")))</f>
        <v/>
      </c>
      <c r="L1204" t="b">
        <v>0</v>
      </c>
      <c r="M1204" t="s">
        <v>24</v>
      </c>
      <c r="N1204" t="str">
        <f>IF(ISBLANK(M1204),"",IF(ISERROR(VLOOKUP(M1204,MapTable!$A:$A,1,0)),"맵없음",""))</f>
        <v/>
      </c>
      <c r="O1204">
        <f t="shared" si="73"/>
        <v>11</v>
      </c>
      <c r="Q1204">
        <f t="shared" si="74"/>
        <v>11</v>
      </c>
      <c r="R1204" t="b">
        <f t="shared" ca="1" si="75"/>
        <v>0</v>
      </c>
      <c r="T1204" t="b">
        <f t="shared" ca="1" si="76"/>
        <v>0</v>
      </c>
      <c r="V1204" t="str">
        <f>IF(ISBLANK(U1204),"",IF(ISERROR(VLOOKUP(U1204,MapTable!$A:$A,1,0)),"맵없음",""))</f>
        <v/>
      </c>
      <c r="X1204" t="str">
        <f>IF(ISBLANK(W1204),"",
IF(ISERROR(FIND(",",W1204)),
  IF(ISERROR(VLOOKUP(W1204,MapTable!$A:$A,1,0)),"맵없음",
  ""),
IF(ISERROR(FIND(",",W1204,FIND(",",W1204)+1)),
  IF(OR(ISERROR(VLOOKUP(LEFT(W1204,FIND(",",W1204)-1),MapTable!$A:$A,1,0)),ISERROR(VLOOKUP(TRIM(MID(W1204,FIND(",",W1204)+1,999)),MapTable!$A:$A,1,0))),"맵없음",
  ""),
IF(ISERROR(FIND(",",W1204,FIND(",",W1204,FIND(",",W1204)+1)+1)),
  IF(OR(ISERROR(VLOOKUP(LEFT(W1204,FIND(",",W1204)-1),MapTable!$A:$A,1,0)),ISERROR(VLOOKUP(TRIM(MID(W1204,FIND(",",W1204)+1,FIND(",",W1204,FIND(",",W1204)+1)-FIND(",",W1204)-1)),MapTable!$A:$A,1,0)),ISERROR(VLOOKUP(TRIM(MID(W1204,FIND(",",W1204,FIND(",",W1204)+1)+1,999)),MapTable!$A:$A,1,0))),"맵없음",
  ""),
IF(ISERROR(FIND(",",W1204,FIND(",",W1204,FIND(",",W1204,FIND(",",W1204)+1)+1)+1)),
  IF(OR(ISERROR(VLOOKUP(LEFT(W1204,FIND(",",W1204)-1),MapTable!$A:$A,1,0)),ISERROR(VLOOKUP(TRIM(MID(W1204,FIND(",",W1204)+1,FIND(",",W1204,FIND(",",W1204)+1)-FIND(",",W1204)-1)),MapTable!$A:$A,1,0)),ISERROR(VLOOKUP(TRIM(MID(W1204,FIND(",",W1204,FIND(",",W1204)+1)+1,FIND(",",W1204,FIND(",",W1204,FIND(",",W1204)+1)+1)-FIND(",",W1204,FIND(",",W1204)+1)-1)),MapTable!$A:$A,1,0)),ISERROR(VLOOKUP(TRIM(MID(W1204,FIND(",",W1204,FIND(",",W1204,FIND(",",W1204)+1)+1)+1,999)),MapTable!$A:$A,1,0))),"맵없음",
  ""),
)))))</f>
        <v/>
      </c>
      <c r="AC1204" t="str">
        <f>IF(ISBLANK(AB1204),"",IF(ISERROR(VLOOKUP(AB1204,[3]DropTable!$A:$A,1,0)),"드랍없음",""))</f>
        <v/>
      </c>
      <c r="AE1204" t="str">
        <f>IF(ISBLANK(AD1204),"",IF(ISERROR(VLOOKUP(AD1204,[3]DropTable!$A:$A,1,0)),"드랍없음",""))</f>
        <v/>
      </c>
      <c r="AG1204">
        <v>9.8000000000000007</v>
      </c>
      <c r="AH1204">
        <v>1</v>
      </c>
    </row>
    <row r="1205" spans="1:34" x14ac:dyDescent="0.3">
      <c r="A1205">
        <v>26</v>
      </c>
      <c r="B1205">
        <v>26</v>
      </c>
      <c r="C1205">
        <f>IF(OR($L1205=TRUE,$A1205=0,MOD($A1205,ChapterTable!$S$20)&lt;&gt;0),
MAX(0,INT(($B1205+ChapterTable!$Q$26+VLOOKUP(SUBSTITUTE(C$1,"성장단계","")&amp;"단계오프셋",ChapterTable!$S:$T,2,0))/ChapterTable!$Q$23)),
MAX(0,INT(($B1205+ChapterTable!$S$26+VLOOKUP(SUBSTITUTE(C$1,"성장단계","")&amp;"보스단계오프셋",ChapterTable!$S:$T,2,0))/ChapterTable!$S$23)))</f>
        <v>3</v>
      </c>
      <c r="D1205">
        <f>IF(OR($L1205=TRUE,$A1205=0,MOD($A1205,ChapterTable!$S$20)&lt;&gt;0),
MAX(0,INT(($B1205+ChapterTable!$Q$26+VLOOKUP(SUBSTITUTE(D$1,"성장단계","")&amp;"단계오프셋",ChapterTable!$S:$T,2,0))/ChapterTable!$Q$23)),
MAX(0,INT(($B1205+ChapterTable!$S$26+VLOOKUP(SUBSTITUTE(D$1,"성장단계","")&amp;"보스단계오프셋",ChapterTable!$S:$T,2,0))/ChapterTable!$S$23)))</f>
        <v>2</v>
      </c>
      <c r="E1205" s="1">
        <f ca="1">IF(AND($A1205=0,$B1205=1),
    VLOOKUP(1,ChapterTable!$1:$1048576,MATCH("최종"&amp;SUBSTITUTE(SUBSTITUTE(E$1,"standard",""),"|Float",""),ChapterTable!$1:$1,0),0)*ChapterTable!$Q$17,
  IF(AND($A1205=0,$B1205=0),
    E1206,
  IF($B1205=0,
    VLOOKUP($A1205,ChapterTable!$1:$1048576,MATCH("최종"&amp;SUBSTITUTE(SUBSTITUTE(E$1,"standard",""),"|Float",""),ChapterTable!$1:$1,0),0),
  IF($B1205=1,
    IF($L1205=FALSE,
      VLOOKUP($A1205,ChapterTable!$1:$1048576,MATCH("최종"&amp;SUBSTITUTE(SUBSTITUTE(E$1,"standard",""),"|Float",""),ChapterTable!$1:$1,0),0),
      VLOOKUP($A1205-ChapterTable!$Q$11,ChapterTable!$1:$1048576,MATCH("최종"&amp;SUBSTITUTE(SUBSTITUTE(E$1,"standard",""),"|Float",""),ChapterTable!$1:$1,0),0)*ChapterTable!$Q$14
    ),
  OFFSET(E1205,-$B1205+IF($L1205,1,0),0)*
    (VLOOKUP(SUBSTITUTE(SUBSTITUTE(E$1,"standard",""),"|Float","")&amp;"인게임누적곱배수",ChapterTable!$S:$T,2,0)^C1205
    +VLOOKUP(SUBSTITUTE(SUBSTITUTE(E$1,"standard",""),"|Float","")&amp;"인게임누적합배수",ChapterTable!$S:$T,2,0)*C1205)
  )
  )
  )
)</f>
        <v>9317681.1005016267</v>
      </c>
      <c r="F1205" s="1">
        <f ca="1">IF(AND($A1205=0,$B1205=1),
    VLOOKUP(1,ChapterTable!$1:$1048576,MATCH("최종"&amp;SUBSTITUTE(SUBSTITUTE(F$1,"standard",""),"|Float",""),ChapterTable!$1:$1,0),0)*ChapterTable!$Q$17,
  IF(AND($A1205=0,$B1205=0),
    F1206,
  IF($B1205=0,
    VLOOKUP($A1205,ChapterTable!$1:$1048576,MATCH("최종"&amp;SUBSTITUTE(SUBSTITUTE(F$1,"standard",""),"|Float",""),ChapterTable!$1:$1,0),0),
  IF($B1205=1,
    IF($L1205=FALSE,
      VLOOKUP($A1205,ChapterTable!$1:$1048576,MATCH("최종"&amp;SUBSTITUTE(SUBSTITUTE(F$1,"standard",""),"|Float",""),ChapterTable!$1:$1,0),0),
      VLOOKUP($A1205-ChapterTable!$Q$11,ChapterTable!$1:$1048576,MATCH("최종"&amp;SUBSTITUTE(SUBSTITUTE(F$1,"standard",""),"|Float",""),ChapterTable!$1:$1,0),0)*ChapterTable!$Q$14
    ),
  OFFSET(F1205,-$B1205+IF($L1205,1,0),0)*
    (VLOOKUP(SUBSTITUTE(SUBSTITUTE(F$1,"standard",""),"|Float","")&amp;"인게임누적곱배수",ChapterTable!$S:$T,2,0)^D1205
    +VLOOKUP(SUBSTITUTE(SUBSTITUTE(F$1,"standard",""),"|Float","")&amp;"인게임누적합배수",ChapterTable!$S:$T,2,0)*D1205)
  )
  )
  )
)</f>
        <v>3535163.5611659288</v>
      </c>
      <c r="G1205" t="s">
        <v>110</v>
      </c>
      <c r="J1205" t="str">
        <f>IF(ISBLANK(I1205),"",
IFERROR(VLOOKUP(I1205,[1]StringTable!$1:$1048576,MATCH([1]StringTable!$B$1,[1]StringTable!$1:$1,0),0),
IFERROR(VLOOKUP(I1205,[1]InApkStringTable!$1:$1048576,MATCH([1]InApkStringTable!$B$1,[1]InApkStringTable!$1:$1,0),0),
"스트링없음")))</f>
        <v/>
      </c>
      <c r="L1205" t="b">
        <v>0</v>
      </c>
      <c r="M1205" t="s">
        <v>24</v>
      </c>
      <c r="N1205" t="str">
        <f>IF(ISBLANK(M1205),"",IF(ISERROR(VLOOKUP(M1205,MapTable!$A:$A,1,0)),"맵없음",""))</f>
        <v/>
      </c>
      <c r="O1205">
        <f t="shared" si="73"/>
        <v>3</v>
      </c>
      <c r="Q1205">
        <f t="shared" si="74"/>
        <v>3</v>
      </c>
      <c r="R1205" t="b">
        <f t="shared" ca="1" si="75"/>
        <v>0</v>
      </c>
      <c r="T1205" t="b">
        <f t="shared" ca="1" si="76"/>
        <v>0</v>
      </c>
      <c r="V1205" t="str">
        <f>IF(ISBLANK(U1205),"",IF(ISERROR(VLOOKUP(U1205,MapTable!$A:$A,1,0)),"맵없음",""))</f>
        <v/>
      </c>
      <c r="X1205" t="str">
        <f>IF(ISBLANK(W1205),"",
IF(ISERROR(FIND(",",W1205)),
  IF(ISERROR(VLOOKUP(W1205,MapTable!$A:$A,1,0)),"맵없음",
  ""),
IF(ISERROR(FIND(",",W1205,FIND(",",W1205)+1)),
  IF(OR(ISERROR(VLOOKUP(LEFT(W1205,FIND(",",W1205)-1),MapTable!$A:$A,1,0)),ISERROR(VLOOKUP(TRIM(MID(W1205,FIND(",",W1205)+1,999)),MapTable!$A:$A,1,0))),"맵없음",
  ""),
IF(ISERROR(FIND(",",W1205,FIND(",",W1205,FIND(",",W1205)+1)+1)),
  IF(OR(ISERROR(VLOOKUP(LEFT(W1205,FIND(",",W1205)-1),MapTable!$A:$A,1,0)),ISERROR(VLOOKUP(TRIM(MID(W1205,FIND(",",W1205)+1,FIND(",",W1205,FIND(",",W1205)+1)-FIND(",",W1205)-1)),MapTable!$A:$A,1,0)),ISERROR(VLOOKUP(TRIM(MID(W1205,FIND(",",W1205,FIND(",",W1205)+1)+1,999)),MapTable!$A:$A,1,0))),"맵없음",
  ""),
IF(ISERROR(FIND(",",W1205,FIND(",",W1205,FIND(",",W1205,FIND(",",W1205)+1)+1)+1)),
  IF(OR(ISERROR(VLOOKUP(LEFT(W1205,FIND(",",W1205)-1),MapTable!$A:$A,1,0)),ISERROR(VLOOKUP(TRIM(MID(W1205,FIND(",",W1205)+1,FIND(",",W1205,FIND(",",W1205)+1)-FIND(",",W1205)-1)),MapTable!$A:$A,1,0)),ISERROR(VLOOKUP(TRIM(MID(W1205,FIND(",",W1205,FIND(",",W1205)+1)+1,FIND(",",W1205,FIND(",",W1205,FIND(",",W1205)+1)+1)-FIND(",",W1205,FIND(",",W1205)+1)-1)),MapTable!$A:$A,1,0)),ISERROR(VLOOKUP(TRIM(MID(W1205,FIND(",",W1205,FIND(",",W1205,FIND(",",W1205)+1)+1)+1,999)),MapTable!$A:$A,1,0))),"맵없음",
  ""),
)))))</f>
        <v/>
      </c>
      <c r="AC1205" t="str">
        <f>IF(ISBLANK(AB1205),"",IF(ISERROR(VLOOKUP(AB1205,[3]DropTable!$A:$A,1,0)),"드랍없음",""))</f>
        <v/>
      </c>
      <c r="AE1205" t="str">
        <f>IF(ISBLANK(AD1205),"",IF(ISERROR(VLOOKUP(AD1205,[3]DropTable!$A:$A,1,0)),"드랍없음",""))</f>
        <v/>
      </c>
      <c r="AG1205">
        <v>9.8000000000000007</v>
      </c>
      <c r="AH1205">
        <v>1</v>
      </c>
    </row>
    <row r="1206" spans="1:34" x14ac:dyDescent="0.3">
      <c r="A1206">
        <v>26</v>
      </c>
      <c r="B1206">
        <v>27</v>
      </c>
      <c r="C1206">
        <f>IF(OR($L1206=TRUE,$A1206=0,MOD($A1206,ChapterTable!$S$20)&lt;&gt;0),
MAX(0,INT(($B1206+ChapterTable!$Q$26+VLOOKUP(SUBSTITUTE(C$1,"성장단계","")&amp;"단계오프셋",ChapterTable!$S:$T,2,0))/ChapterTable!$Q$23)),
MAX(0,INT(($B1206+ChapterTable!$S$26+VLOOKUP(SUBSTITUTE(C$1,"성장단계","")&amp;"보스단계오프셋",ChapterTable!$S:$T,2,0))/ChapterTable!$S$23)))</f>
        <v>3</v>
      </c>
      <c r="D1206">
        <f>IF(OR($L1206=TRUE,$A1206=0,MOD($A1206,ChapterTable!$S$20)&lt;&gt;0),
MAX(0,INT(($B1206+ChapterTable!$Q$26+VLOOKUP(SUBSTITUTE(D$1,"성장단계","")&amp;"단계오프셋",ChapterTable!$S:$T,2,0))/ChapterTable!$Q$23)),
MAX(0,INT(($B1206+ChapterTable!$S$26+VLOOKUP(SUBSTITUTE(D$1,"성장단계","")&amp;"보스단계오프셋",ChapterTable!$S:$T,2,0))/ChapterTable!$S$23)))</f>
        <v>2</v>
      </c>
      <c r="E1206" s="1">
        <f ca="1">IF(AND($A1206=0,$B1206=1),
    VLOOKUP(1,ChapterTable!$1:$1048576,MATCH("최종"&amp;SUBSTITUTE(SUBSTITUTE(E$1,"standard",""),"|Float",""),ChapterTable!$1:$1,0),0)*ChapterTable!$Q$17,
  IF(AND($A1206=0,$B1206=0),
    E1207,
  IF($B1206=0,
    VLOOKUP($A1206,ChapterTable!$1:$1048576,MATCH("최종"&amp;SUBSTITUTE(SUBSTITUTE(E$1,"standard",""),"|Float",""),ChapterTable!$1:$1,0),0),
  IF($B1206=1,
    IF($L1206=FALSE,
      VLOOKUP($A1206,ChapterTable!$1:$1048576,MATCH("최종"&amp;SUBSTITUTE(SUBSTITUTE(E$1,"standard",""),"|Float",""),ChapterTable!$1:$1,0),0),
      VLOOKUP($A1206-ChapterTable!$Q$11,ChapterTable!$1:$1048576,MATCH("최종"&amp;SUBSTITUTE(SUBSTITUTE(E$1,"standard",""),"|Float",""),ChapterTable!$1:$1,0),0)*ChapterTable!$Q$14
    ),
  OFFSET(E1206,-$B1206+IF($L1206,1,0),0)*
    (VLOOKUP(SUBSTITUTE(SUBSTITUTE(E$1,"standard",""),"|Float","")&amp;"인게임누적곱배수",ChapterTable!$S:$T,2,0)^C1206
    +VLOOKUP(SUBSTITUTE(SUBSTITUTE(E$1,"standard",""),"|Float","")&amp;"인게임누적합배수",ChapterTable!$S:$T,2,0)*C1206)
  )
  )
  )
)</f>
        <v>9317681.1005016267</v>
      </c>
      <c r="F1206" s="1">
        <f ca="1">IF(AND($A1206=0,$B1206=1),
    VLOOKUP(1,ChapterTable!$1:$1048576,MATCH("최종"&amp;SUBSTITUTE(SUBSTITUTE(F$1,"standard",""),"|Float",""),ChapterTable!$1:$1,0),0)*ChapterTable!$Q$17,
  IF(AND($A1206=0,$B1206=0),
    F1207,
  IF($B1206=0,
    VLOOKUP($A1206,ChapterTable!$1:$1048576,MATCH("최종"&amp;SUBSTITUTE(SUBSTITUTE(F$1,"standard",""),"|Float",""),ChapterTable!$1:$1,0),0),
  IF($B1206=1,
    IF($L1206=FALSE,
      VLOOKUP($A1206,ChapterTable!$1:$1048576,MATCH("최종"&amp;SUBSTITUTE(SUBSTITUTE(F$1,"standard",""),"|Float",""),ChapterTable!$1:$1,0),0),
      VLOOKUP($A1206-ChapterTable!$Q$11,ChapterTable!$1:$1048576,MATCH("최종"&amp;SUBSTITUTE(SUBSTITUTE(F$1,"standard",""),"|Float",""),ChapterTable!$1:$1,0),0)*ChapterTable!$Q$14
    ),
  OFFSET(F1206,-$B1206+IF($L1206,1,0),0)*
    (VLOOKUP(SUBSTITUTE(SUBSTITUTE(F$1,"standard",""),"|Float","")&amp;"인게임누적곱배수",ChapterTable!$S:$T,2,0)^D1206
    +VLOOKUP(SUBSTITUTE(SUBSTITUTE(F$1,"standard",""),"|Float","")&amp;"인게임누적합배수",ChapterTable!$S:$T,2,0)*D1206)
  )
  )
  )
)</f>
        <v>3535163.5611659288</v>
      </c>
      <c r="G1206" t="s">
        <v>110</v>
      </c>
      <c r="J1206" t="str">
        <f>IF(ISBLANK(I1206),"",
IFERROR(VLOOKUP(I1206,[1]StringTable!$1:$1048576,MATCH([1]StringTable!$B$1,[1]StringTable!$1:$1,0),0),
IFERROR(VLOOKUP(I1206,[1]InApkStringTable!$1:$1048576,MATCH([1]InApkStringTable!$B$1,[1]InApkStringTable!$1:$1,0),0),
"스트링없음")))</f>
        <v/>
      </c>
      <c r="L1206" t="b">
        <v>0</v>
      </c>
      <c r="M1206" t="s">
        <v>24</v>
      </c>
      <c r="N1206" t="str">
        <f>IF(ISBLANK(M1206),"",IF(ISERROR(VLOOKUP(M1206,MapTable!$A:$A,1,0)),"맵없음",""))</f>
        <v/>
      </c>
      <c r="O1206">
        <f t="shared" si="73"/>
        <v>3</v>
      </c>
      <c r="Q1206">
        <f t="shared" si="74"/>
        <v>3</v>
      </c>
      <c r="R1206" t="b">
        <f t="shared" ca="1" si="75"/>
        <v>0</v>
      </c>
      <c r="T1206" t="b">
        <f t="shared" ca="1" si="76"/>
        <v>0</v>
      </c>
      <c r="V1206" t="str">
        <f>IF(ISBLANK(U1206),"",IF(ISERROR(VLOOKUP(U1206,MapTable!$A:$A,1,0)),"맵없음",""))</f>
        <v/>
      </c>
      <c r="X1206" t="str">
        <f>IF(ISBLANK(W1206),"",
IF(ISERROR(FIND(",",W1206)),
  IF(ISERROR(VLOOKUP(W1206,MapTable!$A:$A,1,0)),"맵없음",
  ""),
IF(ISERROR(FIND(",",W1206,FIND(",",W1206)+1)),
  IF(OR(ISERROR(VLOOKUP(LEFT(W1206,FIND(",",W1206)-1),MapTable!$A:$A,1,0)),ISERROR(VLOOKUP(TRIM(MID(W1206,FIND(",",W1206)+1,999)),MapTable!$A:$A,1,0))),"맵없음",
  ""),
IF(ISERROR(FIND(",",W1206,FIND(",",W1206,FIND(",",W1206)+1)+1)),
  IF(OR(ISERROR(VLOOKUP(LEFT(W1206,FIND(",",W1206)-1),MapTable!$A:$A,1,0)),ISERROR(VLOOKUP(TRIM(MID(W1206,FIND(",",W1206)+1,FIND(",",W1206,FIND(",",W1206)+1)-FIND(",",W1206)-1)),MapTable!$A:$A,1,0)),ISERROR(VLOOKUP(TRIM(MID(W1206,FIND(",",W1206,FIND(",",W1206)+1)+1,999)),MapTable!$A:$A,1,0))),"맵없음",
  ""),
IF(ISERROR(FIND(",",W1206,FIND(",",W1206,FIND(",",W1206,FIND(",",W1206)+1)+1)+1)),
  IF(OR(ISERROR(VLOOKUP(LEFT(W1206,FIND(",",W1206)-1),MapTable!$A:$A,1,0)),ISERROR(VLOOKUP(TRIM(MID(W1206,FIND(",",W1206)+1,FIND(",",W1206,FIND(",",W1206)+1)-FIND(",",W1206)-1)),MapTable!$A:$A,1,0)),ISERROR(VLOOKUP(TRIM(MID(W1206,FIND(",",W1206,FIND(",",W1206)+1)+1,FIND(",",W1206,FIND(",",W1206,FIND(",",W1206)+1)+1)-FIND(",",W1206,FIND(",",W1206)+1)-1)),MapTable!$A:$A,1,0)),ISERROR(VLOOKUP(TRIM(MID(W1206,FIND(",",W1206,FIND(",",W1206,FIND(",",W1206)+1)+1)+1,999)),MapTable!$A:$A,1,0))),"맵없음",
  ""),
)))))</f>
        <v/>
      </c>
      <c r="AC1206" t="str">
        <f>IF(ISBLANK(AB1206),"",IF(ISERROR(VLOOKUP(AB1206,[3]DropTable!$A:$A,1,0)),"드랍없음",""))</f>
        <v/>
      </c>
      <c r="AE1206" t="str">
        <f>IF(ISBLANK(AD1206),"",IF(ISERROR(VLOOKUP(AD1206,[3]DropTable!$A:$A,1,0)),"드랍없음",""))</f>
        <v/>
      </c>
      <c r="AG1206">
        <v>9.8000000000000007</v>
      </c>
      <c r="AH1206">
        <v>1</v>
      </c>
    </row>
    <row r="1207" spans="1:34" x14ac:dyDescent="0.3">
      <c r="A1207">
        <v>26</v>
      </c>
      <c r="B1207">
        <v>28</v>
      </c>
      <c r="C1207">
        <f>IF(OR($L1207=TRUE,$A1207=0,MOD($A1207,ChapterTable!$S$20)&lt;&gt;0),
MAX(0,INT(($B1207+ChapterTable!$Q$26+VLOOKUP(SUBSTITUTE(C$1,"성장단계","")&amp;"단계오프셋",ChapterTable!$S:$T,2,0))/ChapterTable!$Q$23)),
MAX(0,INT(($B1207+ChapterTable!$S$26+VLOOKUP(SUBSTITUTE(C$1,"성장단계","")&amp;"보스단계오프셋",ChapterTable!$S:$T,2,0))/ChapterTable!$S$23)))</f>
        <v>3</v>
      </c>
      <c r="D1207">
        <f>IF(OR($L1207=TRUE,$A1207=0,MOD($A1207,ChapterTable!$S$20)&lt;&gt;0),
MAX(0,INT(($B1207+ChapterTable!$Q$26+VLOOKUP(SUBSTITUTE(D$1,"성장단계","")&amp;"단계오프셋",ChapterTable!$S:$T,2,0))/ChapterTable!$Q$23)),
MAX(0,INT(($B1207+ChapterTable!$S$26+VLOOKUP(SUBSTITUTE(D$1,"성장단계","")&amp;"보스단계오프셋",ChapterTable!$S:$T,2,0))/ChapterTable!$S$23)))</f>
        <v>2</v>
      </c>
      <c r="E1207" s="1">
        <f ca="1">IF(AND($A1207=0,$B1207=1),
    VLOOKUP(1,ChapterTable!$1:$1048576,MATCH("최종"&amp;SUBSTITUTE(SUBSTITUTE(E$1,"standard",""),"|Float",""),ChapterTable!$1:$1,0),0)*ChapterTable!$Q$17,
  IF(AND($A1207=0,$B1207=0),
    E1208,
  IF($B1207=0,
    VLOOKUP($A1207,ChapterTable!$1:$1048576,MATCH("최종"&amp;SUBSTITUTE(SUBSTITUTE(E$1,"standard",""),"|Float",""),ChapterTable!$1:$1,0),0),
  IF($B1207=1,
    IF($L1207=FALSE,
      VLOOKUP($A1207,ChapterTable!$1:$1048576,MATCH("최종"&amp;SUBSTITUTE(SUBSTITUTE(E$1,"standard",""),"|Float",""),ChapterTable!$1:$1,0),0),
      VLOOKUP($A1207-ChapterTable!$Q$11,ChapterTable!$1:$1048576,MATCH("최종"&amp;SUBSTITUTE(SUBSTITUTE(E$1,"standard",""),"|Float",""),ChapterTable!$1:$1,0),0)*ChapterTable!$Q$14
    ),
  OFFSET(E1207,-$B1207+IF($L1207,1,0),0)*
    (VLOOKUP(SUBSTITUTE(SUBSTITUTE(E$1,"standard",""),"|Float","")&amp;"인게임누적곱배수",ChapterTable!$S:$T,2,0)^C1207
    +VLOOKUP(SUBSTITUTE(SUBSTITUTE(E$1,"standard",""),"|Float","")&amp;"인게임누적합배수",ChapterTable!$S:$T,2,0)*C1207)
  )
  )
  )
)</f>
        <v>9317681.1005016267</v>
      </c>
      <c r="F1207" s="1">
        <f ca="1">IF(AND($A1207=0,$B1207=1),
    VLOOKUP(1,ChapterTable!$1:$1048576,MATCH("최종"&amp;SUBSTITUTE(SUBSTITUTE(F$1,"standard",""),"|Float",""),ChapterTable!$1:$1,0),0)*ChapterTable!$Q$17,
  IF(AND($A1207=0,$B1207=0),
    F1208,
  IF($B1207=0,
    VLOOKUP($A1207,ChapterTable!$1:$1048576,MATCH("최종"&amp;SUBSTITUTE(SUBSTITUTE(F$1,"standard",""),"|Float",""),ChapterTable!$1:$1,0),0),
  IF($B1207=1,
    IF($L1207=FALSE,
      VLOOKUP($A1207,ChapterTable!$1:$1048576,MATCH("최종"&amp;SUBSTITUTE(SUBSTITUTE(F$1,"standard",""),"|Float",""),ChapterTable!$1:$1,0),0),
      VLOOKUP($A1207-ChapterTable!$Q$11,ChapterTable!$1:$1048576,MATCH("최종"&amp;SUBSTITUTE(SUBSTITUTE(F$1,"standard",""),"|Float",""),ChapterTable!$1:$1,0),0)*ChapterTable!$Q$14
    ),
  OFFSET(F1207,-$B1207+IF($L1207,1,0),0)*
    (VLOOKUP(SUBSTITUTE(SUBSTITUTE(F$1,"standard",""),"|Float","")&amp;"인게임누적곱배수",ChapterTable!$S:$T,2,0)^D1207
    +VLOOKUP(SUBSTITUTE(SUBSTITUTE(F$1,"standard",""),"|Float","")&amp;"인게임누적합배수",ChapterTable!$S:$T,2,0)*D1207)
  )
  )
  )
)</f>
        <v>3535163.5611659288</v>
      </c>
      <c r="G1207" t="s">
        <v>110</v>
      </c>
      <c r="J1207" t="str">
        <f>IF(ISBLANK(I1207),"",
IFERROR(VLOOKUP(I1207,[1]StringTable!$1:$1048576,MATCH([1]StringTable!$B$1,[1]StringTable!$1:$1,0),0),
IFERROR(VLOOKUP(I1207,[1]InApkStringTable!$1:$1048576,MATCH([1]InApkStringTable!$B$1,[1]InApkStringTable!$1:$1,0),0),
"스트링없음")))</f>
        <v/>
      </c>
      <c r="L1207" t="b">
        <v>0</v>
      </c>
      <c r="M1207" t="s">
        <v>24</v>
      </c>
      <c r="N1207" t="str">
        <f>IF(ISBLANK(M1207),"",IF(ISERROR(VLOOKUP(M1207,MapTable!$A:$A,1,0)),"맵없음",""))</f>
        <v/>
      </c>
      <c r="O1207">
        <f t="shared" si="73"/>
        <v>3</v>
      </c>
      <c r="Q1207">
        <f t="shared" si="74"/>
        <v>3</v>
      </c>
      <c r="R1207" t="b">
        <f t="shared" ca="1" si="75"/>
        <v>0</v>
      </c>
      <c r="T1207" t="b">
        <f t="shared" ca="1" si="76"/>
        <v>0</v>
      </c>
      <c r="V1207" t="str">
        <f>IF(ISBLANK(U1207),"",IF(ISERROR(VLOOKUP(U1207,MapTable!$A:$A,1,0)),"맵없음",""))</f>
        <v/>
      </c>
      <c r="X1207" t="str">
        <f>IF(ISBLANK(W1207),"",
IF(ISERROR(FIND(",",W1207)),
  IF(ISERROR(VLOOKUP(W1207,MapTable!$A:$A,1,0)),"맵없음",
  ""),
IF(ISERROR(FIND(",",W1207,FIND(",",W1207)+1)),
  IF(OR(ISERROR(VLOOKUP(LEFT(W1207,FIND(",",W1207)-1),MapTable!$A:$A,1,0)),ISERROR(VLOOKUP(TRIM(MID(W1207,FIND(",",W1207)+1,999)),MapTable!$A:$A,1,0))),"맵없음",
  ""),
IF(ISERROR(FIND(",",W1207,FIND(",",W1207,FIND(",",W1207)+1)+1)),
  IF(OR(ISERROR(VLOOKUP(LEFT(W1207,FIND(",",W1207)-1),MapTable!$A:$A,1,0)),ISERROR(VLOOKUP(TRIM(MID(W1207,FIND(",",W1207)+1,FIND(",",W1207,FIND(",",W1207)+1)-FIND(",",W1207)-1)),MapTable!$A:$A,1,0)),ISERROR(VLOOKUP(TRIM(MID(W1207,FIND(",",W1207,FIND(",",W1207)+1)+1,999)),MapTable!$A:$A,1,0))),"맵없음",
  ""),
IF(ISERROR(FIND(",",W1207,FIND(",",W1207,FIND(",",W1207,FIND(",",W1207)+1)+1)+1)),
  IF(OR(ISERROR(VLOOKUP(LEFT(W1207,FIND(",",W1207)-1),MapTable!$A:$A,1,0)),ISERROR(VLOOKUP(TRIM(MID(W1207,FIND(",",W1207)+1,FIND(",",W1207,FIND(",",W1207)+1)-FIND(",",W1207)-1)),MapTable!$A:$A,1,0)),ISERROR(VLOOKUP(TRIM(MID(W1207,FIND(",",W1207,FIND(",",W1207)+1)+1,FIND(",",W1207,FIND(",",W1207,FIND(",",W1207)+1)+1)-FIND(",",W1207,FIND(",",W1207)+1)-1)),MapTable!$A:$A,1,0)),ISERROR(VLOOKUP(TRIM(MID(W1207,FIND(",",W1207,FIND(",",W1207,FIND(",",W1207)+1)+1)+1,999)),MapTable!$A:$A,1,0))),"맵없음",
  ""),
)))))</f>
        <v/>
      </c>
      <c r="AC1207" t="str">
        <f>IF(ISBLANK(AB1207),"",IF(ISERROR(VLOOKUP(AB1207,[3]DropTable!$A:$A,1,0)),"드랍없음",""))</f>
        <v/>
      </c>
      <c r="AE1207" t="str">
        <f>IF(ISBLANK(AD1207),"",IF(ISERROR(VLOOKUP(AD1207,[3]DropTable!$A:$A,1,0)),"드랍없음",""))</f>
        <v/>
      </c>
      <c r="AG1207">
        <v>9.8000000000000007</v>
      </c>
      <c r="AH1207">
        <v>1</v>
      </c>
    </row>
    <row r="1208" spans="1:34" x14ac:dyDescent="0.3">
      <c r="A1208">
        <v>26</v>
      </c>
      <c r="B1208">
        <v>29</v>
      </c>
      <c r="C1208">
        <f>IF(OR($L1208=TRUE,$A1208=0,MOD($A1208,ChapterTable!$S$20)&lt;&gt;0),
MAX(0,INT(($B1208+ChapterTable!$Q$26+VLOOKUP(SUBSTITUTE(C$1,"성장단계","")&amp;"단계오프셋",ChapterTable!$S:$T,2,0))/ChapterTable!$Q$23)),
MAX(0,INT(($B1208+ChapterTable!$S$26+VLOOKUP(SUBSTITUTE(C$1,"성장단계","")&amp;"보스단계오프셋",ChapterTable!$S:$T,2,0))/ChapterTable!$S$23)))</f>
        <v>3</v>
      </c>
      <c r="D1208">
        <f>IF(OR($L1208=TRUE,$A1208=0,MOD($A1208,ChapterTable!$S$20)&lt;&gt;0),
MAX(0,INT(($B1208+ChapterTable!$Q$26+VLOOKUP(SUBSTITUTE(D$1,"성장단계","")&amp;"단계오프셋",ChapterTable!$S:$T,2,0))/ChapterTable!$Q$23)),
MAX(0,INT(($B1208+ChapterTable!$S$26+VLOOKUP(SUBSTITUTE(D$1,"성장단계","")&amp;"보스단계오프셋",ChapterTable!$S:$T,2,0))/ChapterTable!$S$23)))</f>
        <v>2</v>
      </c>
      <c r="E1208" s="1">
        <f ca="1">IF(AND($A1208=0,$B1208=1),
    VLOOKUP(1,ChapterTable!$1:$1048576,MATCH("최종"&amp;SUBSTITUTE(SUBSTITUTE(E$1,"standard",""),"|Float",""),ChapterTable!$1:$1,0),0)*ChapterTable!$Q$17,
  IF(AND($A1208=0,$B1208=0),
    E1209,
  IF($B1208=0,
    VLOOKUP($A1208,ChapterTable!$1:$1048576,MATCH("최종"&amp;SUBSTITUTE(SUBSTITUTE(E$1,"standard",""),"|Float",""),ChapterTable!$1:$1,0),0),
  IF($B1208=1,
    IF($L1208=FALSE,
      VLOOKUP($A1208,ChapterTable!$1:$1048576,MATCH("최종"&amp;SUBSTITUTE(SUBSTITUTE(E$1,"standard",""),"|Float",""),ChapterTable!$1:$1,0),0),
      VLOOKUP($A1208-ChapterTable!$Q$11,ChapterTable!$1:$1048576,MATCH("최종"&amp;SUBSTITUTE(SUBSTITUTE(E$1,"standard",""),"|Float",""),ChapterTable!$1:$1,0),0)*ChapterTable!$Q$14
    ),
  OFFSET(E1208,-$B1208+IF($L1208,1,0),0)*
    (VLOOKUP(SUBSTITUTE(SUBSTITUTE(E$1,"standard",""),"|Float","")&amp;"인게임누적곱배수",ChapterTable!$S:$T,2,0)^C1208
    +VLOOKUP(SUBSTITUTE(SUBSTITUTE(E$1,"standard",""),"|Float","")&amp;"인게임누적합배수",ChapterTable!$S:$T,2,0)*C1208)
  )
  )
  )
)</f>
        <v>9317681.1005016267</v>
      </c>
      <c r="F1208" s="1">
        <f ca="1">IF(AND($A1208=0,$B1208=1),
    VLOOKUP(1,ChapterTable!$1:$1048576,MATCH("최종"&amp;SUBSTITUTE(SUBSTITUTE(F$1,"standard",""),"|Float",""),ChapterTable!$1:$1,0),0)*ChapterTable!$Q$17,
  IF(AND($A1208=0,$B1208=0),
    F1209,
  IF($B1208=0,
    VLOOKUP($A1208,ChapterTable!$1:$1048576,MATCH("최종"&amp;SUBSTITUTE(SUBSTITUTE(F$1,"standard",""),"|Float",""),ChapterTable!$1:$1,0),0),
  IF($B1208=1,
    IF($L1208=FALSE,
      VLOOKUP($A1208,ChapterTable!$1:$1048576,MATCH("최종"&amp;SUBSTITUTE(SUBSTITUTE(F$1,"standard",""),"|Float",""),ChapterTable!$1:$1,0),0),
      VLOOKUP($A1208-ChapterTable!$Q$11,ChapterTable!$1:$1048576,MATCH("최종"&amp;SUBSTITUTE(SUBSTITUTE(F$1,"standard",""),"|Float",""),ChapterTable!$1:$1,0),0)*ChapterTable!$Q$14
    ),
  OFFSET(F1208,-$B1208+IF($L1208,1,0),0)*
    (VLOOKUP(SUBSTITUTE(SUBSTITUTE(F$1,"standard",""),"|Float","")&amp;"인게임누적곱배수",ChapterTable!$S:$T,2,0)^D1208
    +VLOOKUP(SUBSTITUTE(SUBSTITUTE(F$1,"standard",""),"|Float","")&amp;"인게임누적합배수",ChapterTable!$S:$T,2,0)*D1208)
  )
  )
  )
)</f>
        <v>3535163.5611659288</v>
      </c>
      <c r="G1208" t="s">
        <v>110</v>
      </c>
      <c r="J1208" t="str">
        <f>IF(ISBLANK(I1208),"",
IFERROR(VLOOKUP(I1208,[1]StringTable!$1:$1048576,MATCH([1]StringTable!$B$1,[1]StringTable!$1:$1,0),0),
IFERROR(VLOOKUP(I1208,[1]InApkStringTable!$1:$1048576,MATCH([1]InApkStringTable!$B$1,[1]InApkStringTable!$1:$1,0),0),
"스트링없음")))</f>
        <v/>
      </c>
      <c r="L1208" t="b">
        <v>0</v>
      </c>
      <c r="M1208" t="s">
        <v>24</v>
      </c>
      <c r="N1208" t="str">
        <f>IF(ISBLANK(M1208),"",IF(ISERROR(VLOOKUP(M1208,MapTable!$A:$A,1,0)),"맵없음",""))</f>
        <v/>
      </c>
      <c r="O1208">
        <f t="shared" si="73"/>
        <v>93</v>
      </c>
      <c r="Q1208">
        <f t="shared" si="74"/>
        <v>93</v>
      </c>
      <c r="R1208" t="b">
        <f t="shared" ca="1" si="75"/>
        <v>1</v>
      </c>
      <c r="T1208" t="b">
        <f t="shared" ca="1" si="76"/>
        <v>1</v>
      </c>
      <c r="V1208" t="str">
        <f>IF(ISBLANK(U1208),"",IF(ISERROR(VLOOKUP(U1208,MapTable!$A:$A,1,0)),"맵없음",""))</f>
        <v/>
      </c>
      <c r="X1208" t="str">
        <f>IF(ISBLANK(W1208),"",
IF(ISERROR(FIND(",",W1208)),
  IF(ISERROR(VLOOKUP(W1208,MapTable!$A:$A,1,0)),"맵없음",
  ""),
IF(ISERROR(FIND(",",W1208,FIND(",",W1208)+1)),
  IF(OR(ISERROR(VLOOKUP(LEFT(W1208,FIND(",",W1208)-1),MapTable!$A:$A,1,0)),ISERROR(VLOOKUP(TRIM(MID(W1208,FIND(",",W1208)+1,999)),MapTable!$A:$A,1,0))),"맵없음",
  ""),
IF(ISERROR(FIND(",",W1208,FIND(",",W1208,FIND(",",W1208)+1)+1)),
  IF(OR(ISERROR(VLOOKUP(LEFT(W1208,FIND(",",W1208)-1),MapTable!$A:$A,1,0)),ISERROR(VLOOKUP(TRIM(MID(W1208,FIND(",",W1208)+1,FIND(",",W1208,FIND(",",W1208)+1)-FIND(",",W1208)-1)),MapTable!$A:$A,1,0)),ISERROR(VLOOKUP(TRIM(MID(W1208,FIND(",",W1208,FIND(",",W1208)+1)+1,999)),MapTable!$A:$A,1,0))),"맵없음",
  ""),
IF(ISERROR(FIND(",",W1208,FIND(",",W1208,FIND(",",W1208,FIND(",",W1208)+1)+1)+1)),
  IF(OR(ISERROR(VLOOKUP(LEFT(W1208,FIND(",",W1208)-1),MapTable!$A:$A,1,0)),ISERROR(VLOOKUP(TRIM(MID(W1208,FIND(",",W1208)+1,FIND(",",W1208,FIND(",",W1208)+1)-FIND(",",W1208)-1)),MapTable!$A:$A,1,0)),ISERROR(VLOOKUP(TRIM(MID(W1208,FIND(",",W1208,FIND(",",W1208)+1)+1,FIND(",",W1208,FIND(",",W1208,FIND(",",W1208)+1)+1)-FIND(",",W1208,FIND(",",W1208)+1)-1)),MapTable!$A:$A,1,0)),ISERROR(VLOOKUP(TRIM(MID(W1208,FIND(",",W1208,FIND(",",W1208,FIND(",",W1208)+1)+1)+1,999)),MapTable!$A:$A,1,0))),"맵없음",
  ""),
)))))</f>
        <v/>
      </c>
      <c r="AC1208" t="str">
        <f>IF(ISBLANK(AB1208),"",IF(ISERROR(VLOOKUP(AB1208,[3]DropTable!$A:$A,1,0)),"드랍없음",""))</f>
        <v/>
      </c>
      <c r="AE1208" t="str">
        <f>IF(ISBLANK(AD1208),"",IF(ISERROR(VLOOKUP(AD1208,[3]DropTable!$A:$A,1,0)),"드랍없음",""))</f>
        <v/>
      </c>
      <c r="AG1208">
        <v>9.8000000000000007</v>
      </c>
      <c r="AH1208">
        <v>1</v>
      </c>
    </row>
    <row r="1209" spans="1:34" x14ac:dyDescent="0.3">
      <c r="A1209">
        <v>26</v>
      </c>
      <c r="B1209">
        <v>30</v>
      </c>
      <c r="C1209">
        <f>IF(OR($L1209=TRUE,$A1209=0,MOD($A1209,ChapterTable!$S$20)&lt;&gt;0),
MAX(0,INT(($B1209+ChapterTable!$Q$26+VLOOKUP(SUBSTITUTE(C$1,"성장단계","")&amp;"단계오프셋",ChapterTable!$S:$T,2,0))/ChapterTable!$Q$23)),
MAX(0,INT(($B1209+ChapterTable!$S$26+VLOOKUP(SUBSTITUTE(C$1,"성장단계","")&amp;"보스단계오프셋",ChapterTable!$S:$T,2,0))/ChapterTable!$S$23)))</f>
        <v>3</v>
      </c>
      <c r="D1209">
        <f>IF(OR($L1209=TRUE,$A1209=0,MOD($A1209,ChapterTable!$S$20)&lt;&gt;0),
MAX(0,INT(($B1209+ChapterTable!$Q$26+VLOOKUP(SUBSTITUTE(D$1,"성장단계","")&amp;"단계오프셋",ChapterTable!$S:$T,2,0))/ChapterTable!$Q$23)),
MAX(0,INT(($B1209+ChapterTable!$S$26+VLOOKUP(SUBSTITUTE(D$1,"성장단계","")&amp;"보스단계오프셋",ChapterTable!$S:$T,2,0))/ChapterTable!$S$23)))</f>
        <v>2</v>
      </c>
      <c r="E1209" s="1">
        <f ca="1">IF(AND($A1209=0,$B1209=1),
    VLOOKUP(1,ChapterTable!$1:$1048576,MATCH("최종"&amp;SUBSTITUTE(SUBSTITUTE(E$1,"standard",""),"|Float",""),ChapterTable!$1:$1,0),0)*ChapterTable!$Q$17,
  IF(AND($A1209=0,$B1209=0),
    E1210,
  IF($B1209=0,
    VLOOKUP($A1209,ChapterTable!$1:$1048576,MATCH("최종"&amp;SUBSTITUTE(SUBSTITUTE(E$1,"standard",""),"|Float",""),ChapterTable!$1:$1,0),0),
  IF($B1209=1,
    IF($L1209=FALSE,
      VLOOKUP($A1209,ChapterTable!$1:$1048576,MATCH("최종"&amp;SUBSTITUTE(SUBSTITUTE(E$1,"standard",""),"|Float",""),ChapterTable!$1:$1,0),0),
      VLOOKUP($A1209-ChapterTable!$Q$11,ChapterTable!$1:$1048576,MATCH("최종"&amp;SUBSTITUTE(SUBSTITUTE(E$1,"standard",""),"|Float",""),ChapterTable!$1:$1,0),0)*ChapterTable!$Q$14
    ),
  OFFSET(E1209,-$B1209+IF($L1209,1,0),0)*
    (VLOOKUP(SUBSTITUTE(SUBSTITUTE(E$1,"standard",""),"|Float","")&amp;"인게임누적곱배수",ChapterTable!$S:$T,2,0)^C1209
    +VLOOKUP(SUBSTITUTE(SUBSTITUTE(E$1,"standard",""),"|Float","")&amp;"인게임누적합배수",ChapterTable!$S:$T,2,0)*C1209)
  )
  )
  )
)</f>
        <v>9317681.1005016267</v>
      </c>
      <c r="F1209" s="1">
        <f ca="1">IF(AND($A1209=0,$B1209=1),
    VLOOKUP(1,ChapterTable!$1:$1048576,MATCH("최종"&amp;SUBSTITUTE(SUBSTITUTE(F$1,"standard",""),"|Float",""),ChapterTable!$1:$1,0),0)*ChapterTable!$Q$17,
  IF(AND($A1209=0,$B1209=0),
    F1210,
  IF($B1209=0,
    VLOOKUP($A1209,ChapterTable!$1:$1048576,MATCH("최종"&amp;SUBSTITUTE(SUBSTITUTE(F$1,"standard",""),"|Float",""),ChapterTable!$1:$1,0),0),
  IF($B1209=1,
    IF($L1209=FALSE,
      VLOOKUP($A1209,ChapterTable!$1:$1048576,MATCH("최종"&amp;SUBSTITUTE(SUBSTITUTE(F$1,"standard",""),"|Float",""),ChapterTable!$1:$1,0),0),
      VLOOKUP($A1209-ChapterTable!$Q$11,ChapterTable!$1:$1048576,MATCH("최종"&amp;SUBSTITUTE(SUBSTITUTE(F$1,"standard",""),"|Float",""),ChapterTable!$1:$1,0),0)*ChapterTable!$Q$14
    ),
  OFFSET(F1209,-$B1209+IF($L1209,1,0),0)*
    (VLOOKUP(SUBSTITUTE(SUBSTITUTE(F$1,"standard",""),"|Float","")&amp;"인게임누적곱배수",ChapterTable!$S:$T,2,0)^D1209
    +VLOOKUP(SUBSTITUTE(SUBSTITUTE(F$1,"standard",""),"|Float","")&amp;"인게임누적합배수",ChapterTable!$S:$T,2,0)*D1209)
  )
  )
  )
)</f>
        <v>3535163.5611659288</v>
      </c>
      <c r="G1209" t="s">
        <v>110</v>
      </c>
      <c r="J1209" t="str">
        <f>IF(ISBLANK(I1209),"",
IFERROR(VLOOKUP(I1209,[1]StringTable!$1:$1048576,MATCH([1]StringTable!$B$1,[1]StringTable!$1:$1,0),0),
IFERROR(VLOOKUP(I1209,[1]InApkStringTable!$1:$1048576,MATCH([1]InApkStringTable!$B$1,[1]InApkStringTable!$1:$1,0),0),
"스트링없음")))</f>
        <v/>
      </c>
      <c r="L1209" t="b">
        <v>0</v>
      </c>
      <c r="M1209" t="s">
        <v>24</v>
      </c>
      <c r="N1209" t="str">
        <f>IF(ISBLANK(M1209),"",IF(ISERROR(VLOOKUP(M1209,MapTable!$A:$A,1,0)),"맵없음",""))</f>
        <v/>
      </c>
      <c r="O1209">
        <f t="shared" si="73"/>
        <v>21</v>
      </c>
      <c r="Q1209">
        <f t="shared" si="74"/>
        <v>21</v>
      </c>
      <c r="R1209" t="b">
        <f t="shared" ca="1" si="75"/>
        <v>0</v>
      </c>
      <c r="T1209" t="b">
        <f t="shared" ca="1" si="76"/>
        <v>0</v>
      </c>
      <c r="V1209" t="str">
        <f>IF(ISBLANK(U1209),"",IF(ISERROR(VLOOKUP(U1209,MapTable!$A:$A,1,0)),"맵없음",""))</f>
        <v/>
      </c>
      <c r="X1209" t="str">
        <f>IF(ISBLANK(W1209),"",
IF(ISERROR(FIND(",",W1209)),
  IF(ISERROR(VLOOKUP(W1209,MapTable!$A:$A,1,0)),"맵없음",
  ""),
IF(ISERROR(FIND(",",W1209,FIND(",",W1209)+1)),
  IF(OR(ISERROR(VLOOKUP(LEFT(W1209,FIND(",",W1209)-1),MapTable!$A:$A,1,0)),ISERROR(VLOOKUP(TRIM(MID(W1209,FIND(",",W1209)+1,999)),MapTable!$A:$A,1,0))),"맵없음",
  ""),
IF(ISERROR(FIND(",",W1209,FIND(",",W1209,FIND(",",W1209)+1)+1)),
  IF(OR(ISERROR(VLOOKUP(LEFT(W1209,FIND(",",W1209)-1),MapTable!$A:$A,1,0)),ISERROR(VLOOKUP(TRIM(MID(W1209,FIND(",",W1209)+1,FIND(",",W1209,FIND(",",W1209)+1)-FIND(",",W1209)-1)),MapTable!$A:$A,1,0)),ISERROR(VLOOKUP(TRIM(MID(W1209,FIND(",",W1209,FIND(",",W1209)+1)+1,999)),MapTable!$A:$A,1,0))),"맵없음",
  ""),
IF(ISERROR(FIND(",",W1209,FIND(",",W1209,FIND(",",W1209,FIND(",",W1209)+1)+1)+1)),
  IF(OR(ISERROR(VLOOKUP(LEFT(W1209,FIND(",",W1209)-1),MapTable!$A:$A,1,0)),ISERROR(VLOOKUP(TRIM(MID(W1209,FIND(",",W1209)+1,FIND(",",W1209,FIND(",",W1209)+1)-FIND(",",W1209)-1)),MapTable!$A:$A,1,0)),ISERROR(VLOOKUP(TRIM(MID(W1209,FIND(",",W1209,FIND(",",W1209)+1)+1,FIND(",",W1209,FIND(",",W1209,FIND(",",W1209)+1)+1)-FIND(",",W1209,FIND(",",W1209)+1)-1)),MapTable!$A:$A,1,0)),ISERROR(VLOOKUP(TRIM(MID(W1209,FIND(",",W1209,FIND(",",W1209,FIND(",",W1209)+1)+1)+1,999)),MapTable!$A:$A,1,0))),"맵없음",
  ""),
)))))</f>
        <v/>
      </c>
      <c r="AC1209" t="str">
        <f>IF(ISBLANK(AB1209),"",IF(ISERROR(VLOOKUP(AB1209,[3]DropTable!$A:$A,1,0)),"드랍없음",""))</f>
        <v/>
      </c>
      <c r="AE1209" t="str">
        <f>IF(ISBLANK(AD1209),"",IF(ISERROR(VLOOKUP(AD1209,[3]DropTable!$A:$A,1,0)),"드랍없음",""))</f>
        <v/>
      </c>
      <c r="AG1209">
        <v>9.8000000000000007</v>
      </c>
      <c r="AH1209">
        <v>1</v>
      </c>
    </row>
    <row r="1210" spans="1:34" x14ac:dyDescent="0.3">
      <c r="A1210">
        <v>26</v>
      </c>
      <c r="B1210">
        <v>31</v>
      </c>
      <c r="C1210">
        <f>IF(OR($L1210=TRUE,$A1210=0,MOD($A1210,ChapterTable!$S$20)&lt;&gt;0),
MAX(0,INT(($B1210+ChapterTable!$Q$26+VLOOKUP(SUBSTITUTE(C$1,"성장단계","")&amp;"단계오프셋",ChapterTable!$S:$T,2,0))/ChapterTable!$Q$23)),
MAX(0,INT(($B1210+ChapterTable!$S$26+VLOOKUP(SUBSTITUTE(C$1,"성장단계","")&amp;"보스단계오프셋",ChapterTable!$S:$T,2,0))/ChapterTable!$S$23)))</f>
        <v>3</v>
      </c>
      <c r="D1210">
        <f>IF(OR($L1210=TRUE,$A1210=0,MOD($A1210,ChapterTable!$S$20)&lt;&gt;0),
MAX(0,INT(($B1210+ChapterTable!$Q$26+VLOOKUP(SUBSTITUTE(D$1,"성장단계","")&amp;"단계오프셋",ChapterTable!$S:$T,2,0))/ChapterTable!$Q$23)),
MAX(0,INT(($B1210+ChapterTable!$S$26+VLOOKUP(SUBSTITUTE(D$1,"성장단계","")&amp;"보스단계오프셋",ChapterTable!$S:$T,2,0))/ChapterTable!$S$23)))</f>
        <v>3</v>
      </c>
      <c r="E1210" s="1">
        <f ca="1">IF(AND($A1210=0,$B1210=1),
    VLOOKUP(1,ChapterTable!$1:$1048576,MATCH("최종"&amp;SUBSTITUTE(SUBSTITUTE(E$1,"standard",""),"|Float",""),ChapterTable!$1:$1,0),0)*ChapterTable!$Q$17,
  IF(AND($A1210=0,$B1210=0),
    E1211,
  IF($B1210=0,
    VLOOKUP($A1210,ChapterTable!$1:$1048576,MATCH("최종"&amp;SUBSTITUTE(SUBSTITUTE(E$1,"standard",""),"|Float",""),ChapterTable!$1:$1,0),0),
  IF($B1210=1,
    IF($L1210=FALSE,
      VLOOKUP($A1210,ChapterTable!$1:$1048576,MATCH("최종"&amp;SUBSTITUTE(SUBSTITUTE(E$1,"standard",""),"|Float",""),ChapterTable!$1:$1,0),0),
      VLOOKUP($A1210-ChapterTable!$Q$11,ChapterTable!$1:$1048576,MATCH("최종"&amp;SUBSTITUTE(SUBSTITUTE(E$1,"standard",""),"|Float",""),ChapterTable!$1:$1,0),0)*ChapterTable!$Q$14
    ),
  OFFSET(E1210,-$B1210+IF($L1210,1,0),0)*
    (VLOOKUP(SUBSTITUTE(SUBSTITUTE(E$1,"standard",""),"|Float","")&amp;"인게임누적곱배수",ChapterTable!$S:$T,2,0)^C1210
    +VLOOKUP(SUBSTITUTE(SUBSTITUTE(E$1,"standard",""),"|Float","")&amp;"인게임누적합배수",ChapterTable!$S:$T,2,0)*C1210)
  )
  )
  )
)</f>
        <v>9317681.1005016267</v>
      </c>
      <c r="F1210" s="1">
        <f ca="1">IF(AND($A1210=0,$B1210=1),
    VLOOKUP(1,ChapterTable!$1:$1048576,MATCH("최종"&amp;SUBSTITUTE(SUBSTITUTE(F$1,"standard",""),"|Float",""),ChapterTable!$1:$1,0),0)*ChapterTable!$Q$17,
  IF(AND($A1210=0,$B1210=0),
    F1211,
  IF($B1210=0,
    VLOOKUP($A1210,ChapterTable!$1:$1048576,MATCH("최종"&amp;SUBSTITUTE(SUBSTITUTE(F$1,"standard",""),"|Float",""),ChapterTable!$1:$1,0),0),
  IF($B1210=1,
    IF($L1210=FALSE,
      VLOOKUP($A1210,ChapterTable!$1:$1048576,MATCH("최종"&amp;SUBSTITUTE(SUBSTITUTE(F$1,"standard",""),"|Float",""),ChapterTable!$1:$1,0),0),
      VLOOKUP($A1210-ChapterTable!$Q$11,ChapterTable!$1:$1048576,MATCH("최종"&amp;SUBSTITUTE(SUBSTITUTE(F$1,"standard",""),"|Float",""),ChapterTable!$1:$1,0),0)*ChapterTable!$Q$14
    ),
  OFFSET(F1210,-$B1210+IF($L1210,1,0),0)*
    (VLOOKUP(SUBSTITUTE(SUBSTITUTE(F$1,"standard",""),"|Float","")&amp;"인게임누적곱배수",ChapterTable!$S:$T,2,0)^D1210
    +VLOOKUP(SUBSTITUTE(SUBSTITUTE(F$1,"standard",""),"|Float","")&amp;"인게임누적합배수",ChapterTable!$S:$T,2,0)*D1210)
  )
  )
  )
)</f>
        <v>4040186.9270467758</v>
      </c>
      <c r="G1210" t="s">
        <v>110</v>
      </c>
      <c r="J1210" t="str">
        <f>IF(ISBLANK(I1210),"",
IFERROR(VLOOKUP(I1210,[1]StringTable!$1:$1048576,MATCH([1]StringTable!$B$1,[1]StringTable!$1:$1,0),0),
IFERROR(VLOOKUP(I1210,[1]InApkStringTable!$1:$1048576,MATCH([1]InApkStringTable!$B$1,[1]InApkStringTable!$1:$1,0),0),
"스트링없음")))</f>
        <v/>
      </c>
      <c r="L1210" t="b">
        <v>0</v>
      </c>
      <c r="M1210" t="s">
        <v>24</v>
      </c>
      <c r="N1210" t="str">
        <f>IF(ISBLANK(M1210),"",IF(ISERROR(VLOOKUP(M1210,MapTable!$A:$A,1,0)),"맵없음",""))</f>
        <v/>
      </c>
      <c r="O1210">
        <f t="shared" si="73"/>
        <v>4</v>
      </c>
      <c r="Q1210">
        <f t="shared" si="74"/>
        <v>4</v>
      </c>
      <c r="R1210" t="b">
        <f t="shared" ca="1" si="75"/>
        <v>0</v>
      </c>
      <c r="T1210" t="b">
        <f t="shared" ca="1" si="76"/>
        <v>0</v>
      </c>
      <c r="V1210" t="str">
        <f>IF(ISBLANK(U1210),"",IF(ISERROR(VLOOKUP(U1210,MapTable!$A:$A,1,0)),"맵없음",""))</f>
        <v/>
      </c>
      <c r="X1210" t="str">
        <f>IF(ISBLANK(W1210),"",
IF(ISERROR(FIND(",",W1210)),
  IF(ISERROR(VLOOKUP(W1210,MapTable!$A:$A,1,0)),"맵없음",
  ""),
IF(ISERROR(FIND(",",W1210,FIND(",",W1210)+1)),
  IF(OR(ISERROR(VLOOKUP(LEFT(W1210,FIND(",",W1210)-1),MapTable!$A:$A,1,0)),ISERROR(VLOOKUP(TRIM(MID(W1210,FIND(",",W1210)+1,999)),MapTable!$A:$A,1,0))),"맵없음",
  ""),
IF(ISERROR(FIND(",",W1210,FIND(",",W1210,FIND(",",W1210)+1)+1)),
  IF(OR(ISERROR(VLOOKUP(LEFT(W1210,FIND(",",W1210)-1),MapTable!$A:$A,1,0)),ISERROR(VLOOKUP(TRIM(MID(W1210,FIND(",",W1210)+1,FIND(",",W1210,FIND(",",W1210)+1)-FIND(",",W1210)-1)),MapTable!$A:$A,1,0)),ISERROR(VLOOKUP(TRIM(MID(W1210,FIND(",",W1210,FIND(",",W1210)+1)+1,999)),MapTable!$A:$A,1,0))),"맵없음",
  ""),
IF(ISERROR(FIND(",",W1210,FIND(",",W1210,FIND(",",W1210,FIND(",",W1210)+1)+1)+1)),
  IF(OR(ISERROR(VLOOKUP(LEFT(W1210,FIND(",",W1210)-1),MapTable!$A:$A,1,0)),ISERROR(VLOOKUP(TRIM(MID(W1210,FIND(",",W1210)+1,FIND(",",W1210,FIND(",",W1210)+1)-FIND(",",W1210)-1)),MapTable!$A:$A,1,0)),ISERROR(VLOOKUP(TRIM(MID(W1210,FIND(",",W1210,FIND(",",W1210)+1)+1,FIND(",",W1210,FIND(",",W1210,FIND(",",W1210)+1)+1)-FIND(",",W1210,FIND(",",W1210)+1)-1)),MapTable!$A:$A,1,0)),ISERROR(VLOOKUP(TRIM(MID(W1210,FIND(",",W1210,FIND(",",W1210,FIND(",",W1210)+1)+1)+1,999)),MapTable!$A:$A,1,0))),"맵없음",
  ""),
)))))</f>
        <v/>
      </c>
      <c r="AC1210" t="str">
        <f>IF(ISBLANK(AB1210),"",IF(ISERROR(VLOOKUP(AB1210,[3]DropTable!$A:$A,1,0)),"드랍없음",""))</f>
        <v/>
      </c>
      <c r="AE1210" t="str">
        <f>IF(ISBLANK(AD1210),"",IF(ISERROR(VLOOKUP(AD1210,[3]DropTable!$A:$A,1,0)),"드랍없음",""))</f>
        <v/>
      </c>
      <c r="AG1210">
        <v>9.8000000000000007</v>
      </c>
      <c r="AH1210">
        <v>1</v>
      </c>
    </row>
    <row r="1211" spans="1:34" x14ac:dyDescent="0.3">
      <c r="A1211">
        <v>26</v>
      </c>
      <c r="B1211">
        <v>32</v>
      </c>
      <c r="C1211">
        <f>IF(OR($L1211=TRUE,$A1211=0,MOD($A1211,ChapterTable!$S$20)&lt;&gt;0),
MAX(0,INT(($B1211+ChapterTable!$Q$26+VLOOKUP(SUBSTITUTE(C$1,"성장단계","")&amp;"단계오프셋",ChapterTable!$S:$T,2,0))/ChapterTable!$Q$23)),
MAX(0,INT(($B1211+ChapterTable!$S$26+VLOOKUP(SUBSTITUTE(C$1,"성장단계","")&amp;"보스단계오프셋",ChapterTable!$S:$T,2,0))/ChapterTable!$S$23)))</f>
        <v>3</v>
      </c>
      <c r="D1211">
        <f>IF(OR($L1211=TRUE,$A1211=0,MOD($A1211,ChapterTable!$S$20)&lt;&gt;0),
MAX(0,INT(($B1211+ChapterTable!$Q$26+VLOOKUP(SUBSTITUTE(D$1,"성장단계","")&amp;"단계오프셋",ChapterTable!$S:$T,2,0))/ChapterTable!$Q$23)),
MAX(0,INT(($B1211+ChapterTable!$S$26+VLOOKUP(SUBSTITUTE(D$1,"성장단계","")&amp;"보스단계오프셋",ChapterTable!$S:$T,2,0))/ChapterTable!$S$23)))</f>
        <v>3</v>
      </c>
      <c r="E1211" s="1">
        <f ca="1">IF(AND($A1211=0,$B1211=1),
    VLOOKUP(1,ChapterTable!$1:$1048576,MATCH("최종"&amp;SUBSTITUTE(SUBSTITUTE(E$1,"standard",""),"|Float",""),ChapterTable!$1:$1,0),0)*ChapterTable!$Q$17,
  IF(AND($A1211=0,$B1211=0),
    E1212,
  IF($B1211=0,
    VLOOKUP($A1211,ChapterTable!$1:$1048576,MATCH("최종"&amp;SUBSTITUTE(SUBSTITUTE(E$1,"standard",""),"|Float",""),ChapterTable!$1:$1,0),0),
  IF($B1211=1,
    IF($L1211=FALSE,
      VLOOKUP($A1211,ChapterTable!$1:$1048576,MATCH("최종"&amp;SUBSTITUTE(SUBSTITUTE(E$1,"standard",""),"|Float",""),ChapterTable!$1:$1,0),0),
      VLOOKUP($A1211-ChapterTable!$Q$11,ChapterTable!$1:$1048576,MATCH("최종"&amp;SUBSTITUTE(SUBSTITUTE(E$1,"standard",""),"|Float",""),ChapterTable!$1:$1,0),0)*ChapterTable!$Q$14
    ),
  OFFSET(E1211,-$B1211+IF($L1211,1,0),0)*
    (VLOOKUP(SUBSTITUTE(SUBSTITUTE(E$1,"standard",""),"|Float","")&amp;"인게임누적곱배수",ChapterTable!$S:$T,2,0)^C1211
    +VLOOKUP(SUBSTITUTE(SUBSTITUTE(E$1,"standard",""),"|Float","")&amp;"인게임누적합배수",ChapterTable!$S:$T,2,0)*C1211)
  )
  )
  )
)</f>
        <v>9317681.1005016267</v>
      </c>
      <c r="F1211" s="1">
        <f ca="1">IF(AND($A1211=0,$B1211=1),
    VLOOKUP(1,ChapterTable!$1:$1048576,MATCH("최종"&amp;SUBSTITUTE(SUBSTITUTE(F$1,"standard",""),"|Float",""),ChapterTable!$1:$1,0),0)*ChapterTable!$Q$17,
  IF(AND($A1211=0,$B1211=0),
    F1212,
  IF($B1211=0,
    VLOOKUP($A1211,ChapterTable!$1:$1048576,MATCH("최종"&amp;SUBSTITUTE(SUBSTITUTE(F$1,"standard",""),"|Float",""),ChapterTable!$1:$1,0),0),
  IF($B1211=1,
    IF($L1211=FALSE,
      VLOOKUP($A1211,ChapterTable!$1:$1048576,MATCH("최종"&amp;SUBSTITUTE(SUBSTITUTE(F$1,"standard",""),"|Float",""),ChapterTable!$1:$1,0),0),
      VLOOKUP($A1211-ChapterTable!$Q$11,ChapterTable!$1:$1048576,MATCH("최종"&amp;SUBSTITUTE(SUBSTITUTE(F$1,"standard",""),"|Float",""),ChapterTable!$1:$1,0),0)*ChapterTable!$Q$14
    ),
  OFFSET(F1211,-$B1211+IF($L1211,1,0),0)*
    (VLOOKUP(SUBSTITUTE(SUBSTITUTE(F$1,"standard",""),"|Float","")&amp;"인게임누적곱배수",ChapterTable!$S:$T,2,0)^D1211
    +VLOOKUP(SUBSTITUTE(SUBSTITUTE(F$1,"standard",""),"|Float","")&amp;"인게임누적합배수",ChapterTable!$S:$T,2,0)*D1211)
  )
  )
  )
)</f>
        <v>4040186.9270467758</v>
      </c>
      <c r="G1211" t="s">
        <v>110</v>
      </c>
      <c r="J1211" t="str">
        <f>IF(ISBLANK(I1211),"",
IFERROR(VLOOKUP(I1211,[1]StringTable!$1:$1048576,MATCH([1]StringTable!$B$1,[1]StringTable!$1:$1,0),0),
IFERROR(VLOOKUP(I1211,[1]InApkStringTable!$1:$1048576,MATCH([1]InApkStringTable!$B$1,[1]InApkStringTable!$1:$1,0),0),
"스트링없음")))</f>
        <v/>
      </c>
      <c r="L1211" t="b">
        <v>0</v>
      </c>
      <c r="M1211" t="s">
        <v>24</v>
      </c>
      <c r="N1211" t="str">
        <f>IF(ISBLANK(M1211),"",IF(ISERROR(VLOOKUP(M1211,MapTable!$A:$A,1,0)),"맵없음",""))</f>
        <v/>
      </c>
      <c r="O1211">
        <f t="shared" si="73"/>
        <v>4</v>
      </c>
      <c r="Q1211">
        <f t="shared" si="74"/>
        <v>4</v>
      </c>
      <c r="R1211" t="b">
        <f t="shared" ca="1" si="75"/>
        <v>0</v>
      </c>
      <c r="T1211" t="b">
        <f t="shared" ca="1" si="76"/>
        <v>0</v>
      </c>
      <c r="V1211" t="str">
        <f>IF(ISBLANK(U1211),"",IF(ISERROR(VLOOKUP(U1211,MapTable!$A:$A,1,0)),"맵없음",""))</f>
        <v/>
      </c>
      <c r="X1211" t="str">
        <f>IF(ISBLANK(W1211),"",
IF(ISERROR(FIND(",",W1211)),
  IF(ISERROR(VLOOKUP(W1211,MapTable!$A:$A,1,0)),"맵없음",
  ""),
IF(ISERROR(FIND(",",W1211,FIND(",",W1211)+1)),
  IF(OR(ISERROR(VLOOKUP(LEFT(W1211,FIND(",",W1211)-1),MapTable!$A:$A,1,0)),ISERROR(VLOOKUP(TRIM(MID(W1211,FIND(",",W1211)+1,999)),MapTable!$A:$A,1,0))),"맵없음",
  ""),
IF(ISERROR(FIND(",",W1211,FIND(",",W1211,FIND(",",W1211)+1)+1)),
  IF(OR(ISERROR(VLOOKUP(LEFT(W1211,FIND(",",W1211)-1),MapTable!$A:$A,1,0)),ISERROR(VLOOKUP(TRIM(MID(W1211,FIND(",",W1211)+1,FIND(",",W1211,FIND(",",W1211)+1)-FIND(",",W1211)-1)),MapTable!$A:$A,1,0)),ISERROR(VLOOKUP(TRIM(MID(W1211,FIND(",",W1211,FIND(",",W1211)+1)+1,999)),MapTable!$A:$A,1,0))),"맵없음",
  ""),
IF(ISERROR(FIND(",",W1211,FIND(",",W1211,FIND(",",W1211,FIND(",",W1211)+1)+1)+1)),
  IF(OR(ISERROR(VLOOKUP(LEFT(W1211,FIND(",",W1211)-1),MapTable!$A:$A,1,0)),ISERROR(VLOOKUP(TRIM(MID(W1211,FIND(",",W1211)+1,FIND(",",W1211,FIND(",",W1211)+1)-FIND(",",W1211)-1)),MapTable!$A:$A,1,0)),ISERROR(VLOOKUP(TRIM(MID(W1211,FIND(",",W1211,FIND(",",W1211)+1)+1,FIND(",",W1211,FIND(",",W1211,FIND(",",W1211)+1)+1)-FIND(",",W1211,FIND(",",W1211)+1)-1)),MapTable!$A:$A,1,0)),ISERROR(VLOOKUP(TRIM(MID(W1211,FIND(",",W1211,FIND(",",W1211,FIND(",",W1211)+1)+1)+1,999)),MapTable!$A:$A,1,0))),"맵없음",
  ""),
)))))</f>
        <v/>
      </c>
      <c r="AC1211" t="str">
        <f>IF(ISBLANK(AB1211),"",IF(ISERROR(VLOOKUP(AB1211,[3]DropTable!$A:$A,1,0)),"드랍없음",""))</f>
        <v/>
      </c>
      <c r="AE1211" t="str">
        <f>IF(ISBLANK(AD1211),"",IF(ISERROR(VLOOKUP(AD1211,[3]DropTable!$A:$A,1,0)),"드랍없음",""))</f>
        <v/>
      </c>
      <c r="AG1211">
        <v>9.8000000000000007</v>
      </c>
      <c r="AH1211">
        <v>1</v>
      </c>
    </row>
    <row r="1212" spans="1:34" x14ac:dyDescent="0.3">
      <c r="A1212">
        <v>26</v>
      </c>
      <c r="B1212">
        <v>33</v>
      </c>
      <c r="C1212">
        <f>IF(OR($L1212=TRUE,$A1212=0,MOD($A1212,ChapterTable!$S$20)&lt;&gt;0),
MAX(0,INT(($B1212+ChapterTable!$Q$26+VLOOKUP(SUBSTITUTE(C$1,"성장단계","")&amp;"단계오프셋",ChapterTable!$S:$T,2,0))/ChapterTable!$Q$23)),
MAX(0,INT(($B1212+ChapterTable!$S$26+VLOOKUP(SUBSTITUTE(C$1,"성장단계","")&amp;"보스단계오프셋",ChapterTable!$S:$T,2,0))/ChapterTable!$S$23)))</f>
        <v>3</v>
      </c>
      <c r="D1212">
        <f>IF(OR($L1212=TRUE,$A1212=0,MOD($A1212,ChapterTable!$S$20)&lt;&gt;0),
MAX(0,INT(($B1212+ChapterTable!$Q$26+VLOOKUP(SUBSTITUTE(D$1,"성장단계","")&amp;"단계오프셋",ChapterTable!$S:$T,2,0))/ChapterTable!$Q$23)),
MAX(0,INT(($B1212+ChapterTable!$S$26+VLOOKUP(SUBSTITUTE(D$1,"성장단계","")&amp;"보스단계오프셋",ChapterTable!$S:$T,2,0))/ChapterTable!$S$23)))</f>
        <v>3</v>
      </c>
      <c r="E1212" s="1">
        <f ca="1">IF(AND($A1212=0,$B1212=1),
    VLOOKUP(1,ChapterTable!$1:$1048576,MATCH("최종"&amp;SUBSTITUTE(SUBSTITUTE(E$1,"standard",""),"|Float",""),ChapterTable!$1:$1,0),0)*ChapterTable!$Q$17,
  IF(AND($A1212=0,$B1212=0),
    E1213,
  IF($B1212=0,
    VLOOKUP($A1212,ChapterTable!$1:$1048576,MATCH("최종"&amp;SUBSTITUTE(SUBSTITUTE(E$1,"standard",""),"|Float",""),ChapterTable!$1:$1,0),0),
  IF($B1212=1,
    IF($L1212=FALSE,
      VLOOKUP($A1212,ChapterTable!$1:$1048576,MATCH("최종"&amp;SUBSTITUTE(SUBSTITUTE(E$1,"standard",""),"|Float",""),ChapterTable!$1:$1,0),0),
      VLOOKUP($A1212-ChapterTable!$Q$11,ChapterTable!$1:$1048576,MATCH("최종"&amp;SUBSTITUTE(SUBSTITUTE(E$1,"standard",""),"|Float",""),ChapterTable!$1:$1,0),0)*ChapterTable!$Q$14
    ),
  OFFSET(E1212,-$B1212+IF($L1212,1,0),0)*
    (VLOOKUP(SUBSTITUTE(SUBSTITUTE(E$1,"standard",""),"|Float","")&amp;"인게임누적곱배수",ChapterTable!$S:$T,2,0)^C1212
    +VLOOKUP(SUBSTITUTE(SUBSTITUTE(E$1,"standard",""),"|Float","")&amp;"인게임누적합배수",ChapterTable!$S:$T,2,0)*C1212)
  )
  )
  )
)</f>
        <v>9317681.1005016267</v>
      </c>
      <c r="F1212" s="1">
        <f ca="1">IF(AND($A1212=0,$B1212=1),
    VLOOKUP(1,ChapterTable!$1:$1048576,MATCH("최종"&amp;SUBSTITUTE(SUBSTITUTE(F$1,"standard",""),"|Float",""),ChapterTable!$1:$1,0),0)*ChapterTable!$Q$17,
  IF(AND($A1212=0,$B1212=0),
    F1213,
  IF($B1212=0,
    VLOOKUP($A1212,ChapterTable!$1:$1048576,MATCH("최종"&amp;SUBSTITUTE(SUBSTITUTE(F$1,"standard",""),"|Float",""),ChapterTable!$1:$1,0),0),
  IF($B1212=1,
    IF($L1212=FALSE,
      VLOOKUP($A1212,ChapterTable!$1:$1048576,MATCH("최종"&amp;SUBSTITUTE(SUBSTITUTE(F$1,"standard",""),"|Float",""),ChapterTable!$1:$1,0),0),
      VLOOKUP($A1212-ChapterTable!$Q$11,ChapterTable!$1:$1048576,MATCH("최종"&amp;SUBSTITUTE(SUBSTITUTE(F$1,"standard",""),"|Float",""),ChapterTable!$1:$1,0),0)*ChapterTable!$Q$14
    ),
  OFFSET(F1212,-$B1212+IF($L1212,1,0),0)*
    (VLOOKUP(SUBSTITUTE(SUBSTITUTE(F$1,"standard",""),"|Float","")&amp;"인게임누적곱배수",ChapterTable!$S:$T,2,0)^D1212
    +VLOOKUP(SUBSTITUTE(SUBSTITUTE(F$1,"standard",""),"|Float","")&amp;"인게임누적합배수",ChapterTable!$S:$T,2,0)*D1212)
  )
  )
  )
)</f>
        <v>4040186.9270467758</v>
      </c>
      <c r="G1212" t="s">
        <v>110</v>
      </c>
      <c r="J1212" t="str">
        <f>IF(ISBLANK(I1212),"",
IFERROR(VLOOKUP(I1212,[1]StringTable!$1:$1048576,MATCH([1]StringTable!$B$1,[1]StringTable!$1:$1,0),0),
IFERROR(VLOOKUP(I1212,[1]InApkStringTable!$1:$1048576,MATCH([1]InApkStringTable!$B$1,[1]InApkStringTable!$1:$1,0),0),
"스트링없음")))</f>
        <v/>
      </c>
      <c r="L1212" t="b">
        <v>0</v>
      </c>
      <c r="M1212" t="s">
        <v>24</v>
      </c>
      <c r="N1212" t="str">
        <f>IF(ISBLANK(M1212),"",IF(ISERROR(VLOOKUP(M1212,MapTable!$A:$A,1,0)),"맵없음",""))</f>
        <v/>
      </c>
      <c r="O1212">
        <f t="shared" si="73"/>
        <v>4</v>
      </c>
      <c r="Q1212">
        <f t="shared" si="74"/>
        <v>4</v>
      </c>
      <c r="R1212" t="b">
        <f t="shared" ca="1" si="75"/>
        <v>0</v>
      </c>
      <c r="T1212" t="b">
        <f t="shared" ca="1" si="76"/>
        <v>0</v>
      </c>
      <c r="V1212" t="str">
        <f>IF(ISBLANK(U1212),"",IF(ISERROR(VLOOKUP(U1212,MapTable!$A:$A,1,0)),"맵없음",""))</f>
        <v/>
      </c>
      <c r="X1212" t="str">
        <f>IF(ISBLANK(W1212),"",
IF(ISERROR(FIND(",",W1212)),
  IF(ISERROR(VLOOKUP(W1212,MapTable!$A:$A,1,0)),"맵없음",
  ""),
IF(ISERROR(FIND(",",W1212,FIND(",",W1212)+1)),
  IF(OR(ISERROR(VLOOKUP(LEFT(W1212,FIND(",",W1212)-1),MapTable!$A:$A,1,0)),ISERROR(VLOOKUP(TRIM(MID(W1212,FIND(",",W1212)+1,999)),MapTable!$A:$A,1,0))),"맵없음",
  ""),
IF(ISERROR(FIND(",",W1212,FIND(",",W1212,FIND(",",W1212)+1)+1)),
  IF(OR(ISERROR(VLOOKUP(LEFT(W1212,FIND(",",W1212)-1),MapTable!$A:$A,1,0)),ISERROR(VLOOKUP(TRIM(MID(W1212,FIND(",",W1212)+1,FIND(",",W1212,FIND(",",W1212)+1)-FIND(",",W1212)-1)),MapTable!$A:$A,1,0)),ISERROR(VLOOKUP(TRIM(MID(W1212,FIND(",",W1212,FIND(",",W1212)+1)+1,999)),MapTable!$A:$A,1,0))),"맵없음",
  ""),
IF(ISERROR(FIND(",",W1212,FIND(",",W1212,FIND(",",W1212,FIND(",",W1212)+1)+1)+1)),
  IF(OR(ISERROR(VLOOKUP(LEFT(W1212,FIND(",",W1212)-1),MapTable!$A:$A,1,0)),ISERROR(VLOOKUP(TRIM(MID(W1212,FIND(",",W1212)+1,FIND(",",W1212,FIND(",",W1212)+1)-FIND(",",W1212)-1)),MapTable!$A:$A,1,0)),ISERROR(VLOOKUP(TRIM(MID(W1212,FIND(",",W1212,FIND(",",W1212)+1)+1,FIND(",",W1212,FIND(",",W1212,FIND(",",W1212)+1)+1)-FIND(",",W1212,FIND(",",W1212)+1)-1)),MapTable!$A:$A,1,0)),ISERROR(VLOOKUP(TRIM(MID(W1212,FIND(",",W1212,FIND(",",W1212,FIND(",",W1212)+1)+1)+1,999)),MapTable!$A:$A,1,0))),"맵없음",
  ""),
)))))</f>
        <v/>
      </c>
      <c r="AC1212" t="str">
        <f>IF(ISBLANK(AB1212),"",IF(ISERROR(VLOOKUP(AB1212,[3]DropTable!$A:$A,1,0)),"드랍없음",""))</f>
        <v/>
      </c>
      <c r="AE1212" t="str">
        <f>IF(ISBLANK(AD1212),"",IF(ISERROR(VLOOKUP(AD1212,[3]DropTable!$A:$A,1,0)),"드랍없음",""))</f>
        <v/>
      </c>
      <c r="AG1212">
        <v>9.8000000000000007</v>
      </c>
      <c r="AH1212">
        <v>1</v>
      </c>
    </row>
    <row r="1213" spans="1:34" x14ac:dyDescent="0.3">
      <c r="A1213">
        <v>26</v>
      </c>
      <c r="B1213">
        <v>34</v>
      </c>
      <c r="C1213">
        <f>IF(OR($L1213=TRUE,$A1213=0,MOD($A1213,ChapterTable!$S$20)&lt;&gt;0),
MAX(0,INT(($B1213+ChapterTable!$Q$26+VLOOKUP(SUBSTITUTE(C$1,"성장단계","")&amp;"단계오프셋",ChapterTable!$S:$T,2,0))/ChapterTable!$Q$23)),
MAX(0,INT(($B1213+ChapterTable!$S$26+VLOOKUP(SUBSTITUTE(C$1,"성장단계","")&amp;"보스단계오프셋",ChapterTable!$S:$T,2,0))/ChapterTable!$S$23)))</f>
        <v>3</v>
      </c>
      <c r="D1213">
        <f>IF(OR($L1213=TRUE,$A1213=0,MOD($A1213,ChapterTable!$S$20)&lt;&gt;0),
MAX(0,INT(($B1213+ChapterTable!$Q$26+VLOOKUP(SUBSTITUTE(D$1,"성장단계","")&amp;"단계오프셋",ChapterTable!$S:$T,2,0))/ChapterTable!$Q$23)),
MAX(0,INT(($B1213+ChapterTable!$S$26+VLOOKUP(SUBSTITUTE(D$1,"성장단계","")&amp;"보스단계오프셋",ChapterTable!$S:$T,2,0))/ChapterTable!$S$23)))</f>
        <v>3</v>
      </c>
      <c r="E1213" s="1">
        <f ca="1">IF(AND($A1213=0,$B1213=1),
    VLOOKUP(1,ChapterTable!$1:$1048576,MATCH("최종"&amp;SUBSTITUTE(SUBSTITUTE(E$1,"standard",""),"|Float",""),ChapterTable!$1:$1,0),0)*ChapterTable!$Q$17,
  IF(AND($A1213=0,$B1213=0),
    E1214,
  IF($B1213=0,
    VLOOKUP($A1213,ChapterTable!$1:$1048576,MATCH("최종"&amp;SUBSTITUTE(SUBSTITUTE(E$1,"standard",""),"|Float",""),ChapterTable!$1:$1,0),0),
  IF($B1213=1,
    IF($L1213=FALSE,
      VLOOKUP($A1213,ChapterTable!$1:$1048576,MATCH("최종"&amp;SUBSTITUTE(SUBSTITUTE(E$1,"standard",""),"|Float",""),ChapterTable!$1:$1,0),0),
      VLOOKUP($A1213-ChapterTable!$Q$11,ChapterTable!$1:$1048576,MATCH("최종"&amp;SUBSTITUTE(SUBSTITUTE(E$1,"standard",""),"|Float",""),ChapterTable!$1:$1,0),0)*ChapterTable!$Q$14
    ),
  OFFSET(E1213,-$B1213+IF($L1213,1,0),0)*
    (VLOOKUP(SUBSTITUTE(SUBSTITUTE(E$1,"standard",""),"|Float","")&amp;"인게임누적곱배수",ChapterTable!$S:$T,2,0)^C1213
    +VLOOKUP(SUBSTITUTE(SUBSTITUTE(E$1,"standard",""),"|Float","")&amp;"인게임누적합배수",ChapterTable!$S:$T,2,0)*C1213)
  )
  )
  )
)</f>
        <v>9317681.1005016267</v>
      </c>
      <c r="F1213" s="1">
        <f ca="1">IF(AND($A1213=0,$B1213=1),
    VLOOKUP(1,ChapterTable!$1:$1048576,MATCH("최종"&amp;SUBSTITUTE(SUBSTITUTE(F$1,"standard",""),"|Float",""),ChapterTable!$1:$1,0),0)*ChapterTable!$Q$17,
  IF(AND($A1213=0,$B1213=0),
    F1214,
  IF($B1213=0,
    VLOOKUP($A1213,ChapterTable!$1:$1048576,MATCH("최종"&amp;SUBSTITUTE(SUBSTITUTE(F$1,"standard",""),"|Float",""),ChapterTable!$1:$1,0),0),
  IF($B1213=1,
    IF($L1213=FALSE,
      VLOOKUP($A1213,ChapterTable!$1:$1048576,MATCH("최종"&amp;SUBSTITUTE(SUBSTITUTE(F$1,"standard",""),"|Float",""),ChapterTable!$1:$1,0),0),
      VLOOKUP($A1213-ChapterTable!$Q$11,ChapterTable!$1:$1048576,MATCH("최종"&amp;SUBSTITUTE(SUBSTITUTE(F$1,"standard",""),"|Float",""),ChapterTable!$1:$1,0),0)*ChapterTable!$Q$14
    ),
  OFFSET(F1213,-$B1213+IF($L1213,1,0),0)*
    (VLOOKUP(SUBSTITUTE(SUBSTITUTE(F$1,"standard",""),"|Float","")&amp;"인게임누적곱배수",ChapterTable!$S:$T,2,0)^D1213
    +VLOOKUP(SUBSTITUTE(SUBSTITUTE(F$1,"standard",""),"|Float","")&amp;"인게임누적합배수",ChapterTable!$S:$T,2,0)*D1213)
  )
  )
  )
)</f>
        <v>4040186.9270467758</v>
      </c>
      <c r="G1213" t="s">
        <v>110</v>
      </c>
      <c r="J1213" t="str">
        <f>IF(ISBLANK(I1213),"",
IFERROR(VLOOKUP(I1213,[1]StringTable!$1:$1048576,MATCH([1]StringTable!$B$1,[1]StringTable!$1:$1,0),0),
IFERROR(VLOOKUP(I1213,[1]InApkStringTable!$1:$1048576,MATCH([1]InApkStringTable!$B$1,[1]InApkStringTable!$1:$1,0),0),
"스트링없음")))</f>
        <v/>
      </c>
      <c r="L1213" t="b">
        <v>0</v>
      </c>
      <c r="M1213" t="s">
        <v>24</v>
      </c>
      <c r="N1213" t="str">
        <f>IF(ISBLANK(M1213),"",IF(ISERROR(VLOOKUP(M1213,MapTable!$A:$A,1,0)),"맵없음",""))</f>
        <v/>
      </c>
      <c r="O1213">
        <f t="shared" si="73"/>
        <v>4</v>
      </c>
      <c r="Q1213">
        <f t="shared" si="74"/>
        <v>4</v>
      </c>
      <c r="R1213" t="b">
        <f t="shared" ca="1" si="75"/>
        <v>0</v>
      </c>
      <c r="T1213" t="b">
        <f t="shared" ca="1" si="76"/>
        <v>0</v>
      </c>
      <c r="V1213" t="str">
        <f>IF(ISBLANK(U1213),"",IF(ISERROR(VLOOKUP(U1213,MapTable!$A:$A,1,0)),"맵없음",""))</f>
        <v/>
      </c>
      <c r="X1213" t="str">
        <f>IF(ISBLANK(W1213),"",
IF(ISERROR(FIND(",",W1213)),
  IF(ISERROR(VLOOKUP(W1213,MapTable!$A:$A,1,0)),"맵없음",
  ""),
IF(ISERROR(FIND(",",W1213,FIND(",",W1213)+1)),
  IF(OR(ISERROR(VLOOKUP(LEFT(W1213,FIND(",",W1213)-1),MapTable!$A:$A,1,0)),ISERROR(VLOOKUP(TRIM(MID(W1213,FIND(",",W1213)+1,999)),MapTable!$A:$A,1,0))),"맵없음",
  ""),
IF(ISERROR(FIND(",",W1213,FIND(",",W1213,FIND(",",W1213)+1)+1)),
  IF(OR(ISERROR(VLOOKUP(LEFT(W1213,FIND(",",W1213)-1),MapTable!$A:$A,1,0)),ISERROR(VLOOKUP(TRIM(MID(W1213,FIND(",",W1213)+1,FIND(",",W1213,FIND(",",W1213)+1)-FIND(",",W1213)-1)),MapTable!$A:$A,1,0)),ISERROR(VLOOKUP(TRIM(MID(W1213,FIND(",",W1213,FIND(",",W1213)+1)+1,999)),MapTable!$A:$A,1,0))),"맵없음",
  ""),
IF(ISERROR(FIND(",",W1213,FIND(",",W1213,FIND(",",W1213,FIND(",",W1213)+1)+1)+1)),
  IF(OR(ISERROR(VLOOKUP(LEFT(W1213,FIND(",",W1213)-1),MapTable!$A:$A,1,0)),ISERROR(VLOOKUP(TRIM(MID(W1213,FIND(",",W1213)+1,FIND(",",W1213,FIND(",",W1213)+1)-FIND(",",W1213)-1)),MapTable!$A:$A,1,0)),ISERROR(VLOOKUP(TRIM(MID(W1213,FIND(",",W1213,FIND(",",W1213)+1)+1,FIND(",",W1213,FIND(",",W1213,FIND(",",W1213)+1)+1)-FIND(",",W1213,FIND(",",W1213)+1)-1)),MapTable!$A:$A,1,0)),ISERROR(VLOOKUP(TRIM(MID(W1213,FIND(",",W1213,FIND(",",W1213,FIND(",",W1213)+1)+1)+1,999)),MapTable!$A:$A,1,0))),"맵없음",
  ""),
)))))</f>
        <v/>
      </c>
      <c r="AC1213" t="str">
        <f>IF(ISBLANK(AB1213),"",IF(ISERROR(VLOOKUP(AB1213,[3]DropTable!$A:$A,1,0)),"드랍없음",""))</f>
        <v/>
      </c>
      <c r="AE1213" t="str">
        <f>IF(ISBLANK(AD1213),"",IF(ISERROR(VLOOKUP(AD1213,[3]DropTable!$A:$A,1,0)),"드랍없음",""))</f>
        <v/>
      </c>
      <c r="AG1213">
        <v>9.8000000000000007</v>
      </c>
      <c r="AH1213">
        <v>1</v>
      </c>
    </row>
    <row r="1214" spans="1:34" x14ac:dyDescent="0.3">
      <c r="A1214">
        <v>26</v>
      </c>
      <c r="B1214">
        <v>35</v>
      </c>
      <c r="C1214">
        <f>IF(OR($L1214=TRUE,$A1214=0,MOD($A1214,ChapterTable!$S$20)&lt;&gt;0),
MAX(0,INT(($B1214+ChapterTable!$Q$26+VLOOKUP(SUBSTITUTE(C$1,"성장단계","")&amp;"단계오프셋",ChapterTable!$S:$T,2,0))/ChapterTable!$Q$23)),
MAX(0,INT(($B1214+ChapterTable!$S$26+VLOOKUP(SUBSTITUTE(C$1,"성장단계","")&amp;"보스단계오프셋",ChapterTable!$S:$T,2,0))/ChapterTable!$S$23)))</f>
        <v>3</v>
      </c>
      <c r="D1214">
        <f>IF(OR($L1214=TRUE,$A1214=0,MOD($A1214,ChapterTable!$S$20)&lt;&gt;0),
MAX(0,INT(($B1214+ChapterTable!$Q$26+VLOOKUP(SUBSTITUTE(D$1,"성장단계","")&amp;"단계오프셋",ChapterTable!$S:$T,2,0))/ChapterTable!$Q$23)),
MAX(0,INT(($B1214+ChapterTable!$S$26+VLOOKUP(SUBSTITUTE(D$1,"성장단계","")&amp;"보스단계오프셋",ChapterTable!$S:$T,2,0))/ChapterTable!$S$23)))</f>
        <v>3</v>
      </c>
      <c r="E1214" s="1">
        <f ca="1">IF(AND($A1214=0,$B1214=1),
    VLOOKUP(1,ChapterTable!$1:$1048576,MATCH("최종"&amp;SUBSTITUTE(SUBSTITUTE(E$1,"standard",""),"|Float",""),ChapterTable!$1:$1,0),0)*ChapterTable!$Q$17,
  IF(AND($A1214=0,$B1214=0),
    E1215,
  IF($B1214=0,
    VLOOKUP($A1214,ChapterTable!$1:$1048576,MATCH("최종"&amp;SUBSTITUTE(SUBSTITUTE(E$1,"standard",""),"|Float",""),ChapterTable!$1:$1,0),0),
  IF($B1214=1,
    IF($L1214=FALSE,
      VLOOKUP($A1214,ChapterTable!$1:$1048576,MATCH("최종"&amp;SUBSTITUTE(SUBSTITUTE(E$1,"standard",""),"|Float",""),ChapterTable!$1:$1,0),0),
      VLOOKUP($A1214-ChapterTable!$Q$11,ChapterTable!$1:$1048576,MATCH("최종"&amp;SUBSTITUTE(SUBSTITUTE(E$1,"standard",""),"|Float",""),ChapterTable!$1:$1,0),0)*ChapterTable!$Q$14
    ),
  OFFSET(E1214,-$B1214+IF($L1214,1,0),0)*
    (VLOOKUP(SUBSTITUTE(SUBSTITUTE(E$1,"standard",""),"|Float","")&amp;"인게임누적곱배수",ChapterTable!$S:$T,2,0)^C1214
    +VLOOKUP(SUBSTITUTE(SUBSTITUTE(E$1,"standard",""),"|Float","")&amp;"인게임누적합배수",ChapterTable!$S:$T,2,0)*C1214)
  )
  )
  )
)</f>
        <v>9317681.1005016267</v>
      </c>
      <c r="F1214" s="1">
        <f ca="1">IF(AND($A1214=0,$B1214=1),
    VLOOKUP(1,ChapterTable!$1:$1048576,MATCH("최종"&amp;SUBSTITUTE(SUBSTITUTE(F$1,"standard",""),"|Float",""),ChapterTable!$1:$1,0),0)*ChapterTable!$Q$17,
  IF(AND($A1214=0,$B1214=0),
    F1215,
  IF($B1214=0,
    VLOOKUP($A1214,ChapterTable!$1:$1048576,MATCH("최종"&amp;SUBSTITUTE(SUBSTITUTE(F$1,"standard",""),"|Float",""),ChapterTable!$1:$1,0),0),
  IF($B1214=1,
    IF($L1214=FALSE,
      VLOOKUP($A1214,ChapterTable!$1:$1048576,MATCH("최종"&amp;SUBSTITUTE(SUBSTITUTE(F$1,"standard",""),"|Float",""),ChapterTable!$1:$1,0),0),
      VLOOKUP($A1214-ChapterTable!$Q$11,ChapterTable!$1:$1048576,MATCH("최종"&amp;SUBSTITUTE(SUBSTITUTE(F$1,"standard",""),"|Float",""),ChapterTable!$1:$1,0),0)*ChapterTable!$Q$14
    ),
  OFFSET(F1214,-$B1214+IF($L1214,1,0),0)*
    (VLOOKUP(SUBSTITUTE(SUBSTITUTE(F$1,"standard",""),"|Float","")&amp;"인게임누적곱배수",ChapterTable!$S:$T,2,0)^D1214
    +VLOOKUP(SUBSTITUTE(SUBSTITUTE(F$1,"standard",""),"|Float","")&amp;"인게임누적합배수",ChapterTable!$S:$T,2,0)*D1214)
  )
  )
  )
)</f>
        <v>4040186.9270467758</v>
      </c>
      <c r="G1214" t="s">
        <v>110</v>
      </c>
      <c r="J1214" t="str">
        <f>IF(ISBLANK(I1214),"",
IFERROR(VLOOKUP(I1214,[1]StringTable!$1:$1048576,MATCH([1]StringTable!$B$1,[1]StringTable!$1:$1,0),0),
IFERROR(VLOOKUP(I1214,[1]InApkStringTable!$1:$1048576,MATCH([1]InApkStringTable!$B$1,[1]InApkStringTable!$1:$1,0),0),
"스트링없음")))</f>
        <v/>
      </c>
      <c r="L1214" t="b">
        <v>0</v>
      </c>
      <c r="M1214" t="s">
        <v>24</v>
      </c>
      <c r="N1214" t="str">
        <f>IF(ISBLANK(M1214),"",IF(ISERROR(VLOOKUP(M1214,MapTable!$A:$A,1,0)),"맵없음",""))</f>
        <v/>
      </c>
      <c r="O1214">
        <f t="shared" si="73"/>
        <v>11</v>
      </c>
      <c r="Q1214">
        <f t="shared" si="74"/>
        <v>11</v>
      </c>
      <c r="R1214" t="b">
        <f t="shared" ca="1" si="75"/>
        <v>0</v>
      </c>
      <c r="T1214" t="b">
        <f t="shared" ca="1" si="76"/>
        <v>0</v>
      </c>
      <c r="V1214" t="str">
        <f>IF(ISBLANK(U1214),"",IF(ISERROR(VLOOKUP(U1214,MapTable!$A:$A,1,0)),"맵없음",""))</f>
        <v/>
      </c>
      <c r="X1214" t="str">
        <f>IF(ISBLANK(W1214),"",
IF(ISERROR(FIND(",",W1214)),
  IF(ISERROR(VLOOKUP(W1214,MapTable!$A:$A,1,0)),"맵없음",
  ""),
IF(ISERROR(FIND(",",W1214,FIND(",",W1214)+1)),
  IF(OR(ISERROR(VLOOKUP(LEFT(W1214,FIND(",",W1214)-1),MapTable!$A:$A,1,0)),ISERROR(VLOOKUP(TRIM(MID(W1214,FIND(",",W1214)+1,999)),MapTable!$A:$A,1,0))),"맵없음",
  ""),
IF(ISERROR(FIND(",",W1214,FIND(",",W1214,FIND(",",W1214)+1)+1)),
  IF(OR(ISERROR(VLOOKUP(LEFT(W1214,FIND(",",W1214)-1),MapTable!$A:$A,1,0)),ISERROR(VLOOKUP(TRIM(MID(W1214,FIND(",",W1214)+1,FIND(",",W1214,FIND(",",W1214)+1)-FIND(",",W1214)-1)),MapTable!$A:$A,1,0)),ISERROR(VLOOKUP(TRIM(MID(W1214,FIND(",",W1214,FIND(",",W1214)+1)+1,999)),MapTable!$A:$A,1,0))),"맵없음",
  ""),
IF(ISERROR(FIND(",",W1214,FIND(",",W1214,FIND(",",W1214,FIND(",",W1214)+1)+1)+1)),
  IF(OR(ISERROR(VLOOKUP(LEFT(W1214,FIND(",",W1214)-1),MapTable!$A:$A,1,0)),ISERROR(VLOOKUP(TRIM(MID(W1214,FIND(",",W1214)+1,FIND(",",W1214,FIND(",",W1214)+1)-FIND(",",W1214)-1)),MapTable!$A:$A,1,0)),ISERROR(VLOOKUP(TRIM(MID(W1214,FIND(",",W1214,FIND(",",W1214)+1)+1,FIND(",",W1214,FIND(",",W1214,FIND(",",W1214)+1)+1)-FIND(",",W1214,FIND(",",W1214)+1)-1)),MapTable!$A:$A,1,0)),ISERROR(VLOOKUP(TRIM(MID(W1214,FIND(",",W1214,FIND(",",W1214,FIND(",",W1214)+1)+1)+1,999)),MapTable!$A:$A,1,0))),"맵없음",
  ""),
)))))</f>
        <v/>
      </c>
      <c r="AC1214" t="str">
        <f>IF(ISBLANK(AB1214),"",IF(ISERROR(VLOOKUP(AB1214,[3]DropTable!$A:$A,1,0)),"드랍없음",""))</f>
        <v/>
      </c>
      <c r="AE1214" t="str">
        <f>IF(ISBLANK(AD1214),"",IF(ISERROR(VLOOKUP(AD1214,[3]DropTable!$A:$A,1,0)),"드랍없음",""))</f>
        <v/>
      </c>
      <c r="AG1214">
        <v>9.8000000000000007</v>
      </c>
      <c r="AH1214">
        <v>1</v>
      </c>
    </row>
    <row r="1215" spans="1:34" x14ac:dyDescent="0.3">
      <c r="A1215">
        <v>26</v>
      </c>
      <c r="B1215">
        <v>36</v>
      </c>
      <c r="C1215">
        <f>IF(OR($L1215=TRUE,$A1215=0,MOD($A1215,ChapterTable!$S$20)&lt;&gt;0),
MAX(0,INT(($B1215+ChapterTable!$Q$26+VLOOKUP(SUBSTITUTE(C$1,"성장단계","")&amp;"단계오프셋",ChapterTable!$S:$T,2,0))/ChapterTable!$Q$23)),
MAX(0,INT(($B1215+ChapterTable!$S$26+VLOOKUP(SUBSTITUTE(C$1,"성장단계","")&amp;"보스단계오프셋",ChapterTable!$S:$T,2,0))/ChapterTable!$S$23)))</f>
        <v>4</v>
      </c>
      <c r="D1215">
        <f>IF(OR($L1215=TRUE,$A1215=0,MOD($A1215,ChapterTable!$S$20)&lt;&gt;0),
MAX(0,INT(($B1215+ChapterTable!$Q$26+VLOOKUP(SUBSTITUTE(D$1,"성장단계","")&amp;"단계오프셋",ChapterTable!$S:$T,2,0))/ChapterTable!$Q$23)),
MAX(0,INT(($B1215+ChapterTable!$S$26+VLOOKUP(SUBSTITUTE(D$1,"성장단계","")&amp;"보스단계오프셋",ChapterTable!$S:$T,2,0))/ChapterTable!$S$23)))</f>
        <v>3</v>
      </c>
      <c r="E1215" s="1">
        <f ca="1">IF(AND($A1215=0,$B1215=1),
    VLOOKUP(1,ChapterTable!$1:$1048576,MATCH("최종"&amp;SUBSTITUTE(SUBSTITUTE(E$1,"standard",""),"|Float",""),ChapterTable!$1:$1,0),0)*ChapterTable!$Q$17,
  IF(AND($A1215=0,$B1215=0),
    E1216,
  IF($B1215=0,
    VLOOKUP($A1215,ChapterTable!$1:$1048576,MATCH("최종"&amp;SUBSTITUTE(SUBSTITUTE(E$1,"standard",""),"|Float",""),ChapterTable!$1:$1,0),0),
  IF($B1215=1,
    IF($L1215=FALSE,
      VLOOKUP($A1215,ChapterTable!$1:$1048576,MATCH("최종"&amp;SUBSTITUTE(SUBSTITUTE(E$1,"standard",""),"|Float",""),ChapterTable!$1:$1,0),0),
      VLOOKUP($A1215-ChapterTable!$Q$11,ChapterTable!$1:$1048576,MATCH("최종"&amp;SUBSTITUTE(SUBSTITUTE(E$1,"standard",""),"|Float",""),ChapterTable!$1:$1,0),0)*ChapterTable!$Q$14
    ),
  OFFSET(E1215,-$B1215+IF($L1215,1,0),0)*
    (VLOOKUP(SUBSTITUTE(SUBSTITUTE(E$1,"standard",""),"|Float","")&amp;"인게임누적곱배수",ChapterTable!$S:$T,2,0)^C1215
    +VLOOKUP(SUBSTITUTE(SUBSTITUTE(E$1,"standard",""),"|Float","")&amp;"인게임누적합배수",ChapterTable!$S:$T,2,0)*C1215)
  )
  )
  )
)</f>
        <v>10908504.703026295</v>
      </c>
      <c r="F1215" s="1">
        <f ca="1">IF(AND($A1215=0,$B1215=1),
    VLOOKUP(1,ChapterTable!$1:$1048576,MATCH("최종"&amp;SUBSTITUTE(SUBSTITUTE(F$1,"standard",""),"|Float",""),ChapterTable!$1:$1,0),0)*ChapterTable!$Q$17,
  IF(AND($A1215=0,$B1215=0),
    F1216,
  IF($B1215=0,
    VLOOKUP($A1215,ChapterTable!$1:$1048576,MATCH("최종"&amp;SUBSTITUTE(SUBSTITUTE(F$1,"standard",""),"|Float",""),ChapterTable!$1:$1,0),0),
  IF($B1215=1,
    IF($L1215=FALSE,
      VLOOKUP($A1215,ChapterTable!$1:$1048576,MATCH("최종"&amp;SUBSTITUTE(SUBSTITUTE(F$1,"standard",""),"|Float",""),ChapterTable!$1:$1,0),0),
      VLOOKUP($A1215-ChapterTable!$Q$11,ChapterTable!$1:$1048576,MATCH("최종"&amp;SUBSTITUTE(SUBSTITUTE(F$1,"standard",""),"|Float",""),ChapterTable!$1:$1,0),0)*ChapterTable!$Q$14
    ),
  OFFSET(F1215,-$B1215+IF($L1215,1,0),0)*
    (VLOOKUP(SUBSTITUTE(SUBSTITUTE(F$1,"standard",""),"|Float","")&amp;"인게임누적곱배수",ChapterTable!$S:$T,2,0)^D1215
    +VLOOKUP(SUBSTITUTE(SUBSTITUTE(F$1,"standard",""),"|Float","")&amp;"인게임누적합배수",ChapterTable!$S:$T,2,0)*D1215)
  )
  )
  )
)</f>
        <v>4040186.9270467758</v>
      </c>
      <c r="G1215" t="s">
        <v>110</v>
      </c>
      <c r="J1215" t="str">
        <f>IF(ISBLANK(I1215),"",
IFERROR(VLOOKUP(I1215,[1]StringTable!$1:$1048576,MATCH([1]StringTable!$B$1,[1]StringTable!$1:$1,0),0),
IFERROR(VLOOKUP(I1215,[1]InApkStringTable!$1:$1048576,MATCH([1]InApkStringTable!$B$1,[1]InApkStringTable!$1:$1,0),0),
"스트링없음")))</f>
        <v/>
      </c>
      <c r="L1215" t="b">
        <v>0</v>
      </c>
      <c r="M1215" t="s">
        <v>24</v>
      </c>
      <c r="N1215" t="str">
        <f>IF(ISBLANK(M1215),"",IF(ISERROR(VLOOKUP(M1215,MapTable!$A:$A,1,0)),"맵없음",""))</f>
        <v/>
      </c>
      <c r="O1215">
        <f t="shared" si="73"/>
        <v>4</v>
      </c>
      <c r="Q1215">
        <f t="shared" si="74"/>
        <v>4</v>
      </c>
      <c r="R1215" t="b">
        <f t="shared" ca="1" si="75"/>
        <v>0</v>
      </c>
      <c r="T1215" t="b">
        <f t="shared" ca="1" si="76"/>
        <v>0</v>
      </c>
      <c r="V1215" t="str">
        <f>IF(ISBLANK(U1215),"",IF(ISERROR(VLOOKUP(U1215,MapTable!$A:$A,1,0)),"맵없음",""))</f>
        <v/>
      </c>
      <c r="X1215" t="str">
        <f>IF(ISBLANK(W1215),"",
IF(ISERROR(FIND(",",W1215)),
  IF(ISERROR(VLOOKUP(W1215,MapTable!$A:$A,1,0)),"맵없음",
  ""),
IF(ISERROR(FIND(",",W1215,FIND(",",W1215)+1)),
  IF(OR(ISERROR(VLOOKUP(LEFT(W1215,FIND(",",W1215)-1),MapTable!$A:$A,1,0)),ISERROR(VLOOKUP(TRIM(MID(W1215,FIND(",",W1215)+1,999)),MapTable!$A:$A,1,0))),"맵없음",
  ""),
IF(ISERROR(FIND(",",W1215,FIND(",",W1215,FIND(",",W1215)+1)+1)),
  IF(OR(ISERROR(VLOOKUP(LEFT(W1215,FIND(",",W1215)-1),MapTable!$A:$A,1,0)),ISERROR(VLOOKUP(TRIM(MID(W1215,FIND(",",W1215)+1,FIND(",",W1215,FIND(",",W1215)+1)-FIND(",",W1215)-1)),MapTable!$A:$A,1,0)),ISERROR(VLOOKUP(TRIM(MID(W1215,FIND(",",W1215,FIND(",",W1215)+1)+1,999)),MapTable!$A:$A,1,0))),"맵없음",
  ""),
IF(ISERROR(FIND(",",W1215,FIND(",",W1215,FIND(",",W1215,FIND(",",W1215)+1)+1)+1)),
  IF(OR(ISERROR(VLOOKUP(LEFT(W1215,FIND(",",W1215)-1),MapTable!$A:$A,1,0)),ISERROR(VLOOKUP(TRIM(MID(W1215,FIND(",",W1215)+1,FIND(",",W1215,FIND(",",W1215)+1)-FIND(",",W1215)-1)),MapTable!$A:$A,1,0)),ISERROR(VLOOKUP(TRIM(MID(W1215,FIND(",",W1215,FIND(",",W1215)+1)+1,FIND(",",W1215,FIND(",",W1215,FIND(",",W1215)+1)+1)-FIND(",",W1215,FIND(",",W1215)+1)-1)),MapTable!$A:$A,1,0)),ISERROR(VLOOKUP(TRIM(MID(W1215,FIND(",",W1215,FIND(",",W1215,FIND(",",W1215)+1)+1)+1,999)),MapTable!$A:$A,1,0))),"맵없음",
  ""),
)))))</f>
        <v/>
      </c>
      <c r="AC1215" t="str">
        <f>IF(ISBLANK(AB1215),"",IF(ISERROR(VLOOKUP(AB1215,[3]DropTable!$A:$A,1,0)),"드랍없음",""))</f>
        <v/>
      </c>
      <c r="AE1215" t="str">
        <f>IF(ISBLANK(AD1215),"",IF(ISERROR(VLOOKUP(AD1215,[3]DropTable!$A:$A,1,0)),"드랍없음",""))</f>
        <v/>
      </c>
      <c r="AG1215">
        <v>9.8000000000000007</v>
      </c>
      <c r="AH1215">
        <v>1</v>
      </c>
    </row>
    <row r="1216" spans="1:34" x14ac:dyDescent="0.3">
      <c r="A1216">
        <v>26</v>
      </c>
      <c r="B1216">
        <v>37</v>
      </c>
      <c r="C1216">
        <f>IF(OR($L1216=TRUE,$A1216=0,MOD($A1216,ChapterTable!$S$20)&lt;&gt;0),
MAX(0,INT(($B1216+ChapterTable!$Q$26+VLOOKUP(SUBSTITUTE(C$1,"성장단계","")&amp;"단계오프셋",ChapterTable!$S:$T,2,0))/ChapterTable!$Q$23)),
MAX(0,INT(($B1216+ChapterTable!$S$26+VLOOKUP(SUBSTITUTE(C$1,"성장단계","")&amp;"보스단계오프셋",ChapterTable!$S:$T,2,0))/ChapterTable!$S$23)))</f>
        <v>4</v>
      </c>
      <c r="D1216">
        <f>IF(OR($L1216=TRUE,$A1216=0,MOD($A1216,ChapterTable!$S$20)&lt;&gt;0),
MAX(0,INT(($B1216+ChapterTable!$Q$26+VLOOKUP(SUBSTITUTE(D$1,"성장단계","")&amp;"단계오프셋",ChapterTable!$S:$T,2,0))/ChapterTable!$Q$23)),
MAX(0,INT(($B1216+ChapterTable!$S$26+VLOOKUP(SUBSTITUTE(D$1,"성장단계","")&amp;"보스단계오프셋",ChapterTable!$S:$T,2,0))/ChapterTable!$S$23)))</f>
        <v>3</v>
      </c>
      <c r="E1216" s="1">
        <f ca="1">IF(AND($A1216=0,$B1216=1),
    VLOOKUP(1,ChapterTable!$1:$1048576,MATCH("최종"&amp;SUBSTITUTE(SUBSTITUTE(E$1,"standard",""),"|Float",""),ChapterTable!$1:$1,0),0)*ChapterTable!$Q$17,
  IF(AND($A1216=0,$B1216=0),
    E1217,
  IF($B1216=0,
    VLOOKUP($A1216,ChapterTable!$1:$1048576,MATCH("최종"&amp;SUBSTITUTE(SUBSTITUTE(E$1,"standard",""),"|Float",""),ChapterTable!$1:$1,0),0),
  IF($B1216=1,
    IF($L1216=FALSE,
      VLOOKUP($A1216,ChapterTable!$1:$1048576,MATCH("최종"&amp;SUBSTITUTE(SUBSTITUTE(E$1,"standard",""),"|Float",""),ChapterTable!$1:$1,0),0),
      VLOOKUP($A1216-ChapterTable!$Q$11,ChapterTable!$1:$1048576,MATCH("최종"&amp;SUBSTITUTE(SUBSTITUTE(E$1,"standard",""),"|Float",""),ChapterTable!$1:$1,0),0)*ChapterTable!$Q$14
    ),
  OFFSET(E1216,-$B1216+IF($L1216,1,0),0)*
    (VLOOKUP(SUBSTITUTE(SUBSTITUTE(E$1,"standard",""),"|Float","")&amp;"인게임누적곱배수",ChapterTable!$S:$T,2,0)^C1216
    +VLOOKUP(SUBSTITUTE(SUBSTITUTE(E$1,"standard",""),"|Float","")&amp;"인게임누적합배수",ChapterTable!$S:$T,2,0)*C1216)
  )
  )
  )
)</f>
        <v>10908504.703026295</v>
      </c>
      <c r="F1216" s="1">
        <f ca="1">IF(AND($A1216=0,$B1216=1),
    VLOOKUP(1,ChapterTable!$1:$1048576,MATCH("최종"&amp;SUBSTITUTE(SUBSTITUTE(F$1,"standard",""),"|Float",""),ChapterTable!$1:$1,0),0)*ChapterTable!$Q$17,
  IF(AND($A1216=0,$B1216=0),
    F1217,
  IF($B1216=0,
    VLOOKUP($A1216,ChapterTable!$1:$1048576,MATCH("최종"&amp;SUBSTITUTE(SUBSTITUTE(F$1,"standard",""),"|Float",""),ChapterTable!$1:$1,0),0),
  IF($B1216=1,
    IF($L1216=FALSE,
      VLOOKUP($A1216,ChapterTable!$1:$1048576,MATCH("최종"&amp;SUBSTITUTE(SUBSTITUTE(F$1,"standard",""),"|Float",""),ChapterTable!$1:$1,0),0),
      VLOOKUP($A1216-ChapterTable!$Q$11,ChapterTable!$1:$1048576,MATCH("최종"&amp;SUBSTITUTE(SUBSTITUTE(F$1,"standard",""),"|Float",""),ChapterTable!$1:$1,0),0)*ChapterTable!$Q$14
    ),
  OFFSET(F1216,-$B1216+IF($L1216,1,0),0)*
    (VLOOKUP(SUBSTITUTE(SUBSTITUTE(F$1,"standard",""),"|Float","")&amp;"인게임누적곱배수",ChapterTable!$S:$T,2,0)^D1216
    +VLOOKUP(SUBSTITUTE(SUBSTITUTE(F$1,"standard",""),"|Float","")&amp;"인게임누적합배수",ChapterTable!$S:$T,2,0)*D1216)
  )
  )
  )
)</f>
        <v>4040186.9270467758</v>
      </c>
      <c r="G1216" t="s">
        <v>110</v>
      </c>
      <c r="J1216" t="str">
        <f>IF(ISBLANK(I1216),"",
IFERROR(VLOOKUP(I1216,[1]StringTable!$1:$1048576,MATCH([1]StringTable!$B$1,[1]StringTable!$1:$1,0),0),
IFERROR(VLOOKUP(I1216,[1]InApkStringTable!$1:$1048576,MATCH([1]InApkStringTable!$B$1,[1]InApkStringTable!$1:$1,0),0),
"스트링없음")))</f>
        <v/>
      </c>
      <c r="L1216" t="b">
        <v>0</v>
      </c>
      <c r="M1216" t="s">
        <v>24</v>
      </c>
      <c r="N1216" t="str">
        <f>IF(ISBLANK(M1216),"",IF(ISERROR(VLOOKUP(M1216,MapTable!$A:$A,1,0)),"맵없음",""))</f>
        <v/>
      </c>
      <c r="O1216">
        <f t="shared" si="73"/>
        <v>4</v>
      </c>
      <c r="Q1216">
        <f t="shared" si="74"/>
        <v>4</v>
      </c>
      <c r="R1216" t="b">
        <f t="shared" ca="1" si="75"/>
        <v>0</v>
      </c>
      <c r="T1216" t="b">
        <f t="shared" ca="1" si="76"/>
        <v>0</v>
      </c>
      <c r="V1216" t="str">
        <f>IF(ISBLANK(U1216),"",IF(ISERROR(VLOOKUP(U1216,MapTable!$A:$A,1,0)),"맵없음",""))</f>
        <v/>
      </c>
      <c r="X1216" t="str">
        <f>IF(ISBLANK(W1216),"",
IF(ISERROR(FIND(",",W1216)),
  IF(ISERROR(VLOOKUP(W1216,MapTable!$A:$A,1,0)),"맵없음",
  ""),
IF(ISERROR(FIND(",",W1216,FIND(",",W1216)+1)),
  IF(OR(ISERROR(VLOOKUP(LEFT(W1216,FIND(",",W1216)-1),MapTable!$A:$A,1,0)),ISERROR(VLOOKUP(TRIM(MID(W1216,FIND(",",W1216)+1,999)),MapTable!$A:$A,1,0))),"맵없음",
  ""),
IF(ISERROR(FIND(",",W1216,FIND(",",W1216,FIND(",",W1216)+1)+1)),
  IF(OR(ISERROR(VLOOKUP(LEFT(W1216,FIND(",",W1216)-1),MapTable!$A:$A,1,0)),ISERROR(VLOOKUP(TRIM(MID(W1216,FIND(",",W1216)+1,FIND(",",W1216,FIND(",",W1216)+1)-FIND(",",W1216)-1)),MapTable!$A:$A,1,0)),ISERROR(VLOOKUP(TRIM(MID(W1216,FIND(",",W1216,FIND(",",W1216)+1)+1,999)),MapTable!$A:$A,1,0))),"맵없음",
  ""),
IF(ISERROR(FIND(",",W1216,FIND(",",W1216,FIND(",",W1216,FIND(",",W1216)+1)+1)+1)),
  IF(OR(ISERROR(VLOOKUP(LEFT(W1216,FIND(",",W1216)-1),MapTable!$A:$A,1,0)),ISERROR(VLOOKUP(TRIM(MID(W1216,FIND(",",W1216)+1,FIND(",",W1216,FIND(",",W1216)+1)-FIND(",",W1216)-1)),MapTable!$A:$A,1,0)),ISERROR(VLOOKUP(TRIM(MID(W1216,FIND(",",W1216,FIND(",",W1216)+1)+1,FIND(",",W1216,FIND(",",W1216,FIND(",",W1216)+1)+1)-FIND(",",W1216,FIND(",",W1216)+1)-1)),MapTable!$A:$A,1,0)),ISERROR(VLOOKUP(TRIM(MID(W1216,FIND(",",W1216,FIND(",",W1216,FIND(",",W1216)+1)+1)+1,999)),MapTable!$A:$A,1,0))),"맵없음",
  ""),
)))))</f>
        <v/>
      </c>
      <c r="AC1216" t="str">
        <f>IF(ISBLANK(AB1216),"",IF(ISERROR(VLOOKUP(AB1216,[3]DropTable!$A:$A,1,0)),"드랍없음",""))</f>
        <v/>
      </c>
      <c r="AE1216" t="str">
        <f>IF(ISBLANK(AD1216),"",IF(ISERROR(VLOOKUP(AD1216,[3]DropTable!$A:$A,1,0)),"드랍없음",""))</f>
        <v/>
      </c>
      <c r="AG1216">
        <v>9.8000000000000007</v>
      </c>
      <c r="AH1216">
        <v>1</v>
      </c>
    </row>
    <row r="1217" spans="1:34" x14ac:dyDescent="0.3">
      <c r="A1217">
        <v>26</v>
      </c>
      <c r="B1217">
        <v>38</v>
      </c>
      <c r="C1217">
        <f>IF(OR($L1217=TRUE,$A1217=0,MOD($A1217,ChapterTable!$S$20)&lt;&gt;0),
MAX(0,INT(($B1217+ChapterTable!$Q$26+VLOOKUP(SUBSTITUTE(C$1,"성장단계","")&amp;"단계오프셋",ChapterTable!$S:$T,2,0))/ChapterTable!$Q$23)),
MAX(0,INT(($B1217+ChapterTable!$S$26+VLOOKUP(SUBSTITUTE(C$1,"성장단계","")&amp;"보스단계오프셋",ChapterTable!$S:$T,2,0))/ChapterTable!$S$23)))</f>
        <v>4</v>
      </c>
      <c r="D1217">
        <f>IF(OR($L1217=TRUE,$A1217=0,MOD($A1217,ChapterTable!$S$20)&lt;&gt;0),
MAX(0,INT(($B1217+ChapterTable!$Q$26+VLOOKUP(SUBSTITUTE(D$1,"성장단계","")&amp;"단계오프셋",ChapterTable!$S:$T,2,0))/ChapterTable!$Q$23)),
MAX(0,INT(($B1217+ChapterTable!$S$26+VLOOKUP(SUBSTITUTE(D$1,"성장단계","")&amp;"보스단계오프셋",ChapterTable!$S:$T,2,0))/ChapterTable!$S$23)))</f>
        <v>3</v>
      </c>
      <c r="E1217" s="1">
        <f ca="1">IF(AND($A1217=0,$B1217=1),
    VLOOKUP(1,ChapterTable!$1:$1048576,MATCH("최종"&amp;SUBSTITUTE(SUBSTITUTE(E$1,"standard",""),"|Float",""),ChapterTable!$1:$1,0),0)*ChapterTable!$Q$17,
  IF(AND($A1217=0,$B1217=0),
    E1218,
  IF($B1217=0,
    VLOOKUP($A1217,ChapterTable!$1:$1048576,MATCH("최종"&amp;SUBSTITUTE(SUBSTITUTE(E$1,"standard",""),"|Float",""),ChapterTable!$1:$1,0),0),
  IF($B1217=1,
    IF($L1217=FALSE,
      VLOOKUP($A1217,ChapterTable!$1:$1048576,MATCH("최종"&amp;SUBSTITUTE(SUBSTITUTE(E$1,"standard",""),"|Float",""),ChapterTable!$1:$1,0),0),
      VLOOKUP($A1217-ChapterTable!$Q$11,ChapterTable!$1:$1048576,MATCH("최종"&amp;SUBSTITUTE(SUBSTITUTE(E$1,"standard",""),"|Float",""),ChapterTable!$1:$1,0),0)*ChapterTable!$Q$14
    ),
  OFFSET(E1217,-$B1217+IF($L1217,1,0),0)*
    (VLOOKUP(SUBSTITUTE(SUBSTITUTE(E$1,"standard",""),"|Float","")&amp;"인게임누적곱배수",ChapterTable!$S:$T,2,0)^C1217
    +VLOOKUP(SUBSTITUTE(SUBSTITUTE(E$1,"standard",""),"|Float","")&amp;"인게임누적합배수",ChapterTable!$S:$T,2,0)*C1217)
  )
  )
  )
)</f>
        <v>10908504.703026295</v>
      </c>
      <c r="F1217" s="1">
        <f ca="1">IF(AND($A1217=0,$B1217=1),
    VLOOKUP(1,ChapterTable!$1:$1048576,MATCH("최종"&amp;SUBSTITUTE(SUBSTITUTE(F$1,"standard",""),"|Float",""),ChapterTable!$1:$1,0),0)*ChapterTable!$Q$17,
  IF(AND($A1217=0,$B1217=0),
    F1218,
  IF($B1217=0,
    VLOOKUP($A1217,ChapterTable!$1:$1048576,MATCH("최종"&amp;SUBSTITUTE(SUBSTITUTE(F$1,"standard",""),"|Float",""),ChapterTable!$1:$1,0),0),
  IF($B1217=1,
    IF($L1217=FALSE,
      VLOOKUP($A1217,ChapterTable!$1:$1048576,MATCH("최종"&amp;SUBSTITUTE(SUBSTITUTE(F$1,"standard",""),"|Float",""),ChapterTable!$1:$1,0),0),
      VLOOKUP($A1217-ChapterTable!$Q$11,ChapterTable!$1:$1048576,MATCH("최종"&amp;SUBSTITUTE(SUBSTITUTE(F$1,"standard",""),"|Float",""),ChapterTable!$1:$1,0),0)*ChapterTable!$Q$14
    ),
  OFFSET(F1217,-$B1217+IF($L1217,1,0),0)*
    (VLOOKUP(SUBSTITUTE(SUBSTITUTE(F$1,"standard",""),"|Float","")&amp;"인게임누적곱배수",ChapterTable!$S:$T,2,0)^D1217
    +VLOOKUP(SUBSTITUTE(SUBSTITUTE(F$1,"standard",""),"|Float","")&amp;"인게임누적합배수",ChapterTable!$S:$T,2,0)*D1217)
  )
  )
  )
)</f>
        <v>4040186.9270467758</v>
      </c>
      <c r="G1217" t="s">
        <v>110</v>
      </c>
      <c r="J1217" t="str">
        <f>IF(ISBLANK(I1217),"",
IFERROR(VLOOKUP(I1217,[1]StringTable!$1:$1048576,MATCH([1]StringTable!$B$1,[1]StringTable!$1:$1,0),0),
IFERROR(VLOOKUP(I1217,[1]InApkStringTable!$1:$1048576,MATCH([1]InApkStringTable!$B$1,[1]InApkStringTable!$1:$1,0),0),
"스트링없음")))</f>
        <v/>
      </c>
      <c r="L1217" t="b">
        <v>0</v>
      </c>
      <c r="M1217" t="s">
        <v>24</v>
      </c>
      <c r="N1217" t="str">
        <f>IF(ISBLANK(M1217),"",IF(ISERROR(VLOOKUP(M1217,MapTable!$A:$A,1,0)),"맵없음",""))</f>
        <v/>
      </c>
      <c r="O1217">
        <f t="shared" si="73"/>
        <v>4</v>
      </c>
      <c r="Q1217">
        <f t="shared" si="74"/>
        <v>4</v>
      </c>
      <c r="R1217" t="b">
        <f t="shared" ca="1" si="75"/>
        <v>0</v>
      </c>
      <c r="T1217" t="b">
        <f t="shared" ca="1" si="76"/>
        <v>0</v>
      </c>
      <c r="V1217" t="str">
        <f>IF(ISBLANK(U1217),"",IF(ISERROR(VLOOKUP(U1217,MapTable!$A:$A,1,0)),"맵없음",""))</f>
        <v/>
      </c>
      <c r="X1217" t="str">
        <f>IF(ISBLANK(W1217),"",
IF(ISERROR(FIND(",",W1217)),
  IF(ISERROR(VLOOKUP(W1217,MapTable!$A:$A,1,0)),"맵없음",
  ""),
IF(ISERROR(FIND(",",W1217,FIND(",",W1217)+1)),
  IF(OR(ISERROR(VLOOKUP(LEFT(W1217,FIND(",",W1217)-1),MapTable!$A:$A,1,0)),ISERROR(VLOOKUP(TRIM(MID(W1217,FIND(",",W1217)+1,999)),MapTable!$A:$A,1,0))),"맵없음",
  ""),
IF(ISERROR(FIND(",",W1217,FIND(",",W1217,FIND(",",W1217)+1)+1)),
  IF(OR(ISERROR(VLOOKUP(LEFT(W1217,FIND(",",W1217)-1),MapTable!$A:$A,1,0)),ISERROR(VLOOKUP(TRIM(MID(W1217,FIND(",",W1217)+1,FIND(",",W1217,FIND(",",W1217)+1)-FIND(",",W1217)-1)),MapTable!$A:$A,1,0)),ISERROR(VLOOKUP(TRIM(MID(W1217,FIND(",",W1217,FIND(",",W1217)+1)+1,999)),MapTable!$A:$A,1,0))),"맵없음",
  ""),
IF(ISERROR(FIND(",",W1217,FIND(",",W1217,FIND(",",W1217,FIND(",",W1217)+1)+1)+1)),
  IF(OR(ISERROR(VLOOKUP(LEFT(W1217,FIND(",",W1217)-1),MapTable!$A:$A,1,0)),ISERROR(VLOOKUP(TRIM(MID(W1217,FIND(",",W1217)+1,FIND(",",W1217,FIND(",",W1217)+1)-FIND(",",W1217)-1)),MapTable!$A:$A,1,0)),ISERROR(VLOOKUP(TRIM(MID(W1217,FIND(",",W1217,FIND(",",W1217)+1)+1,FIND(",",W1217,FIND(",",W1217,FIND(",",W1217)+1)+1)-FIND(",",W1217,FIND(",",W1217)+1)-1)),MapTable!$A:$A,1,0)),ISERROR(VLOOKUP(TRIM(MID(W1217,FIND(",",W1217,FIND(",",W1217,FIND(",",W1217)+1)+1)+1,999)),MapTable!$A:$A,1,0))),"맵없음",
  ""),
)))))</f>
        <v/>
      </c>
      <c r="AC1217" t="str">
        <f>IF(ISBLANK(AB1217),"",IF(ISERROR(VLOOKUP(AB1217,[3]DropTable!$A:$A,1,0)),"드랍없음",""))</f>
        <v/>
      </c>
      <c r="AE1217" t="str">
        <f>IF(ISBLANK(AD1217),"",IF(ISERROR(VLOOKUP(AD1217,[3]DropTable!$A:$A,1,0)),"드랍없음",""))</f>
        <v/>
      </c>
      <c r="AG1217">
        <v>9.8000000000000007</v>
      </c>
      <c r="AH1217">
        <v>1</v>
      </c>
    </row>
    <row r="1218" spans="1:34" x14ac:dyDescent="0.3">
      <c r="A1218">
        <v>26</v>
      </c>
      <c r="B1218">
        <v>39</v>
      </c>
      <c r="C1218">
        <f>IF(OR($L1218=TRUE,$A1218=0,MOD($A1218,ChapterTable!$S$20)&lt;&gt;0),
MAX(0,INT(($B1218+ChapterTable!$Q$26+VLOOKUP(SUBSTITUTE(C$1,"성장단계","")&amp;"단계오프셋",ChapterTable!$S:$T,2,0))/ChapterTable!$Q$23)),
MAX(0,INT(($B1218+ChapterTable!$S$26+VLOOKUP(SUBSTITUTE(C$1,"성장단계","")&amp;"보스단계오프셋",ChapterTable!$S:$T,2,0))/ChapterTable!$S$23)))</f>
        <v>4</v>
      </c>
      <c r="D1218">
        <f>IF(OR($L1218=TRUE,$A1218=0,MOD($A1218,ChapterTable!$S$20)&lt;&gt;0),
MAX(0,INT(($B1218+ChapterTable!$Q$26+VLOOKUP(SUBSTITUTE(D$1,"성장단계","")&amp;"단계오프셋",ChapterTable!$S:$T,2,0))/ChapterTable!$Q$23)),
MAX(0,INT(($B1218+ChapterTable!$S$26+VLOOKUP(SUBSTITUTE(D$1,"성장단계","")&amp;"보스단계오프셋",ChapterTable!$S:$T,2,0))/ChapterTable!$S$23)))</f>
        <v>3</v>
      </c>
      <c r="E1218" s="1">
        <f ca="1">IF(AND($A1218=0,$B1218=1),
    VLOOKUP(1,ChapterTable!$1:$1048576,MATCH("최종"&amp;SUBSTITUTE(SUBSTITUTE(E$1,"standard",""),"|Float",""),ChapterTable!$1:$1,0),0)*ChapterTable!$Q$17,
  IF(AND($A1218=0,$B1218=0),
    E1219,
  IF($B1218=0,
    VLOOKUP($A1218,ChapterTable!$1:$1048576,MATCH("최종"&amp;SUBSTITUTE(SUBSTITUTE(E$1,"standard",""),"|Float",""),ChapterTable!$1:$1,0),0),
  IF($B1218=1,
    IF($L1218=FALSE,
      VLOOKUP($A1218,ChapterTable!$1:$1048576,MATCH("최종"&amp;SUBSTITUTE(SUBSTITUTE(E$1,"standard",""),"|Float",""),ChapterTable!$1:$1,0),0),
      VLOOKUP($A1218-ChapterTable!$Q$11,ChapterTable!$1:$1048576,MATCH("최종"&amp;SUBSTITUTE(SUBSTITUTE(E$1,"standard",""),"|Float",""),ChapterTable!$1:$1,0),0)*ChapterTable!$Q$14
    ),
  OFFSET(E1218,-$B1218+IF($L1218,1,0),0)*
    (VLOOKUP(SUBSTITUTE(SUBSTITUTE(E$1,"standard",""),"|Float","")&amp;"인게임누적곱배수",ChapterTable!$S:$T,2,0)^C1218
    +VLOOKUP(SUBSTITUTE(SUBSTITUTE(E$1,"standard",""),"|Float","")&amp;"인게임누적합배수",ChapterTable!$S:$T,2,0)*C1218)
  )
  )
  )
)</f>
        <v>10908504.703026295</v>
      </c>
      <c r="F1218" s="1">
        <f ca="1">IF(AND($A1218=0,$B1218=1),
    VLOOKUP(1,ChapterTable!$1:$1048576,MATCH("최종"&amp;SUBSTITUTE(SUBSTITUTE(F$1,"standard",""),"|Float",""),ChapterTable!$1:$1,0),0)*ChapterTable!$Q$17,
  IF(AND($A1218=0,$B1218=0),
    F1219,
  IF($B1218=0,
    VLOOKUP($A1218,ChapterTable!$1:$1048576,MATCH("최종"&amp;SUBSTITUTE(SUBSTITUTE(F$1,"standard",""),"|Float",""),ChapterTable!$1:$1,0),0),
  IF($B1218=1,
    IF($L1218=FALSE,
      VLOOKUP($A1218,ChapterTable!$1:$1048576,MATCH("최종"&amp;SUBSTITUTE(SUBSTITUTE(F$1,"standard",""),"|Float",""),ChapterTable!$1:$1,0),0),
      VLOOKUP($A1218-ChapterTable!$Q$11,ChapterTable!$1:$1048576,MATCH("최종"&amp;SUBSTITUTE(SUBSTITUTE(F$1,"standard",""),"|Float",""),ChapterTable!$1:$1,0),0)*ChapterTable!$Q$14
    ),
  OFFSET(F1218,-$B1218+IF($L1218,1,0),0)*
    (VLOOKUP(SUBSTITUTE(SUBSTITUTE(F$1,"standard",""),"|Float","")&amp;"인게임누적곱배수",ChapterTable!$S:$T,2,0)^D1218
    +VLOOKUP(SUBSTITUTE(SUBSTITUTE(F$1,"standard",""),"|Float","")&amp;"인게임누적합배수",ChapterTable!$S:$T,2,0)*D1218)
  )
  )
  )
)</f>
        <v>4040186.9270467758</v>
      </c>
      <c r="G1218" t="s">
        <v>110</v>
      </c>
      <c r="J1218" t="str">
        <f>IF(ISBLANK(I1218),"",
IFERROR(VLOOKUP(I1218,[1]StringTable!$1:$1048576,MATCH([1]StringTable!$B$1,[1]StringTable!$1:$1,0),0),
IFERROR(VLOOKUP(I1218,[1]InApkStringTable!$1:$1048576,MATCH([1]InApkStringTable!$B$1,[1]InApkStringTable!$1:$1,0),0),
"스트링없음")))</f>
        <v/>
      </c>
      <c r="L1218" t="b">
        <v>0</v>
      </c>
      <c r="M1218" t="s">
        <v>24</v>
      </c>
      <c r="N1218" t="str">
        <f>IF(ISBLANK(M1218),"",IF(ISERROR(VLOOKUP(M1218,MapTable!$A:$A,1,0)),"맵없음",""))</f>
        <v/>
      </c>
      <c r="O1218">
        <f t="shared" si="73"/>
        <v>94</v>
      </c>
      <c r="Q1218">
        <f t="shared" si="74"/>
        <v>94</v>
      </c>
      <c r="R1218" t="b">
        <f t="shared" ca="1" si="75"/>
        <v>1</v>
      </c>
      <c r="T1218" t="b">
        <f t="shared" ca="1" si="76"/>
        <v>1</v>
      </c>
      <c r="V1218" t="str">
        <f>IF(ISBLANK(U1218),"",IF(ISERROR(VLOOKUP(U1218,MapTable!$A:$A,1,0)),"맵없음",""))</f>
        <v/>
      </c>
      <c r="X1218" t="str">
        <f>IF(ISBLANK(W1218),"",
IF(ISERROR(FIND(",",W1218)),
  IF(ISERROR(VLOOKUP(W1218,MapTable!$A:$A,1,0)),"맵없음",
  ""),
IF(ISERROR(FIND(",",W1218,FIND(",",W1218)+1)),
  IF(OR(ISERROR(VLOOKUP(LEFT(W1218,FIND(",",W1218)-1),MapTable!$A:$A,1,0)),ISERROR(VLOOKUP(TRIM(MID(W1218,FIND(",",W1218)+1,999)),MapTable!$A:$A,1,0))),"맵없음",
  ""),
IF(ISERROR(FIND(",",W1218,FIND(",",W1218,FIND(",",W1218)+1)+1)),
  IF(OR(ISERROR(VLOOKUP(LEFT(W1218,FIND(",",W1218)-1),MapTable!$A:$A,1,0)),ISERROR(VLOOKUP(TRIM(MID(W1218,FIND(",",W1218)+1,FIND(",",W1218,FIND(",",W1218)+1)-FIND(",",W1218)-1)),MapTable!$A:$A,1,0)),ISERROR(VLOOKUP(TRIM(MID(W1218,FIND(",",W1218,FIND(",",W1218)+1)+1,999)),MapTable!$A:$A,1,0))),"맵없음",
  ""),
IF(ISERROR(FIND(",",W1218,FIND(",",W1218,FIND(",",W1218,FIND(",",W1218)+1)+1)+1)),
  IF(OR(ISERROR(VLOOKUP(LEFT(W1218,FIND(",",W1218)-1),MapTable!$A:$A,1,0)),ISERROR(VLOOKUP(TRIM(MID(W1218,FIND(",",W1218)+1,FIND(",",W1218,FIND(",",W1218)+1)-FIND(",",W1218)-1)),MapTable!$A:$A,1,0)),ISERROR(VLOOKUP(TRIM(MID(W1218,FIND(",",W1218,FIND(",",W1218)+1)+1,FIND(",",W1218,FIND(",",W1218,FIND(",",W1218)+1)+1)-FIND(",",W1218,FIND(",",W1218)+1)-1)),MapTable!$A:$A,1,0)),ISERROR(VLOOKUP(TRIM(MID(W1218,FIND(",",W1218,FIND(",",W1218,FIND(",",W1218)+1)+1)+1,999)),MapTable!$A:$A,1,0))),"맵없음",
  ""),
)))))</f>
        <v/>
      </c>
      <c r="AC1218" t="str">
        <f>IF(ISBLANK(AB1218),"",IF(ISERROR(VLOOKUP(AB1218,[3]DropTable!$A:$A,1,0)),"드랍없음",""))</f>
        <v/>
      </c>
      <c r="AE1218" t="str">
        <f>IF(ISBLANK(AD1218),"",IF(ISERROR(VLOOKUP(AD1218,[3]DropTable!$A:$A,1,0)),"드랍없음",""))</f>
        <v/>
      </c>
      <c r="AG1218">
        <v>9.8000000000000007</v>
      </c>
      <c r="AH1218">
        <v>1</v>
      </c>
    </row>
    <row r="1219" spans="1:34" x14ac:dyDescent="0.3">
      <c r="A1219">
        <v>26</v>
      </c>
      <c r="B1219">
        <v>40</v>
      </c>
      <c r="C1219">
        <f>IF(OR($L1219=TRUE,$A1219=0,MOD($A1219,ChapterTable!$S$20)&lt;&gt;0),
MAX(0,INT(($B1219+ChapterTable!$Q$26+VLOOKUP(SUBSTITUTE(C$1,"성장단계","")&amp;"단계오프셋",ChapterTable!$S:$T,2,0))/ChapterTable!$Q$23)),
MAX(0,INT(($B1219+ChapterTable!$S$26+VLOOKUP(SUBSTITUTE(C$1,"성장단계","")&amp;"보스단계오프셋",ChapterTable!$S:$T,2,0))/ChapterTable!$S$23)))</f>
        <v>4</v>
      </c>
      <c r="D1219">
        <f>IF(OR($L1219=TRUE,$A1219=0,MOD($A1219,ChapterTable!$S$20)&lt;&gt;0),
MAX(0,INT(($B1219+ChapterTable!$Q$26+VLOOKUP(SUBSTITUTE(D$1,"성장단계","")&amp;"단계오프셋",ChapterTable!$S:$T,2,0))/ChapterTable!$Q$23)),
MAX(0,INT(($B1219+ChapterTable!$S$26+VLOOKUP(SUBSTITUTE(D$1,"성장단계","")&amp;"보스단계오프셋",ChapterTable!$S:$T,2,0))/ChapterTable!$S$23)))</f>
        <v>3</v>
      </c>
      <c r="E1219" s="1">
        <f ca="1">IF(AND($A1219=0,$B1219=1),
    VLOOKUP(1,ChapterTable!$1:$1048576,MATCH("최종"&amp;SUBSTITUTE(SUBSTITUTE(E$1,"standard",""),"|Float",""),ChapterTable!$1:$1,0),0)*ChapterTable!$Q$17,
  IF(AND($A1219=0,$B1219=0),
    E1220,
  IF($B1219=0,
    VLOOKUP($A1219,ChapterTable!$1:$1048576,MATCH("최종"&amp;SUBSTITUTE(SUBSTITUTE(E$1,"standard",""),"|Float",""),ChapterTable!$1:$1,0),0),
  IF($B1219=1,
    IF($L1219=FALSE,
      VLOOKUP($A1219,ChapterTable!$1:$1048576,MATCH("최종"&amp;SUBSTITUTE(SUBSTITUTE(E$1,"standard",""),"|Float",""),ChapterTable!$1:$1,0),0),
      VLOOKUP($A1219-ChapterTable!$Q$11,ChapterTable!$1:$1048576,MATCH("최종"&amp;SUBSTITUTE(SUBSTITUTE(E$1,"standard",""),"|Float",""),ChapterTable!$1:$1,0),0)*ChapterTable!$Q$14
    ),
  OFFSET(E1219,-$B1219+IF($L1219,1,0),0)*
    (VLOOKUP(SUBSTITUTE(SUBSTITUTE(E$1,"standard",""),"|Float","")&amp;"인게임누적곱배수",ChapterTable!$S:$T,2,0)^C1219
    +VLOOKUP(SUBSTITUTE(SUBSTITUTE(E$1,"standard",""),"|Float","")&amp;"인게임누적합배수",ChapterTable!$S:$T,2,0)*C1219)
  )
  )
  )
)</f>
        <v>10908504.703026295</v>
      </c>
      <c r="F1219" s="1">
        <f ca="1">IF(AND($A1219=0,$B1219=1),
    VLOOKUP(1,ChapterTable!$1:$1048576,MATCH("최종"&amp;SUBSTITUTE(SUBSTITUTE(F$1,"standard",""),"|Float",""),ChapterTable!$1:$1,0),0)*ChapterTable!$Q$17,
  IF(AND($A1219=0,$B1219=0),
    F1220,
  IF($B1219=0,
    VLOOKUP($A1219,ChapterTable!$1:$1048576,MATCH("최종"&amp;SUBSTITUTE(SUBSTITUTE(F$1,"standard",""),"|Float",""),ChapterTable!$1:$1,0),0),
  IF($B1219=1,
    IF($L1219=FALSE,
      VLOOKUP($A1219,ChapterTable!$1:$1048576,MATCH("최종"&amp;SUBSTITUTE(SUBSTITUTE(F$1,"standard",""),"|Float",""),ChapterTable!$1:$1,0),0),
      VLOOKUP($A1219-ChapterTable!$Q$11,ChapterTable!$1:$1048576,MATCH("최종"&amp;SUBSTITUTE(SUBSTITUTE(F$1,"standard",""),"|Float",""),ChapterTable!$1:$1,0),0)*ChapterTable!$Q$14
    ),
  OFFSET(F1219,-$B1219+IF($L1219,1,0),0)*
    (VLOOKUP(SUBSTITUTE(SUBSTITUTE(F$1,"standard",""),"|Float","")&amp;"인게임누적곱배수",ChapterTable!$S:$T,2,0)^D1219
    +VLOOKUP(SUBSTITUTE(SUBSTITUTE(F$1,"standard",""),"|Float","")&amp;"인게임누적합배수",ChapterTable!$S:$T,2,0)*D1219)
  )
  )
  )
)</f>
        <v>4040186.9270467758</v>
      </c>
      <c r="G1219" t="s">
        <v>110</v>
      </c>
      <c r="J1219" t="str">
        <f>IF(ISBLANK(I1219),"",
IFERROR(VLOOKUP(I1219,[1]StringTable!$1:$1048576,MATCH([1]StringTable!$B$1,[1]StringTable!$1:$1,0),0),
IFERROR(VLOOKUP(I1219,[1]InApkStringTable!$1:$1048576,MATCH([1]InApkStringTable!$B$1,[1]InApkStringTable!$1:$1,0),0),
"스트링없음")))</f>
        <v/>
      </c>
      <c r="L1219" t="b">
        <v>0</v>
      </c>
      <c r="M1219" t="s">
        <v>24</v>
      </c>
      <c r="N1219" t="str">
        <f>IF(ISBLANK(M1219),"",IF(ISERROR(VLOOKUP(M1219,MapTable!$A:$A,1,0)),"맵없음",""))</f>
        <v/>
      </c>
      <c r="O1219">
        <f t="shared" ref="O1219:O1282" si="77">IF(B1219=0,0,
  IF(AND(L1219=FALSE,A1219&lt;&gt;0,MOD(A1219,7)=0),21,
  IF(MOD(B1219,10)=0,21,
  IF(MOD(B1219,10)=5,11,
  IF(MOD(B1219,10)=9,INT(B1219/10)+91,
  INT(B1219/10+1))))))</f>
        <v>21</v>
      </c>
      <c r="Q1219">
        <f t="shared" ref="Q1219:Q1282" si="78">IF(ISBLANK(P1219),O1219,P1219)</f>
        <v>21</v>
      </c>
      <c r="R1219" t="b">
        <f t="shared" ref="R1219:R1282" ca="1" si="79">IF(OR(B1219=0,OFFSET(B1219,1,0)=0),FALSE,
IF(OFFSET(O1219,1,0)=21,TRUE,FALSE))</f>
        <v>0</v>
      </c>
      <c r="T1219" t="b">
        <f t="shared" ref="T1219:T1282" ca="1" si="80">IF(ISBLANK(S1219),R1219,S1219)</f>
        <v>0</v>
      </c>
      <c r="V1219" t="str">
        <f>IF(ISBLANK(U1219),"",IF(ISERROR(VLOOKUP(U1219,MapTable!$A:$A,1,0)),"맵없음",""))</f>
        <v/>
      </c>
      <c r="X1219" t="str">
        <f>IF(ISBLANK(W1219),"",
IF(ISERROR(FIND(",",W1219)),
  IF(ISERROR(VLOOKUP(W1219,MapTable!$A:$A,1,0)),"맵없음",
  ""),
IF(ISERROR(FIND(",",W1219,FIND(",",W1219)+1)),
  IF(OR(ISERROR(VLOOKUP(LEFT(W1219,FIND(",",W1219)-1),MapTable!$A:$A,1,0)),ISERROR(VLOOKUP(TRIM(MID(W1219,FIND(",",W1219)+1,999)),MapTable!$A:$A,1,0))),"맵없음",
  ""),
IF(ISERROR(FIND(",",W1219,FIND(",",W1219,FIND(",",W1219)+1)+1)),
  IF(OR(ISERROR(VLOOKUP(LEFT(W1219,FIND(",",W1219)-1),MapTable!$A:$A,1,0)),ISERROR(VLOOKUP(TRIM(MID(W1219,FIND(",",W1219)+1,FIND(",",W1219,FIND(",",W1219)+1)-FIND(",",W1219)-1)),MapTable!$A:$A,1,0)),ISERROR(VLOOKUP(TRIM(MID(W1219,FIND(",",W1219,FIND(",",W1219)+1)+1,999)),MapTable!$A:$A,1,0))),"맵없음",
  ""),
IF(ISERROR(FIND(",",W1219,FIND(",",W1219,FIND(",",W1219,FIND(",",W1219)+1)+1)+1)),
  IF(OR(ISERROR(VLOOKUP(LEFT(W1219,FIND(",",W1219)-1),MapTable!$A:$A,1,0)),ISERROR(VLOOKUP(TRIM(MID(W1219,FIND(",",W1219)+1,FIND(",",W1219,FIND(",",W1219)+1)-FIND(",",W1219)-1)),MapTable!$A:$A,1,0)),ISERROR(VLOOKUP(TRIM(MID(W1219,FIND(",",W1219,FIND(",",W1219)+1)+1,FIND(",",W1219,FIND(",",W1219,FIND(",",W1219)+1)+1)-FIND(",",W1219,FIND(",",W1219)+1)-1)),MapTable!$A:$A,1,0)),ISERROR(VLOOKUP(TRIM(MID(W1219,FIND(",",W1219,FIND(",",W1219,FIND(",",W1219)+1)+1)+1,999)),MapTable!$A:$A,1,0))),"맵없음",
  ""),
)))))</f>
        <v/>
      </c>
      <c r="AC1219" t="str">
        <f>IF(ISBLANK(AB1219),"",IF(ISERROR(VLOOKUP(AB1219,[3]DropTable!$A:$A,1,0)),"드랍없음",""))</f>
        <v/>
      </c>
      <c r="AE1219" t="str">
        <f>IF(ISBLANK(AD1219),"",IF(ISERROR(VLOOKUP(AD1219,[3]DropTable!$A:$A,1,0)),"드랍없음",""))</f>
        <v/>
      </c>
      <c r="AG1219">
        <v>9.8000000000000007</v>
      </c>
      <c r="AH1219">
        <v>1</v>
      </c>
    </row>
    <row r="1220" spans="1:34" x14ac:dyDescent="0.3">
      <c r="A1220">
        <v>26</v>
      </c>
      <c r="B1220">
        <v>41</v>
      </c>
      <c r="C1220">
        <f>IF(OR($L1220=TRUE,$A1220=0,MOD($A1220,ChapterTable!$S$20)&lt;&gt;0),
MAX(0,INT(($B1220+ChapterTable!$Q$26+VLOOKUP(SUBSTITUTE(C$1,"성장단계","")&amp;"단계오프셋",ChapterTable!$S:$T,2,0))/ChapterTable!$Q$23)),
MAX(0,INT(($B1220+ChapterTable!$S$26+VLOOKUP(SUBSTITUTE(C$1,"성장단계","")&amp;"보스단계오프셋",ChapterTable!$S:$T,2,0))/ChapterTable!$S$23)))</f>
        <v>4</v>
      </c>
      <c r="D1220">
        <f>IF(OR($L1220=TRUE,$A1220=0,MOD($A1220,ChapterTable!$S$20)&lt;&gt;0),
MAX(0,INT(($B1220+ChapterTable!$Q$26+VLOOKUP(SUBSTITUTE(D$1,"성장단계","")&amp;"단계오프셋",ChapterTable!$S:$T,2,0))/ChapterTable!$Q$23)),
MAX(0,INT(($B1220+ChapterTable!$S$26+VLOOKUP(SUBSTITUTE(D$1,"성장단계","")&amp;"보스단계오프셋",ChapterTable!$S:$T,2,0))/ChapterTable!$S$23)))</f>
        <v>4</v>
      </c>
      <c r="E1220" s="1">
        <f ca="1">IF(AND($A1220=0,$B1220=1),
    VLOOKUP(1,ChapterTable!$1:$1048576,MATCH("최종"&amp;SUBSTITUTE(SUBSTITUTE(E$1,"standard",""),"|Float",""),ChapterTable!$1:$1,0),0)*ChapterTable!$Q$17,
  IF(AND($A1220=0,$B1220=0),
    E1221,
  IF($B1220=0,
    VLOOKUP($A1220,ChapterTable!$1:$1048576,MATCH("최종"&amp;SUBSTITUTE(SUBSTITUTE(E$1,"standard",""),"|Float",""),ChapterTable!$1:$1,0),0),
  IF($B1220=1,
    IF($L1220=FALSE,
      VLOOKUP($A1220,ChapterTable!$1:$1048576,MATCH("최종"&amp;SUBSTITUTE(SUBSTITUTE(E$1,"standard",""),"|Float",""),ChapterTable!$1:$1,0),0),
      VLOOKUP($A1220-ChapterTable!$Q$11,ChapterTable!$1:$1048576,MATCH("최종"&amp;SUBSTITUTE(SUBSTITUTE(E$1,"standard",""),"|Float",""),ChapterTable!$1:$1,0),0)*ChapterTable!$Q$14
    ),
  OFFSET(E1220,-$B1220+IF($L1220,1,0),0)*
    (VLOOKUP(SUBSTITUTE(SUBSTITUTE(E$1,"standard",""),"|Float","")&amp;"인게임누적곱배수",ChapterTable!$S:$T,2,0)^C1220
    +VLOOKUP(SUBSTITUTE(SUBSTITUTE(E$1,"standard",""),"|Float","")&amp;"인게임누적합배수",ChapterTable!$S:$T,2,0)*C1220)
  )
  )
  )
)</f>
        <v>10908504.703026295</v>
      </c>
      <c r="F1220" s="1">
        <f ca="1">IF(AND($A1220=0,$B1220=1),
    VLOOKUP(1,ChapterTable!$1:$1048576,MATCH("최종"&amp;SUBSTITUTE(SUBSTITUTE(F$1,"standard",""),"|Float",""),ChapterTable!$1:$1,0),0)*ChapterTable!$Q$17,
  IF(AND($A1220=0,$B1220=0),
    F1221,
  IF($B1220=0,
    VLOOKUP($A1220,ChapterTable!$1:$1048576,MATCH("최종"&amp;SUBSTITUTE(SUBSTITUTE(F$1,"standard",""),"|Float",""),ChapterTable!$1:$1,0),0),
  IF($B1220=1,
    IF($L1220=FALSE,
      VLOOKUP($A1220,ChapterTable!$1:$1048576,MATCH("최종"&amp;SUBSTITUTE(SUBSTITUTE(F$1,"standard",""),"|Float",""),ChapterTable!$1:$1,0),0),
      VLOOKUP($A1220-ChapterTable!$Q$11,ChapterTable!$1:$1048576,MATCH("최종"&amp;SUBSTITUTE(SUBSTITUTE(F$1,"standard",""),"|Float",""),ChapterTable!$1:$1,0),0)*ChapterTable!$Q$14
    ),
  OFFSET(F1220,-$B1220+IF($L1220,1,0),0)*
    (VLOOKUP(SUBSTITUTE(SUBSTITUTE(F$1,"standard",""),"|Float","")&amp;"인게임누적곱배수",ChapterTable!$S:$T,2,0)^D1220
    +VLOOKUP(SUBSTITUTE(SUBSTITUTE(F$1,"standard",""),"|Float","")&amp;"인게임누적합배수",ChapterTable!$S:$T,2,0)*D1220)
  )
  )
  )
)</f>
        <v>4545210.2929276228</v>
      </c>
      <c r="G1220" t="s">
        <v>110</v>
      </c>
      <c r="J1220" t="str">
        <f>IF(ISBLANK(I1220),"",
IFERROR(VLOOKUP(I1220,[1]StringTable!$1:$1048576,MATCH([1]StringTable!$B$1,[1]StringTable!$1:$1,0),0),
IFERROR(VLOOKUP(I1220,[1]InApkStringTable!$1:$1048576,MATCH([1]InApkStringTable!$B$1,[1]InApkStringTable!$1:$1,0),0),
"스트링없음")))</f>
        <v/>
      </c>
      <c r="L1220" t="b">
        <v>0</v>
      </c>
      <c r="M1220" t="s">
        <v>24</v>
      </c>
      <c r="N1220" t="str">
        <f>IF(ISBLANK(M1220),"",IF(ISERROR(VLOOKUP(M1220,MapTable!$A:$A,1,0)),"맵없음",""))</f>
        <v/>
      </c>
      <c r="O1220">
        <f t="shared" si="77"/>
        <v>5</v>
      </c>
      <c r="Q1220">
        <f t="shared" si="78"/>
        <v>5</v>
      </c>
      <c r="R1220" t="b">
        <f t="shared" ca="1" si="79"/>
        <v>0</v>
      </c>
      <c r="T1220" t="b">
        <f t="shared" ca="1" si="80"/>
        <v>0</v>
      </c>
      <c r="V1220" t="str">
        <f>IF(ISBLANK(U1220),"",IF(ISERROR(VLOOKUP(U1220,MapTable!$A:$A,1,0)),"맵없음",""))</f>
        <v/>
      </c>
      <c r="X1220" t="str">
        <f>IF(ISBLANK(W1220),"",
IF(ISERROR(FIND(",",W1220)),
  IF(ISERROR(VLOOKUP(W1220,MapTable!$A:$A,1,0)),"맵없음",
  ""),
IF(ISERROR(FIND(",",W1220,FIND(",",W1220)+1)),
  IF(OR(ISERROR(VLOOKUP(LEFT(W1220,FIND(",",W1220)-1),MapTable!$A:$A,1,0)),ISERROR(VLOOKUP(TRIM(MID(W1220,FIND(",",W1220)+1,999)),MapTable!$A:$A,1,0))),"맵없음",
  ""),
IF(ISERROR(FIND(",",W1220,FIND(",",W1220,FIND(",",W1220)+1)+1)),
  IF(OR(ISERROR(VLOOKUP(LEFT(W1220,FIND(",",W1220)-1),MapTable!$A:$A,1,0)),ISERROR(VLOOKUP(TRIM(MID(W1220,FIND(",",W1220)+1,FIND(",",W1220,FIND(",",W1220)+1)-FIND(",",W1220)-1)),MapTable!$A:$A,1,0)),ISERROR(VLOOKUP(TRIM(MID(W1220,FIND(",",W1220,FIND(",",W1220)+1)+1,999)),MapTable!$A:$A,1,0))),"맵없음",
  ""),
IF(ISERROR(FIND(",",W1220,FIND(",",W1220,FIND(",",W1220,FIND(",",W1220)+1)+1)+1)),
  IF(OR(ISERROR(VLOOKUP(LEFT(W1220,FIND(",",W1220)-1),MapTable!$A:$A,1,0)),ISERROR(VLOOKUP(TRIM(MID(W1220,FIND(",",W1220)+1,FIND(",",W1220,FIND(",",W1220)+1)-FIND(",",W1220)-1)),MapTable!$A:$A,1,0)),ISERROR(VLOOKUP(TRIM(MID(W1220,FIND(",",W1220,FIND(",",W1220)+1)+1,FIND(",",W1220,FIND(",",W1220,FIND(",",W1220)+1)+1)-FIND(",",W1220,FIND(",",W1220)+1)-1)),MapTable!$A:$A,1,0)),ISERROR(VLOOKUP(TRIM(MID(W1220,FIND(",",W1220,FIND(",",W1220,FIND(",",W1220)+1)+1)+1,999)),MapTable!$A:$A,1,0))),"맵없음",
  ""),
)))))</f>
        <v/>
      </c>
      <c r="AC1220" t="str">
        <f>IF(ISBLANK(AB1220),"",IF(ISERROR(VLOOKUP(AB1220,[3]DropTable!$A:$A,1,0)),"드랍없음",""))</f>
        <v/>
      </c>
      <c r="AE1220" t="str">
        <f>IF(ISBLANK(AD1220),"",IF(ISERROR(VLOOKUP(AD1220,[3]DropTable!$A:$A,1,0)),"드랍없음",""))</f>
        <v/>
      </c>
      <c r="AG1220">
        <v>9.8000000000000007</v>
      </c>
      <c r="AH1220">
        <v>1</v>
      </c>
    </row>
    <row r="1221" spans="1:34" x14ac:dyDescent="0.3">
      <c r="A1221">
        <v>26</v>
      </c>
      <c r="B1221">
        <v>42</v>
      </c>
      <c r="C1221">
        <f>IF(OR($L1221=TRUE,$A1221=0,MOD($A1221,ChapterTable!$S$20)&lt;&gt;0),
MAX(0,INT(($B1221+ChapterTable!$Q$26+VLOOKUP(SUBSTITUTE(C$1,"성장단계","")&amp;"단계오프셋",ChapterTable!$S:$T,2,0))/ChapterTable!$Q$23)),
MAX(0,INT(($B1221+ChapterTable!$S$26+VLOOKUP(SUBSTITUTE(C$1,"성장단계","")&amp;"보스단계오프셋",ChapterTable!$S:$T,2,0))/ChapterTable!$S$23)))</f>
        <v>4</v>
      </c>
      <c r="D1221">
        <f>IF(OR($L1221=TRUE,$A1221=0,MOD($A1221,ChapterTable!$S$20)&lt;&gt;0),
MAX(0,INT(($B1221+ChapterTable!$Q$26+VLOOKUP(SUBSTITUTE(D$1,"성장단계","")&amp;"단계오프셋",ChapterTable!$S:$T,2,0))/ChapterTable!$Q$23)),
MAX(0,INT(($B1221+ChapterTable!$S$26+VLOOKUP(SUBSTITUTE(D$1,"성장단계","")&amp;"보스단계오프셋",ChapterTable!$S:$T,2,0))/ChapterTable!$S$23)))</f>
        <v>4</v>
      </c>
      <c r="E1221" s="1">
        <f ca="1">IF(AND($A1221=0,$B1221=1),
    VLOOKUP(1,ChapterTable!$1:$1048576,MATCH("최종"&amp;SUBSTITUTE(SUBSTITUTE(E$1,"standard",""),"|Float",""),ChapterTable!$1:$1,0),0)*ChapterTable!$Q$17,
  IF(AND($A1221=0,$B1221=0),
    E1222,
  IF($B1221=0,
    VLOOKUP($A1221,ChapterTable!$1:$1048576,MATCH("최종"&amp;SUBSTITUTE(SUBSTITUTE(E$1,"standard",""),"|Float",""),ChapterTable!$1:$1,0),0),
  IF($B1221=1,
    IF($L1221=FALSE,
      VLOOKUP($A1221,ChapterTable!$1:$1048576,MATCH("최종"&amp;SUBSTITUTE(SUBSTITUTE(E$1,"standard",""),"|Float",""),ChapterTable!$1:$1,0),0),
      VLOOKUP($A1221-ChapterTable!$Q$11,ChapterTable!$1:$1048576,MATCH("최종"&amp;SUBSTITUTE(SUBSTITUTE(E$1,"standard",""),"|Float",""),ChapterTable!$1:$1,0),0)*ChapterTable!$Q$14
    ),
  OFFSET(E1221,-$B1221+IF($L1221,1,0),0)*
    (VLOOKUP(SUBSTITUTE(SUBSTITUTE(E$1,"standard",""),"|Float","")&amp;"인게임누적곱배수",ChapterTable!$S:$T,2,0)^C1221
    +VLOOKUP(SUBSTITUTE(SUBSTITUTE(E$1,"standard",""),"|Float","")&amp;"인게임누적합배수",ChapterTable!$S:$T,2,0)*C1221)
  )
  )
  )
)</f>
        <v>10908504.703026295</v>
      </c>
      <c r="F1221" s="1">
        <f ca="1">IF(AND($A1221=0,$B1221=1),
    VLOOKUP(1,ChapterTable!$1:$1048576,MATCH("최종"&amp;SUBSTITUTE(SUBSTITUTE(F$1,"standard",""),"|Float",""),ChapterTable!$1:$1,0),0)*ChapterTable!$Q$17,
  IF(AND($A1221=0,$B1221=0),
    F1222,
  IF($B1221=0,
    VLOOKUP($A1221,ChapterTable!$1:$1048576,MATCH("최종"&amp;SUBSTITUTE(SUBSTITUTE(F$1,"standard",""),"|Float",""),ChapterTable!$1:$1,0),0),
  IF($B1221=1,
    IF($L1221=FALSE,
      VLOOKUP($A1221,ChapterTable!$1:$1048576,MATCH("최종"&amp;SUBSTITUTE(SUBSTITUTE(F$1,"standard",""),"|Float",""),ChapterTable!$1:$1,0),0),
      VLOOKUP($A1221-ChapterTable!$Q$11,ChapterTable!$1:$1048576,MATCH("최종"&amp;SUBSTITUTE(SUBSTITUTE(F$1,"standard",""),"|Float",""),ChapterTable!$1:$1,0),0)*ChapterTable!$Q$14
    ),
  OFFSET(F1221,-$B1221+IF($L1221,1,0),0)*
    (VLOOKUP(SUBSTITUTE(SUBSTITUTE(F$1,"standard",""),"|Float","")&amp;"인게임누적곱배수",ChapterTable!$S:$T,2,0)^D1221
    +VLOOKUP(SUBSTITUTE(SUBSTITUTE(F$1,"standard",""),"|Float","")&amp;"인게임누적합배수",ChapterTable!$S:$T,2,0)*D1221)
  )
  )
  )
)</f>
        <v>4545210.2929276228</v>
      </c>
      <c r="G1221" t="s">
        <v>110</v>
      </c>
      <c r="J1221" t="str">
        <f>IF(ISBLANK(I1221),"",
IFERROR(VLOOKUP(I1221,[1]StringTable!$1:$1048576,MATCH([1]StringTable!$B$1,[1]StringTable!$1:$1,0),0),
IFERROR(VLOOKUP(I1221,[1]InApkStringTable!$1:$1048576,MATCH([1]InApkStringTable!$B$1,[1]InApkStringTable!$1:$1,0),0),
"스트링없음")))</f>
        <v/>
      </c>
      <c r="L1221" t="b">
        <v>0</v>
      </c>
      <c r="M1221" t="s">
        <v>24</v>
      </c>
      <c r="N1221" t="str">
        <f>IF(ISBLANK(M1221),"",IF(ISERROR(VLOOKUP(M1221,MapTable!$A:$A,1,0)),"맵없음",""))</f>
        <v/>
      </c>
      <c r="O1221">
        <f t="shared" si="77"/>
        <v>5</v>
      </c>
      <c r="Q1221">
        <f t="shared" si="78"/>
        <v>5</v>
      </c>
      <c r="R1221" t="b">
        <f t="shared" ca="1" si="79"/>
        <v>0</v>
      </c>
      <c r="T1221" t="b">
        <f t="shared" ca="1" si="80"/>
        <v>0</v>
      </c>
      <c r="V1221" t="str">
        <f>IF(ISBLANK(U1221),"",IF(ISERROR(VLOOKUP(U1221,MapTable!$A:$A,1,0)),"맵없음",""))</f>
        <v/>
      </c>
      <c r="X1221" t="str">
        <f>IF(ISBLANK(W1221),"",
IF(ISERROR(FIND(",",W1221)),
  IF(ISERROR(VLOOKUP(W1221,MapTable!$A:$A,1,0)),"맵없음",
  ""),
IF(ISERROR(FIND(",",W1221,FIND(",",W1221)+1)),
  IF(OR(ISERROR(VLOOKUP(LEFT(W1221,FIND(",",W1221)-1),MapTable!$A:$A,1,0)),ISERROR(VLOOKUP(TRIM(MID(W1221,FIND(",",W1221)+1,999)),MapTable!$A:$A,1,0))),"맵없음",
  ""),
IF(ISERROR(FIND(",",W1221,FIND(",",W1221,FIND(",",W1221)+1)+1)),
  IF(OR(ISERROR(VLOOKUP(LEFT(W1221,FIND(",",W1221)-1),MapTable!$A:$A,1,0)),ISERROR(VLOOKUP(TRIM(MID(W1221,FIND(",",W1221)+1,FIND(",",W1221,FIND(",",W1221)+1)-FIND(",",W1221)-1)),MapTable!$A:$A,1,0)),ISERROR(VLOOKUP(TRIM(MID(W1221,FIND(",",W1221,FIND(",",W1221)+1)+1,999)),MapTable!$A:$A,1,0))),"맵없음",
  ""),
IF(ISERROR(FIND(",",W1221,FIND(",",W1221,FIND(",",W1221,FIND(",",W1221)+1)+1)+1)),
  IF(OR(ISERROR(VLOOKUP(LEFT(W1221,FIND(",",W1221)-1),MapTable!$A:$A,1,0)),ISERROR(VLOOKUP(TRIM(MID(W1221,FIND(",",W1221)+1,FIND(",",W1221,FIND(",",W1221)+1)-FIND(",",W1221)-1)),MapTable!$A:$A,1,0)),ISERROR(VLOOKUP(TRIM(MID(W1221,FIND(",",W1221,FIND(",",W1221)+1)+1,FIND(",",W1221,FIND(",",W1221,FIND(",",W1221)+1)+1)-FIND(",",W1221,FIND(",",W1221)+1)-1)),MapTable!$A:$A,1,0)),ISERROR(VLOOKUP(TRIM(MID(W1221,FIND(",",W1221,FIND(",",W1221,FIND(",",W1221)+1)+1)+1,999)),MapTable!$A:$A,1,0))),"맵없음",
  ""),
)))))</f>
        <v/>
      </c>
      <c r="AC1221" t="str">
        <f>IF(ISBLANK(AB1221),"",IF(ISERROR(VLOOKUP(AB1221,[3]DropTable!$A:$A,1,0)),"드랍없음",""))</f>
        <v/>
      </c>
      <c r="AE1221" t="str">
        <f>IF(ISBLANK(AD1221),"",IF(ISERROR(VLOOKUP(AD1221,[3]DropTable!$A:$A,1,0)),"드랍없음",""))</f>
        <v/>
      </c>
      <c r="AG1221">
        <v>9.8000000000000007</v>
      </c>
      <c r="AH1221">
        <v>1</v>
      </c>
    </row>
    <row r="1222" spans="1:34" x14ac:dyDescent="0.3">
      <c r="A1222">
        <v>26</v>
      </c>
      <c r="B1222">
        <v>43</v>
      </c>
      <c r="C1222">
        <f>IF(OR($L1222=TRUE,$A1222=0,MOD($A1222,ChapterTable!$S$20)&lt;&gt;0),
MAX(0,INT(($B1222+ChapterTable!$Q$26+VLOOKUP(SUBSTITUTE(C$1,"성장단계","")&amp;"단계오프셋",ChapterTable!$S:$T,2,0))/ChapterTable!$Q$23)),
MAX(0,INT(($B1222+ChapterTable!$S$26+VLOOKUP(SUBSTITUTE(C$1,"성장단계","")&amp;"보스단계오프셋",ChapterTable!$S:$T,2,0))/ChapterTable!$S$23)))</f>
        <v>4</v>
      </c>
      <c r="D1222">
        <f>IF(OR($L1222=TRUE,$A1222=0,MOD($A1222,ChapterTable!$S$20)&lt;&gt;0),
MAX(0,INT(($B1222+ChapterTable!$Q$26+VLOOKUP(SUBSTITUTE(D$1,"성장단계","")&amp;"단계오프셋",ChapterTable!$S:$T,2,0))/ChapterTable!$Q$23)),
MAX(0,INT(($B1222+ChapterTable!$S$26+VLOOKUP(SUBSTITUTE(D$1,"성장단계","")&amp;"보스단계오프셋",ChapterTable!$S:$T,2,0))/ChapterTable!$S$23)))</f>
        <v>4</v>
      </c>
      <c r="E1222" s="1">
        <f ca="1">IF(AND($A1222=0,$B1222=1),
    VLOOKUP(1,ChapterTable!$1:$1048576,MATCH("최종"&amp;SUBSTITUTE(SUBSTITUTE(E$1,"standard",""),"|Float",""),ChapterTable!$1:$1,0),0)*ChapterTable!$Q$17,
  IF(AND($A1222=0,$B1222=0),
    E1223,
  IF($B1222=0,
    VLOOKUP($A1222,ChapterTable!$1:$1048576,MATCH("최종"&amp;SUBSTITUTE(SUBSTITUTE(E$1,"standard",""),"|Float",""),ChapterTable!$1:$1,0),0),
  IF($B1222=1,
    IF($L1222=FALSE,
      VLOOKUP($A1222,ChapterTable!$1:$1048576,MATCH("최종"&amp;SUBSTITUTE(SUBSTITUTE(E$1,"standard",""),"|Float",""),ChapterTable!$1:$1,0),0),
      VLOOKUP($A1222-ChapterTable!$Q$11,ChapterTable!$1:$1048576,MATCH("최종"&amp;SUBSTITUTE(SUBSTITUTE(E$1,"standard",""),"|Float",""),ChapterTable!$1:$1,0),0)*ChapterTable!$Q$14
    ),
  OFFSET(E1222,-$B1222+IF($L1222,1,0),0)*
    (VLOOKUP(SUBSTITUTE(SUBSTITUTE(E$1,"standard",""),"|Float","")&amp;"인게임누적곱배수",ChapterTable!$S:$T,2,0)^C1222
    +VLOOKUP(SUBSTITUTE(SUBSTITUTE(E$1,"standard",""),"|Float","")&amp;"인게임누적합배수",ChapterTable!$S:$T,2,0)*C1222)
  )
  )
  )
)</f>
        <v>10908504.703026295</v>
      </c>
      <c r="F1222" s="1">
        <f ca="1">IF(AND($A1222=0,$B1222=1),
    VLOOKUP(1,ChapterTable!$1:$1048576,MATCH("최종"&amp;SUBSTITUTE(SUBSTITUTE(F$1,"standard",""),"|Float",""),ChapterTable!$1:$1,0),0)*ChapterTable!$Q$17,
  IF(AND($A1222=0,$B1222=0),
    F1223,
  IF($B1222=0,
    VLOOKUP($A1222,ChapterTable!$1:$1048576,MATCH("최종"&amp;SUBSTITUTE(SUBSTITUTE(F$1,"standard",""),"|Float",""),ChapterTable!$1:$1,0),0),
  IF($B1222=1,
    IF($L1222=FALSE,
      VLOOKUP($A1222,ChapterTable!$1:$1048576,MATCH("최종"&amp;SUBSTITUTE(SUBSTITUTE(F$1,"standard",""),"|Float",""),ChapterTable!$1:$1,0),0),
      VLOOKUP($A1222-ChapterTable!$Q$11,ChapterTable!$1:$1048576,MATCH("최종"&amp;SUBSTITUTE(SUBSTITUTE(F$1,"standard",""),"|Float",""),ChapterTable!$1:$1,0),0)*ChapterTable!$Q$14
    ),
  OFFSET(F1222,-$B1222+IF($L1222,1,0),0)*
    (VLOOKUP(SUBSTITUTE(SUBSTITUTE(F$1,"standard",""),"|Float","")&amp;"인게임누적곱배수",ChapterTable!$S:$T,2,0)^D1222
    +VLOOKUP(SUBSTITUTE(SUBSTITUTE(F$1,"standard",""),"|Float","")&amp;"인게임누적합배수",ChapterTable!$S:$T,2,0)*D1222)
  )
  )
  )
)</f>
        <v>4545210.2929276228</v>
      </c>
      <c r="G1222" t="s">
        <v>110</v>
      </c>
      <c r="J1222" t="str">
        <f>IF(ISBLANK(I1222),"",
IFERROR(VLOOKUP(I1222,[1]StringTable!$1:$1048576,MATCH([1]StringTable!$B$1,[1]StringTable!$1:$1,0),0),
IFERROR(VLOOKUP(I1222,[1]InApkStringTable!$1:$1048576,MATCH([1]InApkStringTable!$B$1,[1]InApkStringTable!$1:$1,0),0),
"스트링없음")))</f>
        <v/>
      </c>
      <c r="L1222" t="b">
        <v>0</v>
      </c>
      <c r="M1222" t="s">
        <v>24</v>
      </c>
      <c r="N1222" t="str">
        <f>IF(ISBLANK(M1222),"",IF(ISERROR(VLOOKUP(M1222,MapTable!$A:$A,1,0)),"맵없음",""))</f>
        <v/>
      </c>
      <c r="O1222">
        <f t="shared" si="77"/>
        <v>5</v>
      </c>
      <c r="Q1222">
        <f t="shared" si="78"/>
        <v>5</v>
      </c>
      <c r="R1222" t="b">
        <f t="shared" ca="1" si="79"/>
        <v>0</v>
      </c>
      <c r="T1222" t="b">
        <f t="shared" ca="1" si="80"/>
        <v>0</v>
      </c>
      <c r="V1222" t="str">
        <f>IF(ISBLANK(U1222),"",IF(ISERROR(VLOOKUP(U1222,MapTable!$A:$A,1,0)),"맵없음",""))</f>
        <v/>
      </c>
      <c r="X1222" t="str">
        <f>IF(ISBLANK(W1222),"",
IF(ISERROR(FIND(",",W1222)),
  IF(ISERROR(VLOOKUP(W1222,MapTable!$A:$A,1,0)),"맵없음",
  ""),
IF(ISERROR(FIND(",",W1222,FIND(",",W1222)+1)),
  IF(OR(ISERROR(VLOOKUP(LEFT(W1222,FIND(",",W1222)-1),MapTable!$A:$A,1,0)),ISERROR(VLOOKUP(TRIM(MID(W1222,FIND(",",W1222)+1,999)),MapTable!$A:$A,1,0))),"맵없음",
  ""),
IF(ISERROR(FIND(",",W1222,FIND(",",W1222,FIND(",",W1222)+1)+1)),
  IF(OR(ISERROR(VLOOKUP(LEFT(W1222,FIND(",",W1222)-1),MapTable!$A:$A,1,0)),ISERROR(VLOOKUP(TRIM(MID(W1222,FIND(",",W1222)+1,FIND(",",W1222,FIND(",",W1222)+1)-FIND(",",W1222)-1)),MapTable!$A:$A,1,0)),ISERROR(VLOOKUP(TRIM(MID(W1222,FIND(",",W1222,FIND(",",W1222)+1)+1,999)),MapTable!$A:$A,1,0))),"맵없음",
  ""),
IF(ISERROR(FIND(",",W1222,FIND(",",W1222,FIND(",",W1222,FIND(",",W1222)+1)+1)+1)),
  IF(OR(ISERROR(VLOOKUP(LEFT(W1222,FIND(",",W1222)-1),MapTable!$A:$A,1,0)),ISERROR(VLOOKUP(TRIM(MID(W1222,FIND(",",W1222)+1,FIND(",",W1222,FIND(",",W1222)+1)-FIND(",",W1222)-1)),MapTable!$A:$A,1,0)),ISERROR(VLOOKUP(TRIM(MID(W1222,FIND(",",W1222,FIND(",",W1222)+1)+1,FIND(",",W1222,FIND(",",W1222,FIND(",",W1222)+1)+1)-FIND(",",W1222,FIND(",",W1222)+1)-1)),MapTable!$A:$A,1,0)),ISERROR(VLOOKUP(TRIM(MID(W1222,FIND(",",W1222,FIND(",",W1222,FIND(",",W1222)+1)+1)+1,999)),MapTable!$A:$A,1,0))),"맵없음",
  ""),
)))))</f>
        <v/>
      </c>
      <c r="AC1222" t="str">
        <f>IF(ISBLANK(AB1222),"",IF(ISERROR(VLOOKUP(AB1222,[3]DropTable!$A:$A,1,0)),"드랍없음",""))</f>
        <v/>
      </c>
      <c r="AE1222" t="str">
        <f>IF(ISBLANK(AD1222),"",IF(ISERROR(VLOOKUP(AD1222,[3]DropTable!$A:$A,1,0)),"드랍없음",""))</f>
        <v/>
      </c>
      <c r="AG1222">
        <v>9.8000000000000007</v>
      </c>
      <c r="AH1222">
        <v>1</v>
      </c>
    </row>
    <row r="1223" spans="1:34" x14ac:dyDescent="0.3">
      <c r="A1223">
        <v>26</v>
      </c>
      <c r="B1223">
        <v>44</v>
      </c>
      <c r="C1223">
        <f>IF(OR($L1223=TRUE,$A1223=0,MOD($A1223,ChapterTable!$S$20)&lt;&gt;0),
MAX(0,INT(($B1223+ChapterTable!$Q$26+VLOOKUP(SUBSTITUTE(C$1,"성장단계","")&amp;"단계오프셋",ChapterTable!$S:$T,2,0))/ChapterTable!$Q$23)),
MAX(0,INT(($B1223+ChapterTable!$S$26+VLOOKUP(SUBSTITUTE(C$1,"성장단계","")&amp;"보스단계오프셋",ChapterTable!$S:$T,2,0))/ChapterTable!$S$23)))</f>
        <v>4</v>
      </c>
      <c r="D1223">
        <f>IF(OR($L1223=TRUE,$A1223=0,MOD($A1223,ChapterTable!$S$20)&lt;&gt;0),
MAX(0,INT(($B1223+ChapterTable!$Q$26+VLOOKUP(SUBSTITUTE(D$1,"성장단계","")&amp;"단계오프셋",ChapterTable!$S:$T,2,0))/ChapterTable!$Q$23)),
MAX(0,INT(($B1223+ChapterTable!$S$26+VLOOKUP(SUBSTITUTE(D$1,"성장단계","")&amp;"보스단계오프셋",ChapterTable!$S:$T,2,0))/ChapterTable!$S$23)))</f>
        <v>4</v>
      </c>
      <c r="E1223" s="1">
        <f ca="1">IF(AND($A1223=0,$B1223=1),
    VLOOKUP(1,ChapterTable!$1:$1048576,MATCH("최종"&amp;SUBSTITUTE(SUBSTITUTE(E$1,"standard",""),"|Float",""),ChapterTable!$1:$1,0),0)*ChapterTable!$Q$17,
  IF(AND($A1223=0,$B1223=0),
    E1224,
  IF($B1223=0,
    VLOOKUP($A1223,ChapterTable!$1:$1048576,MATCH("최종"&amp;SUBSTITUTE(SUBSTITUTE(E$1,"standard",""),"|Float",""),ChapterTable!$1:$1,0),0),
  IF($B1223=1,
    IF($L1223=FALSE,
      VLOOKUP($A1223,ChapterTable!$1:$1048576,MATCH("최종"&amp;SUBSTITUTE(SUBSTITUTE(E$1,"standard",""),"|Float",""),ChapterTable!$1:$1,0),0),
      VLOOKUP($A1223-ChapterTable!$Q$11,ChapterTable!$1:$1048576,MATCH("최종"&amp;SUBSTITUTE(SUBSTITUTE(E$1,"standard",""),"|Float",""),ChapterTable!$1:$1,0),0)*ChapterTable!$Q$14
    ),
  OFFSET(E1223,-$B1223+IF($L1223,1,0),0)*
    (VLOOKUP(SUBSTITUTE(SUBSTITUTE(E$1,"standard",""),"|Float","")&amp;"인게임누적곱배수",ChapterTable!$S:$T,2,0)^C1223
    +VLOOKUP(SUBSTITUTE(SUBSTITUTE(E$1,"standard",""),"|Float","")&amp;"인게임누적합배수",ChapterTable!$S:$T,2,0)*C1223)
  )
  )
  )
)</f>
        <v>10908504.703026295</v>
      </c>
      <c r="F1223" s="1">
        <f ca="1">IF(AND($A1223=0,$B1223=1),
    VLOOKUP(1,ChapterTable!$1:$1048576,MATCH("최종"&amp;SUBSTITUTE(SUBSTITUTE(F$1,"standard",""),"|Float",""),ChapterTable!$1:$1,0),0)*ChapterTable!$Q$17,
  IF(AND($A1223=0,$B1223=0),
    F1224,
  IF($B1223=0,
    VLOOKUP($A1223,ChapterTable!$1:$1048576,MATCH("최종"&amp;SUBSTITUTE(SUBSTITUTE(F$1,"standard",""),"|Float",""),ChapterTable!$1:$1,0),0),
  IF($B1223=1,
    IF($L1223=FALSE,
      VLOOKUP($A1223,ChapterTable!$1:$1048576,MATCH("최종"&amp;SUBSTITUTE(SUBSTITUTE(F$1,"standard",""),"|Float",""),ChapterTable!$1:$1,0),0),
      VLOOKUP($A1223-ChapterTable!$Q$11,ChapterTable!$1:$1048576,MATCH("최종"&amp;SUBSTITUTE(SUBSTITUTE(F$1,"standard",""),"|Float",""),ChapterTable!$1:$1,0),0)*ChapterTable!$Q$14
    ),
  OFFSET(F1223,-$B1223+IF($L1223,1,0),0)*
    (VLOOKUP(SUBSTITUTE(SUBSTITUTE(F$1,"standard",""),"|Float","")&amp;"인게임누적곱배수",ChapterTable!$S:$T,2,0)^D1223
    +VLOOKUP(SUBSTITUTE(SUBSTITUTE(F$1,"standard",""),"|Float","")&amp;"인게임누적합배수",ChapterTable!$S:$T,2,0)*D1223)
  )
  )
  )
)</f>
        <v>4545210.2929276228</v>
      </c>
      <c r="G1223" t="s">
        <v>110</v>
      </c>
      <c r="J1223" t="str">
        <f>IF(ISBLANK(I1223),"",
IFERROR(VLOOKUP(I1223,[1]StringTable!$1:$1048576,MATCH([1]StringTable!$B$1,[1]StringTable!$1:$1,0),0),
IFERROR(VLOOKUP(I1223,[1]InApkStringTable!$1:$1048576,MATCH([1]InApkStringTable!$B$1,[1]InApkStringTable!$1:$1,0),0),
"스트링없음")))</f>
        <v/>
      </c>
      <c r="L1223" t="b">
        <v>0</v>
      </c>
      <c r="M1223" t="s">
        <v>24</v>
      </c>
      <c r="N1223" t="str">
        <f>IF(ISBLANK(M1223),"",IF(ISERROR(VLOOKUP(M1223,MapTable!$A:$A,1,0)),"맵없음",""))</f>
        <v/>
      </c>
      <c r="O1223">
        <f t="shared" si="77"/>
        <v>5</v>
      </c>
      <c r="Q1223">
        <f t="shared" si="78"/>
        <v>5</v>
      </c>
      <c r="R1223" t="b">
        <f t="shared" ca="1" si="79"/>
        <v>0</v>
      </c>
      <c r="T1223" t="b">
        <f t="shared" ca="1" si="80"/>
        <v>0</v>
      </c>
      <c r="V1223" t="str">
        <f>IF(ISBLANK(U1223),"",IF(ISERROR(VLOOKUP(U1223,MapTable!$A:$A,1,0)),"맵없음",""))</f>
        <v/>
      </c>
      <c r="X1223" t="str">
        <f>IF(ISBLANK(W1223),"",
IF(ISERROR(FIND(",",W1223)),
  IF(ISERROR(VLOOKUP(W1223,MapTable!$A:$A,1,0)),"맵없음",
  ""),
IF(ISERROR(FIND(",",W1223,FIND(",",W1223)+1)),
  IF(OR(ISERROR(VLOOKUP(LEFT(W1223,FIND(",",W1223)-1),MapTable!$A:$A,1,0)),ISERROR(VLOOKUP(TRIM(MID(W1223,FIND(",",W1223)+1,999)),MapTable!$A:$A,1,0))),"맵없음",
  ""),
IF(ISERROR(FIND(",",W1223,FIND(",",W1223,FIND(",",W1223)+1)+1)),
  IF(OR(ISERROR(VLOOKUP(LEFT(W1223,FIND(",",W1223)-1),MapTable!$A:$A,1,0)),ISERROR(VLOOKUP(TRIM(MID(W1223,FIND(",",W1223)+1,FIND(",",W1223,FIND(",",W1223)+1)-FIND(",",W1223)-1)),MapTable!$A:$A,1,0)),ISERROR(VLOOKUP(TRIM(MID(W1223,FIND(",",W1223,FIND(",",W1223)+1)+1,999)),MapTable!$A:$A,1,0))),"맵없음",
  ""),
IF(ISERROR(FIND(",",W1223,FIND(",",W1223,FIND(",",W1223,FIND(",",W1223)+1)+1)+1)),
  IF(OR(ISERROR(VLOOKUP(LEFT(W1223,FIND(",",W1223)-1),MapTable!$A:$A,1,0)),ISERROR(VLOOKUP(TRIM(MID(W1223,FIND(",",W1223)+1,FIND(",",W1223,FIND(",",W1223)+1)-FIND(",",W1223)-1)),MapTable!$A:$A,1,0)),ISERROR(VLOOKUP(TRIM(MID(W1223,FIND(",",W1223,FIND(",",W1223)+1)+1,FIND(",",W1223,FIND(",",W1223,FIND(",",W1223)+1)+1)-FIND(",",W1223,FIND(",",W1223)+1)-1)),MapTable!$A:$A,1,0)),ISERROR(VLOOKUP(TRIM(MID(W1223,FIND(",",W1223,FIND(",",W1223,FIND(",",W1223)+1)+1)+1,999)),MapTable!$A:$A,1,0))),"맵없음",
  ""),
)))))</f>
        <v/>
      </c>
      <c r="AC1223" t="str">
        <f>IF(ISBLANK(AB1223),"",IF(ISERROR(VLOOKUP(AB1223,[3]DropTable!$A:$A,1,0)),"드랍없음",""))</f>
        <v/>
      </c>
      <c r="AE1223" t="str">
        <f>IF(ISBLANK(AD1223),"",IF(ISERROR(VLOOKUP(AD1223,[3]DropTable!$A:$A,1,0)),"드랍없음",""))</f>
        <v/>
      </c>
      <c r="AG1223">
        <v>9.8000000000000007</v>
      </c>
      <c r="AH1223">
        <v>1</v>
      </c>
    </row>
    <row r="1224" spans="1:34" x14ac:dyDescent="0.3">
      <c r="A1224">
        <v>26</v>
      </c>
      <c r="B1224">
        <v>45</v>
      </c>
      <c r="C1224">
        <f>IF(OR($L1224=TRUE,$A1224=0,MOD($A1224,ChapterTable!$S$20)&lt;&gt;0),
MAX(0,INT(($B1224+ChapterTable!$Q$26+VLOOKUP(SUBSTITUTE(C$1,"성장단계","")&amp;"단계오프셋",ChapterTable!$S:$T,2,0))/ChapterTable!$Q$23)),
MAX(0,INT(($B1224+ChapterTable!$S$26+VLOOKUP(SUBSTITUTE(C$1,"성장단계","")&amp;"보스단계오프셋",ChapterTable!$S:$T,2,0))/ChapterTable!$S$23)))</f>
        <v>4</v>
      </c>
      <c r="D1224">
        <f>IF(OR($L1224=TRUE,$A1224=0,MOD($A1224,ChapterTable!$S$20)&lt;&gt;0),
MAX(0,INT(($B1224+ChapterTable!$Q$26+VLOOKUP(SUBSTITUTE(D$1,"성장단계","")&amp;"단계오프셋",ChapterTable!$S:$T,2,0))/ChapterTable!$Q$23)),
MAX(0,INT(($B1224+ChapterTable!$S$26+VLOOKUP(SUBSTITUTE(D$1,"성장단계","")&amp;"보스단계오프셋",ChapterTable!$S:$T,2,0))/ChapterTable!$S$23)))</f>
        <v>4</v>
      </c>
      <c r="E1224" s="1">
        <f ca="1">IF(AND($A1224=0,$B1224=1),
    VLOOKUP(1,ChapterTable!$1:$1048576,MATCH("최종"&amp;SUBSTITUTE(SUBSTITUTE(E$1,"standard",""),"|Float",""),ChapterTable!$1:$1,0),0)*ChapterTable!$Q$17,
  IF(AND($A1224=0,$B1224=0),
    E1225,
  IF($B1224=0,
    VLOOKUP($A1224,ChapterTable!$1:$1048576,MATCH("최종"&amp;SUBSTITUTE(SUBSTITUTE(E$1,"standard",""),"|Float",""),ChapterTable!$1:$1,0),0),
  IF($B1224=1,
    IF($L1224=FALSE,
      VLOOKUP($A1224,ChapterTable!$1:$1048576,MATCH("최종"&amp;SUBSTITUTE(SUBSTITUTE(E$1,"standard",""),"|Float",""),ChapterTable!$1:$1,0),0),
      VLOOKUP($A1224-ChapterTable!$Q$11,ChapterTable!$1:$1048576,MATCH("최종"&amp;SUBSTITUTE(SUBSTITUTE(E$1,"standard",""),"|Float",""),ChapterTable!$1:$1,0),0)*ChapterTable!$Q$14
    ),
  OFFSET(E1224,-$B1224+IF($L1224,1,0),0)*
    (VLOOKUP(SUBSTITUTE(SUBSTITUTE(E$1,"standard",""),"|Float","")&amp;"인게임누적곱배수",ChapterTable!$S:$T,2,0)^C1224
    +VLOOKUP(SUBSTITUTE(SUBSTITUTE(E$1,"standard",""),"|Float","")&amp;"인게임누적합배수",ChapterTable!$S:$T,2,0)*C1224)
  )
  )
  )
)</f>
        <v>10908504.703026295</v>
      </c>
      <c r="F1224" s="1">
        <f ca="1">IF(AND($A1224=0,$B1224=1),
    VLOOKUP(1,ChapterTable!$1:$1048576,MATCH("최종"&amp;SUBSTITUTE(SUBSTITUTE(F$1,"standard",""),"|Float",""),ChapterTable!$1:$1,0),0)*ChapterTable!$Q$17,
  IF(AND($A1224=0,$B1224=0),
    F1225,
  IF($B1224=0,
    VLOOKUP($A1224,ChapterTable!$1:$1048576,MATCH("최종"&amp;SUBSTITUTE(SUBSTITUTE(F$1,"standard",""),"|Float",""),ChapterTable!$1:$1,0),0),
  IF($B1224=1,
    IF($L1224=FALSE,
      VLOOKUP($A1224,ChapterTable!$1:$1048576,MATCH("최종"&amp;SUBSTITUTE(SUBSTITUTE(F$1,"standard",""),"|Float",""),ChapterTable!$1:$1,0),0),
      VLOOKUP($A1224-ChapterTable!$Q$11,ChapterTable!$1:$1048576,MATCH("최종"&amp;SUBSTITUTE(SUBSTITUTE(F$1,"standard",""),"|Float",""),ChapterTable!$1:$1,0),0)*ChapterTable!$Q$14
    ),
  OFFSET(F1224,-$B1224+IF($L1224,1,0),0)*
    (VLOOKUP(SUBSTITUTE(SUBSTITUTE(F$1,"standard",""),"|Float","")&amp;"인게임누적곱배수",ChapterTable!$S:$T,2,0)^D1224
    +VLOOKUP(SUBSTITUTE(SUBSTITUTE(F$1,"standard",""),"|Float","")&amp;"인게임누적합배수",ChapterTable!$S:$T,2,0)*D1224)
  )
  )
  )
)</f>
        <v>4545210.2929276228</v>
      </c>
      <c r="G1224" t="s">
        <v>110</v>
      </c>
      <c r="J1224" t="str">
        <f>IF(ISBLANK(I1224),"",
IFERROR(VLOOKUP(I1224,[1]StringTable!$1:$1048576,MATCH([1]StringTable!$B$1,[1]StringTable!$1:$1,0),0),
IFERROR(VLOOKUP(I1224,[1]InApkStringTable!$1:$1048576,MATCH([1]InApkStringTable!$B$1,[1]InApkStringTable!$1:$1,0),0),
"스트링없음")))</f>
        <v/>
      </c>
      <c r="L1224" t="b">
        <v>0</v>
      </c>
      <c r="M1224" t="s">
        <v>24</v>
      </c>
      <c r="N1224" t="str">
        <f>IF(ISBLANK(M1224),"",IF(ISERROR(VLOOKUP(M1224,MapTable!$A:$A,1,0)),"맵없음",""))</f>
        <v/>
      </c>
      <c r="O1224">
        <f t="shared" si="77"/>
        <v>11</v>
      </c>
      <c r="Q1224">
        <f t="shared" si="78"/>
        <v>11</v>
      </c>
      <c r="R1224" t="b">
        <f t="shared" ca="1" si="79"/>
        <v>0</v>
      </c>
      <c r="T1224" t="b">
        <f t="shared" ca="1" si="80"/>
        <v>0</v>
      </c>
      <c r="V1224" t="str">
        <f>IF(ISBLANK(U1224),"",IF(ISERROR(VLOOKUP(U1224,MapTable!$A:$A,1,0)),"맵없음",""))</f>
        <v/>
      </c>
      <c r="X1224" t="str">
        <f>IF(ISBLANK(W1224),"",
IF(ISERROR(FIND(",",W1224)),
  IF(ISERROR(VLOOKUP(W1224,MapTable!$A:$A,1,0)),"맵없음",
  ""),
IF(ISERROR(FIND(",",W1224,FIND(",",W1224)+1)),
  IF(OR(ISERROR(VLOOKUP(LEFT(W1224,FIND(",",W1224)-1),MapTable!$A:$A,1,0)),ISERROR(VLOOKUP(TRIM(MID(W1224,FIND(",",W1224)+1,999)),MapTable!$A:$A,1,0))),"맵없음",
  ""),
IF(ISERROR(FIND(",",W1224,FIND(",",W1224,FIND(",",W1224)+1)+1)),
  IF(OR(ISERROR(VLOOKUP(LEFT(W1224,FIND(",",W1224)-1),MapTable!$A:$A,1,0)),ISERROR(VLOOKUP(TRIM(MID(W1224,FIND(",",W1224)+1,FIND(",",W1224,FIND(",",W1224)+1)-FIND(",",W1224)-1)),MapTable!$A:$A,1,0)),ISERROR(VLOOKUP(TRIM(MID(W1224,FIND(",",W1224,FIND(",",W1224)+1)+1,999)),MapTable!$A:$A,1,0))),"맵없음",
  ""),
IF(ISERROR(FIND(",",W1224,FIND(",",W1224,FIND(",",W1224,FIND(",",W1224)+1)+1)+1)),
  IF(OR(ISERROR(VLOOKUP(LEFT(W1224,FIND(",",W1224)-1),MapTable!$A:$A,1,0)),ISERROR(VLOOKUP(TRIM(MID(W1224,FIND(",",W1224)+1,FIND(",",W1224,FIND(",",W1224)+1)-FIND(",",W1224)-1)),MapTable!$A:$A,1,0)),ISERROR(VLOOKUP(TRIM(MID(W1224,FIND(",",W1224,FIND(",",W1224)+1)+1,FIND(",",W1224,FIND(",",W1224,FIND(",",W1224)+1)+1)-FIND(",",W1224,FIND(",",W1224)+1)-1)),MapTable!$A:$A,1,0)),ISERROR(VLOOKUP(TRIM(MID(W1224,FIND(",",W1224,FIND(",",W1224,FIND(",",W1224)+1)+1)+1,999)),MapTable!$A:$A,1,0))),"맵없음",
  ""),
)))))</f>
        <v/>
      </c>
      <c r="AC1224" t="str">
        <f>IF(ISBLANK(AB1224),"",IF(ISERROR(VLOOKUP(AB1224,[3]DropTable!$A:$A,1,0)),"드랍없음",""))</f>
        <v/>
      </c>
      <c r="AE1224" t="str">
        <f>IF(ISBLANK(AD1224),"",IF(ISERROR(VLOOKUP(AD1224,[3]DropTable!$A:$A,1,0)),"드랍없음",""))</f>
        <v/>
      </c>
      <c r="AG1224">
        <v>9.8000000000000007</v>
      </c>
      <c r="AH1224">
        <v>1</v>
      </c>
    </row>
    <row r="1225" spans="1:34" x14ac:dyDescent="0.3">
      <c r="A1225">
        <v>26</v>
      </c>
      <c r="B1225">
        <v>46</v>
      </c>
      <c r="C1225">
        <f>IF(OR($L1225=TRUE,$A1225=0,MOD($A1225,ChapterTable!$S$20)&lt;&gt;0),
MAX(0,INT(($B1225+ChapterTable!$Q$26+VLOOKUP(SUBSTITUTE(C$1,"성장단계","")&amp;"단계오프셋",ChapterTable!$S:$T,2,0))/ChapterTable!$Q$23)),
MAX(0,INT(($B1225+ChapterTable!$S$26+VLOOKUP(SUBSTITUTE(C$1,"성장단계","")&amp;"보스단계오프셋",ChapterTable!$S:$T,2,0))/ChapterTable!$S$23)))</f>
        <v>5</v>
      </c>
      <c r="D1225">
        <f>IF(OR($L1225=TRUE,$A1225=0,MOD($A1225,ChapterTable!$S$20)&lt;&gt;0),
MAX(0,INT(($B1225+ChapterTable!$Q$26+VLOOKUP(SUBSTITUTE(D$1,"성장단계","")&amp;"단계오프셋",ChapterTable!$S:$T,2,0))/ChapterTable!$Q$23)),
MAX(0,INT(($B1225+ChapterTable!$S$26+VLOOKUP(SUBSTITUTE(D$1,"성장단계","")&amp;"보스단계오프셋",ChapterTable!$S:$T,2,0))/ChapterTable!$S$23)))</f>
        <v>4</v>
      </c>
      <c r="E1225" s="1">
        <f ca="1">IF(AND($A1225=0,$B1225=1),
    VLOOKUP(1,ChapterTable!$1:$1048576,MATCH("최종"&amp;SUBSTITUTE(SUBSTITUTE(E$1,"standard",""),"|Float",""),ChapterTable!$1:$1,0),0)*ChapterTable!$Q$17,
  IF(AND($A1225=0,$B1225=0),
    E1226,
  IF($B1225=0,
    VLOOKUP($A1225,ChapterTable!$1:$1048576,MATCH("최종"&amp;SUBSTITUTE(SUBSTITUTE(E$1,"standard",""),"|Float",""),ChapterTable!$1:$1,0),0),
  IF($B1225=1,
    IF($L1225=FALSE,
      VLOOKUP($A1225,ChapterTable!$1:$1048576,MATCH("최종"&amp;SUBSTITUTE(SUBSTITUTE(E$1,"standard",""),"|Float",""),ChapterTable!$1:$1,0),0),
      VLOOKUP($A1225-ChapterTable!$Q$11,ChapterTable!$1:$1048576,MATCH("최종"&amp;SUBSTITUTE(SUBSTITUTE(E$1,"standard",""),"|Float",""),ChapterTable!$1:$1,0),0)*ChapterTable!$Q$14
    ),
  OFFSET(E1225,-$B1225+IF($L1225,1,0),0)*
    (VLOOKUP(SUBSTITUTE(SUBSTITUTE(E$1,"standard",""),"|Float","")&amp;"인게임누적곱배수",ChapterTable!$S:$T,2,0)^C1225
    +VLOOKUP(SUBSTITUTE(SUBSTITUTE(E$1,"standard",""),"|Float","")&amp;"인게임누적합배수",ChapterTable!$S:$T,2,0)*C1225)
  )
  )
  )
)</f>
        <v>12499328.305550963</v>
      </c>
      <c r="F1225" s="1">
        <f ca="1">IF(AND($A1225=0,$B1225=1),
    VLOOKUP(1,ChapterTable!$1:$1048576,MATCH("최종"&amp;SUBSTITUTE(SUBSTITUTE(F$1,"standard",""),"|Float",""),ChapterTable!$1:$1,0),0)*ChapterTable!$Q$17,
  IF(AND($A1225=0,$B1225=0),
    F1226,
  IF($B1225=0,
    VLOOKUP($A1225,ChapterTable!$1:$1048576,MATCH("최종"&amp;SUBSTITUTE(SUBSTITUTE(F$1,"standard",""),"|Float",""),ChapterTable!$1:$1,0),0),
  IF($B1225=1,
    IF($L1225=FALSE,
      VLOOKUP($A1225,ChapterTable!$1:$1048576,MATCH("최종"&amp;SUBSTITUTE(SUBSTITUTE(F$1,"standard",""),"|Float",""),ChapterTable!$1:$1,0),0),
      VLOOKUP($A1225-ChapterTable!$Q$11,ChapterTable!$1:$1048576,MATCH("최종"&amp;SUBSTITUTE(SUBSTITUTE(F$1,"standard",""),"|Float",""),ChapterTable!$1:$1,0),0)*ChapterTable!$Q$14
    ),
  OFFSET(F1225,-$B1225+IF($L1225,1,0),0)*
    (VLOOKUP(SUBSTITUTE(SUBSTITUTE(F$1,"standard",""),"|Float","")&amp;"인게임누적곱배수",ChapterTable!$S:$T,2,0)^D1225
    +VLOOKUP(SUBSTITUTE(SUBSTITUTE(F$1,"standard",""),"|Float","")&amp;"인게임누적합배수",ChapterTable!$S:$T,2,0)*D1225)
  )
  )
  )
)</f>
        <v>4545210.2929276228</v>
      </c>
      <c r="G1225" t="s">
        <v>110</v>
      </c>
      <c r="J1225" t="str">
        <f>IF(ISBLANK(I1225),"",
IFERROR(VLOOKUP(I1225,[1]StringTable!$1:$1048576,MATCH([1]StringTable!$B$1,[1]StringTable!$1:$1,0),0),
IFERROR(VLOOKUP(I1225,[1]InApkStringTable!$1:$1048576,MATCH([1]InApkStringTable!$B$1,[1]InApkStringTable!$1:$1,0),0),
"스트링없음")))</f>
        <v/>
      </c>
      <c r="L1225" t="b">
        <v>0</v>
      </c>
      <c r="M1225" t="s">
        <v>24</v>
      </c>
      <c r="N1225" t="str">
        <f>IF(ISBLANK(M1225),"",IF(ISERROR(VLOOKUP(M1225,MapTable!$A:$A,1,0)),"맵없음",""))</f>
        <v/>
      </c>
      <c r="O1225">
        <f t="shared" si="77"/>
        <v>5</v>
      </c>
      <c r="Q1225">
        <f t="shared" si="78"/>
        <v>5</v>
      </c>
      <c r="R1225" t="b">
        <f t="shared" ca="1" si="79"/>
        <v>0</v>
      </c>
      <c r="T1225" t="b">
        <f t="shared" ca="1" si="80"/>
        <v>0</v>
      </c>
      <c r="V1225" t="str">
        <f>IF(ISBLANK(U1225),"",IF(ISERROR(VLOOKUP(U1225,MapTable!$A:$A,1,0)),"맵없음",""))</f>
        <v/>
      </c>
      <c r="X1225" t="str">
        <f>IF(ISBLANK(W1225),"",
IF(ISERROR(FIND(",",W1225)),
  IF(ISERROR(VLOOKUP(W1225,MapTable!$A:$A,1,0)),"맵없음",
  ""),
IF(ISERROR(FIND(",",W1225,FIND(",",W1225)+1)),
  IF(OR(ISERROR(VLOOKUP(LEFT(W1225,FIND(",",W1225)-1),MapTable!$A:$A,1,0)),ISERROR(VLOOKUP(TRIM(MID(W1225,FIND(",",W1225)+1,999)),MapTable!$A:$A,1,0))),"맵없음",
  ""),
IF(ISERROR(FIND(",",W1225,FIND(",",W1225,FIND(",",W1225)+1)+1)),
  IF(OR(ISERROR(VLOOKUP(LEFT(W1225,FIND(",",W1225)-1),MapTable!$A:$A,1,0)),ISERROR(VLOOKUP(TRIM(MID(W1225,FIND(",",W1225)+1,FIND(",",W1225,FIND(",",W1225)+1)-FIND(",",W1225)-1)),MapTable!$A:$A,1,0)),ISERROR(VLOOKUP(TRIM(MID(W1225,FIND(",",W1225,FIND(",",W1225)+1)+1,999)),MapTable!$A:$A,1,0))),"맵없음",
  ""),
IF(ISERROR(FIND(",",W1225,FIND(",",W1225,FIND(",",W1225,FIND(",",W1225)+1)+1)+1)),
  IF(OR(ISERROR(VLOOKUP(LEFT(W1225,FIND(",",W1225)-1),MapTable!$A:$A,1,0)),ISERROR(VLOOKUP(TRIM(MID(W1225,FIND(",",W1225)+1,FIND(",",W1225,FIND(",",W1225)+1)-FIND(",",W1225)-1)),MapTable!$A:$A,1,0)),ISERROR(VLOOKUP(TRIM(MID(W1225,FIND(",",W1225,FIND(",",W1225)+1)+1,FIND(",",W1225,FIND(",",W1225,FIND(",",W1225)+1)+1)-FIND(",",W1225,FIND(",",W1225)+1)-1)),MapTable!$A:$A,1,0)),ISERROR(VLOOKUP(TRIM(MID(W1225,FIND(",",W1225,FIND(",",W1225,FIND(",",W1225)+1)+1)+1,999)),MapTable!$A:$A,1,0))),"맵없음",
  ""),
)))))</f>
        <v/>
      </c>
      <c r="AC1225" t="str">
        <f>IF(ISBLANK(AB1225),"",IF(ISERROR(VLOOKUP(AB1225,[3]DropTable!$A:$A,1,0)),"드랍없음",""))</f>
        <v/>
      </c>
      <c r="AE1225" t="str">
        <f>IF(ISBLANK(AD1225),"",IF(ISERROR(VLOOKUP(AD1225,[3]DropTable!$A:$A,1,0)),"드랍없음",""))</f>
        <v/>
      </c>
      <c r="AG1225">
        <v>9.8000000000000007</v>
      </c>
      <c r="AH1225">
        <v>1</v>
      </c>
    </row>
    <row r="1226" spans="1:34" x14ac:dyDescent="0.3">
      <c r="A1226">
        <v>26</v>
      </c>
      <c r="B1226">
        <v>47</v>
      </c>
      <c r="C1226">
        <f>IF(OR($L1226=TRUE,$A1226=0,MOD($A1226,ChapterTable!$S$20)&lt;&gt;0),
MAX(0,INT(($B1226+ChapterTable!$Q$26+VLOOKUP(SUBSTITUTE(C$1,"성장단계","")&amp;"단계오프셋",ChapterTable!$S:$T,2,0))/ChapterTable!$Q$23)),
MAX(0,INT(($B1226+ChapterTable!$S$26+VLOOKUP(SUBSTITUTE(C$1,"성장단계","")&amp;"보스단계오프셋",ChapterTable!$S:$T,2,0))/ChapterTable!$S$23)))</f>
        <v>5</v>
      </c>
      <c r="D1226">
        <f>IF(OR($L1226=TRUE,$A1226=0,MOD($A1226,ChapterTable!$S$20)&lt;&gt;0),
MAX(0,INT(($B1226+ChapterTable!$Q$26+VLOOKUP(SUBSTITUTE(D$1,"성장단계","")&amp;"단계오프셋",ChapterTable!$S:$T,2,0))/ChapterTable!$Q$23)),
MAX(0,INT(($B1226+ChapterTable!$S$26+VLOOKUP(SUBSTITUTE(D$1,"성장단계","")&amp;"보스단계오프셋",ChapterTable!$S:$T,2,0))/ChapterTable!$S$23)))</f>
        <v>4</v>
      </c>
      <c r="E1226" s="1">
        <f ca="1">IF(AND($A1226=0,$B1226=1),
    VLOOKUP(1,ChapterTable!$1:$1048576,MATCH("최종"&amp;SUBSTITUTE(SUBSTITUTE(E$1,"standard",""),"|Float",""),ChapterTable!$1:$1,0),0)*ChapterTable!$Q$17,
  IF(AND($A1226=0,$B1226=0),
    E1227,
  IF($B1226=0,
    VLOOKUP($A1226,ChapterTable!$1:$1048576,MATCH("최종"&amp;SUBSTITUTE(SUBSTITUTE(E$1,"standard",""),"|Float",""),ChapterTable!$1:$1,0),0),
  IF($B1226=1,
    IF($L1226=FALSE,
      VLOOKUP($A1226,ChapterTable!$1:$1048576,MATCH("최종"&amp;SUBSTITUTE(SUBSTITUTE(E$1,"standard",""),"|Float",""),ChapterTable!$1:$1,0),0),
      VLOOKUP($A1226-ChapterTable!$Q$11,ChapterTable!$1:$1048576,MATCH("최종"&amp;SUBSTITUTE(SUBSTITUTE(E$1,"standard",""),"|Float",""),ChapterTable!$1:$1,0),0)*ChapterTable!$Q$14
    ),
  OFFSET(E1226,-$B1226+IF($L1226,1,0),0)*
    (VLOOKUP(SUBSTITUTE(SUBSTITUTE(E$1,"standard",""),"|Float","")&amp;"인게임누적곱배수",ChapterTable!$S:$T,2,0)^C1226
    +VLOOKUP(SUBSTITUTE(SUBSTITUTE(E$1,"standard",""),"|Float","")&amp;"인게임누적합배수",ChapterTable!$S:$T,2,0)*C1226)
  )
  )
  )
)</f>
        <v>12499328.305550963</v>
      </c>
      <c r="F1226" s="1">
        <f ca="1">IF(AND($A1226=0,$B1226=1),
    VLOOKUP(1,ChapterTable!$1:$1048576,MATCH("최종"&amp;SUBSTITUTE(SUBSTITUTE(F$1,"standard",""),"|Float",""),ChapterTable!$1:$1,0),0)*ChapterTable!$Q$17,
  IF(AND($A1226=0,$B1226=0),
    F1227,
  IF($B1226=0,
    VLOOKUP($A1226,ChapterTable!$1:$1048576,MATCH("최종"&amp;SUBSTITUTE(SUBSTITUTE(F$1,"standard",""),"|Float",""),ChapterTable!$1:$1,0),0),
  IF($B1226=1,
    IF($L1226=FALSE,
      VLOOKUP($A1226,ChapterTable!$1:$1048576,MATCH("최종"&amp;SUBSTITUTE(SUBSTITUTE(F$1,"standard",""),"|Float",""),ChapterTable!$1:$1,0),0),
      VLOOKUP($A1226-ChapterTable!$Q$11,ChapterTable!$1:$1048576,MATCH("최종"&amp;SUBSTITUTE(SUBSTITUTE(F$1,"standard",""),"|Float",""),ChapterTable!$1:$1,0),0)*ChapterTable!$Q$14
    ),
  OFFSET(F1226,-$B1226+IF($L1226,1,0),0)*
    (VLOOKUP(SUBSTITUTE(SUBSTITUTE(F$1,"standard",""),"|Float","")&amp;"인게임누적곱배수",ChapterTable!$S:$T,2,0)^D1226
    +VLOOKUP(SUBSTITUTE(SUBSTITUTE(F$1,"standard",""),"|Float","")&amp;"인게임누적합배수",ChapterTable!$S:$T,2,0)*D1226)
  )
  )
  )
)</f>
        <v>4545210.2929276228</v>
      </c>
      <c r="G1226" t="s">
        <v>110</v>
      </c>
      <c r="J1226" t="str">
        <f>IF(ISBLANK(I1226),"",
IFERROR(VLOOKUP(I1226,[1]StringTable!$1:$1048576,MATCH([1]StringTable!$B$1,[1]StringTable!$1:$1,0),0),
IFERROR(VLOOKUP(I1226,[1]InApkStringTable!$1:$1048576,MATCH([1]InApkStringTable!$B$1,[1]InApkStringTable!$1:$1,0),0),
"스트링없음")))</f>
        <v/>
      </c>
      <c r="L1226" t="b">
        <v>0</v>
      </c>
      <c r="M1226" t="s">
        <v>24</v>
      </c>
      <c r="N1226" t="str">
        <f>IF(ISBLANK(M1226),"",IF(ISERROR(VLOOKUP(M1226,MapTable!$A:$A,1,0)),"맵없음",""))</f>
        <v/>
      </c>
      <c r="O1226">
        <f t="shared" si="77"/>
        <v>5</v>
      </c>
      <c r="Q1226">
        <f t="shared" si="78"/>
        <v>5</v>
      </c>
      <c r="R1226" t="b">
        <f t="shared" ca="1" si="79"/>
        <v>0</v>
      </c>
      <c r="T1226" t="b">
        <f t="shared" ca="1" si="80"/>
        <v>0</v>
      </c>
      <c r="V1226" t="str">
        <f>IF(ISBLANK(U1226),"",IF(ISERROR(VLOOKUP(U1226,MapTable!$A:$A,1,0)),"맵없음",""))</f>
        <v/>
      </c>
      <c r="X1226" t="str">
        <f>IF(ISBLANK(W1226),"",
IF(ISERROR(FIND(",",W1226)),
  IF(ISERROR(VLOOKUP(W1226,MapTable!$A:$A,1,0)),"맵없음",
  ""),
IF(ISERROR(FIND(",",W1226,FIND(",",W1226)+1)),
  IF(OR(ISERROR(VLOOKUP(LEFT(W1226,FIND(",",W1226)-1),MapTable!$A:$A,1,0)),ISERROR(VLOOKUP(TRIM(MID(W1226,FIND(",",W1226)+1,999)),MapTable!$A:$A,1,0))),"맵없음",
  ""),
IF(ISERROR(FIND(",",W1226,FIND(",",W1226,FIND(",",W1226)+1)+1)),
  IF(OR(ISERROR(VLOOKUP(LEFT(W1226,FIND(",",W1226)-1),MapTable!$A:$A,1,0)),ISERROR(VLOOKUP(TRIM(MID(W1226,FIND(",",W1226)+1,FIND(",",W1226,FIND(",",W1226)+1)-FIND(",",W1226)-1)),MapTable!$A:$A,1,0)),ISERROR(VLOOKUP(TRIM(MID(W1226,FIND(",",W1226,FIND(",",W1226)+1)+1,999)),MapTable!$A:$A,1,0))),"맵없음",
  ""),
IF(ISERROR(FIND(",",W1226,FIND(",",W1226,FIND(",",W1226,FIND(",",W1226)+1)+1)+1)),
  IF(OR(ISERROR(VLOOKUP(LEFT(W1226,FIND(",",W1226)-1),MapTable!$A:$A,1,0)),ISERROR(VLOOKUP(TRIM(MID(W1226,FIND(",",W1226)+1,FIND(",",W1226,FIND(",",W1226)+1)-FIND(",",W1226)-1)),MapTable!$A:$A,1,0)),ISERROR(VLOOKUP(TRIM(MID(W1226,FIND(",",W1226,FIND(",",W1226)+1)+1,FIND(",",W1226,FIND(",",W1226,FIND(",",W1226)+1)+1)-FIND(",",W1226,FIND(",",W1226)+1)-1)),MapTable!$A:$A,1,0)),ISERROR(VLOOKUP(TRIM(MID(W1226,FIND(",",W1226,FIND(",",W1226,FIND(",",W1226)+1)+1)+1,999)),MapTable!$A:$A,1,0))),"맵없음",
  ""),
)))))</f>
        <v/>
      </c>
      <c r="AC1226" t="str">
        <f>IF(ISBLANK(AB1226),"",IF(ISERROR(VLOOKUP(AB1226,[3]DropTable!$A:$A,1,0)),"드랍없음",""))</f>
        <v/>
      </c>
      <c r="AE1226" t="str">
        <f>IF(ISBLANK(AD1226),"",IF(ISERROR(VLOOKUP(AD1226,[3]DropTable!$A:$A,1,0)),"드랍없음",""))</f>
        <v/>
      </c>
      <c r="AG1226">
        <v>9.8000000000000007</v>
      </c>
      <c r="AH1226">
        <v>1</v>
      </c>
    </row>
    <row r="1227" spans="1:34" x14ac:dyDescent="0.3">
      <c r="A1227">
        <v>26</v>
      </c>
      <c r="B1227">
        <v>48</v>
      </c>
      <c r="C1227">
        <f>IF(OR($L1227=TRUE,$A1227=0,MOD($A1227,ChapterTable!$S$20)&lt;&gt;0),
MAX(0,INT(($B1227+ChapterTable!$Q$26+VLOOKUP(SUBSTITUTE(C$1,"성장단계","")&amp;"단계오프셋",ChapterTable!$S:$T,2,0))/ChapterTable!$Q$23)),
MAX(0,INT(($B1227+ChapterTable!$S$26+VLOOKUP(SUBSTITUTE(C$1,"성장단계","")&amp;"보스단계오프셋",ChapterTable!$S:$T,2,0))/ChapterTable!$S$23)))</f>
        <v>5</v>
      </c>
      <c r="D1227">
        <f>IF(OR($L1227=TRUE,$A1227=0,MOD($A1227,ChapterTable!$S$20)&lt;&gt;0),
MAX(0,INT(($B1227+ChapterTable!$Q$26+VLOOKUP(SUBSTITUTE(D$1,"성장단계","")&amp;"단계오프셋",ChapterTable!$S:$T,2,0))/ChapterTable!$Q$23)),
MAX(0,INT(($B1227+ChapterTable!$S$26+VLOOKUP(SUBSTITUTE(D$1,"성장단계","")&amp;"보스단계오프셋",ChapterTable!$S:$T,2,0))/ChapterTable!$S$23)))</f>
        <v>4</v>
      </c>
      <c r="E1227" s="1">
        <f ca="1">IF(AND($A1227=0,$B1227=1),
    VLOOKUP(1,ChapterTable!$1:$1048576,MATCH("최종"&amp;SUBSTITUTE(SUBSTITUTE(E$1,"standard",""),"|Float",""),ChapterTable!$1:$1,0),0)*ChapterTable!$Q$17,
  IF(AND($A1227=0,$B1227=0),
    E1228,
  IF($B1227=0,
    VLOOKUP($A1227,ChapterTable!$1:$1048576,MATCH("최종"&amp;SUBSTITUTE(SUBSTITUTE(E$1,"standard",""),"|Float",""),ChapterTable!$1:$1,0),0),
  IF($B1227=1,
    IF($L1227=FALSE,
      VLOOKUP($A1227,ChapterTable!$1:$1048576,MATCH("최종"&amp;SUBSTITUTE(SUBSTITUTE(E$1,"standard",""),"|Float",""),ChapterTable!$1:$1,0),0),
      VLOOKUP($A1227-ChapterTable!$Q$11,ChapterTable!$1:$1048576,MATCH("최종"&amp;SUBSTITUTE(SUBSTITUTE(E$1,"standard",""),"|Float",""),ChapterTable!$1:$1,0),0)*ChapterTable!$Q$14
    ),
  OFFSET(E1227,-$B1227+IF($L1227,1,0),0)*
    (VLOOKUP(SUBSTITUTE(SUBSTITUTE(E$1,"standard",""),"|Float","")&amp;"인게임누적곱배수",ChapterTable!$S:$T,2,0)^C1227
    +VLOOKUP(SUBSTITUTE(SUBSTITUTE(E$1,"standard",""),"|Float","")&amp;"인게임누적합배수",ChapterTable!$S:$T,2,0)*C1227)
  )
  )
  )
)</f>
        <v>12499328.305550963</v>
      </c>
      <c r="F1227" s="1">
        <f ca="1">IF(AND($A1227=0,$B1227=1),
    VLOOKUP(1,ChapterTable!$1:$1048576,MATCH("최종"&amp;SUBSTITUTE(SUBSTITUTE(F$1,"standard",""),"|Float",""),ChapterTable!$1:$1,0),0)*ChapterTable!$Q$17,
  IF(AND($A1227=0,$B1227=0),
    F1228,
  IF($B1227=0,
    VLOOKUP($A1227,ChapterTable!$1:$1048576,MATCH("최종"&amp;SUBSTITUTE(SUBSTITUTE(F$1,"standard",""),"|Float",""),ChapterTable!$1:$1,0),0),
  IF($B1227=1,
    IF($L1227=FALSE,
      VLOOKUP($A1227,ChapterTable!$1:$1048576,MATCH("최종"&amp;SUBSTITUTE(SUBSTITUTE(F$1,"standard",""),"|Float",""),ChapterTable!$1:$1,0),0),
      VLOOKUP($A1227-ChapterTable!$Q$11,ChapterTable!$1:$1048576,MATCH("최종"&amp;SUBSTITUTE(SUBSTITUTE(F$1,"standard",""),"|Float",""),ChapterTable!$1:$1,0),0)*ChapterTable!$Q$14
    ),
  OFFSET(F1227,-$B1227+IF($L1227,1,0),0)*
    (VLOOKUP(SUBSTITUTE(SUBSTITUTE(F$1,"standard",""),"|Float","")&amp;"인게임누적곱배수",ChapterTable!$S:$T,2,0)^D1227
    +VLOOKUP(SUBSTITUTE(SUBSTITUTE(F$1,"standard",""),"|Float","")&amp;"인게임누적합배수",ChapterTable!$S:$T,2,0)*D1227)
  )
  )
  )
)</f>
        <v>4545210.2929276228</v>
      </c>
      <c r="G1227" t="s">
        <v>110</v>
      </c>
      <c r="J1227" t="str">
        <f>IF(ISBLANK(I1227),"",
IFERROR(VLOOKUP(I1227,[1]StringTable!$1:$1048576,MATCH([1]StringTable!$B$1,[1]StringTable!$1:$1,0),0),
IFERROR(VLOOKUP(I1227,[1]InApkStringTable!$1:$1048576,MATCH([1]InApkStringTable!$B$1,[1]InApkStringTable!$1:$1,0),0),
"스트링없음")))</f>
        <v/>
      </c>
      <c r="L1227" t="b">
        <v>0</v>
      </c>
      <c r="M1227" t="s">
        <v>24</v>
      </c>
      <c r="N1227" t="str">
        <f>IF(ISBLANK(M1227),"",IF(ISERROR(VLOOKUP(M1227,MapTable!$A:$A,1,0)),"맵없음",""))</f>
        <v/>
      </c>
      <c r="O1227">
        <f t="shared" si="77"/>
        <v>5</v>
      </c>
      <c r="Q1227">
        <f t="shared" si="78"/>
        <v>5</v>
      </c>
      <c r="R1227" t="b">
        <f t="shared" ca="1" si="79"/>
        <v>0</v>
      </c>
      <c r="T1227" t="b">
        <f t="shared" ca="1" si="80"/>
        <v>0</v>
      </c>
      <c r="V1227" t="str">
        <f>IF(ISBLANK(U1227),"",IF(ISERROR(VLOOKUP(U1227,MapTable!$A:$A,1,0)),"맵없음",""))</f>
        <v/>
      </c>
      <c r="X1227" t="str">
        <f>IF(ISBLANK(W1227),"",
IF(ISERROR(FIND(",",W1227)),
  IF(ISERROR(VLOOKUP(W1227,MapTable!$A:$A,1,0)),"맵없음",
  ""),
IF(ISERROR(FIND(",",W1227,FIND(",",W1227)+1)),
  IF(OR(ISERROR(VLOOKUP(LEFT(W1227,FIND(",",W1227)-1),MapTable!$A:$A,1,0)),ISERROR(VLOOKUP(TRIM(MID(W1227,FIND(",",W1227)+1,999)),MapTable!$A:$A,1,0))),"맵없음",
  ""),
IF(ISERROR(FIND(",",W1227,FIND(",",W1227,FIND(",",W1227)+1)+1)),
  IF(OR(ISERROR(VLOOKUP(LEFT(W1227,FIND(",",W1227)-1),MapTable!$A:$A,1,0)),ISERROR(VLOOKUP(TRIM(MID(W1227,FIND(",",W1227)+1,FIND(",",W1227,FIND(",",W1227)+1)-FIND(",",W1227)-1)),MapTable!$A:$A,1,0)),ISERROR(VLOOKUP(TRIM(MID(W1227,FIND(",",W1227,FIND(",",W1227)+1)+1,999)),MapTable!$A:$A,1,0))),"맵없음",
  ""),
IF(ISERROR(FIND(",",W1227,FIND(",",W1227,FIND(",",W1227,FIND(",",W1227)+1)+1)+1)),
  IF(OR(ISERROR(VLOOKUP(LEFT(W1227,FIND(",",W1227)-1),MapTable!$A:$A,1,0)),ISERROR(VLOOKUP(TRIM(MID(W1227,FIND(",",W1227)+1,FIND(",",W1227,FIND(",",W1227)+1)-FIND(",",W1227)-1)),MapTable!$A:$A,1,0)),ISERROR(VLOOKUP(TRIM(MID(W1227,FIND(",",W1227,FIND(",",W1227)+1)+1,FIND(",",W1227,FIND(",",W1227,FIND(",",W1227)+1)+1)-FIND(",",W1227,FIND(",",W1227)+1)-1)),MapTable!$A:$A,1,0)),ISERROR(VLOOKUP(TRIM(MID(W1227,FIND(",",W1227,FIND(",",W1227,FIND(",",W1227)+1)+1)+1,999)),MapTable!$A:$A,1,0))),"맵없음",
  ""),
)))))</f>
        <v/>
      </c>
      <c r="AC1227" t="str">
        <f>IF(ISBLANK(AB1227),"",IF(ISERROR(VLOOKUP(AB1227,[3]DropTable!$A:$A,1,0)),"드랍없음",""))</f>
        <v/>
      </c>
      <c r="AE1227" t="str">
        <f>IF(ISBLANK(AD1227),"",IF(ISERROR(VLOOKUP(AD1227,[3]DropTable!$A:$A,1,0)),"드랍없음",""))</f>
        <v/>
      </c>
      <c r="AG1227">
        <v>9.8000000000000007</v>
      </c>
      <c r="AH1227">
        <v>1</v>
      </c>
    </row>
    <row r="1228" spans="1:34" x14ac:dyDescent="0.3">
      <c r="A1228">
        <v>26</v>
      </c>
      <c r="B1228">
        <v>49</v>
      </c>
      <c r="C1228">
        <f>IF(OR($L1228=TRUE,$A1228=0,MOD($A1228,ChapterTable!$S$20)&lt;&gt;0),
MAX(0,INT(($B1228+ChapterTable!$Q$26+VLOOKUP(SUBSTITUTE(C$1,"성장단계","")&amp;"단계오프셋",ChapterTable!$S:$T,2,0))/ChapterTable!$Q$23)),
MAX(0,INT(($B1228+ChapterTable!$S$26+VLOOKUP(SUBSTITUTE(C$1,"성장단계","")&amp;"보스단계오프셋",ChapterTable!$S:$T,2,0))/ChapterTable!$S$23)))</f>
        <v>5</v>
      </c>
      <c r="D1228">
        <f>IF(OR($L1228=TRUE,$A1228=0,MOD($A1228,ChapterTable!$S$20)&lt;&gt;0),
MAX(0,INT(($B1228+ChapterTable!$Q$26+VLOOKUP(SUBSTITUTE(D$1,"성장단계","")&amp;"단계오프셋",ChapterTable!$S:$T,2,0))/ChapterTable!$Q$23)),
MAX(0,INT(($B1228+ChapterTable!$S$26+VLOOKUP(SUBSTITUTE(D$1,"성장단계","")&amp;"보스단계오프셋",ChapterTable!$S:$T,2,0))/ChapterTable!$S$23)))</f>
        <v>4</v>
      </c>
      <c r="E1228" s="1">
        <f ca="1">IF(AND($A1228=0,$B1228=1),
    VLOOKUP(1,ChapterTable!$1:$1048576,MATCH("최종"&amp;SUBSTITUTE(SUBSTITUTE(E$1,"standard",""),"|Float",""),ChapterTable!$1:$1,0),0)*ChapterTable!$Q$17,
  IF(AND($A1228=0,$B1228=0),
    E1229,
  IF($B1228=0,
    VLOOKUP($A1228,ChapterTable!$1:$1048576,MATCH("최종"&amp;SUBSTITUTE(SUBSTITUTE(E$1,"standard",""),"|Float",""),ChapterTable!$1:$1,0),0),
  IF($B1228=1,
    IF($L1228=FALSE,
      VLOOKUP($A1228,ChapterTable!$1:$1048576,MATCH("최종"&amp;SUBSTITUTE(SUBSTITUTE(E$1,"standard",""),"|Float",""),ChapterTable!$1:$1,0),0),
      VLOOKUP($A1228-ChapterTable!$Q$11,ChapterTable!$1:$1048576,MATCH("최종"&amp;SUBSTITUTE(SUBSTITUTE(E$1,"standard",""),"|Float",""),ChapterTable!$1:$1,0),0)*ChapterTable!$Q$14
    ),
  OFFSET(E1228,-$B1228+IF($L1228,1,0),0)*
    (VLOOKUP(SUBSTITUTE(SUBSTITUTE(E$1,"standard",""),"|Float","")&amp;"인게임누적곱배수",ChapterTable!$S:$T,2,0)^C1228
    +VLOOKUP(SUBSTITUTE(SUBSTITUTE(E$1,"standard",""),"|Float","")&amp;"인게임누적합배수",ChapterTable!$S:$T,2,0)*C1228)
  )
  )
  )
)</f>
        <v>12499328.305550963</v>
      </c>
      <c r="F1228" s="1">
        <f ca="1">IF(AND($A1228=0,$B1228=1),
    VLOOKUP(1,ChapterTable!$1:$1048576,MATCH("최종"&amp;SUBSTITUTE(SUBSTITUTE(F$1,"standard",""),"|Float",""),ChapterTable!$1:$1,0),0)*ChapterTable!$Q$17,
  IF(AND($A1228=0,$B1228=0),
    F1229,
  IF($B1228=0,
    VLOOKUP($A1228,ChapterTable!$1:$1048576,MATCH("최종"&amp;SUBSTITUTE(SUBSTITUTE(F$1,"standard",""),"|Float",""),ChapterTable!$1:$1,0),0),
  IF($B1228=1,
    IF($L1228=FALSE,
      VLOOKUP($A1228,ChapterTable!$1:$1048576,MATCH("최종"&amp;SUBSTITUTE(SUBSTITUTE(F$1,"standard",""),"|Float",""),ChapterTable!$1:$1,0),0),
      VLOOKUP($A1228-ChapterTable!$Q$11,ChapterTable!$1:$1048576,MATCH("최종"&amp;SUBSTITUTE(SUBSTITUTE(F$1,"standard",""),"|Float",""),ChapterTable!$1:$1,0),0)*ChapterTable!$Q$14
    ),
  OFFSET(F1228,-$B1228+IF($L1228,1,0),0)*
    (VLOOKUP(SUBSTITUTE(SUBSTITUTE(F$1,"standard",""),"|Float","")&amp;"인게임누적곱배수",ChapterTable!$S:$T,2,0)^D1228
    +VLOOKUP(SUBSTITUTE(SUBSTITUTE(F$1,"standard",""),"|Float","")&amp;"인게임누적합배수",ChapterTable!$S:$T,2,0)*D1228)
  )
  )
  )
)</f>
        <v>4545210.2929276228</v>
      </c>
      <c r="G1228" t="s">
        <v>110</v>
      </c>
      <c r="J1228" t="str">
        <f>IF(ISBLANK(I1228),"",
IFERROR(VLOOKUP(I1228,[1]StringTable!$1:$1048576,MATCH([1]StringTable!$B$1,[1]StringTable!$1:$1,0),0),
IFERROR(VLOOKUP(I1228,[1]InApkStringTable!$1:$1048576,MATCH([1]InApkStringTable!$B$1,[1]InApkStringTable!$1:$1,0),0),
"스트링없음")))</f>
        <v/>
      </c>
      <c r="L1228" t="b">
        <v>0</v>
      </c>
      <c r="M1228" t="s">
        <v>24</v>
      </c>
      <c r="N1228" t="str">
        <f>IF(ISBLANK(M1228),"",IF(ISERROR(VLOOKUP(M1228,MapTable!$A:$A,1,0)),"맵없음",""))</f>
        <v/>
      </c>
      <c r="O1228">
        <f t="shared" si="77"/>
        <v>95</v>
      </c>
      <c r="Q1228">
        <f t="shared" si="78"/>
        <v>95</v>
      </c>
      <c r="R1228" t="b">
        <f t="shared" ca="1" si="79"/>
        <v>1</v>
      </c>
      <c r="T1228" t="b">
        <f t="shared" ca="1" si="80"/>
        <v>1</v>
      </c>
      <c r="V1228" t="str">
        <f>IF(ISBLANK(U1228),"",IF(ISERROR(VLOOKUP(U1228,MapTable!$A:$A,1,0)),"맵없음",""))</f>
        <v/>
      </c>
      <c r="X1228" t="str">
        <f>IF(ISBLANK(W1228),"",
IF(ISERROR(FIND(",",W1228)),
  IF(ISERROR(VLOOKUP(W1228,MapTable!$A:$A,1,0)),"맵없음",
  ""),
IF(ISERROR(FIND(",",W1228,FIND(",",W1228)+1)),
  IF(OR(ISERROR(VLOOKUP(LEFT(W1228,FIND(",",W1228)-1),MapTable!$A:$A,1,0)),ISERROR(VLOOKUP(TRIM(MID(W1228,FIND(",",W1228)+1,999)),MapTable!$A:$A,1,0))),"맵없음",
  ""),
IF(ISERROR(FIND(",",W1228,FIND(",",W1228,FIND(",",W1228)+1)+1)),
  IF(OR(ISERROR(VLOOKUP(LEFT(W1228,FIND(",",W1228)-1),MapTable!$A:$A,1,0)),ISERROR(VLOOKUP(TRIM(MID(W1228,FIND(",",W1228)+1,FIND(",",W1228,FIND(",",W1228)+1)-FIND(",",W1228)-1)),MapTable!$A:$A,1,0)),ISERROR(VLOOKUP(TRIM(MID(W1228,FIND(",",W1228,FIND(",",W1228)+1)+1,999)),MapTable!$A:$A,1,0))),"맵없음",
  ""),
IF(ISERROR(FIND(",",W1228,FIND(",",W1228,FIND(",",W1228,FIND(",",W1228)+1)+1)+1)),
  IF(OR(ISERROR(VLOOKUP(LEFT(W1228,FIND(",",W1228)-1),MapTable!$A:$A,1,0)),ISERROR(VLOOKUP(TRIM(MID(W1228,FIND(",",W1228)+1,FIND(",",W1228,FIND(",",W1228)+1)-FIND(",",W1228)-1)),MapTable!$A:$A,1,0)),ISERROR(VLOOKUP(TRIM(MID(W1228,FIND(",",W1228,FIND(",",W1228)+1)+1,FIND(",",W1228,FIND(",",W1228,FIND(",",W1228)+1)+1)-FIND(",",W1228,FIND(",",W1228)+1)-1)),MapTable!$A:$A,1,0)),ISERROR(VLOOKUP(TRIM(MID(W1228,FIND(",",W1228,FIND(",",W1228,FIND(",",W1228)+1)+1)+1,999)),MapTable!$A:$A,1,0))),"맵없음",
  ""),
)))))</f>
        <v/>
      </c>
      <c r="AC1228" t="str">
        <f>IF(ISBLANK(AB1228),"",IF(ISERROR(VLOOKUP(AB1228,[3]DropTable!$A:$A,1,0)),"드랍없음",""))</f>
        <v/>
      </c>
      <c r="AE1228" t="str">
        <f>IF(ISBLANK(AD1228),"",IF(ISERROR(VLOOKUP(AD1228,[3]DropTable!$A:$A,1,0)),"드랍없음",""))</f>
        <v/>
      </c>
      <c r="AG1228">
        <v>9.8000000000000007</v>
      </c>
      <c r="AH1228">
        <v>1</v>
      </c>
    </row>
    <row r="1229" spans="1:34" x14ac:dyDescent="0.3">
      <c r="A1229">
        <v>26</v>
      </c>
      <c r="B1229">
        <v>50</v>
      </c>
      <c r="C1229">
        <f>IF(OR($L1229=TRUE,$A1229=0,MOD($A1229,ChapterTable!$S$20)&lt;&gt;0),
MAX(0,INT(($B1229+ChapterTable!$Q$26+VLOOKUP(SUBSTITUTE(C$1,"성장단계","")&amp;"단계오프셋",ChapterTable!$S:$T,2,0))/ChapterTable!$Q$23)),
MAX(0,INT(($B1229+ChapterTable!$S$26+VLOOKUP(SUBSTITUTE(C$1,"성장단계","")&amp;"보스단계오프셋",ChapterTable!$S:$T,2,0))/ChapterTable!$S$23)))</f>
        <v>5</v>
      </c>
      <c r="D1229">
        <f>IF(OR($L1229=TRUE,$A1229=0,MOD($A1229,ChapterTable!$S$20)&lt;&gt;0),
MAX(0,INT(($B1229+ChapterTable!$Q$26+VLOOKUP(SUBSTITUTE(D$1,"성장단계","")&amp;"단계오프셋",ChapterTable!$S:$T,2,0))/ChapterTable!$Q$23)),
MAX(0,INT(($B1229+ChapterTable!$S$26+VLOOKUP(SUBSTITUTE(D$1,"성장단계","")&amp;"보스단계오프셋",ChapterTable!$S:$T,2,0))/ChapterTable!$S$23)))</f>
        <v>4</v>
      </c>
      <c r="E1229" s="1">
        <f ca="1">IF(AND($A1229=0,$B1229=1),
    VLOOKUP(1,ChapterTable!$1:$1048576,MATCH("최종"&amp;SUBSTITUTE(SUBSTITUTE(E$1,"standard",""),"|Float",""),ChapterTable!$1:$1,0),0)*ChapterTable!$Q$17,
  IF(AND($A1229=0,$B1229=0),
    E1230,
  IF($B1229=0,
    VLOOKUP($A1229,ChapterTable!$1:$1048576,MATCH("최종"&amp;SUBSTITUTE(SUBSTITUTE(E$1,"standard",""),"|Float",""),ChapterTable!$1:$1,0),0),
  IF($B1229=1,
    IF($L1229=FALSE,
      VLOOKUP($A1229,ChapterTable!$1:$1048576,MATCH("최종"&amp;SUBSTITUTE(SUBSTITUTE(E$1,"standard",""),"|Float",""),ChapterTable!$1:$1,0),0),
      VLOOKUP($A1229-ChapterTable!$Q$11,ChapterTable!$1:$1048576,MATCH("최종"&amp;SUBSTITUTE(SUBSTITUTE(E$1,"standard",""),"|Float",""),ChapterTable!$1:$1,0),0)*ChapterTable!$Q$14
    ),
  OFFSET(E1229,-$B1229+IF($L1229,1,0),0)*
    (VLOOKUP(SUBSTITUTE(SUBSTITUTE(E$1,"standard",""),"|Float","")&amp;"인게임누적곱배수",ChapterTable!$S:$T,2,0)^C1229
    +VLOOKUP(SUBSTITUTE(SUBSTITUTE(E$1,"standard",""),"|Float","")&amp;"인게임누적합배수",ChapterTable!$S:$T,2,0)*C1229)
  )
  )
  )
)</f>
        <v>12499328.305550963</v>
      </c>
      <c r="F1229" s="1">
        <f ca="1">IF(AND($A1229=0,$B1229=1),
    VLOOKUP(1,ChapterTable!$1:$1048576,MATCH("최종"&amp;SUBSTITUTE(SUBSTITUTE(F$1,"standard",""),"|Float",""),ChapterTable!$1:$1,0),0)*ChapterTable!$Q$17,
  IF(AND($A1229=0,$B1229=0),
    F1230,
  IF($B1229=0,
    VLOOKUP($A1229,ChapterTable!$1:$1048576,MATCH("최종"&amp;SUBSTITUTE(SUBSTITUTE(F$1,"standard",""),"|Float",""),ChapterTable!$1:$1,0),0),
  IF($B1229=1,
    IF($L1229=FALSE,
      VLOOKUP($A1229,ChapterTable!$1:$1048576,MATCH("최종"&amp;SUBSTITUTE(SUBSTITUTE(F$1,"standard",""),"|Float",""),ChapterTable!$1:$1,0),0),
      VLOOKUP($A1229-ChapterTable!$Q$11,ChapterTable!$1:$1048576,MATCH("최종"&amp;SUBSTITUTE(SUBSTITUTE(F$1,"standard",""),"|Float",""),ChapterTable!$1:$1,0),0)*ChapterTable!$Q$14
    ),
  OFFSET(F1229,-$B1229+IF($L1229,1,0),0)*
    (VLOOKUP(SUBSTITUTE(SUBSTITUTE(F$1,"standard",""),"|Float","")&amp;"인게임누적곱배수",ChapterTable!$S:$T,2,0)^D1229
    +VLOOKUP(SUBSTITUTE(SUBSTITUTE(F$1,"standard",""),"|Float","")&amp;"인게임누적합배수",ChapterTable!$S:$T,2,0)*D1229)
  )
  )
  )
)</f>
        <v>4545210.2929276228</v>
      </c>
      <c r="G1229" t="s">
        <v>110</v>
      </c>
      <c r="J1229" t="str">
        <f>IF(ISBLANK(I1229),"",
IFERROR(VLOOKUP(I1229,[1]StringTable!$1:$1048576,MATCH([1]StringTable!$B$1,[1]StringTable!$1:$1,0),0),
IFERROR(VLOOKUP(I1229,[1]InApkStringTable!$1:$1048576,MATCH([1]InApkStringTable!$B$1,[1]InApkStringTable!$1:$1,0),0),
"스트링없음")))</f>
        <v/>
      </c>
      <c r="L1229" t="b">
        <v>0</v>
      </c>
      <c r="M1229" t="s">
        <v>24</v>
      </c>
      <c r="N1229" t="str">
        <f>IF(ISBLANK(M1229),"",IF(ISERROR(VLOOKUP(M1229,MapTable!$A:$A,1,0)),"맵없음",""))</f>
        <v/>
      </c>
      <c r="O1229">
        <f t="shared" si="77"/>
        <v>21</v>
      </c>
      <c r="Q1229">
        <f t="shared" si="78"/>
        <v>21</v>
      </c>
      <c r="R1229" t="b">
        <f t="shared" ca="1" si="79"/>
        <v>0</v>
      </c>
      <c r="T1229" t="b">
        <f t="shared" ca="1" si="80"/>
        <v>0</v>
      </c>
      <c r="V1229" t="str">
        <f>IF(ISBLANK(U1229),"",IF(ISERROR(VLOOKUP(U1229,MapTable!$A:$A,1,0)),"맵없음",""))</f>
        <v/>
      </c>
      <c r="X1229" t="str">
        <f>IF(ISBLANK(W1229),"",
IF(ISERROR(FIND(",",W1229)),
  IF(ISERROR(VLOOKUP(W1229,MapTable!$A:$A,1,0)),"맵없음",
  ""),
IF(ISERROR(FIND(",",W1229,FIND(",",W1229)+1)),
  IF(OR(ISERROR(VLOOKUP(LEFT(W1229,FIND(",",W1229)-1),MapTable!$A:$A,1,0)),ISERROR(VLOOKUP(TRIM(MID(W1229,FIND(",",W1229)+1,999)),MapTable!$A:$A,1,0))),"맵없음",
  ""),
IF(ISERROR(FIND(",",W1229,FIND(",",W1229,FIND(",",W1229)+1)+1)),
  IF(OR(ISERROR(VLOOKUP(LEFT(W1229,FIND(",",W1229)-1),MapTable!$A:$A,1,0)),ISERROR(VLOOKUP(TRIM(MID(W1229,FIND(",",W1229)+1,FIND(",",W1229,FIND(",",W1229)+1)-FIND(",",W1229)-1)),MapTable!$A:$A,1,0)),ISERROR(VLOOKUP(TRIM(MID(W1229,FIND(",",W1229,FIND(",",W1229)+1)+1,999)),MapTable!$A:$A,1,0))),"맵없음",
  ""),
IF(ISERROR(FIND(",",W1229,FIND(",",W1229,FIND(",",W1229,FIND(",",W1229)+1)+1)+1)),
  IF(OR(ISERROR(VLOOKUP(LEFT(W1229,FIND(",",W1229)-1),MapTable!$A:$A,1,0)),ISERROR(VLOOKUP(TRIM(MID(W1229,FIND(",",W1229)+1,FIND(",",W1229,FIND(",",W1229)+1)-FIND(",",W1229)-1)),MapTable!$A:$A,1,0)),ISERROR(VLOOKUP(TRIM(MID(W1229,FIND(",",W1229,FIND(",",W1229)+1)+1,FIND(",",W1229,FIND(",",W1229,FIND(",",W1229)+1)+1)-FIND(",",W1229,FIND(",",W1229)+1)-1)),MapTable!$A:$A,1,0)),ISERROR(VLOOKUP(TRIM(MID(W1229,FIND(",",W1229,FIND(",",W1229,FIND(",",W1229)+1)+1)+1,999)),MapTable!$A:$A,1,0))),"맵없음",
  ""),
)))))</f>
        <v/>
      </c>
      <c r="AC1229" t="str">
        <f>IF(ISBLANK(AB1229),"",IF(ISERROR(VLOOKUP(AB1229,[3]DropTable!$A:$A,1,0)),"드랍없음",""))</f>
        <v/>
      </c>
      <c r="AE1229" t="str">
        <f>IF(ISBLANK(AD1229),"",IF(ISERROR(VLOOKUP(AD1229,[3]DropTable!$A:$A,1,0)),"드랍없음",""))</f>
        <v/>
      </c>
      <c r="AG1229">
        <v>9.8000000000000007</v>
      </c>
      <c r="AH1229">
        <v>1</v>
      </c>
    </row>
    <row r="1230" spans="1:34" x14ac:dyDescent="0.3">
      <c r="A1230">
        <v>27</v>
      </c>
      <c r="B1230">
        <v>0</v>
      </c>
      <c r="C1230">
        <f>IF(OR($L1230=TRUE,$A1230=0,MOD($A1230,ChapterTable!$S$20)&lt;&gt;0),
MAX(0,INT(($B1230+ChapterTable!$Q$26+VLOOKUP(SUBSTITUTE(C$1,"성장단계","")&amp;"단계오프셋",ChapterTable!$S:$T,2,0))/ChapterTable!$Q$23)),
MAX(0,INT(($B1230+ChapterTable!$S$26+VLOOKUP(SUBSTITUTE(C$1,"성장단계","")&amp;"보스단계오프셋",ChapterTable!$S:$T,2,0))/ChapterTable!$S$23)))</f>
        <v>0</v>
      </c>
      <c r="D1230">
        <f>IF(OR($L1230=TRUE,$A1230=0,MOD($A1230,ChapterTable!$S$20)&lt;&gt;0),
MAX(0,INT(($B1230+ChapterTable!$Q$26+VLOOKUP(SUBSTITUTE(D$1,"성장단계","")&amp;"단계오프셋",ChapterTable!$S:$T,2,0))/ChapterTable!$Q$23)),
MAX(0,INT(($B1230+ChapterTable!$S$26+VLOOKUP(SUBSTITUTE(D$1,"성장단계","")&amp;"보스단계오프셋",ChapterTable!$S:$T,2,0))/ChapterTable!$S$23)))</f>
        <v>0</v>
      </c>
      <c r="E1230" s="1">
        <f ca="1">IF(AND($A1230=0,$B1230=1),
    VLOOKUP(1,ChapterTable!$1:$1048576,MATCH("최종"&amp;SUBSTITUTE(SUBSTITUTE(E$1,"standard",""),"|Float",""),ChapterTable!$1:$1,0),0)*ChapterTable!$Q$17,
  IF(AND($A1230=0,$B1230=0),
    E1231,
  IF($B1230=0,
    VLOOKUP($A1230,ChapterTable!$1:$1048576,MATCH("최종"&amp;SUBSTITUTE(SUBSTITUTE(E$1,"standard",""),"|Float",""),ChapterTable!$1:$1,0),0),
  IF($B1230=1,
    IF($L1230=FALSE,
      VLOOKUP($A1230,ChapterTable!$1:$1048576,MATCH("최종"&amp;SUBSTITUTE(SUBSTITUTE(E$1,"standard",""),"|Float",""),ChapterTable!$1:$1,0),0),
      VLOOKUP($A1230-ChapterTable!$Q$11,ChapterTable!$1:$1048576,MATCH("최종"&amp;SUBSTITUTE(SUBSTITUTE(E$1,"standard",""),"|Float",""),ChapterTable!$1:$1,0),0)*ChapterTable!$Q$14
    ),
  OFFSET(E1230,-$B1230+IF($L1230,1,0),0)*
    (VLOOKUP(SUBSTITUTE(SUBSTITUTE(E$1,"standard",""),"|Float","")&amp;"인게임누적곱배수",ChapterTable!$S:$T,2,0)^C1230
    +VLOOKUP(SUBSTITUTE(SUBSTITUTE(E$1,"standard",""),"|Float","")&amp;"인게임누적합배수",ChapterTable!$S:$T,2,0)*C1230)
  )
  )
  )
)</f>
        <v>6817815.4393914342</v>
      </c>
      <c r="F1230" s="1">
        <f ca="1">IF(AND($A1230=0,$B1230=1),
    VLOOKUP(1,ChapterTable!$1:$1048576,MATCH("최종"&amp;SUBSTITUTE(SUBSTITUTE(F$1,"standard",""),"|Float",""),ChapterTable!$1:$1,0),0)*ChapterTable!$Q$17,
  IF(AND($A1230=0,$B1230=0),
    F1231,
  IF($B1230=0,
    VLOOKUP($A1230,ChapterTable!$1:$1048576,MATCH("최종"&amp;SUBSTITUTE(SUBSTITUTE(F$1,"standard",""),"|Float",""),ChapterTable!$1:$1,0),0),
  IF($B1230=1,
    IF($L1230=FALSE,
      VLOOKUP($A1230,ChapterTable!$1:$1048576,MATCH("최종"&amp;SUBSTITUTE(SUBSTITUTE(F$1,"standard",""),"|Float",""),ChapterTable!$1:$1,0),0),
      VLOOKUP($A1230-ChapterTable!$Q$11,ChapterTable!$1:$1048576,MATCH("최종"&amp;SUBSTITUTE(SUBSTITUTE(F$1,"standard",""),"|Float",""),ChapterTable!$1:$1,0),0)*ChapterTable!$Q$14
    ),
  OFFSET(F1230,-$B1230+IF($L1230,1,0),0)*
    (VLOOKUP(SUBSTITUTE(SUBSTITUTE(F$1,"standard",""),"|Float","")&amp;"인게임누적곱배수",ChapterTable!$S:$T,2,0)^D1230
    +VLOOKUP(SUBSTITUTE(SUBSTITUTE(F$1,"standard",""),"|Float","")&amp;"인게임누적합배수",ChapterTable!$S:$T,2,0)*D1230)
  )
  )
  )
)</f>
        <v>3787675.2441063523</v>
      </c>
      <c r="G1230" t="s">
        <v>110</v>
      </c>
      <c r="J1230" t="str">
        <f>IF(ISBLANK(I1230),"",
IFERROR(VLOOKUP(I1230,[1]StringTable!$1:$1048576,MATCH([1]StringTable!$B$1,[1]StringTable!$1:$1,0),0),
IFERROR(VLOOKUP(I1230,[1]InApkStringTable!$1:$1048576,MATCH([1]InApkStringTable!$B$1,[1]InApkStringTable!$1:$1,0),0),
"스트링없음")))</f>
        <v/>
      </c>
      <c r="L1230" t="b">
        <v>0</v>
      </c>
      <c r="M1230" t="s">
        <v>24</v>
      </c>
      <c r="N1230" t="str">
        <f>IF(ISBLANK(M1230),"",IF(ISERROR(VLOOKUP(M1230,MapTable!$A:$A,1,0)),"맵없음",""))</f>
        <v/>
      </c>
      <c r="O1230">
        <f t="shared" si="77"/>
        <v>0</v>
      </c>
      <c r="Q1230">
        <f t="shared" si="78"/>
        <v>0</v>
      </c>
      <c r="R1230" t="b">
        <f t="shared" ca="1" si="79"/>
        <v>0</v>
      </c>
      <c r="T1230" t="b">
        <f t="shared" ca="1" si="80"/>
        <v>0</v>
      </c>
      <c r="V1230" t="str">
        <f>IF(ISBLANK(U1230),"",IF(ISERROR(VLOOKUP(U1230,MapTable!$A:$A,1,0)),"맵없음",""))</f>
        <v/>
      </c>
      <c r="X1230" t="str">
        <f>IF(ISBLANK(W1230),"",
IF(ISERROR(FIND(",",W1230)),
  IF(ISERROR(VLOOKUP(W1230,MapTable!$A:$A,1,0)),"맵없음",
  ""),
IF(ISERROR(FIND(",",W1230,FIND(",",W1230)+1)),
  IF(OR(ISERROR(VLOOKUP(LEFT(W1230,FIND(",",W1230)-1),MapTable!$A:$A,1,0)),ISERROR(VLOOKUP(TRIM(MID(W1230,FIND(",",W1230)+1,999)),MapTable!$A:$A,1,0))),"맵없음",
  ""),
IF(ISERROR(FIND(",",W1230,FIND(",",W1230,FIND(",",W1230)+1)+1)),
  IF(OR(ISERROR(VLOOKUP(LEFT(W1230,FIND(",",W1230)-1),MapTable!$A:$A,1,0)),ISERROR(VLOOKUP(TRIM(MID(W1230,FIND(",",W1230)+1,FIND(",",W1230,FIND(",",W1230)+1)-FIND(",",W1230)-1)),MapTable!$A:$A,1,0)),ISERROR(VLOOKUP(TRIM(MID(W1230,FIND(",",W1230,FIND(",",W1230)+1)+1,999)),MapTable!$A:$A,1,0))),"맵없음",
  ""),
IF(ISERROR(FIND(",",W1230,FIND(",",W1230,FIND(",",W1230,FIND(",",W1230)+1)+1)+1)),
  IF(OR(ISERROR(VLOOKUP(LEFT(W1230,FIND(",",W1230)-1),MapTable!$A:$A,1,0)),ISERROR(VLOOKUP(TRIM(MID(W1230,FIND(",",W1230)+1,FIND(",",W1230,FIND(",",W1230)+1)-FIND(",",W1230)-1)),MapTable!$A:$A,1,0)),ISERROR(VLOOKUP(TRIM(MID(W1230,FIND(",",W1230,FIND(",",W1230)+1)+1,FIND(",",W1230,FIND(",",W1230,FIND(",",W1230)+1)+1)-FIND(",",W1230,FIND(",",W1230)+1)-1)),MapTable!$A:$A,1,0)),ISERROR(VLOOKUP(TRIM(MID(W1230,FIND(",",W1230,FIND(",",W1230,FIND(",",W1230)+1)+1)+1,999)),MapTable!$A:$A,1,0))),"맵없음",
  ""),
)))))</f>
        <v/>
      </c>
      <c r="AC1230" t="str">
        <f>IF(ISBLANK(AB1230),"",IF(ISERROR(VLOOKUP(AB1230,[3]DropTable!$A:$A,1,0)),"드랍없음",""))</f>
        <v/>
      </c>
      <c r="AE1230" t="str">
        <f>IF(ISBLANK(AD1230),"",IF(ISERROR(VLOOKUP(AD1230,[3]DropTable!$A:$A,1,0)),"드랍없음",""))</f>
        <v/>
      </c>
      <c r="AG1230">
        <v>9.8000000000000007</v>
      </c>
      <c r="AH1230">
        <v>1</v>
      </c>
    </row>
    <row r="1231" spans="1:34" x14ac:dyDescent="0.3">
      <c r="A1231">
        <v>27</v>
      </c>
      <c r="B1231">
        <v>1</v>
      </c>
      <c r="C1231">
        <f>IF(OR($L1231=TRUE,$A1231=0,MOD($A1231,ChapterTable!$S$20)&lt;&gt;0),
MAX(0,INT(($B1231+ChapterTable!$Q$26+VLOOKUP(SUBSTITUTE(C$1,"성장단계","")&amp;"단계오프셋",ChapterTable!$S:$T,2,0))/ChapterTable!$Q$23)),
MAX(0,INT(($B1231+ChapterTable!$S$26+VLOOKUP(SUBSTITUTE(C$1,"성장단계","")&amp;"보스단계오프셋",ChapterTable!$S:$T,2,0))/ChapterTable!$S$23)))</f>
        <v>0</v>
      </c>
      <c r="D1231">
        <f>IF(OR($L1231=TRUE,$A1231=0,MOD($A1231,ChapterTable!$S$20)&lt;&gt;0),
MAX(0,INT(($B1231+ChapterTable!$Q$26+VLOOKUP(SUBSTITUTE(D$1,"성장단계","")&amp;"단계오프셋",ChapterTable!$S:$T,2,0))/ChapterTable!$Q$23)),
MAX(0,INT(($B1231+ChapterTable!$S$26+VLOOKUP(SUBSTITUTE(D$1,"성장단계","")&amp;"보스단계오프셋",ChapterTable!$S:$T,2,0))/ChapterTable!$S$23)))</f>
        <v>0</v>
      </c>
      <c r="E1231" s="1">
        <f ca="1">IF(AND($A1231=0,$B1231=1),
    VLOOKUP(1,ChapterTable!$1:$1048576,MATCH("최종"&amp;SUBSTITUTE(SUBSTITUTE(E$1,"standard",""),"|Float",""),ChapterTable!$1:$1,0),0)*ChapterTable!$Q$17,
  IF(AND($A1231=0,$B1231=0),
    E1232,
  IF($B1231=0,
    VLOOKUP($A1231,ChapterTable!$1:$1048576,MATCH("최종"&amp;SUBSTITUTE(SUBSTITUTE(E$1,"standard",""),"|Float",""),ChapterTable!$1:$1,0),0),
  IF($B1231=1,
    IF($L1231=FALSE,
      VLOOKUP($A1231,ChapterTable!$1:$1048576,MATCH("최종"&amp;SUBSTITUTE(SUBSTITUTE(E$1,"standard",""),"|Float",""),ChapterTable!$1:$1,0),0),
      VLOOKUP($A1231-ChapterTable!$Q$11,ChapterTable!$1:$1048576,MATCH("최종"&amp;SUBSTITUTE(SUBSTITUTE(E$1,"standard",""),"|Float",""),ChapterTable!$1:$1,0),0)*ChapterTable!$Q$14
    ),
  OFFSET(E1231,-$B1231+IF($L1231,1,0),0)*
    (VLOOKUP(SUBSTITUTE(SUBSTITUTE(E$1,"standard",""),"|Float","")&amp;"인게임누적곱배수",ChapterTable!$S:$T,2,0)^C1231
    +VLOOKUP(SUBSTITUTE(SUBSTITUTE(E$1,"standard",""),"|Float","")&amp;"인게임누적합배수",ChapterTable!$S:$T,2,0)*C1231)
  )
  )
  )
)</f>
        <v>6817815.4393914342</v>
      </c>
      <c r="F1231" s="1">
        <f ca="1">IF(AND($A1231=0,$B1231=1),
    VLOOKUP(1,ChapterTable!$1:$1048576,MATCH("최종"&amp;SUBSTITUTE(SUBSTITUTE(F$1,"standard",""),"|Float",""),ChapterTable!$1:$1,0),0)*ChapterTable!$Q$17,
  IF(AND($A1231=0,$B1231=0),
    F1232,
  IF($B1231=0,
    VLOOKUP($A1231,ChapterTable!$1:$1048576,MATCH("최종"&amp;SUBSTITUTE(SUBSTITUTE(F$1,"standard",""),"|Float",""),ChapterTable!$1:$1,0),0),
  IF($B1231=1,
    IF($L1231=FALSE,
      VLOOKUP($A1231,ChapterTable!$1:$1048576,MATCH("최종"&amp;SUBSTITUTE(SUBSTITUTE(F$1,"standard",""),"|Float",""),ChapterTable!$1:$1,0),0),
      VLOOKUP($A1231-ChapterTable!$Q$11,ChapterTable!$1:$1048576,MATCH("최종"&amp;SUBSTITUTE(SUBSTITUTE(F$1,"standard",""),"|Float",""),ChapterTable!$1:$1,0),0)*ChapterTable!$Q$14
    ),
  OFFSET(F1231,-$B1231+IF($L1231,1,0),0)*
    (VLOOKUP(SUBSTITUTE(SUBSTITUTE(F$1,"standard",""),"|Float","")&amp;"인게임누적곱배수",ChapterTable!$S:$T,2,0)^D1231
    +VLOOKUP(SUBSTITUTE(SUBSTITUTE(F$1,"standard",""),"|Float","")&amp;"인게임누적합배수",ChapterTable!$S:$T,2,0)*D1231)
  )
  )
  )
)</f>
        <v>3787675.2441063523</v>
      </c>
      <c r="G1231" t="s">
        <v>110</v>
      </c>
      <c r="J1231" t="str">
        <f>IF(ISBLANK(I1231),"",
IFERROR(VLOOKUP(I1231,[1]StringTable!$1:$1048576,MATCH([1]StringTable!$B$1,[1]StringTable!$1:$1,0),0),
IFERROR(VLOOKUP(I1231,[1]InApkStringTable!$1:$1048576,MATCH([1]InApkStringTable!$B$1,[1]InApkStringTable!$1:$1,0),0),
"스트링없음")))</f>
        <v/>
      </c>
      <c r="L1231" t="b">
        <v>0</v>
      </c>
      <c r="M1231" t="s">
        <v>24</v>
      </c>
      <c r="N1231" t="str">
        <f>IF(ISBLANK(M1231),"",IF(ISERROR(VLOOKUP(M1231,MapTable!$A:$A,1,0)),"맵없음",""))</f>
        <v/>
      </c>
      <c r="O1231">
        <f t="shared" si="77"/>
        <v>1</v>
      </c>
      <c r="Q1231">
        <f t="shared" si="78"/>
        <v>1</v>
      </c>
      <c r="R1231" t="b">
        <f t="shared" ca="1" si="79"/>
        <v>0</v>
      </c>
      <c r="T1231" t="b">
        <f t="shared" ca="1" si="80"/>
        <v>0</v>
      </c>
      <c r="V1231" t="str">
        <f>IF(ISBLANK(U1231),"",IF(ISERROR(VLOOKUP(U1231,MapTable!$A:$A,1,0)),"맵없음",""))</f>
        <v/>
      </c>
      <c r="X1231" t="str">
        <f>IF(ISBLANK(W1231),"",
IF(ISERROR(FIND(",",W1231)),
  IF(ISERROR(VLOOKUP(W1231,MapTable!$A:$A,1,0)),"맵없음",
  ""),
IF(ISERROR(FIND(",",W1231,FIND(",",W1231)+1)),
  IF(OR(ISERROR(VLOOKUP(LEFT(W1231,FIND(",",W1231)-1),MapTable!$A:$A,1,0)),ISERROR(VLOOKUP(TRIM(MID(W1231,FIND(",",W1231)+1,999)),MapTable!$A:$A,1,0))),"맵없음",
  ""),
IF(ISERROR(FIND(",",W1231,FIND(",",W1231,FIND(",",W1231)+1)+1)),
  IF(OR(ISERROR(VLOOKUP(LEFT(W1231,FIND(",",W1231)-1),MapTable!$A:$A,1,0)),ISERROR(VLOOKUP(TRIM(MID(W1231,FIND(",",W1231)+1,FIND(",",W1231,FIND(",",W1231)+1)-FIND(",",W1231)-1)),MapTable!$A:$A,1,0)),ISERROR(VLOOKUP(TRIM(MID(W1231,FIND(",",W1231,FIND(",",W1231)+1)+1,999)),MapTable!$A:$A,1,0))),"맵없음",
  ""),
IF(ISERROR(FIND(",",W1231,FIND(",",W1231,FIND(",",W1231,FIND(",",W1231)+1)+1)+1)),
  IF(OR(ISERROR(VLOOKUP(LEFT(W1231,FIND(",",W1231)-1),MapTable!$A:$A,1,0)),ISERROR(VLOOKUP(TRIM(MID(W1231,FIND(",",W1231)+1,FIND(",",W1231,FIND(",",W1231)+1)-FIND(",",W1231)-1)),MapTable!$A:$A,1,0)),ISERROR(VLOOKUP(TRIM(MID(W1231,FIND(",",W1231,FIND(",",W1231)+1)+1,FIND(",",W1231,FIND(",",W1231,FIND(",",W1231)+1)+1)-FIND(",",W1231,FIND(",",W1231)+1)-1)),MapTable!$A:$A,1,0)),ISERROR(VLOOKUP(TRIM(MID(W1231,FIND(",",W1231,FIND(",",W1231,FIND(",",W1231)+1)+1)+1,999)),MapTable!$A:$A,1,0))),"맵없음",
  ""),
)))))</f>
        <v/>
      </c>
      <c r="AC1231" t="str">
        <f>IF(ISBLANK(AB1231),"",IF(ISERROR(VLOOKUP(AB1231,[3]DropTable!$A:$A,1,0)),"드랍없음",""))</f>
        <v/>
      </c>
      <c r="AE1231" t="str">
        <f>IF(ISBLANK(AD1231),"",IF(ISERROR(VLOOKUP(AD1231,[3]DropTable!$A:$A,1,0)),"드랍없음",""))</f>
        <v/>
      </c>
      <c r="AG1231">
        <v>9.8000000000000007</v>
      </c>
      <c r="AH1231">
        <v>1</v>
      </c>
    </row>
    <row r="1232" spans="1:34" x14ac:dyDescent="0.3">
      <c r="A1232">
        <v>27</v>
      </c>
      <c r="B1232">
        <v>2</v>
      </c>
      <c r="C1232">
        <f>IF(OR($L1232=TRUE,$A1232=0,MOD($A1232,ChapterTable!$S$20)&lt;&gt;0),
MAX(0,INT(($B1232+ChapterTable!$Q$26+VLOOKUP(SUBSTITUTE(C$1,"성장단계","")&amp;"단계오프셋",ChapterTable!$S:$T,2,0))/ChapterTable!$Q$23)),
MAX(0,INT(($B1232+ChapterTable!$S$26+VLOOKUP(SUBSTITUTE(C$1,"성장단계","")&amp;"보스단계오프셋",ChapterTable!$S:$T,2,0))/ChapterTable!$S$23)))</f>
        <v>0</v>
      </c>
      <c r="D1232">
        <f>IF(OR($L1232=TRUE,$A1232=0,MOD($A1232,ChapterTable!$S$20)&lt;&gt;0),
MAX(0,INT(($B1232+ChapterTable!$Q$26+VLOOKUP(SUBSTITUTE(D$1,"성장단계","")&amp;"단계오프셋",ChapterTable!$S:$T,2,0))/ChapterTable!$Q$23)),
MAX(0,INT(($B1232+ChapterTable!$S$26+VLOOKUP(SUBSTITUTE(D$1,"성장단계","")&amp;"보스단계오프셋",ChapterTable!$S:$T,2,0))/ChapterTable!$S$23)))</f>
        <v>0</v>
      </c>
      <c r="E1232" s="1">
        <f ca="1">IF(AND($A1232=0,$B1232=1),
    VLOOKUP(1,ChapterTable!$1:$1048576,MATCH("최종"&amp;SUBSTITUTE(SUBSTITUTE(E$1,"standard",""),"|Float",""),ChapterTable!$1:$1,0),0)*ChapterTable!$Q$17,
  IF(AND($A1232=0,$B1232=0),
    E1233,
  IF($B1232=0,
    VLOOKUP($A1232,ChapterTable!$1:$1048576,MATCH("최종"&amp;SUBSTITUTE(SUBSTITUTE(E$1,"standard",""),"|Float",""),ChapterTable!$1:$1,0),0),
  IF($B1232=1,
    IF($L1232=FALSE,
      VLOOKUP($A1232,ChapterTable!$1:$1048576,MATCH("최종"&amp;SUBSTITUTE(SUBSTITUTE(E$1,"standard",""),"|Float",""),ChapterTable!$1:$1,0),0),
      VLOOKUP($A1232-ChapterTable!$Q$11,ChapterTable!$1:$1048576,MATCH("최종"&amp;SUBSTITUTE(SUBSTITUTE(E$1,"standard",""),"|Float",""),ChapterTable!$1:$1,0),0)*ChapterTable!$Q$14
    ),
  OFFSET(E1232,-$B1232+IF($L1232,1,0),0)*
    (VLOOKUP(SUBSTITUTE(SUBSTITUTE(E$1,"standard",""),"|Float","")&amp;"인게임누적곱배수",ChapterTable!$S:$T,2,0)^C1232
    +VLOOKUP(SUBSTITUTE(SUBSTITUTE(E$1,"standard",""),"|Float","")&amp;"인게임누적합배수",ChapterTable!$S:$T,2,0)*C1232)
  )
  )
  )
)</f>
        <v>6817815.4393914342</v>
      </c>
      <c r="F1232" s="1">
        <f ca="1">IF(AND($A1232=0,$B1232=1),
    VLOOKUP(1,ChapterTable!$1:$1048576,MATCH("최종"&amp;SUBSTITUTE(SUBSTITUTE(F$1,"standard",""),"|Float",""),ChapterTable!$1:$1,0),0)*ChapterTable!$Q$17,
  IF(AND($A1232=0,$B1232=0),
    F1233,
  IF($B1232=0,
    VLOOKUP($A1232,ChapterTable!$1:$1048576,MATCH("최종"&amp;SUBSTITUTE(SUBSTITUTE(F$1,"standard",""),"|Float",""),ChapterTable!$1:$1,0),0),
  IF($B1232=1,
    IF($L1232=FALSE,
      VLOOKUP($A1232,ChapterTable!$1:$1048576,MATCH("최종"&amp;SUBSTITUTE(SUBSTITUTE(F$1,"standard",""),"|Float",""),ChapterTable!$1:$1,0),0),
      VLOOKUP($A1232-ChapterTable!$Q$11,ChapterTable!$1:$1048576,MATCH("최종"&amp;SUBSTITUTE(SUBSTITUTE(F$1,"standard",""),"|Float",""),ChapterTable!$1:$1,0),0)*ChapterTable!$Q$14
    ),
  OFFSET(F1232,-$B1232+IF($L1232,1,0),0)*
    (VLOOKUP(SUBSTITUTE(SUBSTITUTE(F$1,"standard",""),"|Float","")&amp;"인게임누적곱배수",ChapterTable!$S:$T,2,0)^D1232
    +VLOOKUP(SUBSTITUTE(SUBSTITUTE(F$1,"standard",""),"|Float","")&amp;"인게임누적합배수",ChapterTable!$S:$T,2,0)*D1232)
  )
  )
  )
)</f>
        <v>3787675.2441063523</v>
      </c>
      <c r="G1232" t="s">
        <v>110</v>
      </c>
      <c r="J1232" t="str">
        <f>IF(ISBLANK(I1232),"",
IFERROR(VLOOKUP(I1232,[1]StringTable!$1:$1048576,MATCH([1]StringTable!$B$1,[1]StringTable!$1:$1,0),0),
IFERROR(VLOOKUP(I1232,[1]InApkStringTable!$1:$1048576,MATCH([1]InApkStringTable!$B$1,[1]InApkStringTable!$1:$1,0),0),
"스트링없음")))</f>
        <v/>
      </c>
      <c r="L1232" t="b">
        <v>0</v>
      </c>
      <c r="M1232" t="s">
        <v>24</v>
      </c>
      <c r="N1232" t="str">
        <f>IF(ISBLANK(M1232),"",IF(ISERROR(VLOOKUP(M1232,MapTable!$A:$A,1,0)),"맵없음",""))</f>
        <v/>
      </c>
      <c r="O1232">
        <f t="shared" si="77"/>
        <v>1</v>
      </c>
      <c r="Q1232">
        <f t="shared" si="78"/>
        <v>1</v>
      </c>
      <c r="R1232" t="b">
        <f t="shared" ca="1" si="79"/>
        <v>0</v>
      </c>
      <c r="T1232" t="b">
        <f t="shared" ca="1" si="80"/>
        <v>0</v>
      </c>
      <c r="V1232" t="str">
        <f>IF(ISBLANK(U1232),"",IF(ISERROR(VLOOKUP(U1232,MapTable!$A:$A,1,0)),"맵없음",""))</f>
        <v/>
      </c>
      <c r="X1232" t="str">
        <f>IF(ISBLANK(W1232),"",
IF(ISERROR(FIND(",",W1232)),
  IF(ISERROR(VLOOKUP(W1232,MapTable!$A:$A,1,0)),"맵없음",
  ""),
IF(ISERROR(FIND(",",W1232,FIND(",",W1232)+1)),
  IF(OR(ISERROR(VLOOKUP(LEFT(W1232,FIND(",",W1232)-1),MapTable!$A:$A,1,0)),ISERROR(VLOOKUP(TRIM(MID(W1232,FIND(",",W1232)+1,999)),MapTable!$A:$A,1,0))),"맵없음",
  ""),
IF(ISERROR(FIND(",",W1232,FIND(",",W1232,FIND(",",W1232)+1)+1)),
  IF(OR(ISERROR(VLOOKUP(LEFT(W1232,FIND(",",W1232)-1),MapTable!$A:$A,1,0)),ISERROR(VLOOKUP(TRIM(MID(W1232,FIND(",",W1232)+1,FIND(",",W1232,FIND(",",W1232)+1)-FIND(",",W1232)-1)),MapTable!$A:$A,1,0)),ISERROR(VLOOKUP(TRIM(MID(W1232,FIND(",",W1232,FIND(",",W1232)+1)+1,999)),MapTable!$A:$A,1,0))),"맵없음",
  ""),
IF(ISERROR(FIND(",",W1232,FIND(",",W1232,FIND(",",W1232,FIND(",",W1232)+1)+1)+1)),
  IF(OR(ISERROR(VLOOKUP(LEFT(W1232,FIND(",",W1232)-1),MapTable!$A:$A,1,0)),ISERROR(VLOOKUP(TRIM(MID(W1232,FIND(",",W1232)+1,FIND(",",W1232,FIND(",",W1232)+1)-FIND(",",W1232)-1)),MapTable!$A:$A,1,0)),ISERROR(VLOOKUP(TRIM(MID(W1232,FIND(",",W1232,FIND(",",W1232)+1)+1,FIND(",",W1232,FIND(",",W1232,FIND(",",W1232)+1)+1)-FIND(",",W1232,FIND(",",W1232)+1)-1)),MapTable!$A:$A,1,0)),ISERROR(VLOOKUP(TRIM(MID(W1232,FIND(",",W1232,FIND(",",W1232,FIND(",",W1232)+1)+1)+1,999)),MapTable!$A:$A,1,0))),"맵없음",
  ""),
)))))</f>
        <v/>
      </c>
      <c r="AC1232" t="str">
        <f>IF(ISBLANK(AB1232),"",IF(ISERROR(VLOOKUP(AB1232,[3]DropTable!$A:$A,1,0)),"드랍없음",""))</f>
        <v/>
      </c>
      <c r="AE1232" t="str">
        <f>IF(ISBLANK(AD1232),"",IF(ISERROR(VLOOKUP(AD1232,[3]DropTable!$A:$A,1,0)),"드랍없음",""))</f>
        <v/>
      </c>
      <c r="AG1232">
        <v>9.8000000000000007</v>
      </c>
      <c r="AH1232">
        <v>1</v>
      </c>
    </row>
    <row r="1233" spans="1:34" x14ac:dyDescent="0.3">
      <c r="A1233">
        <v>27</v>
      </c>
      <c r="B1233">
        <v>3</v>
      </c>
      <c r="C1233">
        <f>IF(OR($L1233=TRUE,$A1233=0,MOD($A1233,ChapterTable!$S$20)&lt;&gt;0),
MAX(0,INT(($B1233+ChapterTable!$Q$26+VLOOKUP(SUBSTITUTE(C$1,"성장단계","")&amp;"단계오프셋",ChapterTable!$S:$T,2,0))/ChapterTable!$Q$23)),
MAX(0,INT(($B1233+ChapterTable!$S$26+VLOOKUP(SUBSTITUTE(C$1,"성장단계","")&amp;"보스단계오프셋",ChapterTable!$S:$T,2,0))/ChapterTable!$S$23)))</f>
        <v>0</v>
      </c>
      <c r="D1233">
        <f>IF(OR($L1233=TRUE,$A1233=0,MOD($A1233,ChapterTable!$S$20)&lt;&gt;0),
MAX(0,INT(($B1233+ChapterTable!$Q$26+VLOOKUP(SUBSTITUTE(D$1,"성장단계","")&amp;"단계오프셋",ChapterTable!$S:$T,2,0))/ChapterTable!$Q$23)),
MAX(0,INT(($B1233+ChapterTable!$S$26+VLOOKUP(SUBSTITUTE(D$1,"성장단계","")&amp;"보스단계오프셋",ChapterTable!$S:$T,2,0))/ChapterTable!$S$23)))</f>
        <v>0</v>
      </c>
      <c r="E1233" s="1">
        <f ca="1">IF(AND($A1233=0,$B1233=1),
    VLOOKUP(1,ChapterTable!$1:$1048576,MATCH("최종"&amp;SUBSTITUTE(SUBSTITUTE(E$1,"standard",""),"|Float",""),ChapterTable!$1:$1,0),0)*ChapterTable!$Q$17,
  IF(AND($A1233=0,$B1233=0),
    E1234,
  IF($B1233=0,
    VLOOKUP($A1233,ChapterTable!$1:$1048576,MATCH("최종"&amp;SUBSTITUTE(SUBSTITUTE(E$1,"standard",""),"|Float",""),ChapterTable!$1:$1,0),0),
  IF($B1233=1,
    IF($L1233=FALSE,
      VLOOKUP($A1233,ChapterTable!$1:$1048576,MATCH("최종"&amp;SUBSTITUTE(SUBSTITUTE(E$1,"standard",""),"|Float",""),ChapterTable!$1:$1,0),0),
      VLOOKUP($A1233-ChapterTable!$Q$11,ChapterTable!$1:$1048576,MATCH("최종"&amp;SUBSTITUTE(SUBSTITUTE(E$1,"standard",""),"|Float",""),ChapterTable!$1:$1,0),0)*ChapterTable!$Q$14
    ),
  OFFSET(E1233,-$B1233+IF($L1233,1,0),0)*
    (VLOOKUP(SUBSTITUTE(SUBSTITUTE(E$1,"standard",""),"|Float","")&amp;"인게임누적곱배수",ChapterTable!$S:$T,2,0)^C1233
    +VLOOKUP(SUBSTITUTE(SUBSTITUTE(E$1,"standard",""),"|Float","")&amp;"인게임누적합배수",ChapterTable!$S:$T,2,0)*C1233)
  )
  )
  )
)</f>
        <v>6817815.4393914342</v>
      </c>
      <c r="F1233" s="1">
        <f ca="1">IF(AND($A1233=0,$B1233=1),
    VLOOKUP(1,ChapterTable!$1:$1048576,MATCH("최종"&amp;SUBSTITUTE(SUBSTITUTE(F$1,"standard",""),"|Float",""),ChapterTable!$1:$1,0),0)*ChapterTable!$Q$17,
  IF(AND($A1233=0,$B1233=0),
    F1234,
  IF($B1233=0,
    VLOOKUP($A1233,ChapterTable!$1:$1048576,MATCH("최종"&amp;SUBSTITUTE(SUBSTITUTE(F$1,"standard",""),"|Float",""),ChapterTable!$1:$1,0),0),
  IF($B1233=1,
    IF($L1233=FALSE,
      VLOOKUP($A1233,ChapterTable!$1:$1048576,MATCH("최종"&amp;SUBSTITUTE(SUBSTITUTE(F$1,"standard",""),"|Float",""),ChapterTable!$1:$1,0),0),
      VLOOKUP($A1233-ChapterTable!$Q$11,ChapterTable!$1:$1048576,MATCH("최종"&amp;SUBSTITUTE(SUBSTITUTE(F$1,"standard",""),"|Float",""),ChapterTable!$1:$1,0),0)*ChapterTable!$Q$14
    ),
  OFFSET(F1233,-$B1233+IF($L1233,1,0),0)*
    (VLOOKUP(SUBSTITUTE(SUBSTITUTE(F$1,"standard",""),"|Float","")&amp;"인게임누적곱배수",ChapterTable!$S:$T,2,0)^D1233
    +VLOOKUP(SUBSTITUTE(SUBSTITUTE(F$1,"standard",""),"|Float","")&amp;"인게임누적합배수",ChapterTable!$S:$T,2,0)*D1233)
  )
  )
  )
)</f>
        <v>3787675.2441063523</v>
      </c>
      <c r="G1233" t="s">
        <v>110</v>
      </c>
      <c r="J1233" t="str">
        <f>IF(ISBLANK(I1233),"",
IFERROR(VLOOKUP(I1233,[1]StringTable!$1:$1048576,MATCH([1]StringTable!$B$1,[1]StringTable!$1:$1,0),0),
IFERROR(VLOOKUP(I1233,[1]InApkStringTable!$1:$1048576,MATCH([1]InApkStringTable!$B$1,[1]InApkStringTable!$1:$1,0),0),
"스트링없음")))</f>
        <v/>
      </c>
      <c r="L1233" t="b">
        <v>0</v>
      </c>
      <c r="M1233" t="s">
        <v>24</v>
      </c>
      <c r="N1233" t="str">
        <f>IF(ISBLANK(M1233),"",IF(ISERROR(VLOOKUP(M1233,MapTable!$A:$A,1,0)),"맵없음",""))</f>
        <v/>
      </c>
      <c r="O1233">
        <f t="shared" si="77"/>
        <v>1</v>
      </c>
      <c r="Q1233">
        <f t="shared" si="78"/>
        <v>1</v>
      </c>
      <c r="R1233" t="b">
        <f t="shared" ca="1" si="79"/>
        <v>0</v>
      </c>
      <c r="T1233" t="b">
        <f t="shared" ca="1" si="80"/>
        <v>0</v>
      </c>
      <c r="V1233" t="str">
        <f>IF(ISBLANK(U1233),"",IF(ISERROR(VLOOKUP(U1233,MapTable!$A:$A,1,0)),"맵없음",""))</f>
        <v/>
      </c>
      <c r="X1233" t="str">
        <f>IF(ISBLANK(W1233),"",
IF(ISERROR(FIND(",",W1233)),
  IF(ISERROR(VLOOKUP(W1233,MapTable!$A:$A,1,0)),"맵없음",
  ""),
IF(ISERROR(FIND(",",W1233,FIND(",",W1233)+1)),
  IF(OR(ISERROR(VLOOKUP(LEFT(W1233,FIND(",",W1233)-1),MapTable!$A:$A,1,0)),ISERROR(VLOOKUP(TRIM(MID(W1233,FIND(",",W1233)+1,999)),MapTable!$A:$A,1,0))),"맵없음",
  ""),
IF(ISERROR(FIND(",",W1233,FIND(",",W1233,FIND(",",W1233)+1)+1)),
  IF(OR(ISERROR(VLOOKUP(LEFT(W1233,FIND(",",W1233)-1),MapTable!$A:$A,1,0)),ISERROR(VLOOKUP(TRIM(MID(W1233,FIND(",",W1233)+1,FIND(",",W1233,FIND(",",W1233)+1)-FIND(",",W1233)-1)),MapTable!$A:$A,1,0)),ISERROR(VLOOKUP(TRIM(MID(W1233,FIND(",",W1233,FIND(",",W1233)+1)+1,999)),MapTable!$A:$A,1,0))),"맵없음",
  ""),
IF(ISERROR(FIND(",",W1233,FIND(",",W1233,FIND(",",W1233,FIND(",",W1233)+1)+1)+1)),
  IF(OR(ISERROR(VLOOKUP(LEFT(W1233,FIND(",",W1233)-1),MapTable!$A:$A,1,0)),ISERROR(VLOOKUP(TRIM(MID(W1233,FIND(",",W1233)+1,FIND(",",W1233,FIND(",",W1233)+1)-FIND(",",W1233)-1)),MapTable!$A:$A,1,0)),ISERROR(VLOOKUP(TRIM(MID(W1233,FIND(",",W1233,FIND(",",W1233)+1)+1,FIND(",",W1233,FIND(",",W1233,FIND(",",W1233)+1)+1)-FIND(",",W1233,FIND(",",W1233)+1)-1)),MapTable!$A:$A,1,0)),ISERROR(VLOOKUP(TRIM(MID(W1233,FIND(",",W1233,FIND(",",W1233,FIND(",",W1233)+1)+1)+1,999)),MapTable!$A:$A,1,0))),"맵없음",
  ""),
)))))</f>
        <v/>
      </c>
      <c r="AC1233" t="str">
        <f>IF(ISBLANK(AB1233),"",IF(ISERROR(VLOOKUP(AB1233,[3]DropTable!$A:$A,1,0)),"드랍없음",""))</f>
        <v/>
      </c>
      <c r="AE1233" t="str">
        <f>IF(ISBLANK(AD1233),"",IF(ISERROR(VLOOKUP(AD1233,[3]DropTable!$A:$A,1,0)),"드랍없음",""))</f>
        <v/>
      </c>
      <c r="AG1233">
        <v>9.8000000000000007</v>
      </c>
      <c r="AH1233">
        <v>1</v>
      </c>
    </row>
    <row r="1234" spans="1:34" x14ac:dyDescent="0.3">
      <c r="A1234">
        <v>27</v>
      </c>
      <c r="B1234">
        <v>4</v>
      </c>
      <c r="C1234">
        <f>IF(OR($L1234=TRUE,$A1234=0,MOD($A1234,ChapterTable!$S$20)&lt;&gt;0),
MAX(0,INT(($B1234+ChapterTable!$Q$26+VLOOKUP(SUBSTITUTE(C$1,"성장단계","")&amp;"단계오프셋",ChapterTable!$S:$T,2,0))/ChapterTable!$Q$23)),
MAX(0,INT(($B1234+ChapterTable!$S$26+VLOOKUP(SUBSTITUTE(C$1,"성장단계","")&amp;"보스단계오프셋",ChapterTable!$S:$T,2,0))/ChapterTable!$S$23)))</f>
        <v>0</v>
      </c>
      <c r="D1234">
        <f>IF(OR($L1234=TRUE,$A1234=0,MOD($A1234,ChapterTable!$S$20)&lt;&gt;0),
MAX(0,INT(($B1234+ChapterTable!$Q$26+VLOOKUP(SUBSTITUTE(D$1,"성장단계","")&amp;"단계오프셋",ChapterTable!$S:$T,2,0))/ChapterTable!$Q$23)),
MAX(0,INT(($B1234+ChapterTable!$S$26+VLOOKUP(SUBSTITUTE(D$1,"성장단계","")&amp;"보스단계오프셋",ChapterTable!$S:$T,2,0))/ChapterTable!$S$23)))</f>
        <v>0</v>
      </c>
      <c r="E1234" s="1">
        <f ca="1">IF(AND($A1234=0,$B1234=1),
    VLOOKUP(1,ChapterTable!$1:$1048576,MATCH("최종"&amp;SUBSTITUTE(SUBSTITUTE(E$1,"standard",""),"|Float",""),ChapterTable!$1:$1,0),0)*ChapterTable!$Q$17,
  IF(AND($A1234=0,$B1234=0),
    E1235,
  IF($B1234=0,
    VLOOKUP($A1234,ChapterTable!$1:$1048576,MATCH("최종"&amp;SUBSTITUTE(SUBSTITUTE(E$1,"standard",""),"|Float",""),ChapterTable!$1:$1,0),0),
  IF($B1234=1,
    IF($L1234=FALSE,
      VLOOKUP($A1234,ChapterTable!$1:$1048576,MATCH("최종"&amp;SUBSTITUTE(SUBSTITUTE(E$1,"standard",""),"|Float",""),ChapterTable!$1:$1,0),0),
      VLOOKUP($A1234-ChapterTable!$Q$11,ChapterTable!$1:$1048576,MATCH("최종"&amp;SUBSTITUTE(SUBSTITUTE(E$1,"standard",""),"|Float",""),ChapterTable!$1:$1,0),0)*ChapterTable!$Q$14
    ),
  OFFSET(E1234,-$B1234+IF($L1234,1,0),0)*
    (VLOOKUP(SUBSTITUTE(SUBSTITUTE(E$1,"standard",""),"|Float","")&amp;"인게임누적곱배수",ChapterTable!$S:$T,2,0)^C1234
    +VLOOKUP(SUBSTITUTE(SUBSTITUTE(E$1,"standard",""),"|Float","")&amp;"인게임누적합배수",ChapterTable!$S:$T,2,0)*C1234)
  )
  )
  )
)</f>
        <v>6817815.4393914342</v>
      </c>
      <c r="F1234" s="1">
        <f ca="1">IF(AND($A1234=0,$B1234=1),
    VLOOKUP(1,ChapterTable!$1:$1048576,MATCH("최종"&amp;SUBSTITUTE(SUBSTITUTE(F$1,"standard",""),"|Float",""),ChapterTable!$1:$1,0),0)*ChapterTable!$Q$17,
  IF(AND($A1234=0,$B1234=0),
    F1235,
  IF($B1234=0,
    VLOOKUP($A1234,ChapterTable!$1:$1048576,MATCH("최종"&amp;SUBSTITUTE(SUBSTITUTE(F$1,"standard",""),"|Float",""),ChapterTable!$1:$1,0),0),
  IF($B1234=1,
    IF($L1234=FALSE,
      VLOOKUP($A1234,ChapterTable!$1:$1048576,MATCH("최종"&amp;SUBSTITUTE(SUBSTITUTE(F$1,"standard",""),"|Float",""),ChapterTable!$1:$1,0),0),
      VLOOKUP($A1234-ChapterTable!$Q$11,ChapterTable!$1:$1048576,MATCH("최종"&amp;SUBSTITUTE(SUBSTITUTE(F$1,"standard",""),"|Float",""),ChapterTable!$1:$1,0),0)*ChapterTable!$Q$14
    ),
  OFFSET(F1234,-$B1234+IF($L1234,1,0),0)*
    (VLOOKUP(SUBSTITUTE(SUBSTITUTE(F$1,"standard",""),"|Float","")&amp;"인게임누적곱배수",ChapterTable!$S:$T,2,0)^D1234
    +VLOOKUP(SUBSTITUTE(SUBSTITUTE(F$1,"standard",""),"|Float","")&amp;"인게임누적합배수",ChapterTable!$S:$T,2,0)*D1234)
  )
  )
  )
)</f>
        <v>3787675.2441063523</v>
      </c>
      <c r="G1234" t="s">
        <v>110</v>
      </c>
      <c r="J1234" t="str">
        <f>IF(ISBLANK(I1234),"",
IFERROR(VLOOKUP(I1234,[1]StringTable!$1:$1048576,MATCH([1]StringTable!$B$1,[1]StringTable!$1:$1,0),0),
IFERROR(VLOOKUP(I1234,[1]InApkStringTable!$1:$1048576,MATCH([1]InApkStringTable!$B$1,[1]InApkStringTable!$1:$1,0),0),
"스트링없음")))</f>
        <v/>
      </c>
      <c r="L1234" t="b">
        <v>0</v>
      </c>
      <c r="M1234" t="s">
        <v>24</v>
      </c>
      <c r="N1234" t="str">
        <f>IF(ISBLANK(M1234),"",IF(ISERROR(VLOOKUP(M1234,MapTable!$A:$A,1,0)),"맵없음",""))</f>
        <v/>
      </c>
      <c r="O1234">
        <f t="shared" si="77"/>
        <v>1</v>
      </c>
      <c r="Q1234">
        <f t="shared" si="78"/>
        <v>1</v>
      </c>
      <c r="R1234" t="b">
        <f t="shared" ca="1" si="79"/>
        <v>0</v>
      </c>
      <c r="T1234" t="b">
        <f t="shared" ca="1" si="80"/>
        <v>0</v>
      </c>
      <c r="V1234" t="str">
        <f>IF(ISBLANK(U1234),"",IF(ISERROR(VLOOKUP(U1234,MapTable!$A:$A,1,0)),"맵없음",""))</f>
        <v/>
      </c>
      <c r="X1234" t="str">
        <f>IF(ISBLANK(W1234),"",
IF(ISERROR(FIND(",",W1234)),
  IF(ISERROR(VLOOKUP(W1234,MapTable!$A:$A,1,0)),"맵없음",
  ""),
IF(ISERROR(FIND(",",W1234,FIND(",",W1234)+1)),
  IF(OR(ISERROR(VLOOKUP(LEFT(W1234,FIND(",",W1234)-1),MapTable!$A:$A,1,0)),ISERROR(VLOOKUP(TRIM(MID(W1234,FIND(",",W1234)+1,999)),MapTable!$A:$A,1,0))),"맵없음",
  ""),
IF(ISERROR(FIND(",",W1234,FIND(",",W1234,FIND(",",W1234)+1)+1)),
  IF(OR(ISERROR(VLOOKUP(LEFT(W1234,FIND(",",W1234)-1),MapTable!$A:$A,1,0)),ISERROR(VLOOKUP(TRIM(MID(W1234,FIND(",",W1234)+1,FIND(",",W1234,FIND(",",W1234)+1)-FIND(",",W1234)-1)),MapTable!$A:$A,1,0)),ISERROR(VLOOKUP(TRIM(MID(W1234,FIND(",",W1234,FIND(",",W1234)+1)+1,999)),MapTable!$A:$A,1,0))),"맵없음",
  ""),
IF(ISERROR(FIND(",",W1234,FIND(",",W1234,FIND(",",W1234,FIND(",",W1234)+1)+1)+1)),
  IF(OR(ISERROR(VLOOKUP(LEFT(W1234,FIND(",",W1234)-1),MapTable!$A:$A,1,0)),ISERROR(VLOOKUP(TRIM(MID(W1234,FIND(",",W1234)+1,FIND(",",W1234,FIND(",",W1234)+1)-FIND(",",W1234)-1)),MapTable!$A:$A,1,0)),ISERROR(VLOOKUP(TRIM(MID(W1234,FIND(",",W1234,FIND(",",W1234)+1)+1,FIND(",",W1234,FIND(",",W1234,FIND(",",W1234)+1)+1)-FIND(",",W1234,FIND(",",W1234)+1)-1)),MapTable!$A:$A,1,0)),ISERROR(VLOOKUP(TRIM(MID(W1234,FIND(",",W1234,FIND(",",W1234,FIND(",",W1234)+1)+1)+1,999)),MapTable!$A:$A,1,0))),"맵없음",
  ""),
)))))</f>
        <v/>
      </c>
      <c r="AC1234" t="str">
        <f>IF(ISBLANK(AB1234),"",IF(ISERROR(VLOOKUP(AB1234,[3]DropTable!$A:$A,1,0)),"드랍없음",""))</f>
        <v/>
      </c>
      <c r="AE1234" t="str">
        <f>IF(ISBLANK(AD1234),"",IF(ISERROR(VLOOKUP(AD1234,[3]DropTable!$A:$A,1,0)),"드랍없음",""))</f>
        <v/>
      </c>
      <c r="AG1234">
        <v>9.8000000000000007</v>
      </c>
      <c r="AH1234">
        <v>1</v>
      </c>
    </row>
    <row r="1235" spans="1:34" x14ac:dyDescent="0.3">
      <c r="A1235">
        <v>27</v>
      </c>
      <c r="B1235">
        <v>5</v>
      </c>
      <c r="C1235">
        <f>IF(OR($L1235=TRUE,$A1235=0,MOD($A1235,ChapterTable!$S$20)&lt;&gt;0),
MAX(0,INT(($B1235+ChapterTable!$Q$26+VLOOKUP(SUBSTITUTE(C$1,"성장단계","")&amp;"단계오프셋",ChapterTable!$S:$T,2,0))/ChapterTable!$Q$23)),
MAX(0,INT(($B1235+ChapterTable!$S$26+VLOOKUP(SUBSTITUTE(C$1,"성장단계","")&amp;"보스단계오프셋",ChapterTable!$S:$T,2,0))/ChapterTable!$S$23)))</f>
        <v>0</v>
      </c>
      <c r="D1235">
        <f>IF(OR($L1235=TRUE,$A1235=0,MOD($A1235,ChapterTable!$S$20)&lt;&gt;0),
MAX(0,INT(($B1235+ChapterTable!$Q$26+VLOOKUP(SUBSTITUTE(D$1,"성장단계","")&amp;"단계오프셋",ChapterTable!$S:$T,2,0))/ChapterTable!$Q$23)),
MAX(0,INT(($B1235+ChapterTable!$S$26+VLOOKUP(SUBSTITUTE(D$1,"성장단계","")&amp;"보스단계오프셋",ChapterTable!$S:$T,2,0))/ChapterTable!$S$23)))</f>
        <v>0</v>
      </c>
      <c r="E1235" s="1">
        <f ca="1">IF(AND($A1235=0,$B1235=1),
    VLOOKUP(1,ChapterTable!$1:$1048576,MATCH("최종"&amp;SUBSTITUTE(SUBSTITUTE(E$1,"standard",""),"|Float",""),ChapterTable!$1:$1,0),0)*ChapterTable!$Q$17,
  IF(AND($A1235=0,$B1235=0),
    E1236,
  IF($B1235=0,
    VLOOKUP($A1235,ChapterTable!$1:$1048576,MATCH("최종"&amp;SUBSTITUTE(SUBSTITUTE(E$1,"standard",""),"|Float",""),ChapterTable!$1:$1,0),0),
  IF($B1235=1,
    IF($L1235=FALSE,
      VLOOKUP($A1235,ChapterTable!$1:$1048576,MATCH("최종"&amp;SUBSTITUTE(SUBSTITUTE(E$1,"standard",""),"|Float",""),ChapterTable!$1:$1,0),0),
      VLOOKUP($A1235-ChapterTable!$Q$11,ChapterTable!$1:$1048576,MATCH("최종"&amp;SUBSTITUTE(SUBSTITUTE(E$1,"standard",""),"|Float",""),ChapterTable!$1:$1,0),0)*ChapterTable!$Q$14
    ),
  OFFSET(E1235,-$B1235+IF($L1235,1,0),0)*
    (VLOOKUP(SUBSTITUTE(SUBSTITUTE(E$1,"standard",""),"|Float","")&amp;"인게임누적곱배수",ChapterTable!$S:$T,2,0)^C1235
    +VLOOKUP(SUBSTITUTE(SUBSTITUTE(E$1,"standard",""),"|Float","")&amp;"인게임누적합배수",ChapterTable!$S:$T,2,0)*C1235)
  )
  )
  )
)</f>
        <v>6817815.4393914342</v>
      </c>
      <c r="F1235" s="1">
        <f ca="1">IF(AND($A1235=0,$B1235=1),
    VLOOKUP(1,ChapterTable!$1:$1048576,MATCH("최종"&amp;SUBSTITUTE(SUBSTITUTE(F$1,"standard",""),"|Float",""),ChapterTable!$1:$1,0),0)*ChapterTable!$Q$17,
  IF(AND($A1235=0,$B1235=0),
    F1236,
  IF($B1235=0,
    VLOOKUP($A1235,ChapterTable!$1:$1048576,MATCH("최종"&amp;SUBSTITUTE(SUBSTITUTE(F$1,"standard",""),"|Float",""),ChapterTable!$1:$1,0),0),
  IF($B1235=1,
    IF($L1235=FALSE,
      VLOOKUP($A1235,ChapterTable!$1:$1048576,MATCH("최종"&amp;SUBSTITUTE(SUBSTITUTE(F$1,"standard",""),"|Float",""),ChapterTable!$1:$1,0),0),
      VLOOKUP($A1235-ChapterTable!$Q$11,ChapterTable!$1:$1048576,MATCH("최종"&amp;SUBSTITUTE(SUBSTITUTE(F$1,"standard",""),"|Float",""),ChapterTable!$1:$1,0),0)*ChapterTable!$Q$14
    ),
  OFFSET(F1235,-$B1235+IF($L1235,1,0),0)*
    (VLOOKUP(SUBSTITUTE(SUBSTITUTE(F$1,"standard",""),"|Float","")&amp;"인게임누적곱배수",ChapterTable!$S:$T,2,0)^D1235
    +VLOOKUP(SUBSTITUTE(SUBSTITUTE(F$1,"standard",""),"|Float","")&amp;"인게임누적합배수",ChapterTable!$S:$T,2,0)*D1235)
  )
  )
  )
)</f>
        <v>3787675.2441063523</v>
      </c>
      <c r="G1235" t="s">
        <v>110</v>
      </c>
      <c r="J1235" t="str">
        <f>IF(ISBLANK(I1235),"",
IFERROR(VLOOKUP(I1235,[1]StringTable!$1:$1048576,MATCH([1]StringTable!$B$1,[1]StringTable!$1:$1,0),0),
IFERROR(VLOOKUP(I1235,[1]InApkStringTable!$1:$1048576,MATCH([1]InApkStringTable!$B$1,[1]InApkStringTable!$1:$1,0),0),
"스트링없음")))</f>
        <v/>
      </c>
      <c r="L1235" t="b">
        <v>0</v>
      </c>
      <c r="M1235" t="s">
        <v>24</v>
      </c>
      <c r="N1235" t="str">
        <f>IF(ISBLANK(M1235),"",IF(ISERROR(VLOOKUP(M1235,MapTable!$A:$A,1,0)),"맵없음",""))</f>
        <v/>
      </c>
      <c r="O1235">
        <f t="shared" si="77"/>
        <v>11</v>
      </c>
      <c r="Q1235">
        <f t="shared" si="78"/>
        <v>11</v>
      </c>
      <c r="R1235" t="b">
        <f t="shared" ca="1" si="79"/>
        <v>0</v>
      </c>
      <c r="T1235" t="b">
        <f t="shared" ca="1" si="80"/>
        <v>0</v>
      </c>
      <c r="V1235" t="str">
        <f>IF(ISBLANK(U1235),"",IF(ISERROR(VLOOKUP(U1235,MapTable!$A:$A,1,0)),"맵없음",""))</f>
        <v/>
      </c>
      <c r="X1235" t="str">
        <f>IF(ISBLANK(W1235),"",
IF(ISERROR(FIND(",",W1235)),
  IF(ISERROR(VLOOKUP(W1235,MapTable!$A:$A,1,0)),"맵없음",
  ""),
IF(ISERROR(FIND(",",W1235,FIND(",",W1235)+1)),
  IF(OR(ISERROR(VLOOKUP(LEFT(W1235,FIND(",",W1235)-1),MapTable!$A:$A,1,0)),ISERROR(VLOOKUP(TRIM(MID(W1235,FIND(",",W1235)+1,999)),MapTable!$A:$A,1,0))),"맵없음",
  ""),
IF(ISERROR(FIND(",",W1235,FIND(",",W1235,FIND(",",W1235)+1)+1)),
  IF(OR(ISERROR(VLOOKUP(LEFT(W1235,FIND(",",W1235)-1),MapTable!$A:$A,1,0)),ISERROR(VLOOKUP(TRIM(MID(W1235,FIND(",",W1235)+1,FIND(",",W1235,FIND(",",W1235)+1)-FIND(",",W1235)-1)),MapTable!$A:$A,1,0)),ISERROR(VLOOKUP(TRIM(MID(W1235,FIND(",",W1235,FIND(",",W1235)+1)+1,999)),MapTable!$A:$A,1,0))),"맵없음",
  ""),
IF(ISERROR(FIND(",",W1235,FIND(",",W1235,FIND(",",W1235,FIND(",",W1235)+1)+1)+1)),
  IF(OR(ISERROR(VLOOKUP(LEFT(W1235,FIND(",",W1235)-1),MapTable!$A:$A,1,0)),ISERROR(VLOOKUP(TRIM(MID(W1235,FIND(",",W1235)+1,FIND(",",W1235,FIND(",",W1235)+1)-FIND(",",W1235)-1)),MapTable!$A:$A,1,0)),ISERROR(VLOOKUP(TRIM(MID(W1235,FIND(",",W1235,FIND(",",W1235)+1)+1,FIND(",",W1235,FIND(",",W1235,FIND(",",W1235)+1)+1)-FIND(",",W1235,FIND(",",W1235)+1)-1)),MapTable!$A:$A,1,0)),ISERROR(VLOOKUP(TRIM(MID(W1235,FIND(",",W1235,FIND(",",W1235,FIND(",",W1235)+1)+1)+1,999)),MapTable!$A:$A,1,0))),"맵없음",
  ""),
)))))</f>
        <v/>
      </c>
      <c r="AC1235" t="str">
        <f>IF(ISBLANK(AB1235),"",IF(ISERROR(VLOOKUP(AB1235,[3]DropTable!$A:$A,1,0)),"드랍없음",""))</f>
        <v/>
      </c>
      <c r="AE1235" t="str">
        <f>IF(ISBLANK(AD1235),"",IF(ISERROR(VLOOKUP(AD1235,[3]DropTable!$A:$A,1,0)),"드랍없음",""))</f>
        <v/>
      </c>
      <c r="AG1235">
        <v>9.8000000000000007</v>
      </c>
      <c r="AH1235">
        <v>1</v>
      </c>
    </row>
    <row r="1236" spans="1:34" x14ac:dyDescent="0.3">
      <c r="A1236">
        <v>27</v>
      </c>
      <c r="B1236">
        <v>6</v>
      </c>
      <c r="C1236">
        <f>IF(OR($L1236=TRUE,$A1236=0,MOD($A1236,ChapterTable!$S$20)&lt;&gt;0),
MAX(0,INT(($B1236+ChapterTable!$Q$26+VLOOKUP(SUBSTITUTE(C$1,"성장단계","")&amp;"단계오프셋",ChapterTable!$S:$T,2,0))/ChapterTable!$Q$23)),
MAX(0,INT(($B1236+ChapterTable!$S$26+VLOOKUP(SUBSTITUTE(C$1,"성장단계","")&amp;"보스단계오프셋",ChapterTable!$S:$T,2,0))/ChapterTable!$S$23)))</f>
        <v>1</v>
      </c>
      <c r="D1236">
        <f>IF(OR($L1236=TRUE,$A1236=0,MOD($A1236,ChapterTable!$S$20)&lt;&gt;0),
MAX(0,INT(($B1236+ChapterTable!$Q$26+VLOOKUP(SUBSTITUTE(D$1,"성장단계","")&amp;"단계오프셋",ChapterTable!$S:$T,2,0))/ChapterTable!$Q$23)),
MAX(0,INT(($B1236+ChapterTable!$S$26+VLOOKUP(SUBSTITUTE(D$1,"성장단계","")&amp;"보스단계오프셋",ChapterTable!$S:$T,2,0))/ChapterTable!$S$23)))</f>
        <v>0</v>
      </c>
      <c r="E1236" s="1">
        <f ca="1">IF(AND($A1236=0,$B1236=1),
    VLOOKUP(1,ChapterTable!$1:$1048576,MATCH("최종"&amp;SUBSTITUTE(SUBSTITUTE(E$1,"standard",""),"|Float",""),ChapterTable!$1:$1,0),0)*ChapterTable!$Q$17,
  IF(AND($A1236=0,$B1236=0),
    E1237,
  IF($B1236=0,
    VLOOKUP($A1236,ChapterTable!$1:$1048576,MATCH("최종"&amp;SUBSTITUTE(SUBSTITUTE(E$1,"standard",""),"|Float",""),ChapterTable!$1:$1,0),0),
  IF($B1236=1,
    IF($L1236=FALSE,
      VLOOKUP($A1236,ChapterTable!$1:$1048576,MATCH("최종"&amp;SUBSTITUTE(SUBSTITUTE(E$1,"standard",""),"|Float",""),ChapterTable!$1:$1,0),0),
      VLOOKUP($A1236-ChapterTable!$Q$11,ChapterTable!$1:$1048576,MATCH("최종"&amp;SUBSTITUTE(SUBSTITUTE(E$1,"standard",""),"|Float",""),ChapterTable!$1:$1,0),0)*ChapterTable!$Q$14
    ),
  OFFSET(E1236,-$B1236+IF($L1236,1,0),0)*
    (VLOOKUP(SUBSTITUTE(SUBSTITUTE(E$1,"standard",""),"|Float","")&amp;"인게임누적곱배수",ChapterTable!$S:$T,2,0)^C1236
    +VLOOKUP(SUBSTITUTE(SUBSTITUTE(E$1,"standard",""),"|Float","")&amp;"인게임누적합배수",ChapterTable!$S:$T,2,0)*C1236)
  )
  )
  )
)</f>
        <v>9204050.8431784362</v>
      </c>
      <c r="F1236" s="1">
        <f ca="1">IF(AND($A1236=0,$B1236=1),
    VLOOKUP(1,ChapterTable!$1:$1048576,MATCH("최종"&amp;SUBSTITUTE(SUBSTITUTE(F$1,"standard",""),"|Float",""),ChapterTable!$1:$1,0),0)*ChapterTable!$Q$17,
  IF(AND($A1236=0,$B1236=0),
    F1237,
  IF($B1236=0,
    VLOOKUP($A1236,ChapterTable!$1:$1048576,MATCH("최종"&amp;SUBSTITUTE(SUBSTITUTE(F$1,"standard",""),"|Float",""),ChapterTable!$1:$1,0),0),
  IF($B1236=1,
    IF($L1236=FALSE,
      VLOOKUP($A1236,ChapterTable!$1:$1048576,MATCH("최종"&amp;SUBSTITUTE(SUBSTITUTE(F$1,"standard",""),"|Float",""),ChapterTable!$1:$1,0),0),
      VLOOKUP($A1236-ChapterTable!$Q$11,ChapterTable!$1:$1048576,MATCH("최종"&amp;SUBSTITUTE(SUBSTITUTE(F$1,"standard",""),"|Float",""),ChapterTable!$1:$1,0),0)*ChapterTable!$Q$14
    ),
  OFFSET(F1236,-$B1236+IF($L1236,1,0),0)*
    (VLOOKUP(SUBSTITUTE(SUBSTITUTE(F$1,"standard",""),"|Float","")&amp;"인게임누적곱배수",ChapterTable!$S:$T,2,0)^D1236
    +VLOOKUP(SUBSTITUTE(SUBSTITUTE(F$1,"standard",""),"|Float","")&amp;"인게임누적합배수",ChapterTable!$S:$T,2,0)*D1236)
  )
  )
  )
)</f>
        <v>3787675.2441063523</v>
      </c>
      <c r="G1236" t="s">
        <v>110</v>
      </c>
      <c r="J1236" t="str">
        <f>IF(ISBLANK(I1236),"",
IFERROR(VLOOKUP(I1236,[1]StringTable!$1:$1048576,MATCH([1]StringTable!$B$1,[1]StringTable!$1:$1,0),0),
IFERROR(VLOOKUP(I1236,[1]InApkStringTable!$1:$1048576,MATCH([1]InApkStringTable!$B$1,[1]InApkStringTable!$1:$1,0),0),
"스트링없음")))</f>
        <v/>
      </c>
      <c r="L1236" t="b">
        <v>0</v>
      </c>
      <c r="M1236" t="s">
        <v>24</v>
      </c>
      <c r="N1236" t="str">
        <f>IF(ISBLANK(M1236),"",IF(ISERROR(VLOOKUP(M1236,MapTable!$A:$A,1,0)),"맵없음",""))</f>
        <v/>
      </c>
      <c r="O1236">
        <f t="shared" si="77"/>
        <v>1</v>
      </c>
      <c r="Q1236">
        <f t="shared" si="78"/>
        <v>1</v>
      </c>
      <c r="R1236" t="b">
        <f t="shared" ca="1" si="79"/>
        <v>0</v>
      </c>
      <c r="T1236" t="b">
        <f t="shared" ca="1" si="80"/>
        <v>0</v>
      </c>
      <c r="V1236" t="str">
        <f>IF(ISBLANK(U1236),"",IF(ISERROR(VLOOKUP(U1236,MapTable!$A:$A,1,0)),"맵없음",""))</f>
        <v/>
      </c>
      <c r="X1236" t="str">
        <f>IF(ISBLANK(W1236),"",
IF(ISERROR(FIND(",",W1236)),
  IF(ISERROR(VLOOKUP(W1236,MapTable!$A:$A,1,0)),"맵없음",
  ""),
IF(ISERROR(FIND(",",W1236,FIND(",",W1236)+1)),
  IF(OR(ISERROR(VLOOKUP(LEFT(W1236,FIND(",",W1236)-1),MapTable!$A:$A,1,0)),ISERROR(VLOOKUP(TRIM(MID(W1236,FIND(",",W1236)+1,999)),MapTable!$A:$A,1,0))),"맵없음",
  ""),
IF(ISERROR(FIND(",",W1236,FIND(",",W1236,FIND(",",W1236)+1)+1)),
  IF(OR(ISERROR(VLOOKUP(LEFT(W1236,FIND(",",W1236)-1),MapTable!$A:$A,1,0)),ISERROR(VLOOKUP(TRIM(MID(W1236,FIND(",",W1236)+1,FIND(",",W1236,FIND(",",W1236)+1)-FIND(",",W1236)-1)),MapTable!$A:$A,1,0)),ISERROR(VLOOKUP(TRIM(MID(W1236,FIND(",",W1236,FIND(",",W1236)+1)+1,999)),MapTable!$A:$A,1,0))),"맵없음",
  ""),
IF(ISERROR(FIND(",",W1236,FIND(",",W1236,FIND(",",W1236,FIND(",",W1236)+1)+1)+1)),
  IF(OR(ISERROR(VLOOKUP(LEFT(W1236,FIND(",",W1236)-1),MapTable!$A:$A,1,0)),ISERROR(VLOOKUP(TRIM(MID(W1236,FIND(",",W1236)+1,FIND(",",W1236,FIND(",",W1236)+1)-FIND(",",W1236)-1)),MapTable!$A:$A,1,0)),ISERROR(VLOOKUP(TRIM(MID(W1236,FIND(",",W1236,FIND(",",W1236)+1)+1,FIND(",",W1236,FIND(",",W1236,FIND(",",W1236)+1)+1)-FIND(",",W1236,FIND(",",W1236)+1)-1)),MapTable!$A:$A,1,0)),ISERROR(VLOOKUP(TRIM(MID(W1236,FIND(",",W1236,FIND(",",W1236,FIND(",",W1236)+1)+1)+1,999)),MapTable!$A:$A,1,0))),"맵없음",
  ""),
)))))</f>
        <v/>
      </c>
      <c r="AC1236" t="str">
        <f>IF(ISBLANK(AB1236),"",IF(ISERROR(VLOOKUP(AB1236,[3]DropTable!$A:$A,1,0)),"드랍없음",""))</f>
        <v/>
      </c>
      <c r="AE1236" t="str">
        <f>IF(ISBLANK(AD1236),"",IF(ISERROR(VLOOKUP(AD1236,[3]DropTable!$A:$A,1,0)),"드랍없음",""))</f>
        <v/>
      </c>
      <c r="AG1236">
        <v>9.8000000000000007</v>
      </c>
      <c r="AH1236">
        <v>1</v>
      </c>
    </row>
    <row r="1237" spans="1:34" x14ac:dyDescent="0.3">
      <c r="A1237">
        <v>27</v>
      </c>
      <c r="B1237">
        <v>7</v>
      </c>
      <c r="C1237">
        <f>IF(OR($L1237=TRUE,$A1237=0,MOD($A1237,ChapterTable!$S$20)&lt;&gt;0),
MAX(0,INT(($B1237+ChapterTable!$Q$26+VLOOKUP(SUBSTITUTE(C$1,"성장단계","")&amp;"단계오프셋",ChapterTable!$S:$T,2,0))/ChapterTable!$Q$23)),
MAX(0,INT(($B1237+ChapterTable!$S$26+VLOOKUP(SUBSTITUTE(C$1,"성장단계","")&amp;"보스단계오프셋",ChapterTable!$S:$T,2,0))/ChapterTable!$S$23)))</f>
        <v>1</v>
      </c>
      <c r="D1237">
        <f>IF(OR($L1237=TRUE,$A1237=0,MOD($A1237,ChapterTable!$S$20)&lt;&gt;0),
MAX(0,INT(($B1237+ChapterTable!$Q$26+VLOOKUP(SUBSTITUTE(D$1,"성장단계","")&amp;"단계오프셋",ChapterTable!$S:$T,2,0))/ChapterTable!$Q$23)),
MAX(0,INT(($B1237+ChapterTable!$S$26+VLOOKUP(SUBSTITUTE(D$1,"성장단계","")&amp;"보스단계오프셋",ChapterTable!$S:$T,2,0))/ChapterTable!$S$23)))</f>
        <v>0</v>
      </c>
      <c r="E1237" s="1">
        <f ca="1">IF(AND($A1237=0,$B1237=1),
    VLOOKUP(1,ChapterTable!$1:$1048576,MATCH("최종"&amp;SUBSTITUTE(SUBSTITUTE(E$1,"standard",""),"|Float",""),ChapterTable!$1:$1,0),0)*ChapterTable!$Q$17,
  IF(AND($A1237=0,$B1237=0),
    E1238,
  IF($B1237=0,
    VLOOKUP($A1237,ChapterTable!$1:$1048576,MATCH("최종"&amp;SUBSTITUTE(SUBSTITUTE(E$1,"standard",""),"|Float",""),ChapterTable!$1:$1,0),0),
  IF($B1237=1,
    IF($L1237=FALSE,
      VLOOKUP($A1237,ChapterTable!$1:$1048576,MATCH("최종"&amp;SUBSTITUTE(SUBSTITUTE(E$1,"standard",""),"|Float",""),ChapterTable!$1:$1,0),0),
      VLOOKUP($A1237-ChapterTable!$Q$11,ChapterTable!$1:$1048576,MATCH("최종"&amp;SUBSTITUTE(SUBSTITUTE(E$1,"standard",""),"|Float",""),ChapterTable!$1:$1,0),0)*ChapterTable!$Q$14
    ),
  OFFSET(E1237,-$B1237+IF($L1237,1,0),0)*
    (VLOOKUP(SUBSTITUTE(SUBSTITUTE(E$1,"standard",""),"|Float","")&amp;"인게임누적곱배수",ChapterTable!$S:$T,2,0)^C1237
    +VLOOKUP(SUBSTITUTE(SUBSTITUTE(E$1,"standard",""),"|Float","")&amp;"인게임누적합배수",ChapterTable!$S:$T,2,0)*C1237)
  )
  )
  )
)</f>
        <v>9204050.8431784362</v>
      </c>
      <c r="F1237" s="1">
        <f ca="1">IF(AND($A1237=0,$B1237=1),
    VLOOKUP(1,ChapterTable!$1:$1048576,MATCH("최종"&amp;SUBSTITUTE(SUBSTITUTE(F$1,"standard",""),"|Float",""),ChapterTable!$1:$1,0),0)*ChapterTable!$Q$17,
  IF(AND($A1237=0,$B1237=0),
    F1238,
  IF($B1237=0,
    VLOOKUP($A1237,ChapterTable!$1:$1048576,MATCH("최종"&amp;SUBSTITUTE(SUBSTITUTE(F$1,"standard",""),"|Float",""),ChapterTable!$1:$1,0),0),
  IF($B1237=1,
    IF($L1237=FALSE,
      VLOOKUP($A1237,ChapterTable!$1:$1048576,MATCH("최종"&amp;SUBSTITUTE(SUBSTITUTE(F$1,"standard",""),"|Float",""),ChapterTable!$1:$1,0),0),
      VLOOKUP($A1237-ChapterTable!$Q$11,ChapterTable!$1:$1048576,MATCH("최종"&amp;SUBSTITUTE(SUBSTITUTE(F$1,"standard",""),"|Float",""),ChapterTable!$1:$1,0),0)*ChapterTable!$Q$14
    ),
  OFFSET(F1237,-$B1237+IF($L1237,1,0),0)*
    (VLOOKUP(SUBSTITUTE(SUBSTITUTE(F$1,"standard",""),"|Float","")&amp;"인게임누적곱배수",ChapterTable!$S:$T,2,0)^D1237
    +VLOOKUP(SUBSTITUTE(SUBSTITUTE(F$1,"standard",""),"|Float","")&amp;"인게임누적합배수",ChapterTable!$S:$T,2,0)*D1237)
  )
  )
  )
)</f>
        <v>3787675.2441063523</v>
      </c>
      <c r="G1237" t="s">
        <v>110</v>
      </c>
      <c r="J1237" t="str">
        <f>IF(ISBLANK(I1237),"",
IFERROR(VLOOKUP(I1237,[1]StringTable!$1:$1048576,MATCH([1]StringTable!$B$1,[1]StringTable!$1:$1,0),0),
IFERROR(VLOOKUP(I1237,[1]InApkStringTable!$1:$1048576,MATCH([1]InApkStringTable!$B$1,[1]InApkStringTable!$1:$1,0),0),
"스트링없음")))</f>
        <v/>
      </c>
      <c r="L1237" t="b">
        <v>0</v>
      </c>
      <c r="M1237" t="s">
        <v>24</v>
      </c>
      <c r="N1237" t="str">
        <f>IF(ISBLANK(M1237),"",IF(ISERROR(VLOOKUP(M1237,MapTable!$A:$A,1,0)),"맵없음",""))</f>
        <v/>
      </c>
      <c r="O1237">
        <f t="shared" si="77"/>
        <v>1</v>
      </c>
      <c r="Q1237">
        <f t="shared" si="78"/>
        <v>1</v>
      </c>
      <c r="R1237" t="b">
        <f t="shared" ca="1" si="79"/>
        <v>0</v>
      </c>
      <c r="T1237" t="b">
        <f t="shared" ca="1" si="80"/>
        <v>0</v>
      </c>
      <c r="V1237" t="str">
        <f>IF(ISBLANK(U1237),"",IF(ISERROR(VLOOKUP(U1237,MapTable!$A:$A,1,0)),"맵없음",""))</f>
        <v/>
      </c>
      <c r="X1237" t="str">
        <f>IF(ISBLANK(W1237),"",
IF(ISERROR(FIND(",",W1237)),
  IF(ISERROR(VLOOKUP(W1237,MapTable!$A:$A,1,0)),"맵없음",
  ""),
IF(ISERROR(FIND(",",W1237,FIND(",",W1237)+1)),
  IF(OR(ISERROR(VLOOKUP(LEFT(W1237,FIND(",",W1237)-1),MapTable!$A:$A,1,0)),ISERROR(VLOOKUP(TRIM(MID(W1237,FIND(",",W1237)+1,999)),MapTable!$A:$A,1,0))),"맵없음",
  ""),
IF(ISERROR(FIND(",",W1237,FIND(",",W1237,FIND(",",W1237)+1)+1)),
  IF(OR(ISERROR(VLOOKUP(LEFT(W1237,FIND(",",W1237)-1),MapTable!$A:$A,1,0)),ISERROR(VLOOKUP(TRIM(MID(W1237,FIND(",",W1237)+1,FIND(",",W1237,FIND(",",W1237)+1)-FIND(",",W1237)-1)),MapTable!$A:$A,1,0)),ISERROR(VLOOKUP(TRIM(MID(W1237,FIND(",",W1237,FIND(",",W1237)+1)+1,999)),MapTable!$A:$A,1,0))),"맵없음",
  ""),
IF(ISERROR(FIND(",",W1237,FIND(",",W1237,FIND(",",W1237,FIND(",",W1237)+1)+1)+1)),
  IF(OR(ISERROR(VLOOKUP(LEFT(W1237,FIND(",",W1237)-1),MapTable!$A:$A,1,0)),ISERROR(VLOOKUP(TRIM(MID(W1237,FIND(",",W1237)+1,FIND(",",W1237,FIND(",",W1237)+1)-FIND(",",W1237)-1)),MapTable!$A:$A,1,0)),ISERROR(VLOOKUP(TRIM(MID(W1237,FIND(",",W1237,FIND(",",W1237)+1)+1,FIND(",",W1237,FIND(",",W1237,FIND(",",W1237)+1)+1)-FIND(",",W1237,FIND(",",W1237)+1)-1)),MapTable!$A:$A,1,0)),ISERROR(VLOOKUP(TRIM(MID(W1237,FIND(",",W1237,FIND(",",W1237,FIND(",",W1237)+1)+1)+1,999)),MapTable!$A:$A,1,0))),"맵없음",
  ""),
)))))</f>
        <v/>
      </c>
      <c r="AC1237" t="str">
        <f>IF(ISBLANK(AB1237),"",IF(ISERROR(VLOOKUP(AB1237,[3]DropTable!$A:$A,1,0)),"드랍없음",""))</f>
        <v/>
      </c>
      <c r="AE1237" t="str">
        <f>IF(ISBLANK(AD1237),"",IF(ISERROR(VLOOKUP(AD1237,[3]DropTable!$A:$A,1,0)),"드랍없음",""))</f>
        <v/>
      </c>
      <c r="AG1237">
        <v>9.8000000000000007</v>
      </c>
      <c r="AH1237">
        <v>1</v>
      </c>
    </row>
    <row r="1238" spans="1:34" x14ac:dyDescent="0.3">
      <c r="A1238">
        <v>27</v>
      </c>
      <c r="B1238">
        <v>8</v>
      </c>
      <c r="C1238">
        <f>IF(OR($L1238=TRUE,$A1238=0,MOD($A1238,ChapterTable!$S$20)&lt;&gt;0),
MAX(0,INT(($B1238+ChapterTable!$Q$26+VLOOKUP(SUBSTITUTE(C$1,"성장단계","")&amp;"단계오프셋",ChapterTable!$S:$T,2,0))/ChapterTable!$Q$23)),
MAX(0,INT(($B1238+ChapterTable!$S$26+VLOOKUP(SUBSTITUTE(C$1,"성장단계","")&amp;"보스단계오프셋",ChapterTable!$S:$T,2,0))/ChapterTable!$S$23)))</f>
        <v>1</v>
      </c>
      <c r="D1238">
        <f>IF(OR($L1238=TRUE,$A1238=0,MOD($A1238,ChapterTable!$S$20)&lt;&gt;0),
MAX(0,INT(($B1238+ChapterTable!$Q$26+VLOOKUP(SUBSTITUTE(D$1,"성장단계","")&amp;"단계오프셋",ChapterTable!$S:$T,2,0))/ChapterTable!$Q$23)),
MAX(0,INT(($B1238+ChapterTable!$S$26+VLOOKUP(SUBSTITUTE(D$1,"성장단계","")&amp;"보스단계오프셋",ChapterTable!$S:$T,2,0))/ChapterTable!$S$23)))</f>
        <v>0</v>
      </c>
      <c r="E1238" s="1">
        <f ca="1">IF(AND($A1238=0,$B1238=1),
    VLOOKUP(1,ChapterTable!$1:$1048576,MATCH("최종"&amp;SUBSTITUTE(SUBSTITUTE(E$1,"standard",""),"|Float",""),ChapterTable!$1:$1,0),0)*ChapterTable!$Q$17,
  IF(AND($A1238=0,$B1238=0),
    E1239,
  IF($B1238=0,
    VLOOKUP($A1238,ChapterTable!$1:$1048576,MATCH("최종"&amp;SUBSTITUTE(SUBSTITUTE(E$1,"standard",""),"|Float",""),ChapterTable!$1:$1,0),0),
  IF($B1238=1,
    IF($L1238=FALSE,
      VLOOKUP($A1238,ChapterTable!$1:$1048576,MATCH("최종"&amp;SUBSTITUTE(SUBSTITUTE(E$1,"standard",""),"|Float",""),ChapterTable!$1:$1,0),0),
      VLOOKUP($A1238-ChapterTable!$Q$11,ChapterTable!$1:$1048576,MATCH("최종"&amp;SUBSTITUTE(SUBSTITUTE(E$1,"standard",""),"|Float",""),ChapterTable!$1:$1,0),0)*ChapterTable!$Q$14
    ),
  OFFSET(E1238,-$B1238+IF($L1238,1,0),0)*
    (VLOOKUP(SUBSTITUTE(SUBSTITUTE(E$1,"standard",""),"|Float","")&amp;"인게임누적곱배수",ChapterTable!$S:$T,2,0)^C1238
    +VLOOKUP(SUBSTITUTE(SUBSTITUTE(E$1,"standard",""),"|Float","")&amp;"인게임누적합배수",ChapterTable!$S:$T,2,0)*C1238)
  )
  )
  )
)</f>
        <v>9204050.8431784362</v>
      </c>
      <c r="F1238" s="1">
        <f ca="1">IF(AND($A1238=0,$B1238=1),
    VLOOKUP(1,ChapterTable!$1:$1048576,MATCH("최종"&amp;SUBSTITUTE(SUBSTITUTE(F$1,"standard",""),"|Float",""),ChapterTable!$1:$1,0),0)*ChapterTable!$Q$17,
  IF(AND($A1238=0,$B1238=0),
    F1239,
  IF($B1238=0,
    VLOOKUP($A1238,ChapterTable!$1:$1048576,MATCH("최종"&amp;SUBSTITUTE(SUBSTITUTE(F$1,"standard",""),"|Float",""),ChapterTable!$1:$1,0),0),
  IF($B1238=1,
    IF($L1238=FALSE,
      VLOOKUP($A1238,ChapterTable!$1:$1048576,MATCH("최종"&amp;SUBSTITUTE(SUBSTITUTE(F$1,"standard",""),"|Float",""),ChapterTable!$1:$1,0),0),
      VLOOKUP($A1238-ChapterTable!$Q$11,ChapterTable!$1:$1048576,MATCH("최종"&amp;SUBSTITUTE(SUBSTITUTE(F$1,"standard",""),"|Float",""),ChapterTable!$1:$1,0),0)*ChapterTable!$Q$14
    ),
  OFFSET(F1238,-$B1238+IF($L1238,1,0),0)*
    (VLOOKUP(SUBSTITUTE(SUBSTITUTE(F$1,"standard",""),"|Float","")&amp;"인게임누적곱배수",ChapterTable!$S:$T,2,0)^D1238
    +VLOOKUP(SUBSTITUTE(SUBSTITUTE(F$1,"standard",""),"|Float","")&amp;"인게임누적합배수",ChapterTable!$S:$T,2,0)*D1238)
  )
  )
  )
)</f>
        <v>3787675.2441063523</v>
      </c>
      <c r="G1238" t="s">
        <v>110</v>
      </c>
      <c r="J1238" t="str">
        <f>IF(ISBLANK(I1238),"",
IFERROR(VLOOKUP(I1238,[1]StringTable!$1:$1048576,MATCH([1]StringTable!$B$1,[1]StringTable!$1:$1,0),0),
IFERROR(VLOOKUP(I1238,[1]InApkStringTable!$1:$1048576,MATCH([1]InApkStringTable!$B$1,[1]InApkStringTable!$1:$1,0),0),
"스트링없음")))</f>
        <v/>
      </c>
      <c r="L1238" t="b">
        <v>0</v>
      </c>
      <c r="M1238" t="s">
        <v>24</v>
      </c>
      <c r="N1238" t="str">
        <f>IF(ISBLANK(M1238),"",IF(ISERROR(VLOOKUP(M1238,MapTable!$A:$A,1,0)),"맵없음",""))</f>
        <v/>
      </c>
      <c r="O1238">
        <f t="shared" si="77"/>
        <v>1</v>
      </c>
      <c r="Q1238">
        <f t="shared" si="78"/>
        <v>1</v>
      </c>
      <c r="R1238" t="b">
        <f t="shared" ca="1" si="79"/>
        <v>0</v>
      </c>
      <c r="T1238" t="b">
        <f t="shared" ca="1" si="80"/>
        <v>0</v>
      </c>
      <c r="V1238" t="str">
        <f>IF(ISBLANK(U1238),"",IF(ISERROR(VLOOKUP(U1238,MapTable!$A:$A,1,0)),"맵없음",""))</f>
        <v/>
      </c>
      <c r="X1238" t="str">
        <f>IF(ISBLANK(W1238),"",
IF(ISERROR(FIND(",",W1238)),
  IF(ISERROR(VLOOKUP(W1238,MapTable!$A:$A,1,0)),"맵없음",
  ""),
IF(ISERROR(FIND(",",W1238,FIND(",",W1238)+1)),
  IF(OR(ISERROR(VLOOKUP(LEFT(W1238,FIND(",",W1238)-1),MapTable!$A:$A,1,0)),ISERROR(VLOOKUP(TRIM(MID(W1238,FIND(",",W1238)+1,999)),MapTable!$A:$A,1,0))),"맵없음",
  ""),
IF(ISERROR(FIND(",",W1238,FIND(",",W1238,FIND(",",W1238)+1)+1)),
  IF(OR(ISERROR(VLOOKUP(LEFT(W1238,FIND(",",W1238)-1),MapTable!$A:$A,1,0)),ISERROR(VLOOKUP(TRIM(MID(W1238,FIND(",",W1238)+1,FIND(",",W1238,FIND(",",W1238)+1)-FIND(",",W1238)-1)),MapTable!$A:$A,1,0)),ISERROR(VLOOKUP(TRIM(MID(W1238,FIND(",",W1238,FIND(",",W1238)+1)+1,999)),MapTable!$A:$A,1,0))),"맵없음",
  ""),
IF(ISERROR(FIND(",",W1238,FIND(",",W1238,FIND(",",W1238,FIND(",",W1238)+1)+1)+1)),
  IF(OR(ISERROR(VLOOKUP(LEFT(W1238,FIND(",",W1238)-1),MapTable!$A:$A,1,0)),ISERROR(VLOOKUP(TRIM(MID(W1238,FIND(",",W1238)+1,FIND(",",W1238,FIND(",",W1238)+1)-FIND(",",W1238)-1)),MapTable!$A:$A,1,0)),ISERROR(VLOOKUP(TRIM(MID(W1238,FIND(",",W1238,FIND(",",W1238)+1)+1,FIND(",",W1238,FIND(",",W1238,FIND(",",W1238)+1)+1)-FIND(",",W1238,FIND(",",W1238)+1)-1)),MapTable!$A:$A,1,0)),ISERROR(VLOOKUP(TRIM(MID(W1238,FIND(",",W1238,FIND(",",W1238,FIND(",",W1238)+1)+1)+1,999)),MapTable!$A:$A,1,0))),"맵없음",
  ""),
)))))</f>
        <v/>
      </c>
      <c r="AC1238" t="str">
        <f>IF(ISBLANK(AB1238),"",IF(ISERROR(VLOOKUP(AB1238,[3]DropTable!$A:$A,1,0)),"드랍없음",""))</f>
        <v/>
      </c>
      <c r="AE1238" t="str">
        <f>IF(ISBLANK(AD1238),"",IF(ISERROR(VLOOKUP(AD1238,[3]DropTable!$A:$A,1,0)),"드랍없음",""))</f>
        <v/>
      </c>
      <c r="AG1238">
        <v>9.8000000000000007</v>
      </c>
      <c r="AH1238">
        <v>1</v>
      </c>
    </row>
    <row r="1239" spans="1:34" x14ac:dyDescent="0.3">
      <c r="A1239">
        <v>27</v>
      </c>
      <c r="B1239">
        <v>9</v>
      </c>
      <c r="C1239">
        <f>IF(OR($L1239=TRUE,$A1239=0,MOD($A1239,ChapterTable!$S$20)&lt;&gt;0),
MAX(0,INT(($B1239+ChapterTable!$Q$26+VLOOKUP(SUBSTITUTE(C$1,"성장단계","")&amp;"단계오프셋",ChapterTable!$S:$T,2,0))/ChapterTable!$Q$23)),
MAX(0,INT(($B1239+ChapterTable!$S$26+VLOOKUP(SUBSTITUTE(C$1,"성장단계","")&amp;"보스단계오프셋",ChapterTable!$S:$T,2,0))/ChapterTable!$S$23)))</f>
        <v>1</v>
      </c>
      <c r="D1239">
        <f>IF(OR($L1239=TRUE,$A1239=0,MOD($A1239,ChapterTable!$S$20)&lt;&gt;0),
MAX(0,INT(($B1239+ChapterTable!$Q$26+VLOOKUP(SUBSTITUTE(D$1,"성장단계","")&amp;"단계오프셋",ChapterTable!$S:$T,2,0))/ChapterTable!$Q$23)),
MAX(0,INT(($B1239+ChapterTable!$S$26+VLOOKUP(SUBSTITUTE(D$1,"성장단계","")&amp;"보스단계오프셋",ChapterTable!$S:$T,2,0))/ChapterTable!$S$23)))</f>
        <v>0</v>
      </c>
      <c r="E1239" s="1">
        <f ca="1">IF(AND($A1239=0,$B1239=1),
    VLOOKUP(1,ChapterTable!$1:$1048576,MATCH("최종"&amp;SUBSTITUTE(SUBSTITUTE(E$1,"standard",""),"|Float",""),ChapterTable!$1:$1,0),0)*ChapterTable!$Q$17,
  IF(AND($A1239=0,$B1239=0),
    E1240,
  IF($B1239=0,
    VLOOKUP($A1239,ChapterTable!$1:$1048576,MATCH("최종"&amp;SUBSTITUTE(SUBSTITUTE(E$1,"standard",""),"|Float",""),ChapterTable!$1:$1,0),0),
  IF($B1239=1,
    IF($L1239=FALSE,
      VLOOKUP($A1239,ChapterTable!$1:$1048576,MATCH("최종"&amp;SUBSTITUTE(SUBSTITUTE(E$1,"standard",""),"|Float",""),ChapterTable!$1:$1,0),0),
      VLOOKUP($A1239-ChapterTable!$Q$11,ChapterTable!$1:$1048576,MATCH("최종"&amp;SUBSTITUTE(SUBSTITUTE(E$1,"standard",""),"|Float",""),ChapterTable!$1:$1,0),0)*ChapterTable!$Q$14
    ),
  OFFSET(E1239,-$B1239+IF($L1239,1,0),0)*
    (VLOOKUP(SUBSTITUTE(SUBSTITUTE(E$1,"standard",""),"|Float","")&amp;"인게임누적곱배수",ChapterTable!$S:$T,2,0)^C1239
    +VLOOKUP(SUBSTITUTE(SUBSTITUTE(E$1,"standard",""),"|Float","")&amp;"인게임누적합배수",ChapterTable!$S:$T,2,0)*C1239)
  )
  )
  )
)</f>
        <v>9204050.8431784362</v>
      </c>
      <c r="F1239" s="1">
        <f ca="1">IF(AND($A1239=0,$B1239=1),
    VLOOKUP(1,ChapterTable!$1:$1048576,MATCH("최종"&amp;SUBSTITUTE(SUBSTITUTE(F$1,"standard",""),"|Float",""),ChapterTable!$1:$1,0),0)*ChapterTable!$Q$17,
  IF(AND($A1239=0,$B1239=0),
    F1240,
  IF($B1239=0,
    VLOOKUP($A1239,ChapterTable!$1:$1048576,MATCH("최종"&amp;SUBSTITUTE(SUBSTITUTE(F$1,"standard",""),"|Float",""),ChapterTable!$1:$1,0),0),
  IF($B1239=1,
    IF($L1239=FALSE,
      VLOOKUP($A1239,ChapterTable!$1:$1048576,MATCH("최종"&amp;SUBSTITUTE(SUBSTITUTE(F$1,"standard",""),"|Float",""),ChapterTable!$1:$1,0),0),
      VLOOKUP($A1239-ChapterTable!$Q$11,ChapterTable!$1:$1048576,MATCH("최종"&amp;SUBSTITUTE(SUBSTITUTE(F$1,"standard",""),"|Float",""),ChapterTable!$1:$1,0),0)*ChapterTable!$Q$14
    ),
  OFFSET(F1239,-$B1239+IF($L1239,1,0),0)*
    (VLOOKUP(SUBSTITUTE(SUBSTITUTE(F$1,"standard",""),"|Float","")&amp;"인게임누적곱배수",ChapterTable!$S:$T,2,0)^D1239
    +VLOOKUP(SUBSTITUTE(SUBSTITUTE(F$1,"standard",""),"|Float","")&amp;"인게임누적합배수",ChapterTable!$S:$T,2,0)*D1239)
  )
  )
  )
)</f>
        <v>3787675.2441063523</v>
      </c>
      <c r="G1239" t="s">
        <v>110</v>
      </c>
      <c r="J1239" t="str">
        <f>IF(ISBLANK(I1239),"",
IFERROR(VLOOKUP(I1239,[1]StringTable!$1:$1048576,MATCH([1]StringTable!$B$1,[1]StringTable!$1:$1,0),0),
IFERROR(VLOOKUP(I1239,[1]InApkStringTable!$1:$1048576,MATCH([1]InApkStringTable!$B$1,[1]InApkStringTable!$1:$1,0),0),
"스트링없음")))</f>
        <v/>
      </c>
      <c r="L1239" t="b">
        <v>0</v>
      </c>
      <c r="M1239" t="s">
        <v>24</v>
      </c>
      <c r="N1239" t="str">
        <f>IF(ISBLANK(M1239),"",IF(ISERROR(VLOOKUP(M1239,MapTable!$A:$A,1,0)),"맵없음",""))</f>
        <v/>
      </c>
      <c r="O1239">
        <f t="shared" si="77"/>
        <v>91</v>
      </c>
      <c r="Q1239">
        <f t="shared" si="78"/>
        <v>91</v>
      </c>
      <c r="R1239" t="b">
        <f t="shared" ca="1" si="79"/>
        <v>1</v>
      </c>
      <c r="T1239" t="b">
        <f t="shared" ca="1" si="80"/>
        <v>1</v>
      </c>
      <c r="V1239" t="str">
        <f>IF(ISBLANK(U1239),"",IF(ISERROR(VLOOKUP(U1239,MapTable!$A:$A,1,0)),"맵없음",""))</f>
        <v/>
      </c>
      <c r="X1239" t="str">
        <f>IF(ISBLANK(W1239),"",
IF(ISERROR(FIND(",",W1239)),
  IF(ISERROR(VLOOKUP(W1239,MapTable!$A:$A,1,0)),"맵없음",
  ""),
IF(ISERROR(FIND(",",W1239,FIND(",",W1239)+1)),
  IF(OR(ISERROR(VLOOKUP(LEFT(W1239,FIND(",",W1239)-1),MapTable!$A:$A,1,0)),ISERROR(VLOOKUP(TRIM(MID(W1239,FIND(",",W1239)+1,999)),MapTable!$A:$A,1,0))),"맵없음",
  ""),
IF(ISERROR(FIND(",",W1239,FIND(",",W1239,FIND(",",W1239)+1)+1)),
  IF(OR(ISERROR(VLOOKUP(LEFT(W1239,FIND(",",W1239)-1),MapTable!$A:$A,1,0)),ISERROR(VLOOKUP(TRIM(MID(W1239,FIND(",",W1239)+1,FIND(",",W1239,FIND(",",W1239)+1)-FIND(",",W1239)-1)),MapTable!$A:$A,1,0)),ISERROR(VLOOKUP(TRIM(MID(W1239,FIND(",",W1239,FIND(",",W1239)+1)+1,999)),MapTable!$A:$A,1,0))),"맵없음",
  ""),
IF(ISERROR(FIND(",",W1239,FIND(",",W1239,FIND(",",W1239,FIND(",",W1239)+1)+1)+1)),
  IF(OR(ISERROR(VLOOKUP(LEFT(W1239,FIND(",",W1239)-1),MapTable!$A:$A,1,0)),ISERROR(VLOOKUP(TRIM(MID(W1239,FIND(",",W1239)+1,FIND(",",W1239,FIND(",",W1239)+1)-FIND(",",W1239)-1)),MapTable!$A:$A,1,0)),ISERROR(VLOOKUP(TRIM(MID(W1239,FIND(",",W1239,FIND(",",W1239)+1)+1,FIND(",",W1239,FIND(",",W1239,FIND(",",W1239)+1)+1)-FIND(",",W1239,FIND(",",W1239)+1)-1)),MapTable!$A:$A,1,0)),ISERROR(VLOOKUP(TRIM(MID(W1239,FIND(",",W1239,FIND(",",W1239,FIND(",",W1239)+1)+1)+1,999)),MapTable!$A:$A,1,0))),"맵없음",
  ""),
)))))</f>
        <v/>
      </c>
      <c r="AC1239" t="str">
        <f>IF(ISBLANK(AB1239),"",IF(ISERROR(VLOOKUP(AB1239,[3]DropTable!$A:$A,1,0)),"드랍없음",""))</f>
        <v/>
      </c>
      <c r="AE1239" t="str">
        <f>IF(ISBLANK(AD1239),"",IF(ISERROR(VLOOKUP(AD1239,[3]DropTable!$A:$A,1,0)),"드랍없음",""))</f>
        <v/>
      </c>
      <c r="AG1239">
        <v>9.8000000000000007</v>
      </c>
      <c r="AH1239">
        <v>1</v>
      </c>
    </row>
    <row r="1240" spans="1:34" x14ac:dyDescent="0.3">
      <c r="A1240">
        <v>27</v>
      </c>
      <c r="B1240">
        <v>10</v>
      </c>
      <c r="C1240">
        <f>IF(OR($L1240=TRUE,$A1240=0,MOD($A1240,ChapterTable!$S$20)&lt;&gt;0),
MAX(0,INT(($B1240+ChapterTable!$Q$26+VLOOKUP(SUBSTITUTE(C$1,"성장단계","")&amp;"단계오프셋",ChapterTable!$S:$T,2,0))/ChapterTable!$Q$23)),
MAX(0,INT(($B1240+ChapterTable!$S$26+VLOOKUP(SUBSTITUTE(C$1,"성장단계","")&amp;"보스단계오프셋",ChapterTable!$S:$T,2,0))/ChapterTable!$S$23)))</f>
        <v>1</v>
      </c>
      <c r="D1240">
        <f>IF(OR($L1240=TRUE,$A1240=0,MOD($A1240,ChapterTable!$S$20)&lt;&gt;0),
MAX(0,INT(($B1240+ChapterTable!$Q$26+VLOOKUP(SUBSTITUTE(D$1,"성장단계","")&amp;"단계오프셋",ChapterTable!$S:$T,2,0))/ChapterTable!$Q$23)),
MAX(0,INT(($B1240+ChapterTable!$S$26+VLOOKUP(SUBSTITUTE(D$1,"성장단계","")&amp;"보스단계오프셋",ChapterTable!$S:$T,2,0))/ChapterTable!$S$23)))</f>
        <v>0</v>
      </c>
      <c r="E1240" s="1">
        <f ca="1">IF(AND($A1240=0,$B1240=1),
    VLOOKUP(1,ChapterTable!$1:$1048576,MATCH("최종"&amp;SUBSTITUTE(SUBSTITUTE(E$1,"standard",""),"|Float",""),ChapterTable!$1:$1,0),0)*ChapterTable!$Q$17,
  IF(AND($A1240=0,$B1240=0),
    E1241,
  IF($B1240=0,
    VLOOKUP($A1240,ChapterTable!$1:$1048576,MATCH("최종"&amp;SUBSTITUTE(SUBSTITUTE(E$1,"standard",""),"|Float",""),ChapterTable!$1:$1,0),0),
  IF($B1240=1,
    IF($L1240=FALSE,
      VLOOKUP($A1240,ChapterTable!$1:$1048576,MATCH("최종"&amp;SUBSTITUTE(SUBSTITUTE(E$1,"standard",""),"|Float",""),ChapterTable!$1:$1,0),0),
      VLOOKUP($A1240-ChapterTable!$Q$11,ChapterTable!$1:$1048576,MATCH("최종"&amp;SUBSTITUTE(SUBSTITUTE(E$1,"standard",""),"|Float",""),ChapterTable!$1:$1,0),0)*ChapterTable!$Q$14
    ),
  OFFSET(E1240,-$B1240+IF($L1240,1,0),0)*
    (VLOOKUP(SUBSTITUTE(SUBSTITUTE(E$1,"standard",""),"|Float","")&amp;"인게임누적곱배수",ChapterTable!$S:$T,2,0)^C1240
    +VLOOKUP(SUBSTITUTE(SUBSTITUTE(E$1,"standard",""),"|Float","")&amp;"인게임누적합배수",ChapterTable!$S:$T,2,0)*C1240)
  )
  )
  )
)</f>
        <v>9204050.8431784362</v>
      </c>
      <c r="F1240" s="1">
        <f ca="1">IF(AND($A1240=0,$B1240=1),
    VLOOKUP(1,ChapterTable!$1:$1048576,MATCH("최종"&amp;SUBSTITUTE(SUBSTITUTE(F$1,"standard",""),"|Float",""),ChapterTable!$1:$1,0),0)*ChapterTable!$Q$17,
  IF(AND($A1240=0,$B1240=0),
    F1241,
  IF($B1240=0,
    VLOOKUP($A1240,ChapterTable!$1:$1048576,MATCH("최종"&amp;SUBSTITUTE(SUBSTITUTE(F$1,"standard",""),"|Float",""),ChapterTable!$1:$1,0),0),
  IF($B1240=1,
    IF($L1240=FALSE,
      VLOOKUP($A1240,ChapterTable!$1:$1048576,MATCH("최종"&amp;SUBSTITUTE(SUBSTITUTE(F$1,"standard",""),"|Float",""),ChapterTable!$1:$1,0),0),
      VLOOKUP($A1240-ChapterTable!$Q$11,ChapterTable!$1:$1048576,MATCH("최종"&amp;SUBSTITUTE(SUBSTITUTE(F$1,"standard",""),"|Float",""),ChapterTable!$1:$1,0),0)*ChapterTable!$Q$14
    ),
  OFFSET(F1240,-$B1240+IF($L1240,1,0),0)*
    (VLOOKUP(SUBSTITUTE(SUBSTITUTE(F$1,"standard",""),"|Float","")&amp;"인게임누적곱배수",ChapterTable!$S:$T,2,0)^D1240
    +VLOOKUP(SUBSTITUTE(SUBSTITUTE(F$1,"standard",""),"|Float","")&amp;"인게임누적합배수",ChapterTable!$S:$T,2,0)*D1240)
  )
  )
  )
)</f>
        <v>3787675.2441063523</v>
      </c>
      <c r="G1240" t="s">
        <v>110</v>
      </c>
      <c r="J1240" t="str">
        <f>IF(ISBLANK(I1240),"",
IFERROR(VLOOKUP(I1240,[1]StringTable!$1:$1048576,MATCH([1]StringTable!$B$1,[1]StringTable!$1:$1,0),0),
IFERROR(VLOOKUP(I1240,[1]InApkStringTable!$1:$1048576,MATCH([1]InApkStringTable!$B$1,[1]InApkStringTable!$1:$1,0),0),
"스트링없음")))</f>
        <v/>
      </c>
      <c r="L1240" t="b">
        <v>0</v>
      </c>
      <c r="M1240" t="s">
        <v>24</v>
      </c>
      <c r="N1240" t="str">
        <f>IF(ISBLANK(M1240),"",IF(ISERROR(VLOOKUP(M1240,MapTable!$A:$A,1,0)),"맵없음",""))</f>
        <v/>
      </c>
      <c r="O1240">
        <f t="shared" si="77"/>
        <v>21</v>
      </c>
      <c r="Q1240">
        <f t="shared" si="78"/>
        <v>21</v>
      </c>
      <c r="R1240" t="b">
        <f t="shared" ca="1" si="79"/>
        <v>0</v>
      </c>
      <c r="T1240" t="b">
        <f t="shared" ca="1" si="80"/>
        <v>0</v>
      </c>
      <c r="V1240" t="str">
        <f>IF(ISBLANK(U1240),"",IF(ISERROR(VLOOKUP(U1240,MapTable!$A:$A,1,0)),"맵없음",""))</f>
        <v/>
      </c>
      <c r="X1240" t="str">
        <f>IF(ISBLANK(W1240),"",
IF(ISERROR(FIND(",",W1240)),
  IF(ISERROR(VLOOKUP(W1240,MapTable!$A:$A,1,0)),"맵없음",
  ""),
IF(ISERROR(FIND(",",W1240,FIND(",",W1240)+1)),
  IF(OR(ISERROR(VLOOKUP(LEFT(W1240,FIND(",",W1240)-1),MapTable!$A:$A,1,0)),ISERROR(VLOOKUP(TRIM(MID(W1240,FIND(",",W1240)+1,999)),MapTable!$A:$A,1,0))),"맵없음",
  ""),
IF(ISERROR(FIND(",",W1240,FIND(",",W1240,FIND(",",W1240)+1)+1)),
  IF(OR(ISERROR(VLOOKUP(LEFT(W1240,FIND(",",W1240)-1),MapTable!$A:$A,1,0)),ISERROR(VLOOKUP(TRIM(MID(W1240,FIND(",",W1240)+1,FIND(",",W1240,FIND(",",W1240)+1)-FIND(",",W1240)-1)),MapTable!$A:$A,1,0)),ISERROR(VLOOKUP(TRIM(MID(W1240,FIND(",",W1240,FIND(",",W1240)+1)+1,999)),MapTable!$A:$A,1,0))),"맵없음",
  ""),
IF(ISERROR(FIND(",",W1240,FIND(",",W1240,FIND(",",W1240,FIND(",",W1240)+1)+1)+1)),
  IF(OR(ISERROR(VLOOKUP(LEFT(W1240,FIND(",",W1240)-1),MapTable!$A:$A,1,0)),ISERROR(VLOOKUP(TRIM(MID(W1240,FIND(",",W1240)+1,FIND(",",W1240,FIND(",",W1240)+1)-FIND(",",W1240)-1)),MapTable!$A:$A,1,0)),ISERROR(VLOOKUP(TRIM(MID(W1240,FIND(",",W1240,FIND(",",W1240)+1)+1,FIND(",",W1240,FIND(",",W1240,FIND(",",W1240)+1)+1)-FIND(",",W1240,FIND(",",W1240)+1)-1)),MapTable!$A:$A,1,0)),ISERROR(VLOOKUP(TRIM(MID(W1240,FIND(",",W1240,FIND(",",W1240,FIND(",",W1240)+1)+1)+1,999)),MapTable!$A:$A,1,0))),"맵없음",
  ""),
)))))</f>
        <v/>
      </c>
      <c r="AC1240" t="str">
        <f>IF(ISBLANK(AB1240),"",IF(ISERROR(VLOOKUP(AB1240,[3]DropTable!$A:$A,1,0)),"드랍없음",""))</f>
        <v/>
      </c>
      <c r="AE1240" t="str">
        <f>IF(ISBLANK(AD1240),"",IF(ISERROR(VLOOKUP(AD1240,[3]DropTable!$A:$A,1,0)),"드랍없음",""))</f>
        <v/>
      </c>
      <c r="AG1240">
        <v>9.8000000000000007</v>
      </c>
      <c r="AH1240">
        <v>1</v>
      </c>
    </row>
    <row r="1241" spans="1:34" x14ac:dyDescent="0.3">
      <c r="A1241">
        <v>27</v>
      </c>
      <c r="B1241">
        <v>11</v>
      </c>
      <c r="C1241">
        <f>IF(OR($L1241=TRUE,$A1241=0,MOD($A1241,ChapterTable!$S$20)&lt;&gt;0),
MAX(0,INT(($B1241+ChapterTable!$Q$26+VLOOKUP(SUBSTITUTE(C$1,"성장단계","")&amp;"단계오프셋",ChapterTable!$S:$T,2,0))/ChapterTable!$Q$23)),
MAX(0,INT(($B1241+ChapterTable!$S$26+VLOOKUP(SUBSTITUTE(C$1,"성장단계","")&amp;"보스단계오프셋",ChapterTable!$S:$T,2,0))/ChapterTable!$S$23)))</f>
        <v>1</v>
      </c>
      <c r="D1241">
        <f>IF(OR($L1241=TRUE,$A1241=0,MOD($A1241,ChapterTable!$S$20)&lt;&gt;0),
MAX(0,INT(($B1241+ChapterTable!$Q$26+VLOOKUP(SUBSTITUTE(D$1,"성장단계","")&amp;"단계오프셋",ChapterTable!$S:$T,2,0))/ChapterTable!$Q$23)),
MAX(0,INT(($B1241+ChapterTable!$S$26+VLOOKUP(SUBSTITUTE(D$1,"성장단계","")&amp;"보스단계오프셋",ChapterTable!$S:$T,2,0))/ChapterTable!$S$23)))</f>
        <v>1</v>
      </c>
      <c r="E1241" s="1">
        <f ca="1">IF(AND($A1241=0,$B1241=1),
    VLOOKUP(1,ChapterTable!$1:$1048576,MATCH("최종"&amp;SUBSTITUTE(SUBSTITUTE(E$1,"standard",""),"|Float",""),ChapterTable!$1:$1,0),0)*ChapterTable!$Q$17,
  IF(AND($A1241=0,$B1241=0),
    E1242,
  IF($B1241=0,
    VLOOKUP($A1241,ChapterTable!$1:$1048576,MATCH("최종"&amp;SUBSTITUTE(SUBSTITUTE(E$1,"standard",""),"|Float",""),ChapterTable!$1:$1,0),0),
  IF($B1241=1,
    IF($L1241=FALSE,
      VLOOKUP($A1241,ChapterTable!$1:$1048576,MATCH("최종"&amp;SUBSTITUTE(SUBSTITUTE(E$1,"standard",""),"|Float",""),ChapterTable!$1:$1,0),0),
      VLOOKUP($A1241-ChapterTable!$Q$11,ChapterTable!$1:$1048576,MATCH("최종"&amp;SUBSTITUTE(SUBSTITUTE(E$1,"standard",""),"|Float",""),ChapterTable!$1:$1,0),0)*ChapterTable!$Q$14
    ),
  OFFSET(E1241,-$B1241+IF($L1241,1,0),0)*
    (VLOOKUP(SUBSTITUTE(SUBSTITUTE(E$1,"standard",""),"|Float","")&amp;"인게임누적곱배수",ChapterTable!$S:$T,2,0)^C1241
    +VLOOKUP(SUBSTITUTE(SUBSTITUTE(E$1,"standard",""),"|Float","")&amp;"인게임누적합배수",ChapterTable!$S:$T,2,0)*C1241)
  )
  )
  )
)</f>
        <v>9204050.8431784362</v>
      </c>
      <c r="F1241" s="1">
        <f ca="1">IF(AND($A1241=0,$B1241=1),
    VLOOKUP(1,ChapterTable!$1:$1048576,MATCH("최종"&amp;SUBSTITUTE(SUBSTITUTE(F$1,"standard",""),"|Float",""),ChapterTable!$1:$1,0),0)*ChapterTable!$Q$17,
  IF(AND($A1241=0,$B1241=0),
    F1242,
  IF($B1241=0,
    VLOOKUP($A1241,ChapterTable!$1:$1048576,MATCH("최종"&amp;SUBSTITUTE(SUBSTITUTE(F$1,"standard",""),"|Float",""),ChapterTable!$1:$1,0),0),
  IF($B1241=1,
    IF($L1241=FALSE,
      VLOOKUP($A1241,ChapterTable!$1:$1048576,MATCH("최종"&amp;SUBSTITUTE(SUBSTITUTE(F$1,"standard",""),"|Float",""),ChapterTable!$1:$1,0),0),
      VLOOKUP($A1241-ChapterTable!$Q$11,ChapterTable!$1:$1048576,MATCH("최종"&amp;SUBSTITUTE(SUBSTITUTE(F$1,"standard",""),"|Float",""),ChapterTable!$1:$1,0),0)*ChapterTable!$Q$14
    ),
  OFFSET(F1241,-$B1241+IF($L1241,1,0),0)*
    (VLOOKUP(SUBSTITUTE(SUBSTITUTE(F$1,"standard",""),"|Float","")&amp;"인게임누적곱배수",ChapterTable!$S:$T,2,0)^D1241
    +VLOOKUP(SUBSTITUTE(SUBSTITUTE(F$1,"standard",""),"|Float","")&amp;"인게임누적합배수",ChapterTable!$S:$T,2,0)*D1241)
  )
  )
  )
)</f>
        <v>4545210.2929276228</v>
      </c>
      <c r="G1241" t="s">
        <v>110</v>
      </c>
      <c r="J1241" t="str">
        <f>IF(ISBLANK(I1241),"",
IFERROR(VLOOKUP(I1241,[1]StringTable!$1:$1048576,MATCH([1]StringTable!$B$1,[1]StringTable!$1:$1,0),0),
IFERROR(VLOOKUP(I1241,[1]InApkStringTable!$1:$1048576,MATCH([1]InApkStringTable!$B$1,[1]InApkStringTable!$1:$1,0),0),
"스트링없음")))</f>
        <v/>
      </c>
      <c r="L1241" t="b">
        <v>0</v>
      </c>
      <c r="M1241" t="s">
        <v>24</v>
      </c>
      <c r="N1241" t="str">
        <f>IF(ISBLANK(M1241),"",IF(ISERROR(VLOOKUP(M1241,MapTable!$A:$A,1,0)),"맵없음",""))</f>
        <v/>
      </c>
      <c r="O1241">
        <f t="shared" si="77"/>
        <v>2</v>
      </c>
      <c r="Q1241">
        <f t="shared" si="78"/>
        <v>2</v>
      </c>
      <c r="R1241" t="b">
        <f t="shared" ca="1" si="79"/>
        <v>0</v>
      </c>
      <c r="T1241" t="b">
        <f t="shared" ca="1" si="80"/>
        <v>0</v>
      </c>
      <c r="V1241" t="str">
        <f>IF(ISBLANK(U1241),"",IF(ISERROR(VLOOKUP(U1241,MapTable!$A:$A,1,0)),"맵없음",""))</f>
        <v/>
      </c>
      <c r="X1241" t="str">
        <f>IF(ISBLANK(W1241),"",
IF(ISERROR(FIND(",",W1241)),
  IF(ISERROR(VLOOKUP(W1241,MapTable!$A:$A,1,0)),"맵없음",
  ""),
IF(ISERROR(FIND(",",W1241,FIND(",",W1241)+1)),
  IF(OR(ISERROR(VLOOKUP(LEFT(W1241,FIND(",",W1241)-1),MapTable!$A:$A,1,0)),ISERROR(VLOOKUP(TRIM(MID(W1241,FIND(",",W1241)+1,999)),MapTable!$A:$A,1,0))),"맵없음",
  ""),
IF(ISERROR(FIND(",",W1241,FIND(",",W1241,FIND(",",W1241)+1)+1)),
  IF(OR(ISERROR(VLOOKUP(LEFT(W1241,FIND(",",W1241)-1),MapTable!$A:$A,1,0)),ISERROR(VLOOKUP(TRIM(MID(W1241,FIND(",",W1241)+1,FIND(",",W1241,FIND(",",W1241)+1)-FIND(",",W1241)-1)),MapTable!$A:$A,1,0)),ISERROR(VLOOKUP(TRIM(MID(W1241,FIND(",",W1241,FIND(",",W1241)+1)+1,999)),MapTable!$A:$A,1,0))),"맵없음",
  ""),
IF(ISERROR(FIND(",",W1241,FIND(",",W1241,FIND(",",W1241,FIND(",",W1241)+1)+1)+1)),
  IF(OR(ISERROR(VLOOKUP(LEFT(W1241,FIND(",",W1241)-1),MapTable!$A:$A,1,0)),ISERROR(VLOOKUP(TRIM(MID(W1241,FIND(",",W1241)+1,FIND(",",W1241,FIND(",",W1241)+1)-FIND(",",W1241)-1)),MapTable!$A:$A,1,0)),ISERROR(VLOOKUP(TRIM(MID(W1241,FIND(",",W1241,FIND(",",W1241)+1)+1,FIND(",",W1241,FIND(",",W1241,FIND(",",W1241)+1)+1)-FIND(",",W1241,FIND(",",W1241)+1)-1)),MapTable!$A:$A,1,0)),ISERROR(VLOOKUP(TRIM(MID(W1241,FIND(",",W1241,FIND(",",W1241,FIND(",",W1241)+1)+1)+1,999)),MapTable!$A:$A,1,0))),"맵없음",
  ""),
)))))</f>
        <v/>
      </c>
      <c r="AC1241" t="str">
        <f>IF(ISBLANK(AB1241),"",IF(ISERROR(VLOOKUP(AB1241,[3]DropTable!$A:$A,1,0)),"드랍없음",""))</f>
        <v/>
      </c>
      <c r="AE1241" t="str">
        <f>IF(ISBLANK(AD1241),"",IF(ISERROR(VLOOKUP(AD1241,[3]DropTable!$A:$A,1,0)),"드랍없음",""))</f>
        <v/>
      </c>
      <c r="AG1241">
        <v>9.8000000000000007</v>
      </c>
      <c r="AH1241">
        <v>1</v>
      </c>
    </row>
    <row r="1242" spans="1:34" x14ac:dyDescent="0.3">
      <c r="A1242">
        <v>27</v>
      </c>
      <c r="B1242">
        <v>12</v>
      </c>
      <c r="C1242">
        <f>IF(OR($L1242=TRUE,$A1242=0,MOD($A1242,ChapterTable!$S$20)&lt;&gt;0),
MAX(0,INT(($B1242+ChapterTable!$Q$26+VLOOKUP(SUBSTITUTE(C$1,"성장단계","")&amp;"단계오프셋",ChapterTable!$S:$T,2,0))/ChapterTable!$Q$23)),
MAX(0,INT(($B1242+ChapterTable!$S$26+VLOOKUP(SUBSTITUTE(C$1,"성장단계","")&amp;"보스단계오프셋",ChapterTable!$S:$T,2,0))/ChapterTable!$S$23)))</f>
        <v>1</v>
      </c>
      <c r="D1242">
        <f>IF(OR($L1242=TRUE,$A1242=0,MOD($A1242,ChapterTable!$S$20)&lt;&gt;0),
MAX(0,INT(($B1242+ChapterTable!$Q$26+VLOOKUP(SUBSTITUTE(D$1,"성장단계","")&amp;"단계오프셋",ChapterTable!$S:$T,2,0))/ChapterTable!$Q$23)),
MAX(0,INT(($B1242+ChapterTable!$S$26+VLOOKUP(SUBSTITUTE(D$1,"성장단계","")&amp;"보스단계오프셋",ChapterTable!$S:$T,2,0))/ChapterTable!$S$23)))</f>
        <v>1</v>
      </c>
      <c r="E1242" s="1">
        <f ca="1">IF(AND($A1242=0,$B1242=1),
    VLOOKUP(1,ChapterTable!$1:$1048576,MATCH("최종"&amp;SUBSTITUTE(SUBSTITUTE(E$1,"standard",""),"|Float",""),ChapterTable!$1:$1,0),0)*ChapterTable!$Q$17,
  IF(AND($A1242=0,$B1242=0),
    E1243,
  IF($B1242=0,
    VLOOKUP($A1242,ChapterTable!$1:$1048576,MATCH("최종"&amp;SUBSTITUTE(SUBSTITUTE(E$1,"standard",""),"|Float",""),ChapterTable!$1:$1,0),0),
  IF($B1242=1,
    IF($L1242=FALSE,
      VLOOKUP($A1242,ChapterTable!$1:$1048576,MATCH("최종"&amp;SUBSTITUTE(SUBSTITUTE(E$1,"standard",""),"|Float",""),ChapterTable!$1:$1,0),0),
      VLOOKUP($A1242-ChapterTable!$Q$11,ChapterTable!$1:$1048576,MATCH("최종"&amp;SUBSTITUTE(SUBSTITUTE(E$1,"standard",""),"|Float",""),ChapterTable!$1:$1,0),0)*ChapterTable!$Q$14
    ),
  OFFSET(E1242,-$B1242+IF($L1242,1,0),0)*
    (VLOOKUP(SUBSTITUTE(SUBSTITUTE(E$1,"standard",""),"|Float","")&amp;"인게임누적곱배수",ChapterTable!$S:$T,2,0)^C1242
    +VLOOKUP(SUBSTITUTE(SUBSTITUTE(E$1,"standard",""),"|Float","")&amp;"인게임누적합배수",ChapterTable!$S:$T,2,0)*C1242)
  )
  )
  )
)</f>
        <v>9204050.8431784362</v>
      </c>
      <c r="F1242" s="1">
        <f ca="1">IF(AND($A1242=0,$B1242=1),
    VLOOKUP(1,ChapterTable!$1:$1048576,MATCH("최종"&amp;SUBSTITUTE(SUBSTITUTE(F$1,"standard",""),"|Float",""),ChapterTable!$1:$1,0),0)*ChapterTable!$Q$17,
  IF(AND($A1242=0,$B1242=0),
    F1243,
  IF($B1242=0,
    VLOOKUP($A1242,ChapterTable!$1:$1048576,MATCH("최종"&amp;SUBSTITUTE(SUBSTITUTE(F$1,"standard",""),"|Float",""),ChapterTable!$1:$1,0),0),
  IF($B1242=1,
    IF($L1242=FALSE,
      VLOOKUP($A1242,ChapterTable!$1:$1048576,MATCH("최종"&amp;SUBSTITUTE(SUBSTITUTE(F$1,"standard",""),"|Float",""),ChapterTable!$1:$1,0),0),
      VLOOKUP($A1242-ChapterTable!$Q$11,ChapterTable!$1:$1048576,MATCH("최종"&amp;SUBSTITUTE(SUBSTITUTE(F$1,"standard",""),"|Float",""),ChapterTable!$1:$1,0),0)*ChapterTable!$Q$14
    ),
  OFFSET(F1242,-$B1242+IF($L1242,1,0),0)*
    (VLOOKUP(SUBSTITUTE(SUBSTITUTE(F$1,"standard",""),"|Float","")&amp;"인게임누적곱배수",ChapterTable!$S:$T,2,0)^D1242
    +VLOOKUP(SUBSTITUTE(SUBSTITUTE(F$1,"standard",""),"|Float","")&amp;"인게임누적합배수",ChapterTable!$S:$T,2,0)*D1242)
  )
  )
  )
)</f>
        <v>4545210.2929276228</v>
      </c>
      <c r="G1242" t="s">
        <v>110</v>
      </c>
      <c r="J1242" t="str">
        <f>IF(ISBLANK(I1242),"",
IFERROR(VLOOKUP(I1242,[1]StringTable!$1:$1048576,MATCH([1]StringTable!$B$1,[1]StringTable!$1:$1,0),0),
IFERROR(VLOOKUP(I1242,[1]InApkStringTable!$1:$1048576,MATCH([1]InApkStringTable!$B$1,[1]InApkStringTable!$1:$1,0),0),
"스트링없음")))</f>
        <v/>
      </c>
      <c r="L1242" t="b">
        <v>0</v>
      </c>
      <c r="M1242" t="s">
        <v>24</v>
      </c>
      <c r="N1242" t="str">
        <f>IF(ISBLANK(M1242),"",IF(ISERROR(VLOOKUP(M1242,MapTable!$A:$A,1,0)),"맵없음",""))</f>
        <v/>
      </c>
      <c r="O1242">
        <f t="shared" si="77"/>
        <v>2</v>
      </c>
      <c r="Q1242">
        <f t="shared" si="78"/>
        <v>2</v>
      </c>
      <c r="R1242" t="b">
        <f t="shared" ca="1" si="79"/>
        <v>0</v>
      </c>
      <c r="T1242" t="b">
        <f t="shared" ca="1" si="80"/>
        <v>0</v>
      </c>
      <c r="V1242" t="str">
        <f>IF(ISBLANK(U1242),"",IF(ISERROR(VLOOKUP(U1242,MapTable!$A:$A,1,0)),"맵없음",""))</f>
        <v/>
      </c>
      <c r="X1242" t="str">
        <f>IF(ISBLANK(W1242),"",
IF(ISERROR(FIND(",",W1242)),
  IF(ISERROR(VLOOKUP(W1242,MapTable!$A:$A,1,0)),"맵없음",
  ""),
IF(ISERROR(FIND(",",W1242,FIND(",",W1242)+1)),
  IF(OR(ISERROR(VLOOKUP(LEFT(W1242,FIND(",",W1242)-1),MapTable!$A:$A,1,0)),ISERROR(VLOOKUP(TRIM(MID(W1242,FIND(",",W1242)+1,999)),MapTable!$A:$A,1,0))),"맵없음",
  ""),
IF(ISERROR(FIND(",",W1242,FIND(",",W1242,FIND(",",W1242)+1)+1)),
  IF(OR(ISERROR(VLOOKUP(LEFT(W1242,FIND(",",W1242)-1),MapTable!$A:$A,1,0)),ISERROR(VLOOKUP(TRIM(MID(W1242,FIND(",",W1242)+1,FIND(",",W1242,FIND(",",W1242)+1)-FIND(",",W1242)-1)),MapTable!$A:$A,1,0)),ISERROR(VLOOKUP(TRIM(MID(W1242,FIND(",",W1242,FIND(",",W1242)+1)+1,999)),MapTable!$A:$A,1,0))),"맵없음",
  ""),
IF(ISERROR(FIND(",",W1242,FIND(",",W1242,FIND(",",W1242,FIND(",",W1242)+1)+1)+1)),
  IF(OR(ISERROR(VLOOKUP(LEFT(W1242,FIND(",",W1242)-1),MapTable!$A:$A,1,0)),ISERROR(VLOOKUP(TRIM(MID(W1242,FIND(",",W1242)+1,FIND(",",W1242,FIND(",",W1242)+1)-FIND(",",W1242)-1)),MapTable!$A:$A,1,0)),ISERROR(VLOOKUP(TRIM(MID(W1242,FIND(",",W1242,FIND(",",W1242)+1)+1,FIND(",",W1242,FIND(",",W1242,FIND(",",W1242)+1)+1)-FIND(",",W1242,FIND(",",W1242)+1)-1)),MapTable!$A:$A,1,0)),ISERROR(VLOOKUP(TRIM(MID(W1242,FIND(",",W1242,FIND(",",W1242,FIND(",",W1242)+1)+1)+1,999)),MapTable!$A:$A,1,0))),"맵없음",
  ""),
)))))</f>
        <v/>
      </c>
      <c r="AC1242" t="str">
        <f>IF(ISBLANK(AB1242),"",IF(ISERROR(VLOOKUP(AB1242,[3]DropTable!$A:$A,1,0)),"드랍없음",""))</f>
        <v/>
      </c>
      <c r="AE1242" t="str">
        <f>IF(ISBLANK(AD1242),"",IF(ISERROR(VLOOKUP(AD1242,[3]DropTable!$A:$A,1,0)),"드랍없음",""))</f>
        <v/>
      </c>
      <c r="AG1242">
        <v>9.8000000000000007</v>
      </c>
      <c r="AH1242">
        <v>1</v>
      </c>
    </row>
    <row r="1243" spans="1:34" x14ac:dyDescent="0.3">
      <c r="A1243">
        <v>27</v>
      </c>
      <c r="B1243">
        <v>13</v>
      </c>
      <c r="C1243">
        <f>IF(OR($L1243=TRUE,$A1243=0,MOD($A1243,ChapterTable!$S$20)&lt;&gt;0),
MAX(0,INT(($B1243+ChapterTable!$Q$26+VLOOKUP(SUBSTITUTE(C$1,"성장단계","")&amp;"단계오프셋",ChapterTable!$S:$T,2,0))/ChapterTable!$Q$23)),
MAX(0,INT(($B1243+ChapterTable!$S$26+VLOOKUP(SUBSTITUTE(C$1,"성장단계","")&amp;"보스단계오프셋",ChapterTable!$S:$T,2,0))/ChapterTable!$S$23)))</f>
        <v>1</v>
      </c>
      <c r="D1243">
        <f>IF(OR($L1243=TRUE,$A1243=0,MOD($A1243,ChapterTable!$S$20)&lt;&gt;0),
MAX(0,INT(($B1243+ChapterTable!$Q$26+VLOOKUP(SUBSTITUTE(D$1,"성장단계","")&amp;"단계오프셋",ChapterTable!$S:$T,2,0))/ChapterTable!$Q$23)),
MAX(0,INT(($B1243+ChapterTable!$S$26+VLOOKUP(SUBSTITUTE(D$1,"성장단계","")&amp;"보스단계오프셋",ChapterTable!$S:$T,2,0))/ChapterTable!$S$23)))</f>
        <v>1</v>
      </c>
      <c r="E1243" s="1">
        <f ca="1">IF(AND($A1243=0,$B1243=1),
    VLOOKUP(1,ChapterTable!$1:$1048576,MATCH("최종"&amp;SUBSTITUTE(SUBSTITUTE(E$1,"standard",""),"|Float",""),ChapterTable!$1:$1,0),0)*ChapterTable!$Q$17,
  IF(AND($A1243=0,$B1243=0),
    E1244,
  IF($B1243=0,
    VLOOKUP($A1243,ChapterTable!$1:$1048576,MATCH("최종"&amp;SUBSTITUTE(SUBSTITUTE(E$1,"standard",""),"|Float",""),ChapterTable!$1:$1,0),0),
  IF($B1243=1,
    IF($L1243=FALSE,
      VLOOKUP($A1243,ChapterTable!$1:$1048576,MATCH("최종"&amp;SUBSTITUTE(SUBSTITUTE(E$1,"standard",""),"|Float",""),ChapterTable!$1:$1,0),0),
      VLOOKUP($A1243-ChapterTable!$Q$11,ChapterTable!$1:$1048576,MATCH("최종"&amp;SUBSTITUTE(SUBSTITUTE(E$1,"standard",""),"|Float",""),ChapterTable!$1:$1,0),0)*ChapterTable!$Q$14
    ),
  OFFSET(E1243,-$B1243+IF($L1243,1,0),0)*
    (VLOOKUP(SUBSTITUTE(SUBSTITUTE(E$1,"standard",""),"|Float","")&amp;"인게임누적곱배수",ChapterTable!$S:$T,2,0)^C1243
    +VLOOKUP(SUBSTITUTE(SUBSTITUTE(E$1,"standard",""),"|Float","")&amp;"인게임누적합배수",ChapterTable!$S:$T,2,0)*C1243)
  )
  )
  )
)</f>
        <v>9204050.8431784362</v>
      </c>
      <c r="F1243" s="1">
        <f ca="1">IF(AND($A1243=0,$B1243=1),
    VLOOKUP(1,ChapterTable!$1:$1048576,MATCH("최종"&amp;SUBSTITUTE(SUBSTITUTE(F$1,"standard",""),"|Float",""),ChapterTable!$1:$1,0),0)*ChapterTable!$Q$17,
  IF(AND($A1243=0,$B1243=0),
    F1244,
  IF($B1243=0,
    VLOOKUP($A1243,ChapterTable!$1:$1048576,MATCH("최종"&amp;SUBSTITUTE(SUBSTITUTE(F$1,"standard",""),"|Float",""),ChapterTable!$1:$1,0),0),
  IF($B1243=1,
    IF($L1243=FALSE,
      VLOOKUP($A1243,ChapterTable!$1:$1048576,MATCH("최종"&amp;SUBSTITUTE(SUBSTITUTE(F$1,"standard",""),"|Float",""),ChapterTable!$1:$1,0),0),
      VLOOKUP($A1243-ChapterTable!$Q$11,ChapterTable!$1:$1048576,MATCH("최종"&amp;SUBSTITUTE(SUBSTITUTE(F$1,"standard",""),"|Float",""),ChapterTable!$1:$1,0),0)*ChapterTable!$Q$14
    ),
  OFFSET(F1243,-$B1243+IF($L1243,1,0),0)*
    (VLOOKUP(SUBSTITUTE(SUBSTITUTE(F$1,"standard",""),"|Float","")&amp;"인게임누적곱배수",ChapterTable!$S:$T,2,0)^D1243
    +VLOOKUP(SUBSTITUTE(SUBSTITUTE(F$1,"standard",""),"|Float","")&amp;"인게임누적합배수",ChapterTable!$S:$T,2,0)*D1243)
  )
  )
  )
)</f>
        <v>4545210.2929276228</v>
      </c>
      <c r="G1243" t="s">
        <v>110</v>
      </c>
      <c r="J1243" t="str">
        <f>IF(ISBLANK(I1243),"",
IFERROR(VLOOKUP(I1243,[1]StringTable!$1:$1048576,MATCH([1]StringTable!$B$1,[1]StringTable!$1:$1,0),0),
IFERROR(VLOOKUP(I1243,[1]InApkStringTable!$1:$1048576,MATCH([1]InApkStringTable!$B$1,[1]InApkStringTable!$1:$1,0),0),
"스트링없음")))</f>
        <v/>
      </c>
      <c r="L1243" t="b">
        <v>0</v>
      </c>
      <c r="M1243" t="s">
        <v>24</v>
      </c>
      <c r="N1243" t="str">
        <f>IF(ISBLANK(M1243),"",IF(ISERROR(VLOOKUP(M1243,MapTable!$A:$A,1,0)),"맵없음",""))</f>
        <v/>
      </c>
      <c r="O1243">
        <f t="shared" si="77"/>
        <v>2</v>
      </c>
      <c r="Q1243">
        <f t="shared" si="78"/>
        <v>2</v>
      </c>
      <c r="R1243" t="b">
        <f t="shared" ca="1" si="79"/>
        <v>0</v>
      </c>
      <c r="T1243" t="b">
        <f t="shared" ca="1" si="80"/>
        <v>0</v>
      </c>
      <c r="V1243" t="str">
        <f>IF(ISBLANK(U1243),"",IF(ISERROR(VLOOKUP(U1243,MapTable!$A:$A,1,0)),"맵없음",""))</f>
        <v/>
      </c>
      <c r="X1243" t="str">
        <f>IF(ISBLANK(W1243),"",
IF(ISERROR(FIND(",",W1243)),
  IF(ISERROR(VLOOKUP(W1243,MapTable!$A:$A,1,0)),"맵없음",
  ""),
IF(ISERROR(FIND(",",W1243,FIND(",",W1243)+1)),
  IF(OR(ISERROR(VLOOKUP(LEFT(W1243,FIND(",",W1243)-1),MapTable!$A:$A,1,0)),ISERROR(VLOOKUP(TRIM(MID(W1243,FIND(",",W1243)+1,999)),MapTable!$A:$A,1,0))),"맵없음",
  ""),
IF(ISERROR(FIND(",",W1243,FIND(",",W1243,FIND(",",W1243)+1)+1)),
  IF(OR(ISERROR(VLOOKUP(LEFT(W1243,FIND(",",W1243)-1),MapTable!$A:$A,1,0)),ISERROR(VLOOKUP(TRIM(MID(W1243,FIND(",",W1243)+1,FIND(",",W1243,FIND(",",W1243)+1)-FIND(",",W1243)-1)),MapTable!$A:$A,1,0)),ISERROR(VLOOKUP(TRIM(MID(W1243,FIND(",",W1243,FIND(",",W1243)+1)+1,999)),MapTable!$A:$A,1,0))),"맵없음",
  ""),
IF(ISERROR(FIND(",",W1243,FIND(",",W1243,FIND(",",W1243,FIND(",",W1243)+1)+1)+1)),
  IF(OR(ISERROR(VLOOKUP(LEFT(W1243,FIND(",",W1243)-1),MapTable!$A:$A,1,0)),ISERROR(VLOOKUP(TRIM(MID(W1243,FIND(",",W1243)+1,FIND(",",W1243,FIND(",",W1243)+1)-FIND(",",W1243)-1)),MapTable!$A:$A,1,0)),ISERROR(VLOOKUP(TRIM(MID(W1243,FIND(",",W1243,FIND(",",W1243)+1)+1,FIND(",",W1243,FIND(",",W1243,FIND(",",W1243)+1)+1)-FIND(",",W1243,FIND(",",W1243)+1)-1)),MapTable!$A:$A,1,0)),ISERROR(VLOOKUP(TRIM(MID(W1243,FIND(",",W1243,FIND(",",W1243,FIND(",",W1243)+1)+1)+1,999)),MapTable!$A:$A,1,0))),"맵없음",
  ""),
)))))</f>
        <v/>
      </c>
      <c r="AC1243" t="str">
        <f>IF(ISBLANK(AB1243),"",IF(ISERROR(VLOOKUP(AB1243,[3]DropTable!$A:$A,1,0)),"드랍없음",""))</f>
        <v/>
      </c>
      <c r="AE1243" t="str">
        <f>IF(ISBLANK(AD1243),"",IF(ISERROR(VLOOKUP(AD1243,[3]DropTable!$A:$A,1,0)),"드랍없음",""))</f>
        <v/>
      </c>
      <c r="AG1243">
        <v>9.8000000000000007</v>
      </c>
      <c r="AH1243">
        <v>1</v>
      </c>
    </row>
    <row r="1244" spans="1:34" x14ac:dyDescent="0.3">
      <c r="A1244">
        <v>27</v>
      </c>
      <c r="B1244">
        <v>14</v>
      </c>
      <c r="C1244">
        <f>IF(OR($L1244=TRUE,$A1244=0,MOD($A1244,ChapterTable!$S$20)&lt;&gt;0),
MAX(0,INT(($B1244+ChapterTable!$Q$26+VLOOKUP(SUBSTITUTE(C$1,"성장단계","")&amp;"단계오프셋",ChapterTable!$S:$T,2,0))/ChapterTable!$Q$23)),
MAX(0,INT(($B1244+ChapterTable!$S$26+VLOOKUP(SUBSTITUTE(C$1,"성장단계","")&amp;"보스단계오프셋",ChapterTable!$S:$T,2,0))/ChapterTable!$S$23)))</f>
        <v>1</v>
      </c>
      <c r="D1244">
        <f>IF(OR($L1244=TRUE,$A1244=0,MOD($A1244,ChapterTable!$S$20)&lt;&gt;0),
MAX(0,INT(($B1244+ChapterTable!$Q$26+VLOOKUP(SUBSTITUTE(D$1,"성장단계","")&amp;"단계오프셋",ChapterTable!$S:$T,2,0))/ChapterTable!$Q$23)),
MAX(0,INT(($B1244+ChapterTable!$S$26+VLOOKUP(SUBSTITUTE(D$1,"성장단계","")&amp;"보스단계오프셋",ChapterTable!$S:$T,2,0))/ChapterTable!$S$23)))</f>
        <v>1</v>
      </c>
      <c r="E1244" s="1">
        <f ca="1">IF(AND($A1244=0,$B1244=1),
    VLOOKUP(1,ChapterTable!$1:$1048576,MATCH("최종"&amp;SUBSTITUTE(SUBSTITUTE(E$1,"standard",""),"|Float",""),ChapterTable!$1:$1,0),0)*ChapterTable!$Q$17,
  IF(AND($A1244=0,$B1244=0),
    E1245,
  IF($B1244=0,
    VLOOKUP($A1244,ChapterTable!$1:$1048576,MATCH("최종"&amp;SUBSTITUTE(SUBSTITUTE(E$1,"standard",""),"|Float",""),ChapterTable!$1:$1,0),0),
  IF($B1244=1,
    IF($L1244=FALSE,
      VLOOKUP($A1244,ChapterTable!$1:$1048576,MATCH("최종"&amp;SUBSTITUTE(SUBSTITUTE(E$1,"standard",""),"|Float",""),ChapterTable!$1:$1,0),0),
      VLOOKUP($A1244-ChapterTable!$Q$11,ChapterTable!$1:$1048576,MATCH("최종"&amp;SUBSTITUTE(SUBSTITUTE(E$1,"standard",""),"|Float",""),ChapterTable!$1:$1,0),0)*ChapterTable!$Q$14
    ),
  OFFSET(E1244,-$B1244+IF($L1244,1,0),0)*
    (VLOOKUP(SUBSTITUTE(SUBSTITUTE(E$1,"standard",""),"|Float","")&amp;"인게임누적곱배수",ChapterTable!$S:$T,2,0)^C1244
    +VLOOKUP(SUBSTITUTE(SUBSTITUTE(E$1,"standard",""),"|Float","")&amp;"인게임누적합배수",ChapterTable!$S:$T,2,0)*C1244)
  )
  )
  )
)</f>
        <v>9204050.8431784362</v>
      </c>
      <c r="F1244" s="1">
        <f ca="1">IF(AND($A1244=0,$B1244=1),
    VLOOKUP(1,ChapterTable!$1:$1048576,MATCH("최종"&amp;SUBSTITUTE(SUBSTITUTE(F$1,"standard",""),"|Float",""),ChapterTable!$1:$1,0),0)*ChapterTable!$Q$17,
  IF(AND($A1244=0,$B1244=0),
    F1245,
  IF($B1244=0,
    VLOOKUP($A1244,ChapterTable!$1:$1048576,MATCH("최종"&amp;SUBSTITUTE(SUBSTITUTE(F$1,"standard",""),"|Float",""),ChapterTable!$1:$1,0),0),
  IF($B1244=1,
    IF($L1244=FALSE,
      VLOOKUP($A1244,ChapterTable!$1:$1048576,MATCH("최종"&amp;SUBSTITUTE(SUBSTITUTE(F$1,"standard",""),"|Float",""),ChapterTable!$1:$1,0),0),
      VLOOKUP($A1244-ChapterTable!$Q$11,ChapterTable!$1:$1048576,MATCH("최종"&amp;SUBSTITUTE(SUBSTITUTE(F$1,"standard",""),"|Float",""),ChapterTable!$1:$1,0),0)*ChapterTable!$Q$14
    ),
  OFFSET(F1244,-$B1244+IF($L1244,1,0),0)*
    (VLOOKUP(SUBSTITUTE(SUBSTITUTE(F$1,"standard",""),"|Float","")&amp;"인게임누적곱배수",ChapterTable!$S:$T,2,0)^D1244
    +VLOOKUP(SUBSTITUTE(SUBSTITUTE(F$1,"standard",""),"|Float","")&amp;"인게임누적합배수",ChapterTable!$S:$T,2,0)*D1244)
  )
  )
  )
)</f>
        <v>4545210.2929276228</v>
      </c>
      <c r="G1244" t="s">
        <v>110</v>
      </c>
      <c r="J1244" t="str">
        <f>IF(ISBLANK(I1244),"",
IFERROR(VLOOKUP(I1244,[1]StringTable!$1:$1048576,MATCH([1]StringTable!$B$1,[1]StringTable!$1:$1,0),0),
IFERROR(VLOOKUP(I1244,[1]InApkStringTable!$1:$1048576,MATCH([1]InApkStringTable!$B$1,[1]InApkStringTable!$1:$1,0),0),
"스트링없음")))</f>
        <v/>
      </c>
      <c r="L1244" t="b">
        <v>0</v>
      </c>
      <c r="M1244" t="s">
        <v>24</v>
      </c>
      <c r="N1244" t="str">
        <f>IF(ISBLANK(M1244),"",IF(ISERROR(VLOOKUP(M1244,MapTable!$A:$A,1,0)),"맵없음",""))</f>
        <v/>
      </c>
      <c r="O1244">
        <f t="shared" si="77"/>
        <v>2</v>
      </c>
      <c r="Q1244">
        <f t="shared" si="78"/>
        <v>2</v>
      </c>
      <c r="R1244" t="b">
        <f t="shared" ca="1" si="79"/>
        <v>0</v>
      </c>
      <c r="T1244" t="b">
        <f t="shared" ca="1" si="80"/>
        <v>0</v>
      </c>
      <c r="V1244" t="str">
        <f>IF(ISBLANK(U1244),"",IF(ISERROR(VLOOKUP(U1244,MapTable!$A:$A,1,0)),"맵없음",""))</f>
        <v/>
      </c>
      <c r="X1244" t="str">
        <f>IF(ISBLANK(W1244),"",
IF(ISERROR(FIND(",",W1244)),
  IF(ISERROR(VLOOKUP(W1244,MapTable!$A:$A,1,0)),"맵없음",
  ""),
IF(ISERROR(FIND(",",W1244,FIND(",",W1244)+1)),
  IF(OR(ISERROR(VLOOKUP(LEFT(W1244,FIND(",",W1244)-1),MapTable!$A:$A,1,0)),ISERROR(VLOOKUP(TRIM(MID(W1244,FIND(",",W1244)+1,999)),MapTable!$A:$A,1,0))),"맵없음",
  ""),
IF(ISERROR(FIND(",",W1244,FIND(",",W1244,FIND(",",W1244)+1)+1)),
  IF(OR(ISERROR(VLOOKUP(LEFT(W1244,FIND(",",W1244)-1),MapTable!$A:$A,1,0)),ISERROR(VLOOKUP(TRIM(MID(W1244,FIND(",",W1244)+1,FIND(",",W1244,FIND(",",W1244)+1)-FIND(",",W1244)-1)),MapTable!$A:$A,1,0)),ISERROR(VLOOKUP(TRIM(MID(W1244,FIND(",",W1244,FIND(",",W1244)+1)+1,999)),MapTable!$A:$A,1,0))),"맵없음",
  ""),
IF(ISERROR(FIND(",",W1244,FIND(",",W1244,FIND(",",W1244,FIND(",",W1244)+1)+1)+1)),
  IF(OR(ISERROR(VLOOKUP(LEFT(W1244,FIND(",",W1244)-1),MapTable!$A:$A,1,0)),ISERROR(VLOOKUP(TRIM(MID(W1244,FIND(",",W1244)+1,FIND(",",W1244,FIND(",",W1244)+1)-FIND(",",W1244)-1)),MapTable!$A:$A,1,0)),ISERROR(VLOOKUP(TRIM(MID(W1244,FIND(",",W1244,FIND(",",W1244)+1)+1,FIND(",",W1244,FIND(",",W1244,FIND(",",W1244)+1)+1)-FIND(",",W1244,FIND(",",W1244)+1)-1)),MapTable!$A:$A,1,0)),ISERROR(VLOOKUP(TRIM(MID(W1244,FIND(",",W1244,FIND(",",W1244,FIND(",",W1244)+1)+1)+1,999)),MapTable!$A:$A,1,0))),"맵없음",
  ""),
)))))</f>
        <v/>
      </c>
      <c r="AC1244" t="str">
        <f>IF(ISBLANK(AB1244),"",IF(ISERROR(VLOOKUP(AB1244,[3]DropTable!$A:$A,1,0)),"드랍없음",""))</f>
        <v/>
      </c>
      <c r="AE1244" t="str">
        <f>IF(ISBLANK(AD1244),"",IF(ISERROR(VLOOKUP(AD1244,[3]DropTable!$A:$A,1,0)),"드랍없음",""))</f>
        <v/>
      </c>
      <c r="AG1244">
        <v>9.8000000000000007</v>
      </c>
      <c r="AH1244">
        <v>1</v>
      </c>
    </row>
    <row r="1245" spans="1:34" x14ac:dyDescent="0.3">
      <c r="A1245">
        <v>27</v>
      </c>
      <c r="B1245">
        <v>15</v>
      </c>
      <c r="C1245">
        <f>IF(OR($L1245=TRUE,$A1245=0,MOD($A1245,ChapterTable!$S$20)&lt;&gt;0),
MAX(0,INT(($B1245+ChapterTable!$Q$26+VLOOKUP(SUBSTITUTE(C$1,"성장단계","")&amp;"단계오프셋",ChapterTable!$S:$T,2,0))/ChapterTable!$Q$23)),
MAX(0,INT(($B1245+ChapterTable!$S$26+VLOOKUP(SUBSTITUTE(C$1,"성장단계","")&amp;"보스단계오프셋",ChapterTable!$S:$T,2,0))/ChapterTable!$S$23)))</f>
        <v>1</v>
      </c>
      <c r="D1245">
        <f>IF(OR($L1245=TRUE,$A1245=0,MOD($A1245,ChapterTable!$S$20)&lt;&gt;0),
MAX(0,INT(($B1245+ChapterTable!$Q$26+VLOOKUP(SUBSTITUTE(D$1,"성장단계","")&amp;"단계오프셋",ChapterTable!$S:$T,2,0))/ChapterTable!$Q$23)),
MAX(0,INT(($B1245+ChapterTable!$S$26+VLOOKUP(SUBSTITUTE(D$1,"성장단계","")&amp;"보스단계오프셋",ChapterTable!$S:$T,2,0))/ChapterTable!$S$23)))</f>
        <v>1</v>
      </c>
      <c r="E1245" s="1">
        <f ca="1">IF(AND($A1245=0,$B1245=1),
    VLOOKUP(1,ChapterTable!$1:$1048576,MATCH("최종"&amp;SUBSTITUTE(SUBSTITUTE(E$1,"standard",""),"|Float",""),ChapterTable!$1:$1,0),0)*ChapterTable!$Q$17,
  IF(AND($A1245=0,$B1245=0),
    E1246,
  IF($B1245=0,
    VLOOKUP($A1245,ChapterTable!$1:$1048576,MATCH("최종"&amp;SUBSTITUTE(SUBSTITUTE(E$1,"standard",""),"|Float",""),ChapterTable!$1:$1,0),0),
  IF($B1245=1,
    IF($L1245=FALSE,
      VLOOKUP($A1245,ChapterTable!$1:$1048576,MATCH("최종"&amp;SUBSTITUTE(SUBSTITUTE(E$1,"standard",""),"|Float",""),ChapterTable!$1:$1,0),0),
      VLOOKUP($A1245-ChapterTable!$Q$11,ChapterTable!$1:$1048576,MATCH("최종"&amp;SUBSTITUTE(SUBSTITUTE(E$1,"standard",""),"|Float",""),ChapterTable!$1:$1,0),0)*ChapterTable!$Q$14
    ),
  OFFSET(E1245,-$B1245+IF($L1245,1,0),0)*
    (VLOOKUP(SUBSTITUTE(SUBSTITUTE(E$1,"standard",""),"|Float","")&amp;"인게임누적곱배수",ChapterTable!$S:$T,2,0)^C1245
    +VLOOKUP(SUBSTITUTE(SUBSTITUTE(E$1,"standard",""),"|Float","")&amp;"인게임누적합배수",ChapterTable!$S:$T,2,0)*C1245)
  )
  )
  )
)</f>
        <v>9204050.8431784362</v>
      </c>
      <c r="F1245" s="1">
        <f ca="1">IF(AND($A1245=0,$B1245=1),
    VLOOKUP(1,ChapterTable!$1:$1048576,MATCH("최종"&amp;SUBSTITUTE(SUBSTITUTE(F$1,"standard",""),"|Float",""),ChapterTable!$1:$1,0),0)*ChapterTable!$Q$17,
  IF(AND($A1245=0,$B1245=0),
    F1246,
  IF($B1245=0,
    VLOOKUP($A1245,ChapterTable!$1:$1048576,MATCH("최종"&amp;SUBSTITUTE(SUBSTITUTE(F$1,"standard",""),"|Float",""),ChapterTable!$1:$1,0),0),
  IF($B1245=1,
    IF($L1245=FALSE,
      VLOOKUP($A1245,ChapterTable!$1:$1048576,MATCH("최종"&amp;SUBSTITUTE(SUBSTITUTE(F$1,"standard",""),"|Float",""),ChapterTable!$1:$1,0),0),
      VLOOKUP($A1245-ChapterTable!$Q$11,ChapterTable!$1:$1048576,MATCH("최종"&amp;SUBSTITUTE(SUBSTITUTE(F$1,"standard",""),"|Float",""),ChapterTable!$1:$1,0),0)*ChapterTable!$Q$14
    ),
  OFFSET(F1245,-$B1245+IF($L1245,1,0),0)*
    (VLOOKUP(SUBSTITUTE(SUBSTITUTE(F$1,"standard",""),"|Float","")&amp;"인게임누적곱배수",ChapterTable!$S:$T,2,0)^D1245
    +VLOOKUP(SUBSTITUTE(SUBSTITUTE(F$1,"standard",""),"|Float","")&amp;"인게임누적합배수",ChapterTable!$S:$T,2,0)*D1245)
  )
  )
  )
)</f>
        <v>4545210.2929276228</v>
      </c>
      <c r="G1245" t="s">
        <v>110</v>
      </c>
      <c r="J1245" t="str">
        <f>IF(ISBLANK(I1245),"",
IFERROR(VLOOKUP(I1245,[1]StringTable!$1:$1048576,MATCH([1]StringTable!$B$1,[1]StringTable!$1:$1,0),0),
IFERROR(VLOOKUP(I1245,[1]InApkStringTable!$1:$1048576,MATCH([1]InApkStringTable!$B$1,[1]InApkStringTable!$1:$1,0),0),
"스트링없음")))</f>
        <v/>
      </c>
      <c r="L1245" t="b">
        <v>0</v>
      </c>
      <c r="M1245" t="s">
        <v>24</v>
      </c>
      <c r="N1245" t="str">
        <f>IF(ISBLANK(M1245),"",IF(ISERROR(VLOOKUP(M1245,MapTable!$A:$A,1,0)),"맵없음",""))</f>
        <v/>
      </c>
      <c r="O1245">
        <f t="shared" si="77"/>
        <v>11</v>
      </c>
      <c r="Q1245">
        <f t="shared" si="78"/>
        <v>11</v>
      </c>
      <c r="R1245" t="b">
        <f t="shared" ca="1" si="79"/>
        <v>0</v>
      </c>
      <c r="T1245" t="b">
        <f t="shared" ca="1" si="80"/>
        <v>0</v>
      </c>
      <c r="V1245" t="str">
        <f>IF(ISBLANK(U1245),"",IF(ISERROR(VLOOKUP(U1245,MapTable!$A:$A,1,0)),"맵없음",""))</f>
        <v/>
      </c>
      <c r="X1245" t="str">
        <f>IF(ISBLANK(W1245),"",
IF(ISERROR(FIND(",",W1245)),
  IF(ISERROR(VLOOKUP(W1245,MapTable!$A:$A,1,0)),"맵없음",
  ""),
IF(ISERROR(FIND(",",W1245,FIND(",",W1245)+1)),
  IF(OR(ISERROR(VLOOKUP(LEFT(W1245,FIND(",",W1245)-1),MapTable!$A:$A,1,0)),ISERROR(VLOOKUP(TRIM(MID(W1245,FIND(",",W1245)+1,999)),MapTable!$A:$A,1,0))),"맵없음",
  ""),
IF(ISERROR(FIND(",",W1245,FIND(",",W1245,FIND(",",W1245)+1)+1)),
  IF(OR(ISERROR(VLOOKUP(LEFT(W1245,FIND(",",W1245)-1),MapTable!$A:$A,1,0)),ISERROR(VLOOKUP(TRIM(MID(W1245,FIND(",",W1245)+1,FIND(",",W1245,FIND(",",W1245)+1)-FIND(",",W1245)-1)),MapTable!$A:$A,1,0)),ISERROR(VLOOKUP(TRIM(MID(W1245,FIND(",",W1245,FIND(",",W1245)+1)+1,999)),MapTable!$A:$A,1,0))),"맵없음",
  ""),
IF(ISERROR(FIND(",",W1245,FIND(",",W1245,FIND(",",W1245,FIND(",",W1245)+1)+1)+1)),
  IF(OR(ISERROR(VLOOKUP(LEFT(W1245,FIND(",",W1245)-1),MapTable!$A:$A,1,0)),ISERROR(VLOOKUP(TRIM(MID(W1245,FIND(",",W1245)+1,FIND(",",W1245,FIND(",",W1245)+1)-FIND(",",W1245)-1)),MapTable!$A:$A,1,0)),ISERROR(VLOOKUP(TRIM(MID(W1245,FIND(",",W1245,FIND(",",W1245)+1)+1,FIND(",",W1245,FIND(",",W1245,FIND(",",W1245)+1)+1)-FIND(",",W1245,FIND(",",W1245)+1)-1)),MapTable!$A:$A,1,0)),ISERROR(VLOOKUP(TRIM(MID(W1245,FIND(",",W1245,FIND(",",W1245,FIND(",",W1245)+1)+1)+1,999)),MapTable!$A:$A,1,0))),"맵없음",
  ""),
)))))</f>
        <v/>
      </c>
      <c r="AC1245" t="str">
        <f>IF(ISBLANK(AB1245),"",IF(ISERROR(VLOOKUP(AB1245,[3]DropTable!$A:$A,1,0)),"드랍없음",""))</f>
        <v/>
      </c>
      <c r="AE1245" t="str">
        <f>IF(ISBLANK(AD1245),"",IF(ISERROR(VLOOKUP(AD1245,[3]DropTable!$A:$A,1,0)),"드랍없음",""))</f>
        <v/>
      </c>
      <c r="AG1245">
        <v>9.8000000000000007</v>
      </c>
      <c r="AH1245">
        <v>1</v>
      </c>
    </row>
    <row r="1246" spans="1:34" x14ac:dyDescent="0.3">
      <c r="A1246">
        <v>27</v>
      </c>
      <c r="B1246">
        <v>16</v>
      </c>
      <c r="C1246">
        <f>IF(OR($L1246=TRUE,$A1246=0,MOD($A1246,ChapterTable!$S$20)&lt;&gt;0),
MAX(0,INT(($B1246+ChapterTable!$Q$26+VLOOKUP(SUBSTITUTE(C$1,"성장단계","")&amp;"단계오프셋",ChapterTable!$S:$T,2,0))/ChapterTable!$Q$23)),
MAX(0,INT(($B1246+ChapterTable!$S$26+VLOOKUP(SUBSTITUTE(C$1,"성장단계","")&amp;"보스단계오프셋",ChapterTable!$S:$T,2,0))/ChapterTable!$S$23)))</f>
        <v>2</v>
      </c>
      <c r="D1246">
        <f>IF(OR($L1246=TRUE,$A1246=0,MOD($A1246,ChapterTable!$S$20)&lt;&gt;0),
MAX(0,INT(($B1246+ChapterTable!$Q$26+VLOOKUP(SUBSTITUTE(D$1,"성장단계","")&amp;"단계오프셋",ChapterTable!$S:$T,2,0))/ChapterTable!$Q$23)),
MAX(0,INT(($B1246+ChapterTable!$S$26+VLOOKUP(SUBSTITUTE(D$1,"성장단계","")&amp;"보스단계오프셋",ChapterTable!$S:$T,2,0))/ChapterTable!$S$23)))</f>
        <v>1</v>
      </c>
      <c r="E1246" s="1">
        <f ca="1">IF(AND($A1246=0,$B1246=1),
    VLOOKUP(1,ChapterTable!$1:$1048576,MATCH("최종"&amp;SUBSTITUTE(SUBSTITUTE(E$1,"standard",""),"|Float",""),ChapterTable!$1:$1,0),0)*ChapterTable!$Q$17,
  IF(AND($A1246=0,$B1246=0),
    E1247,
  IF($B1246=0,
    VLOOKUP($A1246,ChapterTable!$1:$1048576,MATCH("최종"&amp;SUBSTITUTE(SUBSTITUTE(E$1,"standard",""),"|Float",""),ChapterTable!$1:$1,0),0),
  IF($B1246=1,
    IF($L1246=FALSE,
      VLOOKUP($A1246,ChapterTable!$1:$1048576,MATCH("최종"&amp;SUBSTITUTE(SUBSTITUTE(E$1,"standard",""),"|Float",""),ChapterTable!$1:$1,0),0),
      VLOOKUP($A1246-ChapterTable!$Q$11,ChapterTable!$1:$1048576,MATCH("최종"&amp;SUBSTITUTE(SUBSTITUTE(E$1,"standard",""),"|Float",""),ChapterTable!$1:$1,0),0)*ChapterTable!$Q$14
    ),
  OFFSET(E1246,-$B1246+IF($L1246,1,0),0)*
    (VLOOKUP(SUBSTITUTE(SUBSTITUTE(E$1,"standard",""),"|Float","")&amp;"인게임누적곱배수",ChapterTable!$S:$T,2,0)^C1246
    +VLOOKUP(SUBSTITUTE(SUBSTITUTE(E$1,"standard",""),"|Float","")&amp;"인게임누적합배수",ChapterTable!$S:$T,2,0)*C1246)
  )
  )
  )
)</f>
        <v>11590286.246965438</v>
      </c>
      <c r="F1246" s="1">
        <f ca="1">IF(AND($A1246=0,$B1246=1),
    VLOOKUP(1,ChapterTable!$1:$1048576,MATCH("최종"&amp;SUBSTITUTE(SUBSTITUTE(F$1,"standard",""),"|Float",""),ChapterTable!$1:$1,0),0)*ChapterTable!$Q$17,
  IF(AND($A1246=0,$B1246=0),
    F1247,
  IF($B1246=0,
    VLOOKUP($A1246,ChapterTable!$1:$1048576,MATCH("최종"&amp;SUBSTITUTE(SUBSTITUTE(F$1,"standard",""),"|Float",""),ChapterTable!$1:$1,0),0),
  IF($B1246=1,
    IF($L1246=FALSE,
      VLOOKUP($A1246,ChapterTable!$1:$1048576,MATCH("최종"&amp;SUBSTITUTE(SUBSTITUTE(F$1,"standard",""),"|Float",""),ChapterTable!$1:$1,0),0),
      VLOOKUP($A1246-ChapterTable!$Q$11,ChapterTable!$1:$1048576,MATCH("최종"&amp;SUBSTITUTE(SUBSTITUTE(F$1,"standard",""),"|Float",""),ChapterTable!$1:$1,0),0)*ChapterTable!$Q$14
    ),
  OFFSET(F1246,-$B1246+IF($L1246,1,0),0)*
    (VLOOKUP(SUBSTITUTE(SUBSTITUTE(F$1,"standard",""),"|Float","")&amp;"인게임누적곱배수",ChapterTable!$S:$T,2,0)^D1246
    +VLOOKUP(SUBSTITUTE(SUBSTITUTE(F$1,"standard",""),"|Float","")&amp;"인게임누적합배수",ChapterTable!$S:$T,2,0)*D1246)
  )
  )
  )
)</f>
        <v>4545210.2929276228</v>
      </c>
      <c r="G1246" t="s">
        <v>110</v>
      </c>
      <c r="J1246" t="str">
        <f>IF(ISBLANK(I1246),"",
IFERROR(VLOOKUP(I1246,[1]StringTable!$1:$1048576,MATCH([1]StringTable!$B$1,[1]StringTable!$1:$1,0),0),
IFERROR(VLOOKUP(I1246,[1]InApkStringTable!$1:$1048576,MATCH([1]InApkStringTable!$B$1,[1]InApkStringTable!$1:$1,0),0),
"스트링없음")))</f>
        <v/>
      </c>
      <c r="L1246" t="b">
        <v>0</v>
      </c>
      <c r="M1246" t="s">
        <v>24</v>
      </c>
      <c r="N1246" t="str">
        <f>IF(ISBLANK(M1246),"",IF(ISERROR(VLOOKUP(M1246,MapTable!$A:$A,1,0)),"맵없음",""))</f>
        <v/>
      </c>
      <c r="O1246">
        <f t="shared" si="77"/>
        <v>2</v>
      </c>
      <c r="Q1246">
        <f t="shared" si="78"/>
        <v>2</v>
      </c>
      <c r="R1246" t="b">
        <f t="shared" ca="1" si="79"/>
        <v>0</v>
      </c>
      <c r="T1246" t="b">
        <f t="shared" ca="1" si="80"/>
        <v>0</v>
      </c>
      <c r="V1246" t="str">
        <f>IF(ISBLANK(U1246),"",IF(ISERROR(VLOOKUP(U1246,MapTable!$A:$A,1,0)),"맵없음",""))</f>
        <v/>
      </c>
      <c r="X1246" t="str">
        <f>IF(ISBLANK(W1246),"",
IF(ISERROR(FIND(",",W1246)),
  IF(ISERROR(VLOOKUP(W1246,MapTable!$A:$A,1,0)),"맵없음",
  ""),
IF(ISERROR(FIND(",",W1246,FIND(",",W1246)+1)),
  IF(OR(ISERROR(VLOOKUP(LEFT(W1246,FIND(",",W1246)-1),MapTable!$A:$A,1,0)),ISERROR(VLOOKUP(TRIM(MID(W1246,FIND(",",W1246)+1,999)),MapTable!$A:$A,1,0))),"맵없음",
  ""),
IF(ISERROR(FIND(",",W1246,FIND(",",W1246,FIND(",",W1246)+1)+1)),
  IF(OR(ISERROR(VLOOKUP(LEFT(W1246,FIND(",",W1246)-1),MapTable!$A:$A,1,0)),ISERROR(VLOOKUP(TRIM(MID(W1246,FIND(",",W1246)+1,FIND(",",W1246,FIND(",",W1246)+1)-FIND(",",W1246)-1)),MapTable!$A:$A,1,0)),ISERROR(VLOOKUP(TRIM(MID(W1246,FIND(",",W1246,FIND(",",W1246)+1)+1,999)),MapTable!$A:$A,1,0))),"맵없음",
  ""),
IF(ISERROR(FIND(",",W1246,FIND(",",W1246,FIND(",",W1246,FIND(",",W1246)+1)+1)+1)),
  IF(OR(ISERROR(VLOOKUP(LEFT(W1246,FIND(",",W1246)-1),MapTable!$A:$A,1,0)),ISERROR(VLOOKUP(TRIM(MID(W1246,FIND(",",W1246)+1,FIND(",",W1246,FIND(",",W1246)+1)-FIND(",",W1246)-1)),MapTable!$A:$A,1,0)),ISERROR(VLOOKUP(TRIM(MID(W1246,FIND(",",W1246,FIND(",",W1246)+1)+1,FIND(",",W1246,FIND(",",W1246,FIND(",",W1246)+1)+1)-FIND(",",W1246,FIND(",",W1246)+1)-1)),MapTable!$A:$A,1,0)),ISERROR(VLOOKUP(TRIM(MID(W1246,FIND(",",W1246,FIND(",",W1246,FIND(",",W1246)+1)+1)+1,999)),MapTable!$A:$A,1,0))),"맵없음",
  ""),
)))))</f>
        <v/>
      </c>
      <c r="AC1246" t="str">
        <f>IF(ISBLANK(AB1246),"",IF(ISERROR(VLOOKUP(AB1246,[3]DropTable!$A:$A,1,0)),"드랍없음",""))</f>
        <v/>
      </c>
      <c r="AE1246" t="str">
        <f>IF(ISBLANK(AD1246),"",IF(ISERROR(VLOOKUP(AD1246,[3]DropTable!$A:$A,1,0)),"드랍없음",""))</f>
        <v/>
      </c>
      <c r="AG1246">
        <v>9.8000000000000007</v>
      </c>
      <c r="AH1246">
        <v>1</v>
      </c>
    </row>
    <row r="1247" spans="1:34" x14ac:dyDescent="0.3">
      <c r="A1247">
        <v>27</v>
      </c>
      <c r="B1247">
        <v>17</v>
      </c>
      <c r="C1247">
        <f>IF(OR($L1247=TRUE,$A1247=0,MOD($A1247,ChapterTable!$S$20)&lt;&gt;0),
MAX(0,INT(($B1247+ChapterTable!$Q$26+VLOOKUP(SUBSTITUTE(C$1,"성장단계","")&amp;"단계오프셋",ChapterTable!$S:$T,2,0))/ChapterTable!$Q$23)),
MAX(0,INT(($B1247+ChapterTable!$S$26+VLOOKUP(SUBSTITUTE(C$1,"성장단계","")&amp;"보스단계오프셋",ChapterTable!$S:$T,2,0))/ChapterTable!$S$23)))</f>
        <v>2</v>
      </c>
      <c r="D1247">
        <f>IF(OR($L1247=TRUE,$A1247=0,MOD($A1247,ChapterTable!$S$20)&lt;&gt;0),
MAX(0,INT(($B1247+ChapterTable!$Q$26+VLOOKUP(SUBSTITUTE(D$1,"성장단계","")&amp;"단계오프셋",ChapterTable!$S:$T,2,0))/ChapterTable!$Q$23)),
MAX(0,INT(($B1247+ChapterTable!$S$26+VLOOKUP(SUBSTITUTE(D$1,"성장단계","")&amp;"보스단계오프셋",ChapterTable!$S:$T,2,0))/ChapterTable!$S$23)))</f>
        <v>1</v>
      </c>
      <c r="E1247" s="1">
        <f ca="1">IF(AND($A1247=0,$B1247=1),
    VLOOKUP(1,ChapterTable!$1:$1048576,MATCH("최종"&amp;SUBSTITUTE(SUBSTITUTE(E$1,"standard",""),"|Float",""),ChapterTable!$1:$1,0),0)*ChapterTable!$Q$17,
  IF(AND($A1247=0,$B1247=0),
    E1248,
  IF($B1247=0,
    VLOOKUP($A1247,ChapterTable!$1:$1048576,MATCH("최종"&amp;SUBSTITUTE(SUBSTITUTE(E$1,"standard",""),"|Float",""),ChapterTable!$1:$1,0),0),
  IF($B1247=1,
    IF($L1247=FALSE,
      VLOOKUP($A1247,ChapterTable!$1:$1048576,MATCH("최종"&amp;SUBSTITUTE(SUBSTITUTE(E$1,"standard",""),"|Float",""),ChapterTable!$1:$1,0),0),
      VLOOKUP($A1247-ChapterTable!$Q$11,ChapterTable!$1:$1048576,MATCH("최종"&amp;SUBSTITUTE(SUBSTITUTE(E$1,"standard",""),"|Float",""),ChapterTable!$1:$1,0),0)*ChapterTable!$Q$14
    ),
  OFFSET(E1247,-$B1247+IF($L1247,1,0),0)*
    (VLOOKUP(SUBSTITUTE(SUBSTITUTE(E$1,"standard",""),"|Float","")&amp;"인게임누적곱배수",ChapterTable!$S:$T,2,0)^C1247
    +VLOOKUP(SUBSTITUTE(SUBSTITUTE(E$1,"standard",""),"|Float","")&amp;"인게임누적합배수",ChapterTable!$S:$T,2,0)*C1247)
  )
  )
  )
)</f>
        <v>11590286.246965438</v>
      </c>
      <c r="F1247" s="1">
        <f ca="1">IF(AND($A1247=0,$B1247=1),
    VLOOKUP(1,ChapterTable!$1:$1048576,MATCH("최종"&amp;SUBSTITUTE(SUBSTITUTE(F$1,"standard",""),"|Float",""),ChapterTable!$1:$1,0),0)*ChapterTable!$Q$17,
  IF(AND($A1247=0,$B1247=0),
    F1248,
  IF($B1247=0,
    VLOOKUP($A1247,ChapterTable!$1:$1048576,MATCH("최종"&amp;SUBSTITUTE(SUBSTITUTE(F$1,"standard",""),"|Float",""),ChapterTable!$1:$1,0),0),
  IF($B1247=1,
    IF($L1247=FALSE,
      VLOOKUP($A1247,ChapterTable!$1:$1048576,MATCH("최종"&amp;SUBSTITUTE(SUBSTITUTE(F$1,"standard",""),"|Float",""),ChapterTable!$1:$1,0),0),
      VLOOKUP($A1247-ChapterTable!$Q$11,ChapterTable!$1:$1048576,MATCH("최종"&amp;SUBSTITUTE(SUBSTITUTE(F$1,"standard",""),"|Float",""),ChapterTable!$1:$1,0),0)*ChapterTable!$Q$14
    ),
  OFFSET(F1247,-$B1247+IF($L1247,1,0),0)*
    (VLOOKUP(SUBSTITUTE(SUBSTITUTE(F$1,"standard",""),"|Float","")&amp;"인게임누적곱배수",ChapterTable!$S:$T,2,0)^D1247
    +VLOOKUP(SUBSTITUTE(SUBSTITUTE(F$1,"standard",""),"|Float","")&amp;"인게임누적합배수",ChapterTable!$S:$T,2,0)*D1247)
  )
  )
  )
)</f>
        <v>4545210.2929276228</v>
      </c>
      <c r="G1247" t="s">
        <v>110</v>
      </c>
      <c r="J1247" t="str">
        <f>IF(ISBLANK(I1247),"",
IFERROR(VLOOKUP(I1247,[1]StringTable!$1:$1048576,MATCH([1]StringTable!$B$1,[1]StringTable!$1:$1,0),0),
IFERROR(VLOOKUP(I1247,[1]InApkStringTable!$1:$1048576,MATCH([1]InApkStringTable!$B$1,[1]InApkStringTable!$1:$1,0),0),
"스트링없음")))</f>
        <v/>
      </c>
      <c r="L1247" t="b">
        <v>0</v>
      </c>
      <c r="M1247" t="s">
        <v>24</v>
      </c>
      <c r="N1247" t="str">
        <f>IF(ISBLANK(M1247),"",IF(ISERROR(VLOOKUP(M1247,MapTable!$A:$A,1,0)),"맵없음",""))</f>
        <v/>
      </c>
      <c r="O1247">
        <f t="shared" si="77"/>
        <v>2</v>
      </c>
      <c r="Q1247">
        <f t="shared" si="78"/>
        <v>2</v>
      </c>
      <c r="R1247" t="b">
        <f t="shared" ca="1" si="79"/>
        <v>0</v>
      </c>
      <c r="T1247" t="b">
        <f t="shared" ca="1" si="80"/>
        <v>0</v>
      </c>
      <c r="V1247" t="str">
        <f>IF(ISBLANK(U1247),"",IF(ISERROR(VLOOKUP(U1247,MapTable!$A:$A,1,0)),"맵없음",""))</f>
        <v/>
      </c>
      <c r="X1247" t="str">
        <f>IF(ISBLANK(W1247),"",
IF(ISERROR(FIND(",",W1247)),
  IF(ISERROR(VLOOKUP(W1247,MapTable!$A:$A,1,0)),"맵없음",
  ""),
IF(ISERROR(FIND(",",W1247,FIND(",",W1247)+1)),
  IF(OR(ISERROR(VLOOKUP(LEFT(W1247,FIND(",",W1247)-1),MapTable!$A:$A,1,0)),ISERROR(VLOOKUP(TRIM(MID(W1247,FIND(",",W1247)+1,999)),MapTable!$A:$A,1,0))),"맵없음",
  ""),
IF(ISERROR(FIND(",",W1247,FIND(",",W1247,FIND(",",W1247)+1)+1)),
  IF(OR(ISERROR(VLOOKUP(LEFT(W1247,FIND(",",W1247)-1),MapTable!$A:$A,1,0)),ISERROR(VLOOKUP(TRIM(MID(W1247,FIND(",",W1247)+1,FIND(",",W1247,FIND(",",W1247)+1)-FIND(",",W1247)-1)),MapTable!$A:$A,1,0)),ISERROR(VLOOKUP(TRIM(MID(W1247,FIND(",",W1247,FIND(",",W1247)+1)+1,999)),MapTable!$A:$A,1,0))),"맵없음",
  ""),
IF(ISERROR(FIND(",",W1247,FIND(",",W1247,FIND(",",W1247,FIND(",",W1247)+1)+1)+1)),
  IF(OR(ISERROR(VLOOKUP(LEFT(W1247,FIND(",",W1247)-1),MapTable!$A:$A,1,0)),ISERROR(VLOOKUP(TRIM(MID(W1247,FIND(",",W1247)+1,FIND(",",W1247,FIND(",",W1247)+1)-FIND(",",W1247)-1)),MapTable!$A:$A,1,0)),ISERROR(VLOOKUP(TRIM(MID(W1247,FIND(",",W1247,FIND(",",W1247)+1)+1,FIND(",",W1247,FIND(",",W1247,FIND(",",W1247)+1)+1)-FIND(",",W1247,FIND(",",W1247)+1)-1)),MapTable!$A:$A,1,0)),ISERROR(VLOOKUP(TRIM(MID(W1247,FIND(",",W1247,FIND(",",W1247,FIND(",",W1247)+1)+1)+1,999)),MapTable!$A:$A,1,0))),"맵없음",
  ""),
)))))</f>
        <v/>
      </c>
      <c r="AC1247" t="str">
        <f>IF(ISBLANK(AB1247),"",IF(ISERROR(VLOOKUP(AB1247,[3]DropTable!$A:$A,1,0)),"드랍없음",""))</f>
        <v/>
      </c>
      <c r="AE1247" t="str">
        <f>IF(ISBLANK(AD1247),"",IF(ISERROR(VLOOKUP(AD1247,[3]DropTable!$A:$A,1,0)),"드랍없음",""))</f>
        <v/>
      </c>
      <c r="AG1247">
        <v>9.8000000000000007</v>
      </c>
      <c r="AH1247">
        <v>1</v>
      </c>
    </row>
    <row r="1248" spans="1:34" x14ac:dyDescent="0.3">
      <c r="A1248">
        <v>27</v>
      </c>
      <c r="B1248">
        <v>18</v>
      </c>
      <c r="C1248">
        <f>IF(OR($L1248=TRUE,$A1248=0,MOD($A1248,ChapterTable!$S$20)&lt;&gt;0),
MAX(0,INT(($B1248+ChapterTable!$Q$26+VLOOKUP(SUBSTITUTE(C$1,"성장단계","")&amp;"단계오프셋",ChapterTable!$S:$T,2,0))/ChapterTable!$Q$23)),
MAX(0,INT(($B1248+ChapterTable!$S$26+VLOOKUP(SUBSTITUTE(C$1,"성장단계","")&amp;"보스단계오프셋",ChapterTable!$S:$T,2,0))/ChapterTable!$S$23)))</f>
        <v>2</v>
      </c>
      <c r="D1248">
        <f>IF(OR($L1248=TRUE,$A1248=0,MOD($A1248,ChapterTable!$S$20)&lt;&gt;0),
MAX(0,INT(($B1248+ChapterTable!$Q$26+VLOOKUP(SUBSTITUTE(D$1,"성장단계","")&amp;"단계오프셋",ChapterTable!$S:$T,2,0))/ChapterTable!$Q$23)),
MAX(0,INT(($B1248+ChapterTable!$S$26+VLOOKUP(SUBSTITUTE(D$1,"성장단계","")&amp;"보스단계오프셋",ChapterTable!$S:$T,2,0))/ChapterTable!$S$23)))</f>
        <v>1</v>
      </c>
      <c r="E1248" s="1">
        <f ca="1">IF(AND($A1248=0,$B1248=1),
    VLOOKUP(1,ChapterTable!$1:$1048576,MATCH("최종"&amp;SUBSTITUTE(SUBSTITUTE(E$1,"standard",""),"|Float",""),ChapterTable!$1:$1,0),0)*ChapterTable!$Q$17,
  IF(AND($A1248=0,$B1248=0),
    E1249,
  IF($B1248=0,
    VLOOKUP($A1248,ChapterTable!$1:$1048576,MATCH("최종"&amp;SUBSTITUTE(SUBSTITUTE(E$1,"standard",""),"|Float",""),ChapterTable!$1:$1,0),0),
  IF($B1248=1,
    IF($L1248=FALSE,
      VLOOKUP($A1248,ChapterTable!$1:$1048576,MATCH("최종"&amp;SUBSTITUTE(SUBSTITUTE(E$1,"standard",""),"|Float",""),ChapterTable!$1:$1,0),0),
      VLOOKUP($A1248-ChapterTable!$Q$11,ChapterTable!$1:$1048576,MATCH("최종"&amp;SUBSTITUTE(SUBSTITUTE(E$1,"standard",""),"|Float",""),ChapterTable!$1:$1,0),0)*ChapterTable!$Q$14
    ),
  OFFSET(E1248,-$B1248+IF($L1248,1,0),0)*
    (VLOOKUP(SUBSTITUTE(SUBSTITUTE(E$1,"standard",""),"|Float","")&amp;"인게임누적곱배수",ChapterTable!$S:$T,2,0)^C1248
    +VLOOKUP(SUBSTITUTE(SUBSTITUTE(E$1,"standard",""),"|Float","")&amp;"인게임누적합배수",ChapterTable!$S:$T,2,0)*C1248)
  )
  )
  )
)</f>
        <v>11590286.246965438</v>
      </c>
      <c r="F1248" s="1">
        <f ca="1">IF(AND($A1248=0,$B1248=1),
    VLOOKUP(1,ChapterTable!$1:$1048576,MATCH("최종"&amp;SUBSTITUTE(SUBSTITUTE(F$1,"standard",""),"|Float",""),ChapterTable!$1:$1,0),0)*ChapterTable!$Q$17,
  IF(AND($A1248=0,$B1248=0),
    F1249,
  IF($B1248=0,
    VLOOKUP($A1248,ChapterTable!$1:$1048576,MATCH("최종"&amp;SUBSTITUTE(SUBSTITUTE(F$1,"standard",""),"|Float",""),ChapterTable!$1:$1,0),0),
  IF($B1248=1,
    IF($L1248=FALSE,
      VLOOKUP($A1248,ChapterTable!$1:$1048576,MATCH("최종"&amp;SUBSTITUTE(SUBSTITUTE(F$1,"standard",""),"|Float",""),ChapterTable!$1:$1,0),0),
      VLOOKUP($A1248-ChapterTable!$Q$11,ChapterTable!$1:$1048576,MATCH("최종"&amp;SUBSTITUTE(SUBSTITUTE(F$1,"standard",""),"|Float",""),ChapterTable!$1:$1,0),0)*ChapterTable!$Q$14
    ),
  OFFSET(F1248,-$B1248+IF($L1248,1,0),0)*
    (VLOOKUP(SUBSTITUTE(SUBSTITUTE(F$1,"standard",""),"|Float","")&amp;"인게임누적곱배수",ChapterTable!$S:$T,2,0)^D1248
    +VLOOKUP(SUBSTITUTE(SUBSTITUTE(F$1,"standard",""),"|Float","")&amp;"인게임누적합배수",ChapterTable!$S:$T,2,0)*D1248)
  )
  )
  )
)</f>
        <v>4545210.2929276228</v>
      </c>
      <c r="G1248" t="s">
        <v>110</v>
      </c>
      <c r="J1248" t="str">
        <f>IF(ISBLANK(I1248),"",
IFERROR(VLOOKUP(I1248,[1]StringTable!$1:$1048576,MATCH([1]StringTable!$B$1,[1]StringTable!$1:$1,0),0),
IFERROR(VLOOKUP(I1248,[1]InApkStringTable!$1:$1048576,MATCH([1]InApkStringTable!$B$1,[1]InApkStringTable!$1:$1,0),0),
"스트링없음")))</f>
        <v/>
      </c>
      <c r="L1248" t="b">
        <v>0</v>
      </c>
      <c r="M1248" t="s">
        <v>24</v>
      </c>
      <c r="N1248" t="str">
        <f>IF(ISBLANK(M1248),"",IF(ISERROR(VLOOKUP(M1248,MapTable!$A:$A,1,0)),"맵없음",""))</f>
        <v/>
      </c>
      <c r="O1248">
        <f t="shared" si="77"/>
        <v>2</v>
      </c>
      <c r="Q1248">
        <f t="shared" si="78"/>
        <v>2</v>
      </c>
      <c r="R1248" t="b">
        <f t="shared" ca="1" si="79"/>
        <v>0</v>
      </c>
      <c r="T1248" t="b">
        <f t="shared" ca="1" si="80"/>
        <v>0</v>
      </c>
      <c r="V1248" t="str">
        <f>IF(ISBLANK(U1248),"",IF(ISERROR(VLOOKUP(U1248,MapTable!$A:$A,1,0)),"맵없음",""))</f>
        <v/>
      </c>
      <c r="X1248" t="str">
        <f>IF(ISBLANK(W1248),"",
IF(ISERROR(FIND(",",W1248)),
  IF(ISERROR(VLOOKUP(W1248,MapTable!$A:$A,1,0)),"맵없음",
  ""),
IF(ISERROR(FIND(",",W1248,FIND(",",W1248)+1)),
  IF(OR(ISERROR(VLOOKUP(LEFT(W1248,FIND(",",W1248)-1),MapTable!$A:$A,1,0)),ISERROR(VLOOKUP(TRIM(MID(W1248,FIND(",",W1248)+1,999)),MapTable!$A:$A,1,0))),"맵없음",
  ""),
IF(ISERROR(FIND(",",W1248,FIND(",",W1248,FIND(",",W1248)+1)+1)),
  IF(OR(ISERROR(VLOOKUP(LEFT(W1248,FIND(",",W1248)-1),MapTable!$A:$A,1,0)),ISERROR(VLOOKUP(TRIM(MID(W1248,FIND(",",W1248)+1,FIND(",",W1248,FIND(",",W1248)+1)-FIND(",",W1248)-1)),MapTable!$A:$A,1,0)),ISERROR(VLOOKUP(TRIM(MID(W1248,FIND(",",W1248,FIND(",",W1248)+1)+1,999)),MapTable!$A:$A,1,0))),"맵없음",
  ""),
IF(ISERROR(FIND(",",W1248,FIND(",",W1248,FIND(",",W1248,FIND(",",W1248)+1)+1)+1)),
  IF(OR(ISERROR(VLOOKUP(LEFT(W1248,FIND(",",W1248)-1),MapTable!$A:$A,1,0)),ISERROR(VLOOKUP(TRIM(MID(W1248,FIND(",",W1248)+1,FIND(",",W1248,FIND(",",W1248)+1)-FIND(",",W1248)-1)),MapTable!$A:$A,1,0)),ISERROR(VLOOKUP(TRIM(MID(W1248,FIND(",",W1248,FIND(",",W1248)+1)+1,FIND(",",W1248,FIND(",",W1248,FIND(",",W1248)+1)+1)-FIND(",",W1248,FIND(",",W1248)+1)-1)),MapTable!$A:$A,1,0)),ISERROR(VLOOKUP(TRIM(MID(W1248,FIND(",",W1248,FIND(",",W1248,FIND(",",W1248)+1)+1)+1,999)),MapTable!$A:$A,1,0))),"맵없음",
  ""),
)))))</f>
        <v/>
      </c>
      <c r="AC1248" t="str">
        <f>IF(ISBLANK(AB1248),"",IF(ISERROR(VLOOKUP(AB1248,[3]DropTable!$A:$A,1,0)),"드랍없음",""))</f>
        <v/>
      </c>
      <c r="AE1248" t="str">
        <f>IF(ISBLANK(AD1248),"",IF(ISERROR(VLOOKUP(AD1248,[3]DropTable!$A:$A,1,0)),"드랍없음",""))</f>
        <v/>
      </c>
      <c r="AG1248">
        <v>9.8000000000000007</v>
      </c>
      <c r="AH1248">
        <v>1</v>
      </c>
    </row>
    <row r="1249" spans="1:34" x14ac:dyDescent="0.3">
      <c r="A1249">
        <v>27</v>
      </c>
      <c r="B1249">
        <v>19</v>
      </c>
      <c r="C1249">
        <f>IF(OR($L1249=TRUE,$A1249=0,MOD($A1249,ChapterTable!$S$20)&lt;&gt;0),
MAX(0,INT(($B1249+ChapterTable!$Q$26+VLOOKUP(SUBSTITUTE(C$1,"성장단계","")&amp;"단계오프셋",ChapterTable!$S:$T,2,0))/ChapterTable!$Q$23)),
MAX(0,INT(($B1249+ChapterTable!$S$26+VLOOKUP(SUBSTITUTE(C$1,"성장단계","")&amp;"보스단계오프셋",ChapterTable!$S:$T,2,0))/ChapterTable!$S$23)))</f>
        <v>2</v>
      </c>
      <c r="D1249">
        <f>IF(OR($L1249=TRUE,$A1249=0,MOD($A1249,ChapterTable!$S$20)&lt;&gt;0),
MAX(0,INT(($B1249+ChapterTable!$Q$26+VLOOKUP(SUBSTITUTE(D$1,"성장단계","")&amp;"단계오프셋",ChapterTable!$S:$T,2,0))/ChapterTable!$Q$23)),
MAX(0,INT(($B1249+ChapterTable!$S$26+VLOOKUP(SUBSTITUTE(D$1,"성장단계","")&amp;"보스단계오프셋",ChapterTable!$S:$T,2,0))/ChapterTable!$S$23)))</f>
        <v>1</v>
      </c>
      <c r="E1249" s="1">
        <f ca="1">IF(AND($A1249=0,$B1249=1),
    VLOOKUP(1,ChapterTable!$1:$1048576,MATCH("최종"&amp;SUBSTITUTE(SUBSTITUTE(E$1,"standard",""),"|Float",""),ChapterTable!$1:$1,0),0)*ChapterTable!$Q$17,
  IF(AND($A1249=0,$B1249=0),
    E1250,
  IF($B1249=0,
    VLOOKUP($A1249,ChapterTable!$1:$1048576,MATCH("최종"&amp;SUBSTITUTE(SUBSTITUTE(E$1,"standard",""),"|Float",""),ChapterTable!$1:$1,0),0),
  IF($B1249=1,
    IF($L1249=FALSE,
      VLOOKUP($A1249,ChapterTable!$1:$1048576,MATCH("최종"&amp;SUBSTITUTE(SUBSTITUTE(E$1,"standard",""),"|Float",""),ChapterTable!$1:$1,0),0),
      VLOOKUP($A1249-ChapterTable!$Q$11,ChapterTable!$1:$1048576,MATCH("최종"&amp;SUBSTITUTE(SUBSTITUTE(E$1,"standard",""),"|Float",""),ChapterTable!$1:$1,0),0)*ChapterTable!$Q$14
    ),
  OFFSET(E1249,-$B1249+IF($L1249,1,0),0)*
    (VLOOKUP(SUBSTITUTE(SUBSTITUTE(E$1,"standard",""),"|Float","")&amp;"인게임누적곱배수",ChapterTable!$S:$T,2,0)^C1249
    +VLOOKUP(SUBSTITUTE(SUBSTITUTE(E$1,"standard",""),"|Float","")&amp;"인게임누적합배수",ChapterTable!$S:$T,2,0)*C1249)
  )
  )
  )
)</f>
        <v>11590286.246965438</v>
      </c>
      <c r="F1249" s="1">
        <f ca="1">IF(AND($A1249=0,$B1249=1),
    VLOOKUP(1,ChapterTable!$1:$1048576,MATCH("최종"&amp;SUBSTITUTE(SUBSTITUTE(F$1,"standard",""),"|Float",""),ChapterTable!$1:$1,0),0)*ChapterTable!$Q$17,
  IF(AND($A1249=0,$B1249=0),
    F1250,
  IF($B1249=0,
    VLOOKUP($A1249,ChapterTable!$1:$1048576,MATCH("최종"&amp;SUBSTITUTE(SUBSTITUTE(F$1,"standard",""),"|Float",""),ChapterTable!$1:$1,0),0),
  IF($B1249=1,
    IF($L1249=FALSE,
      VLOOKUP($A1249,ChapterTable!$1:$1048576,MATCH("최종"&amp;SUBSTITUTE(SUBSTITUTE(F$1,"standard",""),"|Float",""),ChapterTable!$1:$1,0),0),
      VLOOKUP($A1249-ChapterTable!$Q$11,ChapterTable!$1:$1048576,MATCH("최종"&amp;SUBSTITUTE(SUBSTITUTE(F$1,"standard",""),"|Float",""),ChapterTable!$1:$1,0),0)*ChapterTable!$Q$14
    ),
  OFFSET(F1249,-$B1249+IF($L1249,1,0),0)*
    (VLOOKUP(SUBSTITUTE(SUBSTITUTE(F$1,"standard",""),"|Float","")&amp;"인게임누적곱배수",ChapterTable!$S:$T,2,0)^D1249
    +VLOOKUP(SUBSTITUTE(SUBSTITUTE(F$1,"standard",""),"|Float","")&amp;"인게임누적합배수",ChapterTable!$S:$T,2,0)*D1249)
  )
  )
  )
)</f>
        <v>4545210.2929276228</v>
      </c>
      <c r="G1249" t="s">
        <v>110</v>
      </c>
      <c r="J1249" t="str">
        <f>IF(ISBLANK(I1249),"",
IFERROR(VLOOKUP(I1249,[1]StringTable!$1:$1048576,MATCH([1]StringTable!$B$1,[1]StringTable!$1:$1,0),0),
IFERROR(VLOOKUP(I1249,[1]InApkStringTable!$1:$1048576,MATCH([1]InApkStringTable!$B$1,[1]InApkStringTable!$1:$1,0),0),
"스트링없음")))</f>
        <v/>
      </c>
      <c r="L1249" t="b">
        <v>0</v>
      </c>
      <c r="M1249" t="s">
        <v>24</v>
      </c>
      <c r="N1249" t="str">
        <f>IF(ISBLANK(M1249),"",IF(ISERROR(VLOOKUP(M1249,MapTable!$A:$A,1,0)),"맵없음",""))</f>
        <v/>
      </c>
      <c r="O1249">
        <f t="shared" si="77"/>
        <v>92</v>
      </c>
      <c r="Q1249">
        <f t="shared" si="78"/>
        <v>92</v>
      </c>
      <c r="R1249" t="b">
        <f t="shared" ca="1" si="79"/>
        <v>1</v>
      </c>
      <c r="T1249" t="b">
        <f t="shared" ca="1" si="80"/>
        <v>1</v>
      </c>
      <c r="V1249" t="str">
        <f>IF(ISBLANK(U1249),"",IF(ISERROR(VLOOKUP(U1249,MapTable!$A:$A,1,0)),"맵없음",""))</f>
        <v/>
      </c>
      <c r="X1249" t="str">
        <f>IF(ISBLANK(W1249),"",
IF(ISERROR(FIND(",",W1249)),
  IF(ISERROR(VLOOKUP(W1249,MapTable!$A:$A,1,0)),"맵없음",
  ""),
IF(ISERROR(FIND(",",W1249,FIND(",",W1249)+1)),
  IF(OR(ISERROR(VLOOKUP(LEFT(W1249,FIND(",",W1249)-1),MapTable!$A:$A,1,0)),ISERROR(VLOOKUP(TRIM(MID(W1249,FIND(",",W1249)+1,999)),MapTable!$A:$A,1,0))),"맵없음",
  ""),
IF(ISERROR(FIND(",",W1249,FIND(",",W1249,FIND(",",W1249)+1)+1)),
  IF(OR(ISERROR(VLOOKUP(LEFT(W1249,FIND(",",W1249)-1),MapTable!$A:$A,1,0)),ISERROR(VLOOKUP(TRIM(MID(W1249,FIND(",",W1249)+1,FIND(",",W1249,FIND(",",W1249)+1)-FIND(",",W1249)-1)),MapTable!$A:$A,1,0)),ISERROR(VLOOKUP(TRIM(MID(W1249,FIND(",",W1249,FIND(",",W1249)+1)+1,999)),MapTable!$A:$A,1,0))),"맵없음",
  ""),
IF(ISERROR(FIND(",",W1249,FIND(",",W1249,FIND(",",W1249,FIND(",",W1249)+1)+1)+1)),
  IF(OR(ISERROR(VLOOKUP(LEFT(W1249,FIND(",",W1249)-1),MapTable!$A:$A,1,0)),ISERROR(VLOOKUP(TRIM(MID(W1249,FIND(",",W1249)+1,FIND(",",W1249,FIND(",",W1249)+1)-FIND(",",W1249)-1)),MapTable!$A:$A,1,0)),ISERROR(VLOOKUP(TRIM(MID(W1249,FIND(",",W1249,FIND(",",W1249)+1)+1,FIND(",",W1249,FIND(",",W1249,FIND(",",W1249)+1)+1)-FIND(",",W1249,FIND(",",W1249)+1)-1)),MapTable!$A:$A,1,0)),ISERROR(VLOOKUP(TRIM(MID(W1249,FIND(",",W1249,FIND(",",W1249,FIND(",",W1249)+1)+1)+1,999)),MapTable!$A:$A,1,0))),"맵없음",
  ""),
)))))</f>
        <v/>
      </c>
      <c r="AC1249" t="str">
        <f>IF(ISBLANK(AB1249),"",IF(ISERROR(VLOOKUP(AB1249,[3]DropTable!$A:$A,1,0)),"드랍없음",""))</f>
        <v/>
      </c>
      <c r="AE1249" t="str">
        <f>IF(ISBLANK(AD1249),"",IF(ISERROR(VLOOKUP(AD1249,[3]DropTable!$A:$A,1,0)),"드랍없음",""))</f>
        <v/>
      </c>
      <c r="AG1249">
        <v>9.8000000000000007</v>
      </c>
      <c r="AH1249">
        <v>1</v>
      </c>
    </row>
    <row r="1250" spans="1:34" x14ac:dyDescent="0.3">
      <c r="A1250">
        <v>27</v>
      </c>
      <c r="B1250">
        <v>20</v>
      </c>
      <c r="C1250">
        <f>IF(OR($L1250=TRUE,$A1250=0,MOD($A1250,ChapterTable!$S$20)&lt;&gt;0),
MAX(0,INT(($B1250+ChapterTable!$Q$26+VLOOKUP(SUBSTITUTE(C$1,"성장단계","")&amp;"단계오프셋",ChapterTable!$S:$T,2,0))/ChapterTable!$Q$23)),
MAX(0,INT(($B1250+ChapterTable!$S$26+VLOOKUP(SUBSTITUTE(C$1,"성장단계","")&amp;"보스단계오프셋",ChapterTable!$S:$T,2,0))/ChapterTable!$S$23)))</f>
        <v>2</v>
      </c>
      <c r="D1250">
        <f>IF(OR($L1250=TRUE,$A1250=0,MOD($A1250,ChapterTable!$S$20)&lt;&gt;0),
MAX(0,INT(($B1250+ChapterTable!$Q$26+VLOOKUP(SUBSTITUTE(D$1,"성장단계","")&amp;"단계오프셋",ChapterTable!$S:$T,2,0))/ChapterTable!$Q$23)),
MAX(0,INT(($B1250+ChapterTable!$S$26+VLOOKUP(SUBSTITUTE(D$1,"성장단계","")&amp;"보스단계오프셋",ChapterTable!$S:$T,2,0))/ChapterTable!$S$23)))</f>
        <v>1</v>
      </c>
      <c r="E1250" s="1">
        <f ca="1">IF(AND($A1250=0,$B1250=1),
    VLOOKUP(1,ChapterTable!$1:$1048576,MATCH("최종"&amp;SUBSTITUTE(SUBSTITUTE(E$1,"standard",""),"|Float",""),ChapterTable!$1:$1,0),0)*ChapterTable!$Q$17,
  IF(AND($A1250=0,$B1250=0),
    E1251,
  IF($B1250=0,
    VLOOKUP($A1250,ChapterTable!$1:$1048576,MATCH("최종"&amp;SUBSTITUTE(SUBSTITUTE(E$1,"standard",""),"|Float",""),ChapterTable!$1:$1,0),0),
  IF($B1250=1,
    IF($L1250=FALSE,
      VLOOKUP($A1250,ChapterTable!$1:$1048576,MATCH("최종"&amp;SUBSTITUTE(SUBSTITUTE(E$1,"standard",""),"|Float",""),ChapterTable!$1:$1,0),0),
      VLOOKUP($A1250-ChapterTable!$Q$11,ChapterTable!$1:$1048576,MATCH("최종"&amp;SUBSTITUTE(SUBSTITUTE(E$1,"standard",""),"|Float",""),ChapterTable!$1:$1,0),0)*ChapterTable!$Q$14
    ),
  OFFSET(E1250,-$B1250+IF($L1250,1,0),0)*
    (VLOOKUP(SUBSTITUTE(SUBSTITUTE(E$1,"standard",""),"|Float","")&amp;"인게임누적곱배수",ChapterTable!$S:$T,2,0)^C1250
    +VLOOKUP(SUBSTITUTE(SUBSTITUTE(E$1,"standard",""),"|Float","")&amp;"인게임누적합배수",ChapterTable!$S:$T,2,0)*C1250)
  )
  )
  )
)</f>
        <v>11590286.246965438</v>
      </c>
      <c r="F1250" s="1">
        <f ca="1">IF(AND($A1250=0,$B1250=1),
    VLOOKUP(1,ChapterTable!$1:$1048576,MATCH("최종"&amp;SUBSTITUTE(SUBSTITUTE(F$1,"standard",""),"|Float",""),ChapterTable!$1:$1,0),0)*ChapterTable!$Q$17,
  IF(AND($A1250=0,$B1250=0),
    F1251,
  IF($B1250=0,
    VLOOKUP($A1250,ChapterTable!$1:$1048576,MATCH("최종"&amp;SUBSTITUTE(SUBSTITUTE(F$1,"standard",""),"|Float",""),ChapterTable!$1:$1,0),0),
  IF($B1250=1,
    IF($L1250=FALSE,
      VLOOKUP($A1250,ChapterTable!$1:$1048576,MATCH("최종"&amp;SUBSTITUTE(SUBSTITUTE(F$1,"standard",""),"|Float",""),ChapterTable!$1:$1,0),0),
      VLOOKUP($A1250-ChapterTable!$Q$11,ChapterTable!$1:$1048576,MATCH("최종"&amp;SUBSTITUTE(SUBSTITUTE(F$1,"standard",""),"|Float",""),ChapterTable!$1:$1,0),0)*ChapterTable!$Q$14
    ),
  OFFSET(F1250,-$B1250+IF($L1250,1,0),0)*
    (VLOOKUP(SUBSTITUTE(SUBSTITUTE(F$1,"standard",""),"|Float","")&amp;"인게임누적곱배수",ChapterTable!$S:$T,2,0)^D1250
    +VLOOKUP(SUBSTITUTE(SUBSTITUTE(F$1,"standard",""),"|Float","")&amp;"인게임누적합배수",ChapterTable!$S:$T,2,0)*D1250)
  )
  )
  )
)</f>
        <v>4545210.2929276228</v>
      </c>
      <c r="G1250" t="s">
        <v>110</v>
      </c>
      <c r="J1250" t="str">
        <f>IF(ISBLANK(I1250),"",
IFERROR(VLOOKUP(I1250,[1]StringTable!$1:$1048576,MATCH([1]StringTable!$B$1,[1]StringTable!$1:$1,0),0),
IFERROR(VLOOKUP(I1250,[1]InApkStringTable!$1:$1048576,MATCH([1]InApkStringTable!$B$1,[1]InApkStringTable!$1:$1,0),0),
"스트링없음")))</f>
        <v/>
      </c>
      <c r="L1250" t="b">
        <v>0</v>
      </c>
      <c r="M1250" t="s">
        <v>24</v>
      </c>
      <c r="N1250" t="str">
        <f>IF(ISBLANK(M1250),"",IF(ISERROR(VLOOKUP(M1250,MapTable!$A:$A,1,0)),"맵없음",""))</f>
        <v/>
      </c>
      <c r="O1250">
        <f t="shared" si="77"/>
        <v>21</v>
      </c>
      <c r="Q1250">
        <f t="shared" si="78"/>
        <v>21</v>
      </c>
      <c r="R1250" t="b">
        <f t="shared" ca="1" si="79"/>
        <v>0</v>
      </c>
      <c r="T1250" t="b">
        <f t="shared" ca="1" si="80"/>
        <v>0</v>
      </c>
      <c r="V1250" t="str">
        <f>IF(ISBLANK(U1250),"",IF(ISERROR(VLOOKUP(U1250,MapTable!$A:$A,1,0)),"맵없음",""))</f>
        <v/>
      </c>
      <c r="X1250" t="str">
        <f>IF(ISBLANK(W1250),"",
IF(ISERROR(FIND(",",W1250)),
  IF(ISERROR(VLOOKUP(W1250,MapTable!$A:$A,1,0)),"맵없음",
  ""),
IF(ISERROR(FIND(",",W1250,FIND(",",W1250)+1)),
  IF(OR(ISERROR(VLOOKUP(LEFT(W1250,FIND(",",W1250)-1),MapTable!$A:$A,1,0)),ISERROR(VLOOKUP(TRIM(MID(W1250,FIND(",",W1250)+1,999)),MapTable!$A:$A,1,0))),"맵없음",
  ""),
IF(ISERROR(FIND(",",W1250,FIND(",",W1250,FIND(",",W1250)+1)+1)),
  IF(OR(ISERROR(VLOOKUP(LEFT(W1250,FIND(",",W1250)-1),MapTable!$A:$A,1,0)),ISERROR(VLOOKUP(TRIM(MID(W1250,FIND(",",W1250)+1,FIND(",",W1250,FIND(",",W1250)+1)-FIND(",",W1250)-1)),MapTable!$A:$A,1,0)),ISERROR(VLOOKUP(TRIM(MID(W1250,FIND(",",W1250,FIND(",",W1250)+1)+1,999)),MapTable!$A:$A,1,0))),"맵없음",
  ""),
IF(ISERROR(FIND(",",W1250,FIND(",",W1250,FIND(",",W1250,FIND(",",W1250)+1)+1)+1)),
  IF(OR(ISERROR(VLOOKUP(LEFT(W1250,FIND(",",W1250)-1),MapTable!$A:$A,1,0)),ISERROR(VLOOKUP(TRIM(MID(W1250,FIND(",",W1250)+1,FIND(",",W1250,FIND(",",W1250)+1)-FIND(",",W1250)-1)),MapTable!$A:$A,1,0)),ISERROR(VLOOKUP(TRIM(MID(W1250,FIND(",",W1250,FIND(",",W1250)+1)+1,FIND(",",W1250,FIND(",",W1250,FIND(",",W1250)+1)+1)-FIND(",",W1250,FIND(",",W1250)+1)-1)),MapTable!$A:$A,1,0)),ISERROR(VLOOKUP(TRIM(MID(W1250,FIND(",",W1250,FIND(",",W1250,FIND(",",W1250)+1)+1)+1,999)),MapTable!$A:$A,1,0))),"맵없음",
  ""),
)))))</f>
        <v/>
      </c>
      <c r="AC1250" t="str">
        <f>IF(ISBLANK(AB1250),"",IF(ISERROR(VLOOKUP(AB1250,[3]DropTable!$A:$A,1,0)),"드랍없음",""))</f>
        <v/>
      </c>
      <c r="AE1250" t="str">
        <f>IF(ISBLANK(AD1250),"",IF(ISERROR(VLOOKUP(AD1250,[3]DropTable!$A:$A,1,0)),"드랍없음",""))</f>
        <v/>
      </c>
      <c r="AG1250">
        <v>9.8000000000000007</v>
      </c>
      <c r="AH1250">
        <v>1</v>
      </c>
    </row>
    <row r="1251" spans="1:34" x14ac:dyDescent="0.3">
      <c r="A1251">
        <v>27</v>
      </c>
      <c r="B1251">
        <v>21</v>
      </c>
      <c r="C1251">
        <f>IF(OR($L1251=TRUE,$A1251=0,MOD($A1251,ChapterTable!$S$20)&lt;&gt;0),
MAX(0,INT(($B1251+ChapterTable!$Q$26+VLOOKUP(SUBSTITUTE(C$1,"성장단계","")&amp;"단계오프셋",ChapterTable!$S:$T,2,0))/ChapterTable!$Q$23)),
MAX(0,INT(($B1251+ChapterTable!$S$26+VLOOKUP(SUBSTITUTE(C$1,"성장단계","")&amp;"보스단계오프셋",ChapterTable!$S:$T,2,0))/ChapterTable!$S$23)))</f>
        <v>2</v>
      </c>
      <c r="D1251">
        <f>IF(OR($L1251=TRUE,$A1251=0,MOD($A1251,ChapterTable!$S$20)&lt;&gt;0),
MAX(0,INT(($B1251+ChapterTable!$Q$26+VLOOKUP(SUBSTITUTE(D$1,"성장단계","")&amp;"단계오프셋",ChapterTable!$S:$T,2,0))/ChapterTable!$Q$23)),
MAX(0,INT(($B1251+ChapterTable!$S$26+VLOOKUP(SUBSTITUTE(D$1,"성장단계","")&amp;"보스단계오프셋",ChapterTable!$S:$T,2,0))/ChapterTable!$S$23)))</f>
        <v>2</v>
      </c>
      <c r="E1251" s="1">
        <f ca="1">IF(AND($A1251=0,$B1251=1),
    VLOOKUP(1,ChapterTable!$1:$1048576,MATCH("최종"&amp;SUBSTITUTE(SUBSTITUTE(E$1,"standard",""),"|Float",""),ChapterTable!$1:$1,0),0)*ChapterTable!$Q$17,
  IF(AND($A1251=0,$B1251=0),
    E1252,
  IF($B1251=0,
    VLOOKUP($A1251,ChapterTable!$1:$1048576,MATCH("최종"&amp;SUBSTITUTE(SUBSTITUTE(E$1,"standard",""),"|Float",""),ChapterTable!$1:$1,0),0),
  IF($B1251=1,
    IF($L1251=FALSE,
      VLOOKUP($A1251,ChapterTable!$1:$1048576,MATCH("최종"&amp;SUBSTITUTE(SUBSTITUTE(E$1,"standard",""),"|Float",""),ChapterTable!$1:$1,0),0),
      VLOOKUP($A1251-ChapterTable!$Q$11,ChapterTable!$1:$1048576,MATCH("최종"&amp;SUBSTITUTE(SUBSTITUTE(E$1,"standard",""),"|Float",""),ChapterTable!$1:$1,0),0)*ChapterTable!$Q$14
    ),
  OFFSET(E1251,-$B1251+IF($L1251,1,0),0)*
    (VLOOKUP(SUBSTITUTE(SUBSTITUTE(E$1,"standard",""),"|Float","")&amp;"인게임누적곱배수",ChapterTable!$S:$T,2,0)^C1251
    +VLOOKUP(SUBSTITUTE(SUBSTITUTE(E$1,"standard",""),"|Float","")&amp;"인게임누적합배수",ChapterTable!$S:$T,2,0)*C1251)
  )
  )
  )
)</f>
        <v>11590286.246965438</v>
      </c>
      <c r="F1251" s="1">
        <f ca="1">IF(AND($A1251=0,$B1251=1),
    VLOOKUP(1,ChapterTable!$1:$1048576,MATCH("최종"&amp;SUBSTITUTE(SUBSTITUTE(F$1,"standard",""),"|Float",""),ChapterTable!$1:$1,0),0)*ChapterTable!$Q$17,
  IF(AND($A1251=0,$B1251=0),
    F1252,
  IF($B1251=0,
    VLOOKUP($A1251,ChapterTable!$1:$1048576,MATCH("최종"&amp;SUBSTITUTE(SUBSTITUTE(F$1,"standard",""),"|Float",""),ChapterTable!$1:$1,0),0),
  IF($B1251=1,
    IF($L1251=FALSE,
      VLOOKUP($A1251,ChapterTable!$1:$1048576,MATCH("최종"&amp;SUBSTITUTE(SUBSTITUTE(F$1,"standard",""),"|Float",""),ChapterTable!$1:$1,0),0),
      VLOOKUP($A1251-ChapterTable!$Q$11,ChapterTable!$1:$1048576,MATCH("최종"&amp;SUBSTITUTE(SUBSTITUTE(F$1,"standard",""),"|Float",""),ChapterTable!$1:$1,0),0)*ChapterTable!$Q$14
    ),
  OFFSET(F1251,-$B1251+IF($L1251,1,0),0)*
    (VLOOKUP(SUBSTITUTE(SUBSTITUTE(F$1,"standard",""),"|Float","")&amp;"인게임누적곱배수",ChapterTable!$S:$T,2,0)^D1251
    +VLOOKUP(SUBSTITUTE(SUBSTITUTE(F$1,"standard",""),"|Float","")&amp;"인게임누적합배수",ChapterTable!$S:$T,2,0)*D1251)
  )
  )
  )
)</f>
        <v>5302745.3417488933</v>
      </c>
      <c r="G1251" t="s">
        <v>110</v>
      </c>
      <c r="J1251" t="str">
        <f>IF(ISBLANK(I1251),"",
IFERROR(VLOOKUP(I1251,[1]StringTable!$1:$1048576,MATCH([1]StringTable!$B$1,[1]StringTable!$1:$1,0),0),
IFERROR(VLOOKUP(I1251,[1]InApkStringTable!$1:$1048576,MATCH([1]InApkStringTable!$B$1,[1]InApkStringTable!$1:$1,0),0),
"스트링없음")))</f>
        <v/>
      </c>
      <c r="L1251" t="b">
        <v>0</v>
      </c>
      <c r="M1251" t="s">
        <v>24</v>
      </c>
      <c r="N1251" t="str">
        <f>IF(ISBLANK(M1251),"",IF(ISERROR(VLOOKUP(M1251,MapTable!$A:$A,1,0)),"맵없음",""))</f>
        <v/>
      </c>
      <c r="O1251">
        <f t="shared" si="77"/>
        <v>3</v>
      </c>
      <c r="Q1251">
        <f t="shared" si="78"/>
        <v>3</v>
      </c>
      <c r="R1251" t="b">
        <f t="shared" ca="1" si="79"/>
        <v>0</v>
      </c>
      <c r="T1251" t="b">
        <f t="shared" ca="1" si="80"/>
        <v>0</v>
      </c>
      <c r="V1251" t="str">
        <f>IF(ISBLANK(U1251),"",IF(ISERROR(VLOOKUP(U1251,MapTable!$A:$A,1,0)),"맵없음",""))</f>
        <v/>
      </c>
      <c r="X1251" t="str">
        <f>IF(ISBLANK(W1251),"",
IF(ISERROR(FIND(",",W1251)),
  IF(ISERROR(VLOOKUP(W1251,MapTable!$A:$A,1,0)),"맵없음",
  ""),
IF(ISERROR(FIND(",",W1251,FIND(",",W1251)+1)),
  IF(OR(ISERROR(VLOOKUP(LEFT(W1251,FIND(",",W1251)-1),MapTable!$A:$A,1,0)),ISERROR(VLOOKUP(TRIM(MID(W1251,FIND(",",W1251)+1,999)),MapTable!$A:$A,1,0))),"맵없음",
  ""),
IF(ISERROR(FIND(",",W1251,FIND(",",W1251,FIND(",",W1251)+1)+1)),
  IF(OR(ISERROR(VLOOKUP(LEFT(W1251,FIND(",",W1251)-1),MapTable!$A:$A,1,0)),ISERROR(VLOOKUP(TRIM(MID(W1251,FIND(",",W1251)+1,FIND(",",W1251,FIND(",",W1251)+1)-FIND(",",W1251)-1)),MapTable!$A:$A,1,0)),ISERROR(VLOOKUP(TRIM(MID(W1251,FIND(",",W1251,FIND(",",W1251)+1)+1,999)),MapTable!$A:$A,1,0))),"맵없음",
  ""),
IF(ISERROR(FIND(",",W1251,FIND(",",W1251,FIND(",",W1251,FIND(",",W1251)+1)+1)+1)),
  IF(OR(ISERROR(VLOOKUP(LEFT(W1251,FIND(",",W1251)-1),MapTable!$A:$A,1,0)),ISERROR(VLOOKUP(TRIM(MID(W1251,FIND(",",W1251)+1,FIND(",",W1251,FIND(",",W1251)+1)-FIND(",",W1251)-1)),MapTable!$A:$A,1,0)),ISERROR(VLOOKUP(TRIM(MID(W1251,FIND(",",W1251,FIND(",",W1251)+1)+1,FIND(",",W1251,FIND(",",W1251,FIND(",",W1251)+1)+1)-FIND(",",W1251,FIND(",",W1251)+1)-1)),MapTable!$A:$A,1,0)),ISERROR(VLOOKUP(TRIM(MID(W1251,FIND(",",W1251,FIND(",",W1251,FIND(",",W1251)+1)+1)+1,999)),MapTable!$A:$A,1,0))),"맵없음",
  ""),
)))))</f>
        <v/>
      </c>
      <c r="AC1251" t="str">
        <f>IF(ISBLANK(AB1251),"",IF(ISERROR(VLOOKUP(AB1251,[3]DropTable!$A:$A,1,0)),"드랍없음",""))</f>
        <v/>
      </c>
      <c r="AE1251" t="str">
        <f>IF(ISBLANK(AD1251),"",IF(ISERROR(VLOOKUP(AD1251,[3]DropTable!$A:$A,1,0)),"드랍없음",""))</f>
        <v/>
      </c>
      <c r="AG1251">
        <v>9.8000000000000007</v>
      </c>
      <c r="AH1251">
        <v>1</v>
      </c>
    </row>
    <row r="1252" spans="1:34" x14ac:dyDescent="0.3">
      <c r="A1252">
        <v>27</v>
      </c>
      <c r="B1252">
        <v>22</v>
      </c>
      <c r="C1252">
        <f>IF(OR($L1252=TRUE,$A1252=0,MOD($A1252,ChapterTable!$S$20)&lt;&gt;0),
MAX(0,INT(($B1252+ChapterTable!$Q$26+VLOOKUP(SUBSTITUTE(C$1,"성장단계","")&amp;"단계오프셋",ChapterTable!$S:$T,2,0))/ChapterTable!$Q$23)),
MAX(0,INT(($B1252+ChapterTable!$S$26+VLOOKUP(SUBSTITUTE(C$1,"성장단계","")&amp;"보스단계오프셋",ChapterTable!$S:$T,2,0))/ChapterTable!$S$23)))</f>
        <v>2</v>
      </c>
      <c r="D1252">
        <f>IF(OR($L1252=TRUE,$A1252=0,MOD($A1252,ChapterTable!$S$20)&lt;&gt;0),
MAX(0,INT(($B1252+ChapterTable!$Q$26+VLOOKUP(SUBSTITUTE(D$1,"성장단계","")&amp;"단계오프셋",ChapterTable!$S:$T,2,0))/ChapterTable!$Q$23)),
MAX(0,INT(($B1252+ChapterTable!$S$26+VLOOKUP(SUBSTITUTE(D$1,"성장단계","")&amp;"보스단계오프셋",ChapterTable!$S:$T,2,0))/ChapterTable!$S$23)))</f>
        <v>2</v>
      </c>
      <c r="E1252" s="1">
        <f ca="1">IF(AND($A1252=0,$B1252=1),
    VLOOKUP(1,ChapterTable!$1:$1048576,MATCH("최종"&amp;SUBSTITUTE(SUBSTITUTE(E$1,"standard",""),"|Float",""),ChapterTable!$1:$1,0),0)*ChapterTable!$Q$17,
  IF(AND($A1252=0,$B1252=0),
    E1253,
  IF($B1252=0,
    VLOOKUP($A1252,ChapterTable!$1:$1048576,MATCH("최종"&amp;SUBSTITUTE(SUBSTITUTE(E$1,"standard",""),"|Float",""),ChapterTable!$1:$1,0),0),
  IF($B1252=1,
    IF($L1252=FALSE,
      VLOOKUP($A1252,ChapterTable!$1:$1048576,MATCH("최종"&amp;SUBSTITUTE(SUBSTITUTE(E$1,"standard",""),"|Float",""),ChapterTable!$1:$1,0),0),
      VLOOKUP($A1252-ChapterTable!$Q$11,ChapterTable!$1:$1048576,MATCH("최종"&amp;SUBSTITUTE(SUBSTITUTE(E$1,"standard",""),"|Float",""),ChapterTable!$1:$1,0),0)*ChapterTable!$Q$14
    ),
  OFFSET(E1252,-$B1252+IF($L1252,1,0),0)*
    (VLOOKUP(SUBSTITUTE(SUBSTITUTE(E$1,"standard",""),"|Float","")&amp;"인게임누적곱배수",ChapterTable!$S:$T,2,0)^C1252
    +VLOOKUP(SUBSTITUTE(SUBSTITUTE(E$1,"standard",""),"|Float","")&amp;"인게임누적합배수",ChapterTable!$S:$T,2,0)*C1252)
  )
  )
  )
)</f>
        <v>11590286.246965438</v>
      </c>
      <c r="F1252" s="1">
        <f ca="1">IF(AND($A1252=0,$B1252=1),
    VLOOKUP(1,ChapterTable!$1:$1048576,MATCH("최종"&amp;SUBSTITUTE(SUBSTITUTE(F$1,"standard",""),"|Float",""),ChapterTable!$1:$1,0),0)*ChapterTable!$Q$17,
  IF(AND($A1252=0,$B1252=0),
    F1253,
  IF($B1252=0,
    VLOOKUP($A1252,ChapterTable!$1:$1048576,MATCH("최종"&amp;SUBSTITUTE(SUBSTITUTE(F$1,"standard",""),"|Float",""),ChapterTable!$1:$1,0),0),
  IF($B1252=1,
    IF($L1252=FALSE,
      VLOOKUP($A1252,ChapterTable!$1:$1048576,MATCH("최종"&amp;SUBSTITUTE(SUBSTITUTE(F$1,"standard",""),"|Float",""),ChapterTable!$1:$1,0),0),
      VLOOKUP($A1252-ChapterTable!$Q$11,ChapterTable!$1:$1048576,MATCH("최종"&amp;SUBSTITUTE(SUBSTITUTE(F$1,"standard",""),"|Float",""),ChapterTable!$1:$1,0),0)*ChapterTable!$Q$14
    ),
  OFFSET(F1252,-$B1252+IF($L1252,1,0),0)*
    (VLOOKUP(SUBSTITUTE(SUBSTITUTE(F$1,"standard",""),"|Float","")&amp;"인게임누적곱배수",ChapterTable!$S:$T,2,0)^D1252
    +VLOOKUP(SUBSTITUTE(SUBSTITUTE(F$1,"standard",""),"|Float","")&amp;"인게임누적합배수",ChapterTable!$S:$T,2,0)*D1252)
  )
  )
  )
)</f>
        <v>5302745.3417488933</v>
      </c>
      <c r="G1252" t="s">
        <v>110</v>
      </c>
      <c r="J1252" t="str">
        <f>IF(ISBLANK(I1252),"",
IFERROR(VLOOKUP(I1252,[1]StringTable!$1:$1048576,MATCH([1]StringTable!$B$1,[1]StringTable!$1:$1,0),0),
IFERROR(VLOOKUP(I1252,[1]InApkStringTable!$1:$1048576,MATCH([1]InApkStringTable!$B$1,[1]InApkStringTable!$1:$1,0),0),
"스트링없음")))</f>
        <v/>
      </c>
      <c r="L1252" t="b">
        <v>0</v>
      </c>
      <c r="M1252" t="s">
        <v>24</v>
      </c>
      <c r="N1252" t="str">
        <f>IF(ISBLANK(M1252),"",IF(ISERROR(VLOOKUP(M1252,MapTable!$A:$A,1,0)),"맵없음",""))</f>
        <v/>
      </c>
      <c r="O1252">
        <f t="shared" si="77"/>
        <v>3</v>
      </c>
      <c r="Q1252">
        <f t="shared" si="78"/>
        <v>3</v>
      </c>
      <c r="R1252" t="b">
        <f t="shared" ca="1" si="79"/>
        <v>0</v>
      </c>
      <c r="T1252" t="b">
        <f t="shared" ca="1" si="80"/>
        <v>0</v>
      </c>
      <c r="V1252" t="str">
        <f>IF(ISBLANK(U1252),"",IF(ISERROR(VLOOKUP(U1252,MapTable!$A:$A,1,0)),"맵없음",""))</f>
        <v/>
      </c>
      <c r="X1252" t="str">
        <f>IF(ISBLANK(W1252),"",
IF(ISERROR(FIND(",",W1252)),
  IF(ISERROR(VLOOKUP(W1252,MapTable!$A:$A,1,0)),"맵없음",
  ""),
IF(ISERROR(FIND(",",W1252,FIND(",",W1252)+1)),
  IF(OR(ISERROR(VLOOKUP(LEFT(W1252,FIND(",",W1252)-1),MapTable!$A:$A,1,0)),ISERROR(VLOOKUP(TRIM(MID(W1252,FIND(",",W1252)+1,999)),MapTable!$A:$A,1,0))),"맵없음",
  ""),
IF(ISERROR(FIND(",",W1252,FIND(",",W1252,FIND(",",W1252)+1)+1)),
  IF(OR(ISERROR(VLOOKUP(LEFT(W1252,FIND(",",W1252)-1),MapTable!$A:$A,1,0)),ISERROR(VLOOKUP(TRIM(MID(W1252,FIND(",",W1252)+1,FIND(",",W1252,FIND(",",W1252)+1)-FIND(",",W1252)-1)),MapTable!$A:$A,1,0)),ISERROR(VLOOKUP(TRIM(MID(W1252,FIND(",",W1252,FIND(",",W1252)+1)+1,999)),MapTable!$A:$A,1,0))),"맵없음",
  ""),
IF(ISERROR(FIND(",",W1252,FIND(",",W1252,FIND(",",W1252,FIND(",",W1252)+1)+1)+1)),
  IF(OR(ISERROR(VLOOKUP(LEFT(W1252,FIND(",",W1252)-1),MapTable!$A:$A,1,0)),ISERROR(VLOOKUP(TRIM(MID(W1252,FIND(",",W1252)+1,FIND(",",W1252,FIND(",",W1252)+1)-FIND(",",W1252)-1)),MapTable!$A:$A,1,0)),ISERROR(VLOOKUP(TRIM(MID(W1252,FIND(",",W1252,FIND(",",W1252)+1)+1,FIND(",",W1252,FIND(",",W1252,FIND(",",W1252)+1)+1)-FIND(",",W1252,FIND(",",W1252)+1)-1)),MapTable!$A:$A,1,0)),ISERROR(VLOOKUP(TRIM(MID(W1252,FIND(",",W1252,FIND(",",W1252,FIND(",",W1252)+1)+1)+1,999)),MapTable!$A:$A,1,0))),"맵없음",
  ""),
)))))</f>
        <v/>
      </c>
      <c r="AC1252" t="str">
        <f>IF(ISBLANK(AB1252),"",IF(ISERROR(VLOOKUP(AB1252,[3]DropTable!$A:$A,1,0)),"드랍없음",""))</f>
        <v/>
      </c>
      <c r="AE1252" t="str">
        <f>IF(ISBLANK(AD1252),"",IF(ISERROR(VLOOKUP(AD1252,[3]DropTable!$A:$A,1,0)),"드랍없음",""))</f>
        <v/>
      </c>
      <c r="AG1252">
        <v>9.8000000000000007</v>
      </c>
      <c r="AH1252">
        <v>1</v>
      </c>
    </row>
    <row r="1253" spans="1:34" x14ac:dyDescent="0.3">
      <c r="A1253">
        <v>27</v>
      </c>
      <c r="B1253">
        <v>23</v>
      </c>
      <c r="C1253">
        <f>IF(OR($L1253=TRUE,$A1253=0,MOD($A1253,ChapterTable!$S$20)&lt;&gt;0),
MAX(0,INT(($B1253+ChapterTable!$Q$26+VLOOKUP(SUBSTITUTE(C$1,"성장단계","")&amp;"단계오프셋",ChapterTable!$S:$T,2,0))/ChapterTable!$Q$23)),
MAX(0,INT(($B1253+ChapterTable!$S$26+VLOOKUP(SUBSTITUTE(C$1,"성장단계","")&amp;"보스단계오프셋",ChapterTable!$S:$T,2,0))/ChapterTable!$S$23)))</f>
        <v>2</v>
      </c>
      <c r="D1253">
        <f>IF(OR($L1253=TRUE,$A1253=0,MOD($A1253,ChapterTable!$S$20)&lt;&gt;0),
MAX(0,INT(($B1253+ChapterTable!$Q$26+VLOOKUP(SUBSTITUTE(D$1,"성장단계","")&amp;"단계오프셋",ChapterTable!$S:$T,2,0))/ChapterTable!$Q$23)),
MAX(0,INT(($B1253+ChapterTable!$S$26+VLOOKUP(SUBSTITUTE(D$1,"성장단계","")&amp;"보스단계오프셋",ChapterTable!$S:$T,2,0))/ChapterTable!$S$23)))</f>
        <v>2</v>
      </c>
      <c r="E1253" s="1">
        <f ca="1">IF(AND($A1253=0,$B1253=1),
    VLOOKUP(1,ChapterTable!$1:$1048576,MATCH("최종"&amp;SUBSTITUTE(SUBSTITUTE(E$1,"standard",""),"|Float",""),ChapterTable!$1:$1,0),0)*ChapterTable!$Q$17,
  IF(AND($A1253=0,$B1253=0),
    E1254,
  IF($B1253=0,
    VLOOKUP($A1253,ChapterTable!$1:$1048576,MATCH("최종"&amp;SUBSTITUTE(SUBSTITUTE(E$1,"standard",""),"|Float",""),ChapterTable!$1:$1,0),0),
  IF($B1253=1,
    IF($L1253=FALSE,
      VLOOKUP($A1253,ChapterTable!$1:$1048576,MATCH("최종"&amp;SUBSTITUTE(SUBSTITUTE(E$1,"standard",""),"|Float",""),ChapterTable!$1:$1,0),0),
      VLOOKUP($A1253-ChapterTable!$Q$11,ChapterTable!$1:$1048576,MATCH("최종"&amp;SUBSTITUTE(SUBSTITUTE(E$1,"standard",""),"|Float",""),ChapterTable!$1:$1,0),0)*ChapterTable!$Q$14
    ),
  OFFSET(E1253,-$B1253+IF($L1253,1,0),0)*
    (VLOOKUP(SUBSTITUTE(SUBSTITUTE(E$1,"standard",""),"|Float","")&amp;"인게임누적곱배수",ChapterTable!$S:$T,2,0)^C1253
    +VLOOKUP(SUBSTITUTE(SUBSTITUTE(E$1,"standard",""),"|Float","")&amp;"인게임누적합배수",ChapterTable!$S:$T,2,0)*C1253)
  )
  )
  )
)</f>
        <v>11590286.246965438</v>
      </c>
      <c r="F1253" s="1">
        <f ca="1">IF(AND($A1253=0,$B1253=1),
    VLOOKUP(1,ChapterTable!$1:$1048576,MATCH("최종"&amp;SUBSTITUTE(SUBSTITUTE(F$1,"standard",""),"|Float",""),ChapterTable!$1:$1,0),0)*ChapterTable!$Q$17,
  IF(AND($A1253=0,$B1253=0),
    F1254,
  IF($B1253=0,
    VLOOKUP($A1253,ChapterTable!$1:$1048576,MATCH("최종"&amp;SUBSTITUTE(SUBSTITUTE(F$1,"standard",""),"|Float",""),ChapterTable!$1:$1,0),0),
  IF($B1253=1,
    IF($L1253=FALSE,
      VLOOKUP($A1253,ChapterTable!$1:$1048576,MATCH("최종"&amp;SUBSTITUTE(SUBSTITUTE(F$1,"standard",""),"|Float",""),ChapterTable!$1:$1,0),0),
      VLOOKUP($A1253-ChapterTable!$Q$11,ChapterTable!$1:$1048576,MATCH("최종"&amp;SUBSTITUTE(SUBSTITUTE(F$1,"standard",""),"|Float",""),ChapterTable!$1:$1,0),0)*ChapterTable!$Q$14
    ),
  OFFSET(F1253,-$B1253+IF($L1253,1,0),0)*
    (VLOOKUP(SUBSTITUTE(SUBSTITUTE(F$1,"standard",""),"|Float","")&amp;"인게임누적곱배수",ChapterTable!$S:$T,2,0)^D1253
    +VLOOKUP(SUBSTITUTE(SUBSTITUTE(F$1,"standard",""),"|Float","")&amp;"인게임누적합배수",ChapterTable!$S:$T,2,0)*D1253)
  )
  )
  )
)</f>
        <v>5302745.3417488933</v>
      </c>
      <c r="G1253" t="s">
        <v>110</v>
      </c>
      <c r="J1253" t="str">
        <f>IF(ISBLANK(I1253),"",
IFERROR(VLOOKUP(I1253,[1]StringTable!$1:$1048576,MATCH([1]StringTable!$B$1,[1]StringTable!$1:$1,0),0),
IFERROR(VLOOKUP(I1253,[1]InApkStringTable!$1:$1048576,MATCH([1]InApkStringTable!$B$1,[1]InApkStringTable!$1:$1,0),0),
"스트링없음")))</f>
        <v/>
      </c>
      <c r="L1253" t="b">
        <v>0</v>
      </c>
      <c r="M1253" t="s">
        <v>24</v>
      </c>
      <c r="N1253" t="str">
        <f>IF(ISBLANK(M1253),"",IF(ISERROR(VLOOKUP(M1253,MapTable!$A:$A,1,0)),"맵없음",""))</f>
        <v/>
      </c>
      <c r="O1253">
        <f t="shared" si="77"/>
        <v>3</v>
      </c>
      <c r="Q1253">
        <f t="shared" si="78"/>
        <v>3</v>
      </c>
      <c r="R1253" t="b">
        <f t="shared" ca="1" si="79"/>
        <v>0</v>
      </c>
      <c r="T1253" t="b">
        <f t="shared" ca="1" si="80"/>
        <v>0</v>
      </c>
      <c r="V1253" t="str">
        <f>IF(ISBLANK(U1253),"",IF(ISERROR(VLOOKUP(U1253,MapTable!$A:$A,1,0)),"맵없음",""))</f>
        <v/>
      </c>
      <c r="X1253" t="str">
        <f>IF(ISBLANK(W1253),"",
IF(ISERROR(FIND(",",W1253)),
  IF(ISERROR(VLOOKUP(W1253,MapTable!$A:$A,1,0)),"맵없음",
  ""),
IF(ISERROR(FIND(",",W1253,FIND(",",W1253)+1)),
  IF(OR(ISERROR(VLOOKUP(LEFT(W1253,FIND(",",W1253)-1),MapTable!$A:$A,1,0)),ISERROR(VLOOKUP(TRIM(MID(W1253,FIND(",",W1253)+1,999)),MapTable!$A:$A,1,0))),"맵없음",
  ""),
IF(ISERROR(FIND(",",W1253,FIND(",",W1253,FIND(",",W1253)+1)+1)),
  IF(OR(ISERROR(VLOOKUP(LEFT(W1253,FIND(",",W1253)-1),MapTable!$A:$A,1,0)),ISERROR(VLOOKUP(TRIM(MID(W1253,FIND(",",W1253)+1,FIND(",",W1253,FIND(",",W1253)+1)-FIND(",",W1253)-1)),MapTable!$A:$A,1,0)),ISERROR(VLOOKUP(TRIM(MID(W1253,FIND(",",W1253,FIND(",",W1253)+1)+1,999)),MapTable!$A:$A,1,0))),"맵없음",
  ""),
IF(ISERROR(FIND(",",W1253,FIND(",",W1253,FIND(",",W1253,FIND(",",W1253)+1)+1)+1)),
  IF(OR(ISERROR(VLOOKUP(LEFT(W1253,FIND(",",W1253)-1),MapTable!$A:$A,1,0)),ISERROR(VLOOKUP(TRIM(MID(W1253,FIND(",",W1253)+1,FIND(",",W1253,FIND(",",W1253)+1)-FIND(",",W1253)-1)),MapTable!$A:$A,1,0)),ISERROR(VLOOKUP(TRIM(MID(W1253,FIND(",",W1253,FIND(",",W1253)+1)+1,FIND(",",W1253,FIND(",",W1253,FIND(",",W1253)+1)+1)-FIND(",",W1253,FIND(",",W1253)+1)-1)),MapTable!$A:$A,1,0)),ISERROR(VLOOKUP(TRIM(MID(W1253,FIND(",",W1253,FIND(",",W1253,FIND(",",W1253)+1)+1)+1,999)),MapTable!$A:$A,1,0))),"맵없음",
  ""),
)))))</f>
        <v/>
      </c>
      <c r="AC1253" t="str">
        <f>IF(ISBLANK(AB1253),"",IF(ISERROR(VLOOKUP(AB1253,[3]DropTable!$A:$A,1,0)),"드랍없음",""))</f>
        <v/>
      </c>
      <c r="AE1253" t="str">
        <f>IF(ISBLANK(AD1253),"",IF(ISERROR(VLOOKUP(AD1253,[3]DropTable!$A:$A,1,0)),"드랍없음",""))</f>
        <v/>
      </c>
      <c r="AG1253">
        <v>9.8000000000000007</v>
      </c>
      <c r="AH1253">
        <v>1</v>
      </c>
    </row>
    <row r="1254" spans="1:34" x14ac:dyDescent="0.3">
      <c r="A1254">
        <v>27</v>
      </c>
      <c r="B1254">
        <v>24</v>
      </c>
      <c r="C1254">
        <f>IF(OR($L1254=TRUE,$A1254=0,MOD($A1254,ChapterTable!$S$20)&lt;&gt;0),
MAX(0,INT(($B1254+ChapterTable!$Q$26+VLOOKUP(SUBSTITUTE(C$1,"성장단계","")&amp;"단계오프셋",ChapterTable!$S:$T,2,0))/ChapterTable!$Q$23)),
MAX(0,INT(($B1254+ChapterTable!$S$26+VLOOKUP(SUBSTITUTE(C$1,"성장단계","")&amp;"보스단계오프셋",ChapterTable!$S:$T,2,0))/ChapterTable!$S$23)))</f>
        <v>2</v>
      </c>
      <c r="D1254">
        <f>IF(OR($L1254=TRUE,$A1254=0,MOD($A1254,ChapterTable!$S$20)&lt;&gt;0),
MAX(0,INT(($B1254+ChapterTable!$Q$26+VLOOKUP(SUBSTITUTE(D$1,"성장단계","")&amp;"단계오프셋",ChapterTable!$S:$T,2,0))/ChapterTable!$Q$23)),
MAX(0,INT(($B1254+ChapterTable!$S$26+VLOOKUP(SUBSTITUTE(D$1,"성장단계","")&amp;"보스단계오프셋",ChapterTable!$S:$T,2,0))/ChapterTable!$S$23)))</f>
        <v>2</v>
      </c>
      <c r="E1254" s="1">
        <f ca="1">IF(AND($A1254=0,$B1254=1),
    VLOOKUP(1,ChapterTable!$1:$1048576,MATCH("최종"&amp;SUBSTITUTE(SUBSTITUTE(E$1,"standard",""),"|Float",""),ChapterTable!$1:$1,0),0)*ChapterTable!$Q$17,
  IF(AND($A1254=0,$B1254=0),
    E1255,
  IF($B1254=0,
    VLOOKUP($A1254,ChapterTable!$1:$1048576,MATCH("최종"&amp;SUBSTITUTE(SUBSTITUTE(E$1,"standard",""),"|Float",""),ChapterTable!$1:$1,0),0),
  IF($B1254=1,
    IF($L1254=FALSE,
      VLOOKUP($A1254,ChapterTable!$1:$1048576,MATCH("최종"&amp;SUBSTITUTE(SUBSTITUTE(E$1,"standard",""),"|Float",""),ChapterTable!$1:$1,0),0),
      VLOOKUP($A1254-ChapterTable!$Q$11,ChapterTable!$1:$1048576,MATCH("최종"&amp;SUBSTITUTE(SUBSTITUTE(E$1,"standard",""),"|Float",""),ChapterTable!$1:$1,0),0)*ChapterTable!$Q$14
    ),
  OFFSET(E1254,-$B1254+IF($L1254,1,0),0)*
    (VLOOKUP(SUBSTITUTE(SUBSTITUTE(E$1,"standard",""),"|Float","")&amp;"인게임누적곱배수",ChapterTable!$S:$T,2,0)^C1254
    +VLOOKUP(SUBSTITUTE(SUBSTITUTE(E$1,"standard",""),"|Float","")&amp;"인게임누적합배수",ChapterTable!$S:$T,2,0)*C1254)
  )
  )
  )
)</f>
        <v>11590286.246965438</v>
      </c>
      <c r="F1254" s="1">
        <f ca="1">IF(AND($A1254=0,$B1254=1),
    VLOOKUP(1,ChapterTable!$1:$1048576,MATCH("최종"&amp;SUBSTITUTE(SUBSTITUTE(F$1,"standard",""),"|Float",""),ChapterTable!$1:$1,0),0)*ChapterTable!$Q$17,
  IF(AND($A1254=0,$B1254=0),
    F1255,
  IF($B1254=0,
    VLOOKUP($A1254,ChapterTable!$1:$1048576,MATCH("최종"&amp;SUBSTITUTE(SUBSTITUTE(F$1,"standard",""),"|Float",""),ChapterTable!$1:$1,0),0),
  IF($B1254=1,
    IF($L1254=FALSE,
      VLOOKUP($A1254,ChapterTable!$1:$1048576,MATCH("최종"&amp;SUBSTITUTE(SUBSTITUTE(F$1,"standard",""),"|Float",""),ChapterTable!$1:$1,0),0),
      VLOOKUP($A1254-ChapterTable!$Q$11,ChapterTable!$1:$1048576,MATCH("최종"&amp;SUBSTITUTE(SUBSTITUTE(F$1,"standard",""),"|Float",""),ChapterTable!$1:$1,0),0)*ChapterTable!$Q$14
    ),
  OFFSET(F1254,-$B1254+IF($L1254,1,0),0)*
    (VLOOKUP(SUBSTITUTE(SUBSTITUTE(F$1,"standard",""),"|Float","")&amp;"인게임누적곱배수",ChapterTable!$S:$T,2,0)^D1254
    +VLOOKUP(SUBSTITUTE(SUBSTITUTE(F$1,"standard",""),"|Float","")&amp;"인게임누적합배수",ChapterTable!$S:$T,2,0)*D1254)
  )
  )
  )
)</f>
        <v>5302745.3417488933</v>
      </c>
      <c r="G1254" t="s">
        <v>110</v>
      </c>
      <c r="J1254" t="str">
        <f>IF(ISBLANK(I1254),"",
IFERROR(VLOOKUP(I1254,[1]StringTable!$1:$1048576,MATCH([1]StringTable!$B$1,[1]StringTable!$1:$1,0),0),
IFERROR(VLOOKUP(I1254,[1]InApkStringTable!$1:$1048576,MATCH([1]InApkStringTable!$B$1,[1]InApkStringTable!$1:$1,0),0),
"스트링없음")))</f>
        <v/>
      </c>
      <c r="L1254" t="b">
        <v>0</v>
      </c>
      <c r="M1254" t="s">
        <v>24</v>
      </c>
      <c r="N1254" t="str">
        <f>IF(ISBLANK(M1254),"",IF(ISERROR(VLOOKUP(M1254,MapTable!$A:$A,1,0)),"맵없음",""))</f>
        <v/>
      </c>
      <c r="O1254">
        <f t="shared" si="77"/>
        <v>3</v>
      </c>
      <c r="Q1254">
        <f t="shared" si="78"/>
        <v>3</v>
      </c>
      <c r="R1254" t="b">
        <f t="shared" ca="1" si="79"/>
        <v>0</v>
      </c>
      <c r="T1254" t="b">
        <f t="shared" ca="1" si="80"/>
        <v>0</v>
      </c>
      <c r="V1254" t="str">
        <f>IF(ISBLANK(U1254),"",IF(ISERROR(VLOOKUP(U1254,MapTable!$A:$A,1,0)),"맵없음",""))</f>
        <v/>
      </c>
      <c r="X1254" t="str">
        <f>IF(ISBLANK(W1254),"",
IF(ISERROR(FIND(",",W1254)),
  IF(ISERROR(VLOOKUP(W1254,MapTable!$A:$A,1,0)),"맵없음",
  ""),
IF(ISERROR(FIND(",",W1254,FIND(",",W1254)+1)),
  IF(OR(ISERROR(VLOOKUP(LEFT(W1254,FIND(",",W1254)-1),MapTable!$A:$A,1,0)),ISERROR(VLOOKUP(TRIM(MID(W1254,FIND(",",W1254)+1,999)),MapTable!$A:$A,1,0))),"맵없음",
  ""),
IF(ISERROR(FIND(",",W1254,FIND(",",W1254,FIND(",",W1254)+1)+1)),
  IF(OR(ISERROR(VLOOKUP(LEFT(W1254,FIND(",",W1254)-1),MapTable!$A:$A,1,0)),ISERROR(VLOOKUP(TRIM(MID(W1254,FIND(",",W1254)+1,FIND(",",W1254,FIND(",",W1254)+1)-FIND(",",W1254)-1)),MapTable!$A:$A,1,0)),ISERROR(VLOOKUP(TRIM(MID(W1254,FIND(",",W1254,FIND(",",W1254)+1)+1,999)),MapTable!$A:$A,1,0))),"맵없음",
  ""),
IF(ISERROR(FIND(",",W1254,FIND(",",W1254,FIND(",",W1254,FIND(",",W1254)+1)+1)+1)),
  IF(OR(ISERROR(VLOOKUP(LEFT(W1254,FIND(",",W1254)-1),MapTable!$A:$A,1,0)),ISERROR(VLOOKUP(TRIM(MID(W1254,FIND(",",W1254)+1,FIND(",",W1254,FIND(",",W1254)+1)-FIND(",",W1254)-1)),MapTable!$A:$A,1,0)),ISERROR(VLOOKUP(TRIM(MID(W1254,FIND(",",W1254,FIND(",",W1254)+1)+1,FIND(",",W1254,FIND(",",W1254,FIND(",",W1254)+1)+1)-FIND(",",W1254,FIND(",",W1254)+1)-1)),MapTable!$A:$A,1,0)),ISERROR(VLOOKUP(TRIM(MID(W1254,FIND(",",W1254,FIND(",",W1254,FIND(",",W1254)+1)+1)+1,999)),MapTable!$A:$A,1,0))),"맵없음",
  ""),
)))))</f>
        <v/>
      </c>
      <c r="AC1254" t="str">
        <f>IF(ISBLANK(AB1254),"",IF(ISERROR(VLOOKUP(AB1254,[3]DropTable!$A:$A,1,0)),"드랍없음",""))</f>
        <v/>
      </c>
      <c r="AE1254" t="str">
        <f>IF(ISBLANK(AD1254),"",IF(ISERROR(VLOOKUP(AD1254,[3]DropTable!$A:$A,1,0)),"드랍없음",""))</f>
        <v/>
      </c>
      <c r="AG1254">
        <v>9.8000000000000007</v>
      </c>
      <c r="AH1254">
        <v>1</v>
      </c>
    </row>
    <row r="1255" spans="1:34" x14ac:dyDescent="0.3">
      <c r="A1255">
        <v>27</v>
      </c>
      <c r="B1255">
        <v>25</v>
      </c>
      <c r="C1255">
        <f>IF(OR($L1255=TRUE,$A1255=0,MOD($A1255,ChapterTable!$S$20)&lt;&gt;0),
MAX(0,INT(($B1255+ChapterTable!$Q$26+VLOOKUP(SUBSTITUTE(C$1,"성장단계","")&amp;"단계오프셋",ChapterTable!$S:$T,2,0))/ChapterTable!$Q$23)),
MAX(0,INT(($B1255+ChapterTable!$S$26+VLOOKUP(SUBSTITUTE(C$1,"성장단계","")&amp;"보스단계오프셋",ChapterTable!$S:$T,2,0))/ChapterTable!$S$23)))</f>
        <v>2</v>
      </c>
      <c r="D1255">
        <f>IF(OR($L1255=TRUE,$A1255=0,MOD($A1255,ChapterTable!$S$20)&lt;&gt;0),
MAX(0,INT(($B1255+ChapterTable!$Q$26+VLOOKUP(SUBSTITUTE(D$1,"성장단계","")&amp;"단계오프셋",ChapterTable!$S:$T,2,0))/ChapterTable!$Q$23)),
MAX(0,INT(($B1255+ChapterTable!$S$26+VLOOKUP(SUBSTITUTE(D$1,"성장단계","")&amp;"보스단계오프셋",ChapterTable!$S:$T,2,0))/ChapterTable!$S$23)))</f>
        <v>2</v>
      </c>
      <c r="E1255" s="1">
        <f ca="1">IF(AND($A1255=0,$B1255=1),
    VLOOKUP(1,ChapterTable!$1:$1048576,MATCH("최종"&amp;SUBSTITUTE(SUBSTITUTE(E$1,"standard",""),"|Float",""),ChapterTable!$1:$1,0),0)*ChapterTable!$Q$17,
  IF(AND($A1255=0,$B1255=0),
    E1256,
  IF($B1255=0,
    VLOOKUP($A1255,ChapterTable!$1:$1048576,MATCH("최종"&amp;SUBSTITUTE(SUBSTITUTE(E$1,"standard",""),"|Float",""),ChapterTable!$1:$1,0),0),
  IF($B1255=1,
    IF($L1255=FALSE,
      VLOOKUP($A1255,ChapterTable!$1:$1048576,MATCH("최종"&amp;SUBSTITUTE(SUBSTITUTE(E$1,"standard",""),"|Float",""),ChapterTable!$1:$1,0),0),
      VLOOKUP($A1255-ChapterTable!$Q$11,ChapterTable!$1:$1048576,MATCH("최종"&amp;SUBSTITUTE(SUBSTITUTE(E$1,"standard",""),"|Float",""),ChapterTable!$1:$1,0),0)*ChapterTable!$Q$14
    ),
  OFFSET(E1255,-$B1255+IF($L1255,1,0),0)*
    (VLOOKUP(SUBSTITUTE(SUBSTITUTE(E$1,"standard",""),"|Float","")&amp;"인게임누적곱배수",ChapterTable!$S:$T,2,0)^C1255
    +VLOOKUP(SUBSTITUTE(SUBSTITUTE(E$1,"standard",""),"|Float","")&amp;"인게임누적합배수",ChapterTable!$S:$T,2,0)*C1255)
  )
  )
  )
)</f>
        <v>11590286.246965438</v>
      </c>
      <c r="F1255" s="1">
        <f ca="1">IF(AND($A1255=0,$B1255=1),
    VLOOKUP(1,ChapterTable!$1:$1048576,MATCH("최종"&amp;SUBSTITUTE(SUBSTITUTE(F$1,"standard",""),"|Float",""),ChapterTable!$1:$1,0),0)*ChapterTable!$Q$17,
  IF(AND($A1255=0,$B1255=0),
    F1256,
  IF($B1255=0,
    VLOOKUP($A1255,ChapterTable!$1:$1048576,MATCH("최종"&amp;SUBSTITUTE(SUBSTITUTE(F$1,"standard",""),"|Float",""),ChapterTable!$1:$1,0),0),
  IF($B1255=1,
    IF($L1255=FALSE,
      VLOOKUP($A1255,ChapterTable!$1:$1048576,MATCH("최종"&amp;SUBSTITUTE(SUBSTITUTE(F$1,"standard",""),"|Float",""),ChapterTable!$1:$1,0),0),
      VLOOKUP($A1255-ChapterTable!$Q$11,ChapterTable!$1:$1048576,MATCH("최종"&amp;SUBSTITUTE(SUBSTITUTE(F$1,"standard",""),"|Float",""),ChapterTable!$1:$1,0),0)*ChapterTable!$Q$14
    ),
  OFFSET(F1255,-$B1255+IF($L1255,1,0),0)*
    (VLOOKUP(SUBSTITUTE(SUBSTITUTE(F$1,"standard",""),"|Float","")&amp;"인게임누적곱배수",ChapterTable!$S:$T,2,0)^D1255
    +VLOOKUP(SUBSTITUTE(SUBSTITUTE(F$1,"standard",""),"|Float","")&amp;"인게임누적합배수",ChapterTable!$S:$T,2,0)*D1255)
  )
  )
  )
)</f>
        <v>5302745.3417488933</v>
      </c>
      <c r="G1255" t="s">
        <v>110</v>
      </c>
      <c r="J1255" t="str">
        <f>IF(ISBLANK(I1255),"",
IFERROR(VLOOKUP(I1255,[1]StringTable!$1:$1048576,MATCH([1]StringTable!$B$1,[1]StringTable!$1:$1,0),0),
IFERROR(VLOOKUP(I1255,[1]InApkStringTable!$1:$1048576,MATCH([1]InApkStringTable!$B$1,[1]InApkStringTable!$1:$1,0),0),
"스트링없음")))</f>
        <v/>
      </c>
      <c r="L1255" t="b">
        <v>0</v>
      </c>
      <c r="M1255" t="s">
        <v>24</v>
      </c>
      <c r="N1255" t="str">
        <f>IF(ISBLANK(M1255),"",IF(ISERROR(VLOOKUP(M1255,MapTable!$A:$A,1,0)),"맵없음",""))</f>
        <v/>
      </c>
      <c r="O1255">
        <f t="shared" si="77"/>
        <v>11</v>
      </c>
      <c r="Q1255">
        <f t="shared" si="78"/>
        <v>11</v>
      </c>
      <c r="R1255" t="b">
        <f t="shared" ca="1" si="79"/>
        <v>0</v>
      </c>
      <c r="T1255" t="b">
        <f t="shared" ca="1" si="80"/>
        <v>0</v>
      </c>
      <c r="V1255" t="str">
        <f>IF(ISBLANK(U1255),"",IF(ISERROR(VLOOKUP(U1255,MapTable!$A:$A,1,0)),"맵없음",""))</f>
        <v/>
      </c>
      <c r="X1255" t="str">
        <f>IF(ISBLANK(W1255),"",
IF(ISERROR(FIND(",",W1255)),
  IF(ISERROR(VLOOKUP(W1255,MapTable!$A:$A,1,0)),"맵없음",
  ""),
IF(ISERROR(FIND(",",W1255,FIND(",",W1255)+1)),
  IF(OR(ISERROR(VLOOKUP(LEFT(W1255,FIND(",",W1255)-1),MapTable!$A:$A,1,0)),ISERROR(VLOOKUP(TRIM(MID(W1255,FIND(",",W1255)+1,999)),MapTable!$A:$A,1,0))),"맵없음",
  ""),
IF(ISERROR(FIND(",",W1255,FIND(",",W1255,FIND(",",W1255)+1)+1)),
  IF(OR(ISERROR(VLOOKUP(LEFT(W1255,FIND(",",W1255)-1),MapTable!$A:$A,1,0)),ISERROR(VLOOKUP(TRIM(MID(W1255,FIND(",",W1255)+1,FIND(",",W1255,FIND(",",W1255)+1)-FIND(",",W1255)-1)),MapTable!$A:$A,1,0)),ISERROR(VLOOKUP(TRIM(MID(W1255,FIND(",",W1255,FIND(",",W1255)+1)+1,999)),MapTable!$A:$A,1,0))),"맵없음",
  ""),
IF(ISERROR(FIND(",",W1255,FIND(",",W1255,FIND(",",W1255,FIND(",",W1255)+1)+1)+1)),
  IF(OR(ISERROR(VLOOKUP(LEFT(W1255,FIND(",",W1255)-1),MapTable!$A:$A,1,0)),ISERROR(VLOOKUP(TRIM(MID(W1255,FIND(",",W1255)+1,FIND(",",W1255,FIND(",",W1255)+1)-FIND(",",W1255)-1)),MapTable!$A:$A,1,0)),ISERROR(VLOOKUP(TRIM(MID(W1255,FIND(",",W1255,FIND(",",W1255)+1)+1,FIND(",",W1255,FIND(",",W1255,FIND(",",W1255)+1)+1)-FIND(",",W1255,FIND(",",W1255)+1)-1)),MapTable!$A:$A,1,0)),ISERROR(VLOOKUP(TRIM(MID(W1255,FIND(",",W1255,FIND(",",W1255,FIND(",",W1255)+1)+1)+1,999)),MapTable!$A:$A,1,0))),"맵없음",
  ""),
)))))</f>
        <v/>
      </c>
      <c r="AC1255" t="str">
        <f>IF(ISBLANK(AB1255),"",IF(ISERROR(VLOOKUP(AB1255,[3]DropTable!$A:$A,1,0)),"드랍없음",""))</f>
        <v/>
      </c>
      <c r="AE1255" t="str">
        <f>IF(ISBLANK(AD1255),"",IF(ISERROR(VLOOKUP(AD1255,[3]DropTable!$A:$A,1,0)),"드랍없음",""))</f>
        <v/>
      </c>
      <c r="AG1255">
        <v>9.8000000000000007</v>
      </c>
      <c r="AH1255">
        <v>1</v>
      </c>
    </row>
    <row r="1256" spans="1:34" x14ac:dyDescent="0.3">
      <c r="A1256">
        <v>27</v>
      </c>
      <c r="B1256">
        <v>26</v>
      </c>
      <c r="C1256">
        <f>IF(OR($L1256=TRUE,$A1256=0,MOD($A1256,ChapterTable!$S$20)&lt;&gt;0),
MAX(0,INT(($B1256+ChapterTable!$Q$26+VLOOKUP(SUBSTITUTE(C$1,"성장단계","")&amp;"단계오프셋",ChapterTable!$S:$T,2,0))/ChapterTable!$Q$23)),
MAX(0,INT(($B1256+ChapterTable!$S$26+VLOOKUP(SUBSTITUTE(C$1,"성장단계","")&amp;"보스단계오프셋",ChapterTable!$S:$T,2,0))/ChapterTable!$S$23)))</f>
        <v>3</v>
      </c>
      <c r="D1256">
        <f>IF(OR($L1256=TRUE,$A1256=0,MOD($A1256,ChapterTable!$S$20)&lt;&gt;0),
MAX(0,INT(($B1256+ChapterTable!$Q$26+VLOOKUP(SUBSTITUTE(D$1,"성장단계","")&amp;"단계오프셋",ChapterTable!$S:$T,2,0))/ChapterTable!$Q$23)),
MAX(0,INT(($B1256+ChapterTable!$S$26+VLOOKUP(SUBSTITUTE(D$1,"성장단계","")&amp;"보스단계오프셋",ChapterTable!$S:$T,2,0))/ChapterTable!$S$23)))</f>
        <v>2</v>
      </c>
      <c r="E1256" s="1">
        <f ca="1">IF(AND($A1256=0,$B1256=1),
    VLOOKUP(1,ChapterTable!$1:$1048576,MATCH("최종"&amp;SUBSTITUTE(SUBSTITUTE(E$1,"standard",""),"|Float",""),ChapterTable!$1:$1,0),0)*ChapterTable!$Q$17,
  IF(AND($A1256=0,$B1256=0),
    E1257,
  IF($B1256=0,
    VLOOKUP($A1256,ChapterTable!$1:$1048576,MATCH("최종"&amp;SUBSTITUTE(SUBSTITUTE(E$1,"standard",""),"|Float",""),ChapterTable!$1:$1,0),0),
  IF($B1256=1,
    IF($L1256=FALSE,
      VLOOKUP($A1256,ChapterTable!$1:$1048576,MATCH("최종"&amp;SUBSTITUTE(SUBSTITUTE(E$1,"standard",""),"|Float",""),ChapterTable!$1:$1,0),0),
      VLOOKUP($A1256-ChapterTable!$Q$11,ChapterTable!$1:$1048576,MATCH("최종"&amp;SUBSTITUTE(SUBSTITUTE(E$1,"standard",""),"|Float",""),ChapterTable!$1:$1,0),0)*ChapterTable!$Q$14
    ),
  OFFSET(E1256,-$B1256+IF($L1256,1,0),0)*
    (VLOOKUP(SUBSTITUTE(SUBSTITUTE(E$1,"standard",""),"|Float","")&amp;"인게임누적곱배수",ChapterTable!$S:$T,2,0)^C1256
    +VLOOKUP(SUBSTITUTE(SUBSTITUTE(E$1,"standard",""),"|Float","")&amp;"인게임누적합배수",ChapterTable!$S:$T,2,0)*C1256)
  )
  )
  )
)</f>
        <v>13976521.650752438</v>
      </c>
      <c r="F1256" s="1">
        <f ca="1">IF(AND($A1256=0,$B1256=1),
    VLOOKUP(1,ChapterTable!$1:$1048576,MATCH("최종"&amp;SUBSTITUTE(SUBSTITUTE(F$1,"standard",""),"|Float",""),ChapterTable!$1:$1,0),0)*ChapterTable!$Q$17,
  IF(AND($A1256=0,$B1256=0),
    F1257,
  IF($B1256=0,
    VLOOKUP($A1256,ChapterTable!$1:$1048576,MATCH("최종"&amp;SUBSTITUTE(SUBSTITUTE(F$1,"standard",""),"|Float",""),ChapterTable!$1:$1,0),0),
  IF($B1256=1,
    IF($L1256=FALSE,
      VLOOKUP($A1256,ChapterTable!$1:$1048576,MATCH("최종"&amp;SUBSTITUTE(SUBSTITUTE(F$1,"standard",""),"|Float",""),ChapterTable!$1:$1,0),0),
      VLOOKUP($A1256-ChapterTable!$Q$11,ChapterTable!$1:$1048576,MATCH("최종"&amp;SUBSTITUTE(SUBSTITUTE(F$1,"standard",""),"|Float",""),ChapterTable!$1:$1,0),0)*ChapterTable!$Q$14
    ),
  OFFSET(F1256,-$B1256+IF($L1256,1,0),0)*
    (VLOOKUP(SUBSTITUTE(SUBSTITUTE(F$1,"standard",""),"|Float","")&amp;"인게임누적곱배수",ChapterTable!$S:$T,2,0)^D1256
    +VLOOKUP(SUBSTITUTE(SUBSTITUTE(F$1,"standard",""),"|Float","")&amp;"인게임누적합배수",ChapterTable!$S:$T,2,0)*D1256)
  )
  )
  )
)</f>
        <v>5302745.3417488933</v>
      </c>
      <c r="G1256" t="s">
        <v>110</v>
      </c>
      <c r="J1256" t="str">
        <f>IF(ISBLANK(I1256),"",
IFERROR(VLOOKUP(I1256,[1]StringTable!$1:$1048576,MATCH([1]StringTable!$B$1,[1]StringTable!$1:$1,0),0),
IFERROR(VLOOKUP(I1256,[1]InApkStringTable!$1:$1048576,MATCH([1]InApkStringTable!$B$1,[1]InApkStringTable!$1:$1,0),0),
"스트링없음")))</f>
        <v/>
      </c>
      <c r="L1256" t="b">
        <v>0</v>
      </c>
      <c r="M1256" t="s">
        <v>24</v>
      </c>
      <c r="N1256" t="str">
        <f>IF(ISBLANK(M1256),"",IF(ISERROR(VLOOKUP(M1256,MapTable!$A:$A,1,0)),"맵없음",""))</f>
        <v/>
      </c>
      <c r="O1256">
        <f t="shared" si="77"/>
        <v>3</v>
      </c>
      <c r="Q1256">
        <f t="shared" si="78"/>
        <v>3</v>
      </c>
      <c r="R1256" t="b">
        <f t="shared" ca="1" si="79"/>
        <v>0</v>
      </c>
      <c r="T1256" t="b">
        <f t="shared" ca="1" si="80"/>
        <v>0</v>
      </c>
      <c r="V1256" t="str">
        <f>IF(ISBLANK(U1256),"",IF(ISERROR(VLOOKUP(U1256,MapTable!$A:$A,1,0)),"맵없음",""))</f>
        <v/>
      </c>
      <c r="X1256" t="str">
        <f>IF(ISBLANK(W1256),"",
IF(ISERROR(FIND(",",W1256)),
  IF(ISERROR(VLOOKUP(W1256,MapTable!$A:$A,1,0)),"맵없음",
  ""),
IF(ISERROR(FIND(",",W1256,FIND(",",W1256)+1)),
  IF(OR(ISERROR(VLOOKUP(LEFT(W1256,FIND(",",W1256)-1),MapTable!$A:$A,1,0)),ISERROR(VLOOKUP(TRIM(MID(W1256,FIND(",",W1256)+1,999)),MapTable!$A:$A,1,0))),"맵없음",
  ""),
IF(ISERROR(FIND(",",W1256,FIND(",",W1256,FIND(",",W1256)+1)+1)),
  IF(OR(ISERROR(VLOOKUP(LEFT(W1256,FIND(",",W1256)-1),MapTable!$A:$A,1,0)),ISERROR(VLOOKUP(TRIM(MID(W1256,FIND(",",W1256)+1,FIND(",",W1256,FIND(",",W1256)+1)-FIND(",",W1256)-1)),MapTable!$A:$A,1,0)),ISERROR(VLOOKUP(TRIM(MID(W1256,FIND(",",W1256,FIND(",",W1256)+1)+1,999)),MapTable!$A:$A,1,0))),"맵없음",
  ""),
IF(ISERROR(FIND(",",W1256,FIND(",",W1256,FIND(",",W1256,FIND(",",W1256)+1)+1)+1)),
  IF(OR(ISERROR(VLOOKUP(LEFT(W1256,FIND(",",W1256)-1),MapTable!$A:$A,1,0)),ISERROR(VLOOKUP(TRIM(MID(W1256,FIND(",",W1256)+1,FIND(",",W1256,FIND(",",W1256)+1)-FIND(",",W1256)-1)),MapTable!$A:$A,1,0)),ISERROR(VLOOKUP(TRIM(MID(W1256,FIND(",",W1256,FIND(",",W1256)+1)+1,FIND(",",W1256,FIND(",",W1256,FIND(",",W1256)+1)+1)-FIND(",",W1256,FIND(",",W1256)+1)-1)),MapTable!$A:$A,1,0)),ISERROR(VLOOKUP(TRIM(MID(W1256,FIND(",",W1256,FIND(",",W1256,FIND(",",W1256)+1)+1)+1,999)),MapTable!$A:$A,1,0))),"맵없음",
  ""),
)))))</f>
        <v/>
      </c>
      <c r="AC1256" t="str">
        <f>IF(ISBLANK(AB1256),"",IF(ISERROR(VLOOKUP(AB1256,[3]DropTable!$A:$A,1,0)),"드랍없음",""))</f>
        <v/>
      </c>
      <c r="AE1256" t="str">
        <f>IF(ISBLANK(AD1256),"",IF(ISERROR(VLOOKUP(AD1256,[3]DropTable!$A:$A,1,0)),"드랍없음",""))</f>
        <v/>
      </c>
      <c r="AG1256">
        <v>9.8000000000000007</v>
      </c>
      <c r="AH1256">
        <v>1</v>
      </c>
    </row>
    <row r="1257" spans="1:34" x14ac:dyDescent="0.3">
      <c r="A1257">
        <v>27</v>
      </c>
      <c r="B1257">
        <v>27</v>
      </c>
      <c r="C1257">
        <f>IF(OR($L1257=TRUE,$A1257=0,MOD($A1257,ChapterTable!$S$20)&lt;&gt;0),
MAX(0,INT(($B1257+ChapterTable!$Q$26+VLOOKUP(SUBSTITUTE(C$1,"성장단계","")&amp;"단계오프셋",ChapterTable!$S:$T,2,0))/ChapterTable!$Q$23)),
MAX(0,INT(($B1257+ChapterTable!$S$26+VLOOKUP(SUBSTITUTE(C$1,"성장단계","")&amp;"보스단계오프셋",ChapterTable!$S:$T,2,0))/ChapterTable!$S$23)))</f>
        <v>3</v>
      </c>
      <c r="D1257">
        <f>IF(OR($L1257=TRUE,$A1257=0,MOD($A1257,ChapterTable!$S$20)&lt;&gt;0),
MAX(0,INT(($B1257+ChapterTable!$Q$26+VLOOKUP(SUBSTITUTE(D$1,"성장단계","")&amp;"단계오프셋",ChapterTable!$S:$T,2,0))/ChapterTable!$Q$23)),
MAX(0,INT(($B1257+ChapterTable!$S$26+VLOOKUP(SUBSTITUTE(D$1,"성장단계","")&amp;"보스단계오프셋",ChapterTable!$S:$T,2,0))/ChapterTable!$S$23)))</f>
        <v>2</v>
      </c>
      <c r="E1257" s="1">
        <f ca="1">IF(AND($A1257=0,$B1257=1),
    VLOOKUP(1,ChapterTable!$1:$1048576,MATCH("최종"&amp;SUBSTITUTE(SUBSTITUTE(E$1,"standard",""),"|Float",""),ChapterTable!$1:$1,0),0)*ChapterTable!$Q$17,
  IF(AND($A1257=0,$B1257=0),
    E1258,
  IF($B1257=0,
    VLOOKUP($A1257,ChapterTable!$1:$1048576,MATCH("최종"&amp;SUBSTITUTE(SUBSTITUTE(E$1,"standard",""),"|Float",""),ChapterTable!$1:$1,0),0),
  IF($B1257=1,
    IF($L1257=FALSE,
      VLOOKUP($A1257,ChapterTable!$1:$1048576,MATCH("최종"&amp;SUBSTITUTE(SUBSTITUTE(E$1,"standard",""),"|Float",""),ChapterTable!$1:$1,0),0),
      VLOOKUP($A1257-ChapterTable!$Q$11,ChapterTable!$1:$1048576,MATCH("최종"&amp;SUBSTITUTE(SUBSTITUTE(E$1,"standard",""),"|Float",""),ChapterTable!$1:$1,0),0)*ChapterTable!$Q$14
    ),
  OFFSET(E1257,-$B1257+IF($L1257,1,0),0)*
    (VLOOKUP(SUBSTITUTE(SUBSTITUTE(E$1,"standard",""),"|Float","")&amp;"인게임누적곱배수",ChapterTable!$S:$T,2,0)^C1257
    +VLOOKUP(SUBSTITUTE(SUBSTITUTE(E$1,"standard",""),"|Float","")&amp;"인게임누적합배수",ChapterTable!$S:$T,2,0)*C1257)
  )
  )
  )
)</f>
        <v>13976521.650752438</v>
      </c>
      <c r="F1257" s="1">
        <f ca="1">IF(AND($A1257=0,$B1257=1),
    VLOOKUP(1,ChapterTable!$1:$1048576,MATCH("최종"&amp;SUBSTITUTE(SUBSTITUTE(F$1,"standard",""),"|Float",""),ChapterTable!$1:$1,0),0)*ChapterTable!$Q$17,
  IF(AND($A1257=0,$B1257=0),
    F1258,
  IF($B1257=0,
    VLOOKUP($A1257,ChapterTable!$1:$1048576,MATCH("최종"&amp;SUBSTITUTE(SUBSTITUTE(F$1,"standard",""),"|Float",""),ChapterTable!$1:$1,0),0),
  IF($B1257=1,
    IF($L1257=FALSE,
      VLOOKUP($A1257,ChapterTable!$1:$1048576,MATCH("최종"&amp;SUBSTITUTE(SUBSTITUTE(F$1,"standard",""),"|Float",""),ChapterTable!$1:$1,0),0),
      VLOOKUP($A1257-ChapterTable!$Q$11,ChapterTable!$1:$1048576,MATCH("최종"&amp;SUBSTITUTE(SUBSTITUTE(F$1,"standard",""),"|Float",""),ChapterTable!$1:$1,0),0)*ChapterTable!$Q$14
    ),
  OFFSET(F1257,-$B1257+IF($L1257,1,0),0)*
    (VLOOKUP(SUBSTITUTE(SUBSTITUTE(F$1,"standard",""),"|Float","")&amp;"인게임누적곱배수",ChapterTable!$S:$T,2,0)^D1257
    +VLOOKUP(SUBSTITUTE(SUBSTITUTE(F$1,"standard",""),"|Float","")&amp;"인게임누적합배수",ChapterTable!$S:$T,2,0)*D1257)
  )
  )
  )
)</f>
        <v>5302745.3417488933</v>
      </c>
      <c r="G1257" t="s">
        <v>110</v>
      </c>
      <c r="J1257" t="str">
        <f>IF(ISBLANK(I1257),"",
IFERROR(VLOOKUP(I1257,[1]StringTable!$1:$1048576,MATCH([1]StringTable!$B$1,[1]StringTable!$1:$1,0),0),
IFERROR(VLOOKUP(I1257,[1]InApkStringTable!$1:$1048576,MATCH([1]InApkStringTable!$B$1,[1]InApkStringTable!$1:$1,0),0),
"스트링없음")))</f>
        <v/>
      </c>
      <c r="L1257" t="b">
        <v>0</v>
      </c>
      <c r="M1257" t="s">
        <v>24</v>
      </c>
      <c r="N1257" t="str">
        <f>IF(ISBLANK(M1257),"",IF(ISERROR(VLOOKUP(M1257,MapTable!$A:$A,1,0)),"맵없음",""))</f>
        <v/>
      </c>
      <c r="O1257">
        <f t="shared" si="77"/>
        <v>3</v>
      </c>
      <c r="Q1257">
        <f t="shared" si="78"/>
        <v>3</v>
      </c>
      <c r="R1257" t="b">
        <f t="shared" ca="1" si="79"/>
        <v>0</v>
      </c>
      <c r="T1257" t="b">
        <f t="shared" ca="1" si="80"/>
        <v>0</v>
      </c>
      <c r="V1257" t="str">
        <f>IF(ISBLANK(U1257),"",IF(ISERROR(VLOOKUP(U1257,MapTable!$A:$A,1,0)),"맵없음",""))</f>
        <v/>
      </c>
      <c r="X1257" t="str">
        <f>IF(ISBLANK(W1257),"",
IF(ISERROR(FIND(",",W1257)),
  IF(ISERROR(VLOOKUP(W1257,MapTable!$A:$A,1,0)),"맵없음",
  ""),
IF(ISERROR(FIND(",",W1257,FIND(",",W1257)+1)),
  IF(OR(ISERROR(VLOOKUP(LEFT(W1257,FIND(",",W1257)-1),MapTable!$A:$A,1,0)),ISERROR(VLOOKUP(TRIM(MID(W1257,FIND(",",W1257)+1,999)),MapTable!$A:$A,1,0))),"맵없음",
  ""),
IF(ISERROR(FIND(",",W1257,FIND(",",W1257,FIND(",",W1257)+1)+1)),
  IF(OR(ISERROR(VLOOKUP(LEFT(W1257,FIND(",",W1257)-1),MapTable!$A:$A,1,0)),ISERROR(VLOOKUP(TRIM(MID(W1257,FIND(",",W1257)+1,FIND(",",W1257,FIND(",",W1257)+1)-FIND(",",W1257)-1)),MapTable!$A:$A,1,0)),ISERROR(VLOOKUP(TRIM(MID(W1257,FIND(",",W1257,FIND(",",W1257)+1)+1,999)),MapTable!$A:$A,1,0))),"맵없음",
  ""),
IF(ISERROR(FIND(",",W1257,FIND(",",W1257,FIND(",",W1257,FIND(",",W1257)+1)+1)+1)),
  IF(OR(ISERROR(VLOOKUP(LEFT(W1257,FIND(",",W1257)-1),MapTable!$A:$A,1,0)),ISERROR(VLOOKUP(TRIM(MID(W1257,FIND(",",W1257)+1,FIND(",",W1257,FIND(",",W1257)+1)-FIND(",",W1257)-1)),MapTable!$A:$A,1,0)),ISERROR(VLOOKUP(TRIM(MID(W1257,FIND(",",W1257,FIND(",",W1257)+1)+1,FIND(",",W1257,FIND(",",W1257,FIND(",",W1257)+1)+1)-FIND(",",W1257,FIND(",",W1257)+1)-1)),MapTable!$A:$A,1,0)),ISERROR(VLOOKUP(TRIM(MID(W1257,FIND(",",W1257,FIND(",",W1257,FIND(",",W1257)+1)+1)+1,999)),MapTable!$A:$A,1,0))),"맵없음",
  ""),
)))))</f>
        <v/>
      </c>
      <c r="AC1257" t="str">
        <f>IF(ISBLANK(AB1257),"",IF(ISERROR(VLOOKUP(AB1257,[3]DropTable!$A:$A,1,0)),"드랍없음",""))</f>
        <v/>
      </c>
      <c r="AE1257" t="str">
        <f>IF(ISBLANK(AD1257),"",IF(ISERROR(VLOOKUP(AD1257,[3]DropTable!$A:$A,1,0)),"드랍없음",""))</f>
        <v/>
      </c>
      <c r="AG1257">
        <v>9.8000000000000007</v>
      </c>
      <c r="AH1257">
        <v>1</v>
      </c>
    </row>
    <row r="1258" spans="1:34" x14ac:dyDescent="0.3">
      <c r="A1258">
        <v>27</v>
      </c>
      <c r="B1258">
        <v>28</v>
      </c>
      <c r="C1258">
        <f>IF(OR($L1258=TRUE,$A1258=0,MOD($A1258,ChapterTable!$S$20)&lt;&gt;0),
MAX(0,INT(($B1258+ChapterTable!$Q$26+VLOOKUP(SUBSTITUTE(C$1,"성장단계","")&amp;"단계오프셋",ChapterTable!$S:$T,2,0))/ChapterTable!$Q$23)),
MAX(0,INT(($B1258+ChapterTable!$S$26+VLOOKUP(SUBSTITUTE(C$1,"성장단계","")&amp;"보스단계오프셋",ChapterTable!$S:$T,2,0))/ChapterTable!$S$23)))</f>
        <v>3</v>
      </c>
      <c r="D1258">
        <f>IF(OR($L1258=TRUE,$A1258=0,MOD($A1258,ChapterTable!$S$20)&lt;&gt;0),
MAX(0,INT(($B1258+ChapterTable!$Q$26+VLOOKUP(SUBSTITUTE(D$1,"성장단계","")&amp;"단계오프셋",ChapterTable!$S:$T,2,0))/ChapterTable!$Q$23)),
MAX(0,INT(($B1258+ChapterTable!$S$26+VLOOKUP(SUBSTITUTE(D$1,"성장단계","")&amp;"보스단계오프셋",ChapterTable!$S:$T,2,0))/ChapterTable!$S$23)))</f>
        <v>2</v>
      </c>
      <c r="E1258" s="1">
        <f ca="1">IF(AND($A1258=0,$B1258=1),
    VLOOKUP(1,ChapterTable!$1:$1048576,MATCH("최종"&amp;SUBSTITUTE(SUBSTITUTE(E$1,"standard",""),"|Float",""),ChapterTable!$1:$1,0),0)*ChapterTable!$Q$17,
  IF(AND($A1258=0,$B1258=0),
    E1259,
  IF($B1258=0,
    VLOOKUP($A1258,ChapterTable!$1:$1048576,MATCH("최종"&amp;SUBSTITUTE(SUBSTITUTE(E$1,"standard",""),"|Float",""),ChapterTable!$1:$1,0),0),
  IF($B1258=1,
    IF($L1258=FALSE,
      VLOOKUP($A1258,ChapterTable!$1:$1048576,MATCH("최종"&amp;SUBSTITUTE(SUBSTITUTE(E$1,"standard",""),"|Float",""),ChapterTable!$1:$1,0),0),
      VLOOKUP($A1258-ChapterTable!$Q$11,ChapterTable!$1:$1048576,MATCH("최종"&amp;SUBSTITUTE(SUBSTITUTE(E$1,"standard",""),"|Float",""),ChapterTable!$1:$1,0),0)*ChapterTable!$Q$14
    ),
  OFFSET(E1258,-$B1258+IF($L1258,1,0),0)*
    (VLOOKUP(SUBSTITUTE(SUBSTITUTE(E$1,"standard",""),"|Float","")&amp;"인게임누적곱배수",ChapterTable!$S:$T,2,0)^C1258
    +VLOOKUP(SUBSTITUTE(SUBSTITUTE(E$1,"standard",""),"|Float","")&amp;"인게임누적합배수",ChapterTable!$S:$T,2,0)*C1258)
  )
  )
  )
)</f>
        <v>13976521.650752438</v>
      </c>
      <c r="F1258" s="1">
        <f ca="1">IF(AND($A1258=0,$B1258=1),
    VLOOKUP(1,ChapterTable!$1:$1048576,MATCH("최종"&amp;SUBSTITUTE(SUBSTITUTE(F$1,"standard",""),"|Float",""),ChapterTable!$1:$1,0),0)*ChapterTable!$Q$17,
  IF(AND($A1258=0,$B1258=0),
    F1259,
  IF($B1258=0,
    VLOOKUP($A1258,ChapterTable!$1:$1048576,MATCH("최종"&amp;SUBSTITUTE(SUBSTITUTE(F$1,"standard",""),"|Float",""),ChapterTable!$1:$1,0),0),
  IF($B1258=1,
    IF($L1258=FALSE,
      VLOOKUP($A1258,ChapterTable!$1:$1048576,MATCH("최종"&amp;SUBSTITUTE(SUBSTITUTE(F$1,"standard",""),"|Float",""),ChapterTable!$1:$1,0),0),
      VLOOKUP($A1258-ChapterTable!$Q$11,ChapterTable!$1:$1048576,MATCH("최종"&amp;SUBSTITUTE(SUBSTITUTE(F$1,"standard",""),"|Float",""),ChapterTable!$1:$1,0),0)*ChapterTable!$Q$14
    ),
  OFFSET(F1258,-$B1258+IF($L1258,1,0),0)*
    (VLOOKUP(SUBSTITUTE(SUBSTITUTE(F$1,"standard",""),"|Float","")&amp;"인게임누적곱배수",ChapterTable!$S:$T,2,0)^D1258
    +VLOOKUP(SUBSTITUTE(SUBSTITUTE(F$1,"standard",""),"|Float","")&amp;"인게임누적합배수",ChapterTable!$S:$T,2,0)*D1258)
  )
  )
  )
)</f>
        <v>5302745.3417488933</v>
      </c>
      <c r="G1258" t="s">
        <v>110</v>
      </c>
      <c r="J1258" t="str">
        <f>IF(ISBLANK(I1258),"",
IFERROR(VLOOKUP(I1258,[1]StringTable!$1:$1048576,MATCH([1]StringTable!$B$1,[1]StringTable!$1:$1,0),0),
IFERROR(VLOOKUP(I1258,[1]InApkStringTable!$1:$1048576,MATCH([1]InApkStringTable!$B$1,[1]InApkStringTable!$1:$1,0),0),
"스트링없음")))</f>
        <v/>
      </c>
      <c r="L1258" t="b">
        <v>0</v>
      </c>
      <c r="M1258" t="s">
        <v>24</v>
      </c>
      <c r="N1258" t="str">
        <f>IF(ISBLANK(M1258),"",IF(ISERROR(VLOOKUP(M1258,MapTable!$A:$A,1,0)),"맵없음",""))</f>
        <v/>
      </c>
      <c r="O1258">
        <f t="shared" si="77"/>
        <v>3</v>
      </c>
      <c r="Q1258">
        <f t="shared" si="78"/>
        <v>3</v>
      </c>
      <c r="R1258" t="b">
        <f t="shared" ca="1" si="79"/>
        <v>0</v>
      </c>
      <c r="T1258" t="b">
        <f t="shared" ca="1" si="80"/>
        <v>0</v>
      </c>
      <c r="V1258" t="str">
        <f>IF(ISBLANK(U1258),"",IF(ISERROR(VLOOKUP(U1258,MapTable!$A:$A,1,0)),"맵없음",""))</f>
        <v/>
      </c>
      <c r="X1258" t="str">
        <f>IF(ISBLANK(W1258),"",
IF(ISERROR(FIND(",",W1258)),
  IF(ISERROR(VLOOKUP(W1258,MapTable!$A:$A,1,0)),"맵없음",
  ""),
IF(ISERROR(FIND(",",W1258,FIND(",",W1258)+1)),
  IF(OR(ISERROR(VLOOKUP(LEFT(W1258,FIND(",",W1258)-1),MapTable!$A:$A,1,0)),ISERROR(VLOOKUP(TRIM(MID(W1258,FIND(",",W1258)+1,999)),MapTable!$A:$A,1,0))),"맵없음",
  ""),
IF(ISERROR(FIND(",",W1258,FIND(",",W1258,FIND(",",W1258)+1)+1)),
  IF(OR(ISERROR(VLOOKUP(LEFT(W1258,FIND(",",W1258)-1),MapTable!$A:$A,1,0)),ISERROR(VLOOKUP(TRIM(MID(W1258,FIND(",",W1258)+1,FIND(",",W1258,FIND(",",W1258)+1)-FIND(",",W1258)-1)),MapTable!$A:$A,1,0)),ISERROR(VLOOKUP(TRIM(MID(W1258,FIND(",",W1258,FIND(",",W1258)+1)+1,999)),MapTable!$A:$A,1,0))),"맵없음",
  ""),
IF(ISERROR(FIND(",",W1258,FIND(",",W1258,FIND(",",W1258,FIND(",",W1258)+1)+1)+1)),
  IF(OR(ISERROR(VLOOKUP(LEFT(W1258,FIND(",",W1258)-1),MapTable!$A:$A,1,0)),ISERROR(VLOOKUP(TRIM(MID(W1258,FIND(",",W1258)+1,FIND(",",W1258,FIND(",",W1258)+1)-FIND(",",W1258)-1)),MapTable!$A:$A,1,0)),ISERROR(VLOOKUP(TRIM(MID(W1258,FIND(",",W1258,FIND(",",W1258)+1)+1,FIND(",",W1258,FIND(",",W1258,FIND(",",W1258)+1)+1)-FIND(",",W1258,FIND(",",W1258)+1)-1)),MapTable!$A:$A,1,0)),ISERROR(VLOOKUP(TRIM(MID(W1258,FIND(",",W1258,FIND(",",W1258,FIND(",",W1258)+1)+1)+1,999)),MapTable!$A:$A,1,0))),"맵없음",
  ""),
)))))</f>
        <v/>
      </c>
      <c r="AC1258" t="str">
        <f>IF(ISBLANK(AB1258),"",IF(ISERROR(VLOOKUP(AB1258,[3]DropTable!$A:$A,1,0)),"드랍없음",""))</f>
        <v/>
      </c>
      <c r="AE1258" t="str">
        <f>IF(ISBLANK(AD1258),"",IF(ISERROR(VLOOKUP(AD1258,[3]DropTable!$A:$A,1,0)),"드랍없음",""))</f>
        <v/>
      </c>
      <c r="AG1258">
        <v>9.8000000000000007</v>
      </c>
      <c r="AH1258">
        <v>1</v>
      </c>
    </row>
    <row r="1259" spans="1:34" x14ac:dyDescent="0.3">
      <c r="A1259">
        <v>27</v>
      </c>
      <c r="B1259">
        <v>29</v>
      </c>
      <c r="C1259">
        <f>IF(OR($L1259=TRUE,$A1259=0,MOD($A1259,ChapterTable!$S$20)&lt;&gt;0),
MAX(0,INT(($B1259+ChapterTable!$Q$26+VLOOKUP(SUBSTITUTE(C$1,"성장단계","")&amp;"단계오프셋",ChapterTable!$S:$T,2,0))/ChapterTable!$Q$23)),
MAX(0,INT(($B1259+ChapterTable!$S$26+VLOOKUP(SUBSTITUTE(C$1,"성장단계","")&amp;"보스단계오프셋",ChapterTable!$S:$T,2,0))/ChapterTable!$S$23)))</f>
        <v>3</v>
      </c>
      <c r="D1259">
        <f>IF(OR($L1259=TRUE,$A1259=0,MOD($A1259,ChapterTable!$S$20)&lt;&gt;0),
MAX(0,INT(($B1259+ChapterTable!$Q$26+VLOOKUP(SUBSTITUTE(D$1,"성장단계","")&amp;"단계오프셋",ChapterTable!$S:$T,2,0))/ChapterTable!$Q$23)),
MAX(0,INT(($B1259+ChapterTable!$S$26+VLOOKUP(SUBSTITUTE(D$1,"성장단계","")&amp;"보스단계오프셋",ChapterTable!$S:$T,2,0))/ChapterTable!$S$23)))</f>
        <v>2</v>
      </c>
      <c r="E1259" s="1">
        <f ca="1">IF(AND($A1259=0,$B1259=1),
    VLOOKUP(1,ChapterTable!$1:$1048576,MATCH("최종"&amp;SUBSTITUTE(SUBSTITUTE(E$1,"standard",""),"|Float",""),ChapterTable!$1:$1,0),0)*ChapterTable!$Q$17,
  IF(AND($A1259=0,$B1259=0),
    E1260,
  IF($B1259=0,
    VLOOKUP($A1259,ChapterTable!$1:$1048576,MATCH("최종"&amp;SUBSTITUTE(SUBSTITUTE(E$1,"standard",""),"|Float",""),ChapterTable!$1:$1,0),0),
  IF($B1259=1,
    IF($L1259=FALSE,
      VLOOKUP($A1259,ChapterTable!$1:$1048576,MATCH("최종"&amp;SUBSTITUTE(SUBSTITUTE(E$1,"standard",""),"|Float",""),ChapterTable!$1:$1,0),0),
      VLOOKUP($A1259-ChapterTable!$Q$11,ChapterTable!$1:$1048576,MATCH("최종"&amp;SUBSTITUTE(SUBSTITUTE(E$1,"standard",""),"|Float",""),ChapterTable!$1:$1,0),0)*ChapterTable!$Q$14
    ),
  OFFSET(E1259,-$B1259+IF($L1259,1,0),0)*
    (VLOOKUP(SUBSTITUTE(SUBSTITUTE(E$1,"standard",""),"|Float","")&amp;"인게임누적곱배수",ChapterTable!$S:$T,2,0)^C1259
    +VLOOKUP(SUBSTITUTE(SUBSTITUTE(E$1,"standard",""),"|Float","")&amp;"인게임누적합배수",ChapterTable!$S:$T,2,0)*C1259)
  )
  )
  )
)</f>
        <v>13976521.650752438</v>
      </c>
      <c r="F1259" s="1">
        <f ca="1">IF(AND($A1259=0,$B1259=1),
    VLOOKUP(1,ChapterTable!$1:$1048576,MATCH("최종"&amp;SUBSTITUTE(SUBSTITUTE(F$1,"standard",""),"|Float",""),ChapterTable!$1:$1,0),0)*ChapterTable!$Q$17,
  IF(AND($A1259=0,$B1259=0),
    F1260,
  IF($B1259=0,
    VLOOKUP($A1259,ChapterTable!$1:$1048576,MATCH("최종"&amp;SUBSTITUTE(SUBSTITUTE(F$1,"standard",""),"|Float",""),ChapterTable!$1:$1,0),0),
  IF($B1259=1,
    IF($L1259=FALSE,
      VLOOKUP($A1259,ChapterTable!$1:$1048576,MATCH("최종"&amp;SUBSTITUTE(SUBSTITUTE(F$1,"standard",""),"|Float",""),ChapterTable!$1:$1,0),0),
      VLOOKUP($A1259-ChapterTable!$Q$11,ChapterTable!$1:$1048576,MATCH("최종"&amp;SUBSTITUTE(SUBSTITUTE(F$1,"standard",""),"|Float",""),ChapterTable!$1:$1,0),0)*ChapterTable!$Q$14
    ),
  OFFSET(F1259,-$B1259+IF($L1259,1,0),0)*
    (VLOOKUP(SUBSTITUTE(SUBSTITUTE(F$1,"standard",""),"|Float","")&amp;"인게임누적곱배수",ChapterTable!$S:$T,2,0)^D1259
    +VLOOKUP(SUBSTITUTE(SUBSTITUTE(F$1,"standard",""),"|Float","")&amp;"인게임누적합배수",ChapterTable!$S:$T,2,0)*D1259)
  )
  )
  )
)</f>
        <v>5302745.3417488933</v>
      </c>
      <c r="G1259" t="s">
        <v>110</v>
      </c>
      <c r="J1259" t="str">
        <f>IF(ISBLANK(I1259),"",
IFERROR(VLOOKUP(I1259,[1]StringTable!$1:$1048576,MATCH([1]StringTable!$B$1,[1]StringTable!$1:$1,0),0),
IFERROR(VLOOKUP(I1259,[1]InApkStringTable!$1:$1048576,MATCH([1]InApkStringTable!$B$1,[1]InApkStringTable!$1:$1,0),0),
"스트링없음")))</f>
        <v/>
      </c>
      <c r="L1259" t="b">
        <v>0</v>
      </c>
      <c r="M1259" t="s">
        <v>24</v>
      </c>
      <c r="N1259" t="str">
        <f>IF(ISBLANK(M1259),"",IF(ISERROR(VLOOKUP(M1259,MapTable!$A:$A,1,0)),"맵없음",""))</f>
        <v/>
      </c>
      <c r="O1259">
        <f t="shared" si="77"/>
        <v>93</v>
      </c>
      <c r="Q1259">
        <f t="shared" si="78"/>
        <v>93</v>
      </c>
      <c r="R1259" t="b">
        <f t="shared" ca="1" si="79"/>
        <v>1</v>
      </c>
      <c r="T1259" t="b">
        <f t="shared" ca="1" si="80"/>
        <v>1</v>
      </c>
      <c r="V1259" t="str">
        <f>IF(ISBLANK(U1259),"",IF(ISERROR(VLOOKUP(U1259,MapTable!$A:$A,1,0)),"맵없음",""))</f>
        <v/>
      </c>
      <c r="X1259" t="str">
        <f>IF(ISBLANK(W1259),"",
IF(ISERROR(FIND(",",W1259)),
  IF(ISERROR(VLOOKUP(W1259,MapTable!$A:$A,1,0)),"맵없음",
  ""),
IF(ISERROR(FIND(",",W1259,FIND(",",W1259)+1)),
  IF(OR(ISERROR(VLOOKUP(LEFT(W1259,FIND(",",W1259)-1),MapTable!$A:$A,1,0)),ISERROR(VLOOKUP(TRIM(MID(W1259,FIND(",",W1259)+1,999)),MapTable!$A:$A,1,0))),"맵없음",
  ""),
IF(ISERROR(FIND(",",W1259,FIND(",",W1259,FIND(",",W1259)+1)+1)),
  IF(OR(ISERROR(VLOOKUP(LEFT(W1259,FIND(",",W1259)-1),MapTable!$A:$A,1,0)),ISERROR(VLOOKUP(TRIM(MID(W1259,FIND(",",W1259)+1,FIND(",",W1259,FIND(",",W1259)+1)-FIND(",",W1259)-1)),MapTable!$A:$A,1,0)),ISERROR(VLOOKUP(TRIM(MID(W1259,FIND(",",W1259,FIND(",",W1259)+1)+1,999)),MapTable!$A:$A,1,0))),"맵없음",
  ""),
IF(ISERROR(FIND(",",W1259,FIND(",",W1259,FIND(",",W1259,FIND(",",W1259)+1)+1)+1)),
  IF(OR(ISERROR(VLOOKUP(LEFT(W1259,FIND(",",W1259)-1),MapTable!$A:$A,1,0)),ISERROR(VLOOKUP(TRIM(MID(W1259,FIND(",",W1259)+1,FIND(",",W1259,FIND(",",W1259)+1)-FIND(",",W1259)-1)),MapTable!$A:$A,1,0)),ISERROR(VLOOKUP(TRIM(MID(W1259,FIND(",",W1259,FIND(",",W1259)+1)+1,FIND(",",W1259,FIND(",",W1259,FIND(",",W1259)+1)+1)-FIND(",",W1259,FIND(",",W1259)+1)-1)),MapTable!$A:$A,1,0)),ISERROR(VLOOKUP(TRIM(MID(W1259,FIND(",",W1259,FIND(",",W1259,FIND(",",W1259)+1)+1)+1,999)),MapTable!$A:$A,1,0))),"맵없음",
  ""),
)))))</f>
        <v/>
      </c>
      <c r="AC1259" t="str">
        <f>IF(ISBLANK(AB1259),"",IF(ISERROR(VLOOKUP(AB1259,[3]DropTable!$A:$A,1,0)),"드랍없음",""))</f>
        <v/>
      </c>
      <c r="AE1259" t="str">
        <f>IF(ISBLANK(AD1259),"",IF(ISERROR(VLOOKUP(AD1259,[3]DropTable!$A:$A,1,0)),"드랍없음",""))</f>
        <v/>
      </c>
      <c r="AG1259">
        <v>9.8000000000000007</v>
      </c>
      <c r="AH1259">
        <v>1</v>
      </c>
    </row>
    <row r="1260" spans="1:34" x14ac:dyDescent="0.3">
      <c r="A1260">
        <v>27</v>
      </c>
      <c r="B1260">
        <v>30</v>
      </c>
      <c r="C1260">
        <f>IF(OR($L1260=TRUE,$A1260=0,MOD($A1260,ChapterTable!$S$20)&lt;&gt;0),
MAX(0,INT(($B1260+ChapterTable!$Q$26+VLOOKUP(SUBSTITUTE(C$1,"성장단계","")&amp;"단계오프셋",ChapterTable!$S:$T,2,0))/ChapterTable!$Q$23)),
MAX(0,INT(($B1260+ChapterTable!$S$26+VLOOKUP(SUBSTITUTE(C$1,"성장단계","")&amp;"보스단계오프셋",ChapterTable!$S:$T,2,0))/ChapterTable!$S$23)))</f>
        <v>3</v>
      </c>
      <c r="D1260">
        <f>IF(OR($L1260=TRUE,$A1260=0,MOD($A1260,ChapterTable!$S$20)&lt;&gt;0),
MAX(0,INT(($B1260+ChapterTable!$Q$26+VLOOKUP(SUBSTITUTE(D$1,"성장단계","")&amp;"단계오프셋",ChapterTable!$S:$T,2,0))/ChapterTable!$Q$23)),
MAX(0,INT(($B1260+ChapterTable!$S$26+VLOOKUP(SUBSTITUTE(D$1,"성장단계","")&amp;"보스단계오프셋",ChapterTable!$S:$T,2,0))/ChapterTable!$S$23)))</f>
        <v>2</v>
      </c>
      <c r="E1260" s="1">
        <f ca="1">IF(AND($A1260=0,$B1260=1),
    VLOOKUP(1,ChapterTable!$1:$1048576,MATCH("최종"&amp;SUBSTITUTE(SUBSTITUTE(E$1,"standard",""),"|Float",""),ChapterTable!$1:$1,0),0)*ChapterTable!$Q$17,
  IF(AND($A1260=0,$B1260=0),
    E1261,
  IF($B1260=0,
    VLOOKUP($A1260,ChapterTable!$1:$1048576,MATCH("최종"&amp;SUBSTITUTE(SUBSTITUTE(E$1,"standard",""),"|Float",""),ChapterTable!$1:$1,0),0),
  IF($B1260=1,
    IF($L1260=FALSE,
      VLOOKUP($A1260,ChapterTable!$1:$1048576,MATCH("최종"&amp;SUBSTITUTE(SUBSTITUTE(E$1,"standard",""),"|Float",""),ChapterTable!$1:$1,0),0),
      VLOOKUP($A1260-ChapterTable!$Q$11,ChapterTable!$1:$1048576,MATCH("최종"&amp;SUBSTITUTE(SUBSTITUTE(E$1,"standard",""),"|Float",""),ChapterTable!$1:$1,0),0)*ChapterTable!$Q$14
    ),
  OFFSET(E1260,-$B1260+IF($L1260,1,0),0)*
    (VLOOKUP(SUBSTITUTE(SUBSTITUTE(E$1,"standard",""),"|Float","")&amp;"인게임누적곱배수",ChapterTable!$S:$T,2,0)^C1260
    +VLOOKUP(SUBSTITUTE(SUBSTITUTE(E$1,"standard",""),"|Float","")&amp;"인게임누적합배수",ChapterTable!$S:$T,2,0)*C1260)
  )
  )
  )
)</f>
        <v>13976521.650752438</v>
      </c>
      <c r="F1260" s="1">
        <f ca="1">IF(AND($A1260=0,$B1260=1),
    VLOOKUP(1,ChapterTable!$1:$1048576,MATCH("최종"&amp;SUBSTITUTE(SUBSTITUTE(F$1,"standard",""),"|Float",""),ChapterTable!$1:$1,0),0)*ChapterTable!$Q$17,
  IF(AND($A1260=0,$B1260=0),
    F1261,
  IF($B1260=0,
    VLOOKUP($A1260,ChapterTable!$1:$1048576,MATCH("최종"&amp;SUBSTITUTE(SUBSTITUTE(F$1,"standard",""),"|Float",""),ChapterTable!$1:$1,0),0),
  IF($B1260=1,
    IF($L1260=FALSE,
      VLOOKUP($A1260,ChapterTable!$1:$1048576,MATCH("최종"&amp;SUBSTITUTE(SUBSTITUTE(F$1,"standard",""),"|Float",""),ChapterTable!$1:$1,0),0),
      VLOOKUP($A1260-ChapterTable!$Q$11,ChapterTable!$1:$1048576,MATCH("최종"&amp;SUBSTITUTE(SUBSTITUTE(F$1,"standard",""),"|Float",""),ChapterTable!$1:$1,0),0)*ChapterTable!$Q$14
    ),
  OFFSET(F1260,-$B1260+IF($L1260,1,0),0)*
    (VLOOKUP(SUBSTITUTE(SUBSTITUTE(F$1,"standard",""),"|Float","")&amp;"인게임누적곱배수",ChapterTable!$S:$T,2,0)^D1260
    +VLOOKUP(SUBSTITUTE(SUBSTITUTE(F$1,"standard",""),"|Float","")&amp;"인게임누적합배수",ChapterTable!$S:$T,2,0)*D1260)
  )
  )
  )
)</f>
        <v>5302745.3417488933</v>
      </c>
      <c r="G1260" t="s">
        <v>110</v>
      </c>
      <c r="J1260" t="str">
        <f>IF(ISBLANK(I1260),"",
IFERROR(VLOOKUP(I1260,[1]StringTable!$1:$1048576,MATCH([1]StringTable!$B$1,[1]StringTable!$1:$1,0),0),
IFERROR(VLOOKUP(I1260,[1]InApkStringTable!$1:$1048576,MATCH([1]InApkStringTable!$B$1,[1]InApkStringTable!$1:$1,0),0),
"스트링없음")))</f>
        <v/>
      </c>
      <c r="L1260" t="b">
        <v>0</v>
      </c>
      <c r="M1260" t="s">
        <v>24</v>
      </c>
      <c r="N1260" t="str">
        <f>IF(ISBLANK(M1260),"",IF(ISERROR(VLOOKUP(M1260,MapTable!$A:$A,1,0)),"맵없음",""))</f>
        <v/>
      </c>
      <c r="O1260">
        <f t="shared" si="77"/>
        <v>21</v>
      </c>
      <c r="Q1260">
        <f t="shared" si="78"/>
        <v>21</v>
      </c>
      <c r="R1260" t="b">
        <f t="shared" ca="1" si="79"/>
        <v>0</v>
      </c>
      <c r="T1260" t="b">
        <f t="shared" ca="1" si="80"/>
        <v>0</v>
      </c>
      <c r="V1260" t="str">
        <f>IF(ISBLANK(U1260),"",IF(ISERROR(VLOOKUP(U1260,MapTable!$A:$A,1,0)),"맵없음",""))</f>
        <v/>
      </c>
      <c r="X1260" t="str">
        <f>IF(ISBLANK(W1260),"",
IF(ISERROR(FIND(",",W1260)),
  IF(ISERROR(VLOOKUP(W1260,MapTable!$A:$A,1,0)),"맵없음",
  ""),
IF(ISERROR(FIND(",",W1260,FIND(",",W1260)+1)),
  IF(OR(ISERROR(VLOOKUP(LEFT(W1260,FIND(",",W1260)-1),MapTable!$A:$A,1,0)),ISERROR(VLOOKUP(TRIM(MID(W1260,FIND(",",W1260)+1,999)),MapTable!$A:$A,1,0))),"맵없음",
  ""),
IF(ISERROR(FIND(",",W1260,FIND(",",W1260,FIND(",",W1260)+1)+1)),
  IF(OR(ISERROR(VLOOKUP(LEFT(W1260,FIND(",",W1260)-1),MapTable!$A:$A,1,0)),ISERROR(VLOOKUP(TRIM(MID(W1260,FIND(",",W1260)+1,FIND(",",W1260,FIND(",",W1260)+1)-FIND(",",W1260)-1)),MapTable!$A:$A,1,0)),ISERROR(VLOOKUP(TRIM(MID(W1260,FIND(",",W1260,FIND(",",W1260)+1)+1,999)),MapTable!$A:$A,1,0))),"맵없음",
  ""),
IF(ISERROR(FIND(",",W1260,FIND(",",W1260,FIND(",",W1260,FIND(",",W1260)+1)+1)+1)),
  IF(OR(ISERROR(VLOOKUP(LEFT(W1260,FIND(",",W1260)-1),MapTable!$A:$A,1,0)),ISERROR(VLOOKUP(TRIM(MID(W1260,FIND(",",W1260)+1,FIND(",",W1260,FIND(",",W1260)+1)-FIND(",",W1260)-1)),MapTable!$A:$A,1,0)),ISERROR(VLOOKUP(TRIM(MID(W1260,FIND(",",W1260,FIND(",",W1260)+1)+1,FIND(",",W1260,FIND(",",W1260,FIND(",",W1260)+1)+1)-FIND(",",W1260,FIND(",",W1260)+1)-1)),MapTable!$A:$A,1,0)),ISERROR(VLOOKUP(TRIM(MID(W1260,FIND(",",W1260,FIND(",",W1260,FIND(",",W1260)+1)+1)+1,999)),MapTable!$A:$A,1,0))),"맵없음",
  ""),
)))))</f>
        <v/>
      </c>
      <c r="AC1260" t="str">
        <f>IF(ISBLANK(AB1260),"",IF(ISERROR(VLOOKUP(AB1260,[3]DropTable!$A:$A,1,0)),"드랍없음",""))</f>
        <v/>
      </c>
      <c r="AE1260" t="str">
        <f>IF(ISBLANK(AD1260),"",IF(ISERROR(VLOOKUP(AD1260,[3]DropTable!$A:$A,1,0)),"드랍없음",""))</f>
        <v/>
      </c>
      <c r="AG1260">
        <v>9.8000000000000007</v>
      </c>
      <c r="AH1260">
        <v>1</v>
      </c>
    </row>
    <row r="1261" spans="1:34" x14ac:dyDescent="0.3">
      <c r="A1261">
        <v>27</v>
      </c>
      <c r="B1261">
        <v>31</v>
      </c>
      <c r="C1261">
        <f>IF(OR($L1261=TRUE,$A1261=0,MOD($A1261,ChapterTable!$S$20)&lt;&gt;0),
MAX(0,INT(($B1261+ChapterTable!$Q$26+VLOOKUP(SUBSTITUTE(C$1,"성장단계","")&amp;"단계오프셋",ChapterTable!$S:$T,2,0))/ChapterTable!$Q$23)),
MAX(0,INT(($B1261+ChapterTable!$S$26+VLOOKUP(SUBSTITUTE(C$1,"성장단계","")&amp;"보스단계오프셋",ChapterTable!$S:$T,2,0))/ChapterTable!$S$23)))</f>
        <v>3</v>
      </c>
      <c r="D1261">
        <f>IF(OR($L1261=TRUE,$A1261=0,MOD($A1261,ChapterTable!$S$20)&lt;&gt;0),
MAX(0,INT(($B1261+ChapterTable!$Q$26+VLOOKUP(SUBSTITUTE(D$1,"성장단계","")&amp;"단계오프셋",ChapterTable!$S:$T,2,0))/ChapterTable!$Q$23)),
MAX(0,INT(($B1261+ChapterTable!$S$26+VLOOKUP(SUBSTITUTE(D$1,"성장단계","")&amp;"보스단계오프셋",ChapterTable!$S:$T,2,0))/ChapterTable!$S$23)))</f>
        <v>3</v>
      </c>
      <c r="E1261" s="1">
        <f ca="1">IF(AND($A1261=0,$B1261=1),
    VLOOKUP(1,ChapterTable!$1:$1048576,MATCH("최종"&amp;SUBSTITUTE(SUBSTITUTE(E$1,"standard",""),"|Float",""),ChapterTable!$1:$1,0),0)*ChapterTable!$Q$17,
  IF(AND($A1261=0,$B1261=0),
    E1262,
  IF($B1261=0,
    VLOOKUP($A1261,ChapterTable!$1:$1048576,MATCH("최종"&amp;SUBSTITUTE(SUBSTITUTE(E$1,"standard",""),"|Float",""),ChapterTable!$1:$1,0),0),
  IF($B1261=1,
    IF($L1261=FALSE,
      VLOOKUP($A1261,ChapterTable!$1:$1048576,MATCH("최종"&amp;SUBSTITUTE(SUBSTITUTE(E$1,"standard",""),"|Float",""),ChapterTable!$1:$1,0),0),
      VLOOKUP($A1261-ChapterTable!$Q$11,ChapterTable!$1:$1048576,MATCH("최종"&amp;SUBSTITUTE(SUBSTITUTE(E$1,"standard",""),"|Float",""),ChapterTable!$1:$1,0),0)*ChapterTable!$Q$14
    ),
  OFFSET(E1261,-$B1261+IF($L1261,1,0),0)*
    (VLOOKUP(SUBSTITUTE(SUBSTITUTE(E$1,"standard",""),"|Float","")&amp;"인게임누적곱배수",ChapterTable!$S:$T,2,0)^C1261
    +VLOOKUP(SUBSTITUTE(SUBSTITUTE(E$1,"standard",""),"|Float","")&amp;"인게임누적합배수",ChapterTable!$S:$T,2,0)*C1261)
  )
  )
  )
)</f>
        <v>13976521.650752438</v>
      </c>
      <c r="F1261" s="1">
        <f ca="1">IF(AND($A1261=0,$B1261=1),
    VLOOKUP(1,ChapterTable!$1:$1048576,MATCH("최종"&amp;SUBSTITUTE(SUBSTITUTE(F$1,"standard",""),"|Float",""),ChapterTable!$1:$1,0),0)*ChapterTable!$Q$17,
  IF(AND($A1261=0,$B1261=0),
    F1262,
  IF($B1261=0,
    VLOOKUP($A1261,ChapterTable!$1:$1048576,MATCH("최종"&amp;SUBSTITUTE(SUBSTITUTE(F$1,"standard",""),"|Float",""),ChapterTable!$1:$1,0),0),
  IF($B1261=1,
    IF($L1261=FALSE,
      VLOOKUP($A1261,ChapterTable!$1:$1048576,MATCH("최종"&amp;SUBSTITUTE(SUBSTITUTE(F$1,"standard",""),"|Float",""),ChapterTable!$1:$1,0),0),
      VLOOKUP($A1261-ChapterTable!$Q$11,ChapterTable!$1:$1048576,MATCH("최종"&amp;SUBSTITUTE(SUBSTITUTE(F$1,"standard",""),"|Float",""),ChapterTable!$1:$1,0),0)*ChapterTable!$Q$14
    ),
  OFFSET(F1261,-$B1261+IF($L1261,1,0),0)*
    (VLOOKUP(SUBSTITUTE(SUBSTITUTE(F$1,"standard",""),"|Float","")&amp;"인게임누적곱배수",ChapterTable!$S:$T,2,0)^D1261
    +VLOOKUP(SUBSTITUTE(SUBSTITUTE(F$1,"standard",""),"|Float","")&amp;"인게임누적합배수",ChapterTable!$S:$T,2,0)*D1261)
  )
  )
  )
)</f>
        <v>6060280.3905701637</v>
      </c>
      <c r="G1261" t="s">
        <v>110</v>
      </c>
      <c r="J1261" t="str">
        <f>IF(ISBLANK(I1261),"",
IFERROR(VLOOKUP(I1261,[1]StringTable!$1:$1048576,MATCH([1]StringTable!$B$1,[1]StringTable!$1:$1,0),0),
IFERROR(VLOOKUP(I1261,[1]InApkStringTable!$1:$1048576,MATCH([1]InApkStringTable!$B$1,[1]InApkStringTable!$1:$1,0),0),
"스트링없음")))</f>
        <v/>
      </c>
      <c r="L1261" t="b">
        <v>0</v>
      </c>
      <c r="M1261" t="s">
        <v>24</v>
      </c>
      <c r="N1261" t="str">
        <f>IF(ISBLANK(M1261),"",IF(ISERROR(VLOOKUP(M1261,MapTable!$A:$A,1,0)),"맵없음",""))</f>
        <v/>
      </c>
      <c r="O1261">
        <f t="shared" si="77"/>
        <v>4</v>
      </c>
      <c r="Q1261">
        <f t="shared" si="78"/>
        <v>4</v>
      </c>
      <c r="R1261" t="b">
        <f t="shared" ca="1" si="79"/>
        <v>0</v>
      </c>
      <c r="T1261" t="b">
        <f t="shared" ca="1" si="80"/>
        <v>0</v>
      </c>
      <c r="V1261" t="str">
        <f>IF(ISBLANK(U1261),"",IF(ISERROR(VLOOKUP(U1261,MapTable!$A:$A,1,0)),"맵없음",""))</f>
        <v/>
      </c>
      <c r="X1261" t="str">
        <f>IF(ISBLANK(W1261),"",
IF(ISERROR(FIND(",",W1261)),
  IF(ISERROR(VLOOKUP(W1261,MapTable!$A:$A,1,0)),"맵없음",
  ""),
IF(ISERROR(FIND(",",W1261,FIND(",",W1261)+1)),
  IF(OR(ISERROR(VLOOKUP(LEFT(W1261,FIND(",",W1261)-1),MapTable!$A:$A,1,0)),ISERROR(VLOOKUP(TRIM(MID(W1261,FIND(",",W1261)+1,999)),MapTable!$A:$A,1,0))),"맵없음",
  ""),
IF(ISERROR(FIND(",",W1261,FIND(",",W1261,FIND(",",W1261)+1)+1)),
  IF(OR(ISERROR(VLOOKUP(LEFT(W1261,FIND(",",W1261)-1),MapTable!$A:$A,1,0)),ISERROR(VLOOKUP(TRIM(MID(W1261,FIND(",",W1261)+1,FIND(",",W1261,FIND(",",W1261)+1)-FIND(",",W1261)-1)),MapTable!$A:$A,1,0)),ISERROR(VLOOKUP(TRIM(MID(W1261,FIND(",",W1261,FIND(",",W1261)+1)+1,999)),MapTable!$A:$A,1,0))),"맵없음",
  ""),
IF(ISERROR(FIND(",",W1261,FIND(",",W1261,FIND(",",W1261,FIND(",",W1261)+1)+1)+1)),
  IF(OR(ISERROR(VLOOKUP(LEFT(W1261,FIND(",",W1261)-1),MapTable!$A:$A,1,0)),ISERROR(VLOOKUP(TRIM(MID(W1261,FIND(",",W1261)+1,FIND(",",W1261,FIND(",",W1261)+1)-FIND(",",W1261)-1)),MapTable!$A:$A,1,0)),ISERROR(VLOOKUP(TRIM(MID(W1261,FIND(",",W1261,FIND(",",W1261)+1)+1,FIND(",",W1261,FIND(",",W1261,FIND(",",W1261)+1)+1)-FIND(",",W1261,FIND(",",W1261)+1)-1)),MapTable!$A:$A,1,0)),ISERROR(VLOOKUP(TRIM(MID(W1261,FIND(",",W1261,FIND(",",W1261,FIND(",",W1261)+1)+1)+1,999)),MapTable!$A:$A,1,0))),"맵없음",
  ""),
)))))</f>
        <v/>
      </c>
      <c r="AC1261" t="str">
        <f>IF(ISBLANK(AB1261),"",IF(ISERROR(VLOOKUP(AB1261,[3]DropTable!$A:$A,1,0)),"드랍없음",""))</f>
        <v/>
      </c>
      <c r="AE1261" t="str">
        <f>IF(ISBLANK(AD1261),"",IF(ISERROR(VLOOKUP(AD1261,[3]DropTable!$A:$A,1,0)),"드랍없음",""))</f>
        <v/>
      </c>
      <c r="AG1261">
        <v>9.8000000000000007</v>
      </c>
      <c r="AH1261">
        <v>1</v>
      </c>
    </row>
    <row r="1262" spans="1:34" x14ac:dyDescent="0.3">
      <c r="A1262">
        <v>27</v>
      </c>
      <c r="B1262">
        <v>32</v>
      </c>
      <c r="C1262">
        <f>IF(OR($L1262=TRUE,$A1262=0,MOD($A1262,ChapterTable!$S$20)&lt;&gt;0),
MAX(0,INT(($B1262+ChapterTable!$Q$26+VLOOKUP(SUBSTITUTE(C$1,"성장단계","")&amp;"단계오프셋",ChapterTable!$S:$T,2,0))/ChapterTable!$Q$23)),
MAX(0,INT(($B1262+ChapterTable!$S$26+VLOOKUP(SUBSTITUTE(C$1,"성장단계","")&amp;"보스단계오프셋",ChapterTable!$S:$T,2,0))/ChapterTable!$S$23)))</f>
        <v>3</v>
      </c>
      <c r="D1262">
        <f>IF(OR($L1262=TRUE,$A1262=0,MOD($A1262,ChapterTable!$S$20)&lt;&gt;0),
MAX(0,INT(($B1262+ChapterTable!$Q$26+VLOOKUP(SUBSTITUTE(D$1,"성장단계","")&amp;"단계오프셋",ChapterTable!$S:$T,2,0))/ChapterTable!$Q$23)),
MAX(0,INT(($B1262+ChapterTable!$S$26+VLOOKUP(SUBSTITUTE(D$1,"성장단계","")&amp;"보스단계오프셋",ChapterTable!$S:$T,2,0))/ChapterTable!$S$23)))</f>
        <v>3</v>
      </c>
      <c r="E1262" s="1">
        <f ca="1">IF(AND($A1262=0,$B1262=1),
    VLOOKUP(1,ChapterTable!$1:$1048576,MATCH("최종"&amp;SUBSTITUTE(SUBSTITUTE(E$1,"standard",""),"|Float",""),ChapterTable!$1:$1,0),0)*ChapterTable!$Q$17,
  IF(AND($A1262=0,$B1262=0),
    E1263,
  IF($B1262=0,
    VLOOKUP($A1262,ChapterTable!$1:$1048576,MATCH("최종"&amp;SUBSTITUTE(SUBSTITUTE(E$1,"standard",""),"|Float",""),ChapterTable!$1:$1,0),0),
  IF($B1262=1,
    IF($L1262=FALSE,
      VLOOKUP($A1262,ChapterTable!$1:$1048576,MATCH("최종"&amp;SUBSTITUTE(SUBSTITUTE(E$1,"standard",""),"|Float",""),ChapterTable!$1:$1,0),0),
      VLOOKUP($A1262-ChapterTable!$Q$11,ChapterTable!$1:$1048576,MATCH("최종"&amp;SUBSTITUTE(SUBSTITUTE(E$1,"standard",""),"|Float",""),ChapterTable!$1:$1,0),0)*ChapterTable!$Q$14
    ),
  OFFSET(E1262,-$B1262+IF($L1262,1,0),0)*
    (VLOOKUP(SUBSTITUTE(SUBSTITUTE(E$1,"standard",""),"|Float","")&amp;"인게임누적곱배수",ChapterTable!$S:$T,2,0)^C1262
    +VLOOKUP(SUBSTITUTE(SUBSTITUTE(E$1,"standard",""),"|Float","")&amp;"인게임누적합배수",ChapterTable!$S:$T,2,0)*C1262)
  )
  )
  )
)</f>
        <v>13976521.650752438</v>
      </c>
      <c r="F1262" s="1">
        <f ca="1">IF(AND($A1262=0,$B1262=1),
    VLOOKUP(1,ChapterTable!$1:$1048576,MATCH("최종"&amp;SUBSTITUTE(SUBSTITUTE(F$1,"standard",""),"|Float",""),ChapterTable!$1:$1,0),0)*ChapterTable!$Q$17,
  IF(AND($A1262=0,$B1262=0),
    F1263,
  IF($B1262=0,
    VLOOKUP($A1262,ChapterTable!$1:$1048576,MATCH("최종"&amp;SUBSTITUTE(SUBSTITUTE(F$1,"standard",""),"|Float",""),ChapterTable!$1:$1,0),0),
  IF($B1262=1,
    IF($L1262=FALSE,
      VLOOKUP($A1262,ChapterTable!$1:$1048576,MATCH("최종"&amp;SUBSTITUTE(SUBSTITUTE(F$1,"standard",""),"|Float",""),ChapterTable!$1:$1,0),0),
      VLOOKUP($A1262-ChapterTable!$Q$11,ChapterTable!$1:$1048576,MATCH("최종"&amp;SUBSTITUTE(SUBSTITUTE(F$1,"standard",""),"|Float",""),ChapterTable!$1:$1,0),0)*ChapterTable!$Q$14
    ),
  OFFSET(F1262,-$B1262+IF($L1262,1,0),0)*
    (VLOOKUP(SUBSTITUTE(SUBSTITUTE(F$1,"standard",""),"|Float","")&amp;"인게임누적곱배수",ChapterTable!$S:$T,2,0)^D1262
    +VLOOKUP(SUBSTITUTE(SUBSTITUTE(F$1,"standard",""),"|Float","")&amp;"인게임누적합배수",ChapterTable!$S:$T,2,0)*D1262)
  )
  )
  )
)</f>
        <v>6060280.3905701637</v>
      </c>
      <c r="G1262" t="s">
        <v>110</v>
      </c>
      <c r="J1262" t="str">
        <f>IF(ISBLANK(I1262),"",
IFERROR(VLOOKUP(I1262,[1]StringTable!$1:$1048576,MATCH([1]StringTable!$B$1,[1]StringTable!$1:$1,0),0),
IFERROR(VLOOKUP(I1262,[1]InApkStringTable!$1:$1048576,MATCH([1]InApkStringTable!$B$1,[1]InApkStringTable!$1:$1,0),0),
"스트링없음")))</f>
        <v/>
      </c>
      <c r="L1262" t="b">
        <v>0</v>
      </c>
      <c r="M1262" t="s">
        <v>24</v>
      </c>
      <c r="N1262" t="str">
        <f>IF(ISBLANK(M1262),"",IF(ISERROR(VLOOKUP(M1262,MapTable!$A:$A,1,0)),"맵없음",""))</f>
        <v/>
      </c>
      <c r="O1262">
        <f t="shared" si="77"/>
        <v>4</v>
      </c>
      <c r="Q1262">
        <f t="shared" si="78"/>
        <v>4</v>
      </c>
      <c r="R1262" t="b">
        <f t="shared" ca="1" si="79"/>
        <v>0</v>
      </c>
      <c r="T1262" t="b">
        <f t="shared" ca="1" si="80"/>
        <v>0</v>
      </c>
      <c r="V1262" t="str">
        <f>IF(ISBLANK(U1262),"",IF(ISERROR(VLOOKUP(U1262,MapTable!$A:$A,1,0)),"맵없음",""))</f>
        <v/>
      </c>
      <c r="X1262" t="str">
        <f>IF(ISBLANK(W1262),"",
IF(ISERROR(FIND(",",W1262)),
  IF(ISERROR(VLOOKUP(W1262,MapTable!$A:$A,1,0)),"맵없음",
  ""),
IF(ISERROR(FIND(",",W1262,FIND(",",W1262)+1)),
  IF(OR(ISERROR(VLOOKUP(LEFT(W1262,FIND(",",W1262)-1),MapTable!$A:$A,1,0)),ISERROR(VLOOKUP(TRIM(MID(W1262,FIND(",",W1262)+1,999)),MapTable!$A:$A,1,0))),"맵없음",
  ""),
IF(ISERROR(FIND(",",W1262,FIND(",",W1262,FIND(",",W1262)+1)+1)),
  IF(OR(ISERROR(VLOOKUP(LEFT(W1262,FIND(",",W1262)-1),MapTable!$A:$A,1,0)),ISERROR(VLOOKUP(TRIM(MID(W1262,FIND(",",W1262)+1,FIND(",",W1262,FIND(",",W1262)+1)-FIND(",",W1262)-1)),MapTable!$A:$A,1,0)),ISERROR(VLOOKUP(TRIM(MID(W1262,FIND(",",W1262,FIND(",",W1262)+1)+1,999)),MapTable!$A:$A,1,0))),"맵없음",
  ""),
IF(ISERROR(FIND(",",W1262,FIND(",",W1262,FIND(",",W1262,FIND(",",W1262)+1)+1)+1)),
  IF(OR(ISERROR(VLOOKUP(LEFT(W1262,FIND(",",W1262)-1),MapTable!$A:$A,1,0)),ISERROR(VLOOKUP(TRIM(MID(W1262,FIND(",",W1262)+1,FIND(",",W1262,FIND(",",W1262)+1)-FIND(",",W1262)-1)),MapTable!$A:$A,1,0)),ISERROR(VLOOKUP(TRIM(MID(W1262,FIND(",",W1262,FIND(",",W1262)+1)+1,FIND(",",W1262,FIND(",",W1262,FIND(",",W1262)+1)+1)-FIND(",",W1262,FIND(",",W1262)+1)-1)),MapTable!$A:$A,1,0)),ISERROR(VLOOKUP(TRIM(MID(W1262,FIND(",",W1262,FIND(",",W1262,FIND(",",W1262)+1)+1)+1,999)),MapTable!$A:$A,1,0))),"맵없음",
  ""),
)))))</f>
        <v/>
      </c>
      <c r="AC1262" t="str">
        <f>IF(ISBLANK(AB1262),"",IF(ISERROR(VLOOKUP(AB1262,[3]DropTable!$A:$A,1,0)),"드랍없음",""))</f>
        <v/>
      </c>
      <c r="AE1262" t="str">
        <f>IF(ISBLANK(AD1262),"",IF(ISERROR(VLOOKUP(AD1262,[3]DropTable!$A:$A,1,0)),"드랍없음",""))</f>
        <v/>
      </c>
      <c r="AG1262">
        <v>9.8000000000000007</v>
      </c>
      <c r="AH1262">
        <v>1</v>
      </c>
    </row>
    <row r="1263" spans="1:34" x14ac:dyDescent="0.3">
      <c r="A1263">
        <v>27</v>
      </c>
      <c r="B1263">
        <v>33</v>
      </c>
      <c r="C1263">
        <f>IF(OR($L1263=TRUE,$A1263=0,MOD($A1263,ChapterTable!$S$20)&lt;&gt;0),
MAX(0,INT(($B1263+ChapterTable!$Q$26+VLOOKUP(SUBSTITUTE(C$1,"성장단계","")&amp;"단계오프셋",ChapterTable!$S:$T,2,0))/ChapterTable!$Q$23)),
MAX(0,INT(($B1263+ChapterTable!$S$26+VLOOKUP(SUBSTITUTE(C$1,"성장단계","")&amp;"보스단계오프셋",ChapterTable!$S:$T,2,0))/ChapterTable!$S$23)))</f>
        <v>3</v>
      </c>
      <c r="D1263">
        <f>IF(OR($L1263=TRUE,$A1263=0,MOD($A1263,ChapterTable!$S$20)&lt;&gt;0),
MAX(0,INT(($B1263+ChapterTable!$Q$26+VLOOKUP(SUBSTITUTE(D$1,"성장단계","")&amp;"단계오프셋",ChapterTable!$S:$T,2,0))/ChapterTable!$Q$23)),
MAX(0,INT(($B1263+ChapterTable!$S$26+VLOOKUP(SUBSTITUTE(D$1,"성장단계","")&amp;"보스단계오프셋",ChapterTable!$S:$T,2,0))/ChapterTable!$S$23)))</f>
        <v>3</v>
      </c>
      <c r="E1263" s="1">
        <f ca="1">IF(AND($A1263=0,$B1263=1),
    VLOOKUP(1,ChapterTable!$1:$1048576,MATCH("최종"&amp;SUBSTITUTE(SUBSTITUTE(E$1,"standard",""),"|Float",""),ChapterTable!$1:$1,0),0)*ChapterTable!$Q$17,
  IF(AND($A1263=0,$B1263=0),
    E1264,
  IF($B1263=0,
    VLOOKUP($A1263,ChapterTable!$1:$1048576,MATCH("최종"&amp;SUBSTITUTE(SUBSTITUTE(E$1,"standard",""),"|Float",""),ChapterTable!$1:$1,0),0),
  IF($B1263=1,
    IF($L1263=FALSE,
      VLOOKUP($A1263,ChapterTable!$1:$1048576,MATCH("최종"&amp;SUBSTITUTE(SUBSTITUTE(E$1,"standard",""),"|Float",""),ChapterTable!$1:$1,0),0),
      VLOOKUP($A1263-ChapterTable!$Q$11,ChapterTable!$1:$1048576,MATCH("최종"&amp;SUBSTITUTE(SUBSTITUTE(E$1,"standard",""),"|Float",""),ChapterTable!$1:$1,0),0)*ChapterTable!$Q$14
    ),
  OFFSET(E1263,-$B1263+IF($L1263,1,0),0)*
    (VLOOKUP(SUBSTITUTE(SUBSTITUTE(E$1,"standard",""),"|Float","")&amp;"인게임누적곱배수",ChapterTable!$S:$T,2,0)^C1263
    +VLOOKUP(SUBSTITUTE(SUBSTITUTE(E$1,"standard",""),"|Float","")&amp;"인게임누적합배수",ChapterTable!$S:$T,2,0)*C1263)
  )
  )
  )
)</f>
        <v>13976521.650752438</v>
      </c>
      <c r="F1263" s="1">
        <f ca="1">IF(AND($A1263=0,$B1263=1),
    VLOOKUP(1,ChapterTable!$1:$1048576,MATCH("최종"&amp;SUBSTITUTE(SUBSTITUTE(F$1,"standard",""),"|Float",""),ChapterTable!$1:$1,0),0)*ChapterTable!$Q$17,
  IF(AND($A1263=0,$B1263=0),
    F1264,
  IF($B1263=0,
    VLOOKUP($A1263,ChapterTable!$1:$1048576,MATCH("최종"&amp;SUBSTITUTE(SUBSTITUTE(F$1,"standard",""),"|Float",""),ChapterTable!$1:$1,0),0),
  IF($B1263=1,
    IF($L1263=FALSE,
      VLOOKUP($A1263,ChapterTable!$1:$1048576,MATCH("최종"&amp;SUBSTITUTE(SUBSTITUTE(F$1,"standard",""),"|Float",""),ChapterTable!$1:$1,0),0),
      VLOOKUP($A1263-ChapterTable!$Q$11,ChapterTable!$1:$1048576,MATCH("최종"&amp;SUBSTITUTE(SUBSTITUTE(F$1,"standard",""),"|Float",""),ChapterTable!$1:$1,0),0)*ChapterTable!$Q$14
    ),
  OFFSET(F1263,-$B1263+IF($L1263,1,0),0)*
    (VLOOKUP(SUBSTITUTE(SUBSTITUTE(F$1,"standard",""),"|Float","")&amp;"인게임누적곱배수",ChapterTable!$S:$T,2,0)^D1263
    +VLOOKUP(SUBSTITUTE(SUBSTITUTE(F$1,"standard",""),"|Float","")&amp;"인게임누적합배수",ChapterTable!$S:$T,2,0)*D1263)
  )
  )
  )
)</f>
        <v>6060280.3905701637</v>
      </c>
      <c r="G1263" t="s">
        <v>110</v>
      </c>
      <c r="J1263" t="str">
        <f>IF(ISBLANK(I1263),"",
IFERROR(VLOOKUP(I1263,[1]StringTable!$1:$1048576,MATCH([1]StringTable!$B$1,[1]StringTable!$1:$1,0),0),
IFERROR(VLOOKUP(I1263,[1]InApkStringTable!$1:$1048576,MATCH([1]InApkStringTable!$B$1,[1]InApkStringTable!$1:$1,0),0),
"스트링없음")))</f>
        <v/>
      </c>
      <c r="L1263" t="b">
        <v>0</v>
      </c>
      <c r="M1263" t="s">
        <v>24</v>
      </c>
      <c r="N1263" t="str">
        <f>IF(ISBLANK(M1263),"",IF(ISERROR(VLOOKUP(M1263,MapTable!$A:$A,1,0)),"맵없음",""))</f>
        <v/>
      </c>
      <c r="O1263">
        <f t="shared" si="77"/>
        <v>4</v>
      </c>
      <c r="Q1263">
        <f t="shared" si="78"/>
        <v>4</v>
      </c>
      <c r="R1263" t="b">
        <f t="shared" ca="1" si="79"/>
        <v>0</v>
      </c>
      <c r="T1263" t="b">
        <f t="shared" ca="1" si="80"/>
        <v>0</v>
      </c>
      <c r="V1263" t="str">
        <f>IF(ISBLANK(U1263),"",IF(ISERROR(VLOOKUP(U1263,MapTable!$A:$A,1,0)),"맵없음",""))</f>
        <v/>
      </c>
      <c r="X1263" t="str">
        <f>IF(ISBLANK(W1263),"",
IF(ISERROR(FIND(",",W1263)),
  IF(ISERROR(VLOOKUP(W1263,MapTable!$A:$A,1,0)),"맵없음",
  ""),
IF(ISERROR(FIND(",",W1263,FIND(",",W1263)+1)),
  IF(OR(ISERROR(VLOOKUP(LEFT(W1263,FIND(",",W1263)-1),MapTable!$A:$A,1,0)),ISERROR(VLOOKUP(TRIM(MID(W1263,FIND(",",W1263)+1,999)),MapTable!$A:$A,1,0))),"맵없음",
  ""),
IF(ISERROR(FIND(",",W1263,FIND(",",W1263,FIND(",",W1263)+1)+1)),
  IF(OR(ISERROR(VLOOKUP(LEFT(W1263,FIND(",",W1263)-1),MapTable!$A:$A,1,0)),ISERROR(VLOOKUP(TRIM(MID(W1263,FIND(",",W1263)+1,FIND(",",W1263,FIND(",",W1263)+1)-FIND(",",W1263)-1)),MapTable!$A:$A,1,0)),ISERROR(VLOOKUP(TRIM(MID(W1263,FIND(",",W1263,FIND(",",W1263)+1)+1,999)),MapTable!$A:$A,1,0))),"맵없음",
  ""),
IF(ISERROR(FIND(",",W1263,FIND(",",W1263,FIND(",",W1263,FIND(",",W1263)+1)+1)+1)),
  IF(OR(ISERROR(VLOOKUP(LEFT(W1263,FIND(",",W1263)-1),MapTable!$A:$A,1,0)),ISERROR(VLOOKUP(TRIM(MID(W1263,FIND(",",W1263)+1,FIND(",",W1263,FIND(",",W1263)+1)-FIND(",",W1263)-1)),MapTable!$A:$A,1,0)),ISERROR(VLOOKUP(TRIM(MID(W1263,FIND(",",W1263,FIND(",",W1263)+1)+1,FIND(",",W1263,FIND(",",W1263,FIND(",",W1263)+1)+1)-FIND(",",W1263,FIND(",",W1263)+1)-1)),MapTable!$A:$A,1,0)),ISERROR(VLOOKUP(TRIM(MID(W1263,FIND(",",W1263,FIND(",",W1263,FIND(",",W1263)+1)+1)+1,999)),MapTable!$A:$A,1,0))),"맵없음",
  ""),
)))))</f>
        <v/>
      </c>
      <c r="AC1263" t="str">
        <f>IF(ISBLANK(AB1263),"",IF(ISERROR(VLOOKUP(AB1263,[3]DropTable!$A:$A,1,0)),"드랍없음",""))</f>
        <v/>
      </c>
      <c r="AE1263" t="str">
        <f>IF(ISBLANK(AD1263),"",IF(ISERROR(VLOOKUP(AD1263,[3]DropTable!$A:$A,1,0)),"드랍없음",""))</f>
        <v/>
      </c>
      <c r="AG1263">
        <v>9.8000000000000007</v>
      </c>
      <c r="AH1263">
        <v>1</v>
      </c>
    </row>
    <row r="1264" spans="1:34" x14ac:dyDescent="0.3">
      <c r="A1264">
        <v>27</v>
      </c>
      <c r="B1264">
        <v>34</v>
      </c>
      <c r="C1264">
        <f>IF(OR($L1264=TRUE,$A1264=0,MOD($A1264,ChapterTable!$S$20)&lt;&gt;0),
MAX(0,INT(($B1264+ChapterTable!$Q$26+VLOOKUP(SUBSTITUTE(C$1,"성장단계","")&amp;"단계오프셋",ChapterTable!$S:$T,2,0))/ChapterTable!$Q$23)),
MAX(0,INT(($B1264+ChapterTable!$S$26+VLOOKUP(SUBSTITUTE(C$1,"성장단계","")&amp;"보스단계오프셋",ChapterTable!$S:$T,2,0))/ChapterTable!$S$23)))</f>
        <v>3</v>
      </c>
      <c r="D1264">
        <f>IF(OR($L1264=TRUE,$A1264=0,MOD($A1264,ChapterTable!$S$20)&lt;&gt;0),
MAX(0,INT(($B1264+ChapterTable!$Q$26+VLOOKUP(SUBSTITUTE(D$1,"성장단계","")&amp;"단계오프셋",ChapterTable!$S:$T,2,0))/ChapterTable!$Q$23)),
MAX(0,INT(($B1264+ChapterTable!$S$26+VLOOKUP(SUBSTITUTE(D$1,"성장단계","")&amp;"보스단계오프셋",ChapterTable!$S:$T,2,0))/ChapterTable!$S$23)))</f>
        <v>3</v>
      </c>
      <c r="E1264" s="1">
        <f ca="1">IF(AND($A1264=0,$B1264=1),
    VLOOKUP(1,ChapterTable!$1:$1048576,MATCH("최종"&amp;SUBSTITUTE(SUBSTITUTE(E$1,"standard",""),"|Float",""),ChapterTable!$1:$1,0),0)*ChapterTable!$Q$17,
  IF(AND($A1264=0,$B1264=0),
    E1265,
  IF($B1264=0,
    VLOOKUP($A1264,ChapterTable!$1:$1048576,MATCH("최종"&amp;SUBSTITUTE(SUBSTITUTE(E$1,"standard",""),"|Float",""),ChapterTable!$1:$1,0),0),
  IF($B1264=1,
    IF($L1264=FALSE,
      VLOOKUP($A1264,ChapterTable!$1:$1048576,MATCH("최종"&amp;SUBSTITUTE(SUBSTITUTE(E$1,"standard",""),"|Float",""),ChapterTable!$1:$1,0),0),
      VLOOKUP($A1264-ChapterTable!$Q$11,ChapterTable!$1:$1048576,MATCH("최종"&amp;SUBSTITUTE(SUBSTITUTE(E$1,"standard",""),"|Float",""),ChapterTable!$1:$1,0),0)*ChapterTable!$Q$14
    ),
  OFFSET(E1264,-$B1264+IF($L1264,1,0),0)*
    (VLOOKUP(SUBSTITUTE(SUBSTITUTE(E$1,"standard",""),"|Float","")&amp;"인게임누적곱배수",ChapterTable!$S:$T,2,0)^C1264
    +VLOOKUP(SUBSTITUTE(SUBSTITUTE(E$1,"standard",""),"|Float","")&amp;"인게임누적합배수",ChapterTable!$S:$T,2,0)*C1264)
  )
  )
  )
)</f>
        <v>13976521.650752438</v>
      </c>
      <c r="F1264" s="1">
        <f ca="1">IF(AND($A1264=0,$B1264=1),
    VLOOKUP(1,ChapterTable!$1:$1048576,MATCH("최종"&amp;SUBSTITUTE(SUBSTITUTE(F$1,"standard",""),"|Float",""),ChapterTable!$1:$1,0),0)*ChapterTable!$Q$17,
  IF(AND($A1264=0,$B1264=0),
    F1265,
  IF($B1264=0,
    VLOOKUP($A1264,ChapterTable!$1:$1048576,MATCH("최종"&amp;SUBSTITUTE(SUBSTITUTE(F$1,"standard",""),"|Float",""),ChapterTable!$1:$1,0),0),
  IF($B1264=1,
    IF($L1264=FALSE,
      VLOOKUP($A1264,ChapterTable!$1:$1048576,MATCH("최종"&amp;SUBSTITUTE(SUBSTITUTE(F$1,"standard",""),"|Float",""),ChapterTable!$1:$1,0),0),
      VLOOKUP($A1264-ChapterTable!$Q$11,ChapterTable!$1:$1048576,MATCH("최종"&amp;SUBSTITUTE(SUBSTITUTE(F$1,"standard",""),"|Float",""),ChapterTable!$1:$1,0),0)*ChapterTable!$Q$14
    ),
  OFFSET(F1264,-$B1264+IF($L1264,1,0),0)*
    (VLOOKUP(SUBSTITUTE(SUBSTITUTE(F$1,"standard",""),"|Float","")&amp;"인게임누적곱배수",ChapterTable!$S:$T,2,0)^D1264
    +VLOOKUP(SUBSTITUTE(SUBSTITUTE(F$1,"standard",""),"|Float","")&amp;"인게임누적합배수",ChapterTable!$S:$T,2,0)*D1264)
  )
  )
  )
)</f>
        <v>6060280.3905701637</v>
      </c>
      <c r="G1264" t="s">
        <v>110</v>
      </c>
      <c r="J1264" t="str">
        <f>IF(ISBLANK(I1264),"",
IFERROR(VLOOKUP(I1264,[1]StringTable!$1:$1048576,MATCH([1]StringTable!$B$1,[1]StringTable!$1:$1,0),0),
IFERROR(VLOOKUP(I1264,[1]InApkStringTable!$1:$1048576,MATCH([1]InApkStringTable!$B$1,[1]InApkStringTable!$1:$1,0),0),
"스트링없음")))</f>
        <v/>
      </c>
      <c r="L1264" t="b">
        <v>0</v>
      </c>
      <c r="M1264" t="s">
        <v>24</v>
      </c>
      <c r="N1264" t="str">
        <f>IF(ISBLANK(M1264),"",IF(ISERROR(VLOOKUP(M1264,MapTable!$A:$A,1,0)),"맵없음",""))</f>
        <v/>
      </c>
      <c r="O1264">
        <f t="shared" si="77"/>
        <v>4</v>
      </c>
      <c r="Q1264">
        <f t="shared" si="78"/>
        <v>4</v>
      </c>
      <c r="R1264" t="b">
        <f t="shared" ca="1" si="79"/>
        <v>0</v>
      </c>
      <c r="T1264" t="b">
        <f t="shared" ca="1" si="80"/>
        <v>0</v>
      </c>
      <c r="V1264" t="str">
        <f>IF(ISBLANK(U1264),"",IF(ISERROR(VLOOKUP(U1264,MapTable!$A:$A,1,0)),"맵없음",""))</f>
        <v/>
      </c>
      <c r="X1264" t="str">
        <f>IF(ISBLANK(W1264),"",
IF(ISERROR(FIND(",",W1264)),
  IF(ISERROR(VLOOKUP(W1264,MapTable!$A:$A,1,0)),"맵없음",
  ""),
IF(ISERROR(FIND(",",W1264,FIND(",",W1264)+1)),
  IF(OR(ISERROR(VLOOKUP(LEFT(W1264,FIND(",",W1264)-1),MapTable!$A:$A,1,0)),ISERROR(VLOOKUP(TRIM(MID(W1264,FIND(",",W1264)+1,999)),MapTable!$A:$A,1,0))),"맵없음",
  ""),
IF(ISERROR(FIND(",",W1264,FIND(",",W1264,FIND(",",W1264)+1)+1)),
  IF(OR(ISERROR(VLOOKUP(LEFT(W1264,FIND(",",W1264)-1),MapTable!$A:$A,1,0)),ISERROR(VLOOKUP(TRIM(MID(W1264,FIND(",",W1264)+1,FIND(",",W1264,FIND(",",W1264)+1)-FIND(",",W1264)-1)),MapTable!$A:$A,1,0)),ISERROR(VLOOKUP(TRIM(MID(W1264,FIND(",",W1264,FIND(",",W1264)+1)+1,999)),MapTable!$A:$A,1,0))),"맵없음",
  ""),
IF(ISERROR(FIND(",",W1264,FIND(",",W1264,FIND(",",W1264,FIND(",",W1264)+1)+1)+1)),
  IF(OR(ISERROR(VLOOKUP(LEFT(W1264,FIND(",",W1264)-1),MapTable!$A:$A,1,0)),ISERROR(VLOOKUP(TRIM(MID(W1264,FIND(",",W1264)+1,FIND(",",W1264,FIND(",",W1264)+1)-FIND(",",W1264)-1)),MapTable!$A:$A,1,0)),ISERROR(VLOOKUP(TRIM(MID(W1264,FIND(",",W1264,FIND(",",W1264)+1)+1,FIND(",",W1264,FIND(",",W1264,FIND(",",W1264)+1)+1)-FIND(",",W1264,FIND(",",W1264)+1)-1)),MapTable!$A:$A,1,0)),ISERROR(VLOOKUP(TRIM(MID(W1264,FIND(",",W1264,FIND(",",W1264,FIND(",",W1264)+1)+1)+1,999)),MapTable!$A:$A,1,0))),"맵없음",
  ""),
)))))</f>
        <v/>
      </c>
      <c r="AC1264" t="str">
        <f>IF(ISBLANK(AB1264),"",IF(ISERROR(VLOOKUP(AB1264,[3]DropTable!$A:$A,1,0)),"드랍없음",""))</f>
        <v/>
      </c>
      <c r="AE1264" t="str">
        <f>IF(ISBLANK(AD1264),"",IF(ISERROR(VLOOKUP(AD1264,[3]DropTable!$A:$A,1,0)),"드랍없음",""))</f>
        <v/>
      </c>
      <c r="AG1264">
        <v>9.8000000000000007</v>
      </c>
      <c r="AH1264">
        <v>1</v>
      </c>
    </row>
    <row r="1265" spans="1:34" x14ac:dyDescent="0.3">
      <c r="A1265">
        <v>27</v>
      </c>
      <c r="B1265">
        <v>35</v>
      </c>
      <c r="C1265">
        <f>IF(OR($L1265=TRUE,$A1265=0,MOD($A1265,ChapterTable!$S$20)&lt;&gt;0),
MAX(0,INT(($B1265+ChapterTable!$Q$26+VLOOKUP(SUBSTITUTE(C$1,"성장단계","")&amp;"단계오프셋",ChapterTable!$S:$T,2,0))/ChapterTable!$Q$23)),
MAX(0,INT(($B1265+ChapterTable!$S$26+VLOOKUP(SUBSTITUTE(C$1,"성장단계","")&amp;"보스단계오프셋",ChapterTable!$S:$T,2,0))/ChapterTable!$S$23)))</f>
        <v>3</v>
      </c>
      <c r="D1265">
        <f>IF(OR($L1265=TRUE,$A1265=0,MOD($A1265,ChapterTable!$S$20)&lt;&gt;0),
MAX(0,INT(($B1265+ChapterTable!$Q$26+VLOOKUP(SUBSTITUTE(D$1,"성장단계","")&amp;"단계오프셋",ChapterTable!$S:$T,2,0))/ChapterTable!$Q$23)),
MAX(0,INT(($B1265+ChapterTable!$S$26+VLOOKUP(SUBSTITUTE(D$1,"성장단계","")&amp;"보스단계오프셋",ChapterTable!$S:$T,2,0))/ChapterTable!$S$23)))</f>
        <v>3</v>
      </c>
      <c r="E1265" s="1">
        <f ca="1">IF(AND($A1265=0,$B1265=1),
    VLOOKUP(1,ChapterTable!$1:$1048576,MATCH("최종"&amp;SUBSTITUTE(SUBSTITUTE(E$1,"standard",""),"|Float",""),ChapterTable!$1:$1,0),0)*ChapterTable!$Q$17,
  IF(AND($A1265=0,$B1265=0),
    E1266,
  IF($B1265=0,
    VLOOKUP($A1265,ChapterTable!$1:$1048576,MATCH("최종"&amp;SUBSTITUTE(SUBSTITUTE(E$1,"standard",""),"|Float",""),ChapterTable!$1:$1,0),0),
  IF($B1265=1,
    IF($L1265=FALSE,
      VLOOKUP($A1265,ChapterTable!$1:$1048576,MATCH("최종"&amp;SUBSTITUTE(SUBSTITUTE(E$1,"standard",""),"|Float",""),ChapterTable!$1:$1,0),0),
      VLOOKUP($A1265-ChapterTable!$Q$11,ChapterTable!$1:$1048576,MATCH("최종"&amp;SUBSTITUTE(SUBSTITUTE(E$1,"standard",""),"|Float",""),ChapterTable!$1:$1,0),0)*ChapterTable!$Q$14
    ),
  OFFSET(E1265,-$B1265+IF($L1265,1,0),0)*
    (VLOOKUP(SUBSTITUTE(SUBSTITUTE(E$1,"standard",""),"|Float","")&amp;"인게임누적곱배수",ChapterTable!$S:$T,2,0)^C1265
    +VLOOKUP(SUBSTITUTE(SUBSTITUTE(E$1,"standard",""),"|Float","")&amp;"인게임누적합배수",ChapterTable!$S:$T,2,0)*C1265)
  )
  )
  )
)</f>
        <v>13976521.650752438</v>
      </c>
      <c r="F1265" s="1">
        <f ca="1">IF(AND($A1265=0,$B1265=1),
    VLOOKUP(1,ChapterTable!$1:$1048576,MATCH("최종"&amp;SUBSTITUTE(SUBSTITUTE(F$1,"standard",""),"|Float",""),ChapterTable!$1:$1,0),0)*ChapterTable!$Q$17,
  IF(AND($A1265=0,$B1265=0),
    F1266,
  IF($B1265=0,
    VLOOKUP($A1265,ChapterTable!$1:$1048576,MATCH("최종"&amp;SUBSTITUTE(SUBSTITUTE(F$1,"standard",""),"|Float",""),ChapterTable!$1:$1,0),0),
  IF($B1265=1,
    IF($L1265=FALSE,
      VLOOKUP($A1265,ChapterTable!$1:$1048576,MATCH("최종"&amp;SUBSTITUTE(SUBSTITUTE(F$1,"standard",""),"|Float",""),ChapterTable!$1:$1,0),0),
      VLOOKUP($A1265-ChapterTable!$Q$11,ChapterTable!$1:$1048576,MATCH("최종"&amp;SUBSTITUTE(SUBSTITUTE(F$1,"standard",""),"|Float",""),ChapterTable!$1:$1,0),0)*ChapterTable!$Q$14
    ),
  OFFSET(F1265,-$B1265+IF($L1265,1,0),0)*
    (VLOOKUP(SUBSTITUTE(SUBSTITUTE(F$1,"standard",""),"|Float","")&amp;"인게임누적곱배수",ChapterTable!$S:$T,2,0)^D1265
    +VLOOKUP(SUBSTITUTE(SUBSTITUTE(F$1,"standard",""),"|Float","")&amp;"인게임누적합배수",ChapterTable!$S:$T,2,0)*D1265)
  )
  )
  )
)</f>
        <v>6060280.3905701637</v>
      </c>
      <c r="G1265" t="s">
        <v>110</v>
      </c>
      <c r="J1265" t="str">
        <f>IF(ISBLANK(I1265),"",
IFERROR(VLOOKUP(I1265,[1]StringTable!$1:$1048576,MATCH([1]StringTable!$B$1,[1]StringTable!$1:$1,0),0),
IFERROR(VLOOKUP(I1265,[1]InApkStringTable!$1:$1048576,MATCH([1]InApkStringTable!$B$1,[1]InApkStringTable!$1:$1,0),0),
"스트링없음")))</f>
        <v/>
      </c>
      <c r="L1265" t="b">
        <v>0</v>
      </c>
      <c r="M1265" t="s">
        <v>24</v>
      </c>
      <c r="N1265" t="str">
        <f>IF(ISBLANK(M1265),"",IF(ISERROR(VLOOKUP(M1265,MapTable!$A:$A,1,0)),"맵없음",""))</f>
        <v/>
      </c>
      <c r="O1265">
        <f t="shared" si="77"/>
        <v>11</v>
      </c>
      <c r="Q1265">
        <f t="shared" si="78"/>
        <v>11</v>
      </c>
      <c r="R1265" t="b">
        <f t="shared" ca="1" si="79"/>
        <v>0</v>
      </c>
      <c r="T1265" t="b">
        <f t="shared" ca="1" si="80"/>
        <v>0</v>
      </c>
      <c r="V1265" t="str">
        <f>IF(ISBLANK(U1265),"",IF(ISERROR(VLOOKUP(U1265,MapTable!$A:$A,1,0)),"맵없음",""))</f>
        <v/>
      </c>
      <c r="X1265" t="str">
        <f>IF(ISBLANK(W1265),"",
IF(ISERROR(FIND(",",W1265)),
  IF(ISERROR(VLOOKUP(W1265,MapTable!$A:$A,1,0)),"맵없음",
  ""),
IF(ISERROR(FIND(",",W1265,FIND(",",W1265)+1)),
  IF(OR(ISERROR(VLOOKUP(LEFT(W1265,FIND(",",W1265)-1),MapTable!$A:$A,1,0)),ISERROR(VLOOKUP(TRIM(MID(W1265,FIND(",",W1265)+1,999)),MapTable!$A:$A,1,0))),"맵없음",
  ""),
IF(ISERROR(FIND(",",W1265,FIND(",",W1265,FIND(",",W1265)+1)+1)),
  IF(OR(ISERROR(VLOOKUP(LEFT(W1265,FIND(",",W1265)-1),MapTable!$A:$A,1,0)),ISERROR(VLOOKUP(TRIM(MID(W1265,FIND(",",W1265)+1,FIND(",",W1265,FIND(",",W1265)+1)-FIND(",",W1265)-1)),MapTable!$A:$A,1,0)),ISERROR(VLOOKUP(TRIM(MID(W1265,FIND(",",W1265,FIND(",",W1265)+1)+1,999)),MapTable!$A:$A,1,0))),"맵없음",
  ""),
IF(ISERROR(FIND(",",W1265,FIND(",",W1265,FIND(",",W1265,FIND(",",W1265)+1)+1)+1)),
  IF(OR(ISERROR(VLOOKUP(LEFT(W1265,FIND(",",W1265)-1),MapTable!$A:$A,1,0)),ISERROR(VLOOKUP(TRIM(MID(W1265,FIND(",",W1265)+1,FIND(",",W1265,FIND(",",W1265)+1)-FIND(",",W1265)-1)),MapTable!$A:$A,1,0)),ISERROR(VLOOKUP(TRIM(MID(W1265,FIND(",",W1265,FIND(",",W1265)+1)+1,FIND(",",W1265,FIND(",",W1265,FIND(",",W1265)+1)+1)-FIND(",",W1265,FIND(",",W1265)+1)-1)),MapTable!$A:$A,1,0)),ISERROR(VLOOKUP(TRIM(MID(W1265,FIND(",",W1265,FIND(",",W1265,FIND(",",W1265)+1)+1)+1,999)),MapTable!$A:$A,1,0))),"맵없음",
  ""),
)))))</f>
        <v/>
      </c>
      <c r="AC1265" t="str">
        <f>IF(ISBLANK(AB1265),"",IF(ISERROR(VLOOKUP(AB1265,[3]DropTable!$A:$A,1,0)),"드랍없음",""))</f>
        <v/>
      </c>
      <c r="AE1265" t="str">
        <f>IF(ISBLANK(AD1265),"",IF(ISERROR(VLOOKUP(AD1265,[3]DropTable!$A:$A,1,0)),"드랍없음",""))</f>
        <v/>
      </c>
      <c r="AG1265">
        <v>9.8000000000000007</v>
      </c>
      <c r="AH1265">
        <v>1</v>
      </c>
    </row>
    <row r="1266" spans="1:34" x14ac:dyDescent="0.3">
      <c r="A1266">
        <v>27</v>
      </c>
      <c r="B1266">
        <v>36</v>
      </c>
      <c r="C1266">
        <f>IF(OR($L1266=TRUE,$A1266=0,MOD($A1266,ChapterTable!$S$20)&lt;&gt;0),
MAX(0,INT(($B1266+ChapterTable!$Q$26+VLOOKUP(SUBSTITUTE(C$1,"성장단계","")&amp;"단계오프셋",ChapterTable!$S:$T,2,0))/ChapterTable!$Q$23)),
MAX(0,INT(($B1266+ChapterTable!$S$26+VLOOKUP(SUBSTITUTE(C$1,"성장단계","")&amp;"보스단계오프셋",ChapterTable!$S:$T,2,0))/ChapterTable!$S$23)))</f>
        <v>4</v>
      </c>
      <c r="D1266">
        <f>IF(OR($L1266=TRUE,$A1266=0,MOD($A1266,ChapterTable!$S$20)&lt;&gt;0),
MAX(0,INT(($B1266+ChapterTable!$Q$26+VLOOKUP(SUBSTITUTE(D$1,"성장단계","")&amp;"단계오프셋",ChapterTable!$S:$T,2,0))/ChapterTable!$Q$23)),
MAX(0,INT(($B1266+ChapterTable!$S$26+VLOOKUP(SUBSTITUTE(D$1,"성장단계","")&amp;"보스단계오프셋",ChapterTable!$S:$T,2,0))/ChapterTable!$S$23)))</f>
        <v>3</v>
      </c>
      <c r="E1266" s="1">
        <f ca="1">IF(AND($A1266=0,$B1266=1),
    VLOOKUP(1,ChapterTable!$1:$1048576,MATCH("최종"&amp;SUBSTITUTE(SUBSTITUTE(E$1,"standard",""),"|Float",""),ChapterTable!$1:$1,0),0)*ChapterTable!$Q$17,
  IF(AND($A1266=0,$B1266=0),
    E1267,
  IF($B1266=0,
    VLOOKUP($A1266,ChapterTable!$1:$1048576,MATCH("최종"&amp;SUBSTITUTE(SUBSTITUTE(E$1,"standard",""),"|Float",""),ChapterTable!$1:$1,0),0),
  IF($B1266=1,
    IF($L1266=FALSE,
      VLOOKUP($A1266,ChapterTable!$1:$1048576,MATCH("최종"&amp;SUBSTITUTE(SUBSTITUTE(E$1,"standard",""),"|Float",""),ChapterTable!$1:$1,0),0),
      VLOOKUP($A1266-ChapterTable!$Q$11,ChapterTable!$1:$1048576,MATCH("최종"&amp;SUBSTITUTE(SUBSTITUTE(E$1,"standard",""),"|Float",""),ChapterTable!$1:$1,0),0)*ChapterTable!$Q$14
    ),
  OFFSET(E1266,-$B1266+IF($L1266,1,0),0)*
    (VLOOKUP(SUBSTITUTE(SUBSTITUTE(E$1,"standard",""),"|Float","")&amp;"인게임누적곱배수",ChapterTable!$S:$T,2,0)^C1266
    +VLOOKUP(SUBSTITUTE(SUBSTITUTE(E$1,"standard",""),"|Float","")&amp;"인게임누적합배수",ChapterTable!$S:$T,2,0)*C1266)
  )
  )
  )
)</f>
        <v>16362757.054539442</v>
      </c>
      <c r="F1266" s="1">
        <f ca="1">IF(AND($A1266=0,$B1266=1),
    VLOOKUP(1,ChapterTable!$1:$1048576,MATCH("최종"&amp;SUBSTITUTE(SUBSTITUTE(F$1,"standard",""),"|Float",""),ChapterTable!$1:$1,0),0)*ChapterTable!$Q$17,
  IF(AND($A1266=0,$B1266=0),
    F1267,
  IF($B1266=0,
    VLOOKUP($A1266,ChapterTable!$1:$1048576,MATCH("최종"&amp;SUBSTITUTE(SUBSTITUTE(F$1,"standard",""),"|Float",""),ChapterTable!$1:$1,0),0),
  IF($B1266=1,
    IF($L1266=FALSE,
      VLOOKUP($A1266,ChapterTable!$1:$1048576,MATCH("최종"&amp;SUBSTITUTE(SUBSTITUTE(F$1,"standard",""),"|Float",""),ChapterTable!$1:$1,0),0),
      VLOOKUP($A1266-ChapterTable!$Q$11,ChapterTable!$1:$1048576,MATCH("최종"&amp;SUBSTITUTE(SUBSTITUTE(F$1,"standard",""),"|Float",""),ChapterTable!$1:$1,0),0)*ChapterTable!$Q$14
    ),
  OFFSET(F1266,-$B1266+IF($L1266,1,0),0)*
    (VLOOKUP(SUBSTITUTE(SUBSTITUTE(F$1,"standard",""),"|Float","")&amp;"인게임누적곱배수",ChapterTable!$S:$T,2,0)^D1266
    +VLOOKUP(SUBSTITUTE(SUBSTITUTE(F$1,"standard",""),"|Float","")&amp;"인게임누적합배수",ChapterTable!$S:$T,2,0)*D1266)
  )
  )
  )
)</f>
        <v>6060280.3905701637</v>
      </c>
      <c r="G1266" t="s">
        <v>110</v>
      </c>
      <c r="J1266" t="str">
        <f>IF(ISBLANK(I1266),"",
IFERROR(VLOOKUP(I1266,[1]StringTable!$1:$1048576,MATCH([1]StringTable!$B$1,[1]StringTable!$1:$1,0),0),
IFERROR(VLOOKUP(I1266,[1]InApkStringTable!$1:$1048576,MATCH([1]InApkStringTable!$B$1,[1]InApkStringTable!$1:$1,0),0),
"스트링없음")))</f>
        <v/>
      </c>
      <c r="L1266" t="b">
        <v>0</v>
      </c>
      <c r="M1266" t="s">
        <v>24</v>
      </c>
      <c r="N1266" t="str">
        <f>IF(ISBLANK(M1266),"",IF(ISERROR(VLOOKUP(M1266,MapTable!$A:$A,1,0)),"맵없음",""))</f>
        <v/>
      </c>
      <c r="O1266">
        <f t="shared" si="77"/>
        <v>4</v>
      </c>
      <c r="Q1266">
        <f t="shared" si="78"/>
        <v>4</v>
      </c>
      <c r="R1266" t="b">
        <f t="shared" ca="1" si="79"/>
        <v>0</v>
      </c>
      <c r="T1266" t="b">
        <f t="shared" ca="1" si="80"/>
        <v>0</v>
      </c>
      <c r="V1266" t="str">
        <f>IF(ISBLANK(U1266),"",IF(ISERROR(VLOOKUP(U1266,MapTable!$A:$A,1,0)),"맵없음",""))</f>
        <v/>
      </c>
      <c r="X1266" t="str">
        <f>IF(ISBLANK(W1266),"",
IF(ISERROR(FIND(",",W1266)),
  IF(ISERROR(VLOOKUP(W1266,MapTable!$A:$A,1,0)),"맵없음",
  ""),
IF(ISERROR(FIND(",",W1266,FIND(",",W1266)+1)),
  IF(OR(ISERROR(VLOOKUP(LEFT(W1266,FIND(",",W1266)-1),MapTable!$A:$A,1,0)),ISERROR(VLOOKUP(TRIM(MID(W1266,FIND(",",W1266)+1,999)),MapTable!$A:$A,1,0))),"맵없음",
  ""),
IF(ISERROR(FIND(",",W1266,FIND(",",W1266,FIND(",",W1266)+1)+1)),
  IF(OR(ISERROR(VLOOKUP(LEFT(W1266,FIND(",",W1266)-1),MapTable!$A:$A,1,0)),ISERROR(VLOOKUP(TRIM(MID(W1266,FIND(",",W1266)+1,FIND(",",W1266,FIND(",",W1266)+1)-FIND(",",W1266)-1)),MapTable!$A:$A,1,0)),ISERROR(VLOOKUP(TRIM(MID(W1266,FIND(",",W1266,FIND(",",W1266)+1)+1,999)),MapTable!$A:$A,1,0))),"맵없음",
  ""),
IF(ISERROR(FIND(",",W1266,FIND(",",W1266,FIND(",",W1266,FIND(",",W1266)+1)+1)+1)),
  IF(OR(ISERROR(VLOOKUP(LEFT(W1266,FIND(",",W1266)-1),MapTable!$A:$A,1,0)),ISERROR(VLOOKUP(TRIM(MID(W1266,FIND(",",W1266)+1,FIND(",",W1266,FIND(",",W1266)+1)-FIND(",",W1266)-1)),MapTable!$A:$A,1,0)),ISERROR(VLOOKUP(TRIM(MID(W1266,FIND(",",W1266,FIND(",",W1266)+1)+1,FIND(",",W1266,FIND(",",W1266,FIND(",",W1266)+1)+1)-FIND(",",W1266,FIND(",",W1266)+1)-1)),MapTable!$A:$A,1,0)),ISERROR(VLOOKUP(TRIM(MID(W1266,FIND(",",W1266,FIND(",",W1266,FIND(",",W1266)+1)+1)+1,999)),MapTable!$A:$A,1,0))),"맵없음",
  ""),
)))))</f>
        <v/>
      </c>
      <c r="AC1266" t="str">
        <f>IF(ISBLANK(AB1266),"",IF(ISERROR(VLOOKUP(AB1266,[3]DropTable!$A:$A,1,0)),"드랍없음",""))</f>
        <v/>
      </c>
      <c r="AE1266" t="str">
        <f>IF(ISBLANK(AD1266),"",IF(ISERROR(VLOOKUP(AD1266,[3]DropTable!$A:$A,1,0)),"드랍없음",""))</f>
        <v/>
      </c>
      <c r="AG1266">
        <v>9.8000000000000007</v>
      </c>
      <c r="AH1266">
        <v>1</v>
      </c>
    </row>
    <row r="1267" spans="1:34" x14ac:dyDescent="0.3">
      <c r="A1267">
        <v>27</v>
      </c>
      <c r="B1267">
        <v>37</v>
      </c>
      <c r="C1267">
        <f>IF(OR($L1267=TRUE,$A1267=0,MOD($A1267,ChapterTable!$S$20)&lt;&gt;0),
MAX(0,INT(($B1267+ChapterTable!$Q$26+VLOOKUP(SUBSTITUTE(C$1,"성장단계","")&amp;"단계오프셋",ChapterTable!$S:$T,2,0))/ChapterTable!$Q$23)),
MAX(0,INT(($B1267+ChapterTable!$S$26+VLOOKUP(SUBSTITUTE(C$1,"성장단계","")&amp;"보스단계오프셋",ChapterTable!$S:$T,2,0))/ChapterTable!$S$23)))</f>
        <v>4</v>
      </c>
      <c r="D1267">
        <f>IF(OR($L1267=TRUE,$A1267=0,MOD($A1267,ChapterTable!$S$20)&lt;&gt;0),
MAX(0,INT(($B1267+ChapterTable!$Q$26+VLOOKUP(SUBSTITUTE(D$1,"성장단계","")&amp;"단계오프셋",ChapterTable!$S:$T,2,0))/ChapterTable!$Q$23)),
MAX(0,INT(($B1267+ChapterTable!$S$26+VLOOKUP(SUBSTITUTE(D$1,"성장단계","")&amp;"보스단계오프셋",ChapterTable!$S:$T,2,0))/ChapterTable!$S$23)))</f>
        <v>3</v>
      </c>
      <c r="E1267" s="1">
        <f ca="1">IF(AND($A1267=0,$B1267=1),
    VLOOKUP(1,ChapterTable!$1:$1048576,MATCH("최종"&amp;SUBSTITUTE(SUBSTITUTE(E$1,"standard",""),"|Float",""),ChapterTable!$1:$1,0),0)*ChapterTable!$Q$17,
  IF(AND($A1267=0,$B1267=0),
    E1268,
  IF($B1267=0,
    VLOOKUP($A1267,ChapterTable!$1:$1048576,MATCH("최종"&amp;SUBSTITUTE(SUBSTITUTE(E$1,"standard",""),"|Float",""),ChapterTable!$1:$1,0),0),
  IF($B1267=1,
    IF($L1267=FALSE,
      VLOOKUP($A1267,ChapterTable!$1:$1048576,MATCH("최종"&amp;SUBSTITUTE(SUBSTITUTE(E$1,"standard",""),"|Float",""),ChapterTable!$1:$1,0),0),
      VLOOKUP($A1267-ChapterTable!$Q$11,ChapterTable!$1:$1048576,MATCH("최종"&amp;SUBSTITUTE(SUBSTITUTE(E$1,"standard",""),"|Float",""),ChapterTable!$1:$1,0),0)*ChapterTable!$Q$14
    ),
  OFFSET(E1267,-$B1267+IF($L1267,1,0),0)*
    (VLOOKUP(SUBSTITUTE(SUBSTITUTE(E$1,"standard",""),"|Float","")&amp;"인게임누적곱배수",ChapterTable!$S:$T,2,0)^C1267
    +VLOOKUP(SUBSTITUTE(SUBSTITUTE(E$1,"standard",""),"|Float","")&amp;"인게임누적합배수",ChapterTable!$S:$T,2,0)*C1267)
  )
  )
  )
)</f>
        <v>16362757.054539442</v>
      </c>
      <c r="F1267" s="1">
        <f ca="1">IF(AND($A1267=0,$B1267=1),
    VLOOKUP(1,ChapterTable!$1:$1048576,MATCH("최종"&amp;SUBSTITUTE(SUBSTITUTE(F$1,"standard",""),"|Float",""),ChapterTable!$1:$1,0),0)*ChapterTable!$Q$17,
  IF(AND($A1267=0,$B1267=0),
    F1268,
  IF($B1267=0,
    VLOOKUP($A1267,ChapterTable!$1:$1048576,MATCH("최종"&amp;SUBSTITUTE(SUBSTITUTE(F$1,"standard",""),"|Float",""),ChapterTable!$1:$1,0),0),
  IF($B1267=1,
    IF($L1267=FALSE,
      VLOOKUP($A1267,ChapterTable!$1:$1048576,MATCH("최종"&amp;SUBSTITUTE(SUBSTITUTE(F$1,"standard",""),"|Float",""),ChapterTable!$1:$1,0),0),
      VLOOKUP($A1267-ChapterTable!$Q$11,ChapterTable!$1:$1048576,MATCH("최종"&amp;SUBSTITUTE(SUBSTITUTE(F$1,"standard",""),"|Float",""),ChapterTable!$1:$1,0),0)*ChapterTable!$Q$14
    ),
  OFFSET(F1267,-$B1267+IF($L1267,1,0),0)*
    (VLOOKUP(SUBSTITUTE(SUBSTITUTE(F$1,"standard",""),"|Float","")&amp;"인게임누적곱배수",ChapterTable!$S:$T,2,0)^D1267
    +VLOOKUP(SUBSTITUTE(SUBSTITUTE(F$1,"standard",""),"|Float","")&amp;"인게임누적합배수",ChapterTable!$S:$T,2,0)*D1267)
  )
  )
  )
)</f>
        <v>6060280.3905701637</v>
      </c>
      <c r="G1267" t="s">
        <v>110</v>
      </c>
      <c r="J1267" t="str">
        <f>IF(ISBLANK(I1267),"",
IFERROR(VLOOKUP(I1267,[1]StringTable!$1:$1048576,MATCH([1]StringTable!$B$1,[1]StringTable!$1:$1,0),0),
IFERROR(VLOOKUP(I1267,[1]InApkStringTable!$1:$1048576,MATCH([1]InApkStringTable!$B$1,[1]InApkStringTable!$1:$1,0),0),
"스트링없음")))</f>
        <v/>
      </c>
      <c r="L1267" t="b">
        <v>0</v>
      </c>
      <c r="M1267" t="s">
        <v>24</v>
      </c>
      <c r="N1267" t="str">
        <f>IF(ISBLANK(M1267),"",IF(ISERROR(VLOOKUP(M1267,MapTable!$A:$A,1,0)),"맵없음",""))</f>
        <v/>
      </c>
      <c r="O1267">
        <f t="shared" si="77"/>
        <v>4</v>
      </c>
      <c r="Q1267">
        <f t="shared" si="78"/>
        <v>4</v>
      </c>
      <c r="R1267" t="b">
        <f t="shared" ca="1" si="79"/>
        <v>0</v>
      </c>
      <c r="T1267" t="b">
        <f t="shared" ca="1" si="80"/>
        <v>0</v>
      </c>
      <c r="V1267" t="str">
        <f>IF(ISBLANK(U1267),"",IF(ISERROR(VLOOKUP(U1267,MapTable!$A:$A,1,0)),"맵없음",""))</f>
        <v/>
      </c>
      <c r="X1267" t="str">
        <f>IF(ISBLANK(W1267),"",
IF(ISERROR(FIND(",",W1267)),
  IF(ISERROR(VLOOKUP(W1267,MapTable!$A:$A,1,0)),"맵없음",
  ""),
IF(ISERROR(FIND(",",W1267,FIND(",",W1267)+1)),
  IF(OR(ISERROR(VLOOKUP(LEFT(W1267,FIND(",",W1267)-1),MapTable!$A:$A,1,0)),ISERROR(VLOOKUP(TRIM(MID(W1267,FIND(",",W1267)+1,999)),MapTable!$A:$A,1,0))),"맵없음",
  ""),
IF(ISERROR(FIND(",",W1267,FIND(",",W1267,FIND(",",W1267)+1)+1)),
  IF(OR(ISERROR(VLOOKUP(LEFT(W1267,FIND(",",W1267)-1),MapTable!$A:$A,1,0)),ISERROR(VLOOKUP(TRIM(MID(W1267,FIND(",",W1267)+1,FIND(",",W1267,FIND(",",W1267)+1)-FIND(",",W1267)-1)),MapTable!$A:$A,1,0)),ISERROR(VLOOKUP(TRIM(MID(W1267,FIND(",",W1267,FIND(",",W1267)+1)+1,999)),MapTable!$A:$A,1,0))),"맵없음",
  ""),
IF(ISERROR(FIND(",",W1267,FIND(",",W1267,FIND(",",W1267,FIND(",",W1267)+1)+1)+1)),
  IF(OR(ISERROR(VLOOKUP(LEFT(W1267,FIND(",",W1267)-1),MapTable!$A:$A,1,0)),ISERROR(VLOOKUP(TRIM(MID(W1267,FIND(",",W1267)+1,FIND(",",W1267,FIND(",",W1267)+1)-FIND(",",W1267)-1)),MapTable!$A:$A,1,0)),ISERROR(VLOOKUP(TRIM(MID(W1267,FIND(",",W1267,FIND(",",W1267)+1)+1,FIND(",",W1267,FIND(",",W1267,FIND(",",W1267)+1)+1)-FIND(",",W1267,FIND(",",W1267)+1)-1)),MapTable!$A:$A,1,0)),ISERROR(VLOOKUP(TRIM(MID(W1267,FIND(",",W1267,FIND(",",W1267,FIND(",",W1267)+1)+1)+1,999)),MapTable!$A:$A,1,0))),"맵없음",
  ""),
)))))</f>
        <v/>
      </c>
      <c r="AC1267" t="str">
        <f>IF(ISBLANK(AB1267),"",IF(ISERROR(VLOOKUP(AB1267,[3]DropTable!$A:$A,1,0)),"드랍없음",""))</f>
        <v/>
      </c>
      <c r="AE1267" t="str">
        <f>IF(ISBLANK(AD1267),"",IF(ISERROR(VLOOKUP(AD1267,[3]DropTable!$A:$A,1,0)),"드랍없음",""))</f>
        <v/>
      </c>
      <c r="AG1267">
        <v>9.8000000000000007</v>
      </c>
      <c r="AH1267">
        <v>1</v>
      </c>
    </row>
    <row r="1268" spans="1:34" x14ac:dyDescent="0.3">
      <c r="A1268">
        <v>27</v>
      </c>
      <c r="B1268">
        <v>38</v>
      </c>
      <c r="C1268">
        <f>IF(OR($L1268=TRUE,$A1268=0,MOD($A1268,ChapterTable!$S$20)&lt;&gt;0),
MAX(0,INT(($B1268+ChapterTable!$Q$26+VLOOKUP(SUBSTITUTE(C$1,"성장단계","")&amp;"단계오프셋",ChapterTable!$S:$T,2,0))/ChapterTable!$Q$23)),
MAX(0,INT(($B1268+ChapterTable!$S$26+VLOOKUP(SUBSTITUTE(C$1,"성장단계","")&amp;"보스단계오프셋",ChapterTable!$S:$T,2,0))/ChapterTable!$S$23)))</f>
        <v>4</v>
      </c>
      <c r="D1268">
        <f>IF(OR($L1268=TRUE,$A1268=0,MOD($A1268,ChapterTable!$S$20)&lt;&gt;0),
MAX(0,INT(($B1268+ChapterTable!$Q$26+VLOOKUP(SUBSTITUTE(D$1,"성장단계","")&amp;"단계오프셋",ChapterTable!$S:$T,2,0))/ChapterTable!$Q$23)),
MAX(0,INT(($B1268+ChapterTable!$S$26+VLOOKUP(SUBSTITUTE(D$1,"성장단계","")&amp;"보스단계오프셋",ChapterTable!$S:$T,2,0))/ChapterTable!$S$23)))</f>
        <v>3</v>
      </c>
      <c r="E1268" s="1">
        <f ca="1">IF(AND($A1268=0,$B1268=1),
    VLOOKUP(1,ChapterTable!$1:$1048576,MATCH("최종"&amp;SUBSTITUTE(SUBSTITUTE(E$1,"standard",""),"|Float",""),ChapterTable!$1:$1,0),0)*ChapterTable!$Q$17,
  IF(AND($A1268=0,$B1268=0),
    E1269,
  IF($B1268=0,
    VLOOKUP($A1268,ChapterTable!$1:$1048576,MATCH("최종"&amp;SUBSTITUTE(SUBSTITUTE(E$1,"standard",""),"|Float",""),ChapterTable!$1:$1,0),0),
  IF($B1268=1,
    IF($L1268=FALSE,
      VLOOKUP($A1268,ChapterTable!$1:$1048576,MATCH("최종"&amp;SUBSTITUTE(SUBSTITUTE(E$1,"standard",""),"|Float",""),ChapterTable!$1:$1,0),0),
      VLOOKUP($A1268-ChapterTable!$Q$11,ChapterTable!$1:$1048576,MATCH("최종"&amp;SUBSTITUTE(SUBSTITUTE(E$1,"standard",""),"|Float",""),ChapterTable!$1:$1,0),0)*ChapterTable!$Q$14
    ),
  OFFSET(E1268,-$B1268+IF($L1268,1,0),0)*
    (VLOOKUP(SUBSTITUTE(SUBSTITUTE(E$1,"standard",""),"|Float","")&amp;"인게임누적곱배수",ChapterTable!$S:$T,2,0)^C1268
    +VLOOKUP(SUBSTITUTE(SUBSTITUTE(E$1,"standard",""),"|Float","")&amp;"인게임누적합배수",ChapterTable!$S:$T,2,0)*C1268)
  )
  )
  )
)</f>
        <v>16362757.054539442</v>
      </c>
      <c r="F1268" s="1">
        <f ca="1">IF(AND($A1268=0,$B1268=1),
    VLOOKUP(1,ChapterTable!$1:$1048576,MATCH("최종"&amp;SUBSTITUTE(SUBSTITUTE(F$1,"standard",""),"|Float",""),ChapterTable!$1:$1,0),0)*ChapterTable!$Q$17,
  IF(AND($A1268=0,$B1268=0),
    F1269,
  IF($B1268=0,
    VLOOKUP($A1268,ChapterTable!$1:$1048576,MATCH("최종"&amp;SUBSTITUTE(SUBSTITUTE(F$1,"standard",""),"|Float",""),ChapterTable!$1:$1,0),0),
  IF($B1268=1,
    IF($L1268=FALSE,
      VLOOKUP($A1268,ChapterTable!$1:$1048576,MATCH("최종"&amp;SUBSTITUTE(SUBSTITUTE(F$1,"standard",""),"|Float",""),ChapterTable!$1:$1,0),0),
      VLOOKUP($A1268-ChapterTable!$Q$11,ChapterTable!$1:$1048576,MATCH("최종"&amp;SUBSTITUTE(SUBSTITUTE(F$1,"standard",""),"|Float",""),ChapterTable!$1:$1,0),0)*ChapterTable!$Q$14
    ),
  OFFSET(F1268,-$B1268+IF($L1268,1,0),0)*
    (VLOOKUP(SUBSTITUTE(SUBSTITUTE(F$1,"standard",""),"|Float","")&amp;"인게임누적곱배수",ChapterTable!$S:$T,2,0)^D1268
    +VLOOKUP(SUBSTITUTE(SUBSTITUTE(F$1,"standard",""),"|Float","")&amp;"인게임누적합배수",ChapterTable!$S:$T,2,0)*D1268)
  )
  )
  )
)</f>
        <v>6060280.3905701637</v>
      </c>
      <c r="G1268" t="s">
        <v>110</v>
      </c>
      <c r="J1268" t="str">
        <f>IF(ISBLANK(I1268),"",
IFERROR(VLOOKUP(I1268,[1]StringTable!$1:$1048576,MATCH([1]StringTable!$B$1,[1]StringTable!$1:$1,0),0),
IFERROR(VLOOKUP(I1268,[1]InApkStringTable!$1:$1048576,MATCH([1]InApkStringTable!$B$1,[1]InApkStringTable!$1:$1,0),0),
"스트링없음")))</f>
        <v/>
      </c>
      <c r="L1268" t="b">
        <v>0</v>
      </c>
      <c r="M1268" t="s">
        <v>24</v>
      </c>
      <c r="N1268" t="str">
        <f>IF(ISBLANK(M1268),"",IF(ISERROR(VLOOKUP(M1268,MapTable!$A:$A,1,0)),"맵없음",""))</f>
        <v/>
      </c>
      <c r="O1268">
        <f t="shared" si="77"/>
        <v>4</v>
      </c>
      <c r="Q1268">
        <f t="shared" si="78"/>
        <v>4</v>
      </c>
      <c r="R1268" t="b">
        <f t="shared" ca="1" si="79"/>
        <v>0</v>
      </c>
      <c r="T1268" t="b">
        <f t="shared" ca="1" si="80"/>
        <v>0</v>
      </c>
      <c r="V1268" t="str">
        <f>IF(ISBLANK(U1268),"",IF(ISERROR(VLOOKUP(U1268,MapTable!$A:$A,1,0)),"맵없음",""))</f>
        <v/>
      </c>
      <c r="X1268" t="str">
        <f>IF(ISBLANK(W1268),"",
IF(ISERROR(FIND(",",W1268)),
  IF(ISERROR(VLOOKUP(W1268,MapTable!$A:$A,1,0)),"맵없음",
  ""),
IF(ISERROR(FIND(",",W1268,FIND(",",W1268)+1)),
  IF(OR(ISERROR(VLOOKUP(LEFT(W1268,FIND(",",W1268)-1),MapTable!$A:$A,1,0)),ISERROR(VLOOKUP(TRIM(MID(W1268,FIND(",",W1268)+1,999)),MapTable!$A:$A,1,0))),"맵없음",
  ""),
IF(ISERROR(FIND(",",W1268,FIND(",",W1268,FIND(",",W1268)+1)+1)),
  IF(OR(ISERROR(VLOOKUP(LEFT(W1268,FIND(",",W1268)-1),MapTable!$A:$A,1,0)),ISERROR(VLOOKUP(TRIM(MID(W1268,FIND(",",W1268)+1,FIND(",",W1268,FIND(",",W1268)+1)-FIND(",",W1268)-1)),MapTable!$A:$A,1,0)),ISERROR(VLOOKUP(TRIM(MID(W1268,FIND(",",W1268,FIND(",",W1268)+1)+1,999)),MapTable!$A:$A,1,0))),"맵없음",
  ""),
IF(ISERROR(FIND(",",W1268,FIND(",",W1268,FIND(",",W1268,FIND(",",W1268)+1)+1)+1)),
  IF(OR(ISERROR(VLOOKUP(LEFT(W1268,FIND(",",W1268)-1),MapTable!$A:$A,1,0)),ISERROR(VLOOKUP(TRIM(MID(W1268,FIND(",",W1268)+1,FIND(",",W1268,FIND(",",W1268)+1)-FIND(",",W1268)-1)),MapTable!$A:$A,1,0)),ISERROR(VLOOKUP(TRIM(MID(W1268,FIND(",",W1268,FIND(",",W1268)+1)+1,FIND(",",W1268,FIND(",",W1268,FIND(",",W1268)+1)+1)-FIND(",",W1268,FIND(",",W1268)+1)-1)),MapTable!$A:$A,1,0)),ISERROR(VLOOKUP(TRIM(MID(W1268,FIND(",",W1268,FIND(",",W1268,FIND(",",W1268)+1)+1)+1,999)),MapTable!$A:$A,1,0))),"맵없음",
  ""),
)))))</f>
        <v/>
      </c>
      <c r="AC1268" t="str">
        <f>IF(ISBLANK(AB1268),"",IF(ISERROR(VLOOKUP(AB1268,[3]DropTable!$A:$A,1,0)),"드랍없음",""))</f>
        <v/>
      </c>
      <c r="AE1268" t="str">
        <f>IF(ISBLANK(AD1268),"",IF(ISERROR(VLOOKUP(AD1268,[3]DropTable!$A:$A,1,0)),"드랍없음",""))</f>
        <v/>
      </c>
      <c r="AG1268">
        <v>9.8000000000000007</v>
      </c>
      <c r="AH1268">
        <v>1</v>
      </c>
    </row>
    <row r="1269" spans="1:34" x14ac:dyDescent="0.3">
      <c r="A1269">
        <v>27</v>
      </c>
      <c r="B1269">
        <v>39</v>
      </c>
      <c r="C1269">
        <f>IF(OR($L1269=TRUE,$A1269=0,MOD($A1269,ChapterTable!$S$20)&lt;&gt;0),
MAX(0,INT(($B1269+ChapterTable!$Q$26+VLOOKUP(SUBSTITUTE(C$1,"성장단계","")&amp;"단계오프셋",ChapterTable!$S:$T,2,0))/ChapterTable!$Q$23)),
MAX(0,INT(($B1269+ChapterTable!$S$26+VLOOKUP(SUBSTITUTE(C$1,"성장단계","")&amp;"보스단계오프셋",ChapterTable!$S:$T,2,0))/ChapterTable!$S$23)))</f>
        <v>4</v>
      </c>
      <c r="D1269">
        <f>IF(OR($L1269=TRUE,$A1269=0,MOD($A1269,ChapterTable!$S$20)&lt;&gt;0),
MAX(0,INT(($B1269+ChapterTable!$Q$26+VLOOKUP(SUBSTITUTE(D$1,"성장단계","")&amp;"단계오프셋",ChapterTable!$S:$T,2,0))/ChapterTable!$Q$23)),
MAX(0,INT(($B1269+ChapterTable!$S$26+VLOOKUP(SUBSTITUTE(D$1,"성장단계","")&amp;"보스단계오프셋",ChapterTable!$S:$T,2,0))/ChapterTable!$S$23)))</f>
        <v>3</v>
      </c>
      <c r="E1269" s="1">
        <f ca="1">IF(AND($A1269=0,$B1269=1),
    VLOOKUP(1,ChapterTable!$1:$1048576,MATCH("최종"&amp;SUBSTITUTE(SUBSTITUTE(E$1,"standard",""),"|Float",""),ChapterTable!$1:$1,0),0)*ChapterTable!$Q$17,
  IF(AND($A1269=0,$B1269=0),
    E1270,
  IF($B1269=0,
    VLOOKUP($A1269,ChapterTable!$1:$1048576,MATCH("최종"&amp;SUBSTITUTE(SUBSTITUTE(E$1,"standard",""),"|Float",""),ChapterTable!$1:$1,0),0),
  IF($B1269=1,
    IF($L1269=FALSE,
      VLOOKUP($A1269,ChapterTable!$1:$1048576,MATCH("최종"&amp;SUBSTITUTE(SUBSTITUTE(E$1,"standard",""),"|Float",""),ChapterTable!$1:$1,0),0),
      VLOOKUP($A1269-ChapterTable!$Q$11,ChapterTable!$1:$1048576,MATCH("최종"&amp;SUBSTITUTE(SUBSTITUTE(E$1,"standard",""),"|Float",""),ChapterTable!$1:$1,0),0)*ChapterTable!$Q$14
    ),
  OFFSET(E1269,-$B1269+IF($L1269,1,0),0)*
    (VLOOKUP(SUBSTITUTE(SUBSTITUTE(E$1,"standard",""),"|Float","")&amp;"인게임누적곱배수",ChapterTable!$S:$T,2,0)^C1269
    +VLOOKUP(SUBSTITUTE(SUBSTITUTE(E$1,"standard",""),"|Float","")&amp;"인게임누적합배수",ChapterTable!$S:$T,2,0)*C1269)
  )
  )
  )
)</f>
        <v>16362757.054539442</v>
      </c>
      <c r="F1269" s="1">
        <f ca="1">IF(AND($A1269=0,$B1269=1),
    VLOOKUP(1,ChapterTable!$1:$1048576,MATCH("최종"&amp;SUBSTITUTE(SUBSTITUTE(F$1,"standard",""),"|Float",""),ChapterTable!$1:$1,0),0)*ChapterTable!$Q$17,
  IF(AND($A1269=0,$B1269=0),
    F1270,
  IF($B1269=0,
    VLOOKUP($A1269,ChapterTable!$1:$1048576,MATCH("최종"&amp;SUBSTITUTE(SUBSTITUTE(F$1,"standard",""),"|Float",""),ChapterTable!$1:$1,0),0),
  IF($B1269=1,
    IF($L1269=FALSE,
      VLOOKUP($A1269,ChapterTable!$1:$1048576,MATCH("최종"&amp;SUBSTITUTE(SUBSTITUTE(F$1,"standard",""),"|Float",""),ChapterTable!$1:$1,0),0),
      VLOOKUP($A1269-ChapterTable!$Q$11,ChapterTable!$1:$1048576,MATCH("최종"&amp;SUBSTITUTE(SUBSTITUTE(F$1,"standard",""),"|Float",""),ChapterTable!$1:$1,0),0)*ChapterTable!$Q$14
    ),
  OFFSET(F1269,-$B1269+IF($L1269,1,0),0)*
    (VLOOKUP(SUBSTITUTE(SUBSTITUTE(F$1,"standard",""),"|Float","")&amp;"인게임누적곱배수",ChapterTable!$S:$T,2,0)^D1269
    +VLOOKUP(SUBSTITUTE(SUBSTITUTE(F$1,"standard",""),"|Float","")&amp;"인게임누적합배수",ChapterTable!$S:$T,2,0)*D1269)
  )
  )
  )
)</f>
        <v>6060280.3905701637</v>
      </c>
      <c r="G1269" t="s">
        <v>110</v>
      </c>
      <c r="J1269" t="str">
        <f>IF(ISBLANK(I1269),"",
IFERROR(VLOOKUP(I1269,[1]StringTable!$1:$1048576,MATCH([1]StringTable!$B$1,[1]StringTable!$1:$1,0),0),
IFERROR(VLOOKUP(I1269,[1]InApkStringTable!$1:$1048576,MATCH([1]InApkStringTable!$B$1,[1]InApkStringTable!$1:$1,0),0),
"스트링없음")))</f>
        <v/>
      </c>
      <c r="L1269" t="b">
        <v>0</v>
      </c>
      <c r="M1269" t="s">
        <v>24</v>
      </c>
      <c r="N1269" t="str">
        <f>IF(ISBLANK(M1269),"",IF(ISERROR(VLOOKUP(M1269,MapTable!$A:$A,1,0)),"맵없음",""))</f>
        <v/>
      </c>
      <c r="O1269">
        <f t="shared" si="77"/>
        <v>94</v>
      </c>
      <c r="Q1269">
        <f t="shared" si="78"/>
        <v>94</v>
      </c>
      <c r="R1269" t="b">
        <f t="shared" ca="1" si="79"/>
        <v>1</v>
      </c>
      <c r="T1269" t="b">
        <f t="shared" ca="1" si="80"/>
        <v>1</v>
      </c>
      <c r="V1269" t="str">
        <f>IF(ISBLANK(U1269),"",IF(ISERROR(VLOOKUP(U1269,MapTable!$A:$A,1,0)),"맵없음",""))</f>
        <v/>
      </c>
      <c r="X1269" t="str">
        <f>IF(ISBLANK(W1269),"",
IF(ISERROR(FIND(",",W1269)),
  IF(ISERROR(VLOOKUP(W1269,MapTable!$A:$A,1,0)),"맵없음",
  ""),
IF(ISERROR(FIND(",",W1269,FIND(",",W1269)+1)),
  IF(OR(ISERROR(VLOOKUP(LEFT(W1269,FIND(",",W1269)-1),MapTable!$A:$A,1,0)),ISERROR(VLOOKUP(TRIM(MID(W1269,FIND(",",W1269)+1,999)),MapTable!$A:$A,1,0))),"맵없음",
  ""),
IF(ISERROR(FIND(",",W1269,FIND(",",W1269,FIND(",",W1269)+1)+1)),
  IF(OR(ISERROR(VLOOKUP(LEFT(W1269,FIND(",",W1269)-1),MapTable!$A:$A,1,0)),ISERROR(VLOOKUP(TRIM(MID(W1269,FIND(",",W1269)+1,FIND(",",W1269,FIND(",",W1269)+1)-FIND(",",W1269)-1)),MapTable!$A:$A,1,0)),ISERROR(VLOOKUP(TRIM(MID(W1269,FIND(",",W1269,FIND(",",W1269)+1)+1,999)),MapTable!$A:$A,1,0))),"맵없음",
  ""),
IF(ISERROR(FIND(",",W1269,FIND(",",W1269,FIND(",",W1269,FIND(",",W1269)+1)+1)+1)),
  IF(OR(ISERROR(VLOOKUP(LEFT(W1269,FIND(",",W1269)-1),MapTable!$A:$A,1,0)),ISERROR(VLOOKUP(TRIM(MID(W1269,FIND(",",W1269)+1,FIND(",",W1269,FIND(",",W1269)+1)-FIND(",",W1269)-1)),MapTable!$A:$A,1,0)),ISERROR(VLOOKUP(TRIM(MID(W1269,FIND(",",W1269,FIND(",",W1269)+1)+1,FIND(",",W1269,FIND(",",W1269,FIND(",",W1269)+1)+1)-FIND(",",W1269,FIND(",",W1269)+1)-1)),MapTable!$A:$A,1,0)),ISERROR(VLOOKUP(TRIM(MID(W1269,FIND(",",W1269,FIND(",",W1269,FIND(",",W1269)+1)+1)+1,999)),MapTable!$A:$A,1,0))),"맵없음",
  ""),
)))))</f>
        <v/>
      </c>
      <c r="AC1269" t="str">
        <f>IF(ISBLANK(AB1269),"",IF(ISERROR(VLOOKUP(AB1269,[3]DropTable!$A:$A,1,0)),"드랍없음",""))</f>
        <v/>
      </c>
      <c r="AE1269" t="str">
        <f>IF(ISBLANK(AD1269),"",IF(ISERROR(VLOOKUP(AD1269,[3]DropTable!$A:$A,1,0)),"드랍없음",""))</f>
        <v/>
      </c>
      <c r="AG1269">
        <v>9.8000000000000007</v>
      </c>
      <c r="AH1269">
        <v>1</v>
      </c>
    </row>
    <row r="1270" spans="1:34" x14ac:dyDescent="0.3">
      <c r="A1270">
        <v>27</v>
      </c>
      <c r="B1270">
        <v>40</v>
      </c>
      <c r="C1270">
        <f>IF(OR($L1270=TRUE,$A1270=0,MOD($A1270,ChapterTable!$S$20)&lt;&gt;0),
MAX(0,INT(($B1270+ChapterTable!$Q$26+VLOOKUP(SUBSTITUTE(C$1,"성장단계","")&amp;"단계오프셋",ChapterTable!$S:$T,2,0))/ChapterTable!$Q$23)),
MAX(0,INT(($B1270+ChapterTable!$S$26+VLOOKUP(SUBSTITUTE(C$1,"성장단계","")&amp;"보스단계오프셋",ChapterTable!$S:$T,2,0))/ChapterTable!$S$23)))</f>
        <v>4</v>
      </c>
      <c r="D1270">
        <f>IF(OR($L1270=TRUE,$A1270=0,MOD($A1270,ChapterTable!$S$20)&lt;&gt;0),
MAX(0,INT(($B1270+ChapterTable!$Q$26+VLOOKUP(SUBSTITUTE(D$1,"성장단계","")&amp;"단계오프셋",ChapterTable!$S:$T,2,0))/ChapterTable!$Q$23)),
MAX(0,INT(($B1270+ChapterTable!$S$26+VLOOKUP(SUBSTITUTE(D$1,"성장단계","")&amp;"보스단계오프셋",ChapterTable!$S:$T,2,0))/ChapterTable!$S$23)))</f>
        <v>3</v>
      </c>
      <c r="E1270" s="1">
        <f ca="1">IF(AND($A1270=0,$B1270=1),
    VLOOKUP(1,ChapterTable!$1:$1048576,MATCH("최종"&amp;SUBSTITUTE(SUBSTITUTE(E$1,"standard",""),"|Float",""),ChapterTable!$1:$1,0),0)*ChapterTable!$Q$17,
  IF(AND($A1270=0,$B1270=0),
    E1271,
  IF($B1270=0,
    VLOOKUP($A1270,ChapterTable!$1:$1048576,MATCH("최종"&amp;SUBSTITUTE(SUBSTITUTE(E$1,"standard",""),"|Float",""),ChapterTable!$1:$1,0),0),
  IF($B1270=1,
    IF($L1270=FALSE,
      VLOOKUP($A1270,ChapterTable!$1:$1048576,MATCH("최종"&amp;SUBSTITUTE(SUBSTITUTE(E$1,"standard",""),"|Float",""),ChapterTable!$1:$1,0),0),
      VLOOKUP($A1270-ChapterTable!$Q$11,ChapterTable!$1:$1048576,MATCH("최종"&amp;SUBSTITUTE(SUBSTITUTE(E$1,"standard",""),"|Float",""),ChapterTable!$1:$1,0),0)*ChapterTable!$Q$14
    ),
  OFFSET(E1270,-$B1270+IF($L1270,1,0),0)*
    (VLOOKUP(SUBSTITUTE(SUBSTITUTE(E$1,"standard",""),"|Float","")&amp;"인게임누적곱배수",ChapterTable!$S:$T,2,0)^C1270
    +VLOOKUP(SUBSTITUTE(SUBSTITUTE(E$1,"standard",""),"|Float","")&amp;"인게임누적합배수",ChapterTable!$S:$T,2,0)*C1270)
  )
  )
  )
)</f>
        <v>16362757.054539442</v>
      </c>
      <c r="F1270" s="1">
        <f ca="1">IF(AND($A1270=0,$B1270=1),
    VLOOKUP(1,ChapterTable!$1:$1048576,MATCH("최종"&amp;SUBSTITUTE(SUBSTITUTE(F$1,"standard",""),"|Float",""),ChapterTable!$1:$1,0),0)*ChapterTable!$Q$17,
  IF(AND($A1270=0,$B1270=0),
    F1271,
  IF($B1270=0,
    VLOOKUP($A1270,ChapterTable!$1:$1048576,MATCH("최종"&amp;SUBSTITUTE(SUBSTITUTE(F$1,"standard",""),"|Float",""),ChapterTable!$1:$1,0),0),
  IF($B1270=1,
    IF($L1270=FALSE,
      VLOOKUP($A1270,ChapterTable!$1:$1048576,MATCH("최종"&amp;SUBSTITUTE(SUBSTITUTE(F$1,"standard",""),"|Float",""),ChapterTable!$1:$1,0),0),
      VLOOKUP($A1270-ChapterTable!$Q$11,ChapterTable!$1:$1048576,MATCH("최종"&amp;SUBSTITUTE(SUBSTITUTE(F$1,"standard",""),"|Float",""),ChapterTable!$1:$1,0),0)*ChapterTable!$Q$14
    ),
  OFFSET(F1270,-$B1270+IF($L1270,1,0),0)*
    (VLOOKUP(SUBSTITUTE(SUBSTITUTE(F$1,"standard",""),"|Float","")&amp;"인게임누적곱배수",ChapterTable!$S:$T,2,0)^D1270
    +VLOOKUP(SUBSTITUTE(SUBSTITUTE(F$1,"standard",""),"|Float","")&amp;"인게임누적합배수",ChapterTable!$S:$T,2,0)*D1270)
  )
  )
  )
)</f>
        <v>6060280.3905701637</v>
      </c>
      <c r="G1270" t="s">
        <v>110</v>
      </c>
      <c r="J1270" t="str">
        <f>IF(ISBLANK(I1270),"",
IFERROR(VLOOKUP(I1270,[1]StringTable!$1:$1048576,MATCH([1]StringTable!$B$1,[1]StringTable!$1:$1,0),0),
IFERROR(VLOOKUP(I1270,[1]InApkStringTable!$1:$1048576,MATCH([1]InApkStringTable!$B$1,[1]InApkStringTable!$1:$1,0),0),
"스트링없음")))</f>
        <v/>
      </c>
      <c r="L1270" t="b">
        <v>0</v>
      </c>
      <c r="M1270" t="s">
        <v>24</v>
      </c>
      <c r="N1270" t="str">
        <f>IF(ISBLANK(M1270),"",IF(ISERROR(VLOOKUP(M1270,MapTable!$A:$A,1,0)),"맵없음",""))</f>
        <v/>
      </c>
      <c r="O1270">
        <f t="shared" si="77"/>
        <v>21</v>
      </c>
      <c r="Q1270">
        <f t="shared" si="78"/>
        <v>21</v>
      </c>
      <c r="R1270" t="b">
        <f t="shared" ca="1" si="79"/>
        <v>0</v>
      </c>
      <c r="T1270" t="b">
        <f t="shared" ca="1" si="80"/>
        <v>0</v>
      </c>
      <c r="V1270" t="str">
        <f>IF(ISBLANK(U1270),"",IF(ISERROR(VLOOKUP(U1270,MapTable!$A:$A,1,0)),"맵없음",""))</f>
        <v/>
      </c>
      <c r="X1270" t="str">
        <f>IF(ISBLANK(W1270),"",
IF(ISERROR(FIND(",",W1270)),
  IF(ISERROR(VLOOKUP(W1270,MapTable!$A:$A,1,0)),"맵없음",
  ""),
IF(ISERROR(FIND(",",W1270,FIND(",",W1270)+1)),
  IF(OR(ISERROR(VLOOKUP(LEFT(W1270,FIND(",",W1270)-1),MapTable!$A:$A,1,0)),ISERROR(VLOOKUP(TRIM(MID(W1270,FIND(",",W1270)+1,999)),MapTable!$A:$A,1,0))),"맵없음",
  ""),
IF(ISERROR(FIND(",",W1270,FIND(",",W1270,FIND(",",W1270)+1)+1)),
  IF(OR(ISERROR(VLOOKUP(LEFT(W1270,FIND(",",W1270)-1),MapTable!$A:$A,1,0)),ISERROR(VLOOKUP(TRIM(MID(W1270,FIND(",",W1270)+1,FIND(",",W1270,FIND(",",W1270)+1)-FIND(",",W1270)-1)),MapTable!$A:$A,1,0)),ISERROR(VLOOKUP(TRIM(MID(W1270,FIND(",",W1270,FIND(",",W1270)+1)+1,999)),MapTable!$A:$A,1,0))),"맵없음",
  ""),
IF(ISERROR(FIND(",",W1270,FIND(",",W1270,FIND(",",W1270,FIND(",",W1270)+1)+1)+1)),
  IF(OR(ISERROR(VLOOKUP(LEFT(W1270,FIND(",",W1270)-1),MapTable!$A:$A,1,0)),ISERROR(VLOOKUP(TRIM(MID(W1270,FIND(",",W1270)+1,FIND(",",W1270,FIND(",",W1270)+1)-FIND(",",W1270)-1)),MapTable!$A:$A,1,0)),ISERROR(VLOOKUP(TRIM(MID(W1270,FIND(",",W1270,FIND(",",W1270)+1)+1,FIND(",",W1270,FIND(",",W1270,FIND(",",W1270)+1)+1)-FIND(",",W1270,FIND(",",W1270)+1)-1)),MapTable!$A:$A,1,0)),ISERROR(VLOOKUP(TRIM(MID(W1270,FIND(",",W1270,FIND(",",W1270,FIND(",",W1270)+1)+1)+1,999)),MapTable!$A:$A,1,0))),"맵없음",
  ""),
)))))</f>
        <v/>
      </c>
      <c r="AC1270" t="str">
        <f>IF(ISBLANK(AB1270),"",IF(ISERROR(VLOOKUP(AB1270,[3]DropTable!$A:$A,1,0)),"드랍없음",""))</f>
        <v/>
      </c>
      <c r="AE1270" t="str">
        <f>IF(ISBLANK(AD1270),"",IF(ISERROR(VLOOKUP(AD1270,[3]DropTable!$A:$A,1,0)),"드랍없음",""))</f>
        <v/>
      </c>
      <c r="AG1270">
        <v>9.8000000000000007</v>
      </c>
      <c r="AH1270">
        <v>1</v>
      </c>
    </row>
    <row r="1271" spans="1:34" x14ac:dyDescent="0.3">
      <c r="A1271">
        <v>27</v>
      </c>
      <c r="B1271">
        <v>41</v>
      </c>
      <c r="C1271">
        <f>IF(OR($L1271=TRUE,$A1271=0,MOD($A1271,ChapterTable!$S$20)&lt;&gt;0),
MAX(0,INT(($B1271+ChapterTable!$Q$26+VLOOKUP(SUBSTITUTE(C$1,"성장단계","")&amp;"단계오프셋",ChapterTable!$S:$T,2,0))/ChapterTable!$Q$23)),
MAX(0,INT(($B1271+ChapterTable!$S$26+VLOOKUP(SUBSTITUTE(C$1,"성장단계","")&amp;"보스단계오프셋",ChapterTable!$S:$T,2,0))/ChapterTable!$S$23)))</f>
        <v>4</v>
      </c>
      <c r="D1271">
        <f>IF(OR($L1271=TRUE,$A1271=0,MOD($A1271,ChapterTable!$S$20)&lt;&gt;0),
MAX(0,INT(($B1271+ChapterTable!$Q$26+VLOOKUP(SUBSTITUTE(D$1,"성장단계","")&amp;"단계오프셋",ChapterTable!$S:$T,2,0))/ChapterTable!$Q$23)),
MAX(0,INT(($B1271+ChapterTable!$S$26+VLOOKUP(SUBSTITUTE(D$1,"성장단계","")&amp;"보스단계오프셋",ChapterTable!$S:$T,2,0))/ChapterTable!$S$23)))</f>
        <v>4</v>
      </c>
      <c r="E1271" s="1">
        <f ca="1">IF(AND($A1271=0,$B1271=1),
    VLOOKUP(1,ChapterTable!$1:$1048576,MATCH("최종"&amp;SUBSTITUTE(SUBSTITUTE(E$1,"standard",""),"|Float",""),ChapterTable!$1:$1,0),0)*ChapterTable!$Q$17,
  IF(AND($A1271=0,$B1271=0),
    E1272,
  IF($B1271=0,
    VLOOKUP($A1271,ChapterTable!$1:$1048576,MATCH("최종"&amp;SUBSTITUTE(SUBSTITUTE(E$1,"standard",""),"|Float",""),ChapterTable!$1:$1,0),0),
  IF($B1271=1,
    IF($L1271=FALSE,
      VLOOKUP($A1271,ChapterTable!$1:$1048576,MATCH("최종"&amp;SUBSTITUTE(SUBSTITUTE(E$1,"standard",""),"|Float",""),ChapterTable!$1:$1,0),0),
      VLOOKUP($A1271-ChapterTable!$Q$11,ChapterTable!$1:$1048576,MATCH("최종"&amp;SUBSTITUTE(SUBSTITUTE(E$1,"standard",""),"|Float",""),ChapterTable!$1:$1,0),0)*ChapterTable!$Q$14
    ),
  OFFSET(E1271,-$B1271+IF($L1271,1,0),0)*
    (VLOOKUP(SUBSTITUTE(SUBSTITUTE(E$1,"standard",""),"|Float","")&amp;"인게임누적곱배수",ChapterTable!$S:$T,2,0)^C1271
    +VLOOKUP(SUBSTITUTE(SUBSTITUTE(E$1,"standard",""),"|Float","")&amp;"인게임누적합배수",ChapterTable!$S:$T,2,0)*C1271)
  )
  )
  )
)</f>
        <v>16362757.054539442</v>
      </c>
      <c r="F1271" s="1">
        <f ca="1">IF(AND($A1271=0,$B1271=1),
    VLOOKUP(1,ChapterTable!$1:$1048576,MATCH("최종"&amp;SUBSTITUTE(SUBSTITUTE(F$1,"standard",""),"|Float",""),ChapterTable!$1:$1,0),0)*ChapterTable!$Q$17,
  IF(AND($A1271=0,$B1271=0),
    F1272,
  IF($B1271=0,
    VLOOKUP($A1271,ChapterTable!$1:$1048576,MATCH("최종"&amp;SUBSTITUTE(SUBSTITUTE(F$1,"standard",""),"|Float",""),ChapterTable!$1:$1,0),0),
  IF($B1271=1,
    IF($L1271=FALSE,
      VLOOKUP($A1271,ChapterTable!$1:$1048576,MATCH("최종"&amp;SUBSTITUTE(SUBSTITUTE(F$1,"standard",""),"|Float",""),ChapterTable!$1:$1,0),0),
      VLOOKUP($A1271-ChapterTable!$Q$11,ChapterTable!$1:$1048576,MATCH("최종"&amp;SUBSTITUTE(SUBSTITUTE(F$1,"standard",""),"|Float",""),ChapterTable!$1:$1,0),0)*ChapterTable!$Q$14
    ),
  OFFSET(F1271,-$B1271+IF($L1271,1,0),0)*
    (VLOOKUP(SUBSTITUTE(SUBSTITUTE(F$1,"standard",""),"|Float","")&amp;"인게임누적곱배수",ChapterTable!$S:$T,2,0)^D1271
    +VLOOKUP(SUBSTITUTE(SUBSTITUTE(F$1,"standard",""),"|Float","")&amp;"인게임누적합배수",ChapterTable!$S:$T,2,0)*D1271)
  )
  )
  )
)</f>
        <v>6817815.4393914342</v>
      </c>
      <c r="G1271" t="s">
        <v>110</v>
      </c>
      <c r="J1271" t="str">
        <f>IF(ISBLANK(I1271),"",
IFERROR(VLOOKUP(I1271,[1]StringTable!$1:$1048576,MATCH([1]StringTable!$B$1,[1]StringTable!$1:$1,0),0),
IFERROR(VLOOKUP(I1271,[1]InApkStringTable!$1:$1048576,MATCH([1]InApkStringTable!$B$1,[1]InApkStringTable!$1:$1,0),0),
"스트링없음")))</f>
        <v/>
      </c>
      <c r="L1271" t="b">
        <v>0</v>
      </c>
      <c r="M1271" t="s">
        <v>24</v>
      </c>
      <c r="N1271" t="str">
        <f>IF(ISBLANK(M1271),"",IF(ISERROR(VLOOKUP(M1271,MapTable!$A:$A,1,0)),"맵없음",""))</f>
        <v/>
      </c>
      <c r="O1271">
        <f t="shared" si="77"/>
        <v>5</v>
      </c>
      <c r="Q1271">
        <f t="shared" si="78"/>
        <v>5</v>
      </c>
      <c r="R1271" t="b">
        <f t="shared" ca="1" si="79"/>
        <v>0</v>
      </c>
      <c r="T1271" t="b">
        <f t="shared" ca="1" si="80"/>
        <v>0</v>
      </c>
      <c r="V1271" t="str">
        <f>IF(ISBLANK(U1271),"",IF(ISERROR(VLOOKUP(U1271,MapTable!$A:$A,1,0)),"맵없음",""))</f>
        <v/>
      </c>
      <c r="X1271" t="str">
        <f>IF(ISBLANK(W1271),"",
IF(ISERROR(FIND(",",W1271)),
  IF(ISERROR(VLOOKUP(W1271,MapTable!$A:$A,1,0)),"맵없음",
  ""),
IF(ISERROR(FIND(",",W1271,FIND(",",W1271)+1)),
  IF(OR(ISERROR(VLOOKUP(LEFT(W1271,FIND(",",W1271)-1),MapTable!$A:$A,1,0)),ISERROR(VLOOKUP(TRIM(MID(W1271,FIND(",",W1271)+1,999)),MapTable!$A:$A,1,0))),"맵없음",
  ""),
IF(ISERROR(FIND(",",W1271,FIND(",",W1271,FIND(",",W1271)+1)+1)),
  IF(OR(ISERROR(VLOOKUP(LEFT(W1271,FIND(",",W1271)-1),MapTable!$A:$A,1,0)),ISERROR(VLOOKUP(TRIM(MID(W1271,FIND(",",W1271)+1,FIND(",",W1271,FIND(",",W1271)+1)-FIND(",",W1271)-1)),MapTable!$A:$A,1,0)),ISERROR(VLOOKUP(TRIM(MID(W1271,FIND(",",W1271,FIND(",",W1271)+1)+1,999)),MapTable!$A:$A,1,0))),"맵없음",
  ""),
IF(ISERROR(FIND(",",W1271,FIND(",",W1271,FIND(",",W1271,FIND(",",W1271)+1)+1)+1)),
  IF(OR(ISERROR(VLOOKUP(LEFT(W1271,FIND(",",W1271)-1),MapTable!$A:$A,1,0)),ISERROR(VLOOKUP(TRIM(MID(W1271,FIND(",",W1271)+1,FIND(",",W1271,FIND(",",W1271)+1)-FIND(",",W1271)-1)),MapTable!$A:$A,1,0)),ISERROR(VLOOKUP(TRIM(MID(W1271,FIND(",",W1271,FIND(",",W1271)+1)+1,FIND(",",W1271,FIND(",",W1271,FIND(",",W1271)+1)+1)-FIND(",",W1271,FIND(",",W1271)+1)-1)),MapTable!$A:$A,1,0)),ISERROR(VLOOKUP(TRIM(MID(W1271,FIND(",",W1271,FIND(",",W1271,FIND(",",W1271)+1)+1)+1,999)),MapTable!$A:$A,1,0))),"맵없음",
  ""),
)))))</f>
        <v/>
      </c>
      <c r="AC1271" t="str">
        <f>IF(ISBLANK(AB1271),"",IF(ISERROR(VLOOKUP(AB1271,[3]DropTable!$A:$A,1,0)),"드랍없음",""))</f>
        <v/>
      </c>
      <c r="AE1271" t="str">
        <f>IF(ISBLANK(AD1271),"",IF(ISERROR(VLOOKUP(AD1271,[3]DropTable!$A:$A,1,0)),"드랍없음",""))</f>
        <v/>
      </c>
      <c r="AG1271">
        <v>9.8000000000000007</v>
      </c>
      <c r="AH1271">
        <v>1</v>
      </c>
    </row>
    <row r="1272" spans="1:34" x14ac:dyDescent="0.3">
      <c r="A1272">
        <v>27</v>
      </c>
      <c r="B1272">
        <v>42</v>
      </c>
      <c r="C1272">
        <f>IF(OR($L1272=TRUE,$A1272=0,MOD($A1272,ChapterTable!$S$20)&lt;&gt;0),
MAX(0,INT(($B1272+ChapterTable!$Q$26+VLOOKUP(SUBSTITUTE(C$1,"성장단계","")&amp;"단계오프셋",ChapterTable!$S:$T,2,0))/ChapterTable!$Q$23)),
MAX(0,INT(($B1272+ChapterTable!$S$26+VLOOKUP(SUBSTITUTE(C$1,"성장단계","")&amp;"보스단계오프셋",ChapterTable!$S:$T,2,0))/ChapterTable!$S$23)))</f>
        <v>4</v>
      </c>
      <c r="D1272">
        <f>IF(OR($L1272=TRUE,$A1272=0,MOD($A1272,ChapterTable!$S$20)&lt;&gt;0),
MAX(0,INT(($B1272+ChapterTable!$Q$26+VLOOKUP(SUBSTITUTE(D$1,"성장단계","")&amp;"단계오프셋",ChapterTable!$S:$T,2,0))/ChapterTable!$Q$23)),
MAX(0,INT(($B1272+ChapterTable!$S$26+VLOOKUP(SUBSTITUTE(D$1,"성장단계","")&amp;"보스단계오프셋",ChapterTable!$S:$T,2,0))/ChapterTable!$S$23)))</f>
        <v>4</v>
      </c>
      <c r="E1272" s="1">
        <f ca="1">IF(AND($A1272=0,$B1272=1),
    VLOOKUP(1,ChapterTable!$1:$1048576,MATCH("최종"&amp;SUBSTITUTE(SUBSTITUTE(E$1,"standard",""),"|Float",""),ChapterTable!$1:$1,0),0)*ChapterTable!$Q$17,
  IF(AND($A1272=0,$B1272=0),
    E1273,
  IF($B1272=0,
    VLOOKUP($A1272,ChapterTable!$1:$1048576,MATCH("최종"&amp;SUBSTITUTE(SUBSTITUTE(E$1,"standard",""),"|Float",""),ChapterTable!$1:$1,0),0),
  IF($B1272=1,
    IF($L1272=FALSE,
      VLOOKUP($A1272,ChapterTable!$1:$1048576,MATCH("최종"&amp;SUBSTITUTE(SUBSTITUTE(E$1,"standard",""),"|Float",""),ChapterTable!$1:$1,0),0),
      VLOOKUP($A1272-ChapterTable!$Q$11,ChapterTable!$1:$1048576,MATCH("최종"&amp;SUBSTITUTE(SUBSTITUTE(E$1,"standard",""),"|Float",""),ChapterTable!$1:$1,0),0)*ChapterTable!$Q$14
    ),
  OFFSET(E1272,-$B1272+IF($L1272,1,0),0)*
    (VLOOKUP(SUBSTITUTE(SUBSTITUTE(E$1,"standard",""),"|Float","")&amp;"인게임누적곱배수",ChapterTable!$S:$T,2,0)^C1272
    +VLOOKUP(SUBSTITUTE(SUBSTITUTE(E$1,"standard",""),"|Float","")&amp;"인게임누적합배수",ChapterTable!$S:$T,2,0)*C1272)
  )
  )
  )
)</f>
        <v>16362757.054539442</v>
      </c>
      <c r="F1272" s="1">
        <f ca="1">IF(AND($A1272=0,$B1272=1),
    VLOOKUP(1,ChapterTable!$1:$1048576,MATCH("최종"&amp;SUBSTITUTE(SUBSTITUTE(F$1,"standard",""),"|Float",""),ChapterTable!$1:$1,0),0)*ChapterTable!$Q$17,
  IF(AND($A1272=0,$B1272=0),
    F1273,
  IF($B1272=0,
    VLOOKUP($A1272,ChapterTable!$1:$1048576,MATCH("최종"&amp;SUBSTITUTE(SUBSTITUTE(F$1,"standard",""),"|Float",""),ChapterTable!$1:$1,0),0),
  IF($B1272=1,
    IF($L1272=FALSE,
      VLOOKUP($A1272,ChapterTable!$1:$1048576,MATCH("최종"&amp;SUBSTITUTE(SUBSTITUTE(F$1,"standard",""),"|Float",""),ChapterTable!$1:$1,0),0),
      VLOOKUP($A1272-ChapterTable!$Q$11,ChapterTable!$1:$1048576,MATCH("최종"&amp;SUBSTITUTE(SUBSTITUTE(F$1,"standard",""),"|Float",""),ChapterTable!$1:$1,0),0)*ChapterTable!$Q$14
    ),
  OFFSET(F1272,-$B1272+IF($L1272,1,0),0)*
    (VLOOKUP(SUBSTITUTE(SUBSTITUTE(F$1,"standard",""),"|Float","")&amp;"인게임누적곱배수",ChapterTable!$S:$T,2,0)^D1272
    +VLOOKUP(SUBSTITUTE(SUBSTITUTE(F$1,"standard",""),"|Float","")&amp;"인게임누적합배수",ChapterTable!$S:$T,2,0)*D1272)
  )
  )
  )
)</f>
        <v>6817815.4393914342</v>
      </c>
      <c r="G1272" t="s">
        <v>110</v>
      </c>
      <c r="J1272" t="str">
        <f>IF(ISBLANK(I1272),"",
IFERROR(VLOOKUP(I1272,[1]StringTable!$1:$1048576,MATCH([1]StringTable!$B$1,[1]StringTable!$1:$1,0),0),
IFERROR(VLOOKUP(I1272,[1]InApkStringTable!$1:$1048576,MATCH([1]InApkStringTable!$B$1,[1]InApkStringTable!$1:$1,0),0),
"스트링없음")))</f>
        <v/>
      </c>
      <c r="L1272" t="b">
        <v>0</v>
      </c>
      <c r="M1272" t="s">
        <v>24</v>
      </c>
      <c r="N1272" t="str">
        <f>IF(ISBLANK(M1272),"",IF(ISERROR(VLOOKUP(M1272,MapTable!$A:$A,1,0)),"맵없음",""))</f>
        <v/>
      </c>
      <c r="O1272">
        <f t="shared" si="77"/>
        <v>5</v>
      </c>
      <c r="Q1272">
        <f t="shared" si="78"/>
        <v>5</v>
      </c>
      <c r="R1272" t="b">
        <f t="shared" ca="1" si="79"/>
        <v>0</v>
      </c>
      <c r="T1272" t="b">
        <f t="shared" ca="1" si="80"/>
        <v>0</v>
      </c>
      <c r="V1272" t="str">
        <f>IF(ISBLANK(U1272),"",IF(ISERROR(VLOOKUP(U1272,MapTable!$A:$A,1,0)),"맵없음",""))</f>
        <v/>
      </c>
      <c r="X1272" t="str">
        <f>IF(ISBLANK(W1272),"",
IF(ISERROR(FIND(",",W1272)),
  IF(ISERROR(VLOOKUP(W1272,MapTable!$A:$A,1,0)),"맵없음",
  ""),
IF(ISERROR(FIND(",",W1272,FIND(",",W1272)+1)),
  IF(OR(ISERROR(VLOOKUP(LEFT(W1272,FIND(",",W1272)-1),MapTable!$A:$A,1,0)),ISERROR(VLOOKUP(TRIM(MID(W1272,FIND(",",W1272)+1,999)),MapTable!$A:$A,1,0))),"맵없음",
  ""),
IF(ISERROR(FIND(",",W1272,FIND(",",W1272,FIND(",",W1272)+1)+1)),
  IF(OR(ISERROR(VLOOKUP(LEFT(W1272,FIND(",",W1272)-1),MapTable!$A:$A,1,0)),ISERROR(VLOOKUP(TRIM(MID(W1272,FIND(",",W1272)+1,FIND(",",W1272,FIND(",",W1272)+1)-FIND(",",W1272)-1)),MapTable!$A:$A,1,0)),ISERROR(VLOOKUP(TRIM(MID(W1272,FIND(",",W1272,FIND(",",W1272)+1)+1,999)),MapTable!$A:$A,1,0))),"맵없음",
  ""),
IF(ISERROR(FIND(",",W1272,FIND(",",W1272,FIND(",",W1272,FIND(",",W1272)+1)+1)+1)),
  IF(OR(ISERROR(VLOOKUP(LEFT(W1272,FIND(",",W1272)-1),MapTable!$A:$A,1,0)),ISERROR(VLOOKUP(TRIM(MID(W1272,FIND(",",W1272)+1,FIND(",",W1272,FIND(",",W1272)+1)-FIND(",",W1272)-1)),MapTable!$A:$A,1,0)),ISERROR(VLOOKUP(TRIM(MID(W1272,FIND(",",W1272,FIND(",",W1272)+1)+1,FIND(",",W1272,FIND(",",W1272,FIND(",",W1272)+1)+1)-FIND(",",W1272,FIND(",",W1272)+1)-1)),MapTable!$A:$A,1,0)),ISERROR(VLOOKUP(TRIM(MID(W1272,FIND(",",W1272,FIND(",",W1272,FIND(",",W1272)+1)+1)+1,999)),MapTable!$A:$A,1,0))),"맵없음",
  ""),
)))))</f>
        <v/>
      </c>
      <c r="AC1272" t="str">
        <f>IF(ISBLANK(AB1272),"",IF(ISERROR(VLOOKUP(AB1272,[3]DropTable!$A:$A,1,0)),"드랍없음",""))</f>
        <v/>
      </c>
      <c r="AE1272" t="str">
        <f>IF(ISBLANK(AD1272),"",IF(ISERROR(VLOOKUP(AD1272,[3]DropTable!$A:$A,1,0)),"드랍없음",""))</f>
        <v/>
      </c>
      <c r="AG1272">
        <v>9.8000000000000007</v>
      </c>
      <c r="AH1272">
        <v>1</v>
      </c>
    </row>
    <row r="1273" spans="1:34" x14ac:dyDescent="0.3">
      <c r="A1273">
        <v>27</v>
      </c>
      <c r="B1273">
        <v>43</v>
      </c>
      <c r="C1273">
        <f>IF(OR($L1273=TRUE,$A1273=0,MOD($A1273,ChapterTable!$S$20)&lt;&gt;0),
MAX(0,INT(($B1273+ChapterTable!$Q$26+VLOOKUP(SUBSTITUTE(C$1,"성장단계","")&amp;"단계오프셋",ChapterTable!$S:$T,2,0))/ChapterTable!$Q$23)),
MAX(0,INT(($B1273+ChapterTable!$S$26+VLOOKUP(SUBSTITUTE(C$1,"성장단계","")&amp;"보스단계오프셋",ChapterTable!$S:$T,2,0))/ChapterTable!$S$23)))</f>
        <v>4</v>
      </c>
      <c r="D1273">
        <f>IF(OR($L1273=TRUE,$A1273=0,MOD($A1273,ChapterTable!$S$20)&lt;&gt;0),
MAX(0,INT(($B1273+ChapterTable!$Q$26+VLOOKUP(SUBSTITUTE(D$1,"성장단계","")&amp;"단계오프셋",ChapterTable!$S:$T,2,0))/ChapterTable!$Q$23)),
MAX(0,INT(($B1273+ChapterTable!$S$26+VLOOKUP(SUBSTITUTE(D$1,"성장단계","")&amp;"보스단계오프셋",ChapterTable!$S:$T,2,0))/ChapterTable!$S$23)))</f>
        <v>4</v>
      </c>
      <c r="E1273" s="1">
        <f ca="1">IF(AND($A1273=0,$B1273=1),
    VLOOKUP(1,ChapterTable!$1:$1048576,MATCH("최종"&amp;SUBSTITUTE(SUBSTITUTE(E$1,"standard",""),"|Float",""),ChapterTable!$1:$1,0),0)*ChapterTable!$Q$17,
  IF(AND($A1273=0,$B1273=0),
    E1274,
  IF($B1273=0,
    VLOOKUP($A1273,ChapterTable!$1:$1048576,MATCH("최종"&amp;SUBSTITUTE(SUBSTITUTE(E$1,"standard",""),"|Float",""),ChapterTable!$1:$1,0),0),
  IF($B1273=1,
    IF($L1273=FALSE,
      VLOOKUP($A1273,ChapterTable!$1:$1048576,MATCH("최종"&amp;SUBSTITUTE(SUBSTITUTE(E$1,"standard",""),"|Float",""),ChapterTable!$1:$1,0),0),
      VLOOKUP($A1273-ChapterTable!$Q$11,ChapterTable!$1:$1048576,MATCH("최종"&amp;SUBSTITUTE(SUBSTITUTE(E$1,"standard",""),"|Float",""),ChapterTable!$1:$1,0),0)*ChapterTable!$Q$14
    ),
  OFFSET(E1273,-$B1273+IF($L1273,1,0),0)*
    (VLOOKUP(SUBSTITUTE(SUBSTITUTE(E$1,"standard",""),"|Float","")&amp;"인게임누적곱배수",ChapterTable!$S:$T,2,0)^C1273
    +VLOOKUP(SUBSTITUTE(SUBSTITUTE(E$1,"standard",""),"|Float","")&amp;"인게임누적합배수",ChapterTable!$S:$T,2,0)*C1273)
  )
  )
  )
)</f>
        <v>16362757.054539442</v>
      </c>
      <c r="F1273" s="1">
        <f ca="1">IF(AND($A1273=0,$B1273=1),
    VLOOKUP(1,ChapterTable!$1:$1048576,MATCH("최종"&amp;SUBSTITUTE(SUBSTITUTE(F$1,"standard",""),"|Float",""),ChapterTable!$1:$1,0),0)*ChapterTable!$Q$17,
  IF(AND($A1273=0,$B1273=0),
    F1274,
  IF($B1273=0,
    VLOOKUP($A1273,ChapterTable!$1:$1048576,MATCH("최종"&amp;SUBSTITUTE(SUBSTITUTE(F$1,"standard",""),"|Float",""),ChapterTable!$1:$1,0),0),
  IF($B1273=1,
    IF($L1273=FALSE,
      VLOOKUP($A1273,ChapterTable!$1:$1048576,MATCH("최종"&amp;SUBSTITUTE(SUBSTITUTE(F$1,"standard",""),"|Float",""),ChapterTable!$1:$1,0),0),
      VLOOKUP($A1273-ChapterTable!$Q$11,ChapterTable!$1:$1048576,MATCH("최종"&amp;SUBSTITUTE(SUBSTITUTE(F$1,"standard",""),"|Float",""),ChapterTable!$1:$1,0),0)*ChapterTable!$Q$14
    ),
  OFFSET(F1273,-$B1273+IF($L1273,1,0),0)*
    (VLOOKUP(SUBSTITUTE(SUBSTITUTE(F$1,"standard",""),"|Float","")&amp;"인게임누적곱배수",ChapterTable!$S:$T,2,0)^D1273
    +VLOOKUP(SUBSTITUTE(SUBSTITUTE(F$1,"standard",""),"|Float","")&amp;"인게임누적합배수",ChapterTable!$S:$T,2,0)*D1273)
  )
  )
  )
)</f>
        <v>6817815.4393914342</v>
      </c>
      <c r="G1273" t="s">
        <v>110</v>
      </c>
      <c r="J1273" t="str">
        <f>IF(ISBLANK(I1273),"",
IFERROR(VLOOKUP(I1273,[1]StringTable!$1:$1048576,MATCH([1]StringTable!$B$1,[1]StringTable!$1:$1,0),0),
IFERROR(VLOOKUP(I1273,[1]InApkStringTable!$1:$1048576,MATCH([1]InApkStringTable!$B$1,[1]InApkStringTable!$1:$1,0),0),
"스트링없음")))</f>
        <v/>
      </c>
      <c r="L1273" t="b">
        <v>0</v>
      </c>
      <c r="M1273" t="s">
        <v>24</v>
      </c>
      <c r="N1273" t="str">
        <f>IF(ISBLANK(M1273),"",IF(ISERROR(VLOOKUP(M1273,MapTable!$A:$A,1,0)),"맵없음",""))</f>
        <v/>
      </c>
      <c r="O1273">
        <f t="shared" si="77"/>
        <v>5</v>
      </c>
      <c r="Q1273">
        <f t="shared" si="78"/>
        <v>5</v>
      </c>
      <c r="R1273" t="b">
        <f t="shared" ca="1" si="79"/>
        <v>0</v>
      </c>
      <c r="T1273" t="b">
        <f t="shared" ca="1" si="80"/>
        <v>0</v>
      </c>
      <c r="V1273" t="str">
        <f>IF(ISBLANK(U1273),"",IF(ISERROR(VLOOKUP(U1273,MapTable!$A:$A,1,0)),"맵없음",""))</f>
        <v/>
      </c>
      <c r="X1273" t="str">
        <f>IF(ISBLANK(W1273),"",
IF(ISERROR(FIND(",",W1273)),
  IF(ISERROR(VLOOKUP(W1273,MapTable!$A:$A,1,0)),"맵없음",
  ""),
IF(ISERROR(FIND(",",W1273,FIND(",",W1273)+1)),
  IF(OR(ISERROR(VLOOKUP(LEFT(W1273,FIND(",",W1273)-1),MapTable!$A:$A,1,0)),ISERROR(VLOOKUP(TRIM(MID(W1273,FIND(",",W1273)+1,999)),MapTable!$A:$A,1,0))),"맵없음",
  ""),
IF(ISERROR(FIND(",",W1273,FIND(",",W1273,FIND(",",W1273)+1)+1)),
  IF(OR(ISERROR(VLOOKUP(LEFT(W1273,FIND(",",W1273)-1),MapTable!$A:$A,1,0)),ISERROR(VLOOKUP(TRIM(MID(W1273,FIND(",",W1273)+1,FIND(",",W1273,FIND(",",W1273)+1)-FIND(",",W1273)-1)),MapTable!$A:$A,1,0)),ISERROR(VLOOKUP(TRIM(MID(W1273,FIND(",",W1273,FIND(",",W1273)+1)+1,999)),MapTable!$A:$A,1,0))),"맵없음",
  ""),
IF(ISERROR(FIND(",",W1273,FIND(",",W1273,FIND(",",W1273,FIND(",",W1273)+1)+1)+1)),
  IF(OR(ISERROR(VLOOKUP(LEFT(W1273,FIND(",",W1273)-1),MapTable!$A:$A,1,0)),ISERROR(VLOOKUP(TRIM(MID(W1273,FIND(",",W1273)+1,FIND(",",W1273,FIND(",",W1273)+1)-FIND(",",W1273)-1)),MapTable!$A:$A,1,0)),ISERROR(VLOOKUP(TRIM(MID(W1273,FIND(",",W1273,FIND(",",W1273)+1)+1,FIND(",",W1273,FIND(",",W1273,FIND(",",W1273)+1)+1)-FIND(",",W1273,FIND(",",W1273)+1)-1)),MapTable!$A:$A,1,0)),ISERROR(VLOOKUP(TRIM(MID(W1273,FIND(",",W1273,FIND(",",W1273,FIND(",",W1273)+1)+1)+1,999)),MapTable!$A:$A,1,0))),"맵없음",
  ""),
)))))</f>
        <v/>
      </c>
      <c r="AC1273" t="str">
        <f>IF(ISBLANK(AB1273),"",IF(ISERROR(VLOOKUP(AB1273,[3]DropTable!$A:$A,1,0)),"드랍없음",""))</f>
        <v/>
      </c>
      <c r="AE1273" t="str">
        <f>IF(ISBLANK(AD1273),"",IF(ISERROR(VLOOKUP(AD1273,[3]DropTable!$A:$A,1,0)),"드랍없음",""))</f>
        <v/>
      </c>
      <c r="AG1273">
        <v>9.8000000000000007</v>
      </c>
      <c r="AH1273">
        <v>1</v>
      </c>
    </row>
    <row r="1274" spans="1:34" x14ac:dyDescent="0.3">
      <c r="A1274">
        <v>27</v>
      </c>
      <c r="B1274">
        <v>44</v>
      </c>
      <c r="C1274">
        <f>IF(OR($L1274=TRUE,$A1274=0,MOD($A1274,ChapterTable!$S$20)&lt;&gt;0),
MAX(0,INT(($B1274+ChapterTable!$Q$26+VLOOKUP(SUBSTITUTE(C$1,"성장단계","")&amp;"단계오프셋",ChapterTable!$S:$T,2,0))/ChapterTable!$Q$23)),
MAX(0,INT(($B1274+ChapterTable!$S$26+VLOOKUP(SUBSTITUTE(C$1,"성장단계","")&amp;"보스단계오프셋",ChapterTable!$S:$T,2,0))/ChapterTable!$S$23)))</f>
        <v>4</v>
      </c>
      <c r="D1274">
        <f>IF(OR($L1274=TRUE,$A1274=0,MOD($A1274,ChapterTable!$S$20)&lt;&gt;0),
MAX(0,INT(($B1274+ChapterTable!$Q$26+VLOOKUP(SUBSTITUTE(D$1,"성장단계","")&amp;"단계오프셋",ChapterTable!$S:$T,2,0))/ChapterTable!$Q$23)),
MAX(0,INT(($B1274+ChapterTable!$S$26+VLOOKUP(SUBSTITUTE(D$1,"성장단계","")&amp;"보스단계오프셋",ChapterTable!$S:$T,2,0))/ChapterTable!$S$23)))</f>
        <v>4</v>
      </c>
      <c r="E1274" s="1">
        <f ca="1">IF(AND($A1274=0,$B1274=1),
    VLOOKUP(1,ChapterTable!$1:$1048576,MATCH("최종"&amp;SUBSTITUTE(SUBSTITUTE(E$1,"standard",""),"|Float",""),ChapterTable!$1:$1,0),0)*ChapterTable!$Q$17,
  IF(AND($A1274=0,$B1274=0),
    E1275,
  IF($B1274=0,
    VLOOKUP($A1274,ChapterTable!$1:$1048576,MATCH("최종"&amp;SUBSTITUTE(SUBSTITUTE(E$1,"standard",""),"|Float",""),ChapterTable!$1:$1,0),0),
  IF($B1274=1,
    IF($L1274=FALSE,
      VLOOKUP($A1274,ChapterTable!$1:$1048576,MATCH("최종"&amp;SUBSTITUTE(SUBSTITUTE(E$1,"standard",""),"|Float",""),ChapterTable!$1:$1,0),0),
      VLOOKUP($A1274-ChapterTable!$Q$11,ChapterTable!$1:$1048576,MATCH("최종"&amp;SUBSTITUTE(SUBSTITUTE(E$1,"standard",""),"|Float",""),ChapterTable!$1:$1,0),0)*ChapterTable!$Q$14
    ),
  OFFSET(E1274,-$B1274+IF($L1274,1,0),0)*
    (VLOOKUP(SUBSTITUTE(SUBSTITUTE(E$1,"standard",""),"|Float","")&amp;"인게임누적곱배수",ChapterTable!$S:$T,2,0)^C1274
    +VLOOKUP(SUBSTITUTE(SUBSTITUTE(E$1,"standard",""),"|Float","")&amp;"인게임누적합배수",ChapterTable!$S:$T,2,0)*C1274)
  )
  )
  )
)</f>
        <v>16362757.054539442</v>
      </c>
      <c r="F1274" s="1">
        <f ca="1">IF(AND($A1274=0,$B1274=1),
    VLOOKUP(1,ChapterTable!$1:$1048576,MATCH("최종"&amp;SUBSTITUTE(SUBSTITUTE(F$1,"standard",""),"|Float",""),ChapterTable!$1:$1,0),0)*ChapterTable!$Q$17,
  IF(AND($A1274=0,$B1274=0),
    F1275,
  IF($B1274=0,
    VLOOKUP($A1274,ChapterTable!$1:$1048576,MATCH("최종"&amp;SUBSTITUTE(SUBSTITUTE(F$1,"standard",""),"|Float",""),ChapterTable!$1:$1,0),0),
  IF($B1274=1,
    IF($L1274=FALSE,
      VLOOKUP($A1274,ChapterTable!$1:$1048576,MATCH("최종"&amp;SUBSTITUTE(SUBSTITUTE(F$1,"standard",""),"|Float",""),ChapterTable!$1:$1,0),0),
      VLOOKUP($A1274-ChapterTable!$Q$11,ChapterTable!$1:$1048576,MATCH("최종"&amp;SUBSTITUTE(SUBSTITUTE(F$1,"standard",""),"|Float",""),ChapterTable!$1:$1,0),0)*ChapterTable!$Q$14
    ),
  OFFSET(F1274,-$B1274+IF($L1274,1,0),0)*
    (VLOOKUP(SUBSTITUTE(SUBSTITUTE(F$1,"standard",""),"|Float","")&amp;"인게임누적곱배수",ChapterTable!$S:$T,2,0)^D1274
    +VLOOKUP(SUBSTITUTE(SUBSTITUTE(F$1,"standard",""),"|Float","")&amp;"인게임누적합배수",ChapterTable!$S:$T,2,0)*D1274)
  )
  )
  )
)</f>
        <v>6817815.4393914342</v>
      </c>
      <c r="G1274" t="s">
        <v>110</v>
      </c>
      <c r="J1274" t="str">
        <f>IF(ISBLANK(I1274),"",
IFERROR(VLOOKUP(I1274,[1]StringTable!$1:$1048576,MATCH([1]StringTable!$B$1,[1]StringTable!$1:$1,0),0),
IFERROR(VLOOKUP(I1274,[1]InApkStringTable!$1:$1048576,MATCH([1]InApkStringTable!$B$1,[1]InApkStringTable!$1:$1,0),0),
"스트링없음")))</f>
        <v/>
      </c>
      <c r="L1274" t="b">
        <v>0</v>
      </c>
      <c r="M1274" t="s">
        <v>24</v>
      </c>
      <c r="N1274" t="str">
        <f>IF(ISBLANK(M1274),"",IF(ISERROR(VLOOKUP(M1274,MapTable!$A:$A,1,0)),"맵없음",""))</f>
        <v/>
      </c>
      <c r="O1274">
        <f t="shared" si="77"/>
        <v>5</v>
      </c>
      <c r="Q1274">
        <f t="shared" si="78"/>
        <v>5</v>
      </c>
      <c r="R1274" t="b">
        <f t="shared" ca="1" si="79"/>
        <v>0</v>
      </c>
      <c r="T1274" t="b">
        <f t="shared" ca="1" si="80"/>
        <v>0</v>
      </c>
      <c r="V1274" t="str">
        <f>IF(ISBLANK(U1274),"",IF(ISERROR(VLOOKUP(U1274,MapTable!$A:$A,1,0)),"맵없음",""))</f>
        <v/>
      </c>
      <c r="X1274" t="str">
        <f>IF(ISBLANK(W1274),"",
IF(ISERROR(FIND(",",W1274)),
  IF(ISERROR(VLOOKUP(W1274,MapTable!$A:$A,1,0)),"맵없음",
  ""),
IF(ISERROR(FIND(",",W1274,FIND(",",W1274)+1)),
  IF(OR(ISERROR(VLOOKUP(LEFT(W1274,FIND(",",W1274)-1),MapTable!$A:$A,1,0)),ISERROR(VLOOKUP(TRIM(MID(W1274,FIND(",",W1274)+1,999)),MapTable!$A:$A,1,0))),"맵없음",
  ""),
IF(ISERROR(FIND(",",W1274,FIND(",",W1274,FIND(",",W1274)+1)+1)),
  IF(OR(ISERROR(VLOOKUP(LEFT(W1274,FIND(",",W1274)-1),MapTable!$A:$A,1,0)),ISERROR(VLOOKUP(TRIM(MID(W1274,FIND(",",W1274)+1,FIND(",",W1274,FIND(",",W1274)+1)-FIND(",",W1274)-1)),MapTable!$A:$A,1,0)),ISERROR(VLOOKUP(TRIM(MID(W1274,FIND(",",W1274,FIND(",",W1274)+1)+1,999)),MapTable!$A:$A,1,0))),"맵없음",
  ""),
IF(ISERROR(FIND(",",W1274,FIND(",",W1274,FIND(",",W1274,FIND(",",W1274)+1)+1)+1)),
  IF(OR(ISERROR(VLOOKUP(LEFT(W1274,FIND(",",W1274)-1),MapTable!$A:$A,1,0)),ISERROR(VLOOKUP(TRIM(MID(W1274,FIND(",",W1274)+1,FIND(",",W1274,FIND(",",W1274)+1)-FIND(",",W1274)-1)),MapTable!$A:$A,1,0)),ISERROR(VLOOKUP(TRIM(MID(W1274,FIND(",",W1274,FIND(",",W1274)+1)+1,FIND(",",W1274,FIND(",",W1274,FIND(",",W1274)+1)+1)-FIND(",",W1274,FIND(",",W1274)+1)-1)),MapTable!$A:$A,1,0)),ISERROR(VLOOKUP(TRIM(MID(W1274,FIND(",",W1274,FIND(",",W1274,FIND(",",W1274)+1)+1)+1,999)),MapTable!$A:$A,1,0))),"맵없음",
  ""),
)))))</f>
        <v/>
      </c>
      <c r="AC1274" t="str">
        <f>IF(ISBLANK(AB1274),"",IF(ISERROR(VLOOKUP(AB1274,[3]DropTable!$A:$A,1,0)),"드랍없음",""))</f>
        <v/>
      </c>
      <c r="AE1274" t="str">
        <f>IF(ISBLANK(AD1274),"",IF(ISERROR(VLOOKUP(AD1274,[3]DropTable!$A:$A,1,0)),"드랍없음",""))</f>
        <v/>
      </c>
      <c r="AG1274">
        <v>9.8000000000000007</v>
      </c>
      <c r="AH1274">
        <v>1</v>
      </c>
    </row>
    <row r="1275" spans="1:34" x14ac:dyDescent="0.3">
      <c r="A1275">
        <v>27</v>
      </c>
      <c r="B1275">
        <v>45</v>
      </c>
      <c r="C1275">
        <f>IF(OR($L1275=TRUE,$A1275=0,MOD($A1275,ChapterTable!$S$20)&lt;&gt;0),
MAX(0,INT(($B1275+ChapterTable!$Q$26+VLOOKUP(SUBSTITUTE(C$1,"성장단계","")&amp;"단계오프셋",ChapterTable!$S:$T,2,0))/ChapterTable!$Q$23)),
MAX(0,INT(($B1275+ChapterTable!$S$26+VLOOKUP(SUBSTITUTE(C$1,"성장단계","")&amp;"보스단계오프셋",ChapterTable!$S:$T,2,0))/ChapterTable!$S$23)))</f>
        <v>4</v>
      </c>
      <c r="D1275">
        <f>IF(OR($L1275=TRUE,$A1275=0,MOD($A1275,ChapterTable!$S$20)&lt;&gt;0),
MAX(0,INT(($B1275+ChapterTable!$Q$26+VLOOKUP(SUBSTITUTE(D$1,"성장단계","")&amp;"단계오프셋",ChapterTable!$S:$T,2,0))/ChapterTable!$Q$23)),
MAX(0,INT(($B1275+ChapterTable!$S$26+VLOOKUP(SUBSTITUTE(D$1,"성장단계","")&amp;"보스단계오프셋",ChapterTable!$S:$T,2,0))/ChapterTable!$S$23)))</f>
        <v>4</v>
      </c>
      <c r="E1275" s="1">
        <f ca="1">IF(AND($A1275=0,$B1275=1),
    VLOOKUP(1,ChapterTable!$1:$1048576,MATCH("최종"&amp;SUBSTITUTE(SUBSTITUTE(E$1,"standard",""),"|Float",""),ChapterTable!$1:$1,0),0)*ChapterTable!$Q$17,
  IF(AND($A1275=0,$B1275=0),
    E1276,
  IF($B1275=0,
    VLOOKUP($A1275,ChapterTable!$1:$1048576,MATCH("최종"&amp;SUBSTITUTE(SUBSTITUTE(E$1,"standard",""),"|Float",""),ChapterTable!$1:$1,0),0),
  IF($B1275=1,
    IF($L1275=FALSE,
      VLOOKUP($A1275,ChapterTable!$1:$1048576,MATCH("최종"&amp;SUBSTITUTE(SUBSTITUTE(E$1,"standard",""),"|Float",""),ChapterTable!$1:$1,0),0),
      VLOOKUP($A1275-ChapterTable!$Q$11,ChapterTable!$1:$1048576,MATCH("최종"&amp;SUBSTITUTE(SUBSTITUTE(E$1,"standard",""),"|Float",""),ChapterTable!$1:$1,0),0)*ChapterTable!$Q$14
    ),
  OFFSET(E1275,-$B1275+IF($L1275,1,0),0)*
    (VLOOKUP(SUBSTITUTE(SUBSTITUTE(E$1,"standard",""),"|Float","")&amp;"인게임누적곱배수",ChapterTable!$S:$T,2,0)^C1275
    +VLOOKUP(SUBSTITUTE(SUBSTITUTE(E$1,"standard",""),"|Float","")&amp;"인게임누적합배수",ChapterTable!$S:$T,2,0)*C1275)
  )
  )
  )
)</f>
        <v>16362757.054539442</v>
      </c>
      <c r="F1275" s="1">
        <f ca="1">IF(AND($A1275=0,$B1275=1),
    VLOOKUP(1,ChapterTable!$1:$1048576,MATCH("최종"&amp;SUBSTITUTE(SUBSTITUTE(F$1,"standard",""),"|Float",""),ChapterTable!$1:$1,0),0)*ChapterTable!$Q$17,
  IF(AND($A1275=0,$B1275=0),
    F1276,
  IF($B1275=0,
    VLOOKUP($A1275,ChapterTable!$1:$1048576,MATCH("최종"&amp;SUBSTITUTE(SUBSTITUTE(F$1,"standard",""),"|Float",""),ChapterTable!$1:$1,0),0),
  IF($B1275=1,
    IF($L1275=FALSE,
      VLOOKUP($A1275,ChapterTable!$1:$1048576,MATCH("최종"&amp;SUBSTITUTE(SUBSTITUTE(F$1,"standard",""),"|Float",""),ChapterTable!$1:$1,0),0),
      VLOOKUP($A1275-ChapterTable!$Q$11,ChapterTable!$1:$1048576,MATCH("최종"&amp;SUBSTITUTE(SUBSTITUTE(F$1,"standard",""),"|Float",""),ChapterTable!$1:$1,0),0)*ChapterTable!$Q$14
    ),
  OFFSET(F1275,-$B1275+IF($L1275,1,0),0)*
    (VLOOKUP(SUBSTITUTE(SUBSTITUTE(F$1,"standard",""),"|Float","")&amp;"인게임누적곱배수",ChapterTable!$S:$T,2,0)^D1275
    +VLOOKUP(SUBSTITUTE(SUBSTITUTE(F$1,"standard",""),"|Float","")&amp;"인게임누적합배수",ChapterTable!$S:$T,2,0)*D1275)
  )
  )
  )
)</f>
        <v>6817815.4393914342</v>
      </c>
      <c r="G1275" t="s">
        <v>110</v>
      </c>
      <c r="J1275" t="str">
        <f>IF(ISBLANK(I1275),"",
IFERROR(VLOOKUP(I1275,[1]StringTable!$1:$1048576,MATCH([1]StringTable!$B$1,[1]StringTable!$1:$1,0),0),
IFERROR(VLOOKUP(I1275,[1]InApkStringTable!$1:$1048576,MATCH([1]InApkStringTable!$B$1,[1]InApkStringTable!$1:$1,0),0),
"스트링없음")))</f>
        <v/>
      </c>
      <c r="L1275" t="b">
        <v>0</v>
      </c>
      <c r="M1275" t="s">
        <v>24</v>
      </c>
      <c r="N1275" t="str">
        <f>IF(ISBLANK(M1275),"",IF(ISERROR(VLOOKUP(M1275,MapTable!$A:$A,1,0)),"맵없음",""))</f>
        <v/>
      </c>
      <c r="O1275">
        <f t="shared" si="77"/>
        <v>11</v>
      </c>
      <c r="Q1275">
        <f t="shared" si="78"/>
        <v>11</v>
      </c>
      <c r="R1275" t="b">
        <f t="shared" ca="1" si="79"/>
        <v>0</v>
      </c>
      <c r="T1275" t="b">
        <f t="shared" ca="1" si="80"/>
        <v>0</v>
      </c>
      <c r="V1275" t="str">
        <f>IF(ISBLANK(U1275),"",IF(ISERROR(VLOOKUP(U1275,MapTable!$A:$A,1,0)),"맵없음",""))</f>
        <v/>
      </c>
      <c r="X1275" t="str">
        <f>IF(ISBLANK(W1275),"",
IF(ISERROR(FIND(",",W1275)),
  IF(ISERROR(VLOOKUP(W1275,MapTable!$A:$A,1,0)),"맵없음",
  ""),
IF(ISERROR(FIND(",",W1275,FIND(",",W1275)+1)),
  IF(OR(ISERROR(VLOOKUP(LEFT(W1275,FIND(",",W1275)-1),MapTable!$A:$A,1,0)),ISERROR(VLOOKUP(TRIM(MID(W1275,FIND(",",W1275)+1,999)),MapTable!$A:$A,1,0))),"맵없음",
  ""),
IF(ISERROR(FIND(",",W1275,FIND(",",W1275,FIND(",",W1275)+1)+1)),
  IF(OR(ISERROR(VLOOKUP(LEFT(W1275,FIND(",",W1275)-1),MapTable!$A:$A,1,0)),ISERROR(VLOOKUP(TRIM(MID(W1275,FIND(",",W1275)+1,FIND(",",W1275,FIND(",",W1275)+1)-FIND(",",W1275)-1)),MapTable!$A:$A,1,0)),ISERROR(VLOOKUP(TRIM(MID(W1275,FIND(",",W1275,FIND(",",W1275)+1)+1,999)),MapTable!$A:$A,1,0))),"맵없음",
  ""),
IF(ISERROR(FIND(",",W1275,FIND(",",W1275,FIND(",",W1275,FIND(",",W1275)+1)+1)+1)),
  IF(OR(ISERROR(VLOOKUP(LEFT(W1275,FIND(",",W1275)-1),MapTable!$A:$A,1,0)),ISERROR(VLOOKUP(TRIM(MID(W1275,FIND(",",W1275)+1,FIND(",",W1275,FIND(",",W1275)+1)-FIND(",",W1275)-1)),MapTable!$A:$A,1,0)),ISERROR(VLOOKUP(TRIM(MID(W1275,FIND(",",W1275,FIND(",",W1275)+1)+1,FIND(",",W1275,FIND(",",W1275,FIND(",",W1275)+1)+1)-FIND(",",W1275,FIND(",",W1275)+1)-1)),MapTable!$A:$A,1,0)),ISERROR(VLOOKUP(TRIM(MID(W1275,FIND(",",W1275,FIND(",",W1275,FIND(",",W1275)+1)+1)+1,999)),MapTable!$A:$A,1,0))),"맵없음",
  ""),
)))))</f>
        <v/>
      </c>
      <c r="AC1275" t="str">
        <f>IF(ISBLANK(AB1275),"",IF(ISERROR(VLOOKUP(AB1275,[3]DropTable!$A:$A,1,0)),"드랍없음",""))</f>
        <v/>
      </c>
      <c r="AE1275" t="str">
        <f>IF(ISBLANK(AD1275),"",IF(ISERROR(VLOOKUP(AD1275,[3]DropTable!$A:$A,1,0)),"드랍없음",""))</f>
        <v/>
      </c>
      <c r="AG1275">
        <v>9.8000000000000007</v>
      </c>
      <c r="AH1275">
        <v>1</v>
      </c>
    </row>
    <row r="1276" spans="1:34" x14ac:dyDescent="0.3">
      <c r="A1276">
        <v>27</v>
      </c>
      <c r="B1276">
        <v>46</v>
      </c>
      <c r="C1276">
        <f>IF(OR($L1276=TRUE,$A1276=0,MOD($A1276,ChapterTable!$S$20)&lt;&gt;0),
MAX(0,INT(($B1276+ChapterTable!$Q$26+VLOOKUP(SUBSTITUTE(C$1,"성장단계","")&amp;"단계오프셋",ChapterTable!$S:$T,2,0))/ChapterTable!$Q$23)),
MAX(0,INT(($B1276+ChapterTable!$S$26+VLOOKUP(SUBSTITUTE(C$1,"성장단계","")&amp;"보스단계오프셋",ChapterTable!$S:$T,2,0))/ChapterTable!$S$23)))</f>
        <v>5</v>
      </c>
      <c r="D1276">
        <f>IF(OR($L1276=TRUE,$A1276=0,MOD($A1276,ChapterTable!$S$20)&lt;&gt;0),
MAX(0,INT(($B1276+ChapterTable!$Q$26+VLOOKUP(SUBSTITUTE(D$1,"성장단계","")&amp;"단계오프셋",ChapterTable!$S:$T,2,0))/ChapterTable!$Q$23)),
MAX(0,INT(($B1276+ChapterTable!$S$26+VLOOKUP(SUBSTITUTE(D$1,"성장단계","")&amp;"보스단계오프셋",ChapterTable!$S:$T,2,0))/ChapterTable!$S$23)))</f>
        <v>4</v>
      </c>
      <c r="E1276" s="1">
        <f ca="1">IF(AND($A1276=0,$B1276=1),
    VLOOKUP(1,ChapterTable!$1:$1048576,MATCH("최종"&amp;SUBSTITUTE(SUBSTITUTE(E$1,"standard",""),"|Float",""),ChapterTable!$1:$1,0),0)*ChapterTable!$Q$17,
  IF(AND($A1276=0,$B1276=0),
    E1277,
  IF($B1276=0,
    VLOOKUP($A1276,ChapterTable!$1:$1048576,MATCH("최종"&amp;SUBSTITUTE(SUBSTITUTE(E$1,"standard",""),"|Float",""),ChapterTable!$1:$1,0),0),
  IF($B1276=1,
    IF($L1276=FALSE,
      VLOOKUP($A1276,ChapterTable!$1:$1048576,MATCH("최종"&amp;SUBSTITUTE(SUBSTITUTE(E$1,"standard",""),"|Float",""),ChapterTable!$1:$1,0),0),
      VLOOKUP($A1276-ChapterTable!$Q$11,ChapterTable!$1:$1048576,MATCH("최종"&amp;SUBSTITUTE(SUBSTITUTE(E$1,"standard",""),"|Float",""),ChapterTable!$1:$1,0),0)*ChapterTable!$Q$14
    ),
  OFFSET(E1276,-$B1276+IF($L1276,1,0),0)*
    (VLOOKUP(SUBSTITUTE(SUBSTITUTE(E$1,"standard",""),"|Float","")&amp;"인게임누적곱배수",ChapterTable!$S:$T,2,0)^C1276
    +VLOOKUP(SUBSTITUTE(SUBSTITUTE(E$1,"standard",""),"|Float","")&amp;"인게임누적합배수",ChapterTable!$S:$T,2,0)*C1276)
  )
  )
  )
)</f>
        <v>18748992.458326444</v>
      </c>
      <c r="F1276" s="1">
        <f ca="1">IF(AND($A1276=0,$B1276=1),
    VLOOKUP(1,ChapterTable!$1:$1048576,MATCH("최종"&amp;SUBSTITUTE(SUBSTITUTE(F$1,"standard",""),"|Float",""),ChapterTable!$1:$1,0),0)*ChapterTable!$Q$17,
  IF(AND($A1276=0,$B1276=0),
    F1277,
  IF($B1276=0,
    VLOOKUP($A1276,ChapterTable!$1:$1048576,MATCH("최종"&amp;SUBSTITUTE(SUBSTITUTE(F$1,"standard",""),"|Float",""),ChapterTable!$1:$1,0),0),
  IF($B1276=1,
    IF($L1276=FALSE,
      VLOOKUP($A1276,ChapterTable!$1:$1048576,MATCH("최종"&amp;SUBSTITUTE(SUBSTITUTE(F$1,"standard",""),"|Float",""),ChapterTable!$1:$1,0),0),
      VLOOKUP($A1276-ChapterTable!$Q$11,ChapterTable!$1:$1048576,MATCH("최종"&amp;SUBSTITUTE(SUBSTITUTE(F$1,"standard",""),"|Float",""),ChapterTable!$1:$1,0),0)*ChapterTable!$Q$14
    ),
  OFFSET(F1276,-$B1276+IF($L1276,1,0),0)*
    (VLOOKUP(SUBSTITUTE(SUBSTITUTE(F$1,"standard",""),"|Float","")&amp;"인게임누적곱배수",ChapterTable!$S:$T,2,0)^D1276
    +VLOOKUP(SUBSTITUTE(SUBSTITUTE(F$1,"standard",""),"|Float","")&amp;"인게임누적합배수",ChapterTable!$S:$T,2,0)*D1276)
  )
  )
  )
)</f>
        <v>6817815.4393914342</v>
      </c>
      <c r="G1276" t="s">
        <v>110</v>
      </c>
      <c r="J1276" t="str">
        <f>IF(ISBLANK(I1276),"",
IFERROR(VLOOKUP(I1276,[1]StringTable!$1:$1048576,MATCH([1]StringTable!$B$1,[1]StringTable!$1:$1,0),0),
IFERROR(VLOOKUP(I1276,[1]InApkStringTable!$1:$1048576,MATCH([1]InApkStringTable!$B$1,[1]InApkStringTable!$1:$1,0),0),
"스트링없음")))</f>
        <v/>
      </c>
      <c r="L1276" t="b">
        <v>0</v>
      </c>
      <c r="M1276" t="s">
        <v>24</v>
      </c>
      <c r="N1276" t="str">
        <f>IF(ISBLANK(M1276),"",IF(ISERROR(VLOOKUP(M1276,MapTable!$A:$A,1,0)),"맵없음",""))</f>
        <v/>
      </c>
      <c r="O1276">
        <f t="shared" si="77"/>
        <v>5</v>
      </c>
      <c r="Q1276">
        <f t="shared" si="78"/>
        <v>5</v>
      </c>
      <c r="R1276" t="b">
        <f t="shared" ca="1" si="79"/>
        <v>0</v>
      </c>
      <c r="T1276" t="b">
        <f t="shared" ca="1" si="80"/>
        <v>0</v>
      </c>
      <c r="V1276" t="str">
        <f>IF(ISBLANK(U1276),"",IF(ISERROR(VLOOKUP(U1276,MapTable!$A:$A,1,0)),"맵없음",""))</f>
        <v/>
      </c>
      <c r="X1276" t="str">
        <f>IF(ISBLANK(W1276),"",
IF(ISERROR(FIND(",",W1276)),
  IF(ISERROR(VLOOKUP(W1276,MapTable!$A:$A,1,0)),"맵없음",
  ""),
IF(ISERROR(FIND(",",W1276,FIND(",",W1276)+1)),
  IF(OR(ISERROR(VLOOKUP(LEFT(W1276,FIND(",",W1276)-1),MapTable!$A:$A,1,0)),ISERROR(VLOOKUP(TRIM(MID(W1276,FIND(",",W1276)+1,999)),MapTable!$A:$A,1,0))),"맵없음",
  ""),
IF(ISERROR(FIND(",",W1276,FIND(",",W1276,FIND(",",W1276)+1)+1)),
  IF(OR(ISERROR(VLOOKUP(LEFT(W1276,FIND(",",W1276)-1),MapTable!$A:$A,1,0)),ISERROR(VLOOKUP(TRIM(MID(W1276,FIND(",",W1276)+1,FIND(",",W1276,FIND(",",W1276)+1)-FIND(",",W1276)-1)),MapTable!$A:$A,1,0)),ISERROR(VLOOKUP(TRIM(MID(W1276,FIND(",",W1276,FIND(",",W1276)+1)+1,999)),MapTable!$A:$A,1,0))),"맵없음",
  ""),
IF(ISERROR(FIND(",",W1276,FIND(",",W1276,FIND(",",W1276,FIND(",",W1276)+1)+1)+1)),
  IF(OR(ISERROR(VLOOKUP(LEFT(W1276,FIND(",",W1276)-1),MapTable!$A:$A,1,0)),ISERROR(VLOOKUP(TRIM(MID(W1276,FIND(",",W1276)+1,FIND(",",W1276,FIND(",",W1276)+1)-FIND(",",W1276)-1)),MapTable!$A:$A,1,0)),ISERROR(VLOOKUP(TRIM(MID(W1276,FIND(",",W1276,FIND(",",W1276)+1)+1,FIND(",",W1276,FIND(",",W1276,FIND(",",W1276)+1)+1)-FIND(",",W1276,FIND(",",W1276)+1)-1)),MapTable!$A:$A,1,0)),ISERROR(VLOOKUP(TRIM(MID(W1276,FIND(",",W1276,FIND(",",W1276,FIND(",",W1276)+1)+1)+1,999)),MapTable!$A:$A,1,0))),"맵없음",
  ""),
)))))</f>
        <v/>
      </c>
      <c r="AC1276" t="str">
        <f>IF(ISBLANK(AB1276),"",IF(ISERROR(VLOOKUP(AB1276,[3]DropTable!$A:$A,1,0)),"드랍없음",""))</f>
        <v/>
      </c>
      <c r="AE1276" t="str">
        <f>IF(ISBLANK(AD1276),"",IF(ISERROR(VLOOKUP(AD1276,[3]DropTable!$A:$A,1,0)),"드랍없음",""))</f>
        <v/>
      </c>
      <c r="AG1276">
        <v>9.8000000000000007</v>
      </c>
      <c r="AH1276">
        <v>1</v>
      </c>
    </row>
    <row r="1277" spans="1:34" x14ac:dyDescent="0.3">
      <c r="A1277">
        <v>27</v>
      </c>
      <c r="B1277">
        <v>47</v>
      </c>
      <c r="C1277">
        <f>IF(OR($L1277=TRUE,$A1277=0,MOD($A1277,ChapterTable!$S$20)&lt;&gt;0),
MAX(0,INT(($B1277+ChapterTable!$Q$26+VLOOKUP(SUBSTITUTE(C$1,"성장단계","")&amp;"단계오프셋",ChapterTable!$S:$T,2,0))/ChapterTable!$Q$23)),
MAX(0,INT(($B1277+ChapterTable!$S$26+VLOOKUP(SUBSTITUTE(C$1,"성장단계","")&amp;"보스단계오프셋",ChapterTable!$S:$T,2,0))/ChapterTable!$S$23)))</f>
        <v>5</v>
      </c>
      <c r="D1277">
        <f>IF(OR($L1277=TRUE,$A1277=0,MOD($A1277,ChapterTable!$S$20)&lt;&gt;0),
MAX(0,INT(($B1277+ChapterTable!$Q$26+VLOOKUP(SUBSTITUTE(D$1,"성장단계","")&amp;"단계오프셋",ChapterTable!$S:$T,2,0))/ChapterTable!$Q$23)),
MAX(0,INT(($B1277+ChapterTable!$S$26+VLOOKUP(SUBSTITUTE(D$1,"성장단계","")&amp;"보스단계오프셋",ChapterTable!$S:$T,2,0))/ChapterTable!$S$23)))</f>
        <v>4</v>
      </c>
      <c r="E1277" s="1">
        <f ca="1">IF(AND($A1277=0,$B1277=1),
    VLOOKUP(1,ChapterTable!$1:$1048576,MATCH("최종"&amp;SUBSTITUTE(SUBSTITUTE(E$1,"standard",""),"|Float",""),ChapterTable!$1:$1,0),0)*ChapterTable!$Q$17,
  IF(AND($A1277=0,$B1277=0),
    E1278,
  IF($B1277=0,
    VLOOKUP($A1277,ChapterTable!$1:$1048576,MATCH("최종"&amp;SUBSTITUTE(SUBSTITUTE(E$1,"standard",""),"|Float",""),ChapterTable!$1:$1,0),0),
  IF($B1277=1,
    IF($L1277=FALSE,
      VLOOKUP($A1277,ChapterTable!$1:$1048576,MATCH("최종"&amp;SUBSTITUTE(SUBSTITUTE(E$1,"standard",""),"|Float",""),ChapterTable!$1:$1,0),0),
      VLOOKUP($A1277-ChapterTable!$Q$11,ChapterTable!$1:$1048576,MATCH("최종"&amp;SUBSTITUTE(SUBSTITUTE(E$1,"standard",""),"|Float",""),ChapterTable!$1:$1,0),0)*ChapterTable!$Q$14
    ),
  OFFSET(E1277,-$B1277+IF($L1277,1,0),0)*
    (VLOOKUP(SUBSTITUTE(SUBSTITUTE(E$1,"standard",""),"|Float","")&amp;"인게임누적곱배수",ChapterTable!$S:$T,2,0)^C1277
    +VLOOKUP(SUBSTITUTE(SUBSTITUTE(E$1,"standard",""),"|Float","")&amp;"인게임누적합배수",ChapterTable!$S:$T,2,0)*C1277)
  )
  )
  )
)</f>
        <v>18748992.458326444</v>
      </c>
      <c r="F1277" s="1">
        <f ca="1">IF(AND($A1277=0,$B1277=1),
    VLOOKUP(1,ChapterTable!$1:$1048576,MATCH("최종"&amp;SUBSTITUTE(SUBSTITUTE(F$1,"standard",""),"|Float",""),ChapterTable!$1:$1,0),0)*ChapterTable!$Q$17,
  IF(AND($A1277=0,$B1277=0),
    F1278,
  IF($B1277=0,
    VLOOKUP($A1277,ChapterTable!$1:$1048576,MATCH("최종"&amp;SUBSTITUTE(SUBSTITUTE(F$1,"standard",""),"|Float",""),ChapterTable!$1:$1,0),0),
  IF($B1277=1,
    IF($L1277=FALSE,
      VLOOKUP($A1277,ChapterTable!$1:$1048576,MATCH("최종"&amp;SUBSTITUTE(SUBSTITUTE(F$1,"standard",""),"|Float",""),ChapterTable!$1:$1,0),0),
      VLOOKUP($A1277-ChapterTable!$Q$11,ChapterTable!$1:$1048576,MATCH("최종"&amp;SUBSTITUTE(SUBSTITUTE(F$1,"standard",""),"|Float",""),ChapterTable!$1:$1,0),0)*ChapterTable!$Q$14
    ),
  OFFSET(F1277,-$B1277+IF($L1277,1,0),0)*
    (VLOOKUP(SUBSTITUTE(SUBSTITUTE(F$1,"standard",""),"|Float","")&amp;"인게임누적곱배수",ChapterTable!$S:$T,2,0)^D1277
    +VLOOKUP(SUBSTITUTE(SUBSTITUTE(F$1,"standard",""),"|Float","")&amp;"인게임누적합배수",ChapterTable!$S:$T,2,0)*D1277)
  )
  )
  )
)</f>
        <v>6817815.4393914342</v>
      </c>
      <c r="G1277" t="s">
        <v>110</v>
      </c>
      <c r="J1277" t="str">
        <f>IF(ISBLANK(I1277),"",
IFERROR(VLOOKUP(I1277,[1]StringTable!$1:$1048576,MATCH([1]StringTable!$B$1,[1]StringTable!$1:$1,0),0),
IFERROR(VLOOKUP(I1277,[1]InApkStringTable!$1:$1048576,MATCH([1]InApkStringTable!$B$1,[1]InApkStringTable!$1:$1,0),0),
"스트링없음")))</f>
        <v/>
      </c>
      <c r="L1277" t="b">
        <v>0</v>
      </c>
      <c r="M1277" t="s">
        <v>24</v>
      </c>
      <c r="N1277" t="str">
        <f>IF(ISBLANK(M1277),"",IF(ISERROR(VLOOKUP(M1277,MapTable!$A:$A,1,0)),"맵없음",""))</f>
        <v/>
      </c>
      <c r="O1277">
        <f t="shared" si="77"/>
        <v>5</v>
      </c>
      <c r="Q1277">
        <f t="shared" si="78"/>
        <v>5</v>
      </c>
      <c r="R1277" t="b">
        <f t="shared" ca="1" si="79"/>
        <v>0</v>
      </c>
      <c r="T1277" t="b">
        <f t="shared" ca="1" si="80"/>
        <v>0</v>
      </c>
      <c r="V1277" t="str">
        <f>IF(ISBLANK(U1277),"",IF(ISERROR(VLOOKUP(U1277,MapTable!$A:$A,1,0)),"맵없음",""))</f>
        <v/>
      </c>
      <c r="X1277" t="str">
        <f>IF(ISBLANK(W1277),"",
IF(ISERROR(FIND(",",W1277)),
  IF(ISERROR(VLOOKUP(W1277,MapTable!$A:$A,1,0)),"맵없음",
  ""),
IF(ISERROR(FIND(",",W1277,FIND(",",W1277)+1)),
  IF(OR(ISERROR(VLOOKUP(LEFT(W1277,FIND(",",W1277)-1),MapTable!$A:$A,1,0)),ISERROR(VLOOKUP(TRIM(MID(W1277,FIND(",",W1277)+1,999)),MapTable!$A:$A,1,0))),"맵없음",
  ""),
IF(ISERROR(FIND(",",W1277,FIND(",",W1277,FIND(",",W1277)+1)+1)),
  IF(OR(ISERROR(VLOOKUP(LEFT(W1277,FIND(",",W1277)-1),MapTable!$A:$A,1,0)),ISERROR(VLOOKUP(TRIM(MID(W1277,FIND(",",W1277)+1,FIND(",",W1277,FIND(",",W1277)+1)-FIND(",",W1277)-1)),MapTable!$A:$A,1,0)),ISERROR(VLOOKUP(TRIM(MID(W1277,FIND(",",W1277,FIND(",",W1277)+1)+1,999)),MapTable!$A:$A,1,0))),"맵없음",
  ""),
IF(ISERROR(FIND(",",W1277,FIND(",",W1277,FIND(",",W1277,FIND(",",W1277)+1)+1)+1)),
  IF(OR(ISERROR(VLOOKUP(LEFT(W1277,FIND(",",W1277)-1),MapTable!$A:$A,1,0)),ISERROR(VLOOKUP(TRIM(MID(W1277,FIND(",",W1277)+1,FIND(",",W1277,FIND(",",W1277)+1)-FIND(",",W1277)-1)),MapTable!$A:$A,1,0)),ISERROR(VLOOKUP(TRIM(MID(W1277,FIND(",",W1277,FIND(",",W1277)+1)+1,FIND(",",W1277,FIND(",",W1277,FIND(",",W1277)+1)+1)-FIND(",",W1277,FIND(",",W1277)+1)-1)),MapTable!$A:$A,1,0)),ISERROR(VLOOKUP(TRIM(MID(W1277,FIND(",",W1277,FIND(",",W1277,FIND(",",W1277)+1)+1)+1,999)),MapTable!$A:$A,1,0))),"맵없음",
  ""),
)))))</f>
        <v/>
      </c>
      <c r="AC1277" t="str">
        <f>IF(ISBLANK(AB1277),"",IF(ISERROR(VLOOKUP(AB1277,[3]DropTable!$A:$A,1,0)),"드랍없음",""))</f>
        <v/>
      </c>
      <c r="AE1277" t="str">
        <f>IF(ISBLANK(AD1277),"",IF(ISERROR(VLOOKUP(AD1277,[3]DropTable!$A:$A,1,0)),"드랍없음",""))</f>
        <v/>
      </c>
      <c r="AG1277">
        <v>9.8000000000000007</v>
      </c>
      <c r="AH1277">
        <v>1</v>
      </c>
    </row>
    <row r="1278" spans="1:34" x14ac:dyDescent="0.3">
      <c r="A1278">
        <v>27</v>
      </c>
      <c r="B1278">
        <v>48</v>
      </c>
      <c r="C1278">
        <f>IF(OR($L1278=TRUE,$A1278=0,MOD($A1278,ChapterTable!$S$20)&lt;&gt;0),
MAX(0,INT(($B1278+ChapterTable!$Q$26+VLOOKUP(SUBSTITUTE(C$1,"성장단계","")&amp;"단계오프셋",ChapterTable!$S:$T,2,0))/ChapterTable!$Q$23)),
MAX(0,INT(($B1278+ChapterTable!$S$26+VLOOKUP(SUBSTITUTE(C$1,"성장단계","")&amp;"보스단계오프셋",ChapterTable!$S:$T,2,0))/ChapterTable!$S$23)))</f>
        <v>5</v>
      </c>
      <c r="D1278">
        <f>IF(OR($L1278=TRUE,$A1278=0,MOD($A1278,ChapterTable!$S$20)&lt;&gt;0),
MAX(0,INT(($B1278+ChapterTable!$Q$26+VLOOKUP(SUBSTITUTE(D$1,"성장단계","")&amp;"단계오프셋",ChapterTable!$S:$T,2,0))/ChapterTable!$Q$23)),
MAX(0,INT(($B1278+ChapterTable!$S$26+VLOOKUP(SUBSTITUTE(D$1,"성장단계","")&amp;"보스단계오프셋",ChapterTable!$S:$T,2,0))/ChapterTable!$S$23)))</f>
        <v>4</v>
      </c>
      <c r="E1278" s="1">
        <f ca="1">IF(AND($A1278=0,$B1278=1),
    VLOOKUP(1,ChapterTable!$1:$1048576,MATCH("최종"&amp;SUBSTITUTE(SUBSTITUTE(E$1,"standard",""),"|Float",""),ChapterTable!$1:$1,0),0)*ChapterTable!$Q$17,
  IF(AND($A1278=0,$B1278=0),
    E1279,
  IF($B1278=0,
    VLOOKUP($A1278,ChapterTable!$1:$1048576,MATCH("최종"&amp;SUBSTITUTE(SUBSTITUTE(E$1,"standard",""),"|Float",""),ChapterTable!$1:$1,0),0),
  IF($B1278=1,
    IF($L1278=FALSE,
      VLOOKUP($A1278,ChapterTable!$1:$1048576,MATCH("최종"&amp;SUBSTITUTE(SUBSTITUTE(E$1,"standard",""),"|Float",""),ChapterTable!$1:$1,0),0),
      VLOOKUP($A1278-ChapterTable!$Q$11,ChapterTable!$1:$1048576,MATCH("최종"&amp;SUBSTITUTE(SUBSTITUTE(E$1,"standard",""),"|Float",""),ChapterTable!$1:$1,0),0)*ChapterTable!$Q$14
    ),
  OFFSET(E1278,-$B1278+IF($L1278,1,0),0)*
    (VLOOKUP(SUBSTITUTE(SUBSTITUTE(E$1,"standard",""),"|Float","")&amp;"인게임누적곱배수",ChapterTable!$S:$T,2,0)^C1278
    +VLOOKUP(SUBSTITUTE(SUBSTITUTE(E$1,"standard",""),"|Float","")&amp;"인게임누적합배수",ChapterTable!$S:$T,2,0)*C1278)
  )
  )
  )
)</f>
        <v>18748992.458326444</v>
      </c>
      <c r="F1278" s="1">
        <f ca="1">IF(AND($A1278=0,$B1278=1),
    VLOOKUP(1,ChapterTable!$1:$1048576,MATCH("최종"&amp;SUBSTITUTE(SUBSTITUTE(F$1,"standard",""),"|Float",""),ChapterTable!$1:$1,0),0)*ChapterTable!$Q$17,
  IF(AND($A1278=0,$B1278=0),
    F1279,
  IF($B1278=0,
    VLOOKUP($A1278,ChapterTable!$1:$1048576,MATCH("최종"&amp;SUBSTITUTE(SUBSTITUTE(F$1,"standard",""),"|Float",""),ChapterTable!$1:$1,0),0),
  IF($B1278=1,
    IF($L1278=FALSE,
      VLOOKUP($A1278,ChapterTable!$1:$1048576,MATCH("최종"&amp;SUBSTITUTE(SUBSTITUTE(F$1,"standard",""),"|Float",""),ChapterTable!$1:$1,0),0),
      VLOOKUP($A1278-ChapterTable!$Q$11,ChapterTable!$1:$1048576,MATCH("최종"&amp;SUBSTITUTE(SUBSTITUTE(F$1,"standard",""),"|Float",""),ChapterTable!$1:$1,0),0)*ChapterTable!$Q$14
    ),
  OFFSET(F1278,-$B1278+IF($L1278,1,0),0)*
    (VLOOKUP(SUBSTITUTE(SUBSTITUTE(F$1,"standard",""),"|Float","")&amp;"인게임누적곱배수",ChapterTable!$S:$T,2,0)^D1278
    +VLOOKUP(SUBSTITUTE(SUBSTITUTE(F$1,"standard",""),"|Float","")&amp;"인게임누적합배수",ChapterTable!$S:$T,2,0)*D1278)
  )
  )
  )
)</f>
        <v>6817815.4393914342</v>
      </c>
      <c r="G1278" t="s">
        <v>110</v>
      </c>
      <c r="J1278" t="str">
        <f>IF(ISBLANK(I1278),"",
IFERROR(VLOOKUP(I1278,[1]StringTable!$1:$1048576,MATCH([1]StringTable!$B$1,[1]StringTable!$1:$1,0),0),
IFERROR(VLOOKUP(I1278,[1]InApkStringTable!$1:$1048576,MATCH([1]InApkStringTable!$B$1,[1]InApkStringTable!$1:$1,0),0),
"스트링없음")))</f>
        <v/>
      </c>
      <c r="L1278" t="b">
        <v>0</v>
      </c>
      <c r="M1278" t="s">
        <v>24</v>
      </c>
      <c r="N1278" t="str">
        <f>IF(ISBLANK(M1278),"",IF(ISERROR(VLOOKUP(M1278,MapTable!$A:$A,1,0)),"맵없음",""))</f>
        <v/>
      </c>
      <c r="O1278">
        <f t="shared" si="77"/>
        <v>5</v>
      </c>
      <c r="Q1278">
        <f t="shared" si="78"/>
        <v>5</v>
      </c>
      <c r="R1278" t="b">
        <f t="shared" ca="1" si="79"/>
        <v>0</v>
      </c>
      <c r="T1278" t="b">
        <f t="shared" ca="1" si="80"/>
        <v>0</v>
      </c>
      <c r="V1278" t="str">
        <f>IF(ISBLANK(U1278),"",IF(ISERROR(VLOOKUP(U1278,MapTable!$A:$A,1,0)),"맵없음",""))</f>
        <v/>
      </c>
      <c r="X1278" t="str">
        <f>IF(ISBLANK(W1278),"",
IF(ISERROR(FIND(",",W1278)),
  IF(ISERROR(VLOOKUP(W1278,MapTable!$A:$A,1,0)),"맵없음",
  ""),
IF(ISERROR(FIND(",",W1278,FIND(",",W1278)+1)),
  IF(OR(ISERROR(VLOOKUP(LEFT(W1278,FIND(",",W1278)-1),MapTable!$A:$A,1,0)),ISERROR(VLOOKUP(TRIM(MID(W1278,FIND(",",W1278)+1,999)),MapTable!$A:$A,1,0))),"맵없음",
  ""),
IF(ISERROR(FIND(",",W1278,FIND(",",W1278,FIND(",",W1278)+1)+1)),
  IF(OR(ISERROR(VLOOKUP(LEFT(W1278,FIND(",",W1278)-1),MapTable!$A:$A,1,0)),ISERROR(VLOOKUP(TRIM(MID(W1278,FIND(",",W1278)+1,FIND(",",W1278,FIND(",",W1278)+1)-FIND(",",W1278)-1)),MapTable!$A:$A,1,0)),ISERROR(VLOOKUP(TRIM(MID(W1278,FIND(",",W1278,FIND(",",W1278)+1)+1,999)),MapTable!$A:$A,1,0))),"맵없음",
  ""),
IF(ISERROR(FIND(",",W1278,FIND(",",W1278,FIND(",",W1278,FIND(",",W1278)+1)+1)+1)),
  IF(OR(ISERROR(VLOOKUP(LEFT(W1278,FIND(",",W1278)-1),MapTable!$A:$A,1,0)),ISERROR(VLOOKUP(TRIM(MID(W1278,FIND(",",W1278)+1,FIND(",",W1278,FIND(",",W1278)+1)-FIND(",",W1278)-1)),MapTable!$A:$A,1,0)),ISERROR(VLOOKUP(TRIM(MID(W1278,FIND(",",W1278,FIND(",",W1278)+1)+1,FIND(",",W1278,FIND(",",W1278,FIND(",",W1278)+1)+1)-FIND(",",W1278,FIND(",",W1278)+1)-1)),MapTable!$A:$A,1,0)),ISERROR(VLOOKUP(TRIM(MID(W1278,FIND(",",W1278,FIND(",",W1278,FIND(",",W1278)+1)+1)+1,999)),MapTable!$A:$A,1,0))),"맵없음",
  ""),
)))))</f>
        <v/>
      </c>
      <c r="AC1278" t="str">
        <f>IF(ISBLANK(AB1278),"",IF(ISERROR(VLOOKUP(AB1278,[3]DropTable!$A:$A,1,0)),"드랍없음",""))</f>
        <v/>
      </c>
      <c r="AE1278" t="str">
        <f>IF(ISBLANK(AD1278),"",IF(ISERROR(VLOOKUP(AD1278,[3]DropTable!$A:$A,1,0)),"드랍없음",""))</f>
        <v/>
      </c>
      <c r="AG1278">
        <v>9.8000000000000007</v>
      </c>
      <c r="AH1278">
        <v>1</v>
      </c>
    </row>
    <row r="1279" spans="1:34" x14ac:dyDescent="0.3">
      <c r="A1279">
        <v>27</v>
      </c>
      <c r="B1279">
        <v>49</v>
      </c>
      <c r="C1279">
        <f>IF(OR($L1279=TRUE,$A1279=0,MOD($A1279,ChapterTable!$S$20)&lt;&gt;0),
MAX(0,INT(($B1279+ChapterTable!$Q$26+VLOOKUP(SUBSTITUTE(C$1,"성장단계","")&amp;"단계오프셋",ChapterTable!$S:$T,2,0))/ChapterTable!$Q$23)),
MAX(0,INT(($B1279+ChapterTable!$S$26+VLOOKUP(SUBSTITUTE(C$1,"성장단계","")&amp;"보스단계오프셋",ChapterTable!$S:$T,2,0))/ChapterTable!$S$23)))</f>
        <v>5</v>
      </c>
      <c r="D1279">
        <f>IF(OR($L1279=TRUE,$A1279=0,MOD($A1279,ChapterTable!$S$20)&lt;&gt;0),
MAX(0,INT(($B1279+ChapterTable!$Q$26+VLOOKUP(SUBSTITUTE(D$1,"성장단계","")&amp;"단계오프셋",ChapterTable!$S:$T,2,0))/ChapterTable!$Q$23)),
MAX(0,INT(($B1279+ChapterTable!$S$26+VLOOKUP(SUBSTITUTE(D$1,"성장단계","")&amp;"보스단계오프셋",ChapterTable!$S:$T,2,0))/ChapterTable!$S$23)))</f>
        <v>4</v>
      </c>
      <c r="E1279" s="1">
        <f ca="1">IF(AND($A1279=0,$B1279=1),
    VLOOKUP(1,ChapterTable!$1:$1048576,MATCH("최종"&amp;SUBSTITUTE(SUBSTITUTE(E$1,"standard",""),"|Float",""),ChapterTable!$1:$1,0),0)*ChapterTable!$Q$17,
  IF(AND($A1279=0,$B1279=0),
    E1280,
  IF($B1279=0,
    VLOOKUP($A1279,ChapterTable!$1:$1048576,MATCH("최종"&amp;SUBSTITUTE(SUBSTITUTE(E$1,"standard",""),"|Float",""),ChapterTable!$1:$1,0),0),
  IF($B1279=1,
    IF($L1279=FALSE,
      VLOOKUP($A1279,ChapterTable!$1:$1048576,MATCH("최종"&amp;SUBSTITUTE(SUBSTITUTE(E$1,"standard",""),"|Float",""),ChapterTable!$1:$1,0),0),
      VLOOKUP($A1279-ChapterTable!$Q$11,ChapterTable!$1:$1048576,MATCH("최종"&amp;SUBSTITUTE(SUBSTITUTE(E$1,"standard",""),"|Float",""),ChapterTable!$1:$1,0),0)*ChapterTable!$Q$14
    ),
  OFFSET(E1279,-$B1279+IF($L1279,1,0),0)*
    (VLOOKUP(SUBSTITUTE(SUBSTITUTE(E$1,"standard",""),"|Float","")&amp;"인게임누적곱배수",ChapterTable!$S:$T,2,0)^C1279
    +VLOOKUP(SUBSTITUTE(SUBSTITUTE(E$1,"standard",""),"|Float","")&amp;"인게임누적합배수",ChapterTable!$S:$T,2,0)*C1279)
  )
  )
  )
)</f>
        <v>18748992.458326444</v>
      </c>
      <c r="F1279" s="1">
        <f ca="1">IF(AND($A1279=0,$B1279=1),
    VLOOKUP(1,ChapterTable!$1:$1048576,MATCH("최종"&amp;SUBSTITUTE(SUBSTITUTE(F$1,"standard",""),"|Float",""),ChapterTable!$1:$1,0),0)*ChapterTable!$Q$17,
  IF(AND($A1279=0,$B1279=0),
    F1280,
  IF($B1279=0,
    VLOOKUP($A1279,ChapterTable!$1:$1048576,MATCH("최종"&amp;SUBSTITUTE(SUBSTITUTE(F$1,"standard",""),"|Float",""),ChapterTable!$1:$1,0),0),
  IF($B1279=1,
    IF($L1279=FALSE,
      VLOOKUP($A1279,ChapterTable!$1:$1048576,MATCH("최종"&amp;SUBSTITUTE(SUBSTITUTE(F$1,"standard",""),"|Float",""),ChapterTable!$1:$1,0),0),
      VLOOKUP($A1279-ChapterTable!$Q$11,ChapterTable!$1:$1048576,MATCH("최종"&amp;SUBSTITUTE(SUBSTITUTE(F$1,"standard",""),"|Float",""),ChapterTable!$1:$1,0),0)*ChapterTable!$Q$14
    ),
  OFFSET(F1279,-$B1279+IF($L1279,1,0),0)*
    (VLOOKUP(SUBSTITUTE(SUBSTITUTE(F$1,"standard",""),"|Float","")&amp;"인게임누적곱배수",ChapterTable!$S:$T,2,0)^D1279
    +VLOOKUP(SUBSTITUTE(SUBSTITUTE(F$1,"standard",""),"|Float","")&amp;"인게임누적합배수",ChapterTable!$S:$T,2,0)*D1279)
  )
  )
  )
)</f>
        <v>6817815.4393914342</v>
      </c>
      <c r="G1279" t="s">
        <v>110</v>
      </c>
      <c r="J1279" t="str">
        <f>IF(ISBLANK(I1279),"",
IFERROR(VLOOKUP(I1279,[1]StringTable!$1:$1048576,MATCH([1]StringTable!$B$1,[1]StringTable!$1:$1,0),0),
IFERROR(VLOOKUP(I1279,[1]InApkStringTable!$1:$1048576,MATCH([1]InApkStringTable!$B$1,[1]InApkStringTable!$1:$1,0),0),
"스트링없음")))</f>
        <v/>
      </c>
      <c r="L1279" t="b">
        <v>0</v>
      </c>
      <c r="M1279" t="s">
        <v>24</v>
      </c>
      <c r="N1279" t="str">
        <f>IF(ISBLANK(M1279),"",IF(ISERROR(VLOOKUP(M1279,MapTable!$A:$A,1,0)),"맵없음",""))</f>
        <v/>
      </c>
      <c r="O1279">
        <f t="shared" si="77"/>
        <v>95</v>
      </c>
      <c r="Q1279">
        <f t="shared" si="78"/>
        <v>95</v>
      </c>
      <c r="R1279" t="b">
        <f t="shared" ca="1" si="79"/>
        <v>1</v>
      </c>
      <c r="T1279" t="b">
        <f t="shared" ca="1" si="80"/>
        <v>1</v>
      </c>
      <c r="V1279" t="str">
        <f>IF(ISBLANK(U1279),"",IF(ISERROR(VLOOKUP(U1279,MapTable!$A:$A,1,0)),"맵없음",""))</f>
        <v/>
      </c>
      <c r="X1279" t="str">
        <f>IF(ISBLANK(W1279),"",
IF(ISERROR(FIND(",",W1279)),
  IF(ISERROR(VLOOKUP(W1279,MapTable!$A:$A,1,0)),"맵없음",
  ""),
IF(ISERROR(FIND(",",W1279,FIND(",",W1279)+1)),
  IF(OR(ISERROR(VLOOKUP(LEFT(W1279,FIND(",",W1279)-1),MapTable!$A:$A,1,0)),ISERROR(VLOOKUP(TRIM(MID(W1279,FIND(",",W1279)+1,999)),MapTable!$A:$A,1,0))),"맵없음",
  ""),
IF(ISERROR(FIND(",",W1279,FIND(",",W1279,FIND(",",W1279)+1)+1)),
  IF(OR(ISERROR(VLOOKUP(LEFT(W1279,FIND(",",W1279)-1),MapTable!$A:$A,1,0)),ISERROR(VLOOKUP(TRIM(MID(W1279,FIND(",",W1279)+1,FIND(",",W1279,FIND(",",W1279)+1)-FIND(",",W1279)-1)),MapTable!$A:$A,1,0)),ISERROR(VLOOKUP(TRIM(MID(W1279,FIND(",",W1279,FIND(",",W1279)+1)+1,999)),MapTable!$A:$A,1,0))),"맵없음",
  ""),
IF(ISERROR(FIND(",",W1279,FIND(",",W1279,FIND(",",W1279,FIND(",",W1279)+1)+1)+1)),
  IF(OR(ISERROR(VLOOKUP(LEFT(W1279,FIND(",",W1279)-1),MapTable!$A:$A,1,0)),ISERROR(VLOOKUP(TRIM(MID(W1279,FIND(",",W1279)+1,FIND(",",W1279,FIND(",",W1279)+1)-FIND(",",W1279)-1)),MapTable!$A:$A,1,0)),ISERROR(VLOOKUP(TRIM(MID(W1279,FIND(",",W1279,FIND(",",W1279)+1)+1,FIND(",",W1279,FIND(",",W1279,FIND(",",W1279)+1)+1)-FIND(",",W1279,FIND(",",W1279)+1)-1)),MapTable!$A:$A,1,0)),ISERROR(VLOOKUP(TRIM(MID(W1279,FIND(",",W1279,FIND(",",W1279,FIND(",",W1279)+1)+1)+1,999)),MapTable!$A:$A,1,0))),"맵없음",
  ""),
)))))</f>
        <v/>
      </c>
      <c r="AC1279" t="str">
        <f>IF(ISBLANK(AB1279),"",IF(ISERROR(VLOOKUP(AB1279,[3]DropTable!$A:$A,1,0)),"드랍없음",""))</f>
        <v/>
      </c>
      <c r="AE1279" t="str">
        <f>IF(ISBLANK(AD1279),"",IF(ISERROR(VLOOKUP(AD1279,[3]DropTable!$A:$A,1,0)),"드랍없음",""))</f>
        <v/>
      </c>
      <c r="AG1279">
        <v>9.8000000000000007</v>
      </c>
      <c r="AH1279">
        <v>1</v>
      </c>
    </row>
    <row r="1280" spans="1:34" x14ac:dyDescent="0.3">
      <c r="A1280">
        <v>27</v>
      </c>
      <c r="B1280">
        <v>50</v>
      </c>
      <c r="C1280">
        <f>IF(OR($L1280=TRUE,$A1280=0,MOD($A1280,ChapterTable!$S$20)&lt;&gt;0),
MAX(0,INT(($B1280+ChapterTable!$Q$26+VLOOKUP(SUBSTITUTE(C$1,"성장단계","")&amp;"단계오프셋",ChapterTable!$S:$T,2,0))/ChapterTable!$Q$23)),
MAX(0,INT(($B1280+ChapterTable!$S$26+VLOOKUP(SUBSTITUTE(C$1,"성장단계","")&amp;"보스단계오프셋",ChapterTable!$S:$T,2,0))/ChapterTable!$S$23)))</f>
        <v>5</v>
      </c>
      <c r="D1280">
        <f>IF(OR($L1280=TRUE,$A1280=0,MOD($A1280,ChapterTable!$S$20)&lt;&gt;0),
MAX(0,INT(($B1280+ChapterTable!$Q$26+VLOOKUP(SUBSTITUTE(D$1,"성장단계","")&amp;"단계오프셋",ChapterTable!$S:$T,2,0))/ChapterTable!$Q$23)),
MAX(0,INT(($B1280+ChapterTable!$S$26+VLOOKUP(SUBSTITUTE(D$1,"성장단계","")&amp;"보스단계오프셋",ChapterTable!$S:$T,2,0))/ChapterTable!$S$23)))</f>
        <v>4</v>
      </c>
      <c r="E1280" s="1">
        <f ca="1">IF(AND($A1280=0,$B1280=1),
    VLOOKUP(1,ChapterTable!$1:$1048576,MATCH("최종"&amp;SUBSTITUTE(SUBSTITUTE(E$1,"standard",""),"|Float",""),ChapterTable!$1:$1,0),0)*ChapterTable!$Q$17,
  IF(AND($A1280=0,$B1280=0),
    E1281,
  IF($B1280=0,
    VLOOKUP($A1280,ChapterTable!$1:$1048576,MATCH("최종"&amp;SUBSTITUTE(SUBSTITUTE(E$1,"standard",""),"|Float",""),ChapterTable!$1:$1,0),0),
  IF($B1280=1,
    IF($L1280=FALSE,
      VLOOKUP($A1280,ChapterTable!$1:$1048576,MATCH("최종"&amp;SUBSTITUTE(SUBSTITUTE(E$1,"standard",""),"|Float",""),ChapterTable!$1:$1,0),0),
      VLOOKUP($A1280-ChapterTable!$Q$11,ChapterTable!$1:$1048576,MATCH("최종"&amp;SUBSTITUTE(SUBSTITUTE(E$1,"standard",""),"|Float",""),ChapterTable!$1:$1,0),0)*ChapterTable!$Q$14
    ),
  OFFSET(E1280,-$B1280+IF($L1280,1,0),0)*
    (VLOOKUP(SUBSTITUTE(SUBSTITUTE(E$1,"standard",""),"|Float","")&amp;"인게임누적곱배수",ChapterTable!$S:$T,2,0)^C1280
    +VLOOKUP(SUBSTITUTE(SUBSTITUTE(E$1,"standard",""),"|Float","")&amp;"인게임누적합배수",ChapterTable!$S:$T,2,0)*C1280)
  )
  )
  )
)</f>
        <v>18748992.458326444</v>
      </c>
      <c r="F1280" s="1">
        <f ca="1">IF(AND($A1280=0,$B1280=1),
    VLOOKUP(1,ChapterTable!$1:$1048576,MATCH("최종"&amp;SUBSTITUTE(SUBSTITUTE(F$1,"standard",""),"|Float",""),ChapterTable!$1:$1,0),0)*ChapterTable!$Q$17,
  IF(AND($A1280=0,$B1280=0),
    F1281,
  IF($B1280=0,
    VLOOKUP($A1280,ChapterTable!$1:$1048576,MATCH("최종"&amp;SUBSTITUTE(SUBSTITUTE(F$1,"standard",""),"|Float",""),ChapterTable!$1:$1,0),0),
  IF($B1280=1,
    IF($L1280=FALSE,
      VLOOKUP($A1280,ChapterTable!$1:$1048576,MATCH("최종"&amp;SUBSTITUTE(SUBSTITUTE(F$1,"standard",""),"|Float",""),ChapterTable!$1:$1,0),0),
      VLOOKUP($A1280-ChapterTable!$Q$11,ChapterTable!$1:$1048576,MATCH("최종"&amp;SUBSTITUTE(SUBSTITUTE(F$1,"standard",""),"|Float",""),ChapterTable!$1:$1,0),0)*ChapterTable!$Q$14
    ),
  OFFSET(F1280,-$B1280+IF($L1280,1,0),0)*
    (VLOOKUP(SUBSTITUTE(SUBSTITUTE(F$1,"standard",""),"|Float","")&amp;"인게임누적곱배수",ChapterTable!$S:$T,2,0)^D1280
    +VLOOKUP(SUBSTITUTE(SUBSTITUTE(F$1,"standard",""),"|Float","")&amp;"인게임누적합배수",ChapterTable!$S:$T,2,0)*D1280)
  )
  )
  )
)</f>
        <v>6817815.4393914342</v>
      </c>
      <c r="G1280" t="s">
        <v>110</v>
      </c>
      <c r="J1280" t="str">
        <f>IF(ISBLANK(I1280),"",
IFERROR(VLOOKUP(I1280,[1]StringTable!$1:$1048576,MATCH([1]StringTable!$B$1,[1]StringTable!$1:$1,0),0),
IFERROR(VLOOKUP(I1280,[1]InApkStringTable!$1:$1048576,MATCH([1]InApkStringTable!$B$1,[1]InApkStringTable!$1:$1,0),0),
"스트링없음")))</f>
        <v/>
      </c>
      <c r="L1280" t="b">
        <v>0</v>
      </c>
      <c r="M1280" t="s">
        <v>24</v>
      </c>
      <c r="N1280" t="str">
        <f>IF(ISBLANK(M1280),"",IF(ISERROR(VLOOKUP(M1280,MapTable!$A:$A,1,0)),"맵없음",""))</f>
        <v/>
      </c>
      <c r="O1280">
        <f t="shared" si="77"/>
        <v>21</v>
      </c>
      <c r="Q1280">
        <f t="shared" si="78"/>
        <v>21</v>
      </c>
      <c r="R1280" t="b">
        <f t="shared" ca="1" si="79"/>
        <v>0</v>
      </c>
      <c r="T1280" t="b">
        <f t="shared" ca="1" si="80"/>
        <v>0</v>
      </c>
      <c r="V1280" t="str">
        <f>IF(ISBLANK(U1280),"",IF(ISERROR(VLOOKUP(U1280,MapTable!$A:$A,1,0)),"맵없음",""))</f>
        <v/>
      </c>
      <c r="X1280" t="str">
        <f>IF(ISBLANK(W1280),"",
IF(ISERROR(FIND(",",W1280)),
  IF(ISERROR(VLOOKUP(W1280,MapTable!$A:$A,1,0)),"맵없음",
  ""),
IF(ISERROR(FIND(",",W1280,FIND(",",W1280)+1)),
  IF(OR(ISERROR(VLOOKUP(LEFT(W1280,FIND(",",W1280)-1),MapTable!$A:$A,1,0)),ISERROR(VLOOKUP(TRIM(MID(W1280,FIND(",",W1280)+1,999)),MapTable!$A:$A,1,0))),"맵없음",
  ""),
IF(ISERROR(FIND(",",W1280,FIND(",",W1280,FIND(",",W1280)+1)+1)),
  IF(OR(ISERROR(VLOOKUP(LEFT(W1280,FIND(",",W1280)-1),MapTable!$A:$A,1,0)),ISERROR(VLOOKUP(TRIM(MID(W1280,FIND(",",W1280)+1,FIND(",",W1280,FIND(",",W1280)+1)-FIND(",",W1280)-1)),MapTable!$A:$A,1,0)),ISERROR(VLOOKUP(TRIM(MID(W1280,FIND(",",W1280,FIND(",",W1280)+1)+1,999)),MapTable!$A:$A,1,0))),"맵없음",
  ""),
IF(ISERROR(FIND(",",W1280,FIND(",",W1280,FIND(",",W1280,FIND(",",W1280)+1)+1)+1)),
  IF(OR(ISERROR(VLOOKUP(LEFT(W1280,FIND(",",W1280)-1),MapTable!$A:$A,1,0)),ISERROR(VLOOKUP(TRIM(MID(W1280,FIND(",",W1280)+1,FIND(",",W1280,FIND(",",W1280)+1)-FIND(",",W1280)-1)),MapTable!$A:$A,1,0)),ISERROR(VLOOKUP(TRIM(MID(W1280,FIND(",",W1280,FIND(",",W1280)+1)+1,FIND(",",W1280,FIND(",",W1280,FIND(",",W1280)+1)+1)-FIND(",",W1280,FIND(",",W1280)+1)-1)),MapTable!$A:$A,1,0)),ISERROR(VLOOKUP(TRIM(MID(W1280,FIND(",",W1280,FIND(",",W1280,FIND(",",W1280)+1)+1)+1,999)),MapTable!$A:$A,1,0))),"맵없음",
  ""),
)))))</f>
        <v/>
      </c>
      <c r="AC1280" t="str">
        <f>IF(ISBLANK(AB1280),"",IF(ISERROR(VLOOKUP(AB1280,[3]DropTable!$A:$A,1,0)),"드랍없음",""))</f>
        <v/>
      </c>
      <c r="AE1280" t="str">
        <f>IF(ISBLANK(AD1280),"",IF(ISERROR(VLOOKUP(AD1280,[3]DropTable!$A:$A,1,0)),"드랍없음",""))</f>
        <v/>
      </c>
      <c r="AG1280">
        <v>9.8000000000000007</v>
      </c>
      <c r="AH1280">
        <v>1</v>
      </c>
    </row>
    <row r="1281" spans="1:34" x14ac:dyDescent="0.3">
      <c r="A1281">
        <v>28</v>
      </c>
      <c r="B1281">
        <v>0</v>
      </c>
      <c r="C1281">
        <f>IF(OR($L1281=TRUE,$A1281=0,MOD($A1281,ChapterTable!$S$20)&lt;&gt;0),
MAX(0,INT(($B1281+ChapterTable!$Q$26+VLOOKUP(SUBSTITUTE(C$1,"성장단계","")&amp;"단계오프셋",ChapterTable!$S:$T,2,0))/ChapterTable!$Q$23)),
MAX(0,INT(($B1281+ChapterTable!$S$26+VLOOKUP(SUBSTITUTE(C$1,"성장단계","")&amp;"보스단계오프셋",ChapterTable!$S:$T,2,0))/ChapterTable!$S$23)))</f>
        <v>0</v>
      </c>
      <c r="D1281">
        <f>IF(OR($L1281=TRUE,$A1281=0,MOD($A1281,ChapterTable!$S$20)&lt;&gt;0),
MAX(0,INT(($B1281+ChapterTable!$Q$26+VLOOKUP(SUBSTITUTE(D$1,"성장단계","")&amp;"단계오프셋",ChapterTable!$S:$T,2,0))/ChapterTable!$Q$23)),
MAX(0,INT(($B1281+ChapterTable!$S$26+VLOOKUP(SUBSTITUTE(D$1,"성장단계","")&amp;"보스단계오프셋",ChapterTable!$S:$T,2,0))/ChapterTable!$S$23)))</f>
        <v>0</v>
      </c>
      <c r="E1281" s="1">
        <f ca="1">IF(AND($A1281=0,$B1281=1),
    VLOOKUP(1,ChapterTable!$1:$1048576,MATCH("최종"&amp;SUBSTITUTE(SUBSTITUTE(E$1,"standard",""),"|Float",""),ChapterTable!$1:$1,0),0)*ChapterTable!$Q$17,
  IF(AND($A1281=0,$B1281=0),
    E1282,
  IF($B1281=0,
    VLOOKUP($A1281,ChapterTable!$1:$1048576,MATCH("최종"&amp;SUBSTITUTE(SUBSTITUTE(E$1,"standard",""),"|Float",""),ChapterTable!$1:$1,0),0),
  IF($B1281=1,
    IF($L1281=FALSE,
      VLOOKUP($A1281,ChapterTable!$1:$1048576,MATCH("최종"&amp;SUBSTITUTE(SUBSTITUTE(E$1,"standard",""),"|Float",""),ChapterTable!$1:$1,0),0),
      VLOOKUP($A1281-ChapterTable!$Q$11,ChapterTable!$1:$1048576,MATCH("최종"&amp;SUBSTITUTE(SUBSTITUTE(E$1,"standard",""),"|Float",""),ChapterTable!$1:$1,0),0)*ChapterTable!$Q$14
    ),
  OFFSET(E1281,-$B1281+IF($L1281,1,0),0)*
    (VLOOKUP(SUBSTITUTE(SUBSTITUTE(E$1,"standard",""),"|Float","")&amp;"인게임누적곱배수",ChapterTable!$S:$T,2,0)^C1281
    +VLOOKUP(SUBSTITUTE(SUBSTITUTE(E$1,"standard",""),"|Float","")&amp;"인게임누적합배수",ChapterTable!$S:$T,2,0)*C1281)
  )
  )
  )
)</f>
        <v>10226723.159087151</v>
      </c>
      <c r="F1281" s="1">
        <f ca="1">IF(AND($A1281=0,$B1281=1),
    VLOOKUP(1,ChapterTable!$1:$1048576,MATCH("최종"&amp;SUBSTITUTE(SUBSTITUTE(F$1,"standard",""),"|Float",""),ChapterTable!$1:$1,0),0)*ChapterTable!$Q$17,
  IF(AND($A1281=0,$B1281=0),
    F1282,
  IF($B1281=0,
    VLOOKUP($A1281,ChapterTable!$1:$1048576,MATCH("최종"&amp;SUBSTITUTE(SUBSTITUTE(F$1,"standard",""),"|Float",""),ChapterTable!$1:$1,0),0),
  IF($B1281=1,
    IF($L1281=FALSE,
      VLOOKUP($A1281,ChapterTable!$1:$1048576,MATCH("최종"&amp;SUBSTITUTE(SUBSTITUTE(F$1,"standard",""),"|Float",""),ChapterTable!$1:$1,0),0),
      VLOOKUP($A1281-ChapterTable!$Q$11,ChapterTable!$1:$1048576,MATCH("최종"&amp;SUBSTITUTE(SUBSTITUTE(F$1,"standard",""),"|Float",""),ChapterTable!$1:$1,0),0)*ChapterTable!$Q$14
    ),
  OFFSET(F1281,-$B1281+IF($L1281,1,0),0)*
    (VLOOKUP(SUBSTITUTE(SUBSTITUTE(F$1,"standard",""),"|Float","")&amp;"인게임누적곱배수",ChapterTable!$S:$T,2,0)^D1281
    +VLOOKUP(SUBSTITUTE(SUBSTITUTE(F$1,"standard",""),"|Float","")&amp;"인게임누적합배수",ChapterTable!$S:$T,2,0)*D1281)
  )
  )
  )
)</f>
        <v>5681512.8661595285</v>
      </c>
      <c r="G1281" t="s">
        <v>110</v>
      </c>
      <c r="J1281" t="str">
        <f>IF(ISBLANK(I1281),"",
IFERROR(VLOOKUP(I1281,[1]StringTable!$1:$1048576,MATCH([1]StringTable!$B$1,[1]StringTable!$1:$1,0),0),
IFERROR(VLOOKUP(I1281,[1]InApkStringTable!$1:$1048576,MATCH([1]InApkStringTable!$B$1,[1]InApkStringTable!$1:$1,0),0),
"스트링없음")))</f>
        <v/>
      </c>
      <c r="L1281" t="b">
        <v>0</v>
      </c>
      <c r="M1281" t="s">
        <v>24</v>
      </c>
      <c r="N1281" t="str">
        <f>IF(ISBLANK(M1281),"",IF(ISERROR(VLOOKUP(M1281,MapTable!$A:$A,1,0)),"맵없음",""))</f>
        <v/>
      </c>
      <c r="O1281">
        <f t="shared" si="77"/>
        <v>0</v>
      </c>
      <c r="Q1281">
        <f t="shared" si="78"/>
        <v>0</v>
      </c>
      <c r="R1281" t="b">
        <f t="shared" ca="1" si="79"/>
        <v>0</v>
      </c>
      <c r="T1281" t="b">
        <f t="shared" ca="1" si="80"/>
        <v>0</v>
      </c>
      <c r="V1281" t="str">
        <f>IF(ISBLANK(U1281),"",IF(ISERROR(VLOOKUP(U1281,MapTable!$A:$A,1,0)),"맵없음",""))</f>
        <v/>
      </c>
      <c r="X1281" t="str">
        <f>IF(ISBLANK(W1281),"",
IF(ISERROR(FIND(",",W1281)),
  IF(ISERROR(VLOOKUP(W1281,MapTable!$A:$A,1,0)),"맵없음",
  ""),
IF(ISERROR(FIND(",",W1281,FIND(",",W1281)+1)),
  IF(OR(ISERROR(VLOOKUP(LEFT(W1281,FIND(",",W1281)-1),MapTable!$A:$A,1,0)),ISERROR(VLOOKUP(TRIM(MID(W1281,FIND(",",W1281)+1,999)),MapTable!$A:$A,1,0))),"맵없음",
  ""),
IF(ISERROR(FIND(",",W1281,FIND(",",W1281,FIND(",",W1281)+1)+1)),
  IF(OR(ISERROR(VLOOKUP(LEFT(W1281,FIND(",",W1281)-1),MapTable!$A:$A,1,0)),ISERROR(VLOOKUP(TRIM(MID(W1281,FIND(",",W1281)+1,FIND(",",W1281,FIND(",",W1281)+1)-FIND(",",W1281)-1)),MapTable!$A:$A,1,0)),ISERROR(VLOOKUP(TRIM(MID(W1281,FIND(",",W1281,FIND(",",W1281)+1)+1,999)),MapTable!$A:$A,1,0))),"맵없음",
  ""),
IF(ISERROR(FIND(",",W1281,FIND(",",W1281,FIND(",",W1281,FIND(",",W1281)+1)+1)+1)),
  IF(OR(ISERROR(VLOOKUP(LEFT(W1281,FIND(",",W1281)-1),MapTable!$A:$A,1,0)),ISERROR(VLOOKUP(TRIM(MID(W1281,FIND(",",W1281)+1,FIND(",",W1281,FIND(",",W1281)+1)-FIND(",",W1281)-1)),MapTable!$A:$A,1,0)),ISERROR(VLOOKUP(TRIM(MID(W1281,FIND(",",W1281,FIND(",",W1281)+1)+1,FIND(",",W1281,FIND(",",W1281,FIND(",",W1281)+1)+1)-FIND(",",W1281,FIND(",",W1281)+1)-1)),MapTable!$A:$A,1,0)),ISERROR(VLOOKUP(TRIM(MID(W1281,FIND(",",W1281,FIND(",",W1281,FIND(",",W1281)+1)+1)+1,999)),MapTable!$A:$A,1,0))),"맵없음",
  ""),
)))))</f>
        <v/>
      </c>
      <c r="AC1281" t="str">
        <f>IF(ISBLANK(AB1281),"",IF(ISERROR(VLOOKUP(AB1281,[3]DropTable!$A:$A,1,0)),"드랍없음",""))</f>
        <v/>
      </c>
      <c r="AE1281" t="str">
        <f>IF(ISBLANK(AD1281),"",IF(ISERROR(VLOOKUP(AD1281,[3]DropTable!$A:$A,1,0)),"드랍없음",""))</f>
        <v/>
      </c>
      <c r="AG1281">
        <v>9.8000000000000007</v>
      </c>
      <c r="AH1281">
        <v>1</v>
      </c>
    </row>
    <row r="1282" spans="1:34" x14ac:dyDescent="0.3">
      <c r="A1282">
        <v>28</v>
      </c>
      <c r="B1282">
        <v>1</v>
      </c>
      <c r="C1282">
        <f>IF(OR($L1282=TRUE,$A1282=0,MOD($A1282,ChapterTable!$S$20)&lt;&gt;0),
MAX(0,INT(($B1282+ChapterTable!$Q$26+VLOOKUP(SUBSTITUTE(C$1,"성장단계","")&amp;"단계오프셋",ChapterTable!$S:$T,2,0))/ChapterTable!$Q$23)),
MAX(0,INT(($B1282+ChapterTable!$S$26+VLOOKUP(SUBSTITUTE(C$1,"성장단계","")&amp;"보스단계오프셋",ChapterTable!$S:$T,2,0))/ChapterTable!$S$23)))</f>
        <v>0</v>
      </c>
      <c r="D1282">
        <f>IF(OR($L1282=TRUE,$A1282=0,MOD($A1282,ChapterTable!$S$20)&lt;&gt;0),
MAX(0,INT(($B1282+ChapterTable!$Q$26+VLOOKUP(SUBSTITUTE(D$1,"성장단계","")&amp;"단계오프셋",ChapterTable!$S:$T,2,0))/ChapterTable!$Q$23)),
MAX(0,INT(($B1282+ChapterTable!$S$26+VLOOKUP(SUBSTITUTE(D$1,"성장단계","")&amp;"보스단계오프셋",ChapterTable!$S:$T,2,0))/ChapterTable!$S$23)))</f>
        <v>0</v>
      </c>
      <c r="E1282" s="1">
        <f ca="1">IF(AND($A1282=0,$B1282=1),
    VLOOKUP(1,ChapterTable!$1:$1048576,MATCH("최종"&amp;SUBSTITUTE(SUBSTITUTE(E$1,"standard",""),"|Float",""),ChapterTable!$1:$1,0),0)*ChapterTable!$Q$17,
  IF(AND($A1282=0,$B1282=0),
    E1283,
  IF($B1282=0,
    VLOOKUP($A1282,ChapterTable!$1:$1048576,MATCH("최종"&amp;SUBSTITUTE(SUBSTITUTE(E$1,"standard",""),"|Float",""),ChapterTable!$1:$1,0),0),
  IF($B1282=1,
    IF($L1282=FALSE,
      VLOOKUP($A1282,ChapterTable!$1:$1048576,MATCH("최종"&amp;SUBSTITUTE(SUBSTITUTE(E$1,"standard",""),"|Float",""),ChapterTable!$1:$1,0),0),
      VLOOKUP($A1282-ChapterTable!$Q$11,ChapterTable!$1:$1048576,MATCH("최종"&amp;SUBSTITUTE(SUBSTITUTE(E$1,"standard",""),"|Float",""),ChapterTable!$1:$1,0),0)*ChapterTable!$Q$14
    ),
  OFFSET(E1282,-$B1282+IF($L1282,1,0),0)*
    (VLOOKUP(SUBSTITUTE(SUBSTITUTE(E$1,"standard",""),"|Float","")&amp;"인게임누적곱배수",ChapterTable!$S:$T,2,0)^C1282
    +VLOOKUP(SUBSTITUTE(SUBSTITUTE(E$1,"standard",""),"|Float","")&amp;"인게임누적합배수",ChapterTable!$S:$T,2,0)*C1282)
  )
  )
  )
)</f>
        <v>10226723.159087151</v>
      </c>
      <c r="F1282" s="1">
        <f ca="1">IF(AND($A1282=0,$B1282=1),
    VLOOKUP(1,ChapterTable!$1:$1048576,MATCH("최종"&amp;SUBSTITUTE(SUBSTITUTE(F$1,"standard",""),"|Float",""),ChapterTable!$1:$1,0),0)*ChapterTable!$Q$17,
  IF(AND($A1282=0,$B1282=0),
    F1283,
  IF($B1282=0,
    VLOOKUP($A1282,ChapterTable!$1:$1048576,MATCH("최종"&amp;SUBSTITUTE(SUBSTITUTE(F$1,"standard",""),"|Float",""),ChapterTable!$1:$1,0),0),
  IF($B1282=1,
    IF($L1282=FALSE,
      VLOOKUP($A1282,ChapterTable!$1:$1048576,MATCH("최종"&amp;SUBSTITUTE(SUBSTITUTE(F$1,"standard",""),"|Float",""),ChapterTable!$1:$1,0),0),
      VLOOKUP($A1282-ChapterTable!$Q$11,ChapterTable!$1:$1048576,MATCH("최종"&amp;SUBSTITUTE(SUBSTITUTE(F$1,"standard",""),"|Float",""),ChapterTable!$1:$1,0),0)*ChapterTable!$Q$14
    ),
  OFFSET(F1282,-$B1282+IF($L1282,1,0),0)*
    (VLOOKUP(SUBSTITUTE(SUBSTITUTE(F$1,"standard",""),"|Float","")&amp;"인게임누적곱배수",ChapterTable!$S:$T,2,0)^D1282
    +VLOOKUP(SUBSTITUTE(SUBSTITUTE(F$1,"standard",""),"|Float","")&amp;"인게임누적합배수",ChapterTable!$S:$T,2,0)*D1282)
  )
  )
  )
)</f>
        <v>5681512.8661595285</v>
      </c>
      <c r="G1282" t="s">
        <v>110</v>
      </c>
      <c r="J1282" t="str">
        <f>IF(ISBLANK(I1282),"",
IFERROR(VLOOKUP(I1282,[1]StringTable!$1:$1048576,MATCH([1]StringTable!$B$1,[1]StringTable!$1:$1,0),0),
IFERROR(VLOOKUP(I1282,[1]InApkStringTable!$1:$1048576,MATCH([1]InApkStringTable!$B$1,[1]InApkStringTable!$1:$1,0),0),
"스트링없음")))</f>
        <v/>
      </c>
      <c r="L1282" t="b">
        <v>0</v>
      </c>
      <c r="M1282" t="s">
        <v>24</v>
      </c>
      <c r="N1282" t="str">
        <f>IF(ISBLANK(M1282),"",IF(ISERROR(VLOOKUP(M1282,MapTable!$A:$A,1,0)),"맵없음",""))</f>
        <v/>
      </c>
      <c r="O1282">
        <f t="shared" si="77"/>
        <v>21</v>
      </c>
      <c r="Q1282">
        <f t="shared" si="78"/>
        <v>21</v>
      </c>
      <c r="R1282" t="b">
        <f t="shared" ca="1" si="79"/>
        <v>1</v>
      </c>
      <c r="T1282" t="b">
        <f t="shared" ca="1" si="80"/>
        <v>1</v>
      </c>
      <c r="V1282" t="str">
        <f>IF(ISBLANK(U1282),"",IF(ISERROR(VLOOKUP(U1282,MapTable!$A:$A,1,0)),"맵없음",""))</f>
        <v/>
      </c>
      <c r="X1282" t="str">
        <f>IF(ISBLANK(W1282),"",
IF(ISERROR(FIND(",",W1282)),
  IF(ISERROR(VLOOKUP(W1282,MapTable!$A:$A,1,0)),"맵없음",
  ""),
IF(ISERROR(FIND(",",W1282,FIND(",",W1282)+1)),
  IF(OR(ISERROR(VLOOKUP(LEFT(W1282,FIND(",",W1282)-1),MapTable!$A:$A,1,0)),ISERROR(VLOOKUP(TRIM(MID(W1282,FIND(",",W1282)+1,999)),MapTable!$A:$A,1,0))),"맵없음",
  ""),
IF(ISERROR(FIND(",",W1282,FIND(",",W1282,FIND(",",W1282)+1)+1)),
  IF(OR(ISERROR(VLOOKUP(LEFT(W1282,FIND(",",W1282)-1),MapTable!$A:$A,1,0)),ISERROR(VLOOKUP(TRIM(MID(W1282,FIND(",",W1282)+1,FIND(",",W1282,FIND(",",W1282)+1)-FIND(",",W1282)-1)),MapTable!$A:$A,1,0)),ISERROR(VLOOKUP(TRIM(MID(W1282,FIND(",",W1282,FIND(",",W1282)+1)+1,999)),MapTable!$A:$A,1,0))),"맵없음",
  ""),
IF(ISERROR(FIND(",",W1282,FIND(",",W1282,FIND(",",W1282,FIND(",",W1282)+1)+1)+1)),
  IF(OR(ISERROR(VLOOKUP(LEFT(W1282,FIND(",",W1282)-1),MapTable!$A:$A,1,0)),ISERROR(VLOOKUP(TRIM(MID(W1282,FIND(",",W1282)+1,FIND(",",W1282,FIND(",",W1282)+1)-FIND(",",W1282)-1)),MapTable!$A:$A,1,0)),ISERROR(VLOOKUP(TRIM(MID(W1282,FIND(",",W1282,FIND(",",W1282)+1)+1,FIND(",",W1282,FIND(",",W1282,FIND(",",W1282)+1)+1)-FIND(",",W1282,FIND(",",W1282)+1)-1)),MapTable!$A:$A,1,0)),ISERROR(VLOOKUP(TRIM(MID(W1282,FIND(",",W1282,FIND(",",W1282,FIND(",",W1282)+1)+1)+1,999)),MapTable!$A:$A,1,0))),"맵없음",
  ""),
)))))</f>
        <v/>
      </c>
      <c r="AC1282" t="str">
        <f>IF(ISBLANK(AB1282),"",IF(ISERROR(VLOOKUP(AB1282,[3]DropTable!$A:$A,1,0)),"드랍없음",""))</f>
        <v/>
      </c>
      <c r="AE1282" t="str">
        <f>IF(ISBLANK(AD1282),"",IF(ISERROR(VLOOKUP(AD1282,[3]DropTable!$A:$A,1,0)),"드랍없음",""))</f>
        <v/>
      </c>
      <c r="AG1282">
        <v>9.8000000000000007</v>
      </c>
      <c r="AH1282">
        <v>1</v>
      </c>
    </row>
    <row r="1283" spans="1:34" x14ac:dyDescent="0.3">
      <c r="A1283">
        <v>28</v>
      </c>
      <c r="B1283">
        <v>2</v>
      </c>
      <c r="C1283">
        <f>IF(OR($L1283=TRUE,$A1283=0,MOD($A1283,ChapterTable!$S$20)&lt;&gt;0),
MAX(0,INT(($B1283+ChapterTable!$Q$26+VLOOKUP(SUBSTITUTE(C$1,"성장단계","")&amp;"단계오프셋",ChapterTable!$S:$T,2,0))/ChapterTable!$Q$23)),
MAX(0,INT(($B1283+ChapterTable!$S$26+VLOOKUP(SUBSTITUTE(C$1,"성장단계","")&amp;"보스단계오프셋",ChapterTable!$S:$T,2,0))/ChapterTable!$S$23)))</f>
        <v>1</v>
      </c>
      <c r="D1283">
        <f>IF(OR($L1283=TRUE,$A1283=0,MOD($A1283,ChapterTable!$S$20)&lt;&gt;0),
MAX(0,INT(($B1283+ChapterTable!$Q$26+VLOOKUP(SUBSTITUTE(D$1,"성장단계","")&amp;"단계오프셋",ChapterTable!$S:$T,2,0))/ChapterTable!$Q$23)),
MAX(0,INT(($B1283+ChapterTable!$S$26+VLOOKUP(SUBSTITUTE(D$1,"성장단계","")&amp;"보스단계오프셋",ChapterTable!$S:$T,2,0))/ChapterTable!$S$23)))</f>
        <v>0</v>
      </c>
      <c r="E1283" s="1">
        <f ca="1">IF(AND($A1283=0,$B1283=1),
    VLOOKUP(1,ChapterTable!$1:$1048576,MATCH("최종"&amp;SUBSTITUTE(SUBSTITUTE(E$1,"standard",""),"|Float",""),ChapterTable!$1:$1,0),0)*ChapterTable!$Q$17,
  IF(AND($A1283=0,$B1283=0),
    E1284,
  IF($B1283=0,
    VLOOKUP($A1283,ChapterTable!$1:$1048576,MATCH("최종"&amp;SUBSTITUTE(SUBSTITUTE(E$1,"standard",""),"|Float",""),ChapterTable!$1:$1,0),0),
  IF($B1283=1,
    IF($L1283=FALSE,
      VLOOKUP($A1283,ChapterTable!$1:$1048576,MATCH("최종"&amp;SUBSTITUTE(SUBSTITUTE(E$1,"standard",""),"|Float",""),ChapterTable!$1:$1,0),0),
      VLOOKUP($A1283-ChapterTable!$Q$11,ChapterTable!$1:$1048576,MATCH("최종"&amp;SUBSTITUTE(SUBSTITUTE(E$1,"standard",""),"|Float",""),ChapterTable!$1:$1,0),0)*ChapterTable!$Q$14
    ),
  OFFSET(E1283,-$B1283+IF($L1283,1,0),0)*
    (VLOOKUP(SUBSTITUTE(SUBSTITUTE(E$1,"standard",""),"|Float","")&amp;"인게임누적곱배수",ChapterTable!$S:$T,2,0)^C1283
    +VLOOKUP(SUBSTITUTE(SUBSTITUTE(E$1,"standard",""),"|Float","")&amp;"인게임누적합배수",ChapterTable!$S:$T,2,0)*C1283)
  )
  )
  )
)</f>
        <v>13806076.264767654</v>
      </c>
      <c r="F1283" s="1">
        <f ca="1">IF(AND($A1283=0,$B1283=1),
    VLOOKUP(1,ChapterTable!$1:$1048576,MATCH("최종"&amp;SUBSTITUTE(SUBSTITUTE(F$1,"standard",""),"|Float",""),ChapterTable!$1:$1,0),0)*ChapterTable!$Q$17,
  IF(AND($A1283=0,$B1283=0),
    F1284,
  IF($B1283=0,
    VLOOKUP($A1283,ChapterTable!$1:$1048576,MATCH("최종"&amp;SUBSTITUTE(SUBSTITUTE(F$1,"standard",""),"|Float",""),ChapterTable!$1:$1,0),0),
  IF($B1283=1,
    IF($L1283=FALSE,
      VLOOKUP($A1283,ChapterTable!$1:$1048576,MATCH("최종"&amp;SUBSTITUTE(SUBSTITUTE(F$1,"standard",""),"|Float",""),ChapterTable!$1:$1,0),0),
      VLOOKUP($A1283-ChapterTable!$Q$11,ChapterTable!$1:$1048576,MATCH("최종"&amp;SUBSTITUTE(SUBSTITUTE(F$1,"standard",""),"|Float",""),ChapterTable!$1:$1,0),0)*ChapterTable!$Q$14
    ),
  OFFSET(F1283,-$B1283+IF($L1283,1,0),0)*
    (VLOOKUP(SUBSTITUTE(SUBSTITUTE(F$1,"standard",""),"|Float","")&amp;"인게임누적곱배수",ChapterTable!$S:$T,2,0)^D1283
    +VLOOKUP(SUBSTITUTE(SUBSTITUTE(F$1,"standard",""),"|Float","")&amp;"인게임누적합배수",ChapterTable!$S:$T,2,0)*D1283)
  )
  )
  )
)</f>
        <v>5681512.8661595285</v>
      </c>
      <c r="G1283" t="s">
        <v>110</v>
      </c>
      <c r="J1283" t="str">
        <f>IF(ISBLANK(I1283),"",
IFERROR(VLOOKUP(I1283,[1]StringTable!$1:$1048576,MATCH([1]StringTable!$B$1,[1]StringTable!$1:$1,0),0),
IFERROR(VLOOKUP(I1283,[1]InApkStringTable!$1:$1048576,MATCH([1]InApkStringTable!$B$1,[1]InApkStringTable!$1:$1,0),0),
"스트링없음")))</f>
        <v/>
      </c>
      <c r="L1283" t="b">
        <v>0</v>
      </c>
      <c r="M1283" t="s">
        <v>24</v>
      </c>
      <c r="N1283" t="str">
        <f>IF(ISBLANK(M1283),"",IF(ISERROR(VLOOKUP(M1283,MapTable!$A:$A,1,0)),"맵없음",""))</f>
        <v/>
      </c>
      <c r="O1283">
        <f t="shared" ref="O1283:O1346" si="81">IF(B1283=0,0,
  IF(AND(L1283=FALSE,A1283&lt;&gt;0,MOD(A1283,7)=0),21,
  IF(MOD(B1283,10)=0,21,
  IF(MOD(B1283,10)=5,11,
  IF(MOD(B1283,10)=9,INT(B1283/10)+91,
  INT(B1283/10+1))))))</f>
        <v>21</v>
      </c>
      <c r="Q1283">
        <f t="shared" ref="Q1283:Q1346" si="82">IF(ISBLANK(P1283),O1283,P1283)</f>
        <v>21</v>
      </c>
      <c r="R1283" t="b">
        <f t="shared" ref="R1283:R1346" ca="1" si="83">IF(OR(B1283=0,OFFSET(B1283,1,0)=0),FALSE,
IF(OFFSET(O1283,1,0)=21,TRUE,FALSE))</f>
        <v>1</v>
      </c>
      <c r="T1283" t="b">
        <f t="shared" ref="T1283:T1346" ca="1" si="84">IF(ISBLANK(S1283),R1283,S1283)</f>
        <v>1</v>
      </c>
      <c r="V1283" t="str">
        <f>IF(ISBLANK(U1283),"",IF(ISERROR(VLOOKUP(U1283,MapTable!$A:$A,1,0)),"맵없음",""))</f>
        <v/>
      </c>
      <c r="X1283" t="str">
        <f>IF(ISBLANK(W1283),"",
IF(ISERROR(FIND(",",W1283)),
  IF(ISERROR(VLOOKUP(W1283,MapTable!$A:$A,1,0)),"맵없음",
  ""),
IF(ISERROR(FIND(",",W1283,FIND(",",W1283)+1)),
  IF(OR(ISERROR(VLOOKUP(LEFT(W1283,FIND(",",W1283)-1),MapTable!$A:$A,1,0)),ISERROR(VLOOKUP(TRIM(MID(W1283,FIND(",",W1283)+1,999)),MapTable!$A:$A,1,0))),"맵없음",
  ""),
IF(ISERROR(FIND(",",W1283,FIND(",",W1283,FIND(",",W1283)+1)+1)),
  IF(OR(ISERROR(VLOOKUP(LEFT(W1283,FIND(",",W1283)-1),MapTable!$A:$A,1,0)),ISERROR(VLOOKUP(TRIM(MID(W1283,FIND(",",W1283)+1,FIND(",",W1283,FIND(",",W1283)+1)-FIND(",",W1283)-1)),MapTable!$A:$A,1,0)),ISERROR(VLOOKUP(TRIM(MID(W1283,FIND(",",W1283,FIND(",",W1283)+1)+1,999)),MapTable!$A:$A,1,0))),"맵없음",
  ""),
IF(ISERROR(FIND(",",W1283,FIND(",",W1283,FIND(",",W1283,FIND(",",W1283)+1)+1)+1)),
  IF(OR(ISERROR(VLOOKUP(LEFT(W1283,FIND(",",W1283)-1),MapTable!$A:$A,1,0)),ISERROR(VLOOKUP(TRIM(MID(W1283,FIND(",",W1283)+1,FIND(",",W1283,FIND(",",W1283)+1)-FIND(",",W1283)-1)),MapTable!$A:$A,1,0)),ISERROR(VLOOKUP(TRIM(MID(W1283,FIND(",",W1283,FIND(",",W1283)+1)+1,FIND(",",W1283,FIND(",",W1283,FIND(",",W1283)+1)+1)-FIND(",",W1283,FIND(",",W1283)+1)-1)),MapTable!$A:$A,1,0)),ISERROR(VLOOKUP(TRIM(MID(W1283,FIND(",",W1283,FIND(",",W1283,FIND(",",W1283)+1)+1)+1,999)),MapTable!$A:$A,1,0))),"맵없음",
  ""),
)))))</f>
        <v/>
      </c>
      <c r="AC1283" t="str">
        <f>IF(ISBLANK(AB1283),"",IF(ISERROR(VLOOKUP(AB1283,[3]DropTable!$A:$A,1,0)),"드랍없음",""))</f>
        <v/>
      </c>
      <c r="AE1283" t="str">
        <f>IF(ISBLANK(AD1283),"",IF(ISERROR(VLOOKUP(AD1283,[3]DropTable!$A:$A,1,0)),"드랍없음",""))</f>
        <v/>
      </c>
      <c r="AG1283">
        <v>9.8000000000000007</v>
      </c>
      <c r="AH1283">
        <v>1</v>
      </c>
    </row>
    <row r="1284" spans="1:34" x14ac:dyDescent="0.3">
      <c r="A1284">
        <v>28</v>
      </c>
      <c r="B1284">
        <v>3</v>
      </c>
      <c r="C1284">
        <f>IF(OR($L1284=TRUE,$A1284=0,MOD($A1284,ChapterTable!$S$20)&lt;&gt;0),
MAX(0,INT(($B1284+ChapterTable!$Q$26+VLOOKUP(SUBSTITUTE(C$1,"성장단계","")&amp;"단계오프셋",ChapterTable!$S:$T,2,0))/ChapterTable!$Q$23)),
MAX(0,INT(($B1284+ChapterTable!$S$26+VLOOKUP(SUBSTITUTE(C$1,"성장단계","")&amp;"보스단계오프셋",ChapterTable!$S:$T,2,0))/ChapterTable!$S$23)))</f>
        <v>2</v>
      </c>
      <c r="D1284">
        <f>IF(OR($L1284=TRUE,$A1284=0,MOD($A1284,ChapterTable!$S$20)&lt;&gt;0),
MAX(0,INT(($B1284+ChapterTable!$Q$26+VLOOKUP(SUBSTITUTE(D$1,"성장단계","")&amp;"단계오프셋",ChapterTable!$S:$T,2,0))/ChapterTable!$Q$23)),
MAX(0,INT(($B1284+ChapterTable!$S$26+VLOOKUP(SUBSTITUTE(D$1,"성장단계","")&amp;"보스단계오프셋",ChapterTable!$S:$T,2,0))/ChapterTable!$S$23)))</f>
        <v>1</v>
      </c>
      <c r="E1284" s="1">
        <f ca="1">IF(AND($A1284=0,$B1284=1),
    VLOOKUP(1,ChapterTable!$1:$1048576,MATCH("최종"&amp;SUBSTITUTE(SUBSTITUTE(E$1,"standard",""),"|Float",""),ChapterTable!$1:$1,0),0)*ChapterTable!$Q$17,
  IF(AND($A1284=0,$B1284=0),
    E1285,
  IF($B1284=0,
    VLOOKUP($A1284,ChapterTable!$1:$1048576,MATCH("최종"&amp;SUBSTITUTE(SUBSTITUTE(E$1,"standard",""),"|Float",""),ChapterTable!$1:$1,0),0),
  IF($B1284=1,
    IF($L1284=FALSE,
      VLOOKUP($A1284,ChapterTable!$1:$1048576,MATCH("최종"&amp;SUBSTITUTE(SUBSTITUTE(E$1,"standard",""),"|Float",""),ChapterTable!$1:$1,0),0),
      VLOOKUP($A1284-ChapterTable!$Q$11,ChapterTable!$1:$1048576,MATCH("최종"&amp;SUBSTITUTE(SUBSTITUTE(E$1,"standard",""),"|Float",""),ChapterTable!$1:$1,0),0)*ChapterTable!$Q$14
    ),
  OFFSET(E1284,-$B1284+IF($L1284,1,0),0)*
    (VLOOKUP(SUBSTITUTE(SUBSTITUTE(E$1,"standard",""),"|Float","")&amp;"인게임누적곱배수",ChapterTable!$S:$T,2,0)^C1284
    +VLOOKUP(SUBSTITUTE(SUBSTITUTE(E$1,"standard",""),"|Float","")&amp;"인게임누적합배수",ChapterTable!$S:$T,2,0)*C1284)
  )
  )
  )
)</f>
        <v>17385429.370448157</v>
      </c>
      <c r="F1284" s="1">
        <f ca="1">IF(AND($A1284=0,$B1284=1),
    VLOOKUP(1,ChapterTable!$1:$1048576,MATCH("최종"&amp;SUBSTITUTE(SUBSTITUTE(F$1,"standard",""),"|Float",""),ChapterTable!$1:$1,0),0)*ChapterTable!$Q$17,
  IF(AND($A1284=0,$B1284=0),
    F1285,
  IF($B1284=0,
    VLOOKUP($A1284,ChapterTable!$1:$1048576,MATCH("최종"&amp;SUBSTITUTE(SUBSTITUTE(F$1,"standard",""),"|Float",""),ChapterTable!$1:$1,0),0),
  IF($B1284=1,
    IF($L1284=FALSE,
      VLOOKUP($A1284,ChapterTable!$1:$1048576,MATCH("최종"&amp;SUBSTITUTE(SUBSTITUTE(F$1,"standard",""),"|Float",""),ChapterTable!$1:$1,0),0),
      VLOOKUP($A1284-ChapterTable!$Q$11,ChapterTable!$1:$1048576,MATCH("최종"&amp;SUBSTITUTE(SUBSTITUTE(F$1,"standard",""),"|Float",""),ChapterTable!$1:$1,0),0)*ChapterTable!$Q$14
    ),
  OFFSET(F1284,-$B1284+IF($L1284,1,0),0)*
    (VLOOKUP(SUBSTITUTE(SUBSTITUTE(F$1,"standard",""),"|Float","")&amp;"인게임누적곱배수",ChapterTable!$S:$T,2,0)^D1284
    +VLOOKUP(SUBSTITUTE(SUBSTITUTE(F$1,"standard",""),"|Float","")&amp;"인게임누적합배수",ChapterTable!$S:$T,2,0)*D1284)
  )
  )
  )
)</f>
        <v>6817815.4393914342</v>
      </c>
      <c r="G1284" t="s">
        <v>110</v>
      </c>
      <c r="J1284" t="str">
        <f>IF(ISBLANK(I1284),"",
IFERROR(VLOOKUP(I1284,[1]StringTable!$1:$1048576,MATCH([1]StringTable!$B$1,[1]StringTable!$1:$1,0),0),
IFERROR(VLOOKUP(I1284,[1]InApkStringTable!$1:$1048576,MATCH([1]InApkStringTable!$B$1,[1]InApkStringTable!$1:$1,0),0),
"스트링없음")))</f>
        <v/>
      </c>
      <c r="L1284" t="b">
        <v>0</v>
      </c>
      <c r="M1284" t="s">
        <v>24</v>
      </c>
      <c r="N1284" t="str">
        <f>IF(ISBLANK(M1284),"",IF(ISERROR(VLOOKUP(M1284,MapTable!$A:$A,1,0)),"맵없음",""))</f>
        <v/>
      </c>
      <c r="O1284">
        <f t="shared" si="81"/>
        <v>21</v>
      </c>
      <c r="Q1284">
        <f t="shared" si="82"/>
        <v>21</v>
      </c>
      <c r="R1284" t="b">
        <f t="shared" ca="1" si="83"/>
        <v>1</v>
      </c>
      <c r="T1284" t="b">
        <f t="shared" ca="1" si="84"/>
        <v>1</v>
      </c>
      <c r="V1284" t="str">
        <f>IF(ISBLANK(U1284),"",IF(ISERROR(VLOOKUP(U1284,MapTable!$A:$A,1,0)),"맵없음",""))</f>
        <v/>
      </c>
      <c r="X1284" t="str">
        <f>IF(ISBLANK(W1284),"",
IF(ISERROR(FIND(",",W1284)),
  IF(ISERROR(VLOOKUP(W1284,MapTable!$A:$A,1,0)),"맵없음",
  ""),
IF(ISERROR(FIND(",",W1284,FIND(",",W1284)+1)),
  IF(OR(ISERROR(VLOOKUP(LEFT(W1284,FIND(",",W1284)-1),MapTable!$A:$A,1,0)),ISERROR(VLOOKUP(TRIM(MID(W1284,FIND(",",W1284)+1,999)),MapTable!$A:$A,1,0))),"맵없음",
  ""),
IF(ISERROR(FIND(",",W1284,FIND(",",W1284,FIND(",",W1284)+1)+1)),
  IF(OR(ISERROR(VLOOKUP(LEFT(W1284,FIND(",",W1284)-1),MapTable!$A:$A,1,0)),ISERROR(VLOOKUP(TRIM(MID(W1284,FIND(",",W1284)+1,FIND(",",W1284,FIND(",",W1284)+1)-FIND(",",W1284)-1)),MapTable!$A:$A,1,0)),ISERROR(VLOOKUP(TRIM(MID(W1284,FIND(",",W1284,FIND(",",W1284)+1)+1,999)),MapTable!$A:$A,1,0))),"맵없음",
  ""),
IF(ISERROR(FIND(",",W1284,FIND(",",W1284,FIND(",",W1284,FIND(",",W1284)+1)+1)+1)),
  IF(OR(ISERROR(VLOOKUP(LEFT(W1284,FIND(",",W1284)-1),MapTable!$A:$A,1,0)),ISERROR(VLOOKUP(TRIM(MID(W1284,FIND(",",W1284)+1,FIND(",",W1284,FIND(",",W1284)+1)-FIND(",",W1284)-1)),MapTable!$A:$A,1,0)),ISERROR(VLOOKUP(TRIM(MID(W1284,FIND(",",W1284,FIND(",",W1284)+1)+1,FIND(",",W1284,FIND(",",W1284,FIND(",",W1284)+1)+1)-FIND(",",W1284,FIND(",",W1284)+1)-1)),MapTable!$A:$A,1,0)),ISERROR(VLOOKUP(TRIM(MID(W1284,FIND(",",W1284,FIND(",",W1284,FIND(",",W1284)+1)+1)+1,999)),MapTable!$A:$A,1,0))),"맵없음",
  ""),
)))))</f>
        <v/>
      </c>
      <c r="AC1284" t="str">
        <f>IF(ISBLANK(AB1284),"",IF(ISERROR(VLOOKUP(AB1284,[3]DropTable!$A:$A,1,0)),"드랍없음",""))</f>
        <v/>
      </c>
      <c r="AE1284" t="str">
        <f>IF(ISBLANK(AD1284),"",IF(ISERROR(VLOOKUP(AD1284,[3]DropTable!$A:$A,1,0)),"드랍없음",""))</f>
        <v/>
      </c>
      <c r="AG1284">
        <v>9.8000000000000007</v>
      </c>
      <c r="AH1284">
        <v>1</v>
      </c>
    </row>
    <row r="1285" spans="1:34" x14ac:dyDescent="0.3">
      <c r="A1285">
        <v>28</v>
      </c>
      <c r="B1285">
        <v>4</v>
      </c>
      <c r="C1285">
        <f>IF(OR($L1285=TRUE,$A1285=0,MOD($A1285,ChapterTable!$S$20)&lt;&gt;0),
MAX(0,INT(($B1285+ChapterTable!$Q$26+VLOOKUP(SUBSTITUTE(C$1,"성장단계","")&amp;"단계오프셋",ChapterTable!$S:$T,2,0))/ChapterTable!$Q$23)),
MAX(0,INT(($B1285+ChapterTable!$S$26+VLOOKUP(SUBSTITUTE(C$1,"성장단계","")&amp;"보스단계오프셋",ChapterTable!$S:$T,2,0))/ChapterTable!$S$23)))</f>
        <v>3</v>
      </c>
      <c r="D1285">
        <f>IF(OR($L1285=TRUE,$A1285=0,MOD($A1285,ChapterTable!$S$20)&lt;&gt;0),
MAX(0,INT(($B1285+ChapterTable!$Q$26+VLOOKUP(SUBSTITUTE(D$1,"성장단계","")&amp;"단계오프셋",ChapterTable!$S:$T,2,0))/ChapterTable!$Q$23)),
MAX(0,INT(($B1285+ChapterTable!$S$26+VLOOKUP(SUBSTITUTE(D$1,"성장단계","")&amp;"보스단계오프셋",ChapterTable!$S:$T,2,0))/ChapterTable!$S$23)))</f>
        <v>2</v>
      </c>
      <c r="E1285" s="1">
        <f ca="1">IF(AND($A1285=0,$B1285=1),
    VLOOKUP(1,ChapterTable!$1:$1048576,MATCH("최종"&amp;SUBSTITUTE(SUBSTITUTE(E$1,"standard",""),"|Float",""),ChapterTable!$1:$1,0),0)*ChapterTable!$Q$17,
  IF(AND($A1285=0,$B1285=0),
    E1286,
  IF($B1285=0,
    VLOOKUP($A1285,ChapterTable!$1:$1048576,MATCH("최종"&amp;SUBSTITUTE(SUBSTITUTE(E$1,"standard",""),"|Float",""),ChapterTable!$1:$1,0),0),
  IF($B1285=1,
    IF($L1285=FALSE,
      VLOOKUP($A1285,ChapterTable!$1:$1048576,MATCH("최종"&amp;SUBSTITUTE(SUBSTITUTE(E$1,"standard",""),"|Float",""),ChapterTable!$1:$1,0),0),
      VLOOKUP($A1285-ChapterTable!$Q$11,ChapterTable!$1:$1048576,MATCH("최종"&amp;SUBSTITUTE(SUBSTITUTE(E$1,"standard",""),"|Float",""),ChapterTable!$1:$1,0),0)*ChapterTable!$Q$14
    ),
  OFFSET(E1285,-$B1285+IF($L1285,1,0),0)*
    (VLOOKUP(SUBSTITUTE(SUBSTITUTE(E$1,"standard",""),"|Float","")&amp;"인게임누적곱배수",ChapterTable!$S:$T,2,0)^C1285
    +VLOOKUP(SUBSTITUTE(SUBSTITUTE(E$1,"standard",""),"|Float","")&amp;"인게임누적합배수",ChapterTable!$S:$T,2,0)*C1285)
  )
  )
  )
)</f>
        <v>20964782.47612866</v>
      </c>
      <c r="F1285" s="1">
        <f ca="1">IF(AND($A1285=0,$B1285=1),
    VLOOKUP(1,ChapterTable!$1:$1048576,MATCH("최종"&amp;SUBSTITUTE(SUBSTITUTE(F$1,"standard",""),"|Float",""),ChapterTable!$1:$1,0),0)*ChapterTable!$Q$17,
  IF(AND($A1285=0,$B1285=0),
    F1286,
  IF($B1285=0,
    VLOOKUP($A1285,ChapterTable!$1:$1048576,MATCH("최종"&amp;SUBSTITUTE(SUBSTITUTE(F$1,"standard",""),"|Float",""),ChapterTable!$1:$1,0),0),
  IF($B1285=1,
    IF($L1285=FALSE,
      VLOOKUP($A1285,ChapterTable!$1:$1048576,MATCH("최종"&amp;SUBSTITUTE(SUBSTITUTE(F$1,"standard",""),"|Float",""),ChapterTable!$1:$1,0),0),
      VLOOKUP($A1285-ChapterTable!$Q$11,ChapterTable!$1:$1048576,MATCH("최종"&amp;SUBSTITUTE(SUBSTITUTE(F$1,"standard",""),"|Float",""),ChapterTable!$1:$1,0),0)*ChapterTable!$Q$14
    ),
  OFFSET(F1285,-$B1285+IF($L1285,1,0),0)*
    (VLOOKUP(SUBSTITUTE(SUBSTITUTE(F$1,"standard",""),"|Float","")&amp;"인게임누적곱배수",ChapterTable!$S:$T,2,0)^D1285
    +VLOOKUP(SUBSTITUTE(SUBSTITUTE(F$1,"standard",""),"|Float","")&amp;"인게임누적합배수",ChapterTable!$S:$T,2,0)*D1285)
  )
  )
  )
)</f>
        <v>7954118.012623339</v>
      </c>
      <c r="G1285" t="s">
        <v>110</v>
      </c>
      <c r="J1285" t="str">
        <f>IF(ISBLANK(I1285),"",
IFERROR(VLOOKUP(I1285,[1]StringTable!$1:$1048576,MATCH([1]StringTable!$B$1,[1]StringTable!$1:$1,0),0),
IFERROR(VLOOKUP(I1285,[1]InApkStringTable!$1:$1048576,MATCH([1]InApkStringTable!$B$1,[1]InApkStringTable!$1:$1,0),0),
"스트링없음")))</f>
        <v/>
      </c>
      <c r="L1285" t="b">
        <v>0</v>
      </c>
      <c r="M1285" t="s">
        <v>24</v>
      </c>
      <c r="N1285" t="str">
        <f>IF(ISBLANK(M1285),"",IF(ISERROR(VLOOKUP(M1285,MapTable!$A:$A,1,0)),"맵없음",""))</f>
        <v/>
      </c>
      <c r="O1285">
        <f t="shared" si="81"/>
        <v>21</v>
      </c>
      <c r="Q1285">
        <f t="shared" si="82"/>
        <v>21</v>
      </c>
      <c r="R1285" t="b">
        <f t="shared" ca="1" si="83"/>
        <v>1</v>
      </c>
      <c r="T1285" t="b">
        <f t="shared" ca="1" si="84"/>
        <v>1</v>
      </c>
      <c r="V1285" t="str">
        <f>IF(ISBLANK(U1285),"",IF(ISERROR(VLOOKUP(U1285,MapTable!$A:$A,1,0)),"맵없음",""))</f>
        <v/>
      </c>
      <c r="X1285" t="str">
        <f>IF(ISBLANK(W1285),"",
IF(ISERROR(FIND(",",W1285)),
  IF(ISERROR(VLOOKUP(W1285,MapTable!$A:$A,1,0)),"맵없음",
  ""),
IF(ISERROR(FIND(",",W1285,FIND(",",W1285)+1)),
  IF(OR(ISERROR(VLOOKUP(LEFT(W1285,FIND(",",W1285)-1),MapTable!$A:$A,1,0)),ISERROR(VLOOKUP(TRIM(MID(W1285,FIND(",",W1285)+1,999)),MapTable!$A:$A,1,0))),"맵없음",
  ""),
IF(ISERROR(FIND(",",W1285,FIND(",",W1285,FIND(",",W1285)+1)+1)),
  IF(OR(ISERROR(VLOOKUP(LEFT(W1285,FIND(",",W1285)-1),MapTable!$A:$A,1,0)),ISERROR(VLOOKUP(TRIM(MID(W1285,FIND(",",W1285)+1,FIND(",",W1285,FIND(",",W1285)+1)-FIND(",",W1285)-1)),MapTable!$A:$A,1,0)),ISERROR(VLOOKUP(TRIM(MID(W1285,FIND(",",W1285,FIND(",",W1285)+1)+1,999)),MapTable!$A:$A,1,0))),"맵없음",
  ""),
IF(ISERROR(FIND(",",W1285,FIND(",",W1285,FIND(",",W1285,FIND(",",W1285)+1)+1)+1)),
  IF(OR(ISERROR(VLOOKUP(LEFT(W1285,FIND(",",W1285)-1),MapTable!$A:$A,1,0)),ISERROR(VLOOKUP(TRIM(MID(W1285,FIND(",",W1285)+1,FIND(",",W1285,FIND(",",W1285)+1)-FIND(",",W1285)-1)),MapTable!$A:$A,1,0)),ISERROR(VLOOKUP(TRIM(MID(W1285,FIND(",",W1285,FIND(",",W1285)+1)+1,FIND(",",W1285,FIND(",",W1285,FIND(",",W1285)+1)+1)-FIND(",",W1285,FIND(",",W1285)+1)-1)),MapTable!$A:$A,1,0)),ISERROR(VLOOKUP(TRIM(MID(W1285,FIND(",",W1285,FIND(",",W1285,FIND(",",W1285)+1)+1)+1,999)),MapTable!$A:$A,1,0))),"맵없음",
  ""),
)))))</f>
        <v/>
      </c>
      <c r="AC1285" t="str">
        <f>IF(ISBLANK(AB1285),"",IF(ISERROR(VLOOKUP(AB1285,[3]DropTable!$A:$A,1,0)),"드랍없음",""))</f>
        <v/>
      </c>
      <c r="AE1285" t="str">
        <f>IF(ISBLANK(AD1285),"",IF(ISERROR(VLOOKUP(AD1285,[3]DropTable!$A:$A,1,0)),"드랍없음",""))</f>
        <v/>
      </c>
      <c r="AG1285">
        <v>9.8000000000000007</v>
      </c>
      <c r="AH1285">
        <v>1</v>
      </c>
    </row>
    <row r="1286" spans="1:34" x14ac:dyDescent="0.3">
      <c r="A1286">
        <v>28</v>
      </c>
      <c r="B1286">
        <v>5</v>
      </c>
      <c r="C1286">
        <f>IF(OR($L1286=TRUE,$A1286=0,MOD($A1286,ChapterTable!$S$20)&lt;&gt;0),
MAX(0,INT(($B1286+ChapterTable!$Q$26+VLOOKUP(SUBSTITUTE(C$1,"성장단계","")&amp;"단계오프셋",ChapterTable!$S:$T,2,0))/ChapterTable!$Q$23)),
MAX(0,INT(($B1286+ChapterTable!$S$26+VLOOKUP(SUBSTITUTE(C$1,"성장단계","")&amp;"보스단계오프셋",ChapterTable!$S:$T,2,0))/ChapterTable!$S$23)))</f>
        <v>4</v>
      </c>
      <c r="D1286">
        <f>IF(OR($L1286=TRUE,$A1286=0,MOD($A1286,ChapterTable!$S$20)&lt;&gt;0),
MAX(0,INT(($B1286+ChapterTable!$Q$26+VLOOKUP(SUBSTITUTE(D$1,"성장단계","")&amp;"단계오프셋",ChapterTable!$S:$T,2,0))/ChapterTable!$Q$23)),
MAX(0,INT(($B1286+ChapterTable!$S$26+VLOOKUP(SUBSTITUTE(D$1,"성장단계","")&amp;"보스단계오프셋",ChapterTable!$S:$T,2,0))/ChapterTable!$S$23)))</f>
        <v>3</v>
      </c>
      <c r="E1286" s="1">
        <f ca="1">IF(AND($A1286=0,$B1286=1),
    VLOOKUP(1,ChapterTable!$1:$1048576,MATCH("최종"&amp;SUBSTITUTE(SUBSTITUTE(E$1,"standard",""),"|Float",""),ChapterTable!$1:$1,0),0)*ChapterTable!$Q$17,
  IF(AND($A1286=0,$B1286=0),
    E1287,
  IF($B1286=0,
    VLOOKUP($A1286,ChapterTable!$1:$1048576,MATCH("최종"&amp;SUBSTITUTE(SUBSTITUTE(E$1,"standard",""),"|Float",""),ChapterTable!$1:$1,0),0),
  IF($B1286=1,
    IF($L1286=FALSE,
      VLOOKUP($A1286,ChapterTable!$1:$1048576,MATCH("최종"&amp;SUBSTITUTE(SUBSTITUTE(E$1,"standard",""),"|Float",""),ChapterTable!$1:$1,0),0),
      VLOOKUP($A1286-ChapterTable!$Q$11,ChapterTable!$1:$1048576,MATCH("최종"&amp;SUBSTITUTE(SUBSTITUTE(E$1,"standard",""),"|Float",""),ChapterTable!$1:$1,0),0)*ChapterTable!$Q$14
    ),
  OFFSET(E1286,-$B1286+IF($L1286,1,0),0)*
    (VLOOKUP(SUBSTITUTE(SUBSTITUTE(E$1,"standard",""),"|Float","")&amp;"인게임누적곱배수",ChapterTable!$S:$T,2,0)^C1286
    +VLOOKUP(SUBSTITUTE(SUBSTITUTE(E$1,"standard",""),"|Float","")&amp;"인게임누적합배수",ChapterTable!$S:$T,2,0)*C1286)
  )
  )
  )
)</f>
        <v>24544135.581809163</v>
      </c>
      <c r="F1286" s="1">
        <f ca="1">IF(AND($A1286=0,$B1286=1),
    VLOOKUP(1,ChapterTable!$1:$1048576,MATCH("최종"&amp;SUBSTITUTE(SUBSTITUTE(F$1,"standard",""),"|Float",""),ChapterTable!$1:$1,0),0)*ChapterTable!$Q$17,
  IF(AND($A1286=0,$B1286=0),
    F1287,
  IF($B1286=0,
    VLOOKUP($A1286,ChapterTable!$1:$1048576,MATCH("최종"&amp;SUBSTITUTE(SUBSTITUTE(F$1,"standard",""),"|Float",""),ChapterTable!$1:$1,0),0),
  IF($B1286=1,
    IF($L1286=FALSE,
      VLOOKUP($A1286,ChapterTable!$1:$1048576,MATCH("최종"&amp;SUBSTITUTE(SUBSTITUTE(F$1,"standard",""),"|Float",""),ChapterTable!$1:$1,0),0),
      VLOOKUP($A1286-ChapterTable!$Q$11,ChapterTable!$1:$1048576,MATCH("최종"&amp;SUBSTITUTE(SUBSTITUTE(F$1,"standard",""),"|Float",""),ChapterTable!$1:$1,0),0)*ChapterTable!$Q$14
    ),
  OFFSET(F1286,-$B1286+IF($L1286,1,0),0)*
    (VLOOKUP(SUBSTITUTE(SUBSTITUTE(F$1,"standard",""),"|Float","")&amp;"인게임누적곱배수",ChapterTable!$S:$T,2,0)^D1286
    +VLOOKUP(SUBSTITUTE(SUBSTITUTE(F$1,"standard",""),"|Float","")&amp;"인게임누적합배수",ChapterTable!$S:$T,2,0)*D1286)
  )
  )
  )
)</f>
        <v>9090420.5858552456</v>
      </c>
      <c r="G1286" t="s">
        <v>110</v>
      </c>
      <c r="J1286" t="str">
        <f>IF(ISBLANK(I1286),"",
IFERROR(VLOOKUP(I1286,[1]StringTable!$1:$1048576,MATCH([1]StringTable!$B$1,[1]StringTable!$1:$1,0),0),
IFERROR(VLOOKUP(I1286,[1]InApkStringTable!$1:$1048576,MATCH([1]InApkStringTable!$B$1,[1]InApkStringTable!$1:$1,0),0),
"스트링없음")))</f>
        <v/>
      </c>
      <c r="L1286" t="b">
        <v>0</v>
      </c>
      <c r="M1286" t="s">
        <v>24</v>
      </c>
      <c r="N1286" t="str">
        <f>IF(ISBLANK(M1286),"",IF(ISERROR(VLOOKUP(M1286,MapTable!$A:$A,1,0)),"맵없음",""))</f>
        <v/>
      </c>
      <c r="O1286">
        <f t="shared" si="81"/>
        <v>21</v>
      </c>
      <c r="Q1286">
        <f t="shared" si="82"/>
        <v>21</v>
      </c>
      <c r="R1286" t="b">
        <f t="shared" ca="1" si="83"/>
        <v>1</v>
      </c>
      <c r="T1286" t="b">
        <f t="shared" ca="1" si="84"/>
        <v>1</v>
      </c>
      <c r="V1286" t="str">
        <f>IF(ISBLANK(U1286),"",IF(ISERROR(VLOOKUP(U1286,MapTable!$A:$A,1,0)),"맵없음",""))</f>
        <v/>
      </c>
      <c r="X1286" t="str">
        <f>IF(ISBLANK(W1286),"",
IF(ISERROR(FIND(",",W1286)),
  IF(ISERROR(VLOOKUP(W1286,MapTable!$A:$A,1,0)),"맵없음",
  ""),
IF(ISERROR(FIND(",",W1286,FIND(",",W1286)+1)),
  IF(OR(ISERROR(VLOOKUP(LEFT(W1286,FIND(",",W1286)-1),MapTable!$A:$A,1,0)),ISERROR(VLOOKUP(TRIM(MID(W1286,FIND(",",W1286)+1,999)),MapTable!$A:$A,1,0))),"맵없음",
  ""),
IF(ISERROR(FIND(",",W1286,FIND(",",W1286,FIND(",",W1286)+1)+1)),
  IF(OR(ISERROR(VLOOKUP(LEFT(W1286,FIND(",",W1286)-1),MapTable!$A:$A,1,0)),ISERROR(VLOOKUP(TRIM(MID(W1286,FIND(",",W1286)+1,FIND(",",W1286,FIND(",",W1286)+1)-FIND(",",W1286)-1)),MapTable!$A:$A,1,0)),ISERROR(VLOOKUP(TRIM(MID(W1286,FIND(",",W1286,FIND(",",W1286)+1)+1,999)),MapTable!$A:$A,1,0))),"맵없음",
  ""),
IF(ISERROR(FIND(",",W1286,FIND(",",W1286,FIND(",",W1286,FIND(",",W1286)+1)+1)+1)),
  IF(OR(ISERROR(VLOOKUP(LEFT(W1286,FIND(",",W1286)-1),MapTable!$A:$A,1,0)),ISERROR(VLOOKUP(TRIM(MID(W1286,FIND(",",W1286)+1,FIND(",",W1286,FIND(",",W1286)+1)-FIND(",",W1286)-1)),MapTable!$A:$A,1,0)),ISERROR(VLOOKUP(TRIM(MID(W1286,FIND(",",W1286,FIND(",",W1286)+1)+1,FIND(",",W1286,FIND(",",W1286,FIND(",",W1286)+1)+1)-FIND(",",W1286,FIND(",",W1286)+1)-1)),MapTable!$A:$A,1,0)),ISERROR(VLOOKUP(TRIM(MID(W1286,FIND(",",W1286,FIND(",",W1286,FIND(",",W1286)+1)+1)+1,999)),MapTable!$A:$A,1,0))),"맵없음",
  ""),
)))))</f>
        <v/>
      </c>
      <c r="AC1286" t="str">
        <f>IF(ISBLANK(AB1286),"",IF(ISERROR(VLOOKUP(AB1286,[3]DropTable!$A:$A,1,0)),"드랍없음",""))</f>
        <v/>
      </c>
      <c r="AE1286" t="str">
        <f>IF(ISBLANK(AD1286),"",IF(ISERROR(VLOOKUP(AD1286,[3]DropTable!$A:$A,1,0)),"드랍없음",""))</f>
        <v/>
      </c>
      <c r="AG1286">
        <v>9.8000000000000007</v>
      </c>
      <c r="AH1286">
        <v>1</v>
      </c>
    </row>
    <row r="1287" spans="1:34" x14ac:dyDescent="0.3">
      <c r="A1287">
        <v>28</v>
      </c>
      <c r="B1287">
        <v>6</v>
      </c>
      <c r="C1287">
        <f>IF(OR($L1287=TRUE,$A1287=0,MOD($A1287,ChapterTable!$S$20)&lt;&gt;0),
MAX(0,INT(($B1287+ChapterTable!$Q$26+VLOOKUP(SUBSTITUTE(C$1,"성장단계","")&amp;"단계오프셋",ChapterTable!$S:$T,2,0))/ChapterTable!$Q$23)),
MAX(0,INT(($B1287+ChapterTable!$S$26+VLOOKUP(SUBSTITUTE(C$1,"성장단계","")&amp;"보스단계오프셋",ChapterTable!$S:$T,2,0))/ChapterTable!$S$23)))</f>
        <v>5</v>
      </c>
      <c r="D1287">
        <f>IF(OR($L1287=TRUE,$A1287=0,MOD($A1287,ChapterTable!$S$20)&lt;&gt;0),
MAX(0,INT(($B1287+ChapterTable!$Q$26+VLOOKUP(SUBSTITUTE(D$1,"성장단계","")&amp;"단계오프셋",ChapterTable!$S:$T,2,0))/ChapterTable!$Q$23)),
MAX(0,INT(($B1287+ChapterTable!$S$26+VLOOKUP(SUBSTITUTE(D$1,"성장단계","")&amp;"보스단계오프셋",ChapterTable!$S:$T,2,0))/ChapterTable!$S$23)))</f>
        <v>4</v>
      </c>
      <c r="E1287" s="1">
        <f ca="1">IF(AND($A1287=0,$B1287=1),
    VLOOKUP(1,ChapterTable!$1:$1048576,MATCH("최종"&amp;SUBSTITUTE(SUBSTITUTE(E$1,"standard",""),"|Float",""),ChapterTable!$1:$1,0),0)*ChapterTable!$Q$17,
  IF(AND($A1287=0,$B1287=0),
    E1288,
  IF($B1287=0,
    VLOOKUP($A1287,ChapterTable!$1:$1048576,MATCH("최종"&amp;SUBSTITUTE(SUBSTITUTE(E$1,"standard",""),"|Float",""),ChapterTable!$1:$1,0),0),
  IF($B1287=1,
    IF($L1287=FALSE,
      VLOOKUP($A1287,ChapterTable!$1:$1048576,MATCH("최종"&amp;SUBSTITUTE(SUBSTITUTE(E$1,"standard",""),"|Float",""),ChapterTable!$1:$1,0),0),
      VLOOKUP($A1287-ChapterTable!$Q$11,ChapterTable!$1:$1048576,MATCH("최종"&amp;SUBSTITUTE(SUBSTITUTE(E$1,"standard",""),"|Float",""),ChapterTable!$1:$1,0),0)*ChapterTable!$Q$14
    ),
  OFFSET(E1287,-$B1287+IF($L1287,1,0),0)*
    (VLOOKUP(SUBSTITUTE(SUBSTITUTE(E$1,"standard",""),"|Float","")&amp;"인게임누적곱배수",ChapterTable!$S:$T,2,0)^C1287
    +VLOOKUP(SUBSTITUTE(SUBSTITUTE(E$1,"standard",""),"|Float","")&amp;"인게임누적합배수",ChapterTable!$S:$T,2,0)*C1287)
  )
  )
  )
)</f>
        <v>28123488.687489666</v>
      </c>
      <c r="F1287" s="1">
        <f ca="1">IF(AND($A1287=0,$B1287=1),
    VLOOKUP(1,ChapterTable!$1:$1048576,MATCH("최종"&amp;SUBSTITUTE(SUBSTITUTE(F$1,"standard",""),"|Float",""),ChapterTable!$1:$1,0),0)*ChapterTable!$Q$17,
  IF(AND($A1287=0,$B1287=0),
    F1288,
  IF($B1287=0,
    VLOOKUP($A1287,ChapterTable!$1:$1048576,MATCH("최종"&amp;SUBSTITUTE(SUBSTITUTE(F$1,"standard",""),"|Float",""),ChapterTable!$1:$1,0),0),
  IF($B1287=1,
    IF($L1287=FALSE,
      VLOOKUP($A1287,ChapterTable!$1:$1048576,MATCH("최종"&amp;SUBSTITUTE(SUBSTITUTE(F$1,"standard",""),"|Float",""),ChapterTable!$1:$1,0),0),
      VLOOKUP($A1287-ChapterTable!$Q$11,ChapterTable!$1:$1048576,MATCH("최종"&amp;SUBSTITUTE(SUBSTITUTE(F$1,"standard",""),"|Float",""),ChapterTable!$1:$1,0),0)*ChapterTable!$Q$14
    ),
  OFFSET(F1287,-$B1287+IF($L1287,1,0),0)*
    (VLOOKUP(SUBSTITUTE(SUBSTITUTE(F$1,"standard",""),"|Float","")&amp;"인게임누적곱배수",ChapterTable!$S:$T,2,0)^D1287
    +VLOOKUP(SUBSTITUTE(SUBSTITUTE(F$1,"standard",""),"|Float","")&amp;"인게임누적합배수",ChapterTable!$S:$T,2,0)*D1287)
  )
  )
  )
)</f>
        <v>10226723.159087151</v>
      </c>
      <c r="G1287" t="s">
        <v>110</v>
      </c>
      <c r="J1287" t="str">
        <f>IF(ISBLANK(I1287),"",
IFERROR(VLOOKUP(I1287,[1]StringTable!$1:$1048576,MATCH([1]StringTable!$B$1,[1]StringTable!$1:$1,0),0),
IFERROR(VLOOKUP(I1287,[1]InApkStringTable!$1:$1048576,MATCH([1]InApkStringTable!$B$1,[1]InApkStringTable!$1:$1,0),0),
"스트링없음")))</f>
        <v/>
      </c>
      <c r="L1287" t="b">
        <v>0</v>
      </c>
      <c r="M1287" t="s">
        <v>24</v>
      </c>
      <c r="N1287" t="str">
        <f>IF(ISBLANK(M1287),"",IF(ISERROR(VLOOKUP(M1287,MapTable!$A:$A,1,0)),"맵없음",""))</f>
        <v/>
      </c>
      <c r="O1287">
        <f t="shared" si="81"/>
        <v>21</v>
      </c>
      <c r="Q1287">
        <f t="shared" si="82"/>
        <v>21</v>
      </c>
      <c r="R1287" t="b">
        <f t="shared" ca="1" si="83"/>
        <v>1</v>
      </c>
      <c r="T1287" t="b">
        <f t="shared" ca="1" si="84"/>
        <v>1</v>
      </c>
      <c r="V1287" t="str">
        <f>IF(ISBLANK(U1287),"",IF(ISERROR(VLOOKUP(U1287,MapTable!$A:$A,1,0)),"맵없음",""))</f>
        <v/>
      </c>
      <c r="X1287" t="str">
        <f>IF(ISBLANK(W1287),"",
IF(ISERROR(FIND(",",W1287)),
  IF(ISERROR(VLOOKUP(W1287,MapTable!$A:$A,1,0)),"맵없음",
  ""),
IF(ISERROR(FIND(",",W1287,FIND(",",W1287)+1)),
  IF(OR(ISERROR(VLOOKUP(LEFT(W1287,FIND(",",W1287)-1),MapTable!$A:$A,1,0)),ISERROR(VLOOKUP(TRIM(MID(W1287,FIND(",",W1287)+1,999)),MapTable!$A:$A,1,0))),"맵없음",
  ""),
IF(ISERROR(FIND(",",W1287,FIND(",",W1287,FIND(",",W1287)+1)+1)),
  IF(OR(ISERROR(VLOOKUP(LEFT(W1287,FIND(",",W1287)-1),MapTable!$A:$A,1,0)),ISERROR(VLOOKUP(TRIM(MID(W1287,FIND(",",W1287)+1,FIND(",",W1287,FIND(",",W1287)+1)-FIND(",",W1287)-1)),MapTable!$A:$A,1,0)),ISERROR(VLOOKUP(TRIM(MID(W1287,FIND(",",W1287,FIND(",",W1287)+1)+1,999)),MapTable!$A:$A,1,0))),"맵없음",
  ""),
IF(ISERROR(FIND(",",W1287,FIND(",",W1287,FIND(",",W1287,FIND(",",W1287)+1)+1)+1)),
  IF(OR(ISERROR(VLOOKUP(LEFT(W1287,FIND(",",W1287)-1),MapTable!$A:$A,1,0)),ISERROR(VLOOKUP(TRIM(MID(W1287,FIND(",",W1287)+1,FIND(",",W1287,FIND(",",W1287)+1)-FIND(",",W1287)-1)),MapTable!$A:$A,1,0)),ISERROR(VLOOKUP(TRIM(MID(W1287,FIND(",",W1287,FIND(",",W1287)+1)+1,FIND(",",W1287,FIND(",",W1287,FIND(",",W1287)+1)+1)-FIND(",",W1287,FIND(",",W1287)+1)-1)),MapTable!$A:$A,1,0)),ISERROR(VLOOKUP(TRIM(MID(W1287,FIND(",",W1287,FIND(",",W1287,FIND(",",W1287)+1)+1)+1,999)),MapTable!$A:$A,1,0))),"맵없음",
  ""),
)))))</f>
        <v/>
      </c>
      <c r="AC1287" t="str">
        <f>IF(ISBLANK(AB1287),"",IF(ISERROR(VLOOKUP(AB1287,[3]DropTable!$A:$A,1,0)),"드랍없음",""))</f>
        <v/>
      </c>
      <c r="AE1287" t="str">
        <f>IF(ISBLANK(AD1287),"",IF(ISERROR(VLOOKUP(AD1287,[3]DropTable!$A:$A,1,0)),"드랍없음",""))</f>
        <v/>
      </c>
      <c r="AG1287">
        <v>9.8000000000000007</v>
      </c>
      <c r="AH1287">
        <v>1</v>
      </c>
    </row>
    <row r="1288" spans="1:34" x14ac:dyDescent="0.3">
      <c r="A1288">
        <v>28</v>
      </c>
      <c r="B1288">
        <v>7</v>
      </c>
      <c r="C1288">
        <f>IF(OR($L1288=TRUE,$A1288=0,MOD($A1288,ChapterTable!$S$20)&lt;&gt;0),
MAX(0,INT(($B1288+ChapterTable!$Q$26+VLOOKUP(SUBSTITUTE(C$1,"성장단계","")&amp;"단계오프셋",ChapterTable!$S:$T,2,0))/ChapterTable!$Q$23)),
MAX(0,INT(($B1288+ChapterTable!$S$26+VLOOKUP(SUBSTITUTE(C$1,"성장단계","")&amp;"보스단계오프셋",ChapterTable!$S:$T,2,0))/ChapterTable!$S$23)))</f>
        <v>6</v>
      </c>
      <c r="D1288">
        <f>IF(OR($L1288=TRUE,$A1288=0,MOD($A1288,ChapterTable!$S$20)&lt;&gt;0),
MAX(0,INT(($B1288+ChapterTable!$Q$26+VLOOKUP(SUBSTITUTE(D$1,"성장단계","")&amp;"단계오프셋",ChapterTable!$S:$T,2,0))/ChapterTable!$Q$23)),
MAX(0,INT(($B1288+ChapterTable!$S$26+VLOOKUP(SUBSTITUTE(D$1,"성장단계","")&amp;"보스단계오프셋",ChapterTable!$S:$T,2,0))/ChapterTable!$S$23)))</f>
        <v>5</v>
      </c>
      <c r="E1288" s="1">
        <f ca="1">IF(AND($A1288=0,$B1288=1),
    VLOOKUP(1,ChapterTable!$1:$1048576,MATCH("최종"&amp;SUBSTITUTE(SUBSTITUTE(E$1,"standard",""),"|Float",""),ChapterTable!$1:$1,0),0)*ChapterTable!$Q$17,
  IF(AND($A1288=0,$B1288=0),
    E1289,
  IF($B1288=0,
    VLOOKUP($A1288,ChapterTable!$1:$1048576,MATCH("최종"&amp;SUBSTITUTE(SUBSTITUTE(E$1,"standard",""),"|Float",""),ChapterTable!$1:$1,0),0),
  IF($B1288=1,
    IF($L1288=FALSE,
      VLOOKUP($A1288,ChapterTable!$1:$1048576,MATCH("최종"&amp;SUBSTITUTE(SUBSTITUTE(E$1,"standard",""),"|Float",""),ChapterTable!$1:$1,0),0),
      VLOOKUP($A1288-ChapterTable!$Q$11,ChapterTable!$1:$1048576,MATCH("최종"&amp;SUBSTITUTE(SUBSTITUTE(E$1,"standard",""),"|Float",""),ChapterTable!$1:$1,0),0)*ChapterTable!$Q$14
    ),
  OFFSET(E1288,-$B1288+IF($L1288,1,0),0)*
    (VLOOKUP(SUBSTITUTE(SUBSTITUTE(E$1,"standard",""),"|Float","")&amp;"인게임누적곱배수",ChapterTable!$S:$T,2,0)^C1288
    +VLOOKUP(SUBSTITUTE(SUBSTITUTE(E$1,"standard",""),"|Float","")&amp;"인게임누적합배수",ChapterTable!$S:$T,2,0)*C1288)
  )
  )
  )
)</f>
        <v>31702841.793170165</v>
      </c>
      <c r="F1288" s="1">
        <f ca="1">IF(AND($A1288=0,$B1288=1),
    VLOOKUP(1,ChapterTable!$1:$1048576,MATCH("최종"&amp;SUBSTITUTE(SUBSTITUTE(F$1,"standard",""),"|Float",""),ChapterTable!$1:$1,0),0)*ChapterTable!$Q$17,
  IF(AND($A1288=0,$B1288=0),
    F1289,
  IF($B1288=0,
    VLOOKUP($A1288,ChapterTable!$1:$1048576,MATCH("최종"&amp;SUBSTITUTE(SUBSTITUTE(F$1,"standard",""),"|Float",""),ChapterTable!$1:$1,0),0),
  IF($B1288=1,
    IF($L1288=FALSE,
      VLOOKUP($A1288,ChapterTable!$1:$1048576,MATCH("최종"&amp;SUBSTITUTE(SUBSTITUTE(F$1,"standard",""),"|Float",""),ChapterTable!$1:$1,0),0),
      VLOOKUP($A1288-ChapterTable!$Q$11,ChapterTable!$1:$1048576,MATCH("최종"&amp;SUBSTITUTE(SUBSTITUTE(F$1,"standard",""),"|Float",""),ChapterTable!$1:$1,0),0)*ChapterTable!$Q$14
    ),
  OFFSET(F1288,-$B1288+IF($L1288,1,0),0)*
    (VLOOKUP(SUBSTITUTE(SUBSTITUTE(F$1,"standard",""),"|Float","")&amp;"인게임누적곱배수",ChapterTable!$S:$T,2,0)^D1288
    +VLOOKUP(SUBSTITUTE(SUBSTITUTE(F$1,"standard",""),"|Float","")&amp;"인게임누적합배수",ChapterTable!$S:$T,2,0)*D1288)
  )
  )
  )
)</f>
        <v>11363025.732319057</v>
      </c>
      <c r="G1288" t="s">
        <v>110</v>
      </c>
      <c r="J1288" t="str">
        <f>IF(ISBLANK(I1288),"",
IFERROR(VLOOKUP(I1288,[1]StringTable!$1:$1048576,MATCH([1]StringTable!$B$1,[1]StringTable!$1:$1,0),0),
IFERROR(VLOOKUP(I1288,[1]InApkStringTable!$1:$1048576,MATCH([1]InApkStringTable!$B$1,[1]InApkStringTable!$1:$1,0),0),
"스트링없음")))</f>
        <v/>
      </c>
      <c r="L1288" t="b">
        <v>0</v>
      </c>
      <c r="M1288" t="s">
        <v>24</v>
      </c>
      <c r="N1288" t="str">
        <f>IF(ISBLANK(M1288),"",IF(ISERROR(VLOOKUP(M1288,MapTable!$A:$A,1,0)),"맵없음",""))</f>
        <v/>
      </c>
      <c r="O1288">
        <f t="shared" si="81"/>
        <v>21</v>
      </c>
      <c r="Q1288">
        <f t="shared" si="82"/>
        <v>21</v>
      </c>
      <c r="R1288" t="b">
        <f t="shared" ca="1" si="83"/>
        <v>1</v>
      </c>
      <c r="T1288" t="b">
        <f t="shared" ca="1" si="84"/>
        <v>1</v>
      </c>
      <c r="V1288" t="str">
        <f>IF(ISBLANK(U1288),"",IF(ISERROR(VLOOKUP(U1288,MapTable!$A:$A,1,0)),"맵없음",""))</f>
        <v/>
      </c>
      <c r="X1288" t="str">
        <f>IF(ISBLANK(W1288),"",
IF(ISERROR(FIND(",",W1288)),
  IF(ISERROR(VLOOKUP(W1288,MapTable!$A:$A,1,0)),"맵없음",
  ""),
IF(ISERROR(FIND(",",W1288,FIND(",",W1288)+1)),
  IF(OR(ISERROR(VLOOKUP(LEFT(W1288,FIND(",",W1288)-1),MapTable!$A:$A,1,0)),ISERROR(VLOOKUP(TRIM(MID(W1288,FIND(",",W1288)+1,999)),MapTable!$A:$A,1,0))),"맵없음",
  ""),
IF(ISERROR(FIND(",",W1288,FIND(",",W1288,FIND(",",W1288)+1)+1)),
  IF(OR(ISERROR(VLOOKUP(LEFT(W1288,FIND(",",W1288)-1),MapTable!$A:$A,1,0)),ISERROR(VLOOKUP(TRIM(MID(W1288,FIND(",",W1288)+1,FIND(",",W1288,FIND(",",W1288)+1)-FIND(",",W1288)-1)),MapTable!$A:$A,1,0)),ISERROR(VLOOKUP(TRIM(MID(W1288,FIND(",",W1288,FIND(",",W1288)+1)+1,999)),MapTable!$A:$A,1,0))),"맵없음",
  ""),
IF(ISERROR(FIND(",",W1288,FIND(",",W1288,FIND(",",W1288,FIND(",",W1288)+1)+1)+1)),
  IF(OR(ISERROR(VLOOKUP(LEFT(W1288,FIND(",",W1288)-1),MapTable!$A:$A,1,0)),ISERROR(VLOOKUP(TRIM(MID(W1288,FIND(",",W1288)+1,FIND(",",W1288,FIND(",",W1288)+1)-FIND(",",W1288)-1)),MapTable!$A:$A,1,0)),ISERROR(VLOOKUP(TRIM(MID(W1288,FIND(",",W1288,FIND(",",W1288)+1)+1,FIND(",",W1288,FIND(",",W1288,FIND(",",W1288)+1)+1)-FIND(",",W1288,FIND(",",W1288)+1)-1)),MapTable!$A:$A,1,0)),ISERROR(VLOOKUP(TRIM(MID(W1288,FIND(",",W1288,FIND(",",W1288,FIND(",",W1288)+1)+1)+1,999)),MapTable!$A:$A,1,0))),"맵없음",
  ""),
)))))</f>
        <v/>
      </c>
      <c r="AC1288" t="str">
        <f>IF(ISBLANK(AB1288),"",IF(ISERROR(VLOOKUP(AB1288,[3]DropTable!$A:$A,1,0)),"드랍없음",""))</f>
        <v/>
      </c>
      <c r="AE1288" t="str">
        <f>IF(ISBLANK(AD1288),"",IF(ISERROR(VLOOKUP(AD1288,[3]DropTable!$A:$A,1,0)),"드랍없음",""))</f>
        <v/>
      </c>
      <c r="AG1288">
        <v>9.8000000000000007</v>
      </c>
      <c r="AH1288">
        <v>1</v>
      </c>
    </row>
    <row r="1289" spans="1:34" x14ac:dyDescent="0.3">
      <c r="A1289">
        <v>28</v>
      </c>
      <c r="B1289">
        <v>8</v>
      </c>
      <c r="C1289">
        <f>IF(OR($L1289=TRUE,$A1289=0,MOD($A1289,ChapterTable!$S$20)&lt;&gt;0),
MAX(0,INT(($B1289+ChapterTable!$Q$26+VLOOKUP(SUBSTITUTE(C$1,"성장단계","")&amp;"단계오프셋",ChapterTable!$S:$T,2,0))/ChapterTable!$Q$23)),
MAX(0,INT(($B1289+ChapterTable!$S$26+VLOOKUP(SUBSTITUTE(C$1,"성장단계","")&amp;"보스단계오프셋",ChapterTable!$S:$T,2,0))/ChapterTable!$S$23)))</f>
        <v>7</v>
      </c>
      <c r="D1289">
        <f>IF(OR($L1289=TRUE,$A1289=0,MOD($A1289,ChapterTable!$S$20)&lt;&gt;0),
MAX(0,INT(($B1289+ChapterTable!$Q$26+VLOOKUP(SUBSTITUTE(D$1,"성장단계","")&amp;"단계오프셋",ChapterTable!$S:$T,2,0))/ChapterTable!$Q$23)),
MAX(0,INT(($B1289+ChapterTable!$S$26+VLOOKUP(SUBSTITUTE(D$1,"성장단계","")&amp;"보스단계오프셋",ChapterTable!$S:$T,2,0))/ChapterTable!$S$23)))</f>
        <v>6</v>
      </c>
      <c r="E1289" s="1">
        <f ca="1">IF(AND($A1289=0,$B1289=1),
    VLOOKUP(1,ChapterTable!$1:$1048576,MATCH("최종"&amp;SUBSTITUTE(SUBSTITUTE(E$1,"standard",""),"|Float",""),ChapterTable!$1:$1,0),0)*ChapterTable!$Q$17,
  IF(AND($A1289=0,$B1289=0),
    E1290,
  IF($B1289=0,
    VLOOKUP($A1289,ChapterTable!$1:$1048576,MATCH("최종"&amp;SUBSTITUTE(SUBSTITUTE(E$1,"standard",""),"|Float",""),ChapterTable!$1:$1,0),0),
  IF($B1289=1,
    IF($L1289=FALSE,
      VLOOKUP($A1289,ChapterTable!$1:$1048576,MATCH("최종"&amp;SUBSTITUTE(SUBSTITUTE(E$1,"standard",""),"|Float",""),ChapterTable!$1:$1,0),0),
      VLOOKUP($A1289-ChapterTable!$Q$11,ChapterTable!$1:$1048576,MATCH("최종"&amp;SUBSTITUTE(SUBSTITUTE(E$1,"standard",""),"|Float",""),ChapterTable!$1:$1,0),0)*ChapterTable!$Q$14
    ),
  OFFSET(E1289,-$B1289+IF($L1289,1,0),0)*
    (VLOOKUP(SUBSTITUTE(SUBSTITUTE(E$1,"standard",""),"|Float","")&amp;"인게임누적곱배수",ChapterTable!$S:$T,2,0)^C1289
    +VLOOKUP(SUBSTITUTE(SUBSTITUTE(E$1,"standard",""),"|Float","")&amp;"인게임누적합배수",ChapterTable!$S:$T,2,0)*C1289)
  )
  )
  )
)</f>
        <v>35282194.898850672</v>
      </c>
      <c r="F1289" s="1">
        <f ca="1">IF(AND($A1289=0,$B1289=1),
    VLOOKUP(1,ChapterTable!$1:$1048576,MATCH("최종"&amp;SUBSTITUTE(SUBSTITUTE(F$1,"standard",""),"|Float",""),ChapterTable!$1:$1,0),0)*ChapterTable!$Q$17,
  IF(AND($A1289=0,$B1289=0),
    F1290,
  IF($B1289=0,
    VLOOKUP($A1289,ChapterTable!$1:$1048576,MATCH("최종"&amp;SUBSTITUTE(SUBSTITUTE(F$1,"standard",""),"|Float",""),ChapterTable!$1:$1,0),0),
  IF($B1289=1,
    IF($L1289=FALSE,
      VLOOKUP($A1289,ChapterTable!$1:$1048576,MATCH("최종"&amp;SUBSTITUTE(SUBSTITUTE(F$1,"standard",""),"|Float",""),ChapterTable!$1:$1,0),0),
      VLOOKUP($A1289-ChapterTable!$Q$11,ChapterTable!$1:$1048576,MATCH("최종"&amp;SUBSTITUTE(SUBSTITUTE(F$1,"standard",""),"|Float",""),ChapterTable!$1:$1,0),0)*ChapterTable!$Q$14
    ),
  OFFSET(F1289,-$B1289+IF($L1289,1,0),0)*
    (VLOOKUP(SUBSTITUTE(SUBSTITUTE(F$1,"standard",""),"|Float","")&amp;"인게임누적곱배수",ChapterTable!$S:$T,2,0)^D1289
    +VLOOKUP(SUBSTITUTE(SUBSTITUTE(F$1,"standard",""),"|Float","")&amp;"인게임누적합배수",ChapterTable!$S:$T,2,0)*D1289)
  )
  )
  )
)</f>
        <v>12499328.305550965</v>
      </c>
      <c r="G1289" t="s">
        <v>110</v>
      </c>
      <c r="J1289" t="str">
        <f>IF(ISBLANK(I1289),"",
IFERROR(VLOOKUP(I1289,[1]StringTable!$1:$1048576,MATCH([1]StringTable!$B$1,[1]StringTable!$1:$1,0),0),
IFERROR(VLOOKUP(I1289,[1]InApkStringTable!$1:$1048576,MATCH([1]InApkStringTable!$B$1,[1]InApkStringTable!$1:$1,0),0),
"스트링없음")))</f>
        <v/>
      </c>
      <c r="L1289" t="b">
        <v>0</v>
      </c>
      <c r="M1289" t="s">
        <v>24</v>
      </c>
      <c r="N1289" t="str">
        <f>IF(ISBLANK(M1289),"",IF(ISERROR(VLOOKUP(M1289,MapTable!$A:$A,1,0)),"맵없음",""))</f>
        <v/>
      </c>
      <c r="O1289">
        <f t="shared" si="81"/>
        <v>21</v>
      </c>
      <c r="Q1289">
        <f t="shared" si="82"/>
        <v>21</v>
      </c>
      <c r="R1289" t="b">
        <f t="shared" ca="1" si="83"/>
        <v>1</v>
      </c>
      <c r="T1289" t="b">
        <f t="shared" ca="1" si="84"/>
        <v>1</v>
      </c>
      <c r="V1289" t="str">
        <f>IF(ISBLANK(U1289),"",IF(ISERROR(VLOOKUP(U1289,MapTable!$A:$A,1,0)),"맵없음",""))</f>
        <v/>
      </c>
      <c r="X1289" t="str">
        <f>IF(ISBLANK(W1289),"",
IF(ISERROR(FIND(",",W1289)),
  IF(ISERROR(VLOOKUP(W1289,MapTable!$A:$A,1,0)),"맵없음",
  ""),
IF(ISERROR(FIND(",",W1289,FIND(",",W1289)+1)),
  IF(OR(ISERROR(VLOOKUP(LEFT(W1289,FIND(",",W1289)-1),MapTable!$A:$A,1,0)),ISERROR(VLOOKUP(TRIM(MID(W1289,FIND(",",W1289)+1,999)),MapTable!$A:$A,1,0))),"맵없음",
  ""),
IF(ISERROR(FIND(",",W1289,FIND(",",W1289,FIND(",",W1289)+1)+1)),
  IF(OR(ISERROR(VLOOKUP(LEFT(W1289,FIND(",",W1289)-1),MapTable!$A:$A,1,0)),ISERROR(VLOOKUP(TRIM(MID(W1289,FIND(",",W1289)+1,FIND(",",W1289,FIND(",",W1289)+1)-FIND(",",W1289)-1)),MapTable!$A:$A,1,0)),ISERROR(VLOOKUP(TRIM(MID(W1289,FIND(",",W1289,FIND(",",W1289)+1)+1,999)),MapTable!$A:$A,1,0))),"맵없음",
  ""),
IF(ISERROR(FIND(",",W1289,FIND(",",W1289,FIND(",",W1289,FIND(",",W1289)+1)+1)+1)),
  IF(OR(ISERROR(VLOOKUP(LEFT(W1289,FIND(",",W1289)-1),MapTable!$A:$A,1,0)),ISERROR(VLOOKUP(TRIM(MID(W1289,FIND(",",W1289)+1,FIND(",",W1289,FIND(",",W1289)+1)-FIND(",",W1289)-1)),MapTable!$A:$A,1,0)),ISERROR(VLOOKUP(TRIM(MID(W1289,FIND(",",W1289,FIND(",",W1289)+1)+1,FIND(",",W1289,FIND(",",W1289,FIND(",",W1289)+1)+1)-FIND(",",W1289,FIND(",",W1289)+1)-1)),MapTable!$A:$A,1,0)),ISERROR(VLOOKUP(TRIM(MID(W1289,FIND(",",W1289,FIND(",",W1289,FIND(",",W1289)+1)+1)+1,999)),MapTable!$A:$A,1,0))),"맵없음",
  ""),
)))))</f>
        <v/>
      </c>
      <c r="AC1289" t="str">
        <f>IF(ISBLANK(AB1289),"",IF(ISERROR(VLOOKUP(AB1289,[3]DropTable!$A:$A,1,0)),"드랍없음",""))</f>
        <v/>
      </c>
      <c r="AE1289" t="str">
        <f>IF(ISBLANK(AD1289),"",IF(ISERROR(VLOOKUP(AD1289,[3]DropTable!$A:$A,1,0)),"드랍없음",""))</f>
        <v/>
      </c>
      <c r="AG1289">
        <v>9.8000000000000007</v>
      </c>
      <c r="AH1289">
        <v>1</v>
      </c>
    </row>
    <row r="1290" spans="1:34" x14ac:dyDescent="0.3">
      <c r="A1290">
        <v>28</v>
      </c>
      <c r="B1290">
        <v>9</v>
      </c>
      <c r="C1290">
        <f>IF(OR($L1290=TRUE,$A1290=0,MOD($A1290,ChapterTable!$S$20)&lt;&gt;0),
MAX(0,INT(($B1290+ChapterTable!$Q$26+VLOOKUP(SUBSTITUTE(C$1,"성장단계","")&amp;"단계오프셋",ChapterTable!$S:$T,2,0))/ChapterTable!$Q$23)),
MAX(0,INT(($B1290+ChapterTable!$S$26+VLOOKUP(SUBSTITUTE(C$1,"성장단계","")&amp;"보스단계오프셋",ChapterTable!$S:$T,2,0))/ChapterTable!$S$23)))</f>
        <v>8</v>
      </c>
      <c r="D1290">
        <f>IF(OR($L1290=TRUE,$A1290=0,MOD($A1290,ChapterTable!$S$20)&lt;&gt;0),
MAX(0,INT(($B1290+ChapterTable!$Q$26+VLOOKUP(SUBSTITUTE(D$1,"성장단계","")&amp;"단계오프셋",ChapterTable!$S:$T,2,0))/ChapterTable!$Q$23)),
MAX(0,INT(($B1290+ChapterTable!$S$26+VLOOKUP(SUBSTITUTE(D$1,"성장단계","")&amp;"보스단계오프셋",ChapterTable!$S:$T,2,0))/ChapterTable!$S$23)))</f>
        <v>7</v>
      </c>
      <c r="E1290" s="1">
        <f ca="1">IF(AND($A1290=0,$B1290=1),
    VLOOKUP(1,ChapterTable!$1:$1048576,MATCH("최종"&amp;SUBSTITUTE(SUBSTITUTE(E$1,"standard",""),"|Float",""),ChapterTable!$1:$1,0),0)*ChapterTable!$Q$17,
  IF(AND($A1290=0,$B1290=0),
    E1291,
  IF($B1290=0,
    VLOOKUP($A1290,ChapterTable!$1:$1048576,MATCH("최종"&amp;SUBSTITUTE(SUBSTITUTE(E$1,"standard",""),"|Float",""),ChapterTable!$1:$1,0),0),
  IF($B1290=1,
    IF($L1290=FALSE,
      VLOOKUP($A1290,ChapterTable!$1:$1048576,MATCH("최종"&amp;SUBSTITUTE(SUBSTITUTE(E$1,"standard",""),"|Float",""),ChapterTable!$1:$1,0),0),
      VLOOKUP($A1290-ChapterTable!$Q$11,ChapterTable!$1:$1048576,MATCH("최종"&amp;SUBSTITUTE(SUBSTITUTE(E$1,"standard",""),"|Float",""),ChapterTable!$1:$1,0),0)*ChapterTable!$Q$14
    ),
  OFFSET(E1290,-$B1290+IF($L1290,1,0),0)*
    (VLOOKUP(SUBSTITUTE(SUBSTITUTE(E$1,"standard",""),"|Float","")&amp;"인게임누적곱배수",ChapterTable!$S:$T,2,0)^C1290
    +VLOOKUP(SUBSTITUTE(SUBSTITUTE(E$1,"standard",""),"|Float","")&amp;"인게임누적합배수",ChapterTable!$S:$T,2,0)*C1290)
  )
  )
  )
)</f>
        <v>38861548.004531175</v>
      </c>
      <c r="F1290" s="1">
        <f ca="1">IF(AND($A1290=0,$B1290=1),
    VLOOKUP(1,ChapterTable!$1:$1048576,MATCH("최종"&amp;SUBSTITUTE(SUBSTITUTE(F$1,"standard",""),"|Float",""),ChapterTable!$1:$1,0),0)*ChapterTable!$Q$17,
  IF(AND($A1290=0,$B1290=0),
    F1291,
  IF($B1290=0,
    VLOOKUP($A1290,ChapterTable!$1:$1048576,MATCH("최종"&amp;SUBSTITUTE(SUBSTITUTE(F$1,"standard",""),"|Float",""),ChapterTable!$1:$1,0),0),
  IF($B1290=1,
    IF($L1290=FALSE,
      VLOOKUP($A1290,ChapterTable!$1:$1048576,MATCH("최종"&amp;SUBSTITUTE(SUBSTITUTE(F$1,"standard",""),"|Float",""),ChapterTable!$1:$1,0),0),
      VLOOKUP($A1290-ChapterTable!$Q$11,ChapterTable!$1:$1048576,MATCH("최종"&amp;SUBSTITUTE(SUBSTITUTE(F$1,"standard",""),"|Float",""),ChapterTable!$1:$1,0),0)*ChapterTable!$Q$14
    ),
  OFFSET(F1290,-$B1290+IF($L1290,1,0),0)*
    (VLOOKUP(SUBSTITUTE(SUBSTITUTE(F$1,"standard",""),"|Float","")&amp;"인게임누적곱배수",ChapterTable!$S:$T,2,0)^D1290
    +VLOOKUP(SUBSTITUTE(SUBSTITUTE(F$1,"standard",""),"|Float","")&amp;"인게임누적합배수",ChapterTable!$S:$T,2,0)*D1290)
  )
  )
  )
)</f>
        <v>13635630.87878287</v>
      </c>
      <c r="G1290" t="s">
        <v>110</v>
      </c>
      <c r="J1290" t="str">
        <f>IF(ISBLANK(I1290),"",
IFERROR(VLOOKUP(I1290,[1]StringTable!$1:$1048576,MATCH([1]StringTable!$B$1,[1]StringTable!$1:$1,0),0),
IFERROR(VLOOKUP(I1290,[1]InApkStringTable!$1:$1048576,MATCH([1]InApkStringTable!$B$1,[1]InApkStringTable!$1:$1,0),0),
"스트링없음")))</f>
        <v/>
      </c>
      <c r="L1290" t="b">
        <v>0</v>
      </c>
      <c r="M1290" t="s">
        <v>24</v>
      </c>
      <c r="N1290" t="str">
        <f>IF(ISBLANK(M1290),"",IF(ISERROR(VLOOKUP(M1290,MapTable!$A:$A,1,0)),"맵없음",""))</f>
        <v/>
      </c>
      <c r="O1290">
        <f t="shared" si="81"/>
        <v>21</v>
      </c>
      <c r="Q1290">
        <f t="shared" si="82"/>
        <v>21</v>
      </c>
      <c r="R1290" t="b">
        <f t="shared" ca="1" si="83"/>
        <v>0</v>
      </c>
      <c r="T1290" t="b">
        <f t="shared" ca="1" si="84"/>
        <v>0</v>
      </c>
      <c r="V1290" t="str">
        <f>IF(ISBLANK(U1290),"",IF(ISERROR(VLOOKUP(U1290,MapTable!$A:$A,1,0)),"맵없음",""))</f>
        <v/>
      </c>
      <c r="X1290" t="str">
        <f>IF(ISBLANK(W1290),"",
IF(ISERROR(FIND(",",W1290)),
  IF(ISERROR(VLOOKUP(W1290,MapTable!$A:$A,1,0)),"맵없음",
  ""),
IF(ISERROR(FIND(",",W1290,FIND(",",W1290)+1)),
  IF(OR(ISERROR(VLOOKUP(LEFT(W1290,FIND(",",W1290)-1),MapTable!$A:$A,1,0)),ISERROR(VLOOKUP(TRIM(MID(W1290,FIND(",",W1290)+1,999)),MapTable!$A:$A,1,0))),"맵없음",
  ""),
IF(ISERROR(FIND(",",W1290,FIND(",",W1290,FIND(",",W1290)+1)+1)),
  IF(OR(ISERROR(VLOOKUP(LEFT(W1290,FIND(",",W1290)-1),MapTable!$A:$A,1,0)),ISERROR(VLOOKUP(TRIM(MID(W1290,FIND(",",W1290)+1,FIND(",",W1290,FIND(",",W1290)+1)-FIND(",",W1290)-1)),MapTable!$A:$A,1,0)),ISERROR(VLOOKUP(TRIM(MID(W1290,FIND(",",W1290,FIND(",",W1290)+1)+1,999)),MapTable!$A:$A,1,0))),"맵없음",
  ""),
IF(ISERROR(FIND(",",W1290,FIND(",",W1290,FIND(",",W1290,FIND(",",W1290)+1)+1)+1)),
  IF(OR(ISERROR(VLOOKUP(LEFT(W1290,FIND(",",W1290)-1),MapTable!$A:$A,1,0)),ISERROR(VLOOKUP(TRIM(MID(W1290,FIND(",",W1290)+1,FIND(",",W1290,FIND(",",W1290)+1)-FIND(",",W1290)-1)),MapTable!$A:$A,1,0)),ISERROR(VLOOKUP(TRIM(MID(W1290,FIND(",",W1290,FIND(",",W1290)+1)+1,FIND(",",W1290,FIND(",",W1290,FIND(",",W1290)+1)+1)-FIND(",",W1290,FIND(",",W1290)+1)-1)),MapTable!$A:$A,1,0)),ISERROR(VLOOKUP(TRIM(MID(W1290,FIND(",",W1290,FIND(",",W1290,FIND(",",W1290)+1)+1)+1,999)),MapTable!$A:$A,1,0))),"맵없음",
  ""),
)))))</f>
        <v/>
      </c>
      <c r="AC1290" t="str">
        <f>IF(ISBLANK(AB1290),"",IF(ISERROR(VLOOKUP(AB1290,[3]DropTable!$A:$A,1,0)),"드랍없음",""))</f>
        <v/>
      </c>
      <c r="AE1290" t="str">
        <f>IF(ISBLANK(AD1290),"",IF(ISERROR(VLOOKUP(AD1290,[3]DropTable!$A:$A,1,0)),"드랍없음",""))</f>
        <v/>
      </c>
      <c r="AG1290">
        <v>9.8000000000000007</v>
      </c>
      <c r="AH1290">
        <v>1</v>
      </c>
    </row>
    <row r="1291" spans="1:34" x14ac:dyDescent="0.3">
      <c r="A1291">
        <v>29</v>
      </c>
      <c r="B1291">
        <v>0</v>
      </c>
      <c r="C1291">
        <f>IF(OR($L1291=TRUE,$A1291=0,MOD($A1291,ChapterTable!$S$20)&lt;&gt;0),
MAX(0,INT(($B1291+ChapterTable!$Q$26+VLOOKUP(SUBSTITUTE(C$1,"성장단계","")&amp;"단계오프셋",ChapterTable!$S:$T,2,0))/ChapterTable!$Q$23)),
MAX(0,INT(($B1291+ChapterTable!$S$26+VLOOKUP(SUBSTITUTE(C$1,"성장단계","")&amp;"보스단계오프셋",ChapterTable!$S:$T,2,0))/ChapterTable!$S$23)))</f>
        <v>0</v>
      </c>
      <c r="D1291">
        <f>IF(OR($L1291=TRUE,$A1291=0,MOD($A1291,ChapterTable!$S$20)&lt;&gt;0),
MAX(0,INT(($B1291+ChapterTable!$Q$26+VLOOKUP(SUBSTITUTE(D$1,"성장단계","")&amp;"단계오프셋",ChapterTable!$S:$T,2,0))/ChapterTable!$Q$23)),
MAX(0,INT(($B1291+ChapterTable!$S$26+VLOOKUP(SUBSTITUTE(D$1,"성장단계","")&amp;"보스단계오프셋",ChapterTable!$S:$T,2,0))/ChapterTable!$S$23)))</f>
        <v>0</v>
      </c>
      <c r="E1291" s="1">
        <f ca="1">IF(AND($A1291=0,$B1291=1),
    VLOOKUP(1,ChapterTable!$1:$1048576,MATCH("최종"&amp;SUBSTITUTE(SUBSTITUTE(E$1,"standard",""),"|Float",""),ChapterTable!$1:$1,0),0)*ChapterTable!$Q$17,
  IF(AND($A1291=0,$B1291=0),
    E1292,
  IF($B1291=0,
    VLOOKUP($A1291,ChapterTable!$1:$1048576,MATCH("최종"&amp;SUBSTITUTE(SUBSTITUTE(E$1,"standard",""),"|Float",""),ChapterTable!$1:$1,0),0),
  IF($B1291=1,
    IF($L1291=FALSE,
      VLOOKUP($A1291,ChapterTable!$1:$1048576,MATCH("최종"&amp;SUBSTITUTE(SUBSTITUTE(E$1,"standard",""),"|Float",""),ChapterTable!$1:$1,0),0),
      VLOOKUP($A1291-ChapterTable!$Q$11,ChapterTable!$1:$1048576,MATCH("최종"&amp;SUBSTITUTE(SUBSTITUTE(E$1,"standard",""),"|Float",""),ChapterTable!$1:$1,0),0)*ChapterTable!$Q$14
    ),
  OFFSET(E1291,-$B1291+IF($L1291,1,0),0)*
    (VLOOKUP(SUBSTITUTE(SUBSTITUTE(E$1,"standard",""),"|Float","")&amp;"인게임누적곱배수",ChapterTable!$S:$T,2,0)^C1291
    +VLOOKUP(SUBSTITUTE(SUBSTITUTE(E$1,"standard",""),"|Float","")&amp;"인게임누적합배수",ChapterTable!$S:$T,2,0)*C1291)
  )
  )
  )
)</f>
        <v>15340084.738630727</v>
      </c>
      <c r="F1291" s="1">
        <f ca="1">IF(AND($A1291=0,$B1291=1),
    VLOOKUP(1,ChapterTable!$1:$1048576,MATCH("최종"&amp;SUBSTITUTE(SUBSTITUTE(F$1,"standard",""),"|Float",""),ChapterTable!$1:$1,0),0)*ChapterTable!$Q$17,
  IF(AND($A1291=0,$B1291=0),
    F1292,
  IF($B1291=0,
    VLOOKUP($A1291,ChapterTable!$1:$1048576,MATCH("최종"&amp;SUBSTITUTE(SUBSTITUTE(F$1,"standard",""),"|Float",""),ChapterTable!$1:$1,0),0),
  IF($B1291=1,
    IF($L1291=FALSE,
      VLOOKUP($A1291,ChapterTable!$1:$1048576,MATCH("최종"&amp;SUBSTITUTE(SUBSTITUTE(F$1,"standard",""),"|Float",""),ChapterTable!$1:$1,0),0),
      VLOOKUP($A1291-ChapterTable!$Q$11,ChapterTable!$1:$1048576,MATCH("최종"&amp;SUBSTITUTE(SUBSTITUTE(F$1,"standard",""),"|Float",""),ChapterTable!$1:$1,0),0)*ChapterTable!$Q$14
    ),
  OFFSET(F1291,-$B1291+IF($L1291,1,0),0)*
    (VLOOKUP(SUBSTITUTE(SUBSTITUTE(F$1,"standard",""),"|Float","")&amp;"인게임누적곱배수",ChapterTable!$S:$T,2,0)^D1291
    +VLOOKUP(SUBSTITUTE(SUBSTITUTE(F$1,"standard",""),"|Float","")&amp;"인게임누적합배수",ChapterTable!$S:$T,2,0)*D1291)
  )
  )
  )
)</f>
        <v>8522269.2992392927</v>
      </c>
      <c r="G1291" t="s">
        <v>110</v>
      </c>
      <c r="J1291" t="str">
        <f>IF(ISBLANK(I1291),"",
IFERROR(VLOOKUP(I1291,[1]StringTable!$1:$1048576,MATCH([1]StringTable!$B$1,[1]StringTable!$1:$1,0),0),
IFERROR(VLOOKUP(I1291,[1]InApkStringTable!$1:$1048576,MATCH([1]InApkStringTable!$B$1,[1]InApkStringTable!$1:$1,0),0),
"스트링없음")))</f>
        <v/>
      </c>
      <c r="L1291" t="b">
        <v>0</v>
      </c>
      <c r="M1291" t="s">
        <v>24</v>
      </c>
      <c r="N1291" t="str">
        <f>IF(ISBLANK(M1291),"",IF(ISERROR(VLOOKUP(M1291,MapTable!$A:$A,1,0)),"맵없음",""))</f>
        <v/>
      </c>
      <c r="O1291">
        <f t="shared" si="81"/>
        <v>0</v>
      </c>
      <c r="Q1291">
        <f t="shared" si="82"/>
        <v>0</v>
      </c>
      <c r="R1291" t="b">
        <f t="shared" ca="1" si="83"/>
        <v>0</v>
      </c>
      <c r="T1291" t="b">
        <f t="shared" ca="1" si="84"/>
        <v>0</v>
      </c>
      <c r="V1291" t="str">
        <f>IF(ISBLANK(U1291),"",IF(ISERROR(VLOOKUP(U1291,MapTable!$A:$A,1,0)),"맵없음",""))</f>
        <v/>
      </c>
      <c r="X1291" t="str">
        <f>IF(ISBLANK(W1291),"",
IF(ISERROR(FIND(",",W1291)),
  IF(ISERROR(VLOOKUP(W1291,MapTable!$A:$A,1,0)),"맵없음",
  ""),
IF(ISERROR(FIND(",",W1291,FIND(",",W1291)+1)),
  IF(OR(ISERROR(VLOOKUP(LEFT(W1291,FIND(",",W1291)-1),MapTable!$A:$A,1,0)),ISERROR(VLOOKUP(TRIM(MID(W1291,FIND(",",W1291)+1,999)),MapTable!$A:$A,1,0))),"맵없음",
  ""),
IF(ISERROR(FIND(",",W1291,FIND(",",W1291,FIND(",",W1291)+1)+1)),
  IF(OR(ISERROR(VLOOKUP(LEFT(W1291,FIND(",",W1291)-1),MapTable!$A:$A,1,0)),ISERROR(VLOOKUP(TRIM(MID(W1291,FIND(",",W1291)+1,FIND(",",W1291,FIND(",",W1291)+1)-FIND(",",W1291)-1)),MapTable!$A:$A,1,0)),ISERROR(VLOOKUP(TRIM(MID(W1291,FIND(",",W1291,FIND(",",W1291)+1)+1,999)),MapTable!$A:$A,1,0))),"맵없음",
  ""),
IF(ISERROR(FIND(",",W1291,FIND(",",W1291,FIND(",",W1291,FIND(",",W1291)+1)+1)+1)),
  IF(OR(ISERROR(VLOOKUP(LEFT(W1291,FIND(",",W1291)-1),MapTable!$A:$A,1,0)),ISERROR(VLOOKUP(TRIM(MID(W1291,FIND(",",W1291)+1,FIND(",",W1291,FIND(",",W1291)+1)-FIND(",",W1291)-1)),MapTable!$A:$A,1,0)),ISERROR(VLOOKUP(TRIM(MID(W1291,FIND(",",W1291,FIND(",",W1291)+1)+1,FIND(",",W1291,FIND(",",W1291,FIND(",",W1291)+1)+1)-FIND(",",W1291,FIND(",",W1291)+1)-1)),MapTable!$A:$A,1,0)),ISERROR(VLOOKUP(TRIM(MID(W1291,FIND(",",W1291,FIND(",",W1291,FIND(",",W1291)+1)+1)+1,999)),MapTable!$A:$A,1,0))),"맵없음",
  ""),
)))))</f>
        <v/>
      </c>
      <c r="AC1291" t="str">
        <f>IF(ISBLANK(AB1291),"",IF(ISERROR(VLOOKUP(AB1291,[3]DropTable!$A:$A,1,0)),"드랍없음",""))</f>
        <v/>
      </c>
      <c r="AE1291" t="str">
        <f>IF(ISBLANK(AD1291),"",IF(ISERROR(VLOOKUP(AD1291,[3]DropTable!$A:$A,1,0)),"드랍없음",""))</f>
        <v/>
      </c>
      <c r="AG1291">
        <v>9.8000000000000007</v>
      </c>
      <c r="AH1291">
        <v>1</v>
      </c>
    </row>
    <row r="1292" spans="1:34" x14ac:dyDescent="0.3">
      <c r="A1292">
        <v>4</v>
      </c>
      <c r="B1292">
        <v>1</v>
      </c>
      <c r="C1292">
        <f>IF(OR($L1292=TRUE,$A1292=0,MOD($A1292,ChapterTable!$S$20)&lt;&gt;0),
MAX(0,INT(($B1292+ChapterTable!$Q$26+VLOOKUP(SUBSTITUTE(C$1,"성장단계","")&amp;"단계오프셋",ChapterTable!$S:$T,2,0))/ChapterTable!$Q$23)),
MAX(0,INT(($B1292+ChapterTable!$S$26+VLOOKUP(SUBSTITUTE(C$1,"성장단계","")&amp;"보스단계오프셋",ChapterTable!$S:$T,2,0))/ChapterTable!$S$23)))</f>
        <v>0</v>
      </c>
      <c r="D1292">
        <f>IF(OR($L1292=TRUE,$A1292=0,MOD($A1292,ChapterTable!$S$20)&lt;&gt;0),
MAX(0,INT(($B1292+ChapterTable!$Q$26+VLOOKUP(SUBSTITUTE(D$1,"성장단계","")&amp;"단계오프셋",ChapterTable!$S:$T,2,0))/ChapterTable!$Q$23)),
MAX(0,INT(($B1292+ChapterTable!$S$26+VLOOKUP(SUBSTITUTE(D$1,"성장단계","")&amp;"보스단계오프셋",ChapterTable!$S:$T,2,0))/ChapterTable!$S$23)))</f>
        <v>0</v>
      </c>
      <c r="E1292" s="1">
        <f ca="1">IF(AND($A1292=0,$B1292=1),
    VLOOKUP(1,ChapterTable!$1:$1048576,MATCH("최종"&amp;SUBSTITUTE(SUBSTITUTE(E$1,"standard",""),"|Float",""),ChapterTable!$1:$1,0),0)*ChapterTable!$Q$17,
  IF(AND($A1292=0,$B1292=0),
    E1293,
  IF($B1292=0,
    VLOOKUP($A1292,ChapterTable!$1:$1048576,MATCH("최종"&amp;SUBSTITUTE(SUBSTITUTE(E$1,"standard",""),"|Float",""),ChapterTable!$1:$1,0),0),
  IF($B1292=1,
    IF($L1292=FALSE,
      VLOOKUP($A1292,ChapterTable!$1:$1048576,MATCH("최종"&amp;SUBSTITUTE(SUBSTITUTE(E$1,"standard",""),"|Float",""),ChapterTable!$1:$1,0),0),
      VLOOKUP($A1292-ChapterTable!$Q$11,ChapterTable!$1:$1048576,MATCH("최종"&amp;SUBSTITUTE(SUBSTITUTE(E$1,"standard",""),"|Float",""),ChapterTable!$1:$1,0),0)*ChapterTable!$Q$14
    ),
  OFFSET(E1292,-$B1292+IF($L1292,1,0),0)*
    (VLOOKUP(SUBSTITUTE(SUBSTITUTE(E$1,"standard",""),"|Float","")&amp;"인게임누적곱배수",ChapterTable!$S:$T,2,0)^C1292
    +VLOOKUP(SUBSTITUTE(SUBSTITUTE(E$1,"standard",""),"|Float","")&amp;"인게임누적합배수",ChapterTable!$S:$T,2,0)*C1292)
  )
  )
  )
)</f>
        <v>344.25</v>
      </c>
      <c r="F1292" s="1">
        <f ca="1">IF(AND($A1292=0,$B1292=1),
    VLOOKUP(1,ChapterTable!$1:$1048576,MATCH("최종"&amp;SUBSTITUTE(SUBSTITUTE(F$1,"standard",""),"|Float",""),ChapterTable!$1:$1,0),0)*ChapterTable!$Q$17,
  IF(AND($A1292=0,$B1292=0),
    F1293,
  IF($B1292=0,
    VLOOKUP($A1292,ChapterTable!$1:$1048576,MATCH("최종"&amp;SUBSTITUTE(SUBSTITUTE(F$1,"standard",""),"|Float",""),ChapterTable!$1:$1,0),0),
  IF($B1292=1,
    IF($L1292=FALSE,
      VLOOKUP($A1292,ChapterTable!$1:$1048576,MATCH("최종"&amp;SUBSTITUTE(SUBSTITUTE(F$1,"standard",""),"|Float",""),ChapterTable!$1:$1,0),0),
      VLOOKUP($A1292-ChapterTable!$Q$11,ChapterTable!$1:$1048576,MATCH("최종"&amp;SUBSTITUTE(SUBSTITUTE(F$1,"standard",""),"|Float",""),ChapterTable!$1:$1,0),0)*ChapterTable!$Q$14
    ),
  OFFSET(F1292,-$B1292+IF($L1292,1,0),0)*
    (VLOOKUP(SUBSTITUTE(SUBSTITUTE(F$1,"standard",""),"|Float","")&amp;"인게임누적곱배수",ChapterTable!$S:$T,2,0)^D1292
    +VLOOKUP(SUBSTITUTE(SUBSTITUTE(F$1,"standard",""),"|Float","")&amp;"인게임누적합배수",ChapterTable!$S:$T,2,0)*D1292)
  )
  )
  )
)</f>
        <v>191.25</v>
      </c>
      <c r="G1292" t="s">
        <v>76</v>
      </c>
      <c r="J1292" t="str">
        <f>IF(ISBLANK(I1292),"",
IFERROR(VLOOKUP(I1292,[1]StringTable!$1:$1048576,MATCH([1]StringTable!$B$1,[1]StringTable!$1:$1,0),0),
IFERROR(VLOOKUP(I1292,[1]InApkStringTable!$1:$1048576,MATCH([1]InApkStringTable!$B$1,[1]InApkStringTable!$1:$1,0),0),
"스트링없음")))</f>
        <v/>
      </c>
      <c r="L1292" t="b">
        <v>1</v>
      </c>
      <c r="N1292" t="str">
        <f>IF(ISBLANK(M1292),"",IF(ISERROR(VLOOKUP(M1292,MapTable!$A:$A,1,0)),"맵없음",""))</f>
        <v/>
      </c>
      <c r="O1292">
        <f t="shared" si="81"/>
        <v>1</v>
      </c>
      <c r="Q1292">
        <f t="shared" si="82"/>
        <v>1</v>
      </c>
      <c r="R1292" t="b">
        <f t="shared" ca="1" si="83"/>
        <v>0</v>
      </c>
      <c r="T1292" t="b">
        <f t="shared" ca="1" si="84"/>
        <v>0</v>
      </c>
      <c r="X1292" t="str">
        <f>IF(ISBLANK(W1292),"",
IF(ISERROR(FIND(",",W1292)),
  IF(ISERROR(VLOOKUP(W1292,MapTable!$A:$A,1,0)),"맵없음",
  ""),
IF(ISERROR(FIND(",",W1292,FIND(",",W1292)+1)),
  IF(OR(ISERROR(VLOOKUP(LEFT(W1292,FIND(",",W1292)-1),MapTable!$A:$A,1,0)),ISERROR(VLOOKUP(TRIM(MID(W1292,FIND(",",W1292)+1,999)),MapTable!$A:$A,1,0))),"맵없음",
  ""),
IF(ISERROR(FIND(",",W1292,FIND(",",W1292,FIND(",",W1292)+1)+1)),
  IF(OR(ISERROR(VLOOKUP(LEFT(W1292,FIND(",",W1292)-1),MapTable!$A:$A,1,0)),ISERROR(VLOOKUP(TRIM(MID(W1292,FIND(",",W1292)+1,FIND(",",W1292,FIND(",",W1292)+1)-FIND(",",W1292)-1)),MapTable!$A:$A,1,0)),ISERROR(VLOOKUP(TRIM(MID(W1292,FIND(",",W1292,FIND(",",W1292)+1)+1,999)),MapTable!$A:$A,1,0))),"맵없음",
  ""),
IF(ISERROR(FIND(",",W1292,FIND(",",W1292,FIND(",",W1292,FIND(",",W1292)+1)+1)+1)),
  IF(OR(ISERROR(VLOOKUP(LEFT(W1292,FIND(",",W1292)-1),MapTable!$A:$A,1,0)),ISERROR(VLOOKUP(TRIM(MID(W1292,FIND(",",W1292)+1,FIND(",",W1292,FIND(",",W1292)+1)-FIND(",",W1292)-1)),MapTable!$A:$A,1,0)),ISERROR(VLOOKUP(TRIM(MID(W1292,FIND(",",W1292,FIND(",",W1292)+1)+1,FIND(",",W1292,FIND(",",W1292,FIND(",",W1292)+1)+1)-FIND(",",W1292,FIND(",",W1292)+1)-1)),MapTable!$A:$A,1,0)),ISERROR(VLOOKUP(TRIM(MID(W1292,FIND(",",W1292,FIND(",",W1292,FIND(",",W1292)+1)+1)+1,999)),MapTable!$A:$A,1,0))),"맵없음",
  ""),
)))))</f>
        <v/>
      </c>
      <c r="AC1292" t="str">
        <f>IF(ISBLANK(AB1292),"",IF(ISERROR(VLOOKUP(AB1292,[3]DropTable!$A:$A,1,0)),"드랍없음",""))</f>
        <v/>
      </c>
      <c r="AE1292" t="str">
        <f>IF(ISBLANK(AD1292),"",IF(ISERROR(VLOOKUP(AD1292,[3]DropTable!$A:$A,1,0)),"드랍없음",""))</f>
        <v/>
      </c>
      <c r="AG1292">
        <v>9.8000000000000007</v>
      </c>
      <c r="AH1292">
        <v>1</v>
      </c>
    </row>
    <row r="1293" spans="1:34" x14ac:dyDescent="0.3">
      <c r="A1293">
        <v>4</v>
      </c>
      <c r="B1293">
        <v>2</v>
      </c>
      <c r="C1293">
        <f>IF(OR($L1293=TRUE,$A1293=0,MOD($A1293,ChapterTable!$S$20)&lt;&gt;0),
MAX(0,INT(($B1293+ChapterTable!$Q$26+VLOOKUP(SUBSTITUTE(C$1,"성장단계","")&amp;"단계오프셋",ChapterTable!$S:$T,2,0))/ChapterTable!$Q$23)),
MAX(0,INT(($B1293+ChapterTable!$S$26+VLOOKUP(SUBSTITUTE(C$1,"성장단계","")&amp;"보스단계오프셋",ChapterTable!$S:$T,2,0))/ChapterTable!$S$23)))</f>
        <v>0</v>
      </c>
      <c r="D1293">
        <f>IF(OR($L1293=TRUE,$A1293=0,MOD($A1293,ChapterTable!$S$20)&lt;&gt;0),
MAX(0,INT(($B1293+ChapterTable!$Q$26+VLOOKUP(SUBSTITUTE(D$1,"성장단계","")&amp;"단계오프셋",ChapterTable!$S:$T,2,0))/ChapterTable!$Q$23)),
MAX(0,INT(($B1293+ChapterTable!$S$26+VLOOKUP(SUBSTITUTE(D$1,"성장단계","")&amp;"보스단계오프셋",ChapterTable!$S:$T,2,0))/ChapterTable!$S$23)))</f>
        <v>0</v>
      </c>
      <c r="E1293" s="1">
        <f ca="1">IF(AND($A1293=0,$B1293=1),
    VLOOKUP(1,ChapterTable!$1:$1048576,MATCH("최종"&amp;SUBSTITUTE(SUBSTITUTE(E$1,"standard",""),"|Float",""),ChapterTable!$1:$1,0),0)*ChapterTable!$Q$17,
  IF(AND($A1293=0,$B1293=0),
    E1294,
  IF($B1293=0,
    VLOOKUP($A1293,ChapterTable!$1:$1048576,MATCH("최종"&amp;SUBSTITUTE(SUBSTITUTE(E$1,"standard",""),"|Float",""),ChapterTable!$1:$1,0),0),
  IF($B1293=1,
    IF($L1293=FALSE,
      VLOOKUP($A1293,ChapterTable!$1:$1048576,MATCH("최종"&amp;SUBSTITUTE(SUBSTITUTE(E$1,"standard",""),"|Float",""),ChapterTable!$1:$1,0),0),
      VLOOKUP($A1293-ChapterTable!$Q$11,ChapterTable!$1:$1048576,MATCH("최종"&amp;SUBSTITUTE(SUBSTITUTE(E$1,"standard",""),"|Float",""),ChapterTable!$1:$1,0),0)*ChapterTable!$Q$14
    ),
  OFFSET(E1293,-$B1293+IF($L1293,1,0),0)*
    (VLOOKUP(SUBSTITUTE(SUBSTITUTE(E$1,"standard",""),"|Float","")&amp;"인게임누적곱배수",ChapterTable!$S:$T,2,0)^C1293
    +VLOOKUP(SUBSTITUTE(SUBSTITUTE(E$1,"standard",""),"|Float","")&amp;"인게임누적합배수",ChapterTable!$S:$T,2,0)*C1293)
  )
  )
  )
)</f>
        <v>344.25</v>
      </c>
      <c r="F1293" s="1">
        <f ca="1">IF(AND($A1293=0,$B1293=1),
    VLOOKUP(1,ChapterTable!$1:$1048576,MATCH("최종"&amp;SUBSTITUTE(SUBSTITUTE(F$1,"standard",""),"|Float",""),ChapterTable!$1:$1,0),0)*ChapterTable!$Q$17,
  IF(AND($A1293=0,$B1293=0),
    F1294,
  IF($B1293=0,
    VLOOKUP($A1293,ChapterTable!$1:$1048576,MATCH("최종"&amp;SUBSTITUTE(SUBSTITUTE(F$1,"standard",""),"|Float",""),ChapterTable!$1:$1,0),0),
  IF($B1293=1,
    IF($L1293=FALSE,
      VLOOKUP($A1293,ChapterTable!$1:$1048576,MATCH("최종"&amp;SUBSTITUTE(SUBSTITUTE(F$1,"standard",""),"|Float",""),ChapterTable!$1:$1,0),0),
      VLOOKUP($A1293-ChapterTable!$Q$11,ChapterTable!$1:$1048576,MATCH("최종"&amp;SUBSTITUTE(SUBSTITUTE(F$1,"standard",""),"|Float",""),ChapterTable!$1:$1,0),0)*ChapterTable!$Q$14
    ),
  OFFSET(F1293,-$B1293+IF($L1293,1,0),0)*
    (VLOOKUP(SUBSTITUTE(SUBSTITUTE(F$1,"standard",""),"|Float","")&amp;"인게임누적곱배수",ChapterTable!$S:$T,2,0)^D1293
    +VLOOKUP(SUBSTITUTE(SUBSTITUTE(F$1,"standard",""),"|Float","")&amp;"인게임누적합배수",ChapterTable!$S:$T,2,0)*D1293)
  )
  )
  )
)</f>
        <v>191.25</v>
      </c>
      <c r="G1293" t="s">
        <v>76</v>
      </c>
      <c r="J1293" t="str">
        <f>IF(ISBLANK(I1293),"",
IFERROR(VLOOKUP(I1293,[1]StringTable!$1:$1048576,MATCH([1]StringTable!$B$1,[1]StringTable!$1:$1,0),0),
IFERROR(VLOOKUP(I1293,[1]InApkStringTable!$1:$1048576,MATCH([1]InApkStringTable!$B$1,[1]InApkStringTable!$1:$1,0),0),
"스트링없음")))</f>
        <v/>
      </c>
      <c r="L1293" t="b">
        <v>1</v>
      </c>
      <c r="N1293" t="str">
        <f>IF(ISBLANK(M1293),"",IF(ISERROR(VLOOKUP(M1293,MapTable!$A:$A,1,0)),"맵없음",""))</f>
        <v/>
      </c>
      <c r="O1293">
        <f t="shared" si="81"/>
        <v>1</v>
      </c>
      <c r="Q1293">
        <f t="shared" si="82"/>
        <v>1</v>
      </c>
      <c r="R1293" t="b">
        <f t="shared" ca="1" si="83"/>
        <v>0</v>
      </c>
      <c r="T1293" t="b">
        <f t="shared" ca="1" si="84"/>
        <v>0</v>
      </c>
      <c r="X1293" t="str">
        <f>IF(ISBLANK(W1293),"",
IF(ISERROR(FIND(",",W1293)),
  IF(ISERROR(VLOOKUP(W1293,MapTable!$A:$A,1,0)),"맵없음",
  ""),
IF(ISERROR(FIND(",",W1293,FIND(",",W1293)+1)),
  IF(OR(ISERROR(VLOOKUP(LEFT(W1293,FIND(",",W1293)-1),MapTable!$A:$A,1,0)),ISERROR(VLOOKUP(TRIM(MID(W1293,FIND(",",W1293)+1,999)),MapTable!$A:$A,1,0))),"맵없음",
  ""),
IF(ISERROR(FIND(",",W1293,FIND(",",W1293,FIND(",",W1293)+1)+1)),
  IF(OR(ISERROR(VLOOKUP(LEFT(W1293,FIND(",",W1293)-1),MapTable!$A:$A,1,0)),ISERROR(VLOOKUP(TRIM(MID(W1293,FIND(",",W1293)+1,FIND(",",W1293,FIND(",",W1293)+1)-FIND(",",W1293)-1)),MapTable!$A:$A,1,0)),ISERROR(VLOOKUP(TRIM(MID(W1293,FIND(",",W1293,FIND(",",W1293)+1)+1,999)),MapTable!$A:$A,1,0))),"맵없음",
  ""),
IF(ISERROR(FIND(",",W1293,FIND(",",W1293,FIND(",",W1293,FIND(",",W1293)+1)+1)+1)),
  IF(OR(ISERROR(VLOOKUP(LEFT(W1293,FIND(",",W1293)-1),MapTable!$A:$A,1,0)),ISERROR(VLOOKUP(TRIM(MID(W1293,FIND(",",W1293)+1,FIND(",",W1293,FIND(",",W1293)+1)-FIND(",",W1293)-1)),MapTable!$A:$A,1,0)),ISERROR(VLOOKUP(TRIM(MID(W1293,FIND(",",W1293,FIND(",",W1293)+1)+1,FIND(",",W1293,FIND(",",W1293,FIND(",",W1293)+1)+1)-FIND(",",W1293,FIND(",",W1293)+1)-1)),MapTable!$A:$A,1,0)),ISERROR(VLOOKUP(TRIM(MID(W1293,FIND(",",W1293,FIND(",",W1293,FIND(",",W1293)+1)+1)+1,999)),MapTable!$A:$A,1,0))),"맵없음",
  ""),
)))))</f>
        <v/>
      </c>
      <c r="AC1293" t="str">
        <f>IF(ISBLANK(AB1293),"",IF(ISERROR(VLOOKUP(AB1293,[3]DropTable!$A:$A,1,0)),"드랍없음",""))</f>
        <v/>
      </c>
      <c r="AE1293" t="str">
        <f>IF(ISBLANK(AD1293),"",IF(ISERROR(VLOOKUP(AD1293,[3]DropTable!$A:$A,1,0)),"드랍없음",""))</f>
        <v/>
      </c>
      <c r="AG1293">
        <v>9.8000000000000007</v>
      </c>
      <c r="AH1293">
        <v>1</v>
      </c>
    </row>
    <row r="1294" spans="1:34" x14ac:dyDescent="0.3">
      <c r="A1294">
        <v>4</v>
      </c>
      <c r="B1294">
        <v>3</v>
      </c>
      <c r="C1294">
        <f>IF(OR($L1294=TRUE,$A1294=0,MOD($A1294,ChapterTable!$S$20)&lt;&gt;0),
MAX(0,INT(($B1294+ChapterTable!$Q$26+VLOOKUP(SUBSTITUTE(C$1,"성장단계","")&amp;"단계오프셋",ChapterTable!$S:$T,2,0))/ChapterTable!$Q$23)),
MAX(0,INT(($B1294+ChapterTable!$S$26+VLOOKUP(SUBSTITUTE(C$1,"성장단계","")&amp;"보스단계오프셋",ChapterTable!$S:$T,2,0))/ChapterTable!$S$23)))</f>
        <v>0</v>
      </c>
      <c r="D1294">
        <f>IF(OR($L1294=TRUE,$A1294=0,MOD($A1294,ChapterTable!$S$20)&lt;&gt;0),
MAX(0,INT(($B1294+ChapterTable!$Q$26+VLOOKUP(SUBSTITUTE(D$1,"성장단계","")&amp;"단계오프셋",ChapterTable!$S:$T,2,0))/ChapterTable!$Q$23)),
MAX(0,INT(($B1294+ChapterTable!$S$26+VLOOKUP(SUBSTITUTE(D$1,"성장단계","")&amp;"보스단계오프셋",ChapterTable!$S:$T,2,0))/ChapterTable!$S$23)))</f>
        <v>0</v>
      </c>
      <c r="E1294" s="1">
        <f ca="1">IF(AND($A1294=0,$B1294=1),
    VLOOKUP(1,ChapterTable!$1:$1048576,MATCH("최종"&amp;SUBSTITUTE(SUBSTITUTE(E$1,"standard",""),"|Float",""),ChapterTable!$1:$1,0),0)*ChapterTable!$Q$17,
  IF(AND($A1294=0,$B1294=0),
    E1295,
  IF($B1294=0,
    VLOOKUP($A1294,ChapterTable!$1:$1048576,MATCH("최종"&amp;SUBSTITUTE(SUBSTITUTE(E$1,"standard",""),"|Float",""),ChapterTable!$1:$1,0),0),
  IF($B1294=1,
    IF($L1294=FALSE,
      VLOOKUP($A1294,ChapterTable!$1:$1048576,MATCH("최종"&amp;SUBSTITUTE(SUBSTITUTE(E$1,"standard",""),"|Float",""),ChapterTable!$1:$1,0),0),
      VLOOKUP($A1294-ChapterTable!$Q$11,ChapterTable!$1:$1048576,MATCH("최종"&amp;SUBSTITUTE(SUBSTITUTE(E$1,"standard",""),"|Float",""),ChapterTable!$1:$1,0),0)*ChapterTable!$Q$14
    ),
  OFFSET(E1294,-$B1294+IF($L1294,1,0),0)*
    (VLOOKUP(SUBSTITUTE(SUBSTITUTE(E$1,"standard",""),"|Float","")&amp;"인게임누적곱배수",ChapterTable!$S:$T,2,0)^C1294
    +VLOOKUP(SUBSTITUTE(SUBSTITUTE(E$1,"standard",""),"|Float","")&amp;"인게임누적합배수",ChapterTable!$S:$T,2,0)*C1294)
  )
  )
  )
)</f>
        <v>344.25</v>
      </c>
      <c r="F1294" s="1">
        <f ca="1">IF(AND($A1294=0,$B1294=1),
    VLOOKUP(1,ChapterTable!$1:$1048576,MATCH("최종"&amp;SUBSTITUTE(SUBSTITUTE(F$1,"standard",""),"|Float",""),ChapterTable!$1:$1,0),0)*ChapterTable!$Q$17,
  IF(AND($A1294=0,$B1294=0),
    F1295,
  IF($B1294=0,
    VLOOKUP($A1294,ChapterTable!$1:$1048576,MATCH("최종"&amp;SUBSTITUTE(SUBSTITUTE(F$1,"standard",""),"|Float",""),ChapterTable!$1:$1,0),0),
  IF($B1294=1,
    IF($L1294=FALSE,
      VLOOKUP($A1294,ChapterTable!$1:$1048576,MATCH("최종"&amp;SUBSTITUTE(SUBSTITUTE(F$1,"standard",""),"|Float",""),ChapterTable!$1:$1,0),0),
      VLOOKUP($A1294-ChapterTable!$Q$11,ChapterTable!$1:$1048576,MATCH("최종"&amp;SUBSTITUTE(SUBSTITUTE(F$1,"standard",""),"|Float",""),ChapterTable!$1:$1,0),0)*ChapterTable!$Q$14
    ),
  OFFSET(F1294,-$B1294+IF($L1294,1,0),0)*
    (VLOOKUP(SUBSTITUTE(SUBSTITUTE(F$1,"standard",""),"|Float","")&amp;"인게임누적곱배수",ChapterTable!$S:$T,2,0)^D1294
    +VLOOKUP(SUBSTITUTE(SUBSTITUTE(F$1,"standard",""),"|Float","")&amp;"인게임누적합배수",ChapterTable!$S:$T,2,0)*D1294)
  )
  )
  )
)</f>
        <v>191.25</v>
      </c>
      <c r="G1294" t="s">
        <v>76</v>
      </c>
      <c r="J1294" t="str">
        <f>IF(ISBLANK(I1294),"",
IFERROR(VLOOKUP(I1294,[1]StringTable!$1:$1048576,MATCH([1]StringTable!$B$1,[1]StringTable!$1:$1,0),0),
IFERROR(VLOOKUP(I1294,[1]InApkStringTable!$1:$1048576,MATCH([1]InApkStringTable!$B$1,[1]InApkStringTable!$1:$1,0),0),
"스트링없음")))</f>
        <v/>
      </c>
      <c r="L1294" t="b">
        <v>1</v>
      </c>
      <c r="N1294" t="str">
        <f>IF(ISBLANK(M1294),"",IF(ISERROR(VLOOKUP(M1294,MapTable!$A:$A,1,0)),"맵없음",""))</f>
        <v/>
      </c>
      <c r="O1294">
        <f t="shared" si="81"/>
        <v>1</v>
      </c>
      <c r="Q1294">
        <f t="shared" si="82"/>
        <v>1</v>
      </c>
      <c r="R1294" t="b">
        <f t="shared" ca="1" si="83"/>
        <v>0</v>
      </c>
      <c r="T1294" t="b">
        <f t="shared" ca="1" si="84"/>
        <v>0</v>
      </c>
      <c r="X1294" t="str">
        <f>IF(ISBLANK(W1294),"",
IF(ISERROR(FIND(",",W1294)),
  IF(ISERROR(VLOOKUP(W1294,MapTable!$A:$A,1,0)),"맵없음",
  ""),
IF(ISERROR(FIND(",",W1294,FIND(",",W1294)+1)),
  IF(OR(ISERROR(VLOOKUP(LEFT(W1294,FIND(",",W1294)-1),MapTable!$A:$A,1,0)),ISERROR(VLOOKUP(TRIM(MID(W1294,FIND(",",W1294)+1,999)),MapTable!$A:$A,1,0))),"맵없음",
  ""),
IF(ISERROR(FIND(",",W1294,FIND(",",W1294,FIND(",",W1294)+1)+1)),
  IF(OR(ISERROR(VLOOKUP(LEFT(W1294,FIND(",",W1294)-1),MapTable!$A:$A,1,0)),ISERROR(VLOOKUP(TRIM(MID(W1294,FIND(",",W1294)+1,FIND(",",W1294,FIND(",",W1294)+1)-FIND(",",W1294)-1)),MapTable!$A:$A,1,0)),ISERROR(VLOOKUP(TRIM(MID(W1294,FIND(",",W1294,FIND(",",W1294)+1)+1,999)),MapTable!$A:$A,1,0))),"맵없음",
  ""),
IF(ISERROR(FIND(",",W1294,FIND(",",W1294,FIND(",",W1294,FIND(",",W1294)+1)+1)+1)),
  IF(OR(ISERROR(VLOOKUP(LEFT(W1294,FIND(",",W1294)-1),MapTable!$A:$A,1,0)),ISERROR(VLOOKUP(TRIM(MID(W1294,FIND(",",W1294)+1,FIND(",",W1294,FIND(",",W1294)+1)-FIND(",",W1294)-1)),MapTable!$A:$A,1,0)),ISERROR(VLOOKUP(TRIM(MID(W1294,FIND(",",W1294,FIND(",",W1294)+1)+1,FIND(",",W1294,FIND(",",W1294,FIND(",",W1294)+1)+1)-FIND(",",W1294,FIND(",",W1294)+1)-1)),MapTable!$A:$A,1,0)),ISERROR(VLOOKUP(TRIM(MID(W1294,FIND(",",W1294,FIND(",",W1294,FIND(",",W1294)+1)+1)+1,999)),MapTable!$A:$A,1,0))),"맵없음",
  ""),
)))))</f>
        <v/>
      </c>
      <c r="AC1294" t="str">
        <f>IF(ISBLANK(AB1294),"",IF(ISERROR(VLOOKUP(AB1294,[3]DropTable!$A:$A,1,0)),"드랍없음",""))</f>
        <v/>
      </c>
      <c r="AE1294" t="str">
        <f>IF(ISBLANK(AD1294),"",IF(ISERROR(VLOOKUP(AD1294,[3]DropTable!$A:$A,1,0)),"드랍없음",""))</f>
        <v/>
      </c>
      <c r="AG1294">
        <v>9.8000000000000007</v>
      </c>
      <c r="AH1294">
        <v>1</v>
      </c>
    </row>
    <row r="1295" spans="1:34" x14ac:dyDescent="0.3">
      <c r="A1295">
        <v>4</v>
      </c>
      <c r="B1295">
        <v>4</v>
      </c>
      <c r="C1295">
        <f>IF(OR($L1295=TRUE,$A1295=0,MOD($A1295,ChapterTable!$S$20)&lt;&gt;0),
MAX(0,INT(($B1295+ChapterTable!$Q$26+VLOOKUP(SUBSTITUTE(C$1,"성장단계","")&amp;"단계오프셋",ChapterTable!$S:$T,2,0))/ChapterTable!$Q$23)),
MAX(0,INT(($B1295+ChapterTable!$S$26+VLOOKUP(SUBSTITUTE(C$1,"성장단계","")&amp;"보스단계오프셋",ChapterTable!$S:$T,2,0))/ChapterTable!$S$23)))</f>
        <v>0</v>
      </c>
      <c r="D1295">
        <f>IF(OR($L1295=TRUE,$A1295=0,MOD($A1295,ChapterTable!$S$20)&lt;&gt;0),
MAX(0,INT(($B1295+ChapterTable!$Q$26+VLOOKUP(SUBSTITUTE(D$1,"성장단계","")&amp;"단계오프셋",ChapterTable!$S:$T,2,0))/ChapterTable!$Q$23)),
MAX(0,INT(($B1295+ChapterTable!$S$26+VLOOKUP(SUBSTITUTE(D$1,"성장단계","")&amp;"보스단계오프셋",ChapterTable!$S:$T,2,0))/ChapterTable!$S$23)))</f>
        <v>0</v>
      </c>
      <c r="E1295" s="1">
        <f ca="1">IF(AND($A1295=0,$B1295=1),
    VLOOKUP(1,ChapterTable!$1:$1048576,MATCH("최종"&amp;SUBSTITUTE(SUBSTITUTE(E$1,"standard",""),"|Float",""),ChapterTable!$1:$1,0),0)*ChapterTable!$Q$17,
  IF(AND($A1295=0,$B1295=0),
    E1296,
  IF($B1295=0,
    VLOOKUP($A1295,ChapterTable!$1:$1048576,MATCH("최종"&amp;SUBSTITUTE(SUBSTITUTE(E$1,"standard",""),"|Float",""),ChapterTable!$1:$1,0),0),
  IF($B1295=1,
    IF($L1295=FALSE,
      VLOOKUP($A1295,ChapterTable!$1:$1048576,MATCH("최종"&amp;SUBSTITUTE(SUBSTITUTE(E$1,"standard",""),"|Float",""),ChapterTable!$1:$1,0),0),
      VLOOKUP($A1295-ChapterTable!$Q$11,ChapterTable!$1:$1048576,MATCH("최종"&amp;SUBSTITUTE(SUBSTITUTE(E$1,"standard",""),"|Float",""),ChapterTable!$1:$1,0),0)*ChapterTable!$Q$14
    ),
  OFFSET(E1295,-$B1295+IF($L1295,1,0),0)*
    (VLOOKUP(SUBSTITUTE(SUBSTITUTE(E$1,"standard",""),"|Float","")&amp;"인게임누적곱배수",ChapterTable!$S:$T,2,0)^C1295
    +VLOOKUP(SUBSTITUTE(SUBSTITUTE(E$1,"standard",""),"|Float","")&amp;"인게임누적합배수",ChapterTable!$S:$T,2,0)*C1295)
  )
  )
  )
)</f>
        <v>344.25</v>
      </c>
      <c r="F1295" s="1">
        <f ca="1">IF(AND($A1295=0,$B1295=1),
    VLOOKUP(1,ChapterTable!$1:$1048576,MATCH("최종"&amp;SUBSTITUTE(SUBSTITUTE(F$1,"standard",""),"|Float",""),ChapterTable!$1:$1,0),0)*ChapterTable!$Q$17,
  IF(AND($A1295=0,$B1295=0),
    F1296,
  IF($B1295=0,
    VLOOKUP($A1295,ChapterTable!$1:$1048576,MATCH("최종"&amp;SUBSTITUTE(SUBSTITUTE(F$1,"standard",""),"|Float",""),ChapterTable!$1:$1,0),0),
  IF($B1295=1,
    IF($L1295=FALSE,
      VLOOKUP($A1295,ChapterTable!$1:$1048576,MATCH("최종"&amp;SUBSTITUTE(SUBSTITUTE(F$1,"standard",""),"|Float",""),ChapterTable!$1:$1,0),0),
      VLOOKUP($A1295-ChapterTable!$Q$11,ChapterTable!$1:$1048576,MATCH("최종"&amp;SUBSTITUTE(SUBSTITUTE(F$1,"standard",""),"|Float",""),ChapterTable!$1:$1,0),0)*ChapterTable!$Q$14
    ),
  OFFSET(F1295,-$B1295+IF($L1295,1,0),0)*
    (VLOOKUP(SUBSTITUTE(SUBSTITUTE(F$1,"standard",""),"|Float","")&amp;"인게임누적곱배수",ChapterTable!$S:$T,2,0)^D1295
    +VLOOKUP(SUBSTITUTE(SUBSTITUTE(F$1,"standard",""),"|Float","")&amp;"인게임누적합배수",ChapterTable!$S:$T,2,0)*D1295)
  )
  )
  )
)</f>
        <v>191.25</v>
      </c>
      <c r="G1295" t="s">
        <v>76</v>
      </c>
      <c r="J1295" t="str">
        <f>IF(ISBLANK(I1295),"",
IFERROR(VLOOKUP(I1295,[1]StringTable!$1:$1048576,MATCH([1]StringTable!$B$1,[1]StringTable!$1:$1,0),0),
IFERROR(VLOOKUP(I1295,[1]InApkStringTable!$1:$1048576,MATCH([1]InApkStringTable!$B$1,[1]InApkStringTable!$1:$1,0),0),
"스트링없음")))</f>
        <v/>
      </c>
      <c r="L1295" t="b">
        <v>1</v>
      </c>
      <c r="N1295" t="str">
        <f>IF(ISBLANK(M1295),"",IF(ISERROR(VLOOKUP(M1295,MapTable!$A:$A,1,0)),"맵없음",""))</f>
        <v/>
      </c>
      <c r="O1295">
        <f t="shared" si="81"/>
        <v>1</v>
      </c>
      <c r="Q1295">
        <f t="shared" si="82"/>
        <v>1</v>
      </c>
      <c r="R1295" t="b">
        <f t="shared" ca="1" si="83"/>
        <v>0</v>
      </c>
      <c r="T1295" t="b">
        <f t="shared" ca="1" si="84"/>
        <v>0</v>
      </c>
      <c r="X1295" t="str">
        <f>IF(ISBLANK(W1295),"",
IF(ISERROR(FIND(",",W1295)),
  IF(ISERROR(VLOOKUP(W1295,MapTable!$A:$A,1,0)),"맵없음",
  ""),
IF(ISERROR(FIND(",",W1295,FIND(",",W1295)+1)),
  IF(OR(ISERROR(VLOOKUP(LEFT(W1295,FIND(",",W1295)-1),MapTable!$A:$A,1,0)),ISERROR(VLOOKUP(TRIM(MID(W1295,FIND(",",W1295)+1,999)),MapTable!$A:$A,1,0))),"맵없음",
  ""),
IF(ISERROR(FIND(",",W1295,FIND(",",W1295,FIND(",",W1295)+1)+1)),
  IF(OR(ISERROR(VLOOKUP(LEFT(W1295,FIND(",",W1295)-1),MapTable!$A:$A,1,0)),ISERROR(VLOOKUP(TRIM(MID(W1295,FIND(",",W1295)+1,FIND(",",W1295,FIND(",",W1295)+1)-FIND(",",W1295)-1)),MapTable!$A:$A,1,0)),ISERROR(VLOOKUP(TRIM(MID(W1295,FIND(",",W1295,FIND(",",W1295)+1)+1,999)),MapTable!$A:$A,1,0))),"맵없음",
  ""),
IF(ISERROR(FIND(",",W1295,FIND(",",W1295,FIND(",",W1295,FIND(",",W1295)+1)+1)+1)),
  IF(OR(ISERROR(VLOOKUP(LEFT(W1295,FIND(",",W1295)-1),MapTable!$A:$A,1,0)),ISERROR(VLOOKUP(TRIM(MID(W1295,FIND(",",W1295)+1,FIND(",",W1295,FIND(",",W1295)+1)-FIND(",",W1295)-1)),MapTable!$A:$A,1,0)),ISERROR(VLOOKUP(TRIM(MID(W1295,FIND(",",W1295,FIND(",",W1295)+1)+1,FIND(",",W1295,FIND(",",W1295,FIND(",",W1295)+1)+1)-FIND(",",W1295,FIND(",",W1295)+1)-1)),MapTable!$A:$A,1,0)),ISERROR(VLOOKUP(TRIM(MID(W1295,FIND(",",W1295,FIND(",",W1295,FIND(",",W1295)+1)+1)+1,999)),MapTable!$A:$A,1,0))),"맵없음",
  ""),
)))))</f>
        <v/>
      </c>
      <c r="AC1295" t="str">
        <f>IF(ISBLANK(AB1295),"",IF(ISERROR(VLOOKUP(AB1295,[3]DropTable!$A:$A,1,0)),"드랍없음",""))</f>
        <v/>
      </c>
      <c r="AE1295" t="str">
        <f>IF(ISBLANK(AD1295),"",IF(ISERROR(VLOOKUP(AD1295,[3]DropTable!$A:$A,1,0)),"드랍없음",""))</f>
        <v/>
      </c>
      <c r="AG1295">
        <v>9.8000000000000007</v>
      </c>
      <c r="AH1295">
        <v>1</v>
      </c>
    </row>
    <row r="1296" spans="1:34" x14ac:dyDescent="0.3">
      <c r="A1296">
        <v>4</v>
      </c>
      <c r="B1296">
        <v>5</v>
      </c>
      <c r="C1296">
        <f>IF(OR($L1296=TRUE,$A1296=0,MOD($A1296,ChapterTable!$S$20)&lt;&gt;0),
MAX(0,INT(($B1296+ChapterTable!$Q$26+VLOOKUP(SUBSTITUTE(C$1,"성장단계","")&amp;"단계오프셋",ChapterTable!$S:$T,2,0))/ChapterTable!$Q$23)),
MAX(0,INT(($B1296+ChapterTable!$S$26+VLOOKUP(SUBSTITUTE(C$1,"성장단계","")&amp;"보스단계오프셋",ChapterTable!$S:$T,2,0))/ChapterTable!$S$23)))</f>
        <v>0</v>
      </c>
      <c r="D1296">
        <f>IF(OR($L1296=TRUE,$A1296=0,MOD($A1296,ChapterTable!$S$20)&lt;&gt;0),
MAX(0,INT(($B1296+ChapterTable!$Q$26+VLOOKUP(SUBSTITUTE(D$1,"성장단계","")&amp;"단계오프셋",ChapterTable!$S:$T,2,0))/ChapterTable!$Q$23)),
MAX(0,INT(($B1296+ChapterTable!$S$26+VLOOKUP(SUBSTITUTE(D$1,"성장단계","")&amp;"보스단계오프셋",ChapterTable!$S:$T,2,0))/ChapterTable!$S$23)))</f>
        <v>0</v>
      </c>
      <c r="E1296" s="1">
        <f ca="1">IF(AND($A1296=0,$B1296=1),
    VLOOKUP(1,ChapterTable!$1:$1048576,MATCH("최종"&amp;SUBSTITUTE(SUBSTITUTE(E$1,"standard",""),"|Float",""),ChapterTable!$1:$1,0),0)*ChapterTable!$Q$17,
  IF(AND($A1296=0,$B1296=0),
    E1297,
  IF($B1296=0,
    VLOOKUP($A1296,ChapterTable!$1:$1048576,MATCH("최종"&amp;SUBSTITUTE(SUBSTITUTE(E$1,"standard",""),"|Float",""),ChapterTable!$1:$1,0),0),
  IF($B1296=1,
    IF($L1296=FALSE,
      VLOOKUP($A1296,ChapterTable!$1:$1048576,MATCH("최종"&amp;SUBSTITUTE(SUBSTITUTE(E$1,"standard",""),"|Float",""),ChapterTable!$1:$1,0),0),
      VLOOKUP($A1296-ChapterTable!$Q$11,ChapterTable!$1:$1048576,MATCH("최종"&amp;SUBSTITUTE(SUBSTITUTE(E$1,"standard",""),"|Float",""),ChapterTable!$1:$1,0),0)*ChapterTable!$Q$14
    ),
  OFFSET(E1296,-$B1296+IF($L1296,1,0),0)*
    (VLOOKUP(SUBSTITUTE(SUBSTITUTE(E$1,"standard",""),"|Float","")&amp;"인게임누적곱배수",ChapterTable!$S:$T,2,0)^C1296
    +VLOOKUP(SUBSTITUTE(SUBSTITUTE(E$1,"standard",""),"|Float","")&amp;"인게임누적합배수",ChapterTable!$S:$T,2,0)*C1296)
  )
  )
  )
)</f>
        <v>344.25</v>
      </c>
      <c r="F1296" s="1">
        <f ca="1">IF(AND($A1296=0,$B1296=1),
    VLOOKUP(1,ChapterTable!$1:$1048576,MATCH("최종"&amp;SUBSTITUTE(SUBSTITUTE(F$1,"standard",""),"|Float",""),ChapterTable!$1:$1,0),0)*ChapterTable!$Q$17,
  IF(AND($A1296=0,$B1296=0),
    F1297,
  IF($B1296=0,
    VLOOKUP($A1296,ChapterTable!$1:$1048576,MATCH("최종"&amp;SUBSTITUTE(SUBSTITUTE(F$1,"standard",""),"|Float",""),ChapterTable!$1:$1,0),0),
  IF($B1296=1,
    IF($L1296=FALSE,
      VLOOKUP($A1296,ChapterTable!$1:$1048576,MATCH("최종"&amp;SUBSTITUTE(SUBSTITUTE(F$1,"standard",""),"|Float",""),ChapterTable!$1:$1,0),0),
      VLOOKUP($A1296-ChapterTable!$Q$11,ChapterTable!$1:$1048576,MATCH("최종"&amp;SUBSTITUTE(SUBSTITUTE(F$1,"standard",""),"|Float",""),ChapterTable!$1:$1,0),0)*ChapterTable!$Q$14
    ),
  OFFSET(F1296,-$B1296+IF($L1296,1,0),0)*
    (VLOOKUP(SUBSTITUTE(SUBSTITUTE(F$1,"standard",""),"|Float","")&amp;"인게임누적곱배수",ChapterTable!$S:$T,2,0)^D1296
    +VLOOKUP(SUBSTITUTE(SUBSTITUTE(F$1,"standard",""),"|Float","")&amp;"인게임누적합배수",ChapterTable!$S:$T,2,0)*D1296)
  )
  )
  )
)</f>
        <v>191.25</v>
      </c>
      <c r="G1296" t="s">
        <v>76</v>
      </c>
      <c r="J1296" t="str">
        <f>IF(ISBLANK(I1296),"",
IFERROR(VLOOKUP(I1296,[1]StringTable!$1:$1048576,MATCH([1]StringTable!$B$1,[1]StringTable!$1:$1,0),0),
IFERROR(VLOOKUP(I1296,[1]InApkStringTable!$1:$1048576,MATCH([1]InApkStringTable!$B$1,[1]InApkStringTable!$1:$1,0),0),
"스트링없음")))</f>
        <v/>
      </c>
      <c r="L1296" t="b">
        <v>1</v>
      </c>
      <c r="N1296" t="str">
        <f>IF(ISBLANK(M1296),"",IF(ISERROR(VLOOKUP(M1296,MapTable!$A:$A,1,0)),"맵없음",""))</f>
        <v/>
      </c>
      <c r="O1296">
        <f t="shared" si="81"/>
        <v>11</v>
      </c>
      <c r="Q1296">
        <f t="shared" si="82"/>
        <v>11</v>
      </c>
      <c r="R1296" t="b">
        <f t="shared" ca="1" si="83"/>
        <v>0</v>
      </c>
      <c r="T1296" t="b">
        <f t="shared" ca="1" si="84"/>
        <v>0</v>
      </c>
      <c r="X1296" t="str">
        <f>IF(ISBLANK(W1296),"",
IF(ISERROR(FIND(",",W1296)),
  IF(ISERROR(VLOOKUP(W1296,MapTable!$A:$A,1,0)),"맵없음",
  ""),
IF(ISERROR(FIND(",",W1296,FIND(",",W1296)+1)),
  IF(OR(ISERROR(VLOOKUP(LEFT(W1296,FIND(",",W1296)-1),MapTable!$A:$A,1,0)),ISERROR(VLOOKUP(TRIM(MID(W1296,FIND(",",W1296)+1,999)),MapTable!$A:$A,1,0))),"맵없음",
  ""),
IF(ISERROR(FIND(",",W1296,FIND(",",W1296,FIND(",",W1296)+1)+1)),
  IF(OR(ISERROR(VLOOKUP(LEFT(W1296,FIND(",",W1296)-1),MapTable!$A:$A,1,0)),ISERROR(VLOOKUP(TRIM(MID(W1296,FIND(",",W1296)+1,FIND(",",W1296,FIND(",",W1296)+1)-FIND(",",W1296)-1)),MapTable!$A:$A,1,0)),ISERROR(VLOOKUP(TRIM(MID(W1296,FIND(",",W1296,FIND(",",W1296)+1)+1,999)),MapTable!$A:$A,1,0))),"맵없음",
  ""),
IF(ISERROR(FIND(",",W1296,FIND(",",W1296,FIND(",",W1296,FIND(",",W1296)+1)+1)+1)),
  IF(OR(ISERROR(VLOOKUP(LEFT(W1296,FIND(",",W1296)-1),MapTable!$A:$A,1,0)),ISERROR(VLOOKUP(TRIM(MID(W1296,FIND(",",W1296)+1,FIND(",",W1296,FIND(",",W1296)+1)-FIND(",",W1296)-1)),MapTable!$A:$A,1,0)),ISERROR(VLOOKUP(TRIM(MID(W1296,FIND(",",W1296,FIND(",",W1296)+1)+1,FIND(",",W1296,FIND(",",W1296,FIND(",",W1296)+1)+1)-FIND(",",W1296,FIND(",",W1296)+1)-1)),MapTable!$A:$A,1,0)),ISERROR(VLOOKUP(TRIM(MID(W1296,FIND(",",W1296,FIND(",",W1296,FIND(",",W1296)+1)+1)+1,999)),MapTable!$A:$A,1,0))),"맵없음",
  ""),
)))))</f>
        <v/>
      </c>
      <c r="AC1296" t="str">
        <f>IF(ISBLANK(AB1296),"",IF(ISERROR(VLOOKUP(AB1296,[3]DropTable!$A:$A,1,0)),"드랍없음",""))</f>
        <v/>
      </c>
      <c r="AE1296" t="str">
        <f>IF(ISBLANK(AD1296),"",IF(ISERROR(VLOOKUP(AD1296,[3]DropTable!$A:$A,1,0)),"드랍없음",""))</f>
        <v/>
      </c>
      <c r="AG1296">
        <v>9.8000000000000007</v>
      </c>
      <c r="AH1296">
        <v>1</v>
      </c>
    </row>
    <row r="1297" spans="1:34" x14ac:dyDescent="0.3">
      <c r="A1297">
        <v>4</v>
      </c>
      <c r="B1297">
        <v>6</v>
      </c>
      <c r="C1297">
        <f>IF(OR($L1297=TRUE,$A1297=0,MOD($A1297,ChapterTable!$S$20)&lt;&gt;0),
MAX(0,INT(($B1297+ChapterTable!$Q$26+VLOOKUP(SUBSTITUTE(C$1,"성장단계","")&amp;"단계오프셋",ChapterTable!$S:$T,2,0))/ChapterTable!$Q$23)),
MAX(0,INT(($B1297+ChapterTable!$S$26+VLOOKUP(SUBSTITUTE(C$1,"성장단계","")&amp;"보스단계오프셋",ChapterTable!$S:$T,2,0))/ChapterTable!$S$23)))</f>
        <v>1</v>
      </c>
      <c r="D1297">
        <f>IF(OR($L1297=TRUE,$A1297=0,MOD($A1297,ChapterTable!$S$20)&lt;&gt;0),
MAX(0,INT(($B1297+ChapterTable!$Q$26+VLOOKUP(SUBSTITUTE(D$1,"성장단계","")&amp;"단계오프셋",ChapterTable!$S:$T,2,0))/ChapterTable!$Q$23)),
MAX(0,INT(($B1297+ChapterTable!$S$26+VLOOKUP(SUBSTITUTE(D$1,"성장단계","")&amp;"보스단계오프셋",ChapterTable!$S:$T,2,0))/ChapterTable!$S$23)))</f>
        <v>0</v>
      </c>
      <c r="E1297" s="1">
        <f ca="1">IF(AND($A1297=0,$B1297=1),
    VLOOKUP(1,ChapterTable!$1:$1048576,MATCH("최종"&amp;SUBSTITUTE(SUBSTITUTE(E$1,"standard",""),"|Float",""),ChapterTable!$1:$1,0),0)*ChapterTable!$Q$17,
  IF(AND($A1297=0,$B1297=0),
    E1298,
  IF($B1297=0,
    VLOOKUP($A1297,ChapterTable!$1:$1048576,MATCH("최종"&amp;SUBSTITUTE(SUBSTITUTE(E$1,"standard",""),"|Float",""),ChapterTable!$1:$1,0),0),
  IF($B1297=1,
    IF($L1297=FALSE,
      VLOOKUP($A1297,ChapterTable!$1:$1048576,MATCH("최종"&amp;SUBSTITUTE(SUBSTITUTE(E$1,"standard",""),"|Float",""),ChapterTable!$1:$1,0),0),
      VLOOKUP($A1297-ChapterTable!$Q$11,ChapterTable!$1:$1048576,MATCH("최종"&amp;SUBSTITUTE(SUBSTITUTE(E$1,"standard",""),"|Float",""),ChapterTable!$1:$1,0),0)*ChapterTable!$Q$14
    ),
  OFFSET(E1297,-$B1297+IF($L1297,1,0),0)*
    (VLOOKUP(SUBSTITUTE(SUBSTITUTE(E$1,"standard",""),"|Float","")&amp;"인게임누적곱배수",ChapterTable!$S:$T,2,0)^C1297
    +VLOOKUP(SUBSTITUTE(SUBSTITUTE(E$1,"standard",""),"|Float","")&amp;"인게임누적합배수",ChapterTable!$S:$T,2,0)*C1297)
  )
  )
  )
)</f>
        <v>464.73750000000001</v>
      </c>
      <c r="F1297" s="1">
        <f ca="1">IF(AND($A1297=0,$B1297=1),
    VLOOKUP(1,ChapterTable!$1:$1048576,MATCH("최종"&amp;SUBSTITUTE(SUBSTITUTE(F$1,"standard",""),"|Float",""),ChapterTable!$1:$1,0),0)*ChapterTable!$Q$17,
  IF(AND($A1297=0,$B1297=0),
    F1298,
  IF($B1297=0,
    VLOOKUP($A1297,ChapterTable!$1:$1048576,MATCH("최종"&amp;SUBSTITUTE(SUBSTITUTE(F$1,"standard",""),"|Float",""),ChapterTable!$1:$1,0),0),
  IF($B1297=1,
    IF($L1297=FALSE,
      VLOOKUP($A1297,ChapterTable!$1:$1048576,MATCH("최종"&amp;SUBSTITUTE(SUBSTITUTE(F$1,"standard",""),"|Float",""),ChapterTable!$1:$1,0),0),
      VLOOKUP($A1297-ChapterTable!$Q$11,ChapterTable!$1:$1048576,MATCH("최종"&amp;SUBSTITUTE(SUBSTITUTE(F$1,"standard",""),"|Float",""),ChapterTable!$1:$1,0),0)*ChapterTable!$Q$14
    ),
  OFFSET(F1297,-$B1297+IF($L1297,1,0),0)*
    (VLOOKUP(SUBSTITUTE(SUBSTITUTE(F$1,"standard",""),"|Float","")&amp;"인게임누적곱배수",ChapterTable!$S:$T,2,0)^D1297
    +VLOOKUP(SUBSTITUTE(SUBSTITUTE(F$1,"standard",""),"|Float","")&amp;"인게임누적합배수",ChapterTable!$S:$T,2,0)*D1297)
  )
  )
  )
)</f>
        <v>191.25</v>
      </c>
      <c r="G1297" t="s">
        <v>76</v>
      </c>
      <c r="J1297" t="str">
        <f>IF(ISBLANK(I1297),"",
IFERROR(VLOOKUP(I1297,[1]StringTable!$1:$1048576,MATCH([1]StringTable!$B$1,[1]StringTable!$1:$1,0),0),
IFERROR(VLOOKUP(I1297,[1]InApkStringTable!$1:$1048576,MATCH([1]InApkStringTable!$B$1,[1]InApkStringTable!$1:$1,0),0),
"스트링없음")))</f>
        <v/>
      </c>
      <c r="L1297" t="b">
        <v>1</v>
      </c>
      <c r="N1297" t="str">
        <f>IF(ISBLANK(M1297),"",IF(ISERROR(VLOOKUP(M1297,MapTable!$A:$A,1,0)),"맵없음",""))</f>
        <v/>
      </c>
      <c r="O1297">
        <f t="shared" si="81"/>
        <v>1</v>
      </c>
      <c r="Q1297">
        <f t="shared" si="82"/>
        <v>1</v>
      </c>
      <c r="R1297" t="b">
        <f t="shared" ca="1" si="83"/>
        <v>0</v>
      </c>
      <c r="T1297" t="b">
        <f t="shared" ca="1" si="84"/>
        <v>0</v>
      </c>
      <c r="X1297" t="str">
        <f>IF(ISBLANK(W1297),"",
IF(ISERROR(FIND(",",W1297)),
  IF(ISERROR(VLOOKUP(W1297,MapTable!$A:$A,1,0)),"맵없음",
  ""),
IF(ISERROR(FIND(",",W1297,FIND(",",W1297)+1)),
  IF(OR(ISERROR(VLOOKUP(LEFT(W1297,FIND(",",W1297)-1),MapTable!$A:$A,1,0)),ISERROR(VLOOKUP(TRIM(MID(W1297,FIND(",",W1297)+1,999)),MapTable!$A:$A,1,0))),"맵없음",
  ""),
IF(ISERROR(FIND(",",W1297,FIND(",",W1297,FIND(",",W1297)+1)+1)),
  IF(OR(ISERROR(VLOOKUP(LEFT(W1297,FIND(",",W1297)-1),MapTable!$A:$A,1,0)),ISERROR(VLOOKUP(TRIM(MID(W1297,FIND(",",W1297)+1,FIND(",",W1297,FIND(",",W1297)+1)-FIND(",",W1297)-1)),MapTable!$A:$A,1,0)),ISERROR(VLOOKUP(TRIM(MID(W1297,FIND(",",W1297,FIND(",",W1297)+1)+1,999)),MapTable!$A:$A,1,0))),"맵없음",
  ""),
IF(ISERROR(FIND(",",W1297,FIND(",",W1297,FIND(",",W1297,FIND(",",W1297)+1)+1)+1)),
  IF(OR(ISERROR(VLOOKUP(LEFT(W1297,FIND(",",W1297)-1),MapTable!$A:$A,1,0)),ISERROR(VLOOKUP(TRIM(MID(W1297,FIND(",",W1297)+1,FIND(",",W1297,FIND(",",W1297)+1)-FIND(",",W1297)-1)),MapTable!$A:$A,1,0)),ISERROR(VLOOKUP(TRIM(MID(W1297,FIND(",",W1297,FIND(",",W1297)+1)+1,FIND(",",W1297,FIND(",",W1297,FIND(",",W1297)+1)+1)-FIND(",",W1297,FIND(",",W1297)+1)-1)),MapTable!$A:$A,1,0)),ISERROR(VLOOKUP(TRIM(MID(W1297,FIND(",",W1297,FIND(",",W1297,FIND(",",W1297)+1)+1)+1,999)),MapTable!$A:$A,1,0))),"맵없음",
  ""),
)))))</f>
        <v/>
      </c>
      <c r="AC1297" t="str">
        <f>IF(ISBLANK(AB1297),"",IF(ISERROR(VLOOKUP(AB1297,[3]DropTable!$A:$A,1,0)),"드랍없음",""))</f>
        <v/>
      </c>
      <c r="AE1297" t="str">
        <f>IF(ISBLANK(AD1297),"",IF(ISERROR(VLOOKUP(AD1297,[3]DropTable!$A:$A,1,0)),"드랍없음",""))</f>
        <v/>
      </c>
      <c r="AG1297">
        <v>9.8000000000000007</v>
      </c>
      <c r="AH1297">
        <v>1</v>
      </c>
    </row>
    <row r="1298" spans="1:34" x14ac:dyDescent="0.3">
      <c r="A1298">
        <v>4</v>
      </c>
      <c r="B1298">
        <v>7</v>
      </c>
      <c r="C1298">
        <f>IF(OR($L1298=TRUE,$A1298=0,MOD($A1298,ChapterTable!$S$20)&lt;&gt;0),
MAX(0,INT(($B1298+ChapterTable!$Q$26+VLOOKUP(SUBSTITUTE(C$1,"성장단계","")&amp;"단계오프셋",ChapterTable!$S:$T,2,0))/ChapterTable!$Q$23)),
MAX(0,INT(($B1298+ChapterTable!$S$26+VLOOKUP(SUBSTITUTE(C$1,"성장단계","")&amp;"보스단계오프셋",ChapterTable!$S:$T,2,0))/ChapterTable!$S$23)))</f>
        <v>1</v>
      </c>
      <c r="D1298">
        <f>IF(OR($L1298=TRUE,$A1298=0,MOD($A1298,ChapterTable!$S$20)&lt;&gt;0),
MAX(0,INT(($B1298+ChapterTable!$Q$26+VLOOKUP(SUBSTITUTE(D$1,"성장단계","")&amp;"단계오프셋",ChapterTable!$S:$T,2,0))/ChapterTable!$Q$23)),
MAX(0,INT(($B1298+ChapterTable!$S$26+VLOOKUP(SUBSTITUTE(D$1,"성장단계","")&amp;"보스단계오프셋",ChapterTable!$S:$T,2,0))/ChapterTable!$S$23)))</f>
        <v>0</v>
      </c>
      <c r="E1298" s="1">
        <f ca="1">IF(AND($A1298=0,$B1298=1),
    VLOOKUP(1,ChapterTable!$1:$1048576,MATCH("최종"&amp;SUBSTITUTE(SUBSTITUTE(E$1,"standard",""),"|Float",""),ChapterTable!$1:$1,0),0)*ChapterTable!$Q$17,
  IF(AND($A1298=0,$B1298=0),
    E1299,
  IF($B1298=0,
    VLOOKUP($A1298,ChapterTable!$1:$1048576,MATCH("최종"&amp;SUBSTITUTE(SUBSTITUTE(E$1,"standard",""),"|Float",""),ChapterTable!$1:$1,0),0),
  IF($B1298=1,
    IF($L1298=FALSE,
      VLOOKUP($A1298,ChapterTable!$1:$1048576,MATCH("최종"&amp;SUBSTITUTE(SUBSTITUTE(E$1,"standard",""),"|Float",""),ChapterTable!$1:$1,0),0),
      VLOOKUP($A1298-ChapterTable!$Q$11,ChapterTable!$1:$1048576,MATCH("최종"&amp;SUBSTITUTE(SUBSTITUTE(E$1,"standard",""),"|Float",""),ChapterTable!$1:$1,0),0)*ChapterTable!$Q$14
    ),
  OFFSET(E1298,-$B1298+IF($L1298,1,0),0)*
    (VLOOKUP(SUBSTITUTE(SUBSTITUTE(E$1,"standard",""),"|Float","")&amp;"인게임누적곱배수",ChapterTable!$S:$T,2,0)^C1298
    +VLOOKUP(SUBSTITUTE(SUBSTITUTE(E$1,"standard",""),"|Float","")&amp;"인게임누적합배수",ChapterTable!$S:$T,2,0)*C1298)
  )
  )
  )
)</f>
        <v>464.73750000000001</v>
      </c>
      <c r="F1298" s="1">
        <f ca="1">IF(AND($A1298=0,$B1298=1),
    VLOOKUP(1,ChapterTable!$1:$1048576,MATCH("최종"&amp;SUBSTITUTE(SUBSTITUTE(F$1,"standard",""),"|Float",""),ChapterTable!$1:$1,0),0)*ChapterTable!$Q$17,
  IF(AND($A1298=0,$B1298=0),
    F1299,
  IF($B1298=0,
    VLOOKUP($A1298,ChapterTable!$1:$1048576,MATCH("최종"&amp;SUBSTITUTE(SUBSTITUTE(F$1,"standard",""),"|Float",""),ChapterTable!$1:$1,0),0),
  IF($B1298=1,
    IF($L1298=FALSE,
      VLOOKUP($A1298,ChapterTable!$1:$1048576,MATCH("최종"&amp;SUBSTITUTE(SUBSTITUTE(F$1,"standard",""),"|Float",""),ChapterTable!$1:$1,0),0),
      VLOOKUP($A1298-ChapterTable!$Q$11,ChapterTable!$1:$1048576,MATCH("최종"&amp;SUBSTITUTE(SUBSTITUTE(F$1,"standard",""),"|Float",""),ChapterTable!$1:$1,0),0)*ChapterTable!$Q$14
    ),
  OFFSET(F1298,-$B1298+IF($L1298,1,0),0)*
    (VLOOKUP(SUBSTITUTE(SUBSTITUTE(F$1,"standard",""),"|Float","")&amp;"인게임누적곱배수",ChapterTable!$S:$T,2,0)^D1298
    +VLOOKUP(SUBSTITUTE(SUBSTITUTE(F$1,"standard",""),"|Float","")&amp;"인게임누적합배수",ChapterTable!$S:$T,2,0)*D1298)
  )
  )
  )
)</f>
        <v>191.25</v>
      </c>
      <c r="G1298" t="s">
        <v>76</v>
      </c>
      <c r="J1298" t="str">
        <f>IF(ISBLANK(I1298),"",
IFERROR(VLOOKUP(I1298,[1]StringTable!$1:$1048576,MATCH([1]StringTable!$B$1,[1]StringTable!$1:$1,0),0),
IFERROR(VLOOKUP(I1298,[1]InApkStringTable!$1:$1048576,MATCH([1]InApkStringTable!$B$1,[1]InApkStringTable!$1:$1,0),0),
"스트링없음")))</f>
        <v/>
      </c>
      <c r="L1298" t="b">
        <v>1</v>
      </c>
      <c r="N1298" t="str">
        <f>IF(ISBLANK(M1298),"",IF(ISERROR(VLOOKUP(M1298,MapTable!$A:$A,1,0)),"맵없음",""))</f>
        <v/>
      </c>
      <c r="O1298">
        <f t="shared" si="81"/>
        <v>1</v>
      </c>
      <c r="Q1298">
        <f t="shared" si="82"/>
        <v>1</v>
      </c>
      <c r="R1298" t="b">
        <f t="shared" ca="1" si="83"/>
        <v>0</v>
      </c>
      <c r="T1298" t="b">
        <f t="shared" ca="1" si="84"/>
        <v>0</v>
      </c>
      <c r="X1298" t="str">
        <f>IF(ISBLANK(W1298),"",
IF(ISERROR(FIND(",",W1298)),
  IF(ISERROR(VLOOKUP(W1298,MapTable!$A:$A,1,0)),"맵없음",
  ""),
IF(ISERROR(FIND(",",W1298,FIND(",",W1298)+1)),
  IF(OR(ISERROR(VLOOKUP(LEFT(W1298,FIND(",",W1298)-1),MapTable!$A:$A,1,0)),ISERROR(VLOOKUP(TRIM(MID(W1298,FIND(",",W1298)+1,999)),MapTable!$A:$A,1,0))),"맵없음",
  ""),
IF(ISERROR(FIND(",",W1298,FIND(",",W1298,FIND(",",W1298)+1)+1)),
  IF(OR(ISERROR(VLOOKUP(LEFT(W1298,FIND(",",W1298)-1),MapTable!$A:$A,1,0)),ISERROR(VLOOKUP(TRIM(MID(W1298,FIND(",",W1298)+1,FIND(",",W1298,FIND(",",W1298)+1)-FIND(",",W1298)-1)),MapTable!$A:$A,1,0)),ISERROR(VLOOKUP(TRIM(MID(W1298,FIND(",",W1298,FIND(",",W1298)+1)+1,999)),MapTable!$A:$A,1,0))),"맵없음",
  ""),
IF(ISERROR(FIND(",",W1298,FIND(",",W1298,FIND(",",W1298,FIND(",",W1298)+1)+1)+1)),
  IF(OR(ISERROR(VLOOKUP(LEFT(W1298,FIND(",",W1298)-1),MapTable!$A:$A,1,0)),ISERROR(VLOOKUP(TRIM(MID(W1298,FIND(",",W1298)+1,FIND(",",W1298,FIND(",",W1298)+1)-FIND(",",W1298)-1)),MapTable!$A:$A,1,0)),ISERROR(VLOOKUP(TRIM(MID(W1298,FIND(",",W1298,FIND(",",W1298)+1)+1,FIND(",",W1298,FIND(",",W1298,FIND(",",W1298)+1)+1)-FIND(",",W1298,FIND(",",W1298)+1)-1)),MapTable!$A:$A,1,0)),ISERROR(VLOOKUP(TRIM(MID(W1298,FIND(",",W1298,FIND(",",W1298,FIND(",",W1298)+1)+1)+1,999)),MapTable!$A:$A,1,0))),"맵없음",
  ""),
)))))</f>
        <v/>
      </c>
      <c r="AC1298" t="str">
        <f>IF(ISBLANK(AB1298),"",IF(ISERROR(VLOOKUP(AB1298,[3]DropTable!$A:$A,1,0)),"드랍없음",""))</f>
        <v/>
      </c>
      <c r="AE1298" t="str">
        <f>IF(ISBLANK(AD1298),"",IF(ISERROR(VLOOKUP(AD1298,[3]DropTable!$A:$A,1,0)),"드랍없음",""))</f>
        <v/>
      </c>
      <c r="AG1298">
        <v>9.8000000000000007</v>
      </c>
      <c r="AH1298">
        <v>1</v>
      </c>
    </row>
    <row r="1299" spans="1:34" x14ac:dyDescent="0.3">
      <c r="A1299">
        <v>4</v>
      </c>
      <c r="B1299">
        <v>8</v>
      </c>
      <c r="C1299">
        <f>IF(OR($L1299=TRUE,$A1299=0,MOD($A1299,ChapterTable!$S$20)&lt;&gt;0),
MAX(0,INT(($B1299+ChapterTable!$Q$26+VLOOKUP(SUBSTITUTE(C$1,"성장단계","")&amp;"단계오프셋",ChapterTable!$S:$T,2,0))/ChapterTable!$Q$23)),
MAX(0,INT(($B1299+ChapterTable!$S$26+VLOOKUP(SUBSTITUTE(C$1,"성장단계","")&amp;"보스단계오프셋",ChapterTable!$S:$T,2,0))/ChapterTable!$S$23)))</f>
        <v>1</v>
      </c>
      <c r="D1299">
        <f>IF(OR($L1299=TRUE,$A1299=0,MOD($A1299,ChapterTable!$S$20)&lt;&gt;0),
MAX(0,INT(($B1299+ChapterTable!$Q$26+VLOOKUP(SUBSTITUTE(D$1,"성장단계","")&amp;"단계오프셋",ChapterTable!$S:$T,2,0))/ChapterTable!$Q$23)),
MAX(0,INT(($B1299+ChapterTable!$S$26+VLOOKUP(SUBSTITUTE(D$1,"성장단계","")&amp;"보스단계오프셋",ChapterTable!$S:$T,2,0))/ChapterTable!$S$23)))</f>
        <v>0</v>
      </c>
      <c r="E1299" s="1">
        <f ca="1">IF(AND($A1299=0,$B1299=1),
    VLOOKUP(1,ChapterTable!$1:$1048576,MATCH("최종"&amp;SUBSTITUTE(SUBSTITUTE(E$1,"standard",""),"|Float",""),ChapterTable!$1:$1,0),0)*ChapterTable!$Q$17,
  IF(AND($A1299=0,$B1299=0),
    E1300,
  IF($B1299=0,
    VLOOKUP($A1299,ChapterTable!$1:$1048576,MATCH("최종"&amp;SUBSTITUTE(SUBSTITUTE(E$1,"standard",""),"|Float",""),ChapterTable!$1:$1,0),0),
  IF($B1299=1,
    IF($L1299=FALSE,
      VLOOKUP($A1299,ChapterTable!$1:$1048576,MATCH("최종"&amp;SUBSTITUTE(SUBSTITUTE(E$1,"standard",""),"|Float",""),ChapterTable!$1:$1,0),0),
      VLOOKUP($A1299-ChapterTable!$Q$11,ChapterTable!$1:$1048576,MATCH("최종"&amp;SUBSTITUTE(SUBSTITUTE(E$1,"standard",""),"|Float",""),ChapterTable!$1:$1,0),0)*ChapterTable!$Q$14
    ),
  OFFSET(E1299,-$B1299+IF($L1299,1,0),0)*
    (VLOOKUP(SUBSTITUTE(SUBSTITUTE(E$1,"standard",""),"|Float","")&amp;"인게임누적곱배수",ChapterTable!$S:$T,2,0)^C1299
    +VLOOKUP(SUBSTITUTE(SUBSTITUTE(E$1,"standard",""),"|Float","")&amp;"인게임누적합배수",ChapterTable!$S:$T,2,0)*C1299)
  )
  )
  )
)</f>
        <v>464.73750000000001</v>
      </c>
      <c r="F1299" s="1">
        <f ca="1">IF(AND($A1299=0,$B1299=1),
    VLOOKUP(1,ChapterTable!$1:$1048576,MATCH("최종"&amp;SUBSTITUTE(SUBSTITUTE(F$1,"standard",""),"|Float",""),ChapterTable!$1:$1,0),0)*ChapterTable!$Q$17,
  IF(AND($A1299=0,$B1299=0),
    F1300,
  IF($B1299=0,
    VLOOKUP($A1299,ChapterTable!$1:$1048576,MATCH("최종"&amp;SUBSTITUTE(SUBSTITUTE(F$1,"standard",""),"|Float",""),ChapterTable!$1:$1,0),0),
  IF($B1299=1,
    IF($L1299=FALSE,
      VLOOKUP($A1299,ChapterTable!$1:$1048576,MATCH("최종"&amp;SUBSTITUTE(SUBSTITUTE(F$1,"standard",""),"|Float",""),ChapterTable!$1:$1,0),0),
      VLOOKUP($A1299-ChapterTable!$Q$11,ChapterTable!$1:$1048576,MATCH("최종"&amp;SUBSTITUTE(SUBSTITUTE(F$1,"standard",""),"|Float",""),ChapterTable!$1:$1,0),0)*ChapterTable!$Q$14
    ),
  OFFSET(F1299,-$B1299+IF($L1299,1,0),0)*
    (VLOOKUP(SUBSTITUTE(SUBSTITUTE(F$1,"standard",""),"|Float","")&amp;"인게임누적곱배수",ChapterTable!$S:$T,2,0)^D1299
    +VLOOKUP(SUBSTITUTE(SUBSTITUTE(F$1,"standard",""),"|Float","")&amp;"인게임누적합배수",ChapterTable!$S:$T,2,0)*D1299)
  )
  )
  )
)</f>
        <v>191.25</v>
      </c>
      <c r="G1299" t="s">
        <v>76</v>
      </c>
      <c r="J1299" t="str">
        <f>IF(ISBLANK(I1299),"",
IFERROR(VLOOKUP(I1299,[1]StringTable!$1:$1048576,MATCH([1]StringTable!$B$1,[1]StringTable!$1:$1,0),0),
IFERROR(VLOOKUP(I1299,[1]InApkStringTable!$1:$1048576,MATCH([1]InApkStringTable!$B$1,[1]InApkStringTable!$1:$1,0),0),
"스트링없음")))</f>
        <v/>
      </c>
      <c r="L1299" t="b">
        <v>1</v>
      </c>
      <c r="N1299" t="str">
        <f>IF(ISBLANK(M1299),"",IF(ISERROR(VLOOKUP(M1299,MapTable!$A:$A,1,0)),"맵없음",""))</f>
        <v/>
      </c>
      <c r="O1299">
        <f t="shared" si="81"/>
        <v>1</v>
      </c>
      <c r="Q1299">
        <f t="shared" si="82"/>
        <v>1</v>
      </c>
      <c r="R1299" t="b">
        <f t="shared" ca="1" si="83"/>
        <v>0</v>
      </c>
      <c r="T1299" t="b">
        <f t="shared" ca="1" si="84"/>
        <v>0</v>
      </c>
      <c r="X1299" t="str">
        <f>IF(ISBLANK(W1299),"",
IF(ISERROR(FIND(",",W1299)),
  IF(ISERROR(VLOOKUP(W1299,MapTable!$A:$A,1,0)),"맵없음",
  ""),
IF(ISERROR(FIND(",",W1299,FIND(",",W1299)+1)),
  IF(OR(ISERROR(VLOOKUP(LEFT(W1299,FIND(",",W1299)-1),MapTable!$A:$A,1,0)),ISERROR(VLOOKUP(TRIM(MID(W1299,FIND(",",W1299)+1,999)),MapTable!$A:$A,1,0))),"맵없음",
  ""),
IF(ISERROR(FIND(",",W1299,FIND(",",W1299,FIND(",",W1299)+1)+1)),
  IF(OR(ISERROR(VLOOKUP(LEFT(W1299,FIND(",",W1299)-1),MapTable!$A:$A,1,0)),ISERROR(VLOOKUP(TRIM(MID(W1299,FIND(",",W1299)+1,FIND(",",W1299,FIND(",",W1299)+1)-FIND(",",W1299)-1)),MapTable!$A:$A,1,0)),ISERROR(VLOOKUP(TRIM(MID(W1299,FIND(",",W1299,FIND(",",W1299)+1)+1,999)),MapTable!$A:$A,1,0))),"맵없음",
  ""),
IF(ISERROR(FIND(",",W1299,FIND(",",W1299,FIND(",",W1299,FIND(",",W1299)+1)+1)+1)),
  IF(OR(ISERROR(VLOOKUP(LEFT(W1299,FIND(",",W1299)-1),MapTable!$A:$A,1,0)),ISERROR(VLOOKUP(TRIM(MID(W1299,FIND(",",W1299)+1,FIND(",",W1299,FIND(",",W1299)+1)-FIND(",",W1299)-1)),MapTable!$A:$A,1,0)),ISERROR(VLOOKUP(TRIM(MID(W1299,FIND(",",W1299,FIND(",",W1299)+1)+1,FIND(",",W1299,FIND(",",W1299,FIND(",",W1299)+1)+1)-FIND(",",W1299,FIND(",",W1299)+1)-1)),MapTable!$A:$A,1,0)),ISERROR(VLOOKUP(TRIM(MID(W1299,FIND(",",W1299,FIND(",",W1299,FIND(",",W1299)+1)+1)+1,999)),MapTable!$A:$A,1,0))),"맵없음",
  ""),
)))))</f>
        <v/>
      </c>
      <c r="AC1299" t="str">
        <f>IF(ISBLANK(AB1299),"",IF(ISERROR(VLOOKUP(AB1299,[3]DropTable!$A:$A,1,0)),"드랍없음",""))</f>
        <v/>
      </c>
      <c r="AE1299" t="str">
        <f>IF(ISBLANK(AD1299),"",IF(ISERROR(VLOOKUP(AD1299,[3]DropTable!$A:$A,1,0)),"드랍없음",""))</f>
        <v/>
      </c>
      <c r="AG1299">
        <v>9.8000000000000007</v>
      </c>
      <c r="AH1299">
        <v>1</v>
      </c>
    </row>
    <row r="1300" spans="1:34" x14ac:dyDescent="0.3">
      <c r="A1300">
        <v>4</v>
      </c>
      <c r="B1300">
        <v>9</v>
      </c>
      <c r="C1300">
        <f>IF(OR($L1300=TRUE,$A1300=0,MOD($A1300,ChapterTable!$S$20)&lt;&gt;0),
MAX(0,INT(($B1300+ChapterTable!$Q$26+VLOOKUP(SUBSTITUTE(C$1,"성장단계","")&amp;"단계오프셋",ChapterTable!$S:$T,2,0))/ChapterTable!$Q$23)),
MAX(0,INT(($B1300+ChapterTable!$S$26+VLOOKUP(SUBSTITUTE(C$1,"성장단계","")&amp;"보스단계오프셋",ChapterTable!$S:$T,2,0))/ChapterTable!$S$23)))</f>
        <v>1</v>
      </c>
      <c r="D1300">
        <f>IF(OR($L1300=TRUE,$A1300=0,MOD($A1300,ChapterTable!$S$20)&lt;&gt;0),
MAX(0,INT(($B1300+ChapterTable!$Q$26+VLOOKUP(SUBSTITUTE(D$1,"성장단계","")&amp;"단계오프셋",ChapterTable!$S:$T,2,0))/ChapterTable!$Q$23)),
MAX(0,INT(($B1300+ChapterTable!$S$26+VLOOKUP(SUBSTITUTE(D$1,"성장단계","")&amp;"보스단계오프셋",ChapterTable!$S:$T,2,0))/ChapterTable!$S$23)))</f>
        <v>0</v>
      </c>
      <c r="E1300" s="1">
        <f ca="1">IF(AND($A1300=0,$B1300=1),
    VLOOKUP(1,ChapterTable!$1:$1048576,MATCH("최종"&amp;SUBSTITUTE(SUBSTITUTE(E$1,"standard",""),"|Float",""),ChapterTable!$1:$1,0),0)*ChapterTable!$Q$17,
  IF(AND($A1300=0,$B1300=0),
    E1301,
  IF($B1300=0,
    VLOOKUP($A1300,ChapterTable!$1:$1048576,MATCH("최종"&amp;SUBSTITUTE(SUBSTITUTE(E$1,"standard",""),"|Float",""),ChapterTable!$1:$1,0),0),
  IF($B1300=1,
    IF($L1300=FALSE,
      VLOOKUP($A1300,ChapterTable!$1:$1048576,MATCH("최종"&amp;SUBSTITUTE(SUBSTITUTE(E$1,"standard",""),"|Float",""),ChapterTable!$1:$1,0),0),
      VLOOKUP($A1300-ChapterTable!$Q$11,ChapterTable!$1:$1048576,MATCH("최종"&amp;SUBSTITUTE(SUBSTITUTE(E$1,"standard",""),"|Float",""),ChapterTable!$1:$1,0),0)*ChapterTable!$Q$14
    ),
  OFFSET(E1300,-$B1300+IF($L1300,1,0),0)*
    (VLOOKUP(SUBSTITUTE(SUBSTITUTE(E$1,"standard",""),"|Float","")&amp;"인게임누적곱배수",ChapterTable!$S:$T,2,0)^C1300
    +VLOOKUP(SUBSTITUTE(SUBSTITUTE(E$1,"standard",""),"|Float","")&amp;"인게임누적합배수",ChapterTable!$S:$T,2,0)*C1300)
  )
  )
  )
)</f>
        <v>464.73750000000001</v>
      </c>
      <c r="F1300" s="1">
        <f ca="1">IF(AND($A1300=0,$B1300=1),
    VLOOKUP(1,ChapterTable!$1:$1048576,MATCH("최종"&amp;SUBSTITUTE(SUBSTITUTE(F$1,"standard",""),"|Float",""),ChapterTable!$1:$1,0),0)*ChapterTable!$Q$17,
  IF(AND($A1300=0,$B1300=0),
    F1301,
  IF($B1300=0,
    VLOOKUP($A1300,ChapterTable!$1:$1048576,MATCH("최종"&amp;SUBSTITUTE(SUBSTITUTE(F$1,"standard",""),"|Float",""),ChapterTable!$1:$1,0),0),
  IF($B1300=1,
    IF($L1300=FALSE,
      VLOOKUP($A1300,ChapterTable!$1:$1048576,MATCH("최종"&amp;SUBSTITUTE(SUBSTITUTE(F$1,"standard",""),"|Float",""),ChapterTable!$1:$1,0),0),
      VLOOKUP($A1300-ChapterTable!$Q$11,ChapterTable!$1:$1048576,MATCH("최종"&amp;SUBSTITUTE(SUBSTITUTE(F$1,"standard",""),"|Float",""),ChapterTable!$1:$1,0),0)*ChapterTable!$Q$14
    ),
  OFFSET(F1300,-$B1300+IF($L1300,1,0),0)*
    (VLOOKUP(SUBSTITUTE(SUBSTITUTE(F$1,"standard",""),"|Float","")&amp;"인게임누적곱배수",ChapterTable!$S:$T,2,0)^D1300
    +VLOOKUP(SUBSTITUTE(SUBSTITUTE(F$1,"standard",""),"|Float","")&amp;"인게임누적합배수",ChapterTable!$S:$T,2,0)*D1300)
  )
  )
  )
)</f>
        <v>191.25</v>
      </c>
      <c r="G1300" t="s">
        <v>76</v>
      </c>
      <c r="J1300" t="str">
        <f>IF(ISBLANK(I1300),"",
IFERROR(VLOOKUP(I1300,[1]StringTable!$1:$1048576,MATCH([1]StringTable!$B$1,[1]StringTable!$1:$1,0),0),
IFERROR(VLOOKUP(I1300,[1]InApkStringTable!$1:$1048576,MATCH([1]InApkStringTable!$B$1,[1]InApkStringTable!$1:$1,0),0),
"스트링없음")))</f>
        <v/>
      </c>
      <c r="L1300" t="b">
        <v>1</v>
      </c>
      <c r="N1300" t="str">
        <f>IF(ISBLANK(M1300),"",IF(ISERROR(VLOOKUP(M1300,MapTable!$A:$A,1,0)),"맵없음",""))</f>
        <v/>
      </c>
      <c r="O1300">
        <f t="shared" si="81"/>
        <v>91</v>
      </c>
      <c r="Q1300">
        <f t="shared" si="82"/>
        <v>91</v>
      </c>
      <c r="R1300" t="b">
        <f t="shared" ca="1" si="83"/>
        <v>1</v>
      </c>
      <c r="T1300" t="b">
        <f t="shared" ca="1" si="84"/>
        <v>1</v>
      </c>
      <c r="X1300" t="str">
        <f>IF(ISBLANK(W1300),"",
IF(ISERROR(FIND(",",W1300)),
  IF(ISERROR(VLOOKUP(W1300,MapTable!$A:$A,1,0)),"맵없음",
  ""),
IF(ISERROR(FIND(",",W1300,FIND(",",W1300)+1)),
  IF(OR(ISERROR(VLOOKUP(LEFT(W1300,FIND(",",W1300)-1),MapTable!$A:$A,1,0)),ISERROR(VLOOKUP(TRIM(MID(W1300,FIND(",",W1300)+1,999)),MapTable!$A:$A,1,0))),"맵없음",
  ""),
IF(ISERROR(FIND(",",W1300,FIND(",",W1300,FIND(",",W1300)+1)+1)),
  IF(OR(ISERROR(VLOOKUP(LEFT(W1300,FIND(",",W1300)-1),MapTable!$A:$A,1,0)),ISERROR(VLOOKUP(TRIM(MID(W1300,FIND(",",W1300)+1,FIND(",",W1300,FIND(",",W1300)+1)-FIND(",",W1300)-1)),MapTable!$A:$A,1,0)),ISERROR(VLOOKUP(TRIM(MID(W1300,FIND(",",W1300,FIND(",",W1300)+1)+1,999)),MapTable!$A:$A,1,0))),"맵없음",
  ""),
IF(ISERROR(FIND(",",W1300,FIND(",",W1300,FIND(",",W1300,FIND(",",W1300)+1)+1)+1)),
  IF(OR(ISERROR(VLOOKUP(LEFT(W1300,FIND(",",W1300)-1),MapTable!$A:$A,1,0)),ISERROR(VLOOKUP(TRIM(MID(W1300,FIND(",",W1300)+1,FIND(",",W1300,FIND(",",W1300)+1)-FIND(",",W1300)-1)),MapTable!$A:$A,1,0)),ISERROR(VLOOKUP(TRIM(MID(W1300,FIND(",",W1300,FIND(",",W1300)+1)+1,FIND(",",W1300,FIND(",",W1300,FIND(",",W1300)+1)+1)-FIND(",",W1300,FIND(",",W1300)+1)-1)),MapTable!$A:$A,1,0)),ISERROR(VLOOKUP(TRIM(MID(W1300,FIND(",",W1300,FIND(",",W1300,FIND(",",W1300)+1)+1)+1,999)),MapTable!$A:$A,1,0))),"맵없음",
  ""),
)))))</f>
        <v/>
      </c>
      <c r="AC1300" t="str">
        <f>IF(ISBLANK(AB1300),"",IF(ISERROR(VLOOKUP(AB1300,[3]DropTable!$A:$A,1,0)),"드랍없음",""))</f>
        <v/>
      </c>
      <c r="AE1300" t="str">
        <f>IF(ISBLANK(AD1300),"",IF(ISERROR(VLOOKUP(AD1300,[3]DropTable!$A:$A,1,0)),"드랍없음",""))</f>
        <v/>
      </c>
      <c r="AG1300">
        <v>9.8000000000000007</v>
      </c>
      <c r="AH1300">
        <v>1</v>
      </c>
    </row>
    <row r="1301" spans="1:34" x14ac:dyDescent="0.3">
      <c r="A1301">
        <v>4</v>
      </c>
      <c r="B1301">
        <v>10</v>
      </c>
      <c r="C1301">
        <f>IF(OR($L1301=TRUE,$A1301=0,MOD($A1301,ChapterTable!$S$20)&lt;&gt;0),
MAX(0,INT(($B1301+ChapterTable!$Q$26+VLOOKUP(SUBSTITUTE(C$1,"성장단계","")&amp;"단계오프셋",ChapterTable!$S:$T,2,0))/ChapterTable!$Q$23)),
MAX(0,INT(($B1301+ChapterTable!$S$26+VLOOKUP(SUBSTITUTE(C$1,"성장단계","")&amp;"보스단계오프셋",ChapterTable!$S:$T,2,0))/ChapterTable!$S$23)))</f>
        <v>1</v>
      </c>
      <c r="D1301">
        <f>IF(OR($L1301=TRUE,$A1301=0,MOD($A1301,ChapterTable!$S$20)&lt;&gt;0),
MAX(0,INT(($B1301+ChapterTable!$Q$26+VLOOKUP(SUBSTITUTE(D$1,"성장단계","")&amp;"단계오프셋",ChapterTable!$S:$T,2,0))/ChapterTable!$Q$23)),
MAX(0,INT(($B1301+ChapterTable!$S$26+VLOOKUP(SUBSTITUTE(D$1,"성장단계","")&amp;"보스단계오프셋",ChapterTable!$S:$T,2,0))/ChapterTable!$S$23)))</f>
        <v>0</v>
      </c>
      <c r="E1301" s="1">
        <f ca="1">IF(AND($A1301=0,$B1301=1),
    VLOOKUP(1,ChapterTable!$1:$1048576,MATCH("최종"&amp;SUBSTITUTE(SUBSTITUTE(E$1,"standard",""),"|Float",""),ChapterTable!$1:$1,0),0)*ChapterTable!$Q$17,
  IF(AND($A1301=0,$B1301=0),
    E1302,
  IF($B1301=0,
    VLOOKUP($A1301,ChapterTable!$1:$1048576,MATCH("최종"&amp;SUBSTITUTE(SUBSTITUTE(E$1,"standard",""),"|Float",""),ChapterTable!$1:$1,0),0),
  IF($B1301=1,
    IF($L1301=FALSE,
      VLOOKUP($A1301,ChapterTable!$1:$1048576,MATCH("최종"&amp;SUBSTITUTE(SUBSTITUTE(E$1,"standard",""),"|Float",""),ChapterTable!$1:$1,0),0),
      VLOOKUP($A1301-ChapterTable!$Q$11,ChapterTable!$1:$1048576,MATCH("최종"&amp;SUBSTITUTE(SUBSTITUTE(E$1,"standard",""),"|Float",""),ChapterTable!$1:$1,0),0)*ChapterTable!$Q$14
    ),
  OFFSET(E1301,-$B1301+IF($L1301,1,0),0)*
    (VLOOKUP(SUBSTITUTE(SUBSTITUTE(E$1,"standard",""),"|Float","")&amp;"인게임누적곱배수",ChapterTable!$S:$T,2,0)^C1301
    +VLOOKUP(SUBSTITUTE(SUBSTITUTE(E$1,"standard",""),"|Float","")&amp;"인게임누적합배수",ChapterTable!$S:$T,2,0)*C1301)
  )
  )
  )
)</f>
        <v>464.73750000000001</v>
      </c>
      <c r="F1301" s="1">
        <f ca="1">IF(AND($A1301=0,$B1301=1),
    VLOOKUP(1,ChapterTable!$1:$1048576,MATCH("최종"&amp;SUBSTITUTE(SUBSTITUTE(F$1,"standard",""),"|Float",""),ChapterTable!$1:$1,0),0)*ChapterTable!$Q$17,
  IF(AND($A1301=0,$B1301=0),
    F1302,
  IF($B1301=0,
    VLOOKUP($A1301,ChapterTable!$1:$1048576,MATCH("최종"&amp;SUBSTITUTE(SUBSTITUTE(F$1,"standard",""),"|Float",""),ChapterTable!$1:$1,0),0),
  IF($B1301=1,
    IF($L1301=FALSE,
      VLOOKUP($A1301,ChapterTable!$1:$1048576,MATCH("최종"&amp;SUBSTITUTE(SUBSTITUTE(F$1,"standard",""),"|Float",""),ChapterTable!$1:$1,0),0),
      VLOOKUP($A1301-ChapterTable!$Q$11,ChapterTable!$1:$1048576,MATCH("최종"&amp;SUBSTITUTE(SUBSTITUTE(F$1,"standard",""),"|Float",""),ChapterTable!$1:$1,0),0)*ChapterTable!$Q$14
    ),
  OFFSET(F1301,-$B1301+IF($L1301,1,0),0)*
    (VLOOKUP(SUBSTITUTE(SUBSTITUTE(F$1,"standard",""),"|Float","")&amp;"인게임누적곱배수",ChapterTable!$S:$T,2,0)^D1301
    +VLOOKUP(SUBSTITUTE(SUBSTITUTE(F$1,"standard",""),"|Float","")&amp;"인게임누적합배수",ChapterTable!$S:$T,2,0)*D1301)
  )
  )
  )
)</f>
        <v>191.25</v>
      </c>
      <c r="G1301" t="s">
        <v>76</v>
      </c>
      <c r="J1301" t="str">
        <f>IF(ISBLANK(I1301),"",
IFERROR(VLOOKUP(I1301,[1]StringTable!$1:$1048576,MATCH([1]StringTable!$B$1,[1]StringTable!$1:$1,0),0),
IFERROR(VLOOKUP(I1301,[1]InApkStringTable!$1:$1048576,MATCH([1]InApkStringTable!$B$1,[1]InApkStringTable!$1:$1,0),0),
"스트링없음")))</f>
        <v/>
      </c>
      <c r="L1301" t="b">
        <v>1</v>
      </c>
      <c r="N1301" t="str">
        <f>IF(ISBLANK(M1301),"",IF(ISERROR(VLOOKUP(M1301,MapTable!$A:$A,1,0)),"맵없음",""))</f>
        <v/>
      </c>
      <c r="O1301">
        <f t="shared" si="81"/>
        <v>21</v>
      </c>
      <c r="Q1301">
        <f t="shared" si="82"/>
        <v>21</v>
      </c>
      <c r="R1301" t="b">
        <f t="shared" ca="1" si="83"/>
        <v>0</v>
      </c>
      <c r="T1301" t="b">
        <f t="shared" ca="1" si="84"/>
        <v>0</v>
      </c>
      <c r="X1301" t="str">
        <f>IF(ISBLANK(W1301),"",
IF(ISERROR(FIND(",",W1301)),
  IF(ISERROR(VLOOKUP(W1301,MapTable!$A:$A,1,0)),"맵없음",
  ""),
IF(ISERROR(FIND(",",W1301,FIND(",",W1301)+1)),
  IF(OR(ISERROR(VLOOKUP(LEFT(W1301,FIND(",",W1301)-1),MapTable!$A:$A,1,0)),ISERROR(VLOOKUP(TRIM(MID(W1301,FIND(",",W1301)+1,999)),MapTable!$A:$A,1,0))),"맵없음",
  ""),
IF(ISERROR(FIND(",",W1301,FIND(",",W1301,FIND(",",W1301)+1)+1)),
  IF(OR(ISERROR(VLOOKUP(LEFT(W1301,FIND(",",W1301)-1),MapTable!$A:$A,1,0)),ISERROR(VLOOKUP(TRIM(MID(W1301,FIND(",",W1301)+1,FIND(",",W1301,FIND(",",W1301)+1)-FIND(",",W1301)-1)),MapTable!$A:$A,1,0)),ISERROR(VLOOKUP(TRIM(MID(W1301,FIND(",",W1301,FIND(",",W1301)+1)+1,999)),MapTable!$A:$A,1,0))),"맵없음",
  ""),
IF(ISERROR(FIND(",",W1301,FIND(",",W1301,FIND(",",W1301,FIND(",",W1301)+1)+1)+1)),
  IF(OR(ISERROR(VLOOKUP(LEFT(W1301,FIND(",",W1301)-1),MapTable!$A:$A,1,0)),ISERROR(VLOOKUP(TRIM(MID(W1301,FIND(",",W1301)+1,FIND(",",W1301,FIND(",",W1301)+1)-FIND(",",W1301)-1)),MapTable!$A:$A,1,0)),ISERROR(VLOOKUP(TRIM(MID(W1301,FIND(",",W1301,FIND(",",W1301)+1)+1,FIND(",",W1301,FIND(",",W1301,FIND(",",W1301)+1)+1)-FIND(",",W1301,FIND(",",W1301)+1)-1)),MapTable!$A:$A,1,0)),ISERROR(VLOOKUP(TRIM(MID(W1301,FIND(",",W1301,FIND(",",W1301,FIND(",",W1301)+1)+1)+1,999)),MapTable!$A:$A,1,0))),"맵없음",
  ""),
)))))</f>
        <v/>
      </c>
      <c r="AC1301" t="str">
        <f>IF(ISBLANK(AB1301),"",IF(ISERROR(VLOOKUP(AB1301,[3]DropTable!$A:$A,1,0)),"드랍없음",""))</f>
        <v/>
      </c>
      <c r="AE1301" t="str">
        <f>IF(ISBLANK(AD1301),"",IF(ISERROR(VLOOKUP(AD1301,[3]DropTable!$A:$A,1,0)),"드랍없음",""))</f>
        <v/>
      </c>
      <c r="AG1301">
        <v>9.8000000000000007</v>
      </c>
      <c r="AH1301">
        <v>1</v>
      </c>
    </row>
    <row r="1302" spans="1:34" x14ac:dyDescent="0.3">
      <c r="A1302">
        <v>4</v>
      </c>
      <c r="B1302">
        <v>11</v>
      </c>
      <c r="C1302">
        <f>IF(OR($L1302=TRUE,$A1302=0,MOD($A1302,ChapterTable!$S$20)&lt;&gt;0),
MAX(0,INT(($B1302+ChapterTable!$Q$26+VLOOKUP(SUBSTITUTE(C$1,"성장단계","")&amp;"단계오프셋",ChapterTable!$S:$T,2,0))/ChapterTable!$Q$23)),
MAX(0,INT(($B1302+ChapterTable!$S$26+VLOOKUP(SUBSTITUTE(C$1,"성장단계","")&amp;"보스단계오프셋",ChapterTable!$S:$T,2,0))/ChapterTable!$S$23)))</f>
        <v>1</v>
      </c>
      <c r="D1302">
        <f>IF(OR($L1302=TRUE,$A1302=0,MOD($A1302,ChapterTable!$S$20)&lt;&gt;0),
MAX(0,INT(($B1302+ChapterTable!$Q$26+VLOOKUP(SUBSTITUTE(D$1,"성장단계","")&amp;"단계오프셋",ChapterTable!$S:$T,2,0))/ChapterTable!$Q$23)),
MAX(0,INT(($B1302+ChapterTable!$S$26+VLOOKUP(SUBSTITUTE(D$1,"성장단계","")&amp;"보스단계오프셋",ChapterTable!$S:$T,2,0))/ChapterTable!$S$23)))</f>
        <v>1</v>
      </c>
      <c r="E1302" s="1">
        <f ca="1">IF(AND($A1302=0,$B1302=1),
    VLOOKUP(1,ChapterTable!$1:$1048576,MATCH("최종"&amp;SUBSTITUTE(SUBSTITUTE(E$1,"standard",""),"|Float",""),ChapterTable!$1:$1,0),0)*ChapterTable!$Q$17,
  IF(AND($A1302=0,$B1302=0),
    E1303,
  IF($B1302=0,
    VLOOKUP($A1302,ChapterTable!$1:$1048576,MATCH("최종"&amp;SUBSTITUTE(SUBSTITUTE(E$1,"standard",""),"|Float",""),ChapterTable!$1:$1,0),0),
  IF($B1302=1,
    IF($L1302=FALSE,
      VLOOKUP($A1302,ChapterTable!$1:$1048576,MATCH("최종"&amp;SUBSTITUTE(SUBSTITUTE(E$1,"standard",""),"|Float",""),ChapterTable!$1:$1,0),0),
      VLOOKUP($A1302-ChapterTable!$Q$11,ChapterTable!$1:$1048576,MATCH("최종"&amp;SUBSTITUTE(SUBSTITUTE(E$1,"standard",""),"|Float",""),ChapterTable!$1:$1,0),0)*ChapterTable!$Q$14
    ),
  OFFSET(E1302,-$B1302+IF($L1302,1,0),0)*
    (VLOOKUP(SUBSTITUTE(SUBSTITUTE(E$1,"standard",""),"|Float","")&amp;"인게임누적곱배수",ChapterTable!$S:$T,2,0)^C1302
    +VLOOKUP(SUBSTITUTE(SUBSTITUTE(E$1,"standard",""),"|Float","")&amp;"인게임누적합배수",ChapterTable!$S:$T,2,0)*C1302)
  )
  )
  )
)</f>
        <v>464.73750000000001</v>
      </c>
      <c r="F1302" s="1">
        <f ca="1">IF(AND($A1302=0,$B1302=1),
    VLOOKUP(1,ChapterTable!$1:$1048576,MATCH("최종"&amp;SUBSTITUTE(SUBSTITUTE(F$1,"standard",""),"|Float",""),ChapterTable!$1:$1,0),0)*ChapterTable!$Q$17,
  IF(AND($A1302=0,$B1302=0),
    F1303,
  IF($B1302=0,
    VLOOKUP($A1302,ChapterTable!$1:$1048576,MATCH("최종"&amp;SUBSTITUTE(SUBSTITUTE(F$1,"standard",""),"|Float",""),ChapterTable!$1:$1,0),0),
  IF($B1302=1,
    IF($L1302=FALSE,
      VLOOKUP($A1302,ChapterTable!$1:$1048576,MATCH("최종"&amp;SUBSTITUTE(SUBSTITUTE(F$1,"standard",""),"|Float",""),ChapterTable!$1:$1,0),0),
      VLOOKUP($A1302-ChapterTable!$Q$11,ChapterTable!$1:$1048576,MATCH("최종"&amp;SUBSTITUTE(SUBSTITUTE(F$1,"standard",""),"|Float",""),ChapterTable!$1:$1,0),0)*ChapterTable!$Q$14
    ),
  OFFSET(F1302,-$B1302+IF($L1302,1,0),0)*
    (VLOOKUP(SUBSTITUTE(SUBSTITUTE(F$1,"standard",""),"|Float","")&amp;"인게임누적곱배수",ChapterTable!$S:$T,2,0)^D1302
    +VLOOKUP(SUBSTITUTE(SUBSTITUTE(F$1,"standard",""),"|Float","")&amp;"인게임누적합배수",ChapterTable!$S:$T,2,0)*D1302)
  )
  )
  )
)</f>
        <v>229.5</v>
      </c>
      <c r="G1302" t="s">
        <v>76</v>
      </c>
      <c r="J1302" t="str">
        <f>IF(ISBLANK(I1302),"",
IFERROR(VLOOKUP(I1302,[1]StringTable!$1:$1048576,MATCH([1]StringTable!$B$1,[1]StringTable!$1:$1,0),0),
IFERROR(VLOOKUP(I1302,[1]InApkStringTable!$1:$1048576,MATCH([1]InApkStringTable!$B$1,[1]InApkStringTable!$1:$1,0),0),
"스트링없음")))</f>
        <v/>
      </c>
      <c r="L1302" t="b">
        <v>1</v>
      </c>
      <c r="N1302" t="str">
        <f>IF(ISBLANK(M1302),"",IF(ISERROR(VLOOKUP(M1302,MapTable!$A:$A,1,0)),"맵없음",""))</f>
        <v/>
      </c>
      <c r="O1302">
        <f t="shared" si="81"/>
        <v>2</v>
      </c>
      <c r="Q1302">
        <f t="shared" si="82"/>
        <v>2</v>
      </c>
      <c r="R1302" t="b">
        <f t="shared" ca="1" si="83"/>
        <v>0</v>
      </c>
      <c r="T1302" t="b">
        <f t="shared" ca="1" si="84"/>
        <v>0</v>
      </c>
      <c r="X1302" t="str">
        <f>IF(ISBLANK(W1302),"",
IF(ISERROR(FIND(",",W1302)),
  IF(ISERROR(VLOOKUP(W1302,MapTable!$A:$A,1,0)),"맵없음",
  ""),
IF(ISERROR(FIND(",",W1302,FIND(",",W1302)+1)),
  IF(OR(ISERROR(VLOOKUP(LEFT(W1302,FIND(",",W1302)-1),MapTable!$A:$A,1,0)),ISERROR(VLOOKUP(TRIM(MID(W1302,FIND(",",W1302)+1,999)),MapTable!$A:$A,1,0))),"맵없음",
  ""),
IF(ISERROR(FIND(",",W1302,FIND(",",W1302,FIND(",",W1302)+1)+1)),
  IF(OR(ISERROR(VLOOKUP(LEFT(W1302,FIND(",",W1302)-1),MapTable!$A:$A,1,0)),ISERROR(VLOOKUP(TRIM(MID(W1302,FIND(",",W1302)+1,FIND(",",W1302,FIND(",",W1302)+1)-FIND(",",W1302)-1)),MapTable!$A:$A,1,0)),ISERROR(VLOOKUP(TRIM(MID(W1302,FIND(",",W1302,FIND(",",W1302)+1)+1,999)),MapTable!$A:$A,1,0))),"맵없음",
  ""),
IF(ISERROR(FIND(",",W1302,FIND(",",W1302,FIND(",",W1302,FIND(",",W1302)+1)+1)+1)),
  IF(OR(ISERROR(VLOOKUP(LEFT(W1302,FIND(",",W1302)-1),MapTable!$A:$A,1,0)),ISERROR(VLOOKUP(TRIM(MID(W1302,FIND(",",W1302)+1,FIND(",",W1302,FIND(",",W1302)+1)-FIND(",",W1302)-1)),MapTable!$A:$A,1,0)),ISERROR(VLOOKUP(TRIM(MID(W1302,FIND(",",W1302,FIND(",",W1302)+1)+1,FIND(",",W1302,FIND(",",W1302,FIND(",",W1302)+1)+1)-FIND(",",W1302,FIND(",",W1302)+1)-1)),MapTable!$A:$A,1,0)),ISERROR(VLOOKUP(TRIM(MID(W1302,FIND(",",W1302,FIND(",",W1302,FIND(",",W1302)+1)+1)+1,999)),MapTable!$A:$A,1,0))),"맵없음",
  ""),
)))))</f>
        <v/>
      </c>
      <c r="AC1302" t="str">
        <f>IF(ISBLANK(AB1302),"",IF(ISERROR(VLOOKUP(AB1302,[3]DropTable!$A:$A,1,0)),"드랍없음",""))</f>
        <v/>
      </c>
      <c r="AE1302" t="str">
        <f>IF(ISBLANK(AD1302),"",IF(ISERROR(VLOOKUP(AD1302,[3]DropTable!$A:$A,1,0)),"드랍없음",""))</f>
        <v/>
      </c>
      <c r="AG1302">
        <v>9.8000000000000007</v>
      </c>
      <c r="AH1302">
        <v>1</v>
      </c>
    </row>
    <row r="1303" spans="1:34" x14ac:dyDescent="0.3">
      <c r="A1303">
        <v>4</v>
      </c>
      <c r="B1303">
        <v>12</v>
      </c>
      <c r="C1303">
        <f>IF(OR($L1303=TRUE,$A1303=0,MOD($A1303,ChapterTable!$S$20)&lt;&gt;0),
MAX(0,INT(($B1303+ChapterTable!$Q$26+VLOOKUP(SUBSTITUTE(C$1,"성장단계","")&amp;"단계오프셋",ChapterTable!$S:$T,2,0))/ChapterTable!$Q$23)),
MAX(0,INT(($B1303+ChapterTable!$S$26+VLOOKUP(SUBSTITUTE(C$1,"성장단계","")&amp;"보스단계오프셋",ChapterTable!$S:$T,2,0))/ChapterTable!$S$23)))</f>
        <v>1</v>
      </c>
      <c r="D1303">
        <f>IF(OR($L1303=TRUE,$A1303=0,MOD($A1303,ChapterTable!$S$20)&lt;&gt;0),
MAX(0,INT(($B1303+ChapterTable!$Q$26+VLOOKUP(SUBSTITUTE(D$1,"성장단계","")&amp;"단계오프셋",ChapterTable!$S:$T,2,0))/ChapterTable!$Q$23)),
MAX(0,INT(($B1303+ChapterTable!$S$26+VLOOKUP(SUBSTITUTE(D$1,"성장단계","")&amp;"보스단계오프셋",ChapterTable!$S:$T,2,0))/ChapterTable!$S$23)))</f>
        <v>1</v>
      </c>
      <c r="E1303" s="1">
        <f ca="1">IF(AND($A1303=0,$B1303=1),
    VLOOKUP(1,ChapterTable!$1:$1048576,MATCH("최종"&amp;SUBSTITUTE(SUBSTITUTE(E$1,"standard",""),"|Float",""),ChapterTable!$1:$1,0),0)*ChapterTable!$Q$17,
  IF(AND($A1303=0,$B1303=0),
    E1304,
  IF($B1303=0,
    VLOOKUP($A1303,ChapterTable!$1:$1048576,MATCH("최종"&amp;SUBSTITUTE(SUBSTITUTE(E$1,"standard",""),"|Float",""),ChapterTable!$1:$1,0),0),
  IF($B1303=1,
    IF($L1303=FALSE,
      VLOOKUP($A1303,ChapterTable!$1:$1048576,MATCH("최종"&amp;SUBSTITUTE(SUBSTITUTE(E$1,"standard",""),"|Float",""),ChapterTable!$1:$1,0),0),
      VLOOKUP($A1303-ChapterTable!$Q$11,ChapterTable!$1:$1048576,MATCH("최종"&amp;SUBSTITUTE(SUBSTITUTE(E$1,"standard",""),"|Float",""),ChapterTable!$1:$1,0),0)*ChapterTable!$Q$14
    ),
  OFFSET(E1303,-$B1303+IF($L1303,1,0),0)*
    (VLOOKUP(SUBSTITUTE(SUBSTITUTE(E$1,"standard",""),"|Float","")&amp;"인게임누적곱배수",ChapterTable!$S:$T,2,0)^C1303
    +VLOOKUP(SUBSTITUTE(SUBSTITUTE(E$1,"standard",""),"|Float","")&amp;"인게임누적합배수",ChapterTable!$S:$T,2,0)*C1303)
  )
  )
  )
)</f>
        <v>464.73750000000001</v>
      </c>
      <c r="F1303" s="1">
        <f ca="1">IF(AND($A1303=0,$B1303=1),
    VLOOKUP(1,ChapterTable!$1:$1048576,MATCH("최종"&amp;SUBSTITUTE(SUBSTITUTE(F$1,"standard",""),"|Float",""),ChapterTable!$1:$1,0),0)*ChapterTable!$Q$17,
  IF(AND($A1303=0,$B1303=0),
    F1304,
  IF($B1303=0,
    VLOOKUP($A1303,ChapterTable!$1:$1048576,MATCH("최종"&amp;SUBSTITUTE(SUBSTITUTE(F$1,"standard",""),"|Float",""),ChapterTable!$1:$1,0),0),
  IF($B1303=1,
    IF($L1303=FALSE,
      VLOOKUP($A1303,ChapterTable!$1:$1048576,MATCH("최종"&amp;SUBSTITUTE(SUBSTITUTE(F$1,"standard",""),"|Float",""),ChapterTable!$1:$1,0),0),
      VLOOKUP($A1303-ChapterTable!$Q$11,ChapterTable!$1:$1048576,MATCH("최종"&amp;SUBSTITUTE(SUBSTITUTE(F$1,"standard",""),"|Float",""),ChapterTable!$1:$1,0),0)*ChapterTable!$Q$14
    ),
  OFFSET(F1303,-$B1303+IF($L1303,1,0),0)*
    (VLOOKUP(SUBSTITUTE(SUBSTITUTE(F$1,"standard",""),"|Float","")&amp;"인게임누적곱배수",ChapterTable!$S:$T,2,0)^D1303
    +VLOOKUP(SUBSTITUTE(SUBSTITUTE(F$1,"standard",""),"|Float","")&amp;"인게임누적합배수",ChapterTable!$S:$T,2,0)*D1303)
  )
  )
  )
)</f>
        <v>229.5</v>
      </c>
      <c r="G1303" t="s">
        <v>76</v>
      </c>
      <c r="J1303" t="str">
        <f>IF(ISBLANK(I1303),"",
IFERROR(VLOOKUP(I1303,[1]StringTable!$1:$1048576,MATCH([1]StringTable!$B$1,[1]StringTable!$1:$1,0),0),
IFERROR(VLOOKUP(I1303,[1]InApkStringTable!$1:$1048576,MATCH([1]InApkStringTable!$B$1,[1]InApkStringTable!$1:$1,0),0),
"스트링없음")))</f>
        <v/>
      </c>
      <c r="L1303" t="b">
        <v>1</v>
      </c>
      <c r="N1303" t="str">
        <f>IF(ISBLANK(M1303),"",IF(ISERROR(VLOOKUP(M1303,MapTable!$A:$A,1,0)),"맵없음",""))</f>
        <v/>
      </c>
      <c r="O1303">
        <f t="shared" si="81"/>
        <v>2</v>
      </c>
      <c r="Q1303">
        <f t="shared" si="82"/>
        <v>2</v>
      </c>
      <c r="R1303" t="b">
        <f t="shared" ca="1" si="83"/>
        <v>0</v>
      </c>
      <c r="T1303" t="b">
        <f t="shared" ca="1" si="84"/>
        <v>0</v>
      </c>
      <c r="X1303" t="str">
        <f>IF(ISBLANK(W1303),"",
IF(ISERROR(FIND(",",W1303)),
  IF(ISERROR(VLOOKUP(W1303,MapTable!$A:$A,1,0)),"맵없음",
  ""),
IF(ISERROR(FIND(",",W1303,FIND(",",W1303)+1)),
  IF(OR(ISERROR(VLOOKUP(LEFT(W1303,FIND(",",W1303)-1),MapTable!$A:$A,1,0)),ISERROR(VLOOKUP(TRIM(MID(W1303,FIND(",",W1303)+1,999)),MapTable!$A:$A,1,0))),"맵없음",
  ""),
IF(ISERROR(FIND(",",W1303,FIND(",",W1303,FIND(",",W1303)+1)+1)),
  IF(OR(ISERROR(VLOOKUP(LEFT(W1303,FIND(",",W1303)-1),MapTable!$A:$A,1,0)),ISERROR(VLOOKUP(TRIM(MID(W1303,FIND(",",W1303)+1,FIND(",",W1303,FIND(",",W1303)+1)-FIND(",",W1303)-1)),MapTable!$A:$A,1,0)),ISERROR(VLOOKUP(TRIM(MID(W1303,FIND(",",W1303,FIND(",",W1303)+1)+1,999)),MapTable!$A:$A,1,0))),"맵없음",
  ""),
IF(ISERROR(FIND(",",W1303,FIND(",",W1303,FIND(",",W1303,FIND(",",W1303)+1)+1)+1)),
  IF(OR(ISERROR(VLOOKUP(LEFT(W1303,FIND(",",W1303)-1),MapTable!$A:$A,1,0)),ISERROR(VLOOKUP(TRIM(MID(W1303,FIND(",",W1303)+1,FIND(",",W1303,FIND(",",W1303)+1)-FIND(",",W1303)-1)),MapTable!$A:$A,1,0)),ISERROR(VLOOKUP(TRIM(MID(W1303,FIND(",",W1303,FIND(",",W1303)+1)+1,FIND(",",W1303,FIND(",",W1303,FIND(",",W1303)+1)+1)-FIND(",",W1303,FIND(",",W1303)+1)-1)),MapTable!$A:$A,1,0)),ISERROR(VLOOKUP(TRIM(MID(W1303,FIND(",",W1303,FIND(",",W1303,FIND(",",W1303)+1)+1)+1,999)),MapTable!$A:$A,1,0))),"맵없음",
  ""),
)))))</f>
        <v/>
      </c>
      <c r="AC1303" t="str">
        <f>IF(ISBLANK(AB1303),"",IF(ISERROR(VLOOKUP(AB1303,[3]DropTable!$A:$A,1,0)),"드랍없음",""))</f>
        <v/>
      </c>
      <c r="AE1303" t="str">
        <f>IF(ISBLANK(AD1303),"",IF(ISERROR(VLOOKUP(AD1303,[3]DropTable!$A:$A,1,0)),"드랍없음",""))</f>
        <v/>
      </c>
      <c r="AG1303">
        <v>9.8000000000000007</v>
      </c>
      <c r="AH1303">
        <v>1</v>
      </c>
    </row>
    <row r="1304" spans="1:34" x14ac:dyDescent="0.3">
      <c r="A1304">
        <v>4</v>
      </c>
      <c r="B1304">
        <v>13</v>
      </c>
      <c r="C1304">
        <f>IF(OR($L1304=TRUE,$A1304=0,MOD($A1304,ChapterTable!$S$20)&lt;&gt;0),
MAX(0,INT(($B1304+ChapterTable!$Q$26+VLOOKUP(SUBSTITUTE(C$1,"성장단계","")&amp;"단계오프셋",ChapterTable!$S:$T,2,0))/ChapterTable!$Q$23)),
MAX(0,INT(($B1304+ChapterTable!$S$26+VLOOKUP(SUBSTITUTE(C$1,"성장단계","")&amp;"보스단계오프셋",ChapterTable!$S:$T,2,0))/ChapterTable!$S$23)))</f>
        <v>1</v>
      </c>
      <c r="D1304">
        <f>IF(OR($L1304=TRUE,$A1304=0,MOD($A1304,ChapterTable!$S$20)&lt;&gt;0),
MAX(0,INT(($B1304+ChapterTable!$Q$26+VLOOKUP(SUBSTITUTE(D$1,"성장단계","")&amp;"단계오프셋",ChapterTable!$S:$T,2,0))/ChapterTable!$Q$23)),
MAX(0,INT(($B1304+ChapterTable!$S$26+VLOOKUP(SUBSTITUTE(D$1,"성장단계","")&amp;"보스단계오프셋",ChapterTable!$S:$T,2,0))/ChapterTable!$S$23)))</f>
        <v>1</v>
      </c>
      <c r="E1304" s="1">
        <f ca="1">IF(AND($A1304=0,$B1304=1),
    VLOOKUP(1,ChapterTable!$1:$1048576,MATCH("최종"&amp;SUBSTITUTE(SUBSTITUTE(E$1,"standard",""),"|Float",""),ChapterTable!$1:$1,0),0)*ChapterTable!$Q$17,
  IF(AND($A1304=0,$B1304=0),
    E1305,
  IF($B1304=0,
    VLOOKUP($A1304,ChapterTable!$1:$1048576,MATCH("최종"&amp;SUBSTITUTE(SUBSTITUTE(E$1,"standard",""),"|Float",""),ChapterTable!$1:$1,0),0),
  IF($B1304=1,
    IF($L1304=FALSE,
      VLOOKUP($A1304,ChapterTable!$1:$1048576,MATCH("최종"&amp;SUBSTITUTE(SUBSTITUTE(E$1,"standard",""),"|Float",""),ChapterTable!$1:$1,0),0),
      VLOOKUP($A1304-ChapterTable!$Q$11,ChapterTable!$1:$1048576,MATCH("최종"&amp;SUBSTITUTE(SUBSTITUTE(E$1,"standard",""),"|Float",""),ChapterTable!$1:$1,0),0)*ChapterTable!$Q$14
    ),
  OFFSET(E1304,-$B1304+IF($L1304,1,0),0)*
    (VLOOKUP(SUBSTITUTE(SUBSTITUTE(E$1,"standard",""),"|Float","")&amp;"인게임누적곱배수",ChapterTable!$S:$T,2,0)^C1304
    +VLOOKUP(SUBSTITUTE(SUBSTITUTE(E$1,"standard",""),"|Float","")&amp;"인게임누적합배수",ChapterTable!$S:$T,2,0)*C1304)
  )
  )
  )
)</f>
        <v>464.73750000000001</v>
      </c>
      <c r="F1304" s="1">
        <f ca="1">IF(AND($A1304=0,$B1304=1),
    VLOOKUP(1,ChapterTable!$1:$1048576,MATCH("최종"&amp;SUBSTITUTE(SUBSTITUTE(F$1,"standard",""),"|Float",""),ChapterTable!$1:$1,0),0)*ChapterTable!$Q$17,
  IF(AND($A1304=0,$B1304=0),
    F1305,
  IF($B1304=0,
    VLOOKUP($A1304,ChapterTable!$1:$1048576,MATCH("최종"&amp;SUBSTITUTE(SUBSTITUTE(F$1,"standard",""),"|Float",""),ChapterTable!$1:$1,0),0),
  IF($B1304=1,
    IF($L1304=FALSE,
      VLOOKUP($A1304,ChapterTable!$1:$1048576,MATCH("최종"&amp;SUBSTITUTE(SUBSTITUTE(F$1,"standard",""),"|Float",""),ChapterTable!$1:$1,0),0),
      VLOOKUP($A1304-ChapterTable!$Q$11,ChapterTable!$1:$1048576,MATCH("최종"&amp;SUBSTITUTE(SUBSTITUTE(F$1,"standard",""),"|Float",""),ChapterTable!$1:$1,0),0)*ChapterTable!$Q$14
    ),
  OFFSET(F1304,-$B1304+IF($L1304,1,0),0)*
    (VLOOKUP(SUBSTITUTE(SUBSTITUTE(F$1,"standard",""),"|Float","")&amp;"인게임누적곱배수",ChapterTable!$S:$T,2,0)^D1304
    +VLOOKUP(SUBSTITUTE(SUBSTITUTE(F$1,"standard",""),"|Float","")&amp;"인게임누적합배수",ChapterTable!$S:$T,2,0)*D1304)
  )
  )
  )
)</f>
        <v>229.5</v>
      </c>
      <c r="G1304" t="s">
        <v>76</v>
      </c>
      <c r="J1304" t="str">
        <f>IF(ISBLANK(I1304),"",
IFERROR(VLOOKUP(I1304,[1]StringTable!$1:$1048576,MATCH([1]StringTable!$B$1,[1]StringTable!$1:$1,0),0),
IFERROR(VLOOKUP(I1304,[1]InApkStringTable!$1:$1048576,MATCH([1]InApkStringTable!$B$1,[1]InApkStringTable!$1:$1,0),0),
"스트링없음")))</f>
        <v/>
      </c>
      <c r="L1304" t="b">
        <v>1</v>
      </c>
      <c r="N1304" t="str">
        <f>IF(ISBLANK(M1304),"",IF(ISERROR(VLOOKUP(M1304,MapTable!$A:$A,1,0)),"맵없음",""))</f>
        <v/>
      </c>
      <c r="O1304">
        <f t="shared" si="81"/>
        <v>2</v>
      </c>
      <c r="Q1304">
        <f t="shared" si="82"/>
        <v>2</v>
      </c>
      <c r="R1304" t="b">
        <f t="shared" ca="1" si="83"/>
        <v>0</v>
      </c>
      <c r="T1304" t="b">
        <f t="shared" ca="1" si="84"/>
        <v>0</v>
      </c>
      <c r="X1304" t="str">
        <f>IF(ISBLANK(W1304),"",
IF(ISERROR(FIND(",",W1304)),
  IF(ISERROR(VLOOKUP(W1304,MapTable!$A:$A,1,0)),"맵없음",
  ""),
IF(ISERROR(FIND(",",W1304,FIND(",",W1304)+1)),
  IF(OR(ISERROR(VLOOKUP(LEFT(W1304,FIND(",",W1304)-1),MapTable!$A:$A,1,0)),ISERROR(VLOOKUP(TRIM(MID(W1304,FIND(",",W1304)+1,999)),MapTable!$A:$A,1,0))),"맵없음",
  ""),
IF(ISERROR(FIND(",",W1304,FIND(",",W1304,FIND(",",W1304)+1)+1)),
  IF(OR(ISERROR(VLOOKUP(LEFT(W1304,FIND(",",W1304)-1),MapTable!$A:$A,1,0)),ISERROR(VLOOKUP(TRIM(MID(W1304,FIND(",",W1304)+1,FIND(",",W1304,FIND(",",W1304)+1)-FIND(",",W1304)-1)),MapTable!$A:$A,1,0)),ISERROR(VLOOKUP(TRIM(MID(W1304,FIND(",",W1304,FIND(",",W1304)+1)+1,999)),MapTable!$A:$A,1,0))),"맵없음",
  ""),
IF(ISERROR(FIND(",",W1304,FIND(",",W1304,FIND(",",W1304,FIND(",",W1304)+1)+1)+1)),
  IF(OR(ISERROR(VLOOKUP(LEFT(W1304,FIND(",",W1304)-1),MapTable!$A:$A,1,0)),ISERROR(VLOOKUP(TRIM(MID(W1304,FIND(",",W1304)+1,FIND(",",W1304,FIND(",",W1304)+1)-FIND(",",W1304)-1)),MapTable!$A:$A,1,0)),ISERROR(VLOOKUP(TRIM(MID(W1304,FIND(",",W1304,FIND(",",W1304)+1)+1,FIND(",",W1304,FIND(",",W1304,FIND(",",W1304)+1)+1)-FIND(",",W1304,FIND(",",W1304)+1)-1)),MapTable!$A:$A,1,0)),ISERROR(VLOOKUP(TRIM(MID(W1304,FIND(",",W1304,FIND(",",W1304,FIND(",",W1304)+1)+1)+1,999)),MapTable!$A:$A,1,0))),"맵없음",
  ""),
)))))</f>
        <v/>
      </c>
      <c r="AC1304" t="str">
        <f>IF(ISBLANK(AB1304),"",IF(ISERROR(VLOOKUP(AB1304,[3]DropTable!$A:$A,1,0)),"드랍없음",""))</f>
        <v/>
      </c>
      <c r="AE1304" t="str">
        <f>IF(ISBLANK(AD1304),"",IF(ISERROR(VLOOKUP(AD1304,[3]DropTable!$A:$A,1,0)),"드랍없음",""))</f>
        <v/>
      </c>
      <c r="AG1304">
        <v>9.8000000000000007</v>
      </c>
      <c r="AH1304">
        <v>1</v>
      </c>
    </row>
    <row r="1305" spans="1:34" x14ac:dyDescent="0.3">
      <c r="A1305">
        <v>4</v>
      </c>
      <c r="B1305">
        <v>14</v>
      </c>
      <c r="C1305">
        <f>IF(OR($L1305=TRUE,$A1305=0,MOD($A1305,ChapterTable!$S$20)&lt;&gt;0),
MAX(0,INT(($B1305+ChapterTable!$Q$26+VLOOKUP(SUBSTITUTE(C$1,"성장단계","")&amp;"단계오프셋",ChapterTable!$S:$T,2,0))/ChapterTable!$Q$23)),
MAX(0,INT(($B1305+ChapterTable!$S$26+VLOOKUP(SUBSTITUTE(C$1,"성장단계","")&amp;"보스단계오프셋",ChapterTable!$S:$T,2,0))/ChapterTable!$S$23)))</f>
        <v>1</v>
      </c>
      <c r="D1305">
        <f>IF(OR($L1305=TRUE,$A1305=0,MOD($A1305,ChapterTable!$S$20)&lt;&gt;0),
MAX(0,INT(($B1305+ChapterTable!$Q$26+VLOOKUP(SUBSTITUTE(D$1,"성장단계","")&amp;"단계오프셋",ChapterTable!$S:$T,2,0))/ChapterTable!$Q$23)),
MAX(0,INT(($B1305+ChapterTable!$S$26+VLOOKUP(SUBSTITUTE(D$1,"성장단계","")&amp;"보스단계오프셋",ChapterTable!$S:$T,2,0))/ChapterTable!$S$23)))</f>
        <v>1</v>
      </c>
      <c r="E1305" s="1">
        <f ca="1">IF(AND($A1305=0,$B1305=1),
    VLOOKUP(1,ChapterTable!$1:$1048576,MATCH("최종"&amp;SUBSTITUTE(SUBSTITUTE(E$1,"standard",""),"|Float",""),ChapterTable!$1:$1,0),0)*ChapterTable!$Q$17,
  IF(AND($A1305=0,$B1305=0),
    E1306,
  IF($B1305=0,
    VLOOKUP($A1305,ChapterTable!$1:$1048576,MATCH("최종"&amp;SUBSTITUTE(SUBSTITUTE(E$1,"standard",""),"|Float",""),ChapterTable!$1:$1,0),0),
  IF($B1305=1,
    IF($L1305=FALSE,
      VLOOKUP($A1305,ChapterTable!$1:$1048576,MATCH("최종"&amp;SUBSTITUTE(SUBSTITUTE(E$1,"standard",""),"|Float",""),ChapterTable!$1:$1,0),0),
      VLOOKUP($A1305-ChapterTable!$Q$11,ChapterTable!$1:$1048576,MATCH("최종"&amp;SUBSTITUTE(SUBSTITUTE(E$1,"standard",""),"|Float",""),ChapterTable!$1:$1,0),0)*ChapterTable!$Q$14
    ),
  OFFSET(E1305,-$B1305+IF($L1305,1,0),0)*
    (VLOOKUP(SUBSTITUTE(SUBSTITUTE(E$1,"standard",""),"|Float","")&amp;"인게임누적곱배수",ChapterTable!$S:$T,2,0)^C1305
    +VLOOKUP(SUBSTITUTE(SUBSTITUTE(E$1,"standard",""),"|Float","")&amp;"인게임누적합배수",ChapterTable!$S:$T,2,0)*C1305)
  )
  )
  )
)</f>
        <v>464.73750000000001</v>
      </c>
      <c r="F1305" s="1">
        <f ca="1">IF(AND($A1305=0,$B1305=1),
    VLOOKUP(1,ChapterTable!$1:$1048576,MATCH("최종"&amp;SUBSTITUTE(SUBSTITUTE(F$1,"standard",""),"|Float",""),ChapterTable!$1:$1,0),0)*ChapterTable!$Q$17,
  IF(AND($A1305=0,$B1305=0),
    F1306,
  IF($B1305=0,
    VLOOKUP($A1305,ChapterTable!$1:$1048576,MATCH("최종"&amp;SUBSTITUTE(SUBSTITUTE(F$1,"standard",""),"|Float",""),ChapterTable!$1:$1,0),0),
  IF($B1305=1,
    IF($L1305=FALSE,
      VLOOKUP($A1305,ChapterTable!$1:$1048576,MATCH("최종"&amp;SUBSTITUTE(SUBSTITUTE(F$1,"standard",""),"|Float",""),ChapterTable!$1:$1,0),0),
      VLOOKUP($A1305-ChapterTable!$Q$11,ChapterTable!$1:$1048576,MATCH("최종"&amp;SUBSTITUTE(SUBSTITUTE(F$1,"standard",""),"|Float",""),ChapterTable!$1:$1,0),0)*ChapterTable!$Q$14
    ),
  OFFSET(F1305,-$B1305+IF($L1305,1,0),0)*
    (VLOOKUP(SUBSTITUTE(SUBSTITUTE(F$1,"standard",""),"|Float","")&amp;"인게임누적곱배수",ChapterTable!$S:$T,2,0)^D1305
    +VLOOKUP(SUBSTITUTE(SUBSTITUTE(F$1,"standard",""),"|Float","")&amp;"인게임누적합배수",ChapterTable!$S:$T,2,0)*D1305)
  )
  )
  )
)</f>
        <v>229.5</v>
      </c>
      <c r="G1305" t="s">
        <v>76</v>
      </c>
      <c r="J1305" t="str">
        <f>IF(ISBLANK(I1305),"",
IFERROR(VLOOKUP(I1305,[1]StringTable!$1:$1048576,MATCH([1]StringTable!$B$1,[1]StringTable!$1:$1,0),0),
IFERROR(VLOOKUP(I1305,[1]InApkStringTable!$1:$1048576,MATCH([1]InApkStringTable!$B$1,[1]InApkStringTable!$1:$1,0),0),
"스트링없음")))</f>
        <v/>
      </c>
      <c r="L1305" t="b">
        <v>1</v>
      </c>
      <c r="N1305" t="str">
        <f>IF(ISBLANK(M1305),"",IF(ISERROR(VLOOKUP(M1305,MapTable!$A:$A,1,0)),"맵없음",""))</f>
        <v/>
      </c>
      <c r="O1305">
        <f t="shared" si="81"/>
        <v>2</v>
      </c>
      <c r="Q1305">
        <f t="shared" si="82"/>
        <v>2</v>
      </c>
      <c r="R1305" t="b">
        <f t="shared" ca="1" si="83"/>
        <v>0</v>
      </c>
      <c r="T1305" t="b">
        <f t="shared" ca="1" si="84"/>
        <v>0</v>
      </c>
      <c r="X1305" t="str">
        <f>IF(ISBLANK(W1305),"",
IF(ISERROR(FIND(",",W1305)),
  IF(ISERROR(VLOOKUP(W1305,MapTable!$A:$A,1,0)),"맵없음",
  ""),
IF(ISERROR(FIND(",",W1305,FIND(",",W1305)+1)),
  IF(OR(ISERROR(VLOOKUP(LEFT(W1305,FIND(",",W1305)-1),MapTable!$A:$A,1,0)),ISERROR(VLOOKUP(TRIM(MID(W1305,FIND(",",W1305)+1,999)),MapTable!$A:$A,1,0))),"맵없음",
  ""),
IF(ISERROR(FIND(",",W1305,FIND(",",W1305,FIND(",",W1305)+1)+1)),
  IF(OR(ISERROR(VLOOKUP(LEFT(W1305,FIND(",",W1305)-1),MapTable!$A:$A,1,0)),ISERROR(VLOOKUP(TRIM(MID(W1305,FIND(",",W1305)+1,FIND(",",W1305,FIND(",",W1305)+1)-FIND(",",W1305)-1)),MapTable!$A:$A,1,0)),ISERROR(VLOOKUP(TRIM(MID(W1305,FIND(",",W1305,FIND(",",W1305)+1)+1,999)),MapTable!$A:$A,1,0))),"맵없음",
  ""),
IF(ISERROR(FIND(",",W1305,FIND(",",W1305,FIND(",",W1305,FIND(",",W1305)+1)+1)+1)),
  IF(OR(ISERROR(VLOOKUP(LEFT(W1305,FIND(",",W1305)-1),MapTable!$A:$A,1,0)),ISERROR(VLOOKUP(TRIM(MID(W1305,FIND(",",W1305)+1,FIND(",",W1305,FIND(",",W1305)+1)-FIND(",",W1305)-1)),MapTable!$A:$A,1,0)),ISERROR(VLOOKUP(TRIM(MID(W1305,FIND(",",W1305,FIND(",",W1305)+1)+1,FIND(",",W1305,FIND(",",W1305,FIND(",",W1305)+1)+1)-FIND(",",W1305,FIND(",",W1305)+1)-1)),MapTable!$A:$A,1,0)),ISERROR(VLOOKUP(TRIM(MID(W1305,FIND(",",W1305,FIND(",",W1305,FIND(",",W1305)+1)+1)+1,999)),MapTable!$A:$A,1,0))),"맵없음",
  ""),
)))))</f>
        <v/>
      </c>
      <c r="AC1305" t="str">
        <f>IF(ISBLANK(AB1305),"",IF(ISERROR(VLOOKUP(AB1305,[3]DropTable!$A:$A,1,0)),"드랍없음",""))</f>
        <v/>
      </c>
      <c r="AE1305" t="str">
        <f>IF(ISBLANK(AD1305),"",IF(ISERROR(VLOOKUP(AD1305,[3]DropTable!$A:$A,1,0)),"드랍없음",""))</f>
        <v/>
      </c>
      <c r="AG1305">
        <v>9.8000000000000007</v>
      </c>
      <c r="AH1305">
        <v>1</v>
      </c>
    </row>
    <row r="1306" spans="1:34" x14ac:dyDescent="0.3">
      <c r="A1306">
        <v>4</v>
      </c>
      <c r="B1306">
        <v>15</v>
      </c>
      <c r="C1306">
        <f>IF(OR($L1306=TRUE,$A1306=0,MOD($A1306,ChapterTable!$S$20)&lt;&gt;0),
MAX(0,INT(($B1306+ChapterTable!$Q$26+VLOOKUP(SUBSTITUTE(C$1,"성장단계","")&amp;"단계오프셋",ChapterTable!$S:$T,2,0))/ChapterTable!$Q$23)),
MAX(0,INT(($B1306+ChapterTable!$S$26+VLOOKUP(SUBSTITUTE(C$1,"성장단계","")&amp;"보스단계오프셋",ChapterTable!$S:$T,2,0))/ChapterTable!$S$23)))</f>
        <v>1</v>
      </c>
      <c r="D1306">
        <f>IF(OR($L1306=TRUE,$A1306=0,MOD($A1306,ChapterTable!$S$20)&lt;&gt;0),
MAX(0,INT(($B1306+ChapterTable!$Q$26+VLOOKUP(SUBSTITUTE(D$1,"성장단계","")&amp;"단계오프셋",ChapterTable!$S:$T,2,0))/ChapterTable!$Q$23)),
MAX(0,INT(($B1306+ChapterTable!$S$26+VLOOKUP(SUBSTITUTE(D$1,"성장단계","")&amp;"보스단계오프셋",ChapterTable!$S:$T,2,0))/ChapterTable!$S$23)))</f>
        <v>1</v>
      </c>
      <c r="E1306" s="1">
        <f ca="1">IF(AND($A1306=0,$B1306=1),
    VLOOKUP(1,ChapterTable!$1:$1048576,MATCH("최종"&amp;SUBSTITUTE(SUBSTITUTE(E$1,"standard",""),"|Float",""),ChapterTable!$1:$1,0),0)*ChapterTable!$Q$17,
  IF(AND($A1306=0,$B1306=0),
    E1307,
  IF($B1306=0,
    VLOOKUP($A1306,ChapterTable!$1:$1048576,MATCH("최종"&amp;SUBSTITUTE(SUBSTITUTE(E$1,"standard",""),"|Float",""),ChapterTable!$1:$1,0),0),
  IF($B1306=1,
    IF($L1306=FALSE,
      VLOOKUP($A1306,ChapterTable!$1:$1048576,MATCH("최종"&amp;SUBSTITUTE(SUBSTITUTE(E$1,"standard",""),"|Float",""),ChapterTable!$1:$1,0),0),
      VLOOKUP($A1306-ChapterTable!$Q$11,ChapterTable!$1:$1048576,MATCH("최종"&amp;SUBSTITUTE(SUBSTITUTE(E$1,"standard",""),"|Float",""),ChapterTable!$1:$1,0),0)*ChapterTable!$Q$14
    ),
  OFFSET(E1306,-$B1306+IF($L1306,1,0),0)*
    (VLOOKUP(SUBSTITUTE(SUBSTITUTE(E$1,"standard",""),"|Float","")&amp;"인게임누적곱배수",ChapterTable!$S:$T,2,0)^C1306
    +VLOOKUP(SUBSTITUTE(SUBSTITUTE(E$1,"standard",""),"|Float","")&amp;"인게임누적합배수",ChapterTable!$S:$T,2,0)*C1306)
  )
  )
  )
)</f>
        <v>464.73750000000001</v>
      </c>
      <c r="F1306" s="1">
        <f ca="1">IF(AND($A1306=0,$B1306=1),
    VLOOKUP(1,ChapterTable!$1:$1048576,MATCH("최종"&amp;SUBSTITUTE(SUBSTITUTE(F$1,"standard",""),"|Float",""),ChapterTable!$1:$1,0),0)*ChapterTable!$Q$17,
  IF(AND($A1306=0,$B1306=0),
    F1307,
  IF($B1306=0,
    VLOOKUP($A1306,ChapterTable!$1:$1048576,MATCH("최종"&amp;SUBSTITUTE(SUBSTITUTE(F$1,"standard",""),"|Float",""),ChapterTable!$1:$1,0),0),
  IF($B1306=1,
    IF($L1306=FALSE,
      VLOOKUP($A1306,ChapterTable!$1:$1048576,MATCH("최종"&amp;SUBSTITUTE(SUBSTITUTE(F$1,"standard",""),"|Float",""),ChapterTable!$1:$1,0),0),
      VLOOKUP($A1306-ChapterTable!$Q$11,ChapterTable!$1:$1048576,MATCH("최종"&amp;SUBSTITUTE(SUBSTITUTE(F$1,"standard",""),"|Float",""),ChapterTable!$1:$1,0),0)*ChapterTable!$Q$14
    ),
  OFFSET(F1306,-$B1306+IF($L1306,1,0),0)*
    (VLOOKUP(SUBSTITUTE(SUBSTITUTE(F$1,"standard",""),"|Float","")&amp;"인게임누적곱배수",ChapterTable!$S:$T,2,0)^D1306
    +VLOOKUP(SUBSTITUTE(SUBSTITUTE(F$1,"standard",""),"|Float","")&amp;"인게임누적합배수",ChapterTable!$S:$T,2,0)*D1306)
  )
  )
  )
)</f>
        <v>229.5</v>
      </c>
      <c r="G1306" t="s">
        <v>76</v>
      </c>
      <c r="J1306" t="str">
        <f>IF(ISBLANK(I1306),"",
IFERROR(VLOOKUP(I1306,[1]StringTable!$1:$1048576,MATCH([1]StringTable!$B$1,[1]StringTable!$1:$1,0),0),
IFERROR(VLOOKUP(I1306,[1]InApkStringTable!$1:$1048576,MATCH([1]InApkStringTable!$B$1,[1]InApkStringTable!$1:$1,0),0),
"스트링없음")))</f>
        <v/>
      </c>
      <c r="L1306" t="b">
        <v>1</v>
      </c>
      <c r="N1306" t="str">
        <f>IF(ISBLANK(M1306),"",IF(ISERROR(VLOOKUP(M1306,MapTable!$A:$A,1,0)),"맵없음",""))</f>
        <v/>
      </c>
      <c r="O1306">
        <f t="shared" si="81"/>
        <v>11</v>
      </c>
      <c r="Q1306">
        <f t="shared" si="82"/>
        <v>11</v>
      </c>
      <c r="R1306" t="b">
        <f t="shared" ca="1" si="83"/>
        <v>0</v>
      </c>
      <c r="T1306" t="b">
        <f t="shared" ca="1" si="84"/>
        <v>0</v>
      </c>
      <c r="X1306" t="str">
        <f>IF(ISBLANK(W1306),"",
IF(ISERROR(FIND(",",W1306)),
  IF(ISERROR(VLOOKUP(W1306,MapTable!$A:$A,1,0)),"맵없음",
  ""),
IF(ISERROR(FIND(",",W1306,FIND(",",W1306)+1)),
  IF(OR(ISERROR(VLOOKUP(LEFT(W1306,FIND(",",W1306)-1),MapTable!$A:$A,1,0)),ISERROR(VLOOKUP(TRIM(MID(W1306,FIND(",",W1306)+1,999)),MapTable!$A:$A,1,0))),"맵없음",
  ""),
IF(ISERROR(FIND(",",W1306,FIND(",",W1306,FIND(",",W1306)+1)+1)),
  IF(OR(ISERROR(VLOOKUP(LEFT(W1306,FIND(",",W1306)-1),MapTable!$A:$A,1,0)),ISERROR(VLOOKUP(TRIM(MID(W1306,FIND(",",W1306)+1,FIND(",",W1306,FIND(",",W1306)+1)-FIND(",",W1306)-1)),MapTable!$A:$A,1,0)),ISERROR(VLOOKUP(TRIM(MID(W1306,FIND(",",W1306,FIND(",",W1306)+1)+1,999)),MapTable!$A:$A,1,0))),"맵없음",
  ""),
IF(ISERROR(FIND(",",W1306,FIND(",",W1306,FIND(",",W1306,FIND(",",W1306)+1)+1)+1)),
  IF(OR(ISERROR(VLOOKUP(LEFT(W1306,FIND(",",W1306)-1),MapTable!$A:$A,1,0)),ISERROR(VLOOKUP(TRIM(MID(W1306,FIND(",",W1306)+1,FIND(",",W1306,FIND(",",W1306)+1)-FIND(",",W1306)-1)),MapTable!$A:$A,1,0)),ISERROR(VLOOKUP(TRIM(MID(W1306,FIND(",",W1306,FIND(",",W1306)+1)+1,FIND(",",W1306,FIND(",",W1306,FIND(",",W1306)+1)+1)-FIND(",",W1306,FIND(",",W1306)+1)-1)),MapTable!$A:$A,1,0)),ISERROR(VLOOKUP(TRIM(MID(W1306,FIND(",",W1306,FIND(",",W1306,FIND(",",W1306)+1)+1)+1,999)),MapTable!$A:$A,1,0))),"맵없음",
  ""),
)))))</f>
        <v/>
      </c>
      <c r="AC1306" t="str">
        <f>IF(ISBLANK(AB1306),"",IF(ISERROR(VLOOKUP(AB1306,[3]DropTable!$A:$A,1,0)),"드랍없음",""))</f>
        <v/>
      </c>
      <c r="AE1306" t="str">
        <f>IF(ISBLANK(AD1306),"",IF(ISERROR(VLOOKUP(AD1306,[3]DropTable!$A:$A,1,0)),"드랍없음",""))</f>
        <v/>
      </c>
      <c r="AG1306">
        <v>9.8000000000000007</v>
      </c>
      <c r="AH1306">
        <v>1</v>
      </c>
    </row>
    <row r="1307" spans="1:34" x14ac:dyDescent="0.3">
      <c r="A1307">
        <v>4</v>
      </c>
      <c r="B1307">
        <v>16</v>
      </c>
      <c r="C1307">
        <f>IF(OR($L1307=TRUE,$A1307=0,MOD($A1307,ChapterTable!$S$20)&lt;&gt;0),
MAX(0,INT(($B1307+ChapterTable!$Q$26+VLOOKUP(SUBSTITUTE(C$1,"성장단계","")&amp;"단계오프셋",ChapterTable!$S:$T,2,0))/ChapterTable!$Q$23)),
MAX(0,INT(($B1307+ChapterTable!$S$26+VLOOKUP(SUBSTITUTE(C$1,"성장단계","")&amp;"보스단계오프셋",ChapterTable!$S:$T,2,0))/ChapterTable!$S$23)))</f>
        <v>2</v>
      </c>
      <c r="D1307">
        <f>IF(OR($L1307=TRUE,$A1307=0,MOD($A1307,ChapterTable!$S$20)&lt;&gt;0),
MAX(0,INT(($B1307+ChapterTable!$Q$26+VLOOKUP(SUBSTITUTE(D$1,"성장단계","")&amp;"단계오프셋",ChapterTable!$S:$T,2,0))/ChapterTable!$Q$23)),
MAX(0,INT(($B1307+ChapterTable!$S$26+VLOOKUP(SUBSTITUTE(D$1,"성장단계","")&amp;"보스단계오프셋",ChapterTable!$S:$T,2,0))/ChapterTable!$S$23)))</f>
        <v>1</v>
      </c>
      <c r="E1307" s="1">
        <f ca="1">IF(AND($A1307=0,$B1307=1),
    VLOOKUP(1,ChapterTable!$1:$1048576,MATCH("최종"&amp;SUBSTITUTE(SUBSTITUTE(E$1,"standard",""),"|Float",""),ChapterTable!$1:$1,0),0)*ChapterTable!$Q$17,
  IF(AND($A1307=0,$B1307=0),
    E1308,
  IF($B1307=0,
    VLOOKUP($A1307,ChapterTable!$1:$1048576,MATCH("최종"&amp;SUBSTITUTE(SUBSTITUTE(E$1,"standard",""),"|Float",""),ChapterTable!$1:$1,0),0),
  IF($B1307=1,
    IF($L1307=FALSE,
      VLOOKUP($A1307,ChapterTable!$1:$1048576,MATCH("최종"&amp;SUBSTITUTE(SUBSTITUTE(E$1,"standard",""),"|Float",""),ChapterTable!$1:$1,0),0),
      VLOOKUP($A1307-ChapterTable!$Q$11,ChapterTable!$1:$1048576,MATCH("최종"&amp;SUBSTITUTE(SUBSTITUTE(E$1,"standard",""),"|Float",""),ChapterTable!$1:$1,0),0)*ChapterTable!$Q$14
    ),
  OFFSET(E1307,-$B1307+IF($L1307,1,0),0)*
    (VLOOKUP(SUBSTITUTE(SUBSTITUTE(E$1,"standard",""),"|Float","")&amp;"인게임누적곱배수",ChapterTable!$S:$T,2,0)^C1307
    +VLOOKUP(SUBSTITUTE(SUBSTITUTE(E$1,"standard",""),"|Float","")&amp;"인게임누적합배수",ChapterTable!$S:$T,2,0)*C1307)
  )
  )
  )
)</f>
        <v>585.22500000000002</v>
      </c>
      <c r="F1307" s="1">
        <f ca="1">IF(AND($A1307=0,$B1307=1),
    VLOOKUP(1,ChapterTable!$1:$1048576,MATCH("최종"&amp;SUBSTITUTE(SUBSTITUTE(F$1,"standard",""),"|Float",""),ChapterTable!$1:$1,0),0)*ChapterTable!$Q$17,
  IF(AND($A1307=0,$B1307=0),
    F1308,
  IF($B1307=0,
    VLOOKUP($A1307,ChapterTable!$1:$1048576,MATCH("최종"&amp;SUBSTITUTE(SUBSTITUTE(F$1,"standard",""),"|Float",""),ChapterTable!$1:$1,0),0),
  IF($B1307=1,
    IF($L1307=FALSE,
      VLOOKUP($A1307,ChapterTable!$1:$1048576,MATCH("최종"&amp;SUBSTITUTE(SUBSTITUTE(F$1,"standard",""),"|Float",""),ChapterTable!$1:$1,0),0),
      VLOOKUP($A1307-ChapterTable!$Q$11,ChapterTable!$1:$1048576,MATCH("최종"&amp;SUBSTITUTE(SUBSTITUTE(F$1,"standard",""),"|Float",""),ChapterTable!$1:$1,0),0)*ChapterTable!$Q$14
    ),
  OFFSET(F1307,-$B1307+IF($L1307,1,0),0)*
    (VLOOKUP(SUBSTITUTE(SUBSTITUTE(F$1,"standard",""),"|Float","")&amp;"인게임누적곱배수",ChapterTable!$S:$T,2,0)^D1307
    +VLOOKUP(SUBSTITUTE(SUBSTITUTE(F$1,"standard",""),"|Float","")&amp;"인게임누적합배수",ChapterTable!$S:$T,2,0)*D1307)
  )
  )
  )
)</f>
        <v>229.5</v>
      </c>
      <c r="G1307" t="s">
        <v>76</v>
      </c>
      <c r="J1307" t="str">
        <f>IF(ISBLANK(I1307),"",
IFERROR(VLOOKUP(I1307,[1]StringTable!$1:$1048576,MATCH([1]StringTable!$B$1,[1]StringTable!$1:$1,0),0),
IFERROR(VLOOKUP(I1307,[1]InApkStringTable!$1:$1048576,MATCH([1]InApkStringTable!$B$1,[1]InApkStringTable!$1:$1,0),0),
"스트링없음")))</f>
        <v/>
      </c>
      <c r="L1307" t="b">
        <v>1</v>
      </c>
      <c r="N1307" t="str">
        <f>IF(ISBLANK(M1307),"",IF(ISERROR(VLOOKUP(M1307,MapTable!$A:$A,1,0)),"맵없음",""))</f>
        <v/>
      </c>
      <c r="O1307">
        <f t="shared" si="81"/>
        <v>2</v>
      </c>
      <c r="Q1307">
        <f t="shared" si="82"/>
        <v>2</v>
      </c>
      <c r="R1307" t="b">
        <f t="shared" ca="1" si="83"/>
        <v>0</v>
      </c>
      <c r="T1307" t="b">
        <f t="shared" ca="1" si="84"/>
        <v>0</v>
      </c>
      <c r="X1307" t="str">
        <f>IF(ISBLANK(W1307),"",
IF(ISERROR(FIND(",",W1307)),
  IF(ISERROR(VLOOKUP(W1307,MapTable!$A:$A,1,0)),"맵없음",
  ""),
IF(ISERROR(FIND(",",W1307,FIND(",",W1307)+1)),
  IF(OR(ISERROR(VLOOKUP(LEFT(W1307,FIND(",",W1307)-1),MapTable!$A:$A,1,0)),ISERROR(VLOOKUP(TRIM(MID(W1307,FIND(",",W1307)+1,999)),MapTable!$A:$A,1,0))),"맵없음",
  ""),
IF(ISERROR(FIND(",",W1307,FIND(",",W1307,FIND(",",W1307)+1)+1)),
  IF(OR(ISERROR(VLOOKUP(LEFT(W1307,FIND(",",W1307)-1),MapTable!$A:$A,1,0)),ISERROR(VLOOKUP(TRIM(MID(W1307,FIND(",",W1307)+1,FIND(",",W1307,FIND(",",W1307)+1)-FIND(",",W1307)-1)),MapTable!$A:$A,1,0)),ISERROR(VLOOKUP(TRIM(MID(W1307,FIND(",",W1307,FIND(",",W1307)+1)+1,999)),MapTable!$A:$A,1,0))),"맵없음",
  ""),
IF(ISERROR(FIND(",",W1307,FIND(",",W1307,FIND(",",W1307,FIND(",",W1307)+1)+1)+1)),
  IF(OR(ISERROR(VLOOKUP(LEFT(W1307,FIND(",",W1307)-1),MapTable!$A:$A,1,0)),ISERROR(VLOOKUP(TRIM(MID(W1307,FIND(",",W1307)+1,FIND(",",W1307,FIND(",",W1307)+1)-FIND(",",W1307)-1)),MapTable!$A:$A,1,0)),ISERROR(VLOOKUP(TRIM(MID(W1307,FIND(",",W1307,FIND(",",W1307)+1)+1,FIND(",",W1307,FIND(",",W1307,FIND(",",W1307)+1)+1)-FIND(",",W1307,FIND(",",W1307)+1)-1)),MapTable!$A:$A,1,0)),ISERROR(VLOOKUP(TRIM(MID(W1307,FIND(",",W1307,FIND(",",W1307,FIND(",",W1307)+1)+1)+1,999)),MapTable!$A:$A,1,0))),"맵없음",
  ""),
)))))</f>
        <v/>
      </c>
      <c r="AC1307" t="str">
        <f>IF(ISBLANK(AB1307),"",IF(ISERROR(VLOOKUP(AB1307,[3]DropTable!$A:$A,1,0)),"드랍없음",""))</f>
        <v/>
      </c>
      <c r="AE1307" t="str">
        <f>IF(ISBLANK(AD1307),"",IF(ISERROR(VLOOKUP(AD1307,[3]DropTable!$A:$A,1,0)),"드랍없음",""))</f>
        <v/>
      </c>
      <c r="AG1307">
        <v>9.8000000000000007</v>
      </c>
      <c r="AH1307">
        <v>1</v>
      </c>
    </row>
    <row r="1308" spans="1:34" x14ac:dyDescent="0.3">
      <c r="A1308">
        <v>4</v>
      </c>
      <c r="B1308">
        <v>17</v>
      </c>
      <c r="C1308">
        <f>IF(OR($L1308=TRUE,$A1308=0,MOD($A1308,ChapterTable!$S$20)&lt;&gt;0),
MAX(0,INT(($B1308+ChapterTable!$Q$26+VLOOKUP(SUBSTITUTE(C$1,"성장단계","")&amp;"단계오프셋",ChapterTable!$S:$T,2,0))/ChapterTable!$Q$23)),
MAX(0,INT(($B1308+ChapterTable!$S$26+VLOOKUP(SUBSTITUTE(C$1,"성장단계","")&amp;"보스단계오프셋",ChapterTable!$S:$T,2,0))/ChapterTable!$S$23)))</f>
        <v>2</v>
      </c>
      <c r="D1308">
        <f>IF(OR($L1308=TRUE,$A1308=0,MOD($A1308,ChapterTable!$S$20)&lt;&gt;0),
MAX(0,INT(($B1308+ChapterTable!$Q$26+VLOOKUP(SUBSTITUTE(D$1,"성장단계","")&amp;"단계오프셋",ChapterTable!$S:$T,2,0))/ChapterTable!$Q$23)),
MAX(0,INT(($B1308+ChapterTable!$S$26+VLOOKUP(SUBSTITUTE(D$1,"성장단계","")&amp;"보스단계오프셋",ChapterTable!$S:$T,2,0))/ChapterTable!$S$23)))</f>
        <v>1</v>
      </c>
      <c r="E1308" s="1">
        <f ca="1">IF(AND($A1308=0,$B1308=1),
    VLOOKUP(1,ChapterTable!$1:$1048576,MATCH("최종"&amp;SUBSTITUTE(SUBSTITUTE(E$1,"standard",""),"|Float",""),ChapterTable!$1:$1,0),0)*ChapterTable!$Q$17,
  IF(AND($A1308=0,$B1308=0),
    E1309,
  IF($B1308=0,
    VLOOKUP($A1308,ChapterTable!$1:$1048576,MATCH("최종"&amp;SUBSTITUTE(SUBSTITUTE(E$1,"standard",""),"|Float",""),ChapterTable!$1:$1,0),0),
  IF($B1308=1,
    IF($L1308=FALSE,
      VLOOKUP($A1308,ChapterTable!$1:$1048576,MATCH("최종"&amp;SUBSTITUTE(SUBSTITUTE(E$1,"standard",""),"|Float",""),ChapterTable!$1:$1,0),0),
      VLOOKUP($A1308-ChapterTable!$Q$11,ChapterTable!$1:$1048576,MATCH("최종"&amp;SUBSTITUTE(SUBSTITUTE(E$1,"standard",""),"|Float",""),ChapterTable!$1:$1,0),0)*ChapterTable!$Q$14
    ),
  OFFSET(E1308,-$B1308+IF($L1308,1,0),0)*
    (VLOOKUP(SUBSTITUTE(SUBSTITUTE(E$1,"standard",""),"|Float","")&amp;"인게임누적곱배수",ChapterTable!$S:$T,2,0)^C1308
    +VLOOKUP(SUBSTITUTE(SUBSTITUTE(E$1,"standard",""),"|Float","")&amp;"인게임누적합배수",ChapterTable!$S:$T,2,0)*C1308)
  )
  )
  )
)</f>
        <v>585.22500000000002</v>
      </c>
      <c r="F1308" s="1">
        <f ca="1">IF(AND($A1308=0,$B1308=1),
    VLOOKUP(1,ChapterTable!$1:$1048576,MATCH("최종"&amp;SUBSTITUTE(SUBSTITUTE(F$1,"standard",""),"|Float",""),ChapterTable!$1:$1,0),0)*ChapterTable!$Q$17,
  IF(AND($A1308=0,$B1308=0),
    F1309,
  IF($B1308=0,
    VLOOKUP($A1308,ChapterTable!$1:$1048576,MATCH("최종"&amp;SUBSTITUTE(SUBSTITUTE(F$1,"standard",""),"|Float",""),ChapterTable!$1:$1,0),0),
  IF($B1308=1,
    IF($L1308=FALSE,
      VLOOKUP($A1308,ChapterTable!$1:$1048576,MATCH("최종"&amp;SUBSTITUTE(SUBSTITUTE(F$1,"standard",""),"|Float",""),ChapterTable!$1:$1,0),0),
      VLOOKUP($A1308-ChapterTable!$Q$11,ChapterTable!$1:$1048576,MATCH("최종"&amp;SUBSTITUTE(SUBSTITUTE(F$1,"standard",""),"|Float",""),ChapterTable!$1:$1,0),0)*ChapterTable!$Q$14
    ),
  OFFSET(F1308,-$B1308+IF($L1308,1,0),0)*
    (VLOOKUP(SUBSTITUTE(SUBSTITUTE(F$1,"standard",""),"|Float","")&amp;"인게임누적곱배수",ChapterTable!$S:$T,2,0)^D1308
    +VLOOKUP(SUBSTITUTE(SUBSTITUTE(F$1,"standard",""),"|Float","")&amp;"인게임누적합배수",ChapterTable!$S:$T,2,0)*D1308)
  )
  )
  )
)</f>
        <v>229.5</v>
      </c>
      <c r="G1308" t="s">
        <v>76</v>
      </c>
      <c r="J1308" t="str">
        <f>IF(ISBLANK(I1308),"",
IFERROR(VLOOKUP(I1308,[1]StringTable!$1:$1048576,MATCH([1]StringTable!$B$1,[1]StringTable!$1:$1,0),0),
IFERROR(VLOOKUP(I1308,[1]InApkStringTable!$1:$1048576,MATCH([1]InApkStringTable!$B$1,[1]InApkStringTable!$1:$1,0),0),
"스트링없음")))</f>
        <v/>
      </c>
      <c r="L1308" t="b">
        <v>1</v>
      </c>
      <c r="N1308" t="str">
        <f>IF(ISBLANK(M1308),"",IF(ISERROR(VLOOKUP(M1308,MapTable!$A:$A,1,0)),"맵없음",""))</f>
        <v/>
      </c>
      <c r="O1308">
        <f t="shared" si="81"/>
        <v>2</v>
      </c>
      <c r="Q1308">
        <f t="shared" si="82"/>
        <v>2</v>
      </c>
      <c r="R1308" t="b">
        <f t="shared" ca="1" si="83"/>
        <v>0</v>
      </c>
      <c r="T1308" t="b">
        <f t="shared" ca="1" si="84"/>
        <v>0</v>
      </c>
      <c r="X1308" t="str">
        <f>IF(ISBLANK(W1308),"",
IF(ISERROR(FIND(",",W1308)),
  IF(ISERROR(VLOOKUP(W1308,MapTable!$A:$A,1,0)),"맵없음",
  ""),
IF(ISERROR(FIND(",",W1308,FIND(",",W1308)+1)),
  IF(OR(ISERROR(VLOOKUP(LEFT(W1308,FIND(",",W1308)-1),MapTable!$A:$A,1,0)),ISERROR(VLOOKUP(TRIM(MID(W1308,FIND(",",W1308)+1,999)),MapTable!$A:$A,1,0))),"맵없음",
  ""),
IF(ISERROR(FIND(",",W1308,FIND(",",W1308,FIND(",",W1308)+1)+1)),
  IF(OR(ISERROR(VLOOKUP(LEFT(W1308,FIND(",",W1308)-1),MapTable!$A:$A,1,0)),ISERROR(VLOOKUP(TRIM(MID(W1308,FIND(",",W1308)+1,FIND(",",W1308,FIND(",",W1308)+1)-FIND(",",W1308)-1)),MapTable!$A:$A,1,0)),ISERROR(VLOOKUP(TRIM(MID(W1308,FIND(",",W1308,FIND(",",W1308)+1)+1,999)),MapTable!$A:$A,1,0))),"맵없음",
  ""),
IF(ISERROR(FIND(",",W1308,FIND(",",W1308,FIND(",",W1308,FIND(",",W1308)+1)+1)+1)),
  IF(OR(ISERROR(VLOOKUP(LEFT(W1308,FIND(",",W1308)-1),MapTable!$A:$A,1,0)),ISERROR(VLOOKUP(TRIM(MID(W1308,FIND(",",W1308)+1,FIND(",",W1308,FIND(",",W1308)+1)-FIND(",",W1308)-1)),MapTable!$A:$A,1,0)),ISERROR(VLOOKUP(TRIM(MID(W1308,FIND(",",W1308,FIND(",",W1308)+1)+1,FIND(",",W1308,FIND(",",W1308,FIND(",",W1308)+1)+1)-FIND(",",W1308,FIND(",",W1308)+1)-1)),MapTable!$A:$A,1,0)),ISERROR(VLOOKUP(TRIM(MID(W1308,FIND(",",W1308,FIND(",",W1308,FIND(",",W1308)+1)+1)+1,999)),MapTable!$A:$A,1,0))),"맵없음",
  ""),
)))))</f>
        <v/>
      </c>
      <c r="AC1308" t="str">
        <f>IF(ISBLANK(AB1308),"",IF(ISERROR(VLOOKUP(AB1308,[3]DropTable!$A:$A,1,0)),"드랍없음",""))</f>
        <v/>
      </c>
      <c r="AE1308" t="str">
        <f>IF(ISBLANK(AD1308),"",IF(ISERROR(VLOOKUP(AD1308,[3]DropTable!$A:$A,1,0)),"드랍없음",""))</f>
        <v/>
      </c>
      <c r="AG1308">
        <v>9.8000000000000007</v>
      </c>
      <c r="AH1308">
        <v>1</v>
      </c>
    </row>
    <row r="1309" spans="1:34" x14ac:dyDescent="0.3">
      <c r="A1309">
        <v>4</v>
      </c>
      <c r="B1309">
        <v>18</v>
      </c>
      <c r="C1309">
        <f>IF(OR($L1309=TRUE,$A1309=0,MOD($A1309,ChapterTable!$S$20)&lt;&gt;0),
MAX(0,INT(($B1309+ChapterTable!$Q$26+VLOOKUP(SUBSTITUTE(C$1,"성장단계","")&amp;"단계오프셋",ChapterTable!$S:$T,2,0))/ChapterTable!$Q$23)),
MAX(0,INT(($B1309+ChapterTable!$S$26+VLOOKUP(SUBSTITUTE(C$1,"성장단계","")&amp;"보스단계오프셋",ChapterTable!$S:$T,2,0))/ChapterTable!$S$23)))</f>
        <v>2</v>
      </c>
      <c r="D1309">
        <f>IF(OR($L1309=TRUE,$A1309=0,MOD($A1309,ChapterTable!$S$20)&lt;&gt;0),
MAX(0,INT(($B1309+ChapterTable!$Q$26+VLOOKUP(SUBSTITUTE(D$1,"성장단계","")&amp;"단계오프셋",ChapterTable!$S:$T,2,0))/ChapterTable!$Q$23)),
MAX(0,INT(($B1309+ChapterTable!$S$26+VLOOKUP(SUBSTITUTE(D$1,"성장단계","")&amp;"보스단계오프셋",ChapterTable!$S:$T,2,0))/ChapterTable!$S$23)))</f>
        <v>1</v>
      </c>
      <c r="E1309" s="1">
        <f ca="1">IF(AND($A1309=0,$B1309=1),
    VLOOKUP(1,ChapterTable!$1:$1048576,MATCH("최종"&amp;SUBSTITUTE(SUBSTITUTE(E$1,"standard",""),"|Float",""),ChapterTable!$1:$1,0),0)*ChapterTable!$Q$17,
  IF(AND($A1309=0,$B1309=0),
    E1310,
  IF($B1309=0,
    VLOOKUP($A1309,ChapterTable!$1:$1048576,MATCH("최종"&amp;SUBSTITUTE(SUBSTITUTE(E$1,"standard",""),"|Float",""),ChapterTable!$1:$1,0),0),
  IF($B1309=1,
    IF($L1309=FALSE,
      VLOOKUP($A1309,ChapterTable!$1:$1048576,MATCH("최종"&amp;SUBSTITUTE(SUBSTITUTE(E$1,"standard",""),"|Float",""),ChapterTable!$1:$1,0),0),
      VLOOKUP($A1309-ChapterTable!$Q$11,ChapterTable!$1:$1048576,MATCH("최종"&amp;SUBSTITUTE(SUBSTITUTE(E$1,"standard",""),"|Float",""),ChapterTable!$1:$1,0),0)*ChapterTable!$Q$14
    ),
  OFFSET(E1309,-$B1309+IF($L1309,1,0),0)*
    (VLOOKUP(SUBSTITUTE(SUBSTITUTE(E$1,"standard",""),"|Float","")&amp;"인게임누적곱배수",ChapterTable!$S:$T,2,0)^C1309
    +VLOOKUP(SUBSTITUTE(SUBSTITUTE(E$1,"standard",""),"|Float","")&amp;"인게임누적합배수",ChapterTable!$S:$T,2,0)*C1309)
  )
  )
  )
)</f>
        <v>585.22500000000002</v>
      </c>
      <c r="F1309" s="1">
        <f ca="1">IF(AND($A1309=0,$B1309=1),
    VLOOKUP(1,ChapterTable!$1:$1048576,MATCH("최종"&amp;SUBSTITUTE(SUBSTITUTE(F$1,"standard",""),"|Float",""),ChapterTable!$1:$1,0),0)*ChapterTable!$Q$17,
  IF(AND($A1309=0,$B1309=0),
    F1310,
  IF($B1309=0,
    VLOOKUP($A1309,ChapterTable!$1:$1048576,MATCH("최종"&amp;SUBSTITUTE(SUBSTITUTE(F$1,"standard",""),"|Float",""),ChapterTable!$1:$1,0),0),
  IF($B1309=1,
    IF($L1309=FALSE,
      VLOOKUP($A1309,ChapterTable!$1:$1048576,MATCH("최종"&amp;SUBSTITUTE(SUBSTITUTE(F$1,"standard",""),"|Float",""),ChapterTable!$1:$1,0),0),
      VLOOKUP($A1309-ChapterTable!$Q$11,ChapterTable!$1:$1048576,MATCH("최종"&amp;SUBSTITUTE(SUBSTITUTE(F$1,"standard",""),"|Float",""),ChapterTable!$1:$1,0),0)*ChapterTable!$Q$14
    ),
  OFFSET(F1309,-$B1309+IF($L1309,1,0),0)*
    (VLOOKUP(SUBSTITUTE(SUBSTITUTE(F$1,"standard",""),"|Float","")&amp;"인게임누적곱배수",ChapterTable!$S:$T,2,0)^D1309
    +VLOOKUP(SUBSTITUTE(SUBSTITUTE(F$1,"standard",""),"|Float","")&amp;"인게임누적합배수",ChapterTable!$S:$T,2,0)*D1309)
  )
  )
  )
)</f>
        <v>229.5</v>
      </c>
      <c r="G1309" t="s">
        <v>76</v>
      </c>
      <c r="J1309" t="str">
        <f>IF(ISBLANK(I1309),"",
IFERROR(VLOOKUP(I1309,[1]StringTable!$1:$1048576,MATCH([1]StringTable!$B$1,[1]StringTable!$1:$1,0),0),
IFERROR(VLOOKUP(I1309,[1]InApkStringTable!$1:$1048576,MATCH([1]InApkStringTable!$B$1,[1]InApkStringTable!$1:$1,0),0),
"스트링없음")))</f>
        <v/>
      </c>
      <c r="L1309" t="b">
        <v>1</v>
      </c>
      <c r="N1309" t="str">
        <f>IF(ISBLANK(M1309),"",IF(ISERROR(VLOOKUP(M1309,MapTable!$A:$A,1,0)),"맵없음",""))</f>
        <v/>
      </c>
      <c r="O1309">
        <f t="shared" si="81"/>
        <v>2</v>
      </c>
      <c r="Q1309">
        <f t="shared" si="82"/>
        <v>2</v>
      </c>
      <c r="R1309" t="b">
        <f t="shared" ca="1" si="83"/>
        <v>0</v>
      </c>
      <c r="T1309" t="b">
        <f t="shared" ca="1" si="84"/>
        <v>0</v>
      </c>
      <c r="X1309" t="str">
        <f>IF(ISBLANK(W1309),"",
IF(ISERROR(FIND(",",W1309)),
  IF(ISERROR(VLOOKUP(W1309,MapTable!$A:$A,1,0)),"맵없음",
  ""),
IF(ISERROR(FIND(",",W1309,FIND(",",W1309)+1)),
  IF(OR(ISERROR(VLOOKUP(LEFT(W1309,FIND(",",W1309)-1),MapTable!$A:$A,1,0)),ISERROR(VLOOKUP(TRIM(MID(W1309,FIND(",",W1309)+1,999)),MapTable!$A:$A,1,0))),"맵없음",
  ""),
IF(ISERROR(FIND(",",W1309,FIND(",",W1309,FIND(",",W1309)+1)+1)),
  IF(OR(ISERROR(VLOOKUP(LEFT(W1309,FIND(",",W1309)-1),MapTable!$A:$A,1,0)),ISERROR(VLOOKUP(TRIM(MID(W1309,FIND(",",W1309)+1,FIND(",",W1309,FIND(",",W1309)+1)-FIND(",",W1309)-1)),MapTable!$A:$A,1,0)),ISERROR(VLOOKUP(TRIM(MID(W1309,FIND(",",W1309,FIND(",",W1309)+1)+1,999)),MapTable!$A:$A,1,0))),"맵없음",
  ""),
IF(ISERROR(FIND(",",W1309,FIND(",",W1309,FIND(",",W1309,FIND(",",W1309)+1)+1)+1)),
  IF(OR(ISERROR(VLOOKUP(LEFT(W1309,FIND(",",W1309)-1),MapTable!$A:$A,1,0)),ISERROR(VLOOKUP(TRIM(MID(W1309,FIND(",",W1309)+1,FIND(",",W1309,FIND(",",W1309)+1)-FIND(",",W1309)-1)),MapTable!$A:$A,1,0)),ISERROR(VLOOKUP(TRIM(MID(W1309,FIND(",",W1309,FIND(",",W1309)+1)+1,FIND(",",W1309,FIND(",",W1309,FIND(",",W1309)+1)+1)-FIND(",",W1309,FIND(",",W1309)+1)-1)),MapTable!$A:$A,1,0)),ISERROR(VLOOKUP(TRIM(MID(W1309,FIND(",",W1309,FIND(",",W1309,FIND(",",W1309)+1)+1)+1,999)),MapTable!$A:$A,1,0))),"맵없음",
  ""),
)))))</f>
        <v/>
      </c>
      <c r="AC1309" t="str">
        <f>IF(ISBLANK(AB1309),"",IF(ISERROR(VLOOKUP(AB1309,[3]DropTable!$A:$A,1,0)),"드랍없음",""))</f>
        <v/>
      </c>
      <c r="AE1309" t="str">
        <f>IF(ISBLANK(AD1309),"",IF(ISERROR(VLOOKUP(AD1309,[3]DropTable!$A:$A,1,0)),"드랍없음",""))</f>
        <v/>
      </c>
      <c r="AG1309">
        <v>9.8000000000000007</v>
      </c>
      <c r="AH1309">
        <v>1</v>
      </c>
    </row>
    <row r="1310" spans="1:34" x14ac:dyDescent="0.3">
      <c r="A1310">
        <v>4</v>
      </c>
      <c r="B1310">
        <v>19</v>
      </c>
      <c r="C1310">
        <f>IF(OR($L1310=TRUE,$A1310=0,MOD($A1310,ChapterTable!$S$20)&lt;&gt;0),
MAX(0,INT(($B1310+ChapterTable!$Q$26+VLOOKUP(SUBSTITUTE(C$1,"성장단계","")&amp;"단계오프셋",ChapterTable!$S:$T,2,0))/ChapterTable!$Q$23)),
MAX(0,INT(($B1310+ChapterTable!$S$26+VLOOKUP(SUBSTITUTE(C$1,"성장단계","")&amp;"보스단계오프셋",ChapterTable!$S:$T,2,0))/ChapterTable!$S$23)))</f>
        <v>2</v>
      </c>
      <c r="D1310">
        <f>IF(OR($L1310=TRUE,$A1310=0,MOD($A1310,ChapterTable!$S$20)&lt;&gt;0),
MAX(0,INT(($B1310+ChapterTable!$Q$26+VLOOKUP(SUBSTITUTE(D$1,"성장단계","")&amp;"단계오프셋",ChapterTable!$S:$T,2,0))/ChapterTable!$Q$23)),
MAX(0,INT(($B1310+ChapterTable!$S$26+VLOOKUP(SUBSTITUTE(D$1,"성장단계","")&amp;"보스단계오프셋",ChapterTable!$S:$T,2,0))/ChapterTable!$S$23)))</f>
        <v>1</v>
      </c>
      <c r="E1310" s="1">
        <f ca="1">IF(AND($A1310=0,$B1310=1),
    VLOOKUP(1,ChapterTable!$1:$1048576,MATCH("최종"&amp;SUBSTITUTE(SUBSTITUTE(E$1,"standard",""),"|Float",""),ChapterTable!$1:$1,0),0)*ChapterTable!$Q$17,
  IF(AND($A1310=0,$B1310=0),
    E1311,
  IF($B1310=0,
    VLOOKUP($A1310,ChapterTable!$1:$1048576,MATCH("최종"&amp;SUBSTITUTE(SUBSTITUTE(E$1,"standard",""),"|Float",""),ChapterTable!$1:$1,0),0),
  IF($B1310=1,
    IF($L1310=FALSE,
      VLOOKUP($A1310,ChapterTable!$1:$1048576,MATCH("최종"&amp;SUBSTITUTE(SUBSTITUTE(E$1,"standard",""),"|Float",""),ChapterTable!$1:$1,0),0),
      VLOOKUP($A1310-ChapterTable!$Q$11,ChapterTable!$1:$1048576,MATCH("최종"&amp;SUBSTITUTE(SUBSTITUTE(E$1,"standard",""),"|Float",""),ChapterTable!$1:$1,0),0)*ChapterTable!$Q$14
    ),
  OFFSET(E1310,-$B1310+IF($L1310,1,0),0)*
    (VLOOKUP(SUBSTITUTE(SUBSTITUTE(E$1,"standard",""),"|Float","")&amp;"인게임누적곱배수",ChapterTable!$S:$T,2,0)^C1310
    +VLOOKUP(SUBSTITUTE(SUBSTITUTE(E$1,"standard",""),"|Float","")&amp;"인게임누적합배수",ChapterTable!$S:$T,2,0)*C1310)
  )
  )
  )
)</f>
        <v>585.22500000000002</v>
      </c>
      <c r="F1310" s="1">
        <f ca="1">IF(AND($A1310=0,$B1310=1),
    VLOOKUP(1,ChapterTable!$1:$1048576,MATCH("최종"&amp;SUBSTITUTE(SUBSTITUTE(F$1,"standard",""),"|Float",""),ChapterTable!$1:$1,0),0)*ChapterTable!$Q$17,
  IF(AND($A1310=0,$B1310=0),
    F1311,
  IF($B1310=0,
    VLOOKUP($A1310,ChapterTable!$1:$1048576,MATCH("최종"&amp;SUBSTITUTE(SUBSTITUTE(F$1,"standard",""),"|Float",""),ChapterTable!$1:$1,0),0),
  IF($B1310=1,
    IF($L1310=FALSE,
      VLOOKUP($A1310,ChapterTable!$1:$1048576,MATCH("최종"&amp;SUBSTITUTE(SUBSTITUTE(F$1,"standard",""),"|Float",""),ChapterTable!$1:$1,0),0),
      VLOOKUP($A1310-ChapterTable!$Q$11,ChapterTable!$1:$1048576,MATCH("최종"&amp;SUBSTITUTE(SUBSTITUTE(F$1,"standard",""),"|Float",""),ChapterTable!$1:$1,0),0)*ChapterTable!$Q$14
    ),
  OFFSET(F1310,-$B1310+IF($L1310,1,0),0)*
    (VLOOKUP(SUBSTITUTE(SUBSTITUTE(F$1,"standard",""),"|Float","")&amp;"인게임누적곱배수",ChapterTable!$S:$T,2,0)^D1310
    +VLOOKUP(SUBSTITUTE(SUBSTITUTE(F$1,"standard",""),"|Float","")&amp;"인게임누적합배수",ChapterTable!$S:$T,2,0)*D1310)
  )
  )
  )
)</f>
        <v>229.5</v>
      </c>
      <c r="G1310" t="s">
        <v>76</v>
      </c>
      <c r="J1310" t="str">
        <f>IF(ISBLANK(I1310),"",
IFERROR(VLOOKUP(I1310,[1]StringTable!$1:$1048576,MATCH([1]StringTable!$B$1,[1]StringTable!$1:$1,0),0),
IFERROR(VLOOKUP(I1310,[1]InApkStringTable!$1:$1048576,MATCH([1]InApkStringTable!$B$1,[1]InApkStringTable!$1:$1,0),0),
"스트링없음")))</f>
        <v/>
      </c>
      <c r="L1310" t="b">
        <v>1</v>
      </c>
      <c r="N1310" t="str">
        <f>IF(ISBLANK(M1310),"",IF(ISERROR(VLOOKUP(M1310,MapTable!$A:$A,1,0)),"맵없음",""))</f>
        <v/>
      </c>
      <c r="O1310">
        <f t="shared" si="81"/>
        <v>92</v>
      </c>
      <c r="Q1310">
        <f t="shared" si="82"/>
        <v>92</v>
      </c>
      <c r="R1310" t="b">
        <f t="shared" ca="1" si="83"/>
        <v>1</v>
      </c>
      <c r="T1310" t="b">
        <f t="shared" ca="1" si="84"/>
        <v>1</v>
      </c>
      <c r="X1310" t="str">
        <f>IF(ISBLANK(W1310),"",
IF(ISERROR(FIND(",",W1310)),
  IF(ISERROR(VLOOKUP(W1310,MapTable!$A:$A,1,0)),"맵없음",
  ""),
IF(ISERROR(FIND(",",W1310,FIND(",",W1310)+1)),
  IF(OR(ISERROR(VLOOKUP(LEFT(W1310,FIND(",",W1310)-1),MapTable!$A:$A,1,0)),ISERROR(VLOOKUP(TRIM(MID(W1310,FIND(",",W1310)+1,999)),MapTable!$A:$A,1,0))),"맵없음",
  ""),
IF(ISERROR(FIND(",",W1310,FIND(",",W1310,FIND(",",W1310)+1)+1)),
  IF(OR(ISERROR(VLOOKUP(LEFT(W1310,FIND(",",W1310)-1),MapTable!$A:$A,1,0)),ISERROR(VLOOKUP(TRIM(MID(W1310,FIND(",",W1310)+1,FIND(",",W1310,FIND(",",W1310)+1)-FIND(",",W1310)-1)),MapTable!$A:$A,1,0)),ISERROR(VLOOKUP(TRIM(MID(W1310,FIND(",",W1310,FIND(",",W1310)+1)+1,999)),MapTable!$A:$A,1,0))),"맵없음",
  ""),
IF(ISERROR(FIND(",",W1310,FIND(",",W1310,FIND(",",W1310,FIND(",",W1310)+1)+1)+1)),
  IF(OR(ISERROR(VLOOKUP(LEFT(W1310,FIND(",",W1310)-1),MapTable!$A:$A,1,0)),ISERROR(VLOOKUP(TRIM(MID(W1310,FIND(",",W1310)+1,FIND(",",W1310,FIND(",",W1310)+1)-FIND(",",W1310)-1)),MapTable!$A:$A,1,0)),ISERROR(VLOOKUP(TRIM(MID(W1310,FIND(",",W1310,FIND(",",W1310)+1)+1,FIND(",",W1310,FIND(",",W1310,FIND(",",W1310)+1)+1)-FIND(",",W1310,FIND(",",W1310)+1)-1)),MapTable!$A:$A,1,0)),ISERROR(VLOOKUP(TRIM(MID(W1310,FIND(",",W1310,FIND(",",W1310,FIND(",",W1310)+1)+1)+1,999)),MapTable!$A:$A,1,0))),"맵없음",
  ""),
)))))</f>
        <v/>
      </c>
      <c r="AC1310" t="str">
        <f>IF(ISBLANK(AB1310),"",IF(ISERROR(VLOOKUP(AB1310,[3]DropTable!$A:$A,1,0)),"드랍없음",""))</f>
        <v/>
      </c>
      <c r="AE1310" t="str">
        <f>IF(ISBLANK(AD1310),"",IF(ISERROR(VLOOKUP(AD1310,[3]DropTable!$A:$A,1,0)),"드랍없음",""))</f>
        <v/>
      </c>
      <c r="AG1310">
        <v>9.8000000000000007</v>
      </c>
      <c r="AH1310">
        <v>1</v>
      </c>
    </row>
    <row r="1311" spans="1:34" x14ac:dyDescent="0.3">
      <c r="A1311">
        <v>4</v>
      </c>
      <c r="B1311">
        <v>20</v>
      </c>
      <c r="C1311">
        <f>IF(OR($L1311=TRUE,$A1311=0,MOD($A1311,ChapterTable!$S$20)&lt;&gt;0),
MAX(0,INT(($B1311+ChapterTable!$Q$26+VLOOKUP(SUBSTITUTE(C$1,"성장단계","")&amp;"단계오프셋",ChapterTable!$S:$T,2,0))/ChapterTable!$Q$23)),
MAX(0,INT(($B1311+ChapterTable!$S$26+VLOOKUP(SUBSTITUTE(C$1,"성장단계","")&amp;"보스단계오프셋",ChapterTable!$S:$T,2,0))/ChapterTable!$S$23)))</f>
        <v>2</v>
      </c>
      <c r="D1311">
        <f>IF(OR($L1311=TRUE,$A1311=0,MOD($A1311,ChapterTable!$S$20)&lt;&gt;0),
MAX(0,INT(($B1311+ChapterTable!$Q$26+VLOOKUP(SUBSTITUTE(D$1,"성장단계","")&amp;"단계오프셋",ChapterTable!$S:$T,2,0))/ChapterTable!$Q$23)),
MAX(0,INT(($B1311+ChapterTable!$S$26+VLOOKUP(SUBSTITUTE(D$1,"성장단계","")&amp;"보스단계오프셋",ChapterTable!$S:$T,2,0))/ChapterTable!$S$23)))</f>
        <v>1</v>
      </c>
      <c r="E1311" s="1">
        <f ca="1">IF(AND($A1311=0,$B1311=1),
    VLOOKUP(1,ChapterTable!$1:$1048576,MATCH("최종"&amp;SUBSTITUTE(SUBSTITUTE(E$1,"standard",""),"|Float",""),ChapterTable!$1:$1,0),0)*ChapterTable!$Q$17,
  IF(AND($A1311=0,$B1311=0),
    E1312,
  IF($B1311=0,
    VLOOKUP($A1311,ChapterTable!$1:$1048576,MATCH("최종"&amp;SUBSTITUTE(SUBSTITUTE(E$1,"standard",""),"|Float",""),ChapterTable!$1:$1,0),0),
  IF($B1311=1,
    IF($L1311=FALSE,
      VLOOKUP($A1311,ChapterTable!$1:$1048576,MATCH("최종"&amp;SUBSTITUTE(SUBSTITUTE(E$1,"standard",""),"|Float",""),ChapterTable!$1:$1,0),0),
      VLOOKUP($A1311-ChapterTable!$Q$11,ChapterTable!$1:$1048576,MATCH("최종"&amp;SUBSTITUTE(SUBSTITUTE(E$1,"standard",""),"|Float",""),ChapterTable!$1:$1,0),0)*ChapterTable!$Q$14
    ),
  OFFSET(E1311,-$B1311+IF($L1311,1,0),0)*
    (VLOOKUP(SUBSTITUTE(SUBSTITUTE(E$1,"standard",""),"|Float","")&amp;"인게임누적곱배수",ChapterTable!$S:$T,2,0)^C1311
    +VLOOKUP(SUBSTITUTE(SUBSTITUTE(E$1,"standard",""),"|Float","")&amp;"인게임누적합배수",ChapterTable!$S:$T,2,0)*C1311)
  )
  )
  )
)</f>
        <v>585.22500000000002</v>
      </c>
      <c r="F1311" s="1">
        <f ca="1">IF(AND($A1311=0,$B1311=1),
    VLOOKUP(1,ChapterTable!$1:$1048576,MATCH("최종"&amp;SUBSTITUTE(SUBSTITUTE(F$1,"standard",""),"|Float",""),ChapterTable!$1:$1,0),0)*ChapterTable!$Q$17,
  IF(AND($A1311=0,$B1311=0),
    F1312,
  IF($B1311=0,
    VLOOKUP($A1311,ChapterTable!$1:$1048576,MATCH("최종"&amp;SUBSTITUTE(SUBSTITUTE(F$1,"standard",""),"|Float",""),ChapterTable!$1:$1,0),0),
  IF($B1311=1,
    IF($L1311=FALSE,
      VLOOKUP($A1311,ChapterTable!$1:$1048576,MATCH("최종"&amp;SUBSTITUTE(SUBSTITUTE(F$1,"standard",""),"|Float",""),ChapterTable!$1:$1,0),0),
      VLOOKUP($A1311-ChapterTable!$Q$11,ChapterTable!$1:$1048576,MATCH("최종"&amp;SUBSTITUTE(SUBSTITUTE(F$1,"standard",""),"|Float",""),ChapterTable!$1:$1,0),0)*ChapterTable!$Q$14
    ),
  OFFSET(F1311,-$B1311+IF($L1311,1,0),0)*
    (VLOOKUP(SUBSTITUTE(SUBSTITUTE(F$1,"standard",""),"|Float","")&amp;"인게임누적곱배수",ChapterTable!$S:$T,2,0)^D1311
    +VLOOKUP(SUBSTITUTE(SUBSTITUTE(F$1,"standard",""),"|Float","")&amp;"인게임누적합배수",ChapterTable!$S:$T,2,0)*D1311)
  )
  )
  )
)</f>
        <v>229.5</v>
      </c>
      <c r="G1311" t="s">
        <v>76</v>
      </c>
      <c r="J1311" t="str">
        <f>IF(ISBLANK(I1311),"",
IFERROR(VLOOKUP(I1311,[1]StringTable!$1:$1048576,MATCH([1]StringTable!$B$1,[1]StringTable!$1:$1,0),0),
IFERROR(VLOOKUP(I1311,[1]InApkStringTable!$1:$1048576,MATCH([1]InApkStringTable!$B$1,[1]InApkStringTable!$1:$1,0),0),
"스트링없음")))</f>
        <v/>
      </c>
      <c r="L1311" t="b">
        <v>1</v>
      </c>
      <c r="N1311" t="str">
        <f>IF(ISBLANK(M1311),"",IF(ISERROR(VLOOKUP(M1311,MapTable!$A:$A,1,0)),"맵없음",""))</f>
        <v/>
      </c>
      <c r="O1311">
        <f t="shared" si="81"/>
        <v>21</v>
      </c>
      <c r="Q1311">
        <f t="shared" si="82"/>
        <v>21</v>
      </c>
      <c r="R1311" t="b">
        <f t="shared" ca="1" si="83"/>
        <v>0</v>
      </c>
      <c r="T1311" t="b">
        <f t="shared" ca="1" si="84"/>
        <v>0</v>
      </c>
      <c r="X1311" t="str">
        <f>IF(ISBLANK(W1311),"",
IF(ISERROR(FIND(",",W1311)),
  IF(ISERROR(VLOOKUP(W1311,MapTable!$A:$A,1,0)),"맵없음",
  ""),
IF(ISERROR(FIND(",",W1311,FIND(",",W1311)+1)),
  IF(OR(ISERROR(VLOOKUP(LEFT(W1311,FIND(",",W1311)-1),MapTable!$A:$A,1,0)),ISERROR(VLOOKUP(TRIM(MID(W1311,FIND(",",W1311)+1,999)),MapTable!$A:$A,1,0))),"맵없음",
  ""),
IF(ISERROR(FIND(",",W1311,FIND(",",W1311,FIND(",",W1311)+1)+1)),
  IF(OR(ISERROR(VLOOKUP(LEFT(W1311,FIND(",",W1311)-1),MapTable!$A:$A,1,0)),ISERROR(VLOOKUP(TRIM(MID(W1311,FIND(",",W1311)+1,FIND(",",W1311,FIND(",",W1311)+1)-FIND(",",W1311)-1)),MapTable!$A:$A,1,0)),ISERROR(VLOOKUP(TRIM(MID(W1311,FIND(",",W1311,FIND(",",W1311)+1)+1,999)),MapTable!$A:$A,1,0))),"맵없음",
  ""),
IF(ISERROR(FIND(",",W1311,FIND(",",W1311,FIND(",",W1311,FIND(",",W1311)+1)+1)+1)),
  IF(OR(ISERROR(VLOOKUP(LEFT(W1311,FIND(",",W1311)-1),MapTable!$A:$A,1,0)),ISERROR(VLOOKUP(TRIM(MID(W1311,FIND(",",W1311)+1,FIND(",",W1311,FIND(",",W1311)+1)-FIND(",",W1311)-1)),MapTable!$A:$A,1,0)),ISERROR(VLOOKUP(TRIM(MID(W1311,FIND(",",W1311,FIND(",",W1311)+1)+1,FIND(",",W1311,FIND(",",W1311,FIND(",",W1311)+1)+1)-FIND(",",W1311,FIND(",",W1311)+1)-1)),MapTable!$A:$A,1,0)),ISERROR(VLOOKUP(TRIM(MID(W1311,FIND(",",W1311,FIND(",",W1311,FIND(",",W1311)+1)+1)+1,999)),MapTable!$A:$A,1,0))),"맵없음",
  ""),
)))))</f>
        <v/>
      </c>
      <c r="AC1311" t="str">
        <f>IF(ISBLANK(AB1311),"",IF(ISERROR(VLOOKUP(AB1311,[3]DropTable!$A:$A,1,0)),"드랍없음",""))</f>
        <v/>
      </c>
      <c r="AE1311" t="str">
        <f>IF(ISBLANK(AD1311),"",IF(ISERROR(VLOOKUP(AD1311,[3]DropTable!$A:$A,1,0)),"드랍없음",""))</f>
        <v/>
      </c>
      <c r="AG1311">
        <v>9.8000000000000007</v>
      </c>
      <c r="AH1311">
        <v>1</v>
      </c>
    </row>
    <row r="1312" spans="1:34" x14ac:dyDescent="0.3">
      <c r="A1312">
        <v>4</v>
      </c>
      <c r="B1312">
        <v>21</v>
      </c>
      <c r="C1312">
        <f>IF(OR($L1312=TRUE,$A1312=0,MOD($A1312,ChapterTable!$S$20)&lt;&gt;0),
MAX(0,INT(($B1312+ChapterTable!$Q$26+VLOOKUP(SUBSTITUTE(C$1,"성장단계","")&amp;"단계오프셋",ChapterTable!$S:$T,2,0))/ChapterTable!$Q$23)),
MAX(0,INT(($B1312+ChapterTable!$S$26+VLOOKUP(SUBSTITUTE(C$1,"성장단계","")&amp;"보스단계오프셋",ChapterTable!$S:$T,2,0))/ChapterTable!$S$23)))</f>
        <v>2</v>
      </c>
      <c r="D1312">
        <f>IF(OR($L1312=TRUE,$A1312=0,MOD($A1312,ChapterTable!$S$20)&lt;&gt;0),
MAX(0,INT(($B1312+ChapterTable!$Q$26+VLOOKUP(SUBSTITUTE(D$1,"성장단계","")&amp;"단계오프셋",ChapterTable!$S:$T,2,0))/ChapterTable!$Q$23)),
MAX(0,INT(($B1312+ChapterTable!$S$26+VLOOKUP(SUBSTITUTE(D$1,"성장단계","")&amp;"보스단계오프셋",ChapterTable!$S:$T,2,0))/ChapterTable!$S$23)))</f>
        <v>2</v>
      </c>
      <c r="E1312" s="1">
        <f ca="1">IF(AND($A1312=0,$B1312=1),
    VLOOKUP(1,ChapterTable!$1:$1048576,MATCH("최종"&amp;SUBSTITUTE(SUBSTITUTE(E$1,"standard",""),"|Float",""),ChapterTable!$1:$1,0),0)*ChapterTable!$Q$17,
  IF(AND($A1312=0,$B1312=0),
    E1313,
  IF($B1312=0,
    VLOOKUP($A1312,ChapterTable!$1:$1048576,MATCH("최종"&amp;SUBSTITUTE(SUBSTITUTE(E$1,"standard",""),"|Float",""),ChapterTable!$1:$1,0),0),
  IF($B1312=1,
    IF($L1312=FALSE,
      VLOOKUP($A1312,ChapterTable!$1:$1048576,MATCH("최종"&amp;SUBSTITUTE(SUBSTITUTE(E$1,"standard",""),"|Float",""),ChapterTable!$1:$1,0),0),
      VLOOKUP($A1312-ChapterTable!$Q$11,ChapterTable!$1:$1048576,MATCH("최종"&amp;SUBSTITUTE(SUBSTITUTE(E$1,"standard",""),"|Float",""),ChapterTable!$1:$1,0),0)*ChapterTable!$Q$14
    ),
  OFFSET(E1312,-$B1312+IF($L1312,1,0),0)*
    (VLOOKUP(SUBSTITUTE(SUBSTITUTE(E$1,"standard",""),"|Float","")&amp;"인게임누적곱배수",ChapterTable!$S:$T,2,0)^C1312
    +VLOOKUP(SUBSTITUTE(SUBSTITUTE(E$1,"standard",""),"|Float","")&amp;"인게임누적합배수",ChapterTable!$S:$T,2,0)*C1312)
  )
  )
  )
)</f>
        <v>585.22500000000002</v>
      </c>
      <c r="F1312" s="1">
        <f ca="1">IF(AND($A1312=0,$B1312=1),
    VLOOKUP(1,ChapterTable!$1:$1048576,MATCH("최종"&amp;SUBSTITUTE(SUBSTITUTE(F$1,"standard",""),"|Float",""),ChapterTable!$1:$1,0),0)*ChapterTable!$Q$17,
  IF(AND($A1312=0,$B1312=0),
    F1313,
  IF($B1312=0,
    VLOOKUP($A1312,ChapterTable!$1:$1048576,MATCH("최종"&amp;SUBSTITUTE(SUBSTITUTE(F$1,"standard",""),"|Float",""),ChapterTable!$1:$1,0),0),
  IF($B1312=1,
    IF($L1312=FALSE,
      VLOOKUP($A1312,ChapterTable!$1:$1048576,MATCH("최종"&amp;SUBSTITUTE(SUBSTITUTE(F$1,"standard",""),"|Float",""),ChapterTable!$1:$1,0),0),
      VLOOKUP($A1312-ChapterTable!$Q$11,ChapterTable!$1:$1048576,MATCH("최종"&amp;SUBSTITUTE(SUBSTITUTE(F$1,"standard",""),"|Float",""),ChapterTable!$1:$1,0),0)*ChapterTable!$Q$14
    ),
  OFFSET(F1312,-$B1312+IF($L1312,1,0),0)*
    (VLOOKUP(SUBSTITUTE(SUBSTITUTE(F$1,"standard",""),"|Float","")&amp;"인게임누적곱배수",ChapterTable!$S:$T,2,0)^D1312
    +VLOOKUP(SUBSTITUTE(SUBSTITUTE(F$1,"standard",""),"|Float","")&amp;"인게임누적합배수",ChapterTable!$S:$T,2,0)*D1312)
  )
  )
  )
)</f>
        <v>267.75</v>
      </c>
      <c r="G1312" t="s">
        <v>76</v>
      </c>
      <c r="J1312" t="str">
        <f>IF(ISBLANK(I1312),"",
IFERROR(VLOOKUP(I1312,[1]StringTable!$1:$1048576,MATCH([1]StringTable!$B$1,[1]StringTable!$1:$1,0),0),
IFERROR(VLOOKUP(I1312,[1]InApkStringTable!$1:$1048576,MATCH([1]InApkStringTable!$B$1,[1]InApkStringTable!$1:$1,0),0),
"스트링없음")))</f>
        <v/>
      </c>
      <c r="L1312" t="b">
        <v>1</v>
      </c>
      <c r="N1312" t="str">
        <f>IF(ISBLANK(M1312),"",IF(ISERROR(VLOOKUP(M1312,MapTable!$A:$A,1,0)),"맵없음",""))</f>
        <v/>
      </c>
      <c r="O1312">
        <f t="shared" si="81"/>
        <v>3</v>
      </c>
      <c r="Q1312">
        <f t="shared" si="82"/>
        <v>3</v>
      </c>
      <c r="R1312" t="b">
        <f t="shared" ca="1" si="83"/>
        <v>0</v>
      </c>
      <c r="T1312" t="b">
        <f t="shared" ca="1" si="84"/>
        <v>0</v>
      </c>
      <c r="X1312" t="str">
        <f>IF(ISBLANK(W1312),"",
IF(ISERROR(FIND(",",W1312)),
  IF(ISERROR(VLOOKUP(W1312,MapTable!$A:$A,1,0)),"맵없음",
  ""),
IF(ISERROR(FIND(",",W1312,FIND(",",W1312)+1)),
  IF(OR(ISERROR(VLOOKUP(LEFT(W1312,FIND(",",W1312)-1),MapTable!$A:$A,1,0)),ISERROR(VLOOKUP(TRIM(MID(W1312,FIND(",",W1312)+1,999)),MapTable!$A:$A,1,0))),"맵없음",
  ""),
IF(ISERROR(FIND(",",W1312,FIND(",",W1312,FIND(",",W1312)+1)+1)),
  IF(OR(ISERROR(VLOOKUP(LEFT(W1312,FIND(",",W1312)-1),MapTable!$A:$A,1,0)),ISERROR(VLOOKUP(TRIM(MID(W1312,FIND(",",W1312)+1,FIND(",",W1312,FIND(",",W1312)+1)-FIND(",",W1312)-1)),MapTable!$A:$A,1,0)),ISERROR(VLOOKUP(TRIM(MID(W1312,FIND(",",W1312,FIND(",",W1312)+1)+1,999)),MapTable!$A:$A,1,0))),"맵없음",
  ""),
IF(ISERROR(FIND(",",W1312,FIND(",",W1312,FIND(",",W1312,FIND(",",W1312)+1)+1)+1)),
  IF(OR(ISERROR(VLOOKUP(LEFT(W1312,FIND(",",W1312)-1),MapTable!$A:$A,1,0)),ISERROR(VLOOKUP(TRIM(MID(W1312,FIND(",",W1312)+1,FIND(",",W1312,FIND(",",W1312)+1)-FIND(",",W1312)-1)),MapTable!$A:$A,1,0)),ISERROR(VLOOKUP(TRIM(MID(W1312,FIND(",",W1312,FIND(",",W1312)+1)+1,FIND(",",W1312,FIND(",",W1312,FIND(",",W1312)+1)+1)-FIND(",",W1312,FIND(",",W1312)+1)-1)),MapTable!$A:$A,1,0)),ISERROR(VLOOKUP(TRIM(MID(W1312,FIND(",",W1312,FIND(",",W1312,FIND(",",W1312)+1)+1)+1,999)),MapTable!$A:$A,1,0))),"맵없음",
  ""),
)))))</f>
        <v/>
      </c>
      <c r="AC1312" t="str">
        <f>IF(ISBLANK(AB1312),"",IF(ISERROR(VLOOKUP(AB1312,[3]DropTable!$A:$A,1,0)),"드랍없음",""))</f>
        <v/>
      </c>
      <c r="AE1312" t="str">
        <f>IF(ISBLANK(AD1312),"",IF(ISERROR(VLOOKUP(AD1312,[3]DropTable!$A:$A,1,0)),"드랍없음",""))</f>
        <v/>
      </c>
      <c r="AG1312">
        <v>9.8000000000000007</v>
      </c>
      <c r="AH1312">
        <v>1</v>
      </c>
    </row>
    <row r="1313" spans="1:34" x14ac:dyDescent="0.3">
      <c r="A1313">
        <v>4</v>
      </c>
      <c r="B1313">
        <v>22</v>
      </c>
      <c r="C1313">
        <f>IF(OR($L1313=TRUE,$A1313=0,MOD($A1313,ChapterTable!$S$20)&lt;&gt;0),
MAX(0,INT(($B1313+ChapterTable!$Q$26+VLOOKUP(SUBSTITUTE(C$1,"성장단계","")&amp;"단계오프셋",ChapterTable!$S:$T,2,0))/ChapterTable!$Q$23)),
MAX(0,INT(($B1313+ChapterTable!$S$26+VLOOKUP(SUBSTITUTE(C$1,"성장단계","")&amp;"보스단계오프셋",ChapterTable!$S:$T,2,0))/ChapterTable!$S$23)))</f>
        <v>2</v>
      </c>
      <c r="D1313">
        <f>IF(OR($L1313=TRUE,$A1313=0,MOD($A1313,ChapterTable!$S$20)&lt;&gt;0),
MAX(0,INT(($B1313+ChapterTable!$Q$26+VLOOKUP(SUBSTITUTE(D$1,"성장단계","")&amp;"단계오프셋",ChapterTable!$S:$T,2,0))/ChapterTable!$Q$23)),
MAX(0,INT(($B1313+ChapterTable!$S$26+VLOOKUP(SUBSTITUTE(D$1,"성장단계","")&amp;"보스단계오프셋",ChapterTable!$S:$T,2,0))/ChapterTable!$S$23)))</f>
        <v>2</v>
      </c>
      <c r="E1313" s="1">
        <f ca="1">IF(AND($A1313=0,$B1313=1),
    VLOOKUP(1,ChapterTable!$1:$1048576,MATCH("최종"&amp;SUBSTITUTE(SUBSTITUTE(E$1,"standard",""),"|Float",""),ChapterTable!$1:$1,0),0)*ChapterTable!$Q$17,
  IF(AND($A1313=0,$B1313=0),
    E1314,
  IF($B1313=0,
    VLOOKUP($A1313,ChapterTable!$1:$1048576,MATCH("최종"&amp;SUBSTITUTE(SUBSTITUTE(E$1,"standard",""),"|Float",""),ChapterTable!$1:$1,0),0),
  IF($B1313=1,
    IF($L1313=FALSE,
      VLOOKUP($A1313,ChapterTable!$1:$1048576,MATCH("최종"&amp;SUBSTITUTE(SUBSTITUTE(E$1,"standard",""),"|Float",""),ChapterTable!$1:$1,0),0),
      VLOOKUP($A1313-ChapterTable!$Q$11,ChapterTable!$1:$1048576,MATCH("최종"&amp;SUBSTITUTE(SUBSTITUTE(E$1,"standard",""),"|Float",""),ChapterTable!$1:$1,0),0)*ChapterTable!$Q$14
    ),
  OFFSET(E1313,-$B1313+IF($L1313,1,0),0)*
    (VLOOKUP(SUBSTITUTE(SUBSTITUTE(E$1,"standard",""),"|Float","")&amp;"인게임누적곱배수",ChapterTable!$S:$T,2,0)^C1313
    +VLOOKUP(SUBSTITUTE(SUBSTITUTE(E$1,"standard",""),"|Float","")&amp;"인게임누적합배수",ChapterTable!$S:$T,2,0)*C1313)
  )
  )
  )
)</f>
        <v>585.22500000000002</v>
      </c>
      <c r="F1313" s="1">
        <f ca="1">IF(AND($A1313=0,$B1313=1),
    VLOOKUP(1,ChapterTable!$1:$1048576,MATCH("최종"&amp;SUBSTITUTE(SUBSTITUTE(F$1,"standard",""),"|Float",""),ChapterTable!$1:$1,0),0)*ChapterTable!$Q$17,
  IF(AND($A1313=0,$B1313=0),
    F1314,
  IF($B1313=0,
    VLOOKUP($A1313,ChapterTable!$1:$1048576,MATCH("최종"&amp;SUBSTITUTE(SUBSTITUTE(F$1,"standard",""),"|Float",""),ChapterTable!$1:$1,0),0),
  IF($B1313=1,
    IF($L1313=FALSE,
      VLOOKUP($A1313,ChapterTable!$1:$1048576,MATCH("최종"&amp;SUBSTITUTE(SUBSTITUTE(F$1,"standard",""),"|Float",""),ChapterTable!$1:$1,0),0),
      VLOOKUP($A1313-ChapterTable!$Q$11,ChapterTable!$1:$1048576,MATCH("최종"&amp;SUBSTITUTE(SUBSTITUTE(F$1,"standard",""),"|Float",""),ChapterTable!$1:$1,0),0)*ChapterTable!$Q$14
    ),
  OFFSET(F1313,-$B1313+IF($L1313,1,0),0)*
    (VLOOKUP(SUBSTITUTE(SUBSTITUTE(F$1,"standard",""),"|Float","")&amp;"인게임누적곱배수",ChapterTable!$S:$T,2,0)^D1313
    +VLOOKUP(SUBSTITUTE(SUBSTITUTE(F$1,"standard",""),"|Float","")&amp;"인게임누적합배수",ChapterTable!$S:$T,2,0)*D1313)
  )
  )
  )
)</f>
        <v>267.75</v>
      </c>
      <c r="G1313" t="s">
        <v>76</v>
      </c>
      <c r="J1313" t="str">
        <f>IF(ISBLANK(I1313),"",
IFERROR(VLOOKUP(I1313,[1]StringTable!$1:$1048576,MATCH([1]StringTable!$B$1,[1]StringTable!$1:$1,0),0),
IFERROR(VLOOKUP(I1313,[1]InApkStringTable!$1:$1048576,MATCH([1]InApkStringTable!$B$1,[1]InApkStringTable!$1:$1,0),0),
"스트링없음")))</f>
        <v/>
      </c>
      <c r="L1313" t="b">
        <v>1</v>
      </c>
      <c r="N1313" t="str">
        <f>IF(ISBLANK(M1313),"",IF(ISERROR(VLOOKUP(M1313,MapTable!$A:$A,1,0)),"맵없음",""))</f>
        <v/>
      </c>
      <c r="O1313">
        <f t="shared" si="81"/>
        <v>3</v>
      </c>
      <c r="Q1313">
        <f t="shared" si="82"/>
        <v>3</v>
      </c>
      <c r="R1313" t="b">
        <f t="shared" ca="1" si="83"/>
        <v>0</v>
      </c>
      <c r="T1313" t="b">
        <f t="shared" ca="1" si="84"/>
        <v>0</v>
      </c>
      <c r="X1313" t="str">
        <f>IF(ISBLANK(W1313),"",
IF(ISERROR(FIND(",",W1313)),
  IF(ISERROR(VLOOKUP(W1313,MapTable!$A:$A,1,0)),"맵없음",
  ""),
IF(ISERROR(FIND(",",W1313,FIND(",",W1313)+1)),
  IF(OR(ISERROR(VLOOKUP(LEFT(W1313,FIND(",",W1313)-1),MapTable!$A:$A,1,0)),ISERROR(VLOOKUP(TRIM(MID(W1313,FIND(",",W1313)+1,999)),MapTable!$A:$A,1,0))),"맵없음",
  ""),
IF(ISERROR(FIND(",",W1313,FIND(",",W1313,FIND(",",W1313)+1)+1)),
  IF(OR(ISERROR(VLOOKUP(LEFT(W1313,FIND(",",W1313)-1),MapTable!$A:$A,1,0)),ISERROR(VLOOKUP(TRIM(MID(W1313,FIND(",",W1313)+1,FIND(",",W1313,FIND(",",W1313)+1)-FIND(",",W1313)-1)),MapTable!$A:$A,1,0)),ISERROR(VLOOKUP(TRIM(MID(W1313,FIND(",",W1313,FIND(",",W1313)+1)+1,999)),MapTable!$A:$A,1,0))),"맵없음",
  ""),
IF(ISERROR(FIND(",",W1313,FIND(",",W1313,FIND(",",W1313,FIND(",",W1313)+1)+1)+1)),
  IF(OR(ISERROR(VLOOKUP(LEFT(W1313,FIND(",",W1313)-1),MapTable!$A:$A,1,0)),ISERROR(VLOOKUP(TRIM(MID(W1313,FIND(",",W1313)+1,FIND(",",W1313,FIND(",",W1313)+1)-FIND(",",W1313)-1)),MapTable!$A:$A,1,0)),ISERROR(VLOOKUP(TRIM(MID(W1313,FIND(",",W1313,FIND(",",W1313)+1)+1,FIND(",",W1313,FIND(",",W1313,FIND(",",W1313)+1)+1)-FIND(",",W1313,FIND(",",W1313)+1)-1)),MapTable!$A:$A,1,0)),ISERROR(VLOOKUP(TRIM(MID(W1313,FIND(",",W1313,FIND(",",W1313,FIND(",",W1313)+1)+1)+1,999)),MapTable!$A:$A,1,0))),"맵없음",
  ""),
)))))</f>
        <v/>
      </c>
      <c r="AC1313" t="str">
        <f>IF(ISBLANK(AB1313),"",IF(ISERROR(VLOOKUP(AB1313,[3]DropTable!$A:$A,1,0)),"드랍없음",""))</f>
        <v/>
      </c>
      <c r="AE1313" t="str">
        <f>IF(ISBLANK(AD1313),"",IF(ISERROR(VLOOKUP(AD1313,[3]DropTable!$A:$A,1,0)),"드랍없음",""))</f>
        <v/>
      </c>
      <c r="AG1313">
        <v>9.8000000000000007</v>
      </c>
      <c r="AH1313">
        <v>1</v>
      </c>
    </row>
    <row r="1314" spans="1:34" x14ac:dyDescent="0.3">
      <c r="A1314">
        <v>4</v>
      </c>
      <c r="B1314">
        <v>23</v>
      </c>
      <c r="C1314">
        <f>IF(OR($L1314=TRUE,$A1314=0,MOD($A1314,ChapterTable!$S$20)&lt;&gt;0),
MAX(0,INT(($B1314+ChapterTable!$Q$26+VLOOKUP(SUBSTITUTE(C$1,"성장단계","")&amp;"단계오프셋",ChapterTable!$S:$T,2,0))/ChapterTable!$Q$23)),
MAX(0,INT(($B1314+ChapterTable!$S$26+VLOOKUP(SUBSTITUTE(C$1,"성장단계","")&amp;"보스단계오프셋",ChapterTable!$S:$T,2,0))/ChapterTable!$S$23)))</f>
        <v>2</v>
      </c>
      <c r="D1314">
        <f>IF(OR($L1314=TRUE,$A1314=0,MOD($A1314,ChapterTable!$S$20)&lt;&gt;0),
MAX(0,INT(($B1314+ChapterTable!$Q$26+VLOOKUP(SUBSTITUTE(D$1,"성장단계","")&amp;"단계오프셋",ChapterTable!$S:$T,2,0))/ChapterTable!$Q$23)),
MAX(0,INT(($B1314+ChapterTable!$S$26+VLOOKUP(SUBSTITUTE(D$1,"성장단계","")&amp;"보스단계오프셋",ChapterTable!$S:$T,2,0))/ChapterTable!$S$23)))</f>
        <v>2</v>
      </c>
      <c r="E1314" s="1">
        <f ca="1">IF(AND($A1314=0,$B1314=1),
    VLOOKUP(1,ChapterTable!$1:$1048576,MATCH("최종"&amp;SUBSTITUTE(SUBSTITUTE(E$1,"standard",""),"|Float",""),ChapterTable!$1:$1,0),0)*ChapterTable!$Q$17,
  IF(AND($A1314=0,$B1314=0),
    E1315,
  IF($B1314=0,
    VLOOKUP($A1314,ChapterTable!$1:$1048576,MATCH("최종"&amp;SUBSTITUTE(SUBSTITUTE(E$1,"standard",""),"|Float",""),ChapterTable!$1:$1,0),0),
  IF($B1314=1,
    IF($L1314=FALSE,
      VLOOKUP($A1314,ChapterTable!$1:$1048576,MATCH("최종"&amp;SUBSTITUTE(SUBSTITUTE(E$1,"standard",""),"|Float",""),ChapterTable!$1:$1,0),0),
      VLOOKUP($A1314-ChapterTable!$Q$11,ChapterTable!$1:$1048576,MATCH("최종"&amp;SUBSTITUTE(SUBSTITUTE(E$1,"standard",""),"|Float",""),ChapterTable!$1:$1,0),0)*ChapterTable!$Q$14
    ),
  OFFSET(E1314,-$B1314+IF($L1314,1,0),0)*
    (VLOOKUP(SUBSTITUTE(SUBSTITUTE(E$1,"standard",""),"|Float","")&amp;"인게임누적곱배수",ChapterTable!$S:$T,2,0)^C1314
    +VLOOKUP(SUBSTITUTE(SUBSTITUTE(E$1,"standard",""),"|Float","")&amp;"인게임누적합배수",ChapterTable!$S:$T,2,0)*C1314)
  )
  )
  )
)</f>
        <v>585.22500000000002</v>
      </c>
      <c r="F1314" s="1">
        <f ca="1">IF(AND($A1314=0,$B1314=1),
    VLOOKUP(1,ChapterTable!$1:$1048576,MATCH("최종"&amp;SUBSTITUTE(SUBSTITUTE(F$1,"standard",""),"|Float",""),ChapterTable!$1:$1,0),0)*ChapterTable!$Q$17,
  IF(AND($A1314=0,$B1314=0),
    F1315,
  IF($B1314=0,
    VLOOKUP($A1314,ChapterTable!$1:$1048576,MATCH("최종"&amp;SUBSTITUTE(SUBSTITUTE(F$1,"standard",""),"|Float",""),ChapterTable!$1:$1,0),0),
  IF($B1314=1,
    IF($L1314=FALSE,
      VLOOKUP($A1314,ChapterTable!$1:$1048576,MATCH("최종"&amp;SUBSTITUTE(SUBSTITUTE(F$1,"standard",""),"|Float",""),ChapterTable!$1:$1,0),0),
      VLOOKUP($A1314-ChapterTable!$Q$11,ChapterTable!$1:$1048576,MATCH("최종"&amp;SUBSTITUTE(SUBSTITUTE(F$1,"standard",""),"|Float",""),ChapterTable!$1:$1,0),0)*ChapterTable!$Q$14
    ),
  OFFSET(F1314,-$B1314+IF($L1314,1,0),0)*
    (VLOOKUP(SUBSTITUTE(SUBSTITUTE(F$1,"standard",""),"|Float","")&amp;"인게임누적곱배수",ChapterTable!$S:$T,2,0)^D1314
    +VLOOKUP(SUBSTITUTE(SUBSTITUTE(F$1,"standard",""),"|Float","")&amp;"인게임누적합배수",ChapterTable!$S:$T,2,0)*D1314)
  )
  )
  )
)</f>
        <v>267.75</v>
      </c>
      <c r="G1314" t="s">
        <v>76</v>
      </c>
      <c r="J1314" t="str">
        <f>IF(ISBLANK(I1314),"",
IFERROR(VLOOKUP(I1314,[1]StringTable!$1:$1048576,MATCH([1]StringTable!$B$1,[1]StringTable!$1:$1,0),0),
IFERROR(VLOOKUP(I1314,[1]InApkStringTable!$1:$1048576,MATCH([1]InApkStringTable!$B$1,[1]InApkStringTable!$1:$1,0),0),
"스트링없음")))</f>
        <v/>
      </c>
      <c r="L1314" t="b">
        <v>1</v>
      </c>
      <c r="N1314" t="str">
        <f>IF(ISBLANK(M1314),"",IF(ISERROR(VLOOKUP(M1314,MapTable!$A:$A,1,0)),"맵없음",""))</f>
        <v/>
      </c>
      <c r="O1314">
        <f t="shared" si="81"/>
        <v>3</v>
      </c>
      <c r="Q1314">
        <f t="shared" si="82"/>
        <v>3</v>
      </c>
      <c r="R1314" t="b">
        <f t="shared" ca="1" si="83"/>
        <v>0</v>
      </c>
      <c r="T1314" t="b">
        <f t="shared" ca="1" si="84"/>
        <v>0</v>
      </c>
      <c r="X1314" t="str">
        <f>IF(ISBLANK(W1314),"",
IF(ISERROR(FIND(",",W1314)),
  IF(ISERROR(VLOOKUP(W1314,MapTable!$A:$A,1,0)),"맵없음",
  ""),
IF(ISERROR(FIND(",",W1314,FIND(",",W1314)+1)),
  IF(OR(ISERROR(VLOOKUP(LEFT(W1314,FIND(",",W1314)-1),MapTable!$A:$A,1,0)),ISERROR(VLOOKUP(TRIM(MID(W1314,FIND(",",W1314)+1,999)),MapTable!$A:$A,1,0))),"맵없음",
  ""),
IF(ISERROR(FIND(",",W1314,FIND(",",W1314,FIND(",",W1314)+1)+1)),
  IF(OR(ISERROR(VLOOKUP(LEFT(W1314,FIND(",",W1314)-1),MapTable!$A:$A,1,0)),ISERROR(VLOOKUP(TRIM(MID(W1314,FIND(",",W1314)+1,FIND(",",W1314,FIND(",",W1314)+1)-FIND(",",W1314)-1)),MapTable!$A:$A,1,0)),ISERROR(VLOOKUP(TRIM(MID(W1314,FIND(",",W1314,FIND(",",W1314)+1)+1,999)),MapTable!$A:$A,1,0))),"맵없음",
  ""),
IF(ISERROR(FIND(",",W1314,FIND(",",W1314,FIND(",",W1314,FIND(",",W1314)+1)+1)+1)),
  IF(OR(ISERROR(VLOOKUP(LEFT(W1314,FIND(",",W1314)-1),MapTable!$A:$A,1,0)),ISERROR(VLOOKUP(TRIM(MID(W1314,FIND(",",W1314)+1,FIND(",",W1314,FIND(",",W1314)+1)-FIND(",",W1314)-1)),MapTable!$A:$A,1,0)),ISERROR(VLOOKUP(TRIM(MID(W1314,FIND(",",W1314,FIND(",",W1314)+1)+1,FIND(",",W1314,FIND(",",W1314,FIND(",",W1314)+1)+1)-FIND(",",W1314,FIND(",",W1314)+1)-1)),MapTable!$A:$A,1,0)),ISERROR(VLOOKUP(TRIM(MID(W1314,FIND(",",W1314,FIND(",",W1314,FIND(",",W1314)+1)+1)+1,999)),MapTable!$A:$A,1,0))),"맵없음",
  ""),
)))))</f>
        <v/>
      </c>
      <c r="AC1314" t="str">
        <f>IF(ISBLANK(AB1314),"",IF(ISERROR(VLOOKUP(AB1314,[3]DropTable!$A:$A,1,0)),"드랍없음",""))</f>
        <v/>
      </c>
      <c r="AE1314" t="str">
        <f>IF(ISBLANK(AD1314),"",IF(ISERROR(VLOOKUP(AD1314,[3]DropTable!$A:$A,1,0)),"드랍없음",""))</f>
        <v/>
      </c>
      <c r="AG1314">
        <v>9.8000000000000007</v>
      </c>
      <c r="AH1314">
        <v>1</v>
      </c>
    </row>
    <row r="1315" spans="1:34" x14ac:dyDescent="0.3">
      <c r="A1315">
        <v>4</v>
      </c>
      <c r="B1315">
        <v>24</v>
      </c>
      <c r="C1315">
        <f>IF(OR($L1315=TRUE,$A1315=0,MOD($A1315,ChapterTable!$S$20)&lt;&gt;0),
MAX(0,INT(($B1315+ChapterTable!$Q$26+VLOOKUP(SUBSTITUTE(C$1,"성장단계","")&amp;"단계오프셋",ChapterTable!$S:$T,2,0))/ChapterTable!$Q$23)),
MAX(0,INT(($B1315+ChapterTable!$S$26+VLOOKUP(SUBSTITUTE(C$1,"성장단계","")&amp;"보스단계오프셋",ChapterTable!$S:$T,2,0))/ChapterTable!$S$23)))</f>
        <v>2</v>
      </c>
      <c r="D1315">
        <f>IF(OR($L1315=TRUE,$A1315=0,MOD($A1315,ChapterTable!$S$20)&lt;&gt;0),
MAX(0,INT(($B1315+ChapterTable!$Q$26+VLOOKUP(SUBSTITUTE(D$1,"성장단계","")&amp;"단계오프셋",ChapterTable!$S:$T,2,0))/ChapterTable!$Q$23)),
MAX(0,INT(($B1315+ChapterTable!$S$26+VLOOKUP(SUBSTITUTE(D$1,"성장단계","")&amp;"보스단계오프셋",ChapterTable!$S:$T,2,0))/ChapterTable!$S$23)))</f>
        <v>2</v>
      </c>
      <c r="E1315" s="1">
        <f ca="1">IF(AND($A1315=0,$B1315=1),
    VLOOKUP(1,ChapterTable!$1:$1048576,MATCH("최종"&amp;SUBSTITUTE(SUBSTITUTE(E$1,"standard",""),"|Float",""),ChapterTable!$1:$1,0),0)*ChapterTable!$Q$17,
  IF(AND($A1315=0,$B1315=0),
    E1316,
  IF($B1315=0,
    VLOOKUP($A1315,ChapterTable!$1:$1048576,MATCH("최종"&amp;SUBSTITUTE(SUBSTITUTE(E$1,"standard",""),"|Float",""),ChapterTable!$1:$1,0),0),
  IF($B1315=1,
    IF($L1315=FALSE,
      VLOOKUP($A1315,ChapterTable!$1:$1048576,MATCH("최종"&amp;SUBSTITUTE(SUBSTITUTE(E$1,"standard",""),"|Float",""),ChapterTable!$1:$1,0),0),
      VLOOKUP($A1315-ChapterTable!$Q$11,ChapterTable!$1:$1048576,MATCH("최종"&amp;SUBSTITUTE(SUBSTITUTE(E$1,"standard",""),"|Float",""),ChapterTable!$1:$1,0),0)*ChapterTable!$Q$14
    ),
  OFFSET(E1315,-$B1315+IF($L1315,1,0),0)*
    (VLOOKUP(SUBSTITUTE(SUBSTITUTE(E$1,"standard",""),"|Float","")&amp;"인게임누적곱배수",ChapterTable!$S:$T,2,0)^C1315
    +VLOOKUP(SUBSTITUTE(SUBSTITUTE(E$1,"standard",""),"|Float","")&amp;"인게임누적합배수",ChapterTable!$S:$T,2,0)*C1315)
  )
  )
  )
)</f>
        <v>585.22500000000002</v>
      </c>
      <c r="F1315" s="1">
        <f ca="1">IF(AND($A1315=0,$B1315=1),
    VLOOKUP(1,ChapterTable!$1:$1048576,MATCH("최종"&amp;SUBSTITUTE(SUBSTITUTE(F$1,"standard",""),"|Float",""),ChapterTable!$1:$1,0),0)*ChapterTable!$Q$17,
  IF(AND($A1315=0,$B1315=0),
    F1316,
  IF($B1315=0,
    VLOOKUP($A1315,ChapterTable!$1:$1048576,MATCH("최종"&amp;SUBSTITUTE(SUBSTITUTE(F$1,"standard",""),"|Float",""),ChapterTable!$1:$1,0),0),
  IF($B1315=1,
    IF($L1315=FALSE,
      VLOOKUP($A1315,ChapterTable!$1:$1048576,MATCH("최종"&amp;SUBSTITUTE(SUBSTITUTE(F$1,"standard",""),"|Float",""),ChapterTable!$1:$1,0),0),
      VLOOKUP($A1315-ChapterTable!$Q$11,ChapterTable!$1:$1048576,MATCH("최종"&amp;SUBSTITUTE(SUBSTITUTE(F$1,"standard",""),"|Float",""),ChapterTable!$1:$1,0),0)*ChapterTable!$Q$14
    ),
  OFFSET(F1315,-$B1315+IF($L1315,1,0),0)*
    (VLOOKUP(SUBSTITUTE(SUBSTITUTE(F$1,"standard",""),"|Float","")&amp;"인게임누적곱배수",ChapterTable!$S:$T,2,0)^D1315
    +VLOOKUP(SUBSTITUTE(SUBSTITUTE(F$1,"standard",""),"|Float","")&amp;"인게임누적합배수",ChapterTable!$S:$T,2,0)*D1315)
  )
  )
  )
)</f>
        <v>267.75</v>
      </c>
      <c r="G1315" t="s">
        <v>76</v>
      </c>
      <c r="J1315" t="str">
        <f>IF(ISBLANK(I1315),"",
IFERROR(VLOOKUP(I1315,[1]StringTable!$1:$1048576,MATCH([1]StringTable!$B$1,[1]StringTable!$1:$1,0),0),
IFERROR(VLOOKUP(I1315,[1]InApkStringTable!$1:$1048576,MATCH([1]InApkStringTable!$B$1,[1]InApkStringTable!$1:$1,0),0),
"스트링없음")))</f>
        <v/>
      </c>
      <c r="L1315" t="b">
        <v>1</v>
      </c>
      <c r="N1315" t="str">
        <f>IF(ISBLANK(M1315),"",IF(ISERROR(VLOOKUP(M1315,MapTable!$A:$A,1,0)),"맵없음",""))</f>
        <v/>
      </c>
      <c r="O1315">
        <f t="shared" si="81"/>
        <v>3</v>
      </c>
      <c r="Q1315">
        <f t="shared" si="82"/>
        <v>3</v>
      </c>
      <c r="R1315" t="b">
        <f t="shared" ca="1" si="83"/>
        <v>0</v>
      </c>
      <c r="T1315" t="b">
        <f t="shared" ca="1" si="84"/>
        <v>0</v>
      </c>
      <c r="X1315" t="str">
        <f>IF(ISBLANK(W1315),"",
IF(ISERROR(FIND(",",W1315)),
  IF(ISERROR(VLOOKUP(W1315,MapTable!$A:$A,1,0)),"맵없음",
  ""),
IF(ISERROR(FIND(",",W1315,FIND(",",W1315)+1)),
  IF(OR(ISERROR(VLOOKUP(LEFT(W1315,FIND(",",W1315)-1),MapTable!$A:$A,1,0)),ISERROR(VLOOKUP(TRIM(MID(W1315,FIND(",",W1315)+1,999)),MapTable!$A:$A,1,0))),"맵없음",
  ""),
IF(ISERROR(FIND(",",W1315,FIND(",",W1315,FIND(",",W1315)+1)+1)),
  IF(OR(ISERROR(VLOOKUP(LEFT(W1315,FIND(",",W1315)-1),MapTable!$A:$A,1,0)),ISERROR(VLOOKUP(TRIM(MID(W1315,FIND(",",W1315)+1,FIND(",",W1315,FIND(",",W1315)+1)-FIND(",",W1315)-1)),MapTable!$A:$A,1,0)),ISERROR(VLOOKUP(TRIM(MID(W1315,FIND(",",W1315,FIND(",",W1315)+1)+1,999)),MapTable!$A:$A,1,0))),"맵없음",
  ""),
IF(ISERROR(FIND(",",W1315,FIND(",",W1315,FIND(",",W1315,FIND(",",W1315)+1)+1)+1)),
  IF(OR(ISERROR(VLOOKUP(LEFT(W1315,FIND(",",W1315)-1),MapTable!$A:$A,1,0)),ISERROR(VLOOKUP(TRIM(MID(W1315,FIND(",",W1315)+1,FIND(",",W1315,FIND(",",W1315)+1)-FIND(",",W1315)-1)),MapTable!$A:$A,1,0)),ISERROR(VLOOKUP(TRIM(MID(W1315,FIND(",",W1315,FIND(",",W1315)+1)+1,FIND(",",W1315,FIND(",",W1315,FIND(",",W1315)+1)+1)-FIND(",",W1315,FIND(",",W1315)+1)-1)),MapTable!$A:$A,1,0)),ISERROR(VLOOKUP(TRIM(MID(W1315,FIND(",",W1315,FIND(",",W1315,FIND(",",W1315)+1)+1)+1,999)),MapTable!$A:$A,1,0))),"맵없음",
  ""),
)))))</f>
        <v/>
      </c>
      <c r="AC1315" t="str">
        <f>IF(ISBLANK(AB1315),"",IF(ISERROR(VLOOKUP(AB1315,[3]DropTable!$A:$A,1,0)),"드랍없음",""))</f>
        <v/>
      </c>
      <c r="AE1315" t="str">
        <f>IF(ISBLANK(AD1315),"",IF(ISERROR(VLOOKUP(AD1315,[3]DropTable!$A:$A,1,0)),"드랍없음",""))</f>
        <v/>
      </c>
      <c r="AG1315">
        <v>9.8000000000000007</v>
      </c>
      <c r="AH1315">
        <v>1</v>
      </c>
    </row>
    <row r="1316" spans="1:34" x14ac:dyDescent="0.3">
      <c r="A1316">
        <v>4</v>
      </c>
      <c r="B1316">
        <v>25</v>
      </c>
      <c r="C1316">
        <f>IF(OR($L1316=TRUE,$A1316=0,MOD($A1316,ChapterTable!$S$20)&lt;&gt;0),
MAX(0,INT(($B1316+ChapterTable!$Q$26+VLOOKUP(SUBSTITUTE(C$1,"성장단계","")&amp;"단계오프셋",ChapterTable!$S:$T,2,0))/ChapterTable!$Q$23)),
MAX(0,INT(($B1316+ChapterTable!$S$26+VLOOKUP(SUBSTITUTE(C$1,"성장단계","")&amp;"보스단계오프셋",ChapterTable!$S:$T,2,0))/ChapterTable!$S$23)))</f>
        <v>2</v>
      </c>
      <c r="D1316">
        <f>IF(OR($L1316=TRUE,$A1316=0,MOD($A1316,ChapterTable!$S$20)&lt;&gt;0),
MAX(0,INT(($B1316+ChapterTable!$Q$26+VLOOKUP(SUBSTITUTE(D$1,"성장단계","")&amp;"단계오프셋",ChapterTable!$S:$T,2,0))/ChapterTable!$Q$23)),
MAX(0,INT(($B1316+ChapterTable!$S$26+VLOOKUP(SUBSTITUTE(D$1,"성장단계","")&amp;"보스단계오프셋",ChapterTable!$S:$T,2,0))/ChapterTable!$S$23)))</f>
        <v>2</v>
      </c>
      <c r="E1316" s="1">
        <f ca="1">IF(AND($A1316=0,$B1316=1),
    VLOOKUP(1,ChapterTable!$1:$1048576,MATCH("최종"&amp;SUBSTITUTE(SUBSTITUTE(E$1,"standard",""),"|Float",""),ChapterTable!$1:$1,0),0)*ChapterTable!$Q$17,
  IF(AND($A1316=0,$B1316=0),
    E1317,
  IF($B1316=0,
    VLOOKUP($A1316,ChapterTable!$1:$1048576,MATCH("최종"&amp;SUBSTITUTE(SUBSTITUTE(E$1,"standard",""),"|Float",""),ChapterTable!$1:$1,0),0),
  IF($B1316=1,
    IF($L1316=FALSE,
      VLOOKUP($A1316,ChapterTable!$1:$1048576,MATCH("최종"&amp;SUBSTITUTE(SUBSTITUTE(E$1,"standard",""),"|Float",""),ChapterTable!$1:$1,0),0),
      VLOOKUP($A1316-ChapterTable!$Q$11,ChapterTable!$1:$1048576,MATCH("최종"&amp;SUBSTITUTE(SUBSTITUTE(E$1,"standard",""),"|Float",""),ChapterTable!$1:$1,0),0)*ChapterTable!$Q$14
    ),
  OFFSET(E1316,-$B1316+IF($L1316,1,0),0)*
    (VLOOKUP(SUBSTITUTE(SUBSTITUTE(E$1,"standard",""),"|Float","")&amp;"인게임누적곱배수",ChapterTable!$S:$T,2,0)^C1316
    +VLOOKUP(SUBSTITUTE(SUBSTITUTE(E$1,"standard",""),"|Float","")&amp;"인게임누적합배수",ChapterTable!$S:$T,2,0)*C1316)
  )
  )
  )
)</f>
        <v>585.22500000000002</v>
      </c>
      <c r="F1316" s="1">
        <f ca="1">IF(AND($A1316=0,$B1316=1),
    VLOOKUP(1,ChapterTable!$1:$1048576,MATCH("최종"&amp;SUBSTITUTE(SUBSTITUTE(F$1,"standard",""),"|Float",""),ChapterTable!$1:$1,0),0)*ChapterTable!$Q$17,
  IF(AND($A1316=0,$B1316=0),
    F1317,
  IF($B1316=0,
    VLOOKUP($A1316,ChapterTable!$1:$1048576,MATCH("최종"&amp;SUBSTITUTE(SUBSTITUTE(F$1,"standard",""),"|Float",""),ChapterTable!$1:$1,0),0),
  IF($B1316=1,
    IF($L1316=FALSE,
      VLOOKUP($A1316,ChapterTable!$1:$1048576,MATCH("최종"&amp;SUBSTITUTE(SUBSTITUTE(F$1,"standard",""),"|Float",""),ChapterTable!$1:$1,0),0),
      VLOOKUP($A1316-ChapterTable!$Q$11,ChapterTable!$1:$1048576,MATCH("최종"&amp;SUBSTITUTE(SUBSTITUTE(F$1,"standard",""),"|Float",""),ChapterTable!$1:$1,0),0)*ChapterTable!$Q$14
    ),
  OFFSET(F1316,-$B1316+IF($L1316,1,0),0)*
    (VLOOKUP(SUBSTITUTE(SUBSTITUTE(F$1,"standard",""),"|Float","")&amp;"인게임누적곱배수",ChapterTable!$S:$T,2,0)^D1316
    +VLOOKUP(SUBSTITUTE(SUBSTITUTE(F$1,"standard",""),"|Float","")&amp;"인게임누적합배수",ChapterTable!$S:$T,2,0)*D1316)
  )
  )
  )
)</f>
        <v>267.75</v>
      </c>
      <c r="G1316" t="s">
        <v>76</v>
      </c>
      <c r="J1316" t="str">
        <f>IF(ISBLANK(I1316),"",
IFERROR(VLOOKUP(I1316,[1]StringTable!$1:$1048576,MATCH([1]StringTable!$B$1,[1]StringTable!$1:$1,0),0),
IFERROR(VLOOKUP(I1316,[1]InApkStringTable!$1:$1048576,MATCH([1]InApkStringTable!$B$1,[1]InApkStringTable!$1:$1,0),0),
"스트링없음")))</f>
        <v/>
      </c>
      <c r="L1316" t="b">
        <v>1</v>
      </c>
      <c r="N1316" t="str">
        <f>IF(ISBLANK(M1316),"",IF(ISERROR(VLOOKUP(M1316,MapTable!$A:$A,1,0)),"맵없음",""))</f>
        <v/>
      </c>
      <c r="O1316">
        <f t="shared" si="81"/>
        <v>11</v>
      </c>
      <c r="Q1316">
        <f t="shared" si="82"/>
        <v>11</v>
      </c>
      <c r="R1316" t="b">
        <f t="shared" ca="1" si="83"/>
        <v>0</v>
      </c>
      <c r="T1316" t="b">
        <f t="shared" ca="1" si="84"/>
        <v>0</v>
      </c>
      <c r="X1316" t="str">
        <f>IF(ISBLANK(W1316),"",
IF(ISERROR(FIND(",",W1316)),
  IF(ISERROR(VLOOKUP(W1316,MapTable!$A:$A,1,0)),"맵없음",
  ""),
IF(ISERROR(FIND(",",W1316,FIND(",",W1316)+1)),
  IF(OR(ISERROR(VLOOKUP(LEFT(W1316,FIND(",",W1316)-1),MapTable!$A:$A,1,0)),ISERROR(VLOOKUP(TRIM(MID(W1316,FIND(",",W1316)+1,999)),MapTable!$A:$A,1,0))),"맵없음",
  ""),
IF(ISERROR(FIND(",",W1316,FIND(",",W1316,FIND(",",W1316)+1)+1)),
  IF(OR(ISERROR(VLOOKUP(LEFT(W1316,FIND(",",W1316)-1),MapTable!$A:$A,1,0)),ISERROR(VLOOKUP(TRIM(MID(W1316,FIND(",",W1316)+1,FIND(",",W1316,FIND(",",W1316)+1)-FIND(",",W1316)-1)),MapTable!$A:$A,1,0)),ISERROR(VLOOKUP(TRIM(MID(W1316,FIND(",",W1316,FIND(",",W1316)+1)+1,999)),MapTable!$A:$A,1,0))),"맵없음",
  ""),
IF(ISERROR(FIND(",",W1316,FIND(",",W1316,FIND(",",W1316,FIND(",",W1316)+1)+1)+1)),
  IF(OR(ISERROR(VLOOKUP(LEFT(W1316,FIND(",",W1316)-1),MapTable!$A:$A,1,0)),ISERROR(VLOOKUP(TRIM(MID(W1316,FIND(",",W1316)+1,FIND(",",W1316,FIND(",",W1316)+1)-FIND(",",W1316)-1)),MapTable!$A:$A,1,0)),ISERROR(VLOOKUP(TRIM(MID(W1316,FIND(",",W1316,FIND(",",W1316)+1)+1,FIND(",",W1316,FIND(",",W1316,FIND(",",W1316)+1)+1)-FIND(",",W1316,FIND(",",W1316)+1)-1)),MapTable!$A:$A,1,0)),ISERROR(VLOOKUP(TRIM(MID(W1316,FIND(",",W1316,FIND(",",W1316,FIND(",",W1316)+1)+1)+1,999)),MapTable!$A:$A,1,0))),"맵없음",
  ""),
)))))</f>
        <v/>
      </c>
      <c r="AC1316" t="str">
        <f>IF(ISBLANK(AB1316),"",IF(ISERROR(VLOOKUP(AB1316,[3]DropTable!$A:$A,1,0)),"드랍없음",""))</f>
        <v/>
      </c>
      <c r="AE1316" t="str">
        <f>IF(ISBLANK(AD1316),"",IF(ISERROR(VLOOKUP(AD1316,[3]DropTable!$A:$A,1,0)),"드랍없음",""))</f>
        <v/>
      </c>
      <c r="AG1316">
        <v>9.8000000000000007</v>
      </c>
      <c r="AH1316">
        <v>1</v>
      </c>
    </row>
    <row r="1317" spans="1:34" x14ac:dyDescent="0.3">
      <c r="A1317">
        <v>4</v>
      </c>
      <c r="B1317">
        <v>26</v>
      </c>
      <c r="C1317">
        <f>IF(OR($L1317=TRUE,$A1317=0,MOD($A1317,ChapterTable!$S$20)&lt;&gt;0),
MAX(0,INT(($B1317+ChapterTable!$Q$26+VLOOKUP(SUBSTITUTE(C$1,"성장단계","")&amp;"단계오프셋",ChapterTable!$S:$T,2,0))/ChapterTable!$Q$23)),
MAX(0,INT(($B1317+ChapterTable!$S$26+VLOOKUP(SUBSTITUTE(C$1,"성장단계","")&amp;"보스단계오프셋",ChapterTable!$S:$T,2,0))/ChapterTable!$S$23)))</f>
        <v>3</v>
      </c>
      <c r="D1317">
        <f>IF(OR($L1317=TRUE,$A1317=0,MOD($A1317,ChapterTable!$S$20)&lt;&gt;0),
MAX(0,INT(($B1317+ChapterTable!$Q$26+VLOOKUP(SUBSTITUTE(D$1,"성장단계","")&amp;"단계오프셋",ChapterTable!$S:$T,2,0))/ChapterTable!$Q$23)),
MAX(0,INT(($B1317+ChapterTable!$S$26+VLOOKUP(SUBSTITUTE(D$1,"성장단계","")&amp;"보스단계오프셋",ChapterTable!$S:$T,2,0))/ChapterTable!$S$23)))</f>
        <v>2</v>
      </c>
      <c r="E1317" s="1">
        <f ca="1">IF(AND($A1317=0,$B1317=1),
    VLOOKUP(1,ChapterTable!$1:$1048576,MATCH("최종"&amp;SUBSTITUTE(SUBSTITUTE(E$1,"standard",""),"|Float",""),ChapterTable!$1:$1,0),0)*ChapterTable!$Q$17,
  IF(AND($A1317=0,$B1317=0),
    E1318,
  IF($B1317=0,
    VLOOKUP($A1317,ChapterTable!$1:$1048576,MATCH("최종"&amp;SUBSTITUTE(SUBSTITUTE(E$1,"standard",""),"|Float",""),ChapterTable!$1:$1,0),0),
  IF($B1317=1,
    IF($L1317=FALSE,
      VLOOKUP($A1317,ChapterTable!$1:$1048576,MATCH("최종"&amp;SUBSTITUTE(SUBSTITUTE(E$1,"standard",""),"|Float",""),ChapterTable!$1:$1,0),0),
      VLOOKUP($A1317-ChapterTable!$Q$11,ChapterTable!$1:$1048576,MATCH("최종"&amp;SUBSTITUTE(SUBSTITUTE(E$1,"standard",""),"|Float",""),ChapterTable!$1:$1,0),0)*ChapterTable!$Q$14
    ),
  OFFSET(E1317,-$B1317+IF($L1317,1,0),0)*
    (VLOOKUP(SUBSTITUTE(SUBSTITUTE(E$1,"standard",""),"|Float","")&amp;"인게임누적곱배수",ChapterTable!$S:$T,2,0)^C1317
    +VLOOKUP(SUBSTITUTE(SUBSTITUTE(E$1,"standard",""),"|Float","")&amp;"인게임누적합배수",ChapterTable!$S:$T,2,0)*C1317)
  )
  )
  )
)</f>
        <v>705.71249999999998</v>
      </c>
      <c r="F1317" s="1">
        <f ca="1">IF(AND($A1317=0,$B1317=1),
    VLOOKUP(1,ChapterTable!$1:$1048576,MATCH("최종"&amp;SUBSTITUTE(SUBSTITUTE(F$1,"standard",""),"|Float",""),ChapterTable!$1:$1,0),0)*ChapterTable!$Q$17,
  IF(AND($A1317=0,$B1317=0),
    F1318,
  IF($B1317=0,
    VLOOKUP($A1317,ChapterTable!$1:$1048576,MATCH("최종"&amp;SUBSTITUTE(SUBSTITUTE(F$1,"standard",""),"|Float",""),ChapterTable!$1:$1,0),0),
  IF($B1317=1,
    IF($L1317=FALSE,
      VLOOKUP($A1317,ChapterTable!$1:$1048576,MATCH("최종"&amp;SUBSTITUTE(SUBSTITUTE(F$1,"standard",""),"|Float",""),ChapterTable!$1:$1,0),0),
      VLOOKUP($A1317-ChapterTable!$Q$11,ChapterTable!$1:$1048576,MATCH("최종"&amp;SUBSTITUTE(SUBSTITUTE(F$1,"standard",""),"|Float",""),ChapterTable!$1:$1,0),0)*ChapterTable!$Q$14
    ),
  OFFSET(F1317,-$B1317+IF($L1317,1,0),0)*
    (VLOOKUP(SUBSTITUTE(SUBSTITUTE(F$1,"standard",""),"|Float","")&amp;"인게임누적곱배수",ChapterTable!$S:$T,2,0)^D1317
    +VLOOKUP(SUBSTITUTE(SUBSTITUTE(F$1,"standard",""),"|Float","")&amp;"인게임누적합배수",ChapterTable!$S:$T,2,0)*D1317)
  )
  )
  )
)</f>
        <v>267.75</v>
      </c>
      <c r="G1317" t="s">
        <v>76</v>
      </c>
      <c r="J1317" t="str">
        <f>IF(ISBLANK(I1317),"",
IFERROR(VLOOKUP(I1317,[1]StringTable!$1:$1048576,MATCH([1]StringTable!$B$1,[1]StringTable!$1:$1,0),0),
IFERROR(VLOOKUP(I1317,[1]InApkStringTable!$1:$1048576,MATCH([1]InApkStringTable!$B$1,[1]InApkStringTable!$1:$1,0),0),
"스트링없음")))</f>
        <v/>
      </c>
      <c r="L1317" t="b">
        <v>1</v>
      </c>
      <c r="N1317" t="str">
        <f>IF(ISBLANK(M1317),"",IF(ISERROR(VLOOKUP(M1317,MapTable!$A:$A,1,0)),"맵없음",""))</f>
        <v/>
      </c>
      <c r="O1317">
        <f t="shared" si="81"/>
        <v>3</v>
      </c>
      <c r="Q1317">
        <f t="shared" si="82"/>
        <v>3</v>
      </c>
      <c r="R1317" t="b">
        <f t="shared" ca="1" si="83"/>
        <v>0</v>
      </c>
      <c r="T1317" t="b">
        <f t="shared" ca="1" si="84"/>
        <v>0</v>
      </c>
      <c r="X1317" t="str">
        <f>IF(ISBLANK(W1317),"",
IF(ISERROR(FIND(",",W1317)),
  IF(ISERROR(VLOOKUP(W1317,MapTable!$A:$A,1,0)),"맵없음",
  ""),
IF(ISERROR(FIND(",",W1317,FIND(",",W1317)+1)),
  IF(OR(ISERROR(VLOOKUP(LEFT(W1317,FIND(",",W1317)-1),MapTable!$A:$A,1,0)),ISERROR(VLOOKUP(TRIM(MID(W1317,FIND(",",W1317)+1,999)),MapTable!$A:$A,1,0))),"맵없음",
  ""),
IF(ISERROR(FIND(",",W1317,FIND(",",W1317,FIND(",",W1317)+1)+1)),
  IF(OR(ISERROR(VLOOKUP(LEFT(W1317,FIND(",",W1317)-1),MapTable!$A:$A,1,0)),ISERROR(VLOOKUP(TRIM(MID(W1317,FIND(",",W1317)+1,FIND(",",W1317,FIND(",",W1317)+1)-FIND(",",W1317)-1)),MapTable!$A:$A,1,0)),ISERROR(VLOOKUP(TRIM(MID(W1317,FIND(",",W1317,FIND(",",W1317)+1)+1,999)),MapTable!$A:$A,1,0))),"맵없음",
  ""),
IF(ISERROR(FIND(",",W1317,FIND(",",W1317,FIND(",",W1317,FIND(",",W1317)+1)+1)+1)),
  IF(OR(ISERROR(VLOOKUP(LEFT(W1317,FIND(",",W1317)-1),MapTable!$A:$A,1,0)),ISERROR(VLOOKUP(TRIM(MID(W1317,FIND(",",W1317)+1,FIND(",",W1317,FIND(",",W1317)+1)-FIND(",",W1317)-1)),MapTable!$A:$A,1,0)),ISERROR(VLOOKUP(TRIM(MID(W1317,FIND(",",W1317,FIND(",",W1317)+1)+1,FIND(",",W1317,FIND(",",W1317,FIND(",",W1317)+1)+1)-FIND(",",W1317,FIND(",",W1317)+1)-1)),MapTable!$A:$A,1,0)),ISERROR(VLOOKUP(TRIM(MID(W1317,FIND(",",W1317,FIND(",",W1317,FIND(",",W1317)+1)+1)+1,999)),MapTable!$A:$A,1,0))),"맵없음",
  ""),
)))))</f>
        <v/>
      </c>
      <c r="AC1317" t="str">
        <f>IF(ISBLANK(AB1317),"",IF(ISERROR(VLOOKUP(AB1317,[3]DropTable!$A:$A,1,0)),"드랍없음",""))</f>
        <v/>
      </c>
      <c r="AE1317" t="str">
        <f>IF(ISBLANK(AD1317),"",IF(ISERROR(VLOOKUP(AD1317,[3]DropTable!$A:$A,1,0)),"드랍없음",""))</f>
        <v/>
      </c>
      <c r="AG1317">
        <v>9.8000000000000007</v>
      </c>
      <c r="AH1317">
        <v>1</v>
      </c>
    </row>
    <row r="1318" spans="1:34" x14ac:dyDescent="0.3">
      <c r="A1318">
        <v>4</v>
      </c>
      <c r="B1318">
        <v>27</v>
      </c>
      <c r="C1318">
        <f>IF(OR($L1318=TRUE,$A1318=0,MOD($A1318,ChapterTable!$S$20)&lt;&gt;0),
MAX(0,INT(($B1318+ChapterTable!$Q$26+VLOOKUP(SUBSTITUTE(C$1,"성장단계","")&amp;"단계오프셋",ChapterTable!$S:$T,2,0))/ChapterTable!$Q$23)),
MAX(0,INT(($B1318+ChapterTable!$S$26+VLOOKUP(SUBSTITUTE(C$1,"성장단계","")&amp;"보스단계오프셋",ChapterTable!$S:$T,2,0))/ChapterTable!$S$23)))</f>
        <v>3</v>
      </c>
      <c r="D1318">
        <f>IF(OR($L1318=TRUE,$A1318=0,MOD($A1318,ChapterTable!$S$20)&lt;&gt;0),
MAX(0,INT(($B1318+ChapterTable!$Q$26+VLOOKUP(SUBSTITUTE(D$1,"성장단계","")&amp;"단계오프셋",ChapterTable!$S:$T,2,0))/ChapterTable!$Q$23)),
MAX(0,INT(($B1318+ChapterTable!$S$26+VLOOKUP(SUBSTITUTE(D$1,"성장단계","")&amp;"보스단계오프셋",ChapterTable!$S:$T,2,0))/ChapterTable!$S$23)))</f>
        <v>2</v>
      </c>
      <c r="E1318" s="1">
        <f ca="1">IF(AND($A1318=0,$B1318=1),
    VLOOKUP(1,ChapterTable!$1:$1048576,MATCH("최종"&amp;SUBSTITUTE(SUBSTITUTE(E$1,"standard",""),"|Float",""),ChapterTable!$1:$1,0),0)*ChapterTable!$Q$17,
  IF(AND($A1318=0,$B1318=0),
    E1319,
  IF($B1318=0,
    VLOOKUP($A1318,ChapterTable!$1:$1048576,MATCH("최종"&amp;SUBSTITUTE(SUBSTITUTE(E$1,"standard",""),"|Float",""),ChapterTable!$1:$1,0),0),
  IF($B1318=1,
    IF($L1318=FALSE,
      VLOOKUP($A1318,ChapterTable!$1:$1048576,MATCH("최종"&amp;SUBSTITUTE(SUBSTITUTE(E$1,"standard",""),"|Float",""),ChapterTable!$1:$1,0),0),
      VLOOKUP($A1318-ChapterTable!$Q$11,ChapterTable!$1:$1048576,MATCH("최종"&amp;SUBSTITUTE(SUBSTITUTE(E$1,"standard",""),"|Float",""),ChapterTable!$1:$1,0),0)*ChapterTable!$Q$14
    ),
  OFFSET(E1318,-$B1318+IF($L1318,1,0),0)*
    (VLOOKUP(SUBSTITUTE(SUBSTITUTE(E$1,"standard",""),"|Float","")&amp;"인게임누적곱배수",ChapterTable!$S:$T,2,0)^C1318
    +VLOOKUP(SUBSTITUTE(SUBSTITUTE(E$1,"standard",""),"|Float","")&amp;"인게임누적합배수",ChapterTable!$S:$T,2,0)*C1318)
  )
  )
  )
)</f>
        <v>705.71249999999998</v>
      </c>
      <c r="F1318" s="1">
        <f ca="1">IF(AND($A1318=0,$B1318=1),
    VLOOKUP(1,ChapterTable!$1:$1048576,MATCH("최종"&amp;SUBSTITUTE(SUBSTITUTE(F$1,"standard",""),"|Float",""),ChapterTable!$1:$1,0),0)*ChapterTable!$Q$17,
  IF(AND($A1318=0,$B1318=0),
    F1319,
  IF($B1318=0,
    VLOOKUP($A1318,ChapterTable!$1:$1048576,MATCH("최종"&amp;SUBSTITUTE(SUBSTITUTE(F$1,"standard",""),"|Float",""),ChapterTable!$1:$1,0),0),
  IF($B1318=1,
    IF($L1318=FALSE,
      VLOOKUP($A1318,ChapterTable!$1:$1048576,MATCH("최종"&amp;SUBSTITUTE(SUBSTITUTE(F$1,"standard",""),"|Float",""),ChapterTable!$1:$1,0),0),
      VLOOKUP($A1318-ChapterTable!$Q$11,ChapterTable!$1:$1048576,MATCH("최종"&amp;SUBSTITUTE(SUBSTITUTE(F$1,"standard",""),"|Float",""),ChapterTable!$1:$1,0),0)*ChapterTable!$Q$14
    ),
  OFFSET(F1318,-$B1318+IF($L1318,1,0),0)*
    (VLOOKUP(SUBSTITUTE(SUBSTITUTE(F$1,"standard",""),"|Float","")&amp;"인게임누적곱배수",ChapterTable!$S:$T,2,0)^D1318
    +VLOOKUP(SUBSTITUTE(SUBSTITUTE(F$1,"standard",""),"|Float","")&amp;"인게임누적합배수",ChapterTable!$S:$T,2,0)*D1318)
  )
  )
  )
)</f>
        <v>267.75</v>
      </c>
      <c r="G1318" t="s">
        <v>76</v>
      </c>
      <c r="J1318" t="str">
        <f>IF(ISBLANK(I1318),"",
IFERROR(VLOOKUP(I1318,[1]StringTable!$1:$1048576,MATCH([1]StringTable!$B$1,[1]StringTable!$1:$1,0),0),
IFERROR(VLOOKUP(I1318,[1]InApkStringTable!$1:$1048576,MATCH([1]InApkStringTable!$B$1,[1]InApkStringTable!$1:$1,0),0),
"스트링없음")))</f>
        <v/>
      </c>
      <c r="L1318" t="b">
        <v>1</v>
      </c>
      <c r="N1318" t="str">
        <f>IF(ISBLANK(M1318),"",IF(ISERROR(VLOOKUP(M1318,MapTable!$A:$A,1,0)),"맵없음",""))</f>
        <v/>
      </c>
      <c r="O1318">
        <f t="shared" si="81"/>
        <v>3</v>
      </c>
      <c r="Q1318">
        <f t="shared" si="82"/>
        <v>3</v>
      </c>
      <c r="R1318" t="b">
        <f t="shared" ca="1" si="83"/>
        <v>0</v>
      </c>
      <c r="T1318" t="b">
        <f t="shared" ca="1" si="84"/>
        <v>0</v>
      </c>
      <c r="X1318" t="str">
        <f>IF(ISBLANK(W1318),"",
IF(ISERROR(FIND(",",W1318)),
  IF(ISERROR(VLOOKUP(W1318,MapTable!$A:$A,1,0)),"맵없음",
  ""),
IF(ISERROR(FIND(",",W1318,FIND(",",W1318)+1)),
  IF(OR(ISERROR(VLOOKUP(LEFT(W1318,FIND(",",W1318)-1),MapTable!$A:$A,1,0)),ISERROR(VLOOKUP(TRIM(MID(W1318,FIND(",",W1318)+1,999)),MapTable!$A:$A,1,0))),"맵없음",
  ""),
IF(ISERROR(FIND(",",W1318,FIND(",",W1318,FIND(",",W1318)+1)+1)),
  IF(OR(ISERROR(VLOOKUP(LEFT(W1318,FIND(",",W1318)-1),MapTable!$A:$A,1,0)),ISERROR(VLOOKUP(TRIM(MID(W1318,FIND(",",W1318)+1,FIND(",",W1318,FIND(",",W1318)+1)-FIND(",",W1318)-1)),MapTable!$A:$A,1,0)),ISERROR(VLOOKUP(TRIM(MID(W1318,FIND(",",W1318,FIND(",",W1318)+1)+1,999)),MapTable!$A:$A,1,0))),"맵없음",
  ""),
IF(ISERROR(FIND(",",W1318,FIND(",",W1318,FIND(",",W1318,FIND(",",W1318)+1)+1)+1)),
  IF(OR(ISERROR(VLOOKUP(LEFT(W1318,FIND(",",W1318)-1),MapTable!$A:$A,1,0)),ISERROR(VLOOKUP(TRIM(MID(W1318,FIND(",",W1318)+1,FIND(",",W1318,FIND(",",W1318)+1)-FIND(",",W1318)-1)),MapTable!$A:$A,1,0)),ISERROR(VLOOKUP(TRIM(MID(W1318,FIND(",",W1318,FIND(",",W1318)+1)+1,FIND(",",W1318,FIND(",",W1318,FIND(",",W1318)+1)+1)-FIND(",",W1318,FIND(",",W1318)+1)-1)),MapTable!$A:$A,1,0)),ISERROR(VLOOKUP(TRIM(MID(W1318,FIND(",",W1318,FIND(",",W1318,FIND(",",W1318)+1)+1)+1,999)),MapTable!$A:$A,1,0))),"맵없음",
  ""),
)))))</f>
        <v/>
      </c>
      <c r="AC1318" t="str">
        <f>IF(ISBLANK(AB1318),"",IF(ISERROR(VLOOKUP(AB1318,[3]DropTable!$A:$A,1,0)),"드랍없음",""))</f>
        <v/>
      </c>
      <c r="AE1318" t="str">
        <f>IF(ISBLANK(AD1318),"",IF(ISERROR(VLOOKUP(AD1318,[3]DropTable!$A:$A,1,0)),"드랍없음",""))</f>
        <v/>
      </c>
      <c r="AG1318">
        <v>9.8000000000000007</v>
      </c>
      <c r="AH1318">
        <v>1</v>
      </c>
    </row>
    <row r="1319" spans="1:34" x14ac:dyDescent="0.3">
      <c r="A1319">
        <v>4</v>
      </c>
      <c r="B1319">
        <v>28</v>
      </c>
      <c r="C1319">
        <f>IF(OR($L1319=TRUE,$A1319=0,MOD($A1319,ChapterTable!$S$20)&lt;&gt;0),
MAX(0,INT(($B1319+ChapterTable!$Q$26+VLOOKUP(SUBSTITUTE(C$1,"성장단계","")&amp;"단계오프셋",ChapterTable!$S:$T,2,0))/ChapterTable!$Q$23)),
MAX(0,INT(($B1319+ChapterTable!$S$26+VLOOKUP(SUBSTITUTE(C$1,"성장단계","")&amp;"보스단계오프셋",ChapterTable!$S:$T,2,0))/ChapterTable!$S$23)))</f>
        <v>3</v>
      </c>
      <c r="D1319">
        <f>IF(OR($L1319=TRUE,$A1319=0,MOD($A1319,ChapterTable!$S$20)&lt;&gt;0),
MAX(0,INT(($B1319+ChapterTable!$Q$26+VLOOKUP(SUBSTITUTE(D$1,"성장단계","")&amp;"단계오프셋",ChapterTable!$S:$T,2,0))/ChapterTable!$Q$23)),
MAX(0,INT(($B1319+ChapterTable!$S$26+VLOOKUP(SUBSTITUTE(D$1,"성장단계","")&amp;"보스단계오프셋",ChapterTable!$S:$T,2,0))/ChapterTable!$S$23)))</f>
        <v>2</v>
      </c>
      <c r="E1319" s="1">
        <f ca="1">IF(AND($A1319=0,$B1319=1),
    VLOOKUP(1,ChapterTable!$1:$1048576,MATCH("최종"&amp;SUBSTITUTE(SUBSTITUTE(E$1,"standard",""),"|Float",""),ChapterTable!$1:$1,0),0)*ChapterTable!$Q$17,
  IF(AND($A1319=0,$B1319=0),
    E1320,
  IF($B1319=0,
    VLOOKUP($A1319,ChapterTable!$1:$1048576,MATCH("최종"&amp;SUBSTITUTE(SUBSTITUTE(E$1,"standard",""),"|Float",""),ChapterTable!$1:$1,0),0),
  IF($B1319=1,
    IF($L1319=FALSE,
      VLOOKUP($A1319,ChapterTable!$1:$1048576,MATCH("최종"&amp;SUBSTITUTE(SUBSTITUTE(E$1,"standard",""),"|Float",""),ChapterTable!$1:$1,0),0),
      VLOOKUP($A1319-ChapterTable!$Q$11,ChapterTable!$1:$1048576,MATCH("최종"&amp;SUBSTITUTE(SUBSTITUTE(E$1,"standard",""),"|Float",""),ChapterTable!$1:$1,0),0)*ChapterTable!$Q$14
    ),
  OFFSET(E1319,-$B1319+IF($L1319,1,0),0)*
    (VLOOKUP(SUBSTITUTE(SUBSTITUTE(E$1,"standard",""),"|Float","")&amp;"인게임누적곱배수",ChapterTable!$S:$T,2,0)^C1319
    +VLOOKUP(SUBSTITUTE(SUBSTITUTE(E$1,"standard",""),"|Float","")&amp;"인게임누적합배수",ChapterTable!$S:$T,2,0)*C1319)
  )
  )
  )
)</f>
        <v>705.71249999999998</v>
      </c>
      <c r="F1319" s="1">
        <f ca="1">IF(AND($A1319=0,$B1319=1),
    VLOOKUP(1,ChapterTable!$1:$1048576,MATCH("최종"&amp;SUBSTITUTE(SUBSTITUTE(F$1,"standard",""),"|Float",""),ChapterTable!$1:$1,0),0)*ChapterTable!$Q$17,
  IF(AND($A1319=0,$B1319=0),
    F1320,
  IF($B1319=0,
    VLOOKUP($A1319,ChapterTable!$1:$1048576,MATCH("최종"&amp;SUBSTITUTE(SUBSTITUTE(F$1,"standard",""),"|Float",""),ChapterTable!$1:$1,0),0),
  IF($B1319=1,
    IF($L1319=FALSE,
      VLOOKUP($A1319,ChapterTable!$1:$1048576,MATCH("최종"&amp;SUBSTITUTE(SUBSTITUTE(F$1,"standard",""),"|Float",""),ChapterTable!$1:$1,0),0),
      VLOOKUP($A1319-ChapterTable!$Q$11,ChapterTable!$1:$1048576,MATCH("최종"&amp;SUBSTITUTE(SUBSTITUTE(F$1,"standard",""),"|Float",""),ChapterTable!$1:$1,0),0)*ChapterTable!$Q$14
    ),
  OFFSET(F1319,-$B1319+IF($L1319,1,0),0)*
    (VLOOKUP(SUBSTITUTE(SUBSTITUTE(F$1,"standard",""),"|Float","")&amp;"인게임누적곱배수",ChapterTable!$S:$T,2,0)^D1319
    +VLOOKUP(SUBSTITUTE(SUBSTITUTE(F$1,"standard",""),"|Float","")&amp;"인게임누적합배수",ChapterTable!$S:$T,2,0)*D1319)
  )
  )
  )
)</f>
        <v>267.75</v>
      </c>
      <c r="G1319" t="s">
        <v>76</v>
      </c>
      <c r="J1319" t="str">
        <f>IF(ISBLANK(I1319),"",
IFERROR(VLOOKUP(I1319,[1]StringTable!$1:$1048576,MATCH([1]StringTable!$B$1,[1]StringTable!$1:$1,0),0),
IFERROR(VLOOKUP(I1319,[1]InApkStringTable!$1:$1048576,MATCH([1]InApkStringTable!$B$1,[1]InApkStringTable!$1:$1,0),0),
"스트링없음")))</f>
        <v/>
      </c>
      <c r="L1319" t="b">
        <v>1</v>
      </c>
      <c r="N1319" t="str">
        <f>IF(ISBLANK(M1319),"",IF(ISERROR(VLOOKUP(M1319,MapTable!$A:$A,1,0)),"맵없음",""))</f>
        <v/>
      </c>
      <c r="O1319">
        <f t="shared" si="81"/>
        <v>3</v>
      </c>
      <c r="Q1319">
        <f t="shared" si="82"/>
        <v>3</v>
      </c>
      <c r="R1319" t="b">
        <f t="shared" ca="1" si="83"/>
        <v>0</v>
      </c>
      <c r="T1319" t="b">
        <f t="shared" ca="1" si="84"/>
        <v>0</v>
      </c>
      <c r="X1319" t="str">
        <f>IF(ISBLANK(W1319),"",
IF(ISERROR(FIND(",",W1319)),
  IF(ISERROR(VLOOKUP(W1319,MapTable!$A:$A,1,0)),"맵없음",
  ""),
IF(ISERROR(FIND(",",W1319,FIND(",",W1319)+1)),
  IF(OR(ISERROR(VLOOKUP(LEFT(W1319,FIND(",",W1319)-1),MapTable!$A:$A,1,0)),ISERROR(VLOOKUP(TRIM(MID(W1319,FIND(",",W1319)+1,999)),MapTable!$A:$A,1,0))),"맵없음",
  ""),
IF(ISERROR(FIND(",",W1319,FIND(",",W1319,FIND(",",W1319)+1)+1)),
  IF(OR(ISERROR(VLOOKUP(LEFT(W1319,FIND(",",W1319)-1),MapTable!$A:$A,1,0)),ISERROR(VLOOKUP(TRIM(MID(W1319,FIND(",",W1319)+1,FIND(",",W1319,FIND(",",W1319)+1)-FIND(",",W1319)-1)),MapTable!$A:$A,1,0)),ISERROR(VLOOKUP(TRIM(MID(W1319,FIND(",",W1319,FIND(",",W1319)+1)+1,999)),MapTable!$A:$A,1,0))),"맵없음",
  ""),
IF(ISERROR(FIND(",",W1319,FIND(",",W1319,FIND(",",W1319,FIND(",",W1319)+1)+1)+1)),
  IF(OR(ISERROR(VLOOKUP(LEFT(W1319,FIND(",",W1319)-1),MapTable!$A:$A,1,0)),ISERROR(VLOOKUP(TRIM(MID(W1319,FIND(",",W1319)+1,FIND(",",W1319,FIND(",",W1319)+1)-FIND(",",W1319)-1)),MapTable!$A:$A,1,0)),ISERROR(VLOOKUP(TRIM(MID(W1319,FIND(",",W1319,FIND(",",W1319)+1)+1,FIND(",",W1319,FIND(",",W1319,FIND(",",W1319)+1)+1)-FIND(",",W1319,FIND(",",W1319)+1)-1)),MapTable!$A:$A,1,0)),ISERROR(VLOOKUP(TRIM(MID(W1319,FIND(",",W1319,FIND(",",W1319,FIND(",",W1319)+1)+1)+1,999)),MapTable!$A:$A,1,0))),"맵없음",
  ""),
)))))</f>
        <v/>
      </c>
      <c r="AC1319" t="str">
        <f>IF(ISBLANK(AB1319),"",IF(ISERROR(VLOOKUP(AB1319,[3]DropTable!$A:$A,1,0)),"드랍없음",""))</f>
        <v/>
      </c>
      <c r="AE1319" t="str">
        <f>IF(ISBLANK(AD1319),"",IF(ISERROR(VLOOKUP(AD1319,[3]DropTable!$A:$A,1,0)),"드랍없음",""))</f>
        <v/>
      </c>
      <c r="AG1319">
        <v>9.8000000000000007</v>
      </c>
      <c r="AH1319">
        <v>1</v>
      </c>
    </row>
    <row r="1320" spans="1:34" x14ac:dyDescent="0.3">
      <c r="A1320">
        <v>4</v>
      </c>
      <c r="B1320">
        <v>29</v>
      </c>
      <c r="C1320">
        <f>IF(OR($L1320=TRUE,$A1320=0,MOD($A1320,ChapterTable!$S$20)&lt;&gt;0),
MAX(0,INT(($B1320+ChapterTable!$Q$26+VLOOKUP(SUBSTITUTE(C$1,"성장단계","")&amp;"단계오프셋",ChapterTable!$S:$T,2,0))/ChapterTable!$Q$23)),
MAX(0,INT(($B1320+ChapterTable!$S$26+VLOOKUP(SUBSTITUTE(C$1,"성장단계","")&amp;"보스단계오프셋",ChapterTable!$S:$T,2,0))/ChapterTable!$S$23)))</f>
        <v>3</v>
      </c>
      <c r="D1320">
        <f>IF(OR($L1320=TRUE,$A1320=0,MOD($A1320,ChapterTable!$S$20)&lt;&gt;0),
MAX(0,INT(($B1320+ChapterTable!$Q$26+VLOOKUP(SUBSTITUTE(D$1,"성장단계","")&amp;"단계오프셋",ChapterTable!$S:$T,2,0))/ChapterTable!$Q$23)),
MAX(0,INT(($B1320+ChapterTable!$S$26+VLOOKUP(SUBSTITUTE(D$1,"성장단계","")&amp;"보스단계오프셋",ChapterTable!$S:$T,2,0))/ChapterTable!$S$23)))</f>
        <v>2</v>
      </c>
      <c r="E1320" s="1">
        <f ca="1">IF(AND($A1320=0,$B1320=1),
    VLOOKUP(1,ChapterTable!$1:$1048576,MATCH("최종"&amp;SUBSTITUTE(SUBSTITUTE(E$1,"standard",""),"|Float",""),ChapterTable!$1:$1,0),0)*ChapterTable!$Q$17,
  IF(AND($A1320=0,$B1320=0),
    E1321,
  IF($B1320=0,
    VLOOKUP($A1320,ChapterTable!$1:$1048576,MATCH("최종"&amp;SUBSTITUTE(SUBSTITUTE(E$1,"standard",""),"|Float",""),ChapterTable!$1:$1,0),0),
  IF($B1320=1,
    IF($L1320=FALSE,
      VLOOKUP($A1320,ChapterTable!$1:$1048576,MATCH("최종"&amp;SUBSTITUTE(SUBSTITUTE(E$1,"standard",""),"|Float",""),ChapterTable!$1:$1,0),0),
      VLOOKUP($A1320-ChapterTable!$Q$11,ChapterTable!$1:$1048576,MATCH("최종"&amp;SUBSTITUTE(SUBSTITUTE(E$1,"standard",""),"|Float",""),ChapterTable!$1:$1,0),0)*ChapterTable!$Q$14
    ),
  OFFSET(E1320,-$B1320+IF($L1320,1,0),0)*
    (VLOOKUP(SUBSTITUTE(SUBSTITUTE(E$1,"standard",""),"|Float","")&amp;"인게임누적곱배수",ChapterTable!$S:$T,2,0)^C1320
    +VLOOKUP(SUBSTITUTE(SUBSTITUTE(E$1,"standard",""),"|Float","")&amp;"인게임누적합배수",ChapterTable!$S:$T,2,0)*C1320)
  )
  )
  )
)</f>
        <v>705.71249999999998</v>
      </c>
      <c r="F1320" s="1">
        <f ca="1">IF(AND($A1320=0,$B1320=1),
    VLOOKUP(1,ChapterTable!$1:$1048576,MATCH("최종"&amp;SUBSTITUTE(SUBSTITUTE(F$1,"standard",""),"|Float",""),ChapterTable!$1:$1,0),0)*ChapterTable!$Q$17,
  IF(AND($A1320=0,$B1320=0),
    F1321,
  IF($B1320=0,
    VLOOKUP($A1320,ChapterTable!$1:$1048576,MATCH("최종"&amp;SUBSTITUTE(SUBSTITUTE(F$1,"standard",""),"|Float",""),ChapterTable!$1:$1,0),0),
  IF($B1320=1,
    IF($L1320=FALSE,
      VLOOKUP($A1320,ChapterTable!$1:$1048576,MATCH("최종"&amp;SUBSTITUTE(SUBSTITUTE(F$1,"standard",""),"|Float",""),ChapterTable!$1:$1,0),0),
      VLOOKUP($A1320-ChapterTable!$Q$11,ChapterTable!$1:$1048576,MATCH("최종"&amp;SUBSTITUTE(SUBSTITUTE(F$1,"standard",""),"|Float",""),ChapterTable!$1:$1,0),0)*ChapterTable!$Q$14
    ),
  OFFSET(F1320,-$B1320+IF($L1320,1,0),0)*
    (VLOOKUP(SUBSTITUTE(SUBSTITUTE(F$1,"standard",""),"|Float","")&amp;"인게임누적곱배수",ChapterTable!$S:$T,2,0)^D1320
    +VLOOKUP(SUBSTITUTE(SUBSTITUTE(F$1,"standard",""),"|Float","")&amp;"인게임누적합배수",ChapterTable!$S:$T,2,0)*D1320)
  )
  )
  )
)</f>
        <v>267.75</v>
      </c>
      <c r="G1320" t="s">
        <v>76</v>
      </c>
      <c r="J1320" t="str">
        <f>IF(ISBLANK(I1320),"",
IFERROR(VLOOKUP(I1320,[1]StringTable!$1:$1048576,MATCH([1]StringTable!$B$1,[1]StringTable!$1:$1,0),0),
IFERROR(VLOOKUP(I1320,[1]InApkStringTable!$1:$1048576,MATCH([1]InApkStringTable!$B$1,[1]InApkStringTable!$1:$1,0),0),
"스트링없음")))</f>
        <v/>
      </c>
      <c r="L1320" t="b">
        <v>1</v>
      </c>
      <c r="N1320" t="str">
        <f>IF(ISBLANK(M1320),"",IF(ISERROR(VLOOKUP(M1320,MapTable!$A:$A,1,0)),"맵없음",""))</f>
        <v/>
      </c>
      <c r="O1320">
        <f t="shared" si="81"/>
        <v>93</v>
      </c>
      <c r="Q1320">
        <f t="shared" si="82"/>
        <v>93</v>
      </c>
      <c r="R1320" t="b">
        <f t="shared" ca="1" si="83"/>
        <v>1</v>
      </c>
      <c r="T1320" t="b">
        <f t="shared" ca="1" si="84"/>
        <v>1</v>
      </c>
      <c r="X1320" t="str">
        <f>IF(ISBLANK(W1320),"",
IF(ISERROR(FIND(",",W1320)),
  IF(ISERROR(VLOOKUP(W1320,MapTable!$A:$A,1,0)),"맵없음",
  ""),
IF(ISERROR(FIND(",",W1320,FIND(",",W1320)+1)),
  IF(OR(ISERROR(VLOOKUP(LEFT(W1320,FIND(",",W1320)-1),MapTable!$A:$A,1,0)),ISERROR(VLOOKUP(TRIM(MID(W1320,FIND(",",W1320)+1,999)),MapTable!$A:$A,1,0))),"맵없음",
  ""),
IF(ISERROR(FIND(",",W1320,FIND(",",W1320,FIND(",",W1320)+1)+1)),
  IF(OR(ISERROR(VLOOKUP(LEFT(W1320,FIND(",",W1320)-1),MapTable!$A:$A,1,0)),ISERROR(VLOOKUP(TRIM(MID(W1320,FIND(",",W1320)+1,FIND(",",W1320,FIND(",",W1320)+1)-FIND(",",W1320)-1)),MapTable!$A:$A,1,0)),ISERROR(VLOOKUP(TRIM(MID(W1320,FIND(",",W1320,FIND(",",W1320)+1)+1,999)),MapTable!$A:$A,1,0))),"맵없음",
  ""),
IF(ISERROR(FIND(",",W1320,FIND(",",W1320,FIND(",",W1320,FIND(",",W1320)+1)+1)+1)),
  IF(OR(ISERROR(VLOOKUP(LEFT(W1320,FIND(",",W1320)-1),MapTable!$A:$A,1,0)),ISERROR(VLOOKUP(TRIM(MID(W1320,FIND(",",W1320)+1,FIND(",",W1320,FIND(",",W1320)+1)-FIND(",",W1320)-1)),MapTable!$A:$A,1,0)),ISERROR(VLOOKUP(TRIM(MID(W1320,FIND(",",W1320,FIND(",",W1320)+1)+1,FIND(",",W1320,FIND(",",W1320,FIND(",",W1320)+1)+1)-FIND(",",W1320,FIND(",",W1320)+1)-1)),MapTable!$A:$A,1,0)),ISERROR(VLOOKUP(TRIM(MID(W1320,FIND(",",W1320,FIND(",",W1320,FIND(",",W1320)+1)+1)+1,999)),MapTable!$A:$A,1,0))),"맵없음",
  ""),
)))))</f>
        <v/>
      </c>
      <c r="AC1320" t="str">
        <f>IF(ISBLANK(AB1320),"",IF(ISERROR(VLOOKUP(AB1320,[3]DropTable!$A:$A,1,0)),"드랍없음",""))</f>
        <v/>
      </c>
      <c r="AE1320" t="str">
        <f>IF(ISBLANK(AD1320),"",IF(ISERROR(VLOOKUP(AD1320,[3]DropTable!$A:$A,1,0)),"드랍없음",""))</f>
        <v/>
      </c>
      <c r="AG1320">
        <v>9.8000000000000007</v>
      </c>
      <c r="AH1320">
        <v>1</v>
      </c>
    </row>
    <row r="1321" spans="1:34" x14ac:dyDescent="0.3">
      <c r="A1321">
        <v>4</v>
      </c>
      <c r="B1321">
        <v>30</v>
      </c>
      <c r="C1321">
        <f>IF(OR($L1321=TRUE,$A1321=0,MOD($A1321,ChapterTable!$S$20)&lt;&gt;0),
MAX(0,INT(($B1321+ChapterTable!$Q$26+VLOOKUP(SUBSTITUTE(C$1,"성장단계","")&amp;"단계오프셋",ChapterTable!$S:$T,2,0))/ChapterTable!$Q$23)),
MAX(0,INT(($B1321+ChapterTable!$S$26+VLOOKUP(SUBSTITUTE(C$1,"성장단계","")&amp;"보스단계오프셋",ChapterTable!$S:$T,2,0))/ChapterTable!$S$23)))</f>
        <v>3</v>
      </c>
      <c r="D1321">
        <f>IF(OR($L1321=TRUE,$A1321=0,MOD($A1321,ChapterTable!$S$20)&lt;&gt;0),
MAX(0,INT(($B1321+ChapterTable!$Q$26+VLOOKUP(SUBSTITUTE(D$1,"성장단계","")&amp;"단계오프셋",ChapterTable!$S:$T,2,0))/ChapterTable!$Q$23)),
MAX(0,INT(($B1321+ChapterTable!$S$26+VLOOKUP(SUBSTITUTE(D$1,"성장단계","")&amp;"보스단계오프셋",ChapterTable!$S:$T,2,0))/ChapterTable!$S$23)))</f>
        <v>2</v>
      </c>
      <c r="E1321" s="1">
        <f ca="1">IF(AND($A1321=0,$B1321=1),
    VLOOKUP(1,ChapterTable!$1:$1048576,MATCH("최종"&amp;SUBSTITUTE(SUBSTITUTE(E$1,"standard",""),"|Float",""),ChapterTable!$1:$1,0),0)*ChapterTable!$Q$17,
  IF(AND($A1321=0,$B1321=0),
    E1322,
  IF($B1321=0,
    VLOOKUP($A1321,ChapterTable!$1:$1048576,MATCH("최종"&amp;SUBSTITUTE(SUBSTITUTE(E$1,"standard",""),"|Float",""),ChapterTable!$1:$1,0),0),
  IF($B1321=1,
    IF($L1321=FALSE,
      VLOOKUP($A1321,ChapterTable!$1:$1048576,MATCH("최종"&amp;SUBSTITUTE(SUBSTITUTE(E$1,"standard",""),"|Float",""),ChapterTable!$1:$1,0),0),
      VLOOKUP($A1321-ChapterTable!$Q$11,ChapterTable!$1:$1048576,MATCH("최종"&amp;SUBSTITUTE(SUBSTITUTE(E$1,"standard",""),"|Float",""),ChapterTable!$1:$1,0),0)*ChapterTable!$Q$14
    ),
  OFFSET(E1321,-$B1321+IF($L1321,1,0),0)*
    (VLOOKUP(SUBSTITUTE(SUBSTITUTE(E$1,"standard",""),"|Float","")&amp;"인게임누적곱배수",ChapterTable!$S:$T,2,0)^C1321
    +VLOOKUP(SUBSTITUTE(SUBSTITUTE(E$1,"standard",""),"|Float","")&amp;"인게임누적합배수",ChapterTable!$S:$T,2,0)*C1321)
  )
  )
  )
)</f>
        <v>705.71249999999998</v>
      </c>
      <c r="F1321" s="1">
        <f ca="1">IF(AND($A1321=0,$B1321=1),
    VLOOKUP(1,ChapterTable!$1:$1048576,MATCH("최종"&amp;SUBSTITUTE(SUBSTITUTE(F$1,"standard",""),"|Float",""),ChapterTable!$1:$1,0),0)*ChapterTable!$Q$17,
  IF(AND($A1321=0,$B1321=0),
    F1322,
  IF($B1321=0,
    VLOOKUP($A1321,ChapterTable!$1:$1048576,MATCH("최종"&amp;SUBSTITUTE(SUBSTITUTE(F$1,"standard",""),"|Float",""),ChapterTable!$1:$1,0),0),
  IF($B1321=1,
    IF($L1321=FALSE,
      VLOOKUP($A1321,ChapterTable!$1:$1048576,MATCH("최종"&amp;SUBSTITUTE(SUBSTITUTE(F$1,"standard",""),"|Float",""),ChapterTable!$1:$1,0),0),
      VLOOKUP($A1321-ChapterTable!$Q$11,ChapterTable!$1:$1048576,MATCH("최종"&amp;SUBSTITUTE(SUBSTITUTE(F$1,"standard",""),"|Float",""),ChapterTable!$1:$1,0),0)*ChapterTable!$Q$14
    ),
  OFFSET(F1321,-$B1321+IF($L1321,1,0),0)*
    (VLOOKUP(SUBSTITUTE(SUBSTITUTE(F$1,"standard",""),"|Float","")&amp;"인게임누적곱배수",ChapterTable!$S:$T,2,0)^D1321
    +VLOOKUP(SUBSTITUTE(SUBSTITUTE(F$1,"standard",""),"|Float","")&amp;"인게임누적합배수",ChapterTable!$S:$T,2,0)*D1321)
  )
  )
  )
)</f>
        <v>267.75</v>
      </c>
      <c r="G1321" t="s">
        <v>76</v>
      </c>
      <c r="J1321" t="str">
        <f>IF(ISBLANK(I1321),"",
IFERROR(VLOOKUP(I1321,[1]StringTable!$1:$1048576,MATCH([1]StringTable!$B$1,[1]StringTable!$1:$1,0),0),
IFERROR(VLOOKUP(I1321,[1]InApkStringTable!$1:$1048576,MATCH([1]InApkStringTable!$B$1,[1]InApkStringTable!$1:$1,0),0),
"스트링없음")))</f>
        <v/>
      </c>
      <c r="L1321" t="b">
        <v>1</v>
      </c>
      <c r="N1321" t="str">
        <f>IF(ISBLANK(M1321),"",IF(ISERROR(VLOOKUP(M1321,MapTable!$A:$A,1,0)),"맵없음",""))</f>
        <v/>
      </c>
      <c r="O1321">
        <f t="shared" si="81"/>
        <v>21</v>
      </c>
      <c r="Q1321">
        <f t="shared" si="82"/>
        <v>21</v>
      </c>
      <c r="R1321" t="b">
        <f t="shared" ca="1" si="83"/>
        <v>0</v>
      </c>
      <c r="T1321" t="b">
        <f t="shared" ca="1" si="84"/>
        <v>0</v>
      </c>
      <c r="X1321" t="str">
        <f>IF(ISBLANK(W1321),"",
IF(ISERROR(FIND(",",W1321)),
  IF(ISERROR(VLOOKUP(W1321,MapTable!$A:$A,1,0)),"맵없음",
  ""),
IF(ISERROR(FIND(",",W1321,FIND(",",W1321)+1)),
  IF(OR(ISERROR(VLOOKUP(LEFT(W1321,FIND(",",W1321)-1),MapTable!$A:$A,1,0)),ISERROR(VLOOKUP(TRIM(MID(W1321,FIND(",",W1321)+1,999)),MapTable!$A:$A,1,0))),"맵없음",
  ""),
IF(ISERROR(FIND(",",W1321,FIND(",",W1321,FIND(",",W1321)+1)+1)),
  IF(OR(ISERROR(VLOOKUP(LEFT(W1321,FIND(",",W1321)-1),MapTable!$A:$A,1,0)),ISERROR(VLOOKUP(TRIM(MID(W1321,FIND(",",W1321)+1,FIND(",",W1321,FIND(",",W1321)+1)-FIND(",",W1321)-1)),MapTable!$A:$A,1,0)),ISERROR(VLOOKUP(TRIM(MID(W1321,FIND(",",W1321,FIND(",",W1321)+1)+1,999)),MapTable!$A:$A,1,0))),"맵없음",
  ""),
IF(ISERROR(FIND(",",W1321,FIND(",",W1321,FIND(",",W1321,FIND(",",W1321)+1)+1)+1)),
  IF(OR(ISERROR(VLOOKUP(LEFT(W1321,FIND(",",W1321)-1),MapTable!$A:$A,1,0)),ISERROR(VLOOKUP(TRIM(MID(W1321,FIND(",",W1321)+1,FIND(",",W1321,FIND(",",W1321)+1)-FIND(",",W1321)-1)),MapTable!$A:$A,1,0)),ISERROR(VLOOKUP(TRIM(MID(W1321,FIND(",",W1321,FIND(",",W1321)+1)+1,FIND(",",W1321,FIND(",",W1321,FIND(",",W1321)+1)+1)-FIND(",",W1321,FIND(",",W1321)+1)-1)),MapTable!$A:$A,1,0)),ISERROR(VLOOKUP(TRIM(MID(W1321,FIND(",",W1321,FIND(",",W1321,FIND(",",W1321)+1)+1)+1,999)),MapTable!$A:$A,1,0))),"맵없음",
  ""),
)))))</f>
        <v/>
      </c>
      <c r="AC1321" t="str">
        <f>IF(ISBLANK(AB1321),"",IF(ISERROR(VLOOKUP(AB1321,[3]DropTable!$A:$A,1,0)),"드랍없음",""))</f>
        <v/>
      </c>
      <c r="AE1321" t="str">
        <f>IF(ISBLANK(AD1321),"",IF(ISERROR(VLOOKUP(AD1321,[3]DropTable!$A:$A,1,0)),"드랍없음",""))</f>
        <v/>
      </c>
      <c r="AG1321">
        <v>9.8000000000000007</v>
      </c>
      <c r="AH1321">
        <v>1</v>
      </c>
    </row>
    <row r="1322" spans="1:34" x14ac:dyDescent="0.3">
      <c r="A1322">
        <v>4</v>
      </c>
      <c r="B1322">
        <v>31</v>
      </c>
      <c r="C1322">
        <f>IF(OR($L1322=TRUE,$A1322=0,MOD($A1322,ChapterTable!$S$20)&lt;&gt;0),
MAX(0,INT(($B1322+ChapterTable!$Q$26+VLOOKUP(SUBSTITUTE(C$1,"성장단계","")&amp;"단계오프셋",ChapterTable!$S:$T,2,0))/ChapterTable!$Q$23)),
MAX(0,INT(($B1322+ChapterTable!$S$26+VLOOKUP(SUBSTITUTE(C$1,"성장단계","")&amp;"보스단계오프셋",ChapterTable!$S:$T,2,0))/ChapterTable!$S$23)))</f>
        <v>3</v>
      </c>
      <c r="D1322">
        <f>IF(OR($L1322=TRUE,$A1322=0,MOD($A1322,ChapterTable!$S$20)&lt;&gt;0),
MAX(0,INT(($B1322+ChapterTable!$Q$26+VLOOKUP(SUBSTITUTE(D$1,"성장단계","")&amp;"단계오프셋",ChapterTable!$S:$T,2,0))/ChapterTable!$Q$23)),
MAX(0,INT(($B1322+ChapterTable!$S$26+VLOOKUP(SUBSTITUTE(D$1,"성장단계","")&amp;"보스단계오프셋",ChapterTable!$S:$T,2,0))/ChapterTable!$S$23)))</f>
        <v>3</v>
      </c>
      <c r="E1322" s="1">
        <f ca="1">IF(AND($A1322=0,$B1322=1),
    VLOOKUP(1,ChapterTable!$1:$1048576,MATCH("최종"&amp;SUBSTITUTE(SUBSTITUTE(E$1,"standard",""),"|Float",""),ChapterTable!$1:$1,0),0)*ChapterTable!$Q$17,
  IF(AND($A1322=0,$B1322=0),
    E1323,
  IF($B1322=0,
    VLOOKUP($A1322,ChapterTable!$1:$1048576,MATCH("최종"&amp;SUBSTITUTE(SUBSTITUTE(E$1,"standard",""),"|Float",""),ChapterTable!$1:$1,0),0),
  IF($B1322=1,
    IF($L1322=FALSE,
      VLOOKUP($A1322,ChapterTable!$1:$1048576,MATCH("최종"&amp;SUBSTITUTE(SUBSTITUTE(E$1,"standard",""),"|Float",""),ChapterTable!$1:$1,0),0),
      VLOOKUP($A1322-ChapterTable!$Q$11,ChapterTable!$1:$1048576,MATCH("최종"&amp;SUBSTITUTE(SUBSTITUTE(E$1,"standard",""),"|Float",""),ChapterTable!$1:$1,0),0)*ChapterTable!$Q$14
    ),
  OFFSET(E1322,-$B1322+IF($L1322,1,0),0)*
    (VLOOKUP(SUBSTITUTE(SUBSTITUTE(E$1,"standard",""),"|Float","")&amp;"인게임누적곱배수",ChapterTable!$S:$T,2,0)^C1322
    +VLOOKUP(SUBSTITUTE(SUBSTITUTE(E$1,"standard",""),"|Float","")&amp;"인게임누적합배수",ChapterTable!$S:$T,2,0)*C1322)
  )
  )
  )
)</f>
        <v>705.71249999999998</v>
      </c>
      <c r="F1322" s="1">
        <f ca="1">IF(AND($A1322=0,$B1322=1),
    VLOOKUP(1,ChapterTable!$1:$1048576,MATCH("최종"&amp;SUBSTITUTE(SUBSTITUTE(F$1,"standard",""),"|Float",""),ChapterTable!$1:$1,0),0)*ChapterTable!$Q$17,
  IF(AND($A1322=0,$B1322=0),
    F1323,
  IF($B1322=0,
    VLOOKUP($A1322,ChapterTable!$1:$1048576,MATCH("최종"&amp;SUBSTITUTE(SUBSTITUTE(F$1,"standard",""),"|Float",""),ChapterTable!$1:$1,0),0),
  IF($B1322=1,
    IF($L1322=FALSE,
      VLOOKUP($A1322,ChapterTable!$1:$1048576,MATCH("최종"&amp;SUBSTITUTE(SUBSTITUTE(F$1,"standard",""),"|Float",""),ChapterTable!$1:$1,0),0),
      VLOOKUP($A1322-ChapterTable!$Q$11,ChapterTable!$1:$1048576,MATCH("최종"&amp;SUBSTITUTE(SUBSTITUTE(F$1,"standard",""),"|Float",""),ChapterTable!$1:$1,0),0)*ChapterTable!$Q$14
    ),
  OFFSET(F1322,-$B1322+IF($L1322,1,0),0)*
    (VLOOKUP(SUBSTITUTE(SUBSTITUTE(F$1,"standard",""),"|Float","")&amp;"인게임누적곱배수",ChapterTable!$S:$T,2,0)^D1322
    +VLOOKUP(SUBSTITUTE(SUBSTITUTE(F$1,"standard",""),"|Float","")&amp;"인게임누적합배수",ChapterTable!$S:$T,2,0)*D1322)
  )
  )
  )
)</f>
        <v>306</v>
      </c>
      <c r="G1322" t="s">
        <v>76</v>
      </c>
      <c r="J1322" t="str">
        <f>IF(ISBLANK(I1322),"",
IFERROR(VLOOKUP(I1322,[1]StringTable!$1:$1048576,MATCH([1]StringTable!$B$1,[1]StringTable!$1:$1,0),0),
IFERROR(VLOOKUP(I1322,[1]InApkStringTable!$1:$1048576,MATCH([1]InApkStringTable!$B$1,[1]InApkStringTable!$1:$1,0),0),
"스트링없음")))</f>
        <v/>
      </c>
      <c r="L1322" t="b">
        <v>1</v>
      </c>
      <c r="N1322" t="str">
        <f>IF(ISBLANK(M1322),"",IF(ISERROR(VLOOKUP(M1322,MapTable!$A:$A,1,0)),"맵없음",""))</f>
        <v/>
      </c>
      <c r="O1322">
        <f t="shared" si="81"/>
        <v>4</v>
      </c>
      <c r="Q1322">
        <f t="shared" si="82"/>
        <v>4</v>
      </c>
      <c r="R1322" t="b">
        <f t="shared" ca="1" si="83"/>
        <v>0</v>
      </c>
      <c r="T1322" t="b">
        <f t="shared" ca="1" si="84"/>
        <v>0</v>
      </c>
      <c r="X1322" t="str">
        <f>IF(ISBLANK(W1322),"",
IF(ISERROR(FIND(",",W1322)),
  IF(ISERROR(VLOOKUP(W1322,MapTable!$A:$A,1,0)),"맵없음",
  ""),
IF(ISERROR(FIND(",",W1322,FIND(",",W1322)+1)),
  IF(OR(ISERROR(VLOOKUP(LEFT(W1322,FIND(",",W1322)-1),MapTable!$A:$A,1,0)),ISERROR(VLOOKUP(TRIM(MID(W1322,FIND(",",W1322)+1,999)),MapTable!$A:$A,1,0))),"맵없음",
  ""),
IF(ISERROR(FIND(",",W1322,FIND(",",W1322,FIND(",",W1322)+1)+1)),
  IF(OR(ISERROR(VLOOKUP(LEFT(W1322,FIND(",",W1322)-1),MapTable!$A:$A,1,0)),ISERROR(VLOOKUP(TRIM(MID(W1322,FIND(",",W1322)+1,FIND(",",W1322,FIND(",",W1322)+1)-FIND(",",W1322)-1)),MapTable!$A:$A,1,0)),ISERROR(VLOOKUP(TRIM(MID(W1322,FIND(",",W1322,FIND(",",W1322)+1)+1,999)),MapTable!$A:$A,1,0))),"맵없음",
  ""),
IF(ISERROR(FIND(",",W1322,FIND(",",W1322,FIND(",",W1322,FIND(",",W1322)+1)+1)+1)),
  IF(OR(ISERROR(VLOOKUP(LEFT(W1322,FIND(",",W1322)-1),MapTable!$A:$A,1,0)),ISERROR(VLOOKUP(TRIM(MID(W1322,FIND(",",W1322)+1,FIND(",",W1322,FIND(",",W1322)+1)-FIND(",",W1322)-1)),MapTable!$A:$A,1,0)),ISERROR(VLOOKUP(TRIM(MID(W1322,FIND(",",W1322,FIND(",",W1322)+1)+1,FIND(",",W1322,FIND(",",W1322,FIND(",",W1322)+1)+1)-FIND(",",W1322,FIND(",",W1322)+1)-1)),MapTable!$A:$A,1,0)),ISERROR(VLOOKUP(TRIM(MID(W1322,FIND(",",W1322,FIND(",",W1322,FIND(",",W1322)+1)+1)+1,999)),MapTable!$A:$A,1,0))),"맵없음",
  ""),
)))))</f>
        <v/>
      </c>
      <c r="AC1322" t="str">
        <f>IF(ISBLANK(AB1322),"",IF(ISERROR(VLOOKUP(AB1322,[3]DropTable!$A:$A,1,0)),"드랍없음",""))</f>
        <v/>
      </c>
      <c r="AE1322" t="str">
        <f>IF(ISBLANK(AD1322),"",IF(ISERROR(VLOOKUP(AD1322,[3]DropTable!$A:$A,1,0)),"드랍없음",""))</f>
        <v/>
      </c>
      <c r="AG1322">
        <v>9.8000000000000007</v>
      </c>
      <c r="AH1322">
        <v>1</v>
      </c>
    </row>
    <row r="1323" spans="1:34" x14ac:dyDescent="0.3">
      <c r="A1323">
        <v>4</v>
      </c>
      <c r="B1323">
        <v>32</v>
      </c>
      <c r="C1323">
        <f>IF(OR($L1323=TRUE,$A1323=0,MOD($A1323,ChapterTable!$S$20)&lt;&gt;0),
MAX(0,INT(($B1323+ChapterTable!$Q$26+VLOOKUP(SUBSTITUTE(C$1,"성장단계","")&amp;"단계오프셋",ChapterTable!$S:$T,2,0))/ChapterTable!$Q$23)),
MAX(0,INT(($B1323+ChapterTable!$S$26+VLOOKUP(SUBSTITUTE(C$1,"성장단계","")&amp;"보스단계오프셋",ChapterTable!$S:$T,2,0))/ChapterTable!$S$23)))</f>
        <v>3</v>
      </c>
      <c r="D1323">
        <f>IF(OR($L1323=TRUE,$A1323=0,MOD($A1323,ChapterTable!$S$20)&lt;&gt;0),
MAX(0,INT(($B1323+ChapterTable!$Q$26+VLOOKUP(SUBSTITUTE(D$1,"성장단계","")&amp;"단계오프셋",ChapterTable!$S:$T,2,0))/ChapterTable!$Q$23)),
MAX(0,INT(($B1323+ChapterTable!$S$26+VLOOKUP(SUBSTITUTE(D$1,"성장단계","")&amp;"보스단계오프셋",ChapterTable!$S:$T,2,0))/ChapterTable!$S$23)))</f>
        <v>3</v>
      </c>
      <c r="E1323" s="1">
        <f ca="1">IF(AND($A1323=0,$B1323=1),
    VLOOKUP(1,ChapterTable!$1:$1048576,MATCH("최종"&amp;SUBSTITUTE(SUBSTITUTE(E$1,"standard",""),"|Float",""),ChapterTable!$1:$1,0),0)*ChapterTable!$Q$17,
  IF(AND($A1323=0,$B1323=0),
    E1324,
  IF($B1323=0,
    VLOOKUP($A1323,ChapterTable!$1:$1048576,MATCH("최종"&amp;SUBSTITUTE(SUBSTITUTE(E$1,"standard",""),"|Float",""),ChapterTable!$1:$1,0),0),
  IF($B1323=1,
    IF($L1323=FALSE,
      VLOOKUP($A1323,ChapterTable!$1:$1048576,MATCH("최종"&amp;SUBSTITUTE(SUBSTITUTE(E$1,"standard",""),"|Float",""),ChapterTable!$1:$1,0),0),
      VLOOKUP($A1323-ChapterTable!$Q$11,ChapterTable!$1:$1048576,MATCH("최종"&amp;SUBSTITUTE(SUBSTITUTE(E$1,"standard",""),"|Float",""),ChapterTable!$1:$1,0),0)*ChapterTable!$Q$14
    ),
  OFFSET(E1323,-$B1323+IF($L1323,1,0),0)*
    (VLOOKUP(SUBSTITUTE(SUBSTITUTE(E$1,"standard",""),"|Float","")&amp;"인게임누적곱배수",ChapterTable!$S:$T,2,0)^C1323
    +VLOOKUP(SUBSTITUTE(SUBSTITUTE(E$1,"standard",""),"|Float","")&amp;"인게임누적합배수",ChapterTable!$S:$T,2,0)*C1323)
  )
  )
  )
)</f>
        <v>705.71249999999998</v>
      </c>
      <c r="F1323" s="1">
        <f ca="1">IF(AND($A1323=0,$B1323=1),
    VLOOKUP(1,ChapterTable!$1:$1048576,MATCH("최종"&amp;SUBSTITUTE(SUBSTITUTE(F$1,"standard",""),"|Float",""),ChapterTable!$1:$1,0),0)*ChapterTable!$Q$17,
  IF(AND($A1323=0,$B1323=0),
    F1324,
  IF($B1323=0,
    VLOOKUP($A1323,ChapterTable!$1:$1048576,MATCH("최종"&amp;SUBSTITUTE(SUBSTITUTE(F$1,"standard",""),"|Float",""),ChapterTable!$1:$1,0),0),
  IF($B1323=1,
    IF($L1323=FALSE,
      VLOOKUP($A1323,ChapterTable!$1:$1048576,MATCH("최종"&amp;SUBSTITUTE(SUBSTITUTE(F$1,"standard",""),"|Float",""),ChapterTable!$1:$1,0),0),
      VLOOKUP($A1323-ChapterTable!$Q$11,ChapterTable!$1:$1048576,MATCH("최종"&amp;SUBSTITUTE(SUBSTITUTE(F$1,"standard",""),"|Float",""),ChapterTable!$1:$1,0),0)*ChapterTable!$Q$14
    ),
  OFFSET(F1323,-$B1323+IF($L1323,1,0),0)*
    (VLOOKUP(SUBSTITUTE(SUBSTITUTE(F$1,"standard",""),"|Float","")&amp;"인게임누적곱배수",ChapterTable!$S:$T,2,0)^D1323
    +VLOOKUP(SUBSTITUTE(SUBSTITUTE(F$1,"standard",""),"|Float","")&amp;"인게임누적합배수",ChapterTable!$S:$T,2,0)*D1323)
  )
  )
  )
)</f>
        <v>306</v>
      </c>
      <c r="G1323" t="s">
        <v>76</v>
      </c>
      <c r="J1323" t="str">
        <f>IF(ISBLANK(I1323),"",
IFERROR(VLOOKUP(I1323,[1]StringTable!$1:$1048576,MATCH([1]StringTable!$B$1,[1]StringTable!$1:$1,0),0),
IFERROR(VLOOKUP(I1323,[1]InApkStringTable!$1:$1048576,MATCH([1]InApkStringTable!$B$1,[1]InApkStringTable!$1:$1,0),0),
"스트링없음")))</f>
        <v/>
      </c>
      <c r="L1323" t="b">
        <v>1</v>
      </c>
      <c r="N1323" t="str">
        <f>IF(ISBLANK(M1323),"",IF(ISERROR(VLOOKUP(M1323,MapTable!$A:$A,1,0)),"맵없음",""))</f>
        <v/>
      </c>
      <c r="O1323">
        <f t="shared" si="81"/>
        <v>4</v>
      </c>
      <c r="Q1323">
        <f t="shared" si="82"/>
        <v>4</v>
      </c>
      <c r="R1323" t="b">
        <f t="shared" ca="1" si="83"/>
        <v>0</v>
      </c>
      <c r="T1323" t="b">
        <f t="shared" ca="1" si="84"/>
        <v>0</v>
      </c>
      <c r="X1323" t="str">
        <f>IF(ISBLANK(W1323),"",
IF(ISERROR(FIND(",",W1323)),
  IF(ISERROR(VLOOKUP(W1323,MapTable!$A:$A,1,0)),"맵없음",
  ""),
IF(ISERROR(FIND(",",W1323,FIND(",",W1323)+1)),
  IF(OR(ISERROR(VLOOKUP(LEFT(W1323,FIND(",",W1323)-1),MapTable!$A:$A,1,0)),ISERROR(VLOOKUP(TRIM(MID(W1323,FIND(",",W1323)+1,999)),MapTable!$A:$A,1,0))),"맵없음",
  ""),
IF(ISERROR(FIND(",",W1323,FIND(",",W1323,FIND(",",W1323)+1)+1)),
  IF(OR(ISERROR(VLOOKUP(LEFT(W1323,FIND(",",W1323)-1),MapTable!$A:$A,1,0)),ISERROR(VLOOKUP(TRIM(MID(W1323,FIND(",",W1323)+1,FIND(",",W1323,FIND(",",W1323)+1)-FIND(",",W1323)-1)),MapTable!$A:$A,1,0)),ISERROR(VLOOKUP(TRIM(MID(W1323,FIND(",",W1323,FIND(",",W1323)+1)+1,999)),MapTable!$A:$A,1,0))),"맵없음",
  ""),
IF(ISERROR(FIND(",",W1323,FIND(",",W1323,FIND(",",W1323,FIND(",",W1323)+1)+1)+1)),
  IF(OR(ISERROR(VLOOKUP(LEFT(W1323,FIND(",",W1323)-1),MapTable!$A:$A,1,0)),ISERROR(VLOOKUP(TRIM(MID(W1323,FIND(",",W1323)+1,FIND(",",W1323,FIND(",",W1323)+1)-FIND(",",W1323)-1)),MapTable!$A:$A,1,0)),ISERROR(VLOOKUP(TRIM(MID(W1323,FIND(",",W1323,FIND(",",W1323)+1)+1,FIND(",",W1323,FIND(",",W1323,FIND(",",W1323)+1)+1)-FIND(",",W1323,FIND(",",W1323)+1)-1)),MapTable!$A:$A,1,0)),ISERROR(VLOOKUP(TRIM(MID(W1323,FIND(",",W1323,FIND(",",W1323,FIND(",",W1323)+1)+1)+1,999)),MapTable!$A:$A,1,0))),"맵없음",
  ""),
)))))</f>
        <v/>
      </c>
      <c r="AC1323" t="str">
        <f>IF(ISBLANK(AB1323),"",IF(ISERROR(VLOOKUP(AB1323,[3]DropTable!$A:$A,1,0)),"드랍없음",""))</f>
        <v/>
      </c>
      <c r="AE1323" t="str">
        <f>IF(ISBLANK(AD1323),"",IF(ISERROR(VLOOKUP(AD1323,[3]DropTable!$A:$A,1,0)),"드랍없음",""))</f>
        <v/>
      </c>
      <c r="AG1323">
        <v>9.8000000000000007</v>
      </c>
      <c r="AH1323">
        <v>1</v>
      </c>
    </row>
    <row r="1324" spans="1:34" x14ac:dyDescent="0.3">
      <c r="A1324">
        <v>4</v>
      </c>
      <c r="B1324">
        <v>33</v>
      </c>
      <c r="C1324">
        <f>IF(OR($L1324=TRUE,$A1324=0,MOD($A1324,ChapterTable!$S$20)&lt;&gt;0),
MAX(0,INT(($B1324+ChapterTable!$Q$26+VLOOKUP(SUBSTITUTE(C$1,"성장단계","")&amp;"단계오프셋",ChapterTable!$S:$T,2,0))/ChapterTable!$Q$23)),
MAX(0,INT(($B1324+ChapterTable!$S$26+VLOOKUP(SUBSTITUTE(C$1,"성장단계","")&amp;"보스단계오프셋",ChapterTable!$S:$T,2,0))/ChapterTable!$S$23)))</f>
        <v>3</v>
      </c>
      <c r="D1324">
        <f>IF(OR($L1324=TRUE,$A1324=0,MOD($A1324,ChapterTable!$S$20)&lt;&gt;0),
MAX(0,INT(($B1324+ChapterTable!$Q$26+VLOOKUP(SUBSTITUTE(D$1,"성장단계","")&amp;"단계오프셋",ChapterTable!$S:$T,2,0))/ChapterTable!$Q$23)),
MAX(0,INT(($B1324+ChapterTable!$S$26+VLOOKUP(SUBSTITUTE(D$1,"성장단계","")&amp;"보스단계오프셋",ChapterTable!$S:$T,2,0))/ChapterTable!$S$23)))</f>
        <v>3</v>
      </c>
      <c r="E1324" s="1">
        <f ca="1">IF(AND($A1324=0,$B1324=1),
    VLOOKUP(1,ChapterTable!$1:$1048576,MATCH("최종"&amp;SUBSTITUTE(SUBSTITUTE(E$1,"standard",""),"|Float",""),ChapterTable!$1:$1,0),0)*ChapterTable!$Q$17,
  IF(AND($A1324=0,$B1324=0),
    E1325,
  IF($B1324=0,
    VLOOKUP($A1324,ChapterTable!$1:$1048576,MATCH("최종"&amp;SUBSTITUTE(SUBSTITUTE(E$1,"standard",""),"|Float",""),ChapterTable!$1:$1,0),0),
  IF($B1324=1,
    IF($L1324=FALSE,
      VLOOKUP($A1324,ChapterTable!$1:$1048576,MATCH("최종"&amp;SUBSTITUTE(SUBSTITUTE(E$1,"standard",""),"|Float",""),ChapterTable!$1:$1,0),0),
      VLOOKUP($A1324-ChapterTable!$Q$11,ChapterTable!$1:$1048576,MATCH("최종"&amp;SUBSTITUTE(SUBSTITUTE(E$1,"standard",""),"|Float",""),ChapterTable!$1:$1,0),0)*ChapterTable!$Q$14
    ),
  OFFSET(E1324,-$B1324+IF($L1324,1,0),0)*
    (VLOOKUP(SUBSTITUTE(SUBSTITUTE(E$1,"standard",""),"|Float","")&amp;"인게임누적곱배수",ChapterTable!$S:$T,2,0)^C1324
    +VLOOKUP(SUBSTITUTE(SUBSTITUTE(E$1,"standard",""),"|Float","")&amp;"인게임누적합배수",ChapterTable!$S:$T,2,0)*C1324)
  )
  )
  )
)</f>
        <v>705.71249999999998</v>
      </c>
      <c r="F1324" s="1">
        <f ca="1">IF(AND($A1324=0,$B1324=1),
    VLOOKUP(1,ChapterTable!$1:$1048576,MATCH("최종"&amp;SUBSTITUTE(SUBSTITUTE(F$1,"standard",""),"|Float",""),ChapterTable!$1:$1,0),0)*ChapterTable!$Q$17,
  IF(AND($A1324=0,$B1324=0),
    F1325,
  IF($B1324=0,
    VLOOKUP($A1324,ChapterTable!$1:$1048576,MATCH("최종"&amp;SUBSTITUTE(SUBSTITUTE(F$1,"standard",""),"|Float",""),ChapterTable!$1:$1,0),0),
  IF($B1324=1,
    IF($L1324=FALSE,
      VLOOKUP($A1324,ChapterTable!$1:$1048576,MATCH("최종"&amp;SUBSTITUTE(SUBSTITUTE(F$1,"standard",""),"|Float",""),ChapterTable!$1:$1,0),0),
      VLOOKUP($A1324-ChapterTable!$Q$11,ChapterTable!$1:$1048576,MATCH("최종"&amp;SUBSTITUTE(SUBSTITUTE(F$1,"standard",""),"|Float",""),ChapterTable!$1:$1,0),0)*ChapterTable!$Q$14
    ),
  OFFSET(F1324,-$B1324+IF($L1324,1,0),0)*
    (VLOOKUP(SUBSTITUTE(SUBSTITUTE(F$1,"standard",""),"|Float","")&amp;"인게임누적곱배수",ChapterTable!$S:$T,2,0)^D1324
    +VLOOKUP(SUBSTITUTE(SUBSTITUTE(F$1,"standard",""),"|Float","")&amp;"인게임누적합배수",ChapterTable!$S:$T,2,0)*D1324)
  )
  )
  )
)</f>
        <v>306</v>
      </c>
      <c r="G1324" t="s">
        <v>76</v>
      </c>
      <c r="J1324" t="str">
        <f>IF(ISBLANK(I1324),"",
IFERROR(VLOOKUP(I1324,[1]StringTable!$1:$1048576,MATCH([1]StringTable!$B$1,[1]StringTable!$1:$1,0),0),
IFERROR(VLOOKUP(I1324,[1]InApkStringTable!$1:$1048576,MATCH([1]InApkStringTable!$B$1,[1]InApkStringTable!$1:$1,0),0),
"스트링없음")))</f>
        <v/>
      </c>
      <c r="L1324" t="b">
        <v>1</v>
      </c>
      <c r="N1324" t="str">
        <f>IF(ISBLANK(M1324),"",IF(ISERROR(VLOOKUP(M1324,MapTable!$A:$A,1,0)),"맵없음",""))</f>
        <v/>
      </c>
      <c r="O1324">
        <f t="shared" si="81"/>
        <v>4</v>
      </c>
      <c r="Q1324">
        <f t="shared" si="82"/>
        <v>4</v>
      </c>
      <c r="R1324" t="b">
        <f t="shared" ca="1" si="83"/>
        <v>0</v>
      </c>
      <c r="T1324" t="b">
        <f t="shared" ca="1" si="84"/>
        <v>0</v>
      </c>
      <c r="X1324" t="str">
        <f>IF(ISBLANK(W1324),"",
IF(ISERROR(FIND(",",W1324)),
  IF(ISERROR(VLOOKUP(W1324,MapTable!$A:$A,1,0)),"맵없음",
  ""),
IF(ISERROR(FIND(",",W1324,FIND(",",W1324)+1)),
  IF(OR(ISERROR(VLOOKUP(LEFT(W1324,FIND(",",W1324)-1),MapTable!$A:$A,1,0)),ISERROR(VLOOKUP(TRIM(MID(W1324,FIND(",",W1324)+1,999)),MapTable!$A:$A,1,0))),"맵없음",
  ""),
IF(ISERROR(FIND(",",W1324,FIND(",",W1324,FIND(",",W1324)+1)+1)),
  IF(OR(ISERROR(VLOOKUP(LEFT(W1324,FIND(",",W1324)-1),MapTable!$A:$A,1,0)),ISERROR(VLOOKUP(TRIM(MID(W1324,FIND(",",W1324)+1,FIND(",",W1324,FIND(",",W1324)+1)-FIND(",",W1324)-1)),MapTable!$A:$A,1,0)),ISERROR(VLOOKUP(TRIM(MID(W1324,FIND(",",W1324,FIND(",",W1324)+1)+1,999)),MapTable!$A:$A,1,0))),"맵없음",
  ""),
IF(ISERROR(FIND(",",W1324,FIND(",",W1324,FIND(",",W1324,FIND(",",W1324)+1)+1)+1)),
  IF(OR(ISERROR(VLOOKUP(LEFT(W1324,FIND(",",W1324)-1),MapTable!$A:$A,1,0)),ISERROR(VLOOKUP(TRIM(MID(W1324,FIND(",",W1324)+1,FIND(",",W1324,FIND(",",W1324)+1)-FIND(",",W1324)-1)),MapTable!$A:$A,1,0)),ISERROR(VLOOKUP(TRIM(MID(W1324,FIND(",",W1324,FIND(",",W1324)+1)+1,FIND(",",W1324,FIND(",",W1324,FIND(",",W1324)+1)+1)-FIND(",",W1324,FIND(",",W1324)+1)-1)),MapTable!$A:$A,1,0)),ISERROR(VLOOKUP(TRIM(MID(W1324,FIND(",",W1324,FIND(",",W1324,FIND(",",W1324)+1)+1)+1,999)),MapTable!$A:$A,1,0))),"맵없음",
  ""),
)))))</f>
        <v/>
      </c>
      <c r="AC1324" t="str">
        <f>IF(ISBLANK(AB1324),"",IF(ISERROR(VLOOKUP(AB1324,[3]DropTable!$A:$A,1,0)),"드랍없음",""))</f>
        <v/>
      </c>
      <c r="AE1324" t="str">
        <f>IF(ISBLANK(AD1324),"",IF(ISERROR(VLOOKUP(AD1324,[3]DropTable!$A:$A,1,0)),"드랍없음",""))</f>
        <v/>
      </c>
      <c r="AG1324">
        <v>9.8000000000000007</v>
      </c>
      <c r="AH1324">
        <v>1</v>
      </c>
    </row>
    <row r="1325" spans="1:34" x14ac:dyDescent="0.3">
      <c r="A1325">
        <v>4</v>
      </c>
      <c r="B1325">
        <v>34</v>
      </c>
      <c r="C1325">
        <f>IF(OR($L1325=TRUE,$A1325=0,MOD($A1325,ChapterTable!$S$20)&lt;&gt;0),
MAX(0,INT(($B1325+ChapterTable!$Q$26+VLOOKUP(SUBSTITUTE(C$1,"성장단계","")&amp;"단계오프셋",ChapterTable!$S:$T,2,0))/ChapterTable!$Q$23)),
MAX(0,INT(($B1325+ChapterTable!$S$26+VLOOKUP(SUBSTITUTE(C$1,"성장단계","")&amp;"보스단계오프셋",ChapterTable!$S:$T,2,0))/ChapterTable!$S$23)))</f>
        <v>3</v>
      </c>
      <c r="D1325">
        <f>IF(OR($L1325=TRUE,$A1325=0,MOD($A1325,ChapterTable!$S$20)&lt;&gt;0),
MAX(0,INT(($B1325+ChapterTable!$Q$26+VLOOKUP(SUBSTITUTE(D$1,"성장단계","")&amp;"단계오프셋",ChapterTable!$S:$T,2,0))/ChapterTable!$Q$23)),
MAX(0,INT(($B1325+ChapterTable!$S$26+VLOOKUP(SUBSTITUTE(D$1,"성장단계","")&amp;"보스단계오프셋",ChapterTable!$S:$T,2,0))/ChapterTable!$S$23)))</f>
        <v>3</v>
      </c>
      <c r="E1325" s="1">
        <f ca="1">IF(AND($A1325=0,$B1325=1),
    VLOOKUP(1,ChapterTable!$1:$1048576,MATCH("최종"&amp;SUBSTITUTE(SUBSTITUTE(E$1,"standard",""),"|Float",""),ChapterTable!$1:$1,0),0)*ChapterTable!$Q$17,
  IF(AND($A1325=0,$B1325=0),
    E1326,
  IF($B1325=0,
    VLOOKUP($A1325,ChapterTable!$1:$1048576,MATCH("최종"&amp;SUBSTITUTE(SUBSTITUTE(E$1,"standard",""),"|Float",""),ChapterTable!$1:$1,0),0),
  IF($B1325=1,
    IF($L1325=FALSE,
      VLOOKUP($A1325,ChapterTable!$1:$1048576,MATCH("최종"&amp;SUBSTITUTE(SUBSTITUTE(E$1,"standard",""),"|Float",""),ChapterTable!$1:$1,0),0),
      VLOOKUP($A1325-ChapterTable!$Q$11,ChapterTable!$1:$1048576,MATCH("최종"&amp;SUBSTITUTE(SUBSTITUTE(E$1,"standard",""),"|Float",""),ChapterTable!$1:$1,0),0)*ChapterTable!$Q$14
    ),
  OFFSET(E1325,-$B1325+IF($L1325,1,0),0)*
    (VLOOKUP(SUBSTITUTE(SUBSTITUTE(E$1,"standard",""),"|Float","")&amp;"인게임누적곱배수",ChapterTable!$S:$T,2,0)^C1325
    +VLOOKUP(SUBSTITUTE(SUBSTITUTE(E$1,"standard",""),"|Float","")&amp;"인게임누적합배수",ChapterTable!$S:$T,2,0)*C1325)
  )
  )
  )
)</f>
        <v>705.71249999999998</v>
      </c>
      <c r="F1325" s="1">
        <f ca="1">IF(AND($A1325=0,$B1325=1),
    VLOOKUP(1,ChapterTable!$1:$1048576,MATCH("최종"&amp;SUBSTITUTE(SUBSTITUTE(F$1,"standard",""),"|Float",""),ChapterTable!$1:$1,0),0)*ChapterTable!$Q$17,
  IF(AND($A1325=0,$B1325=0),
    F1326,
  IF($B1325=0,
    VLOOKUP($A1325,ChapterTable!$1:$1048576,MATCH("최종"&amp;SUBSTITUTE(SUBSTITUTE(F$1,"standard",""),"|Float",""),ChapterTable!$1:$1,0),0),
  IF($B1325=1,
    IF($L1325=FALSE,
      VLOOKUP($A1325,ChapterTable!$1:$1048576,MATCH("최종"&amp;SUBSTITUTE(SUBSTITUTE(F$1,"standard",""),"|Float",""),ChapterTable!$1:$1,0),0),
      VLOOKUP($A1325-ChapterTable!$Q$11,ChapterTable!$1:$1048576,MATCH("최종"&amp;SUBSTITUTE(SUBSTITUTE(F$1,"standard",""),"|Float",""),ChapterTable!$1:$1,0),0)*ChapterTable!$Q$14
    ),
  OFFSET(F1325,-$B1325+IF($L1325,1,0),0)*
    (VLOOKUP(SUBSTITUTE(SUBSTITUTE(F$1,"standard",""),"|Float","")&amp;"인게임누적곱배수",ChapterTable!$S:$T,2,0)^D1325
    +VLOOKUP(SUBSTITUTE(SUBSTITUTE(F$1,"standard",""),"|Float","")&amp;"인게임누적합배수",ChapterTable!$S:$T,2,0)*D1325)
  )
  )
  )
)</f>
        <v>306</v>
      </c>
      <c r="G1325" t="s">
        <v>76</v>
      </c>
      <c r="J1325" t="str">
        <f>IF(ISBLANK(I1325),"",
IFERROR(VLOOKUP(I1325,[1]StringTable!$1:$1048576,MATCH([1]StringTable!$B$1,[1]StringTable!$1:$1,0),0),
IFERROR(VLOOKUP(I1325,[1]InApkStringTable!$1:$1048576,MATCH([1]InApkStringTable!$B$1,[1]InApkStringTable!$1:$1,0),0),
"스트링없음")))</f>
        <v/>
      </c>
      <c r="L1325" t="b">
        <v>1</v>
      </c>
      <c r="N1325" t="str">
        <f>IF(ISBLANK(M1325),"",IF(ISERROR(VLOOKUP(M1325,MapTable!$A:$A,1,0)),"맵없음",""))</f>
        <v/>
      </c>
      <c r="O1325">
        <f t="shared" si="81"/>
        <v>4</v>
      </c>
      <c r="Q1325">
        <f t="shared" si="82"/>
        <v>4</v>
      </c>
      <c r="R1325" t="b">
        <f t="shared" ca="1" si="83"/>
        <v>0</v>
      </c>
      <c r="T1325" t="b">
        <f t="shared" ca="1" si="84"/>
        <v>0</v>
      </c>
      <c r="X1325" t="str">
        <f>IF(ISBLANK(W1325),"",
IF(ISERROR(FIND(",",W1325)),
  IF(ISERROR(VLOOKUP(W1325,MapTable!$A:$A,1,0)),"맵없음",
  ""),
IF(ISERROR(FIND(",",W1325,FIND(",",W1325)+1)),
  IF(OR(ISERROR(VLOOKUP(LEFT(W1325,FIND(",",W1325)-1),MapTable!$A:$A,1,0)),ISERROR(VLOOKUP(TRIM(MID(W1325,FIND(",",W1325)+1,999)),MapTable!$A:$A,1,0))),"맵없음",
  ""),
IF(ISERROR(FIND(",",W1325,FIND(",",W1325,FIND(",",W1325)+1)+1)),
  IF(OR(ISERROR(VLOOKUP(LEFT(W1325,FIND(",",W1325)-1),MapTable!$A:$A,1,0)),ISERROR(VLOOKUP(TRIM(MID(W1325,FIND(",",W1325)+1,FIND(",",W1325,FIND(",",W1325)+1)-FIND(",",W1325)-1)),MapTable!$A:$A,1,0)),ISERROR(VLOOKUP(TRIM(MID(W1325,FIND(",",W1325,FIND(",",W1325)+1)+1,999)),MapTable!$A:$A,1,0))),"맵없음",
  ""),
IF(ISERROR(FIND(",",W1325,FIND(",",W1325,FIND(",",W1325,FIND(",",W1325)+1)+1)+1)),
  IF(OR(ISERROR(VLOOKUP(LEFT(W1325,FIND(",",W1325)-1),MapTable!$A:$A,1,0)),ISERROR(VLOOKUP(TRIM(MID(W1325,FIND(",",W1325)+1,FIND(",",W1325,FIND(",",W1325)+1)-FIND(",",W1325)-1)),MapTable!$A:$A,1,0)),ISERROR(VLOOKUP(TRIM(MID(W1325,FIND(",",W1325,FIND(",",W1325)+1)+1,FIND(",",W1325,FIND(",",W1325,FIND(",",W1325)+1)+1)-FIND(",",W1325,FIND(",",W1325)+1)-1)),MapTable!$A:$A,1,0)),ISERROR(VLOOKUP(TRIM(MID(W1325,FIND(",",W1325,FIND(",",W1325,FIND(",",W1325)+1)+1)+1,999)),MapTable!$A:$A,1,0))),"맵없음",
  ""),
)))))</f>
        <v/>
      </c>
      <c r="AC1325" t="str">
        <f>IF(ISBLANK(AB1325),"",IF(ISERROR(VLOOKUP(AB1325,[3]DropTable!$A:$A,1,0)),"드랍없음",""))</f>
        <v/>
      </c>
      <c r="AE1325" t="str">
        <f>IF(ISBLANK(AD1325),"",IF(ISERROR(VLOOKUP(AD1325,[3]DropTable!$A:$A,1,0)),"드랍없음",""))</f>
        <v/>
      </c>
      <c r="AG1325">
        <v>9.8000000000000007</v>
      </c>
      <c r="AH1325">
        <v>1</v>
      </c>
    </row>
    <row r="1326" spans="1:34" x14ac:dyDescent="0.3">
      <c r="A1326">
        <v>4</v>
      </c>
      <c r="B1326">
        <v>35</v>
      </c>
      <c r="C1326">
        <f>IF(OR($L1326=TRUE,$A1326=0,MOD($A1326,ChapterTable!$S$20)&lt;&gt;0),
MAX(0,INT(($B1326+ChapterTable!$Q$26+VLOOKUP(SUBSTITUTE(C$1,"성장단계","")&amp;"단계오프셋",ChapterTable!$S:$T,2,0))/ChapterTable!$Q$23)),
MAX(0,INT(($B1326+ChapterTable!$S$26+VLOOKUP(SUBSTITUTE(C$1,"성장단계","")&amp;"보스단계오프셋",ChapterTable!$S:$T,2,0))/ChapterTable!$S$23)))</f>
        <v>3</v>
      </c>
      <c r="D1326">
        <f>IF(OR($L1326=TRUE,$A1326=0,MOD($A1326,ChapterTable!$S$20)&lt;&gt;0),
MAX(0,INT(($B1326+ChapterTable!$Q$26+VLOOKUP(SUBSTITUTE(D$1,"성장단계","")&amp;"단계오프셋",ChapterTable!$S:$T,2,0))/ChapterTable!$Q$23)),
MAX(0,INT(($B1326+ChapterTable!$S$26+VLOOKUP(SUBSTITUTE(D$1,"성장단계","")&amp;"보스단계오프셋",ChapterTable!$S:$T,2,0))/ChapterTable!$S$23)))</f>
        <v>3</v>
      </c>
      <c r="E1326" s="1">
        <f ca="1">IF(AND($A1326=0,$B1326=1),
    VLOOKUP(1,ChapterTable!$1:$1048576,MATCH("최종"&amp;SUBSTITUTE(SUBSTITUTE(E$1,"standard",""),"|Float",""),ChapterTable!$1:$1,0),0)*ChapterTable!$Q$17,
  IF(AND($A1326=0,$B1326=0),
    E1327,
  IF($B1326=0,
    VLOOKUP($A1326,ChapterTable!$1:$1048576,MATCH("최종"&amp;SUBSTITUTE(SUBSTITUTE(E$1,"standard",""),"|Float",""),ChapterTable!$1:$1,0),0),
  IF($B1326=1,
    IF($L1326=FALSE,
      VLOOKUP($A1326,ChapterTable!$1:$1048576,MATCH("최종"&amp;SUBSTITUTE(SUBSTITUTE(E$1,"standard",""),"|Float",""),ChapterTable!$1:$1,0),0),
      VLOOKUP($A1326-ChapterTable!$Q$11,ChapterTable!$1:$1048576,MATCH("최종"&amp;SUBSTITUTE(SUBSTITUTE(E$1,"standard",""),"|Float",""),ChapterTable!$1:$1,0),0)*ChapterTable!$Q$14
    ),
  OFFSET(E1326,-$B1326+IF($L1326,1,0),0)*
    (VLOOKUP(SUBSTITUTE(SUBSTITUTE(E$1,"standard",""),"|Float","")&amp;"인게임누적곱배수",ChapterTable!$S:$T,2,0)^C1326
    +VLOOKUP(SUBSTITUTE(SUBSTITUTE(E$1,"standard",""),"|Float","")&amp;"인게임누적합배수",ChapterTable!$S:$T,2,0)*C1326)
  )
  )
  )
)</f>
        <v>705.71249999999998</v>
      </c>
      <c r="F1326" s="1">
        <f ca="1">IF(AND($A1326=0,$B1326=1),
    VLOOKUP(1,ChapterTable!$1:$1048576,MATCH("최종"&amp;SUBSTITUTE(SUBSTITUTE(F$1,"standard",""),"|Float",""),ChapterTable!$1:$1,0),0)*ChapterTable!$Q$17,
  IF(AND($A1326=0,$B1326=0),
    F1327,
  IF($B1326=0,
    VLOOKUP($A1326,ChapterTable!$1:$1048576,MATCH("최종"&amp;SUBSTITUTE(SUBSTITUTE(F$1,"standard",""),"|Float",""),ChapterTable!$1:$1,0),0),
  IF($B1326=1,
    IF($L1326=FALSE,
      VLOOKUP($A1326,ChapterTable!$1:$1048576,MATCH("최종"&amp;SUBSTITUTE(SUBSTITUTE(F$1,"standard",""),"|Float",""),ChapterTable!$1:$1,0),0),
      VLOOKUP($A1326-ChapterTable!$Q$11,ChapterTable!$1:$1048576,MATCH("최종"&amp;SUBSTITUTE(SUBSTITUTE(F$1,"standard",""),"|Float",""),ChapterTable!$1:$1,0),0)*ChapterTable!$Q$14
    ),
  OFFSET(F1326,-$B1326+IF($L1326,1,0),0)*
    (VLOOKUP(SUBSTITUTE(SUBSTITUTE(F$1,"standard",""),"|Float","")&amp;"인게임누적곱배수",ChapterTable!$S:$T,2,0)^D1326
    +VLOOKUP(SUBSTITUTE(SUBSTITUTE(F$1,"standard",""),"|Float","")&amp;"인게임누적합배수",ChapterTable!$S:$T,2,0)*D1326)
  )
  )
  )
)</f>
        <v>306</v>
      </c>
      <c r="G1326" t="s">
        <v>76</v>
      </c>
      <c r="J1326" t="str">
        <f>IF(ISBLANK(I1326),"",
IFERROR(VLOOKUP(I1326,[1]StringTable!$1:$1048576,MATCH([1]StringTable!$B$1,[1]StringTable!$1:$1,0),0),
IFERROR(VLOOKUP(I1326,[1]InApkStringTable!$1:$1048576,MATCH([1]InApkStringTable!$B$1,[1]InApkStringTable!$1:$1,0),0),
"스트링없음")))</f>
        <v/>
      </c>
      <c r="L1326" t="b">
        <v>1</v>
      </c>
      <c r="N1326" t="str">
        <f>IF(ISBLANK(M1326),"",IF(ISERROR(VLOOKUP(M1326,MapTable!$A:$A,1,0)),"맵없음",""))</f>
        <v/>
      </c>
      <c r="O1326">
        <f t="shared" si="81"/>
        <v>11</v>
      </c>
      <c r="Q1326">
        <f t="shared" si="82"/>
        <v>11</v>
      </c>
      <c r="R1326" t="b">
        <f t="shared" ca="1" si="83"/>
        <v>0</v>
      </c>
      <c r="T1326" t="b">
        <f t="shared" ca="1" si="84"/>
        <v>0</v>
      </c>
      <c r="X1326" t="str">
        <f>IF(ISBLANK(W1326),"",
IF(ISERROR(FIND(",",W1326)),
  IF(ISERROR(VLOOKUP(W1326,MapTable!$A:$A,1,0)),"맵없음",
  ""),
IF(ISERROR(FIND(",",W1326,FIND(",",W1326)+1)),
  IF(OR(ISERROR(VLOOKUP(LEFT(W1326,FIND(",",W1326)-1),MapTable!$A:$A,1,0)),ISERROR(VLOOKUP(TRIM(MID(W1326,FIND(",",W1326)+1,999)),MapTable!$A:$A,1,0))),"맵없음",
  ""),
IF(ISERROR(FIND(",",W1326,FIND(",",W1326,FIND(",",W1326)+1)+1)),
  IF(OR(ISERROR(VLOOKUP(LEFT(W1326,FIND(",",W1326)-1),MapTable!$A:$A,1,0)),ISERROR(VLOOKUP(TRIM(MID(W1326,FIND(",",W1326)+1,FIND(",",W1326,FIND(",",W1326)+1)-FIND(",",W1326)-1)),MapTable!$A:$A,1,0)),ISERROR(VLOOKUP(TRIM(MID(W1326,FIND(",",W1326,FIND(",",W1326)+1)+1,999)),MapTable!$A:$A,1,0))),"맵없음",
  ""),
IF(ISERROR(FIND(",",W1326,FIND(",",W1326,FIND(",",W1326,FIND(",",W1326)+1)+1)+1)),
  IF(OR(ISERROR(VLOOKUP(LEFT(W1326,FIND(",",W1326)-1),MapTable!$A:$A,1,0)),ISERROR(VLOOKUP(TRIM(MID(W1326,FIND(",",W1326)+1,FIND(",",W1326,FIND(",",W1326)+1)-FIND(",",W1326)-1)),MapTable!$A:$A,1,0)),ISERROR(VLOOKUP(TRIM(MID(W1326,FIND(",",W1326,FIND(",",W1326)+1)+1,FIND(",",W1326,FIND(",",W1326,FIND(",",W1326)+1)+1)-FIND(",",W1326,FIND(",",W1326)+1)-1)),MapTable!$A:$A,1,0)),ISERROR(VLOOKUP(TRIM(MID(W1326,FIND(",",W1326,FIND(",",W1326,FIND(",",W1326)+1)+1)+1,999)),MapTable!$A:$A,1,0))),"맵없음",
  ""),
)))))</f>
        <v/>
      </c>
      <c r="AC1326" t="str">
        <f>IF(ISBLANK(AB1326),"",IF(ISERROR(VLOOKUP(AB1326,[3]DropTable!$A:$A,1,0)),"드랍없음",""))</f>
        <v/>
      </c>
      <c r="AE1326" t="str">
        <f>IF(ISBLANK(AD1326),"",IF(ISERROR(VLOOKUP(AD1326,[3]DropTable!$A:$A,1,0)),"드랍없음",""))</f>
        <v/>
      </c>
      <c r="AG1326">
        <v>9.8000000000000007</v>
      </c>
      <c r="AH1326">
        <v>1</v>
      </c>
    </row>
    <row r="1327" spans="1:34" x14ac:dyDescent="0.3">
      <c r="A1327">
        <v>4</v>
      </c>
      <c r="B1327">
        <v>36</v>
      </c>
      <c r="C1327">
        <f>IF(OR($L1327=TRUE,$A1327=0,MOD($A1327,ChapterTable!$S$20)&lt;&gt;0),
MAX(0,INT(($B1327+ChapterTable!$Q$26+VLOOKUP(SUBSTITUTE(C$1,"성장단계","")&amp;"단계오프셋",ChapterTable!$S:$T,2,0))/ChapterTable!$Q$23)),
MAX(0,INT(($B1327+ChapterTable!$S$26+VLOOKUP(SUBSTITUTE(C$1,"성장단계","")&amp;"보스단계오프셋",ChapterTable!$S:$T,2,0))/ChapterTable!$S$23)))</f>
        <v>4</v>
      </c>
      <c r="D1327">
        <f>IF(OR($L1327=TRUE,$A1327=0,MOD($A1327,ChapterTable!$S$20)&lt;&gt;0),
MAX(0,INT(($B1327+ChapterTable!$Q$26+VLOOKUP(SUBSTITUTE(D$1,"성장단계","")&amp;"단계오프셋",ChapterTable!$S:$T,2,0))/ChapterTable!$Q$23)),
MAX(0,INT(($B1327+ChapterTable!$S$26+VLOOKUP(SUBSTITUTE(D$1,"성장단계","")&amp;"보스단계오프셋",ChapterTable!$S:$T,2,0))/ChapterTable!$S$23)))</f>
        <v>3</v>
      </c>
      <c r="E1327" s="1">
        <f ca="1">IF(AND($A1327=0,$B1327=1),
    VLOOKUP(1,ChapterTable!$1:$1048576,MATCH("최종"&amp;SUBSTITUTE(SUBSTITUTE(E$1,"standard",""),"|Float",""),ChapterTable!$1:$1,0),0)*ChapterTable!$Q$17,
  IF(AND($A1327=0,$B1327=0),
    E1328,
  IF($B1327=0,
    VLOOKUP($A1327,ChapterTable!$1:$1048576,MATCH("최종"&amp;SUBSTITUTE(SUBSTITUTE(E$1,"standard",""),"|Float",""),ChapterTable!$1:$1,0),0),
  IF($B1327=1,
    IF($L1327=FALSE,
      VLOOKUP($A1327,ChapterTable!$1:$1048576,MATCH("최종"&amp;SUBSTITUTE(SUBSTITUTE(E$1,"standard",""),"|Float",""),ChapterTable!$1:$1,0),0),
      VLOOKUP($A1327-ChapterTable!$Q$11,ChapterTable!$1:$1048576,MATCH("최종"&amp;SUBSTITUTE(SUBSTITUTE(E$1,"standard",""),"|Float",""),ChapterTable!$1:$1,0),0)*ChapterTable!$Q$14
    ),
  OFFSET(E1327,-$B1327+IF($L1327,1,0),0)*
    (VLOOKUP(SUBSTITUTE(SUBSTITUTE(E$1,"standard",""),"|Float","")&amp;"인게임누적곱배수",ChapterTable!$S:$T,2,0)^C1327
    +VLOOKUP(SUBSTITUTE(SUBSTITUTE(E$1,"standard",""),"|Float","")&amp;"인게임누적합배수",ChapterTable!$S:$T,2,0)*C1327)
  )
  )
  )
)</f>
        <v>826.19999999999993</v>
      </c>
      <c r="F1327" s="1">
        <f ca="1">IF(AND($A1327=0,$B1327=1),
    VLOOKUP(1,ChapterTable!$1:$1048576,MATCH("최종"&amp;SUBSTITUTE(SUBSTITUTE(F$1,"standard",""),"|Float",""),ChapterTable!$1:$1,0),0)*ChapterTable!$Q$17,
  IF(AND($A1327=0,$B1327=0),
    F1328,
  IF($B1327=0,
    VLOOKUP($A1327,ChapterTable!$1:$1048576,MATCH("최종"&amp;SUBSTITUTE(SUBSTITUTE(F$1,"standard",""),"|Float",""),ChapterTable!$1:$1,0),0),
  IF($B1327=1,
    IF($L1327=FALSE,
      VLOOKUP($A1327,ChapterTable!$1:$1048576,MATCH("최종"&amp;SUBSTITUTE(SUBSTITUTE(F$1,"standard",""),"|Float",""),ChapterTable!$1:$1,0),0),
      VLOOKUP($A1327-ChapterTable!$Q$11,ChapterTable!$1:$1048576,MATCH("최종"&amp;SUBSTITUTE(SUBSTITUTE(F$1,"standard",""),"|Float",""),ChapterTable!$1:$1,0),0)*ChapterTable!$Q$14
    ),
  OFFSET(F1327,-$B1327+IF($L1327,1,0),0)*
    (VLOOKUP(SUBSTITUTE(SUBSTITUTE(F$1,"standard",""),"|Float","")&amp;"인게임누적곱배수",ChapterTable!$S:$T,2,0)^D1327
    +VLOOKUP(SUBSTITUTE(SUBSTITUTE(F$1,"standard",""),"|Float","")&amp;"인게임누적합배수",ChapterTable!$S:$T,2,0)*D1327)
  )
  )
  )
)</f>
        <v>306</v>
      </c>
      <c r="G1327" t="s">
        <v>76</v>
      </c>
      <c r="J1327" t="str">
        <f>IF(ISBLANK(I1327),"",
IFERROR(VLOOKUP(I1327,[1]StringTable!$1:$1048576,MATCH([1]StringTable!$B$1,[1]StringTable!$1:$1,0),0),
IFERROR(VLOOKUP(I1327,[1]InApkStringTable!$1:$1048576,MATCH([1]InApkStringTable!$B$1,[1]InApkStringTable!$1:$1,0),0),
"스트링없음")))</f>
        <v/>
      </c>
      <c r="L1327" t="b">
        <v>1</v>
      </c>
      <c r="N1327" t="str">
        <f>IF(ISBLANK(M1327),"",IF(ISERROR(VLOOKUP(M1327,MapTable!$A:$A,1,0)),"맵없음",""))</f>
        <v/>
      </c>
      <c r="O1327">
        <f t="shared" si="81"/>
        <v>4</v>
      </c>
      <c r="Q1327">
        <f t="shared" si="82"/>
        <v>4</v>
      </c>
      <c r="R1327" t="b">
        <f t="shared" ca="1" si="83"/>
        <v>0</v>
      </c>
      <c r="T1327" t="b">
        <f t="shared" ca="1" si="84"/>
        <v>0</v>
      </c>
      <c r="X1327" t="str">
        <f>IF(ISBLANK(W1327),"",
IF(ISERROR(FIND(",",W1327)),
  IF(ISERROR(VLOOKUP(W1327,MapTable!$A:$A,1,0)),"맵없음",
  ""),
IF(ISERROR(FIND(",",W1327,FIND(",",W1327)+1)),
  IF(OR(ISERROR(VLOOKUP(LEFT(W1327,FIND(",",W1327)-1),MapTable!$A:$A,1,0)),ISERROR(VLOOKUP(TRIM(MID(W1327,FIND(",",W1327)+1,999)),MapTable!$A:$A,1,0))),"맵없음",
  ""),
IF(ISERROR(FIND(",",W1327,FIND(",",W1327,FIND(",",W1327)+1)+1)),
  IF(OR(ISERROR(VLOOKUP(LEFT(W1327,FIND(",",W1327)-1),MapTable!$A:$A,1,0)),ISERROR(VLOOKUP(TRIM(MID(W1327,FIND(",",W1327)+1,FIND(",",W1327,FIND(",",W1327)+1)-FIND(",",W1327)-1)),MapTable!$A:$A,1,0)),ISERROR(VLOOKUP(TRIM(MID(W1327,FIND(",",W1327,FIND(",",W1327)+1)+1,999)),MapTable!$A:$A,1,0))),"맵없음",
  ""),
IF(ISERROR(FIND(",",W1327,FIND(",",W1327,FIND(",",W1327,FIND(",",W1327)+1)+1)+1)),
  IF(OR(ISERROR(VLOOKUP(LEFT(W1327,FIND(",",W1327)-1),MapTable!$A:$A,1,0)),ISERROR(VLOOKUP(TRIM(MID(W1327,FIND(",",W1327)+1,FIND(",",W1327,FIND(",",W1327)+1)-FIND(",",W1327)-1)),MapTable!$A:$A,1,0)),ISERROR(VLOOKUP(TRIM(MID(W1327,FIND(",",W1327,FIND(",",W1327)+1)+1,FIND(",",W1327,FIND(",",W1327,FIND(",",W1327)+1)+1)-FIND(",",W1327,FIND(",",W1327)+1)-1)),MapTable!$A:$A,1,0)),ISERROR(VLOOKUP(TRIM(MID(W1327,FIND(",",W1327,FIND(",",W1327,FIND(",",W1327)+1)+1)+1,999)),MapTable!$A:$A,1,0))),"맵없음",
  ""),
)))))</f>
        <v/>
      </c>
      <c r="AC1327" t="str">
        <f>IF(ISBLANK(AB1327),"",IF(ISERROR(VLOOKUP(AB1327,[3]DropTable!$A:$A,1,0)),"드랍없음",""))</f>
        <v/>
      </c>
      <c r="AE1327" t="str">
        <f>IF(ISBLANK(AD1327),"",IF(ISERROR(VLOOKUP(AD1327,[3]DropTable!$A:$A,1,0)),"드랍없음",""))</f>
        <v/>
      </c>
      <c r="AG1327">
        <v>9.8000000000000007</v>
      </c>
      <c r="AH1327">
        <v>1</v>
      </c>
    </row>
    <row r="1328" spans="1:34" x14ac:dyDescent="0.3">
      <c r="A1328">
        <v>4</v>
      </c>
      <c r="B1328">
        <v>37</v>
      </c>
      <c r="C1328">
        <f>IF(OR($L1328=TRUE,$A1328=0,MOD($A1328,ChapterTable!$S$20)&lt;&gt;0),
MAX(0,INT(($B1328+ChapterTable!$Q$26+VLOOKUP(SUBSTITUTE(C$1,"성장단계","")&amp;"단계오프셋",ChapterTable!$S:$T,2,0))/ChapterTable!$Q$23)),
MAX(0,INT(($B1328+ChapterTable!$S$26+VLOOKUP(SUBSTITUTE(C$1,"성장단계","")&amp;"보스단계오프셋",ChapterTable!$S:$T,2,0))/ChapterTable!$S$23)))</f>
        <v>4</v>
      </c>
      <c r="D1328">
        <f>IF(OR($L1328=TRUE,$A1328=0,MOD($A1328,ChapterTable!$S$20)&lt;&gt;0),
MAX(0,INT(($B1328+ChapterTable!$Q$26+VLOOKUP(SUBSTITUTE(D$1,"성장단계","")&amp;"단계오프셋",ChapterTable!$S:$T,2,0))/ChapterTable!$Q$23)),
MAX(0,INT(($B1328+ChapterTable!$S$26+VLOOKUP(SUBSTITUTE(D$1,"성장단계","")&amp;"보스단계오프셋",ChapterTable!$S:$T,2,0))/ChapterTable!$S$23)))</f>
        <v>3</v>
      </c>
      <c r="E1328" s="1">
        <f ca="1">IF(AND($A1328=0,$B1328=1),
    VLOOKUP(1,ChapterTable!$1:$1048576,MATCH("최종"&amp;SUBSTITUTE(SUBSTITUTE(E$1,"standard",""),"|Float",""),ChapterTable!$1:$1,0),0)*ChapterTable!$Q$17,
  IF(AND($A1328=0,$B1328=0),
    E1329,
  IF($B1328=0,
    VLOOKUP($A1328,ChapterTable!$1:$1048576,MATCH("최종"&amp;SUBSTITUTE(SUBSTITUTE(E$1,"standard",""),"|Float",""),ChapterTable!$1:$1,0),0),
  IF($B1328=1,
    IF($L1328=FALSE,
      VLOOKUP($A1328,ChapterTable!$1:$1048576,MATCH("최종"&amp;SUBSTITUTE(SUBSTITUTE(E$1,"standard",""),"|Float",""),ChapterTable!$1:$1,0),0),
      VLOOKUP($A1328-ChapterTable!$Q$11,ChapterTable!$1:$1048576,MATCH("최종"&amp;SUBSTITUTE(SUBSTITUTE(E$1,"standard",""),"|Float",""),ChapterTable!$1:$1,0),0)*ChapterTable!$Q$14
    ),
  OFFSET(E1328,-$B1328+IF($L1328,1,0),0)*
    (VLOOKUP(SUBSTITUTE(SUBSTITUTE(E$1,"standard",""),"|Float","")&amp;"인게임누적곱배수",ChapterTable!$S:$T,2,0)^C1328
    +VLOOKUP(SUBSTITUTE(SUBSTITUTE(E$1,"standard",""),"|Float","")&amp;"인게임누적합배수",ChapterTable!$S:$T,2,0)*C1328)
  )
  )
  )
)</f>
        <v>826.19999999999993</v>
      </c>
      <c r="F1328" s="1">
        <f ca="1">IF(AND($A1328=0,$B1328=1),
    VLOOKUP(1,ChapterTable!$1:$1048576,MATCH("최종"&amp;SUBSTITUTE(SUBSTITUTE(F$1,"standard",""),"|Float",""),ChapterTable!$1:$1,0),0)*ChapterTable!$Q$17,
  IF(AND($A1328=0,$B1328=0),
    F1329,
  IF($B1328=0,
    VLOOKUP($A1328,ChapterTable!$1:$1048576,MATCH("최종"&amp;SUBSTITUTE(SUBSTITUTE(F$1,"standard",""),"|Float",""),ChapterTable!$1:$1,0),0),
  IF($B1328=1,
    IF($L1328=FALSE,
      VLOOKUP($A1328,ChapterTable!$1:$1048576,MATCH("최종"&amp;SUBSTITUTE(SUBSTITUTE(F$1,"standard",""),"|Float",""),ChapterTable!$1:$1,0),0),
      VLOOKUP($A1328-ChapterTable!$Q$11,ChapterTable!$1:$1048576,MATCH("최종"&amp;SUBSTITUTE(SUBSTITUTE(F$1,"standard",""),"|Float",""),ChapterTable!$1:$1,0),0)*ChapterTable!$Q$14
    ),
  OFFSET(F1328,-$B1328+IF($L1328,1,0),0)*
    (VLOOKUP(SUBSTITUTE(SUBSTITUTE(F$1,"standard",""),"|Float","")&amp;"인게임누적곱배수",ChapterTable!$S:$T,2,0)^D1328
    +VLOOKUP(SUBSTITUTE(SUBSTITUTE(F$1,"standard",""),"|Float","")&amp;"인게임누적합배수",ChapterTable!$S:$T,2,0)*D1328)
  )
  )
  )
)</f>
        <v>306</v>
      </c>
      <c r="G1328" t="s">
        <v>76</v>
      </c>
      <c r="J1328" t="str">
        <f>IF(ISBLANK(I1328),"",
IFERROR(VLOOKUP(I1328,[1]StringTable!$1:$1048576,MATCH([1]StringTable!$B$1,[1]StringTable!$1:$1,0),0),
IFERROR(VLOOKUP(I1328,[1]InApkStringTable!$1:$1048576,MATCH([1]InApkStringTable!$B$1,[1]InApkStringTable!$1:$1,0),0),
"스트링없음")))</f>
        <v/>
      </c>
      <c r="L1328" t="b">
        <v>1</v>
      </c>
      <c r="N1328" t="str">
        <f>IF(ISBLANK(M1328),"",IF(ISERROR(VLOOKUP(M1328,MapTable!$A:$A,1,0)),"맵없음",""))</f>
        <v/>
      </c>
      <c r="O1328">
        <f t="shared" si="81"/>
        <v>4</v>
      </c>
      <c r="Q1328">
        <f t="shared" si="82"/>
        <v>4</v>
      </c>
      <c r="R1328" t="b">
        <f t="shared" ca="1" si="83"/>
        <v>0</v>
      </c>
      <c r="T1328" t="b">
        <f t="shared" ca="1" si="84"/>
        <v>0</v>
      </c>
      <c r="X1328" t="str">
        <f>IF(ISBLANK(W1328),"",
IF(ISERROR(FIND(",",W1328)),
  IF(ISERROR(VLOOKUP(W1328,MapTable!$A:$A,1,0)),"맵없음",
  ""),
IF(ISERROR(FIND(",",W1328,FIND(",",W1328)+1)),
  IF(OR(ISERROR(VLOOKUP(LEFT(W1328,FIND(",",W1328)-1),MapTable!$A:$A,1,0)),ISERROR(VLOOKUP(TRIM(MID(W1328,FIND(",",W1328)+1,999)),MapTable!$A:$A,1,0))),"맵없음",
  ""),
IF(ISERROR(FIND(",",W1328,FIND(",",W1328,FIND(",",W1328)+1)+1)),
  IF(OR(ISERROR(VLOOKUP(LEFT(W1328,FIND(",",W1328)-1),MapTable!$A:$A,1,0)),ISERROR(VLOOKUP(TRIM(MID(W1328,FIND(",",W1328)+1,FIND(",",W1328,FIND(",",W1328)+1)-FIND(",",W1328)-1)),MapTable!$A:$A,1,0)),ISERROR(VLOOKUP(TRIM(MID(W1328,FIND(",",W1328,FIND(",",W1328)+1)+1,999)),MapTable!$A:$A,1,0))),"맵없음",
  ""),
IF(ISERROR(FIND(",",W1328,FIND(",",W1328,FIND(",",W1328,FIND(",",W1328)+1)+1)+1)),
  IF(OR(ISERROR(VLOOKUP(LEFT(W1328,FIND(",",W1328)-1),MapTable!$A:$A,1,0)),ISERROR(VLOOKUP(TRIM(MID(W1328,FIND(",",W1328)+1,FIND(",",W1328,FIND(",",W1328)+1)-FIND(",",W1328)-1)),MapTable!$A:$A,1,0)),ISERROR(VLOOKUP(TRIM(MID(W1328,FIND(",",W1328,FIND(",",W1328)+1)+1,FIND(",",W1328,FIND(",",W1328,FIND(",",W1328)+1)+1)-FIND(",",W1328,FIND(",",W1328)+1)-1)),MapTable!$A:$A,1,0)),ISERROR(VLOOKUP(TRIM(MID(W1328,FIND(",",W1328,FIND(",",W1328,FIND(",",W1328)+1)+1)+1,999)),MapTable!$A:$A,1,0))),"맵없음",
  ""),
)))))</f>
        <v/>
      </c>
      <c r="AC1328" t="str">
        <f>IF(ISBLANK(AB1328),"",IF(ISERROR(VLOOKUP(AB1328,[3]DropTable!$A:$A,1,0)),"드랍없음",""))</f>
        <v/>
      </c>
      <c r="AE1328" t="str">
        <f>IF(ISBLANK(AD1328),"",IF(ISERROR(VLOOKUP(AD1328,[3]DropTable!$A:$A,1,0)),"드랍없음",""))</f>
        <v/>
      </c>
      <c r="AG1328">
        <v>9.8000000000000007</v>
      </c>
      <c r="AH1328">
        <v>1</v>
      </c>
    </row>
    <row r="1329" spans="1:34" x14ac:dyDescent="0.3">
      <c r="A1329">
        <v>4</v>
      </c>
      <c r="B1329">
        <v>38</v>
      </c>
      <c r="C1329">
        <f>IF(OR($L1329=TRUE,$A1329=0,MOD($A1329,ChapterTable!$S$20)&lt;&gt;0),
MAX(0,INT(($B1329+ChapterTable!$Q$26+VLOOKUP(SUBSTITUTE(C$1,"성장단계","")&amp;"단계오프셋",ChapterTable!$S:$T,2,0))/ChapterTable!$Q$23)),
MAX(0,INT(($B1329+ChapterTable!$S$26+VLOOKUP(SUBSTITUTE(C$1,"성장단계","")&amp;"보스단계오프셋",ChapterTable!$S:$T,2,0))/ChapterTable!$S$23)))</f>
        <v>4</v>
      </c>
      <c r="D1329">
        <f>IF(OR($L1329=TRUE,$A1329=0,MOD($A1329,ChapterTable!$S$20)&lt;&gt;0),
MAX(0,INT(($B1329+ChapterTable!$Q$26+VLOOKUP(SUBSTITUTE(D$1,"성장단계","")&amp;"단계오프셋",ChapterTable!$S:$T,2,0))/ChapterTable!$Q$23)),
MAX(0,INT(($B1329+ChapterTable!$S$26+VLOOKUP(SUBSTITUTE(D$1,"성장단계","")&amp;"보스단계오프셋",ChapterTable!$S:$T,2,0))/ChapterTable!$S$23)))</f>
        <v>3</v>
      </c>
      <c r="E1329" s="1">
        <f ca="1">IF(AND($A1329=0,$B1329=1),
    VLOOKUP(1,ChapterTable!$1:$1048576,MATCH("최종"&amp;SUBSTITUTE(SUBSTITUTE(E$1,"standard",""),"|Float",""),ChapterTable!$1:$1,0),0)*ChapterTable!$Q$17,
  IF(AND($A1329=0,$B1329=0),
    E1330,
  IF($B1329=0,
    VLOOKUP($A1329,ChapterTable!$1:$1048576,MATCH("최종"&amp;SUBSTITUTE(SUBSTITUTE(E$1,"standard",""),"|Float",""),ChapterTable!$1:$1,0),0),
  IF($B1329=1,
    IF($L1329=FALSE,
      VLOOKUP($A1329,ChapterTable!$1:$1048576,MATCH("최종"&amp;SUBSTITUTE(SUBSTITUTE(E$1,"standard",""),"|Float",""),ChapterTable!$1:$1,0),0),
      VLOOKUP($A1329-ChapterTable!$Q$11,ChapterTable!$1:$1048576,MATCH("최종"&amp;SUBSTITUTE(SUBSTITUTE(E$1,"standard",""),"|Float",""),ChapterTable!$1:$1,0),0)*ChapterTable!$Q$14
    ),
  OFFSET(E1329,-$B1329+IF($L1329,1,0),0)*
    (VLOOKUP(SUBSTITUTE(SUBSTITUTE(E$1,"standard",""),"|Float","")&amp;"인게임누적곱배수",ChapterTable!$S:$T,2,0)^C1329
    +VLOOKUP(SUBSTITUTE(SUBSTITUTE(E$1,"standard",""),"|Float","")&amp;"인게임누적합배수",ChapterTable!$S:$T,2,0)*C1329)
  )
  )
  )
)</f>
        <v>826.19999999999993</v>
      </c>
      <c r="F1329" s="1">
        <f ca="1">IF(AND($A1329=0,$B1329=1),
    VLOOKUP(1,ChapterTable!$1:$1048576,MATCH("최종"&amp;SUBSTITUTE(SUBSTITUTE(F$1,"standard",""),"|Float",""),ChapterTable!$1:$1,0),0)*ChapterTable!$Q$17,
  IF(AND($A1329=0,$B1329=0),
    F1330,
  IF($B1329=0,
    VLOOKUP($A1329,ChapterTable!$1:$1048576,MATCH("최종"&amp;SUBSTITUTE(SUBSTITUTE(F$1,"standard",""),"|Float",""),ChapterTable!$1:$1,0),0),
  IF($B1329=1,
    IF($L1329=FALSE,
      VLOOKUP($A1329,ChapterTable!$1:$1048576,MATCH("최종"&amp;SUBSTITUTE(SUBSTITUTE(F$1,"standard",""),"|Float",""),ChapterTable!$1:$1,0),0),
      VLOOKUP($A1329-ChapterTable!$Q$11,ChapterTable!$1:$1048576,MATCH("최종"&amp;SUBSTITUTE(SUBSTITUTE(F$1,"standard",""),"|Float",""),ChapterTable!$1:$1,0),0)*ChapterTable!$Q$14
    ),
  OFFSET(F1329,-$B1329+IF($L1329,1,0),0)*
    (VLOOKUP(SUBSTITUTE(SUBSTITUTE(F$1,"standard",""),"|Float","")&amp;"인게임누적곱배수",ChapterTable!$S:$T,2,0)^D1329
    +VLOOKUP(SUBSTITUTE(SUBSTITUTE(F$1,"standard",""),"|Float","")&amp;"인게임누적합배수",ChapterTable!$S:$T,2,0)*D1329)
  )
  )
  )
)</f>
        <v>306</v>
      </c>
      <c r="G1329" t="s">
        <v>76</v>
      </c>
      <c r="J1329" t="str">
        <f>IF(ISBLANK(I1329),"",
IFERROR(VLOOKUP(I1329,[1]StringTable!$1:$1048576,MATCH([1]StringTable!$B$1,[1]StringTable!$1:$1,0),0),
IFERROR(VLOOKUP(I1329,[1]InApkStringTable!$1:$1048576,MATCH([1]InApkStringTable!$B$1,[1]InApkStringTable!$1:$1,0),0),
"스트링없음")))</f>
        <v/>
      </c>
      <c r="L1329" t="b">
        <v>1</v>
      </c>
      <c r="N1329" t="str">
        <f>IF(ISBLANK(M1329),"",IF(ISERROR(VLOOKUP(M1329,MapTable!$A:$A,1,0)),"맵없음",""))</f>
        <v/>
      </c>
      <c r="O1329">
        <f t="shared" si="81"/>
        <v>4</v>
      </c>
      <c r="Q1329">
        <f t="shared" si="82"/>
        <v>4</v>
      </c>
      <c r="R1329" t="b">
        <f t="shared" ca="1" si="83"/>
        <v>0</v>
      </c>
      <c r="T1329" t="b">
        <f t="shared" ca="1" si="84"/>
        <v>0</v>
      </c>
      <c r="X1329" t="str">
        <f>IF(ISBLANK(W1329),"",
IF(ISERROR(FIND(",",W1329)),
  IF(ISERROR(VLOOKUP(W1329,MapTable!$A:$A,1,0)),"맵없음",
  ""),
IF(ISERROR(FIND(",",W1329,FIND(",",W1329)+1)),
  IF(OR(ISERROR(VLOOKUP(LEFT(W1329,FIND(",",W1329)-1),MapTable!$A:$A,1,0)),ISERROR(VLOOKUP(TRIM(MID(W1329,FIND(",",W1329)+1,999)),MapTable!$A:$A,1,0))),"맵없음",
  ""),
IF(ISERROR(FIND(",",W1329,FIND(",",W1329,FIND(",",W1329)+1)+1)),
  IF(OR(ISERROR(VLOOKUP(LEFT(W1329,FIND(",",W1329)-1),MapTable!$A:$A,1,0)),ISERROR(VLOOKUP(TRIM(MID(W1329,FIND(",",W1329)+1,FIND(",",W1329,FIND(",",W1329)+1)-FIND(",",W1329)-1)),MapTable!$A:$A,1,0)),ISERROR(VLOOKUP(TRIM(MID(W1329,FIND(",",W1329,FIND(",",W1329)+1)+1,999)),MapTable!$A:$A,1,0))),"맵없음",
  ""),
IF(ISERROR(FIND(",",W1329,FIND(",",W1329,FIND(",",W1329,FIND(",",W1329)+1)+1)+1)),
  IF(OR(ISERROR(VLOOKUP(LEFT(W1329,FIND(",",W1329)-1),MapTable!$A:$A,1,0)),ISERROR(VLOOKUP(TRIM(MID(W1329,FIND(",",W1329)+1,FIND(",",W1329,FIND(",",W1329)+1)-FIND(",",W1329)-1)),MapTable!$A:$A,1,0)),ISERROR(VLOOKUP(TRIM(MID(W1329,FIND(",",W1329,FIND(",",W1329)+1)+1,FIND(",",W1329,FIND(",",W1329,FIND(",",W1329)+1)+1)-FIND(",",W1329,FIND(",",W1329)+1)-1)),MapTable!$A:$A,1,0)),ISERROR(VLOOKUP(TRIM(MID(W1329,FIND(",",W1329,FIND(",",W1329,FIND(",",W1329)+1)+1)+1,999)),MapTable!$A:$A,1,0))),"맵없음",
  ""),
)))))</f>
        <v/>
      </c>
      <c r="AC1329" t="str">
        <f>IF(ISBLANK(AB1329),"",IF(ISERROR(VLOOKUP(AB1329,[3]DropTable!$A:$A,1,0)),"드랍없음",""))</f>
        <v/>
      </c>
      <c r="AE1329" t="str">
        <f>IF(ISBLANK(AD1329),"",IF(ISERROR(VLOOKUP(AD1329,[3]DropTable!$A:$A,1,0)),"드랍없음",""))</f>
        <v/>
      </c>
      <c r="AG1329">
        <v>9.8000000000000007</v>
      </c>
      <c r="AH1329">
        <v>1</v>
      </c>
    </row>
    <row r="1330" spans="1:34" x14ac:dyDescent="0.3">
      <c r="A1330">
        <v>4</v>
      </c>
      <c r="B1330">
        <v>39</v>
      </c>
      <c r="C1330">
        <f>IF(OR($L1330=TRUE,$A1330=0,MOD($A1330,ChapterTable!$S$20)&lt;&gt;0),
MAX(0,INT(($B1330+ChapterTable!$Q$26+VLOOKUP(SUBSTITUTE(C$1,"성장단계","")&amp;"단계오프셋",ChapterTable!$S:$T,2,0))/ChapterTable!$Q$23)),
MAX(0,INT(($B1330+ChapterTable!$S$26+VLOOKUP(SUBSTITUTE(C$1,"성장단계","")&amp;"보스단계오프셋",ChapterTable!$S:$T,2,0))/ChapterTable!$S$23)))</f>
        <v>4</v>
      </c>
      <c r="D1330">
        <f>IF(OR($L1330=TRUE,$A1330=0,MOD($A1330,ChapterTable!$S$20)&lt;&gt;0),
MAX(0,INT(($B1330+ChapterTable!$Q$26+VLOOKUP(SUBSTITUTE(D$1,"성장단계","")&amp;"단계오프셋",ChapterTable!$S:$T,2,0))/ChapterTable!$Q$23)),
MAX(0,INT(($B1330+ChapterTable!$S$26+VLOOKUP(SUBSTITUTE(D$1,"성장단계","")&amp;"보스단계오프셋",ChapterTable!$S:$T,2,0))/ChapterTable!$S$23)))</f>
        <v>3</v>
      </c>
      <c r="E1330" s="1">
        <f ca="1">IF(AND($A1330=0,$B1330=1),
    VLOOKUP(1,ChapterTable!$1:$1048576,MATCH("최종"&amp;SUBSTITUTE(SUBSTITUTE(E$1,"standard",""),"|Float",""),ChapterTable!$1:$1,0),0)*ChapterTable!$Q$17,
  IF(AND($A1330=0,$B1330=0),
    E1331,
  IF($B1330=0,
    VLOOKUP($A1330,ChapterTable!$1:$1048576,MATCH("최종"&amp;SUBSTITUTE(SUBSTITUTE(E$1,"standard",""),"|Float",""),ChapterTable!$1:$1,0),0),
  IF($B1330=1,
    IF($L1330=FALSE,
      VLOOKUP($A1330,ChapterTable!$1:$1048576,MATCH("최종"&amp;SUBSTITUTE(SUBSTITUTE(E$1,"standard",""),"|Float",""),ChapterTable!$1:$1,0),0),
      VLOOKUP($A1330-ChapterTable!$Q$11,ChapterTable!$1:$1048576,MATCH("최종"&amp;SUBSTITUTE(SUBSTITUTE(E$1,"standard",""),"|Float",""),ChapterTable!$1:$1,0),0)*ChapterTable!$Q$14
    ),
  OFFSET(E1330,-$B1330+IF($L1330,1,0),0)*
    (VLOOKUP(SUBSTITUTE(SUBSTITUTE(E$1,"standard",""),"|Float","")&amp;"인게임누적곱배수",ChapterTable!$S:$T,2,0)^C1330
    +VLOOKUP(SUBSTITUTE(SUBSTITUTE(E$1,"standard",""),"|Float","")&amp;"인게임누적합배수",ChapterTable!$S:$T,2,0)*C1330)
  )
  )
  )
)</f>
        <v>826.19999999999993</v>
      </c>
      <c r="F1330" s="1">
        <f ca="1">IF(AND($A1330=0,$B1330=1),
    VLOOKUP(1,ChapterTable!$1:$1048576,MATCH("최종"&amp;SUBSTITUTE(SUBSTITUTE(F$1,"standard",""),"|Float",""),ChapterTable!$1:$1,0),0)*ChapterTable!$Q$17,
  IF(AND($A1330=0,$B1330=0),
    F1331,
  IF($B1330=0,
    VLOOKUP($A1330,ChapterTable!$1:$1048576,MATCH("최종"&amp;SUBSTITUTE(SUBSTITUTE(F$1,"standard",""),"|Float",""),ChapterTable!$1:$1,0),0),
  IF($B1330=1,
    IF($L1330=FALSE,
      VLOOKUP($A1330,ChapterTable!$1:$1048576,MATCH("최종"&amp;SUBSTITUTE(SUBSTITUTE(F$1,"standard",""),"|Float",""),ChapterTable!$1:$1,0),0),
      VLOOKUP($A1330-ChapterTable!$Q$11,ChapterTable!$1:$1048576,MATCH("최종"&amp;SUBSTITUTE(SUBSTITUTE(F$1,"standard",""),"|Float",""),ChapterTable!$1:$1,0),0)*ChapterTable!$Q$14
    ),
  OFFSET(F1330,-$B1330+IF($L1330,1,0),0)*
    (VLOOKUP(SUBSTITUTE(SUBSTITUTE(F$1,"standard",""),"|Float","")&amp;"인게임누적곱배수",ChapterTable!$S:$T,2,0)^D1330
    +VLOOKUP(SUBSTITUTE(SUBSTITUTE(F$1,"standard",""),"|Float","")&amp;"인게임누적합배수",ChapterTable!$S:$T,2,0)*D1330)
  )
  )
  )
)</f>
        <v>306</v>
      </c>
      <c r="G1330" t="s">
        <v>76</v>
      </c>
      <c r="J1330" t="str">
        <f>IF(ISBLANK(I1330),"",
IFERROR(VLOOKUP(I1330,[1]StringTable!$1:$1048576,MATCH([1]StringTable!$B$1,[1]StringTable!$1:$1,0),0),
IFERROR(VLOOKUP(I1330,[1]InApkStringTable!$1:$1048576,MATCH([1]InApkStringTable!$B$1,[1]InApkStringTable!$1:$1,0),0),
"스트링없음")))</f>
        <v/>
      </c>
      <c r="L1330" t="b">
        <v>1</v>
      </c>
      <c r="N1330" t="str">
        <f>IF(ISBLANK(M1330),"",IF(ISERROR(VLOOKUP(M1330,MapTable!$A:$A,1,0)),"맵없음",""))</f>
        <v/>
      </c>
      <c r="O1330">
        <f t="shared" si="81"/>
        <v>94</v>
      </c>
      <c r="Q1330">
        <f t="shared" si="82"/>
        <v>94</v>
      </c>
      <c r="R1330" t="b">
        <f t="shared" ca="1" si="83"/>
        <v>1</v>
      </c>
      <c r="T1330" t="b">
        <f t="shared" ca="1" si="84"/>
        <v>1</v>
      </c>
      <c r="X1330" t="str">
        <f>IF(ISBLANK(W1330),"",
IF(ISERROR(FIND(",",W1330)),
  IF(ISERROR(VLOOKUP(W1330,MapTable!$A:$A,1,0)),"맵없음",
  ""),
IF(ISERROR(FIND(",",W1330,FIND(",",W1330)+1)),
  IF(OR(ISERROR(VLOOKUP(LEFT(W1330,FIND(",",W1330)-1),MapTable!$A:$A,1,0)),ISERROR(VLOOKUP(TRIM(MID(W1330,FIND(",",W1330)+1,999)),MapTable!$A:$A,1,0))),"맵없음",
  ""),
IF(ISERROR(FIND(",",W1330,FIND(",",W1330,FIND(",",W1330)+1)+1)),
  IF(OR(ISERROR(VLOOKUP(LEFT(W1330,FIND(",",W1330)-1),MapTable!$A:$A,1,0)),ISERROR(VLOOKUP(TRIM(MID(W1330,FIND(",",W1330)+1,FIND(",",W1330,FIND(",",W1330)+1)-FIND(",",W1330)-1)),MapTable!$A:$A,1,0)),ISERROR(VLOOKUP(TRIM(MID(W1330,FIND(",",W1330,FIND(",",W1330)+1)+1,999)),MapTable!$A:$A,1,0))),"맵없음",
  ""),
IF(ISERROR(FIND(",",W1330,FIND(",",W1330,FIND(",",W1330,FIND(",",W1330)+1)+1)+1)),
  IF(OR(ISERROR(VLOOKUP(LEFT(W1330,FIND(",",W1330)-1),MapTable!$A:$A,1,0)),ISERROR(VLOOKUP(TRIM(MID(W1330,FIND(",",W1330)+1,FIND(",",W1330,FIND(",",W1330)+1)-FIND(",",W1330)-1)),MapTable!$A:$A,1,0)),ISERROR(VLOOKUP(TRIM(MID(W1330,FIND(",",W1330,FIND(",",W1330)+1)+1,FIND(",",W1330,FIND(",",W1330,FIND(",",W1330)+1)+1)-FIND(",",W1330,FIND(",",W1330)+1)-1)),MapTable!$A:$A,1,0)),ISERROR(VLOOKUP(TRIM(MID(W1330,FIND(",",W1330,FIND(",",W1330,FIND(",",W1330)+1)+1)+1,999)),MapTable!$A:$A,1,0))),"맵없음",
  ""),
)))))</f>
        <v/>
      </c>
      <c r="AC1330" t="str">
        <f>IF(ISBLANK(AB1330),"",IF(ISERROR(VLOOKUP(AB1330,[3]DropTable!$A:$A,1,0)),"드랍없음",""))</f>
        <v/>
      </c>
      <c r="AE1330" t="str">
        <f>IF(ISBLANK(AD1330),"",IF(ISERROR(VLOOKUP(AD1330,[3]DropTable!$A:$A,1,0)),"드랍없음",""))</f>
        <v/>
      </c>
      <c r="AG1330">
        <v>9.8000000000000007</v>
      </c>
      <c r="AH1330">
        <v>1</v>
      </c>
    </row>
    <row r="1331" spans="1:34" x14ac:dyDescent="0.3">
      <c r="A1331">
        <v>4</v>
      </c>
      <c r="B1331">
        <v>40</v>
      </c>
      <c r="C1331">
        <f>IF(OR($L1331=TRUE,$A1331=0,MOD($A1331,ChapterTable!$S$20)&lt;&gt;0),
MAX(0,INT(($B1331+ChapterTable!$Q$26+VLOOKUP(SUBSTITUTE(C$1,"성장단계","")&amp;"단계오프셋",ChapterTable!$S:$T,2,0))/ChapterTable!$Q$23)),
MAX(0,INT(($B1331+ChapterTable!$S$26+VLOOKUP(SUBSTITUTE(C$1,"성장단계","")&amp;"보스단계오프셋",ChapterTable!$S:$T,2,0))/ChapterTable!$S$23)))</f>
        <v>4</v>
      </c>
      <c r="D1331">
        <f>IF(OR($L1331=TRUE,$A1331=0,MOD($A1331,ChapterTable!$S$20)&lt;&gt;0),
MAX(0,INT(($B1331+ChapterTable!$Q$26+VLOOKUP(SUBSTITUTE(D$1,"성장단계","")&amp;"단계오프셋",ChapterTable!$S:$T,2,0))/ChapterTable!$Q$23)),
MAX(0,INT(($B1331+ChapterTable!$S$26+VLOOKUP(SUBSTITUTE(D$1,"성장단계","")&amp;"보스단계오프셋",ChapterTable!$S:$T,2,0))/ChapterTable!$S$23)))</f>
        <v>3</v>
      </c>
      <c r="E1331" s="1">
        <f ca="1">IF(AND($A1331=0,$B1331=1),
    VLOOKUP(1,ChapterTable!$1:$1048576,MATCH("최종"&amp;SUBSTITUTE(SUBSTITUTE(E$1,"standard",""),"|Float",""),ChapterTable!$1:$1,0),0)*ChapterTable!$Q$17,
  IF(AND($A1331=0,$B1331=0),
    E1332,
  IF($B1331=0,
    VLOOKUP($A1331,ChapterTable!$1:$1048576,MATCH("최종"&amp;SUBSTITUTE(SUBSTITUTE(E$1,"standard",""),"|Float",""),ChapterTable!$1:$1,0),0),
  IF($B1331=1,
    IF($L1331=FALSE,
      VLOOKUP($A1331,ChapterTable!$1:$1048576,MATCH("최종"&amp;SUBSTITUTE(SUBSTITUTE(E$1,"standard",""),"|Float",""),ChapterTable!$1:$1,0),0),
      VLOOKUP($A1331-ChapterTable!$Q$11,ChapterTable!$1:$1048576,MATCH("최종"&amp;SUBSTITUTE(SUBSTITUTE(E$1,"standard",""),"|Float",""),ChapterTable!$1:$1,0),0)*ChapterTable!$Q$14
    ),
  OFFSET(E1331,-$B1331+IF($L1331,1,0),0)*
    (VLOOKUP(SUBSTITUTE(SUBSTITUTE(E$1,"standard",""),"|Float","")&amp;"인게임누적곱배수",ChapterTable!$S:$T,2,0)^C1331
    +VLOOKUP(SUBSTITUTE(SUBSTITUTE(E$1,"standard",""),"|Float","")&amp;"인게임누적합배수",ChapterTable!$S:$T,2,0)*C1331)
  )
  )
  )
)</f>
        <v>826.19999999999993</v>
      </c>
      <c r="F1331" s="1">
        <f ca="1">IF(AND($A1331=0,$B1331=1),
    VLOOKUP(1,ChapterTable!$1:$1048576,MATCH("최종"&amp;SUBSTITUTE(SUBSTITUTE(F$1,"standard",""),"|Float",""),ChapterTable!$1:$1,0),0)*ChapterTable!$Q$17,
  IF(AND($A1331=0,$B1331=0),
    F1332,
  IF($B1331=0,
    VLOOKUP($A1331,ChapterTable!$1:$1048576,MATCH("최종"&amp;SUBSTITUTE(SUBSTITUTE(F$1,"standard",""),"|Float",""),ChapterTable!$1:$1,0),0),
  IF($B1331=1,
    IF($L1331=FALSE,
      VLOOKUP($A1331,ChapterTable!$1:$1048576,MATCH("최종"&amp;SUBSTITUTE(SUBSTITUTE(F$1,"standard",""),"|Float",""),ChapterTable!$1:$1,0),0),
      VLOOKUP($A1331-ChapterTable!$Q$11,ChapterTable!$1:$1048576,MATCH("최종"&amp;SUBSTITUTE(SUBSTITUTE(F$1,"standard",""),"|Float",""),ChapterTable!$1:$1,0),0)*ChapterTable!$Q$14
    ),
  OFFSET(F1331,-$B1331+IF($L1331,1,0),0)*
    (VLOOKUP(SUBSTITUTE(SUBSTITUTE(F$1,"standard",""),"|Float","")&amp;"인게임누적곱배수",ChapterTable!$S:$T,2,0)^D1331
    +VLOOKUP(SUBSTITUTE(SUBSTITUTE(F$1,"standard",""),"|Float","")&amp;"인게임누적합배수",ChapterTable!$S:$T,2,0)*D1331)
  )
  )
  )
)</f>
        <v>306</v>
      </c>
      <c r="G1331" t="s">
        <v>76</v>
      </c>
      <c r="J1331" t="str">
        <f>IF(ISBLANK(I1331),"",
IFERROR(VLOOKUP(I1331,[1]StringTable!$1:$1048576,MATCH([1]StringTable!$B$1,[1]StringTable!$1:$1,0),0),
IFERROR(VLOOKUP(I1331,[1]InApkStringTable!$1:$1048576,MATCH([1]InApkStringTable!$B$1,[1]InApkStringTable!$1:$1,0),0),
"스트링없음")))</f>
        <v/>
      </c>
      <c r="L1331" t="b">
        <v>1</v>
      </c>
      <c r="N1331" t="str">
        <f>IF(ISBLANK(M1331),"",IF(ISERROR(VLOOKUP(M1331,MapTable!$A:$A,1,0)),"맵없음",""))</f>
        <v/>
      </c>
      <c r="O1331">
        <f t="shared" si="81"/>
        <v>21</v>
      </c>
      <c r="Q1331">
        <f t="shared" si="82"/>
        <v>21</v>
      </c>
      <c r="R1331" t="b">
        <f t="shared" ca="1" si="83"/>
        <v>0</v>
      </c>
      <c r="T1331" t="b">
        <f t="shared" ca="1" si="84"/>
        <v>0</v>
      </c>
      <c r="X1331" t="str">
        <f>IF(ISBLANK(W1331),"",
IF(ISERROR(FIND(",",W1331)),
  IF(ISERROR(VLOOKUP(W1331,MapTable!$A:$A,1,0)),"맵없음",
  ""),
IF(ISERROR(FIND(",",W1331,FIND(",",W1331)+1)),
  IF(OR(ISERROR(VLOOKUP(LEFT(W1331,FIND(",",W1331)-1),MapTable!$A:$A,1,0)),ISERROR(VLOOKUP(TRIM(MID(W1331,FIND(",",W1331)+1,999)),MapTable!$A:$A,1,0))),"맵없음",
  ""),
IF(ISERROR(FIND(",",W1331,FIND(",",W1331,FIND(",",W1331)+1)+1)),
  IF(OR(ISERROR(VLOOKUP(LEFT(W1331,FIND(",",W1331)-1),MapTable!$A:$A,1,0)),ISERROR(VLOOKUP(TRIM(MID(W1331,FIND(",",W1331)+1,FIND(",",W1331,FIND(",",W1331)+1)-FIND(",",W1331)-1)),MapTable!$A:$A,1,0)),ISERROR(VLOOKUP(TRIM(MID(W1331,FIND(",",W1331,FIND(",",W1331)+1)+1,999)),MapTable!$A:$A,1,0))),"맵없음",
  ""),
IF(ISERROR(FIND(",",W1331,FIND(",",W1331,FIND(",",W1331,FIND(",",W1331)+1)+1)+1)),
  IF(OR(ISERROR(VLOOKUP(LEFT(W1331,FIND(",",W1331)-1),MapTable!$A:$A,1,0)),ISERROR(VLOOKUP(TRIM(MID(W1331,FIND(",",W1331)+1,FIND(",",W1331,FIND(",",W1331)+1)-FIND(",",W1331)-1)),MapTable!$A:$A,1,0)),ISERROR(VLOOKUP(TRIM(MID(W1331,FIND(",",W1331,FIND(",",W1331)+1)+1,FIND(",",W1331,FIND(",",W1331,FIND(",",W1331)+1)+1)-FIND(",",W1331,FIND(",",W1331)+1)-1)),MapTable!$A:$A,1,0)),ISERROR(VLOOKUP(TRIM(MID(W1331,FIND(",",W1331,FIND(",",W1331,FIND(",",W1331)+1)+1)+1,999)),MapTable!$A:$A,1,0))),"맵없음",
  ""),
)))))</f>
        <v/>
      </c>
      <c r="AC1331" t="str">
        <f>IF(ISBLANK(AB1331),"",IF(ISERROR(VLOOKUP(AB1331,[3]DropTable!$A:$A,1,0)),"드랍없음",""))</f>
        <v/>
      </c>
      <c r="AE1331" t="str">
        <f>IF(ISBLANK(AD1331),"",IF(ISERROR(VLOOKUP(AD1331,[3]DropTable!$A:$A,1,0)),"드랍없음",""))</f>
        <v/>
      </c>
      <c r="AG1331">
        <v>9.8000000000000007</v>
      </c>
      <c r="AH1331">
        <v>1</v>
      </c>
    </row>
    <row r="1332" spans="1:34" x14ac:dyDescent="0.3">
      <c r="A1332">
        <v>4</v>
      </c>
      <c r="B1332">
        <v>41</v>
      </c>
      <c r="C1332">
        <f>IF(OR($L1332=TRUE,$A1332=0,MOD($A1332,ChapterTable!$S$20)&lt;&gt;0),
MAX(0,INT(($B1332+ChapterTable!$Q$26+VLOOKUP(SUBSTITUTE(C$1,"성장단계","")&amp;"단계오프셋",ChapterTable!$S:$T,2,0))/ChapterTable!$Q$23)),
MAX(0,INT(($B1332+ChapterTable!$S$26+VLOOKUP(SUBSTITUTE(C$1,"성장단계","")&amp;"보스단계오프셋",ChapterTable!$S:$T,2,0))/ChapterTable!$S$23)))</f>
        <v>4</v>
      </c>
      <c r="D1332">
        <f>IF(OR($L1332=TRUE,$A1332=0,MOD($A1332,ChapterTable!$S$20)&lt;&gt;0),
MAX(0,INT(($B1332+ChapterTable!$Q$26+VLOOKUP(SUBSTITUTE(D$1,"성장단계","")&amp;"단계오프셋",ChapterTable!$S:$T,2,0))/ChapterTable!$Q$23)),
MAX(0,INT(($B1332+ChapterTable!$S$26+VLOOKUP(SUBSTITUTE(D$1,"성장단계","")&amp;"보스단계오프셋",ChapterTable!$S:$T,2,0))/ChapterTable!$S$23)))</f>
        <v>4</v>
      </c>
      <c r="E1332" s="1">
        <f ca="1">IF(AND($A1332=0,$B1332=1),
    VLOOKUP(1,ChapterTable!$1:$1048576,MATCH("최종"&amp;SUBSTITUTE(SUBSTITUTE(E$1,"standard",""),"|Float",""),ChapterTable!$1:$1,0),0)*ChapterTable!$Q$17,
  IF(AND($A1332=0,$B1332=0),
    E1333,
  IF($B1332=0,
    VLOOKUP($A1332,ChapterTable!$1:$1048576,MATCH("최종"&amp;SUBSTITUTE(SUBSTITUTE(E$1,"standard",""),"|Float",""),ChapterTable!$1:$1,0),0),
  IF($B1332=1,
    IF($L1332=FALSE,
      VLOOKUP($A1332,ChapterTable!$1:$1048576,MATCH("최종"&amp;SUBSTITUTE(SUBSTITUTE(E$1,"standard",""),"|Float",""),ChapterTable!$1:$1,0),0),
      VLOOKUP($A1332-ChapterTable!$Q$11,ChapterTable!$1:$1048576,MATCH("최종"&amp;SUBSTITUTE(SUBSTITUTE(E$1,"standard",""),"|Float",""),ChapterTable!$1:$1,0),0)*ChapterTable!$Q$14
    ),
  OFFSET(E1332,-$B1332+IF($L1332,1,0),0)*
    (VLOOKUP(SUBSTITUTE(SUBSTITUTE(E$1,"standard",""),"|Float","")&amp;"인게임누적곱배수",ChapterTable!$S:$T,2,0)^C1332
    +VLOOKUP(SUBSTITUTE(SUBSTITUTE(E$1,"standard",""),"|Float","")&amp;"인게임누적합배수",ChapterTable!$S:$T,2,0)*C1332)
  )
  )
  )
)</f>
        <v>826.19999999999993</v>
      </c>
      <c r="F1332" s="1">
        <f ca="1">IF(AND($A1332=0,$B1332=1),
    VLOOKUP(1,ChapterTable!$1:$1048576,MATCH("최종"&amp;SUBSTITUTE(SUBSTITUTE(F$1,"standard",""),"|Float",""),ChapterTable!$1:$1,0),0)*ChapterTable!$Q$17,
  IF(AND($A1332=0,$B1332=0),
    F1333,
  IF($B1332=0,
    VLOOKUP($A1332,ChapterTable!$1:$1048576,MATCH("최종"&amp;SUBSTITUTE(SUBSTITUTE(F$1,"standard",""),"|Float",""),ChapterTable!$1:$1,0),0),
  IF($B1332=1,
    IF($L1332=FALSE,
      VLOOKUP($A1332,ChapterTable!$1:$1048576,MATCH("최종"&amp;SUBSTITUTE(SUBSTITUTE(F$1,"standard",""),"|Float",""),ChapterTable!$1:$1,0),0),
      VLOOKUP($A1332-ChapterTable!$Q$11,ChapterTable!$1:$1048576,MATCH("최종"&amp;SUBSTITUTE(SUBSTITUTE(F$1,"standard",""),"|Float",""),ChapterTable!$1:$1,0),0)*ChapterTable!$Q$14
    ),
  OFFSET(F1332,-$B1332+IF($L1332,1,0),0)*
    (VLOOKUP(SUBSTITUTE(SUBSTITUTE(F$1,"standard",""),"|Float","")&amp;"인게임누적곱배수",ChapterTable!$S:$T,2,0)^D1332
    +VLOOKUP(SUBSTITUTE(SUBSTITUTE(F$1,"standard",""),"|Float","")&amp;"인게임누적합배수",ChapterTable!$S:$T,2,0)*D1332)
  )
  )
  )
)</f>
        <v>344.25</v>
      </c>
      <c r="G1332" t="s">
        <v>76</v>
      </c>
      <c r="J1332" t="str">
        <f>IF(ISBLANK(I1332),"",
IFERROR(VLOOKUP(I1332,[1]StringTable!$1:$1048576,MATCH([1]StringTable!$B$1,[1]StringTable!$1:$1,0),0),
IFERROR(VLOOKUP(I1332,[1]InApkStringTable!$1:$1048576,MATCH([1]InApkStringTable!$B$1,[1]InApkStringTable!$1:$1,0),0),
"스트링없음")))</f>
        <v/>
      </c>
      <c r="L1332" t="b">
        <v>1</v>
      </c>
      <c r="N1332" t="str">
        <f>IF(ISBLANK(M1332),"",IF(ISERROR(VLOOKUP(M1332,MapTable!$A:$A,1,0)),"맵없음",""))</f>
        <v/>
      </c>
      <c r="O1332">
        <f t="shared" si="81"/>
        <v>5</v>
      </c>
      <c r="Q1332">
        <f t="shared" si="82"/>
        <v>5</v>
      </c>
      <c r="R1332" t="b">
        <f t="shared" ca="1" si="83"/>
        <v>0</v>
      </c>
      <c r="T1332" t="b">
        <f t="shared" ca="1" si="84"/>
        <v>0</v>
      </c>
      <c r="X1332" t="str">
        <f>IF(ISBLANK(W1332),"",
IF(ISERROR(FIND(",",W1332)),
  IF(ISERROR(VLOOKUP(W1332,MapTable!$A:$A,1,0)),"맵없음",
  ""),
IF(ISERROR(FIND(",",W1332,FIND(",",W1332)+1)),
  IF(OR(ISERROR(VLOOKUP(LEFT(W1332,FIND(",",W1332)-1),MapTable!$A:$A,1,0)),ISERROR(VLOOKUP(TRIM(MID(W1332,FIND(",",W1332)+1,999)),MapTable!$A:$A,1,0))),"맵없음",
  ""),
IF(ISERROR(FIND(",",W1332,FIND(",",W1332,FIND(",",W1332)+1)+1)),
  IF(OR(ISERROR(VLOOKUP(LEFT(W1332,FIND(",",W1332)-1),MapTable!$A:$A,1,0)),ISERROR(VLOOKUP(TRIM(MID(W1332,FIND(",",W1332)+1,FIND(",",W1332,FIND(",",W1332)+1)-FIND(",",W1332)-1)),MapTable!$A:$A,1,0)),ISERROR(VLOOKUP(TRIM(MID(W1332,FIND(",",W1332,FIND(",",W1332)+1)+1,999)),MapTable!$A:$A,1,0))),"맵없음",
  ""),
IF(ISERROR(FIND(",",W1332,FIND(",",W1332,FIND(",",W1332,FIND(",",W1332)+1)+1)+1)),
  IF(OR(ISERROR(VLOOKUP(LEFT(W1332,FIND(",",W1332)-1),MapTable!$A:$A,1,0)),ISERROR(VLOOKUP(TRIM(MID(W1332,FIND(",",W1332)+1,FIND(",",W1332,FIND(",",W1332)+1)-FIND(",",W1332)-1)),MapTable!$A:$A,1,0)),ISERROR(VLOOKUP(TRIM(MID(W1332,FIND(",",W1332,FIND(",",W1332)+1)+1,FIND(",",W1332,FIND(",",W1332,FIND(",",W1332)+1)+1)-FIND(",",W1332,FIND(",",W1332)+1)-1)),MapTable!$A:$A,1,0)),ISERROR(VLOOKUP(TRIM(MID(W1332,FIND(",",W1332,FIND(",",W1332,FIND(",",W1332)+1)+1)+1,999)),MapTable!$A:$A,1,0))),"맵없음",
  ""),
)))))</f>
        <v/>
      </c>
      <c r="AC1332" t="str">
        <f>IF(ISBLANK(AB1332),"",IF(ISERROR(VLOOKUP(AB1332,[3]DropTable!$A:$A,1,0)),"드랍없음",""))</f>
        <v/>
      </c>
      <c r="AE1332" t="str">
        <f>IF(ISBLANK(AD1332),"",IF(ISERROR(VLOOKUP(AD1332,[3]DropTable!$A:$A,1,0)),"드랍없음",""))</f>
        <v/>
      </c>
      <c r="AG1332">
        <v>9.8000000000000007</v>
      </c>
      <c r="AH1332">
        <v>1</v>
      </c>
    </row>
    <row r="1333" spans="1:34" x14ac:dyDescent="0.3">
      <c r="A1333">
        <v>4</v>
      </c>
      <c r="B1333">
        <v>42</v>
      </c>
      <c r="C1333">
        <f>IF(OR($L1333=TRUE,$A1333=0,MOD($A1333,ChapterTable!$S$20)&lt;&gt;0),
MAX(0,INT(($B1333+ChapterTable!$Q$26+VLOOKUP(SUBSTITUTE(C$1,"성장단계","")&amp;"단계오프셋",ChapterTable!$S:$T,2,0))/ChapterTable!$Q$23)),
MAX(0,INT(($B1333+ChapterTable!$S$26+VLOOKUP(SUBSTITUTE(C$1,"성장단계","")&amp;"보스단계오프셋",ChapterTable!$S:$T,2,0))/ChapterTable!$S$23)))</f>
        <v>4</v>
      </c>
      <c r="D1333">
        <f>IF(OR($L1333=TRUE,$A1333=0,MOD($A1333,ChapterTable!$S$20)&lt;&gt;0),
MAX(0,INT(($B1333+ChapterTable!$Q$26+VLOOKUP(SUBSTITUTE(D$1,"성장단계","")&amp;"단계오프셋",ChapterTable!$S:$T,2,0))/ChapterTable!$Q$23)),
MAX(0,INT(($B1333+ChapterTable!$S$26+VLOOKUP(SUBSTITUTE(D$1,"성장단계","")&amp;"보스단계오프셋",ChapterTable!$S:$T,2,0))/ChapterTable!$S$23)))</f>
        <v>4</v>
      </c>
      <c r="E1333" s="1">
        <f ca="1">IF(AND($A1333=0,$B1333=1),
    VLOOKUP(1,ChapterTable!$1:$1048576,MATCH("최종"&amp;SUBSTITUTE(SUBSTITUTE(E$1,"standard",""),"|Float",""),ChapterTable!$1:$1,0),0)*ChapterTable!$Q$17,
  IF(AND($A1333=0,$B1333=0),
    E1334,
  IF($B1333=0,
    VLOOKUP($A1333,ChapterTable!$1:$1048576,MATCH("최종"&amp;SUBSTITUTE(SUBSTITUTE(E$1,"standard",""),"|Float",""),ChapterTable!$1:$1,0),0),
  IF($B1333=1,
    IF($L1333=FALSE,
      VLOOKUP($A1333,ChapterTable!$1:$1048576,MATCH("최종"&amp;SUBSTITUTE(SUBSTITUTE(E$1,"standard",""),"|Float",""),ChapterTable!$1:$1,0),0),
      VLOOKUP($A1333-ChapterTable!$Q$11,ChapterTable!$1:$1048576,MATCH("최종"&amp;SUBSTITUTE(SUBSTITUTE(E$1,"standard",""),"|Float",""),ChapterTable!$1:$1,0),0)*ChapterTable!$Q$14
    ),
  OFFSET(E1333,-$B1333+IF($L1333,1,0),0)*
    (VLOOKUP(SUBSTITUTE(SUBSTITUTE(E$1,"standard",""),"|Float","")&amp;"인게임누적곱배수",ChapterTable!$S:$T,2,0)^C1333
    +VLOOKUP(SUBSTITUTE(SUBSTITUTE(E$1,"standard",""),"|Float","")&amp;"인게임누적합배수",ChapterTable!$S:$T,2,0)*C1333)
  )
  )
  )
)</f>
        <v>826.19999999999993</v>
      </c>
      <c r="F1333" s="1">
        <f ca="1">IF(AND($A1333=0,$B1333=1),
    VLOOKUP(1,ChapterTable!$1:$1048576,MATCH("최종"&amp;SUBSTITUTE(SUBSTITUTE(F$1,"standard",""),"|Float",""),ChapterTable!$1:$1,0),0)*ChapterTable!$Q$17,
  IF(AND($A1333=0,$B1333=0),
    F1334,
  IF($B1333=0,
    VLOOKUP($A1333,ChapterTable!$1:$1048576,MATCH("최종"&amp;SUBSTITUTE(SUBSTITUTE(F$1,"standard",""),"|Float",""),ChapterTable!$1:$1,0),0),
  IF($B1333=1,
    IF($L1333=FALSE,
      VLOOKUP($A1333,ChapterTable!$1:$1048576,MATCH("최종"&amp;SUBSTITUTE(SUBSTITUTE(F$1,"standard",""),"|Float",""),ChapterTable!$1:$1,0),0),
      VLOOKUP($A1333-ChapterTable!$Q$11,ChapterTable!$1:$1048576,MATCH("최종"&amp;SUBSTITUTE(SUBSTITUTE(F$1,"standard",""),"|Float",""),ChapterTable!$1:$1,0),0)*ChapterTable!$Q$14
    ),
  OFFSET(F1333,-$B1333+IF($L1333,1,0),0)*
    (VLOOKUP(SUBSTITUTE(SUBSTITUTE(F$1,"standard",""),"|Float","")&amp;"인게임누적곱배수",ChapterTable!$S:$T,2,0)^D1333
    +VLOOKUP(SUBSTITUTE(SUBSTITUTE(F$1,"standard",""),"|Float","")&amp;"인게임누적합배수",ChapterTable!$S:$T,2,0)*D1333)
  )
  )
  )
)</f>
        <v>344.25</v>
      </c>
      <c r="G1333" t="s">
        <v>76</v>
      </c>
      <c r="J1333" t="str">
        <f>IF(ISBLANK(I1333),"",
IFERROR(VLOOKUP(I1333,[1]StringTable!$1:$1048576,MATCH([1]StringTable!$B$1,[1]StringTable!$1:$1,0),0),
IFERROR(VLOOKUP(I1333,[1]InApkStringTable!$1:$1048576,MATCH([1]InApkStringTable!$B$1,[1]InApkStringTable!$1:$1,0),0),
"스트링없음")))</f>
        <v/>
      </c>
      <c r="L1333" t="b">
        <v>1</v>
      </c>
      <c r="N1333" t="str">
        <f>IF(ISBLANK(M1333),"",IF(ISERROR(VLOOKUP(M1333,MapTable!$A:$A,1,0)),"맵없음",""))</f>
        <v/>
      </c>
      <c r="O1333">
        <f t="shared" si="81"/>
        <v>5</v>
      </c>
      <c r="Q1333">
        <f t="shared" si="82"/>
        <v>5</v>
      </c>
      <c r="R1333" t="b">
        <f t="shared" ca="1" si="83"/>
        <v>0</v>
      </c>
      <c r="T1333" t="b">
        <f t="shared" ca="1" si="84"/>
        <v>0</v>
      </c>
      <c r="X1333" t="str">
        <f>IF(ISBLANK(W1333),"",
IF(ISERROR(FIND(",",W1333)),
  IF(ISERROR(VLOOKUP(W1333,MapTable!$A:$A,1,0)),"맵없음",
  ""),
IF(ISERROR(FIND(",",W1333,FIND(",",W1333)+1)),
  IF(OR(ISERROR(VLOOKUP(LEFT(W1333,FIND(",",W1333)-1),MapTable!$A:$A,1,0)),ISERROR(VLOOKUP(TRIM(MID(W1333,FIND(",",W1333)+1,999)),MapTable!$A:$A,1,0))),"맵없음",
  ""),
IF(ISERROR(FIND(",",W1333,FIND(",",W1333,FIND(",",W1333)+1)+1)),
  IF(OR(ISERROR(VLOOKUP(LEFT(W1333,FIND(",",W1333)-1),MapTable!$A:$A,1,0)),ISERROR(VLOOKUP(TRIM(MID(W1333,FIND(",",W1333)+1,FIND(",",W1333,FIND(",",W1333)+1)-FIND(",",W1333)-1)),MapTable!$A:$A,1,0)),ISERROR(VLOOKUP(TRIM(MID(W1333,FIND(",",W1333,FIND(",",W1333)+1)+1,999)),MapTable!$A:$A,1,0))),"맵없음",
  ""),
IF(ISERROR(FIND(",",W1333,FIND(",",W1333,FIND(",",W1333,FIND(",",W1333)+1)+1)+1)),
  IF(OR(ISERROR(VLOOKUP(LEFT(W1333,FIND(",",W1333)-1),MapTable!$A:$A,1,0)),ISERROR(VLOOKUP(TRIM(MID(W1333,FIND(",",W1333)+1,FIND(",",W1333,FIND(",",W1333)+1)-FIND(",",W1333)-1)),MapTable!$A:$A,1,0)),ISERROR(VLOOKUP(TRIM(MID(W1333,FIND(",",W1333,FIND(",",W1333)+1)+1,FIND(",",W1333,FIND(",",W1333,FIND(",",W1333)+1)+1)-FIND(",",W1333,FIND(",",W1333)+1)-1)),MapTable!$A:$A,1,0)),ISERROR(VLOOKUP(TRIM(MID(W1333,FIND(",",W1333,FIND(",",W1333,FIND(",",W1333)+1)+1)+1,999)),MapTable!$A:$A,1,0))),"맵없음",
  ""),
)))))</f>
        <v/>
      </c>
      <c r="AC1333" t="str">
        <f>IF(ISBLANK(AB1333),"",IF(ISERROR(VLOOKUP(AB1333,[3]DropTable!$A:$A,1,0)),"드랍없음",""))</f>
        <v/>
      </c>
      <c r="AE1333" t="str">
        <f>IF(ISBLANK(AD1333),"",IF(ISERROR(VLOOKUP(AD1333,[3]DropTable!$A:$A,1,0)),"드랍없음",""))</f>
        <v/>
      </c>
      <c r="AG1333">
        <v>9.8000000000000007</v>
      </c>
      <c r="AH1333">
        <v>1</v>
      </c>
    </row>
    <row r="1334" spans="1:34" x14ac:dyDescent="0.3">
      <c r="A1334">
        <v>4</v>
      </c>
      <c r="B1334">
        <v>43</v>
      </c>
      <c r="C1334">
        <f>IF(OR($L1334=TRUE,$A1334=0,MOD($A1334,ChapterTable!$S$20)&lt;&gt;0),
MAX(0,INT(($B1334+ChapterTable!$Q$26+VLOOKUP(SUBSTITUTE(C$1,"성장단계","")&amp;"단계오프셋",ChapterTable!$S:$T,2,0))/ChapterTable!$Q$23)),
MAX(0,INT(($B1334+ChapterTable!$S$26+VLOOKUP(SUBSTITUTE(C$1,"성장단계","")&amp;"보스단계오프셋",ChapterTable!$S:$T,2,0))/ChapterTable!$S$23)))</f>
        <v>4</v>
      </c>
      <c r="D1334">
        <f>IF(OR($L1334=TRUE,$A1334=0,MOD($A1334,ChapterTable!$S$20)&lt;&gt;0),
MAX(0,INT(($B1334+ChapterTable!$Q$26+VLOOKUP(SUBSTITUTE(D$1,"성장단계","")&amp;"단계오프셋",ChapterTable!$S:$T,2,0))/ChapterTable!$Q$23)),
MAX(0,INT(($B1334+ChapterTable!$S$26+VLOOKUP(SUBSTITUTE(D$1,"성장단계","")&amp;"보스단계오프셋",ChapterTable!$S:$T,2,0))/ChapterTable!$S$23)))</f>
        <v>4</v>
      </c>
      <c r="E1334" s="1">
        <f ca="1">IF(AND($A1334=0,$B1334=1),
    VLOOKUP(1,ChapterTable!$1:$1048576,MATCH("최종"&amp;SUBSTITUTE(SUBSTITUTE(E$1,"standard",""),"|Float",""),ChapterTable!$1:$1,0),0)*ChapterTable!$Q$17,
  IF(AND($A1334=0,$B1334=0),
    E1335,
  IF($B1334=0,
    VLOOKUP($A1334,ChapterTable!$1:$1048576,MATCH("최종"&amp;SUBSTITUTE(SUBSTITUTE(E$1,"standard",""),"|Float",""),ChapterTable!$1:$1,0),0),
  IF($B1334=1,
    IF($L1334=FALSE,
      VLOOKUP($A1334,ChapterTable!$1:$1048576,MATCH("최종"&amp;SUBSTITUTE(SUBSTITUTE(E$1,"standard",""),"|Float",""),ChapterTable!$1:$1,0),0),
      VLOOKUP($A1334-ChapterTable!$Q$11,ChapterTable!$1:$1048576,MATCH("최종"&amp;SUBSTITUTE(SUBSTITUTE(E$1,"standard",""),"|Float",""),ChapterTable!$1:$1,0),0)*ChapterTable!$Q$14
    ),
  OFFSET(E1334,-$B1334+IF($L1334,1,0),0)*
    (VLOOKUP(SUBSTITUTE(SUBSTITUTE(E$1,"standard",""),"|Float","")&amp;"인게임누적곱배수",ChapterTable!$S:$T,2,0)^C1334
    +VLOOKUP(SUBSTITUTE(SUBSTITUTE(E$1,"standard",""),"|Float","")&amp;"인게임누적합배수",ChapterTable!$S:$T,2,0)*C1334)
  )
  )
  )
)</f>
        <v>826.19999999999993</v>
      </c>
      <c r="F1334" s="1">
        <f ca="1">IF(AND($A1334=0,$B1334=1),
    VLOOKUP(1,ChapterTable!$1:$1048576,MATCH("최종"&amp;SUBSTITUTE(SUBSTITUTE(F$1,"standard",""),"|Float",""),ChapterTable!$1:$1,0),0)*ChapterTable!$Q$17,
  IF(AND($A1334=0,$B1334=0),
    F1335,
  IF($B1334=0,
    VLOOKUP($A1334,ChapterTable!$1:$1048576,MATCH("최종"&amp;SUBSTITUTE(SUBSTITUTE(F$1,"standard",""),"|Float",""),ChapterTable!$1:$1,0),0),
  IF($B1334=1,
    IF($L1334=FALSE,
      VLOOKUP($A1334,ChapterTable!$1:$1048576,MATCH("최종"&amp;SUBSTITUTE(SUBSTITUTE(F$1,"standard",""),"|Float",""),ChapterTable!$1:$1,0),0),
      VLOOKUP($A1334-ChapterTable!$Q$11,ChapterTable!$1:$1048576,MATCH("최종"&amp;SUBSTITUTE(SUBSTITUTE(F$1,"standard",""),"|Float",""),ChapterTable!$1:$1,0),0)*ChapterTable!$Q$14
    ),
  OFFSET(F1334,-$B1334+IF($L1334,1,0),0)*
    (VLOOKUP(SUBSTITUTE(SUBSTITUTE(F$1,"standard",""),"|Float","")&amp;"인게임누적곱배수",ChapterTable!$S:$T,2,0)^D1334
    +VLOOKUP(SUBSTITUTE(SUBSTITUTE(F$1,"standard",""),"|Float","")&amp;"인게임누적합배수",ChapterTable!$S:$T,2,0)*D1334)
  )
  )
  )
)</f>
        <v>344.25</v>
      </c>
      <c r="G1334" t="s">
        <v>76</v>
      </c>
      <c r="J1334" t="str">
        <f>IF(ISBLANK(I1334),"",
IFERROR(VLOOKUP(I1334,[1]StringTable!$1:$1048576,MATCH([1]StringTable!$B$1,[1]StringTable!$1:$1,0),0),
IFERROR(VLOOKUP(I1334,[1]InApkStringTable!$1:$1048576,MATCH([1]InApkStringTable!$B$1,[1]InApkStringTable!$1:$1,0),0),
"스트링없음")))</f>
        <v/>
      </c>
      <c r="L1334" t="b">
        <v>1</v>
      </c>
      <c r="N1334" t="str">
        <f>IF(ISBLANK(M1334),"",IF(ISERROR(VLOOKUP(M1334,MapTable!$A:$A,1,0)),"맵없음",""))</f>
        <v/>
      </c>
      <c r="O1334">
        <f t="shared" si="81"/>
        <v>5</v>
      </c>
      <c r="Q1334">
        <f t="shared" si="82"/>
        <v>5</v>
      </c>
      <c r="R1334" t="b">
        <f t="shared" ca="1" si="83"/>
        <v>0</v>
      </c>
      <c r="T1334" t="b">
        <f t="shared" ca="1" si="84"/>
        <v>0</v>
      </c>
      <c r="X1334" t="str">
        <f>IF(ISBLANK(W1334),"",
IF(ISERROR(FIND(",",W1334)),
  IF(ISERROR(VLOOKUP(W1334,MapTable!$A:$A,1,0)),"맵없음",
  ""),
IF(ISERROR(FIND(",",W1334,FIND(",",W1334)+1)),
  IF(OR(ISERROR(VLOOKUP(LEFT(W1334,FIND(",",W1334)-1),MapTable!$A:$A,1,0)),ISERROR(VLOOKUP(TRIM(MID(W1334,FIND(",",W1334)+1,999)),MapTable!$A:$A,1,0))),"맵없음",
  ""),
IF(ISERROR(FIND(",",W1334,FIND(",",W1334,FIND(",",W1334)+1)+1)),
  IF(OR(ISERROR(VLOOKUP(LEFT(W1334,FIND(",",W1334)-1),MapTable!$A:$A,1,0)),ISERROR(VLOOKUP(TRIM(MID(W1334,FIND(",",W1334)+1,FIND(",",W1334,FIND(",",W1334)+1)-FIND(",",W1334)-1)),MapTable!$A:$A,1,0)),ISERROR(VLOOKUP(TRIM(MID(W1334,FIND(",",W1334,FIND(",",W1334)+1)+1,999)),MapTable!$A:$A,1,0))),"맵없음",
  ""),
IF(ISERROR(FIND(",",W1334,FIND(",",W1334,FIND(",",W1334,FIND(",",W1334)+1)+1)+1)),
  IF(OR(ISERROR(VLOOKUP(LEFT(W1334,FIND(",",W1334)-1),MapTable!$A:$A,1,0)),ISERROR(VLOOKUP(TRIM(MID(W1334,FIND(",",W1334)+1,FIND(",",W1334,FIND(",",W1334)+1)-FIND(",",W1334)-1)),MapTable!$A:$A,1,0)),ISERROR(VLOOKUP(TRIM(MID(W1334,FIND(",",W1334,FIND(",",W1334)+1)+1,FIND(",",W1334,FIND(",",W1334,FIND(",",W1334)+1)+1)-FIND(",",W1334,FIND(",",W1334)+1)-1)),MapTable!$A:$A,1,0)),ISERROR(VLOOKUP(TRIM(MID(W1334,FIND(",",W1334,FIND(",",W1334,FIND(",",W1334)+1)+1)+1,999)),MapTable!$A:$A,1,0))),"맵없음",
  ""),
)))))</f>
        <v/>
      </c>
      <c r="AC1334" t="str">
        <f>IF(ISBLANK(AB1334),"",IF(ISERROR(VLOOKUP(AB1334,[3]DropTable!$A:$A,1,0)),"드랍없음",""))</f>
        <v/>
      </c>
      <c r="AE1334" t="str">
        <f>IF(ISBLANK(AD1334),"",IF(ISERROR(VLOOKUP(AD1334,[3]DropTable!$A:$A,1,0)),"드랍없음",""))</f>
        <v/>
      </c>
      <c r="AG1334">
        <v>9.8000000000000007</v>
      </c>
      <c r="AH1334">
        <v>1</v>
      </c>
    </row>
    <row r="1335" spans="1:34" x14ac:dyDescent="0.3">
      <c r="A1335">
        <v>4</v>
      </c>
      <c r="B1335">
        <v>44</v>
      </c>
      <c r="C1335">
        <f>IF(OR($L1335=TRUE,$A1335=0,MOD($A1335,ChapterTable!$S$20)&lt;&gt;0),
MAX(0,INT(($B1335+ChapterTable!$Q$26+VLOOKUP(SUBSTITUTE(C$1,"성장단계","")&amp;"단계오프셋",ChapterTable!$S:$T,2,0))/ChapterTable!$Q$23)),
MAX(0,INT(($B1335+ChapterTable!$S$26+VLOOKUP(SUBSTITUTE(C$1,"성장단계","")&amp;"보스단계오프셋",ChapterTable!$S:$T,2,0))/ChapterTable!$S$23)))</f>
        <v>4</v>
      </c>
      <c r="D1335">
        <f>IF(OR($L1335=TRUE,$A1335=0,MOD($A1335,ChapterTable!$S$20)&lt;&gt;0),
MAX(0,INT(($B1335+ChapterTable!$Q$26+VLOOKUP(SUBSTITUTE(D$1,"성장단계","")&amp;"단계오프셋",ChapterTable!$S:$T,2,0))/ChapterTable!$Q$23)),
MAX(0,INT(($B1335+ChapterTable!$S$26+VLOOKUP(SUBSTITUTE(D$1,"성장단계","")&amp;"보스단계오프셋",ChapterTable!$S:$T,2,0))/ChapterTable!$S$23)))</f>
        <v>4</v>
      </c>
      <c r="E1335" s="1">
        <f ca="1">IF(AND($A1335=0,$B1335=1),
    VLOOKUP(1,ChapterTable!$1:$1048576,MATCH("최종"&amp;SUBSTITUTE(SUBSTITUTE(E$1,"standard",""),"|Float",""),ChapterTable!$1:$1,0),0)*ChapterTable!$Q$17,
  IF(AND($A1335=0,$B1335=0),
    E1336,
  IF($B1335=0,
    VLOOKUP($A1335,ChapterTable!$1:$1048576,MATCH("최종"&amp;SUBSTITUTE(SUBSTITUTE(E$1,"standard",""),"|Float",""),ChapterTable!$1:$1,0),0),
  IF($B1335=1,
    IF($L1335=FALSE,
      VLOOKUP($A1335,ChapterTable!$1:$1048576,MATCH("최종"&amp;SUBSTITUTE(SUBSTITUTE(E$1,"standard",""),"|Float",""),ChapterTable!$1:$1,0),0),
      VLOOKUP($A1335-ChapterTable!$Q$11,ChapterTable!$1:$1048576,MATCH("최종"&amp;SUBSTITUTE(SUBSTITUTE(E$1,"standard",""),"|Float",""),ChapterTable!$1:$1,0),0)*ChapterTable!$Q$14
    ),
  OFFSET(E1335,-$B1335+IF($L1335,1,0),0)*
    (VLOOKUP(SUBSTITUTE(SUBSTITUTE(E$1,"standard",""),"|Float","")&amp;"인게임누적곱배수",ChapterTable!$S:$T,2,0)^C1335
    +VLOOKUP(SUBSTITUTE(SUBSTITUTE(E$1,"standard",""),"|Float","")&amp;"인게임누적합배수",ChapterTable!$S:$T,2,0)*C1335)
  )
  )
  )
)</f>
        <v>826.19999999999993</v>
      </c>
      <c r="F1335" s="1">
        <f ca="1">IF(AND($A1335=0,$B1335=1),
    VLOOKUP(1,ChapterTable!$1:$1048576,MATCH("최종"&amp;SUBSTITUTE(SUBSTITUTE(F$1,"standard",""),"|Float",""),ChapterTable!$1:$1,0),0)*ChapterTable!$Q$17,
  IF(AND($A1335=0,$B1335=0),
    F1336,
  IF($B1335=0,
    VLOOKUP($A1335,ChapterTable!$1:$1048576,MATCH("최종"&amp;SUBSTITUTE(SUBSTITUTE(F$1,"standard",""),"|Float",""),ChapterTable!$1:$1,0),0),
  IF($B1335=1,
    IF($L1335=FALSE,
      VLOOKUP($A1335,ChapterTable!$1:$1048576,MATCH("최종"&amp;SUBSTITUTE(SUBSTITUTE(F$1,"standard",""),"|Float",""),ChapterTable!$1:$1,0),0),
      VLOOKUP($A1335-ChapterTable!$Q$11,ChapterTable!$1:$1048576,MATCH("최종"&amp;SUBSTITUTE(SUBSTITUTE(F$1,"standard",""),"|Float",""),ChapterTable!$1:$1,0),0)*ChapterTable!$Q$14
    ),
  OFFSET(F1335,-$B1335+IF($L1335,1,0),0)*
    (VLOOKUP(SUBSTITUTE(SUBSTITUTE(F$1,"standard",""),"|Float","")&amp;"인게임누적곱배수",ChapterTable!$S:$T,2,0)^D1335
    +VLOOKUP(SUBSTITUTE(SUBSTITUTE(F$1,"standard",""),"|Float","")&amp;"인게임누적합배수",ChapterTable!$S:$T,2,0)*D1335)
  )
  )
  )
)</f>
        <v>344.25</v>
      </c>
      <c r="G1335" t="s">
        <v>76</v>
      </c>
      <c r="J1335" t="str">
        <f>IF(ISBLANK(I1335),"",
IFERROR(VLOOKUP(I1335,[1]StringTable!$1:$1048576,MATCH([1]StringTable!$B$1,[1]StringTable!$1:$1,0),0),
IFERROR(VLOOKUP(I1335,[1]InApkStringTable!$1:$1048576,MATCH([1]InApkStringTable!$B$1,[1]InApkStringTable!$1:$1,0),0),
"스트링없음")))</f>
        <v/>
      </c>
      <c r="L1335" t="b">
        <v>1</v>
      </c>
      <c r="N1335" t="str">
        <f>IF(ISBLANK(M1335),"",IF(ISERROR(VLOOKUP(M1335,MapTable!$A:$A,1,0)),"맵없음",""))</f>
        <v/>
      </c>
      <c r="O1335">
        <f t="shared" si="81"/>
        <v>5</v>
      </c>
      <c r="Q1335">
        <f t="shared" si="82"/>
        <v>5</v>
      </c>
      <c r="R1335" t="b">
        <f t="shared" ca="1" si="83"/>
        <v>0</v>
      </c>
      <c r="T1335" t="b">
        <f t="shared" ca="1" si="84"/>
        <v>0</v>
      </c>
      <c r="X1335" t="str">
        <f>IF(ISBLANK(W1335),"",
IF(ISERROR(FIND(",",W1335)),
  IF(ISERROR(VLOOKUP(W1335,MapTable!$A:$A,1,0)),"맵없음",
  ""),
IF(ISERROR(FIND(",",W1335,FIND(",",W1335)+1)),
  IF(OR(ISERROR(VLOOKUP(LEFT(W1335,FIND(",",W1335)-1),MapTable!$A:$A,1,0)),ISERROR(VLOOKUP(TRIM(MID(W1335,FIND(",",W1335)+1,999)),MapTable!$A:$A,1,0))),"맵없음",
  ""),
IF(ISERROR(FIND(",",W1335,FIND(",",W1335,FIND(",",W1335)+1)+1)),
  IF(OR(ISERROR(VLOOKUP(LEFT(W1335,FIND(",",W1335)-1),MapTable!$A:$A,1,0)),ISERROR(VLOOKUP(TRIM(MID(W1335,FIND(",",W1335)+1,FIND(",",W1335,FIND(",",W1335)+1)-FIND(",",W1335)-1)),MapTable!$A:$A,1,0)),ISERROR(VLOOKUP(TRIM(MID(W1335,FIND(",",W1335,FIND(",",W1335)+1)+1,999)),MapTable!$A:$A,1,0))),"맵없음",
  ""),
IF(ISERROR(FIND(",",W1335,FIND(",",W1335,FIND(",",W1335,FIND(",",W1335)+1)+1)+1)),
  IF(OR(ISERROR(VLOOKUP(LEFT(W1335,FIND(",",W1335)-1),MapTable!$A:$A,1,0)),ISERROR(VLOOKUP(TRIM(MID(W1335,FIND(",",W1335)+1,FIND(",",W1335,FIND(",",W1335)+1)-FIND(",",W1335)-1)),MapTable!$A:$A,1,0)),ISERROR(VLOOKUP(TRIM(MID(W1335,FIND(",",W1335,FIND(",",W1335)+1)+1,FIND(",",W1335,FIND(",",W1335,FIND(",",W1335)+1)+1)-FIND(",",W1335,FIND(",",W1335)+1)-1)),MapTable!$A:$A,1,0)),ISERROR(VLOOKUP(TRIM(MID(W1335,FIND(",",W1335,FIND(",",W1335,FIND(",",W1335)+1)+1)+1,999)),MapTable!$A:$A,1,0))),"맵없음",
  ""),
)))))</f>
        <v/>
      </c>
      <c r="AC1335" t="str">
        <f>IF(ISBLANK(AB1335),"",IF(ISERROR(VLOOKUP(AB1335,[3]DropTable!$A:$A,1,0)),"드랍없음",""))</f>
        <v/>
      </c>
      <c r="AE1335" t="str">
        <f>IF(ISBLANK(AD1335),"",IF(ISERROR(VLOOKUP(AD1335,[3]DropTable!$A:$A,1,0)),"드랍없음",""))</f>
        <v/>
      </c>
      <c r="AG1335">
        <v>9.8000000000000007</v>
      </c>
      <c r="AH1335">
        <v>1</v>
      </c>
    </row>
    <row r="1336" spans="1:34" x14ac:dyDescent="0.3">
      <c r="A1336">
        <v>4</v>
      </c>
      <c r="B1336">
        <v>45</v>
      </c>
      <c r="C1336">
        <f>IF(OR($L1336=TRUE,$A1336=0,MOD($A1336,ChapterTable!$S$20)&lt;&gt;0),
MAX(0,INT(($B1336+ChapterTable!$Q$26+VLOOKUP(SUBSTITUTE(C$1,"성장단계","")&amp;"단계오프셋",ChapterTable!$S:$T,2,0))/ChapterTable!$Q$23)),
MAX(0,INT(($B1336+ChapterTable!$S$26+VLOOKUP(SUBSTITUTE(C$1,"성장단계","")&amp;"보스단계오프셋",ChapterTable!$S:$T,2,0))/ChapterTable!$S$23)))</f>
        <v>4</v>
      </c>
      <c r="D1336">
        <f>IF(OR($L1336=TRUE,$A1336=0,MOD($A1336,ChapterTable!$S$20)&lt;&gt;0),
MAX(0,INT(($B1336+ChapterTable!$Q$26+VLOOKUP(SUBSTITUTE(D$1,"성장단계","")&amp;"단계오프셋",ChapterTable!$S:$T,2,0))/ChapterTable!$Q$23)),
MAX(0,INT(($B1336+ChapterTable!$S$26+VLOOKUP(SUBSTITUTE(D$1,"성장단계","")&amp;"보스단계오프셋",ChapterTable!$S:$T,2,0))/ChapterTable!$S$23)))</f>
        <v>4</v>
      </c>
      <c r="E1336" s="1">
        <f ca="1">IF(AND($A1336=0,$B1336=1),
    VLOOKUP(1,ChapterTable!$1:$1048576,MATCH("최종"&amp;SUBSTITUTE(SUBSTITUTE(E$1,"standard",""),"|Float",""),ChapterTable!$1:$1,0),0)*ChapterTable!$Q$17,
  IF(AND($A1336=0,$B1336=0),
    E1337,
  IF($B1336=0,
    VLOOKUP($A1336,ChapterTable!$1:$1048576,MATCH("최종"&amp;SUBSTITUTE(SUBSTITUTE(E$1,"standard",""),"|Float",""),ChapterTable!$1:$1,0),0),
  IF($B1336=1,
    IF($L1336=FALSE,
      VLOOKUP($A1336,ChapterTable!$1:$1048576,MATCH("최종"&amp;SUBSTITUTE(SUBSTITUTE(E$1,"standard",""),"|Float",""),ChapterTable!$1:$1,0),0),
      VLOOKUP($A1336-ChapterTable!$Q$11,ChapterTable!$1:$1048576,MATCH("최종"&amp;SUBSTITUTE(SUBSTITUTE(E$1,"standard",""),"|Float",""),ChapterTable!$1:$1,0),0)*ChapterTable!$Q$14
    ),
  OFFSET(E1336,-$B1336+IF($L1336,1,0),0)*
    (VLOOKUP(SUBSTITUTE(SUBSTITUTE(E$1,"standard",""),"|Float","")&amp;"인게임누적곱배수",ChapterTable!$S:$T,2,0)^C1336
    +VLOOKUP(SUBSTITUTE(SUBSTITUTE(E$1,"standard",""),"|Float","")&amp;"인게임누적합배수",ChapterTable!$S:$T,2,0)*C1336)
  )
  )
  )
)</f>
        <v>826.19999999999993</v>
      </c>
      <c r="F1336" s="1">
        <f ca="1">IF(AND($A1336=0,$B1336=1),
    VLOOKUP(1,ChapterTable!$1:$1048576,MATCH("최종"&amp;SUBSTITUTE(SUBSTITUTE(F$1,"standard",""),"|Float",""),ChapterTable!$1:$1,0),0)*ChapterTable!$Q$17,
  IF(AND($A1336=0,$B1336=0),
    F1337,
  IF($B1336=0,
    VLOOKUP($A1336,ChapterTable!$1:$1048576,MATCH("최종"&amp;SUBSTITUTE(SUBSTITUTE(F$1,"standard",""),"|Float",""),ChapterTable!$1:$1,0),0),
  IF($B1336=1,
    IF($L1336=FALSE,
      VLOOKUP($A1336,ChapterTable!$1:$1048576,MATCH("최종"&amp;SUBSTITUTE(SUBSTITUTE(F$1,"standard",""),"|Float",""),ChapterTable!$1:$1,0),0),
      VLOOKUP($A1336-ChapterTable!$Q$11,ChapterTable!$1:$1048576,MATCH("최종"&amp;SUBSTITUTE(SUBSTITUTE(F$1,"standard",""),"|Float",""),ChapterTable!$1:$1,0),0)*ChapterTable!$Q$14
    ),
  OFFSET(F1336,-$B1336+IF($L1336,1,0),0)*
    (VLOOKUP(SUBSTITUTE(SUBSTITUTE(F$1,"standard",""),"|Float","")&amp;"인게임누적곱배수",ChapterTable!$S:$T,2,0)^D1336
    +VLOOKUP(SUBSTITUTE(SUBSTITUTE(F$1,"standard",""),"|Float","")&amp;"인게임누적합배수",ChapterTable!$S:$T,2,0)*D1336)
  )
  )
  )
)</f>
        <v>344.25</v>
      </c>
      <c r="G1336" t="s">
        <v>76</v>
      </c>
      <c r="J1336" t="str">
        <f>IF(ISBLANK(I1336),"",
IFERROR(VLOOKUP(I1336,[1]StringTable!$1:$1048576,MATCH([1]StringTable!$B$1,[1]StringTable!$1:$1,0),0),
IFERROR(VLOOKUP(I1336,[1]InApkStringTable!$1:$1048576,MATCH([1]InApkStringTable!$B$1,[1]InApkStringTable!$1:$1,0),0),
"스트링없음")))</f>
        <v/>
      </c>
      <c r="L1336" t="b">
        <v>1</v>
      </c>
      <c r="N1336" t="str">
        <f>IF(ISBLANK(M1336),"",IF(ISERROR(VLOOKUP(M1336,MapTable!$A:$A,1,0)),"맵없음",""))</f>
        <v/>
      </c>
      <c r="O1336">
        <f t="shared" si="81"/>
        <v>11</v>
      </c>
      <c r="Q1336">
        <f t="shared" si="82"/>
        <v>11</v>
      </c>
      <c r="R1336" t="b">
        <f t="shared" ca="1" si="83"/>
        <v>0</v>
      </c>
      <c r="T1336" t="b">
        <f t="shared" ca="1" si="84"/>
        <v>0</v>
      </c>
      <c r="X1336" t="str">
        <f>IF(ISBLANK(W1336),"",
IF(ISERROR(FIND(",",W1336)),
  IF(ISERROR(VLOOKUP(W1336,MapTable!$A:$A,1,0)),"맵없음",
  ""),
IF(ISERROR(FIND(",",W1336,FIND(",",W1336)+1)),
  IF(OR(ISERROR(VLOOKUP(LEFT(W1336,FIND(",",W1336)-1),MapTable!$A:$A,1,0)),ISERROR(VLOOKUP(TRIM(MID(W1336,FIND(",",W1336)+1,999)),MapTable!$A:$A,1,0))),"맵없음",
  ""),
IF(ISERROR(FIND(",",W1336,FIND(",",W1336,FIND(",",W1336)+1)+1)),
  IF(OR(ISERROR(VLOOKUP(LEFT(W1336,FIND(",",W1336)-1),MapTable!$A:$A,1,0)),ISERROR(VLOOKUP(TRIM(MID(W1336,FIND(",",W1336)+1,FIND(",",W1336,FIND(",",W1336)+1)-FIND(",",W1336)-1)),MapTable!$A:$A,1,0)),ISERROR(VLOOKUP(TRIM(MID(W1336,FIND(",",W1336,FIND(",",W1336)+1)+1,999)),MapTable!$A:$A,1,0))),"맵없음",
  ""),
IF(ISERROR(FIND(",",W1336,FIND(",",W1336,FIND(",",W1336,FIND(",",W1336)+1)+1)+1)),
  IF(OR(ISERROR(VLOOKUP(LEFT(W1336,FIND(",",W1336)-1),MapTable!$A:$A,1,0)),ISERROR(VLOOKUP(TRIM(MID(W1336,FIND(",",W1336)+1,FIND(",",W1336,FIND(",",W1336)+1)-FIND(",",W1336)-1)),MapTable!$A:$A,1,0)),ISERROR(VLOOKUP(TRIM(MID(W1336,FIND(",",W1336,FIND(",",W1336)+1)+1,FIND(",",W1336,FIND(",",W1336,FIND(",",W1336)+1)+1)-FIND(",",W1336,FIND(",",W1336)+1)-1)),MapTable!$A:$A,1,0)),ISERROR(VLOOKUP(TRIM(MID(W1336,FIND(",",W1336,FIND(",",W1336,FIND(",",W1336)+1)+1)+1,999)),MapTable!$A:$A,1,0))),"맵없음",
  ""),
)))))</f>
        <v/>
      </c>
      <c r="AC1336" t="str">
        <f>IF(ISBLANK(AB1336),"",IF(ISERROR(VLOOKUP(AB1336,[3]DropTable!$A:$A,1,0)),"드랍없음",""))</f>
        <v/>
      </c>
      <c r="AE1336" t="str">
        <f>IF(ISBLANK(AD1336),"",IF(ISERROR(VLOOKUP(AD1336,[3]DropTable!$A:$A,1,0)),"드랍없음",""))</f>
        <v/>
      </c>
      <c r="AG1336">
        <v>9.8000000000000007</v>
      </c>
      <c r="AH1336">
        <v>1</v>
      </c>
    </row>
    <row r="1337" spans="1:34" x14ac:dyDescent="0.3">
      <c r="A1337">
        <v>4</v>
      </c>
      <c r="B1337">
        <v>46</v>
      </c>
      <c r="C1337">
        <f>IF(OR($L1337=TRUE,$A1337=0,MOD($A1337,ChapterTable!$S$20)&lt;&gt;0),
MAX(0,INT(($B1337+ChapterTable!$Q$26+VLOOKUP(SUBSTITUTE(C$1,"성장단계","")&amp;"단계오프셋",ChapterTable!$S:$T,2,0))/ChapterTable!$Q$23)),
MAX(0,INT(($B1337+ChapterTable!$S$26+VLOOKUP(SUBSTITUTE(C$1,"성장단계","")&amp;"보스단계오프셋",ChapterTable!$S:$T,2,0))/ChapterTable!$S$23)))</f>
        <v>5</v>
      </c>
      <c r="D1337">
        <f>IF(OR($L1337=TRUE,$A1337=0,MOD($A1337,ChapterTable!$S$20)&lt;&gt;0),
MAX(0,INT(($B1337+ChapterTable!$Q$26+VLOOKUP(SUBSTITUTE(D$1,"성장단계","")&amp;"단계오프셋",ChapterTable!$S:$T,2,0))/ChapterTable!$Q$23)),
MAX(0,INT(($B1337+ChapterTable!$S$26+VLOOKUP(SUBSTITUTE(D$1,"성장단계","")&amp;"보스단계오프셋",ChapterTable!$S:$T,2,0))/ChapterTable!$S$23)))</f>
        <v>4</v>
      </c>
      <c r="E1337" s="1">
        <f ca="1">IF(AND($A1337=0,$B1337=1),
    VLOOKUP(1,ChapterTable!$1:$1048576,MATCH("최종"&amp;SUBSTITUTE(SUBSTITUTE(E$1,"standard",""),"|Float",""),ChapterTable!$1:$1,0),0)*ChapterTable!$Q$17,
  IF(AND($A1337=0,$B1337=0),
    E1338,
  IF($B1337=0,
    VLOOKUP($A1337,ChapterTable!$1:$1048576,MATCH("최종"&amp;SUBSTITUTE(SUBSTITUTE(E$1,"standard",""),"|Float",""),ChapterTable!$1:$1,0),0),
  IF($B1337=1,
    IF($L1337=FALSE,
      VLOOKUP($A1337,ChapterTable!$1:$1048576,MATCH("최종"&amp;SUBSTITUTE(SUBSTITUTE(E$1,"standard",""),"|Float",""),ChapterTable!$1:$1,0),0),
      VLOOKUP($A1337-ChapterTable!$Q$11,ChapterTable!$1:$1048576,MATCH("최종"&amp;SUBSTITUTE(SUBSTITUTE(E$1,"standard",""),"|Float",""),ChapterTable!$1:$1,0),0)*ChapterTable!$Q$14
    ),
  OFFSET(E1337,-$B1337+IF($L1337,1,0),0)*
    (VLOOKUP(SUBSTITUTE(SUBSTITUTE(E$1,"standard",""),"|Float","")&amp;"인게임누적곱배수",ChapterTable!$S:$T,2,0)^C1337
    +VLOOKUP(SUBSTITUTE(SUBSTITUTE(E$1,"standard",""),"|Float","")&amp;"인게임누적합배수",ChapterTable!$S:$T,2,0)*C1337)
  )
  )
  )
)</f>
        <v>946.6875</v>
      </c>
      <c r="F1337" s="1">
        <f ca="1">IF(AND($A1337=0,$B1337=1),
    VLOOKUP(1,ChapterTable!$1:$1048576,MATCH("최종"&amp;SUBSTITUTE(SUBSTITUTE(F$1,"standard",""),"|Float",""),ChapterTable!$1:$1,0),0)*ChapterTable!$Q$17,
  IF(AND($A1337=0,$B1337=0),
    F1338,
  IF($B1337=0,
    VLOOKUP($A1337,ChapterTable!$1:$1048576,MATCH("최종"&amp;SUBSTITUTE(SUBSTITUTE(F$1,"standard",""),"|Float",""),ChapterTable!$1:$1,0),0),
  IF($B1337=1,
    IF($L1337=FALSE,
      VLOOKUP($A1337,ChapterTable!$1:$1048576,MATCH("최종"&amp;SUBSTITUTE(SUBSTITUTE(F$1,"standard",""),"|Float",""),ChapterTable!$1:$1,0),0),
      VLOOKUP($A1337-ChapterTable!$Q$11,ChapterTable!$1:$1048576,MATCH("최종"&amp;SUBSTITUTE(SUBSTITUTE(F$1,"standard",""),"|Float",""),ChapterTable!$1:$1,0),0)*ChapterTable!$Q$14
    ),
  OFFSET(F1337,-$B1337+IF($L1337,1,0),0)*
    (VLOOKUP(SUBSTITUTE(SUBSTITUTE(F$1,"standard",""),"|Float","")&amp;"인게임누적곱배수",ChapterTable!$S:$T,2,0)^D1337
    +VLOOKUP(SUBSTITUTE(SUBSTITUTE(F$1,"standard",""),"|Float","")&amp;"인게임누적합배수",ChapterTable!$S:$T,2,0)*D1337)
  )
  )
  )
)</f>
        <v>344.25</v>
      </c>
      <c r="G1337" t="s">
        <v>76</v>
      </c>
      <c r="J1337" t="str">
        <f>IF(ISBLANK(I1337),"",
IFERROR(VLOOKUP(I1337,[1]StringTable!$1:$1048576,MATCH([1]StringTable!$B$1,[1]StringTable!$1:$1,0),0),
IFERROR(VLOOKUP(I1337,[1]InApkStringTable!$1:$1048576,MATCH([1]InApkStringTable!$B$1,[1]InApkStringTable!$1:$1,0),0),
"스트링없음")))</f>
        <v/>
      </c>
      <c r="L1337" t="b">
        <v>1</v>
      </c>
      <c r="N1337" t="str">
        <f>IF(ISBLANK(M1337),"",IF(ISERROR(VLOOKUP(M1337,MapTable!$A:$A,1,0)),"맵없음",""))</f>
        <v/>
      </c>
      <c r="O1337">
        <f t="shared" si="81"/>
        <v>5</v>
      </c>
      <c r="Q1337">
        <f t="shared" si="82"/>
        <v>5</v>
      </c>
      <c r="R1337" t="b">
        <f t="shared" ca="1" si="83"/>
        <v>0</v>
      </c>
      <c r="T1337" t="b">
        <f t="shared" ca="1" si="84"/>
        <v>0</v>
      </c>
      <c r="X1337" t="str">
        <f>IF(ISBLANK(W1337),"",
IF(ISERROR(FIND(",",W1337)),
  IF(ISERROR(VLOOKUP(W1337,MapTable!$A:$A,1,0)),"맵없음",
  ""),
IF(ISERROR(FIND(",",W1337,FIND(",",W1337)+1)),
  IF(OR(ISERROR(VLOOKUP(LEFT(W1337,FIND(",",W1337)-1),MapTable!$A:$A,1,0)),ISERROR(VLOOKUP(TRIM(MID(W1337,FIND(",",W1337)+1,999)),MapTable!$A:$A,1,0))),"맵없음",
  ""),
IF(ISERROR(FIND(",",W1337,FIND(",",W1337,FIND(",",W1337)+1)+1)),
  IF(OR(ISERROR(VLOOKUP(LEFT(W1337,FIND(",",W1337)-1),MapTable!$A:$A,1,0)),ISERROR(VLOOKUP(TRIM(MID(W1337,FIND(",",W1337)+1,FIND(",",W1337,FIND(",",W1337)+1)-FIND(",",W1337)-1)),MapTable!$A:$A,1,0)),ISERROR(VLOOKUP(TRIM(MID(W1337,FIND(",",W1337,FIND(",",W1337)+1)+1,999)),MapTable!$A:$A,1,0))),"맵없음",
  ""),
IF(ISERROR(FIND(",",W1337,FIND(",",W1337,FIND(",",W1337,FIND(",",W1337)+1)+1)+1)),
  IF(OR(ISERROR(VLOOKUP(LEFT(W1337,FIND(",",W1337)-1),MapTable!$A:$A,1,0)),ISERROR(VLOOKUP(TRIM(MID(W1337,FIND(",",W1337)+1,FIND(",",W1337,FIND(",",W1337)+1)-FIND(",",W1337)-1)),MapTable!$A:$A,1,0)),ISERROR(VLOOKUP(TRIM(MID(W1337,FIND(",",W1337,FIND(",",W1337)+1)+1,FIND(",",W1337,FIND(",",W1337,FIND(",",W1337)+1)+1)-FIND(",",W1337,FIND(",",W1337)+1)-1)),MapTable!$A:$A,1,0)),ISERROR(VLOOKUP(TRIM(MID(W1337,FIND(",",W1337,FIND(",",W1337,FIND(",",W1337)+1)+1)+1,999)),MapTable!$A:$A,1,0))),"맵없음",
  ""),
)))))</f>
        <v/>
      </c>
      <c r="AC1337" t="str">
        <f>IF(ISBLANK(AB1337),"",IF(ISERROR(VLOOKUP(AB1337,[3]DropTable!$A:$A,1,0)),"드랍없음",""))</f>
        <v/>
      </c>
      <c r="AE1337" t="str">
        <f>IF(ISBLANK(AD1337),"",IF(ISERROR(VLOOKUP(AD1337,[3]DropTable!$A:$A,1,0)),"드랍없음",""))</f>
        <v/>
      </c>
      <c r="AG1337">
        <v>9.8000000000000007</v>
      </c>
      <c r="AH1337">
        <v>1</v>
      </c>
    </row>
    <row r="1338" spans="1:34" x14ac:dyDescent="0.3">
      <c r="A1338">
        <v>4</v>
      </c>
      <c r="B1338">
        <v>47</v>
      </c>
      <c r="C1338">
        <f>IF(OR($L1338=TRUE,$A1338=0,MOD($A1338,ChapterTable!$S$20)&lt;&gt;0),
MAX(0,INT(($B1338+ChapterTable!$Q$26+VLOOKUP(SUBSTITUTE(C$1,"성장단계","")&amp;"단계오프셋",ChapterTable!$S:$T,2,0))/ChapterTable!$Q$23)),
MAX(0,INT(($B1338+ChapterTable!$S$26+VLOOKUP(SUBSTITUTE(C$1,"성장단계","")&amp;"보스단계오프셋",ChapterTable!$S:$T,2,0))/ChapterTable!$S$23)))</f>
        <v>5</v>
      </c>
      <c r="D1338">
        <f>IF(OR($L1338=TRUE,$A1338=0,MOD($A1338,ChapterTable!$S$20)&lt;&gt;0),
MAX(0,INT(($B1338+ChapterTable!$Q$26+VLOOKUP(SUBSTITUTE(D$1,"성장단계","")&amp;"단계오프셋",ChapterTable!$S:$T,2,0))/ChapterTable!$Q$23)),
MAX(0,INT(($B1338+ChapterTable!$S$26+VLOOKUP(SUBSTITUTE(D$1,"성장단계","")&amp;"보스단계오프셋",ChapterTable!$S:$T,2,0))/ChapterTable!$S$23)))</f>
        <v>4</v>
      </c>
      <c r="E1338" s="1">
        <f ca="1">IF(AND($A1338=0,$B1338=1),
    VLOOKUP(1,ChapterTable!$1:$1048576,MATCH("최종"&amp;SUBSTITUTE(SUBSTITUTE(E$1,"standard",""),"|Float",""),ChapterTable!$1:$1,0),0)*ChapterTable!$Q$17,
  IF(AND($A1338=0,$B1338=0),
    E1339,
  IF($B1338=0,
    VLOOKUP($A1338,ChapterTable!$1:$1048576,MATCH("최종"&amp;SUBSTITUTE(SUBSTITUTE(E$1,"standard",""),"|Float",""),ChapterTable!$1:$1,0),0),
  IF($B1338=1,
    IF($L1338=FALSE,
      VLOOKUP($A1338,ChapterTable!$1:$1048576,MATCH("최종"&amp;SUBSTITUTE(SUBSTITUTE(E$1,"standard",""),"|Float",""),ChapterTable!$1:$1,0),0),
      VLOOKUP($A1338-ChapterTable!$Q$11,ChapterTable!$1:$1048576,MATCH("최종"&amp;SUBSTITUTE(SUBSTITUTE(E$1,"standard",""),"|Float",""),ChapterTable!$1:$1,0),0)*ChapterTable!$Q$14
    ),
  OFFSET(E1338,-$B1338+IF($L1338,1,0),0)*
    (VLOOKUP(SUBSTITUTE(SUBSTITUTE(E$1,"standard",""),"|Float","")&amp;"인게임누적곱배수",ChapterTable!$S:$T,2,0)^C1338
    +VLOOKUP(SUBSTITUTE(SUBSTITUTE(E$1,"standard",""),"|Float","")&amp;"인게임누적합배수",ChapterTable!$S:$T,2,0)*C1338)
  )
  )
  )
)</f>
        <v>946.6875</v>
      </c>
      <c r="F1338" s="1">
        <f ca="1">IF(AND($A1338=0,$B1338=1),
    VLOOKUP(1,ChapterTable!$1:$1048576,MATCH("최종"&amp;SUBSTITUTE(SUBSTITUTE(F$1,"standard",""),"|Float",""),ChapterTable!$1:$1,0),0)*ChapterTable!$Q$17,
  IF(AND($A1338=0,$B1338=0),
    F1339,
  IF($B1338=0,
    VLOOKUP($A1338,ChapterTable!$1:$1048576,MATCH("최종"&amp;SUBSTITUTE(SUBSTITUTE(F$1,"standard",""),"|Float",""),ChapterTable!$1:$1,0),0),
  IF($B1338=1,
    IF($L1338=FALSE,
      VLOOKUP($A1338,ChapterTable!$1:$1048576,MATCH("최종"&amp;SUBSTITUTE(SUBSTITUTE(F$1,"standard",""),"|Float",""),ChapterTable!$1:$1,0),0),
      VLOOKUP($A1338-ChapterTable!$Q$11,ChapterTable!$1:$1048576,MATCH("최종"&amp;SUBSTITUTE(SUBSTITUTE(F$1,"standard",""),"|Float",""),ChapterTable!$1:$1,0),0)*ChapterTable!$Q$14
    ),
  OFFSET(F1338,-$B1338+IF($L1338,1,0),0)*
    (VLOOKUP(SUBSTITUTE(SUBSTITUTE(F$1,"standard",""),"|Float","")&amp;"인게임누적곱배수",ChapterTable!$S:$T,2,0)^D1338
    +VLOOKUP(SUBSTITUTE(SUBSTITUTE(F$1,"standard",""),"|Float","")&amp;"인게임누적합배수",ChapterTable!$S:$T,2,0)*D1338)
  )
  )
  )
)</f>
        <v>344.25</v>
      </c>
      <c r="G1338" t="s">
        <v>76</v>
      </c>
      <c r="J1338" t="str">
        <f>IF(ISBLANK(I1338),"",
IFERROR(VLOOKUP(I1338,[1]StringTable!$1:$1048576,MATCH([1]StringTable!$B$1,[1]StringTable!$1:$1,0),0),
IFERROR(VLOOKUP(I1338,[1]InApkStringTable!$1:$1048576,MATCH([1]InApkStringTable!$B$1,[1]InApkStringTable!$1:$1,0),0),
"스트링없음")))</f>
        <v/>
      </c>
      <c r="L1338" t="b">
        <v>1</v>
      </c>
      <c r="N1338" t="str">
        <f>IF(ISBLANK(M1338),"",IF(ISERROR(VLOOKUP(M1338,MapTable!$A:$A,1,0)),"맵없음",""))</f>
        <v/>
      </c>
      <c r="O1338">
        <f t="shared" si="81"/>
        <v>5</v>
      </c>
      <c r="Q1338">
        <f t="shared" si="82"/>
        <v>5</v>
      </c>
      <c r="R1338" t="b">
        <f t="shared" ca="1" si="83"/>
        <v>0</v>
      </c>
      <c r="T1338" t="b">
        <f t="shared" ca="1" si="84"/>
        <v>0</v>
      </c>
      <c r="X1338" t="str">
        <f>IF(ISBLANK(W1338),"",
IF(ISERROR(FIND(",",W1338)),
  IF(ISERROR(VLOOKUP(W1338,MapTable!$A:$A,1,0)),"맵없음",
  ""),
IF(ISERROR(FIND(",",W1338,FIND(",",W1338)+1)),
  IF(OR(ISERROR(VLOOKUP(LEFT(W1338,FIND(",",W1338)-1),MapTable!$A:$A,1,0)),ISERROR(VLOOKUP(TRIM(MID(W1338,FIND(",",W1338)+1,999)),MapTable!$A:$A,1,0))),"맵없음",
  ""),
IF(ISERROR(FIND(",",W1338,FIND(",",W1338,FIND(",",W1338)+1)+1)),
  IF(OR(ISERROR(VLOOKUP(LEFT(W1338,FIND(",",W1338)-1),MapTable!$A:$A,1,0)),ISERROR(VLOOKUP(TRIM(MID(W1338,FIND(",",W1338)+1,FIND(",",W1338,FIND(",",W1338)+1)-FIND(",",W1338)-1)),MapTable!$A:$A,1,0)),ISERROR(VLOOKUP(TRIM(MID(W1338,FIND(",",W1338,FIND(",",W1338)+1)+1,999)),MapTable!$A:$A,1,0))),"맵없음",
  ""),
IF(ISERROR(FIND(",",W1338,FIND(",",W1338,FIND(",",W1338,FIND(",",W1338)+1)+1)+1)),
  IF(OR(ISERROR(VLOOKUP(LEFT(W1338,FIND(",",W1338)-1),MapTable!$A:$A,1,0)),ISERROR(VLOOKUP(TRIM(MID(W1338,FIND(",",W1338)+1,FIND(",",W1338,FIND(",",W1338)+1)-FIND(",",W1338)-1)),MapTable!$A:$A,1,0)),ISERROR(VLOOKUP(TRIM(MID(W1338,FIND(",",W1338,FIND(",",W1338)+1)+1,FIND(",",W1338,FIND(",",W1338,FIND(",",W1338)+1)+1)-FIND(",",W1338,FIND(",",W1338)+1)-1)),MapTable!$A:$A,1,0)),ISERROR(VLOOKUP(TRIM(MID(W1338,FIND(",",W1338,FIND(",",W1338,FIND(",",W1338)+1)+1)+1,999)),MapTable!$A:$A,1,0))),"맵없음",
  ""),
)))))</f>
        <v/>
      </c>
      <c r="AC1338" t="str">
        <f>IF(ISBLANK(AB1338),"",IF(ISERROR(VLOOKUP(AB1338,[3]DropTable!$A:$A,1,0)),"드랍없음",""))</f>
        <v/>
      </c>
      <c r="AE1338" t="str">
        <f>IF(ISBLANK(AD1338),"",IF(ISERROR(VLOOKUP(AD1338,[3]DropTable!$A:$A,1,0)),"드랍없음",""))</f>
        <v/>
      </c>
      <c r="AG1338">
        <v>9.8000000000000007</v>
      </c>
      <c r="AH1338">
        <v>1</v>
      </c>
    </row>
    <row r="1339" spans="1:34" x14ac:dyDescent="0.3">
      <c r="A1339">
        <v>4</v>
      </c>
      <c r="B1339">
        <v>48</v>
      </c>
      <c r="C1339">
        <f>IF(OR($L1339=TRUE,$A1339=0,MOD($A1339,ChapterTable!$S$20)&lt;&gt;0),
MAX(0,INT(($B1339+ChapterTable!$Q$26+VLOOKUP(SUBSTITUTE(C$1,"성장단계","")&amp;"단계오프셋",ChapterTable!$S:$T,2,0))/ChapterTable!$Q$23)),
MAX(0,INT(($B1339+ChapterTable!$S$26+VLOOKUP(SUBSTITUTE(C$1,"성장단계","")&amp;"보스단계오프셋",ChapterTable!$S:$T,2,0))/ChapterTable!$S$23)))</f>
        <v>5</v>
      </c>
      <c r="D1339">
        <f>IF(OR($L1339=TRUE,$A1339=0,MOD($A1339,ChapterTable!$S$20)&lt;&gt;0),
MAX(0,INT(($B1339+ChapterTable!$Q$26+VLOOKUP(SUBSTITUTE(D$1,"성장단계","")&amp;"단계오프셋",ChapterTable!$S:$T,2,0))/ChapterTable!$Q$23)),
MAX(0,INT(($B1339+ChapterTable!$S$26+VLOOKUP(SUBSTITUTE(D$1,"성장단계","")&amp;"보스단계오프셋",ChapterTable!$S:$T,2,0))/ChapterTable!$S$23)))</f>
        <v>4</v>
      </c>
      <c r="E1339" s="1">
        <f ca="1">IF(AND($A1339=0,$B1339=1),
    VLOOKUP(1,ChapterTable!$1:$1048576,MATCH("최종"&amp;SUBSTITUTE(SUBSTITUTE(E$1,"standard",""),"|Float",""),ChapterTable!$1:$1,0),0)*ChapterTable!$Q$17,
  IF(AND($A1339=0,$B1339=0),
    E1340,
  IF($B1339=0,
    VLOOKUP($A1339,ChapterTable!$1:$1048576,MATCH("최종"&amp;SUBSTITUTE(SUBSTITUTE(E$1,"standard",""),"|Float",""),ChapterTable!$1:$1,0),0),
  IF($B1339=1,
    IF($L1339=FALSE,
      VLOOKUP($A1339,ChapterTable!$1:$1048576,MATCH("최종"&amp;SUBSTITUTE(SUBSTITUTE(E$1,"standard",""),"|Float",""),ChapterTable!$1:$1,0),0),
      VLOOKUP($A1339-ChapterTable!$Q$11,ChapterTable!$1:$1048576,MATCH("최종"&amp;SUBSTITUTE(SUBSTITUTE(E$1,"standard",""),"|Float",""),ChapterTable!$1:$1,0),0)*ChapterTable!$Q$14
    ),
  OFFSET(E1339,-$B1339+IF($L1339,1,0),0)*
    (VLOOKUP(SUBSTITUTE(SUBSTITUTE(E$1,"standard",""),"|Float","")&amp;"인게임누적곱배수",ChapterTable!$S:$T,2,0)^C1339
    +VLOOKUP(SUBSTITUTE(SUBSTITUTE(E$1,"standard",""),"|Float","")&amp;"인게임누적합배수",ChapterTable!$S:$T,2,0)*C1339)
  )
  )
  )
)</f>
        <v>946.6875</v>
      </c>
      <c r="F1339" s="1">
        <f ca="1">IF(AND($A1339=0,$B1339=1),
    VLOOKUP(1,ChapterTable!$1:$1048576,MATCH("최종"&amp;SUBSTITUTE(SUBSTITUTE(F$1,"standard",""),"|Float",""),ChapterTable!$1:$1,0),0)*ChapterTable!$Q$17,
  IF(AND($A1339=0,$B1339=0),
    F1340,
  IF($B1339=0,
    VLOOKUP($A1339,ChapterTable!$1:$1048576,MATCH("최종"&amp;SUBSTITUTE(SUBSTITUTE(F$1,"standard",""),"|Float",""),ChapterTable!$1:$1,0),0),
  IF($B1339=1,
    IF($L1339=FALSE,
      VLOOKUP($A1339,ChapterTable!$1:$1048576,MATCH("최종"&amp;SUBSTITUTE(SUBSTITUTE(F$1,"standard",""),"|Float",""),ChapterTable!$1:$1,0),0),
      VLOOKUP($A1339-ChapterTable!$Q$11,ChapterTable!$1:$1048576,MATCH("최종"&amp;SUBSTITUTE(SUBSTITUTE(F$1,"standard",""),"|Float",""),ChapterTable!$1:$1,0),0)*ChapterTable!$Q$14
    ),
  OFFSET(F1339,-$B1339+IF($L1339,1,0),0)*
    (VLOOKUP(SUBSTITUTE(SUBSTITUTE(F$1,"standard",""),"|Float","")&amp;"인게임누적곱배수",ChapterTable!$S:$T,2,0)^D1339
    +VLOOKUP(SUBSTITUTE(SUBSTITUTE(F$1,"standard",""),"|Float","")&amp;"인게임누적합배수",ChapterTable!$S:$T,2,0)*D1339)
  )
  )
  )
)</f>
        <v>344.25</v>
      </c>
      <c r="G1339" t="s">
        <v>76</v>
      </c>
      <c r="J1339" t="str">
        <f>IF(ISBLANK(I1339),"",
IFERROR(VLOOKUP(I1339,[1]StringTable!$1:$1048576,MATCH([1]StringTable!$B$1,[1]StringTable!$1:$1,0),0),
IFERROR(VLOOKUP(I1339,[1]InApkStringTable!$1:$1048576,MATCH([1]InApkStringTable!$B$1,[1]InApkStringTable!$1:$1,0),0),
"스트링없음")))</f>
        <v/>
      </c>
      <c r="L1339" t="b">
        <v>1</v>
      </c>
      <c r="N1339" t="str">
        <f>IF(ISBLANK(M1339),"",IF(ISERROR(VLOOKUP(M1339,MapTable!$A:$A,1,0)),"맵없음",""))</f>
        <v/>
      </c>
      <c r="O1339">
        <f t="shared" si="81"/>
        <v>5</v>
      </c>
      <c r="Q1339">
        <f t="shared" si="82"/>
        <v>5</v>
      </c>
      <c r="R1339" t="b">
        <f t="shared" ca="1" si="83"/>
        <v>0</v>
      </c>
      <c r="T1339" t="b">
        <f t="shared" ca="1" si="84"/>
        <v>0</v>
      </c>
      <c r="X1339" t="str">
        <f>IF(ISBLANK(W1339),"",
IF(ISERROR(FIND(",",W1339)),
  IF(ISERROR(VLOOKUP(W1339,MapTable!$A:$A,1,0)),"맵없음",
  ""),
IF(ISERROR(FIND(",",W1339,FIND(",",W1339)+1)),
  IF(OR(ISERROR(VLOOKUP(LEFT(W1339,FIND(",",W1339)-1),MapTable!$A:$A,1,0)),ISERROR(VLOOKUP(TRIM(MID(W1339,FIND(",",W1339)+1,999)),MapTable!$A:$A,1,0))),"맵없음",
  ""),
IF(ISERROR(FIND(",",W1339,FIND(",",W1339,FIND(",",W1339)+1)+1)),
  IF(OR(ISERROR(VLOOKUP(LEFT(W1339,FIND(",",W1339)-1),MapTable!$A:$A,1,0)),ISERROR(VLOOKUP(TRIM(MID(W1339,FIND(",",W1339)+1,FIND(",",W1339,FIND(",",W1339)+1)-FIND(",",W1339)-1)),MapTable!$A:$A,1,0)),ISERROR(VLOOKUP(TRIM(MID(W1339,FIND(",",W1339,FIND(",",W1339)+1)+1,999)),MapTable!$A:$A,1,0))),"맵없음",
  ""),
IF(ISERROR(FIND(",",W1339,FIND(",",W1339,FIND(",",W1339,FIND(",",W1339)+1)+1)+1)),
  IF(OR(ISERROR(VLOOKUP(LEFT(W1339,FIND(",",W1339)-1),MapTable!$A:$A,1,0)),ISERROR(VLOOKUP(TRIM(MID(W1339,FIND(",",W1339)+1,FIND(",",W1339,FIND(",",W1339)+1)-FIND(",",W1339)-1)),MapTable!$A:$A,1,0)),ISERROR(VLOOKUP(TRIM(MID(W1339,FIND(",",W1339,FIND(",",W1339)+1)+1,FIND(",",W1339,FIND(",",W1339,FIND(",",W1339)+1)+1)-FIND(",",W1339,FIND(",",W1339)+1)-1)),MapTable!$A:$A,1,0)),ISERROR(VLOOKUP(TRIM(MID(W1339,FIND(",",W1339,FIND(",",W1339,FIND(",",W1339)+1)+1)+1,999)),MapTable!$A:$A,1,0))),"맵없음",
  ""),
)))))</f>
        <v/>
      </c>
      <c r="AC1339" t="str">
        <f>IF(ISBLANK(AB1339),"",IF(ISERROR(VLOOKUP(AB1339,[3]DropTable!$A:$A,1,0)),"드랍없음",""))</f>
        <v/>
      </c>
      <c r="AE1339" t="str">
        <f>IF(ISBLANK(AD1339),"",IF(ISERROR(VLOOKUP(AD1339,[3]DropTable!$A:$A,1,0)),"드랍없음",""))</f>
        <v/>
      </c>
      <c r="AG1339">
        <v>9.8000000000000007</v>
      </c>
      <c r="AH1339">
        <v>1</v>
      </c>
    </row>
    <row r="1340" spans="1:34" x14ac:dyDescent="0.3">
      <c r="A1340">
        <v>4</v>
      </c>
      <c r="B1340">
        <v>49</v>
      </c>
      <c r="C1340">
        <f>IF(OR($L1340=TRUE,$A1340=0,MOD($A1340,ChapterTable!$S$20)&lt;&gt;0),
MAX(0,INT(($B1340+ChapterTable!$Q$26+VLOOKUP(SUBSTITUTE(C$1,"성장단계","")&amp;"단계오프셋",ChapterTable!$S:$T,2,0))/ChapterTable!$Q$23)),
MAX(0,INT(($B1340+ChapterTable!$S$26+VLOOKUP(SUBSTITUTE(C$1,"성장단계","")&amp;"보스단계오프셋",ChapterTable!$S:$T,2,0))/ChapterTable!$S$23)))</f>
        <v>5</v>
      </c>
      <c r="D1340">
        <f>IF(OR($L1340=TRUE,$A1340=0,MOD($A1340,ChapterTable!$S$20)&lt;&gt;0),
MAX(0,INT(($B1340+ChapterTable!$Q$26+VLOOKUP(SUBSTITUTE(D$1,"성장단계","")&amp;"단계오프셋",ChapterTable!$S:$T,2,0))/ChapterTable!$Q$23)),
MAX(0,INT(($B1340+ChapterTable!$S$26+VLOOKUP(SUBSTITUTE(D$1,"성장단계","")&amp;"보스단계오프셋",ChapterTable!$S:$T,2,0))/ChapterTable!$S$23)))</f>
        <v>4</v>
      </c>
      <c r="E1340" s="1">
        <f ca="1">IF(AND($A1340=0,$B1340=1),
    VLOOKUP(1,ChapterTable!$1:$1048576,MATCH("최종"&amp;SUBSTITUTE(SUBSTITUTE(E$1,"standard",""),"|Float",""),ChapterTable!$1:$1,0),0)*ChapterTable!$Q$17,
  IF(AND($A1340=0,$B1340=0),
    E1341,
  IF($B1340=0,
    VLOOKUP($A1340,ChapterTable!$1:$1048576,MATCH("최종"&amp;SUBSTITUTE(SUBSTITUTE(E$1,"standard",""),"|Float",""),ChapterTable!$1:$1,0),0),
  IF($B1340=1,
    IF($L1340=FALSE,
      VLOOKUP($A1340,ChapterTable!$1:$1048576,MATCH("최종"&amp;SUBSTITUTE(SUBSTITUTE(E$1,"standard",""),"|Float",""),ChapterTable!$1:$1,0),0),
      VLOOKUP($A1340-ChapterTable!$Q$11,ChapterTable!$1:$1048576,MATCH("최종"&amp;SUBSTITUTE(SUBSTITUTE(E$1,"standard",""),"|Float",""),ChapterTable!$1:$1,0),0)*ChapterTable!$Q$14
    ),
  OFFSET(E1340,-$B1340+IF($L1340,1,0),0)*
    (VLOOKUP(SUBSTITUTE(SUBSTITUTE(E$1,"standard",""),"|Float","")&amp;"인게임누적곱배수",ChapterTable!$S:$T,2,0)^C1340
    +VLOOKUP(SUBSTITUTE(SUBSTITUTE(E$1,"standard",""),"|Float","")&amp;"인게임누적합배수",ChapterTable!$S:$T,2,0)*C1340)
  )
  )
  )
)</f>
        <v>946.6875</v>
      </c>
      <c r="F1340" s="1">
        <f ca="1">IF(AND($A1340=0,$B1340=1),
    VLOOKUP(1,ChapterTable!$1:$1048576,MATCH("최종"&amp;SUBSTITUTE(SUBSTITUTE(F$1,"standard",""),"|Float",""),ChapterTable!$1:$1,0),0)*ChapterTable!$Q$17,
  IF(AND($A1340=0,$B1340=0),
    F1341,
  IF($B1340=0,
    VLOOKUP($A1340,ChapterTable!$1:$1048576,MATCH("최종"&amp;SUBSTITUTE(SUBSTITUTE(F$1,"standard",""),"|Float",""),ChapterTable!$1:$1,0),0),
  IF($B1340=1,
    IF($L1340=FALSE,
      VLOOKUP($A1340,ChapterTable!$1:$1048576,MATCH("최종"&amp;SUBSTITUTE(SUBSTITUTE(F$1,"standard",""),"|Float",""),ChapterTable!$1:$1,0),0),
      VLOOKUP($A1340-ChapterTable!$Q$11,ChapterTable!$1:$1048576,MATCH("최종"&amp;SUBSTITUTE(SUBSTITUTE(F$1,"standard",""),"|Float",""),ChapterTable!$1:$1,0),0)*ChapterTable!$Q$14
    ),
  OFFSET(F1340,-$B1340+IF($L1340,1,0),0)*
    (VLOOKUP(SUBSTITUTE(SUBSTITUTE(F$1,"standard",""),"|Float","")&amp;"인게임누적곱배수",ChapterTable!$S:$T,2,0)^D1340
    +VLOOKUP(SUBSTITUTE(SUBSTITUTE(F$1,"standard",""),"|Float","")&amp;"인게임누적합배수",ChapterTable!$S:$T,2,0)*D1340)
  )
  )
  )
)</f>
        <v>344.25</v>
      </c>
      <c r="G1340" t="s">
        <v>76</v>
      </c>
      <c r="J1340" t="str">
        <f>IF(ISBLANK(I1340),"",
IFERROR(VLOOKUP(I1340,[1]StringTable!$1:$1048576,MATCH([1]StringTable!$B$1,[1]StringTable!$1:$1,0),0),
IFERROR(VLOOKUP(I1340,[1]InApkStringTable!$1:$1048576,MATCH([1]InApkStringTable!$B$1,[1]InApkStringTable!$1:$1,0),0),
"스트링없음")))</f>
        <v/>
      </c>
      <c r="L1340" t="b">
        <v>1</v>
      </c>
      <c r="N1340" t="str">
        <f>IF(ISBLANK(M1340),"",IF(ISERROR(VLOOKUP(M1340,MapTable!$A:$A,1,0)),"맵없음",""))</f>
        <v/>
      </c>
      <c r="O1340">
        <f t="shared" si="81"/>
        <v>95</v>
      </c>
      <c r="Q1340">
        <f t="shared" si="82"/>
        <v>95</v>
      </c>
      <c r="R1340" t="b">
        <f t="shared" ca="1" si="83"/>
        <v>1</v>
      </c>
      <c r="T1340" t="b">
        <f t="shared" ca="1" si="84"/>
        <v>1</v>
      </c>
      <c r="X1340" t="str">
        <f>IF(ISBLANK(W1340),"",
IF(ISERROR(FIND(",",W1340)),
  IF(ISERROR(VLOOKUP(W1340,MapTable!$A:$A,1,0)),"맵없음",
  ""),
IF(ISERROR(FIND(",",W1340,FIND(",",W1340)+1)),
  IF(OR(ISERROR(VLOOKUP(LEFT(W1340,FIND(",",W1340)-1),MapTable!$A:$A,1,0)),ISERROR(VLOOKUP(TRIM(MID(W1340,FIND(",",W1340)+1,999)),MapTable!$A:$A,1,0))),"맵없음",
  ""),
IF(ISERROR(FIND(",",W1340,FIND(",",W1340,FIND(",",W1340)+1)+1)),
  IF(OR(ISERROR(VLOOKUP(LEFT(W1340,FIND(",",W1340)-1),MapTable!$A:$A,1,0)),ISERROR(VLOOKUP(TRIM(MID(W1340,FIND(",",W1340)+1,FIND(",",W1340,FIND(",",W1340)+1)-FIND(",",W1340)-1)),MapTable!$A:$A,1,0)),ISERROR(VLOOKUP(TRIM(MID(W1340,FIND(",",W1340,FIND(",",W1340)+1)+1,999)),MapTable!$A:$A,1,0))),"맵없음",
  ""),
IF(ISERROR(FIND(",",W1340,FIND(",",W1340,FIND(",",W1340,FIND(",",W1340)+1)+1)+1)),
  IF(OR(ISERROR(VLOOKUP(LEFT(W1340,FIND(",",W1340)-1),MapTable!$A:$A,1,0)),ISERROR(VLOOKUP(TRIM(MID(W1340,FIND(",",W1340)+1,FIND(",",W1340,FIND(",",W1340)+1)-FIND(",",W1340)-1)),MapTable!$A:$A,1,0)),ISERROR(VLOOKUP(TRIM(MID(W1340,FIND(",",W1340,FIND(",",W1340)+1)+1,FIND(",",W1340,FIND(",",W1340,FIND(",",W1340)+1)+1)-FIND(",",W1340,FIND(",",W1340)+1)-1)),MapTable!$A:$A,1,0)),ISERROR(VLOOKUP(TRIM(MID(W1340,FIND(",",W1340,FIND(",",W1340,FIND(",",W1340)+1)+1)+1,999)),MapTable!$A:$A,1,0))),"맵없음",
  ""),
)))))</f>
        <v/>
      </c>
      <c r="AC1340" t="str">
        <f>IF(ISBLANK(AB1340),"",IF(ISERROR(VLOOKUP(AB1340,[3]DropTable!$A:$A,1,0)),"드랍없음",""))</f>
        <v/>
      </c>
      <c r="AE1340" t="str">
        <f>IF(ISBLANK(AD1340),"",IF(ISERROR(VLOOKUP(AD1340,[3]DropTable!$A:$A,1,0)),"드랍없음",""))</f>
        <v/>
      </c>
      <c r="AG1340">
        <v>9.8000000000000007</v>
      </c>
      <c r="AH1340">
        <v>1</v>
      </c>
    </row>
    <row r="1341" spans="1:34" x14ac:dyDescent="0.3">
      <c r="A1341">
        <v>4</v>
      </c>
      <c r="B1341">
        <v>50</v>
      </c>
      <c r="C1341">
        <f>IF(OR($L1341=TRUE,$A1341=0,MOD($A1341,ChapterTable!$S$20)&lt;&gt;0),
MAX(0,INT(($B1341+ChapterTable!$Q$26+VLOOKUP(SUBSTITUTE(C$1,"성장단계","")&amp;"단계오프셋",ChapterTable!$S:$T,2,0))/ChapterTable!$Q$23)),
MAX(0,INT(($B1341+ChapterTable!$S$26+VLOOKUP(SUBSTITUTE(C$1,"성장단계","")&amp;"보스단계오프셋",ChapterTable!$S:$T,2,0))/ChapterTable!$S$23)))</f>
        <v>5</v>
      </c>
      <c r="D1341">
        <f>IF(OR($L1341=TRUE,$A1341=0,MOD($A1341,ChapterTable!$S$20)&lt;&gt;0),
MAX(0,INT(($B1341+ChapterTable!$Q$26+VLOOKUP(SUBSTITUTE(D$1,"성장단계","")&amp;"단계오프셋",ChapterTable!$S:$T,2,0))/ChapterTable!$Q$23)),
MAX(0,INT(($B1341+ChapterTable!$S$26+VLOOKUP(SUBSTITUTE(D$1,"성장단계","")&amp;"보스단계오프셋",ChapterTable!$S:$T,2,0))/ChapterTable!$S$23)))</f>
        <v>4</v>
      </c>
      <c r="E1341" s="1">
        <f ca="1">IF(AND($A1341=0,$B1341=1),
    VLOOKUP(1,ChapterTable!$1:$1048576,MATCH("최종"&amp;SUBSTITUTE(SUBSTITUTE(E$1,"standard",""),"|Float",""),ChapterTable!$1:$1,0),0)*ChapterTable!$Q$17,
  IF(AND($A1341=0,$B1341=0),
    E1342,
  IF($B1341=0,
    VLOOKUP($A1341,ChapterTable!$1:$1048576,MATCH("최종"&amp;SUBSTITUTE(SUBSTITUTE(E$1,"standard",""),"|Float",""),ChapterTable!$1:$1,0),0),
  IF($B1341=1,
    IF($L1341=FALSE,
      VLOOKUP($A1341,ChapterTable!$1:$1048576,MATCH("최종"&amp;SUBSTITUTE(SUBSTITUTE(E$1,"standard",""),"|Float",""),ChapterTable!$1:$1,0),0),
      VLOOKUP($A1341-ChapterTable!$Q$11,ChapterTable!$1:$1048576,MATCH("최종"&amp;SUBSTITUTE(SUBSTITUTE(E$1,"standard",""),"|Float",""),ChapterTable!$1:$1,0),0)*ChapterTable!$Q$14
    ),
  OFFSET(E1341,-$B1341+IF($L1341,1,0),0)*
    (VLOOKUP(SUBSTITUTE(SUBSTITUTE(E$1,"standard",""),"|Float","")&amp;"인게임누적곱배수",ChapterTable!$S:$T,2,0)^C1341
    +VLOOKUP(SUBSTITUTE(SUBSTITUTE(E$1,"standard",""),"|Float","")&amp;"인게임누적합배수",ChapterTable!$S:$T,2,0)*C1341)
  )
  )
  )
)</f>
        <v>946.6875</v>
      </c>
      <c r="F1341" s="1">
        <f ca="1">IF(AND($A1341=0,$B1341=1),
    VLOOKUP(1,ChapterTable!$1:$1048576,MATCH("최종"&amp;SUBSTITUTE(SUBSTITUTE(F$1,"standard",""),"|Float",""),ChapterTable!$1:$1,0),0)*ChapterTable!$Q$17,
  IF(AND($A1341=0,$B1341=0),
    F1342,
  IF($B1341=0,
    VLOOKUP($A1341,ChapterTable!$1:$1048576,MATCH("최종"&amp;SUBSTITUTE(SUBSTITUTE(F$1,"standard",""),"|Float",""),ChapterTable!$1:$1,0),0),
  IF($B1341=1,
    IF($L1341=FALSE,
      VLOOKUP($A1341,ChapterTable!$1:$1048576,MATCH("최종"&amp;SUBSTITUTE(SUBSTITUTE(F$1,"standard",""),"|Float",""),ChapterTable!$1:$1,0),0),
      VLOOKUP($A1341-ChapterTable!$Q$11,ChapterTable!$1:$1048576,MATCH("최종"&amp;SUBSTITUTE(SUBSTITUTE(F$1,"standard",""),"|Float",""),ChapterTable!$1:$1,0),0)*ChapterTable!$Q$14
    ),
  OFFSET(F1341,-$B1341+IF($L1341,1,0),0)*
    (VLOOKUP(SUBSTITUTE(SUBSTITUTE(F$1,"standard",""),"|Float","")&amp;"인게임누적곱배수",ChapterTable!$S:$T,2,0)^D1341
    +VLOOKUP(SUBSTITUTE(SUBSTITUTE(F$1,"standard",""),"|Float","")&amp;"인게임누적합배수",ChapterTable!$S:$T,2,0)*D1341)
  )
  )
  )
)</f>
        <v>344.25</v>
      </c>
      <c r="G1341" t="s">
        <v>76</v>
      </c>
      <c r="J1341" t="str">
        <f>IF(ISBLANK(I1341),"",
IFERROR(VLOOKUP(I1341,[1]StringTable!$1:$1048576,MATCH([1]StringTable!$B$1,[1]StringTable!$1:$1,0),0),
IFERROR(VLOOKUP(I1341,[1]InApkStringTable!$1:$1048576,MATCH([1]InApkStringTable!$B$1,[1]InApkStringTable!$1:$1,0),0),
"스트링없음")))</f>
        <v/>
      </c>
      <c r="L1341" t="b">
        <v>1</v>
      </c>
      <c r="N1341" t="str">
        <f>IF(ISBLANK(M1341),"",IF(ISERROR(VLOOKUP(M1341,MapTable!$A:$A,1,0)),"맵없음",""))</f>
        <v/>
      </c>
      <c r="O1341">
        <f t="shared" si="81"/>
        <v>21</v>
      </c>
      <c r="Q1341">
        <f t="shared" si="82"/>
        <v>21</v>
      </c>
      <c r="R1341" t="b">
        <f t="shared" ca="1" si="83"/>
        <v>0</v>
      </c>
      <c r="T1341" t="b">
        <f t="shared" ca="1" si="84"/>
        <v>0</v>
      </c>
      <c r="X1341" t="str">
        <f>IF(ISBLANK(W1341),"",
IF(ISERROR(FIND(",",W1341)),
  IF(ISERROR(VLOOKUP(W1341,MapTable!$A:$A,1,0)),"맵없음",
  ""),
IF(ISERROR(FIND(",",W1341,FIND(",",W1341)+1)),
  IF(OR(ISERROR(VLOOKUP(LEFT(W1341,FIND(",",W1341)-1),MapTable!$A:$A,1,0)),ISERROR(VLOOKUP(TRIM(MID(W1341,FIND(",",W1341)+1,999)),MapTable!$A:$A,1,0))),"맵없음",
  ""),
IF(ISERROR(FIND(",",W1341,FIND(",",W1341,FIND(",",W1341)+1)+1)),
  IF(OR(ISERROR(VLOOKUP(LEFT(W1341,FIND(",",W1341)-1),MapTable!$A:$A,1,0)),ISERROR(VLOOKUP(TRIM(MID(W1341,FIND(",",W1341)+1,FIND(",",W1341,FIND(",",W1341)+1)-FIND(",",W1341)-1)),MapTable!$A:$A,1,0)),ISERROR(VLOOKUP(TRIM(MID(W1341,FIND(",",W1341,FIND(",",W1341)+1)+1,999)),MapTable!$A:$A,1,0))),"맵없음",
  ""),
IF(ISERROR(FIND(",",W1341,FIND(",",W1341,FIND(",",W1341,FIND(",",W1341)+1)+1)+1)),
  IF(OR(ISERROR(VLOOKUP(LEFT(W1341,FIND(",",W1341)-1),MapTable!$A:$A,1,0)),ISERROR(VLOOKUP(TRIM(MID(W1341,FIND(",",W1341)+1,FIND(",",W1341,FIND(",",W1341)+1)-FIND(",",W1341)-1)),MapTable!$A:$A,1,0)),ISERROR(VLOOKUP(TRIM(MID(W1341,FIND(",",W1341,FIND(",",W1341)+1)+1,FIND(",",W1341,FIND(",",W1341,FIND(",",W1341)+1)+1)-FIND(",",W1341,FIND(",",W1341)+1)-1)),MapTable!$A:$A,1,0)),ISERROR(VLOOKUP(TRIM(MID(W1341,FIND(",",W1341,FIND(",",W1341,FIND(",",W1341)+1)+1)+1,999)),MapTable!$A:$A,1,0))),"맵없음",
  ""),
)))))</f>
        <v/>
      </c>
      <c r="AC1341" t="str">
        <f>IF(ISBLANK(AB1341),"",IF(ISERROR(VLOOKUP(AB1341,[3]DropTable!$A:$A,1,0)),"드랍없음",""))</f>
        <v/>
      </c>
      <c r="AE1341" t="str">
        <f>IF(ISBLANK(AD1341),"",IF(ISERROR(VLOOKUP(AD1341,[3]DropTable!$A:$A,1,0)),"드랍없음",""))</f>
        <v/>
      </c>
      <c r="AG1341">
        <v>9.8000000000000007</v>
      </c>
      <c r="AH1341">
        <v>1</v>
      </c>
    </row>
    <row r="1342" spans="1:34" x14ac:dyDescent="0.3">
      <c r="A1342">
        <v>5</v>
      </c>
      <c r="B1342">
        <v>1</v>
      </c>
      <c r="C1342">
        <f>IF(OR($L1342=TRUE,$A1342=0,MOD($A1342,ChapterTable!$S$20)&lt;&gt;0),
MAX(0,INT(($B1342+ChapterTable!$Q$26+VLOOKUP(SUBSTITUTE(C$1,"성장단계","")&amp;"단계오프셋",ChapterTable!$S:$T,2,0))/ChapterTable!$Q$23)),
MAX(0,INT(($B1342+ChapterTable!$S$26+VLOOKUP(SUBSTITUTE(C$1,"성장단계","")&amp;"보스단계오프셋",ChapterTable!$S:$T,2,0))/ChapterTable!$S$23)))</f>
        <v>0</v>
      </c>
      <c r="D1342">
        <f>IF(OR($L1342=TRUE,$A1342=0,MOD($A1342,ChapterTable!$S$20)&lt;&gt;0),
MAX(0,INT(($B1342+ChapterTable!$Q$26+VLOOKUP(SUBSTITUTE(D$1,"성장단계","")&amp;"단계오프셋",ChapterTable!$S:$T,2,0))/ChapterTable!$Q$23)),
MAX(0,INT(($B1342+ChapterTable!$S$26+VLOOKUP(SUBSTITUTE(D$1,"성장단계","")&amp;"보스단계오프셋",ChapterTable!$S:$T,2,0))/ChapterTable!$S$23)))</f>
        <v>0</v>
      </c>
      <c r="E1342" s="1">
        <f ca="1">IF(AND($A1342=0,$B1342=1),
    VLOOKUP(1,ChapterTable!$1:$1048576,MATCH("최종"&amp;SUBSTITUTE(SUBSTITUTE(E$1,"standard",""),"|Float",""),ChapterTable!$1:$1,0),0)*ChapterTable!$Q$17,
  IF(AND($A1342=0,$B1342=0),
    E1343,
  IF($B1342=0,
    VLOOKUP($A1342,ChapterTable!$1:$1048576,MATCH("최종"&amp;SUBSTITUTE(SUBSTITUTE(E$1,"standard",""),"|Float",""),ChapterTable!$1:$1,0),0),
  IF($B1342=1,
    IF($L1342=FALSE,
      VLOOKUP($A1342,ChapterTable!$1:$1048576,MATCH("최종"&amp;SUBSTITUTE(SUBSTITUTE(E$1,"standard",""),"|Float",""),ChapterTable!$1:$1,0),0),
      VLOOKUP($A1342-ChapterTable!$Q$11,ChapterTable!$1:$1048576,MATCH("최종"&amp;SUBSTITUTE(SUBSTITUTE(E$1,"standard",""),"|Float",""),ChapterTable!$1:$1,0),0)*ChapterTable!$Q$14
    ),
  OFFSET(E1342,-$B1342+IF($L1342,1,0),0)*
    (VLOOKUP(SUBSTITUTE(SUBSTITUTE(E$1,"standard",""),"|Float","")&amp;"인게임누적곱배수",ChapterTable!$S:$T,2,0)^C1342
    +VLOOKUP(SUBSTITUTE(SUBSTITUTE(E$1,"standard",""),"|Float","")&amp;"인게임누적합배수",ChapterTable!$S:$T,2,0)*C1342)
  )
  )
  )
)</f>
        <v>516.375</v>
      </c>
      <c r="F1342" s="1">
        <f ca="1">IF(AND($A1342=0,$B1342=1),
    VLOOKUP(1,ChapterTable!$1:$1048576,MATCH("최종"&amp;SUBSTITUTE(SUBSTITUTE(F$1,"standard",""),"|Float",""),ChapterTable!$1:$1,0),0)*ChapterTable!$Q$17,
  IF(AND($A1342=0,$B1342=0),
    F1343,
  IF($B1342=0,
    VLOOKUP($A1342,ChapterTable!$1:$1048576,MATCH("최종"&amp;SUBSTITUTE(SUBSTITUTE(F$1,"standard",""),"|Float",""),ChapterTable!$1:$1,0),0),
  IF($B1342=1,
    IF($L1342=FALSE,
      VLOOKUP($A1342,ChapterTable!$1:$1048576,MATCH("최종"&amp;SUBSTITUTE(SUBSTITUTE(F$1,"standard",""),"|Float",""),ChapterTable!$1:$1,0),0),
      VLOOKUP($A1342-ChapterTable!$Q$11,ChapterTable!$1:$1048576,MATCH("최종"&amp;SUBSTITUTE(SUBSTITUTE(F$1,"standard",""),"|Float",""),ChapterTable!$1:$1,0),0)*ChapterTable!$Q$14
    ),
  OFFSET(F1342,-$B1342+IF($L1342,1,0),0)*
    (VLOOKUP(SUBSTITUTE(SUBSTITUTE(F$1,"standard",""),"|Float","")&amp;"인게임누적곱배수",ChapterTable!$S:$T,2,0)^D1342
    +VLOOKUP(SUBSTITUTE(SUBSTITUTE(F$1,"standard",""),"|Float","")&amp;"인게임누적합배수",ChapterTable!$S:$T,2,0)*D1342)
  )
  )
  )
)</f>
        <v>286.875</v>
      </c>
      <c r="G1342" t="s">
        <v>76</v>
      </c>
      <c r="J1342" t="str">
        <f>IF(ISBLANK(I1342),"",
IFERROR(VLOOKUP(I1342,[1]StringTable!$1:$1048576,MATCH([1]StringTable!$B$1,[1]StringTable!$1:$1,0),0),
IFERROR(VLOOKUP(I1342,[1]InApkStringTable!$1:$1048576,MATCH([1]InApkStringTable!$B$1,[1]InApkStringTable!$1:$1,0),0),
"스트링없음")))</f>
        <v/>
      </c>
      <c r="L1342" t="b">
        <v>1</v>
      </c>
      <c r="N1342" t="str">
        <f>IF(ISBLANK(M1342),"",IF(ISERROR(VLOOKUP(M1342,MapTable!$A:$A,1,0)),"맵없음",""))</f>
        <v/>
      </c>
      <c r="O1342">
        <f t="shared" si="81"/>
        <v>1</v>
      </c>
      <c r="Q1342">
        <f t="shared" si="82"/>
        <v>1</v>
      </c>
      <c r="R1342" t="b">
        <f t="shared" ca="1" si="83"/>
        <v>0</v>
      </c>
      <c r="T1342" t="b">
        <f t="shared" ca="1" si="84"/>
        <v>0</v>
      </c>
      <c r="X1342" t="str">
        <f>IF(ISBLANK(W1342),"",
IF(ISERROR(FIND(",",W1342)),
  IF(ISERROR(VLOOKUP(W1342,MapTable!$A:$A,1,0)),"맵없음",
  ""),
IF(ISERROR(FIND(",",W1342,FIND(",",W1342)+1)),
  IF(OR(ISERROR(VLOOKUP(LEFT(W1342,FIND(",",W1342)-1),MapTable!$A:$A,1,0)),ISERROR(VLOOKUP(TRIM(MID(W1342,FIND(",",W1342)+1,999)),MapTable!$A:$A,1,0))),"맵없음",
  ""),
IF(ISERROR(FIND(",",W1342,FIND(",",W1342,FIND(",",W1342)+1)+1)),
  IF(OR(ISERROR(VLOOKUP(LEFT(W1342,FIND(",",W1342)-1),MapTable!$A:$A,1,0)),ISERROR(VLOOKUP(TRIM(MID(W1342,FIND(",",W1342)+1,FIND(",",W1342,FIND(",",W1342)+1)-FIND(",",W1342)-1)),MapTable!$A:$A,1,0)),ISERROR(VLOOKUP(TRIM(MID(W1342,FIND(",",W1342,FIND(",",W1342)+1)+1,999)),MapTable!$A:$A,1,0))),"맵없음",
  ""),
IF(ISERROR(FIND(",",W1342,FIND(",",W1342,FIND(",",W1342,FIND(",",W1342)+1)+1)+1)),
  IF(OR(ISERROR(VLOOKUP(LEFT(W1342,FIND(",",W1342)-1),MapTable!$A:$A,1,0)),ISERROR(VLOOKUP(TRIM(MID(W1342,FIND(",",W1342)+1,FIND(",",W1342,FIND(",",W1342)+1)-FIND(",",W1342)-1)),MapTable!$A:$A,1,0)),ISERROR(VLOOKUP(TRIM(MID(W1342,FIND(",",W1342,FIND(",",W1342)+1)+1,FIND(",",W1342,FIND(",",W1342,FIND(",",W1342)+1)+1)-FIND(",",W1342,FIND(",",W1342)+1)-1)),MapTable!$A:$A,1,0)),ISERROR(VLOOKUP(TRIM(MID(W1342,FIND(",",W1342,FIND(",",W1342,FIND(",",W1342)+1)+1)+1,999)),MapTable!$A:$A,1,0))),"맵없음",
  ""),
)))))</f>
        <v/>
      </c>
      <c r="AC1342" t="str">
        <f>IF(ISBLANK(AB1342),"",IF(ISERROR(VLOOKUP(AB1342,[3]DropTable!$A:$A,1,0)),"드랍없음",""))</f>
        <v/>
      </c>
      <c r="AE1342" t="str">
        <f>IF(ISBLANK(AD1342),"",IF(ISERROR(VLOOKUP(AD1342,[3]DropTable!$A:$A,1,0)),"드랍없음",""))</f>
        <v/>
      </c>
      <c r="AG1342">
        <v>9.8000000000000007</v>
      </c>
      <c r="AH1342">
        <v>1</v>
      </c>
    </row>
    <row r="1343" spans="1:34" x14ac:dyDescent="0.3">
      <c r="A1343">
        <v>5</v>
      </c>
      <c r="B1343">
        <v>2</v>
      </c>
      <c r="C1343">
        <f>IF(OR($L1343=TRUE,$A1343=0,MOD($A1343,ChapterTable!$S$20)&lt;&gt;0),
MAX(0,INT(($B1343+ChapterTable!$Q$26+VLOOKUP(SUBSTITUTE(C$1,"성장단계","")&amp;"단계오프셋",ChapterTable!$S:$T,2,0))/ChapterTable!$Q$23)),
MAX(0,INT(($B1343+ChapterTable!$S$26+VLOOKUP(SUBSTITUTE(C$1,"성장단계","")&amp;"보스단계오프셋",ChapterTable!$S:$T,2,0))/ChapterTable!$S$23)))</f>
        <v>0</v>
      </c>
      <c r="D1343">
        <f>IF(OR($L1343=TRUE,$A1343=0,MOD($A1343,ChapterTable!$S$20)&lt;&gt;0),
MAX(0,INT(($B1343+ChapterTable!$Q$26+VLOOKUP(SUBSTITUTE(D$1,"성장단계","")&amp;"단계오프셋",ChapterTable!$S:$T,2,0))/ChapterTable!$Q$23)),
MAX(0,INT(($B1343+ChapterTable!$S$26+VLOOKUP(SUBSTITUTE(D$1,"성장단계","")&amp;"보스단계오프셋",ChapterTable!$S:$T,2,0))/ChapterTable!$S$23)))</f>
        <v>0</v>
      </c>
      <c r="E1343" s="1">
        <f ca="1">IF(AND($A1343=0,$B1343=1),
    VLOOKUP(1,ChapterTable!$1:$1048576,MATCH("최종"&amp;SUBSTITUTE(SUBSTITUTE(E$1,"standard",""),"|Float",""),ChapterTable!$1:$1,0),0)*ChapterTable!$Q$17,
  IF(AND($A1343=0,$B1343=0),
    E1344,
  IF($B1343=0,
    VLOOKUP($A1343,ChapterTable!$1:$1048576,MATCH("최종"&amp;SUBSTITUTE(SUBSTITUTE(E$1,"standard",""),"|Float",""),ChapterTable!$1:$1,0),0),
  IF($B1343=1,
    IF($L1343=FALSE,
      VLOOKUP($A1343,ChapterTable!$1:$1048576,MATCH("최종"&amp;SUBSTITUTE(SUBSTITUTE(E$1,"standard",""),"|Float",""),ChapterTable!$1:$1,0),0),
      VLOOKUP($A1343-ChapterTable!$Q$11,ChapterTable!$1:$1048576,MATCH("최종"&amp;SUBSTITUTE(SUBSTITUTE(E$1,"standard",""),"|Float",""),ChapterTable!$1:$1,0),0)*ChapterTable!$Q$14
    ),
  OFFSET(E1343,-$B1343+IF($L1343,1,0),0)*
    (VLOOKUP(SUBSTITUTE(SUBSTITUTE(E$1,"standard",""),"|Float","")&amp;"인게임누적곱배수",ChapterTable!$S:$T,2,0)^C1343
    +VLOOKUP(SUBSTITUTE(SUBSTITUTE(E$1,"standard",""),"|Float","")&amp;"인게임누적합배수",ChapterTable!$S:$T,2,0)*C1343)
  )
  )
  )
)</f>
        <v>516.375</v>
      </c>
      <c r="F1343" s="1">
        <f ca="1">IF(AND($A1343=0,$B1343=1),
    VLOOKUP(1,ChapterTable!$1:$1048576,MATCH("최종"&amp;SUBSTITUTE(SUBSTITUTE(F$1,"standard",""),"|Float",""),ChapterTable!$1:$1,0),0)*ChapterTable!$Q$17,
  IF(AND($A1343=0,$B1343=0),
    F1344,
  IF($B1343=0,
    VLOOKUP($A1343,ChapterTable!$1:$1048576,MATCH("최종"&amp;SUBSTITUTE(SUBSTITUTE(F$1,"standard",""),"|Float",""),ChapterTable!$1:$1,0),0),
  IF($B1343=1,
    IF($L1343=FALSE,
      VLOOKUP($A1343,ChapterTable!$1:$1048576,MATCH("최종"&amp;SUBSTITUTE(SUBSTITUTE(F$1,"standard",""),"|Float",""),ChapterTable!$1:$1,0),0),
      VLOOKUP($A1343-ChapterTable!$Q$11,ChapterTable!$1:$1048576,MATCH("최종"&amp;SUBSTITUTE(SUBSTITUTE(F$1,"standard",""),"|Float",""),ChapterTable!$1:$1,0),0)*ChapterTable!$Q$14
    ),
  OFFSET(F1343,-$B1343+IF($L1343,1,0),0)*
    (VLOOKUP(SUBSTITUTE(SUBSTITUTE(F$1,"standard",""),"|Float","")&amp;"인게임누적곱배수",ChapterTable!$S:$T,2,0)^D1343
    +VLOOKUP(SUBSTITUTE(SUBSTITUTE(F$1,"standard",""),"|Float","")&amp;"인게임누적합배수",ChapterTable!$S:$T,2,0)*D1343)
  )
  )
  )
)</f>
        <v>286.875</v>
      </c>
      <c r="G1343" t="s">
        <v>76</v>
      </c>
      <c r="J1343" t="str">
        <f>IF(ISBLANK(I1343),"",
IFERROR(VLOOKUP(I1343,[1]StringTable!$1:$1048576,MATCH([1]StringTable!$B$1,[1]StringTable!$1:$1,0),0),
IFERROR(VLOOKUP(I1343,[1]InApkStringTable!$1:$1048576,MATCH([1]InApkStringTable!$B$1,[1]InApkStringTable!$1:$1,0),0),
"스트링없음")))</f>
        <v/>
      </c>
      <c r="L1343" t="b">
        <v>1</v>
      </c>
      <c r="N1343" t="str">
        <f>IF(ISBLANK(M1343),"",IF(ISERROR(VLOOKUP(M1343,MapTable!$A:$A,1,0)),"맵없음",""))</f>
        <v/>
      </c>
      <c r="O1343">
        <f t="shared" si="81"/>
        <v>1</v>
      </c>
      <c r="Q1343">
        <f t="shared" si="82"/>
        <v>1</v>
      </c>
      <c r="R1343" t="b">
        <f t="shared" ca="1" si="83"/>
        <v>0</v>
      </c>
      <c r="T1343" t="b">
        <f t="shared" ca="1" si="84"/>
        <v>0</v>
      </c>
      <c r="X1343" t="str">
        <f>IF(ISBLANK(W1343),"",
IF(ISERROR(FIND(",",W1343)),
  IF(ISERROR(VLOOKUP(W1343,MapTable!$A:$A,1,0)),"맵없음",
  ""),
IF(ISERROR(FIND(",",W1343,FIND(",",W1343)+1)),
  IF(OR(ISERROR(VLOOKUP(LEFT(W1343,FIND(",",W1343)-1),MapTable!$A:$A,1,0)),ISERROR(VLOOKUP(TRIM(MID(W1343,FIND(",",W1343)+1,999)),MapTable!$A:$A,1,0))),"맵없음",
  ""),
IF(ISERROR(FIND(",",W1343,FIND(",",W1343,FIND(",",W1343)+1)+1)),
  IF(OR(ISERROR(VLOOKUP(LEFT(W1343,FIND(",",W1343)-1),MapTable!$A:$A,1,0)),ISERROR(VLOOKUP(TRIM(MID(W1343,FIND(",",W1343)+1,FIND(",",W1343,FIND(",",W1343)+1)-FIND(",",W1343)-1)),MapTable!$A:$A,1,0)),ISERROR(VLOOKUP(TRIM(MID(W1343,FIND(",",W1343,FIND(",",W1343)+1)+1,999)),MapTable!$A:$A,1,0))),"맵없음",
  ""),
IF(ISERROR(FIND(",",W1343,FIND(",",W1343,FIND(",",W1343,FIND(",",W1343)+1)+1)+1)),
  IF(OR(ISERROR(VLOOKUP(LEFT(W1343,FIND(",",W1343)-1),MapTable!$A:$A,1,0)),ISERROR(VLOOKUP(TRIM(MID(W1343,FIND(",",W1343)+1,FIND(",",W1343,FIND(",",W1343)+1)-FIND(",",W1343)-1)),MapTable!$A:$A,1,0)),ISERROR(VLOOKUP(TRIM(MID(W1343,FIND(",",W1343,FIND(",",W1343)+1)+1,FIND(",",W1343,FIND(",",W1343,FIND(",",W1343)+1)+1)-FIND(",",W1343,FIND(",",W1343)+1)-1)),MapTable!$A:$A,1,0)),ISERROR(VLOOKUP(TRIM(MID(W1343,FIND(",",W1343,FIND(",",W1343,FIND(",",W1343)+1)+1)+1,999)),MapTable!$A:$A,1,0))),"맵없음",
  ""),
)))))</f>
        <v/>
      </c>
      <c r="AC1343" t="str">
        <f>IF(ISBLANK(AB1343),"",IF(ISERROR(VLOOKUP(AB1343,[3]DropTable!$A:$A,1,0)),"드랍없음",""))</f>
        <v/>
      </c>
      <c r="AE1343" t="str">
        <f>IF(ISBLANK(AD1343),"",IF(ISERROR(VLOOKUP(AD1343,[3]DropTable!$A:$A,1,0)),"드랍없음",""))</f>
        <v/>
      </c>
      <c r="AG1343">
        <v>9.8000000000000007</v>
      </c>
      <c r="AH1343">
        <v>1</v>
      </c>
    </row>
    <row r="1344" spans="1:34" x14ac:dyDescent="0.3">
      <c r="A1344">
        <v>5</v>
      </c>
      <c r="B1344">
        <v>3</v>
      </c>
      <c r="C1344">
        <f>IF(OR($L1344=TRUE,$A1344=0,MOD($A1344,ChapterTable!$S$20)&lt;&gt;0),
MAX(0,INT(($B1344+ChapterTable!$Q$26+VLOOKUP(SUBSTITUTE(C$1,"성장단계","")&amp;"단계오프셋",ChapterTable!$S:$T,2,0))/ChapterTable!$Q$23)),
MAX(0,INT(($B1344+ChapterTable!$S$26+VLOOKUP(SUBSTITUTE(C$1,"성장단계","")&amp;"보스단계오프셋",ChapterTable!$S:$T,2,0))/ChapterTable!$S$23)))</f>
        <v>0</v>
      </c>
      <c r="D1344">
        <f>IF(OR($L1344=TRUE,$A1344=0,MOD($A1344,ChapterTable!$S$20)&lt;&gt;0),
MAX(0,INT(($B1344+ChapterTable!$Q$26+VLOOKUP(SUBSTITUTE(D$1,"성장단계","")&amp;"단계오프셋",ChapterTable!$S:$T,2,0))/ChapterTable!$Q$23)),
MAX(0,INT(($B1344+ChapterTable!$S$26+VLOOKUP(SUBSTITUTE(D$1,"성장단계","")&amp;"보스단계오프셋",ChapterTable!$S:$T,2,0))/ChapterTable!$S$23)))</f>
        <v>0</v>
      </c>
      <c r="E1344" s="1">
        <f ca="1">IF(AND($A1344=0,$B1344=1),
    VLOOKUP(1,ChapterTable!$1:$1048576,MATCH("최종"&amp;SUBSTITUTE(SUBSTITUTE(E$1,"standard",""),"|Float",""),ChapterTable!$1:$1,0),0)*ChapterTable!$Q$17,
  IF(AND($A1344=0,$B1344=0),
    E1345,
  IF($B1344=0,
    VLOOKUP($A1344,ChapterTable!$1:$1048576,MATCH("최종"&amp;SUBSTITUTE(SUBSTITUTE(E$1,"standard",""),"|Float",""),ChapterTable!$1:$1,0),0),
  IF($B1344=1,
    IF($L1344=FALSE,
      VLOOKUP($A1344,ChapterTable!$1:$1048576,MATCH("최종"&amp;SUBSTITUTE(SUBSTITUTE(E$1,"standard",""),"|Float",""),ChapterTable!$1:$1,0),0),
      VLOOKUP($A1344-ChapterTable!$Q$11,ChapterTable!$1:$1048576,MATCH("최종"&amp;SUBSTITUTE(SUBSTITUTE(E$1,"standard",""),"|Float",""),ChapterTable!$1:$1,0),0)*ChapterTable!$Q$14
    ),
  OFFSET(E1344,-$B1344+IF($L1344,1,0),0)*
    (VLOOKUP(SUBSTITUTE(SUBSTITUTE(E$1,"standard",""),"|Float","")&amp;"인게임누적곱배수",ChapterTable!$S:$T,2,0)^C1344
    +VLOOKUP(SUBSTITUTE(SUBSTITUTE(E$1,"standard",""),"|Float","")&amp;"인게임누적합배수",ChapterTable!$S:$T,2,0)*C1344)
  )
  )
  )
)</f>
        <v>516.375</v>
      </c>
      <c r="F1344" s="1">
        <f ca="1">IF(AND($A1344=0,$B1344=1),
    VLOOKUP(1,ChapterTable!$1:$1048576,MATCH("최종"&amp;SUBSTITUTE(SUBSTITUTE(F$1,"standard",""),"|Float",""),ChapterTable!$1:$1,0),0)*ChapterTable!$Q$17,
  IF(AND($A1344=0,$B1344=0),
    F1345,
  IF($B1344=0,
    VLOOKUP($A1344,ChapterTable!$1:$1048576,MATCH("최종"&amp;SUBSTITUTE(SUBSTITUTE(F$1,"standard",""),"|Float",""),ChapterTable!$1:$1,0),0),
  IF($B1344=1,
    IF($L1344=FALSE,
      VLOOKUP($A1344,ChapterTable!$1:$1048576,MATCH("최종"&amp;SUBSTITUTE(SUBSTITUTE(F$1,"standard",""),"|Float",""),ChapterTable!$1:$1,0),0),
      VLOOKUP($A1344-ChapterTable!$Q$11,ChapterTable!$1:$1048576,MATCH("최종"&amp;SUBSTITUTE(SUBSTITUTE(F$1,"standard",""),"|Float",""),ChapterTable!$1:$1,0),0)*ChapterTable!$Q$14
    ),
  OFFSET(F1344,-$B1344+IF($L1344,1,0),0)*
    (VLOOKUP(SUBSTITUTE(SUBSTITUTE(F$1,"standard",""),"|Float","")&amp;"인게임누적곱배수",ChapterTable!$S:$T,2,0)^D1344
    +VLOOKUP(SUBSTITUTE(SUBSTITUTE(F$1,"standard",""),"|Float","")&amp;"인게임누적합배수",ChapterTable!$S:$T,2,0)*D1344)
  )
  )
  )
)</f>
        <v>286.875</v>
      </c>
      <c r="G1344" t="s">
        <v>76</v>
      </c>
      <c r="J1344" t="str">
        <f>IF(ISBLANK(I1344),"",
IFERROR(VLOOKUP(I1344,[1]StringTable!$1:$1048576,MATCH([1]StringTable!$B$1,[1]StringTable!$1:$1,0),0),
IFERROR(VLOOKUP(I1344,[1]InApkStringTable!$1:$1048576,MATCH([1]InApkStringTable!$B$1,[1]InApkStringTable!$1:$1,0),0),
"스트링없음")))</f>
        <v/>
      </c>
      <c r="L1344" t="b">
        <v>1</v>
      </c>
      <c r="N1344" t="str">
        <f>IF(ISBLANK(M1344),"",IF(ISERROR(VLOOKUP(M1344,MapTable!$A:$A,1,0)),"맵없음",""))</f>
        <v/>
      </c>
      <c r="O1344">
        <f t="shared" si="81"/>
        <v>1</v>
      </c>
      <c r="Q1344">
        <f t="shared" si="82"/>
        <v>1</v>
      </c>
      <c r="R1344" t="b">
        <f t="shared" ca="1" si="83"/>
        <v>0</v>
      </c>
      <c r="T1344" t="b">
        <f t="shared" ca="1" si="84"/>
        <v>0</v>
      </c>
      <c r="X1344" t="str">
        <f>IF(ISBLANK(W1344),"",
IF(ISERROR(FIND(",",W1344)),
  IF(ISERROR(VLOOKUP(W1344,MapTable!$A:$A,1,0)),"맵없음",
  ""),
IF(ISERROR(FIND(",",W1344,FIND(",",W1344)+1)),
  IF(OR(ISERROR(VLOOKUP(LEFT(W1344,FIND(",",W1344)-1),MapTable!$A:$A,1,0)),ISERROR(VLOOKUP(TRIM(MID(W1344,FIND(",",W1344)+1,999)),MapTable!$A:$A,1,0))),"맵없음",
  ""),
IF(ISERROR(FIND(",",W1344,FIND(",",W1344,FIND(",",W1344)+1)+1)),
  IF(OR(ISERROR(VLOOKUP(LEFT(W1344,FIND(",",W1344)-1),MapTable!$A:$A,1,0)),ISERROR(VLOOKUP(TRIM(MID(W1344,FIND(",",W1344)+1,FIND(",",W1344,FIND(",",W1344)+1)-FIND(",",W1344)-1)),MapTable!$A:$A,1,0)),ISERROR(VLOOKUP(TRIM(MID(W1344,FIND(",",W1344,FIND(",",W1344)+1)+1,999)),MapTable!$A:$A,1,0))),"맵없음",
  ""),
IF(ISERROR(FIND(",",W1344,FIND(",",W1344,FIND(",",W1344,FIND(",",W1344)+1)+1)+1)),
  IF(OR(ISERROR(VLOOKUP(LEFT(W1344,FIND(",",W1344)-1),MapTable!$A:$A,1,0)),ISERROR(VLOOKUP(TRIM(MID(W1344,FIND(",",W1344)+1,FIND(",",W1344,FIND(",",W1344)+1)-FIND(",",W1344)-1)),MapTable!$A:$A,1,0)),ISERROR(VLOOKUP(TRIM(MID(W1344,FIND(",",W1344,FIND(",",W1344)+1)+1,FIND(",",W1344,FIND(",",W1344,FIND(",",W1344)+1)+1)-FIND(",",W1344,FIND(",",W1344)+1)-1)),MapTable!$A:$A,1,0)),ISERROR(VLOOKUP(TRIM(MID(W1344,FIND(",",W1344,FIND(",",W1344,FIND(",",W1344)+1)+1)+1,999)),MapTable!$A:$A,1,0))),"맵없음",
  ""),
)))))</f>
        <v/>
      </c>
      <c r="AC1344" t="str">
        <f>IF(ISBLANK(AB1344),"",IF(ISERROR(VLOOKUP(AB1344,[3]DropTable!$A:$A,1,0)),"드랍없음",""))</f>
        <v/>
      </c>
      <c r="AE1344" t="str">
        <f>IF(ISBLANK(AD1344),"",IF(ISERROR(VLOOKUP(AD1344,[3]DropTable!$A:$A,1,0)),"드랍없음",""))</f>
        <v/>
      </c>
      <c r="AG1344">
        <v>9.8000000000000007</v>
      </c>
      <c r="AH1344">
        <v>1</v>
      </c>
    </row>
    <row r="1345" spans="1:34" x14ac:dyDescent="0.3">
      <c r="A1345">
        <v>5</v>
      </c>
      <c r="B1345">
        <v>4</v>
      </c>
      <c r="C1345">
        <f>IF(OR($L1345=TRUE,$A1345=0,MOD($A1345,ChapterTable!$S$20)&lt;&gt;0),
MAX(0,INT(($B1345+ChapterTable!$Q$26+VLOOKUP(SUBSTITUTE(C$1,"성장단계","")&amp;"단계오프셋",ChapterTable!$S:$T,2,0))/ChapterTable!$Q$23)),
MAX(0,INT(($B1345+ChapterTable!$S$26+VLOOKUP(SUBSTITUTE(C$1,"성장단계","")&amp;"보스단계오프셋",ChapterTable!$S:$T,2,0))/ChapterTable!$S$23)))</f>
        <v>0</v>
      </c>
      <c r="D1345">
        <f>IF(OR($L1345=TRUE,$A1345=0,MOD($A1345,ChapterTable!$S$20)&lt;&gt;0),
MAX(0,INT(($B1345+ChapterTable!$Q$26+VLOOKUP(SUBSTITUTE(D$1,"성장단계","")&amp;"단계오프셋",ChapterTable!$S:$T,2,0))/ChapterTable!$Q$23)),
MAX(0,INT(($B1345+ChapterTable!$S$26+VLOOKUP(SUBSTITUTE(D$1,"성장단계","")&amp;"보스단계오프셋",ChapterTable!$S:$T,2,0))/ChapterTable!$S$23)))</f>
        <v>0</v>
      </c>
      <c r="E1345" s="1">
        <f ca="1">IF(AND($A1345=0,$B1345=1),
    VLOOKUP(1,ChapterTable!$1:$1048576,MATCH("최종"&amp;SUBSTITUTE(SUBSTITUTE(E$1,"standard",""),"|Float",""),ChapterTable!$1:$1,0),0)*ChapterTable!$Q$17,
  IF(AND($A1345=0,$B1345=0),
    E1346,
  IF($B1345=0,
    VLOOKUP($A1345,ChapterTable!$1:$1048576,MATCH("최종"&amp;SUBSTITUTE(SUBSTITUTE(E$1,"standard",""),"|Float",""),ChapterTable!$1:$1,0),0),
  IF($B1345=1,
    IF($L1345=FALSE,
      VLOOKUP($A1345,ChapterTable!$1:$1048576,MATCH("최종"&amp;SUBSTITUTE(SUBSTITUTE(E$1,"standard",""),"|Float",""),ChapterTable!$1:$1,0),0),
      VLOOKUP($A1345-ChapterTable!$Q$11,ChapterTable!$1:$1048576,MATCH("최종"&amp;SUBSTITUTE(SUBSTITUTE(E$1,"standard",""),"|Float",""),ChapterTable!$1:$1,0),0)*ChapterTable!$Q$14
    ),
  OFFSET(E1345,-$B1345+IF($L1345,1,0),0)*
    (VLOOKUP(SUBSTITUTE(SUBSTITUTE(E$1,"standard",""),"|Float","")&amp;"인게임누적곱배수",ChapterTable!$S:$T,2,0)^C1345
    +VLOOKUP(SUBSTITUTE(SUBSTITUTE(E$1,"standard",""),"|Float","")&amp;"인게임누적합배수",ChapterTable!$S:$T,2,0)*C1345)
  )
  )
  )
)</f>
        <v>516.375</v>
      </c>
      <c r="F1345" s="1">
        <f ca="1">IF(AND($A1345=0,$B1345=1),
    VLOOKUP(1,ChapterTable!$1:$1048576,MATCH("최종"&amp;SUBSTITUTE(SUBSTITUTE(F$1,"standard",""),"|Float",""),ChapterTable!$1:$1,0),0)*ChapterTable!$Q$17,
  IF(AND($A1345=0,$B1345=0),
    F1346,
  IF($B1345=0,
    VLOOKUP($A1345,ChapterTable!$1:$1048576,MATCH("최종"&amp;SUBSTITUTE(SUBSTITUTE(F$1,"standard",""),"|Float",""),ChapterTable!$1:$1,0),0),
  IF($B1345=1,
    IF($L1345=FALSE,
      VLOOKUP($A1345,ChapterTable!$1:$1048576,MATCH("최종"&amp;SUBSTITUTE(SUBSTITUTE(F$1,"standard",""),"|Float",""),ChapterTable!$1:$1,0),0),
      VLOOKUP($A1345-ChapterTable!$Q$11,ChapterTable!$1:$1048576,MATCH("최종"&amp;SUBSTITUTE(SUBSTITUTE(F$1,"standard",""),"|Float",""),ChapterTable!$1:$1,0),0)*ChapterTable!$Q$14
    ),
  OFFSET(F1345,-$B1345+IF($L1345,1,0),0)*
    (VLOOKUP(SUBSTITUTE(SUBSTITUTE(F$1,"standard",""),"|Float","")&amp;"인게임누적곱배수",ChapterTable!$S:$T,2,0)^D1345
    +VLOOKUP(SUBSTITUTE(SUBSTITUTE(F$1,"standard",""),"|Float","")&amp;"인게임누적합배수",ChapterTable!$S:$T,2,0)*D1345)
  )
  )
  )
)</f>
        <v>286.875</v>
      </c>
      <c r="G1345" t="s">
        <v>76</v>
      </c>
      <c r="J1345" t="str">
        <f>IF(ISBLANK(I1345),"",
IFERROR(VLOOKUP(I1345,[1]StringTable!$1:$1048576,MATCH([1]StringTable!$B$1,[1]StringTable!$1:$1,0),0),
IFERROR(VLOOKUP(I1345,[1]InApkStringTable!$1:$1048576,MATCH([1]InApkStringTable!$B$1,[1]InApkStringTable!$1:$1,0),0),
"스트링없음")))</f>
        <v/>
      </c>
      <c r="L1345" t="b">
        <v>1</v>
      </c>
      <c r="N1345" t="str">
        <f>IF(ISBLANK(M1345),"",IF(ISERROR(VLOOKUP(M1345,MapTable!$A:$A,1,0)),"맵없음",""))</f>
        <v/>
      </c>
      <c r="O1345">
        <f t="shared" si="81"/>
        <v>1</v>
      </c>
      <c r="Q1345">
        <f t="shared" si="82"/>
        <v>1</v>
      </c>
      <c r="R1345" t="b">
        <f t="shared" ca="1" si="83"/>
        <v>0</v>
      </c>
      <c r="T1345" t="b">
        <f t="shared" ca="1" si="84"/>
        <v>0</v>
      </c>
      <c r="X1345" t="str">
        <f>IF(ISBLANK(W1345),"",
IF(ISERROR(FIND(",",W1345)),
  IF(ISERROR(VLOOKUP(W1345,MapTable!$A:$A,1,0)),"맵없음",
  ""),
IF(ISERROR(FIND(",",W1345,FIND(",",W1345)+1)),
  IF(OR(ISERROR(VLOOKUP(LEFT(W1345,FIND(",",W1345)-1),MapTable!$A:$A,1,0)),ISERROR(VLOOKUP(TRIM(MID(W1345,FIND(",",W1345)+1,999)),MapTable!$A:$A,1,0))),"맵없음",
  ""),
IF(ISERROR(FIND(",",W1345,FIND(",",W1345,FIND(",",W1345)+1)+1)),
  IF(OR(ISERROR(VLOOKUP(LEFT(W1345,FIND(",",W1345)-1),MapTable!$A:$A,1,0)),ISERROR(VLOOKUP(TRIM(MID(W1345,FIND(",",W1345)+1,FIND(",",W1345,FIND(",",W1345)+1)-FIND(",",W1345)-1)),MapTable!$A:$A,1,0)),ISERROR(VLOOKUP(TRIM(MID(W1345,FIND(",",W1345,FIND(",",W1345)+1)+1,999)),MapTable!$A:$A,1,0))),"맵없음",
  ""),
IF(ISERROR(FIND(",",W1345,FIND(",",W1345,FIND(",",W1345,FIND(",",W1345)+1)+1)+1)),
  IF(OR(ISERROR(VLOOKUP(LEFT(W1345,FIND(",",W1345)-1),MapTable!$A:$A,1,0)),ISERROR(VLOOKUP(TRIM(MID(W1345,FIND(",",W1345)+1,FIND(",",W1345,FIND(",",W1345)+1)-FIND(",",W1345)-1)),MapTable!$A:$A,1,0)),ISERROR(VLOOKUP(TRIM(MID(W1345,FIND(",",W1345,FIND(",",W1345)+1)+1,FIND(",",W1345,FIND(",",W1345,FIND(",",W1345)+1)+1)-FIND(",",W1345,FIND(",",W1345)+1)-1)),MapTable!$A:$A,1,0)),ISERROR(VLOOKUP(TRIM(MID(W1345,FIND(",",W1345,FIND(",",W1345,FIND(",",W1345)+1)+1)+1,999)),MapTable!$A:$A,1,0))),"맵없음",
  ""),
)))))</f>
        <v/>
      </c>
      <c r="AC1345" t="str">
        <f>IF(ISBLANK(AB1345),"",IF(ISERROR(VLOOKUP(AB1345,[3]DropTable!$A:$A,1,0)),"드랍없음",""))</f>
        <v/>
      </c>
      <c r="AE1345" t="str">
        <f>IF(ISBLANK(AD1345),"",IF(ISERROR(VLOOKUP(AD1345,[3]DropTable!$A:$A,1,0)),"드랍없음",""))</f>
        <v/>
      </c>
      <c r="AG1345">
        <v>9.8000000000000007</v>
      </c>
      <c r="AH1345">
        <v>1</v>
      </c>
    </row>
    <row r="1346" spans="1:34" x14ac:dyDescent="0.3">
      <c r="A1346">
        <v>5</v>
      </c>
      <c r="B1346">
        <v>5</v>
      </c>
      <c r="C1346">
        <f>IF(OR($L1346=TRUE,$A1346=0,MOD($A1346,ChapterTable!$S$20)&lt;&gt;0),
MAX(0,INT(($B1346+ChapterTable!$Q$26+VLOOKUP(SUBSTITUTE(C$1,"성장단계","")&amp;"단계오프셋",ChapterTable!$S:$T,2,0))/ChapterTable!$Q$23)),
MAX(0,INT(($B1346+ChapterTable!$S$26+VLOOKUP(SUBSTITUTE(C$1,"성장단계","")&amp;"보스단계오프셋",ChapterTable!$S:$T,2,0))/ChapterTable!$S$23)))</f>
        <v>0</v>
      </c>
      <c r="D1346">
        <f>IF(OR($L1346=TRUE,$A1346=0,MOD($A1346,ChapterTable!$S$20)&lt;&gt;0),
MAX(0,INT(($B1346+ChapterTable!$Q$26+VLOOKUP(SUBSTITUTE(D$1,"성장단계","")&amp;"단계오프셋",ChapterTable!$S:$T,2,0))/ChapterTable!$Q$23)),
MAX(0,INT(($B1346+ChapterTable!$S$26+VLOOKUP(SUBSTITUTE(D$1,"성장단계","")&amp;"보스단계오프셋",ChapterTable!$S:$T,2,0))/ChapterTable!$S$23)))</f>
        <v>0</v>
      </c>
      <c r="E1346" s="1">
        <f ca="1">IF(AND($A1346=0,$B1346=1),
    VLOOKUP(1,ChapterTable!$1:$1048576,MATCH("최종"&amp;SUBSTITUTE(SUBSTITUTE(E$1,"standard",""),"|Float",""),ChapterTable!$1:$1,0),0)*ChapterTable!$Q$17,
  IF(AND($A1346=0,$B1346=0),
    E1347,
  IF($B1346=0,
    VLOOKUP($A1346,ChapterTable!$1:$1048576,MATCH("최종"&amp;SUBSTITUTE(SUBSTITUTE(E$1,"standard",""),"|Float",""),ChapterTable!$1:$1,0),0),
  IF($B1346=1,
    IF($L1346=FALSE,
      VLOOKUP($A1346,ChapterTable!$1:$1048576,MATCH("최종"&amp;SUBSTITUTE(SUBSTITUTE(E$1,"standard",""),"|Float",""),ChapterTable!$1:$1,0),0),
      VLOOKUP($A1346-ChapterTable!$Q$11,ChapterTable!$1:$1048576,MATCH("최종"&amp;SUBSTITUTE(SUBSTITUTE(E$1,"standard",""),"|Float",""),ChapterTable!$1:$1,0),0)*ChapterTable!$Q$14
    ),
  OFFSET(E1346,-$B1346+IF($L1346,1,0),0)*
    (VLOOKUP(SUBSTITUTE(SUBSTITUTE(E$1,"standard",""),"|Float","")&amp;"인게임누적곱배수",ChapterTable!$S:$T,2,0)^C1346
    +VLOOKUP(SUBSTITUTE(SUBSTITUTE(E$1,"standard",""),"|Float","")&amp;"인게임누적합배수",ChapterTable!$S:$T,2,0)*C1346)
  )
  )
  )
)</f>
        <v>516.375</v>
      </c>
      <c r="F1346" s="1">
        <f ca="1">IF(AND($A1346=0,$B1346=1),
    VLOOKUP(1,ChapterTable!$1:$1048576,MATCH("최종"&amp;SUBSTITUTE(SUBSTITUTE(F$1,"standard",""),"|Float",""),ChapterTable!$1:$1,0),0)*ChapterTable!$Q$17,
  IF(AND($A1346=0,$B1346=0),
    F1347,
  IF($B1346=0,
    VLOOKUP($A1346,ChapterTable!$1:$1048576,MATCH("최종"&amp;SUBSTITUTE(SUBSTITUTE(F$1,"standard",""),"|Float",""),ChapterTable!$1:$1,0),0),
  IF($B1346=1,
    IF($L1346=FALSE,
      VLOOKUP($A1346,ChapterTable!$1:$1048576,MATCH("최종"&amp;SUBSTITUTE(SUBSTITUTE(F$1,"standard",""),"|Float",""),ChapterTable!$1:$1,0),0),
      VLOOKUP($A1346-ChapterTable!$Q$11,ChapterTable!$1:$1048576,MATCH("최종"&amp;SUBSTITUTE(SUBSTITUTE(F$1,"standard",""),"|Float",""),ChapterTable!$1:$1,0),0)*ChapterTable!$Q$14
    ),
  OFFSET(F1346,-$B1346+IF($L1346,1,0),0)*
    (VLOOKUP(SUBSTITUTE(SUBSTITUTE(F$1,"standard",""),"|Float","")&amp;"인게임누적곱배수",ChapterTable!$S:$T,2,0)^D1346
    +VLOOKUP(SUBSTITUTE(SUBSTITUTE(F$1,"standard",""),"|Float","")&amp;"인게임누적합배수",ChapterTable!$S:$T,2,0)*D1346)
  )
  )
  )
)</f>
        <v>286.875</v>
      </c>
      <c r="G1346" t="s">
        <v>76</v>
      </c>
      <c r="J1346" t="str">
        <f>IF(ISBLANK(I1346),"",
IFERROR(VLOOKUP(I1346,[1]StringTable!$1:$1048576,MATCH([1]StringTable!$B$1,[1]StringTable!$1:$1,0),0),
IFERROR(VLOOKUP(I1346,[1]InApkStringTable!$1:$1048576,MATCH([1]InApkStringTable!$B$1,[1]InApkStringTable!$1:$1,0),0),
"스트링없음")))</f>
        <v/>
      </c>
      <c r="L1346" t="b">
        <v>1</v>
      </c>
      <c r="N1346" t="str">
        <f>IF(ISBLANK(M1346),"",IF(ISERROR(VLOOKUP(M1346,MapTable!$A:$A,1,0)),"맵없음",""))</f>
        <v/>
      </c>
      <c r="O1346">
        <f t="shared" si="81"/>
        <v>11</v>
      </c>
      <c r="Q1346">
        <f t="shared" si="82"/>
        <v>11</v>
      </c>
      <c r="R1346" t="b">
        <f t="shared" ca="1" si="83"/>
        <v>0</v>
      </c>
      <c r="T1346" t="b">
        <f t="shared" ca="1" si="84"/>
        <v>0</v>
      </c>
      <c r="X1346" t="str">
        <f>IF(ISBLANK(W1346),"",
IF(ISERROR(FIND(",",W1346)),
  IF(ISERROR(VLOOKUP(W1346,MapTable!$A:$A,1,0)),"맵없음",
  ""),
IF(ISERROR(FIND(",",W1346,FIND(",",W1346)+1)),
  IF(OR(ISERROR(VLOOKUP(LEFT(W1346,FIND(",",W1346)-1),MapTable!$A:$A,1,0)),ISERROR(VLOOKUP(TRIM(MID(W1346,FIND(",",W1346)+1,999)),MapTable!$A:$A,1,0))),"맵없음",
  ""),
IF(ISERROR(FIND(",",W1346,FIND(",",W1346,FIND(",",W1346)+1)+1)),
  IF(OR(ISERROR(VLOOKUP(LEFT(W1346,FIND(",",W1346)-1),MapTable!$A:$A,1,0)),ISERROR(VLOOKUP(TRIM(MID(W1346,FIND(",",W1346)+1,FIND(",",W1346,FIND(",",W1346)+1)-FIND(",",W1346)-1)),MapTable!$A:$A,1,0)),ISERROR(VLOOKUP(TRIM(MID(W1346,FIND(",",W1346,FIND(",",W1346)+1)+1,999)),MapTable!$A:$A,1,0))),"맵없음",
  ""),
IF(ISERROR(FIND(",",W1346,FIND(",",W1346,FIND(",",W1346,FIND(",",W1346)+1)+1)+1)),
  IF(OR(ISERROR(VLOOKUP(LEFT(W1346,FIND(",",W1346)-1),MapTable!$A:$A,1,0)),ISERROR(VLOOKUP(TRIM(MID(W1346,FIND(",",W1346)+1,FIND(",",W1346,FIND(",",W1346)+1)-FIND(",",W1346)-1)),MapTable!$A:$A,1,0)),ISERROR(VLOOKUP(TRIM(MID(W1346,FIND(",",W1346,FIND(",",W1346)+1)+1,FIND(",",W1346,FIND(",",W1346,FIND(",",W1346)+1)+1)-FIND(",",W1346,FIND(",",W1346)+1)-1)),MapTable!$A:$A,1,0)),ISERROR(VLOOKUP(TRIM(MID(W1346,FIND(",",W1346,FIND(",",W1346,FIND(",",W1346)+1)+1)+1,999)),MapTable!$A:$A,1,0))),"맵없음",
  ""),
)))))</f>
        <v/>
      </c>
      <c r="AC1346" t="str">
        <f>IF(ISBLANK(AB1346),"",IF(ISERROR(VLOOKUP(AB1346,[3]DropTable!$A:$A,1,0)),"드랍없음",""))</f>
        <v/>
      </c>
      <c r="AE1346" t="str">
        <f>IF(ISBLANK(AD1346),"",IF(ISERROR(VLOOKUP(AD1346,[3]DropTable!$A:$A,1,0)),"드랍없음",""))</f>
        <v/>
      </c>
      <c r="AG1346">
        <v>9.8000000000000007</v>
      </c>
      <c r="AH1346">
        <v>1</v>
      </c>
    </row>
    <row r="1347" spans="1:34" x14ac:dyDescent="0.3">
      <c r="A1347">
        <v>5</v>
      </c>
      <c r="B1347">
        <v>6</v>
      </c>
      <c r="C1347">
        <f>IF(OR($L1347=TRUE,$A1347=0,MOD($A1347,ChapterTable!$S$20)&lt;&gt;0),
MAX(0,INT(($B1347+ChapterTable!$Q$26+VLOOKUP(SUBSTITUTE(C$1,"성장단계","")&amp;"단계오프셋",ChapterTable!$S:$T,2,0))/ChapterTable!$Q$23)),
MAX(0,INT(($B1347+ChapterTable!$S$26+VLOOKUP(SUBSTITUTE(C$1,"성장단계","")&amp;"보스단계오프셋",ChapterTable!$S:$T,2,0))/ChapterTable!$S$23)))</f>
        <v>1</v>
      </c>
      <c r="D1347">
        <f>IF(OR($L1347=TRUE,$A1347=0,MOD($A1347,ChapterTable!$S$20)&lt;&gt;0),
MAX(0,INT(($B1347+ChapterTable!$Q$26+VLOOKUP(SUBSTITUTE(D$1,"성장단계","")&amp;"단계오프셋",ChapterTable!$S:$T,2,0))/ChapterTable!$Q$23)),
MAX(0,INT(($B1347+ChapterTable!$S$26+VLOOKUP(SUBSTITUTE(D$1,"성장단계","")&amp;"보스단계오프셋",ChapterTable!$S:$T,2,0))/ChapterTable!$S$23)))</f>
        <v>0</v>
      </c>
      <c r="E1347" s="1">
        <f ca="1">IF(AND($A1347=0,$B1347=1),
    VLOOKUP(1,ChapterTable!$1:$1048576,MATCH("최종"&amp;SUBSTITUTE(SUBSTITUTE(E$1,"standard",""),"|Float",""),ChapterTable!$1:$1,0),0)*ChapterTable!$Q$17,
  IF(AND($A1347=0,$B1347=0),
    E1348,
  IF($B1347=0,
    VLOOKUP($A1347,ChapterTable!$1:$1048576,MATCH("최종"&amp;SUBSTITUTE(SUBSTITUTE(E$1,"standard",""),"|Float",""),ChapterTable!$1:$1,0),0),
  IF($B1347=1,
    IF($L1347=FALSE,
      VLOOKUP($A1347,ChapterTable!$1:$1048576,MATCH("최종"&amp;SUBSTITUTE(SUBSTITUTE(E$1,"standard",""),"|Float",""),ChapterTable!$1:$1,0),0),
      VLOOKUP($A1347-ChapterTable!$Q$11,ChapterTable!$1:$1048576,MATCH("최종"&amp;SUBSTITUTE(SUBSTITUTE(E$1,"standard",""),"|Float",""),ChapterTable!$1:$1,0),0)*ChapterTable!$Q$14
    ),
  OFFSET(E1347,-$B1347+IF($L1347,1,0),0)*
    (VLOOKUP(SUBSTITUTE(SUBSTITUTE(E$1,"standard",""),"|Float","")&amp;"인게임누적곱배수",ChapterTable!$S:$T,2,0)^C1347
    +VLOOKUP(SUBSTITUTE(SUBSTITUTE(E$1,"standard",""),"|Float","")&amp;"인게임누적합배수",ChapterTable!$S:$T,2,0)*C1347)
  )
  )
  )
)</f>
        <v>697.10625000000005</v>
      </c>
      <c r="F1347" s="1">
        <f ca="1">IF(AND($A1347=0,$B1347=1),
    VLOOKUP(1,ChapterTable!$1:$1048576,MATCH("최종"&amp;SUBSTITUTE(SUBSTITUTE(F$1,"standard",""),"|Float",""),ChapterTable!$1:$1,0),0)*ChapterTable!$Q$17,
  IF(AND($A1347=0,$B1347=0),
    F1348,
  IF($B1347=0,
    VLOOKUP($A1347,ChapterTable!$1:$1048576,MATCH("최종"&amp;SUBSTITUTE(SUBSTITUTE(F$1,"standard",""),"|Float",""),ChapterTable!$1:$1,0),0),
  IF($B1347=1,
    IF($L1347=FALSE,
      VLOOKUP($A1347,ChapterTable!$1:$1048576,MATCH("최종"&amp;SUBSTITUTE(SUBSTITUTE(F$1,"standard",""),"|Float",""),ChapterTable!$1:$1,0),0),
      VLOOKUP($A1347-ChapterTable!$Q$11,ChapterTable!$1:$1048576,MATCH("최종"&amp;SUBSTITUTE(SUBSTITUTE(F$1,"standard",""),"|Float",""),ChapterTable!$1:$1,0),0)*ChapterTable!$Q$14
    ),
  OFFSET(F1347,-$B1347+IF($L1347,1,0),0)*
    (VLOOKUP(SUBSTITUTE(SUBSTITUTE(F$1,"standard",""),"|Float","")&amp;"인게임누적곱배수",ChapterTable!$S:$T,2,0)^D1347
    +VLOOKUP(SUBSTITUTE(SUBSTITUTE(F$1,"standard",""),"|Float","")&amp;"인게임누적합배수",ChapterTable!$S:$T,2,0)*D1347)
  )
  )
  )
)</f>
        <v>286.875</v>
      </c>
      <c r="G1347" t="s">
        <v>76</v>
      </c>
      <c r="J1347" t="str">
        <f>IF(ISBLANK(I1347),"",
IFERROR(VLOOKUP(I1347,[1]StringTable!$1:$1048576,MATCH([1]StringTable!$B$1,[1]StringTable!$1:$1,0),0),
IFERROR(VLOOKUP(I1347,[1]InApkStringTable!$1:$1048576,MATCH([1]InApkStringTable!$B$1,[1]InApkStringTable!$1:$1,0),0),
"스트링없음")))</f>
        <v/>
      </c>
      <c r="L1347" t="b">
        <v>1</v>
      </c>
      <c r="N1347" t="str">
        <f>IF(ISBLANK(M1347),"",IF(ISERROR(VLOOKUP(M1347,MapTable!$A:$A,1,0)),"맵없음",""))</f>
        <v/>
      </c>
      <c r="O1347">
        <f t="shared" ref="O1347:O1410" si="85">IF(B1347=0,0,
  IF(AND(L1347=FALSE,A1347&lt;&gt;0,MOD(A1347,7)=0),21,
  IF(MOD(B1347,10)=0,21,
  IF(MOD(B1347,10)=5,11,
  IF(MOD(B1347,10)=9,INT(B1347/10)+91,
  INT(B1347/10+1))))))</f>
        <v>1</v>
      </c>
      <c r="Q1347">
        <f t="shared" ref="Q1347:Q1410" si="86">IF(ISBLANK(P1347),O1347,P1347)</f>
        <v>1</v>
      </c>
      <c r="R1347" t="b">
        <f t="shared" ref="R1347:R1410" ca="1" si="87">IF(OR(B1347=0,OFFSET(B1347,1,0)=0),FALSE,
IF(OFFSET(O1347,1,0)=21,TRUE,FALSE))</f>
        <v>0</v>
      </c>
      <c r="T1347" t="b">
        <f t="shared" ref="T1347:T1410" ca="1" si="88">IF(ISBLANK(S1347),R1347,S1347)</f>
        <v>0</v>
      </c>
      <c r="X1347" t="str">
        <f>IF(ISBLANK(W1347),"",
IF(ISERROR(FIND(",",W1347)),
  IF(ISERROR(VLOOKUP(W1347,MapTable!$A:$A,1,0)),"맵없음",
  ""),
IF(ISERROR(FIND(",",W1347,FIND(",",W1347)+1)),
  IF(OR(ISERROR(VLOOKUP(LEFT(W1347,FIND(",",W1347)-1),MapTable!$A:$A,1,0)),ISERROR(VLOOKUP(TRIM(MID(W1347,FIND(",",W1347)+1,999)),MapTable!$A:$A,1,0))),"맵없음",
  ""),
IF(ISERROR(FIND(",",W1347,FIND(",",W1347,FIND(",",W1347)+1)+1)),
  IF(OR(ISERROR(VLOOKUP(LEFT(W1347,FIND(",",W1347)-1),MapTable!$A:$A,1,0)),ISERROR(VLOOKUP(TRIM(MID(W1347,FIND(",",W1347)+1,FIND(",",W1347,FIND(",",W1347)+1)-FIND(",",W1347)-1)),MapTable!$A:$A,1,0)),ISERROR(VLOOKUP(TRIM(MID(W1347,FIND(",",W1347,FIND(",",W1347)+1)+1,999)),MapTable!$A:$A,1,0))),"맵없음",
  ""),
IF(ISERROR(FIND(",",W1347,FIND(",",W1347,FIND(",",W1347,FIND(",",W1347)+1)+1)+1)),
  IF(OR(ISERROR(VLOOKUP(LEFT(W1347,FIND(",",W1347)-1),MapTable!$A:$A,1,0)),ISERROR(VLOOKUP(TRIM(MID(W1347,FIND(",",W1347)+1,FIND(",",W1347,FIND(",",W1347)+1)-FIND(",",W1347)-1)),MapTable!$A:$A,1,0)),ISERROR(VLOOKUP(TRIM(MID(W1347,FIND(",",W1347,FIND(",",W1347)+1)+1,FIND(",",W1347,FIND(",",W1347,FIND(",",W1347)+1)+1)-FIND(",",W1347,FIND(",",W1347)+1)-1)),MapTable!$A:$A,1,0)),ISERROR(VLOOKUP(TRIM(MID(W1347,FIND(",",W1347,FIND(",",W1347,FIND(",",W1347)+1)+1)+1,999)),MapTable!$A:$A,1,0))),"맵없음",
  ""),
)))))</f>
        <v/>
      </c>
      <c r="AC1347" t="str">
        <f>IF(ISBLANK(AB1347),"",IF(ISERROR(VLOOKUP(AB1347,[3]DropTable!$A:$A,1,0)),"드랍없음",""))</f>
        <v/>
      </c>
      <c r="AE1347" t="str">
        <f>IF(ISBLANK(AD1347),"",IF(ISERROR(VLOOKUP(AD1347,[3]DropTable!$A:$A,1,0)),"드랍없음",""))</f>
        <v/>
      </c>
      <c r="AG1347">
        <v>9.8000000000000007</v>
      </c>
      <c r="AH1347">
        <v>1</v>
      </c>
    </row>
    <row r="1348" spans="1:34" x14ac:dyDescent="0.3">
      <c r="A1348">
        <v>5</v>
      </c>
      <c r="B1348">
        <v>7</v>
      </c>
      <c r="C1348">
        <f>IF(OR($L1348=TRUE,$A1348=0,MOD($A1348,ChapterTable!$S$20)&lt;&gt;0),
MAX(0,INT(($B1348+ChapterTable!$Q$26+VLOOKUP(SUBSTITUTE(C$1,"성장단계","")&amp;"단계오프셋",ChapterTable!$S:$T,2,0))/ChapterTable!$Q$23)),
MAX(0,INT(($B1348+ChapterTable!$S$26+VLOOKUP(SUBSTITUTE(C$1,"성장단계","")&amp;"보스단계오프셋",ChapterTable!$S:$T,2,0))/ChapterTable!$S$23)))</f>
        <v>1</v>
      </c>
      <c r="D1348">
        <f>IF(OR($L1348=TRUE,$A1348=0,MOD($A1348,ChapterTable!$S$20)&lt;&gt;0),
MAX(0,INT(($B1348+ChapterTable!$Q$26+VLOOKUP(SUBSTITUTE(D$1,"성장단계","")&amp;"단계오프셋",ChapterTable!$S:$T,2,0))/ChapterTable!$Q$23)),
MAX(0,INT(($B1348+ChapterTable!$S$26+VLOOKUP(SUBSTITUTE(D$1,"성장단계","")&amp;"보스단계오프셋",ChapterTable!$S:$T,2,0))/ChapterTable!$S$23)))</f>
        <v>0</v>
      </c>
      <c r="E1348" s="1">
        <f ca="1">IF(AND($A1348=0,$B1348=1),
    VLOOKUP(1,ChapterTable!$1:$1048576,MATCH("최종"&amp;SUBSTITUTE(SUBSTITUTE(E$1,"standard",""),"|Float",""),ChapterTable!$1:$1,0),0)*ChapterTable!$Q$17,
  IF(AND($A1348=0,$B1348=0),
    E1349,
  IF($B1348=0,
    VLOOKUP($A1348,ChapterTable!$1:$1048576,MATCH("최종"&amp;SUBSTITUTE(SUBSTITUTE(E$1,"standard",""),"|Float",""),ChapterTable!$1:$1,0),0),
  IF($B1348=1,
    IF($L1348=FALSE,
      VLOOKUP($A1348,ChapterTable!$1:$1048576,MATCH("최종"&amp;SUBSTITUTE(SUBSTITUTE(E$1,"standard",""),"|Float",""),ChapterTable!$1:$1,0),0),
      VLOOKUP($A1348-ChapterTable!$Q$11,ChapterTable!$1:$1048576,MATCH("최종"&amp;SUBSTITUTE(SUBSTITUTE(E$1,"standard",""),"|Float",""),ChapterTable!$1:$1,0),0)*ChapterTable!$Q$14
    ),
  OFFSET(E1348,-$B1348+IF($L1348,1,0),0)*
    (VLOOKUP(SUBSTITUTE(SUBSTITUTE(E$1,"standard",""),"|Float","")&amp;"인게임누적곱배수",ChapterTable!$S:$T,2,0)^C1348
    +VLOOKUP(SUBSTITUTE(SUBSTITUTE(E$1,"standard",""),"|Float","")&amp;"인게임누적합배수",ChapterTable!$S:$T,2,0)*C1348)
  )
  )
  )
)</f>
        <v>697.10625000000005</v>
      </c>
      <c r="F1348" s="1">
        <f ca="1">IF(AND($A1348=0,$B1348=1),
    VLOOKUP(1,ChapterTable!$1:$1048576,MATCH("최종"&amp;SUBSTITUTE(SUBSTITUTE(F$1,"standard",""),"|Float",""),ChapterTable!$1:$1,0),0)*ChapterTable!$Q$17,
  IF(AND($A1348=0,$B1348=0),
    F1349,
  IF($B1348=0,
    VLOOKUP($A1348,ChapterTable!$1:$1048576,MATCH("최종"&amp;SUBSTITUTE(SUBSTITUTE(F$1,"standard",""),"|Float",""),ChapterTable!$1:$1,0),0),
  IF($B1348=1,
    IF($L1348=FALSE,
      VLOOKUP($A1348,ChapterTable!$1:$1048576,MATCH("최종"&amp;SUBSTITUTE(SUBSTITUTE(F$1,"standard",""),"|Float",""),ChapterTable!$1:$1,0),0),
      VLOOKUP($A1348-ChapterTable!$Q$11,ChapterTable!$1:$1048576,MATCH("최종"&amp;SUBSTITUTE(SUBSTITUTE(F$1,"standard",""),"|Float",""),ChapterTable!$1:$1,0),0)*ChapterTable!$Q$14
    ),
  OFFSET(F1348,-$B1348+IF($L1348,1,0),0)*
    (VLOOKUP(SUBSTITUTE(SUBSTITUTE(F$1,"standard",""),"|Float","")&amp;"인게임누적곱배수",ChapterTable!$S:$T,2,0)^D1348
    +VLOOKUP(SUBSTITUTE(SUBSTITUTE(F$1,"standard",""),"|Float","")&amp;"인게임누적합배수",ChapterTable!$S:$T,2,0)*D1348)
  )
  )
  )
)</f>
        <v>286.875</v>
      </c>
      <c r="G1348" t="s">
        <v>76</v>
      </c>
      <c r="J1348" t="str">
        <f>IF(ISBLANK(I1348),"",
IFERROR(VLOOKUP(I1348,[1]StringTable!$1:$1048576,MATCH([1]StringTable!$B$1,[1]StringTable!$1:$1,0),0),
IFERROR(VLOOKUP(I1348,[1]InApkStringTable!$1:$1048576,MATCH([1]InApkStringTable!$B$1,[1]InApkStringTable!$1:$1,0),0),
"스트링없음")))</f>
        <v/>
      </c>
      <c r="L1348" t="b">
        <v>1</v>
      </c>
      <c r="N1348" t="str">
        <f>IF(ISBLANK(M1348),"",IF(ISERROR(VLOOKUP(M1348,MapTable!$A:$A,1,0)),"맵없음",""))</f>
        <v/>
      </c>
      <c r="O1348">
        <f t="shared" si="85"/>
        <v>1</v>
      </c>
      <c r="Q1348">
        <f t="shared" si="86"/>
        <v>1</v>
      </c>
      <c r="R1348" t="b">
        <f t="shared" ca="1" si="87"/>
        <v>0</v>
      </c>
      <c r="T1348" t="b">
        <f t="shared" ca="1" si="88"/>
        <v>0</v>
      </c>
      <c r="X1348" t="str">
        <f>IF(ISBLANK(W1348),"",
IF(ISERROR(FIND(",",W1348)),
  IF(ISERROR(VLOOKUP(W1348,MapTable!$A:$A,1,0)),"맵없음",
  ""),
IF(ISERROR(FIND(",",W1348,FIND(",",W1348)+1)),
  IF(OR(ISERROR(VLOOKUP(LEFT(W1348,FIND(",",W1348)-1),MapTable!$A:$A,1,0)),ISERROR(VLOOKUP(TRIM(MID(W1348,FIND(",",W1348)+1,999)),MapTable!$A:$A,1,0))),"맵없음",
  ""),
IF(ISERROR(FIND(",",W1348,FIND(",",W1348,FIND(",",W1348)+1)+1)),
  IF(OR(ISERROR(VLOOKUP(LEFT(W1348,FIND(",",W1348)-1),MapTable!$A:$A,1,0)),ISERROR(VLOOKUP(TRIM(MID(W1348,FIND(",",W1348)+1,FIND(",",W1348,FIND(",",W1348)+1)-FIND(",",W1348)-1)),MapTable!$A:$A,1,0)),ISERROR(VLOOKUP(TRIM(MID(W1348,FIND(",",W1348,FIND(",",W1348)+1)+1,999)),MapTable!$A:$A,1,0))),"맵없음",
  ""),
IF(ISERROR(FIND(",",W1348,FIND(",",W1348,FIND(",",W1348,FIND(",",W1348)+1)+1)+1)),
  IF(OR(ISERROR(VLOOKUP(LEFT(W1348,FIND(",",W1348)-1),MapTable!$A:$A,1,0)),ISERROR(VLOOKUP(TRIM(MID(W1348,FIND(",",W1348)+1,FIND(",",W1348,FIND(",",W1348)+1)-FIND(",",W1348)-1)),MapTable!$A:$A,1,0)),ISERROR(VLOOKUP(TRIM(MID(W1348,FIND(",",W1348,FIND(",",W1348)+1)+1,FIND(",",W1348,FIND(",",W1348,FIND(",",W1348)+1)+1)-FIND(",",W1348,FIND(",",W1348)+1)-1)),MapTable!$A:$A,1,0)),ISERROR(VLOOKUP(TRIM(MID(W1348,FIND(",",W1348,FIND(",",W1348,FIND(",",W1348)+1)+1)+1,999)),MapTable!$A:$A,1,0))),"맵없음",
  ""),
)))))</f>
        <v/>
      </c>
      <c r="AC1348" t="str">
        <f>IF(ISBLANK(AB1348),"",IF(ISERROR(VLOOKUP(AB1348,[3]DropTable!$A:$A,1,0)),"드랍없음",""))</f>
        <v/>
      </c>
      <c r="AE1348" t="str">
        <f>IF(ISBLANK(AD1348),"",IF(ISERROR(VLOOKUP(AD1348,[3]DropTable!$A:$A,1,0)),"드랍없음",""))</f>
        <v/>
      </c>
      <c r="AG1348">
        <v>9.8000000000000007</v>
      </c>
      <c r="AH1348">
        <v>1</v>
      </c>
    </row>
    <row r="1349" spans="1:34" x14ac:dyDescent="0.3">
      <c r="A1349">
        <v>5</v>
      </c>
      <c r="B1349">
        <v>8</v>
      </c>
      <c r="C1349">
        <f>IF(OR($L1349=TRUE,$A1349=0,MOD($A1349,ChapterTable!$S$20)&lt;&gt;0),
MAX(0,INT(($B1349+ChapterTable!$Q$26+VLOOKUP(SUBSTITUTE(C$1,"성장단계","")&amp;"단계오프셋",ChapterTable!$S:$T,2,0))/ChapterTable!$Q$23)),
MAX(0,INT(($B1349+ChapterTable!$S$26+VLOOKUP(SUBSTITUTE(C$1,"성장단계","")&amp;"보스단계오프셋",ChapterTable!$S:$T,2,0))/ChapterTable!$S$23)))</f>
        <v>1</v>
      </c>
      <c r="D1349">
        <f>IF(OR($L1349=TRUE,$A1349=0,MOD($A1349,ChapterTable!$S$20)&lt;&gt;0),
MAX(0,INT(($B1349+ChapterTable!$Q$26+VLOOKUP(SUBSTITUTE(D$1,"성장단계","")&amp;"단계오프셋",ChapterTable!$S:$T,2,0))/ChapterTable!$Q$23)),
MAX(0,INT(($B1349+ChapterTable!$S$26+VLOOKUP(SUBSTITUTE(D$1,"성장단계","")&amp;"보스단계오프셋",ChapterTable!$S:$T,2,0))/ChapterTable!$S$23)))</f>
        <v>0</v>
      </c>
      <c r="E1349" s="1">
        <f ca="1">IF(AND($A1349=0,$B1349=1),
    VLOOKUP(1,ChapterTable!$1:$1048576,MATCH("최종"&amp;SUBSTITUTE(SUBSTITUTE(E$1,"standard",""),"|Float",""),ChapterTable!$1:$1,0),0)*ChapterTable!$Q$17,
  IF(AND($A1349=0,$B1349=0),
    E1350,
  IF($B1349=0,
    VLOOKUP($A1349,ChapterTable!$1:$1048576,MATCH("최종"&amp;SUBSTITUTE(SUBSTITUTE(E$1,"standard",""),"|Float",""),ChapterTable!$1:$1,0),0),
  IF($B1349=1,
    IF($L1349=FALSE,
      VLOOKUP($A1349,ChapterTable!$1:$1048576,MATCH("최종"&amp;SUBSTITUTE(SUBSTITUTE(E$1,"standard",""),"|Float",""),ChapterTable!$1:$1,0),0),
      VLOOKUP($A1349-ChapterTable!$Q$11,ChapterTable!$1:$1048576,MATCH("최종"&amp;SUBSTITUTE(SUBSTITUTE(E$1,"standard",""),"|Float",""),ChapterTable!$1:$1,0),0)*ChapterTable!$Q$14
    ),
  OFFSET(E1349,-$B1349+IF($L1349,1,0),0)*
    (VLOOKUP(SUBSTITUTE(SUBSTITUTE(E$1,"standard",""),"|Float","")&amp;"인게임누적곱배수",ChapterTable!$S:$T,2,0)^C1349
    +VLOOKUP(SUBSTITUTE(SUBSTITUTE(E$1,"standard",""),"|Float","")&amp;"인게임누적합배수",ChapterTable!$S:$T,2,0)*C1349)
  )
  )
  )
)</f>
        <v>697.10625000000005</v>
      </c>
      <c r="F1349" s="1">
        <f ca="1">IF(AND($A1349=0,$B1349=1),
    VLOOKUP(1,ChapterTable!$1:$1048576,MATCH("최종"&amp;SUBSTITUTE(SUBSTITUTE(F$1,"standard",""),"|Float",""),ChapterTable!$1:$1,0),0)*ChapterTable!$Q$17,
  IF(AND($A1349=0,$B1349=0),
    F1350,
  IF($B1349=0,
    VLOOKUP($A1349,ChapterTable!$1:$1048576,MATCH("최종"&amp;SUBSTITUTE(SUBSTITUTE(F$1,"standard",""),"|Float",""),ChapterTable!$1:$1,0),0),
  IF($B1349=1,
    IF($L1349=FALSE,
      VLOOKUP($A1349,ChapterTable!$1:$1048576,MATCH("최종"&amp;SUBSTITUTE(SUBSTITUTE(F$1,"standard",""),"|Float",""),ChapterTable!$1:$1,0),0),
      VLOOKUP($A1349-ChapterTable!$Q$11,ChapterTable!$1:$1048576,MATCH("최종"&amp;SUBSTITUTE(SUBSTITUTE(F$1,"standard",""),"|Float",""),ChapterTable!$1:$1,0),0)*ChapterTable!$Q$14
    ),
  OFFSET(F1349,-$B1349+IF($L1349,1,0),0)*
    (VLOOKUP(SUBSTITUTE(SUBSTITUTE(F$1,"standard",""),"|Float","")&amp;"인게임누적곱배수",ChapterTable!$S:$T,2,0)^D1349
    +VLOOKUP(SUBSTITUTE(SUBSTITUTE(F$1,"standard",""),"|Float","")&amp;"인게임누적합배수",ChapterTable!$S:$T,2,0)*D1349)
  )
  )
  )
)</f>
        <v>286.875</v>
      </c>
      <c r="G1349" t="s">
        <v>76</v>
      </c>
      <c r="J1349" t="str">
        <f>IF(ISBLANK(I1349),"",
IFERROR(VLOOKUP(I1349,[1]StringTable!$1:$1048576,MATCH([1]StringTable!$B$1,[1]StringTable!$1:$1,0),0),
IFERROR(VLOOKUP(I1349,[1]InApkStringTable!$1:$1048576,MATCH([1]InApkStringTable!$B$1,[1]InApkStringTable!$1:$1,0),0),
"스트링없음")))</f>
        <v/>
      </c>
      <c r="L1349" t="b">
        <v>1</v>
      </c>
      <c r="N1349" t="str">
        <f>IF(ISBLANK(M1349),"",IF(ISERROR(VLOOKUP(M1349,MapTable!$A:$A,1,0)),"맵없음",""))</f>
        <v/>
      </c>
      <c r="O1349">
        <f t="shared" si="85"/>
        <v>1</v>
      </c>
      <c r="Q1349">
        <f t="shared" si="86"/>
        <v>1</v>
      </c>
      <c r="R1349" t="b">
        <f t="shared" ca="1" si="87"/>
        <v>0</v>
      </c>
      <c r="T1349" t="b">
        <f t="shared" ca="1" si="88"/>
        <v>0</v>
      </c>
      <c r="X1349" t="str">
        <f>IF(ISBLANK(W1349),"",
IF(ISERROR(FIND(",",W1349)),
  IF(ISERROR(VLOOKUP(W1349,MapTable!$A:$A,1,0)),"맵없음",
  ""),
IF(ISERROR(FIND(",",W1349,FIND(",",W1349)+1)),
  IF(OR(ISERROR(VLOOKUP(LEFT(W1349,FIND(",",W1349)-1),MapTable!$A:$A,1,0)),ISERROR(VLOOKUP(TRIM(MID(W1349,FIND(",",W1349)+1,999)),MapTable!$A:$A,1,0))),"맵없음",
  ""),
IF(ISERROR(FIND(",",W1349,FIND(",",W1349,FIND(",",W1349)+1)+1)),
  IF(OR(ISERROR(VLOOKUP(LEFT(W1349,FIND(",",W1349)-1),MapTable!$A:$A,1,0)),ISERROR(VLOOKUP(TRIM(MID(W1349,FIND(",",W1349)+1,FIND(",",W1349,FIND(",",W1349)+1)-FIND(",",W1349)-1)),MapTable!$A:$A,1,0)),ISERROR(VLOOKUP(TRIM(MID(W1349,FIND(",",W1349,FIND(",",W1349)+1)+1,999)),MapTable!$A:$A,1,0))),"맵없음",
  ""),
IF(ISERROR(FIND(",",W1349,FIND(",",W1349,FIND(",",W1349,FIND(",",W1349)+1)+1)+1)),
  IF(OR(ISERROR(VLOOKUP(LEFT(W1349,FIND(",",W1349)-1),MapTable!$A:$A,1,0)),ISERROR(VLOOKUP(TRIM(MID(W1349,FIND(",",W1349)+1,FIND(",",W1349,FIND(",",W1349)+1)-FIND(",",W1349)-1)),MapTable!$A:$A,1,0)),ISERROR(VLOOKUP(TRIM(MID(W1349,FIND(",",W1349,FIND(",",W1349)+1)+1,FIND(",",W1349,FIND(",",W1349,FIND(",",W1349)+1)+1)-FIND(",",W1349,FIND(",",W1349)+1)-1)),MapTable!$A:$A,1,0)),ISERROR(VLOOKUP(TRIM(MID(W1349,FIND(",",W1349,FIND(",",W1349,FIND(",",W1349)+1)+1)+1,999)),MapTable!$A:$A,1,0))),"맵없음",
  ""),
)))))</f>
        <v/>
      </c>
      <c r="AC1349" t="str">
        <f>IF(ISBLANK(AB1349),"",IF(ISERROR(VLOOKUP(AB1349,[3]DropTable!$A:$A,1,0)),"드랍없음",""))</f>
        <v/>
      </c>
      <c r="AE1349" t="str">
        <f>IF(ISBLANK(AD1349),"",IF(ISERROR(VLOOKUP(AD1349,[3]DropTable!$A:$A,1,0)),"드랍없음",""))</f>
        <v/>
      </c>
      <c r="AG1349">
        <v>9.8000000000000007</v>
      </c>
      <c r="AH1349">
        <v>1</v>
      </c>
    </row>
    <row r="1350" spans="1:34" x14ac:dyDescent="0.3">
      <c r="A1350">
        <v>5</v>
      </c>
      <c r="B1350">
        <v>9</v>
      </c>
      <c r="C1350">
        <f>IF(OR($L1350=TRUE,$A1350=0,MOD($A1350,ChapterTable!$S$20)&lt;&gt;0),
MAX(0,INT(($B1350+ChapterTable!$Q$26+VLOOKUP(SUBSTITUTE(C$1,"성장단계","")&amp;"단계오프셋",ChapterTable!$S:$T,2,0))/ChapterTable!$Q$23)),
MAX(0,INT(($B1350+ChapterTable!$S$26+VLOOKUP(SUBSTITUTE(C$1,"성장단계","")&amp;"보스단계오프셋",ChapterTable!$S:$T,2,0))/ChapterTable!$S$23)))</f>
        <v>1</v>
      </c>
      <c r="D1350">
        <f>IF(OR($L1350=TRUE,$A1350=0,MOD($A1350,ChapterTable!$S$20)&lt;&gt;0),
MAX(0,INT(($B1350+ChapterTable!$Q$26+VLOOKUP(SUBSTITUTE(D$1,"성장단계","")&amp;"단계오프셋",ChapterTable!$S:$T,2,0))/ChapterTable!$Q$23)),
MAX(0,INT(($B1350+ChapterTable!$S$26+VLOOKUP(SUBSTITUTE(D$1,"성장단계","")&amp;"보스단계오프셋",ChapterTable!$S:$T,2,0))/ChapterTable!$S$23)))</f>
        <v>0</v>
      </c>
      <c r="E1350" s="1">
        <f ca="1">IF(AND($A1350=0,$B1350=1),
    VLOOKUP(1,ChapterTable!$1:$1048576,MATCH("최종"&amp;SUBSTITUTE(SUBSTITUTE(E$1,"standard",""),"|Float",""),ChapterTable!$1:$1,0),0)*ChapterTable!$Q$17,
  IF(AND($A1350=0,$B1350=0),
    E1351,
  IF($B1350=0,
    VLOOKUP($A1350,ChapterTable!$1:$1048576,MATCH("최종"&amp;SUBSTITUTE(SUBSTITUTE(E$1,"standard",""),"|Float",""),ChapterTable!$1:$1,0),0),
  IF($B1350=1,
    IF($L1350=FALSE,
      VLOOKUP($A1350,ChapterTable!$1:$1048576,MATCH("최종"&amp;SUBSTITUTE(SUBSTITUTE(E$1,"standard",""),"|Float",""),ChapterTable!$1:$1,0),0),
      VLOOKUP($A1350-ChapterTable!$Q$11,ChapterTable!$1:$1048576,MATCH("최종"&amp;SUBSTITUTE(SUBSTITUTE(E$1,"standard",""),"|Float",""),ChapterTable!$1:$1,0),0)*ChapterTable!$Q$14
    ),
  OFFSET(E1350,-$B1350+IF($L1350,1,0),0)*
    (VLOOKUP(SUBSTITUTE(SUBSTITUTE(E$1,"standard",""),"|Float","")&amp;"인게임누적곱배수",ChapterTable!$S:$T,2,0)^C1350
    +VLOOKUP(SUBSTITUTE(SUBSTITUTE(E$1,"standard",""),"|Float","")&amp;"인게임누적합배수",ChapterTable!$S:$T,2,0)*C1350)
  )
  )
  )
)</f>
        <v>697.10625000000005</v>
      </c>
      <c r="F1350" s="1">
        <f ca="1">IF(AND($A1350=0,$B1350=1),
    VLOOKUP(1,ChapterTable!$1:$1048576,MATCH("최종"&amp;SUBSTITUTE(SUBSTITUTE(F$1,"standard",""),"|Float",""),ChapterTable!$1:$1,0),0)*ChapterTable!$Q$17,
  IF(AND($A1350=0,$B1350=0),
    F1351,
  IF($B1350=0,
    VLOOKUP($A1350,ChapterTable!$1:$1048576,MATCH("최종"&amp;SUBSTITUTE(SUBSTITUTE(F$1,"standard",""),"|Float",""),ChapterTable!$1:$1,0),0),
  IF($B1350=1,
    IF($L1350=FALSE,
      VLOOKUP($A1350,ChapterTable!$1:$1048576,MATCH("최종"&amp;SUBSTITUTE(SUBSTITUTE(F$1,"standard",""),"|Float",""),ChapterTable!$1:$1,0),0),
      VLOOKUP($A1350-ChapterTable!$Q$11,ChapterTable!$1:$1048576,MATCH("최종"&amp;SUBSTITUTE(SUBSTITUTE(F$1,"standard",""),"|Float",""),ChapterTable!$1:$1,0),0)*ChapterTable!$Q$14
    ),
  OFFSET(F1350,-$B1350+IF($L1350,1,0),0)*
    (VLOOKUP(SUBSTITUTE(SUBSTITUTE(F$1,"standard",""),"|Float","")&amp;"인게임누적곱배수",ChapterTable!$S:$T,2,0)^D1350
    +VLOOKUP(SUBSTITUTE(SUBSTITUTE(F$1,"standard",""),"|Float","")&amp;"인게임누적합배수",ChapterTable!$S:$T,2,0)*D1350)
  )
  )
  )
)</f>
        <v>286.875</v>
      </c>
      <c r="G1350" t="s">
        <v>76</v>
      </c>
      <c r="J1350" t="str">
        <f>IF(ISBLANK(I1350),"",
IFERROR(VLOOKUP(I1350,[1]StringTable!$1:$1048576,MATCH([1]StringTable!$B$1,[1]StringTable!$1:$1,0),0),
IFERROR(VLOOKUP(I1350,[1]InApkStringTable!$1:$1048576,MATCH([1]InApkStringTable!$B$1,[1]InApkStringTable!$1:$1,0),0),
"스트링없음")))</f>
        <v/>
      </c>
      <c r="L1350" t="b">
        <v>1</v>
      </c>
      <c r="N1350" t="str">
        <f>IF(ISBLANK(M1350),"",IF(ISERROR(VLOOKUP(M1350,MapTable!$A:$A,1,0)),"맵없음",""))</f>
        <v/>
      </c>
      <c r="O1350">
        <f t="shared" si="85"/>
        <v>91</v>
      </c>
      <c r="Q1350">
        <f t="shared" si="86"/>
        <v>91</v>
      </c>
      <c r="R1350" t="b">
        <f t="shared" ca="1" si="87"/>
        <v>1</v>
      </c>
      <c r="T1350" t="b">
        <f t="shared" ca="1" si="88"/>
        <v>1</v>
      </c>
      <c r="X1350" t="str">
        <f>IF(ISBLANK(W1350),"",
IF(ISERROR(FIND(",",W1350)),
  IF(ISERROR(VLOOKUP(W1350,MapTable!$A:$A,1,0)),"맵없음",
  ""),
IF(ISERROR(FIND(",",W1350,FIND(",",W1350)+1)),
  IF(OR(ISERROR(VLOOKUP(LEFT(W1350,FIND(",",W1350)-1),MapTable!$A:$A,1,0)),ISERROR(VLOOKUP(TRIM(MID(W1350,FIND(",",W1350)+1,999)),MapTable!$A:$A,1,0))),"맵없음",
  ""),
IF(ISERROR(FIND(",",W1350,FIND(",",W1350,FIND(",",W1350)+1)+1)),
  IF(OR(ISERROR(VLOOKUP(LEFT(W1350,FIND(",",W1350)-1),MapTable!$A:$A,1,0)),ISERROR(VLOOKUP(TRIM(MID(W1350,FIND(",",W1350)+1,FIND(",",W1350,FIND(",",W1350)+1)-FIND(",",W1350)-1)),MapTable!$A:$A,1,0)),ISERROR(VLOOKUP(TRIM(MID(W1350,FIND(",",W1350,FIND(",",W1350)+1)+1,999)),MapTable!$A:$A,1,0))),"맵없음",
  ""),
IF(ISERROR(FIND(",",W1350,FIND(",",W1350,FIND(",",W1350,FIND(",",W1350)+1)+1)+1)),
  IF(OR(ISERROR(VLOOKUP(LEFT(W1350,FIND(",",W1350)-1),MapTable!$A:$A,1,0)),ISERROR(VLOOKUP(TRIM(MID(W1350,FIND(",",W1350)+1,FIND(",",W1350,FIND(",",W1350)+1)-FIND(",",W1350)-1)),MapTable!$A:$A,1,0)),ISERROR(VLOOKUP(TRIM(MID(W1350,FIND(",",W1350,FIND(",",W1350)+1)+1,FIND(",",W1350,FIND(",",W1350,FIND(",",W1350)+1)+1)-FIND(",",W1350,FIND(",",W1350)+1)-1)),MapTable!$A:$A,1,0)),ISERROR(VLOOKUP(TRIM(MID(W1350,FIND(",",W1350,FIND(",",W1350,FIND(",",W1350)+1)+1)+1,999)),MapTable!$A:$A,1,0))),"맵없음",
  ""),
)))))</f>
        <v/>
      </c>
      <c r="AC1350" t="str">
        <f>IF(ISBLANK(AB1350),"",IF(ISERROR(VLOOKUP(AB1350,[3]DropTable!$A:$A,1,0)),"드랍없음",""))</f>
        <v/>
      </c>
      <c r="AE1350" t="str">
        <f>IF(ISBLANK(AD1350),"",IF(ISERROR(VLOOKUP(AD1350,[3]DropTable!$A:$A,1,0)),"드랍없음",""))</f>
        <v/>
      </c>
      <c r="AG1350">
        <v>9.8000000000000007</v>
      </c>
      <c r="AH1350">
        <v>1</v>
      </c>
    </row>
    <row r="1351" spans="1:34" x14ac:dyDescent="0.3">
      <c r="A1351">
        <v>5</v>
      </c>
      <c r="B1351">
        <v>10</v>
      </c>
      <c r="C1351">
        <f>IF(OR($L1351=TRUE,$A1351=0,MOD($A1351,ChapterTable!$S$20)&lt;&gt;0),
MAX(0,INT(($B1351+ChapterTable!$Q$26+VLOOKUP(SUBSTITUTE(C$1,"성장단계","")&amp;"단계오프셋",ChapterTable!$S:$T,2,0))/ChapterTable!$Q$23)),
MAX(0,INT(($B1351+ChapterTable!$S$26+VLOOKUP(SUBSTITUTE(C$1,"성장단계","")&amp;"보스단계오프셋",ChapterTable!$S:$T,2,0))/ChapterTable!$S$23)))</f>
        <v>1</v>
      </c>
      <c r="D1351">
        <f>IF(OR($L1351=TRUE,$A1351=0,MOD($A1351,ChapterTable!$S$20)&lt;&gt;0),
MAX(0,INT(($B1351+ChapterTable!$Q$26+VLOOKUP(SUBSTITUTE(D$1,"성장단계","")&amp;"단계오프셋",ChapterTable!$S:$T,2,0))/ChapterTable!$Q$23)),
MAX(0,INT(($B1351+ChapterTable!$S$26+VLOOKUP(SUBSTITUTE(D$1,"성장단계","")&amp;"보스단계오프셋",ChapterTable!$S:$T,2,0))/ChapterTable!$S$23)))</f>
        <v>0</v>
      </c>
      <c r="E1351" s="1">
        <f ca="1">IF(AND($A1351=0,$B1351=1),
    VLOOKUP(1,ChapterTable!$1:$1048576,MATCH("최종"&amp;SUBSTITUTE(SUBSTITUTE(E$1,"standard",""),"|Float",""),ChapterTable!$1:$1,0),0)*ChapterTable!$Q$17,
  IF(AND($A1351=0,$B1351=0),
    E1352,
  IF($B1351=0,
    VLOOKUP($A1351,ChapterTable!$1:$1048576,MATCH("최종"&amp;SUBSTITUTE(SUBSTITUTE(E$1,"standard",""),"|Float",""),ChapterTable!$1:$1,0),0),
  IF($B1351=1,
    IF($L1351=FALSE,
      VLOOKUP($A1351,ChapterTable!$1:$1048576,MATCH("최종"&amp;SUBSTITUTE(SUBSTITUTE(E$1,"standard",""),"|Float",""),ChapterTable!$1:$1,0),0),
      VLOOKUP($A1351-ChapterTable!$Q$11,ChapterTable!$1:$1048576,MATCH("최종"&amp;SUBSTITUTE(SUBSTITUTE(E$1,"standard",""),"|Float",""),ChapterTable!$1:$1,0),0)*ChapterTable!$Q$14
    ),
  OFFSET(E1351,-$B1351+IF($L1351,1,0),0)*
    (VLOOKUP(SUBSTITUTE(SUBSTITUTE(E$1,"standard",""),"|Float","")&amp;"인게임누적곱배수",ChapterTable!$S:$T,2,0)^C1351
    +VLOOKUP(SUBSTITUTE(SUBSTITUTE(E$1,"standard",""),"|Float","")&amp;"인게임누적합배수",ChapterTable!$S:$T,2,0)*C1351)
  )
  )
  )
)</f>
        <v>697.10625000000005</v>
      </c>
      <c r="F1351" s="1">
        <f ca="1">IF(AND($A1351=0,$B1351=1),
    VLOOKUP(1,ChapterTable!$1:$1048576,MATCH("최종"&amp;SUBSTITUTE(SUBSTITUTE(F$1,"standard",""),"|Float",""),ChapterTable!$1:$1,0),0)*ChapterTable!$Q$17,
  IF(AND($A1351=0,$B1351=0),
    F1352,
  IF($B1351=0,
    VLOOKUP($A1351,ChapterTable!$1:$1048576,MATCH("최종"&amp;SUBSTITUTE(SUBSTITUTE(F$1,"standard",""),"|Float",""),ChapterTable!$1:$1,0),0),
  IF($B1351=1,
    IF($L1351=FALSE,
      VLOOKUP($A1351,ChapterTable!$1:$1048576,MATCH("최종"&amp;SUBSTITUTE(SUBSTITUTE(F$1,"standard",""),"|Float",""),ChapterTable!$1:$1,0),0),
      VLOOKUP($A1351-ChapterTable!$Q$11,ChapterTable!$1:$1048576,MATCH("최종"&amp;SUBSTITUTE(SUBSTITUTE(F$1,"standard",""),"|Float",""),ChapterTable!$1:$1,0),0)*ChapterTable!$Q$14
    ),
  OFFSET(F1351,-$B1351+IF($L1351,1,0),0)*
    (VLOOKUP(SUBSTITUTE(SUBSTITUTE(F$1,"standard",""),"|Float","")&amp;"인게임누적곱배수",ChapterTable!$S:$T,2,0)^D1351
    +VLOOKUP(SUBSTITUTE(SUBSTITUTE(F$1,"standard",""),"|Float","")&amp;"인게임누적합배수",ChapterTable!$S:$T,2,0)*D1351)
  )
  )
  )
)</f>
        <v>286.875</v>
      </c>
      <c r="G1351" t="s">
        <v>76</v>
      </c>
      <c r="J1351" t="str">
        <f>IF(ISBLANK(I1351),"",
IFERROR(VLOOKUP(I1351,[1]StringTable!$1:$1048576,MATCH([1]StringTable!$B$1,[1]StringTable!$1:$1,0),0),
IFERROR(VLOOKUP(I1351,[1]InApkStringTable!$1:$1048576,MATCH([1]InApkStringTable!$B$1,[1]InApkStringTable!$1:$1,0),0),
"스트링없음")))</f>
        <v/>
      </c>
      <c r="L1351" t="b">
        <v>1</v>
      </c>
      <c r="N1351" t="str">
        <f>IF(ISBLANK(M1351),"",IF(ISERROR(VLOOKUP(M1351,MapTable!$A:$A,1,0)),"맵없음",""))</f>
        <v/>
      </c>
      <c r="O1351">
        <f t="shared" si="85"/>
        <v>21</v>
      </c>
      <c r="Q1351">
        <f t="shared" si="86"/>
        <v>21</v>
      </c>
      <c r="R1351" t="b">
        <f t="shared" ca="1" si="87"/>
        <v>0</v>
      </c>
      <c r="T1351" t="b">
        <f t="shared" ca="1" si="88"/>
        <v>0</v>
      </c>
      <c r="X1351" t="str">
        <f>IF(ISBLANK(W1351),"",
IF(ISERROR(FIND(",",W1351)),
  IF(ISERROR(VLOOKUP(W1351,MapTable!$A:$A,1,0)),"맵없음",
  ""),
IF(ISERROR(FIND(",",W1351,FIND(",",W1351)+1)),
  IF(OR(ISERROR(VLOOKUP(LEFT(W1351,FIND(",",W1351)-1),MapTable!$A:$A,1,0)),ISERROR(VLOOKUP(TRIM(MID(W1351,FIND(",",W1351)+1,999)),MapTable!$A:$A,1,0))),"맵없음",
  ""),
IF(ISERROR(FIND(",",W1351,FIND(",",W1351,FIND(",",W1351)+1)+1)),
  IF(OR(ISERROR(VLOOKUP(LEFT(W1351,FIND(",",W1351)-1),MapTable!$A:$A,1,0)),ISERROR(VLOOKUP(TRIM(MID(W1351,FIND(",",W1351)+1,FIND(",",W1351,FIND(",",W1351)+1)-FIND(",",W1351)-1)),MapTable!$A:$A,1,0)),ISERROR(VLOOKUP(TRIM(MID(W1351,FIND(",",W1351,FIND(",",W1351)+1)+1,999)),MapTable!$A:$A,1,0))),"맵없음",
  ""),
IF(ISERROR(FIND(",",W1351,FIND(",",W1351,FIND(",",W1351,FIND(",",W1351)+1)+1)+1)),
  IF(OR(ISERROR(VLOOKUP(LEFT(W1351,FIND(",",W1351)-1),MapTable!$A:$A,1,0)),ISERROR(VLOOKUP(TRIM(MID(W1351,FIND(",",W1351)+1,FIND(",",W1351,FIND(",",W1351)+1)-FIND(",",W1351)-1)),MapTable!$A:$A,1,0)),ISERROR(VLOOKUP(TRIM(MID(W1351,FIND(",",W1351,FIND(",",W1351)+1)+1,FIND(",",W1351,FIND(",",W1351,FIND(",",W1351)+1)+1)-FIND(",",W1351,FIND(",",W1351)+1)-1)),MapTable!$A:$A,1,0)),ISERROR(VLOOKUP(TRIM(MID(W1351,FIND(",",W1351,FIND(",",W1351,FIND(",",W1351)+1)+1)+1,999)),MapTable!$A:$A,1,0))),"맵없음",
  ""),
)))))</f>
        <v/>
      </c>
      <c r="AC1351" t="str">
        <f>IF(ISBLANK(AB1351),"",IF(ISERROR(VLOOKUP(AB1351,[3]DropTable!$A:$A,1,0)),"드랍없음",""))</f>
        <v/>
      </c>
      <c r="AE1351" t="str">
        <f>IF(ISBLANK(AD1351),"",IF(ISERROR(VLOOKUP(AD1351,[3]DropTable!$A:$A,1,0)),"드랍없음",""))</f>
        <v/>
      </c>
      <c r="AG1351">
        <v>9.8000000000000007</v>
      </c>
      <c r="AH1351">
        <v>1</v>
      </c>
    </row>
    <row r="1352" spans="1:34" x14ac:dyDescent="0.3">
      <c r="A1352">
        <v>5</v>
      </c>
      <c r="B1352">
        <v>11</v>
      </c>
      <c r="C1352">
        <f>IF(OR($L1352=TRUE,$A1352=0,MOD($A1352,ChapterTable!$S$20)&lt;&gt;0),
MAX(0,INT(($B1352+ChapterTable!$Q$26+VLOOKUP(SUBSTITUTE(C$1,"성장단계","")&amp;"단계오프셋",ChapterTable!$S:$T,2,0))/ChapterTable!$Q$23)),
MAX(0,INT(($B1352+ChapterTable!$S$26+VLOOKUP(SUBSTITUTE(C$1,"성장단계","")&amp;"보스단계오프셋",ChapterTable!$S:$T,2,0))/ChapterTable!$S$23)))</f>
        <v>1</v>
      </c>
      <c r="D1352">
        <f>IF(OR($L1352=TRUE,$A1352=0,MOD($A1352,ChapterTable!$S$20)&lt;&gt;0),
MAX(0,INT(($B1352+ChapterTable!$Q$26+VLOOKUP(SUBSTITUTE(D$1,"성장단계","")&amp;"단계오프셋",ChapterTable!$S:$T,2,0))/ChapterTable!$Q$23)),
MAX(0,INT(($B1352+ChapterTable!$S$26+VLOOKUP(SUBSTITUTE(D$1,"성장단계","")&amp;"보스단계오프셋",ChapterTable!$S:$T,2,0))/ChapterTable!$S$23)))</f>
        <v>1</v>
      </c>
      <c r="E1352" s="1">
        <f ca="1">IF(AND($A1352=0,$B1352=1),
    VLOOKUP(1,ChapterTable!$1:$1048576,MATCH("최종"&amp;SUBSTITUTE(SUBSTITUTE(E$1,"standard",""),"|Float",""),ChapterTable!$1:$1,0),0)*ChapterTable!$Q$17,
  IF(AND($A1352=0,$B1352=0),
    E1353,
  IF($B1352=0,
    VLOOKUP($A1352,ChapterTable!$1:$1048576,MATCH("최종"&amp;SUBSTITUTE(SUBSTITUTE(E$1,"standard",""),"|Float",""),ChapterTable!$1:$1,0),0),
  IF($B1352=1,
    IF($L1352=FALSE,
      VLOOKUP($A1352,ChapterTable!$1:$1048576,MATCH("최종"&amp;SUBSTITUTE(SUBSTITUTE(E$1,"standard",""),"|Float",""),ChapterTable!$1:$1,0),0),
      VLOOKUP($A1352-ChapterTable!$Q$11,ChapterTable!$1:$1048576,MATCH("최종"&amp;SUBSTITUTE(SUBSTITUTE(E$1,"standard",""),"|Float",""),ChapterTable!$1:$1,0),0)*ChapterTable!$Q$14
    ),
  OFFSET(E1352,-$B1352+IF($L1352,1,0),0)*
    (VLOOKUP(SUBSTITUTE(SUBSTITUTE(E$1,"standard",""),"|Float","")&amp;"인게임누적곱배수",ChapterTable!$S:$T,2,0)^C1352
    +VLOOKUP(SUBSTITUTE(SUBSTITUTE(E$1,"standard",""),"|Float","")&amp;"인게임누적합배수",ChapterTable!$S:$T,2,0)*C1352)
  )
  )
  )
)</f>
        <v>697.10625000000005</v>
      </c>
      <c r="F1352" s="1">
        <f ca="1">IF(AND($A1352=0,$B1352=1),
    VLOOKUP(1,ChapterTable!$1:$1048576,MATCH("최종"&amp;SUBSTITUTE(SUBSTITUTE(F$1,"standard",""),"|Float",""),ChapterTable!$1:$1,0),0)*ChapterTable!$Q$17,
  IF(AND($A1352=0,$B1352=0),
    F1353,
  IF($B1352=0,
    VLOOKUP($A1352,ChapterTable!$1:$1048576,MATCH("최종"&amp;SUBSTITUTE(SUBSTITUTE(F$1,"standard",""),"|Float",""),ChapterTable!$1:$1,0),0),
  IF($B1352=1,
    IF($L1352=FALSE,
      VLOOKUP($A1352,ChapterTable!$1:$1048576,MATCH("최종"&amp;SUBSTITUTE(SUBSTITUTE(F$1,"standard",""),"|Float",""),ChapterTable!$1:$1,0),0),
      VLOOKUP($A1352-ChapterTable!$Q$11,ChapterTable!$1:$1048576,MATCH("최종"&amp;SUBSTITUTE(SUBSTITUTE(F$1,"standard",""),"|Float",""),ChapterTable!$1:$1,0),0)*ChapterTable!$Q$14
    ),
  OFFSET(F1352,-$B1352+IF($L1352,1,0),0)*
    (VLOOKUP(SUBSTITUTE(SUBSTITUTE(F$1,"standard",""),"|Float","")&amp;"인게임누적곱배수",ChapterTable!$S:$T,2,0)^D1352
    +VLOOKUP(SUBSTITUTE(SUBSTITUTE(F$1,"standard",""),"|Float","")&amp;"인게임누적합배수",ChapterTable!$S:$T,2,0)*D1352)
  )
  )
  )
)</f>
        <v>344.25</v>
      </c>
      <c r="G1352" t="s">
        <v>76</v>
      </c>
      <c r="J1352" t="str">
        <f>IF(ISBLANK(I1352),"",
IFERROR(VLOOKUP(I1352,[1]StringTable!$1:$1048576,MATCH([1]StringTable!$B$1,[1]StringTable!$1:$1,0),0),
IFERROR(VLOOKUP(I1352,[1]InApkStringTable!$1:$1048576,MATCH([1]InApkStringTable!$B$1,[1]InApkStringTable!$1:$1,0),0),
"스트링없음")))</f>
        <v/>
      </c>
      <c r="L1352" t="b">
        <v>1</v>
      </c>
      <c r="N1352" t="str">
        <f>IF(ISBLANK(M1352),"",IF(ISERROR(VLOOKUP(M1352,MapTable!$A:$A,1,0)),"맵없음",""))</f>
        <v/>
      </c>
      <c r="O1352">
        <f t="shared" si="85"/>
        <v>2</v>
      </c>
      <c r="Q1352">
        <f t="shared" si="86"/>
        <v>2</v>
      </c>
      <c r="R1352" t="b">
        <f t="shared" ca="1" si="87"/>
        <v>0</v>
      </c>
      <c r="T1352" t="b">
        <f t="shared" ca="1" si="88"/>
        <v>0</v>
      </c>
      <c r="X1352" t="str">
        <f>IF(ISBLANK(W1352),"",
IF(ISERROR(FIND(",",W1352)),
  IF(ISERROR(VLOOKUP(W1352,MapTable!$A:$A,1,0)),"맵없음",
  ""),
IF(ISERROR(FIND(",",W1352,FIND(",",W1352)+1)),
  IF(OR(ISERROR(VLOOKUP(LEFT(W1352,FIND(",",W1352)-1),MapTable!$A:$A,1,0)),ISERROR(VLOOKUP(TRIM(MID(W1352,FIND(",",W1352)+1,999)),MapTable!$A:$A,1,0))),"맵없음",
  ""),
IF(ISERROR(FIND(",",W1352,FIND(",",W1352,FIND(",",W1352)+1)+1)),
  IF(OR(ISERROR(VLOOKUP(LEFT(W1352,FIND(",",W1352)-1),MapTable!$A:$A,1,0)),ISERROR(VLOOKUP(TRIM(MID(W1352,FIND(",",W1352)+1,FIND(",",W1352,FIND(",",W1352)+1)-FIND(",",W1352)-1)),MapTable!$A:$A,1,0)),ISERROR(VLOOKUP(TRIM(MID(W1352,FIND(",",W1352,FIND(",",W1352)+1)+1,999)),MapTable!$A:$A,1,0))),"맵없음",
  ""),
IF(ISERROR(FIND(",",W1352,FIND(",",W1352,FIND(",",W1352,FIND(",",W1352)+1)+1)+1)),
  IF(OR(ISERROR(VLOOKUP(LEFT(W1352,FIND(",",W1352)-1),MapTable!$A:$A,1,0)),ISERROR(VLOOKUP(TRIM(MID(W1352,FIND(",",W1352)+1,FIND(",",W1352,FIND(",",W1352)+1)-FIND(",",W1352)-1)),MapTable!$A:$A,1,0)),ISERROR(VLOOKUP(TRIM(MID(W1352,FIND(",",W1352,FIND(",",W1352)+1)+1,FIND(",",W1352,FIND(",",W1352,FIND(",",W1352)+1)+1)-FIND(",",W1352,FIND(",",W1352)+1)-1)),MapTable!$A:$A,1,0)),ISERROR(VLOOKUP(TRIM(MID(W1352,FIND(",",W1352,FIND(",",W1352,FIND(",",W1352)+1)+1)+1,999)),MapTable!$A:$A,1,0))),"맵없음",
  ""),
)))))</f>
        <v/>
      </c>
      <c r="AC1352" t="str">
        <f>IF(ISBLANK(AB1352),"",IF(ISERROR(VLOOKUP(AB1352,[3]DropTable!$A:$A,1,0)),"드랍없음",""))</f>
        <v/>
      </c>
      <c r="AE1352" t="str">
        <f>IF(ISBLANK(AD1352),"",IF(ISERROR(VLOOKUP(AD1352,[3]DropTable!$A:$A,1,0)),"드랍없음",""))</f>
        <v/>
      </c>
      <c r="AG1352">
        <v>9.8000000000000007</v>
      </c>
      <c r="AH1352">
        <v>1</v>
      </c>
    </row>
    <row r="1353" spans="1:34" x14ac:dyDescent="0.3">
      <c r="A1353">
        <v>5</v>
      </c>
      <c r="B1353">
        <v>12</v>
      </c>
      <c r="C1353">
        <f>IF(OR($L1353=TRUE,$A1353=0,MOD($A1353,ChapterTable!$S$20)&lt;&gt;0),
MAX(0,INT(($B1353+ChapterTable!$Q$26+VLOOKUP(SUBSTITUTE(C$1,"성장단계","")&amp;"단계오프셋",ChapterTable!$S:$T,2,0))/ChapterTable!$Q$23)),
MAX(0,INT(($B1353+ChapterTable!$S$26+VLOOKUP(SUBSTITUTE(C$1,"성장단계","")&amp;"보스단계오프셋",ChapterTable!$S:$T,2,0))/ChapterTable!$S$23)))</f>
        <v>1</v>
      </c>
      <c r="D1353">
        <f>IF(OR($L1353=TRUE,$A1353=0,MOD($A1353,ChapterTable!$S$20)&lt;&gt;0),
MAX(0,INT(($B1353+ChapterTable!$Q$26+VLOOKUP(SUBSTITUTE(D$1,"성장단계","")&amp;"단계오프셋",ChapterTable!$S:$T,2,0))/ChapterTable!$Q$23)),
MAX(0,INT(($B1353+ChapterTable!$S$26+VLOOKUP(SUBSTITUTE(D$1,"성장단계","")&amp;"보스단계오프셋",ChapterTable!$S:$T,2,0))/ChapterTable!$S$23)))</f>
        <v>1</v>
      </c>
      <c r="E1353" s="1">
        <f ca="1">IF(AND($A1353=0,$B1353=1),
    VLOOKUP(1,ChapterTable!$1:$1048576,MATCH("최종"&amp;SUBSTITUTE(SUBSTITUTE(E$1,"standard",""),"|Float",""),ChapterTable!$1:$1,0),0)*ChapterTable!$Q$17,
  IF(AND($A1353=0,$B1353=0),
    E1354,
  IF($B1353=0,
    VLOOKUP($A1353,ChapterTable!$1:$1048576,MATCH("최종"&amp;SUBSTITUTE(SUBSTITUTE(E$1,"standard",""),"|Float",""),ChapterTable!$1:$1,0),0),
  IF($B1353=1,
    IF($L1353=FALSE,
      VLOOKUP($A1353,ChapterTable!$1:$1048576,MATCH("최종"&amp;SUBSTITUTE(SUBSTITUTE(E$1,"standard",""),"|Float",""),ChapterTable!$1:$1,0),0),
      VLOOKUP($A1353-ChapterTable!$Q$11,ChapterTable!$1:$1048576,MATCH("최종"&amp;SUBSTITUTE(SUBSTITUTE(E$1,"standard",""),"|Float",""),ChapterTable!$1:$1,0),0)*ChapterTable!$Q$14
    ),
  OFFSET(E1353,-$B1353+IF($L1353,1,0),0)*
    (VLOOKUP(SUBSTITUTE(SUBSTITUTE(E$1,"standard",""),"|Float","")&amp;"인게임누적곱배수",ChapterTable!$S:$T,2,0)^C1353
    +VLOOKUP(SUBSTITUTE(SUBSTITUTE(E$1,"standard",""),"|Float","")&amp;"인게임누적합배수",ChapterTable!$S:$T,2,0)*C1353)
  )
  )
  )
)</f>
        <v>697.10625000000005</v>
      </c>
      <c r="F1353" s="1">
        <f ca="1">IF(AND($A1353=0,$B1353=1),
    VLOOKUP(1,ChapterTable!$1:$1048576,MATCH("최종"&amp;SUBSTITUTE(SUBSTITUTE(F$1,"standard",""),"|Float",""),ChapterTable!$1:$1,0),0)*ChapterTable!$Q$17,
  IF(AND($A1353=0,$B1353=0),
    F1354,
  IF($B1353=0,
    VLOOKUP($A1353,ChapterTable!$1:$1048576,MATCH("최종"&amp;SUBSTITUTE(SUBSTITUTE(F$1,"standard",""),"|Float",""),ChapterTable!$1:$1,0),0),
  IF($B1353=1,
    IF($L1353=FALSE,
      VLOOKUP($A1353,ChapterTable!$1:$1048576,MATCH("최종"&amp;SUBSTITUTE(SUBSTITUTE(F$1,"standard",""),"|Float",""),ChapterTable!$1:$1,0),0),
      VLOOKUP($A1353-ChapterTable!$Q$11,ChapterTable!$1:$1048576,MATCH("최종"&amp;SUBSTITUTE(SUBSTITUTE(F$1,"standard",""),"|Float",""),ChapterTable!$1:$1,0),0)*ChapterTable!$Q$14
    ),
  OFFSET(F1353,-$B1353+IF($L1353,1,0),0)*
    (VLOOKUP(SUBSTITUTE(SUBSTITUTE(F$1,"standard",""),"|Float","")&amp;"인게임누적곱배수",ChapterTable!$S:$T,2,0)^D1353
    +VLOOKUP(SUBSTITUTE(SUBSTITUTE(F$1,"standard",""),"|Float","")&amp;"인게임누적합배수",ChapterTable!$S:$T,2,0)*D1353)
  )
  )
  )
)</f>
        <v>344.25</v>
      </c>
      <c r="G1353" t="s">
        <v>76</v>
      </c>
      <c r="J1353" t="str">
        <f>IF(ISBLANK(I1353),"",
IFERROR(VLOOKUP(I1353,[1]StringTable!$1:$1048576,MATCH([1]StringTable!$B$1,[1]StringTable!$1:$1,0),0),
IFERROR(VLOOKUP(I1353,[1]InApkStringTable!$1:$1048576,MATCH([1]InApkStringTable!$B$1,[1]InApkStringTable!$1:$1,0),0),
"스트링없음")))</f>
        <v/>
      </c>
      <c r="L1353" t="b">
        <v>1</v>
      </c>
      <c r="N1353" t="str">
        <f>IF(ISBLANK(M1353),"",IF(ISERROR(VLOOKUP(M1353,MapTable!$A:$A,1,0)),"맵없음",""))</f>
        <v/>
      </c>
      <c r="O1353">
        <f t="shared" si="85"/>
        <v>2</v>
      </c>
      <c r="Q1353">
        <f t="shared" si="86"/>
        <v>2</v>
      </c>
      <c r="R1353" t="b">
        <f t="shared" ca="1" si="87"/>
        <v>0</v>
      </c>
      <c r="T1353" t="b">
        <f t="shared" ca="1" si="88"/>
        <v>0</v>
      </c>
      <c r="X1353" t="str">
        <f>IF(ISBLANK(W1353),"",
IF(ISERROR(FIND(",",W1353)),
  IF(ISERROR(VLOOKUP(W1353,MapTable!$A:$A,1,0)),"맵없음",
  ""),
IF(ISERROR(FIND(",",W1353,FIND(",",W1353)+1)),
  IF(OR(ISERROR(VLOOKUP(LEFT(W1353,FIND(",",W1353)-1),MapTable!$A:$A,1,0)),ISERROR(VLOOKUP(TRIM(MID(W1353,FIND(",",W1353)+1,999)),MapTable!$A:$A,1,0))),"맵없음",
  ""),
IF(ISERROR(FIND(",",W1353,FIND(",",W1353,FIND(",",W1353)+1)+1)),
  IF(OR(ISERROR(VLOOKUP(LEFT(W1353,FIND(",",W1353)-1),MapTable!$A:$A,1,0)),ISERROR(VLOOKUP(TRIM(MID(W1353,FIND(",",W1353)+1,FIND(",",W1353,FIND(",",W1353)+1)-FIND(",",W1353)-1)),MapTable!$A:$A,1,0)),ISERROR(VLOOKUP(TRIM(MID(W1353,FIND(",",W1353,FIND(",",W1353)+1)+1,999)),MapTable!$A:$A,1,0))),"맵없음",
  ""),
IF(ISERROR(FIND(",",W1353,FIND(",",W1353,FIND(",",W1353,FIND(",",W1353)+1)+1)+1)),
  IF(OR(ISERROR(VLOOKUP(LEFT(W1353,FIND(",",W1353)-1),MapTable!$A:$A,1,0)),ISERROR(VLOOKUP(TRIM(MID(W1353,FIND(",",W1353)+1,FIND(",",W1353,FIND(",",W1353)+1)-FIND(",",W1353)-1)),MapTable!$A:$A,1,0)),ISERROR(VLOOKUP(TRIM(MID(W1353,FIND(",",W1353,FIND(",",W1353)+1)+1,FIND(",",W1353,FIND(",",W1353,FIND(",",W1353)+1)+1)-FIND(",",W1353,FIND(",",W1353)+1)-1)),MapTable!$A:$A,1,0)),ISERROR(VLOOKUP(TRIM(MID(W1353,FIND(",",W1353,FIND(",",W1353,FIND(",",W1353)+1)+1)+1,999)),MapTable!$A:$A,1,0))),"맵없음",
  ""),
)))))</f>
        <v/>
      </c>
      <c r="AC1353" t="str">
        <f>IF(ISBLANK(AB1353),"",IF(ISERROR(VLOOKUP(AB1353,[3]DropTable!$A:$A,1,0)),"드랍없음",""))</f>
        <v/>
      </c>
      <c r="AE1353" t="str">
        <f>IF(ISBLANK(AD1353),"",IF(ISERROR(VLOOKUP(AD1353,[3]DropTable!$A:$A,1,0)),"드랍없음",""))</f>
        <v/>
      </c>
      <c r="AG1353">
        <v>9.8000000000000007</v>
      </c>
      <c r="AH1353">
        <v>1</v>
      </c>
    </row>
    <row r="1354" spans="1:34" x14ac:dyDescent="0.3">
      <c r="A1354">
        <v>5</v>
      </c>
      <c r="B1354">
        <v>13</v>
      </c>
      <c r="C1354">
        <f>IF(OR($L1354=TRUE,$A1354=0,MOD($A1354,ChapterTable!$S$20)&lt;&gt;0),
MAX(0,INT(($B1354+ChapterTable!$Q$26+VLOOKUP(SUBSTITUTE(C$1,"성장단계","")&amp;"단계오프셋",ChapterTable!$S:$T,2,0))/ChapterTable!$Q$23)),
MAX(0,INT(($B1354+ChapterTable!$S$26+VLOOKUP(SUBSTITUTE(C$1,"성장단계","")&amp;"보스단계오프셋",ChapterTable!$S:$T,2,0))/ChapterTable!$S$23)))</f>
        <v>1</v>
      </c>
      <c r="D1354">
        <f>IF(OR($L1354=TRUE,$A1354=0,MOD($A1354,ChapterTable!$S$20)&lt;&gt;0),
MAX(0,INT(($B1354+ChapterTable!$Q$26+VLOOKUP(SUBSTITUTE(D$1,"성장단계","")&amp;"단계오프셋",ChapterTable!$S:$T,2,0))/ChapterTable!$Q$23)),
MAX(0,INT(($B1354+ChapterTable!$S$26+VLOOKUP(SUBSTITUTE(D$1,"성장단계","")&amp;"보스단계오프셋",ChapterTable!$S:$T,2,0))/ChapterTable!$S$23)))</f>
        <v>1</v>
      </c>
      <c r="E1354" s="1">
        <f ca="1">IF(AND($A1354=0,$B1354=1),
    VLOOKUP(1,ChapterTable!$1:$1048576,MATCH("최종"&amp;SUBSTITUTE(SUBSTITUTE(E$1,"standard",""),"|Float",""),ChapterTable!$1:$1,0),0)*ChapterTable!$Q$17,
  IF(AND($A1354=0,$B1354=0),
    E1355,
  IF($B1354=0,
    VLOOKUP($A1354,ChapterTable!$1:$1048576,MATCH("최종"&amp;SUBSTITUTE(SUBSTITUTE(E$1,"standard",""),"|Float",""),ChapterTable!$1:$1,0),0),
  IF($B1354=1,
    IF($L1354=FALSE,
      VLOOKUP($A1354,ChapterTable!$1:$1048576,MATCH("최종"&amp;SUBSTITUTE(SUBSTITUTE(E$1,"standard",""),"|Float",""),ChapterTable!$1:$1,0),0),
      VLOOKUP($A1354-ChapterTable!$Q$11,ChapterTable!$1:$1048576,MATCH("최종"&amp;SUBSTITUTE(SUBSTITUTE(E$1,"standard",""),"|Float",""),ChapterTable!$1:$1,0),0)*ChapterTable!$Q$14
    ),
  OFFSET(E1354,-$B1354+IF($L1354,1,0),0)*
    (VLOOKUP(SUBSTITUTE(SUBSTITUTE(E$1,"standard",""),"|Float","")&amp;"인게임누적곱배수",ChapterTable!$S:$T,2,0)^C1354
    +VLOOKUP(SUBSTITUTE(SUBSTITUTE(E$1,"standard",""),"|Float","")&amp;"인게임누적합배수",ChapterTable!$S:$T,2,0)*C1354)
  )
  )
  )
)</f>
        <v>697.10625000000005</v>
      </c>
      <c r="F1354" s="1">
        <f ca="1">IF(AND($A1354=0,$B1354=1),
    VLOOKUP(1,ChapterTable!$1:$1048576,MATCH("최종"&amp;SUBSTITUTE(SUBSTITUTE(F$1,"standard",""),"|Float",""),ChapterTable!$1:$1,0),0)*ChapterTable!$Q$17,
  IF(AND($A1354=0,$B1354=0),
    F1355,
  IF($B1354=0,
    VLOOKUP($A1354,ChapterTable!$1:$1048576,MATCH("최종"&amp;SUBSTITUTE(SUBSTITUTE(F$1,"standard",""),"|Float",""),ChapterTable!$1:$1,0),0),
  IF($B1354=1,
    IF($L1354=FALSE,
      VLOOKUP($A1354,ChapterTable!$1:$1048576,MATCH("최종"&amp;SUBSTITUTE(SUBSTITUTE(F$1,"standard",""),"|Float",""),ChapterTable!$1:$1,0),0),
      VLOOKUP($A1354-ChapterTable!$Q$11,ChapterTable!$1:$1048576,MATCH("최종"&amp;SUBSTITUTE(SUBSTITUTE(F$1,"standard",""),"|Float",""),ChapterTable!$1:$1,0),0)*ChapterTable!$Q$14
    ),
  OFFSET(F1354,-$B1354+IF($L1354,1,0),0)*
    (VLOOKUP(SUBSTITUTE(SUBSTITUTE(F$1,"standard",""),"|Float","")&amp;"인게임누적곱배수",ChapterTable!$S:$T,2,0)^D1354
    +VLOOKUP(SUBSTITUTE(SUBSTITUTE(F$1,"standard",""),"|Float","")&amp;"인게임누적합배수",ChapterTable!$S:$T,2,0)*D1354)
  )
  )
  )
)</f>
        <v>344.25</v>
      </c>
      <c r="G1354" t="s">
        <v>76</v>
      </c>
      <c r="J1354" t="str">
        <f>IF(ISBLANK(I1354),"",
IFERROR(VLOOKUP(I1354,[1]StringTable!$1:$1048576,MATCH([1]StringTable!$B$1,[1]StringTable!$1:$1,0),0),
IFERROR(VLOOKUP(I1354,[1]InApkStringTable!$1:$1048576,MATCH([1]InApkStringTable!$B$1,[1]InApkStringTable!$1:$1,0),0),
"스트링없음")))</f>
        <v/>
      </c>
      <c r="L1354" t="b">
        <v>1</v>
      </c>
      <c r="N1354" t="str">
        <f>IF(ISBLANK(M1354),"",IF(ISERROR(VLOOKUP(M1354,MapTable!$A:$A,1,0)),"맵없음",""))</f>
        <v/>
      </c>
      <c r="O1354">
        <f t="shared" si="85"/>
        <v>2</v>
      </c>
      <c r="Q1354">
        <f t="shared" si="86"/>
        <v>2</v>
      </c>
      <c r="R1354" t="b">
        <f t="shared" ca="1" si="87"/>
        <v>0</v>
      </c>
      <c r="T1354" t="b">
        <f t="shared" ca="1" si="88"/>
        <v>0</v>
      </c>
      <c r="X1354" t="str">
        <f>IF(ISBLANK(W1354),"",
IF(ISERROR(FIND(",",W1354)),
  IF(ISERROR(VLOOKUP(W1354,MapTable!$A:$A,1,0)),"맵없음",
  ""),
IF(ISERROR(FIND(",",W1354,FIND(",",W1354)+1)),
  IF(OR(ISERROR(VLOOKUP(LEFT(W1354,FIND(",",W1354)-1),MapTable!$A:$A,1,0)),ISERROR(VLOOKUP(TRIM(MID(W1354,FIND(",",W1354)+1,999)),MapTable!$A:$A,1,0))),"맵없음",
  ""),
IF(ISERROR(FIND(",",W1354,FIND(",",W1354,FIND(",",W1354)+1)+1)),
  IF(OR(ISERROR(VLOOKUP(LEFT(W1354,FIND(",",W1354)-1),MapTable!$A:$A,1,0)),ISERROR(VLOOKUP(TRIM(MID(W1354,FIND(",",W1354)+1,FIND(",",W1354,FIND(",",W1354)+1)-FIND(",",W1354)-1)),MapTable!$A:$A,1,0)),ISERROR(VLOOKUP(TRIM(MID(W1354,FIND(",",W1354,FIND(",",W1354)+1)+1,999)),MapTable!$A:$A,1,0))),"맵없음",
  ""),
IF(ISERROR(FIND(",",W1354,FIND(",",W1354,FIND(",",W1354,FIND(",",W1354)+1)+1)+1)),
  IF(OR(ISERROR(VLOOKUP(LEFT(W1354,FIND(",",W1354)-1),MapTable!$A:$A,1,0)),ISERROR(VLOOKUP(TRIM(MID(W1354,FIND(",",W1354)+1,FIND(",",W1354,FIND(",",W1354)+1)-FIND(",",W1354)-1)),MapTable!$A:$A,1,0)),ISERROR(VLOOKUP(TRIM(MID(W1354,FIND(",",W1354,FIND(",",W1354)+1)+1,FIND(",",W1354,FIND(",",W1354,FIND(",",W1354)+1)+1)-FIND(",",W1354,FIND(",",W1354)+1)-1)),MapTable!$A:$A,1,0)),ISERROR(VLOOKUP(TRIM(MID(W1354,FIND(",",W1354,FIND(",",W1354,FIND(",",W1354)+1)+1)+1,999)),MapTable!$A:$A,1,0))),"맵없음",
  ""),
)))))</f>
        <v/>
      </c>
      <c r="AC1354" t="str">
        <f>IF(ISBLANK(AB1354),"",IF(ISERROR(VLOOKUP(AB1354,[3]DropTable!$A:$A,1,0)),"드랍없음",""))</f>
        <v/>
      </c>
      <c r="AE1354" t="str">
        <f>IF(ISBLANK(AD1354),"",IF(ISERROR(VLOOKUP(AD1354,[3]DropTable!$A:$A,1,0)),"드랍없음",""))</f>
        <v/>
      </c>
      <c r="AG1354">
        <v>9.8000000000000007</v>
      </c>
      <c r="AH1354">
        <v>1</v>
      </c>
    </row>
    <row r="1355" spans="1:34" x14ac:dyDescent="0.3">
      <c r="A1355">
        <v>5</v>
      </c>
      <c r="B1355">
        <v>14</v>
      </c>
      <c r="C1355">
        <f>IF(OR($L1355=TRUE,$A1355=0,MOD($A1355,ChapterTable!$S$20)&lt;&gt;0),
MAX(0,INT(($B1355+ChapterTable!$Q$26+VLOOKUP(SUBSTITUTE(C$1,"성장단계","")&amp;"단계오프셋",ChapterTable!$S:$T,2,0))/ChapterTable!$Q$23)),
MAX(0,INT(($B1355+ChapterTable!$S$26+VLOOKUP(SUBSTITUTE(C$1,"성장단계","")&amp;"보스단계오프셋",ChapterTable!$S:$T,2,0))/ChapterTable!$S$23)))</f>
        <v>1</v>
      </c>
      <c r="D1355">
        <f>IF(OR($L1355=TRUE,$A1355=0,MOD($A1355,ChapterTable!$S$20)&lt;&gt;0),
MAX(0,INT(($B1355+ChapterTable!$Q$26+VLOOKUP(SUBSTITUTE(D$1,"성장단계","")&amp;"단계오프셋",ChapterTable!$S:$T,2,0))/ChapterTable!$Q$23)),
MAX(0,INT(($B1355+ChapterTable!$S$26+VLOOKUP(SUBSTITUTE(D$1,"성장단계","")&amp;"보스단계오프셋",ChapterTable!$S:$T,2,0))/ChapterTable!$S$23)))</f>
        <v>1</v>
      </c>
      <c r="E1355" s="1">
        <f ca="1">IF(AND($A1355=0,$B1355=1),
    VLOOKUP(1,ChapterTable!$1:$1048576,MATCH("최종"&amp;SUBSTITUTE(SUBSTITUTE(E$1,"standard",""),"|Float",""),ChapterTable!$1:$1,0),0)*ChapterTable!$Q$17,
  IF(AND($A1355=0,$B1355=0),
    E1356,
  IF($B1355=0,
    VLOOKUP($A1355,ChapterTable!$1:$1048576,MATCH("최종"&amp;SUBSTITUTE(SUBSTITUTE(E$1,"standard",""),"|Float",""),ChapterTable!$1:$1,0),0),
  IF($B1355=1,
    IF($L1355=FALSE,
      VLOOKUP($A1355,ChapterTable!$1:$1048576,MATCH("최종"&amp;SUBSTITUTE(SUBSTITUTE(E$1,"standard",""),"|Float",""),ChapterTable!$1:$1,0),0),
      VLOOKUP($A1355-ChapterTable!$Q$11,ChapterTable!$1:$1048576,MATCH("최종"&amp;SUBSTITUTE(SUBSTITUTE(E$1,"standard",""),"|Float",""),ChapterTable!$1:$1,0),0)*ChapterTable!$Q$14
    ),
  OFFSET(E1355,-$B1355+IF($L1355,1,0),0)*
    (VLOOKUP(SUBSTITUTE(SUBSTITUTE(E$1,"standard",""),"|Float","")&amp;"인게임누적곱배수",ChapterTable!$S:$T,2,0)^C1355
    +VLOOKUP(SUBSTITUTE(SUBSTITUTE(E$1,"standard",""),"|Float","")&amp;"인게임누적합배수",ChapterTable!$S:$T,2,0)*C1355)
  )
  )
  )
)</f>
        <v>697.10625000000005</v>
      </c>
      <c r="F1355" s="1">
        <f ca="1">IF(AND($A1355=0,$B1355=1),
    VLOOKUP(1,ChapterTable!$1:$1048576,MATCH("최종"&amp;SUBSTITUTE(SUBSTITUTE(F$1,"standard",""),"|Float",""),ChapterTable!$1:$1,0),0)*ChapterTable!$Q$17,
  IF(AND($A1355=0,$B1355=0),
    F1356,
  IF($B1355=0,
    VLOOKUP($A1355,ChapterTable!$1:$1048576,MATCH("최종"&amp;SUBSTITUTE(SUBSTITUTE(F$1,"standard",""),"|Float",""),ChapterTable!$1:$1,0),0),
  IF($B1355=1,
    IF($L1355=FALSE,
      VLOOKUP($A1355,ChapterTable!$1:$1048576,MATCH("최종"&amp;SUBSTITUTE(SUBSTITUTE(F$1,"standard",""),"|Float",""),ChapterTable!$1:$1,0),0),
      VLOOKUP($A1355-ChapterTable!$Q$11,ChapterTable!$1:$1048576,MATCH("최종"&amp;SUBSTITUTE(SUBSTITUTE(F$1,"standard",""),"|Float",""),ChapterTable!$1:$1,0),0)*ChapterTable!$Q$14
    ),
  OFFSET(F1355,-$B1355+IF($L1355,1,0),0)*
    (VLOOKUP(SUBSTITUTE(SUBSTITUTE(F$1,"standard",""),"|Float","")&amp;"인게임누적곱배수",ChapterTable!$S:$T,2,0)^D1355
    +VLOOKUP(SUBSTITUTE(SUBSTITUTE(F$1,"standard",""),"|Float","")&amp;"인게임누적합배수",ChapterTable!$S:$T,2,0)*D1355)
  )
  )
  )
)</f>
        <v>344.25</v>
      </c>
      <c r="G1355" t="s">
        <v>76</v>
      </c>
      <c r="J1355" t="str">
        <f>IF(ISBLANK(I1355),"",
IFERROR(VLOOKUP(I1355,[1]StringTable!$1:$1048576,MATCH([1]StringTable!$B$1,[1]StringTable!$1:$1,0),0),
IFERROR(VLOOKUP(I1355,[1]InApkStringTable!$1:$1048576,MATCH([1]InApkStringTable!$B$1,[1]InApkStringTable!$1:$1,0),0),
"스트링없음")))</f>
        <v/>
      </c>
      <c r="L1355" t="b">
        <v>1</v>
      </c>
      <c r="N1355" t="str">
        <f>IF(ISBLANK(M1355),"",IF(ISERROR(VLOOKUP(M1355,MapTable!$A:$A,1,0)),"맵없음",""))</f>
        <v/>
      </c>
      <c r="O1355">
        <f t="shared" si="85"/>
        <v>2</v>
      </c>
      <c r="Q1355">
        <f t="shared" si="86"/>
        <v>2</v>
      </c>
      <c r="R1355" t="b">
        <f t="shared" ca="1" si="87"/>
        <v>0</v>
      </c>
      <c r="T1355" t="b">
        <f t="shared" ca="1" si="88"/>
        <v>0</v>
      </c>
      <c r="X1355" t="str">
        <f>IF(ISBLANK(W1355),"",
IF(ISERROR(FIND(",",W1355)),
  IF(ISERROR(VLOOKUP(W1355,MapTable!$A:$A,1,0)),"맵없음",
  ""),
IF(ISERROR(FIND(",",W1355,FIND(",",W1355)+1)),
  IF(OR(ISERROR(VLOOKUP(LEFT(W1355,FIND(",",W1355)-1),MapTable!$A:$A,1,0)),ISERROR(VLOOKUP(TRIM(MID(W1355,FIND(",",W1355)+1,999)),MapTable!$A:$A,1,0))),"맵없음",
  ""),
IF(ISERROR(FIND(",",W1355,FIND(",",W1355,FIND(",",W1355)+1)+1)),
  IF(OR(ISERROR(VLOOKUP(LEFT(W1355,FIND(",",W1355)-1),MapTable!$A:$A,1,0)),ISERROR(VLOOKUP(TRIM(MID(W1355,FIND(",",W1355)+1,FIND(",",W1355,FIND(",",W1355)+1)-FIND(",",W1355)-1)),MapTable!$A:$A,1,0)),ISERROR(VLOOKUP(TRIM(MID(W1355,FIND(",",W1355,FIND(",",W1355)+1)+1,999)),MapTable!$A:$A,1,0))),"맵없음",
  ""),
IF(ISERROR(FIND(",",W1355,FIND(",",W1355,FIND(",",W1355,FIND(",",W1355)+1)+1)+1)),
  IF(OR(ISERROR(VLOOKUP(LEFT(W1355,FIND(",",W1355)-1),MapTable!$A:$A,1,0)),ISERROR(VLOOKUP(TRIM(MID(W1355,FIND(",",W1355)+1,FIND(",",W1355,FIND(",",W1355)+1)-FIND(",",W1355)-1)),MapTable!$A:$A,1,0)),ISERROR(VLOOKUP(TRIM(MID(W1355,FIND(",",W1355,FIND(",",W1355)+1)+1,FIND(",",W1355,FIND(",",W1355,FIND(",",W1355)+1)+1)-FIND(",",W1355,FIND(",",W1355)+1)-1)),MapTable!$A:$A,1,0)),ISERROR(VLOOKUP(TRIM(MID(W1355,FIND(",",W1355,FIND(",",W1355,FIND(",",W1355)+1)+1)+1,999)),MapTable!$A:$A,1,0))),"맵없음",
  ""),
)))))</f>
        <v/>
      </c>
      <c r="AC1355" t="str">
        <f>IF(ISBLANK(AB1355),"",IF(ISERROR(VLOOKUP(AB1355,[3]DropTable!$A:$A,1,0)),"드랍없음",""))</f>
        <v/>
      </c>
      <c r="AE1355" t="str">
        <f>IF(ISBLANK(AD1355),"",IF(ISERROR(VLOOKUP(AD1355,[3]DropTable!$A:$A,1,0)),"드랍없음",""))</f>
        <v/>
      </c>
      <c r="AG1355">
        <v>9.8000000000000007</v>
      </c>
      <c r="AH1355">
        <v>1</v>
      </c>
    </row>
    <row r="1356" spans="1:34" x14ac:dyDescent="0.3">
      <c r="A1356">
        <v>5</v>
      </c>
      <c r="B1356">
        <v>15</v>
      </c>
      <c r="C1356">
        <f>IF(OR($L1356=TRUE,$A1356=0,MOD($A1356,ChapterTable!$S$20)&lt;&gt;0),
MAX(0,INT(($B1356+ChapterTable!$Q$26+VLOOKUP(SUBSTITUTE(C$1,"성장단계","")&amp;"단계오프셋",ChapterTable!$S:$T,2,0))/ChapterTable!$Q$23)),
MAX(0,INT(($B1356+ChapterTable!$S$26+VLOOKUP(SUBSTITUTE(C$1,"성장단계","")&amp;"보스단계오프셋",ChapterTable!$S:$T,2,0))/ChapterTable!$S$23)))</f>
        <v>1</v>
      </c>
      <c r="D1356">
        <f>IF(OR($L1356=TRUE,$A1356=0,MOD($A1356,ChapterTable!$S$20)&lt;&gt;0),
MAX(0,INT(($B1356+ChapterTable!$Q$26+VLOOKUP(SUBSTITUTE(D$1,"성장단계","")&amp;"단계오프셋",ChapterTable!$S:$T,2,0))/ChapterTable!$Q$23)),
MAX(0,INT(($B1356+ChapterTable!$S$26+VLOOKUP(SUBSTITUTE(D$1,"성장단계","")&amp;"보스단계오프셋",ChapterTable!$S:$T,2,0))/ChapterTable!$S$23)))</f>
        <v>1</v>
      </c>
      <c r="E1356" s="1">
        <f ca="1">IF(AND($A1356=0,$B1356=1),
    VLOOKUP(1,ChapterTable!$1:$1048576,MATCH("최종"&amp;SUBSTITUTE(SUBSTITUTE(E$1,"standard",""),"|Float",""),ChapterTable!$1:$1,0),0)*ChapterTable!$Q$17,
  IF(AND($A1356=0,$B1356=0),
    E1357,
  IF($B1356=0,
    VLOOKUP($A1356,ChapterTable!$1:$1048576,MATCH("최종"&amp;SUBSTITUTE(SUBSTITUTE(E$1,"standard",""),"|Float",""),ChapterTable!$1:$1,0),0),
  IF($B1356=1,
    IF($L1356=FALSE,
      VLOOKUP($A1356,ChapterTable!$1:$1048576,MATCH("최종"&amp;SUBSTITUTE(SUBSTITUTE(E$1,"standard",""),"|Float",""),ChapterTable!$1:$1,0),0),
      VLOOKUP($A1356-ChapterTable!$Q$11,ChapterTable!$1:$1048576,MATCH("최종"&amp;SUBSTITUTE(SUBSTITUTE(E$1,"standard",""),"|Float",""),ChapterTable!$1:$1,0),0)*ChapterTable!$Q$14
    ),
  OFFSET(E1356,-$B1356+IF($L1356,1,0),0)*
    (VLOOKUP(SUBSTITUTE(SUBSTITUTE(E$1,"standard",""),"|Float","")&amp;"인게임누적곱배수",ChapterTable!$S:$T,2,0)^C1356
    +VLOOKUP(SUBSTITUTE(SUBSTITUTE(E$1,"standard",""),"|Float","")&amp;"인게임누적합배수",ChapterTable!$S:$T,2,0)*C1356)
  )
  )
  )
)</f>
        <v>697.10625000000005</v>
      </c>
      <c r="F1356" s="1">
        <f ca="1">IF(AND($A1356=0,$B1356=1),
    VLOOKUP(1,ChapterTable!$1:$1048576,MATCH("최종"&amp;SUBSTITUTE(SUBSTITUTE(F$1,"standard",""),"|Float",""),ChapterTable!$1:$1,0),0)*ChapterTable!$Q$17,
  IF(AND($A1356=0,$B1356=0),
    F1357,
  IF($B1356=0,
    VLOOKUP($A1356,ChapterTable!$1:$1048576,MATCH("최종"&amp;SUBSTITUTE(SUBSTITUTE(F$1,"standard",""),"|Float",""),ChapterTable!$1:$1,0),0),
  IF($B1356=1,
    IF($L1356=FALSE,
      VLOOKUP($A1356,ChapterTable!$1:$1048576,MATCH("최종"&amp;SUBSTITUTE(SUBSTITUTE(F$1,"standard",""),"|Float",""),ChapterTable!$1:$1,0),0),
      VLOOKUP($A1356-ChapterTable!$Q$11,ChapterTable!$1:$1048576,MATCH("최종"&amp;SUBSTITUTE(SUBSTITUTE(F$1,"standard",""),"|Float",""),ChapterTable!$1:$1,0),0)*ChapterTable!$Q$14
    ),
  OFFSET(F1356,-$B1356+IF($L1356,1,0),0)*
    (VLOOKUP(SUBSTITUTE(SUBSTITUTE(F$1,"standard",""),"|Float","")&amp;"인게임누적곱배수",ChapterTable!$S:$T,2,0)^D1356
    +VLOOKUP(SUBSTITUTE(SUBSTITUTE(F$1,"standard",""),"|Float","")&amp;"인게임누적합배수",ChapterTable!$S:$T,2,0)*D1356)
  )
  )
  )
)</f>
        <v>344.25</v>
      </c>
      <c r="G1356" t="s">
        <v>76</v>
      </c>
      <c r="J1356" t="str">
        <f>IF(ISBLANK(I1356),"",
IFERROR(VLOOKUP(I1356,[1]StringTable!$1:$1048576,MATCH([1]StringTable!$B$1,[1]StringTable!$1:$1,0),0),
IFERROR(VLOOKUP(I1356,[1]InApkStringTable!$1:$1048576,MATCH([1]InApkStringTable!$B$1,[1]InApkStringTable!$1:$1,0),0),
"스트링없음")))</f>
        <v/>
      </c>
      <c r="L1356" t="b">
        <v>1</v>
      </c>
      <c r="N1356" t="str">
        <f>IF(ISBLANK(M1356),"",IF(ISERROR(VLOOKUP(M1356,MapTable!$A:$A,1,0)),"맵없음",""))</f>
        <v/>
      </c>
      <c r="O1356">
        <f t="shared" si="85"/>
        <v>11</v>
      </c>
      <c r="Q1356">
        <f t="shared" si="86"/>
        <v>11</v>
      </c>
      <c r="R1356" t="b">
        <f t="shared" ca="1" si="87"/>
        <v>0</v>
      </c>
      <c r="T1356" t="b">
        <f t="shared" ca="1" si="88"/>
        <v>0</v>
      </c>
      <c r="X1356" t="str">
        <f>IF(ISBLANK(W1356),"",
IF(ISERROR(FIND(",",W1356)),
  IF(ISERROR(VLOOKUP(W1356,MapTable!$A:$A,1,0)),"맵없음",
  ""),
IF(ISERROR(FIND(",",W1356,FIND(",",W1356)+1)),
  IF(OR(ISERROR(VLOOKUP(LEFT(W1356,FIND(",",W1356)-1),MapTable!$A:$A,1,0)),ISERROR(VLOOKUP(TRIM(MID(W1356,FIND(",",W1356)+1,999)),MapTable!$A:$A,1,0))),"맵없음",
  ""),
IF(ISERROR(FIND(",",W1356,FIND(",",W1356,FIND(",",W1356)+1)+1)),
  IF(OR(ISERROR(VLOOKUP(LEFT(W1356,FIND(",",W1356)-1),MapTable!$A:$A,1,0)),ISERROR(VLOOKUP(TRIM(MID(W1356,FIND(",",W1356)+1,FIND(",",W1356,FIND(",",W1356)+1)-FIND(",",W1356)-1)),MapTable!$A:$A,1,0)),ISERROR(VLOOKUP(TRIM(MID(W1356,FIND(",",W1356,FIND(",",W1356)+1)+1,999)),MapTable!$A:$A,1,0))),"맵없음",
  ""),
IF(ISERROR(FIND(",",W1356,FIND(",",W1356,FIND(",",W1356,FIND(",",W1356)+1)+1)+1)),
  IF(OR(ISERROR(VLOOKUP(LEFT(W1356,FIND(",",W1356)-1),MapTable!$A:$A,1,0)),ISERROR(VLOOKUP(TRIM(MID(W1356,FIND(",",W1356)+1,FIND(",",W1356,FIND(",",W1356)+1)-FIND(",",W1356)-1)),MapTable!$A:$A,1,0)),ISERROR(VLOOKUP(TRIM(MID(W1356,FIND(",",W1356,FIND(",",W1356)+1)+1,FIND(",",W1356,FIND(",",W1356,FIND(",",W1356)+1)+1)-FIND(",",W1356,FIND(",",W1356)+1)-1)),MapTable!$A:$A,1,0)),ISERROR(VLOOKUP(TRIM(MID(W1356,FIND(",",W1356,FIND(",",W1356,FIND(",",W1356)+1)+1)+1,999)),MapTable!$A:$A,1,0))),"맵없음",
  ""),
)))))</f>
        <v/>
      </c>
      <c r="AC1356" t="str">
        <f>IF(ISBLANK(AB1356),"",IF(ISERROR(VLOOKUP(AB1356,[3]DropTable!$A:$A,1,0)),"드랍없음",""))</f>
        <v/>
      </c>
      <c r="AE1356" t="str">
        <f>IF(ISBLANK(AD1356),"",IF(ISERROR(VLOOKUP(AD1356,[3]DropTable!$A:$A,1,0)),"드랍없음",""))</f>
        <v/>
      </c>
      <c r="AG1356">
        <v>9.8000000000000007</v>
      </c>
      <c r="AH1356">
        <v>1</v>
      </c>
    </row>
    <row r="1357" spans="1:34" x14ac:dyDescent="0.3">
      <c r="A1357">
        <v>5</v>
      </c>
      <c r="B1357">
        <v>16</v>
      </c>
      <c r="C1357">
        <f>IF(OR($L1357=TRUE,$A1357=0,MOD($A1357,ChapterTable!$S$20)&lt;&gt;0),
MAX(0,INT(($B1357+ChapterTable!$Q$26+VLOOKUP(SUBSTITUTE(C$1,"성장단계","")&amp;"단계오프셋",ChapterTable!$S:$T,2,0))/ChapterTable!$Q$23)),
MAX(0,INT(($B1357+ChapterTable!$S$26+VLOOKUP(SUBSTITUTE(C$1,"성장단계","")&amp;"보스단계오프셋",ChapterTable!$S:$T,2,0))/ChapterTable!$S$23)))</f>
        <v>2</v>
      </c>
      <c r="D1357">
        <f>IF(OR($L1357=TRUE,$A1357=0,MOD($A1357,ChapterTable!$S$20)&lt;&gt;0),
MAX(0,INT(($B1357+ChapterTable!$Q$26+VLOOKUP(SUBSTITUTE(D$1,"성장단계","")&amp;"단계오프셋",ChapterTable!$S:$T,2,0))/ChapterTable!$Q$23)),
MAX(0,INT(($B1357+ChapterTable!$S$26+VLOOKUP(SUBSTITUTE(D$1,"성장단계","")&amp;"보스단계오프셋",ChapterTable!$S:$T,2,0))/ChapterTable!$S$23)))</f>
        <v>1</v>
      </c>
      <c r="E1357" s="1">
        <f ca="1">IF(AND($A1357=0,$B1357=1),
    VLOOKUP(1,ChapterTable!$1:$1048576,MATCH("최종"&amp;SUBSTITUTE(SUBSTITUTE(E$1,"standard",""),"|Float",""),ChapterTable!$1:$1,0),0)*ChapterTable!$Q$17,
  IF(AND($A1357=0,$B1357=0),
    E1358,
  IF($B1357=0,
    VLOOKUP($A1357,ChapterTable!$1:$1048576,MATCH("최종"&amp;SUBSTITUTE(SUBSTITUTE(E$1,"standard",""),"|Float",""),ChapterTable!$1:$1,0),0),
  IF($B1357=1,
    IF($L1357=FALSE,
      VLOOKUP($A1357,ChapterTable!$1:$1048576,MATCH("최종"&amp;SUBSTITUTE(SUBSTITUTE(E$1,"standard",""),"|Float",""),ChapterTable!$1:$1,0),0),
      VLOOKUP($A1357-ChapterTable!$Q$11,ChapterTable!$1:$1048576,MATCH("최종"&amp;SUBSTITUTE(SUBSTITUTE(E$1,"standard",""),"|Float",""),ChapterTable!$1:$1,0),0)*ChapterTable!$Q$14
    ),
  OFFSET(E1357,-$B1357+IF($L1357,1,0),0)*
    (VLOOKUP(SUBSTITUTE(SUBSTITUTE(E$1,"standard",""),"|Float","")&amp;"인게임누적곱배수",ChapterTable!$S:$T,2,0)^C1357
    +VLOOKUP(SUBSTITUTE(SUBSTITUTE(E$1,"standard",""),"|Float","")&amp;"인게임누적합배수",ChapterTable!$S:$T,2,0)*C1357)
  )
  )
  )
)</f>
        <v>877.83749999999998</v>
      </c>
      <c r="F1357" s="1">
        <f ca="1">IF(AND($A1357=0,$B1357=1),
    VLOOKUP(1,ChapterTable!$1:$1048576,MATCH("최종"&amp;SUBSTITUTE(SUBSTITUTE(F$1,"standard",""),"|Float",""),ChapterTable!$1:$1,0),0)*ChapterTable!$Q$17,
  IF(AND($A1357=0,$B1357=0),
    F1358,
  IF($B1357=0,
    VLOOKUP($A1357,ChapterTable!$1:$1048576,MATCH("최종"&amp;SUBSTITUTE(SUBSTITUTE(F$1,"standard",""),"|Float",""),ChapterTable!$1:$1,0),0),
  IF($B1357=1,
    IF($L1357=FALSE,
      VLOOKUP($A1357,ChapterTable!$1:$1048576,MATCH("최종"&amp;SUBSTITUTE(SUBSTITUTE(F$1,"standard",""),"|Float",""),ChapterTable!$1:$1,0),0),
      VLOOKUP($A1357-ChapterTable!$Q$11,ChapterTable!$1:$1048576,MATCH("최종"&amp;SUBSTITUTE(SUBSTITUTE(F$1,"standard",""),"|Float",""),ChapterTable!$1:$1,0),0)*ChapterTable!$Q$14
    ),
  OFFSET(F1357,-$B1357+IF($L1357,1,0),0)*
    (VLOOKUP(SUBSTITUTE(SUBSTITUTE(F$1,"standard",""),"|Float","")&amp;"인게임누적곱배수",ChapterTable!$S:$T,2,0)^D1357
    +VLOOKUP(SUBSTITUTE(SUBSTITUTE(F$1,"standard",""),"|Float","")&amp;"인게임누적합배수",ChapterTable!$S:$T,2,0)*D1357)
  )
  )
  )
)</f>
        <v>344.25</v>
      </c>
      <c r="G1357" t="s">
        <v>76</v>
      </c>
      <c r="J1357" t="str">
        <f>IF(ISBLANK(I1357),"",
IFERROR(VLOOKUP(I1357,[1]StringTable!$1:$1048576,MATCH([1]StringTable!$B$1,[1]StringTable!$1:$1,0),0),
IFERROR(VLOOKUP(I1357,[1]InApkStringTable!$1:$1048576,MATCH([1]InApkStringTable!$B$1,[1]InApkStringTable!$1:$1,0),0),
"스트링없음")))</f>
        <v/>
      </c>
      <c r="L1357" t="b">
        <v>1</v>
      </c>
      <c r="N1357" t="str">
        <f>IF(ISBLANK(M1357),"",IF(ISERROR(VLOOKUP(M1357,MapTable!$A:$A,1,0)),"맵없음",""))</f>
        <v/>
      </c>
      <c r="O1357">
        <f t="shared" si="85"/>
        <v>2</v>
      </c>
      <c r="Q1357">
        <f t="shared" si="86"/>
        <v>2</v>
      </c>
      <c r="R1357" t="b">
        <f t="shared" ca="1" si="87"/>
        <v>0</v>
      </c>
      <c r="T1357" t="b">
        <f t="shared" ca="1" si="88"/>
        <v>0</v>
      </c>
      <c r="X1357" t="str">
        <f>IF(ISBLANK(W1357),"",
IF(ISERROR(FIND(",",W1357)),
  IF(ISERROR(VLOOKUP(W1357,MapTable!$A:$A,1,0)),"맵없음",
  ""),
IF(ISERROR(FIND(",",W1357,FIND(",",W1357)+1)),
  IF(OR(ISERROR(VLOOKUP(LEFT(W1357,FIND(",",W1357)-1),MapTable!$A:$A,1,0)),ISERROR(VLOOKUP(TRIM(MID(W1357,FIND(",",W1357)+1,999)),MapTable!$A:$A,1,0))),"맵없음",
  ""),
IF(ISERROR(FIND(",",W1357,FIND(",",W1357,FIND(",",W1357)+1)+1)),
  IF(OR(ISERROR(VLOOKUP(LEFT(W1357,FIND(",",W1357)-1),MapTable!$A:$A,1,0)),ISERROR(VLOOKUP(TRIM(MID(W1357,FIND(",",W1357)+1,FIND(",",W1357,FIND(",",W1357)+1)-FIND(",",W1357)-1)),MapTable!$A:$A,1,0)),ISERROR(VLOOKUP(TRIM(MID(W1357,FIND(",",W1357,FIND(",",W1357)+1)+1,999)),MapTable!$A:$A,1,0))),"맵없음",
  ""),
IF(ISERROR(FIND(",",W1357,FIND(",",W1357,FIND(",",W1357,FIND(",",W1357)+1)+1)+1)),
  IF(OR(ISERROR(VLOOKUP(LEFT(W1357,FIND(",",W1357)-1),MapTable!$A:$A,1,0)),ISERROR(VLOOKUP(TRIM(MID(W1357,FIND(",",W1357)+1,FIND(",",W1357,FIND(",",W1357)+1)-FIND(",",W1357)-1)),MapTable!$A:$A,1,0)),ISERROR(VLOOKUP(TRIM(MID(W1357,FIND(",",W1357,FIND(",",W1357)+1)+1,FIND(",",W1357,FIND(",",W1357,FIND(",",W1357)+1)+1)-FIND(",",W1357,FIND(",",W1357)+1)-1)),MapTable!$A:$A,1,0)),ISERROR(VLOOKUP(TRIM(MID(W1357,FIND(",",W1357,FIND(",",W1357,FIND(",",W1357)+1)+1)+1,999)),MapTable!$A:$A,1,0))),"맵없음",
  ""),
)))))</f>
        <v/>
      </c>
      <c r="AC1357" t="str">
        <f>IF(ISBLANK(AB1357),"",IF(ISERROR(VLOOKUP(AB1357,[3]DropTable!$A:$A,1,0)),"드랍없음",""))</f>
        <v/>
      </c>
      <c r="AE1357" t="str">
        <f>IF(ISBLANK(AD1357),"",IF(ISERROR(VLOOKUP(AD1357,[3]DropTable!$A:$A,1,0)),"드랍없음",""))</f>
        <v/>
      </c>
      <c r="AG1357">
        <v>9.8000000000000007</v>
      </c>
      <c r="AH1357">
        <v>1</v>
      </c>
    </row>
    <row r="1358" spans="1:34" x14ac:dyDescent="0.3">
      <c r="A1358">
        <v>5</v>
      </c>
      <c r="B1358">
        <v>17</v>
      </c>
      <c r="C1358">
        <f>IF(OR($L1358=TRUE,$A1358=0,MOD($A1358,ChapterTable!$S$20)&lt;&gt;0),
MAX(0,INT(($B1358+ChapterTable!$Q$26+VLOOKUP(SUBSTITUTE(C$1,"성장단계","")&amp;"단계오프셋",ChapterTable!$S:$T,2,0))/ChapterTable!$Q$23)),
MAX(0,INT(($B1358+ChapterTable!$S$26+VLOOKUP(SUBSTITUTE(C$1,"성장단계","")&amp;"보스단계오프셋",ChapterTable!$S:$T,2,0))/ChapterTable!$S$23)))</f>
        <v>2</v>
      </c>
      <c r="D1358">
        <f>IF(OR($L1358=TRUE,$A1358=0,MOD($A1358,ChapterTable!$S$20)&lt;&gt;0),
MAX(0,INT(($B1358+ChapterTable!$Q$26+VLOOKUP(SUBSTITUTE(D$1,"성장단계","")&amp;"단계오프셋",ChapterTable!$S:$T,2,0))/ChapterTable!$Q$23)),
MAX(0,INT(($B1358+ChapterTable!$S$26+VLOOKUP(SUBSTITUTE(D$1,"성장단계","")&amp;"보스단계오프셋",ChapterTable!$S:$T,2,0))/ChapterTable!$S$23)))</f>
        <v>1</v>
      </c>
      <c r="E1358" s="1">
        <f ca="1">IF(AND($A1358=0,$B1358=1),
    VLOOKUP(1,ChapterTable!$1:$1048576,MATCH("최종"&amp;SUBSTITUTE(SUBSTITUTE(E$1,"standard",""),"|Float",""),ChapterTable!$1:$1,0),0)*ChapterTable!$Q$17,
  IF(AND($A1358=0,$B1358=0),
    E1359,
  IF($B1358=0,
    VLOOKUP($A1358,ChapterTable!$1:$1048576,MATCH("최종"&amp;SUBSTITUTE(SUBSTITUTE(E$1,"standard",""),"|Float",""),ChapterTable!$1:$1,0),0),
  IF($B1358=1,
    IF($L1358=FALSE,
      VLOOKUP($A1358,ChapterTable!$1:$1048576,MATCH("최종"&amp;SUBSTITUTE(SUBSTITUTE(E$1,"standard",""),"|Float",""),ChapterTable!$1:$1,0),0),
      VLOOKUP($A1358-ChapterTable!$Q$11,ChapterTable!$1:$1048576,MATCH("최종"&amp;SUBSTITUTE(SUBSTITUTE(E$1,"standard",""),"|Float",""),ChapterTable!$1:$1,0),0)*ChapterTable!$Q$14
    ),
  OFFSET(E1358,-$B1358+IF($L1358,1,0),0)*
    (VLOOKUP(SUBSTITUTE(SUBSTITUTE(E$1,"standard",""),"|Float","")&amp;"인게임누적곱배수",ChapterTable!$S:$T,2,0)^C1358
    +VLOOKUP(SUBSTITUTE(SUBSTITUTE(E$1,"standard",""),"|Float","")&amp;"인게임누적합배수",ChapterTable!$S:$T,2,0)*C1358)
  )
  )
  )
)</f>
        <v>877.83749999999998</v>
      </c>
      <c r="F1358" s="1">
        <f ca="1">IF(AND($A1358=0,$B1358=1),
    VLOOKUP(1,ChapterTable!$1:$1048576,MATCH("최종"&amp;SUBSTITUTE(SUBSTITUTE(F$1,"standard",""),"|Float",""),ChapterTable!$1:$1,0),0)*ChapterTable!$Q$17,
  IF(AND($A1358=0,$B1358=0),
    F1359,
  IF($B1358=0,
    VLOOKUP($A1358,ChapterTable!$1:$1048576,MATCH("최종"&amp;SUBSTITUTE(SUBSTITUTE(F$1,"standard",""),"|Float",""),ChapterTable!$1:$1,0),0),
  IF($B1358=1,
    IF($L1358=FALSE,
      VLOOKUP($A1358,ChapterTable!$1:$1048576,MATCH("최종"&amp;SUBSTITUTE(SUBSTITUTE(F$1,"standard",""),"|Float",""),ChapterTable!$1:$1,0),0),
      VLOOKUP($A1358-ChapterTable!$Q$11,ChapterTable!$1:$1048576,MATCH("최종"&amp;SUBSTITUTE(SUBSTITUTE(F$1,"standard",""),"|Float",""),ChapterTable!$1:$1,0),0)*ChapterTable!$Q$14
    ),
  OFFSET(F1358,-$B1358+IF($L1358,1,0),0)*
    (VLOOKUP(SUBSTITUTE(SUBSTITUTE(F$1,"standard",""),"|Float","")&amp;"인게임누적곱배수",ChapterTable!$S:$T,2,0)^D1358
    +VLOOKUP(SUBSTITUTE(SUBSTITUTE(F$1,"standard",""),"|Float","")&amp;"인게임누적합배수",ChapterTable!$S:$T,2,0)*D1358)
  )
  )
  )
)</f>
        <v>344.25</v>
      </c>
      <c r="G1358" t="s">
        <v>76</v>
      </c>
      <c r="J1358" t="str">
        <f>IF(ISBLANK(I1358),"",
IFERROR(VLOOKUP(I1358,[1]StringTable!$1:$1048576,MATCH([1]StringTable!$B$1,[1]StringTable!$1:$1,0),0),
IFERROR(VLOOKUP(I1358,[1]InApkStringTable!$1:$1048576,MATCH([1]InApkStringTable!$B$1,[1]InApkStringTable!$1:$1,0),0),
"스트링없음")))</f>
        <v/>
      </c>
      <c r="L1358" t="b">
        <v>1</v>
      </c>
      <c r="N1358" t="str">
        <f>IF(ISBLANK(M1358),"",IF(ISERROR(VLOOKUP(M1358,MapTable!$A:$A,1,0)),"맵없음",""))</f>
        <v/>
      </c>
      <c r="O1358">
        <f t="shared" si="85"/>
        <v>2</v>
      </c>
      <c r="Q1358">
        <f t="shared" si="86"/>
        <v>2</v>
      </c>
      <c r="R1358" t="b">
        <f t="shared" ca="1" si="87"/>
        <v>0</v>
      </c>
      <c r="T1358" t="b">
        <f t="shared" ca="1" si="88"/>
        <v>0</v>
      </c>
      <c r="X1358" t="str">
        <f>IF(ISBLANK(W1358),"",
IF(ISERROR(FIND(",",W1358)),
  IF(ISERROR(VLOOKUP(W1358,MapTable!$A:$A,1,0)),"맵없음",
  ""),
IF(ISERROR(FIND(",",W1358,FIND(",",W1358)+1)),
  IF(OR(ISERROR(VLOOKUP(LEFT(W1358,FIND(",",W1358)-1),MapTable!$A:$A,1,0)),ISERROR(VLOOKUP(TRIM(MID(W1358,FIND(",",W1358)+1,999)),MapTable!$A:$A,1,0))),"맵없음",
  ""),
IF(ISERROR(FIND(",",W1358,FIND(",",W1358,FIND(",",W1358)+1)+1)),
  IF(OR(ISERROR(VLOOKUP(LEFT(W1358,FIND(",",W1358)-1),MapTable!$A:$A,1,0)),ISERROR(VLOOKUP(TRIM(MID(W1358,FIND(",",W1358)+1,FIND(",",W1358,FIND(",",W1358)+1)-FIND(",",W1358)-1)),MapTable!$A:$A,1,0)),ISERROR(VLOOKUP(TRIM(MID(W1358,FIND(",",W1358,FIND(",",W1358)+1)+1,999)),MapTable!$A:$A,1,0))),"맵없음",
  ""),
IF(ISERROR(FIND(",",W1358,FIND(",",W1358,FIND(",",W1358,FIND(",",W1358)+1)+1)+1)),
  IF(OR(ISERROR(VLOOKUP(LEFT(W1358,FIND(",",W1358)-1),MapTable!$A:$A,1,0)),ISERROR(VLOOKUP(TRIM(MID(W1358,FIND(",",W1358)+1,FIND(",",W1358,FIND(",",W1358)+1)-FIND(",",W1358)-1)),MapTable!$A:$A,1,0)),ISERROR(VLOOKUP(TRIM(MID(W1358,FIND(",",W1358,FIND(",",W1358)+1)+1,FIND(",",W1358,FIND(",",W1358,FIND(",",W1358)+1)+1)-FIND(",",W1358,FIND(",",W1358)+1)-1)),MapTable!$A:$A,1,0)),ISERROR(VLOOKUP(TRIM(MID(W1358,FIND(",",W1358,FIND(",",W1358,FIND(",",W1358)+1)+1)+1,999)),MapTable!$A:$A,1,0))),"맵없음",
  ""),
)))))</f>
        <v/>
      </c>
      <c r="AC1358" t="str">
        <f>IF(ISBLANK(AB1358),"",IF(ISERROR(VLOOKUP(AB1358,[3]DropTable!$A:$A,1,0)),"드랍없음",""))</f>
        <v/>
      </c>
      <c r="AE1358" t="str">
        <f>IF(ISBLANK(AD1358),"",IF(ISERROR(VLOOKUP(AD1358,[3]DropTable!$A:$A,1,0)),"드랍없음",""))</f>
        <v/>
      </c>
      <c r="AG1358">
        <v>9.8000000000000007</v>
      </c>
      <c r="AH1358">
        <v>1</v>
      </c>
    </row>
    <row r="1359" spans="1:34" x14ac:dyDescent="0.3">
      <c r="A1359">
        <v>5</v>
      </c>
      <c r="B1359">
        <v>18</v>
      </c>
      <c r="C1359">
        <f>IF(OR($L1359=TRUE,$A1359=0,MOD($A1359,ChapterTable!$S$20)&lt;&gt;0),
MAX(0,INT(($B1359+ChapterTable!$Q$26+VLOOKUP(SUBSTITUTE(C$1,"성장단계","")&amp;"단계오프셋",ChapterTable!$S:$T,2,0))/ChapterTable!$Q$23)),
MAX(0,INT(($B1359+ChapterTable!$S$26+VLOOKUP(SUBSTITUTE(C$1,"성장단계","")&amp;"보스단계오프셋",ChapterTable!$S:$T,2,0))/ChapterTable!$S$23)))</f>
        <v>2</v>
      </c>
      <c r="D1359">
        <f>IF(OR($L1359=TRUE,$A1359=0,MOD($A1359,ChapterTable!$S$20)&lt;&gt;0),
MAX(0,INT(($B1359+ChapterTable!$Q$26+VLOOKUP(SUBSTITUTE(D$1,"성장단계","")&amp;"단계오프셋",ChapterTable!$S:$T,2,0))/ChapterTable!$Q$23)),
MAX(0,INT(($B1359+ChapterTable!$S$26+VLOOKUP(SUBSTITUTE(D$1,"성장단계","")&amp;"보스단계오프셋",ChapterTable!$S:$T,2,0))/ChapterTable!$S$23)))</f>
        <v>1</v>
      </c>
      <c r="E1359" s="1">
        <f ca="1">IF(AND($A1359=0,$B1359=1),
    VLOOKUP(1,ChapterTable!$1:$1048576,MATCH("최종"&amp;SUBSTITUTE(SUBSTITUTE(E$1,"standard",""),"|Float",""),ChapterTable!$1:$1,0),0)*ChapterTable!$Q$17,
  IF(AND($A1359=0,$B1359=0),
    E1360,
  IF($B1359=0,
    VLOOKUP($A1359,ChapterTable!$1:$1048576,MATCH("최종"&amp;SUBSTITUTE(SUBSTITUTE(E$1,"standard",""),"|Float",""),ChapterTable!$1:$1,0),0),
  IF($B1359=1,
    IF($L1359=FALSE,
      VLOOKUP($A1359,ChapterTable!$1:$1048576,MATCH("최종"&amp;SUBSTITUTE(SUBSTITUTE(E$1,"standard",""),"|Float",""),ChapterTable!$1:$1,0),0),
      VLOOKUP($A1359-ChapterTable!$Q$11,ChapterTable!$1:$1048576,MATCH("최종"&amp;SUBSTITUTE(SUBSTITUTE(E$1,"standard",""),"|Float",""),ChapterTable!$1:$1,0),0)*ChapterTable!$Q$14
    ),
  OFFSET(E1359,-$B1359+IF($L1359,1,0),0)*
    (VLOOKUP(SUBSTITUTE(SUBSTITUTE(E$1,"standard",""),"|Float","")&amp;"인게임누적곱배수",ChapterTable!$S:$T,2,0)^C1359
    +VLOOKUP(SUBSTITUTE(SUBSTITUTE(E$1,"standard",""),"|Float","")&amp;"인게임누적합배수",ChapterTable!$S:$T,2,0)*C1359)
  )
  )
  )
)</f>
        <v>877.83749999999998</v>
      </c>
      <c r="F1359" s="1">
        <f ca="1">IF(AND($A1359=0,$B1359=1),
    VLOOKUP(1,ChapterTable!$1:$1048576,MATCH("최종"&amp;SUBSTITUTE(SUBSTITUTE(F$1,"standard",""),"|Float",""),ChapterTable!$1:$1,0),0)*ChapterTable!$Q$17,
  IF(AND($A1359=0,$B1359=0),
    F1360,
  IF($B1359=0,
    VLOOKUP($A1359,ChapterTable!$1:$1048576,MATCH("최종"&amp;SUBSTITUTE(SUBSTITUTE(F$1,"standard",""),"|Float",""),ChapterTable!$1:$1,0),0),
  IF($B1359=1,
    IF($L1359=FALSE,
      VLOOKUP($A1359,ChapterTable!$1:$1048576,MATCH("최종"&amp;SUBSTITUTE(SUBSTITUTE(F$1,"standard",""),"|Float",""),ChapterTable!$1:$1,0),0),
      VLOOKUP($A1359-ChapterTable!$Q$11,ChapterTable!$1:$1048576,MATCH("최종"&amp;SUBSTITUTE(SUBSTITUTE(F$1,"standard",""),"|Float",""),ChapterTable!$1:$1,0),0)*ChapterTable!$Q$14
    ),
  OFFSET(F1359,-$B1359+IF($L1359,1,0),0)*
    (VLOOKUP(SUBSTITUTE(SUBSTITUTE(F$1,"standard",""),"|Float","")&amp;"인게임누적곱배수",ChapterTable!$S:$T,2,0)^D1359
    +VLOOKUP(SUBSTITUTE(SUBSTITUTE(F$1,"standard",""),"|Float","")&amp;"인게임누적합배수",ChapterTable!$S:$T,2,0)*D1359)
  )
  )
  )
)</f>
        <v>344.25</v>
      </c>
      <c r="G1359" t="s">
        <v>76</v>
      </c>
      <c r="J1359" t="str">
        <f>IF(ISBLANK(I1359),"",
IFERROR(VLOOKUP(I1359,[1]StringTable!$1:$1048576,MATCH([1]StringTable!$B$1,[1]StringTable!$1:$1,0),0),
IFERROR(VLOOKUP(I1359,[1]InApkStringTable!$1:$1048576,MATCH([1]InApkStringTable!$B$1,[1]InApkStringTable!$1:$1,0),0),
"스트링없음")))</f>
        <v/>
      </c>
      <c r="L1359" t="b">
        <v>1</v>
      </c>
      <c r="N1359" t="str">
        <f>IF(ISBLANK(M1359),"",IF(ISERROR(VLOOKUP(M1359,MapTable!$A:$A,1,0)),"맵없음",""))</f>
        <v/>
      </c>
      <c r="O1359">
        <f t="shared" si="85"/>
        <v>2</v>
      </c>
      <c r="Q1359">
        <f t="shared" si="86"/>
        <v>2</v>
      </c>
      <c r="R1359" t="b">
        <f t="shared" ca="1" si="87"/>
        <v>0</v>
      </c>
      <c r="T1359" t="b">
        <f t="shared" ca="1" si="88"/>
        <v>0</v>
      </c>
      <c r="X1359" t="str">
        <f>IF(ISBLANK(W1359),"",
IF(ISERROR(FIND(",",W1359)),
  IF(ISERROR(VLOOKUP(W1359,MapTable!$A:$A,1,0)),"맵없음",
  ""),
IF(ISERROR(FIND(",",W1359,FIND(",",W1359)+1)),
  IF(OR(ISERROR(VLOOKUP(LEFT(W1359,FIND(",",W1359)-1),MapTable!$A:$A,1,0)),ISERROR(VLOOKUP(TRIM(MID(W1359,FIND(",",W1359)+1,999)),MapTable!$A:$A,1,0))),"맵없음",
  ""),
IF(ISERROR(FIND(",",W1359,FIND(",",W1359,FIND(",",W1359)+1)+1)),
  IF(OR(ISERROR(VLOOKUP(LEFT(W1359,FIND(",",W1359)-1),MapTable!$A:$A,1,0)),ISERROR(VLOOKUP(TRIM(MID(W1359,FIND(",",W1359)+1,FIND(",",W1359,FIND(",",W1359)+1)-FIND(",",W1359)-1)),MapTable!$A:$A,1,0)),ISERROR(VLOOKUP(TRIM(MID(W1359,FIND(",",W1359,FIND(",",W1359)+1)+1,999)),MapTable!$A:$A,1,0))),"맵없음",
  ""),
IF(ISERROR(FIND(",",W1359,FIND(",",W1359,FIND(",",W1359,FIND(",",W1359)+1)+1)+1)),
  IF(OR(ISERROR(VLOOKUP(LEFT(W1359,FIND(",",W1359)-1),MapTable!$A:$A,1,0)),ISERROR(VLOOKUP(TRIM(MID(W1359,FIND(",",W1359)+1,FIND(",",W1359,FIND(",",W1359)+1)-FIND(",",W1359)-1)),MapTable!$A:$A,1,0)),ISERROR(VLOOKUP(TRIM(MID(W1359,FIND(",",W1359,FIND(",",W1359)+1)+1,FIND(",",W1359,FIND(",",W1359,FIND(",",W1359)+1)+1)-FIND(",",W1359,FIND(",",W1359)+1)-1)),MapTable!$A:$A,1,0)),ISERROR(VLOOKUP(TRIM(MID(W1359,FIND(",",W1359,FIND(",",W1359,FIND(",",W1359)+1)+1)+1,999)),MapTable!$A:$A,1,0))),"맵없음",
  ""),
)))))</f>
        <v/>
      </c>
      <c r="AC1359" t="str">
        <f>IF(ISBLANK(AB1359),"",IF(ISERROR(VLOOKUP(AB1359,[3]DropTable!$A:$A,1,0)),"드랍없음",""))</f>
        <v/>
      </c>
      <c r="AE1359" t="str">
        <f>IF(ISBLANK(AD1359),"",IF(ISERROR(VLOOKUP(AD1359,[3]DropTable!$A:$A,1,0)),"드랍없음",""))</f>
        <v/>
      </c>
      <c r="AG1359">
        <v>9.8000000000000007</v>
      </c>
      <c r="AH1359">
        <v>1</v>
      </c>
    </row>
    <row r="1360" spans="1:34" x14ac:dyDescent="0.3">
      <c r="A1360">
        <v>5</v>
      </c>
      <c r="B1360">
        <v>19</v>
      </c>
      <c r="C1360">
        <f>IF(OR($L1360=TRUE,$A1360=0,MOD($A1360,ChapterTable!$S$20)&lt;&gt;0),
MAX(0,INT(($B1360+ChapterTable!$Q$26+VLOOKUP(SUBSTITUTE(C$1,"성장단계","")&amp;"단계오프셋",ChapterTable!$S:$T,2,0))/ChapterTable!$Q$23)),
MAX(0,INT(($B1360+ChapterTable!$S$26+VLOOKUP(SUBSTITUTE(C$1,"성장단계","")&amp;"보스단계오프셋",ChapterTable!$S:$T,2,0))/ChapterTable!$S$23)))</f>
        <v>2</v>
      </c>
      <c r="D1360">
        <f>IF(OR($L1360=TRUE,$A1360=0,MOD($A1360,ChapterTable!$S$20)&lt;&gt;0),
MAX(0,INT(($B1360+ChapterTable!$Q$26+VLOOKUP(SUBSTITUTE(D$1,"성장단계","")&amp;"단계오프셋",ChapterTable!$S:$T,2,0))/ChapterTable!$Q$23)),
MAX(0,INT(($B1360+ChapterTable!$S$26+VLOOKUP(SUBSTITUTE(D$1,"성장단계","")&amp;"보스단계오프셋",ChapterTable!$S:$T,2,0))/ChapterTable!$S$23)))</f>
        <v>1</v>
      </c>
      <c r="E1360" s="1">
        <f ca="1">IF(AND($A1360=0,$B1360=1),
    VLOOKUP(1,ChapterTable!$1:$1048576,MATCH("최종"&amp;SUBSTITUTE(SUBSTITUTE(E$1,"standard",""),"|Float",""),ChapterTable!$1:$1,0),0)*ChapterTable!$Q$17,
  IF(AND($A1360=0,$B1360=0),
    E1361,
  IF($B1360=0,
    VLOOKUP($A1360,ChapterTable!$1:$1048576,MATCH("최종"&amp;SUBSTITUTE(SUBSTITUTE(E$1,"standard",""),"|Float",""),ChapterTable!$1:$1,0),0),
  IF($B1360=1,
    IF($L1360=FALSE,
      VLOOKUP($A1360,ChapterTable!$1:$1048576,MATCH("최종"&amp;SUBSTITUTE(SUBSTITUTE(E$1,"standard",""),"|Float",""),ChapterTable!$1:$1,0),0),
      VLOOKUP($A1360-ChapterTable!$Q$11,ChapterTable!$1:$1048576,MATCH("최종"&amp;SUBSTITUTE(SUBSTITUTE(E$1,"standard",""),"|Float",""),ChapterTable!$1:$1,0),0)*ChapterTable!$Q$14
    ),
  OFFSET(E1360,-$B1360+IF($L1360,1,0),0)*
    (VLOOKUP(SUBSTITUTE(SUBSTITUTE(E$1,"standard",""),"|Float","")&amp;"인게임누적곱배수",ChapterTable!$S:$T,2,0)^C1360
    +VLOOKUP(SUBSTITUTE(SUBSTITUTE(E$1,"standard",""),"|Float","")&amp;"인게임누적합배수",ChapterTable!$S:$T,2,0)*C1360)
  )
  )
  )
)</f>
        <v>877.83749999999998</v>
      </c>
      <c r="F1360" s="1">
        <f ca="1">IF(AND($A1360=0,$B1360=1),
    VLOOKUP(1,ChapterTable!$1:$1048576,MATCH("최종"&amp;SUBSTITUTE(SUBSTITUTE(F$1,"standard",""),"|Float",""),ChapterTable!$1:$1,0),0)*ChapterTable!$Q$17,
  IF(AND($A1360=0,$B1360=0),
    F1361,
  IF($B1360=0,
    VLOOKUP($A1360,ChapterTable!$1:$1048576,MATCH("최종"&amp;SUBSTITUTE(SUBSTITUTE(F$1,"standard",""),"|Float",""),ChapterTable!$1:$1,0),0),
  IF($B1360=1,
    IF($L1360=FALSE,
      VLOOKUP($A1360,ChapterTable!$1:$1048576,MATCH("최종"&amp;SUBSTITUTE(SUBSTITUTE(F$1,"standard",""),"|Float",""),ChapterTable!$1:$1,0),0),
      VLOOKUP($A1360-ChapterTable!$Q$11,ChapterTable!$1:$1048576,MATCH("최종"&amp;SUBSTITUTE(SUBSTITUTE(F$1,"standard",""),"|Float",""),ChapterTable!$1:$1,0),0)*ChapterTable!$Q$14
    ),
  OFFSET(F1360,-$B1360+IF($L1360,1,0),0)*
    (VLOOKUP(SUBSTITUTE(SUBSTITUTE(F$1,"standard",""),"|Float","")&amp;"인게임누적곱배수",ChapterTable!$S:$T,2,0)^D1360
    +VLOOKUP(SUBSTITUTE(SUBSTITUTE(F$1,"standard",""),"|Float","")&amp;"인게임누적합배수",ChapterTable!$S:$T,2,0)*D1360)
  )
  )
  )
)</f>
        <v>344.25</v>
      </c>
      <c r="G1360" t="s">
        <v>76</v>
      </c>
      <c r="J1360" t="str">
        <f>IF(ISBLANK(I1360),"",
IFERROR(VLOOKUP(I1360,[1]StringTable!$1:$1048576,MATCH([1]StringTable!$B$1,[1]StringTable!$1:$1,0),0),
IFERROR(VLOOKUP(I1360,[1]InApkStringTable!$1:$1048576,MATCH([1]InApkStringTable!$B$1,[1]InApkStringTable!$1:$1,0),0),
"스트링없음")))</f>
        <v/>
      </c>
      <c r="L1360" t="b">
        <v>1</v>
      </c>
      <c r="N1360" t="str">
        <f>IF(ISBLANK(M1360),"",IF(ISERROR(VLOOKUP(M1360,MapTable!$A:$A,1,0)),"맵없음",""))</f>
        <v/>
      </c>
      <c r="O1360">
        <f t="shared" si="85"/>
        <v>92</v>
      </c>
      <c r="Q1360">
        <f t="shared" si="86"/>
        <v>92</v>
      </c>
      <c r="R1360" t="b">
        <f t="shared" ca="1" si="87"/>
        <v>1</v>
      </c>
      <c r="T1360" t="b">
        <f t="shared" ca="1" si="88"/>
        <v>1</v>
      </c>
      <c r="X1360" t="str">
        <f>IF(ISBLANK(W1360),"",
IF(ISERROR(FIND(",",W1360)),
  IF(ISERROR(VLOOKUP(W1360,MapTable!$A:$A,1,0)),"맵없음",
  ""),
IF(ISERROR(FIND(",",W1360,FIND(",",W1360)+1)),
  IF(OR(ISERROR(VLOOKUP(LEFT(W1360,FIND(",",W1360)-1),MapTable!$A:$A,1,0)),ISERROR(VLOOKUP(TRIM(MID(W1360,FIND(",",W1360)+1,999)),MapTable!$A:$A,1,0))),"맵없음",
  ""),
IF(ISERROR(FIND(",",W1360,FIND(",",W1360,FIND(",",W1360)+1)+1)),
  IF(OR(ISERROR(VLOOKUP(LEFT(W1360,FIND(",",W1360)-1),MapTable!$A:$A,1,0)),ISERROR(VLOOKUP(TRIM(MID(W1360,FIND(",",W1360)+1,FIND(",",W1360,FIND(",",W1360)+1)-FIND(",",W1360)-1)),MapTable!$A:$A,1,0)),ISERROR(VLOOKUP(TRIM(MID(W1360,FIND(",",W1360,FIND(",",W1360)+1)+1,999)),MapTable!$A:$A,1,0))),"맵없음",
  ""),
IF(ISERROR(FIND(",",W1360,FIND(",",W1360,FIND(",",W1360,FIND(",",W1360)+1)+1)+1)),
  IF(OR(ISERROR(VLOOKUP(LEFT(W1360,FIND(",",W1360)-1),MapTable!$A:$A,1,0)),ISERROR(VLOOKUP(TRIM(MID(W1360,FIND(",",W1360)+1,FIND(",",W1360,FIND(",",W1360)+1)-FIND(",",W1360)-1)),MapTable!$A:$A,1,0)),ISERROR(VLOOKUP(TRIM(MID(W1360,FIND(",",W1360,FIND(",",W1360)+1)+1,FIND(",",W1360,FIND(",",W1360,FIND(",",W1360)+1)+1)-FIND(",",W1360,FIND(",",W1360)+1)-1)),MapTable!$A:$A,1,0)),ISERROR(VLOOKUP(TRIM(MID(W1360,FIND(",",W1360,FIND(",",W1360,FIND(",",W1360)+1)+1)+1,999)),MapTable!$A:$A,1,0))),"맵없음",
  ""),
)))))</f>
        <v/>
      </c>
      <c r="AC1360" t="str">
        <f>IF(ISBLANK(AB1360),"",IF(ISERROR(VLOOKUP(AB1360,[3]DropTable!$A:$A,1,0)),"드랍없음",""))</f>
        <v/>
      </c>
      <c r="AE1360" t="str">
        <f>IF(ISBLANK(AD1360),"",IF(ISERROR(VLOOKUP(AD1360,[3]DropTable!$A:$A,1,0)),"드랍없음",""))</f>
        <v/>
      </c>
      <c r="AG1360">
        <v>9.8000000000000007</v>
      </c>
      <c r="AH1360">
        <v>1</v>
      </c>
    </row>
    <row r="1361" spans="1:34" x14ac:dyDescent="0.3">
      <c r="A1361">
        <v>5</v>
      </c>
      <c r="B1361">
        <v>20</v>
      </c>
      <c r="C1361">
        <f>IF(OR($L1361=TRUE,$A1361=0,MOD($A1361,ChapterTable!$S$20)&lt;&gt;0),
MAX(0,INT(($B1361+ChapterTable!$Q$26+VLOOKUP(SUBSTITUTE(C$1,"성장단계","")&amp;"단계오프셋",ChapterTable!$S:$T,2,0))/ChapterTable!$Q$23)),
MAX(0,INT(($B1361+ChapterTable!$S$26+VLOOKUP(SUBSTITUTE(C$1,"성장단계","")&amp;"보스단계오프셋",ChapterTable!$S:$T,2,0))/ChapterTable!$S$23)))</f>
        <v>2</v>
      </c>
      <c r="D1361">
        <f>IF(OR($L1361=TRUE,$A1361=0,MOD($A1361,ChapterTable!$S$20)&lt;&gt;0),
MAX(0,INT(($B1361+ChapterTable!$Q$26+VLOOKUP(SUBSTITUTE(D$1,"성장단계","")&amp;"단계오프셋",ChapterTable!$S:$T,2,0))/ChapterTable!$Q$23)),
MAX(0,INT(($B1361+ChapterTable!$S$26+VLOOKUP(SUBSTITUTE(D$1,"성장단계","")&amp;"보스단계오프셋",ChapterTable!$S:$T,2,0))/ChapterTable!$S$23)))</f>
        <v>1</v>
      </c>
      <c r="E1361" s="1">
        <f ca="1">IF(AND($A1361=0,$B1361=1),
    VLOOKUP(1,ChapterTable!$1:$1048576,MATCH("최종"&amp;SUBSTITUTE(SUBSTITUTE(E$1,"standard",""),"|Float",""),ChapterTable!$1:$1,0),0)*ChapterTable!$Q$17,
  IF(AND($A1361=0,$B1361=0),
    E1362,
  IF($B1361=0,
    VLOOKUP($A1361,ChapterTable!$1:$1048576,MATCH("최종"&amp;SUBSTITUTE(SUBSTITUTE(E$1,"standard",""),"|Float",""),ChapterTable!$1:$1,0),0),
  IF($B1361=1,
    IF($L1361=FALSE,
      VLOOKUP($A1361,ChapterTable!$1:$1048576,MATCH("최종"&amp;SUBSTITUTE(SUBSTITUTE(E$1,"standard",""),"|Float",""),ChapterTable!$1:$1,0),0),
      VLOOKUP($A1361-ChapterTable!$Q$11,ChapterTable!$1:$1048576,MATCH("최종"&amp;SUBSTITUTE(SUBSTITUTE(E$1,"standard",""),"|Float",""),ChapterTable!$1:$1,0),0)*ChapterTable!$Q$14
    ),
  OFFSET(E1361,-$B1361+IF($L1361,1,0),0)*
    (VLOOKUP(SUBSTITUTE(SUBSTITUTE(E$1,"standard",""),"|Float","")&amp;"인게임누적곱배수",ChapterTable!$S:$T,2,0)^C1361
    +VLOOKUP(SUBSTITUTE(SUBSTITUTE(E$1,"standard",""),"|Float","")&amp;"인게임누적합배수",ChapterTable!$S:$T,2,0)*C1361)
  )
  )
  )
)</f>
        <v>877.83749999999998</v>
      </c>
      <c r="F1361" s="1">
        <f ca="1">IF(AND($A1361=0,$B1361=1),
    VLOOKUP(1,ChapterTable!$1:$1048576,MATCH("최종"&amp;SUBSTITUTE(SUBSTITUTE(F$1,"standard",""),"|Float",""),ChapterTable!$1:$1,0),0)*ChapterTable!$Q$17,
  IF(AND($A1361=0,$B1361=0),
    F1362,
  IF($B1361=0,
    VLOOKUP($A1361,ChapterTable!$1:$1048576,MATCH("최종"&amp;SUBSTITUTE(SUBSTITUTE(F$1,"standard",""),"|Float",""),ChapterTable!$1:$1,0),0),
  IF($B1361=1,
    IF($L1361=FALSE,
      VLOOKUP($A1361,ChapterTable!$1:$1048576,MATCH("최종"&amp;SUBSTITUTE(SUBSTITUTE(F$1,"standard",""),"|Float",""),ChapterTable!$1:$1,0),0),
      VLOOKUP($A1361-ChapterTable!$Q$11,ChapterTable!$1:$1048576,MATCH("최종"&amp;SUBSTITUTE(SUBSTITUTE(F$1,"standard",""),"|Float",""),ChapterTable!$1:$1,0),0)*ChapterTable!$Q$14
    ),
  OFFSET(F1361,-$B1361+IF($L1361,1,0),0)*
    (VLOOKUP(SUBSTITUTE(SUBSTITUTE(F$1,"standard",""),"|Float","")&amp;"인게임누적곱배수",ChapterTable!$S:$T,2,0)^D1361
    +VLOOKUP(SUBSTITUTE(SUBSTITUTE(F$1,"standard",""),"|Float","")&amp;"인게임누적합배수",ChapterTable!$S:$T,2,0)*D1361)
  )
  )
  )
)</f>
        <v>344.25</v>
      </c>
      <c r="G1361" t="s">
        <v>76</v>
      </c>
      <c r="J1361" t="str">
        <f>IF(ISBLANK(I1361),"",
IFERROR(VLOOKUP(I1361,[1]StringTable!$1:$1048576,MATCH([1]StringTable!$B$1,[1]StringTable!$1:$1,0),0),
IFERROR(VLOOKUP(I1361,[1]InApkStringTable!$1:$1048576,MATCH([1]InApkStringTable!$B$1,[1]InApkStringTable!$1:$1,0),0),
"스트링없음")))</f>
        <v/>
      </c>
      <c r="L1361" t="b">
        <v>1</v>
      </c>
      <c r="N1361" t="str">
        <f>IF(ISBLANK(M1361),"",IF(ISERROR(VLOOKUP(M1361,MapTable!$A:$A,1,0)),"맵없음",""))</f>
        <v/>
      </c>
      <c r="O1361">
        <f t="shared" si="85"/>
        <v>21</v>
      </c>
      <c r="Q1361">
        <f t="shared" si="86"/>
        <v>21</v>
      </c>
      <c r="R1361" t="b">
        <f t="shared" ca="1" si="87"/>
        <v>0</v>
      </c>
      <c r="T1361" t="b">
        <f t="shared" ca="1" si="88"/>
        <v>0</v>
      </c>
      <c r="X1361" t="str">
        <f>IF(ISBLANK(W1361),"",
IF(ISERROR(FIND(",",W1361)),
  IF(ISERROR(VLOOKUP(W1361,MapTable!$A:$A,1,0)),"맵없음",
  ""),
IF(ISERROR(FIND(",",W1361,FIND(",",W1361)+1)),
  IF(OR(ISERROR(VLOOKUP(LEFT(W1361,FIND(",",W1361)-1),MapTable!$A:$A,1,0)),ISERROR(VLOOKUP(TRIM(MID(W1361,FIND(",",W1361)+1,999)),MapTable!$A:$A,1,0))),"맵없음",
  ""),
IF(ISERROR(FIND(",",W1361,FIND(",",W1361,FIND(",",W1361)+1)+1)),
  IF(OR(ISERROR(VLOOKUP(LEFT(W1361,FIND(",",W1361)-1),MapTable!$A:$A,1,0)),ISERROR(VLOOKUP(TRIM(MID(W1361,FIND(",",W1361)+1,FIND(",",W1361,FIND(",",W1361)+1)-FIND(",",W1361)-1)),MapTable!$A:$A,1,0)),ISERROR(VLOOKUP(TRIM(MID(W1361,FIND(",",W1361,FIND(",",W1361)+1)+1,999)),MapTable!$A:$A,1,0))),"맵없음",
  ""),
IF(ISERROR(FIND(",",W1361,FIND(",",W1361,FIND(",",W1361,FIND(",",W1361)+1)+1)+1)),
  IF(OR(ISERROR(VLOOKUP(LEFT(W1361,FIND(",",W1361)-1),MapTable!$A:$A,1,0)),ISERROR(VLOOKUP(TRIM(MID(W1361,FIND(",",W1361)+1,FIND(",",W1361,FIND(",",W1361)+1)-FIND(",",W1361)-1)),MapTable!$A:$A,1,0)),ISERROR(VLOOKUP(TRIM(MID(W1361,FIND(",",W1361,FIND(",",W1361)+1)+1,FIND(",",W1361,FIND(",",W1361,FIND(",",W1361)+1)+1)-FIND(",",W1361,FIND(",",W1361)+1)-1)),MapTable!$A:$A,1,0)),ISERROR(VLOOKUP(TRIM(MID(W1361,FIND(",",W1361,FIND(",",W1361,FIND(",",W1361)+1)+1)+1,999)),MapTable!$A:$A,1,0))),"맵없음",
  ""),
)))))</f>
        <v/>
      </c>
      <c r="AC1361" t="str">
        <f>IF(ISBLANK(AB1361),"",IF(ISERROR(VLOOKUP(AB1361,[3]DropTable!$A:$A,1,0)),"드랍없음",""))</f>
        <v/>
      </c>
      <c r="AE1361" t="str">
        <f>IF(ISBLANK(AD1361),"",IF(ISERROR(VLOOKUP(AD1361,[3]DropTable!$A:$A,1,0)),"드랍없음",""))</f>
        <v/>
      </c>
      <c r="AG1361">
        <v>9.8000000000000007</v>
      </c>
      <c r="AH1361">
        <v>1</v>
      </c>
    </row>
    <row r="1362" spans="1:34" x14ac:dyDescent="0.3">
      <c r="A1362">
        <v>5</v>
      </c>
      <c r="B1362">
        <v>21</v>
      </c>
      <c r="C1362">
        <f>IF(OR($L1362=TRUE,$A1362=0,MOD($A1362,ChapterTable!$S$20)&lt;&gt;0),
MAX(0,INT(($B1362+ChapterTable!$Q$26+VLOOKUP(SUBSTITUTE(C$1,"성장단계","")&amp;"단계오프셋",ChapterTable!$S:$T,2,0))/ChapterTable!$Q$23)),
MAX(0,INT(($B1362+ChapterTable!$S$26+VLOOKUP(SUBSTITUTE(C$1,"성장단계","")&amp;"보스단계오프셋",ChapterTable!$S:$T,2,0))/ChapterTable!$S$23)))</f>
        <v>2</v>
      </c>
      <c r="D1362">
        <f>IF(OR($L1362=TRUE,$A1362=0,MOD($A1362,ChapterTable!$S$20)&lt;&gt;0),
MAX(0,INT(($B1362+ChapterTable!$Q$26+VLOOKUP(SUBSTITUTE(D$1,"성장단계","")&amp;"단계오프셋",ChapterTable!$S:$T,2,0))/ChapterTable!$Q$23)),
MAX(0,INT(($B1362+ChapterTable!$S$26+VLOOKUP(SUBSTITUTE(D$1,"성장단계","")&amp;"보스단계오프셋",ChapterTable!$S:$T,2,0))/ChapterTable!$S$23)))</f>
        <v>2</v>
      </c>
      <c r="E1362" s="1">
        <f ca="1">IF(AND($A1362=0,$B1362=1),
    VLOOKUP(1,ChapterTable!$1:$1048576,MATCH("최종"&amp;SUBSTITUTE(SUBSTITUTE(E$1,"standard",""),"|Float",""),ChapterTable!$1:$1,0),0)*ChapterTable!$Q$17,
  IF(AND($A1362=0,$B1362=0),
    E1363,
  IF($B1362=0,
    VLOOKUP($A1362,ChapterTable!$1:$1048576,MATCH("최종"&amp;SUBSTITUTE(SUBSTITUTE(E$1,"standard",""),"|Float",""),ChapterTable!$1:$1,0),0),
  IF($B1362=1,
    IF($L1362=FALSE,
      VLOOKUP($A1362,ChapterTable!$1:$1048576,MATCH("최종"&amp;SUBSTITUTE(SUBSTITUTE(E$1,"standard",""),"|Float",""),ChapterTable!$1:$1,0),0),
      VLOOKUP($A1362-ChapterTable!$Q$11,ChapterTable!$1:$1048576,MATCH("최종"&amp;SUBSTITUTE(SUBSTITUTE(E$1,"standard",""),"|Float",""),ChapterTable!$1:$1,0),0)*ChapterTable!$Q$14
    ),
  OFFSET(E1362,-$B1362+IF($L1362,1,0),0)*
    (VLOOKUP(SUBSTITUTE(SUBSTITUTE(E$1,"standard",""),"|Float","")&amp;"인게임누적곱배수",ChapterTable!$S:$T,2,0)^C1362
    +VLOOKUP(SUBSTITUTE(SUBSTITUTE(E$1,"standard",""),"|Float","")&amp;"인게임누적합배수",ChapterTable!$S:$T,2,0)*C1362)
  )
  )
  )
)</f>
        <v>877.83749999999998</v>
      </c>
      <c r="F1362" s="1">
        <f ca="1">IF(AND($A1362=0,$B1362=1),
    VLOOKUP(1,ChapterTable!$1:$1048576,MATCH("최종"&amp;SUBSTITUTE(SUBSTITUTE(F$1,"standard",""),"|Float",""),ChapterTable!$1:$1,0),0)*ChapterTable!$Q$17,
  IF(AND($A1362=0,$B1362=0),
    F1363,
  IF($B1362=0,
    VLOOKUP($A1362,ChapterTable!$1:$1048576,MATCH("최종"&amp;SUBSTITUTE(SUBSTITUTE(F$1,"standard",""),"|Float",""),ChapterTable!$1:$1,0),0),
  IF($B1362=1,
    IF($L1362=FALSE,
      VLOOKUP($A1362,ChapterTable!$1:$1048576,MATCH("최종"&amp;SUBSTITUTE(SUBSTITUTE(F$1,"standard",""),"|Float",""),ChapterTable!$1:$1,0),0),
      VLOOKUP($A1362-ChapterTable!$Q$11,ChapterTable!$1:$1048576,MATCH("최종"&amp;SUBSTITUTE(SUBSTITUTE(F$1,"standard",""),"|Float",""),ChapterTable!$1:$1,0),0)*ChapterTable!$Q$14
    ),
  OFFSET(F1362,-$B1362+IF($L1362,1,0),0)*
    (VLOOKUP(SUBSTITUTE(SUBSTITUTE(F$1,"standard",""),"|Float","")&amp;"인게임누적곱배수",ChapterTable!$S:$T,2,0)^D1362
    +VLOOKUP(SUBSTITUTE(SUBSTITUTE(F$1,"standard",""),"|Float","")&amp;"인게임누적합배수",ChapterTable!$S:$T,2,0)*D1362)
  )
  )
  )
)</f>
        <v>401.625</v>
      </c>
      <c r="G1362" t="s">
        <v>76</v>
      </c>
      <c r="J1362" t="str">
        <f>IF(ISBLANK(I1362),"",
IFERROR(VLOOKUP(I1362,[1]StringTable!$1:$1048576,MATCH([1]StringTable!$B$1,[1]StringTable!$1:$1,0),0),
IFERROR(VLOOKUP(I1362,[1]InApkStringTable!$1:$1048576,MATCH([1]InApkStringTable!$B$1,[1]InApkStringTable!$1:$1,0),0),
"스트링없음")))</f>
        <v/>
      </c>
      <c r="L1362" t="b">
        <v>1</v>
      </c>
      <c r="N1362" t="str">
        <f>IF(ISBLANK(M1362),"",IF(ISERROR(VLOOKUP(M1362,MapTable!$A:$A,1,0)),"맵없음",""))</f>
        <v/>
      </c>
      <c r="O1362">
        <f t="shared" si="85"/>
        <v>3</v>
      </c>
      <c r="Q1362">
        <f t="shared" si="86"/>
        <v>3</v>
      </c>
      <c r="R1362" t="b">
        <f t="shared" ca="1" si="87"/>
        <v>0</v>
      </c>
      <c r="T1362" t="b">
        <f t="shared" ca="1" si="88"/>
        <v>0</v>
      </c>
      <c r="X1362" t="str">
        <f>IF(ISBLANK(W1362),"",
IF(ISERROR(FIND(",",W1362)),
  IF(ISERROR(VLOOKUP(W1362,MapTable!$A:$A,1,0)),"맵없음",
  ""),
IF(ISERROR(FIND(",",W1362,FIND(",",W1362)+1)),
  IF(OR(ISERROR(VLOOKUP(LEFT(W1362,FIND(",",W1362)-1),MapTable!$A:$A,1,0)),ISERROR(VLOOKUP(TRIM(MID(W1362,FIND(",",W1362)+1,999)),MapTable!$A:$A,1,0))),"맵없음",
  ""),
IF(ISERROR(FIND(",",W1362,FIND(",",W1362,FIND(",",W1362)+1)+1)),
  IF(OR(ISERROR(VLOOKUP(LEFT(W1362,FIND(",",W1362)-1),MapTable!$A:$A,1,0)),ISERROR(VLOOKUP(TRIM(MID(W1362,FIND(",",W1362)+1,FIND(",",W1362,FIND(",",W1362)+1)-FIND(",",W1362)-1)),MapTable!$A:$A,1,0)),ISERROR(VLOOKUP(TRIM(MID(W1362,FIND(",",W1362,FIND(",",W1362)+1)+1,999)),MapTable!$A:$A,1,0))),"맵없음",
  ""),
IF(ISERROR(FIND(",",W1362,FIND(",",W1362,FIND(",",W1362,FIND(",",W1362)+1)+1)+1)),
  IF(OR(ISERROR(VLOOKUP(LEFT(W1362,FIND(",",W1362)-1),MapTable!$A:$A,1,0)),ISERROR(VLOOKUP(TRIM(MID(W1362,FIND(",",W1362)+1,FIND(",",W1362,FIND(",",W1362)+1)-FIND(",",W1362)-1)),MapTable!$A:$A,1,0)),ISERROR(VLOOKUP(TRIM(MID(W1362,FIND(",",W1362,FIND(",",W1362)+1)+1,FIND(",",W1362,FIND(",",W1362,FIND(",",W1362)+1)+1)-FIND(",",W1362,FIND(",",W1362)+1)-1)),MapTable!$A:$A,1,0)),ISERROR(VLOOKUP(TRIM(MID(W1362,FIND(",",W1362,FIND(",",W1362,FIND(",",W1362)+1)+1)+1,999)),MapTable!$A:$A,1,0))),"맵없음",
  ""),
)))))</f>
        <v/>
      </c>
      <c r="AC1362" t="str">
        <f>IF(ISBLANK(AB1362),"",IF(ISERROR(VLOOKUP(AB1362,[3]DropTable!$A:$A,1,0)),"드랍없음",""))</f>
        <v/>
      </c>
      <c r="AE1362" t="str">
        <f>IF(ISBLANK(AD1362),"",IF(ISERROR(VLOOKUP(AD1362,[3]DropTable!$A:$A,1,0)),"드랍없음",""))</f>
        <v/>
      </c>
      <c r="AG1362">
        <v>9.8000000000000007</v>
      </c>
      <c r="AH1362">
        <v>1</v>
      </c>
    </row>
    <row r="1363" spans="1:34" x14ac:dyDescent="0.3">
      <c r="A1363">
        <v>5</v>
      </c>
      <c r="B1363">
        <v>22</v>
      </c>
      <c r="C1363">
        <f>IF(OR($L1363=TRUE,$A1363=0,MOD($A1363,ChapterTable!$S$20)&lt;&gt;0),
MAX(0,INT(($B1363+ChapterTable!$Q$26+VLOOKUP(SUBSTITUTE(C$1,"성장단계","")&amp;"단계오프셋",ChapterTable!$S:$T,2,0))/ChapterTable!$Q$23)),
MAX(0,INT(($B1363+ChapterTable!$S$26+VLOOKUP(SUBSTITUTE(C$1,"성장단계","")&amp;"보스단계오프셋",ChapterTable!$S:$T,2,0))/ChapterTable!$S$23)))</f>
        <v>2</v>
      </c>
      <c r="D1363">
        <f>IF(OR($L1363=TRUE,$A1363=0,MOD($A1363,ChapterTable!$S$20)&lt;&gt;0),
MAX(0,INT(($B1363+ChapterTable!$Q$26+VLOOKUP(SUBSTITUTE(D$1,"성장단계","")&amp;"단계오프셋",ChapterTable!$S:$T,2,0))/ChapterTable!$Q$23)),
MAX(0,INT(($B1363+ChapterTable!$S$26+VLOOKUP(SUBSTITUTE(D$1,"성장단계","")&amp;"보스단계오프셋",ChapterTable!$S:$T,2,0))/ChapterTable!$S$23)))</f>
        <v>2</v>
      </c>
      <c r="E1363" s="1">
        <f ca="1">IF(AND($A1363=0,$B1363=1),
    VLOOKUP(1,ChapterTable!$1:$1048576,MATCH("최종"&amp;SUBSTITUTE(SUBSTITUTE(E$1,"standard",""),"|Float",""),ChapterTable!$1:$1,0),0)*ChapterTable!$Q$17,
  IF(AND($A1363=0,$B1363=0),
    E1364,
  IF($B1363=0,
    VLOOKUP($A1363,ChapterTable!$1:$1048576,MATCH("최종"&amp;SUBSTITUTE(SUBSTITUTE(E$1,"standard",""),"|Float",""),ChapterTable!$1:$1,0),0),
  IF($B1363=1,
    IF($L1363=FALSE,
      VLOOKUP($A1363,ChapterTable!$1:$1048576,MATCH("최종"&amp;SUBSTITUTE(SUBSTITUTE(E$1,"standard",""),"|Float",""),ChapterTable!$1:$1,0),0),
      VLOOKUP($A1363-ChapterTable!$Q$11,ChapterTable!$1:$1048576,MATCH("최종"&amp;SUBSTITUTE(SUBSTITUTE(E$1,"standard",""),"|Float",""),ChapterTable!$1:$1,0),0)*ChapterTable!$Q$14
    ),
  OFFSET(E1363,-$B1363+IF($L1363,1,0),0)*
    (VLOOKUP(SUBSTITUTE(SUBSTITUTE(E$1,"standard",""),"|Float","")&amp;"인게임누적곱배수",ChapterTable!$S:$T,2,0)^C1363
    +VLOOKUP(SUBSTITUTE(SUBSTITUTE(E$1,"standard",""),"|Float","")&amp;"인게임누적합배수",ChapterTable!$S:$T,2,0)*C1363)
  )
  )
  )
)</f>
        <v>877.83749999999998</v>
      </c>
      <c r="F1363" s="1">
        <f ca="1">IF(AND($A1363=0,$B1363=1),
    VLOOKUP(1,ChapterTable!$1:$1048576,MATCH("최종"&amp;SUBSTITUTE(SUBSTITUTE(F$1,"standard",""),"|Float",""),ChapterTable!$1:$1,0),0)*ChapterTable!$Q$17,
  IF(AND($A1363=0,$B1363=0),
    F1364,
  IF($B1363=0,
    VLOOKUP($A1363,ChapterTable!$1:$1048576,MATCH("최종"&amp;SUBSTITUTE(SUBSTITUTE(F$1,"standard",""),"|Float",""),ChapterTable!$1:$1,0),0),
  IF($B1363=1,
    IF($L1363=FALSE,
      VLOOKUP($A1363,ChapterTable!$1:$1048576,MATCH("최종"&amp;SUBSTITUTE(SUBSTITUTE(F$1,"standard",""),"|Float",""),ChapterTable!$1:$1,0),0),
      VLOOKUP($A1363-ChapterTable!$Q$11,ChapterTable!$1:$1048576,MATCH("최종"&amp;SUBSTITUTE(SUBSTITUTE(F$1,"standard",""),"|Float",""),ChapterTable!$1:$1,0),0)*ChapterTable!$Q$14
    ),
  OFFSET(F1363,-$B1363+IF($L1363,1,0),0)*
    (VLOOKUP(SUBSTITUTE(SUBSTITUTE(F$1,"standard",""),"|Float","")&amp;"인게임누적곱배수",ChapterTable!$S:$T,2,0)^D1363
    +VLOOKUP(SUBSTITUTE(SUBSTITUTE(F$1,"standard",""),"|Float","")&amp;"인게임누적합배수",ChapterTable!$S:$T,2,0)*D1363)
  )
  )
  )
)</f>
        <v>401.625</v>
      </c>
      <c r="G1363" t="s">
        <v>76</v>
      </c>
      <c r="J1363" t="str">
        <f>IF(ISBLANK(I1363),"",
IFERROR(VLOOKUP(I1363,[1]StringTable!$1:$1048576,MATCH([1]StringTable!$B$1,[1]StringTable!$1:$1,0),0),
IFERROR(VLOOKUP(I1363,[1]InApkStringTable!$1:$1048576,MATCH([1]InApkStringTable!$B$1,[1]InApkStringTable!$1:$1,0),0),
"스트링없음")))</f>
        <v/>
      </c>
      <c r="L1363" t="b">
        <v>1</v>
      </c>
      <c r="N1363" t="str">
        <f>IF(ISBLANK(M1363),"",IF(ISERROR(VLOOKUP(M1363,MapTable!$A:$A,1,0)),"맵없음",""))</f>
        <v/>
      </c>
      <c r="O1363">
        <f t="shared" si="85"/>
        <v>3</v>
      </c>
      <c r="Q1363">
        <f t="shared" si="86"/>
        <v>3</v>
      </c>
      <c r="R1363" t="b">
        <f t="shared" ca="1" si="87"/>
        <v>0</v>
      </c>
      <c r="T1363" t="b">
        <f t="shared" ca="1" si="88"/>
        <v>0</v>
      </c>
      <c r="X1363" t="str">
        <f>IF(ISBLANK(W1363),"",
IF(ISERROR(FIND(",",W1363)),
  IF(ISERROR(VLOOKUP(W1363,MapTable!$A:$A,1,0)),"맵없음",
  ""),
IF(ISERROR(FIND(",",W1363,FIND(",",W1363)+1)),
  IF(OR(ISERROR(VLOOKUP(LEFT(W1363,FIND(",",W1363)-1),MapTable!$A:$A,1,0)),ISERROR(VLOOKUP(TRIM(MID(W1363,FIND(",",W1363)+1,999)),MapTable!$A:$A,1,0))),"맵없음",
  ""),
IF(ISERROR(FIND(",",W1363,FIND(",",W1363,FIND(",",W1363)+1)+1)),
  IF(OR(ISERROR(VLOOKUP(LEFT(W1363,FIND(",",W1363)-1),MapTable!$A:$A,1,0)),ISERROR(VLOOKUP(TRIM(MID(W1363,FIND(",",W1363)+1,FIND(",",W1363,FIND(",",W1363)+1)-FIND(",",W1363)-1)),MapTable!$A:$A,1,0)),ISERROR(VLOOKUP(TRIM(MID(W1363,FIND(",",W1363,FIND(",",W1363)+1)+1,999)),MapTable!$A:$A,1,0))),"맵없음",
  ""),
IF(ISERROR(FIND(",",W1363,FIND(",",W1363,FIND(",",W1363,FIND(",",W1363)+1)+1)+1)),
  IF(OR(ISERROR(VLOOKUP(LEFT(W1363,FIND(",",W1363)-1),MapTable!$A:$A,1,0)),ISERROR(VLOOKUP(TRIM(MID(W1363,FIND(",",W1363)+1,FIND(",",W1363,FIND(",",W1363)+1)-FIND(",",W1363)-1)),MapTable!$A:$A,1,0)),ISERROR(VLOOKUP(TRIM(MID(W1363,FIND(",",W1363,FIND(",",W1363)+1)+1,FIND(",",W1363,FIND(",",W1363,FIND(",",W1363)+1)+1)-FIND(",",W1363,FIND(",",W1363)+1)-1)),MapTable!$A:$A,1,0)),ISERROR(VLOOKUP(TRIM(MID(W1363,FIND(",",W1363,FIND(",",W1363,FIND(",",W1363)+1)+1)+1,999)),MapTable!$A:$A,1,0))),"맵없음",
  ""),
)))))</f>
        <v/>
      </c>
      <c r="AC1363" t="str">
        <f>IF(ISBLANK(AB1363),"",IF(ISERROR(VLOOKUP(AB1363,[3]DropTable!$A:$A,1,0)),"드랍없음",""))</f>
        <v/>
      </c>
      <c r="AE1363" t="str">
        <f>IF(ISBLANK(AD1363),"",IF(ISERROR(VLOOKUP(AD1363,[3]DropTable!$A:$A,1,0)),"드랍없음",""))</f>
        <v/>
      </c>
      <c r="AG1363">
        <v>9.8000000000000007</v>
      </c>
      <c r="AH1363">
        <v>1</v>
      </c>
    </row>
    <row r="1364" spans="1:34" x14ac:dyDescent="0.3">
      <c r="A1364">
        <v>5</v>
      </c>
      <c r="B1364">
        <v>23</v>
      </c>
      <c r="C1364">
        <f>IF(OR($L1364=TRUE,$A1364=0,MOD($A1364,ChapterTable!$S$20)&lt;&gt;0),
MAX(0,INT(($B1364+ChapterTable!$Q$26+VLOOKUP(SUBSTITUTE(C$1,"성장단계","")&amp;"단계오프셋",ChapterTable!$S:$T,2,0))/ChapterTable!$Q$23)),
MAX(0,INT(($B1364+ChapterTable!$S$26+VLOOKUP(SUBSTITUTE(C$1,"성장단계","")&amp;"보스단계오프셋",ChapterTable!$S:$T,2,0))/ChapterTable!$S$23)))</f>
        <v>2</v>
      </c>
      <c r="D1364">
        <f>IF(OR($L1364=TRUE,$A1364=0,MOD($A1364,ChapterTable!$S$20)&lt;&gt;0),
MAX(0,INT(($B1364+ChapterTable!$Q$26+VLOOKUP(SUBSTITUTE(D$1,"성장단계","")&amp;"단계오프셋",ChapterTable!$S:$T,2,0))/ChapterTable!$Q$23)),
MAX(0,INT(($B1364+ChapterTable!$S$26+VLOOKUP(SUBSTITUTE(D$1,"성장단계","")&amp;"보스단계오프셋",ChapterTable!$S:$T,2,0))/ChapterTable!$S$23)))</f>
        <v>2</v>
      </c>
      <c r="E1364" s="1">
        <f ca="1">IF(AND($A1364=0,$B1364=1),
    VLOOKUP(1,ChapterTable!$1:$1048576,MATCH("최종"&amp;SUBSTITUTE(SUBSTITUTE(E$1,"standard",""),"|Float",""),ChapterTable!$1:$1,0),0)*ChapterTable!$Q$17,
  IF(AND($A1364=0,$B1364=0),
    E1365,
  IF($B1364=0,
    VLOOKUP($A1364,ChapterTable!$1:$1048576,MATCH("최종"&amp;SUBSTITUTE(SUBSTITUTE(E$1,"standard",""),"|Float",""),ChapterTable!$1:$1,0),0),
  IF($B1364=1,
    IF($L1364=FALSE,
      VLOOKUP($A1364,ChapterTable!$1:$1048576,MATCH("최종"&amp;SUBSTITUTE(SUBSTITUTE(E$1,"standard",""),"|Float",""),ChapterTable!$1:$1,0),0),
      VLOOKUP($A1364-ChapterTable!$Q$11,ChapterTable!$1:$1048576,MATCH("최종"&amp;SUBSTITUTE(SUBSTITUTE(E$1,"standard",""),"|Float",""),ChapterTable!$1:$1,0),0)*ChapterTable!$Q$14
    ),
  OFFSET(E1364,-$B1364+IF($L1364,1,0),0)*
    (VLOOKUP(SUBSTITUTE(SUBSTITUTE(E$1,"standard",""),"|Float","")&amp;"인게임누적곱배수",ChapterTable!$S:$T,2,0)^C1364
    +VLOOKUP(SUBSTITUTE(SUBSTITUTE(E$1,"standard",""),"|Float","")&amp;"인게임누적합배수",ChapterTable!$S:$T,2,0)*C1364)
  )
  )
  )
)</f>
        <v>877.83749999999998</v>
      </c>
      <c r="F1364" s="1">
        <f ca="1">IF(AND($A1364=0,$B1364=1),
    VLOOKUP(1,ChapterTable!$1:$1048576,MATCH("최종"&amp;SUBSTITUTE(SUBSTITUTE(F$1,"standard",""),"|Float",""),ChapterTable!$1:$1,0),0)*ChapterTable!$Q$17,
  IF(AND($A1364=0,$B1364=0),
    F1365,
  IF($B1364=0,
    VLOOKUP($A1364,ChapterTable!$1:$1048576,MATCH("최종"&amp;SUBSTITUTE(SUBSTITUTE(F$1,"standard",""),"|Float",""),ChapterTable!$1:$1,0),0),
  IF($B1364=1,
    IF($L1364=FALSE,
      VLOOKUP($A1364,ChapterTable!$1:$1048576,MATCH("최종"&amp;SUBSTITUTE(SUBSTITUTE(F$1,"standard",""),"|Float",""),ChapterTable!$1:$1,0),0),
      VLOOKUP($A1364-ChapterTable!$Q$11,ChapterTable!$1:$1048576,MATCH("최종"&amp;SUBSTITUTE(SUBSTITUTE(F$1,"standard",""),"|Float",""),ChapterTable!$1:$1,0),0)*ChapterTable!$Q$14
    ),
  OFFSET(F1364,-$B1364+IF($L1364,1,0),0)*
    (VLOOKUP(SUBSTITUTE(SUBSTITUTE(F$1,"standard",""),"|Float","")&amp;"인게임누적곱배수",ChapterTable!$S:$T,2,0)^D1364
    +VLOOKUP(SUBSTITUTE(SUBSTITUTE(F$1,"standard",""),"|Float","")&amp;"인게임누적합배수",ChapterTable!$S:$T,2,0)*D1364)
  )
  )
  )
)</f>
        <v>401.625</v>
      </c>
      <c r="G1364" t="s">
        <v>76</v>
      </c>
      <c r="J1364" t="str">
        <f>IF(ISBLANK(I1364),"",
IFERROR(VLOOKUP(I1364,[1]StringTable!$1:$1048576,MATCH([1]StringTable!$B$1,[1]StringTable!$1:$1,0),0),
IFERROR(VLOOKUP(I1364,[1]InApkStringTable!$1:$1048576,MATCH([1]InApkStringTable!$B$1,[1]InApkStringTable!$1:$1,0),0),
"스트링없음")))</f>
        <v/>
      </c>
      <c r="L1364" t="b">
        <v>1</v>
      </c>
      <c r="N1364" t="str">
        <f>IF(ISBLANK(M1364),"",IF(ISERROR(VLOOKUP(M1364,MapTable!$A:$A,1,0)),"맵없음",""))</f>
        <v/>
      </c>
      <c r="O1364">
        <f t="shared" si="85"/>
        <v>3</v>
      </c>
      <c r="Q1364">
        <f t="shared" si="86"/>
        <v>3</v>
      </c>
      <c r="R1364" t="b">
        <f t="shared" ca="1" si="87"/>
        <v>0</v>
      </c>
      <c r="T1364" t="b">
        <f t="shared" ca="1" si="88"/>
        <v>0</v>
      </c>
      <c r="X1364" t="str">
        <f>IF(ISBLANK(W1364),"",
IF(ISERROR(FIND(",",W1364)),
  IF(ISERROR(VLOOKUP(W1364,MapTable!$A:$A,1,0)),"맵없음",
  ""),
IF(ISERROR(FIND(",",W1364,FIND(",",W1364)+1)),
  IF(OR(ISERROR(VLOOKUP(LEFT(W1364,FIND(",",W1364)-1),MapTable!$A:$A,1,0)),ISERROR(VLOOKUP(TRIM(MID(W1364,FIND(",",W1364)+1,999)),MapTable!$A:$A,1,0))),"맵없음",
  ""),
IF(ISERROR(FIND(",",W1364,FIND(",",W1364,FIND(",",W1364)+1)+1)),
  IF(OR(ISERROR(VLOOKUP(LEFT(W1364,FIND(",",W1364)-1),MapTable!$A:$A,1,0)),ISERROR(VLOOKUP(TRIM(MID(W1364,FIND(",",W1364)+1,FIND(",",W1364,FIND(",",W1364)+1)-FIND(",",W1364)-1)),MapTable!$A:$A,1,0)),ISERROR(VLOOKUP(TRIM(MID(W1364,FIND(",",W1364,FIND(",",W1364)+1)+1,999)),MapTable!$A:$A,1,0))),"맵없음",
  ""),
IF(ISERROR(FIND(",",W1364,FIND(",",W1364,FIND(",",W1364,FIND(",",W1364)+1)+1)+1)),
  IF(OR(ISERROR(VLOOKUP(LEFT(W1364,FIND(",",W1364)-1),MapTable!$A:$A,1,0)),ISERROR(VLOOKUP(TRIM(MID(W1364,FIND(",",W1364)+1,FIND(",",W1364,FIND(",",W1364)+1)-FIND(",",W1364)-1)),MapTable!$A:$A,1,0)),ISERROR(VLOOKUP(TRIM(MID(W1364,FIND(",",W1364,FIND(",",W1364)+1)+1,FIND(",",W1364,FIND(",",W1364,FIND(",",W1364)+1)+1)-FIND(",",W1364,FIND(",",W1364)+1)-1)),MapTable!$A:$A,1,0)),ISERROR(VLOOKUP(TRIM(MID(W1364,FIND(",",W1364,FIND(",",W1364,FIND(",",W1364)+1)+1)+1,999)),MapTable!$A:$A,1,0))),"맵없음",
  ""),
)))))</f>
        <v/>
      </c>
      <c r="AC1364" t="str">
        <f>IF(ISBLANK(AB1364),"",IF(ISERROR(VLOOKUP(AB1364,[3]DropTable!$A:$A,1,0)),"드랍없음",""))</f>
        <v/>
      </c>
      <c r="AE1364" t="str">
        <f>IF(ISBLANK(AD1364),"",IF(ISERROR(VLOOKUP(AD1364,[3]DropTable!$A:$A,1,0)),"드랍없음",""))</f>
        <v/>
      </c>
      <c r="AG1364">
        <v>9.8000000000000007</v>
      </c>
      <c r="AH1364">
        <v>1</v>
      </c>
    </row>
    <row r="1365" spans="1:34" x14ac:dyDescent="0.3">
      <c r="A1365">
        <v>5</v>
      </c>
      <c r="B1365">
        <v>24</v>
      </c>
      <c r="C1365">
        <f>IF(OR($L1365=TRUE,$A1365=0,MOD($A1365,ChapterTable!$S$20)&lt;&gt;0),
MAX(0,INT(($B1365+ChapterTable!$Q$26+VLOOKUP(SUBSTITUTE(C$1,"성장단계","")&amp;"단계오프셋",ChapterTable!$S:$T,2,0))/ChapterTable!$Q$23)),
MAX(0,INT(($B1365+ChapterTable!$S$26+VLOOKUP(SUBSTITUTE(C$1,"성장단계","")&amp;"보스단계오프셋",ChapterTable!$S:$T,2,0))/ChapterTable!$S$23)))</f>
        <v>2</v>
      </c>
      <c r="D1365">
        <f>IF(OR($L1365=TRUE,$A1365=0,MOD($A1365,ChapterTable!$S$20)&lt;&gt;0),
MAX(0,INT(($B1365+ChapterTable!$Q$26+VLOOKUP(SUBSTITUTE(D$1,"성장단계","")&amp;"단계오프셋",ChapterTable!$S:$T,2,0))/ChapterTable!$Q$23)),
MAX(0,INT(($B1365+ChapterTable!$S$26+VLOOKUP(SUBSTITUTE(D$1,"성장단계","")&amp;"보스단계오프셋",ChapterTable!$S:$T,2,0))/ChapterTable!$S$23)))</f>
        <v>2</v>
      </c>
      <c r="E1365" s="1">
        <f ca="1">IF(AND($A1365=0,$B1365=1),
    VLOOKUP(1,ChapterTable!$1:$1048576,MATCH("최종"&amp;SUBSTITUTE(SUBSTITUTE(E$1,"standard",""),"|Float",""),ChapterTable!$1:$1,0),0)*ChapterTable!$Q$17,
  IF(AND($A1365=0,$B1365=0),
    E1366,
  IF($B1365=0,
    VLOOKUP($A1365,ChapterTable!$1:$1048576,MATCH("최종"&amp;SUBSTITUTE(SUBSTITUTE(E$1,"standard",""),"|Float",""),ChapterTable!$1:$1,0),0),
  IF($B1365=1,
    IF($L1365=FALSE,
      VLOOKUP($A1365,ChapterTable!$1:$1048576,MATCH("최종"&amp;SUBSTITUTE(SUBSTITUTE(E$1,"standard",""),"|Float",""),ChapterTable!$1:$1,0),0),
      VLOOKUP($A1365-ChapterTable!$Q$11,ChapterTable!$1:$1048576,MATCH("최종"&amp;SUBSTITUTE(SUBSTITUTE(E$1,"standard",""),"|Float",""),ChapterTable!$1:$1,0),0)*ChapterTable!$Q$14
    ),
  OFFSET(E1365,-$B1365+IF($L1365,1,0),0)*
    (VLOOKUP(SUBSTITUTE(SUBSTITUTE(E$1,"standard",""),"|Float","")&amp;"인게임누적곱배수",ChapterTable!$S:$T,2,0)^C1365
    +VLOOKUP(SUBSTITUTE(SUBSTITUTE(E$1,"standard",""),"|Float","")&amp;"인게임누적합배수",ChapterTable!$S:$T,2,0)*C1365)
  )
  )
  )
)</f>
        <v>877.83749999999998</v>
      </c>
      <c r="F1365" s="1">
        <f ca="1">IF(AND($A1365=0,$B1365=1),
    VLOOKUP(1,ChapterTable!$1:$1048576,MATCH("최종"&amp;SUBSTITUTE(SUBSTITUTE(F$1,"standard",""),"|Float",""),ChapterTable!$1:$1,0),0)*ChapterTable!$Q$17,
  IF(AND($A1365=0,$B1365=0),
    F1366,
  IF($B1365=0,
    VLOOKUP($A1365,ChapterTable!$1:$1048576,MATCH("최종"&amp;SUBSTITUTE(SUBSTITUTE(F$1,"standard",""),"|Float",""),ChapterTable!$1:$1,0),0),
  IF($B1365=1,
    IF($L1365=FALSE,
      VLOOKUP($A1365,ChapterTable!$1:$1048576,MATCH("최종"&amp;SUBSTITUTE(SUBSTITUTE(F$1,"standard",""),"|Float",""),ChapterTable!$1:$1,0),0),
      VLOOKUP($A1365-ChapterTable!$Q$11,ChapterTable!$1:$1048576,MATCH("최종"&amp;SUBSTITUTE(SUBSTITUTE(F$1,"standard",""),"|Float",""),ChapterTable!$1:$1,0),0)*ChapterTable!$Q$14
    ),
  OFFSET(F1365,-$B1365+IF($L1365,1,0),0)*
    (VLOOKUP(SUBSTITUTE(SUBSTITUTE(F$1,"standard",""),"|Float","")&amp;"인게임누적곱배수",ChapterTable!$S:$T,2,0)^D1365
    +VLOOKUP(SUBSTITUTE(SUBSTITUTE(F$1,"standard",""),"|Float","")&amp;"인게임누적합배수",ChapterTable!$S:$T,2,0)*D1365)
  )
  )
  )
)</f>
        <v>401.625</v>
      </c>
      <c r="G1365" t="s">
        <v>76</v>
      </c>
      <c r="J1365" t="str">
        <f>IF(ISBLANK(I1365),"",
IFERROR(VLOOKUP(I1365,[1]StringTable!$1:$1048576,MATCH([1]StringTable!$B$1,[1]StringTable!$1:$1,0),0),
IFERROR(VLOOKUP(I1365,[1]InApkStringTable!$1:$1048576,MATCH([1]InApkStringTable!$B$1,[1]InApkStringTable!$1:$1,0),0),
"스트링없음")))</f>
        <v/>
      </c>
      <c r="L1365" t="b">
        <v>1</v>
      </c>
      <c r="N1365" t="str">
        <f>IF(ISBLANK(M1365),"",IF(ISERROR(VLOOKUP(M1365,MapTable!$A:$A,1,0)),"맵없음",""))</f>
        <v/>
      </c>
      <c r="O1365">
        <f t="shared" si="85"/>
        <v>3</v>
      </c>
      <c r="Q1365">
        <f t="shared" si="86"/>
        <v>3</v>
      </c>
      <c r="R1365" t="b">
        <f t="shared" ca="1" si="87"/>
        <v>0</v>
      </c>
      <c r="T1365" t="b">
        <f t="shared" ca="1" si="88"/>
        <v>0</v>
      </c>
      <c r="X1365" t="str">
        <f>IF(ISBLANK(W1365),"",
IF(ISERROR(FIND(",",W1365)),
  IF(ISERROR(VLOOKUP(W1365,MapTable!$A:$A,1,0)),"맵없음",
  ""),
IF(ISERROR(FIND(",",W1365,FIND(",",W1365)+1)),
  IF(OR(ISERROR(VLOOKUP(LEFT(W1365,FIND(",",W1365)-1),MapTable!$A:$A,1,0)),ISERROR(VLOOKUP(TRIM(MID(W1365,FIND(",",W1365)+1,999)),MapTable!$A:$A,1,0))),"맵없음",
  ""),
IF(ISERROR(FIND(",",W1365,FIND(",",W1365,FIND(",",W1365)+1)+1)),
  IF(OR(ISERROR(VLOOKUP(LEFT(W1365,FIND(",",W1365)-1),MapTable!$A:$A,1,0)),ISERROR(VLOOKUP(TRIM(MID(W1365,FIND(",",W1365)+1,FIND(",",W1365,FIND(",",W1365)+1)-FIND(",",W1365)-1)),MapTable!$A:$A,1,0)),ISERROR(VLOOKUP(TRIM(MID(W1365,FIND(",",W1365,FIND(",",W1365)+1)+1,999)),MapTable!$A:$A,1,0))),"맵없음",
  ""),
IF(ISERROR(FIND(",",W1365,FIND(",",W1365,FIND(",",W1365,FIND(",",W1365)+1)+1)+1)),
  IF(OR(ISERROR(VLOOKUP(LEFT(W1365,FIND(",",W1365)-1),MapTable!$A:$A,1,0)),ISERROR(VLOOKUP(TRIM(MID(W1365,FIND(",",W1365)+1,FIND(",",W1365,FIND(",",W1365)+1)-FIND(",",W1365)-1)),MapTable!$A:$A,1,0)),ISERROR(VLOOKUP(TRIM(MID(W1365,FIND(",",W1365,FIND(",",W1365)+1)+1,FIND(",",W1365,FIND(",",W1365,FIND(",",W1365)+1)+1)-FIND(",",W1365,FIND(",",W1365)+1)-1)),MapTable!$A:$A,1,0)),ISERROR(VLOOKUP(TRIM(MID(W1365,FIND(",",W1365,FIND(",",W1365,FIND(",",W1365)+1)+1)+1,999)),MapTable!$A:$A,1,0))),"맵없음",
  ""),
)))))</f>
        <v/>
      </c>
      <c r="AC1365" t="str">
        <f>IF(ISBLANK(AB1365),"",IF(ISERROR(VLOOKUP(AB1365,[3]DropTable!$A:$A,1,0)),"드랍없음",""))</f>
        <v/>
      </c>
      <c r="AE1365" t="str">
        <f>IF(ISBLANK(AD1365),"",IF(ISERROR(VLOOKUP(AD1365,[3]DropTable!$A:$A,1,0)),"드랍없음",""))</f>
        <v/>
      </c>
      <c r="AG1365">
        <v>9.8000000000000007</v>
      </c>
      <c r="AH1365">
        <v>1</v>
      </c>
    </row>
    <row r="1366" spans="1:34" x14ac:dyDescent="0.3">
      <c r="A1366">
        <v>5</v>
      </c>
      <c r="B1366">
        <v>25</v>
      </c>
      <c r="C1366">
        <f>IF(OR($L1366=TRUE,$A1366=0,MOD($A1366,ChapterTable!$S$20)&lt;&gt;0),
MAX(0,INT(($B1366+ChapterTable!$Q$26+VLOOKUP(SUBSTITUTE(C$1,"성장단계","")&amp;"단계오프셋",ChapterTable!$S:$T,2,0))/ChapterTable!$Q$23)),
MAX(0,INT(($B1366+ChapterTable!$S$26+VLOOKUP(SUBSTITUTE(C$1,"성장단계","")&amp;"보스단계오프셋",ChapterTable!$S:$T,2,0))/ChapterTable!$S$23)))</f>
        <v>2</v>
      </c>
      <c r="D1366">
        <f>IF(OR($L1366=TRUE,$A1366=0,MOD($A1366,ChapterTable!$S$20)&lt;&gt;0),
MAX(0,INT(($B1366+ChapterTable!$Q$26+VLOOKUP(SUBSTITUTE(D$1,"성장단계","")&amp;"단계오프셋",ChapterTable!$S:$T,2,0))/ChapterTable!$Q$23)),
MAX(0,INT(($B1366+ChapterTable!$S$26+VLOOKUP(SUBSTITUTE(D$1,"성장단계","")&amp;"보스단계오프셋",ChapterTable!$S:$T,2,0))/ChapterTable!$S$23)))</f>
        <v>2</v>
      </c>
      <c r="E1366" s="1">
        <f ca="1">IF(AND($A1366=0,$B1366=1),
    VLOOKUP(1,ChapterTable!$1:$1048576,MATCH("최종"&amp;SUBSTITUTE(SUBSTITUTE(E$1,"standard",""),"|Float",""),ChapterTable!$1:$1,0),0)*ChapterTable!$Q$17,
  IF(AND($A1366=0,$B1366=0),
    E1367,
  IF($B1366=0,
    VLOOKUP($A1366,ChapterTable!$1:$1048576,MATCH("최종"&amp;SUBSTITUTE(SUBSTITUTE(E$1,"standard",""),"|Float",""),ChapterTable!$1:$1,0),0),
  IF($B1366=1,
    IF($L1366=FALSE,
      VLOOKUP($A1366,ChapterTable!$1:$1048576,MATCH("최종"&amp;SUBSTITUTE(SUBSTITUTE(E$1,"standard",""),"|Float",""),ChapterTable!$1:$1,0),0),
      VLOOKUP($A1366-ChapterTable!$Q$11,ChapterTable!$1:$1048576,MATCH("최종"&amp;SUBSTITUTE(SUBSTITUTE(E$1,"standard",""),"|Float",""),ChapterTable!$1:$1,0),0)*ChapterTable!$Q$14
    ),
  OFFSET(E1366,-$B1366+IF($L1366,1,0),0)*
    (VLOOKUP(SUBSTITUTE(SUBSTITUTE(E$1,"standard",""),"|Float","")&amp;"인게임누적곱배수",ChapterTable!$S:$T,2,0)^C1366
    +VLOOKUP(SUBSTITUTE(SUBSTITUTE(E$1,"standard",""),"|Float","")&amp;"인게임누적합배수",ChapterTable!$S:$T,2,0)*C1366)
  )
  )
  )
)</f>
        <v>877.83749999999998</v>
      </c>
      <c r="F1366" s="1">
        <f ca="1">IF(AND($A1366=0,$B1366=1),
    VLOOKUP(1,ChapterTable!$1:$1048576,MATCH("최종"&amp;SUBSTITUTE(SUBSTITUTE(F$1,"standard",""),"|Float",""),ChapterTable!$1:$1,0),0)*ChapterTable!$Q$17,
  IF(AND($A1366=0,$B1366=0),
    F1367,
  IF($B1366=0,
    VLOOKUP($A1366,ChapterTable!$1:$1048576,MATCH("최종"&amp;SUBSTITUTE(SUBSTITUTE(F$1,"standard",""),"|Float",""),ChapterTable!$1:$1,0),0),
  IF($B1366=1,
    IF($L1366=FALSE,
      VLOOKUP($A1366,ChapterTable!$1:$1048576,MATCH("최종"&amp;SUBSTITUTE(SUBSTITUTE(F$1,"standard",""),"|Float",""),ChapterTable!$1:$1,0),0),
      VLOOKUP($A1366-ChapterTable!$Q$11,ChapterTable!$1:$1048576,MATCH("최종"&amp;SUBSTITUTE(SUBSTITUTE(F$1,"standard",""),"|Float",""),ChapterTable!$1:$1,0),0)*ChapterTable!$Q$14
    ),
  OFFSET(F1366,-$B1366+IF($L1366,1,0),0)*
    (VLOOKUP(SUBSTITUTE(SUBSTITUTE(F$1,"standard",""),"|Float","")&amp;"인게임누적곱배수",ChapterTable!$S:$T,2,0)^D1366
    +VLOOKUP(SUBSTITUTE(SUBSTITUTE(F$1,"standard",""),"|Float","")&amp;"인게임누적합배수",ChapterTable!$S:$T,2,0)*D1366)
  )
  )
  )
)</f>
        <v>401.625</v>
      </c>
      <c r="G1366" t="s">
        <v>76</v>
      </c>
      <c r="J1366" t="str">
        <f>IF(ISBLANK(I1366),"",
IFERROR(VLOOKUP(I1366,[1]StringTable!$1:$1048576,MATCH([1]StringTable!$B$1,[1]StringTable!$1:$1,0),0),
IFERROR(VLOOKUP(I1366,[1]InApkStringTable!$1:$1048576,MATCH([1]InApkStringTable!$B$1,[1]InApkStringTable!$1:$1,0),0),
"스트링없음")))</f>
        <v/>
      </c>
      <c r="L1366" t="b">
        <v>1</v>
      </c>
      <c r="N1366" t="str">
        <f>IF(ISBLANK(M1366),"",IF(ISERROR(VLOOKUP(M1366,MapTable!$A:$A,1,0)),"맵없음",""))</f>
        <v/>
      </c>
      <c r="O1366">
        <f t="shared" si="85"/>
        <v>11</v>
      </c>
      <c r="Q1366">
        <f t="shared" si="86"/>
        <v>11</v>
      </c>
      <c r="R1366" t="b">
        <f t="shared" ca="1" si="87"/>
        <v>0</v>
      </c>
      <c r="T1366" t="b">
        <f t="shared" ca="1" si="88"/>
        <v>0</v>
      </c>
      <c r="X1366" t="str">
        <f>IF(ISBLANK(W1366),"",
IF(ISERROR(FIND(",",W1366)),
  IF(ISERROR(VLOOKUP(W1366,MapTable!$A:$A,1,0)),"맵없음",
  ""),
IF(ISERROR(FIND(",",W1366,FIND(",",W1366)+1)),
  IF(OR(ISERROR(VLOOKUP(LEFT(W1366,FIND(",",W1366)-1),MapTable!$A:$A,1,0)),ISERROR(VLOOKUP(TRIM(MID(W1366,FIND(",",W1366)+1,999)),MapTable!$A:$A,1,0))),"맵없음",
  ""),
IF(ISERROR(FIND(",",W1366,FIND(",",W1366,FIND(",",W1366)+1)+1)),
  IF(OR(ISERROR(VLOOKUP(LEFT(W1366,FIND(",",W1366)-1),MapTable!$A:$A,1,0)),ISERROR(VLOOKUP(TRIM(MID(W1366,FIND(",",W1366)+1,FIND(",",W1366,FIND(",",W1366)+1)-FIND(",",W1366)-1)),MapTable!$A:$A,1,0)),ISERROR(VLOOKUP(TRIM(MID(W1366,FIND(",",W1366,FIND(",",W1366)+1)+1,999)),MapTable!$A:$A,1,0))),"맵없음",
  ""),
IF(ISERROR(FIND(",",W1366,FIND(",",W1366,FIND(",",W1366,FIND(",",W1366)+1)+1)+1)),
  IF(OR(ISERROR(VLOOKUP(LEFT(W1366,FIND(",",W1366)-1),MapTable!$A:$A,1,0)),ISERROR(VLOOKUP(TRIM(MID(W1366,FIND(",",W1366)+1,FIND(",",W1366,FIND(",",W1366)+1)-FIND(",",W1366)-1)),MapTable!$A:$A,1,0)),ISERROR(VLOOKUP(TRIM(MID(W1366,FIND(",",W1366,FIND(",",W1366)+1)+1,FIND(",",W1366,FIND(",",W1366,FIND(",",W1366)+1)+1)-FIND(",",W1366,FIND(",",W1366)+1)-1)),MapTable!$A:$A,1,0)),ISERROR(VLOOKUP(TRIM(MID(W1366,FIND(",",W1366,FIND(",",W1366,FIND(",",W1366)+1)+1)+1,999)),MapTable!$A:$A,1,0))),"맵없음",
  ""),
)))))</f>
        <v/>
      </c>
      <c r="AC1366" t="str">
        <f>IF(ISBLANK(AB1366),"",IF(ISERROR(VLOOKUP(AB1366,[3]DropTable!$A:$A,1,0)),"드랍없음",""))</f>
        <v/>
      </c>
      <c r="AE1366" t="str">
        <f>IF(ISBLANK(AD1366),"",IF(ISERROR(VLOOKUP(AD1366,[3]DropTable!$A:$A,1,0)),"드랍없음",""))</f>
        <v/>
      </c>
      <c r="AG1366">
        <v>9.8000000000000007</v>
      </c>
      <c r="AH1366">
        <v>1</v>
      </c>
    </row>
    <row r="1367" spans="1:34" x14ac:dyDescent="0.3">
      <c r="A1367">
        <v>5</v>
      </c>
      <c r="B1367">
        <v>26</v>
      </c>
      <c r="C1367">
        <f>IF(OR($L1367=TRUE,$A1367=0,MOD($A1367,ChapterTable!$S$20)&lt;&gt;0),
MAX(0,INT(($B1367+ChapterTable!$Q$26+VLOOKUP(SUBSTITUTE(C$1,"성장단계","")&amp;"단계오프셋",ChapterTable!$S:$T,2,0))/ChapterTable!$Q$23)),
MAX(0,INT(($B1367+ChapterTable!$S$26+VLOOKUP(SUBSTITUTE(C$1,"성장단계","")&amp;"보스단계오프셋",ChapterTable!$S:$T,2,0))/ChapterTable!$S$23)))</f>
        <v>3</v>
      </c>
      <c r="D1367">
        <f>IF(OR($L1367=TRUE,$A1367=0,MOD($A1367,ChapterTable!$S$20)&lt;&gt;0),
MAX(0,INT(($B1367+ChapterTable!$Q$26+VLOOKUP(SUBSTITUTE(D$1,"성장단계","")&amp;"단계오프셋",ChapterTable!$S:$T,2,0))/ChapterTable!$Q$23)),
MAX(0,INT(($B1367+ChapterTable!$S$26+VLOOKUP(SUBSTITUTE(D$1,"성장단계","")&amp;"보스단계오프셋",ChapterTable!$S:$T,2,0))/ChapterTable!$S$23)))</f>
        <v>2</v>
      </c>
      <c r="E1367" s="1">
        <f ca="1">IF(AND($A1367=0,$B1367=1),
    VLOOKUP(1,ChapterTable!$1:$1048576,MATCH("최종"&amp;SUBSTITUTE(SUBSTITUTE(E$1,"standard",""),"|Float",""),ChapterTable!$1:$1,0),0)*ChapterTable!$Q$17,
  IF(AND($A1367=0,$B1367=0),
    E1368,
  IF($B1367=0,
    VLOOKUP($A1367,ChapterTable!$1:$1048576,MATCH("최종"&amp;SUBSTITUTE(SUBSTITUTE(E$1,"standard",""),"|Float",""),ChapterTable!$1:$1,0),0),
  IF($B1367=1,
    IF($L1367=FALSE,
      VLOOKUP($A1367,ChapterTable!$1:$1048576,MATCH("최종"&amp;SUBSTITUTE(SUBSTITUTE(E$1,"standard",""),"|Float",""),ChapterTable!$1:$1,0),0),
      VLOOKUP($A1367-ChapterTable!$Q$11,ChapterTable!$1:$1048576,MATCH("최종"&amp;SUBSTITUTE(SUBSTITUTE(E$1,"standard",""),"|Float",""),ChapterTable!$1:$1,0),0)*ChapterTable!$Q$14
    ),
  OFFSET(E1367,-$B1367+IF($L1367,1,0),0)*
    (VLOOKUP(SUBSTITUTE(SUBSTITUTE(E$1,"standard",""),"|Float","")&amp;"인게임누적곱배수",ChapterTable!$S:$T,2,0)^C1367
    +VLOOKUP(SUBSTITUTE(SUBSTITUTE(E$1,"standard",""),"|Float","")&amp;"인게임누적합배수",ChapterTable!$S:$T,2,0)*C1367)
  )
  )
  )
)</f>
        <v>1058.5687499999999</v>
      </c>
      <c r="F1367" s="1">
        <f ca="1">IF(AND($A1367=0,$B1367=1),
    VLOOKUP(1,ChapterTable!$1:$1048576,MATCH("최종"&amp;SUBSTITUTE(SUBSTITUTE(F$1,"standard",""),"|Float",""),ChapterTable!$1:$1,0),0)*ChapterTable!$Q$17,
  IF(AND($A1367=0,$B1367=0),
    F1368,
  IF($B1367=0,
    VLOOKUP($A1367,ChapterTable!$1:$1048576,MATCH("최종"&amp;SUBSTITUTE(SUBSTITUTE(F$1,"standard",""),"|Float",""),ChapterTable!$1:$1,0),0),
  IF($B1367=1,
    IF($L1367=FALSE,
      VLOOKUP($A1367,ChapterTable!$1:$1048576,MATCH("최종"&amp;SUBSTITUTE(SUBSTITUTE(F$1,"standard",""),"|Float",""),ChapterTable!$1:$1,0),0),
      VLOOKUP($A1367-ChapterTable!$Q$11,ChapterTable!$1:$1048576,MATCH("최종"&amp;SUBSTITUTE(SUBSTITUTE(F$1,"standard",""),"|Float",""),ChapterTable!$1:$1,0),0)*ChapterTable!$Q$14
    ),
  OFFSET(F1367,-$B1367+IF($L1367,1,0),0)*
    (VLOOKUP(SUBSTITUTE(SUBSTITUTE(F$1,"standard",""),"|Float","")&amp;"인게임누적곱배수",ChapterTable!$S:$T,2,0)^D1367
    +VLOOKUP(SUBSTITUTE(SUBSTITUTE(F$1,"standard",""),"|Float","")&amp;"인게임누적합배수",ChapterTable!$S:$T,2,0)*D1367)
  )
  )
  )
)</f>
        <v>401.625</v>
      </c>
      <c r="G1367" t="s">
        <v>76</v>
      </c>
      <c r="J1367" t="str">
        <f>IF(ISBLANK(I1367),"",
IFERROR(VLOOKUP(I1367,[1]StringTable!$1:$1048576,MATCH([1]StringTable!$B$1,[1]StringTable!$1:$1,0),0),
IFERROR(VLOOKUP(I1367,[1]InApkStringTable!$1:$1048576,MATCH([1]InApkStringTable!$B$1,[1]InApkStringTable!$1:$1,0),0),
"스트링없음")))</f>
        <v/>
      </c>
      <c r="L1367" t="b">
        <v>1</v>
      </c>
      <c r="N1367" t="str">
        <f>IF(ISBLANK(M1367),"",IF(ISERROR(VLOOKUP(M1367,MapTable!$A:$A,1,0)),"맵없음",""))</f>
        <v/>
      </c>
      <c r="O1367">
        <f t="shared" si="85"/>
        <v>3</v>
      </c>
      <c r="Q1367">
        <f t="shared" si="86"/>
        <v>3</v>
      </c>
      <c r="R1367" t="b">
        <f t="shared" ca="1" si="87"/>
        <v>0</v>
      </c>
      <c r="T1367" t="b">
        <f t="shared" ca="1" si="88"/>
        <v>0</v>
      </c>
      <c r="X1367" t="str">
        <f>IF(ISBLANK(W1367),"",
IF(ISERROR(FIND(",",W1367)),
  IF(ISERROR(VLOOKUP(W1367,MapTable!$A:$A,1,0)),"맵없음",
  ""),
IF(ISERROR(FIND(",",W1367,FIND(",",W1367)+1)),
  IF(OR(ISERROR(VLOOKUP(LEFT(W1367,FIND(",",W1367)-1),MapTable!$A:$A,1,0)),ISERROR(VLOOKUP(TRIM(MID(W1367,FIND(",",W1367)+1,999)),MapTable!$A:$A,1,0))),"맵없음",
  ""),
IF(ISERROR(FIND(",",W1367,FIND(",",W1367,FIND(",",W1367)+1)+1)),
  IF(OR(ISERROR(VLOOKUP(LEFT(W1367,FIND(",",W1367)-1),MapTable!$A:$A,1,0)),ISERROR(VLOOKUP(TRIM(MID(W1367,FIND(",",W1367)+1,FIND(",",W1367,FIND(",",W1367)+1)-FIND(",",W1367)-1)),MapTable!$A:$A,1,0)),ISERROR(VLOOKUP(TRIM(MID(W1367,FIND(",",W1367,FIND(",",W1367)+1)+1,999)),MapTable!$A:$A,1,0))),"맵없음",
  ""),
IF(ISERROR(FIND(",",W1367,FIND(",",W1367,FIND(",",W1367,FIND(",",W1367)+1)+1)+1)),
  IF(OR(ISERROR(VLOOKUP(LEFT(W1367,FIND(",",W1367)-1),MapTable!$A:$A,1,0)),ISERROR(VLOOKUP(TRIM(MID(W1367,FIND(",",W1367)+1,FIND(",",W1367,FIND(",",W1367)+1)-FIND(",",W1367)-1)),MapTable!$A:$A,1,0)),ISERROR(VLOOKUP(TRIM(MID(W1367,FIND(",",W1367,FIND(",",W1367)+1)+1,FIND(",",W1367,FIND(",",W1367,FIND(",",W1367)+1)+1)-FIND(",",W1367,FIND(",",W1367)+1)-1)),MapTable!$A:$A,1,0)),ISERROR(VLOOKUP(TRIM(MID(W1367,FIND(",",W1367,FIND(",",W1367,FIND(",",W1367)+1)+1)+1,999)),MapTable!$A:$A,1,0))),"맵없음",
  ""),
)))))</f>
        <v/>
      </c>
      <c r="AC1367" t="str">
        <f>IF(ISBLANK(AB1367),"",IF(ISERROR(VLOOKUP(AB1367,[3]DropTable!$A:$A,1,0)),"드랍없음",""))</f>
        <v/>
      </c>
      <c r="AE1367" t="str">
        <f>IF(ISBLANK(AD1367),"",IF(ISERROR(VLOOKUP(AD1367,[3]DropTable!$A:$A,1,0)),"드랍없음",""))</f>
        <v/>
      </c>
      <c r="AG1367">
        <v>9.8000000000000007</v>
      </c>
      <c r="AH1367">
        <v>1</v>
      </c>
    </row>
    <row r="1368" spans="1:34" x14ac:dyDescent="0.3">
      <c r="A1368">
        <v>5</v>
      </c>
      <c r="B1368">
        <v>27</v>
      </c>
      <c r="C1368">
        <f>IF(OR($L1368=TRUE,$A1368=0,MOD($A1368,ChapterTable!$S$20)&lt;&gt;0),
MAX(0,INT(($B1368+ChapterTable!$Q$26+VLOOKUP(SUBSTITUTE(C$1,"성장단계","")&amp;"단계오프셋",ChapterTable!$S:$T,2,0))/ChapterTable!$Q$23)),
MAX(0,INT(($B1368+ChapterTable!$S$26+VLOOKUP(SUBSTITUTE(C$1,"성장단계","")&amp;"보스단계오프셋",ChapterTable!$S:$T,2,0))/ChapterTable!$S$23)))</f>
        <v>3</v>
      </c>
      <c r="D1368">
        <f>IF(OR($L1368=TRUE,$A1368=0,MOD($A1368,ChapterTable!$S$20)&lt;&gt;0),
MAX(0,INT(($B1368+ChapterTable!$Q$26+VLOOKUP(SUBSTITUTE(D$1,"성장단계","")&amp;"단계오프셋",ChapterTable!$S:$T,2,0))/ChapterTable!$Q$23)),
MAX(0,INT(($B1368+ChapterTable!$S$26+VLOOKUP(SUBSTITUTE(D$1,"성장단계","")&amp;"보스단계오프셋",ChapterTable!$S:$T,2,0))/ChapterTable!$S$23)))</f>
        <v>2</v>
      </c>
      <c r="E1368" s="1">
        <f ca="1">IF(AND($A1368=0,$B1368=1),
    VLOOKUP(1,ChapterTable!$1:$1048576,MATCH("최종"&amp;SUBSTITUTE(SUBSTITUTE(E$1,"standard",""),"|Float",""),ChapterTable!$1:$1,0),0)*ChapterTable!$Q$17,
  IF(AND($A1368=0,$B1368=0),
    E1369,
  IF($B1368=0,
    VLOOKUP($A1368,ChapterTable!$1:$1048576,MATCH("최종"&amp;SUBSTITUTE(SUBSTITUTE(E$1,"standard",""),"|Float",""),ChapterTable!$1:$1,0),0),
  IF($B1368=1,
    IF($L1368=FALSE,
      VLOOKUP($A1368,ChapterTable!$1:$1048576,MATCH("최종"&amp;SUBSTITUTE(SUBSTITUTE(E$1,"standard",""),"|Float",""),ChapterTable!$1:$1,0),0),
      VLOOKUP($A1368-ChapterTable!$Q$11,ChapterTable!$1:$1048576,MATCH("최종"&amp;SUBSTITUTE(SUBSTITUTE(E$1,"standard",""),"|Float",""),ChapterTable!$1:$1,0),0)*ChapterTable!$Q$14
    ),
  OFFSET(E1368,-$B1368+IF($L1368,1,0),0)*
    (VLOOKUP(SUBSTITUTE(SUBSTITUTE(E$1,"standard",""),"|Float","")&amp;"인게임누적곱배수",ChapterTable!$S:$T,2,0)^C1368
    +VLOOKUP(SUBSTITUTE(SUBSTITUTE(E$1,"standard",""),"|Float","")&amp;"인게임누적합배수",ChapterTable!$S:$T,2,0)*C1368)
  )
  )
  )
)</f>
        <v>1058.5687499999999</v>
      </c>
      <c r="F1368" s="1">
        <f ca="1">IF(AND($A1368=0,$B1368=1),
    VLOOKUP(1,ChapterTable!$1:$1048576,MATCH("최종"&amp;SUBSTITUTE(SUBSTITUTE(F$1,"standard",""),"|Float",""),ChapterTable!$1:$1,0),0)*ChapterTable!$Q$17,
  IF(AND($A1368=0,$B1368=0),
    F1369,
  IF($B1368=0,
    VLOOKUP($A1368,ChapterTable!$1:$1048576,MATCH("최종"&amp;SUBSTITUTE(SUBSTITUTE(F$1,"standard",""),"|Float",""),ChapterTable!$1:$1,0),0),
  IF($B1368=1,
    IF($L1368=FALSE,
      VLOOKUP($A1368,ChapterTable!$1:$1048576,MATCH("최종"&amp;SUBSTITUTE(SUBSTITUTE(F$1,"standard",""),"|Float",""),ChapterTable!$1:$1,0),0),
      VLOOKUP($A1368-ChapterTable!$Q$11,ChapterTable!$1:$1048576,MATCH("최종"&amp;SUBSTITUTE(SUBSTITUTE(F$1,"standard",""),"|Float",""),ChapterTable!$1:$1,0),0)*ChapterTable!$Q$14
    ),
  OFFSET(F1368,-$B1368+IF($L1368,1,0),0)*
    (VLOOKUP(SUBSTITUTE(SUBSTITUTE(F$1,"standard",""),"|Float","")&amp;"인게임누적곱배수",ChapterTable!$S:$T,2,0)^D1368
    +VLOOKUP(SUBSTITUTE(SUBSTITUTE(F$1,"standard",""),"|Float","")&amp;"인게임누적합배수",ChapterTable!$S:$T,2,0)*D1368)
  )
  )
  )
)</f>
        <v>401.625</v>
      </c>
      <c r="G1368" t="s">
        <v>76</v>
      </c>
      <c r="J1368" t="str">
        <f>IF(ISBLANK(I1368),"",
IFERROR(VLOOKUP(I1368,[1]StringTable!$1:$1048576,MATCH([1]StringTable!$B$1,[1]StringTable!$1:$1,0),0),
IFERROR(VLOOKUP(I1368,[1]InApkStringTable!$1:$1048576,MATCH([1]InApkStringTable!$B$1,[1]InApkStringTable!$1:$1,0),0),
"스트링없음")))</f>
        <v/>
      </c>
      <c r="L1368" t="b">
        <v>1</v>
      </c>
      <c r="N1368" t="str">
        <f>IF(ISBLANK(M1368),"",IF(ISERROR(VLOOKUP(M1368,MapTable!$A:$A,1,0)),"맵없음",""))</f>
        <v/>
      </c>
      <c r="O1368">
        <f t="shared" si="85"/>
        <v>3</v>
      </c>
      <c r="Q1368">
        <f t="shared" si="86"/>
        <v>3</v>
      </c>
      <c r="R1368" t="b">
        <f t="shared" ca="1" si="87"/>
        <v>0</v>
      </c>
      <c r="T1368" t="b">
        <f t="shared" ca="1" si="88"/>
        <v>0</v>
      </c>
      <c r="X1368" t="str">
        <f>IF(ISBLANK(W1368),"",
IF(ISERROR(FIND(",",W1368)),
  IF(ISERROR(VLOOKUP(W1368,MapTable!$A:$A,1,0)),"맵없음",
  ""),
IF(ISERROR(FIND(",",W1368,FIND(",",W1368)+1)),
  IF(OR(ISERROR(VLOOKUP(LEFT(W1368,FIND(",",W1368)-1),MapTable!$A:$A,1,0)),ISERROR(VLOOKUP(TRIM(MID(W1368,FIND(",",W1368)+1,999)),MapTable!$A:$A,1,0))),"맵없음",
  ""),
IF(ISERROR(FIND(",",W1368,FIND(",",W1368,FIND(",",W1368)+1)+1)),
  IF(OR(ISERROR(VLOOKUP(LEFT(W1368,FIND(",",W1368)-1),MapTable!$A:$A,1,0)),ISERROR(VLOOKUP(TRIM(MID(W1368,FIND(",",W1368)+1,FIND(",",W1368,FIND(",",W1368)+1)-FIND(",",W1368)-1)),MapTable!$A:$A,1,0)),ISERROR(VLOOKUP(TRIM(MID(W1368,FIND(",",W1368,FIND(",",W1368)+1)+1,999)),MapTable!$A:$A,1,0))),"맵없음",
  ""),
IF(ISERROR(FIND(",",W1368,FIND(",",W1368,FIND(",",W1368,FIND(",",W1368)+1)+1)+1)),
  IF(OR(ISERROR(VLOOKUP(LEFT(W1368,FIND(",",W1368)-1),MapTable!$A:$A,1,0)),ISERROR(VLOOKUP(TRIM(MID(W1368,FIND(",",W1368)+1,FIND(",",W1368,FIND(",",W1368)+1)-FIND(",",W1368)-1)),MapTable!$A:$A,1,0)),ISERROR(VLOOKUP(TRIM(MID(W1368,FIND(",",W1368,FIND(",",W1368)+1)+1,FIND(",",W1368,FIND(",",W1368,FIND(",",W1368)+1)+1)-FIND(",",W1368,FIND(",",W1368)+1)-1)),MapTable!$A:$A,1,0)),ISERROR(VLOOKUP(TRIM(MID(W1368,FIND(",",W1368,FIND(",",W1368,FIND(",",W1368)+1)+1)+1,999)),MapTable!$A:$A,1,0))),"맵없음",
  ""),
)))))</f>
        <v/>
      </c>
      <c r="AC1368" t="str">
        <f>IF(ISBLANK(AB1368),"",IF(ISERROR(VLOOKUP(AB1368,[3]DropTable!$A:$A,1,0)),"드랍없음",""))</f>
        <v/>
      </c>
      <c r="AE1368" t="str">
        <f>IF(ISBLANK(AD1368),"",IF(ISERROR(VLOOKUP(AD1368,[3]DropTable!$A:$A,1,0)),"드랍없음",""))</f>
        <v/>
      </c>
      <c r="AG1368">
        <v>9.8000000000000007</v>
      </c>
      <c r="AH1368">
        <v>1</v>
      </c>
    </row>
    <row r="1369" spans="1:34" x14ac:dyDescent="0.3">
      <c r="A1369">
        <v>5</v>
      </c>
      <c r="B1369">
        <v>28</v>
      </c>
      <c r="C1369">
        <f>IF(OR($L1369=TRUE,$A1369=0,MOD($A1369,ChapterTable!$S$20)&lt;&gt;0),
MAX(0,INT(($B1369+ChapterTable!$Q$26+VLOOKUP(SUBSTITUTE(C$1,"성장단계","")&amp;"단계오프셋",ChapterTable!$S:$T,2,0))/ChapterTable!$Q$23)),
MAX(0,INT(($B1369+ChapterTable!$S$26+VLOOKUP(SUBSTITUTE(C$1,"성장단계","")&amp;"보스단계오프셋",ChapterTable!$S:$T,2,0))/ChapterTable!$S$23)))</f>
        <v>3</v>
      </c>
      <c r="D1369">
        <f>IF(OR($L1369=TRUE,$A1369=0,MOD($A1369,ChapterTable!$S$20)&lt;&gt;0),
MAX(0,INT(($B1369+ChapterTable!$Q$26+VLOOKUP(SUBSTITUTE(D$1,"성장단계","")&amp;"단계오프셋",ChapterTable!$S:$T,2,0))/ChapterTable!$Q$23)),
MAX(0,INT(($B1369+ChapterTable!$S$26+VLOOKUP(SUBSTITUTE(D$1,"성장단계","")&amp;"보스단계오프셋",ChapterTable!$S:$T,2,0))/ChapterTable!$S$23)))</f>
        <v>2</v>
      </c>
      <c r="E1369" s="1">
        <f ca="1">IF(AND($A1369=0,$B1369=1),
    VLOOKUP(1,ChapterTable!$1:$1048576,MATCH("최종"&amp;SUBSTITUTE(SUBSTITUTE(E$1,"standard",""),"|Float",""),ChapterTable!$1:$1,0),0)*ChapterTable!$Q$17,
  IF(AND($A1369=0,$B1369=0),
    E1370,
  IF($B1369=0,
    VLOOKUP($A1369,ChapterTable!$1:$1048576,MATCH("최종"&amp;SUBSTITUTE(SUBSTITUTE(E$1,"standard",""),"|Float",""),ChapterTable!$1:$1,0),0),
  IF($B1369=1,
    IF($L1369=FALSE,
      VLOOKUP($A1369,ChapterTable!$1:$1048576,MATCH("최종"&amp;SUBSTITUTE(SUBSTITUTE(E$1,"standard",""),"|Float",""),ChapterTable!$1:$1,0),0),
      VLOOKUP($A1369-ChapterTable!$Q$11,ChapterTable!$1:$1048576,MATCH("최종"&amp;SUBSTITUTE(SUBSTITUTE(E$1,"standard",""),"|Float",""),ChapterTable!$1:$1,0),0)*ChapterTable!$Q$14
    ),
  OFFSET(E1369,-$B1369+IF($L1369,1,0),0)*
    (VLOOKUP(SUBSTITUTE(SUBSTITUTE(E$1,"standard",""),"|Float","")&amp;"인게임누적곱배수",ChapterTable!$S:$T,2,0)^C1369
    +VLOOKUP(SUBSTITUTE(SUBSTITUTE(E$1,"standard",""),"|Float","")&amp;"인게임누적합배수",ChapterTable!$S:$T,2,0)*C1369)
  )
  )
  )
)</f>
        <v>1058.5687499999999</v>
      </c>
      <c r="F1369" s="1">
        <f ca="1">IF(AND($A1369=0,$B1369=1),
    VLOOKUP(1,ChapterTable!$1:$1048576,MATCH("최종"&amp;SUBSTITUTE(SUBSTITUTE(F$1,"standard",""),"|Float",""),ChapterTable!$1:$1,0),0)*ChapterTable!$Q$17,
  IF(AND($A1369=0,$B1369=0),
    F1370,
  IF($B1369=0,
    VLOOKUP($A1369,ChapterTable!$1:$1048576,MATCH("최종"&amp;SUBSTITUTE(SUBSTITUTE(F$1,"standard",""),"|Float",""),ChapterTable!$1:$1,0),0),
  IF($B1369=1,
    IF($L1369=FALSE,
      VLOOKUP($A1369,ChapterTable!$1:$1048576,MATCH("최종"&amp;SUBSTITUTE(SUBSTITUTE(F$1,"standard",""),"|Float",""),ChapterTable!$1:$1,0),0),
      VLOOKUP($A1369-ChapterTable!$Q$11,ChapterTable!$1:$1048576,MATCH("최종"&amp;SUBSTITUTE(SUBSTITUTE(F$1,"standard",""),"|Float",""),ChapterTable!$1:$1,0),0)*ChapterTable!$Q$14
    ),
  OFFSET(F1369,-$B1369+IF($L1369,1,0),0)*
    (VLOOKUP(SUBSTITUTE(SUBSTITUTE(F$1,"standard",""),"|Float","")&amp;"인게임누적곱배수",ChapterTable!$S:$T,2,0)^D1369
    +VLOOKUP(SUBSTITUTE(SUBSTITUTE(F$1,"standard",""),"|Float","")&amp;"인게임누적합배수",ChapterTable!$S:$T,2,0)*D1369)
  )
  )
  )
)</f>
        <v>401.625</v>
      </c>
      <c r="G1369" t="s">
        <v>76</v>
      </c>
      <c r="J1369" t="str">
        <f>IF(ISBLANK(I1369),"",
IFERROR(VLOOKUP(I1369,[1]StringTable!$1:$1048576,MATCH([1]StringTable!$B$1,[1]StringTable!$1:$1,0),0),
IFERROR(VLOOKUP(I1369,[1]InApkStringTable!$1:$1048576,MATCH([1]InApkStringTable!$B$1,[1]InApkStringTable!$1:$1,0),0),
"스트링없음")))</f>
        <v/>
      </c>
      <c r="L1369" t="b">
        <v>1</v>
      </c>
      <c r="N1369" t="str">
        <f>IF(ISBLANK(M1369),"",IF(ISERROR(VLOOKUP(M1369,MapTable!$A:$A,1,0)),"맵없음",""))</f>
        <v/>
      </c>
      <c r="O1369">
        <f t="shared" si="85"/>
        <v>3</v>
      </c>
      <c r="Q1369">
        <f t="shared" si="86"/>
        <v>3</v>
      </c>
      <c r="R1369" t="b">
        <f t="shared" ca="1" si="87"/>
        <v>0</v>
      </c>
      <c r="T1369" t="b">
        <f t="shared" ca="1" si="88"/>
        <v>0</v>
      </c>
      <c r="X1369" t="str">
        <f>IF(ISBLANK(W1369),"",
IF(ISERROR(FIND(",",W1369)),
  IF(ISERROR(VLOOKUP(W1369,MapTable!$A:$A,1,0)),"맵없음",
  ""),
IF(ISERROR(FIND(",",W1369,FIND(",",W1369)+1)),
  IF(OR(ISERROR(VLOOKUP(LEFT(W1369,FIND(",",W1369)-1),MapTable!$A:$A,1,0)),ISERROR(VLOOKUP(TRIM(MID(W1369,FIND(",",W1369)+1,999)),MapTable!$A:$A,1,0))),"맵없음",
  ""),
IF(ISERROR(FIND(",",W1369,FIND(",",W1369,FIND(",",W1369)+1)+1)),
  IF(OR(ISERROR(VLOOKUP(LEFT(W1369,FIND(",",W1369)-1),MapTable!$A:$A,1,0)),ISERROR(VLOOKUP(TRIM(MID(W1369,FIND(",",W1369)+1,FIND(",",W1369,FIND(",",W1369)+1)-FIND(",",W1369)-1)),MapTable!$A:$A,1,0)),ISERROR(VLOOKUP(TRIM(MID(W1369,FIND(",",W1369,FIND(",",W1369)+1)+1,999)),MapTable!$A:$A,1,0))),"맵없음",
  ""),
IF(ISERROR(FIND(",",W1369,FIND(",",W1369,FIND(",",W1369,FIND(",",W1369)+1)+1)+1)),
  IF(OR(ISERROR(VLOOKUP(LEFT(W1369,FIND(",",W1369)-1),MapTable!$A:$A,1,0)),ISERROR(VLOOKUP(TRIM(MID(W1369,FIND(",",W1369)+1,FIND(",",W1369,FIND(",",W1369)+1)-FIND(",",W1369)-1)),MapTable!$A:$A,1,0)),ISERROR(VLOOKUP(TRIM(MID(W1369,FIND(",",W1369,FIND(",",W1369)+1)+1,FIND(",",W1369,FIND(",",W1369,FIND(",",W1369)+1)+1)-FIND(",",W1369,FIND(",",W1369)+1)-1)),MapTable!$A:$A,1,0)),ISERROR(VLOOKUP(TRIM(MID(W1369,FIND(",",W1369,FIND(",",W1369,FIND(",",W1369)+1)+1)+1,999)),MapTable!$A:$A,1,0))),"맵없음",
  ""),
)))))</f>
        <v/>
      </c>
      <c r="AC1369" t="str">
        <f>IF(ISBLANK(AB1369),"",IF(ISERROR(VLOOKUP(AB1369,[3]DropTable!$A:$A,1,0)),"드랍없음",""))</f>
        <v/>
      </c>
      <c r="AE1369" t="str">
        <f>IF(ISBLANK(AD1369),"",IF(ISERROR(VLOOKUP(AD1369,[3]DropTable!$A:$A,1,0)),"드랍없음",""))</f>
        <v/>
      </c>
      <c r="AG1369">
        <v>9.8000000000000007</v>
      </c>
      <c r="AH1369">
        <v>1</v>
      </c>
    </row>
    <row r="1370" spans="1:34" x14ac:dyDescent="0.3">
      <c r="A1370">
        <v>5</v>
      </c>
      <c r="B1370">
        <v>29</v>
      </c>
      <c r="C1370">
        <f>IF(OR($L1370=TRUE,$A1370=0,MOD($A1370,ChapterTable!$S$20)&lt;&gt;0),
MAX(0,INT(($B1370+ChapterTable!$Q$26+VLOOKUP(SUBSTITUTE(C$1,"성장단계","")&amp;"단계오프셋",ChapterTable!$S:$T,2,0))/ChapterTable!$Q$23)),
MAX(0,INT(($B1370+ChapterTable!$S$26+VLOOKUP(SUBSTITUTE(C$1,"성장단계","")&amp;"보스단계오프셋",ChapterTable!$S:$T,2,0))/ChapterTable!$S$23)))</f>
        <v>3</v>
      </c>
      <c r="D1370">
        <f>IF(OR($L1370=TRUE,$A1370=0,MOD($A1370,ChapterTable!$S$20)&lt;&gt;0),
MAX(0,INT(($B1370+ChapterTable!$Q$26+VLOOKUP(SUBSTITUTE(D$1,"성장단계","")&amp;"단계오프셋",ChapterTable!$S:$T,2,0))/ChapterTable!$Q$23)),
MAX(0,INT(($B1370+ChapterTable!$S$26+VLOOKUP(SUBSTITUTE(D$1,"성장단계","")&amp;"보스단계오프셋",ChapterTable!$S:$T,2,0))/ChapterTable!$S$23)))</f>
        <v>2</v>
      </c>
      <c r="E1370" s="1">
        <f ca="1">IF(AND($A1370=0,$B1370=1),
    VLOOKUP(1,ChapterTable!$1:$1048576,MATCH("최종"&amp;SUBSTITUTE(SUBSTITUTE(E$1,"standard",""),"|Float",""),ChapterTable!$1:$1,0),0)*ChapterTable!$Q$17,
  IF(AND($A1370=0,$B1370=0),
    E1371,
  IF($B1370=0,
    VLOOKUP($A1370,ChapterTable!$1:$1048576,MATCH("최종"&amp;SUBSTITUTE(SUBSTITUTE(E$1,"standard",""),"|Float",""),ChapterTable!$1:$1,0),0),
  IF($B1370=1,
    IF($L1370=FALSE,
      VLOOKUP($A1370,ChapterTable!$1:$1048576,MATCH("최종"&amp;SUBSTITUTE(SUBSTITUTE(E$1,"standard",""),"|Float",""),ChapterTable!$1:$1,0),0),
      VLOOKUP($A1370-ChapterTable!$Q$11,ChapterTable!$1:$1048576,MATCH("최종"&amp;SUBSTITUTE(SUBSTITUTE(E$1,"standard",""),"|Float",""),ChapterTable!$1:$1,0),0)*ChapterTable!$Q$14
    ),
  OFFSET(E1370,-$B1370+IF($L1370,1,0),0)*
    (VLOOKUP(SUBSTITUTE(SUBSTITUTE(E$1,"standard",""),"|Float","")&amp;"인게임누적곱배수",ChapterTable!$S:$T,2,0)^C1370
    +VLOOKUP(SUBSTITUTE(SUBSTITUTE(E$1,"standard",""),"|Float","")&amp;"인게임누적합배수",ChapterTable!$S:$T,2,0)*C1370)
  )
  )
  )
)</f>
        <v>1058.5687499999999</v>
      </c>
      <c r="F1370" s="1">
        <f ca="1">IF(AND($A1370=0,$B1370=1),
    VLOOKUP(1,ChapterTable!$1:$1048576,MATCH("최종"&amp;SUBSTITUTE(SUBSTITUTE(F$1,"standard",""),"|Float",""),ChapterTable!$1:$1,0),0)*ChapterTable!$Q$17,
  IF(AND($A1370=0,$B1370=0),
    F1371,
  IF($B1370=0,
    VLOOKUP($A1370,ChapterTable!$1:$1048576,MATCH("최종"&amp;SUBSTITUTE(SUBSTITUTE(F$1,"standard",""),"|Float",""),ChapterTable!$1:$1,0),0),
  IF($B1370=1,
    IF($L1370=FALSE,
      VLOOKUP($A1370,ChapterTable!$1:$1048576,MATCH("최종"&amp;SUBSTITUTE(SUBSTITUTE(F$1,"standard",""),"|Float",""),ChapterTable!$1:$1,0),0),
      VLOOKUP($A1370-ChapterTable!$Q$11,ChapterTable!$1:$1048576,MATCH("최종"&amp;SUBSTITUTE(SUBSTITUTE(F$1,"standard",""),"|Float",""),ChapterTable!$1:$1,0),0)*ChapterTable!$Q$14
    ),
  OFFSET(F1370,-$B1370+IF($L1370,1,0),0)*
    (VLOOKUP(SUBSTITUTE(SUBSTITUTE(F$1,"standard",""),"|Float","")&amp;"인게임누적곱배수",ChapterTable!$S:$T,2,0)^D1370
    +VLOOKUP(SUBSTITUTE(SUBSTITUTE(F$1,"standard",""),"|Float","")&amp;"인게임누적합배수",ChapterTable!$S:$T,2,0)*D1370)
  )
  )
  )
)</f>
        <v>401.625</v>
      </c>
      <c r="G1370" t="s">
        <v>76</v>
      </c>
      <c r="J1370" t="str">
        <f>IF(ISBLANK(I1370),"",
IFERROR(VLOOKUP(I1370,[1]StringTable!$1:$1048576,MATCH([1]StringTable!$B$1,[1]StringTable!$1:$1,0),0),
IFERROR(VLOOKUP(I1370,[1]InApkStringTable!$1:$1048576,MATCH([1]InApkStringTable!$B$1,[1]InApkStringTable!$1:$1,0),0),
"스트링없음")))</f>
        <v/>
      </c>
      <c r="L1370" t="b">
        <v>1</v>
      </c>
      <c r="N1370" t="str">
        <f>IF(ISBLANK(M1370),"",IF(ISERROR(VLOOKUP(M1370,MapTable!$A:$A,1,0)),"맵없음",""))</f>
        <v/>
      </c>
      <c r="O1370">
        <f t="shared" si="85"/>
        <v>93</v>
      </c>
      <c r="Q1370">
        <f t="shared" si="86"/>
        <v>93</v>
      </c>
      <c r="R1370" t="b">
        <f t="shared" ca="1" si="87"/>
        <v>1</v>
      </c>
      <c r="T1370" t="b">
        <f t="shared" ca="1" si="88"/>
        <v>1</v>
      </c>
      <c r="X1370" t="str">
        <f>IF(ISBLANK(W1370),"",
IF(ISERROR(FIND(",",W1370)),
  IF(ISERROR(VLOOKUP(W1370,MapTable!$A:$A,1,0)),"맵없음",
  ""),
IF(ISERROR(FIND(",",W1370,FIND(",",W1370)+1)),
  IF(OR(ISERROR(VLOOKUP(LEFT(W1370,FIND(",",W1370)-1),MapTable!$A:$A,1,0)),ISERROR(VLOOKUP(TRIM(MID(W1370,FIND(",",W1370)+1,999)),MapTable!$A:$A,1,0))),"맵없음",
  ""),
IF(ISERROR(FIND(",",W1370,FIND(",",W1370,FIND(",",W1370)+1)+1)),
  IF(OR(ISERROR(VLOOKUP(LEFT(W1370,FIND(",",W1370)-1),MapTable!$A:$A,1,0)),ISERROR(VLOOKUP(TRIM(MID(W1370,FIND(",",W1370)+1,FIND(",",W1370,FIND(",",W1370)+1)-FIND(",",W1370)-1)),MapTable!$A:$A,1,0)),ISERROR(VLOOKUP(TRIM(MID(W1370,FIND(",",W1370,FIND(",",W1370)+1)+1,999)),MapTable!$A:$A,1,0))),"맵없음",
  ""),
IF(ISERROR(FIND(",",W1370,FIND(",",W1370,FIND(",",W1370,FIND(",",W1370)+1)+1)+1)),
  IF(OR(ISERROR(VLOOKUP(LEFT(W1370,FIND(",",W1370)-1),MapTable!$A:$A,1,0)),ISERROR(VLOOKUP(TRIM(MID(W1370,FIND(",",W1370)+1,FIND(",",W1370,FIND(",",W1370)+1)-FIND(",",W1370)-1)),MapTable!$A:$A,1,0)),ISERROR(VLOOKUP(TRIM(MID(W1370,FIND(",",W1370,FIND(",",W1370)+1)+1,FIND(",",W1370,FIND(",",W1370,FIND(",",W1370)+1)+1)-FIND(",",W1370,FIND(",",W1370)+1)-1)),MapTable!$A:$A,1,0)),ISERROR(VLOOKUP(TRIM(MID(W1370,FIND(",",W1370,FIND(",",W1370,FIND(",",W1370)+1)+1)+1,999)),MapTable!$A:$A,1,0))),"맵없음",
  ""),
)))))</f>
        <v/>
      </c>
      <c r="AC1370" t="str">
        <f>IF(ISBLANK(AB1370),"",IF(ISERROR(VLOOKUP(AB1370,[3]DropTable!$A:$A,1,0)),"드랍없음",""))</f>
        <v/>
      </c>
      <c r="AE1370" t="str">
        <f>IF(ISBLANK(AD1370),"",IF(ISERROR(VLOOKUP(AD1370,[3]DropTable!$A:$A,1,0)),"드랍없음",""))</f>
        <v/>
      </c>
      <c r="AG1370">
        <v>9.8000000000000007</v>
      </c>
      <c r="AH1370">
        <v>1</v>
      </c>
    </row>
    <row r="1371" spans="1:34" x14ac:dyDescent="0.3">
      <c r="A1371">
        <v>5</v>
      </c>
      <c r="B1371">
        <v>30</v>
      </c>
      <c r="C1371">
        <f>IF(OR($L1371=TRUE,$A1371=0,MOD($A1371,ChapterTable!$S$20)&lt;&gt;0),
MAX(0,INT(($B1371+ChapterTable!$Q$26+VLOOKUP(SUBSTITUTE(C$1,"성장단계","")&amp;"단계오프셋",ChapterTable!$S:$T,2,0))/ChapterTable!$Q$23)),
MAX(0,INT(($B1371+ChapterTable!$S$26+VLOOKUP(SUBSTITUTE(C$1,"성장단계","")&amp;"보스단계오프셋",ChapterTable!$S:$T,2,0))/ChapterTable!$S$23)))</f>
        <v>3</v>
      </c>
      <c r="D1371">
        <f>IF(OR($L1371=TRUE,$A1371=0,MOD($A1371,ChapterTable!$S$20)&lt;&gt;0),
MAX(0,INT(($B1371+ChapterTable!$Q$26+VLOOKUP(SUBSTITUTE(D$1,"성장단계","")&amp;"단계오프셋",ChapterTable!$S:$T,2,0))/ChapterTable!$Q$23)),
MAX(0,INT(($B1371+ChapterTable!$S$26+VLOOKUP(SUBSTITUTE(D$1,"성장단계","")&amp;"보스단계오프셋",ChapterTable!$S:$T,2,0))/ChapterTable!$S$23)))</f>
        <v>2</v>
      </c>
      <c r="E1371" s="1">
        <f ca="1">IF(AND($A1371=0,$B1371=1),
    VLOOKUP(1,ChapterTable!$1:$1048576,MATCH("최종"&amp;SUBSTITUTE(SUBSTITUTE(E$1,"standard",""),"|Float",""),ChapterTable!$1:$1,0),0)*ChapterTable!$Q$17,
  IF(AND($A1371=0,$B1371=0),
    E1372,
  IF($B1371=0,
    VLOOKUP($A1371,ChapterTable!$1:$1048576,MATCH("최종"&amp;SUBSTITUTE(SUBSTITUTE(E$1,"standard",""),"|Float",""),ChapterTable!$1:$1,0),0),
  IF($B1371=1,
    IF($L1371=FALSE,
      VLOOKUP($A1371,ChapterTable!$1:$1048576,MATCH("최종"&amp;SUBSTITUTE(SUBSTITUTE(E$1,"standard",""),"|Float",""),ChapterTable!$1:$1,0),0),
      VLOOKUP($A1371-ChapterTable!$Q$11,ChapterTable!$1:$1048576,MATCH("최종"&amp;SUBSTITUTE(SUBSTITUTE(E$1,"standard",""),"|Float",""),ChapterTable!$1:$1,0),0)*ChapterTable!$Q$14
    ),
  OFFSET(E1371,-$B1371+IF($L1371,1,0),0)*
    (VLOOKUP(SUBSTITUTE(SUBSTITUTE(E$1,"standard",""),"|Float","")&amp;"인게임누적곱배수",ChapterTable!$S:$T,2,0)^C1371
    +VLOOKUP(SUBSTITUTE(SUBSTITUTE(E$1,"standard",""),"|Float","")&amp;"인게임누적합배수",ChapterTable!$S:$T,2,0)*C1371)
  )
  )
  )
)</f>
        <v>1058.5687499999999</v>
      </c>
      <c r="F1371" s="1">
        <f ca="1">IF(AND($A1371=0,$B1371=1),
    VLOOKUP(1,ChapterTable!$1:$1048576,MATCH("최종"&amp;SUBSTITUTE(SUBSTITUTE(F$1,"standard",""),"|Float",""),ChapterTable!$1:$1,0),0)*ChapterTable!$Q$17,
  IF(AND($A1371=0,$B1371=0),
    F1372,
  IF($B1371=0,
    VLOOKUP($A1371,ChapterTable!$1:$1048576,MATCH("최종"&amp;SUBSTITUTE(SUBSTITUTE(F$1,"standard",""),"|Float",""),ChapterTable!$1:$1,0),0),
  IF($B1371=1,
    IF($L1371=FALSE,
      VLOOKUP($A1371,ChapterTable!$1:$1048576,MATCH("최종"&amp;SUBSTITUTE(SUBSTITUTE(F$1,"standard",""),"|Float",""),ChapterTable!$1:$1,0),0),
      VLOOKUP($A1371-ChapterTable!$Q$11,ChapterTable!$1:$1048576,MATCH("최종"&amp;SUBSTITUTE(SUBSTITUTE(F$1,"standard",""),"|Float",""),ChapterTable!$1:$1,0),0)*ChapterTable!$Q$14
    ),
  OFFSET(F1371,-$B1371+IF($L1371,1,0),0)*
    (VLOOKUP(SUBSTITUTE(SUBSTITUTE(F$1,"standard",""),"|Float","")&amp;"인게임누적곱배수",ChapterTable!$S:$T,2,0)^D1371
    +VLOOKUP(SUBSTITUTE(SUBSTITUTE(F$1,"standard",""),"|Float","")&amp;"인게임누적합배수",ChapterTable!$S:$T,2,0)*D1371)
  )
  )
  )
)</f>
        <v>401.625</v>
      </c>
      <c r="G1371" t="s">
        <v>76</v>
      </c>
      <c r="J1371" t="str">
        <f>IF(ISBLANK(I1371),"",
IFERROR(VLOOKUP(I1371,[1]StringTable!$1:$1048576,MATCH([1]StringTable!$B$1,[1]StringTable!$1:$1,0),0),
IFERROR(VLOOKUP(I1371,[1]InApkStringTable!$1:$1048576,MATCH([1]InApkStringTable!$B$1,[1]InApkStringTable!$1:$1,0),0),
"스트링없음")))</f>
        <v/>
      </c>
      <c r="L1371" t="b">
        <v>1</v>
      </c>
      <c r="N1371" t="str">
        <f>IF(ISBLANK(M1371),"",IF(ISERROR(VLOOKUP(M1371,MapTable!$A:$A,1,0)),"맵없음",""))</f>
        <v/>
      </c>
      <c r="O1371">
        <f t="shared" si="85"/>
        <v>21</v>
      </c>
      <c r="Q1371">
        <f t="shared" si="86"/>
        <v>21</v>
      </c>
      <c r="R1371" t="b">
        <f t="shared" ca="1" si="87"/>
        <v>0</v>
      </c>
      <c r="T1371" t="b">
        <f t="shared" ca="1" si="88"/>
        <v>0</v>
      </c>
      <c r="X1371" t="str">
        <f>IF(ISBLANK(W1371),"",
IF(ISERROR(FIND(",",W1371)),
  IF(ISERROR(VLOOKUP(W1371,MapTable!$A:$A,1,0)),"맵없음",
  ""),
IF(ISERROR(FIND(",",W1371,FIND(",",W1371)+1)),
  IF(OR(ISERROR(VLOOKUP(LEFT(W1371,FIND(",",W1371)-1),MapTable!$A:$A,1,0)),ISERROR(VLOOKUP(TRIM(MID(W1371,FIND(",",W1371)+1,999)),MapTable!$A:$A,1,0))),"맵없음",
  ""),
IF(ISERROR(FIND(",",W1371,FIND(",",W1371,FIND(",",W1371)+1)+1)),
  IF(OR(ISERROR(VLOOKUP(LEFT(W1371,FIND(",",W1371)-1),MapTable!$A:$A,1,0)),ISERROR(VLOOKUP(TRIM(MID(W1371,FIND(",",W1371)+1,FIND(",",W1371,FIND(",",W1371)+1)-FIND(",",W1371)-1)),MapTable!$A:$A,1,0)),ISERROR(VLOOKUP(TRIM(MID(W1371,FIND(",",W1371,FIND(",",W1371)+1)+1,999)),MapTable!$A:$A,1,0))),"맵없음",
  ""),
IF(ISERROR(FIND(",",W1371,FIND(",",W1371,FIND(",",W1371,FIND(",",W1371)+1)+1)+1)),
  IF(OR(ISERROR(VLOOKUP(LEFT(W1371,FIND(",",W1371)-1),MapTable!$A:$A,1,0)),ISERROR(VLOOKUP(TRIM(MID(W1371,FIND(",",W1371)+1,FIND(",",W1371,FIND(",",W1371)+1)-FIND(",",W1371)-1)),MapTable!$A:$A,1,0)),ISERROR(VLOOKUP(TRIM(MID(W1371,FIND(",",W1371,FIND(",",W1371)+1)+1,FIND(",",W1371,FIND(",",W1371,FIND(",",W1371)+1)+1)-FIND(",",W1371,FIND(",",W1371)+1)-1)),MapTable!$A:$A,1,0)),ISERROR(VLOOKUP(TRIM(MID(W1371,FIND(",",W1371,FIND(",",W1371,FIND(",",W1371)+1)+1)+1,999)),MapTable!$A:$A,1,0))),"맵없음",
  ""),
)))))</f>
        <v/>
      </c>
      <c r="AC1371" t="str">
        <f>IF(ISBLANK(AB1371),"",IF(ISERROR(VLOOKUP(AB1371,[3]DropTable!$A:$A,1,0)),"드랍없음",""))</f>
        <v/>
      </c>
      <c r="AE1371" t="str">
        <f>IF(ISBLANK(AD1371),"",IF(ISERROR(VLOOKUP(AD1371,[3]DropTable!$A:$A,1,0)),"드랍없음",""))</f>
        <v/>
      </c>
      <c r="AG1371">
        <v>9.8000000000000007</v>
      </c>
      <c r="AH1371">
        <v>1</v>
      </c>
    </row>
    <row r="1372" spans="1:34" x14ac:dyDescent="0.3">
      <c r="A1372">
        <v>5</v>
      </c>
      <c r="B1372">
        <v>31</v>
      </c>
      <c r="C1372">
        <f>IF(OR($L1372=TRUE,$A1372=0,MOD($A1372,ChapterTable!$S$20)&lt;&gt;0),
MAX(0,INT(($B1372+ChapterTable!$Q$26+VLOOKUP(SUBSTITUTE(C$1,"성장단계","")&amp;"단계오프셋",ChapterTable!$S:$T,2,0))/ChapterTable!$Q$23)),
MAX(0,INT(($B1372+ChapterTable!$S$26+VLOOKUP(SUBSTITUTE(C$1,"성장단계","")&amp;"보스단계오프셋",ChapterTable!$S:$T,2,0))/ChapterTable!$S$23)))</f>
        <v>3</v>
      </c>
      <c r="D1372">
        <f>IF(OR($L1372=TRUE,$A1372=0,MOD($A1372,ChapterTable!$S$20)&lt;&gt;0),
MAX(0,INT(($B1372+ChapterTable!$Q$26+VLOOKUP(SUBSTITUTE(D$1,"성장단계","")&amp;"단계오프셋",ChapterTable!$S:$T,2,0))/ChapterTable!$Q$23)),
MAX(0,INT(($B1372+ChapterTable!$S$26+VLOOKUP(SUBSTITUTE(D$1,"성장단계","")&amp;"보스단계오프셋",ChapterTable!$S:$T,2,0))/ChapterTable!$S$23)))</f>
        <v>3</v>
      </c>
      <c r="E1372" s="1">
        <f ca="1">IF(AND($A1372=0,$B1372=1),
    VLOOKUP(1,ChapterTable!$1:$1048576,MATCH("최종"&amp;SUBSTITUTE(SUBSTITUTE(E$1,"standard",""),"|Float",""),ChapterTable!$1:$1,0),0)*ChapterTable!$Q$17,
  IF(AND($A1372=0,$B1372=0),
    E1373,
  IF($B1372=0,
    VLOOKUP($A1372,ChapterTable!$1:$1048576,MATCH("최종"&amp;SUBSTITUTE(SUBSTITUTE(E$1,"standard",""),"|Float",""),ChapterTable!$1:$1,0),0),
  IF($B1372=1,
    IF($L1372=FALSE,
      VLOOKUP($A1372,ChapterTable!$1:$1048576,MATCH("최종"&amp;SUBSTITUTE(SUBSTITUTE(E$1,"standard",""),"|Float",""),ChapterTable!$1:$1,0),0),
      VLOOKUP($A1372-ChapterTable!$Q$11,ChapterTable!$1:$1048576,MATCH("최종"&amp;SUBSTITUTE(SUBSTITUTE(E$1,"standard",""),"|Float",""),ChapterTable!$1:$1,0),0)*ChapterTable!$Q$14
    ),
  OFFSET(E1372,-$B1372+IF($L1372,1,0),0)*
    (VLOOKUP(SUBSTITUTE(SUBSTITUTE(E$1,"standard",""),"|Float","")&amp;"인게임누적곱배수",ChapterTable!$S:$T,2,0)^C1372
    +VLOOKUP(SUBSTITUTE(SUBSTITUTE(E$1,"standard",""),"|Float","")&amp;"인게임누적합배수",ChapterTable!$S:$T,2,0)*C1372)
  )
  )
  )
)</f>
        <v>1058.5687499999999</v>
      </c>
      <c r="F1372" s="1">
        <f ca="1">IF(AND($A1372=0,$B1372=1),
    VLOOKUP(1,ChapterTable!$1:$1048576,MATCH("최종"&amp;SUBSTITUTE(SUBSTITUTE(F$1,"standard",""),"|Float",""),ChapterTable!$1:$1,0),0)*ChapterTable!$Q$17,
  IF(AND($A1372=0,$B1372=0),
    F1373,
  IF($B1372=0,
    VLOOKUP($A1372,ChapterTable!$1:$1048576,MATCH("최종"&amp;SUBSTITUTE(SUBSTITUTE(F$1,"standard",""),"|Float",""),ChapterTable!$1:$1,0),0),
  IF($B1372=1,
    IF($L1372=FALSE,
      VLOOKUP($A1372,ChapterTable!$1:$1048576,MATCH("최종"&amp;SUBSTITUTE(SUBSTITUTE(F$1,"standard",""),"|Float",""),ChapterTable!$1:$1,0),0),
      VLOOKUP($A1372-ChapterTable!$Q$11,ChapterTable!$1:$1048576,MATCH("최종"&amp;SUBSTITUTE(SUBSTITUTE(F$1,"standard",""),"|Float",""),ChapterTable!$1:$1,0),0)*ChapterTable!$Q$14
    ),
  OFFSET(F1372,-$B1372+IF($L1372,1,0),0)*
    (VLOOKUP(SUBSTITUTE(SUBSTITUTE(F$1,"standard",""),"|Float","")&amp;"인게임누적곱배수",ChapterTable!$S:$T,2,0)^D1372
    +VLOOKUP(SUBSTITUTE(SUBSTITUTE(F$1,"standard",""),"|Float","")&amp;"인게임누적합배수",ChapterTable!$S:$T,2,0)*D1372)
  )
  )
  )
)</f>
        <v>459</v>
      </c>
      <c r="G1372" t="s">
        <v>76</v>
      </c>
      <c r="J1372" t="str">
        <f>IF(ISBLANK(I1372),"",
IFERROR(VLOOKUP(I1372,[1]StringTable!$1:$1048576,MATCH([1]StringTable!$B$1,[1]StringTable!$1:$1,0),0),
IFERROR(VLOOKUP(I1372,[1]InApkStringTable!$1:$1048576,MATCH([1]InApkStringTable!$B$1,[1]InApkStringTable!$1:$1,0),0),
"스트링없음")))</f>
        <v/>
      </c>
      <c r="L1372" t="b">
        <v>1</v>
      </c>
      <c r="N1372" t="str">
        <f>IF(ISBLANK(M1372),"",IF(ISERROR(VLOOKUP(M1372,MapTable!$A:$A,1,0)),"맵없음",""))</f>
        <v/>
      </c>
      <c r="O1372">
        <f t="shared" si="85"/>
        <v>4</v>
      </c>
      <c r="Q1372">
        <f t="shared" si="86"/>
        <v>4</v>
      </c>
      <c r="R1372" t="b">
        <f t="shared" ca="1" si="87"/>
        <v>0</v>
      </c>
      <c r="T1372" t="b">
        <f t="shared" ca="1" si="88"/>
        <v>0</v>
      </c>
      <c r="X1372" t="str">
        <f>IF(ISBLANK(W1372),"",
IF(ISERROR(FIND(",",W1372)),
  IF(ISERROR(VLOOKUP(W1372,MapTable!$A:$A,1,0)),"맵없음",
  ""),
IF(ISERROR(FIND(",",W1372,FIND(",",W1372)+1)),
  IF(OR(ISERROR(VLOOKUP(LEFT(W1372,FIND(",",W1372)-1),MapTable!$A:$A,1,0)),ISERROR(VLOOKUP(TRIM(MID(W1372,FIND(",",W1372)+1,999)),MapTable!$A:$A,1,0))),"맵없음",
  ""),
IF(ISERROR(FIND(",",W1372,FIND(",",W1372,FIND(",",W1372)+1)+1)),
  IF(OR(ISERROR(VLOOKUP(LEFT(W1372,FIND(",",W1372)-1),MapTable!$A:$A,1,0)),ISERROR(VLOOKUP(TRIM(MID(W1372,FIND(",",W1372)+1,FIND(",",W1372,FIND(",",W1372)+1)-FIND(",",W1372)-1)),MapTable!$A:$A,1,0)),ISERROR(VLOOKUP(TRIM(MID(W1372,FIND(",",W1372,FIND(",",W1372)+1)+1,999)),MapTable!$A:$A,1,0))),"맵없음",
  ""),
IF(ISERROR(FIND(",",W1372,FIND(",",W1372,FIND(",",W1372,FIND(",",W1372)+1)+1)+1)),
  IF(OR(ISERROR(VLOOKUP(LEFT(W1372,FIND(",",W1372)-1),MapTable!$A:$A,1,0)),ISERROR(VLOOKUP(TRIM(MID(W1372,FIND(",",W1372)+1,FIND(",",W1372,FIND(",",W1372)+1)-FIND(",",W1372)-1)),MapTable!$A:$A,1,0)),ISERROR(VLOOKUP(TRIM(MID(W1372,FIND(",",W1372,FIND(",",W1372)+1)+1,FIND(",",W1372,FIND(",",W1372,FIND(",",W1372)+1)+1)-FIND(",",W1372,FIND(",",W1372)+1)-1)),MapTable!$A:$A,1,0)),ISERROR(VLOOKUP(TRIM(MID(W1372,FIND(",",W1372,FIND(",",W1372,FIND(",",W1372)+1)+1)+1,999)),MapTable!$A:$A,1,0))),"맵없음",
  ""),
)))))</f>
        <v/>
      </c>
      <c r="AC1372" t="str">
        <f>IF(ISBLANK(AB1372),"",IF(ISERROR(VLOOKUP(AB1372,[3]DropTable!$A:$A,1,0)),"드랍없음",""))</f>
        <v/>
      </c>
      <c r="AE1372" t="str">
        <f>IF(ISBLANK(AD1372),"",IF(ISERROR(VLOOKUP(AD1372,[3]DropTable!$A:$A,1,0)),"드랍없음",""))</f>
        <v/>
      </c>
      <c r="AG1372">
        <v>9.8000000000000007</v>
      </c>
      <c r="AH1372">
        <v>1</v>
      </c>
    </row>
    <row r="1373" spans="1:34" x14ac:dyDescent="0.3">
      <c r="A1373">
        <v>5</v>
      </c>
      <c r="B1373">
        <v>32</v>
      </c>
      <c r="C1373">
        <f>IF(OR($L1373=TRUE,$A1373=0,MOD($A1373,ChapterTable!$S$20)&lt;&gt;0),
MAX(0,INT(($B1373+ChapterTable!$Q$26+VLOOKUP(SUBSTITUTE(C$1,"성장단계","")&amp;"단계오프셋",ChapterTable!$S:$T,2,0))/ChapterTable!$Q$23)),
MAX(0,INT(($B1373+ChapterTable!$S$26+VLOOKUP(SUBSTITUTE(C$1,"성장단계","")&amp;"보스단계오프셋",ChapterTable!$S:$T,2,0))/ChapterTable!$S$23)))</f>
        <v>3</v>
      </c>
      <c r="D1373">
        <f>IF(OR($L1373=TRUE,$A1373=0,MOD($A1373,ChapterTable!$S$20)&lt;&gt;0),
MAX(0,INT(($B1373+ChapterTable!$Q$26+VLOOKUP(SUBSTITUTE(D$1,"성장단계","")&amp;"단계오프셋",ChapterTable!$S:$T,2,0))/ChapterTable!$Q$23)),
MAX(0,INT(($B1373+ChapterTable!$S$26+VLOOKUP(SUBSTITUTE(D$1,"성장단계","")&amp;"보스단계오프셋",ChapterTable!$S:$T,2,0))/ChapterTable!$S$23)))</f>
        <v>3</v>
      </c>
      <c r="E1373" s="1">
        <f ca="1">IF(AND($A1373=0,$B1373=1),
    VLOOKUP(1,ChapterTable!$1:$1048576,MATCH("최종"&amp;SUBSTITUTE(SUBSTITUTE(E$1,"standard",""),"|Float",""),ChapterTable!$1:$1,0),0)*ChapterTable!$Q$17,
  IF(AND($A1373=0,$B1373=0),
    E1374,
  IF($B1373=0,
    VLOOKUP($A1373,ChapterTable!$1:$1048576,MATCH("최종"&amp;SUBSTITUTE(SUBSTITUTE(E$1,"standard",""),"|Float",""),ChapterTable!$1:$1,0),0),
  IF($B1373=1,
    IF($L1373=FALSE,
      VLOOKUP($A1373,ChapterTable!$1:$1048576,MATCH("최종"&amp;SUBSTITUTE(SUBSTITUTE(E$1,"standard",""),"|Float",""),ChapterTable!$1:$1,0),0),
      VLOOKUP($A1373-ChapterTable!$Q$11,ChapterTable!$1:$1048576,MATCH("최종"&amp;SUBSTITUTE(SUBSTITUTE(E$1,"standard",""),"|Float",""),ChapterTable!$1:$1,0),0)*ChapterTable!$Q$14
    ),
  OFFSET(E1373,-$B1373+IF($L1373,1,0),0)*
    (VLOOKUP(SUBSTITUTE(SUBSTITUTE(E$1,"standard",""),"|Float","")&amp;"인게임누적곱배수",ChapterTable!$S:$T,2,0)^C1373
    +VLOOKUP(SUBSTITUTE(SUBSTITUTE(E$1,"standard",""),"|Float","")&amp;"인게임누적합배수",ChapterTable!$S:$T,2,0)*C1373)
  )
  )
  )
)</f>
        <v>1058.5687499999999</v>
      </c>
      <c r="F1373" s="1">
        <f ca="1">IF(AND($A1373=0,$B1373=1),
    VLOOKUP(1,ChapterTable!$1:$1048576,MATCH("최종"&amp;SUBSTITUTE(SUBSTITUTE(F$1,"standard",""),"|Float",""),ChapterTable!$1:$1,0),0)*ChapterTable!$Q$17,
  IF(AND($A1373=0,$B1373=0),
    F1374,
  IF($B1373=0,
    VLOOKUP($A1373,ChapterTable!$1:$1048576,MATCH("최종"&amp;SUBSTITUTE(SUBSTITUTE(F$1,"standard",""),"|Float",""),ChapterTable!$1:$1,0),0),
  IF($B1373=1,
    IF($L1373=FALSE,
      VLOOKUP($A1373,ChapterTable!$1:$1048576,MATCH("최종"&amp;SUBSTITUTE(SUBSTITUTE(F$1,"standard",""),"|Float",""),ChapterTable!$1:$1,0),0),
      VLOOKUP($A1373-ChapterTable!$Q$11,ChapterTable!$1:$1048576,MATCH("최종"&amp;SUBSTITUTE(SUBSTITUTE(F$1,"standard",""),"|Float",""),ChapterTable!$1:$1,0),0)*ChapterTable!$Q$14
    ),
  OFFSET(F1373,-$B1373+IF($L1373,1,0),0)*
    (VLOOKUP(SUBSTITUTE(SUBSTITUTE(F$1,"standard",""),"|Float","")&amp;"인게임누적곱배수",ChapterTable!$S:$T,2,0)^D1373
    +VLOOKUP(SUBSTITUTE(SUBSTITUTE(F$1,"standard",""),"|Float","")&amp;"인게임누적합배수",ChapterTable!$S:$T,2,0)*D1373)
  )
  )
  )
)</f>
        <v>459</v>
      </c>
      <c r="G1373" t="s">
        <v>76</v>
      </c>
      <c r="J1373" t="str">
        <f>IF(ISBLANK(I1373),"",
IFERROR(VLOOKUP(I1373,[1]StringTable!$1:$1048576,MATCH([1]StringTable!$B$1,[1]StringTable!$1:$1,0),0),
IFERROR(VLOOKUP(I1373,[1]InApkStringTable!$1:$1048576,MATCH([1]InApkStringTable!$B$1,[1]InApkStringTable!$1:$1,0),0),
"스트링없음")))</f>
        <v/>
      </c>
      <c r="L1373" t="b">
        <v>1</v>
      </c>
      <c r="N1373" t="str">
        <f>IF(ISBLANK(M1373),"",IF(ISERROR(VLOOKUP(M1373,MapTable!$A:$A,1,0)),"맵없음",""))</f>
        <v/>
      </c>
      <c r="O1373">
        <f t="shared" si="85"/>
        <v>4</v>
      </c>
      <c r="Q1373">
        <f t="shared" si="86"/>
        <v>4</v>
      </c>
      <c r="R1373" t="b">
        <f t="shared" ca="1" si="87"/>
        <v>0</v>
      </c>
      <c r="T1373" t="b">
        <f t="shared" ca="1" si="88"/>
        <v>0</v>
      </c>
      <c r="X1373" t="str">
        <f>IF(ISBLANK(W1373),"",
IF(ISERROR(FIND(",",W1373)),
  IF(ISERROR(VLOOKUP(W1373,MapTable!$A:$A,1,0)),"맵없음",
  ""),
IF(ISERROR(FIND(",",W1373,FIND(",",W1373)+1)),
  IF(OR(ISERROR(VLOOKUP(LEFT(W1373,FIND(",",W1373)-1),MapTable!$A:$A,1,0)),ISERROR(VLOOKUP(TRIM(MID(W1373,FIND(",",W1373)+1,999)),MapTable!$A:$A,1,0))),"맵없음",
  ""),
IF(ISERROR(FIND(",",W1373,FIND(",",W1373,FIND(",",W1373)+1)+1)),
  IF(OR(ISERROR(VLOOKUP(LEFT(W1373,FIND(",",W1373)-1),MapTable!$A:$A,1,0)),ISERROR(VLOOKUP(TRIM(MID(W1373,FIND(",",W1373)+1,FIND(",",W1373,FIND(",",W1373)+1)-FIND(",",W1373)-1)),MapTable!$A:$A,1,0)),ISERROR(VLOOKUP(TRIM(MID(W1373,FIND(",",W1373,FIND(",",W1373)+1)+1,999)),MapTable!$A:$A,1,0))),"맵없음",
  ""),
IF(ISERROR(FIND(",",W1373,FIND(",",W1373,FIND(",",W1373,FIND(",",W1373)+1)+1)+1)),
  IF(OR(ISERROR(VLOOKUP(LEFT(W1373,FIND(",",W1373)-1),MapTable!$A:$A,1,0)),ISERROR(VLOOKUP(TRIM(MID(W1373,FIND(",",W1373)+1,FIND(",",W1373,FIND(",",W1373)+1)-FIND(",",W1373)-1)),MapTable!$A:$A,1,0)),ISERROR(VLOOKUP(TRIM(MID(W1373,FIND(",",W1373,FIND(",",W1373)+1)+1,FIND(",",W1373,FIND(",",W1373,FIND(",",W1373)+1)+1)-FIND(",",W1373,FIND(",",W1373)+1)-1)),MapTable!$A:$A,1,0)),ISERROR(VLOOKUP(TRIM(MID(W1373,FIND(",",W1373,FIND(",",W1373,FIND(",",W1373)+1)+1)+1,999)),MapTable!$A:$A,1,0))),"맵없음",
  ""),
)))))</f>
        <v/>
      </c>
      <c r="AC1373" t="str">
        <f>IF(ISBLANK(AB1373),"",IF(ISERROR(VLOOKUP(AB1373,[3]DropTable!$A:$A,1,0)),"드랍없음",""))</f>
        <v/>
      </c>
      <c r="AE1373" t="str">
        <f>IF(ISBLANK(AD1373),"",IF(ISERROR(VLOOKUP(AD1373,[3]DropTable!$A:$A,1,0)),"드랍없음",""))</f>
        <v/>
      </c>
      <c r="AG1373">
        <v>9.8000000000000007</v>
      </c>
      <c r="AH1373">
        <v>1</v>
      </c>
    </row>
    <row r="1374" spans="1:34" x14ac:dyDescent="0.3">
      <c r="A1374">
        <v>5</v>
      </c>
      <c r="B1374">
        <v>33</v>
      </c>
      <c r="C1374">
        <f>IF(OR($L1374=TRUE,$A1374=0,MOD($A1374,ChapterTable!$S$20)&lt;&gt;0),
MAX(0,INT(($B1374+ChapterTable!$Q$26+VLOOKUP(SUBSTITUTE(C$1,"성장단계","")&amp;"단계오프셋",ChapterTable!$S:$T,2,0))/ChapterTable!$Q$23)),
MAX(0,INT(($B1374+ChapterTable!$S$26+VLOOKUP(SUBSTITUTE(C$1,"성장단계","")&amp;"보스단계오프셋",ChapterTable!$S:$T,2,0))/ChapterTable!$S$23)))</f>
        <v>3</v>
      </c>
      <c r="D1374">
        <f>IF(OR($L1374=TRUE,$A1374=0,MOD($A1374,ChapterTable!$S$20)&lt;&gt;0),
MAX(0,INT(($B1374+ChapterTable!$Q$26+VLOOKUP(SUBSTITUTE(D$1,"성장단계","")&amp;"단계오프셋",ChapterTable!$S:$T,2,0))/ChapterTable!$Q$23)),
MAX(0,INT(($B1374+ChapterTable!$S$26+VLOOKUP(SUBSTITUTE(D$1,"성장단계","")&amp;"보스단계오프셋",ChapterTable!$S:$T,2,0))/ChapterTable!$S$23)))</f>
        <v>3</v>
      </c>
      <c r="E1374" s="1">
        <f ca="1">IF(AND($A1374=0,$B1374=1),
    VLOOKUP(1,ChapterTable!$1:$1048576,MATCH("최종"&amp;SUBSTITUTE(SUBSTITUTE(E$1,"standard",""),"|Float",""),ChapterTable!$1:$1,0),0)*ChapterTable!$Q$17,
  IF(AND($A1374=0,$B1374=0),
    E1375,
  IF($B1374=0,
    VLOOKUP($A1374,ChapterTable!$1:$1048576,MATCH("최종"&amp;SUBSTITUTE(SUBSTITUTE(E$1,"standard",""),"|Float",""),ChapterTable!$1:$1,0),0),
  IF($B1374=1,
    IF($L1374=FALSE,
      VLOOKUP($A1374,ChapterTable!$1:$1048576,MATCH("최종"&amp;SUBSTITUTE(SUBSTITUTE(E$1,"standard",""),"|Float",""),ChapterTable!$1:$1,0),0),
      VLOOKUP($A1374-ChapterTable!$Q$11,ChapterTable!$1:$1048576,MATCH("최종"&amp;SUBSTITUTE(SUBSTITUTE(E$1,"standard",""),"|Float",""),ChapterTable!$1:$1,0),0)*ChapterTable!$Q$14
    ),
  OFFSET(E1374,-$B1374+IF($L1374,1,0),0)*
    (VLOOKUP(SUBSTITUTE(SUBSTITUTE(E$1,"standard",""),"|Float","")&amp;"인게임누적곱배수",ChapterTable!$S:$T,2,0)^C1374
    +VLOOKUP(SUBSTITUTE(SUBSTITUTE(E$1,"standard",""),"|Float","")&amp;"인게임누적합배수",ChapterTable!$S:$T,2,0)*C1374)
  )
  )
  )
)</f>
        <v>1058.5687499999999</v>
      </c>
      <c r="F1374" s="1">
        <f ca="1">IF(AND($A1374=0,$B1374=1),
    VLOOKUP(1,ChapterTable!$1:$1048576,MATCH("최종"&amp;SUBSTITUTE(SUBSTITUTE(F$1,"standard",""),"|Float",""),ChapterTable!$1:$1,0),0)*ChapterTable!$Q$17,
  IF(AND($A1374=0,$B1374=0),
    F1375,
  IF($B1374=0,
    VLOOKUP($A1374,ChapterTable!$1:$1048576,MATCH("최종"&amp;SUBSTITUTE(SUBSTITUTE(F$1,"standard",""),"|Float",""),ChapterTable!$1:$1,0),0),
  IF($B1374=1,
    IF($L1374=FALSE,
      VLOOKUP($A1374,ChapterTable!$1:$1048576,MATCH("최종"&amp;SUBSTITUTE(SUBSTITUTE(F$1,"standard",""),"|Float",""),ChapterTable!$1:$1,0),0),
      VLOOKUP($A1374-ChapterTable!$Q$11,ChapterTable!$1:$1048576,MATCH("최종"&amp;SUBSTITUTE(SUBSTITUTE(F$1,"standard",""),"|Float",""),ChapterTable!$1:$1,0),0)*ChapterTable!$Q$14
    ),
  OFFSET(F1374,-$B1374+IF($L1374,1,0),0)*
    (VLOOKUP(SUBSTITUTE(SUBSTITUTE(F$1,"standard",""),"|Float","")&amp;"인게임누적곱배수",ChapterTable!$S:$T,2,0)^D1374
    +VLOOKUP(SUBSTITUTE(SUBSTITUTE(F$1,"standard",""),"|Float","")&amp;"인게임누적합배수",ChapterTable!$S:$T,2,0)*D1374)
  )
  )
  )
)</f>
        <v>459</v>
      </c>
      <c r="G1374" t="s">
        <v>76</v>
      </c>
      <c r="J1374" t="str">
        <f>IF(ISBLANK(I1374),"",
IFERROR(VLOOKUP(I1374,[1]StringTable!$1:$1048576,MATCH([1]StringTable!$B$1,[1]StringTable!$1:$1,0),0),
IFERROR(VLOOKUP(I1374,[1]InApkStringTable!$1:$1048576,MATCH([1]InApkStringTable!$B$1,[1]InApkStringTable!$1:$1,0),0),
"스트링없음")))</f>
        <v/>
      </c>
      <c r="L1374" t="b">
        <v>1</v>
      </c>
      <c r="N1374" t="str">
        <f>IF(ISBLANK(M1374),"",IF(ISERROR(VLOOKUP(M1374,MapTable!$A:$A,1,0)),"맵없음",""))</f>
        <v/>
      </c>
      <c r="O1374">
        <f t="shared" si="85"/>
        <v>4</v>
      </c>
      <c r="Q1374">
        <f t="shared" si="86"/>
        <v>4</v>
      </c>
      <c r="R1374" t="b">
        <f t="shared" ca="1" si="87"/>
        <v>0</v>
      </c>
      <c r="T1374" t="b">
        <f t="shared" ca="1" si="88"/>
        <v>0</v>
      </c>
      <c r="X1374" t="str">
        <f>IF(ISBLANK(W1374),"",
IF(ISERROR(FIND(",",W1374)),
  IF(ISERROR(VLOOKUP(W1374,MapTable!$A:$A,1,0)),"맵없음",
  ""),
IF(ISERROR(FIND(",",W1374,FIND(",",W1374)+1)),
  IF(OR(ISERROR(VLOOKUP(LEFT(W1374,FIND(",",W1374)-1),MapTable!$A:$A,1,0)),ISERROR(VLOOKUP(TRIM(MID(W1374,FIND(",",W1374)+1,999)),MapTable!$A:$A,1,0))),"맵없음",
  ""),
IF(ISERROR(FIND(",",W1374,FIND(",",W1374,FIND(",",W1374)+1)+1)),
  IF(OR(ISERROR(VLOOKUP(LEFT(W1374,FIND(",",W1374)-1),MapTable!$A:$A,1,0)),ISERROR(VLOOKUP(TRIM(MID(W1374,FIND(",",W1374)+1,FIND(",",W1374,FIND(",",W1374)+1)-FIND(",",W1374)-1)),MapTable!$A:$A,1,0)),ISERROR(VLOOKUP(TRIM(MID(W1374,FIND(",",W1374,FIND(",",W1374)+1)+1,999)),MapTable!$A:$A,1,0))),"맵없음",
  ""),
IF(ISERROR(FIND(",",W1374,FIND(",",W1374,FIND(",",W1374,FIND(",",W1374)+1)+1)+1)),
  IF(OR(ISERROR(VLOOKUP(LEFT(W1374,FIND(",",W1374)-1),MapTable!$A:$A,1,0)),ISERROR(VLOOKUP(TRIM(MID(W1374,FIND(",",W1374)+1,FIND(",",W1374,FIND(",",W1374)+1)-FIND(",",W1374)-1)),MapTable!$A:$A,1,0)),ISERROR(VLOOKUP(TRIM(MID(W1374,FIND(",",W1374,FIND(",",W1374)+1)+1,FIND(",",W1374,FIND(",",W1374,FIND(",",W1374)+1)+1)-FIND(",",W1374,FIND(",",W1374)+1)-1)),MapTable!$A:$A,1,0)),ISERROR(VLOOKUP(TRIM(MID(W1374,FIND(",",W1374,FIND(",",W1374,FIND(",",W1374)+1)+1)+1,999)),MapTable!$A:$A,1,0))),"맵없음",
  ""),
)))))</f>
        <v/>
      </c>
      <c r="AC1374" t="str">
        <f>IF(ISBLANK(AB1374),"",IF(ISERROR(VLOOKUP(AB1374,[3]DropTable!$A:$A,1,0)),"드랍없음",""))</f>
        <v/>
      </c>
      <c r="AE1374" t="str">
        <f>IF(ISBLANK(AD1374),"",IF(ISERROR(VLOOKUP(AD1374,[3]DropTable!$A:$A,1,0)),"드랍없음",""))</f>
        <v/>
      </c>
      <c r="AG1374">
        <v>9.8000000000000007</v>
      </c>
      <c r="AH1374">
        <v>1</v>
      </c>
    </row>
    <row r="1375" spans="1:34" x14ac:dyDescent="0.3">
      <c r="A1375">
        <v>5</v>
      </c>
      <c r="B1375">
        <v>34</v>
      </c>
      <c r="C1375">
        <f>IF(OR($L1375=TRUE,$A1375=0,MOD($A1375,ChapterTable!$S$20)&lt;&gt;0),
MAX(0,INT(($B1375+ChapterTable!$Q$26+VLOOKUP(SUBSTITUTE(C$1,"성장단계","")&amp;"단계오프셋",ChapterTable!$S:$T,2,0))/ChapterTable!$Q$23)),
MAX(0,INT(($B1375+ChapterTable!$S$26+VLOOKUP(SUBSTITUTE(C$1,"성장단계","")&amp;"보스단계오프셋",ChapterTable!$S:$T,2,0))/ChapterTable!$S$23)))</f>
        <v>3</v>
      </c>
      <c r="D1375">
        <f>IF(OR($L1375=TRUE,$A1375=0,MOD($A1375,ChapterTable!$S$20)&lt;&gt;0),
MAX(0,INT(($B1375+ChapterTable!$Q$26+VLOOKUP(SUBSTITUTE(D$1,"성장단계","")&amp;"단계오프셋",ChapterTable!$S:$T,2,0))/ChapterTable!$Q$23)),
MAX(0,INT(($B1375+ChapterTable!$S$26+VLOOKUP(SUBSTITUTE(D$1,"성장단계","")&amp;"보스단계오프셋",ChapterTable!$S:$T,2,0))/ChapterTable!$S$23)))</f>
        <v>3</v>
      </c>
      <c r="E1375" s="1">
        <f ca="1">IF(AND($A1375=0,$B1375=1),
    VLOOKUP(1,ChapterTable!$1:$1048576,MATCH("최종"&amp;SUBSTITUTE(SUBSTITUTE(E$1,"standard",""),"|Float",""),ChapterTable!$1:$1,0),0)*ChapterTable!$Q$17,
  IF(AND($A1375=0,$B1375=0),
    E1376,
  IF($B1375=0,
    VLOOKUP($A1375,ChapterTable!$1:$1048576,MATCH("최종"&amp;SUBSTITUTE(SUBSTITUTE(E$1,"standard",""),"|Float",""),ChapterTable!$1:$1,0),0),
  IF($B1375=1,
    IF($L1375=FALSE,
      VLOOKUP($A1375,ChapterTable!$1:$1048576,MATCH("최종"&amp;SUBSTITUTE(SUBSTITUTE(E$1,"standard",""),"|Float",""),ChapterTable!$1:$1,0),0),
      VLOOKUP($A1375-ChapterTable!$Q$11,ChapterTable!$1:$1048576,MATCH("최종"&amp;SUBSTITUTE(SUBSTITUTE(E$1,"standard",""),"|Float",""),ChapterTable!$1:$1,0),0)*ChapterTable!$Q$14
    ),
  OFFSET(E1375,-$B1375+IF($L1375,1,0),0)*
    (VLOOKUP(SUBSTITUTE(SUBSTITUTE(E$1,"standard",""),"|Float","")&amp;"인게임누적곱배수",ChapterTable!$S:$T,2,0)^C1375
    +VLOOKUP(SUBSTITUTE(SUBSTITUTE(E$1,"standard",""),"|Float","")&amp;"인게임누적합배수",ChapterTable!$S:$T,2,0)*C1375)
  )
  )
  )
)</f>
        <v>1058.5687499999999</v>
      </c>
      <c r="F1375" s="1">
        <f ca="1">IF(AND($A1375=0,$B1375=1),
    VLOOKUP(1,ChapterTable!$1:$1048576,MATCH("최종"&amp;SUBSTITUTE(SUBSTITUTE(F$1,"standard",""),"|Float",""),ChapterTable!$1:$1,0),0)*ChapterTable!$Q$17,
  IF(AND($A1375=0,$B1375=0),
    F1376,
  IF($B1375=0,
    VLOOKUP($A1375,ChapterTable!$1:$1048576,MATCH("최종"&amp;SUBSTITUTE(SUBSTITUTE(F$1,"standard",""),"|Float",""),ChapterTable!$1:$1,0),0),
  IF($B1375=1,
    IF($L1375=FALSE,
      VLOOKUP($A1375,ChapterTable!$1:$1048576,MATCH("최종"&amp;SUBSTITUTE(SUBSTITUTE(F$1,"standard",""),"|Float",""),ChapterTable!$1:$1,0),0),
      VLOOKUP($A1375-ChapterTable!$Q$11,ChapterTable!$1:$1048576,MATCH("최종"&amp;SUBSTITUTE(SUBSTITUTE(F$1,"standard",""),"|Float",""),ChapterTable!$1:$1,0),0)*ChapterTable!$Q$14
    ),
  OFFSET(F1375,-$B1375+IF($L1375,1,0),0)*
    (VLOOKUP(SUBSTITUTE(SUBSTITUTE(F$1,"standard",""),"|Float","")&amp;"인게임누적곱배수",ChapterTable!$S:$T,2,0)^D1375
    +VLOOKUP(SUBSTITUTE(SUBSTITUTE(F$1,"standard",""),"|Float","")&amp;"인게임누적합배수",ChapterTable!$S:$T,2,0)*D1375)
  )
  )
  )
)</f>
        <v>459</v>
      </c>
      <c r="G1375" t="s">
        <v>76</v>
      </c>
      <c r="J1375" t="str">
        <f>IF(ISBLANK(I1375),"",
IFERROR(VLOOKUP(I1375,[1]StringTable!$1:$1048576,MATCH([1]StringTable!$B$1,[1]StringTable!$1:$1,0),0),
IFERROR(VLOOKUP(I1375,[1]InApkStringTable!$1:$1048576,MATCH([1]InApkStringTable!$B$1,[1]InApkStringTable!$1:$1,0),0),
"스트링없음")))</f>
        <v/>
      </c>
      <c r="L1375" t="b">
        <v>1</v>
      </c>
      <c r="N1375" t="str">
        <f>IF(ISBLANK(M1375),"",IF(ISERROR(VLOOKUP(M1375,MapTable!$A:$A,1,0)),"맵없음",""))</f>
        <v/>
      </c>
      <c r="O1375">
        <f t="shared" si="85"/>
        <v>4</v>
      </c>
      <c r="Q1375">
        <f t="shared" si="86"/>
        <v>4</v>
      </c>
      <c r="R1375" t="b">
        <f t="shared" ca="1" si="87"/>
        <v>0</v>
      </c>
      <c r="T1375" t="b">
        <f t="shared" ca="1" si="88"/>
        <v>0</v>
      </c>
      <c r="X1375" t="str">
        <f>IF(ISBLANK(W1375),"",
IF(ISERROR(FIND(",",W1375)),
  IF(ISERROR(VLOOKUP(W1375,MapTable!$A:$A,1,0)),"맵없음",
  ""),
IF(ISERROR(FIND(",",W1375,FIND(",",W1375)+1)),
  IF(OR(ISERROR(VLOOKUP(LEFT(W1375,FIND(",",W1375)-1),MapTable!$A:$A,1,0)),ISERROR(VLOOKUP(TRIM(MID(W1375,FIND(",",W1375)+1,999)),MapTable!$A:$A,1,0))),"맵없음",
  ""),
IF(ISERROR(FIND(",",W1375,FIND(",",W1375,FIND(",",W1375)+1)+1)),
  IF(OR(ISERROR(VLOOKUP(LEFT(W1375,FIND(",",W1375)-1),MapTable!$A:$A,1,0)),ISERROR(VLOOKUP(TRIM(MID(W1375,FIND(",",W1375)+1,FIND(",",W1375,FIND(",",W1375)+1)-FIND(",",W1375)-1)),MapTable!$A:$A,1,0)),ISERROR(VLOOKUP(TRIM(MID(W1375,FIND(",",W1375,FIND(",",W1375)+1)+1,999)),MapTable!$A:$A,1,0))),"맵없음",
  ""),
IF(ISERROR(FIND(",",W1375,FIND(",",W1375,FIND(",",W1375,FIND(",",W1375)+1)+1)+1)),
  IF(OR(ISERROR(VLOOKUP(LEFT(W1375,FIND(",",W1375)-1),MapTable!$A:$A,1,0)),ISERROR(VLOOKUP(TRIM(MID(W1375,FIND(",",W1375)+1,FIND(",",W1375,FIND(",",W1375)+1)-FIND(",",W1375)-1)),MapTable!$A:$A,1,0)),ISERROR(VLOOKUP(TRIM(MID(W1375,FIND(",",W1375,FIND(",",W1375)+1)+1,FIND(",",W1375,FIND(",",W1375,FIND(",",W1375)+1)+1)-FIND(",",W1375,FIND(",",W1375)+1)-1)),MapTable!$A:$A,1,0)),ISERROR(VLOOKUP(TRIM(MID(W1375,FIND(",",W1375,FIND(",",W1375,FIND(",",W1375)+1)+1)+1,999)),MapTable!$A:$A,1,0))),"맵없음",
  ""),
)))))</f>
        <v/>
      </c>
      <c r="AC1375" t="str">
        <f>IF(ISBLANK(AB1375),"",IF(ISERROR(VLOOKUP(AB1375,[3]DropTable!$A:$A,1,0)),"드랍없음",""))</f>
        <v/>
      </c>
      <c r="AE1375" t="str">
        <f>IF(ISBLANK(AD1375),"",IF(ISERROR(VLOOKUP(AD1375,[3]DropTable!$A:$A,1,0)),"드랍없음",""))</f>
        <v/>
      </c>
      <c r="AG1375">
        <v>9.8000000000000007</v>
      </c>
      <c r="AH1375">
        <v>1</v>
      </c>
    </row>
    <row r="1376" spans="1:34" x14ac:dyDescent="0.3">
      <c r="A1376">
        <v>5</v>
      </c>
      <c r="B1376">
        <v>35</v>
      </c>
      <c r="C1376">
        <f>IF(OR($L1376=TRUE,$A1376=0,MOD($A1376,ChapterTable!$S$20)&lt;&gt;0),
MAX(0,INT(($B1376+ChapterTable!$Q$26+VLOOKUP(SUBSTITUTE(C$1,"성장단계","")&amp;"단계오프셋",ChapterTable!$S:$T,2,0))/ChapterTable!$Q$23)),
MAX(0,INT(($B1376+ChapterTable!$S$26+VLOOKUP(SUBSTITUTE(C$1,"성장단계","")&amp;"보스단계오프셋",ChapterTable!$S:$T,2,0))/ChapterTable!$S$23)))</f>
        <v>3</v>
      </c>
      <c r="D1376">
        <f>IF(OR($L1376=TRUE,$A1376=0,MOD($A1376,ChapterTable!$S$20)&lt;&gt;0),
MAX(0,INT(($B1376+ChapterTable!$Q$26+VLOOKUP(SUBSTITUTE(D$1,"성장단계","")&amp;"단계오프셋",ChapterTable!$S:$T,2,0))/ChapterTable!$Q$23)),
MAX(0,INT(($B1376+ChapterTable!$S$26+VLOOKUP(SUBSTITUTE(D$1,"성장단계","")&amp;"보스단계오프셋",ChapterTable!$S:$T,2,0))/ChapterTable!$S$23)))</f>
        <v>3</v>
      </c>
      <c r="E1376" s="1">
        <f ca="1">IF(AND($A1376=0,$B1376=1),
    VLOOKUP(1,ChapterTable!$1:$1048576,MATCH("최종"&amp;SUBSTITUTE(SUBSTITUTE(E$1,"standard",""),"|Float",""),ChapterTable!$1:$1,0),0)*ChapterTable!$Q$17,
  IF(AND($A1376=0,$B1376=0),
    E1377,
  IF($B1376=0,
    VLOOKUP($A1376,ChapterTable!$1:$1048576,MATCH("최종"&amp;SUBSTITUTE(SUBSTITUTE(E$1,"standard",""),"|Float",""),ChapterTable!$1:$1,0),0),
  IF($B1376=1,
    IF($L1376=FALSE,
      VLOOKUP($A1376,ChapterTable!$1:$1048576,MATCH("최종"&amp;SUBSTITUTE(SUBSTITUTE(E$1,"standard",""),"|Float",""),ChapterTable!$1:$1,0),0),
      VLOOKUP($A1376-ChapterTable!$Q$11,ChapterTable!$1:$1048576,MATCH("최종"&amp;SUBSTITUTE(SUBSTITUTE(E$1,"standard",""),"|Float",""),ChapterTable!$1:$1,0),0)*ChapterTable!$Q$14
    ),
  OFFSET(E1376,-$B1376+IF($L1376,1,0),0)*
    (VLOOKUP(SUBSTITUTE(SUBSTITUTE(E$1,"standard",""),"|Float","")&amp;"인게임누적곱배수",ChapterTable!$S:$T,2,0)^C1376
    +VLOOKUP(SUBSTITUTE(SUBSTITUTE(E$1,"standard",""),"|Float","")&amp;"인게임누적합배수",ChapterTable!$S:$T,2,0)*C1376)
  )
  )
  )
)</f>
        <v>1058.5687499999999</v>
      </c>
      <c r="F1376" s="1">
        <f ca="1">IF(AND($A1376=0,$B1376=1),
    VLOOKUP(1,ChapterTable!$1:$1048576,MATCH("최종"&amp;SUBSTITUTE(SUBSTITUTE(F$1,"standard",""),"|Float",""),ChapterTable!$1:$1,0),0)*ChapterTable!$Q$17,
  IF(AND($A1376=0,$B1376=0),
    F1377,
  IF($B1376=0,
    VLOOKUP($A1376,ChapterTable!$1:$1048576,MATCH("최종"&amp;SUBSTITUTE(SUBSTITUTE(F$1,"standard",""),"|Float",""),ChapterTable!$1:$1,0),0),
  IF($B1376=1,
    IF($L1376=FALSE,
      VLOOKUP($A1376,ChapterTable!$1:$1048576,MATCH("최종"&amp;SUBSTITUTE(SUBSTITUTE(F$1,"standard",""),"|Float",""),ChapterTable!$1:$1,0),0),
      VLOOKUP($A1376-ChapterTable!$Q$11,ChapterTable!$1:$1048576,MATCH("최종"&amp;SUBSTITUTE(SUBSTITUTE(F$1,"standard",""),"|Float",""),ChapterTable!$1:$1,0),0)*ChapterTable!$Q$14
    ),
  OFFSET(F1376,-$B1376+IF($L1376,1,0),0)*
    (VLOOKUP(SUBSTITUTE(SUBSTITUTE(F$1,"standard",""),"|Float","")&amp;"인게임누적곱배수",ChapterTable!$S:$T,2,0)^D1376
    +VLOOKUP(SUBSTITUTE(SUBSTITUTE(F$1,"standard",""),"|Float","")&amp;"인게임누적합배수",ChapterTable!$S:$T,2,0)*D1376)
  )
  )
  )
)</f>
        <v>459</v>
      </c>
      <c r="G1376" t="s">
        <v>76</v>
      </c>
      <c r="J1376" t="str">
        <f>IF(ISBLANK(I1376),"",
IFERROR(VLOOKUP(I1376,[1]StringTable!$1:$1048576,MATCH([1]StringTable!$B$1,[1]StringTable!$1:$1,0),0),
IFERROR(VLOOKUP(I1376,[1]InApkStringTable!$1:$1048576,MATCH([1]InApkStringTable!$B$1,[1]InApkStringTable!$1:$1,0),0),
"스트링없음")))</f>
        <v/>
      </c>
      <c r="L1376" t="b">
        <v>1</v>
      </c>
      <c r="N1376" t="str">
        <f>IF(ISBLANK(M1376),"",IF(ISERROR(VLOOKUP(M1376,MapTable!$A:$A,1,0)),"맵없음",""))</f>
        <v/>
      </c>
      <c r="O1376">
        <f t="shared" si="85"/>
        <v>11</v>
      </c>
      <c r="Q1376">
        <f t="shared" si="86"/>
        <v>11</v>
      </c>
      <c r="R1376" t="b">
        <f t="shared" ca="1" si="87"/>
        <v>0</v>
      </c>
      <c r="T1376" t="b">
        <f t="shared" ca="1" si="88"/>
        <v>0</v>
      </c>
      <c r="X1376" t="str">
        <f>IF(ISBLANK(W1376),"",
IF(ISERROR(FIND(",",W1376)),
  IF(ISERROR(VLOOKUP(W1376,MapTable!$A:$A,1,0)),"맵없음",
  ""),
IF(ISERROR(FIND(",",W1376,FIND(",",W1376)+1)),
  IF(OR(ISERROR(VLOOKUP(LEFT(W1376,FIND(",",W1376)-1),MapTable!$A:$A,1,0)),ISERROR(VLOOKUP(TRIM(MID(W1376,FIND(",",W1376)+1,999)),MapTable!$A:$A,1,0))),"맵없음",
  ""),
IF(ISERROR(FIND(",",W1376,FIND(",",W1376,FIND(",",W1376)+1)+1)),
  IF(OR(ISERROR(VLOOKUP(LEFT(W1376,FIND(",",W1376)-1),MapTable!$A:$A,1,0)),ISERROR(VLOOKUP(TRIM(MID(W1376,FIND(",",W1376)+1,FIND(",",W1376,FIND(",",W1376)+1)-FIND(",",W1376)-1)),MapTable!$A:$A,1,0)),ISERROR(VLOOKUP(TRIM(MID(W1376,FIND(",",W1376,FIND(",",W1376)+1)+1,999)),MapTable!$A:$A,1,0))),"맵없음",
  ""),
IF(ISERROR(FIND(",",W1376,FIND(",",W1376,FIND(",",W1376,FIND(",",W1376)+1)+1)+1)),
  IF(OR(ISERROR(VLOOKUP(LEFT(W1376,FIND(",",W1376)-1),MapTable!$A:$A,1,0)),ISERROR(VLOOKUP(TRIM(MID(W1376,FIND(",",W1376)+1,FIND(",",W1376,FIND(",",W1376)+1)-FIND(",",W1376)-1)),MapTable!$A:$A,1,0)),ISERROR(VLOOKUP(TRIM(MID(W1376,FIND(",",W1376,FIND(",",W1376)+1)+1,FIND(",",W1376,FIND(",",W1376,FIND(",",W1376)+1)+1)-FIND(",",W1376,FIND(",",W1376)+1)-1)),MapTable!$A:$A,1,0)),ISERROR(VLOOKUP(TRIM(MID(W1376,FIND(",",W1376,FIND(",",W1376,FIND(",",W1376)+1)+1)+1,999)),MapTable!$A:$A,1,0))),"맵없음",
  ""),
)))))</f>
        <v/>
      </c>
      <c r="AC1376" t="str">
        <f>IF(ISBLANK(AB1376),"",IF(ISERROR(VLOOKUP(AB1376,[3]DropTable!$A:$A,1,0)),"드랍없음",""))</f>
        <v/>
      </c>
      <c r="AE1376" t="str">
        <f>IF(ISBLANK(AD1376),"",IF(ISERROR(VLOOKUP(AD1376,[3]DropTable!$A:$A,1,0)),"드랍없음",""))</f>
        <v/>
      </c>
      <c r="AG1376">
        <v>9.8000000000000007</v>
      </c>
      <c r="AH1376">
        <v>1</v>
      </c>
    </row>
    <row r="1377" spans="1:34" x14ac:dyDescent="0.3">
      <c r="A1377">
        <v>5</v>
      </c>
      <c r="B1377">
        <v>36</v>
      </c>
      <c r="C1377">
        <f>IF(OR($L1377=TRUE,$A1377=0,MOD($A1377,ChapterTable!$S$20)&lt;&gt;0),
MAX(0,INT(($B1377+ChapterTable!$Q$26+VLOOKUP(SUBSTITUTE(C$1,"성장단계","")&amp;"단계오프셋",ChapterTable!$S:$T,2,0))/ChapterTable!$Q$23)),
MAX(0,INT(($B1377+ChapterTable!$S$26+VLOOKUP(SUBSTITUTE(C$1,"성장단계","")&amp;"보스단계오프셋",ChapterTable!$S:$T,2,0))/ChapterTable!$S$23)))</f>
        <v>4</v>
      </c>
      <c r="D1377">
        <f>IF(OR($L1377=TRUE,$A1377=0,MOD($A1377,ChapterTable!$S$20)&lt;&gt;0),
MAX(0,INT(($B1377+ChapterTable!$Q$26+VLOOKUP(SUBSTITUTE(D$1,"성장단계","")&amp;"단계오프셋",ChapterTable!$S:$T,2,0))/ChapterTable!$Q$23)),
MAX(0,INT(($B1377+ChapterTable!$S$26+VLOOKUP(SUBSTITUTE(D$1,"성장단계","")&amp;"보스단계오프셋",ChapterTable!$S:$T,2,0))/ChapterTable!$S$23)))</f>
        <v>3</v>
      </c>
      <c r="E1377" s="1">
        <f ca="1">IF(AND($A1377=0,$B1377=1),
    VLOOKUP(1,ChapterTable!$1:$1048576,MATCH("최종"&amp;SUBSTITUTE(SUBSTITUTE(E$1,"standard",""),"|Float",""),ChapterTable!$1:$1,0),0)*ChapterTable!$Q$17,
  IF(AND($A1377=0,$B1377=0),
    E1378,
  IF($B1377=0,
    VLOOKUP($A1377,ChapterTable!$1:$1048576,MATCH("최종"&amp;SUBSTITUTE(SUBSTITUTE(E$1,"standard",""),"|Float",""),ChapterTable!$1:$1,0),0),
  IF($B1377=1,
    IF($L1377=FALSE,
      VLOOKUP($A1377,ChapterTable!$1:$1048576,MATCH("최종"&amp;SUBSTITUTE(SUBSTITUTE(E$1,"standard",""),"|Float",""),ChapterTable!$1:$1,0),0),
      VLOOKUP($A1377-ChapterTable!$Q$11,ChapterTable!$1:$1048576,MATCH("최종"&amp;SUBSTITUTE(SUBSTITUTE(E$1,"standard",""),"|Float",""),ChapterTable!$1:$1,0),0)*ChapterTable!$Q$14
    ),
  OFFSET(E1377,-$B1377+IF($L1377,1,0),0)*
    (VLOOKUP(SUBSTITUTE(SUBSTITUTE(E$1,"standard",""),"|Float","")&amp;"인게임누적곱배수",ChapterTable!$S:$T,2,0)^C1377
    +VLOOKUP(SUBSTITUTE(SUBSTITUTE(E$1,"standard",""),"|Float","")&amp;"인게임누적합배수",ChapterTable!$S:$T,2,0)*C1377)
  )
  )
  )
)</f>
        <v>1239.3</v>
      </c>
      <c r="F1377" s="1">
        <f ca="1">IF(AND($A1377=0,$B1377=1),
    VLOOKUP(1,ChapterTable!$1:$1048576,MATCH("최종"&amp;SUBSTITUTE(SUBSTITUTE(F$1,"standard",""),"|Float",""),ChapterTable!$1:$1,0),0)*ChapterTable!$Q$17,
  IF(AND($A1377=0,$B1377=0),
    F1378,
  IF($B1377=0,
    VLOOKUP($A1377,ChapterTable!$1:$1048576,MATCH("최종"&amp;SUBSTITUTE(SUBSTITUTE(F$1,"standard",""),"|Float",""),ChapterTable!$1:$1,0),0),
  IF($B1377=1,
    IF($L1377=FALSE,
      VLOOKUP($A1377,ChapterTable!$1:$1048576,MATCH("최종"&amp;SUBSTITUTE(SUBSTITUTE(F$1,"standard",""),"|Float",""),ChapterTable!$1:$1,0),0),
      VLOOKUP($A1377-ChapterTable!$Q$11,ChapterTable!$1:$1048576,MATCH("최종"&amp;SUBSTITUTE(SUBSTITUTE(F$1,"standard",""),"|Float",""),ChapterTable!$1:$1,0),0)*ChapterTable!$Q$14
    ),
  OFFSET(F1377,-$B1377+IF($L1377,1,0),0)*
    (VLOOKUP(SUBSTITUTE(SUBSTITUTE(F$1,"standard",""),"|Float","")&amp;"인게임누적곱배수",ChapterTable!$S:$T,2,0)^D1377
    +VLOOKUP(SUBSTITUTE(SUBSTITUTE(F$1,"standard",""),"|Float","")&amp;"인게임누적합배수",ChapterTable!$S:$T,2,0)*D1377)
  )
  )
  )
)</f>
        <v>459</v>
      </c>
      <c r="G1377" t="s">
        <v>76</v>
      </c>
      <c r="J1377" t="str">
        <f>IF(ISBLANK(I1377),"",
IFERROR(VLOOKUP(I1377,[1]StringTable!$1:$1048576,MATCH([1]StringTable!$B$1,[1]StringTable!$1:$1,0),0),
IFERROR(VLOOKUP(I1377,[1]InApkStringTable!$1:$1048576,MATCH([1]InApkStringTable!$B$1,[1]InApkStringTable!$1:$1,0),0),
"스트링없음")))</f>
        <v/>
      </c>
      <c r="L1377" t="b">
        <v>1</v>
      </c>
      <c r="N1377" t="str">
        <f>IF(ISBLANK(M1377),"",IF(ISERROR(VLOOKUP(M1377,MapTable!$A:$A,1,0)),"맵없음",""))</f>
        <v/>
      </c>
      <c r="O1377">
        <f t="shared" si="85"/>
        <v>4</v>
      </c>
      <c r="Q1377">
        <f t="shared" si="86"/>
        <v>4</v>
      </c>
      <c r="R1377" t="b">
        <f t="shared" ca="1" si="87"/>
        <v>0</v>
      </c>
      <c r="T1377" t="b">
        <f t="shared" ca="1" si="88"/>
        <v>0</v>
      </c>
      <c r="X1377" t="str">
        <f>IF(ISBLANK(W1377),"",
IF(ISERROR(FIND(",",W1377)),
  IF(ISERROR(VLOOKUP(W1377,MapTable!$A:$A,1,0)),"맵없음",
  ""),
IF(ISERROR(FIND(",",W1377,FIND(",",W1377)+1)),
  IF(OR(ISERROR(VLOOKUP(LEFT(W1377,FIND(",",W1377)-1),MapTable!$A:$A,1,0)),ISERROR(VLOOKUP(TRIM(MID(W1377,FIND(",",W1377)+1,999)),MapTable!$A:$A,1,0))),"맵없음",
  ""),
IF(ISERROR(FIND(",",W1377,FIND(",",W1377,FIND(",",W1377)+1)+1)),
  IF(OR(ISERROR(VLOOKUP(LEFT(W1377,FIND(",",W1377)-1),MapTable!$A:$A,1,0)),ISERROR(VLOOKUP(TRIM(MID(W1377,FIND(",",W1377)+1,FIND(",",W1377,FIND(",",W1377)+1)-FIND(",",W1377)-1)),MapTable!$A:$A,1,0)),ISERROR(VLOOKUP(TRIM(MID(W1377,FIND(",",W1377,FIND(",",W1377)+1)+1,999)),MapTable!$A:$A,1,0))),"맵없음",
  ""),
IF(ISERROR(FIND(",",W1377,FIND(",",W1377,FIND(",",W1377,FIND(",",W1377)+1)+1)+1)),
  IF(OR(ISERROR(VLOOKUP(LEFT(W1377,FIND(",",W1377)-1),MapTable!$A:$A,1,0)),ISERROR(VLOOKUP(TRIM(MID(W1377,FIND(",",W1377)+1,FIND(",",W1377,FIND(",",W1377)+1)-FIND(",",W1377)-1)),MapTable!$A:$A,1,0)),ISERROR(VLOOKUP(TRIM(MID(W1377,FIND(",",W1377,FIND(",",W1377)+1)+1,FIND(",",W1377,FIND(",",W1377,FIND(",",W1377)+1)+1)-FIND(",",W1377,FIND(",",W1377)+1)-1)),MapTable!$A:$A,1,0)),ISERROR(VLOOKUP(TRIM(MID(W1377,FIND(",",W1377,FIND(",",W1377,FIND(",",W1377)+1)+1)+1,999)),MapTable!$A:$A,1,0))),"맵없음",
  ""),
)))))</f>
        <v/>
      </c>
      <c r="AC1377" t="str">
        <f>IF(ISBLANK(AB1377),"",IF(ISERROR(VLOOKUP(AB1377,[3]DropTable!$A:$A,1,0)),"드랍없음",""))</f>
        <v/>
      </c>
      <c r="AE1377" t="str">
        <f>IF(ISBLANK(AD1377),"",IF(ISERROR(VLOOKUP(AD1377,[3]DropTable!$A:$A,1,0)),"드랍없음",""))</f>
        <v/>
      </c>
      <c r="AG1377">
        <v>9.8000000000000007</v>
      </c>
      <c r="AH1377">
        <v>1</v>
      </c>
    </row>
    <row r="1378" spans="1:34" x14ac:dyDescent="0.3">
      <c r="A1378">
        <v>5</v>
      </c>
      <c r="B1378">
        <v>37</v>
      </c>
      <c r="C1378">
        <f>IF(OR($L1378=TRUE,$A1378=0,MOD($A1378,ChapterTable!$S$20)&lt;&gt;0),
MAX(0,INT(($B1378+ChapterTable!$Q$26+VLOOKUP(SUBSTITUTE(C$1,"성장단계","")&amp;"단계오프셋",ChapterTable!$S:$T,2,0))/ChapterTable!$Q$23)),
MAX(0,INT(($B1378+ChapterTable!$S$26+VLOOKUP(SUBSTITUTE(C$1,"성장단계","")&amp;"보스단계오프셋",ChapterTable!$S:$T,2,0))/ChapterTable!$S$23)))</f>
        <v>4</v>
      </c>
      <c r="D1378">
        <f>IF(OR($L1378=TRUE,$A1378=0,MOD($A1378,ChapterTable!$S$20)&lt;&gt;0),
MAX(0,INT(($B1378+ChapterTable!$Q$26+VLOOKUP(SUBSTITUTE(D$1,"성장단계","")&amp;"단계오프셋",ChapterTable!$S:$T,2,0))/ChapterTable!$Q$23)),
MAX(0,INT(($B1378+ChapterTable!$S$26+VLOOKUP(SUBSTITUTE(D$1,"성장단계","")&amp;"보스단계오프셋",ChapterTable!$S:$T,2,0))/ChapterTable!$S$23)))</f>
        <v>3</v>
      </c>
      <c r="E1378" s="1">
        <f ca="1">IF(AND($A1378=0,$B1378=1),
    VLOOKUP(1,ChapterTable!$1:$1048576,MATCH("최종"&amp;SUBSTITUTE(SUBSTITUTE(E$1,"standard",""),"|Float",""),ChapterTable!$1:$1,0),0)*ChapterTable!$Q$17,
  IF(AND($A1378=0,$B1378=0),
    E1379,
  IF($B1378=0,
    VLOOKUP($A1378,ChapterTable!$1:$1048576,MATCH("최종"&amp;SUBSTITUTE(SUBSTITUTE(E$1,"standard",""),"|Float",""),ChapterTable!$1:$1,0),0),
  IF($B1378=1,
    IF($L1378=FALSE,
      VLOOKUP($A1378,ChapterTable!$1:$1048576,MATCH("최종"&amp;SUBSTITUTE(SUBSTITUTE(E$1,"standard",""),"|Float",""),ChapterTable!$1:$1,0),0),
      VLOOKUP($A1378-ChapterTable!$Q$11,ChapterTable!$1:$1048576,MATCH("최종"&amp;SUBSTITUTE(SUBSTITUTE(E$1,"standard",""),"|Float",""),ChapterTable!$1:$1,0),0)*ChapterTable!$Q$14
    ),
  OFFSET(E1378,-$B1378+IF($L1378,1,0),0)*
    (VLOOKUP(SUBSTITUTE(SUBSTITUTE(E$1,"standard",""),"|Float","")&amp;"인게임누적곱배수",ChapterTable!$S:$T,2,0)^C1378
    +VLOOKUP(SUBSTITUTE(SUBSTITUTE(E$1,"standard",""),"|Float","")&amp;"인게임누적합배수",ChapterTable!$S:$T,2,0)*C1378)
  )
  )
  )
)</f>
        <v>1239.3</v>
      </c>
      <c r="F1378" s="1">
        <f ca="1">IF(AND($A1378=0,$B1378=1),
    VLOOKUP(1,ChapterTable!$1:$1048576,MATCH("최종"&amp;SUBSTITUTE(SUBSTITUTE(F$1,"standard",""),"|Float",""),ChapterTable!$1:$1,0),0)*ChapterTable!$Q$17,
  IF(AND($A1378=0,$B1378=0),
    F1379,
  IF($B1378=0,
    VLOOKUP($A1378,ChapterTable!$1:$1048576,MATCH("최종"&amp;SUBSTITUTE(SUBSTITUTE(F$1,"standard",""),"|Float",""),ChapterTable!$1:$1,0),0),
  IF($B1378=1,
    IF($L1378=FALSE,
      VLOOKUP($A1378,ChapterTable!$1:$1048576,MATCH("최종"&amp;SUBSTITUTE(SUBSTITUTE(F$1,"standard",""),"|Float",""),ChapterTable!$1:$1,0),0),
      VLOOKUP($A1378-ChapterTable!$Q$11,ChapterTable!$1:$1048576,MATCH("최종"&amp;SUBSTITUTE(SUBSTITUTE(F$1,"standard",""),"|Float",""),ChapterTable!$1:$1,0),0)*ChapterTable!$Q$14
    ),
  OFFSET(F1378,-$B1378+IF($L1378,1,0),0)*
    (VLOOKUP(SUBSTITUTE(SUBSTITUTE(F$1,"standard",""),"|Float","")&amp;"인게임누적곱배수",ChapterTable!$S:$T,2,0)^D1378
    +VLOOKUP(SUBSTITUTE(SUBSTITUTE(F$1,"standard",""),"|Float","")&amp;"인게임누적합배수",ChapterTable!$S:$T,2,0)*D1378)
  )
  )
  )
)</f>
        <v>459</v>
      </c>
      <c r="G1378" t="s">
        <v>76</v>
      </c>
      <c r="J1378" t="str">
        <f>IF(ISBLANK(I1378),"",
IFERROR(VLOOKUP(I1378,[1]StringTable!$1:$1048576,MATCH([1]StringTable!$B$1,[1]StringTable!$1:$1,0),0),
IFERROR(VLOOKUP(I1378,[1]InApkStringTable!$1:$1048576,MATCH([1]InApkStringTable!$B$1,[1]InApkStringTable!$1:$1,0),0),
"스트링없음")))</f>
        <v/>
      </c>
      <c r="L1378" t="b">
        <v>1</v>
      </c>
      <c r="N1378" t="str">
        <f>IF(ISBLANK(M1378),"",IF(ISERROR(VLOOKUP(M1378,MapTable!$A:$A,1,0)),"맵없음",""))</f>
        <v/>
      </c>
      <c r="O1378">
        <f t="shared" si="85"/>
        <v>4</v>
      </c>
      <c r="Q1378">
        <f t="shared" si="86"/>
        <v>4</v>
      </c>
      <c r="R1378" t="b">
        <f t="shared" ca="1" si="87"/>
        <v>0</v>
      </c>
      <c r="T1378" t="b">
        <f t="shared" ca="1" si="88"/>
        <v>0</v>
      </c>
      <c r="X1378" t="str">
        <f>IF(ISBLANK(W1378),"",
IF(ISERROR(FIND(",",W1378)),
  IF(ISERROR(VLOOKUP(W1378,MapTable!$A:$A,1,0)),"맵없음",
  ""),
IF(ISERROR(FIND(",",W1378,FIND(",",W1378)+1)),
  IF(OR(ISERROR(VLOOKUP(LEFT(W1378,FIND(",",W1378)-1),MapTable!$A:$A,1,0)),ISERROR(VLOOKUP(TRIM(MID(W1378,FIND(",",W1378)+1,999)),MapTable!$A:$A,1,0))),"맵없음",
  ""),
IF(ISERROR(FIND(",",W1378,FIND(",",W1378,FIND(",",W1378)+1)+1)),
  IF(OR(ISERROR(VLOOKUP(LEFT(W1378,FIND(",",W1378)-1),MapTable!$A:$A,1,0)),ISERROR(VLOOKUP(TRIM(MID(W1378,FIND(",",W1378)+1,FIND(",",W1378,FIND(",",W1378)+1)-FIND(",",W1378)-1)),MapTable!$A:$A,1,0)),ISERROR(VLOOKUP(TRIM(MID(W1378,FIND(",",W1378,FIND(",",W1378)+1)+1,999)),MapTable!$A:$A,1,0))),"맵없음",
  ""),
IF(ISERROR(FIND(",",W1378,FIND(",",W1378,FIND(",",W1378,FIND(",",W1378)+1)+1)+1)),
  IF(OR(ISERROR(VLOOKUP(LEFT(W1378,FIND(",",W1378)-1),MapTable!$A:$A,1,0)),ISERROR(VLOOKUP(TRIM(MID(W1378,FIND(",",W1378)+1,FIND(",",W1378,FIND(",",W1378)+1)-FIND(",",W1378)-1)),MapTable!$A:$A,1,0)),ISERROR(VLOOKUP(TRIM(MID(W1378,FIND(",",W1378,FIND(",",W1378)+1)+1,FIND(",",W1378,FIND(",",W1378,FIND(",",W1378)+1)+1)-FIND(",",W1378,FIND(",",W1378)+1)-1)),MapTable!$A:$A,1,0)),ISERROR(VLOOKUP(TRIM(MID(W1378,FIND(",",W1378,FIND(",",W1378,FIND(",",W1378)+1)+1)+1,999)),MapTable!$A:$A,1,0))),"맵없음",
  ""),
)))))</f>
        <v/>
      </c>
      <c r="AC1378" t="str">
        <f>IF(ISBLANK(AB1378),"",IF(ISERROR(VLOOKUP(AB1378,[3]DropTable!$A:$A,1,0)),"드랍없음",""))</f>
        <v/>
      </c>
      <c r="AE1378" t="str">
        <f>IF(ISBLANK(AD1378),"",IF(ISERROR(VLOOKUP(AD1378,[3]DropTable!$A:$A,1,0)),"드랍없음",""))</f>
        <v/>
      </c>
      <c r="AG1378">
        <v>9.8000000000000007</v>
      </c>
      <c r="AH1378">
        <v>1</v>
      </c>
    </row>
    <row r="1379" spans="1:34" x14ac:dyDescent="0.3">
      <c r="A1379">
        <v>5</v>
      </c>
      <c r="B1379">
        <v>38</v>
      </c>
      <c r="C1379">
        <f>IF(OR($L1379=TRUE,$A1379=0,MOD($A1379,ChapterTable!$S$20)&lt;&gt;0),
MAX(0,INT(($B1379+ChapterTable!$Q$26+VLOOKUP(SUBSTITUTE(C$1,"성장단계","")&amp;"단계오프셋",ChapterTable!$S:$T,2,0))/ChapterTable!$Q$23)),
MAX(0,INT(($B1379+ChapterTable!$S$26+VLOOKUP(SUBSTITUTE(C$1,"성장단계","")&amp;"보스단계오프셋",ChapterTable!$S:$T,2,0))/ChapterTable!$S$23)))</f>
        <v>4</v>
      </c>
      <c r="D1379">
        <f>IF(OR($L1379=TRUE,$A1379=0,MOD($A1379,ChapterTable!$S$20)&lt;&gt;0),
MAX(0,INT(($B1379+ChapterTable!$Q$26+VLOOKUP(SUBSTITUTE(D$1,"성장단계","")&amp;"단계오프셋",ChapterTable!$S:$T,2,0))/ChapterTable!$Q$23)),
MAX(0,INT(($B1379+ChapterTable!$S$26+VLOOKUP(SUBSTITUTE(D$1,"성장단계","")&amp;"보스단계오프셋",ChapterTable!$S:$T,2,0))/ChapterTable!$S$23)))</f>
        <v>3</v>
      </c>
      <c r="E1379" s="1">
        <f ca="1">IF(AND($A1379=0,$B1379=1),
    VLOOKUP(1,ChapterTable!$1:$1048576,MATCH("최종"&amp;SUBSTITUTE(SUBSTITUTE(E$1,"standard",""),"|Float",""),ChapterTable!$1:$1,0),0)*ChapterTable!$Q$17,
  IF(AND($A1379=0,$B1379=0),
    E1380,
  IF($B1379=0,
    VLOOKUP($A1379,ChapterTable!$1:$1048576,MATCH("최종"&amp;SUBSTITUTE(SUBSTITUTE(E$1,"standard",""),"|Float",""),ChapterTable!$1:$1,0),0),
  IF($B1379=1,
    IF($L1379=FALSE,
      VLOOKUP($A1379,ChapterTable!$1:$1048576,MATCH("최종"&amp;SUBSTITUTE(SUBSTITUTE(E$1,"standard",""),"|Float",""),ChapterTable!$1:$1,0),0),
      VLOOKUP($A1379-ChapterTable!$Q$11,ChapterTable!$1:$1048576,MATCH("최종"&amp;SUBSTITUTE(SUBSTITUTE(E$1,"standard",""),"|Float",""),ChapterTable!$1:$1,0),0)*ChapterTable!$Q$14
    ),
  OFFSET(E1379,-$B1379+IF($L1379,1,0),0)*
    (VLOOKUP(SUBSTITUTE(SUBSTITUTE(E$1,"standard",""),"|Float","")&amp;"인게임누적곱배수",ChapterTable!$S:$T,2,0)^C1379
    +VLOOKUP(SUBSTITUTE(SUBSTITUTE(E$1,"standard",""),"|Float","")&amp;"인게임누적합배수",ChapterTable!$S:$T,2,0)*C1379)
  )
  )
  )
)</f>
        <v>1239.3</v>
      </c>
      <c r="F1379" s="1">
        <f ca="1">IF(AND($A1379=0,$B1379=1),
    VLOOKUP(1,ChapterTable!$1:$1048576,MATCH("최종"&amp;SUBSTITUTE(SUBSTITUTE(F$1,"standard",""),"|Float",""),ChapterTable!$1:$1,0),0)*ChapterTable!$Q$17,
  IF(AND($A1379=0,$B1379=0),
    F1380,
  IF($B1379=0,
    VLOOKUP($A1379,ChapterTable!$1:$1048576,MATCH("최종"&amp;SUBSTITUTE(SUBSTITUTE(F$1,"standard",""),"|Float",""),ChapterTable!$1:$1,0),0),
  IF($B1379=1,
    IF($L1379=FALSE,
      VLOOKUP($A1379,ChapterTable!$1:$1048576,MATCH("최종"&amp;SUBSTITUTE(SUBSTITUTE(F$1,"standard",""),"|Float",""),ChapterTable!$1:$1,0),0),
      VLOOKUP($A1379-ChapterTable!$Q$11,ChapterTable!$1:$1048576,MATCH("최종"&amp;SUBSTITUTE(SUBSTITUTE(F$1,"standard",""),"|Float",""),ChapterTable!$1:$1,0),0)*ChapterTable!$Q$14
    ),
  OFFSET(F1379,-$B1379+IF($L1379,1,0),0)*
    (VLOOKUP(SUBSTITUTE(SUBSTITUTE(F$1,"standard",""),"|Float","")&amp;"인게임누적곱배수",ChapterTable!$S:$T,2,0)^D1379
    +VLOOKUP(SUBSTITUTE(SUBSTITUTE(F$1,"standard",""),"|Float","")&amp;"인게임누적합배수",ChapterTable!$S:$T,2,0)*D1379)
  )
  )
  )
)</f>
        <v>459</v>
      </c>
      <c r="G1379" t="s">
        <v>76</v>
      </c>
      <c r="J1379" t="str">
        <f>IF(ISBLANK(I1379),"",
IFERROR(VLOOKUP(I1379,[1]StringTable!$1:$1048576,MATCH([1]StringTable!$B$1,[1]StringTable!$1:$1,0),0),
IFERROR(VLOOKUP(I1379,[1]InApkStringTable!$1:$1048576,MATCH([1]InApkStringTable!$B$1,[1]InApkStringTable!$1:$1,0),0),
"스트링없음")))</f>
        <v/>
      </c>
      <c r="L1379" t="b">
        <v>1</v>
      </c>
      <c r="N1379" t="str">
        <f>IF(ISBLANK(M1379),"",IF(ISERROR(VLOOKUP(M1379,MapTable!$A:$A,1,0)),"맵없음",""))</f>
        <v/>
      </c>
      <c r="O1379">
        <f t="shared" si="85"/>
        <v>4</v>
      </c>
      <c r="Q1379">
        <f t="shared" si="86"/>
        <v>4</v>
      </c>
      <c r="R1379" t="b">
        <f t="shared" ca="1" si="87"/>
        <v>0</v>
      </c>
      <c r="T1379" t="b">
        <f t="shared" ca="1" si="88"/>
        <v>0</v>
      </c>
      <c r="X1379" t="str">
        <f>IF(ISBLANK(W1379),"",
IF(ISERROR(FIND(",",W1379)),
  IF(ISERROR(VLOOKUP(W1379,MapTable!$A:$A,1,0)),"맵없음",
  ""),
IF(ISERROR(FIND(",",W1379,FIND(",",W1379)+1)),
  IF(OR(ISERROR(VLOOKUP(LEFT(W1379,FIND(",",W1379)-1),MapTable!$A:$A,1,0)),ISERROR(VLOOKUP(TRIM(MID(W1379,FIND(",",W1379)+1,999)),MapTable!$A:$A,1,0))),"맵없음",
  ""),
IF(ISERROR(FIND(",",W1379,FIND(",",W1379,FIND(",",W1379)+1)+1)),
  IF(OR(ISERROR(VLOOKUP(LEFT(W1379,FIND(",",W1379)-1),MapTable!$A:$A,1,0)),ISERROR(VLOOKUP(TRIM(MID(W1379,FIND(",",W1379)+1,FIND(",",W1379,FIND(",",W1379)+1)-FIND(",",W1379)-1)),MapTable!$A:$A,1,0)),ISERROR(VLOOKUP(TRIM(MID(W1379,FIND(",",W1379,FIND(",",W1379)+1)+1,999)),MapTable!$A:$A,1,0))),"맵없음",
  ""),
IF(ISERROR(FIND(",",W1379,FIND(",",W1379,FIND(",",W1379,FIND(",",W1379)+1)+1)+1)),
  IF(OR(ISERROR(VLOOKUP(LEFT(W1379,FIND(",",W1379)-1),MapTable!$A:$A,1,0)),ISERROR(VLOOKUP(TRIM(MID(W1379,FIND(",",W1379)+1,FIND(",",W1379,FIND(",",W1379)+1)-FIND(",",W1379)-1)),MapTable!$A:$A,1,0)),ISERROR(VLOOKUP(TRIM(MID(W1379,FIND(",",W1379,FIND(",",W1379)+1)+1,FIND(",",W1379,FIND(",",W1379,FIND(",",W1379)+1)+1)-FIND(",",W1379,FIND(",",W1379)+1)-1)),MapTable!$A:$A,1,0)),ISERROR(VLOOKUP(TRIM(MID(W1379,FIND(",",W1379,FIND(",",W1379,FIND(",",W1379)+1)+1)+1,999)),MapTable!$A:$A,1,0))),"맵없음",
  ""),
)))))</f>
        <v/>
      </c>
      <c r="AC1379" t="str">
        <f>IF(ISBLANK(AB1379),"",IF(ISERROR(VLOOKUP(AB1379,[3]DropTable!$A:$A,1,0)),"드랍없음",""))</f>
        <v/>
      </c>
      <c r="AE1379" t="str">
        <f>IF(ISBLANK(AD1379),"",IF(ISERROR(VLOOKUP(AD1379,[3]DropTable!$A:$A,1,0)),"드랍없음",""))</f>
        <v/>
      </c>
      <c r="AG1379">
        <v>9.8000000000000007</v>
      </c>
      <c r="AH1379">
        <v>1</v>
      </c>
    </row>
    <row r="1380" spans="1:34" x14ac:dyDescent="0.3">
      <c r="A1380">
        <v>5</v>
      </c>
      <c r="B1380">
        <v>39</v>
      </c>
      <c r="C1380">
        <f>IF(OR($L1380=TRUE,$A1380=0,MOD($A1380,ChapterTable!$S$20)&lt;&gt;0),
MAX(0,INT(($B1380+ChapterTable!$Q$26+VLOOKUP(SUBSTITUTE(C$1,"성장단계","")&amp;"단계오프셋",ChapterTable!$S:$T,2,0))/ChapterTable!$Q$23)),
MAX(0,INT(($B1380+ChapterTable!$S$26+VLOOKUP(SUBSTITUTE(C$1,"성장단계","")&amp;"보스단계오프셋",ChapterTable!$S:$T,2,0))/ChapterTable!$S$23)))</f>
        <v>4</v>
      </c>
      <c r="D1380">
        <f>IF(OR($L1380=TRUE,$A1380=0,MOD($A1380,ChapterTable!$S$20)&lt;&gt;0),
MAX(0,INT(($B1380+ChapterTable!$Q$26+VLOOKUP(SUBSTITUTE(D$1,"성장단계","")&amp;"단계오프셋",ChapterTable!$S:$T,2,0))/ChapterTable!$Q$23)),
MAX(0,INT(($B1380+ChapterTable!$S$26+VLOOKUP(SUBSTITUTE(D$1,"성장단계","")&amp;"보스단계오프셋",ChapterTable!$S:$T,2,0))/ChapterTable!$S$23)))</f>
        <v>3</v>
      </c>
      <c r="E1380" s="1">
        <f ca="1">IF(AND($A1380=0,$B1380=1),
    VLOOKUP(1,ChapterTable!$1:$1048576,MATCH("최종"&amp;SUBSTITUTE(SUBSTITUTE(E$1,"standard",""),"|Float",""),ChapterTable!$1:$1,0),0)*ChapterTable!$Q$17,
  IF(AND($A1380=0,$B1380=0),
    E1381,
  IF($B1380=0,
    VLOOKUP($A1380,ChapterTable!$1:$1048576,MATCH("최종"&amp;SUBSTITUTE(SUBSTITUTE(E$1,"standard",""),"|Float",""),ChapterTable!$1:$1,0),0),
  IF($B1380=1,
    IF($L1380=FALSE,
      VLOOKUP($A1380,ChapterTable!$1:$1048576,MATCH("최종"&amp;SUBSTITUTE(SUBSTITUTE(E$1,"standard",""),"|Float",""),ChapterTable!$1:$1,0),0),
      VLOOKUP($A1380-ChapterTable!$Q$11,ChapterTable!$1:$1048576,MATCH("최종"&amp;SUBSTITUTE(SUBSTITUTE(E$1,"standard",""),"|Float",""),ChapterTable!$1:$1,0),0)*ChapterTable!$Q$14
    ),
  OFFSET(E1380,-$B1380+IF($L1380,1,0),0)*
    (VLOOKUP(SUBSTITUTE(SUBSTITUTE(E$1,"standard",""),"|Float","")&amp;"인게임누적곱배수",ChapterTable!$S:$T,2,0)^C1380
    +VLOOKUP(SUBSTITUTE(SUBSTITUTE(E$1,"standard",""),"|Float","")&amp;"인게임누적합배수",ChapterTable!$S:$T,2,0)*C1380)
  )
  )
  )
)</f>
        <v>1239.3</v>
      </c>
      <c r="F1380" s="1">
        <f ca="1">IF(AND($A1380=0,$B1380=1),
    VLOOKUP(1,ChapterTable!$1:$1048576,MATCH("최종"&amp;SUBSTITUTE(SUBSTITUTE(F$1,"standard",""),"|Float",""),ChapterTable!$1:$1,0),0)*ChapterTable!$Q$17,
  IF(AND($A1380=0,$B1380=0),
    F1381,
  IF($B1380=0,
    VLOOKUP($A1380,ChapterTable!$1:$1048576,MATCH("최종"&amp;SUBSTITUTE(SUBSTITUTE(F$1,"standard",""),"|Float",""),ChapterTable!$1:$1,0),0),
  IF($B1380=1,
    IF($L1380=FALSE,
      VLOOKUP($A1380,ChapterTable!$1:$1048576,MATCH("최종"&amp;SUBSTITUTE(SUBSTITUTE(F$1,"standard",""),"|Float",""),ChapterTable!$1:$1,0),0),
      VLOOKUP($A1380-ChapterTable!$Q$11,ChapterTable!$1:$1048576,MATCH("최종"&amp;SUBSTITUTE(SUBSTITUTE(F$1,"standard",""),"|Float",""),ChapterTable!$1:$1,0),0)*ChapterTable!$Q$14
    ),
  OFFSET(F1380,-$B1380+IF($L1380,1,0),0)*
    (VLOOKUP(SUBSTITUTE(SUBSTITUTE(F$1,"standard",""),"|Float","")&amp;"인게임누적곱배수",ChapterTable!$S:$T,2,0)^D1380
    +VLOOKUP(SUBSTITUTE(SUBSTITUTE(F$1,"standard",""),"|Float","")&amp;"인게임누적합배수",ChapterTable!$S:$T,2,0)*D1380)
  )
  )
  )
)</f>
        <v>459</v>
      </c>
      <c r="G1380" t="s">
        <v>76</v>
      </c>
      <c r="J1380" t="str">
        <f>IF(ISBLANK(I1380),"",
IFERROR(VLOOKUP(I1380,[1]StringTable!$1:$1048576,MATCH([1]StringTable!$B$1,[1]StringTable!$1:$1,0),0),
IFERROR(VLOOKUP(I1380,[1]InApkStringTable!$1:$1048576,MATCH([1]InApkStringTable!$B$1,[1]InApkStringTable!$1:$1,0),0),
"스트링없음")))</f>
        <v/>
      </c>
      <c r="L1380" t="b">
        <v>1</v>
      </c>
      <c r="N1380" t="str">
        <f>IF(ISBLANK(M1380),"",IF(ISERROR(VLOOKUP(M1380,MapTable!$A:$A,1,0)),"맵없음",""))</f>
        <v/>
      </c>
      <c r="O1380">
        <f t="shared" si="85"/>
        <v>94</v>
      </c>
      <c r="Q1380">
        <f t="shared" si="86"/>
        <v>94</v>
      </c>
      <c r="R1380" t="b">
        <f t="shared" ca="1" si="87"/>
        <v>1</v>
      </c>
      <c r="T1380" t="b">
        <f t="shared" ca="1" si="88"/>
        <v>1</v>
      </c>
      <c r="X1380" t="str">
        <f>IF(ISBLANK(W1380),"",
IF(ISERROR(FIND(",",W1380)),
  IF(ISERROR(VLOOKUP(W1380,MapTable!$A:$A,1,0)),"맵없음",
  ""),
IF(ISERROR(FIND(",",W1380,FIND(",",W1380)+1)),
  IF(OR(ISERROR(VLOOKUP(LEFT(W1380,FIND(",",W1380)-1),MapTable!$A:$A,1,0)),ISERROR(VLOOKUP(TRIM(MID(W1380,FIND(",",W1380)+1,999)),MapTable!$A:$A,1,0))),"맵없음",
  ""),
IF(ISERROR(FIND(",",W1380,FIND(",",W1380,FIND(",",W1380)+1)+1)),
  IF(OR(ISERROR(VLOOKUP(LEFT(W1380,FIND(",",W1380)-1),MapTable!$A:$A,1,0)),ISERROR(VLOOKUP(TRIM(MID(W1380,FIND(",",W1380)+1,FIND(",",W1380,FIND(",",W1380)+1)-FIND(",",W1380)-1)),MapTable!$A:$A,1,0)),ISERROR(VLOOKUP(TRIM(MID(W1380,FIND(",",W1380,FIND(",",W1380)+1)+1,999)),MapTable!$A:$A,1,0))),"맵없음",
  ""),
IF(ISERROR(FIND(",",W1380,FIND(",",W1380,FIND(",",W1380,FIND(",",W1380)+1)+1)+1)),
  IF(OR(ISERROR(VLOOKUP(LEFT(W1380,FIND(",",W1380)-1),MapTable!$A:$A,1,0)),ISERROR(VLOOKUP(TRIM(MID(W1380,FIND(",",W1380)+1,FIND(",",W1380,FIND(",",W1380)+1)-FIND(",",W1380)-1)),MapTable!$A:$A,1,0)),ISERROR(VLOOKUP(TRIM(MID(W1380,FIND(",",W1380,FIND(",",W1380)+1)+1,FIND(",",W1380,FIND(",",W1380,FIND(",",W1380)+1)+1)-FIND(",",W1380,FIND(",",W1380)+1)-1)),MapTable!$A:$A,1,0)),ISERROR(VLOOKUP(TRIM(MID(W1380,FIND(",",W1380,FIND(",",W1380,FIND(",",W1380)+1)+1)+1,999)),MapTable!$A:$A,1,0))),"맵없음",
  ""),
)))))</f>
        <v/>
      </c>
      <c r="AC1380" t="str">
        <f>IF(ISBLANK(AB1380),"",IF(ISERROR(VLOOKUP(AB1380,[3]DropTable!$A:$A,1,0)),"드랍없음",""))</f>
        <v/>
      </c>
      <c r="AE1380" t="str">
        <f>IF(ISBLANK(AD1380),"",IF(ISERROR(VLOOKUP(AD1380,[3]DropTable!$A:$A,1,0)),"드랍없음",""))</f>
        <v/>
      </c>
      <c r="AG1380">
        <v>9.8000000000000007</v>
      </c>
      <c r="AH1380">
        <v>1</v>
      </c>
    </row>
    <row r="1381" spans="1:34" x14ac:dyDescent="0.3">
      <c r="A1381">
        <v>5</v>
      </c>
      <c r="B1381">
        <v>40</v>
      </c>
      <c r="C1381">
        <f>IF(OR($L1381=TRUE,$A1381=0,MOD($A1381,ChapterTable!$S$20)&lt;&gt;0),
MAX(0,INT(($B1381+ChapterTable!$Q$26+VLOOKUP(SUBSTITUTE(C$1,"성장단계","")&amp;"단계오프셋",ChapterTable!$S:$T,2,0))/ChapterTable!$Q$23)),
MAX(0,INT(($B1381+ChapterTable!$S$26+VLOOKUP(SUBSTITUTE(C$1,"성장단계","")&amp;"보스단계오프셋",ChapterTable!$S:$T,2,0))/ChapterTable!$S$23)))</f>
        <v>4</v>
      </c>
      <c r="D1381">
        <f>IF(OR($L1381=TRUE,$A1381=0,MOD($A1381,ChapterTable!$S$20)&lt;&gt;0),
MAX(0,INT(($B1381+ChapterTable!$Q$26+VLOOKUP(SUBSTITUTE(D$1,"성장단계","")&amp;"단계오프셋",ChapterTable!$S:$T,2,0))/ChapterTable!$Q$23)),
MAX(0,INT(($B1381+ChapterTable!$S$26+VLOOKUP(SUBSTITUTE(D$1,"성장단계","")&amp;"보스단계오프셋",ChapterTable!$S:$T,2,0))/ChapterTable!$S$23)))</f>
        <v>3</v>
      </c>
      <c r="E1381" s="1">
        <f ca="1">IF(AND($A1381=0,$B1381=1),
    VLOOKUP(1,ChapterTable!$1:$1048576,MATCH("최종"&amp;SUBSTITUTE(SUBSTITUTE(E$1,"standard",""),"|Float",""),ChapterTable!$1:$1,0),0)*ChapterTable!$Q$17,
  IF(AND($A1381=0,$B1381=0),
    E1382,
  IF($B1381=0,
    VLOOKUP($A1381,ChapterTable!$1:$1048576,MATCH("최종"&amp;SUBSTITUTE(SUBSTITUTE(E$1,"standard",""),"|Float",""),ChapterTable!$1:$1,0),0),
  IF($B1381=1,
    IF($L1381=FALSE,
      VLOOKUP($A1381,ChapterTable!$1:$1048576,MATCH("최종"&amp;SUBSTITUTE(SUBSTITUTE(E$1,"standard",""),"|Float",""),ChapterTable!$1:$1,0),0),
      VLOOKUP($A1381-ChapterTable!$Q$11,ChapterTable!$1:$1048576,MATCH("최종"&amp;SUBSTITUTE(SUBSTITUTE(E$1,"standard",""),"|Float",""),ChapterTable!$1:$1,0),0)*ChapterTable!$Q$14
    ),
  OFFSET(E1381,-$B1381+IF($L1381,1,0),0)*
    (VLOOKUP(SUBSTITUTE(SUBSTITUTE(E$1,"standard",""),"|Float","")&amp;"인게임누적곱배수",ChapterTable!$S:$T,2,0)^C1381
    +VLOOKUP(SUBSTITUTE(SUBSTITUTE(E$1,"standard",""),"|Float","")&amp;"인게임누적합배수",ChapterTable!$S:$T,2,0)*C1381)
  )
  )
  )
)</f>
        <v>1239.3</v>
      </c>
      <c r="F1381" s="1">
        <f ca="1">IF(AND($A1381=0,$B1381=1),
    VLOOKUP(1,ChapterTable!$1:$1048576,MATCH("최종"&amp;SUBSTITUTE(SUBSTITUTE(F$1,"standard",""),"|Float",""),ChapterTable!$1:$1,0),0)*ChapterTable!$Q$17,
  IF(AND($A1381=0,$B1381=0),
    F1382,
  IF($B1381=0,
    VLOOKUP($A1381,ChapterTable!$1:$1048576,MATCH("최종"&amp;SUBSTITUTE(SUBSTITUTE(F$1,"standard",""),"|Float",""),ChapterTable!$1:$1,0),0),
  IF($B1381=1,
    IF($L1381=FALSE,
      VLOOKUP($A1381,ChapterTable!$1:$1048576,MATCH("최종"&amp;SUBSTITUTE(SUBSTITUTE(F$1,"standard",""),"|Float",""),ChapterTable!$1:$1,0),0),
      VLOOKUP($A1381-ChapterTable!$Q$11,ChapterTable!$1:$1048576,MATCH("최종"&amp;SUBSTITUTE(SUBSTITUTE(F$1,"standard",""),"|Float",""),ChapterTable!$1:$1,0),0)*ChapterTable!$Q$14
    ),
  OFFSET(F1381,-$B1381+IF($L1381,1,0),0)*
    (VLOOKUP(SUBSTITUTE(SUBSTITUTE(F$1,"standard",""),"|Float","")&amp;"인게임누적곱배수",ChapterTable!$S:$T,2,0)^D1381
    +VLOOKUP(SUBSTITUTE(SUBSTITUTE(F$1,"standard",""),"|Float","")&amp;"인게임누적합배수",ChapterTable!$S:$T,2,0)*D1381)
  )
  )
  )
)</f>
        <v>459</v>
      </c>
      <c r="G1381" t="s">
        <v>76</v>
      </c>
      <c r="J1381" t="str">
        <f>IF(ISBLANK(I1381),"",
IFERROR(VLOOKUP(I1381,[1]StringTable!$1:$1048576,MATCH([1]StringTable!$B$1,[1]StringTable!$1:$1,0),0),
IFERROR(VLOOKUP(I1381,[1]InApkStringTable!$1:$1048576,MATCH([1]InApkStringTable!$B$1,[1]InApkStringTable!$1:$1,0),0),
"스트링없음")))</f>
        <v/>
      </c>
      <c r="L1381" t="b">
        <v>1</v>
      </c>
      <c r="N1381" t="str">
        <f>IF(ISBLANK(M1381),"",IF(ISERROR(VLOOKUP(M1381,MapTable!$A:$A,1,0)),"맵없음",""))</f>
        <v/>
      </c>
      <c r="O1381">
        <f t="shared" si="85"/>
        <v>21</v>
      </c>
      <c r="Q1381">
        <f t="shared" si="86"/>
        <v>21</v>
      </c>
      <c r="R1381" t="b">
        <f t="shared" ca="1" si="87"/>
        <v>0</v>
      </c>
      <c r="T1381" t="b">
        <f t="shared" ca="1" si="88"/>
        <v>0</v>
      </c>
      <c r="X1381" t="str">
        <f>IF(ISBLANK(W1381),"",
IF(ISERROR(FIND(",",W1381)),
  IF(ISERROR(VLOOKUP(W1381,MapTable!$A:$A,1,0)),"맵없음",
  ""),
IF(ISERROR(FIND(",",W1381,FIND(",",W1381)+1)),
  IF(OR(ISERROR(VLOOKUP(LEFT(W1381,FIND(",",W1381)-1),MapTable!$A:$A,1,0)),ISERROR(VLOOKUP(TRIM(MID(W1381,FIND(",",W1381)+1,999)),MapTable!$A:$A,1,0))),"맵없음",
  ""),
IF(ISERROR(FIND(",",W1381,FIND(",",W1381,FIND(",",W1381)+1)+1)),
  IF(OR(ISERROR(VLOOKUP(LEFT(W1381,FIND(",",W1381)-1),MapTable!$A:$A,1,0)),ISERROR(VLOOKUP(TRIM(MID(W1381,FIND(",",W1381)+1,FIND(",",W1381,FIND(",",W1381)+1)-FIND(",",W1381)-1)),MapTable!$A:$A,1,0)),ISERROR(VLOOKUP(TRIM(MID(W1381,FIND(",",W1381,FIND(",",W1381)+1)+1,999)),MapTable!$A:$A,1,0))),"맵없음",
  ""),
IF(ISERROR(FIND(",",W1381,FIND(",",W1381,FIND(",",W1381,FIND(",",W1381)+1)+1)+1)),
  IF(OR(ISERROR(VLOOKUP(LEFT(W1381,FIND(",",W1381)-1),MapTable!$A:$A,1,0)),ISERROR(VLOOKUP(TRIM(MID(W1381,FIND(",",W1381)+1,FIND(",",W1381,FIND(",",W1381)+1)-FIND(",",W1381)-1)),MapTable!$A:$A,1,0)),ISERROR(VLOOKUP(TRIM(MID(W1381,FIND(",",W1381,FIND(",",W1381)+1)+1,FIND(",",W1381,FIND(",",W1381,FIND(",",W1381)+1)+1)-FIND(",",W1381,FIND(",",W1381)+1)-1)),MapTable!$A:$A,1,0)),ISERROR(VLOOKUP(TRIM(MID(W1381,FIND(",",W1381,FIND(",",W1381,FIND(",",W1381)+1)+1)+1,999)),MapTable!$A:$A,1,0))),"맵없음",
  ""),
)))))</f>
        <v/>
      </c>
      <c r="AC1381" t="str">
        <f>IF(ISBLANK(AB1381),"",IF(ISERROR(VLOOKUP(AB1381,[3]DropTable!$A:$A,1,0)),"드랍없음",""))</f>
        <v/>
      </c>
      <c r="AE1381" t="str">
        <f>IF(ISBLANK(AD1381),"",IF(ISERROR(VLOOKUP(AD1381,[3]DropTable!$A:$A,1,0)),"드랍없음",""))</f>
        <v/>
      </c>
      <c r="AG1381">
        <v>9.8000000000000007</v>
      </c>
      <c r="AH1381">
        <v>1</v>
      </c>
    </row>
    <row r="1382" spans="1:34" x14ac:dyDescent="0.3">
      <c r="A1382">
        <v>5</v>
      </c>
      <c r="B1382">
        <v>41</v>
      </c>
      <c r="C1382">
        <f>IF(OR($L1382=TRUE,$A1382=0,MOD($A1382,ChapterTable!$S$20)&lt;&gt;0),
MAX(0,INT(($B1382+ChapterTable!$Q$26+VLOOKUP(SUBSTITUTE(C$1,"성장단계","")&amp;"단계오프셋",ChapterTable!$S:$T,2,0))/ChapterTable!$Q$23)),
MAX(0,INT(($B1382+ChapterTable!$S$26+VLOOKUP(SUBSTITUTE(C$1,"성장단계","")&amp;"보스단계오프셋",ChapterTable!$S:$T,2,0))/ChapterTable!$S$23)))</f>
        <v>4</v>
      </c>
      <c r="D1382">
        <f>IF(OR($L1382=TRUE,$A1382=0,MOD($A1382,ChapterTable!$S$20)&lt;&gt;0),
MAX(0,INT(($B1382+ChapterTable!$Q$26+VLOOKUP(SUBSTITUTE(D$1,"성장단계","")&amp;"단계오프셋",ChapterTable!$S:$T,2,0))/ChapterTable!$Q$23)),
MAX(0,INT(($B1382+ChapterTable!$S$26+VLOOKUP(SUBSTITUTE(D$1,"성장단계","")&amp;"보스단계오프셋",ChapterTable!$S:$T,2,0))/ChapterTable!$S$23)))</f>
        <v>4</v>
      </c>
      <c r="E1382" s="1">
        <f ca="1">IF(AND($A1382=0,$B1382=1),
    VLOOKUP(1,ChapterTable!$1:$1048576,MATCH("최종"&amp;SUBSTITUTE(SUBSTITUTE(E$1,"standard",""),"|Float",""),ChapterTable!$1:$1,0),0)*ChapterTable!$Q$17,
  IF(AND($A1382=0,$B1382=0),
    E1383,
  IF($B1382=0,
    VLOOKUP($A1382,ChapterTable!$1:$1048576,MATCH("최종"&amp;SUBSTITUTE(SUBSTITUTE(E$1,"standard",""),"|Float",""),ChapterTable!$1:$1,0),0),
  IF($B1382=1,
    IF($L1382=FALSE,
      VLOOKUP($A1382,ChapterTable!$1:$1048576,MATCH("최종"&amp;SUBSTITUTE(SUBSTITUTE(E$1,"standard",""),"|Float",""),ChapterTable!$1:$1,0),0),
      VLOOKUP($A1382-ChapterTable!$Q$11,ChapterTable!$1:$1048576,MATCH("최종"&amp;SUBSTITUTE(SUBSTITUTE(E$1,"standard",""),"|Float",""),ChapterTable!$1:$1,0),0)*ChapterTable!$Q$14
    ),
  OFFSET(E1382,-$B1382+IF($L1382,1,0),0)*
    (VLOOKUP(SUBSTITUTE(SUBSTITUTE(E$1,"standard",""),"|Float","")&amp;"인게임누적곱배수",ChapterTable!$S:$T,2,0)^C1382
    +VLOOKUP(SUBSTITUTE(SUBSTITUTE(E$1,"standard",""),"|Float","")&amp;"인게임누적합배수",ChapterTable!$S:$T,2,0)*C1382)
  )
  )
  )
)</f>
        <v>1239.3</v>
      </c>
      <c r="F1382" s="1">
        <f ca="1">IF(AND($A1382=0,$B1382=1),
    VLOOKUP(1,ChapterTable!$1:$1048576,MATCH("최종"&amp;SUBSTITUTE(SUBSTITUTE(F$1,"standard",""),"|Float",""),ChapterTable!$1:$1,0),0)*ChapterTable!$Q$17,
  IF(AND($A1382=0,$B1382=0),
    F1383,
  IF($B1382=0,
    VLOOKUP($A1382,ChapterTable!$1:$1048576,MATCH("최종"&amp;SUBSTITUTE(SUBSTITUTE(F$1,"standard",""),"|Float",""),ChapterTable!$1:$1,0),0),
  IF($B1382=1,
    IF($L1382=FALSE,
      VLOOKUP($A1382,ChapterTable!$1:$1048576,MATCH("최종"&amp;SUBSTITUTE(SUBSTITUTE(F$1,"standard",""),"|Float",""),ChapterTable!$1:$1,0),0),
      VLOOKUP($A1382-ChapterTable!$Q$11,ChapterTable!$1:$1048576,MATCH("최종"&amp;SUBSTITUTE(SUBSTITUTE(F$1,"standard",""),"|Float",""),ChapterTable!$1:$1,0),0)*ChapterTable!$Q$14
    ),
  OFFSET(F1382,-$B1382+IF($L1382,1,0),0)*
    (VLOOKUP(SUBSTITUTE(SUBSTITUTE(F$1,"standard",""),"|Float","")&amp;"인게임누적곱배수",ChapterTable!$S:$T,2,0)^D1382
    +VLOOKUP(SUBSTITUTE(SUBSTITUTE(F$1,"standard",""),"|Float","")&amp;"인게임누적합배수",ChapterTable!$S:$T,2,0)*D1382)
  )
  )
  )
)</f>
        <v>516.375</v>
      </c>
      <c r="G1382" t="s">
        <v>76</v>
      </c>
      <c r="J1382" t="str">
        <f>IF(ISBLANK(I1382),"",
IFERROR(VLOOKUP(I1382,[1]StringTable!$1:$1048576,MATCH([1]StringTable!$B$1,[1]StringTable!$1:$1,0),0),
IFERROR(VLOOKUP(I1382,[1]InApkStringTable!$1:$1048576,MATCH([1]InApkStringTable!$B$1,[1]InApkStringTable!$1:$1,0),0),
"스트링없음")))</f>
        <v/>
      </c>
      <c r="L1382" t="b">
        <v>1</v>
      </c>
      <c r="N1382" t="str">
        <f>IF(ISBLANK(M1382),"",IF(ISERROR(VLOOKUP(M1382,MapTable!$A:$A,1,0)),"맵없음",""))</f>
        <v/>
      </c>
      <c r="O1382">
        <f t="shared" si="85"/>
        <v>5</v>
      </c>
      <c r="Q1382">
        <f t="shared" si="86"/>
        <v>5</v>
      </c>
      <c r="R1382" t="b">
        <f t="shared" ca="1" si="87"/>
        <v>0</v>
      </c>
      <c r="T1382" t="b">
        <f t="shared" ca="1" si="88"/>
        <v>0</v>
      </c>
      <c r="X1382" t="str">
        <f>IF(ISBLANK(W1382),"",
IF(ISERROR(FIND(",",W1382)),
  IF(ISERROR(VLOOKUP(W1382,MapTable!$A:$A,1,0)),"맵없음",
  ""),
IF(ISERROR(FIND(",",W1382,FIND(",",W1382)+1)),
  IF(OR(ISERROR(VLOOKUP(LEFT(W1382,FIND(",",W1382)-1),MapTable!$A:$A,1,0)),ISERROR(VLOOKUP(TRIM(MID(W1382,FIND(",",W1382)+1,999)),MapTable!$A:$A,1,0))),"맵없음",
  ""),
IF(ISERROR(FIND(",",W1382,FIND(",",W1382,FIND(",",W1382)+1)+1)),
  IF(OR(ISERROR(VLOOKUP(LEFT(W1382,FIND(",",W1382)-1),MapTable!$A:$A,1,0)),ISERROR(VLOOKUP(TRIM(MID(W1382,FIND(",",W1382)+1,FIND(",",W1382,FIND(",",W1382)+1)-FIND(",",W1382)-1)),MapTable!$A:$A,1,0)),ISERROR(VLOOKUP(TRIM(MID(W1382,FIND(",",W1382,FIND(",",W1382)+1)+1,999)),MapTable!$A:$A,1,0))),"맵없음",
  ""),
IF(ISERROR(FIND(",",W1382,FIND(",",W1382,FIND(",",W1382,FIND(",",W1382)+1)+1)+1)),
  IF(OR(ISERROR(VLOOKUP(LEFT(W1382,FIND(",",W1382)-1),MapTable!$A:$A,1,0)),ISERROR(VLOOKUP(TRIM(MID(W1382,FIND(",",W1382)+1,FIND(",",W1382,FIND(",",W1382)+1)-FIND(",",W1382)-1)),MapTable!$A:$A,1,0)),ISERROR(VLOOKUP(TRIM(MID(W1382,FIND(",",W1382,FIND(",",W1382)+1)+1,FIND(",",W1382,FIND(",",W1382,FIND(",",W1382)+1)+1)-FIND(",",W1382,FIND(",",W1382)+1)-1)),MapTable!$A:$A,1,0)),ISERROR(VLOOKUP(TRIM(MID(W1382,FIND(",",W1382,FIND(",",W1382,FIND(",",W1382)+1)+1)+1,999)),MapTable!$A:$A,1,0))),"맵없음",
  ""),
)))))</f>
        <v/>
      </c>
      <c r="AC1382" t="str">
        <f>IF(ISBLANK(AB1382),"",IF(ISERROR(VLOOKUP(AB1382,[3]DropTable!$A:$A,1,0)),"드랍없음",""))</f>
        <v/>
      </c>
      <c r="AE1382" t="str">
        <f>IF(ISBLANK(AD1382),"",IF(ISERROR(VLOOKUP(AD1382,[3]DropTable!$A:$A,1,0)),"드랍없음",""))</f>
        <v/>
      </c>
      <c r="AG1382">
        <v>9.8000000000000007</v>
      </c>
      <c r="AH1382">
        <v>1</v>
      </c>
    </row>
    <row r="1383" spans="1:34" x14ac:dyDescent="0.3">
      <c r="A1383">
        <v>5</v>
      </c>
      <c r="B1383">
        <v>42</v>
      </c>
      <c r="C1383">
        <f>IF(OR($L1383=TRUE,$A1383=0,MOD($A1383,ChapterTable!$S$20)&lt;&gt;0),
MAX(0,INT(($B1383+ChapterTable!$Q$26+VLOOKUP(SUBSTITUTE(C$1,"성장단계","")&amp;"단계오프셋",ChapterTable!$S:$T,2,0))/ChapterTable!$Q$23)),
MAX(0,INT(($B1383+ChapterTable!$S$26+VLOOKUP(SUBSTITUTE(C$1,"성장단계","")&amp;"보스단계오프셋",ChapterTable!$S:$T,2,0))/ChapterTable!$S$23)))</f>
        <v>4</v>
      </c>
      <c r="D1383">
        <f>IF(OR($L1383=TRUE,$A1383=0,MOD($A1383,ChapterTable!$S$20)&lt;&gt;0),
MAX(0,INT(($B1383+ChapterTable!$Q$26+VLOOKUP(SUBSTITUTE(D$1,"성장단계","")&amp;"단계오프셋",ChapterTable!$S:$T,2,0))/ChapterTable!$Q$23)),
MAX(0,INT(($B1383+ChapterTable!$S$26+VLOOKUP(SUBSTITUTE(D$1,"성장단계","")&amp;"보스단계오프셋",ChapterTable!$S:$T,2,0))/ChapterTable!$S$23)))</f>
        <v>4</v>
      </c>
      <c r="E1383" s="1">
        <f ca="1">IF(AND($A1383=0,$B1383=1),
    VLOOKUP(1,ChapterTable!$1:$1048576,MATCH("최종"&amp;SUBSTITUTE(SUBSTITUTE(E$1,"standard",""),"|Float",""),ChapterTable!$1:$1,0),0)*ChapterTable!$Q$17,
  IF(AND($A1383=0,$B1383=0),
    E1384,
  IF($B1383=0,
    VLOOKUP($A1383,ChapterTable!$1:$1048576,MATCH("최종"&amp;SUBSTITUTE(SUBSTITUTE(E$1,"standard",""),"|Float",""),ChapterTable!$1:$1,0),0),
  IF($B1383=1,
    IF($L1383=FALSE,
      VLOOKUP($A1383,ChapterTable!$1:$1048576,MATCH("최종"&amp;SUBSTITUTE(SUBSTITUTE(E$1,"standard",""),"|Float",""),ChapterTable!$1:$1,0),0),
      VLOOKUP($A1383-ChapterTable!$Q$11,ChapterTable!$1:$1048576,MATCH("최종"&amp;SUBSTITUTE(SUBSTITUTE(E$1,"standard",""),"|Float",""),ChapterTable!$1:$1,0),0)*ChapterTable!$Q$14
    ),
  OFFSET(E1383,-$B1383+IF($L1383,1,0),0)*
    (VLOOKUP(SUBSTITUTE(SUBSTITUTE(E$1,"standard",""),"|Float","")&amp;"인게임누적곱배수",ChapterTable!$S:$T,2,0)^C1383
    +VLOOKUP(SUBSTITUTE(SUBSTITUTE(E$1,"standard",""),"|Float","")&amp;"인게임누적합배수",ChapterTable!$S:$T,2,0)*C1383)
  )
  )
  )
)</f>
        <v>1239.3</v>
      </c>
      <c r="F1383" s="1">
        <f ca="1">IF(AND($A1383=0,$B1383=1),
    VLOOKUP(1,ChapterTable!$1:$1048576,MATCH("최종"&amp;SUBSTITUTE(SUBSTITUTE(F$1,"standard",""),"|Float",""),ChapterTable!$1:$1,0),0)*ChapterTable!$Q$17,
  IF(AND($A1383=0,$B1383=0),
    F1384,
  IF($B1383=0,
    VLOOKUP($A1383,ChapterTable!$1:$1048576,MATCH("최종"&amp;SUBSTITUTE(SUBSTITUTE(F$1,"standard",""),"|Float",""),ChapterTable!$1:$1,0),0),
  IF($B1383=1,
    IF($L1383=FALSE,
      VLOOKUP($A1383,ChapterTable!$1:$1048576,MATCH("최종"&amp;SUBSTITUTE(SUBSTITUTE(F$1,"standard",""),"|Float",""),ChapterTable!$1:$1,0),0),
      VLOOKUP($A1383-ChapterTable!$Q$11,ChapterTable!$1:$1048576,MATCH("최종"&amp;SUBSTITUTE(SUBSTITUTE(F$1,"standard",""),"|Float",""),ChapterTable!$1:$1,0),0)*ChapterTable!$Q$14
    ),
  OFFSET(F1383,-$B1383+IF($L1383,1,0),0)*
    (VLOOKUP(SUBSTITUTE(SUBSTITUTE(F$1,"standard",""),"|Float","")&amp;"인게임누적곱배수",ChapterTable!$S:$T,2,0)^D1383
    +VLOOKUP(SUBSTITUTE(SUBSTITUTE(F$1,"standard",""),"|Float","")&amp;"인게임누적합배수",ChapterTable!$S:$T,2,0)*D1383)
  )
  )
  )
)</f>
        <v>516.375</v>
      </c>
      <c r="G1383" t="s">
        <v>76</v>
      </c>
      <c r="J1383" t="str">
        <f>IF(ISBLANK(I1383),"",
IFERROR(VLOOKUP(I1383,[1]StringTable!$1:$1048576,MATCH([1]StringTable!$B$1,[1]StringTable!$1:$1,0),0),
IFERROR(VLOOKUP(I1383,[1]InApkStringTable!$1:$1048576,MATCH([1]InApkStringTable!$B$1,[1]InApkStringTable!$1:$1,0),0),
"스트링없음")))</f>
        <v/>
      </c>
      <c r="L1383" t="b">
        <v>1</v>
      </c>
      <c r="N1383" t="str">
        <f>IF(ISBLANK(M1383),"",IF(ISERROR(VLOOKUP(M1383,MapTable!$A:$A,1,0)),"맵없음",""))</f>
        <v/>
      </c>
      <c r="O1383">
        <f t="shared" si="85"/>
        <v>5</v>
      </c>
      <c r="Q1383">
        <f t="shared" si="86"/>
        <v>5</v>
      </c>
      <c r="R1383" t="b">
        <f t="shared" ca="1" si="87"/>
        <v>0</v>
      </c>
      <c r="T1383" t="b">
        <f t="shared" ca="1" si="88"/>
        <v>0</v>
      </c>
      <c r="X1383" t="str">
        <f>IF(ISBLANK(W1383),"",
IF(ISERROR(FIND(",",W1383)),
  IF(ISERROR(VLOOKUP(W1383,MapTable!$A:$A,1,0)),"맵없음",
  ""),
IF(ISERROR(FIND(",",W1383,FIND(",",W1383)+1)),
  IF(OR(ISERROR(VLOOKUP(LEFT(W1383,FIND(",",W1383)-1),MapTable!$A:$A,1,0)),ISERROR(VLOOKUP(TRIM(MID(W1383,FIND(",",W1383)+1,999)),MapTable!$A:$A,1,0))),"맵없음",
  ""),
IF(ISERROR(FIND(",",W1383,FIND(",",W1383,FIND(",",W1383)+1)+1)),
  IF(OR(ISERROR(VLOOKUP(LEFT(W1383,FIND(",",W1383)-1),MapTable!$A:$A,1,0)),ISERROR(VLOOKUP(TRIM(MID(W1383,FIND(",",W1383)+1,FIND(",",W1383,FIND(",",W1383)+1)-FIND(",",W1383)-1)),MapTable!$A:$A,1,0)),ISERROR(VLOOKUP(TRIM(MID(W1383,FIND(",",W1383,FIND(",",W1383)+1)+1,999)),MapTable!$A:$A,1,0))),"맵없음",
  ""),
IF(ISERROR(FIND(",",W1383,FIND(",",W1383,FIND(",",W1383,FIND(",",W1383)+1)+1)+1)),
  IF(OR(ISERROR(VLOOKUP(LEFT(W1383,FIND(",",W1383)-1),MapTable!$A:$A,1,0)),ISERROR(VLOOKUP(TRIM(MID(W1383,FIND(",",W1383)+1,FIND(",",W1383,FIND(",",W1383)+1)-FIND(",",W1383)-1)),MapTable!$A:$A,1,0)),ISERROR(VLOOKUP(TRIM(MID(W1383,FIND(",",W1383,FIND(",",W1383)+1)+1,FIND(",",W1383,FIND(",",W1383,FIND(",",W1383)+1)+1)-FIND(",",W1383,FIND(",",W1383)+1)-1)),MapTable!$A:$A,1,0)),ISERROR(VLOOKUP(TRIM(MID(W1383,FIND(",",W1383,FIND(",",W1383,FIND(",",W1383)+1)+1)+1,999)),MapTable!$A:$A,1,0))),"맵없음",
  ""),
)))))</f>
        <v/>
      </c>
      <c r="AC1383" t="str">
        <f>IF(ISBLANK(AB1383),"",IF(ISERROR(VLOOKUP(AB1383,[3]DropTable!$A:$A,1,0)),"드랍없음",""))</f>
        <v/>
      </c>
      <c r="AE1383" t="str">
        <f>IF(ISBLANK(AD1383),"",IF(ISERROR(VLOOKUP(AD1383,[3]DropTable!$A:$A,1,0)),"드랍없음",""))</f>
        <v/>
      </c>
      <c r="AG1383">
        <v>9.8000000000000007</v>
      </c>
      <c r="AH1383">
        <v>1</v>
      </c>
    </row>
    <row r="1384" spans="1:34" x14ac:dyDescent="0.3">
      <c r="A1384">
        <v>5</v>
      </c>
      <c r="B1384">
        <v>43</v>
      </c>
      <c r="C1384">
        <f>IF(OR($L1384=TRUE,$A1384=0,MOD($A1384,ChapterTable!$S$20)&lt;&gt;0),
MAX(0,INT(($B1384+ChapterTable!$Q$26+VLOOKUP(SUBSTITUTE(C$1,"성장단계","")&amp;"단계오프셋",ChapterTable!$S:$T,2,0))/ChapterTable!$Q$23)),
MAX(0,INT(($B1384+ChapterTable!$S$26+VLOOKUP(SUBSTITUTE(C$1,"성장단계","")&amp;"보스단계오프셋",ChapterTable!$S:$T,2,0))/ChapterTable!$S$23)))</f>
        <v>4</v>
      </c>
      <c r="D1384">
        <f>IF(OR($L1384=TRUE,$A1384=0,MOD($A1384,ChapterTable!$S$20)&lt;&gt;0),
MAX(0,INT(($B1384+ChapterTable!$Q$26+VLOOKUP(SUBSTITUTE(D$1,"성장단계","")&amp;"단계오프셋",ChapterTable!$S:$T,2,0))/ChapterTable!$Q$23)),
MAX(0,INT(($B1384+ChapterTable!$S$26+VLOOKUP(SUBSTITUTE(D$1,"성장단계","")&amp;"보스단계오프셋",ChapterTable!$S:$T,2,0))/ChapterTable!$S$23)))</f>
        <v>4</v>
      </c>
      <c r="E1384" s="1">
        <f ca="1">IF(AND($A1384=0,$B1384=1),
    VLOOKUP(1,ChapterTable!$1:$1048576,MATCH("최종"&amp;SUBSTITUTE(SUBSTITUTE(E$1,"standard",""),"|Float",""),ChapterTable!$1:$1,0),0)*ChapterTable!$Q$17,
  IF(AND($A1384=0,$B1384=0),
    E1385,
  IF($B1384=0,
    VLOOKUP($A1384,ChapterTable!$1:$1048576,MATCH("최종"&amp;SUBSTITUTE(SUBSTITUTE(E$1,"standard",""),"|Float",""),ChapterTable!$1:$1,0),0),
  IF($B1384=1,
    IF($L1384=FALSE,
      VLOOKUP($A1384,ChapterTable!$1:$1048576,MATCH("최종"&amp;SUBSTITUTE(SUBSTITUTE(E$1,"standard",""),"|Float",""),ChapterTable!$1:$1,0),0),
      VLOOKUP($A1384-ChapterTable!$Q$11,ChapterTable!$1:$1048576,MATCH("최종"&amp;SUBSTITUTE(SUBSTITUTE(E$1,"standard",""),"|Float",""),ChapterTable!$1:$1,0),0)*ChapterTable!$Q$14
    ),
  OFFSET(E1384,-$B1384+IF($L1384,1,0),0)*
    (VLOOKUP(SUBSTITUTE(SUBSTITUTE(E$1,"standard",""),"|Float","")&amp;"인게임누적곱배수",ChapterTable!$S:$T,2,0)^C1384
    +VLOOKUP(SUBSTITUTE(SUBSTITUTE(E$1,"standard",""),"|Float","")&amp;"인게임누적합배수",ChapterTable!$S:$T,2,0)*C1384)
  )
  )
  )
)</f>
        <v>1239.3</v>
      </c>
      <c r="F1384" s="1">
        <f ca="1">IF(AND($A1384=0,$B1384=1),
    VLOOKUP(1,ChapterTable!$1:$1048576,MATCH("최종"&amp;SUBSTITUTE(SUBSTITUTE(F$1,"standard",""),"|Float",""),ChapterTable!$1:$1,0),0)*ChapterTable!$Q$17,
  IF(AND($A1384=0,$B1384=0),
    F1385,
  IF($B1384=0,
    VLOOKUP($A1384,ChapterTable!$1:$1048576,MATCH("최종"&amp;SUBSTITUTE(SUBSTITUTE(F$1,"standard",""),"|Float",""),ChapterTable!$1:$1,0),0),
  IF($B1384=1,
    IF($L1384=FALSE,
      VLOOKUP($A1384,ChapterTable!$1:$1048576,MATCH("최종"&amp;SUBSTITUTE(SUBSTITUTE(F$1,"standard",""),"|Float",""),ChapterTable!$1:$1,0),0),
      VLOOKUP($A1384-ChapterTable!$Q$11,ChapterTable!$1:$1048576,MATCH("최종"&amp;SUBSTITUTE(SUBSTITUTE(F$1,"standard",""),"|Float",""),ChapterTable!$1:$1,0),0)*ChapterTable!$Q$14
    ),
  OFFSET(F1384,-$B1384+IF($L1384,1,0),0)*
    (VLOOKUP(SUBSTITUTE(SUBSTITUTE(F$1,"standard",""),"|Float","")&amp;"인게임누적곱배수",ChapterTable!$S:$T,2,0)^D1384
    +VLOOKUP(SUBSTITUTE(SUBSTITUTE(F$1,"standard",""),"|Float","")&amp;"인게임누적합배수",ChapterTable!$S:$T,2,0)*D1384)
  )
  )
  )
)</f>
        <v>516.375</v>
      </c>
      <c r="G1384" t="s">
        <v>76</v>
      </c>
      <c r="J1384" t="str">
        <f>IF(ISBLANK(I1384),"",
IFERROR(VLOOKUP(I1384,[1]StringTable!$1:$1048576,MATCH([1]StringTable!$B$1,[1]StringTable!$1:$1,0),0),
IFERROR(VLOOKUP(I1384,[1]InApkStringTable!$1:$1048576,MATCH([1]InApkStringTable!$B$1,[1]InApkStringTable!$1:$1,0),0),
"스트링없음")))</f>
        <v/>
      </c>
      <c r="L1384" t="b">
        <v>1</v>
      </c>
      <c r="N1384" t="str">
        <f>IF(ISBLANK(M1384),"",IF(ISERROR(VLOOKUP(M1384,MapTable!$A:$A,1,0)),"맵없음",""))</f>
        <v/>
      </c>
      <c r="O1384">
        <f t="shared" si="85"/>
        <v>5</v>
      </c>
      <c r="Q1384">
        <f t="shared" si="86"/>
        <v>5</v>
      </c>
      <c r="R1384" t="b">
        <f t="shared" ca="1" si="87"/>
        <v>0</v>
      </c>
      <c r="T1384" t="b">
        <f t="shared" ca="1" si="88"/>
        <v>0</v>
      </c>
      <c r="X1384" t="str">
        <f>IF(ISBLANK(W1384),"",
IF(ISERROR(FIND(",",W1384)),
  IF(ISERROR(VLOOKUP(W1384,MapTable!$A:$A,1,0)),"맵없음",
  ""),
IF(ISERROR(FIND(",",W1384,FIND(",",W1384)+1)),
  IF(OR(ISERROR(VLOOKUP(LEFT(W1384,FIND(",",W1384)-1),MapTable!$A:$A,1,0)),ISERROR(VLOOKUP(TRIM(MID(W1384,FIND(",",W1384)+1,999)),MapTable!$A:$A,1,0))),"맵없음",
  ""),
IF(ISERROR(FIND(",",W1384,FIND(",",W1384,FIND(",",W1384)+1)+1)),
  IF(OR(ISERROR(VLOOKUP(LEFT(W1384,FIND(",",W1384)-1),MapTable!$A:$A,1,0)),ISERROR(VLOOKUP(TRIM(MID(W1384,FIND(",",W1384)+1,FIND(",",W1384,FIND(",",W1384)+1)-FIND(",",W1384)-1)),MapTable!$A:$A,1,0)),ISERROR(VLOOKUP(TRIM(MID(W1384,FIND(",",W1384,FIND(",",W1384)+1)+1,999)),MapTable!$A:$A,1,0))),"맵없음",
  ""),
IF(ISERROR(FIND(",",W1384,FIND(",",W1384,FIND(",",W1384,FIND(",",W1384)+1)+1)+1)),
  IF(OR(ISERROR(VLOOKUP(LEFT(W1384,FIND(",",W1384)-1),MapTable!$A:$A,1,0)),ISERROR(VLOOKUP(TRIM(MID(W1384,FIND(",",W1384)+1,FIND(",",W1384,FIND(",",W1384)+1)-FIND(",",W1384)-1)),MapTable!$A:$A,1,0)),ISERROR(VLOOKUP(TRIM(MID(W1384,FIND(",",W1384,FIND(",",W1384)+1)+1,FIND(",",W1384,FIND(",",W1384,FIND(",",W1384)+1)+1)-FIND(",",W1384,FIND(",",W1384)+1)-1)),MapTable!$A:$A,1,0)),ISERROR(VLOOKUP(TRIM(MID(W1384,FIND(",",W1384,FIND(",",W1384,FIND(",",W1384)+1)+1)+1,999)),MapTable!$A:$A,1,0))),"맵없음",
  ""),
)))))</f>
        <v/>
      </c>
      <c r="AC1384" t="str">
        <f>IF(ISBLANK(AB1384),"",IF(ISERROR(VLOOKUP(AB1384,[3]DropTable!$A:$A,1,0)),"드랍없음",""))</f>
        <v/>
      </c>
      <c r="AE1384" t="str">
        <f>IF(ISBLANK(AD1384),"",IF(ISERROR(VLOOKUP(AD1384,[3]DropTable!$A:$A,1,0)),"드랍없음",""))</f>
        <v/>
      </c>
      <c r="AG1384">
        <v>9.8000000000000007</v>
      </c>
      <c r="AH1384">
        <v>1</v>
      </c>
    </row>
    <row r="1385" spans="1:34" x14ac:dyDescent="0.3">
      <c r="A1385">
        <v>5</v>
      </c>
      <c r="B1385">
        <v>44</v>
      </c>
      <c r="C1385">
        <f>IF(OR($L1385=TRUE,$A1385=0,MOD($A1385,ChapterTable!$S$20)&lt;&gt;0),
MAX(0,INT(($B1385+ChapterTable!$Q$26+VLOOKUP(SUBSTITUTE(C$1,"성장단계","")&amp;"단계오프셋",ChapterTable!$S:$T,2,0))/ChapterTable!$Q$23)),
MAX(0,INT(($B1385+ChapterTable!$S$26+VLOOKUP(SUBSTITUTE(C$1,"성장단계","")&amp;"보스단계오프셋",ChapterTable!$S:$T,2,0))/ChapterTable!$S$23)))</f>
        <v>4</v>
      </c>
      <c r="D1385">
        <f>IF(OR($L1385=TRUE,$A1385=0,MOD($A1385,ChapterTable!$S$20)&lt;&gt;0),
MAX(0,INT(($B1385+ChapterTable!$Q$26+VLOOKUP(SUBSTITUTE(D$1,"성장단계","")&amp;"단계오프셋",ChapterTable!$S:$T,2,0))/ChapterTable!$Q$23)),
MAX(0,INT(($B1385+ChapterTable!$S$26+VLOOKUP(SUBSTITUTE(D$1,"성장단계","")&amp;"보스단계오프셋",ChapterTable!$S:$T,2,0))/ChapterTable!$S$23)))</f>
        <v>4</v>
      </c>
      <c r="E1385" s="1">
        <f ca="1">IF(AND($A1385=0,$B1385=1),
    VLOOKUP(1,ChapterTable!$1:$1048576,MATCH("최종"&amp;SUBSTITUTE(SUBSTITUTE(E$1,"standard",""),"|Float",""),ChapterTable!$1:$1,0),0)*ChapterTable!$Q$17,
  IF(AND($A1385=0,$B1385=0),
    E1386,
  IF($B1385=0,
    VLOOKUP($A1385,ChapterTable!$1:$1048576,MATCH("최종"&amp;SUBSTITUTE(SUBSTITUTE(E$1,"standard",""),"|Float",""),ChapterTable!$1:$1,0),0),
  IF($B1385=1,
    IF($L1385=FALSE,
      VLOOKUP($A1385,ChapterTable!$1:$1048576,MATCH("최종"&amp;SUBSTITUTE(SUBSTITUTE(E$1,"standard",""),"|Float",""),ChapterTable!$1:$1,0),0),
      VLOOKUP($A1385-ChapterTable!$Q$11,ChapterTable!$1:$1048576,MATCH("최종"&amp;SUBSTITUTE(SUBSTITUTE(E$1,"standard",""),"|Float",""),ChapterTable!$1:$1,0),0)*ChapterTable!$Q$14
    ),
  OFFSET(E1385,-$B1385+IF($L1385,1,0),0)*
    (VLOOKUP(SUBSTITUTE(SUBSTITUTE(E$1,"standard",""),"|Float","")&amp;"인게임누적곱배수",ChapterTable!$S:$T,2,0)^C1385
    +VLOOKUP(SUBSTITUTE(SUBSTITUTE(E$1,"standard",""),"|Float","")&amp;"인게임누적합배수",ChapterTable!$S:$T,2,0)*C1385)
  )
  )
  )
)</f>
        <v>1239.3</v>
      </c>
      <c r="F1385" s="1">
        <f ca="1">IF(AND($A1385=0,$B1385=1),
    VLOOKUP(1,ChapterTable!$1:$1048576,MATCH("최종"&amp;SUBSTITUTE(SUBSTITUTE(F$1,"standard",""),"|Float",""),ChapterTable!$1:$1,0),0)*ChapterTable!$Q$17,
  IF(AND($A1385=0,$B1385=0),
    F1386,
  IF($B1385=0,
    VLOOKUP($A1385,ChapterTable!$1:$1048576,MATCH("최종"&amp;SUBSTITUTE(SUBSTITUTE(F$1,"standard",""),"|Float",""),ChapterTable!$1:$1,0),0),
  IF($B1385=1,
    IF($L1385=FALSE,
      VLOOKUP($A1385,ChapterTable!$1:$1048576,MATCH("최종"&amp;SUBSTITUTE(SUBSTITUTE(F$1,"standard",""),"|Float",""),ChapterTable!$1:$1,0),0),
      VLOOKUP($A1385-ChapterTable!$Q$11,ChapterTable!$1:$1048576,MATCH("최종"&amp;SUBSTITUTE(SUBSTITUTE(F$1,"standard",""),"|Float",""),ChapterTable!$1:$1,0),0)*ChapterTable!$Q$14
    ),
  OFFSET(F1385,-$B1385+IF($L1385,1,0),0)*
    (VLOOKUP(SUBSTITUTE(SUBSTITUTE(F$1,"standard",""),"|Float","")&amp;"인게임누적곱배수",ChapterTable!$S:$T,2,0)^D1385
    +VLOOKUP(SUBSTITUTE(SUBSTITUTE(F$1,"standard",""),"|Float","")&amp;"인게임누적합배수",ChapterTable!$S:$T,2,0)*D1385)
  )
  )
  )
)</f>
        <v>516.375</v>
      </c>
      <c r="G1385" t="s">
        <v>76</v>
      </c>
      <c r="J1385" t="str">
        <f>IF(ISBLANK(I1385),"",
IFERROR(VLOOKUP(I1385,[1]StringTable!$1:$1048576,MATCH([1]StringTable!$B$1,[1]StringTable!$1:$1,0),0),
IFERROR(VLOOKUP(I1385,[1]InApkStringTable!$1:$1048576,MATCH([1]InApkStringTable!$B$1,[1]InApkStringTable!$1:$1,0),0),
"스트링없음")))</f>
        <v/>
      </c>
      <c r="L1385" t="b">
        <v>1</v>
      </c>
      <c r="N1385" t="str">
        <f>IF(ISBLANK(M1385),"",IF(ISERROR(VLOOKUP(M1385,MapTable!$A:$A,1,0)),"맵없음",""))</f>
        <v/>
      </c>
      <c r="O1385">
        <f t="shared" si="85"/>
        <v>5</v>
      </c>
      <c r="Q1385">
        <f t="shared" si="86"/>
        <v>5</v>
      </c>
      <c r="R1385" t="b">
        <f t="shared" ca="1" si="87"/>
        <v>0</v>
      </c>
      <c r="T1385" t="b">
        <f t="shared" ca="1" si="88"/>
        <v>0</v>
      </c>
      <c r="X1385" t="str">
        <f>IF(ISBLANK(W1385),"",
IF(ISERROR(FIND(",",W1385)),
  IF(ISERROR(VLOOKUP(W1385,MapTable!$A:$A,1,0)),"맵없음",
  ""),
IF(ISERROR(FIND(",",W1385,FIND(",",W1385)+1)),
  IF(OR(ISERROR(VLOOKUP(LEFT(W1385,FIND(",",W1385)-1),MapTable!$A:$A,1,0)),ISERROR(VLOOKUP(TRIM(MID(W1385,FIND(",",W1385)+1,999)),MapTable!$A:$A,1,0))),"맵없음",
  ""),
IF(ISERROR(FIND(",",W1385,FIND(",",W1385,FIND(",",W1385)+1)+1)),
  IF(OR(ISERROR(VLOOKUP(LEFT(W1385,FIND(",",W1385)-1),MapTable!$A:$A,1,0)),ISERROR(VLOOKUP(TRIM(MID(W1385,FIND(",",W1385)+1,FIND(",",W1385,FIND(",",W1385)+1)-FIND(",",W1385)-1)),MapTable!$A:$A,1,0)),ISERROR(VLOOKUP(TRIM(MID(W1385,FIND(",",W1385,FIND(",",W1385)+1)+1,999)),MapTable!$A:$A,1,0))),"맵없음",
  ""),
IF(ISERROR(FIND(",",W1385,FIND(",",W1385,FIND(",",W1385,FIND(",",W1385)+1)+1)+1)),
  IF(OR(ISERROR(VLOOKUP(LEFT(W1385,FIND(",",W1385)-1),MapTable!$A:$A,1,0)),ISERROR(VLOOKUP(TRIM(MID(W1385,FIND(",",W1385)+1,FIND(",",W1385,FIND(",",W1385)+1)-FIND(",",W1385)-1)),MapTable!$A:$A,1,0)),ISERROR(VLOOKUP(TRIM(MID(W1385,FIND(",",W1385,FIND(",",W1385)+1)+1,FIND(",",W1385,FIND(",",W1385,FIND(",",W1385)+1)+1)-FIND(",",W1385,FIND(",",W1385)+1)-1)),MapTable!$A:$A,1,0)),ISERROR(VLOOKUP(TRIM(MID(W1385,FIND(",",W1385,FIND(",",W1385,FIND(",",W1385)+1)+1)+1,999)),MapTable!$A:$A,1,0))),"맵없음",
  ""),
)))))</f>
        <v/>
      </c>
      <c r="AC1385" t="str">
        <f>IF(ISBLANK(AB1385),"",IF(ISERROR(VLOOKUP(AB1385,[3]DropTable!$A:$A,1,0)),"드랍없음",""))</f>
        <v/>
      </c>
      <c r="AE1385" t="str">
        <f>IF(ISBLANK(AD1385),"",IF(ISERROR(VLOOKUP(AD1385,[3]DropTable!$A:$A,1,0)),"드랍없음",""))</f>
        <v/>
      </c>
      <c r="AG1385">
        <v>9.8000000000000007</v>
      </c>
      <c r="AH1385">
        <v>1</v>
      </c>
    </row>
    <row r="1386" spans="1:34" x14ac:dyDescent="0.3">
      <c r="A1386">
        <v>5</v>
      </c>
      <c r="B1386">
        <v>45</v>
      </c>
      <c r="C1386">
        <f>IF(OR($L1386=TRUE,$A1386=0,MOD($A1386,ChapterTable!$S$20)&lt;&gt;0),
MAX(0,INT(($B1386+ChapterTable!$Q$26+VLOOKUP(SUBSTITUTE(C$1,"성장단계","")&amp;"단계오프셋",ChapterTable!$S:$T,2,0))/ChapterTable!$Q$23)),
MAX(0,INT(($B1386+ChapterTable!$S$26+VLOOKUP(SUBSTITUTE(C$1,"성장단계","")&amp;"보스단계오프셋",ChapterTable!$S:$T,2,0))/ChapterTable!$S$23)))</f>
        <v>4</v>
      </c>
      <c r="D1386">
        <f>IF(OR($L1386=TRUE,$A1386=0,MOD($A1386,ChapterTable!$S$20)&lt;&gt;0),
MAX(0,INT(($B1386+ChapterTable!$Q$26+VLOOKUP(SUBSTITUTE(D$1,"성장단계","")&amp;"단계오프셋",ChapterTable!$S:$T,2,0))/ChapterTable!$Q$23)),
MAX(0,INT(($B1386+ChapterTable!$S$26+VLOOKUP(SUBSTITUTE(D$1,"성장단계","")&amp;"보스단계오프셋",ChapterTable!$S:$T,2,0))/ChapterTable!$S$23)))</f>
        <v>4</v>
      </c>
      <c r="E1386" s="1">
        <f ca="1">IF(AND($A1386=0,$B1386=1),
    VLOOKUP(1,ChapterTable!$1:$1048576,MATCH("최종"&amp;SUBSTITUTE(SUBSTITUTE(E$1,"standard",""),"|Float",""),ChapterTable!$1:$1,0),0)*ChapterTable!$Q$17,
  IF(AND($A1386=0,$B1386=0),
    E1387,
  IF($B1386=0,
    VLOOKUP($A1386,ChapterTable!$1:$1048576,MATCH("최종"&amp;SUBSTITUTE(SUBSTITUTE(E$1,"standard",""),"|Float",""),ChapterTable!$1:$1,0),0),
  IF($B1386=1,
    IF($L1386=FALSE,
      VLOOKUP($A1386,ChapterTable!$1:$1048576,MATCH("최종"&amp;SUBSTITUTE(SUBSTITUTE(E$1,"standard",""),"|Float",""),ChapterTable!$1:$1,0),0),
      VLOOKUP($A1386-ChapterTable!$Q$11,ChapterTable!$1:$1048576,MATCH("최종"&amp;SUBSTITUTE(SUBSTITUTE(E$1,"standard",""),"|Float",""),ChapterTable!$1:$1,0),0)*ChapterTable!$Q$14
    ),
  OFFSET(E1386,-$B1386+IF($L1386,1,0),0)*
    (VLOOKUP(SUBSTITUTE(SUBSTITUTE(E$1,"standard",""),"|Float","")&amp;"인게임누적곱배수",ChapterTable!$S:$T,2,0)^C1386
    +VLOOKUP(SUBSTITUTE(SUBSTITUTE(E$1,"standard",""),"|Float","")&amp;"인게임누적합배수",ChapterTable!$S:$T,2,0)*C1386)
  )
  )
  )
)</f>
        <v>1239.3</v>
      </c>
      <c r="F1386" s="1">
        <f ca="1">IF(AND($A1386=0,$B1386=1),
    VLOOKUP(1,ChapterTable!$1:$1048576,MATCH("최종"&amp;SUBSTITUTE(SUBSTITUTE(F$1,"standard",""),"|Float",""),ChapterTable!$1:$1,0),0)*ChapterTable!$Q$17,
  IF(AND($A1386=0,$B1386=0),
    F1387,
  IF($B1386=0,
    VLOOKUP($A1386,ChapterTable!$1:$1048576,MATCH("최종"&amp;SUBSTITUTE(SUBSTITUTE(F$1,"standard",""),"|Float",""),ChapterTable!$1:$1,0),0),
  IF($B1386=1,
    IF($L1386=FALSE,
      VLOOKUP($A1386,ChapterTable!$1:$1048576,MATCH("최종"&amp;SUBSTITUTE(SUBSTITUTE(F$1,"standard",""),"|Float",""),ChapterTable!$1:$1,0),0),
      VLOOKUP($A1386-ChapterTable!$Q$11,ChapterTable!$1:$1048576,MATCH("최종"&amp;SUBSTITUTE(SUBSTITUTE(F$1,"standard",""),"|Float",""),ChapterTable!$1:$1,0),0)*ChapterTable!$Q$14
    ),
  OFFSET(F1386,-$B1386+IF($L1386,1,0),0)*
    (VLOOKUP(SUBSTITUTE(SUBSTITUTE(F$1,"standard",""),"|Float","")&amp;"인게임누적곱배수",ChapterTable!$S:$T,2,0)^D1386
    +VLOOKUP(SUBSTITUTE(SUBSTITUTE(F$1,"standard",""),"|Float","")&amp;"인게임누적합배수",ChapterTable!$S:$T,2,0)*D1386)
  )
  )
  )
)</f>
        <v>516.375</v>
      </c>
      <c r="G1386" t="s">
        <v>76</v>
      </c>
      <c r="J1386" t="str">
        <f>IF(ISBLANK(I1386),"",
IFERROR(VLOOKUP(I1386,[1]StringTable!$1:$1048576,MATCH([1]StringTable!$B$1,[1]StringTable!$1:$1,0),0),
IFERROR(VLOOKUP(I1386,[1]InApkStringTable!$1:$1048576,MATCH([1]InApkStringTable!$B$1,[1]InApkStringTable!$1:$1,0),0),
"스트링없음")))</f>
        <v/>
      </c>
      <c r="L1386" t="b">
        <v>1</v>
      </c>
      <c r="N1386" t="str">
        <f>IF(ISBLANK(M1386),"",IF(ISERROR(VLOOKUP(M1386,MapTable!$A:$A,1,0)),"맵없음",""))</f>
        <v/>
      </c>
      <c r="O1386">
        <f t="shared" si="85"/>
        <v>11</v>
      </c>
      <c r="Q1386">
        <f t="shared" si="86"/>
        <v>11</v>
      </c>
      <c r="R1386" t="b">
        <f t="shared" ca="1" si="87"/>
        <v>0</v>
      </c>
      <c r="T1386" t="b">
        <f t="shared" ca="1" si="88"/>
        <v>0</v>
      </c>
      <c r="X1386" t="str">
        <f>IF(ISBLANK(W1386),"",
IF(ISERROR(FIND(",",W1386)),
  IF(ISERROR(VLOOKUP(W1386,MapTable!$A:$A,1,0)),"맵없음",
  ""),
IF(ISERROR(FIND(",",W1386,FIND(",",W1386)+1)),
  IF(OR(ISERROR(VLOOKUP(LEFT(W1386,FIND(",",W1386)-1),MapTable!$A:$A,1,0)),ISERROR(VLOOKUP(TRIM(MID(W1386,FIND(",",W1386)+1,999)),MapTable!$A:$A,1,0))),"맵없음",
  ""),
IF(ISERROR(FIND(",",W1386,FIND(",",W1386,FIND(",",W1386)+1)+1)),
  IF(OR(ISERROR(VLOOKUP(LEFT(W1386,FIND(",",W1386)-1),MapTable!$A:$A,1,0)),ISERROR(VLOOKUP(TRIM(MID(W1386,FIND(",",W1386)+1,FIND(",",W1386,FIND(",",W1386)+1)-FIND(",",W1386)-1)),MapTable!$A:$A,1,0)),ISERROR(VLOOKUP(TRIM(MID(W1386,FIND(",",W1386,FIND(",",W1386)+1)+1,999)),MapTable!$A:$A,1,0))),"맵없음",
  ""),
IF(ISERROR(FIND(",",W1386,FIND(",",W1386,FIND(",",W1386,FIND(",",W1386)+1)+1)+1)),
  IF(OR(ISERROR(VLOOKUP(LEFT(W1386,FIND(",",W1386)-1),MapTable!$A:$A,1,0)),ISERROR(VLOOKUP(TRIM(MID(W1386,FIND(",",W1386)+1,FIND(",",W1386,FIND(",",W1386)+1)-FIND(",",W1386)-1)),MapTable!$A:$A,1,0)),ISERROR(VLOOKUP(TRIM(MID(W1386,FIND(",",W1386,FIND(",",W1386)+1)+1,FIND(",",W1386,FIND(",",W1386,FIND(",",W1386)+1)+1)-FIND(",",W1386,FIND(",",W1386)+1)-1)),MapTable!$A:$A,1,0)),ISERROR(VLOOKUP(TRIM(MID(W1386,FIND(",",W1386,FIND(",",W1386,FIND(",",W1386)+1)+1)+1,999)),MapTable!$A:$A,1,0))),"맵없음",
  ""),
)))))</f>
        <v/>
      </c>
      <c r="AC1386" t="str">
        <f>IF(ISBLANK(AB1386),"",IF(ISERROR(VLOOKUP(AB1386,[3]DropTable!$A:$A,1,0)),"드랍없음",""))</f>
        <v/>
      </c>
      <c r="AE1386" t="str">
        <f>IF(ISBLANK(AD1386),"",IF(ISERROR(VLOOKUP(AD1386,[3]DropTable!$A:$A,1,0)),"드랍없음",""))</f>
        <v/>
      </c>
      <c r="AG1386">
        <v>9.8000000000000007</v>
      </c>
      <c r="AH1386">
        <v>1</v>
      </c>
    </row>
    <row r="1387" spans="1:34" x14ac:dyDescent="0.3">
      <c r="A1387">
        <v>5</v>
      </c>
      <c r="B1387">
        <v>46</v>
      </c>
      <c r="C1387">
        <f>IF(OR($L1387=TRUE,$A1387=0,MOD($A1387,ChapterTable!$S$20)&lt;&gt;0),
MAX(0,INT(($B1387+ChapterTable!$Q$26+VLOOKUP(SUBSTITUTE(C$1,"성장단계","")&amp;"단계오프셋",ChapterTable!$S:$T,2,0))/ChapterTable!$Q$23)),
MAX(0,INT(($B1387+ChapterTable!$S$26+VLOOKUP(SUBSTITUTE(C$1,"성장단계","")&amp;"보스단계오프셋",ChapterTable!$S:$T,2,0))/ChapterTable!$S$23)))</f>
        <v>5</v>
      </c>
      <c r="D1387">
        <f>IF(OR($L1387=TRUE,$A1387=0,MOD($A1387,ChapterTable!$S$20)&lt;&gt;0),
MAX(0,INT(($B1387+ChapterTable!$Q$26+VLOOKUP(SUBSTITUTE(D$1,"성장단계","")&amp;"단계오프셋",ChapterTable!$S:$T,2,0))/ChapterTable!$Q$23)),
MAX(0,INT(($B1387+ChapterTable!$S$26+VLOOKUP(SUBSTITUTE(D$1,"성장단계","")&amp;"보스단계오프셋",ChapterTable!$S:$T,2,0))/ChapterTable!$S$23)))</f>
        <v>4</v>
      </c>
      <c r="E1387" s="1">
        <f ca="1">IF(AND($A1387=0,$B1387=1),
    VLOOKUP(1,ChapterTable!$1:$1048576,MATCH("최종"&amp;SUBSTITUTE(SUBSTITUTE(E$1,"standard",""),"|Float",""),ChapterTable!$1:$1,0),0)*ChapterTable!$Q$17,
  IF(AND($A1387=0,$B1387=0),
    E1388,
  IF($B1387=0,
    VLOOKUP($A1387,ChapterTable!$1:$1048576,MATCH("최종"&amp;SUBSTITUTE(SUBSTITUTE(E$1,"standard",""),"|Float",""),ChapterTable!$1:$1,0),0),
  IF($B1387=1,
    IF($L1387=FALSE,
      VLOOKUP($A1387,ChapterTable!$1:$1048576,MATCH("최종"&amp;SUBSTITUTE(SUBSTITUTE(E$1,"standard",""),"|Float",""),ChapterTable!$1:$1,0),0),
      VLOOKUP($A1387-ChapterTable!$Q$11,ChapterTable!$1:$1048576,MATCH("최종"&amp;SUBSTITUTE(SUBSTITUTE(E$1,"standard",""),"|Float",""),ChapterTable!$1:$1,0),0)*ChapterTable!$Q$14
    ),
  OFFSET(E1387,-$B1387+IF($L1387,1,0),0)*
    (VLOOKUP(SUBSTITUTE(SUBSTITUTE(E$1,"standard",""),"|Float","")&amp;"인게임누적곱배수",ChapterTable!$S:$T,2,0)^C1387
    +VLOOKUP(SUBSTITUTE(SUBSTITUTE(E$1,"standard",""),"|Float","")&amp;"인게임누적합배수",ChapterTable!$S:$T,2,0)*C1387)
  )
  )
  )
)</f>
        <v>1420.03125</v>
      </c>
      <c r="F1387" s="1">
        <f ca="1">IF(AND($A1387=0,$B1387=1),
    VLOOKUP(1,ChapterTable!$1:$1048576,MATCH("최종"&amp;SUBSTITUTE(SUBSTITUTE(F$1,"standard",""),"|Float",""),ChapterTable!$1:$1,0),0)*ChapterTable!$Q$17,
  IF(AND($A1387=0,$B1387=0),
    F1388,
  IF($B1387=0,
    VLOOKUP($A1387,ChapterTable!$1:$1048576,MATCH("최종"&amp;SUBSTITUTE(SUBSTITUTE(F$1,"standard",""),"|Float",""),ChapterTable!$1:$1,0),0),
  IF($B1387=1,
    IF($L1387=FALSE,
      VLOOKUP($A1387,ChapterTable!$1:$1048576,MATCH("최종"&amp;SUBSTITUTE(SUBSTITUTE(F$1,"standard",""),"|Float",""),ChapterTable!$1:$1,0),0),
      VLOOKUP($A1387-ChapterTable!$Q$11,ChapterTable!$1:$1048576,MATCH("최종"&amp;SUBSTITUTE(SUBSTITUTE(F$1,"standard",""),"|Float",""),ChapterTable!$1:$1,0),0)*ChapterTable!$Q$14
    ),
  OFFSET(F1387,-$B1387+IF($L1387,1,0),0)*
    (VLOOKUP(SUBSTITUTE(SUBSTITUTE(F$1,"standard",""),"|Float","")&amp;"인게임누적곱배수",ChapterTable!$S:$T,2,0)^D1387
    +VLOOKUP(SUBSTITUTE(SUBSTITUTE(F$1,"standard",""),"|Float","")&amp;"인게임누적합배수",ChapterTable!$S:$T,2,0)*D1387)
  )
  )
  )
)</f>
        <v>516.375</v>
      </c>
      <c r="G1387" t="s">
        <v>76</v>
      </c>
      <c r="J1387" t="str">
        <f>IF(ISBLANK(I1387),"",
IFERROR(VLOOKUP(I1387,[1]StringTable!$1:$1048576,MATCH([1]StringTable!$B$1,[1]StringTable!$1:$1,0),0),
IFERROR(VLOOKUP(I1387,[1]InApkStringTable!$1:$1048576,MATCH([1]InApkStringTable!$B$1,[1]InApkStringTable!$1:$1,0),0),
"스트링없음")))</f>
        <v/>
      </c>
      <c r="L1387" t="b">
        <v>1</v>
      </c>
      <c r="N1387" t="str">
        <f>IF(ISBLANK(M1387),"",IF(ISERROR(VLOOKUP(M1387,MapTable!$A:$A,1,0)),"맵없음",""))</f>
        <v/>
      </c>
      <c r="O1387">
        <f t="shared" si="85"/>
        <v>5</v>
      </c>
      <c r="Q1387">
        <f t="shared" si="86"/>
        <v>5</v>
      </c>
      <c r="R1387" t="b">
        <f t="shared" ca="1" si="87"/>
        <v>0</v>
      </c>
      <c r="T1387" t="b">
        <f t="shared" ca="1" si="88"/>
        <v>0</v>
      </c>
      <c r="X1387" t="str">
        <f>IF(ISBLANK(W1387),"",
IF(ISERROR(FIND(",",W1387)),
  IF(ISERROR(VLOOKUP(W1387,MapTable!$A:$A,1,0)),"맵없음",
  ""),
IF(ISERROR(FIND(",",W1387,FIND(",",W1387)+1)),
  IF(OR(ISERROR(VLOOKUP(LEFT(W1387,FIND(",",W1387)-1),MapTable!$A:$A,1,0)),ISERROR(VLOOKUP(TRIM(MID(W1387,FIND(",",W1387)+1,999)),MapTable!$A:$A,1,0))),"맵없음",
  ""),
IF(ISERROR(FIND(",",W1387,FIND(",",W1387,FIND(",",W1387)+1)+1)),
  IF(OR(ISERROR(VLOOKUP(LEFT(W1387,FIND(",",W1387)-1),MapTable!$A:$A,1,0)),ISERROR(VLOOKUP(TRIM(MID(W1387,FIND(",",W1387)+1,FIND(",",W1387,FIND(",",W1387)+1)-FIND(",",W1387)-1)),MapTable!$A:$A,1,0)),ISERROR(VLOOKUP(TRIM(MID(W1387,FIND(",",W1387,FIND(",",W1387)+1)+1,999)),MapTable!$A:$A,1,0))),"맵없음",
  ""),
IF(ISERROR(FIND(",",W1387,FIND(",",W1387,FIND(",",W1387,FIND(",",W1387)+1)+1)+1)),
  IF(OR(ISERROR(VLOOKUP(LEFT(W1387,FIND(",",W1387)-1),MapTable!$A:$A,1,0)),ISERROR(VLOOKUP(TRIM(MID(W1387,FIND(",",W1387)+1,FIND(",",W1387,FIND(",",W1387)+1)-FIND(",",W1387)-1)),MapTable!$A:$A,1,0)),ISERROR(VLOOKUP(TRIM(MID(W1387,FIND(",",W1387,FIND(",",W1387)+1)+1,FIND(",",W1387,FIND(",",W1387,FIND(",",W1387)+1)+1)-FIND(",",W1387,FIND(",",W1387)+1)-1)),MapTable!$A:$A,1,0)),ISERROR(VLOOKUP(TRIM(MID(W1387,FIND(",",W1387,FIND(",",W1387,FIND(",",W1387)+1)+1)+1,999)),MapTable!$A:$A,1,0))),"맵없음",
  ""),
)))))</f>
        <v/>
      </c>
      <c r="AC1387" t="str">
        <f>IF(ISBLANK(AB1387),"",IF(ISERROR(VLOOKUP(AB1387,[3]DropTable!$A:$A,1,0)),"드랍없음",""))</f>
        <v/>
      </c>
      <c r="AE1387" t="str">
        <f>IF(ISBLANK(AD1387),"",IF(ISERROR(VLOOKUP(AD1387,[3]DropTable!$A:$A,1,0)),"드랍없음",""))</f>
        <v/>
      </c>
      <c r="AG1387">
        <v>9.8000000000000007</v>
      </c>
      <c r="AH1387">
        <v>1</v>
      </c>
    </row>
    <row r="1388" spans="1:34" x14ac:dyDescent="0.3">
      <c r="A1388">
        <v>5</v>
      </c>
      <c r="B1388">
        <v>47</v>
      </c>
      <c r="C1388">
        <f>IF(OR($L1388=TRUE,$A1388=0,MOD($A1388,ChapterTable!$S$20)&lt;&gt;0),
MAX(0,INT(($B1388+ChapterTable!$Q$26+VLOOKUP(SUBSTITUTE(C$1,"성장단계","")&amp;"단계오프셋",ChapterTable!$S:$T,2,0))/ChapterTable!$Q$23)),
MAX(0,INT(($B1388+ChapterTable!$S$26+VLOOKUP(SUBSTITUTE(C$1,"성장단계","")&amp;"보스단계오프셋",ChapterTable!$S:$T,2,0))/ChapterTable!$S$23)))</f>
        <v>5</v>
      </c>
      <c r="D1388">
        <f>IF(OR($L1388=TRUE,$A1388=0,MOD($A1388,ChapterTable!$S$20)&lt;&gt;0),
MAX(0,INT(($B1388+ChapterTable!$Q$26+VLOOKUP(SUBSTITUTE(D$1,"성장단계","")&amp;"단계오프셋",ChapterTable!$S:$T,2,0))/ChapterTable!$Q$23)),
MAX(0,INT(($B1388+ChapterTable!$S$26+VLOOKUP(SUBSTITUTE(D$1,"성장단계","")&amp;"보스단계오프셋",ChapterTable!$S:$T,2,0))/ChapterTable!$S$23)))</f>
        <v>4</v>
      </c>
      <c r="E1388" s="1">
        <f ca="1">IF(AND($A1388=0,$B1388=1),
    VLOOKUP(1,ChapterTable!$1:$1048576,MATCH("최종"&amp;SUBSTITUTE(SUBSTITUTE(E$1,"standard",""),"|Float",""),ChapterTable!$1:$1,0),0)*ChapterTable!$Q$17,
  IF(AND($A1388=0,$B1388=0),
    E1389,
  IF($B1388=0,
    VLOOKUP($A1388,ChapterTable!$1:$1048576,MATCH("최종"&amp;SUBSTITUTE(SUBSTITUTE(E$1,"standard",""),"|Float",""),ChapterTable!$1:$1,0),0),
  IF($B1388=1,
    IF($L1388=FALSE,
      VLOOKUP($A1388,ChapterTable!$1:$1048576,MATCH("최종"&amp;SUBSTITUTE(SUBSTITUTE(E$1,"standard",""),"|Float",""),ChapterTable!$1:$1,0),0),
      VLOOKUP($A1388-ChapterTable!$Q$11,ChapterTable!$1:$1048576,MATCH("최종"&amp;SUBSTITUTE(SUBSTITUTE(E$1,"standard",""),"|Float",""),ChapterTable!$1:$1,0),0)*ChapterTable!$Q$14
    ),
  OFFSET(E1388,-$B1388+IF($L1388,1,0),0)*
    (VLOOKUP(SUBSTITUTE(SUBSTITUTE(E$1,"standard",""),"|Float","")&amp;"인게임누적곱배수",ChapterTable!$S:$T,2,0)^C1388
    +VLOOKUP(SUBSTITUTE(SUBSTITUTE(E$1,"standard",""),"|Float","")&amp;"인게임누적합배수",ChapterTable!$S:$T,2,0)*C1388)
  )
  )
  )
)</f>
        <v>1420.03125</v>
      </c>
      <c r="F1388" s="1">
        <f ca="1">IF(AND($A1388=0,$B1388=1),
    VLOOKUP(1,ChapterTable!$1:$1048576,MATCH("최종"&amp;SUBSTITUTE(SUBSTITUTE(F$1,"standard",""),"|Float",""),ChapterTable!$1:$1,0),0)*ChapterTable!$Q$17,
  IF(AND($A1388=0,$B1388=0),
    F1389,
  IF($B1388=0,
    VLOOKUP($A1388,ChapterTable!$1:$1048576,MATCH("최종"&amp;SUBSTITUTE(SUBSTITUTE(F$1,"standard",""),"|Float",""),ChapterTable!$1:$1,0),0),
  IF($B1388=1,
    IF($L1388=FALSE,
      VLOOKUP($A1388,ChapterTable!$1:$1048576,MATCH("최종"&amp;SUBSTITUTE(SUBSTITUTE(F$1,"standard",""),"|Float",""),ChapterTable!$1:$1,0),0),
      VLOOKUP($A1388-ChapterTable!$Q$11,ChapterTable!$1:$1048576,MATCH("최종"&amp;SUBSTITUTE(SUBSTITUTE(F$1,"standard",""),"|Float",""),ChapterTable!$1:$1,0),0)*ChapterTable!$Q$14
    ),
  OFFSET(F1388,-$B1388+IF($L1388,1,0),0)*
    (VLOOKUP(SUBSTITUTE(SUBSTITUTE(F$1,"standard",""),"|Float","")&amp;"인게임누적곱배수",ChapterTable!$S:$T,2,0)^D1388
    +VLOOKUP(SUBSTITUTE(SUBSTITUTE(F$1,"standard",""),"|Float","")&amp;"인게임누적합배수",ChapterTable!$S:$T,2,0)*D1388)
  )
  )
  )
)</f>
        <v>516.375</v>
      </c>
      <c r="G1388" t="s">
        <v>76</v>
      </c>
      <c r="J1388" t="str">
        <f>IF(ISBLANK(I1388),"",
IFERROR(VLOOKUP(I1388,[1]StringTable!$1:$1048576,MATCH([1]StringTable!$B$1,[1]StringTable!$1:$1,0),0),
IFERROR(VLOOKUP(I1388,[1]InApkStringTable!$1:$1048576,MATCH([1]InApkStringTable!$B$1,[1]InApkStringTable!$1:$1,0),0),
"스트링없음")))</f>
        <v/>
      </c>
      <c r="L1388" t="b">
        <v>1</v>
      </c>
      <c r="N1388" t="str">
        <f>IF(ISBLANK(M1388),"",IF(ISERROR(VLOOKUP(M1388,MapTable!$A:$A,1,0)),"맵없음",""))</f>
        <v/>
      </c>
      <c r="O1388">
        <f t="shared" si="85"/>
        <v>5</v>
      </c>
      <c r="Q1388">
        <f t="shared" si="86"/>
        <v>5</v>
      </c>
      <c r="R1388" t="b">
        <f t="shared" ca="1" si="87"/>
        <v>0</v>
      </c>
      <c r="T1388" t="b">
        <f t="shared" ca="1" si="88"/>
        <v>0</v>
      </c>
      <c r="X1388" t="str">
        <f>IF(ISBLANK(W1388),"",
IF(ISERROR(FIND(",",W1388)),
  IF(ISERROR(VLOOKUP(W1388,MapTable!$A:$A,1,0)),"맵없음",
  ""),
IF(ISERROR(FIND(",",W1388,FIND(",",W1388)+1)),
  IF(OR(ISERROR(VLOOKUP(LEFT(W1388,FIND(",",W1388)-1),MapTable!$A:$A,1,0)),ISERROR(VLOOKUP(TRIM(MID(W1388,FIND(",",W1388)+1,999)),MapTable!$A:$A,1,0))),"맵없음",
  ""),
IF(ISERROR(FIND(",",W1388,FIND(",",W1388,FIND(",",W1388)+1)+1)),
  IF(OR(ISERROR(VLOOKUP(LEFT(W1388,FIND(",",W1388)-1),MapTable!$A:$A,1,0)),ISERROR(VLOOKUP(TRIM(MID(W1388,FIND(",",W1388)+1,FIND(",",W1388,FIND(",",W1388)+1)-FIND(",",W1388)-1)),MapTable!$A:$A,1,0)),ISERROR(VLOOKUP(TRIM(MID(W1388,FIND(",",W1388,FIND(",",W1388)+1)+1,999)),MapTable!$A:$A,1,0))),"맵없음",
  ""),
IF(ISERROR(FIND(",",W1388,FIND(",",W1388,FIND(",",W1388,FIND(",",W1388)+1)+1)+1)),
  IF(OR(ISERROR(VLOOKUP(LEFT(W1388,FIND(",",W1388)-1),MapTable!$A:$A,1,0)),ISERROR(VLOOKUP(TRIM(MID(W1388,FIND(",",W1388)+1,FIND(",",W1388,FIND(",",W1388)+1)-FIND(",",W1388)-1)),MapTable!$A:$A,1,0)),ISERROR(VLOOKUP(TRIM(MID(W1388,FIND(",",W1388,FIND(",",W1388)+1)+1,FIND(",",W1388,FIND(",",W1388,FIND(",",W1388)+1)+1)-FIND(",",W1388,FIND(",",W1388)+1)-1)),MapTable!$A:$A,1,0)),ISERROR(VLOOKUP(TRIM(MID(W1388,FIND(",",W1388,FIND(",",W1388,FIND(",",W1388)+1)+1)+1,999)),MapTable!$A:$A,1,0))),"맵없음",
  ""),
)))))</f>
        <v/>
      </c>
      <c r="AC1388" t="str">
        <f>IF(ISBLANK(AB1388),"",IF(ISERROR(VLOOKUP(AB1388,[3]DropTable!$A:$A,1,0)),"드랍없음",""))</f>
        <v/>
      </c>
      <c r="AE1388" t="str">
        <f>IF(ISBLANK(AD1388),"",IF(ISERROR(VLOOKUP(AD1388,[3]DropTable!$A:$A,1,0)),"드랍없음",""))</f>
        <v/>
      </c>
      <c r="AG1388">
        <v>9.8000000000000007</v>
      </c>
      <c r="AH1388">
        <v>1</v>
      </c>
    </row>
    <row r="1389" spans="1:34" x14ac:dyDescent="0.3">
      <c r="A1389">
        <v>5</v>
      </c>
      <c r="B1389">
        <v>48</v>
      </c>
      <c r="C1389">
        <f>IF(OR($L1389=TRUE,$A1389=0,MOD($A1389,ChapterTable!$S$20)&lt;&gt;0),
MAX(0,INT(($B1389+ChapterTable!$Q$26+VLOOKUP(SUBSTITUTE(C$1,"성장단계","")&amp;"단계오프셋",ChapterTable!$S:$T,2,0))/ChapterTable!$Q$23)),
MAX(0,INT(($B1389+ChapterTable!$S$26+VLOOKUP(SUBSTITUTE(C$1,"성장단계","")&amp;"보스단계오프셋",ChapterTable!$S:$T,2,0))/ChapterTable!$S$23)))</f>
        <v>5</v>
      </c>
      <c r="D1389">
        <f>IF(OR($L1389=TRUE,$A1389=0,MOD($A1389,ChapterTable!$S$20)&lt;&gt;0),
MAX(0,INT(($B1389+ChapterTable!$Q$26+VLOOKUP(SUBSTITUTE(D$1,"성장단계","")&amp;"단계오프셋",ChapterTable!$S:$T,2,0))/ChapterTable!$Q$23)),
MAX(0,INT(($B1389+ChapterTable!$S$26+VLOOKUP(SUBSTITUTE(D$1,"성장단계","")&amp;"보스단계오프셋",ChapterTable!$S:$T,2,0))/ChapterTable!$S$23)))</f>
        <v>4</v>
      </c>
      <c r="E1389" s="1">
        <f ca="1">IF(AND($A1389=0,$B1389=1),
    VLOOKUP(1,ChapterTable!$1:$1048576,MATCH("최종"&amp;SUBSTITUTE(SUBSTITUTE(E$1,"standard",""),"|Float",""),ChapterTable!$1:$1,0),0)*ChapterTable!$Q$17,
  IF(AND($A1389=0,$B1389=0),
    E1390,
  IF($B1389=0,
    VLOOKUP($A1389,ChapterTable!$1:$1048576,MATCH("최종"&amp;SUBSTITUTE(SUBSTITUTE(E$1,"standard",""),"|Float",""),ChapterTable!$1:$1,0),0),
  IF($B1389=1,
    IF($L1389=FALSE,
      VLOOKUP($A1389,ChapterTable!$1:$1048576,MATCH("최종"&amp;SUBSTITUTE(SUBSTITUTE(E$1,"standard",""),"|Float",""),ChapterTable!$1:$1,0),0),
      VLOOKUP($A1389-ChapterTable!$Q$11,ChapterTable!$1:$1048576,MATCH("최종"&amp;SUBSTITUTE(SUBSTITUTE(E$1,"standard",""),"|Float",""),ChapterTable!$1:$1,0),0)*ChapterTable!$Q$14
    ),
  OFFSET(E1389,-$B1389+IF($L1389,1,0),0)*
    (VLOOKUP(SUBSTITUTE(SUBSTITUTE(E$1,"standard",""),"|Float","")&amp;"인게임누적곱배수",ChapterTable!$S:$T,2,0)^C1389
    +VLOOKUP(SUBSTITUTE(SUBSTITUTE(E$1,"standard",""),"|Float","")&amp;"인게임누적합배수",ChapterTable!$S:$T,2,0)*C1389)
  )
  )
  )
)</f>
        <v>1420.03125</v>
      </c>
      <c r="F1389" s="1">
        <f ca="1">IF(AND($A1389=0,$B1389=1),
    VLOOKUP(1,ChapterTable!$1:$1048576,MATCH("최종"&amp;SUBSTITUTE(SUBSTITUTE(F$1,"standard",""),"|Float",""),ChapterTable!$1:$1,0),0)*ChapterTable!$Q$17,
  IF(AND($A1389=0,$B1389=0),
    F1390,
  IF($B1389=0,
    VLOOKUP($A1389,ChapterTable!$1:$1048576,MATCH("최종"&amp;SUBSTITUTE(SUBSTITUTE(F$1,"standard",""),"|Float",""),ChapterTable!$1:$1,0),0),
  IF($B1389=1,
    IF($L1389=FALSE,
      VLOOKUP($A1389,ChapterTable!$1:$1048576,MATCH("최종"&amp;SUBSTITUTE(SUBSTITUTE(F$1,"standard",""),"|Float",""),ChapterTable!$1:$1,0),0),
      VLOOKUP($A1389-ChapterTable!$Q$11,ChapterTable!$1:$1048576,MATCH("최종"&amp;SUBSTITUTE(SUBSTITUTE(F$1,"standard",""),"|Float",""),ChapterTable!$1:$1,0),0)*ChapterTable!$Q$14
    ),
  OFFSET(F1389,-$B1389+IF($L1389,1,0),0)*
    (VLOOKUP(SUBSTITUTE(SUBSTITUTE(F$1,"standard",""),"|Float","")&amp;"인게임누적곱배수",ChapterTable!$S:$T,2,0)^D1389
    +VLOOKUP(SUBSTITUTE(SUBSTITUTE(F$1,"standard",""),"|Float","")&amp;"인게임누적합배수",ChapterTable!$S:$T,2,0)*D1389)
  )
  )
  )
)</f>
        <v>516.375</v>
      </c>
      <c r="G1389" t="s">
        <v>76</v>
      </c>
      <c r="J1389" t="str">
        <f>IF(ISBLANK(I1389),"",
IFERROR(VLOOKUP(I1389,[1]StringTable!$1:$1048576,MATCH([1]StringTable!$B$1,[1]StringTable!$1:$1,0),0),
IFERROR(VLOOKUP(I1389,[1]InApkStringTable!$1:$1048576,MATCH([1]InApkStringTable!$B$1,[1]InApkStringTable!$1:$1,0),0),
"스트링없음")))</f>
        <v/>
      </c>
      <c r="L1389" t="b">
        <v>1</v>
      </c>
      <c r="N1389" t="str">
        <f>IF(ISBLANK(M1389),"",IF(ISERROR(VLOOKUP(M1389,MapTable!$A:$A,1,0)),"맵없음",""))</f>
        <v/>
      </c>
      <c r="O1389">
        <f t="shared" si="85"/>
        <v>5</v>
      </c>
      <c r="Q1389">
        <f t="shared" si="86"/>
        <v>5</v>
      </c>
      <c r="R1389" t="b">
        <f t="shared" ca="1" si="87"/>
        <v>0</v>
      </c>
      <c r="T1389" t="b">
        <f t="shared" ca="1" si="88"/>
        <v>0</v>
      </c>
      <c r="X1389" t="str">
        <f>IF(ISBLANK(W1389),"",
IF(ISERROR(FIND(",",W1389)),
  IF(ISERROR(VLOOKUP(W1389,MapTable!$A:$A,1,0)),"맵없음",
  ""),
IF(ISERROR(FIND(",",W1389,FIND(",",W1389)+1)),
  IF(OR(ISERROR(VLOOKUP(LEFT(W1389,FIND(",",W1389)-1),MapTable!$A:$A,1,0)),ISERROR(VLOOKUP(TRIM(MID(W1389,FIND(",",W1389)+1,999)),MapTable!$A:$A,1,0))),"맵없음",
  ""),
IF(ISERROR(FIND(",",W1389,FIND(",",W1389,FIND(",",W1389)+1)+1)),
  IF(OR(ISERROR(VLOOKUP(LEFT(W1389,FIND(",",W1389)-1),MapTable!$A:$A,1,0)),ISERROR(VLOOKUP(TRIM(MID(W1389,FIND(",",W1389)+1,FIND(",",W1389,FIND(",",W1389)+1)-FIND(",",W1389)-1)),MapTable!$A:$A,1,0)),ISERROR(VLOOKUP(TRIM(MID(W1389,FIND(",",W1389,FIND(",",W1389)+1)+1,999)),MapTable!$A:$A,1,0))),"맵없음",
  ""),
IF(ISERROR(FIND(",",W1389,FIND(",",W1389,FIND(",",W1389,FIND(",",W1389)+1)+1)+1)),
  IF(OR(ISERROR(VLOOKUP(LEFT(W1389,FIND(",",W1389)-1),MapTable!$A:$A,1,0)),ISERROR(VLOOKUP(TRIM(MID(W1389,FIND(",",W1389)+1,FIND(",",W1389,FIND(",",W1389)+1)-FIND(",",W1389)-1)),MapTable!$A:$A,1,0)),ISERROR(VLOOKUP(TRIM(MID(W1389,FIND(",",W1389,FIND(",",W1389)+1)+1,FIND(",",W1389,FIND(",",W1389,FIND(",",W1389)+1)+1)-FIND(",",W1389,FIND(",",W1389)+1)-1)),MapTable!$A:$A,1,0)),ISERROR(VLOOKUP(TRIM(MID(W1389,FIND(",",W1389,FIND(",",W1389,FIND(",",W1389)+1)+1)+1,999)),MapTable!$A:$A,1,0))),"맵없음",
  ""),
)))))</f>
        <v/>
      </c>
      <c r="AC1389" t="str">
        <f>IF(ISBLANK(AB1389),"",IF(ISERROR(VLOOKUP(AB1389,[3]DropTable!$A:$A,1,0)),"드랍없음",""))</f>
        <v/>
      </c>
      <c r="AE1389" t="str">
        <f>IF(ISBLANK(AD1389),"",IF(ISERROR(VLOOKUP(AD1389,[3]DropTable!$A:$A,1,0)),"드랍없음",""))</f>
        <v/>
      </c>
      <c r="AG1389">
        <v>9.8000000000000007</v>
      </c>
      <c r="AH1389">
        <v>1</v>
      </c>
    </row>
    <row r="1390" spans="1:34" x14ac:dyDescent="0.3">
      <c r="A1390">
        <v>5</v>
      </c>
      <c r="B1390">
        <v>49</v>
      </c>
      <c r="C1390">
        <f>IF(OR($L1390=TRUE,$A1390=0,MOD($A1390,ChapterTable!$S$20)&lt;&gt;0),
MAX(0,INT(($B1390+ChapterTable!$Q$26+VLOOKUP(SUBSTITUTE(C$1,"성장단계","")&amp;"단계오프셋",ChapterTable!$S:$T,2,0))/ChapterTable!$Q$23)),
MAX(0,INT(($B1390+ChapterTable!$S$26+VLOOKUP(SUBSTITUTE(C$1,"성장단계","")&amp;"보스단계오프셋",ChapterTable!$S:$T,2,0))/ChapterTable!$S$23)))</f>
        <v>5</v>
      </c>
      <c r="D1390">
        <f>IF(OR($L1390=TRUE,$A1390=0,MOD($A1390,ChapterTable!$S$20)&lt;&gt;0),
MAX(0,INT(($B1390+ChapterTable!$Q$26+VLOOKUP(SUBSTITUTE(D$1,"성장단계","")&amp;"단계오프셋",ChapterTable!$S:$T,2,0))/ChapterTable!$Q$23)),
MAX(0,INT(($B1390+ChapterTable!$S$26+VLOOKUP(SUBSTITUTE(D$1,"성장단계","")&amp;"보스단계오프셋",ChapterTable!$S:$T,2,0))/ChapterTable!$S$23)))</f>
        <v>4</v>
      </c>
      <c r="E1390" s="1">
        <f ca="1">IF(AND($A1390=0,$B1390=1),
    VLOOKUP(1,ChapterTable!$1:$1048576,MATCH("최종"&amp;SUBSTITUTE(SUBSTITUTE(E$1,"standard",""),"|Float",""),ChapterTable!$1:$1,0),0)*ChapterTable!$Q$17,
  IF(AND($A1390=0,$B1390=0),
    E1391,
  IF($B1390=0,
    VLOOKUP($A1390,ChapterTable!$1:$1048576,MATCH("최종"&amp;SUBSTITUTE(SUBSTITUTE(E$1,"standard",""),"|Float",""),ChapterTable!$1:$1,0),0),
  IF($B1390=1,
    IF($L1390=FALSE,
      VLOOKUP($A1390,ChapterTable!$1:$1048576,MATCH("최종"&amp;SUBSTITUTE(SUBSTITUTE(E$1,"standard",""),"|Float",""),ChapterTable!$1:$1,0),0),
      VLOOKUP($A1390-ChapterTable!$Q$11,ChapterTable!$1:$1048576,MATCH("최종"&amp;SUBSTITUTE(SUBSTITUTE(E$1,"standard",""),"|Float",""),ChapterTable!$1:$1,0),0)*ChapterTable!$Q$14
    ),
  OFFSET(E1390,-$B1390+IF($L1390,1,0),0)*
    (VLOOKUP(SUBSTITUTE(SUBSTITUTE(E$1,"standard",""),"|Float","")&amp;"인게임누적곱배수",ChapterTable!$S:$T,2,0)^C1390
    +VLOOKUP(SUBSTITUTE(SUBSTITUTE(E$1,"standard",""),"|Float","")&amp;"인게임누적합배수",ChapterTable!$S:$T,2,0)*C1390)
  )
  )
  )
)</f>
        <v>1420.03125</v>
      </c>
      <c r="F1390" s="1">
        <f ca="1">IF(AND($A1390=0,$B1390=1),
    VLOOKUP(1,ChapterTable!$1:$1048576,MATCH("최종"&amp;SUBSTITUTE(SUBSTITUTE(F$1,"standard",""),"|Float",""),ChapterTable!$1:$1,0),0)*ChapterTable!$Q$17,
  IF(AND($A1390=0,$B1390=0),
    F1391,
  IF($B1390=0,
    VLOOKUP($A1390,ChapterTable!$1:$1048576,MATCH("최종"&amp;SUBSTITUTE(SUBSTITUTE(F$1,"standard",""),"|Float",""),ChapterTable!$1:$1,0),0),
  IF($B1390=1,
    IF($L1390=FALSE,
      VLOOKUP($A1390,ChapterTable!$1:$1048576,MATCH("최종"&amp;SUBSTITUTE(SUBSTITUTE(F$1,"standard",""),"|Float",""),ChapterTable!$1:$1,0),0),
      VLOOKUP($A1390-ChapterTable!$Q$11,ChapterTable!$1:$1048576,MATCH("최종"&amp;SUBSTITUTE(SUBSTITUTE(F$1,"standard",""),"|Float",""),ChapterTable!$1:$1,0),0)*ChapterTable!$Q$14
    ),
  OFFSET(F1390,-$B1390+IF($L1390,1,0),0)*
    (VLOOKUP(SUBSTITUTE(SUBSTITUTE(F$1,"standard",""),"|Float","")&amp;"인게임누적곱배수",ChapterTable!$S:$T,2,0)^D1390
    +VLOOKUP(SUBSTITUTE(SUBSTITUTE(F$1,"standard",""),"|Float","")&amp;"인게임누적합배수",ChapterTable!$S:$T,2,0)*D1390)
  )
  )
  )
)</f>
        <v>516.375</v>
      </c>
      <c r="G1390" t="s">
        <v>76</v>
      </c>
      <c r="J1390" t="str">
        <f>IF(ISBLANK(I1390),"",
IFERROR(VLOOKUP(I1390,[1]StringTable!$1:$1048576,MATCH([1]StringTable!$B$1,[1]StringTable!$1:$1,0),0),
IFERROR(VLOOKUP(I1390,[1]InApkStringTable!$1:$1048576,MATCH([1]InApkStringTable!$B$1,[1]InApkStringTable!$1:$1,0),0),
"스트링없음")))</f>
        <v/>
      </c>
      <c r="L1390" t="b">
        <v>1</v>
      </c>
      <c r="N1390" t="str">
        <f>IF(ISBLANK(M1390),"",IF(ISERROR(VLOOKUP(M1390,MapTable!$A:$A,1,0)),"맵없음",""))</f>
        <v/>
      </c>
      <c r="O1390">
        <f t="shared" si="85"/>
        <v>95</v>
      </c>
      <c r="Q1390">
        <f t="shared" si="86"/>
        <v>95</v>
      </c>
      <c r="R1390" t="b">
        <f t="shared" ca="1" si="87"/>
        <v>1</v>
      </c>
      <c r="T1390" t="b">
        <f t="shared" ca="1" si="88"/>
        <v>1</v>
      </c>
      <c r="X1390" t="str">
        <f>IF(ISBLANK(W1390),"",
IF(ISERROR(FIND(",",W1390)),
  IF(ISERROR(VLOOKUP(W1390,MapTable!$A:$A,1,0)),"맵없음",
  ""),
IF(ISERROR(FIND(",",W1390,FIND(",",W1390)+1)),
  IF(OR(ISERROR(VLOOKUP(LEFT(W1390,FIND(",",W1390)-1),MapTable!$A:$A,1,0)),ISERROR(VLOOKUP(TRIM(MID(W1390,FIND(",",W1390)+1,999)),MapTable!$A:$A,1,0))),"맵없음",
  ""),
IF(ISERROR(FIND(",",W1390,FIND(",",W1390,FIND(",",W1390)+1)+1)),
  IF(OR(ISERROR(VLOOKUP(LEFT(W1390,FIND(",",W1390)-1),MapTable!$A:$A,1,0)),ISERROR(VLOOKUP(TRIM(MID(W1390,FIND(",",W1390)+1,FIND(",",W1390,FIND(",",W1390)+1)-FIND(",",W1390)-1)),MapTable!$A:$A,1,0)),ISERROR(VLOOKUP(TRIM(MID(W1390,FIND(",",W1390,FIND(",",W1390)+1)+1,999)),MapTable!$A:$A,1,0))),"맵없음",
  ""),
IF(ISERROR(FIND(",",W1390,FIND(",",W1390,FIND(",",W1390,FIND(",",W1390)+1)+1)+1)),
  IF(OR(ISERROR(VLOOKUP(LEFT(W1390,FIND(",",W1390)-1),MapTable!$A:$A,1,0)),ISERROR(VLOOKUP(TRIM(MID(W1390,FIND(",",W1390)+1,FIND(",",W1390,FIND(",",W1390)+1)-FIND(",",W1390)-1)),MapTable!$A:$A,1,0)),ISERROR(VLOOKUP(TRIM(MID(W1390,FIND(",",W1390,FIND(",",W1390)+1)+1,FIND(",",W1390,FIND(",",W1390,FIND(",",W1390)+1)+1)-FIND(",",W1390,FIND(",",W1390)+1)-1)),MapTable!$A:$A,1,0)),ISERROR(VLOOKUP(TRIM(MID(W1390,FIND(",",W1390,FIND(",",W1390,FIND(",",W1390)+1)+1)+1,999)),MapTable!$A:$A,1,0))),"맵없음",
  ""),
)))))</f>
        <v/>
      </c>
      <c r="AC1390" t="str">
        <f>IF(ISBLANK(AB1390),"",IF(ISERROR(VLOOKUP(AB1390,[3]DropTable!$A:$A,1,0)),"드랍없음",""))</f>
        <v/>
      </c>
      <c r="AE1390" t="str">
        <f>IF(ISBLANK(AD1390),"",IF(ISERROR(VLOOKUP(AD1390,[3]DropTable!$A:$A,1,0)),"드랍없음",""))</f>
        <v/>
      </c>
      <c r="AG1390">
        <v>9.8000000000000007</v>
      </c>
      <c r="AH1390">
        <v>1</v>
      </c>
    </row>
    <row r="1391" spans="1:34" x14ac:dyDescent="0.3">
      <c r="A1391">
        <v>5</v>
      </c>
      <c r="B1391">
        <v>50</v>
      </c>
      <c r="C1391">
        <f>IF(OR($L1391=TRUE,$A1391=0,MOD($A1391,ChapterTable!$S$20)&lt;&gt;0),
MAX(0,INT(($B1391+ChapterTable!$Q$26+VLOOKUP(SUBSTITUTE(C$1,"성장단계","")&amp;"단계오프셋",ChapterTable!$S:$T,2,0))/ChapterTable!$Q$23)),
MAX(0,INT(($B1391+ChapterTable!$S$26+VLOOKUP(SUBSTITUTE(C$1,"성장단계","")&amp;"보스단계오프셋",ChapterTable!$S:$T,2,0))/ChapterTable!$S$23)))</f>
        <v>5</v>
      </c>
      <c r="D1391">
        <f>IF(OR($L1391=TRUE,$A1391=0,MOD($A1391,ChapterTable!$S$20)&lt;&gt;0),
MAX(0,INT(($B1391+ChapterTable!$Q$26+VLOOKUP(SUBSTITUTE(D$1,"성장단계","")&amp;"단계오프셋",ChapterTable!$S:$T,2,0))/ChapterTable!$Q$23)),
MAX(0,INT(($B1391+ChapterTable!$S$26+VLOOKUP(SUBSTITUTE(D$1,"성장단계","")&amp;"보스단계오프셋",ChapterTable!$S:$T,2,0))/ChapterTable!$S$23)))</f>
        <v>4</v>
      </c>
      <c r="E1391" s="1">
        <f ca="1">IF(AND($A1391=0,$B1391=1),
    VLOOKUP(1,ChapterTable!$1:$1048576,MATCH("최종"&amp;SUBSTITUTE(SUBSTITUTE(E$1,"standard",""),"|Float",""),ChapterTable!$1:$1,0),0)*ChapterTable!$Q$17,
  IF(AND($A1391=0,$B1391=0),
    E1392,
  IF($B1391=0,
    VLOOKUP($A1391,ChapterTable!$1:$1048576,MATCH("최종"&amp;SUBSTITUTE(SUBSTITUTE(E$1,"standard",""),"|Float",""),ChapterTable!$1:$1,0),0),
  IF($B1391=1,
    IF($L1391=FALSE,
      VLOOKUP($A1391,ChapterTable!$1:$1048576,MATCH("최종"&amp;SUBSTITUTE(SUBSTITUTE(E$1,"standard",""),"|Float",""),ChapterTable!$1:$1,0),0),
      VLOOKUP($A1391-ChapterTable!$Q$11,ChapterTable!$1:$1048576,MATCH("최종"&amp;SUBSTITUTE(SUBSTITUTE(E$1,"standard",""),"|Float",""),ChapterTable!$1:$1,0),0)*ChapterTable!$Q$14
    ),
  OFFSET(E1391,-$B1391+IF($L1391,1,0),0)*
    (VLOOKUP(SUBSTITUTE(SUBSTITUTE(E$1,"standard",""),"|Float","")&amp;"인게임누적곱배수",ChapterTable!$S:$T,2,0)^C1391
    +VLOOKUP(SUBSTITUTE(SUBSTITUTE(E$1,"standard",""),"|Float","")&amp;"인게임누적합배수",ChapterTable!$S:$T,2,0)*C1391)
  )
  )
  )
)</f>
        <v>1420.03125</v>
      </c>
      <c r="F1391" s="1">
        <f ca="1">IF(AND($A1391=0,$B1391=1),
    VLOOKUP(1,ChapterTable!$1:$1048576,MATCH("최종"&amp;SUBSTITUTE(SUBSTITUTE(F$1,"standard",""),"|Float",""),ChapterTable!$1:$1,0),0)*ChapterTable!$Q$17,
  IF(AND($A1391=0,$B1391=0),
    F1392,
  IF($B1391=0,
    VLOOKUP($A1391,ChapterTable!$1:$1048576,MATCH("최종"&amp;SUBSTITUTE(SUBSTITUTE(F$1,"standard",""),"|Float",""),ChapterTable!$1:$1,0),0),
  IF($B1391=1,
    IF($L1391=FALSE,
      VLOOKUP($A1391,ChapterTable!$1:$1048576,MATCH("최종"&amp;SUBSTITUTE(SUBSTITUTE(F$1,"standard",""),"|Float",""),ChapterTable!$1:$1,0),0),
      VLOOKUP($A1391-ChapterTable!$Q$11,ChapterTable!$1:$1048576,MATCH("최종"&amp;SUBSTITUTE(SUBSTITUTE(F$1,"standard",""),"|Float",""),ChapterTable!$1:$1,0),0)*ChapterTable!$Q$14
    ),
  OFFSET(F1391,-$B1391+IF($L1391,1,0),0)*
    (VLOOKUP(SUBSTITUTE(SUBSTITUTE(F$1,"standard",""),"|Float","")&amp;"인게임누적곱배수",ChapterTable!$S:$T,2,0)^D1391
    +VLOOKUP(SUBSTITUTE(SUBSTITUTE(F$1,"standard",""),"|Float","")&amp;"인게임누적합배수",ChapterTable!$S:$T,2,0)*D1391)
  )
  )
  )
)</f>
        <v>516.375</v>
      </c>
      <c r="G1391" t="s">
        <v>76</v>
      </c>
      <c r="J1391" t="str">
        <f>IF(ISBLANK(I1391),"",
IFERROR(VLOOKUP(I1391,[1]StringTable!$1:$1048576,MATCH([1]StringTable!$B$1,[1]StringTable!$1:$1,0),0),
IFERROR(VLOOKUP(I1391,[1]InApkStringTable!$1:$1048576,MATCH([1]InApkStringTable!$B$1,[1]InApkStringTable!$1:$1,0),0),
"스트링없음")))</f>
        <v/>
      </c>
      <c r="L1391" t="b">
        <v>1</v>
      </c>
      <c r="N1391" t="str">
        <f>IF(ISBLANK(M1391),"",IF(ISERROR(VLOOKUP(M1391,MapTable!$A:$A,1,0)),"맵없음",""))</f>
        <v/>
      </c>
      <c r="O1391">
        <f t="shared" si="85"/>
        <v>21</v>
      </c>
      <c r="Q1391">
        <f t="shared" si="86"/>
        <v>21</v>
      </c>
      <c r="R1391" t="b">
        <f t="shared" ca="1" si="87"/>
        <v>0</v>
      </c>
      <c r="T1391" t="b">
        <f t="shared" ca="1" si="88"/>
        <v>0</v>
      </c>
      <c r="X1391" t="str">
        <f>IF(ISBLANK(W1391),"",
IF(ISERROR(FIND(",",W1391)),
  IF(ISERROR(VLOOKUP(W1391,MapTable!$A:$A,1,0)),"맵없음",
  ""),
IF(ISERROR(FIND(",",W1391,FIND(",",W1391)+1)),
  IF(OR(ISERROR(VLOOKUP(LEFT(W1391,FIND(",",W1391)-1),MapTable!$A:$A,1,0)),ISERROR(VLOOKUP(TRIM(MID(W1391,FIND(",",W1391)+1,999)),MapTable!$A:$A,1,0))),"맵없음",
  ""),
IF(ISERROR(FIND(",",W1391,FIND(",",W1391,FIND(",",W1391)+1)+1)),
  IF(OR(ISERROR(VLOOKUP(LEFT(W1391,FIND(",",W1391)-1),MapTable!$A:$A,1,0)),ISERROR(VLOOKUP(TRIM(MID(W1391,FIND(",",W1391)+1,FIND(",",W1391,FIND(",",W1391)+1)-FIND(",",W1391)-1)),MapTable!$A:$A,1,0)),ISERROR(VLOOKUP(TRIM(MID(W1391,FIND(",",W1391,FIND(",",W1391)+1)+1,999)),MapTable!$A:$A,1,0))),"맵없음",
  ""),
IF(ISERROR(FIND(",",W1391,FIND(",",W1391,FIND(",",W1391,FIND(",",W1391)+1)+1)+1)),
  IF(OR(ISERROR(VLOOKUP(LEFT(W1391,FIND(",",W1391)-1),MapTable!$A:$A,1,0)),ISERROR(VLOOKUP(TRIM(MID(W1391,FIND(",",W1391)+1,FIND(",",W1391,FIND(",",W1391)+1)-FIND(",",W1391)-1)),MapTable!$A:$A,1,0)),ISERROR(VLOOKUP(TRIM(MID(W1391,FIND(",",W1391,FIND(",",W1391)+1)+1,FIND(",",W1391,FIND(",",W1391,FIND(",",W1391)+1)+1)-FIND(",",W1391,FIND(",",W1391)+1)-1)),MapTable!$A:$A,1,0)),ISERROR(VLOOKUP(TRIM(MID(W1391,FIND(",",W1391,FIND(",",W1391,FIND(",",W1391)+1)+1)+1,999)),MapTable!$A:$A,1,0))),"맵없음",
  ""),
)))))</f>
        <v/>
      </c>
      <c r="AC1391" t="str">
        <f>IF(ISBLANK(AB1391),"",IF(ISERROR(VLOOKUP(AB1391,[3]DropTable!$A:$A,1,0)),"드랍없음",""))</f>
        <v/>
      </c>
      <c r="AE1391" t="str">
        <f>IF(ISBLANK(AD1391),"",IF(ISERROR(VLOOKUP(AD1391,[3]DropTable!$A:$A,1,0)),"드랍없음",""))</f>
        <v/>
      </c>
      <c r="AG1391">
        <v>9.8000000000000007</v>
      </c>
      <c r="AH1391">
        <v>1</v>
      </c>
    </row>
    <row r="1392" spans="1:34" x14ac:dyDescent="0.3">
      <c r="A1392">
        <v>6</v>
      </c>
      <c r="B1392">
        <v>1</v>
      </c>
      <c r="C1392">
        <f>IF(OR($L1392=TRUE,$A1392=0,MOD($A1392,ChapterTable!$S$20)&lt;&gt;0),
MAX(0,INT(($B1392+ChapterTable!$Q$26+VLOOKUP(SUBSTITUTE(C$1,"성장단계","")&amp;"단계오프셋",ChapterTable!$S:$T,2,0))/ChapterTable!$Q$23)),
MAX(0,INT(($B1392+ChapterTable!$S$26+VLOOKUP(SUBSTITUTE(C$1,"성장단계","")&amp;"보스단계오프셋",ChapterTable!$S:$T,2,0))/ChapterTable!$S$23)))</f>
        <v>0</v>
      </c>
      <c r="D1392">
        <f>IF(OR($L1392=TRUE,$A1392=0,MOD($A1392,ChapterTable!$S$20)&lt;&gt;0),
MAX(0,INT(($B1392+ChapterTable!$Q$26+VLOOKUP(SUBSTITUTE(D$1,"성장단계","")&amp;"단계오프셋",ChapterTable!$S:$T,2,0))/ChapterTable!$Q$23)),
MAX(0,INT(($B1392+ChapterTable!$S$26+VLOOKUP(SUBSTITUTE(D$1,"성장단계","")&amp;"보스단계오프셋",ChapterTable!$S:$T,2,0))/ChapterTable!$S$23)))</f>
        <v>0</v>
      </c>
      <c r="E1392" s="1">
        <f ca="1">IF(AND($A1392=0,$B1392=1),
    VLOOKUP(1,ChapterTable!$1:$1048576,MATCH("최종"&amp;SUBSTITUTE(SUBSTITUTE(E$1,"standard",""),"|Float",""),ChapterTable!$1:$1,0),0)*ChapterTable!$Q$17,
  IF(AND($A1392=0,$B1392=0),
    E1393,
  IF($B1392=0,
    VLOOKUP($A1392,ChapterTable!$1:$1048576,MATCH("최종"&amp;SUBSTITUTE(SUBSTITUTE(E$1,"standard",""),"|Float",""),ChapterTable!$1:$1,0),0),
  IF($B1392=1,
    IF($L1392=FALSE,
      VLOOKUP($A1392,ChapterTable!$1:$1048576,MATCH("최종"&amp;SUBSTITUTE(SUBSTITUTE(E$1,"standard",""),"|Float",""),ChapterTable!$1:$1,0),0),
      VLOOKUP($A1392-ChapterTable!$Q$11,ChapterTable!$1:$1048576,MATCH("최종"&amp;SUBSTITUTE(SUBSTITUTE(E$1,"standard",""),"|Float",""),ChapterTable!$1:$1,0),0)*ChapterTable!$Q$14
    ),
  OFFSET(E1392,-$B1392+IF($L1392,1,0),0)*
    (VLOOKUP(SUBSTITUTE(SUBSTITUTE(E$1,"standard",""),"|Float","")&amp;"인게임누적곱배수",ChapterTable!$S:$T,2,0)^C1392
    +VLOOKUP(SUBSTITUTE(SUBSTITUTE(E$1,"standard",""),"|Float","")&amp;"인게임누적합배수",ChapterTable!$S:$T,2,0)*C1392)
  )
  )
  )
)</f>
        <v>774.5625</v>
      </c>
      <c r="F1392" s="1">
        <f ca="1">IF(AND($A1392=0,$B1392=1),
    VLOOKUP(1,ChapterTable!$1:$1048576,MATCH("최종"&amp;SUBSTITUTE(SUBSTITUTE(F$1,"standard",""),"|Float",""),ChapterTable!$1:$1,0),0)*ChapterTable!$Q$17,
  IF(AND($A1392=0,$B1392=0),
    F1393,
  IF($B1392=0,
    VLOOKUP($A1392,ChapterTable!$1:$1048576,MATCH("최종"&amp;SUBSTITUTE(SUBSTITUTE(F$1,"standard",""),"|Float",""),ChapterTable!$1:$1,0),0),
  IF($B1392=1,
    IF($L1392=FALSE,
      VLOOKUP($A1392,ChapterTable!$1:$1048576,MATCH("최종"&amp;SUBSTITUTE(SUBSTITUTE(F$1,"standard",""),"|Float",""),ChapterTable!$1:$1,0),0),
      VLOOKUP($A1392-ChapterTable!$Q$11,ChapterTable!$1:$1048576,MATCH("최종"&amp;SUBSTITUTE(SUBSTITUTE(F$1,"standard",""),"|Float",""),ChapterTable!$1:$1,0),0)*ChapterTable!$Q$14
    ),
  OFFSET(F1392,-$B1392+IF($L1392,1,0),0)*
    (VLOOKUP(SUBSTITUTE(SUBSTITUTE(F$1,"standard",""),"|Float","")&amp;"인게임누적곱배수",ChapterTable!$S:$T,2,0)^D1392
    +VLOOKUP(SUBSTITUTE(SUBSTITUTE(F$1,"standard",""),"|Float","")&amp;"인게임누적합배수",ChapterTable!$S:$T,2,0)*D1392)
  )
  )
  )
)</f>
        <v>430.3125</v>
      </c>
      <c r="G1392" t="s">
        <v>76</v>
      </c>
      <c r="J1392" t="str">
        <f>IF(ISBLANK(I1392),"",
IFERROR(VLOOKUP(I1392,[1]StringTable!$1:$1048576,MATCH([1]StringTable!$B$1,[1]StringTable!$1:$1,0),0),
IFERROR(VLOOKUP(I1392,[1]InApkStringTable!$1:$1048576,MATCH([1]InApkStringTable!$B$1,[1]InApkStringTable!$1:$1,0),0),
"스트링없음")))</f>
        <v/>
      </c>
      <c r="L1392" t="b">
        <v>1</v>
      </c>
      <c r="N1392" t="str">
        <f>IF(ISBLANK(M1392),"",IF(ISERROR(VLOOKUP(M1392,MapTable!$A:$A,1,0)),"맵없음",""))</f>
        <v/>
      </c>
      <c r="O1392">
        <f t="shared" si="85"/>
        <v>1</v>
      </c>
      <c r="Q1392">
        <f t="shared" si="86"/>
        <v>1</v>
      </c>
      <c r="R1392" t="b">
        <f t="shared" ca="1" si="87"/>
        <v>0</v>
      </c>
      <c r="T1392" t="b">
        <f t="shared" ca="1" si="88"/>
        <v>0</v>
      </c>
      <c r="X1392" t="str">
        <f>IF(ISBLANK(W1392),"",
IF(ISERROR(FIND(",",W1392)),
  IF(ISERROR(VLOOKUP(W1392,MapTable!$A:$A,1,0)),"맵없음",
  ""),
IF(ISERROR(FIND(",",W1392,FIND(",",W1392)+1)),
  IF(OR(ISERROR(VLOOKUP(LEFT(W1392,FIND(",",W1392)-1),MapTable!$A:$A,1,0)),ISERROR(VLOOKUP(TRIM(MID(W1392,FIND(",",W1392)+1,999)),MapTable!$A:$A,1,0))),"맵없음",
  ""),
IF(ISERROR(FIND(",",W1392,FIND(",",W1392,FIND(",",W1392)+1)+1)),
  IF(OR(ISERROR(VLOOKUP(LEFT(W1392,FIND(",",W1392)-1),MapTable!$A:$A,1,0)),ISERROR(VLOOKUP(TRIM(MID(W1392,FIND(",",W1392)+1,FIND(",",W1392,FIND(",",W1392)+1)-FIND(",",W1392)-1)),MapTable!$A:$A,1,0)),ISERROR(VLOOKUP(TRIM(MID(W1392,FIND(",",W1392,FIND(",",W1392)+1)+1,999)),MapTable!$A:$A,1,0))),"맵없음",
  ""),
IF(ISERROR(FIND(",",W1392,FIND(",",W1392,FIND(",",W1392,FIND(",",W1392)+1)+1)+1)),
  IF(OR(ISERROR(VLOOKUP(LEFT(W1392,FIND(",",W1392)-1),MapTable!$A:$A,1,0)),ISERROR(VLOOKUP(TRIM(MID(W1392,FIND(",",W1392)+1,FIND(",",W1392,FIND(",",W1392)+1)-FIND(",",W1392)-1)),MapTable!$A:$A,1,0)),ISERROR(VLOOKUP(TRIM(MID(W1392,FIND(",",W1392,FIND(",",W1392)+1)+1,FIND(",",W1392,FIND(",",W1392,FIND(",",W1392)+1)+1)-FIND(",",W1392,FIND(",",W1392)+1)-1)),MapTable!$A:$A,1,0)),ISERROR(VLOOKUP(TRIM(MID(W1392,FIND(",",W1392,FIND(",",W1392,FIND(",",W1392)+1)+1)+1,999)),MapTable!$A:$A,1,0))),"맵없음",
  ""),
)))))</f>
        <v/>
      </c>
      <c r="AC1392" t="str">
        <f>IF(ISBLANK(AB1392),"",IF(ISERROR(VLOOKUP(AB1392,[3]DropTable!$A:$A,1,0)),"드랍없음",""))</f>
        <v/>
      </c>
      <c r="AE1392" t="str">
        <f>IF(ISBLANK(AD1392),"",IF(ISERROR(VLOOKUP(AD1392,[3]DropTable!$A:$A,1,0)),"드랍없음",""))</f>
        <v/>
      </c>
      <c r="AG1392">
        <v>9.8000000000000007</v>
      </c>
      <c r="AH1392">
        <v>1</v>
      </c>
    </row>
    <row r="1393" spans="1:34" x14ac:dyDescent="0.3">
      <c r="A1393">
        <v>6</v>
      </c>
      <c r="B1393">
        <v>2</v>
      </c>
      <c r="C1393">
        <f>IF(OR($L1393=TRUE,$A1393=0,MOD($A1393,ChapterTable!$S$20)&lt;&gt;0),
MAX(0,INT(($B1393+ChapterTable!$Q$26+VLOOKUP(SUBSTITUTE(C$1,"성장단계","")&amp;"단계오프셋",ChapterTable!$S:$T,2,0))/ChapterTable!$Q$23)),
MAX(0,INT(($B1393+ChapterTable!$S$26+VLOOKUP(SUBSTITUTE(C$1,"성장단계","")&amp;"보스단계오프셋",ChapterTable!$S:$T,2,0))/ChapterTable!$S$23)))</f>
        <v>0</v>
      </c>
      <c r="D1393">
        <f>IF(OR($L1393=TRUE,$A1393=0,MOD($A1393,ChapterTable!$S$20)&lt;&gt;0),
MAX(0,INT(($B1393+ChapterTable!$Q$26+VLOOKUP(SUBSTITUTE(D$1,"성장단계","")&amp;"단계오프셋",ChapterTable!$S:$T,2,0))/ChapterTable!$Q$23)),
MAX(0,INT(($B1393+ChapterTable!$S$26+VLOOKUP(SUBSTITUTE(D$1,"성장단계","")&amp;"보스단계오프셋",ChapterTable!$S:$T,2,0))/ChapterTable!$S$23)))</f>
        <v>0</v>
      </c>
      <c r="E1393" s="1">
        <f ca="1">IF(AND($A1393=0,$B1393=1),
    VLOOKUP(1,ChapterTable!$1:$1048576,MATCH("최종"&amp;SUBSTITUTE(SUBSTITUTE(E$1,"standard",""),"|Float",""),ChapterTable!$1:$1,0),0)*ChapterTable!$Q$17,
  IF(AND($A1393=0,$B1393=0),
    E1394,
  IF($B1393=0,
    VLOOKUP($A1393,ChapterTable!$1:$1048576,MATCH("최종"&amp;SUBSTITUTE(SUBSTITUTE(E$1,"standard",""),"|Float",""),ChapterTable!$1:$1,0),0),
  IF($B1393=1,
    IF($L1393=FALSE,
      VLOOKUP($A1393,ChapterTable!$1:$1048576,MATCH("최종"&amp;SUBSTITUTE(SUBSTITUTE(E$1,"standard",""),"|Float",""),ChapterTable!$1:$1,0),0),
      VLOOKUP($A1393-ChapterTable!$Q$11,ChapterTable!$1:$1048576,MATCH("최종"&amp;SUBSTITUTE(SUBSTITUTE(E$1,"standard",""),"|Float",""),ChapterTable!$1:$1,0),0)*ChapterTable!$Q$14
    ),
  OFFSET(E1393,-$B1393+IF($L1393,1,0),0)*
    (VLOOKUP(SUBSTITUTE(SUBSTITUTE(E$1,"standard",""),"|Float","")&amp;"인게임누적곱배수",ChapterTable!$S:$T,2,0)^C1393
    +VLOOKUP(SUBSTITUTE(SUBSTITUTE(E$1,"standard",""),"|Float","")&amp;"인게임누적합배수",ChapterTable!$S:$T,2,0)*C1393)
  )
  )
  )
)</f>
        <v>774.5625</v>
      </c>
      <c r="F1393" s="1">
        <f ca="1">IF(AND($A1393=0,$B1393=1),
    VLOOKUP(1,ChapterTable!$1:$1048576,MATCH("최종"&amp;SUBSTITUTE(SUBSTITUTE(F$1,"standard",""),"|Float",""),ChapterTable!$1:$1,0),0)*ChapterTable!$Q$17,
  IF(AND($A1393=0,$B1393=0),
    F1394,
  IF($B1393=0,
    VLOOKUP($A1393,ChapterTable!$1:$1048576,MATCH("최종"&amp;SUBSTITUTE(SUBSTITUTE(F$1,"standard",""),"|Float",""),ChapterTable!$1:$1,0),0),
  IF($B1393=1,
    IF($L1393=FALSE,
      VLOOKUP($A1393,ChapterTable!$1:$1048576,MATCH("최종"&amp;SUBSTITUTE(SUBSTITUTE(F$1,"standard",""),"|Float",""),ChapterTable!$1:$1,0),0),
      VLOOKUP($A1393-ChapterTable!$Q$11,ChapterTable!$1:$1048576,MATCH("최종"&amp;SUBSTITUTE(SUBSTITUTE(F$1,"standard",""),"|Float",""),ChapterTable!$1:$1,0),0)*ChapterTable!$Q$14
    ),
  OFFSET(F1393,-$B1393+IF($L1393,1,0),0)*
    (VLOOKUP(SUBSTITUTE(SUBSTITUTE(F$1,"standard",""),"|Float","")&amp;"인게임누적곱배수",ChapterTable!$S:$T,2,0)^D1393
    +VLOOKUP(SUBSTITUTE(SUBSTITUTE(F$1,"standard",""),"|Float","")&amp;"인게임누적합배수",ChapterTable!$S:$T,2,0)*D1393)
  )
  )
  )
)</f>
        <v>430.3125</v>
      </c>
      <c r="G1393" t="s">
        <v>76</v>
      </c>
      <c r="J1393" t="str">
        <f>IF(ISBLANK(I1393),"",
IFERROR(VLOOKUP(I1393,[1]StringTable!$1:$1048576,MATCH([1]StringTable!$B$1,[1]StringTable!$1:$1,0),0),
IFERROR(VLOOKUP(I1393,[1]InApkStringTable!$1:$1048576,MATCH([1]InApkStringTable!$B$1,[1]InApkStringTable!$1:$1,0),0),
"스트링없음")))</f>
        <v/>
      </c>
      <c r="L1393" t="b">
        <v>1</v>
      </c>
      <c r="N1393" t="str">
        <f>IF(ISBLANK(M1393),"",IF(ISERROR(VLOOKUP(M1393,MapTable!$A:$A,1,0)),"맵없음",""))</f>
        <v/>
      </c>
      <c r="O1393">
        <f t="shared" si="85"/>
        <v>1</v>
      </c>
      <c r="Q1393">
        <f t="shared" si="86"/>
        <v>1</v>
      </c>
      <c r="R1393" t="b">
        <f t="shared" ca="1" si="87"/>
        <v>0</v>
      </c>
      <c r="T1393" t="b">
        <f t="shared" ca="1" si="88"/>
        <v>0</v>
      </c>
      <c r="X1393" t="str">
        <f>IF(ISBLANK(W1393),"",
IF(ISERROR(FIND(",",W1393)),
  IF(ISERROR(VLOOKUP(W1393,MapTable!$A:$A,1,0)),"맵없음",
  ""),
IF(ISERROR(FIND(",",W1393,FIND(",",W1393)+1)),
  IF(OR(ISERROR(VLOOKUP(LEFT(W1393,FIND(",",W1393)-1),MapTable!$A:$A,1,0)),ISERROR(VLOOKUP(TRIM(MID(W1393,FIND(",",W1393)+1,999)),MapTable!$A:$A,1,0))),"맵없음",
  ""),
IF(ISERROR(FIND(",",W1393,FIND(",",W1393,FIND(",",W1393)+1)+1)),
  IF(OR(ISERROR(VLOOKUP(LEFT(W1393,FIND(",",W1393)-1),MapTable!$A:$A,1,0)),ISERROR(VLOOKUP(TRIM(MID(W1393,FIND(",",W1393)+1,FIND(",",W1393,FIND(",",W1393)+1)-FIND(",",W1393)-1)),MapTable!$A:$A,1,0)),ISERROR(VLOOKUP(TRIM(MID(W1393,FIND(",",W1393,FIND(",",W1393)+1)+1,999)),MapTable!$A:$A,1,0))),"맵없음",
  ""),
IF(ISERROR(FIND(",",W1393,FIND(",",W1393,FIND(",",W1393,FIND(",",W1393)+1)+1)+1)),
  IF(OR(ISERROR(VLOOKUP(LEFT(W1393,FIND(",",W1393)-1),MapTable!$A:$A,1,0)),ISERROR(VLOOKUP(TRIM(MID(W1393,FIND(",",W1393)+1,FIND(",",W1393,FIND(",",W1393)+1)-FIND(",",W1393)-1)),MapTable!$A:$A,1,0)),ISERROR(VLOOKUP(TRIM(MID(W1393,FIND(",",W1393,FIND(",",W1393)+1)+1,FIND(",",W1393,FIND(",",W1393,FIND(",",W1393)+1)+1)-FIND(",",W1393,FIND(",",W1393)+1)-1)),MapTable!$A:$A,1,0)),ISERROR(VLOOKUP(TRIM(MID(W1393,FIND(",",W1393,FIND(",",W1393,FIND(",",W1393)+1)+1)+1,999)),MapTable!$A:$A,1,0))),"맵없음",
  ""),
)))))</f>
        <v/>
      </c>
      <c r="AC1393" t="str">
        <f>IF(ISBLANK(AB1393),"",IF(ISERROR(VLOOKUP(AB1393,[3]DropTable!$A:$A,1,0)),"드랍없음",""))</f>
        <v/>
      </c>
      <c r="AE1393" t="str">
        <f>IF(ISBLANK(AD1393),"",IF(ISERROR(VLOOKUP(AD1393,[3]DropTable!$A:$A,1,0)),"드랍없음",""))</f>
        <v/>
      </c>
      <c r="AG1393">
        <v>9.8000000000000007</v>
      </c>
      <c r="AH1393">
        <v>1</v>
      </c>
    </row>
    <row r="1394" spans="1:34" x14ac:dyDescent="0.3">
      <c r="A1394">
        <v>6</v>
      </c>
      <c r="B1394">
        <v>3</v>
      </c>
      <c r="C1394">
        <f>IF(OR($L1394=TRUE,$A1394=0,MOD($A1394,ChapterTable!$S$20)&lt;&gt;0),
MAX(0,INT(($B1394+ChapterTable!$Q$26+VLOOKUP(SUBSTITUTE(C$1,"성장단계","")&amp;"단계오프셋",ChapterTable!$S:$T,2,0))/ChapterTable!$Q$23)),
MAX(0,INT(($B1394+ChapterTable!$S$26+VLOOKUP(SUBSTITUTE(C$1,"성장단계","")&amp;"보스단계오프셋",ChapterTable!$S:$T,2,0))/ChapterTable!$S$23)))</f>
        <v>0</v>
      </c>
      <c r="D1394">
        <f>IF(OR($L1394=TRUE,$A1394=0,MOD($A1394,ChapterTable!$S$20)&lt;&gt;0),
MAX(0,INT(($B1394+ChapterTable!$Q$26+VLOOKUP(SUBSTITUTE(D$1,"성장단계","")&amp;"단계오프셋",ChapterTable!$S:$T,2,0))/ChapterTable!$Q$23)),
MAX(0,INT(($B1394+ChapterTable!$S$26+VLOOKUP(SUBSTITUTE(D$1,"성장단계","")&amp;"보스단계오프셋",ChapterTable!$S:$T,2,0))/ChapterTable!$S$23)))</f>
        <v>0</v>
      </c>
      <c r="E1394" s="1">
        <f ca="1">IF(AND($A1394=0,$B1394=1),
    VLOOKUP(1,ChapterTable!$1:$1048576,MATCH("최종"&amp;SUBSTITUTE(SUBSTITUTE(E$1,"standard",""),"|Float",""),ChapterTable!$1:$1,0),0)*ChapterTable!$Q$17,
  IF(AND($A1394=0,$B1394=0),
    E1395,
  IF($B1394=0,
    VLOOKUP($A1394,ChapterTable!$1:$1048576,MATCH("최종"&amp;SUBSTITUTE(SUBSTITUTE(E$1,"standard",""),"|Float",""),ChapterTable!$1:$1,0),0),
  IF($B1394=1,
    IF($L1394=FALSE,
      VLOOKUP($A1394,ChapterTable!$1:$1048576,MATCH("최종"&amp;SUBSTITUTE(SUBSTITUTE(E$1,"standard",""),"|Float",""),ChapterTable!$1:$1,0),0),
      VLOOKUP($A1394-ChapterTable!$Q$11,ChapterTable!$1:$1048576,MATCH("최종"&amp;SUBSTITUTE(SUBSTITUTE(E$1,"standard",""),"|Float",""),ChapterTable!$1:$1,0),0)*ChapterTable!$Q$14
    ),
  OFFSET(E1394,-$B1394+IF($L1394,1,0),0)*
    (VLOOKUP(SUBSTITUTE(SUBSTITUTE(E$1,"standard",""),"|Float","")&amp;"인게임누적곱배수",ChapterTable!$S:$T,2,0)^C1394
    +VLOOKUP(SUBSTITUTE(SUBSTITUTE(E$1,"standard",""),"|Float","")&amp;"인게임누적합배수",ChapterTable!$S:$T,2,0)*C1394)
  )
  )
  )
)</f>
        <v>774.5625</v>
      </c>
      <c r="F1394" s="1">
        <f ca="1">IF(AND($A1394=0,$B1394=1),
    VLOOKUP(1,ChapterTable!$1:$1048576,MATCH("최종"&amp;SUBSTITUTE(SUBSTITUTE(F$1,"standard",""),"|Float",""),ChapterTable!$1:$1,0),0)*ChapterTable!$Q$17,
  IF(AND($A1394=0,$B1394=0),
    F1395,
  IF($B1394=0,
    VLOOKUP($A1394,ChapterTable!$1:$1048576,MATCH("최종"&amp;SUBSTITUTE(SUBSTITUTE(F$1,"standard",""),"|Float",""),ChapterTable!$1:$1,0),0),
  IF($B1394=1,
    IF($L1394=FALSE,
      VLOOKUP($A1394,ChapterTable!$1:$1048576,MATCH("최종"&amp;SUBSTITUTE(SUBSTITUTE(F$1,"standard",""),"|Float",""),ChapterTable!$1:$1,0),0),
      VLOOKUP($A1394-ChapterTable!$Q$11,ChapterTable!$1:$1048576,MATCH("최종"&amp;SUBSTITUTE(SUBSTITUTE(F$1,"standard",""),"|Float",""),ChapterTable!$1:$1,0),0)*ChapterTable!$Q$14
    ),
  OFFSET(F1394,-$B1394+IF($L1394,1,0),0)*
    (VLOOKUP(SUBSTITUTE(SUBSTITUTE(F$1,"standard",""),"|Float","")&amp;"인게임누적곱배수",ChapterTable!$S:$T,2,0)^D1394
    +VLOOKUP(SUBSTITUTE(SUBSTITUTE(F$1,"standard",""),"|Float","")&amp;"인게임누적합배수",ChapterTable!$S:$T,2,0)*D1394)
  )
  )
  )
)</f>
        <v>430.3125</v>
      </c>
      <c r="G1394" t="s">
        <v>76</v>
      </c>
      <c r="J1394" t="str">
        <f>IF(ISBLANK(I1394),"",
IFERROR(VLOOKUP(I1394,[1]StringTable!$1:$1048576,MATCH([1]StringTable!$B$1,[1]StringTable!$1:$1,0),0),
IFERROR(VLOOKUP(I1394,[1]InApkStringTable!$1:$1048576,MATCH([1]InApkStringTable!$B$1,[1]InApkStringTable!$1:$1,0),0),
"스트링없음")))</f>
        <v/>
      </c>
      <c r="L1394" t="b">
        <v>1</v>
      </c>
      <c r="N1394" t="str">
        <f>IF(ISBLANK(M1394),"",IF(ISERROR(VLOOKUP(M1394,MapTable!$A:$A,1,0)),"맵없음",""))</f>
        <v/>
      </c>
      <c r="O1394">
        <f t="shared" si="85"/>
        <v>1</v>
      </c>
      <c r="Q1394">
        <f t="shared" si="86"/>
        <v>1</v>
      </c>
      <c r="R1394" t="b">
        <f t="shared" ca="1" si="87"/>
        <v>0</v>
      </c>
      <c r="T1394" t="b">
        <f t="shared" ca="1" si="88"/>
        <v>0</v>
      </c>
      <c r="X1394" t="str">
        <f>IF(ISBLANK(W1394),"",
IF(ISERROR(FIND(",",W1394)),
  IF(ISERROR(VLOOKUP(W1394,MapTable!$A:$A,1,0)),"맵없음",
  ""),
IF(ISERROR(FIND(",",W1394,FIND(",",W1394)+1)),
  IF(OR(ISERROR(VLOOKUP(LEFT(W1394,FIND(",",W1394)-1),MapTable!$A:$A,1,0)),ISERROR(VLOOKUP(TRIM(MID(W1394,FIND(",",W1394)+1,999)),MapTable!$A:$A,1,0))),"맵없음",
  ""),
IF(ISERROR(FIND(",",W1394,FIND(",",W1394,FIND(",",W1394)+1)+1)),
  IF(OR(ISERROR(VLOOKUP(LEFT(W1394,FIND(",",W1394)-1),MapTable!$A:$A,1,0)),ISERROR(VLOOKUP(TRIM(MID(W1394,FIND(",",W1394)+1,FIND(",",W1394,FIND(",",W1394)+1)-FIND(",",W1394)-1)),MapTable!$A:$A,1,0)),ISERROR(VLOOKUP(TRIM(MID(W1394,FIND(",",W1394,FIND(",",W1394)+1)+1,999)),MapTable!$A:$A,1,0))),"맵없음",
  ""),
IF(ISERROR(FIND(",",W1394,FIND(",",W1394,FIND(",",W1394,FIND(",",W1394)+1)+1)+1)),
  IF(OR(ISERROR(VLOOKUP(LEFT(W1394,FIND(",",W1394)-1),MapTable!$A:$A,1,0)),ISERROR(VLOOKUP(TRIM(MID(W1394,FIND(",",W1394)+1,FIND(",",W1394,FIND(",",W1394)+1)-FIND(",",W1394)-1)),MapTable!$A:$A,1,0)),ISERROR(VLOOKUP(TRIM(MID(W1394,FIND(",",W1394,FIND(",",W1394)+1)+1,FIND(",",W1394,FIND(",",W1394,FIND(",",W1394)+1)+1)-FIND(",",W1394,FIND(",",W1394)+1)-1)),MapTable!$A:$A,1,0)),ISERROR(VLOOKUP(TRIM(MID(W1394,FIND(",",W1394,FIND(",",W1394,FIND(",",W1394)+1)+1)+1,999)),MapTable!$A:$A,1,0))),"맵없음",
  ""),
)))))</f>
        <v/>
      </c>
      <c r="AC1394" t="str">
        <f>IF(ISBLANK(AB1394),"",IF(ISERROR(VLOOKUP(AB1394,[3]DropTable!$A:$A,1,0)),"드랍없음",""))</f>
        <v/>
      </c>
      <c r="AE1394" t="str">
        <f>IF(ISBLANK(AD1394),"",IF(ISERROR(VLOOKUP(AD1394,[3]DropTable!$A:$A,1,0)),"드랍없음",""))</f>
        <v/>
      </c>
      <c r="AG1394">
        <v>9.8000000000000007</v>
      </c>
      <c r="AH1394">
        <v>1</v>
      </c>
    </row>
    <row r="1395" spans="1:34" x14ac:dyDescent="0.3">
      <c r="A1395">
        <v>6</v>
      </c>
      <c r="B1395">
        <v>4</v>
      </c>
      <c r="C1395">
        <f>IF(OR($L1395=TRUE,$A1395=0,MOD($A1395,ChapterTable!$S$20)&lt;&gt;0),
MAX(0,INT(($B1395+ChapterTable!$Q$26+VLOOKUP(SUBSTITUTE(C$1,"성장단계","")&amp;"단계오프셋",ChapterTable!$S:$T,2,0))/ChapterTable!$Q$23)),
MAX(0,INT(($B1395+ChapterTable!$S$26+VLOOKUP(SUBSTITUTE(C$1,"성장단계","")&amp;"보스단계오프셋",ChapterTable!$S:$T,2,0))/ChapterTable!$S$23)))</f>
        <v>0</v>
      </c>
      <c r="D1395">
        <f>IF(OR($L1395=TRUE,$A1395=0,MOD($A1395,ChapterTable!$S$20)&lt;&gt;0),
MAX(0,INT(($B1395+ChapterTable!$Q$26+VLOOKUP(SUBSTITUTE(D$1,"성장단계","")&amp;"단계오프셋",ChapterTable!$S:$T,2,0))/ChapterTable!$Q$23)),
MAX(0,INT(($B1395+ChapterTable!$S$26+VLOOKUP(SUBSTITUTE(D$1,"성장단계","")&amp;"보스단계오프셋",ChapterTable!$S:$T,2,0))/ChapterTable!$S$23)))</f>
        <v>0</v>
      </c>
      <c r="E1395" s="1">
        <f ca="1">IF(AND($A1395=0,$B1395=1),
    VLOOKUP(1,ChapterTable!$1:$1048576,MATCH("최종"&amp;SUBSTITUTE(SUBSTITUTE(E$1,"standard",""),"|Float",""),ChapterTable!$1:$1,0),0)*ChapterTable!$Q$17,
  IF(AND($A1395=0,$B1395=0),
    E1396,
  IF($B1395=0,
    VLOOKUP($A1395,ChapterTable!$1:$1048576,MATCH("최종"&amp;SUBSTITUTE(SUBSTITUTE(E$1,"standard",""),"|Float",""),ChapterTable!$1:$1,0),0),
  IF($B1395=1,
    IF($L1395=FALSE,
      VLOOKUP($A1395,ChapterTable!$1:$1048576,MATCH("최종"&amp;SUBSTITUTE(SUBSTITUTE(E$1,"standard",""),"|Float",""),ChapterTable!$1:$1,0),0),
      VLOOKUP($A1395-ChapterTable!$Q$11,ChapterTable!$1:$1048576,MATCH("최종"&amp;SUBSTITUTE(SUBSTITUTE(E$1,"standard",""),"|Float",""),ChapterTable!$1:$1,0),0)*ChapterTable!$Q$14
    ),
  OFFSET(E1395,-$B1395+IF($L1395,1,0),0)*
    (VLOOKUP(SUBSTITUTE(SUBSTITUTE(E$1,"standard",""),"|Float","")&amp;"인게임누적곱배수",ChapterTable!$S:$T,2,0)^C1395
    +VLOOKUP(SUBSTITUTE(SUBSTITUTE(E$1,"standard",""),"|Float","")&amp;"인게임누적합배수",ChapterTable!$S:$T,2,0)*C1395)
  )
  )
  )
)</f>
        <v>774.5625</v>
      </c>
      <c r="F1395" s="1">
        <f ca="1">IF(AND($A1395=0,$B1395=1),
    VLOOKUP(1,ChapterTable!$1:$1048576,MATCH("최종"&amp;SUBSTITUTE(SUBSTITUTE(F$1,"standard",""),"|Float",""),ChapterTable!$1:$1,0),0)*ChapterTable!$Q$17,
  IF(AND($A1395=0,$B1395=0),
    F1396,
  IF($B1395=0,
    VLOOKUP($A1395,ChapterTable!$1:$1048576,MATCH("최종"&amp;SUBSTITUTE(SUBSTITUTE(F$1,"standard",""),"|Float",""),ChapterTable!$1:$1,0),0),
  IF($B1395=1,
    IF($L1395=FALSE,
      VLOOKUP($A1395,ChapterTable!$1:$1048576,MATCH("최종"&amp;SUBSTITUTE(SUBSTITUTE(F$1,"standard",""),"|Float",""),ChapterTable!$1:$1,0),0),
      VLOOKUP($A1395-ChapterTable!$Q$11,ChapterTable!$1:$1048576,MATCH("최종"&amp;SUBSTITUTE(SUBSTITUTE(F$1,"standard",""),"|Float",""),ChapterTable!$1:$1,0),0)*ChapterTable!$Q$14
    ),
  OFFSET(F1395,-$B1395+IF($L1395,1,0),0)*
    (VLOOKUP(SUBSTITUTE(SUBSTITUTE(F$1,"standard",""),"|Float","")&amp;"인게임누적곱배수",ChapterTable!$S:$T,2,0)^D1395
    +VLOOKUP(SUBSTITUTE(SUBSTITUTE(F$1,"standard",""),"|Float","")&amp;"인게임누적합배수",ChapterTable!$S:$T,2,0)*D1395)
  )
  )
  )
)</f>
        <v>430.3125</v>
      </c>
      <c r="G1395" t="s">
        <v>76</v>
      </c>
      <c r="J1395" t="str">
        <f>IF(ISBLANK(I1395),"",
IFERROR(VLOOKUP(I1395,[1]StringTable!$1:$1048576,MATCH([1]StringTable!$B$1,[1]StringTable!$1:$1,0),0),
IFERROR(VLOOKUP(I1395,[1]InApkStringTable!$1:$1048576,MATCH([1]InApkStringTable!$B$1,[1]InApkStringTable!$1:$1,0),0),
"스트링없음")))</f>
        <v/>
      </c>
      <c r="L1395" t="b">
        <v>1</v>
      </c>
      <c r="N1395" t="str">
        <f>IF(ISBLANK(M1395),"",IF(ISERROR(VLOOKUP(M1395,MapTable!$A:$A,1,0)),"맵없음",""))</f>
        <v/>
      </c>
      <c r="O1395">
        <f t="shared" si="85"/>
        <v>1</v>
      </c>
      <c r="Q1395">
        <f t="shared" si="86"/>
        <v>1</v>
      </c>
      <c r="R1395" t="b">
        <f t="shared" ca="1" si="87"/>
        <v>0</v>
      </c>
      <c r="T1395" t="b">
        <f t="shared" ca="1" si="88"/>
        <v>0</v>
      </c>
      <c r="X1395" t="str">
        <f>IF(ISBLANK(W1395),"",
IF(ISERROR(FIND(",",W1395)),
  IF(ISERROR(VLOOKUP(W1395,MapTable!$A:$A,1,0)),"맵없음",
  ""),
IF(ISERROR(FIND(",",W1395,FIND(",",W1395)+1)),
  IF(OR(ISERROR(VLOOKUP(LEFT(W1395,FIND(",",W1395)-1),MapTable!$A:$A,1,0)),ISERROR(VLOOKUP(TRIM(MID(W1395,FIND(",",W1395)+1,999)),MapTable!$A:$A,1,0))),"맵없음",
  ""),
IF(ISERROR(FIND(",",W1395,FIND(",",W1395,FIND(",",W1395)+1)+1)),
  IF(OR(ISERROR(VLOOKUP(LEFT(W1395,FIND(",",W1395)-1),MapTable!$A:$A,1,0)),ISERROR(VLOOKUP(TRIM(MID(W1395,FIND(",",W1395)+1,FIND(",",W1395,FIND(",",W1395)+1)-FIND(",",W1395)-1)),MapTable!$A:$A,1,0)),ISERROR(VLOOKUP(TRIM(MID(W1395,FIND(",",W1395,FIND(",",W1395)+1)+1,999)),MapTable!$A:$A,1,0))),"맵없음",
  ""),
IF(ISERROR(FIND(",",W1395,FIND(",",W1395,FIND(",",W1395,FIND(",",W1395)+1)+1)+1)),
  IF(OR(ISERROR(VLOOKUP(LEFT(W1395,FIND(",",W1395)-1),MapTable!$A:$A,1,0)),ISERROR(VLOOKUP(TRIM(MID(W1395,FIND(",",W1395)+1,FIND(",",W1395,FIND(",",W1395)+1)-FIND(",",W1395)-1)),MapTable!$A:$A,1,0)),ISERROR(VLOOKUP(TRIM(MID(W1395,FIND(",",W1395,FIND(",",W1395)+1)+1,FIND(",",W1395,FIND(",",W1395,FIND(",",W1395)+1)+1)-FIND(",",W1395,FIND(",",W1395)+1)-1)),MapTable!$A:$A,1,0)),ISERROR(VLOOKUP(TRIM(MID(W1395,FIND(",",W1395,FIND(",",W1395,FIND(",",W1395)+1)+1)+1,999)),MapTable!$A:$A,1,0))),"맵없음",
  ""),
)))))</f>
        <v/>
      </c>
      <c r="AC1395" t="str">
        <f>IF(ISBLANK(AB1395),"",IF(ISERROR(VLOOKUP(AB1395,[3]DropTable!$A:$A,1,0)),"드랍없음",""))</f>
        <v/>
      </c>
      <c r="AE1395" t="str">
        <f>IF(ISBLANK(AD1395),"",IF(ISERROR(VLOOKUP(AD1395,[3]DropTable!$A:$A,1,0)),"드랍없음",""))</f>
        <v/>
      </c>
      <c r="AG1395">
        <v>9.8000000000000007</v>
      </c>
      <c r="AH1395">
        <v>1</v>
      </c>
    </row>
    <row r="1396" spans="1:34" x14ac:dyDescent="0.3">
      <c r="A1396">
        <v>6</v>
      </c>
      <c r="B1396">
        <v>5</v>
      </c>
      <c r="C1396">
        <f>IF(OR($L1396=TRUE,$A1396=0,MOD($A1396,ChapterTable!$S$20)&lt;&gt;0),
MAX(0,INT(($B1396+ChapterTable!$Q$26+VLOOKUP(SUBSTITUTE(C$1,"성장단계","")&amp;"단계오프셋",ChapterTable!$S:$T,2,0))/ChapterTable!$Q$23)),
MAX(0,INT(($B1396+ChapterTable!$S$26+VLOOKUP(SUBSTITUTE(C$1,"성장단계","")&amp;"보스단계오프셋",ChapterTable!$S:$T,2,0))/ChapterTable!$S$23)))</f>
        <v>0</v>
      </c>
      <c r="D1396">
        <f>IF(OR($L1396=TRUE,$A1396=0,MOD($A1396,ChapterTable!$S$20)&lt;&gt;0),
MAX(0,INT(($B1396+ChapterTable!$Q$26+VLOOKUP(SUBSTITUTE(D$1,"성장단계","")&amp;"단계오프셋",ChapterTable!$S:$T,2,0))/ChapterTable!$Q$23)),
MAX(0,INT(($B1396+ChapterTable!$S$26+VLOOKUP(SUBSTITUTE(D$1,"성장단계","")&amp;"보스단계오프셋",ChapterTable!$S:$T,2,0))/ChapterTable!$S$23)))</f>
        <v>0</v>
      </c>
      <c r="E1396" s="1">
        <f ca="1">IF(AND($A1396=0,$B1396=1),
    VLOOKUP(1,ChapterTable!$1:$1048576,MATCH("최종"&amp;SUBSTITUTE(SUBSTITUTE(E$1,"standard",""),"|Float",""),ChapterTable!$1:$1,0),0)*ChapterTable!$Q$17,
  IF(AND($A1396=0,$B1396=0),
    E1397,
  IF($B1396=0,
    VLOOKUP($A1396,ChapterTable!$1:$1048576,MATCH("최종"&amp;SUBSTITUTE(SUBSTITUTE(E$1,"standard",""),"|Float",""),ChapterTable!$1:$1,0),0),
  IF($B1396=1,
    IF($L1396=FALSE,
      VLOOKUP($A1396,ChapterTable!$1:$1048576,MATCH("최종"&amp;SUBSTITUTE(SUBSTITUTE(E$1,"standard",""),"|Float",""),ChapterTable!$1:$1,0),0),
      VLOOKUP($A1396-ChapterTable!$Q$11,ChapterTable!$1:$1048576,MATCH("최종"&amp;SUBSTITUTE(SUBSTITUTE(E$1,"standard",""),"|Float",""),ChapterTable!$1:$1,0),0)*ChapterTable!$Q$14
    ),
  OFFSET(E1396,-$B1396+IF($L1396,1,0),0)*
    (VLOOKUP(SUBSTITUTE(SUBSTITUTE(E$1,"standard",""),"|Float","")&amp;"인게임누적곱배수",ChapterTable!$S:$T,2,0)^C1396
    +VLOOKUP(SUBSTITUTE(SUBSTITUTE(E$1,"standard",""),"|Float","")&amp;"인게임누적합배수",ChapterTable!$S:$T,2,0)*C1396)
  )
  )
  )
)</f>
        <v>774.5625</v>
      </c>
      <c r="F1396" s="1">
        <f ca="1">IF(AND($A1396=0,$B1396=1),
    VLOOKUP(1,ChapterTable!$1:$1048576,MATCH("최종"&amp;SUBSTITUTE(SUBSTITUTE(F$1,"standard",""),"|Float",""),ChapterTable!$1:$1,0),0)*ChapterTable!$Q$17,
  IF(AND($A1396=0,$B1396=0),
    F1397,
  IF($B1396=0,
    VLOOKUP($A1396,ChapterTable!$1:$1048576,MATCH("최종"&amp;SUBSTITUTE(SUBSTITUTE(F$1,"standard",""),"|Float",""),ChapterTable!$1:$1,0),0),
  IF($B1396=1,
    IF($L1396=FALSE,
      VLOOKUP($A1396,ChapterTable!$1:$1048576,MATCH("최종"&amp;SUBSTITUTE(SUBSTITUTE(F$1,"standard",""),"|Float",""),ChapterTable!$1:$1,0),0),
      VLOOKUP($A1396-ChapterTable!$Q$11,ChapterTable!$1:$1048576,MATCH("최종"&amp;SUBSTITUTE(SUBSTITUTE(F$1,"standard",""),"|Float",""),ChapterTable!$1:$1,0),0)*ChapterTable!$Q$14
    ),
  OFFSET(F1396,-$B1396+IF($L1396,1,0),0)*
    (VLOOKUP(SUBSTITUTE(SUBSTITUTE(F$1,"standard",""),"|Float","")&amp;"인게임누적곱배수",ChapterTable!$S:$T,2,0)^D1396
    +VLOOKUP(SUBSTITUTE(SUBSTITUTE(F$1,"standard",""),"|Float","")&amp;"인게임누적합배수",ChapterTable!$S:$T,2,0)*D1396)
  )
  )
  )
)</f>
        <v>430.3125</v>
      </c>
      <c r="G1396" t="s">
        <v>76</v>
      </c>
      <c r="J1396" t="str">
        <f>IF(ISBLANK(I1396),"",
IFERROR(VLOOKUP(I1396,[1]StringTable!$1:$1048576,MATCH([1]StringTable!$B$1,[1]StringTable!$1:$1,0),0),
IFERROR(VLOOKUP(I1396,[1]InApkStringTable!$1:$1048576,MATCH([1]InApkStringTable!$B$1,[1]InApkStringTable!$1:$1,0),0),
"스트링없음")))</f>
        <v/>
      </c>
      <c r="L1396" t="b">
        <v>1</v>
      </c>
      <c r="N1396" t="str">
        <f>IF(ISBLANK(M1396),"",IF(ISERROR(VLOOKUP(M1396,MapTable!$A:$A,1,0)),"맵없음",""))</f>
        <v/>
      </c>
      <c r="O1396">
        <f t="shared" si="85"/>
        <v>11</v>
      </c>
      <c r="Q1396">
        <f t="shared" si="86"/>
        <v>11</v>
      </c>
      <c r="R1396" t="b">
        <f t="shared" ca="1" si="87"/>
        <v>0</v>
      </c>
      <c r="T1396" t="b">
        <f t="shared" ca="1" si="88"/>
        <v>0</v>
      </c>
      <c r="X1396" t="str">
        <f>IF(ISBLANK(W1396),"",
IF(ISERROR(FIND(",",W1396)),
  IF(ISERROR(VLOOKUP(W1396,MapTable!$A:$A,1,0)),"맵없음",
  ""),
IF(ISERROR(FIND(",",W1396,FIND(",",W1396)+1)),
  IF(OR(ISERROR(VLOOKUP(LEFT(W1396,FIND(",",W1396)-1),MapTable!$A:$A,1,0)),ISERROR(VLOOKUP(TRIM(MID(W1396,FIND(",",W1396)+1,999)),MapTable!$A:$A,1,0))),"맵없음",
  ""),
IF(ISERROR(FIND(",",W1396,FIND(",",W1396,FIND(",",W1396)+1)+1)),
  IF(OR(ISERROR(VLOOKUP(LEFT(W1396,FIND(",",W1396)-1),MapTable!$A:$A,1,0)),ISERROR(VLOOKUP(TRIM(MID(W1396,FIND(",",W1396)+1,FIND(",",W1396,FIND(",",W1396)+1)-FIND(",",W1396)-1)),MapTable!$A:$A,1,0)),ISERROR(VLOOKUP(TRIM(MID(W1396,FIND(",",W1396,FIND(",",W1396)+1)+1,999)),MapTable!$A:$A,1,0))),"맵없음",
  ""),
IF(ISERROR(FIND(",",W1396,FIND(",",W1396,FIND(",",W1396,FIND(",",W1396)+1)+1)+1)),
  IF(OR(ISERROR(VLOOKUP(LEFT(W1396,FIND(",",W1396)-1),MapTable!$A:$A,1,0)),ISERROR(VLOOKUP(TRIM(MID(W1396,FIND(",",W1396)+1,FIND(",",W1396,FIND(",",W1396)+1)-FIND(",",W1396)-1)),MapTable!$A:$A,1,0)),ISERROR(VLOOKUP(TRIM(MID(W1396,FIND(",",W1396,FIND(",",W1396)+1)+1,FIND(",",W1396,FIND(",",W1396,FIND(",",W1396)+1)+1)-FIND(",",W1396,FIND(",",W1396)+1)-1)),MapTable!$A:$A,1,0)),ISERROR(VLOOKUP(TRIM(MID(W1396,FIND(",",W1396,FIND(",",W1396,FIND(",",W1396)+1)+1)+1,999)),MapTable!$A:$A,1,0))),"맵없음",
  ""),
)))))</f>
        <v/>
      </c>
      <c r="AC1396" t="str">
        <f>IF(ISBLANK(AB1396),"",IF(ISERROR(VLOOKUP(AB1396,[3]DropTable!$A:$A,1,0)),"드랍없음",""))</f>
        <v/>
      </c>
      <c r="AE1396" t="str">
        <f>IF(ISBLANK(AD1396),"",IF(ISERROR(VLOOKUP(AD1396,[3]DropTable!$A:$A,1,0)),"드랍없음",""))</f>
        <v/>
      </c>
      <c r="AG1396">
        <v>9.8000000000000007</v>
      </c>
      <c r="AH1396">
        <v>1</v>
      </c>
    </row>
    <row r="1397" spans="1:34" x14ac:dyDescent="0.3">
      <c r="A1397">
        <v>6</v>
      </c>
      <c r="B1397">
        <v>6</v>
      </c>
      <c r="C1397">
        <f>IF(OR($L1397=TRUE,$A1397=0,MOD($A1397,ChapterTable!$S$20)&lt;&gt;0),
MAX(0,INT(($B1397+ChapterTable!$Q$26+VLOOKUP(SUBSTITUTE(C$1,"성장단계","")&amp;"단계오프셋",ChapterTable!$S:$T,2,0))/ChapterTable!$Q$23)),
MAX(0,INT(($B1397+ChapterTable!$S$26+VLOOKUP(SUBSTITUTE(C$1,"성장단계","")&amp;"보스단계오프셋",ChapterTable!$S:$T,2,0))/ChapterTable!$S$23)))</f>
        <v>1</v>
      </c>
      <c r="D1397">
        <f>IF(OR($L1397=TRUE,$A1397=0,MOD($A1397,ChapterTable!$S$20)&lt;&gt;0),
MAX(0,INT(($B1397+ChapterTable!$Q$26+VLOOKUP(SUBSTITUTE(D$1,"성장단계","")&amp;"단계오프셋",ChapterTable!$S:$T,2,0))/ChapterTable!$Q$23)),
MAX(0,INT(($B1397+ChapterTable!$S$26+VLOOKUP(SUBSTITUTE(D$1,"성장단계","")&amp;"보스단계오프셋",ChapterTable!$S:$T,2,0))/ChapterTable!$S$23)))</f>
        <v>0</v>
      </c>
      <c r="E1397" s="1">
        <f ca="1">IF(AND($A1397=0,$B1397=1),
    VLOOKUP(1,ChapterTable!$1:$1048576,MATCH("최종"&amp;SUBSTITUTE(SUBSTITUTE(E$1,"standard",""),"|Float",""),ChapterTable!$1:$1,0),0)*ChapterTable!$Q$17,
  IF(AND($A1397=0,$B1397=0),
    E1398,
  IF($B1397=0,
    VLOOKUP($A1397,ChapterTable!$1:$1048576,MATCH("최종"&amp;SUBSTITUTE(SUBSTITUTE(E$1,"standard",""),"|Float",""),ChapterTable!$1:$1,0),0),
  IF($B1397=1,
    IF($L1397=FALSE,
      VLOOKUP($A1397,ChapterTable!$1:$1048576,MATCH("최종"&amp;SUBSTITUTE(SUBSTITUTE(E$1,"standard",""),"|Float",""),ChapterTable!$1:$1,0),0),
      VLOOKUP($A1397-ChapterTable!$Q$11,ChapterTable!$1:$1048576,MATCH("최종"&amp;SUBSTITUTE(SUBSTITUTE(E$1,"standard",""),"|Float",""),ChapterTable!$1:$1,0),0)*ChapterTable!$Q$14
    ),
  OFFSET(E1397,-$B1397+IF($L1397,1,0),0)*
    (VLOOKUP(SUBSTITUTE(SUBSTITUTE(E$1,"standard",""),"|Float","")&amp;"인게임누적곱배수",ChapterTable!$S:$T,2,0)^C1397
    +VLOOKUP(SUBSTITUTE(SUBSTITUTE(E$1,"standard",""),"|Float","")&amp;"인게임누적합배수",ChapterTable!$S:$T,2,0)*C1397)
  )
  )
  )
)</f>
        <v>1045.6593750000002</v>
      </c>
      <c r="F1397" s="1">
        <f ca="1">IF(AND($A1397=0,$B1397=1),
    VLOOKUP(1,ChapterTable!$1:$1048576,MATCH("최종"&amp;SUBSTITUTE(SUBSTITUTE(F$1,"standard",""),"|Float",""),ChapterTable!$1:$1,0),0)*ChapterTable!$Q$17,
  IF(AND($A1397=0,$B1397=0),
    F1398,
  IF($B1397=0,
    VLOOKUP($A1397,ChapterTable!$1:$1048576,MATCH("최종"&amp;SUBSTITUTE(SUBSTITUTE(F$1,"standard",""),"|Float",""),ChapterTable!$1:$1,0),0),
  IF($B1397=1,
    IF($L1397=FALSE,
      VLOOKUP($A1397,ChapterTable!$1:$1048576,MATCH("최종"&amp;SUBSTITUTE(SUBSTITUTE(F$1,"standard",""),"|Float",""),ChapterTable!$1:$1,0),0),
      VLOOKUP($A1397-ChapterTable!$Q$11,ChapterTable!$1:$1048576,MATCH("최종"&amp;SUBSTITUTE(SUBSTITUTE(F$1,"standard",""),"|Float",""),ChapterTable!$1:$1,0),0)*ChapterTable!$Q$14
    ),
  OFFSET(F1397,-$B1397+IF($L1397,1,0),0)*
    (VLOOKUP(SUBSTITUTE(SUBSTITUTE(F$1,"standard",""),"|Float","")&amp;"인게임누적곱배수",ChapterTable!$S:$T,2,0)^D1397
    +VLOOKUP(SUBSTITUTE(SUBSTITUTE(F$1,"standard",""),"|Float","")&amp;"인게임누적합배수",ChapterTable!$S:$T,2,0)*D1397)
  )
  )
  )
)</f>
        <v>430.3125</v>
      </c>
      <c r="G1397" t="s">
        <v>76</v>
      </c>
      <c r="J1397" t="str">
        <f>IF(ISBLANK(I1397),"",
IFERROR(VLOOKUP(I1397,[1]StringTable!$1:$1048576,MATCH([1]StringTable!$B$1,[1]StringTable!$1:$1,0),0),
IFERROR(VLOOKUP(I1397,[1]InApkStringTable!$1:$1048576,MATCH([1]InApkStringTable!$B$1,[1]InApkStringTable!$1:$1,0),0),
"스트링없음")))</f>
        <v/>
      </c>
      <c r="L1397" t="b">
        <v>1</v>
      </c>
      <c r="N1397" t="str">
        <f>IF(ISBLANK(M1397),"",IF(ISERROR(VLOOKUP(M1397,MapTable!$A:$A,1,0)),"맵없음",""))</f>
        <v/>
      </c>
      <c r="O1397">
        <f t="shared" si="85"/>
        <v>1</v>
      </c>
      <c r="Q1397">
        <f t="shared" si="86"/>
        <v>1</v>
      </c>
      <c r="R1397" t="b">
        <f t="shared" ca="1" si="87"/>
        <v>0</v>
      </c>
      <c r="T1397" t="b">
        <f t="shared" ca="1" si="88"/>
        <v>0</v>
      </c>
      <c r="X1397" t="str">
        <f>IF(ISBLANK(W1397),"",
IF(ISERROR(FIND(",",W1397)),
  IF(ISERROR(VLOOKUP(W1397,MapTable!$A:$A,1,0)),"맵없음",
  ""),
IF(ISERROR(FIND(",",W1397,FIND(",",W1397)+1)),
  IF(OR(ISERROR(VLOOKUP(LEFT(W1397,FIND(",",W1397)-1),MapTable!$A:$A,1,0)),ISERROR(VLOOKUP(TRIM(MID(W1397,FIND(",",W1397)+1,999)),MapTable!$A:$A,1,0))),"맵없음",
  ""),
IF(ISERROR(FIND(",",W1397,FIND(",",W1397,FIND(",",W1397)+1)+1)),
  IF(OR(ISERROR(VLOOKUP(LEFT(W1397,FIND(",",W1397)-1),MapTable!$A:$A,1,0)),ISERROR(VLOOKUP(TRIM(MID(W1397,FIND(",",W1397)+1,FIND(",",W1397,FIND(",",W1397)+1)-FIND(",",W1397)-1)),MapTable!$A:$A,1,0)),ISERROR(VLOOKUP(TRIM(MID(W1397,FIND(",",W1397,FIND(",",W1397)+1)+1,999)),MapTable!$A:$A,1,0))),"맵없음",
  ""),
IF(ISERROR(FIND(",",W1397,FIND(",",W1397,FIND(",",W1397,FIND(",",W1397)+1)+1)+1)),
  IF(OR(ISERROR(VLOOKUP(LEFT(W1397,FIND(",",W1397)-1),MapTable!$A:$A,1,0)),ISERROR(VLOOKUP(TRIM(MID(W1397,FIND(",",W1397)+1,FIND(",",W1397,FIND(",",W1397)+1)-FIND(",",W1397)-1)),MapTable!$A:$A,1,0)),ISERROR(VLOOKUP(TRIM(MID(W1397,FIND(",",W1397,FIND(",",W1397)+1)+1,FIND(",",W1397,FIND(",",W1397,FIND(",",W1397)+1)+1)-FIND(",",W1397,FIND(",",W1397)+1)-1)),MapTable!$A:$A,1,0)),ISERROR(VLOOKUP(TRIM(MID(W1397,FIND(",",W1397,FIND(",",W1397,FIND(",",W1397)+1)+1)+1,999)),MapTable!$A:$A,1,0))),"맵없음",
  ""),
)))))</f>
        <v/>
      </c>
      <c r="AC1397" t="str">
        <f>IF(ISBLANK(AB1397),"",IF(ISERROR(VLOOKUP(AB1397,[3]DropTable!$A:$A,1,0)),"드랍없음",""))</f>
        <v/>
      </c>
      <c r="AE1397" t="str">
        <f>IF(ISBLANK(AD1397),"",IF(ISERROR(VLOOKUP(AD1397,[3]DropTable!$A:$A,1,0)),"드랍없음",""))</f>
        <v/>
      </c>
      <c r="AG1397">
        <v>9.8000000000000007</v>
      </c>
      <c r="AH1397">
        <v>1</v>
      </c>
    </row>
    <row r="1398" spans="1:34" x14ac:dyDescent="0.3">
      <c r="A1398">
        <v>6</v>
      </c>
      <c r="B1398">
        <v>7</v>
      </c>
      <c r="C1398">
        <f>IF(OR($L1398=TRUE,$A1398=0,MOD($A1398,ChapterTable!$S$20)&lt;&gt;0),
MAX(0,INT(($B1398+ChapterTable!$Q$26+VLOOKUP(SUBSTITUTE(C$1,"성장단계","")&amp;"단계오프셋",ChapterTable!$S:$T,2,0))/ChapterTable!$Q$23)),
MAX(0,INT(($B1398+ChapterTable!$S$26+VLOOKUP(SUBSTITUTE(C$1,"성장단계","")&amp;"보스단계오프셋",ChapterTable!$S:$T,2,0))/ChapterTable!$S$23)))</f>
        <v>1</v>
      </c>
      <c r="D1398">
        <f>IF(OR($L1398=TRUE,$A1398=0,MOD($A1398,ChapterTable!$S$20)&lt;&gt;0),
MAX(0,INT(($B1398+ChapterTable!$Q$26+VLOOKUP(SUBSTITUTE(D$1,"성장단계","")&amp;"단계오프셋",ChapterTable!$S:$T,2,0))/ChapterTable!$Q$23)),
MAX(0,INT(($B1398+ChapterTable!$S$26+VLOOKUP(SUBSTITUTE(D$1,"성장단계","")&amp;"보스단계오프셋",ChapterTable!$S:$T,2,0))/ChapterTable!$S$23)))</f>
        <v>0</v>
      </c>
      <c r="E1398" s="1">
        <f ca="1">IF(AND($A1398=0,$B1398=1),
    VLOOKUP(1,ChapterTable!$1:$1048576,MATCH("최종"&amp;SUBSTITUTE(SUBSTITUTE(E$1,"standard",""),"|Float",""),ChapterTable!$1:$1,0),0)*ChapterTable!$Q$17,
  IF(AND($A1398=0,$B1398=0),
    E1399,
  IF($B1398=0,
    VLOOKUP($A1398,ChapterTable!$1:$1048576,MATCH("최종"&amp;SUBSTITUTE(SUBSTITUTE(E$1,"standard",""),"|Float",""),ChapterTable!$1:$1,0),0),
  IF($B1398=1,
    IF($L1398=FALSE,
      VLOOKUP($A1398,ChapterTable!$1:$1048576,MATCH("최종"&amp;SUBSTITUTE(SUBSTITUTE(E$1,"standard",""),"|Float",""),ChapterTable!$1:$1,0),0),
      VLOOKUP($A1398-ChapterTable!$Q$11,ChapterTable!$1:$1048576,MATCH("최종"&amp;SUBSTITUTE(SUBSTITUTE(E$1,"standard",""),"|Float",""),ChapterTable!$1:$1,0),0)*ChapterTable!$Q$14
    ),
  OFFSET(E1398,-$B1398+IF($L1398,1,0),0)*
    (VLOOKUP(SUBSTITUTE(SUBSTITUTE(E$1,"standard",""),"|Float","")&amp;"인게임누적곱배수",ChapterTable!$S:$T,2,0)^C1398
    +VLOOKUP(SUBSTITUTE(SUBSTITUTE(E$1,"standard",""),"|Float","")&amp;"인게임누적합배수",ChapterTable!$S:$T,2,0)*C1398)
  )
  )
  )
)</f>
        <v>1045.6593750000002</v>
      </c>
      <c r="F1398" s="1">
        <f ca="1">IF(AND($A1398=0,$B1398=1),
    VLOOKUP(1,ChapterTable!$1:$1048576,MATCH("최종"&amp;SUBSTITUTE(SUBSTITUTE(F$1,"standard",""),"|Float",""),ChapterTable!$1:$1,0),0)*ChapterTable!$Q$17,
  IF(AND($A1398=0,$B1398=0),
    F1399,
  IF($B1398=0,
    VLOOKUP($A1398,ChapterTable!$1:$1048576,MATCH("최종"&amp;SUBSTITUTE(SUBSTITUTE(F$1,"standard",""),"|Float",""),ChapterTable!$1:$1,0),0),
  IF($B1398=1,
    IF($L1398=FALSE,
      VLOOKUP($A1398,ChapterTable!$1:$1048576,MATCH("최종"&amp;SUBSTITUTE(SUBSTITUTE(F$1,"standard",""),"|Float",""),ChapterTable!$1:$1,0),0),
      VLOOKUP($A1398-ChapterTable!$Q$11,ChapterTable!$1:$1048576,MATCH("최종"&amp;SUBSTITUTE(SUBSTITUTE(F$1,"standard",""),"|Float",""),ChapterTable!$1:$1,0),0)*ChapterTable!$Q$14
    ),
  OFFSET(F1398,-$B1398+IF($L1398,1,0),0)*
    (VLOOKUP(SUBSTITUTE(SUBSTITUTE(F$1,"standard",""),"|Float","")&amp;"인게임누적곱배수",ChapterTable!$S:$T,2,0)^D1398
    +VLOOKUP(SUBSTITUTE(SUBSTITUTE(F$1,"standard",""),"|Float","")&amp;"인게임누적합배수",ChapterTable!$S:$T,2,0)*D1398)
  )
  )
  )
)</f>
        <v>430.3125</v>
      </c>
      <c r="G1398" t="s">
        <v>76</v>
      </c>
      <c r="J1398" t="str">
        <f>IF(ISBLANK(I1398),"",
IFERROR(VLOOKUP(I1398,[1]StringTable!$1:$1048576,MATCH([1]StringTable!$B$1,[1]StringTable!$1:$1,0),0),
IFERROR(VLOOKUP(I1398,[1]InApkStringTable!$1:$1048576,MATCH([1]InApkStringTable!$B$1,[1]InApkStringTable!$1:$1,0),0),
"스트링없음")))</f>
        <v/>
      </c>
      <c r="L1398" t="b">
        <v>1</v>
      </c>
      <c r="N1398" t="str">
        <f>IF(ISBLANK(M1398),"",IF(ISERROR(VLOOKUP(M1398,MapTable!$A:$A,1,0)),"맵없음",""))</f>
        <v/>
      </c>
      <c r="O1398">
        <f t="shared" si="85"/>
        <v>1</v>
      </c>
      <c r="Q1398">
        <f t="shared" si="86"/>
        <v>1</v>
      </c>
      <c r="R1398" t="b">
        <f t="shared" ca="1" si="87"/>
        <v>0</v>
      </c>
      <c r="T1398" t="b">
        <f t="shared" ca="1" si="88"/>
        <v>0</v>
      </c>
      <c r="X1398" t="str">
        <f>IF(ISBLANK(W1398),"",
IF(ISERROR(FIND(",",W1398)),
  IF(ISERROR(VLOOKUP(W1398,MapTable!$A:$A,1,0)),"맵없음",
  ""),
IF(ISERROR(FIND(",",W1398,FIND(",",W1398)+1)),
  IF(OR(ISERROR(VLOOKUP(LEFT(W1398,FIND(",",W1398)-1),MapTable!$A:$A,1,0)),ISERROR(VLOOKUP(TRIM(MID(W1398,FIND(",",W1398)+1,999)),MapTable!$A:$A,1,0))),"맵없음",
  ""),
IF(ISERROR(FIND(",",W1398,FIND(",",W1398,FIND(",",W1398)+1)+1)),
  IF(OR(ISERROR(VLOOKUP(LEFT(W1398,FIND(",",W1398)-1),MapTable!$A:$A,1,0)),ISERROR(VLOOKUP(TRIM(MID(W1398,FIND(",",W1398)+1,FIND(",",W1398,FIND(",",W1398)+1)-FIND(",",W1398)-1)),MapTable!$A:$A,1,0)),ISERROR(VLOOKUP(TRIM(MID(W1398,FIND(",",W1398,FIND(",",W1398)+1)+1,999)),MapTable!$A:$A,1,0))),"맵없음",
  ""),
IF(ISERROR(FIND(",",W1398,FIND(",",W1398,FIND(",",W1398,FIND(",",W1398)+1)+1)+1)),
  IF(OR(ISERROR(VLOOKUP(LEFT(W1398,FIND(",",W1398)-1),MapTable!$A:$A,1,0)),ISERROR(VLOOKUP(TRIM(MID(W1398,FIND(",",W1398)+1,FIND(",",W1398,FIND(",",W1398)+1)-FIND(",",W1398)-1)),MapTable!$A:$A,1,0)),ISERROR(VLOOKUP(TRIM(MID(W1398,FIND(",",W1398,FIND(",",W1398)+1)+1,FIND(",",W1398,FIND(",",W1398,FIND(",",W1398)+1)+1)-FIND(",",W1398,FIND(",",W1398)+1)-1)),MapTable!$A:$A,1,0)),ISERROR(VLOOKUP(TRIM(MID(W1398,FIND(",",W1398,FIND(",",W1398,FIND(",",W1398)+1)+1)+1,999)),MapTable!$A:$A,1,0))),"맵없음",
  ""),
)))))</f>
        <v/>
      </c>
      <c r="AC1398" t="str">
        <f>IF(ISBLANK(AB1398),"",IF(ISERROR(VLOOKUP(AB1398,[3]DropTable!$A:$A,1,0)),"드랍없음",""))</f>
        <v/>
      </c>
      <c r="AE1398" t="str">
        <f>IF(ISBLANK(AD1398),"",IF(ISERROR(VLOOKUP(AD1398,[3]DropTable!$A:$A,1,0)),"드랍없음",""))</f>
        <v/>
      </c>
      <c r="AG1398">
        <v>9.8000000000000007</v>
      </c>
      <c r="AH1398">
        <v>1</v>
      </c>
    </row>
    <row r="1399" spans="1:34" x14ac:dyDescent="0.3">
      <c r="A1399">
        <v>6</v>
      </c>
      <c r="B1399">
        <v>8</v>
      </c>
      <c r="C1399">
        <f>IF(OR($L1399=TRUE,$A1399=0,MOD($A1399,ChapterTable!$S$20)&lt;&gt;0),
MAX(0,INT(($B1399+ChapterTable!$Q$26+VLOOKUP(SUBSTITUTE(C$1,"성장단계","")&amp;"단계오프셋",ChapterTable!$S:$T,2,0))/ChapterTable!$Q$23)),
MAX(0,INT(($B1399+ChapterTable!$S$26+VLOOKUP(SUBSTITUTE(C$1,"성장단계","")&amp;"보스단계오프셋",ChapterTable!$S:$T,2,0))/ChapterTable!$S$23)))</f>
        <v>1</v>
      </c>
      <c r="D1399">
        <f>IF(OR($L1399=TRUE,$A1399=0,MOD($A1399,ChapterTable!$S$20)&lt;&gt;0),
MAX(0,INT(($B1399+ChapterTable!$Q$26+VLOOKUP(SUBSTITUTE(D$1,"성장단계","")&amp;"단계오프셋",ChapterTable!$S:$T,2,0))/ChapterTable!$Q$23)),
MAX(0,INT(($B1399+ChapterTable!$S$26+VLOOKUP(SUBSTITUTE(D$1,"성장단계","")&amp;"보스단계오프셋",ChapterTable!$S:$T,2,0))/ChapterTable!$S$23)))</f>
        <v>0</v>
      </c>
      <c r="E1399" s="1">
        <f ca="1">IF(AND($A1399=0,$B1399=1),
    VLOOKUP(1,ChapterTable!$1:$1048576,MATCH("최종"&amp;SUBSTITUTE(SUBSTITUTE(E$1,"standard",""),"|Float",""),ChapterTable!$1:$1,0),0)*ChapterTable!$Q$17,
  IF(AND($A1399=0,$B1399=0),
    E1400,
  IF($B1399=0,
    VLOOKUP($A1399,ChapterTable!$1:$1048576,MATCH("최종"&amp;SUBSTITUTE(SUBSTITUTE(E$1,"standard",""),"|Float",""),ChapterTable!$1:$1,0),0),
  IF($B1399=1,
    IF($L1399=FALSE,
      VLOOKUP($A1399,ChapterTable!$1:$1048576,MATCH("최종"&amp;SUBSTITUTE(SUBSTITUTE(E$1,"standard",""),"|Float",""),ChapterTable!$1:$1,0),0),
      VLOOKUP($A1399-ChapterTable!$Q$11,ChapterTable!$1:$1048576,MATCH("최종"&amp;SUBSTITUTE(SUBSTITUTE(E$1,"standard",""),"|Float",""),ChapterTable!$1:$1,0),0)*ChapterTable!$Q$14
    ),
  OFFSET(E1399,-$B1399+IF($L1399,1,0),0)*
    (VLOOKUP(SUBSTITUTE(SUBSTITUTE(E$1,"standard",""),"|Float","")&amp;"인게임누적곱배수",ChapterTable!$S:$T,2,0)^C1399
    +VLOOKUP(SUBSTITUTE(SUBSTITUTE(E$1,"standard",""),"|Float","")&amp;"인게임누적합배수",ChapterTable!$S:$T,2,0)*C1399)
  )
  )
  )
)</f>
        <v>1045.6593750000002</v>
      </c>
      <c r="F1399" s="1">
        <f ca="1">IF(AND($A1399=0,$B1399=1),
    VLOOKUP(1,ChapterTable!$1:$1048576,MATCH("최종"&amp;SUBSTITUTE(SUBSTITUTE(F$1,"standard",""),"|Float",""),ChapterTable!$1:$1,0),0)*ChapterTable!$Q$17,
  IF(AND($A1399=0,$B1399=0),
    F1400,
  IF($B1399=0,
    VLOOKUP($A1399,ChapterTable!$1:$1048576,MATCH("최종"&amp;SUBSTITUTE(SUBSTITUTE(F$1,"standard",""),"|Float",""),ChapterTable!$1:$1,0),0),
  IF($B1399=1,
    IF($L1399=FALSE,
      VLOOKUP($A1399,ChapterTable!$1:$1048576,MATCH("최종"&amp;SUBSTITUTE(SUBSTITUTE(F$1,"standard",""),"|Float",""),ChapterTable!$1:$1,0),0),
      VLOOKUP($A1399-ChapterTable!$Q$11,ChapterTable!$1:$1048576,MATCH("최종"&amp;SUBSTITUTE(SUBSTITUTE(F$1,"standard",""),"|Float",""),ChapterTable!$1:$1,0),0)*ChapterTable!$Q$14
    ),
  OFFSET(F1399,-$B1399+IF($L1399,1,0),0)*
    (VLOOKUP(SUBSTITUTE(SUBSTITUTE(F$1,"standard",""),"|Float","")&amp;"인게임누적곱배수",ChapterTable!$S:$T,2,0)^D1399
    +VLOOKUP(SUBSTITUTE(SUBSTITUTE(F$1,"standard",""),"|Float","")&amp;"인게임누적합배수",ChapterTable!$S:$T,2,0)*D1399)
  )
  )
  )
)</f>
        <v>430.3125</v>
      </c>
      <c r="G1399" t="s">
        <v>76</v>
      </c>
      <c r="J1399" t="str">
        <f>IF(ISBLANK(I1399),"",
IFERROR(VLOOKUP(I1399,[1]StringTable!$1:$1048576,MATCH([1]StringTable!$B$1,[1]StringTable!$1:$1,0),0),
IFERROR(VLOOKUP(I1399,[1]InApkStringTable!$1:$1048576,MATCH([1]InApkStringTable!$B$1,[1]InApkStringTable!$1:$1,0),0),
"스트링없음")))</f>
        <v/>
      </c>
      <c r="L1399" t="b">
        <v>1</v>
      </c>
      <c r="N1399" t="str">
        <f>IF(ISBLANK(M1399),"",IF(ISERROR(VLOOKUP(M1399,MapTable!$A:$A,1,0)),"맵없음",""))</f>
        <v/>
      </c>
      <c r="O1399">
        <f t="shared" si="85"/>
        <v>1</v>
      </c>
      <c r="Q1399">
        <f t="shared" si="86"/>
        <v>1</v>
      </c>
      <c r="R1399" t="b">
        <f t="shared" ca="1" si="87"/>
        <v>0</v>
      </c>
      <c r="T1399" t="b">
        <f t="shared" ca="1" si="88"/>
        <v>0</v>
      </c>
      <c r="X1399" t="str">
        <f>IF(ISBLANK(W1399),"",
IF(ISERROR(FIND(",",W1399)),
  IF(ISERROR(VLOOKUP(W1399,MapTable!$A:$A,1,0)),"맵없음",
  ""),
IF(ISERROR(FIND(",",W1399,FIND(",",W1399)+1)),
  IF(OR(ISERROR(VLOOKUP(LEFT(W1399,FIND(",",W1399)-1),MapTable!$A:$A,1,0)),ISERROR(VLOOKUP(TRIM(MID(W1399,FIND(",",W1399)+1,999)),MapTable!$A:$A,1,0))),"맵없음",
  ""),
IF(ISERROR(FIND(",",W1399,FIND(",",W1399,FIND(",",W1399)+1)+1)),
  IF(OR(ISERROR(VLOOKUP(LEFT(W1399,FIND(",",W1399)-1),MapTable!$A:$A,1,0)),ISERROR(VLOOKUP(TRIM(MID(W1399,FIND(",",W1399)+1,FIND(",",W1399,FIND(",",W1399)+1)-FIND(",",W1399)-1)),MapTable!$A:$A,1,0)),ISERROR(VLOOKUP(TRIM(MID(W1399,FIND(",",W1399,FIND(",",W1399)+1)+1,999)),MapTable!$A:$A,1,0))),"맵없음",
  ""),
IF(ISERROR(FIND(",",W1399,FIND(",",W1399,FIND(",",W1399,FIND(",",W1399)+1)+1)+1)),
  IF(OR(ISERROR(VLOOKUP(LEFT(W1399,FIND(",",W1399)-1),MapTable!$A:$A,1,0)),ISERROR(VLOOKUP(TRIM(MID(W1399,FIND(",",W1399)+1,FIND(",",W1399,FIND(",",W1399)+1)-FIND(",",W1399)-1)),MapTable!$A:$A,1,0)),ISERROR(VLOOKUP(TRIM(MID(W1399,FIND(",",W1399,FIND(",",W1399)+1)+1,FIND(",",W1399,FIND(",",W1399,FIND(",",W1399)+1)+1)-FIND(",",W1399,FIND(",",W1399)+1)-1)),MapTable!$A:$A,1,0)),ISERROR(VLOOKUP(TRIM(MID(W1399,FIND(",",W1399,FIND(",",W1399,FIND(",",W1399)+1)+1)+1,999)),MapTable!$A:$A,1,0))),"맵없음",
  ""),
)))))</f>
        <v/>
      </c>
      <c r="AC1399" t="str">
        <f>IF(ISBLANK(AB1399),"",IF(ISERROR(VLOOKUP(AB1399,[3]DropTable!$A:$A,1,0)),"드랍없음",""))</f>
        <v/>
      </c>
      <c r="AE1399" t="str">
        <f>IF(ISBLANK(AD1399),"",IF(ISERROR(VLOOKUP(AD1399,[3]DropTable!$A:$A,1,0)),"드랍없음",""))</f>
        <v/>
      </c>
      <c r="AG1399">
        <v>9.8000000000000007</v>
      </c>
      <c r="AH1399">
        <v>1</v>
      </c>
    </row>
    <row r="1400" spans="1:34" x14ac:dyDescent="0.3">
      <c r="A1400">
        <v>6</v>
      </c>
      <c r="B1400">
        <v>9</v>
      </c>
      <c r="C1400">
        <f>IF(OR($L1400=TRUE,$A1400=0,MOD($A1400,ChapterTable!$S$20)&lt;&gt;0),
MAX(0,INT(($B1400+ChapterTable!$Q$26+VLOOKUP(SUBSTITUTE(C$1,"성장단계","")&amp;"단계오프셋",ChapterTable!$S:$T,2,0))/ChapterTable!$Q$23)),
MAX(0,INT(($B1400+ChapterTable!$S$26+VLOOKUP(SUBSTITUTE(C$1,"성장단계","")&amp;"보스단계오프셋",ChapterTable!$S:$T,2,0))/ChapterTable!$S$23)))</f>
        <v>1</v>
      </c>
      <c r="D1400">
        <f>IF(OR($L1400=TRUE,$A1400=0,MOD($A1400,ChapterTable!$S$20)&lt;&gt;0),
MAX(0,INT(($B1400+ChapterTable!$Q$26+VLOOKUP(SUBSTITUTE(D$1,"성장단계","")&amp;"단계오프셋",ChapterTable!$S:$T,2,0))/ChapterTable!$Q$23)),
MAX(0,INT(($B1400+ChapterTable!$S$26+VLOOKUP(SUBSTITUTE(D$1,"성장단계","")&amp;"보스단계오프셋",ChapterTable!$S:$T,2,0))/ChapterTable!$S$23)))</f>
        <v>0</v>
      </c>
      <c r="E1400" s="1">
        <f ca="1">IF(AND($A1400=0,$B1400=1),
    VLOOKUP(1,ChapterTable!$1:$1048576,MATCH("최종"&amp;SUBSTITUTE(SUBSTITUTE(E$1,"standard",""),"|Float",""),ChapterTable!$1:$1,0),0)*ChapterTable!$Q$17,
  IF(AND($A1400=0,$B1400=0),
    E1401,
  IF($B1400=0,
    VLOOKUP($A1400,ChapterTable!$1:$1048576,MATCH("최종"&amp;SUBSTITUTE(SUBSTITUTE(E$1,"standard",""),"|Float",""),ChapterTable!$1:$1,0),0),
  IF($B1400=1,
    IF($L1400=FALSE,
      VLOOKUP($A1400,ChapterTable!$1:$1048576,MATCH("최종"&amp;SUBSTITUTE(SUBSTITUTE(E$1,"standard",""),"|Float",""),ChapterTable!$1:$1,0),0),
      VLOOKUP($A1400-ChapterTable!$Q$11,ChapterTable!$1:$1048576,MATCH("최종"&amp;SUBSTITUTE(SUBSTITUTE(E$1,"standard",""),"|Float",""),ChapterTable!$1:$1,0),0)*ChapterTable!$Q$14
    ),
  OFFSET(E1400,-$B1400+IF($L1400,1,0),0)*
    (VLOOKUP(SUBSTITUTE(SUBSTITUTE(E$1,"standard",""),"|Float","")&amp;"인게임누적곱배수",ChapterTable!$S:$T,2,0)^C1400
    +VLOOKUP(SUBSTITUTE(SUBSTITUTE(E$1,"standard",""),"|Float","")&amp;"인게임누적합배수",ChapterTable!$S:$T,2,0)*C1400)
  )
  )
  )
)</f>
        <v>1045.6593750000002</v>
      </c>
      <c r="F1400" s="1">
        <f ca="1">IF(AND($A1400=0,$B1400=1),
    VLOOKUP(1,ChapterTable!$1:$1048576,MATCH("최종"&amp;SUBSTITUTE(SUBSTITUTE(F$1,"standard",""),"|Float",""),ChapterTable!$1:$1,0),0)*ChapterTable!$Q$17,
  IF(AND($A1400=0,$B1400=0),
    F1401,
  IF($B1400=0,
    VLOOKUP($A1400,ChapterTable!$1:$1048576,MATCH("최종"&amp;SUBSTITUTE(SUBSTITUTE(F$1,"standard",""),"|Float",""),ChapterTable!$1:$1,0),0),
  IF($B1400=1,
    IF($L1400=FALSE,
      VLOOKUP($A1400,ChapterTable!$1:$1048576,MATCH("최종"&amp;SUBSTITUTE(SUBSTITUTE(F$1,"standard",""),"|Float",""),ChapterTable!$1:$1,0),0),
      VLOOKUP($A1400-ChapterTable!$Q$11,ChapterTable!$1:$1048576,MATCH("최종"&amp;SUBSTITUTE(SUBSTITUTE(F$1,"standard",""),"|Float",""),ChapterTable!$1:$1,0),0)*ChapterTable!$Q$14
    ),
  OFFSET(F1400,-$B1400+IF($L1400,1,0),0)*
    (VLOOKUP(SUBSTITUTE(SUBSTITUTE(F$1,"standard",""),"|Float","")&amp;"인게임누적곱배수",ChapterTable!$S:$T,2,0)^D1400
    +VLOOKUP(SUBSTITUTE(SUBSTITUTE(F$1,"standard",""),"|Float","")&amp;"인게임누적합배수",ChapterTable!$S:$T,2,0)*D1400)
  )
  )
  )
)</f>
        <v>430.3125</v>
      </c>
      <c r="G1400" t="s">
        <v>76</v>
      </c>
      <c r="J1400" t="str">
        <f>IF(ISBLANK(I1400),"",
IFERROR(VLOOKUP(I1400,[1]StringTable!$1:$1048576,MATCH([1]StringTable!$B$1,[1]StringTable!$1:$1,0),0),
IFERROR(VLOOKUP(I1400,[1]InApkStringTable!$1:$1048576,MATCH([1]InApkStringTable!$B$1,[1]InApkStringTable!$1:$1,0),0),
"스트링없음")))</f>
        <v/>
      </c>
      <c r="L1400" t="b">
        <v>1</v>
      </c>
      <c r="N1400" t="str">
        <f>IF(ISBLANK(M1400),"",IF(ISERROR(VLOOKUP(M1400,MapTable!$A:$A,1,0)),"맵없음",""))</f>
        <v/>
      </c>
      <c r="O1400">
        <f t="shared" si="85"/>
        <v>91</v>
      </c>
      <c r="Q1400">
        <f t="shared" si="86"/>
        <v>91</v>
      </c>
      <c r="R1400" t="b">
        <f t="shared" ca="1" si="87"/>
        <v>1</v>
      </c>
      <c r="T1400" t="b">
        <f t="shared" ca="1" si="88"/>
        <v>1</v>
      </c>
      <c r="X1400" t="str">
        <f>IF(ISBLANK(W1400),"",
IF(ISERROR(FIND(",",W1400)),
  IF(ISERROR(VLOOKUP(W1400,MapTable!$A:$A,1,0)),"맵없음",
  ""),
IF(ISERROR(FIND(",",W1400,FIND(",",W1400)+1)),
  IF(OR(ISERROR(VLOOKUP(LEFT(W1400,FIND(",",W1400)-1),MapTable!$A:$A,1,0)),ISERROR(VLOOKUP(TRIM(MID(W1400,FIND(",",W1400)+1,999)),MapTable!$A:$A,1,0))),"맵없음",
  ""),
IF(ISERROR(FIND(",",W1400,FIND(",",W1400,FIND(",",W1400)+1)+1)),
  IF(OR(ISERROR(VLOOKUP(LEFT(W1400,FIND(",",W1400)-1),MapTable!$A:$A,1,0)),ISERROR(VLOOKUP(TRIM(MID(W1400,FIND(",",W1400)+1,FIND(",",W1400,FIND(",",W1400)+1)-FIND(",",W1400)-1)),MapTable!$A:$A,1,0)),ISERROR(VLOOKUP(TRIM(MID(W1400,FIND(",",W1400,FIND(",",W1400)+1)+1,999)),MapTable!$A:$A,1,0))),"맵없음",
  ""),
IF(ISERROR(FIND(",",W1400,FIND(",",W1400,FIND(",",W1400,FIND(",",W1400)+1)+1)+1)),
  IF(OR(ISERROR(VLOOKUP(LEFT(W1400,FIND(",",W1400)-1),MapTable!$A:$A,1,0)),ISERROR(VLOOKUP(TRIM(MID(W1400,FIND(",",W1400)+1,FIND(",",W1400,FIND(",",W1400)+1)-FIND(",",W1400)-1)),MapTable!$A:$A,1,0)),ISERROR(VLOOKUP(TRIM(MID(W1400,FIND(",",W1400,FIND(",",W1400)+1)+1,FIND(",",W1400,FIND(",",W1400,FIND(",",W1400)+1)+1)-FIND(",",W1400,FIND(",",W1400)+1)-1)),MapTable!$A:$A,1,0)),ISERROR(VLOOKUP(TRIM(MID(W1400,FIND(",",W1400,FIND(",",W1400,FIND(",",W1400)+1)+1)+1,999)),MapTable!$A:$A,1,0))),"맵없음",
  ""),
)))))</f>
        <v/>
      </c>
      <c r="AC1400" t="str">
        <f>IF(ISBLANK(AB1400),"",IF(ISERROR(VLOOKUP(AB1400,[3]DropTable!$A:$A,1,0)),"드랍없음",""))</f>
        <v/>
      </c>
      <c r="AE1400" t="str">
        <f>IF(ISBLANK(AD1400),"",IF(ISERROR(VLOOKUP(AD1400,[3]DropTable!$A:$A,1,0)),"드랍없음",""))</f>
        <v/>
      </c>
      <c r="AG1400">
        <v>9.8000000000000007</v>
      </c>
      <c r="AH1400">
        <v>1</v>
      </c>
    </row>
    <row r="1401" spans="1:34" x14ac:dyDescent="0.3">
      <c r="A1401">
        <v>6</v>
      </c>
      <c r="B1401">
        <v>10</v>
      </c>
      <c r="C1401">
        <f>IF(OR($L1401=TRUE,$A1401=0,MOD($A1401,ChapterTable!$S$20)&lt;&gt;0),
MAX(0,INT(($B1401+ChapterTable!$Q$26+VLOOKUP(SUBSTITUTE(C$1,"성장단계","")&amp;"단계오프셋",ChapterTable!$S:$T,2,0))/ChapterTable!$Q$23)),
MAX(0,INT(($B1401+ChapterTable!$S$26+VLOOKUP(SUBSTITUTE(C$1,"성장단계","")&amp;"보스단계오프셋",ChapterTable!$S:$T,2,0))/ChapterTable!$S$23)))</f>
        <v>1</v>
      </c>
      <c r="D1401">
        <f>IF(OR($L1401=TRUE,$A1401=0,MOD($A1401,ChapterTable!$S$20)&lt;&gt;0),
MAX(0,INT(($B1401+ChapterTable!$Q$26+VLOOKUP(SUBSTITUTE(D$1,"성장단계","")&amp;"단계오프셋",ChapterTable!$S:$T,2,0))/ChapterTable!$Q$23)),
MAX(0,INT(($B1401+ChapterTable!$S$26+VLOOKUP(SUBSTITUTE(D$1,"성장단계","")&amp;"보스단계오프셋",ChapterTable!$S:$T,2,0))/ChapterTable!$S$23)))</f>
        <v>0</v>
      </c>
      <c r="E1401" s="1">
        <f ca="1">IF(AND($A1401=0,$B1401=1),
    VLOOKUP(1,ChapterTable!$1:$1048576,MATCH("최종"&amp;SUBSTITUTE(SUBSTITUTE(E$1,"standard",""),"|Float",""),ChapterTable!$1:$1,0),0)*ChapterTable!$Q$17,
  IF(AND($A1401=0,$B1401=0),
    E1402,
  IF($B1401=0,
    VLOOKUP($A1401,ChapterTable!$1:$1048576,MATCH("최종"&amp;SUBSTITUTE(SUBSTITUTE(E$1,"standard",""),"|Float",""),ChapterTable!$1:$1,0),0),
  IF($B1401=1,
    IF($L1401=FALSE,
      VLOOKUP($A1401,ChapterTable!$1:$1048576,MATCH("최종"&amp;SUBSTITUTE(SUBSTITUTE(E$1,"standard",""),"|Float",""),ChapterTable!$1:$1,0),0),
      VLOOKUP($A1401-ChapterTable!$Q$11,ChapterTable!$1:$1048576,MATCH("최종"&amp;SUBSTITUTE(SUBSTITUTE(E$1,"standard",""),"|Float",""),ChapterTable!$1:$1,0),0)*ChapterTable!$Q$14
    ),
  OFFSET(E1401,-$B1401+IF($L1401,1,0),0)*
    (VLOOKUP(SUBSTITUTE(SUBSTITUTE(E$1,"standard",""),"|Float","")&amp;"인게임누적곱배수",ChapterTable!$S:$T,2,0)^C1401
    +VLOOKUP(SUBSTITUTE(SUBSTITUTE(E$1,"standard",""),"|Float","")&amp;"인게임누적합배수",ChapterTable!$S:$T,2,0)*C1401)
  )
  )
  )
)</f>
        <v>1045.6593750000002</v>
      </c>
      <c r="F1401" s="1">
        <f ca="1">IF(AND($A1401=0,$B1401=1),
    VLOOKUP(1,ChapterTable!$1:$1048576,MATCH("최종"&amp;SUBSTITUTE(SUBSTITUTE(F$1,"standard",""),"|Float",""),ChapterTable!$1:$1,0),0)*ChapterTable!$Q$17,
  IF(AND($A1401=0,$B1401=0),
    F1402,
  IF($B1401=0,
    VLOOKUP($A1401,ChapterTable!$1:$1048576,MATCH("최종"&amp;SUBSTITUTE(SUBSTITUTE(F$1,"standard",""),"|Float",""),ChapterTable!$1:$1,0),0),
  IF($B1401=1,
    IF($L1401=FALSE,
      VLOOKUP($A1401,ChapterTable!$1:$1048576,MATCH("최종"&amp;SUBSTITUTE(SUBSTITUTE(F$1,"standard",""),"|Float",""),ChapterTable!$1:$1,0),0),
      VLOOKUP($A1401-ChapterTable!$Q$11,ChapterTable!$1:$1048576,MATCH("최종"&amp;SUBSTITUTE(SUBSTITUTE(F$1,"standard",""),"|Float",""),ChapterTable!$1:$1,0),0)*ChapterTable!$Q$14
    ),
  OFFSET(F1401,-$B1401+IF($L1401,1,0),0)*
    (VLOOKUP(SUBSTITUTE(SUBSTITUTE(F$1,"standard",""),"|Float","")&amp;"인게임누적곱배수",ChapterTable!$S:$T,2,0)^D1401
    +VLOOKUP(SUBSTITUTE(SUBSTITUTE(F$1,"standard",""),"|Float","")&amp;"인게임누적합배수",ChapterTable!$S:$T,2,0)*D1401)
  )
  )
  )
)</f>
        <v>430.3125</v>
      </c>
      <c r="G1401" t="s">
        <v>76</v>
      </c>
      <c r="J1401" t="str">
        <f>IF(ISBLANK(I1401),"",
IFERROR(VLOOKUP(I1401,[1]StringTable!$1:$1048576,MATCH([1]StringTable!$B$1,[1]StringTable!$1:$1,0),0),
IFERROR(VLOOKUP(I1401,[1]InApkStringTable!$1:$1048576,MATCH([1]InApkStringTable!$B$1,[1]InApkStringTable!$1:$1,0),0),
"스트링없음")))</f>
        <v/>
      </c>
      <c r="L1401" t="b">
        <v>1</v>
      </c>
      <c r="N1401" t="str">
        <f>IF(ISBLANK(M1401),"",IF(ISERROR(VLOOKUP(M1401,MapTable!$A:$A,1,0)),"맵없음",""))</f>
        <v/>
      </c>
      <c r="O1401">
        <f t="shared" si="85"/>
        <v>21</v>
      </c>
      <c r="Q1401">
        <f t="shared" si="86"/>
        <v>21</v>
      </c>
      <c r="R1401" t="b">
        <f t="shared" ca="1" si="87"/>
        <v>0</v>
      </c>
      <c r="T1401" t="b">
        <f t="shared" ca="1" si="88"/>
        <v>0</v>
      </c>
      <c r="X1401" t="str">
        <f>IF(ISBLANK(W1401),"",
IF(ISERROR(FIND(",",W1401)),
  IF(ISERROR(VLOOKUP(W1401,MapTable!$A:$A,1,0)),"맵없음",
  ""),
IF(ISERROR(FIND(",",W1401,FIND(",",W1401)+1)),
  IF(OR(ISERROR(VLOOKUP(LEFT(W1401,FIND(",",W1401)-1),MapTable!$A:$A,1,0)),ISERROR(VLOOKUP(TRIM(MID(W1401,FIND(",",W1401)+1,999)),MapTable!$A:$A,1,0))),"맵없음",
  ""),
IF(ISERROR(FIND(",",W1401,FIND(",",W1401,FIND(",",W1401)+1)+1)),
  IF(OR(ISERROR(VLOOKUP(LEFT(W1401,FIND(",",W1401)-1),MapTable!$A:$A,1,0)),ISERROR(VLOOKUP(TRIM(MID(W1401,FIND(",",W1401)+1,FIND(",",W1401,FIND(",",W1401)+1)-FIND(",",W1401)-1)),MapTable!$A:$A,1,0)),ISERROR(VLOOKUP(TRIM(MID(W1401,FIND(",",W1401,FIND(",",W1401)+1)+1,999)),MapTable!$A:$A,1,0))),"맵없음",
  ""),
IF(ISERROR(FIND(",",W1401,FIND(",",W1401,FIND(",",W1401,FIND(",",W1401)+1)+1)+1)),
  IF(OR(ISERROR(VLOOKUP(LEFT(W1401,FIND(",",W1401)-1),MapTable!$A:$A,1,0)),ISERROR(VLOOKUP(TRIM(MID(W1401,FIND(",",W1401)+1,FIND(",",W1401,FIND(",",W1401)+1)-FIND(",",W1401)-1)),MapTable!$A:$A,1,0)),ISERROR(VLOOKUP(TRIM(MID(W1401,FIND(",",W1401,FIND(",",W1401)+1)+1,FIND(",",W1401,FIND(",",W1401,FIND(",",W1401)+1)+1)-FIND(",",W1401,FIND(",",W1401)+1)-1)),MapTable!$A:$A,1,0)),ISERROR(VLOOKUP(TRIM(MID(W1401,FIND(",",W1401,FIND(",",W1401,FIND(",",W1401)+1)+1)+1,999)),MapTable!$A:$A,1,0))),"맵없음",
  ""),
)))))</f>
        <v/>
      </c>
      <c r="AC1401" t="str">
        <f>IF(ISBLANK(AB1401),"",IF(ISERROR(VLOOKUP(AB1401,[3]DropTable!$A:$A,1,0)),"드랍없음",""))</f>
        <v/>
      </c>
      <c r="AE1401" t="str">
        <f>IF(ISBLANK(AD1401),"",IF(ISERROR(VLOOKUP(AD1401,[3]DropTable!$A:$A,1,0)),"드랍없음",""))</f>
        <v/>
      </c>
      <c r="AG1401">
        <v>9.8000000000000007</v>
      </c>
      <c r="AH1401">
        <v>1</v>
      </c>
    </row>
    <row r="1402" spans="1:34" x14ac:dyDescent="0.3">
      <c r="A1402">
        <v>6</v>
      </c>
      <c r="B1402">
        <v>11</v>
      </c>
      <c r="C1402">
        <f>IF(OR($L1402=TRUE,$A1402=0,MOD($A1402,ChapterTable!$S$20)&lt;&gt;0),
MAX(0,INT(($B1402+ChapterTable!$Q$26+VLOOKUP(SUBSTITUTE(C$1,"성장단계","")&amp;"단계오프셋",ChapterTable!$S:$T,2,0))/ChapterTable!$Q$23)),
MAX(0,INT(($B1402+ChapterTable!$S$26+VLOOKUP(SUBSTITUTE(C$1,"성장단계","")&amp;"보스단계오프셋",ChapterTable!$S:$T,2,0))/ChapterTable!$S$23)))</f>
        <v>1</v>
      </c>
      <c r="D1402">
        <f>IF(OR($L1402=TRUE,$A1402=0,MOD($A1402,ChapterTable!$S$20)&lt;&gt;0),
MAX(0,INT(($B1402+ChapterTable!$Q$26+VLOOKUP(SUBSTITUTE(D$1,"성장단계","")&amp;"단계오프셋",ChapterTable!$S:$T,2,0))/ChapterTable!$Q$23)),
MAX(0,INT(($B1402+ChapterTable!$S$26+VLOOKUP(SUBSTITUTE(D$1,"성장단계","")&amp;"보스단계오프셋",ChapterTable!$S:$T,2,0))/ChapterTable!$S$23)))</f>
        <v>1</v>
      </c>
      <c r="E1402" s="1">
        <f ca="1">IF(AND($A1402=0,$B1402=1),
    VLOOKUP(1,ChapterTable!$1:$1048576,MATCH("최종"&amp;SUBSTITUTE(SUBSTITUTE(E$1,"standard",""),"|Float",""),ChapterTable!$1:$1,0),0)*ChapterTable!$Q$17,
  IF(AND($A1402=0,$B1402=0),
    E1403,
  IF($B1402=0,
    VLOOKUP($A1402,ChapterTable!$1:$1048576,MATCH("최종"&amp;SUBSTITUTE(SUBSTITUTE(E$1,"standard",""),"|Float",""),ChapterTable!$1:$1,0),0),
  IF($B1402=1,
    IF($L1402=FALSE,
      VLOOKUP($A1402,ChapterTable!$1:$1048576,MATCH("최종"&amp;SUBSTITUTE(SUBSTITUTE(E$1,"standard",""),"|Float",""),ChapterTable!$1:$1,0),0),
      VLOOKUP($A1402-ChapterTable!$Q$11,ChapterTable!$1:$1048576,MATCH("최종"&amp;SUBSTITUTE(SUBSTITUTE(E$1,"standard",""),"|Float",""),ChapterTable!$1:$1,0),0)*ChapterTable!$Q$14
    ),
  OFFSET(E1402,-$B1402+IF($L1402,1,0),0)*
    (VLOOKUP(SUBSTITUTE(SUBSTITUTE(E$1,"standard",""),"|Float","")&amp;"인게임누적곱배수",ChapterTable!$S:$T,2,0)^C1402
    +VLOOKUP(SUBSTITUTE(SUBSTITUTE(E$1,"standard",""),"|Float","")&amp;"인게임누적합배수",ChapterTable!$S:$T,2,0)*C1402)
  )
  )
  )
)</f>
        <v>1045.6593750000002</v>
      </c>
      <c r="F1402" s="1">
        <f ca="1">IF(AND($A1402=0,$B1402=1),
    VLOOKUP(1,ChapterTable!$1:$1048576,MATCH("최종"&amp;SUBSTITUTE(SUBSTITUTE(F$1,"standard",""),"|Float",""),ChapterTable!$1:$1,0),0)*ChapterTable!$Q$17,
  IF(AND($A1402=0,$B1402=0),
    F1403,
  IF($B1402=0,
    VLOOKUP($A1402,ChapterTable!$1:$1048576,MATCH("최종"&amp;SUBSTITUTE(SUBSTITUTE(F$1,"standard",""),"|Float",""),ChapterTable!$1:$1,0),0),
  IF($B1402=1,
    IF($L1402=FALSE,
      VLOOKUP($A1402,ChapterTable!$1:$1048576,MATCH("최종"&amp;SUBSTITUTE(SUBSTITUTE(F$1,"standard",""),"|Float",""),ChapterTable!$1:$1,0),0),
      VLOOKUP($A1402-ChapterTable!$Q$11,ChapterTable!$1:$1048576,MATCH("최종"&amp;SUBSTITUTE(SUBSTITUTE(F$1,"standard",""),"|Float",""),ChapterTable!$1:$1,0),0)*ChapterTable!$Q$14
    ),
  OFFSET(F1402,-$B1402+IF($L1402,1,0),0)*
    (VLOOKUP(SUBSTITUTE(SUBSTITUTE(F$1,"standard",""),"|Float","")&amp;"인게임누적곱배수",ChapterTable!$S:$T,2,0)^D1402
    +VLOOKUP(SUBSTITUTE(SUBSTITUTE(F$1,"standard",""),"|Float","")&amp;"인게임누적합배수",ChapterTable!$S:$T,2,0)*D1402)
  )
  )
  )
)</f>
        <v>516.375</v>
      </c>
      <c r="G1402" t="s">
        <v>76</v>
      </c>
      <c r="J1402" t="str">
        <f>IF(ISBLANK(I1402),"",
IFERROR(VLOOKUP(I1402,[1]StringTable!$1:$1048576,MATCH([1]StringTable!$B$1,[1]StringTable!$1:$1,0),0),
IFERROR(VLOOKUP(I1402,[1]InApkStringTable!$1:$1048576,MATCH([1]InApkStringTable!$B$1,[1]InApkStringTable!$1:$1,0),0),
"스트링없음")))</f>
        <v/>
      </c>
      <c r="L1402" t="b">
        <v>1</v>
      </c>
      <c r="N1402" t="str">
        <f>IF(ISBLANK(M1402),"",IF(ISERROR(VLOOKUP(M1402,MapTable!$A:$A,1,0)),"맵없음",""))</f>
        <v/>
      </c>
      <c r="O1402">
        <f t="shared" si="85"/>
        <v>2</v>
      </c>
      <c r="Q1402">
        <f t="shared" si="86"/>
        <v>2</v>
      </c>
      <c r="R1402" t="b">
        <f t="shared" ca="1" si="87"/>
        <v>0</v>
      </c>
      <c r="T1402" t="b">
        <f t="shared" ca="1" si="88"/>
        <v>0</v>
      </c>
      <c r="X1402" t="str">
        <f>IF(ISBLANK(W1402),"",
IF(ISERROR(FIND(",",W1402)),
  IF(ISERROR(VLOOKUP(W1402,MapTable!$A:$A,1,0)),"맵없음",
  ""),
IF(ISERROR(FIND(",",W1402,FIND(",",W1402)+1)),
  IF(OR(ISERROR(VLOOKUP(LEFT(W1402,FIND(",",W1402)-1),MapTable!$A:$A,1,0)),ISERROR(VLOOKUP(TRIM(MID(W1402,FIND(",",W1402)+1,999)),MapTable!$A:$A,1,0))),"맵없음",
  ""),
IF(ISERROR(FIND(",",W1402,FIND(",",W1402,FIND(",",W1402)+1)+1)),
  IF(OR(ISERROR(VLOOKUP(LEFT(W1402,FIND(",",W1402)-1),MapTable!$A:$A,1,0)),ISERROR(VLOOKUP(TRIM(MID(W1402,FIND(",",W1402)+1,FIND(",",W1402,FIND(",",W1402)+1)-FIND(",",W1402)-1)),MapTable!$A:$A,1,0)),ISERROR(VLOOKUP(TRIM(MID(W1402,FIND(",",W1402,FIND(",",W1402)+1)+1,999)),MapTable!$A:$A,1,0))),"맵없음",
  ""),
IF(ISERROR(FIND(",",W1402,FIND(",",W1402,FIND(",",W1402,FIND(",",W1402)+1)+1)+1)),
  IF(OR(ISERROR(VLOOKUP(LEFT(W1402,FIND(",",W1402)-1),MapTable!$A:$A,1,0)),ISERROR(VLOOKUP(TRIM(MID(W1402,FIND(",",W1402)+1,FIND(",",W1402,FIND(",",W1402)+1)-FIND(",",W1402)-1)),MapTable!$A:$A,1,0)),ISERROR(VLOOKUP(TRIM(MID(W1402,FIND(",",W1402,FIND(",",W1402)+1)+1,FIND(",",W1402,FIND(",",W1402,FIND(",",W1402)+1)+1)-FIND(",",W1402,FIND(",",W1402)+1)-1)),MapTable!$A:$A,1,0)),ISERROR(VLOOKUP(TRIM(MID(W1402,FIND(",",W1402,FIND(",",W1402,FIND(",",W1402)+1)+1)+1,999)),MapTable!$A:$A,1,0))),"맵없음",
  ""),
)))))</f>
        <v/>
      </c>
      <c r="AC1402" t="str">
        <f>IF(ISBLANK(AB1402),"",IF(ISERROR(VLOOKUP(AB1402,[3]DropTable!$A:$A,1,0)),"드랍없음",""))</f>
        <v/>
      </c>
      <c r="AE1402" t="str">
        <f>IF(ISBLANK(AD1402),"",IF(ISERROR(VLOOKUP(AD1402,[3]DropTable!$A:$A,1,0)),"드랍없음",""))</f>
        <v/>
      </c>
      <c r="AG1402">
        <v>9.8000000000000007</v>
      </c>
      <c r="AH1402">
        <v>1</v>
      </c>
    </row>
    <row r="1403" spans="1:34" x14ac:dyDescent="0.3">
      <c r="A1403">
        <v>6</v>
      </c>
      <c r="B1403">
        <v>12</v>
      </c>
      <c r="C1403">
        <f>IF(OR($L1403=TRUE,$A1403=0,MOD($A1403,ChapterTable!$S$20)&lt;&gt;0),
MAX(0,INT(($B1403+ChapterTable!$Q$26+VLOOKUP(SUBSTITUTE(C$1,"성장단계","")&amp;"단계오프셋",ChapterTable!$S:$T,2,0))/ChapterTable!$Q$23)),
MAX(0,INT(($B1403+ChapterTable!$S$26+VLOOKUP(SUBSTITUTE(C$1,"성장단계","")&amp;"보스단계오프셋",ChapterTable!$S:$T,2,0))/ChapterTable!$S$23)))</f>
        <v>1</v>
      </c>
      <c r="D1403">
        <f>IF(OR($L1403=TRUE,$A1403=0,MOD($A1403,ChapterTable!$S$20)&lt;&gt;0),
MAX(0,INT(($B1403+ChapterTable!$Q$26+VLOOKUP(SUBSTITUTE(D$1,"성장단계","")&amp;"단계오프셋",ChapterTable!$S:$T,2,0))/ChapterTable!$Q$23)),
MAX(0,INT(($B1403+ChapterTable!$S$26+VLOOKUP(SUBSTITUTE(D$1,"성장단계","")&amp;"보스단계오프셋",ChapterTable!$S:$T,2,0))/ChapterTable!$S$23)))</f>
        <v>1</v>
      </c>
      <c r="E1403" s="1">
        <f ca="1">IF(AND($A1403=0,$B1403=1),
    VLOOKUP(1,ChapterTable!$1:$1048576,MATCH("최종"&amp;SUBSTITUTE(SUBSTITUTE(E$1,"standard",""),"|Float",""),ChapterTable!$1:$1,0),0)*ChapterTable!$Q$17,
  IF(AND($A1403=0,$B1403=0),
    E1404,
  IF($B1403=0,
    VLOOKUP($A1403,ChapterTable!$1:$1048576,MATCH("최종"&amp;SUBSTITUTE(SUBSTITUTE(E$1,"standard",""),"|Float",""),ChapterTable!$1:$1,0),0),
  IF($B1403=1,
    IF($L1403=FALSE,
      VLOOKUP($A1403,ChapterTable!$1:$1048576,MATCH("최종"&amp;SUBSTITUTE(SUBSTITUTE(E$1,"standard",""),"|Float",""),ChapterTable!$1:$1,0),0),
      VLOOKUP($A1403-ChapterTable!$Q$11,ChapterTable!$1:$1048576,MATCH("최종"&amp;SUBSTITUTE(SUBSTITUTE(E$1,"standard",""),"|Float",""),ChapterTable!$1:$1,0),0)*ChapterTable!$Q$14
    ),
  OFFSET(E1403,-$B1403+IF($L1403,1,0),0)*
    (VLOOKUP(SUBSTITUTE(SUBSTITUTE(E$1,"standard",""),"|Float","")&amp;"인게임누적곱배수",ChapterTable!$S:$T,2,0)^C1403
    +VLOOKUP(SUBSTITUTE(SUBSTITUTE(E$1,"standard",""),"|Float","")&amp;"인게임누적합배수",ChapterTable!$S:$T,2,0)*C1403)
  )
  )
  )
)</f>
        <v>1045.6593750000002</v>
      </c>
      <c r="F1403" s="1">
        <f ca="1">IF(AND($A1403=0,$B1403=1),
    VLOOKUP(1,ChapterTable!$1:$1048576,MATCH("최종"&amp;SUBSTITUTE(SUBSTITUTE(F$1,"standard",""),"|Float",""),ChapterTable!$1:$1,0),0)*ChapterTable!$Q$17,
  IF(AND($A1403=0,$B1403=0),
    F1404,
  IF($B1403=0,
    VLOOKUP($A1403,ChapterTable!$1:$1048576,MATCH("최종"&amp;SUBSTITUTE(SUBSTITUTE(F$1,"standard",""),"|Float",""),ChapterTable!$1:$1,0),0),
  IF($B1403=1,
    IF($L1403=FALSE,
      VLOOKUP($A1403,ChapterTable!$1:$1048576,MATCH("최종"&amp;SUBSTITUTE(SUBSTITUTE(F$1,"standard",""),"|Float",""),ChapterTable!$1:$1,0),0),
      VLOOKUP($A1403-ChapterTable!$Q$11,ChapterTable!$1:$1048576,MATCH("최종"&amp;SUBSTITUTE(SUBSTITUTE(F$1,"standard",""),"|Float",""),ChapterTable!$1:$1,0),0)*ChapterTable!$Q$14
    ),
  OFFSET(F1403,-$B1403+IF($L1403,1,0),0)*
    (VLOOKUP(SUBSTITUTE(SUBSTITUTE(F$1,"standard",""),"|Float","")&amp;"인게임누적곱배수",ChapterTable!$S:$T,2,0)^D1403
    +VLOOKUP(SUBSTITUTE(SUBSTITUTE(F$1,"standard",""),"|Float","")&amp;"인게임누적합배수",ChapterTable!$S:$T,2,0)*D1403)
  )
  )
  )
)</f>
        <v>516.375</v>
      </c>
      <c r="G1403" t="s">
        <v>76</v>
      </c>
      <c r="J1403" t="str">
        <f>IF(ISBLANK(I1403),"",
IFERROR(VLOOKUP(I1403,[1]StringTable!$1:$1048576,MATCH([1]StringTable!$B$1,[1]StringTable!$1:$1,0),0),
IFERROR(VLOOKUP(I1403,[1]InApkStringTable!$1:$1048576,MATCH([1]InApkStringTable!$B$1,[1]InApkStringTable!$1:$1,0),0),
"스트링없음")))</f>
        <v/>
      </c>
      <c r="L1403" t="b">
        <v>1</v>
      </c>
      <c r="N1403" t="str">
        <f>IF(ISBLANK(M1403),"",IF(ISERROR(VLOOKUP(M1403,MapTable!$A:$A,1,0)),"맵없음",""))</f>
        <v/>
      </c>
      <c r="O1403">
        <f t="shared" si="85"/>
        <v>2</v>
      </c>
      <c r="Q1403">
        <f t="shared" si="86"/>
        <v>2</v>
      </c>
      <c r="R1403" t="b">
        <f t="shared" ca="1" si="87"/>
        <v>0</v>
      </c>
      <c r="T1403" t="b">
        <f t="shared" ca="1" si="88"/>
        <v>0</v>
      </c>
      <c r="X1403" t="str">
        <f>IF(ISBLANK(W1403),"",
IF(ISERROR(FIND(",",W1403)),
  IF(ISERROR(VLOOKUP(W1403,MapTable!$A:$A,1,0)),"맵없음",
  ""),
IF(ISERROR(FIND(",",W1403,FIND(",",W1403)+1)),
  IF(OR(ISERROR(VLOOKUP(LEFT(W1403,FIND(",",W1403)-1),MapTable!$A:$A,1,0)),ISERROR(VLOOKUP(TRIM(MID(W1403,FIND(",",W1403)+1,999)),MapTable!$A:$A,1,0))),"맵없음",
  ""),
IF(ISERROR(FIND(",",W1403,FIND(",",W1403,FIND(",",W1403)+1)+1)),
  IF(OR(ISERROR(VLOOKUP(LEFT(W1403,FIND(",",W1403)-1),MapTable!$A:$A,1,0)),ISERROR(VLOOKUP(TRIM(MID(W1403,FIND(",",W1403)+1,FIND(",",W1403,FIND(",",W1403)+1)-FIND(",",W1403)-1)),MapTable!$A:$A,1,0)),ISERROR(VLOOKUP(TRIM(MID(W1403,FIND(",",W1403,FIND(",",W1403)+1)+1,999)),MapTable!$A:$A,1,0))),"맵없음",
  ""),
IF(ISERROR(FIND(",",W1403,FIND(",",W1403,FIND(",",W1403,FIND(",",W1403)+1)+1)+1)),
  IF(OR(ISERROR(VLOOKUP(LEFT(W1403,FIND(",",W1403)-1),MapTable!$A:$A,1,0)),ISERROR(VLOOKUP(TRIM(MID(W1403,FIND(",",W1403)+1,FIND(",",W1403,FIND(",",W1403)+1)-FIND(",",W1403)-1)),MapTable!$A:$A,1,0)),ISERROR(VLOOKUP(TRIM(MID(W1403,FIND(",",W1403,FIND(",",W1403)+1)+1,FIND(",",W1403,FIND(",",W1403,FIND(",",W1403)+1)+1)-FIND(",",W1403,FIND(",",W1403)+1)-1)),MapTable!$A:$A,1,0)),ISERROR(VLOOKUP(TRIM(MID(W1403,FIND(",",W1403,FIND(",",W1403,FIND(",",W1403)+1)+1)+1,999)),MapTable!$A:$A,1,0))),"맵없음",
  ""),
)))))</f>
        <v/>
      </c>
      <c r="AC1403" t="str">
        <f>IF(ISBLANK(AB1403),"",IF(ISERROR(VLOOKUP(AB1403,[3]DropTable!$A:$A,1,0)),"드랍없음",""))</f>
        <v/>
      </c>
      <c r="AE1403" t="str">
        <f>IF(ISBLANK(AD1403),"",IF(ISERROR(VLOOKUP(AD1403,[3]DropTable!$A:$A,1,0)),"드랍없음",""))</f>
        <v/>
      </c>
      <c r="AG1403">
        <v>9.8000000000000007</v>
      </c>
      <c r="AH1403">
        <v>1</v>
      </c>
    </row>
    <row r="1404" spans="1:34" x14ac:dyDescent="0.3">
      <c r="A1404">
        <v>6</v>
      </c>
      <c r="B1404">
        <v>13</v>
      </c>
      <c r="C1404">
        <f>IF(OR($L1404=TRUE,$A1404=0,MOD($A1404,ChapterTable!$S$20)&lt;&gt;0),
MAX(0,INT(($B1404+ChapterTable!$Q$26+VLOOKUP(SUBSTITUTE(C$1,"성장단계","")&amp;"단계오프셋",ChapterTable!$S:$T,2,0))/ChapterTable!$Q$23)),
MAX(0,INT(($B1404+ChapterTable!$S$26+VLOOKUP(SUBSTITUTE(C$1,"성장단계","")&amp;"보스단계오프셋",ChapterTable!$S:$T,2,0))/ChapterTable!$S$23)))</f>
        <v>1</v>
      </c>
      <c r="D1404">
        <f>IF(OR($L1404=TRUE,$A1404=0,MOD($A1404,ChapterTable!$S$20)&lt;&gt;0),
MAX(0,INT(($B1404+ChapterTable!$Q$26+VLOOKUP(SUBSTITUTE(D$1,"성장단계","")&amp;"단계오프셋",ChapterTable!$S:$T,2,0))/ChapterTable!$Q$23)),
MAX(0,INT(($B1404+ChapterTable!$S$26+VLOOKUP(SUBSTITUTE(D$1,"성장단계","")&amp;"보스단계오프셋",ChapterTable!$S:$T,2,0))/ChapterTable!$S$23)))</f>
        <v>1</v>
      </c>
      <c r="E1404" s="1">
        <f ca="1">IF(AND($A1404=0,$B1404=1),
    VLOOKUP(1,ChapterTable!$1:$1048576,MATCH("최종"&amp;SUBSTITUTE(SUBSTITUTE(E$1,"standard",""),"|Float",""),ChapterTable!$1:$1,0),0)*ChapterTable!$Q$17,
  IF(AND($A1404=0,$B1404=0),
    E1405,
  IF($B1404=0,
    VLOOKUP($A1404,ChapterTable!$1:$1048576,MATCH("최종"&amp;SUBSTITUTE(SUBSTITUTE(E$1,"standard",""),"|Float",""),ChapterTable!$1:$1,0),0),
  IF($B1404=1,
    IF($L1404=FALSE,
      VLOOKUP($A1404,ChapterTable!$1:$1048576,MATCH("최종"&amp;SUBSTITUTE(SUBSTITUTE(E$1,"standard",""),"|Float",""),ChapterTable!$1:$1,0),0),
      VLOOKUP($A1404-ChapterTable!$Q$11,ChapterTable!$1:$1048576,MATCH("최종"&amp;SUBSTITUTE(SUBSTITUTE(E$1,"standard",""),"|Float",""),ChapterTable!$1:$1,0),0)*ChapterTable!$Q$14
    ),
  OFFSET(E1404,-$B1404+IF($L1404,1,0),0)*
    (VLOOKUP(SUBSTITUTE(SUBSTITUTE(E$1,"standard",""),"|Float","")&amp;"인게임누적곱배수",ChapterTable!$S:$T,2,0)^C1404
    +VLOOKUP(SUBSTITUTE(SUBSTITUTE(E$1,"standard",""),"|Float","")&amp;"인게임누적합배수",ChapterTable!$S:$T,2,0)*C1404)
  )
  )
  )
)</f>
        <v>1045.6593750000002</v>
      </c>
      <c r="F1404" s="1">
        <f ca="1">IF(AND($A1404=0,$B1404=1),
    VLOOKUP(1,ChapterTable!$1:$1048576,MATCH("최종"&amp;SUBSTITUTE(SUBSTITUTE(F$1,"standard",""),"|Float",""),ChapterTable!$1:$1,0),0)*ChapterTable!$Q$17,
  IF(AND($A1404=0,$B1404=0),
    F1405,
  IF($B1404=0,
    VLOOKUP($A1404,ChapterTable!$1:$1048576,MATCH("최종"&amp;SUBSTITUTE(SUBSTITUTE(F$1,"standard",""),"|Float",""),ChapterTable!$1:$1,0),0),
  IF($B1404=1,
    IF($L1404=FALSE,
      VLOOKUP($A1404,ChapterTable!$1:$1048576,MATCH("최종"&amp;SUBSTITUTE(SUBSTITUTE(F$1,"standard",""),"|Float",""),ChapterTable!$1:$1,0),0),
      VLOOKUP($A1404-ChapterTable!$Q$11,ChapterTable!$1:$1048576,MATCH("최종"&amp;SUBSTITUTE(SUBSTITUTE(F$1,"standard",""),"|Float",""),ChapterTable!$1:$1,0),0)*ChapterTable!$Q$14
    ),
  OFFSET(F1404,-$B1404+IF($L1404,1,0),0)*
    (VLOOKUP(SUBSTITUTE(SUBSTITUTE(F$1,"standard",""),"|Float","")&amp;"인게임누적곱배수",ChapterTable!$S:$T,2,0)^D1404
    +VLOOKUP(SUBSTITUTE(SUBSTITUTE(F$1,"standard",""),"|Float","")&amp;"인게임누적합배수",ChapterTable!$S:$T,2,0)*D1404)
  )
  )
  )
)</f>
        <v>516.375</v>
      </c>
      <c r="G1404" t="s">
        <v>76</v>
      </c>
      <c r="J1404" t="str">
        <f>IF(ISBLANK(I1404),"",
IFERROR(VLOOKUP(I1404,[1]StringTable!$1:$1048576,MATCH([1]StringTable!$B$1,[1]StringTable!$1:$1,0),0),
IFERROR(VLOOKUP(I1404,[1]InApkStringTable!$1:$1048576,MATCH([1]InApkStringTable!$B$1,[1]InApkStringTable!$1:$1,0),0),
"스트링없음")))</f>
        <v/>
      </c>
      <c r="L1404" t="b">
        <v>1</v>
      </c>
      <c r="N1404" t="str">
        <f>IF(ISBLANK(M1404),"",IF(ISERROR(VLOOKUP(M1404,MapTable!$A:$A,1,0)),"맵없음",""))</f>
        <v/>
      </c>
      <c r="O1404">
        <f t="shared" si="85"/>
        <v>2</v>
      </c>
      <c r="Q1404">
        <f t="shared" si="86"/>
        <v>2</v>
      </c>
      <c r="R1404" t="b">
        <f t="shared" ca="1" si="87"/>
        <v>0</v>
      </c>
      <c r="T1404" t="b">
        <f t="shared" ca="1" si="88"/>
        <v>0</v>
      </c>
      <c r="X1404" t="str">
        <f>IF(ISBLANK(W1404),"",
IF(ISERROR(FIND(",",W1404)),
  IF(ISERROR(VLOOKUP(W1404,MapTable!$A:$A,1,0)),"맵없음",
  ""),
IF(ISERROR(FIND(",",W1404,FIND(",",W1404)+1)),
  IF(OR(ISERROR(VLOOKUP(LEFT(W1404,FIND(",",W1404)-1),MapTable!$A:$A,1,0)),ISERROR(VLOOKUP(TRIM(MID(W1404,FIND(",",W1404)+1,999)),MapTable!$A:$A,1,0))),"맵없음",
  ""),
IF(ISERROR(FIND(",",W1404,FIND(",",W1404,FIND(",",W1404)+1)+1)),
  IF(OR(ISERROR(VLOOKUP(LEFT(W1404,FIND(",",W1404)-1),MapTable!$A:$A,1,0)),ISERROR(VLOOKUP(TRIM(MID(W1404,FIND(",",W1404)+1,FIND(",",W1404,FIND(",",W1404)+1)-FIND(",",W1404)-1)),MapTable!$A:$A,1,0)),ISERROR(VLOOKUP(TRIM(MID(W1404,FIND(",",W1404,FIND(",",W1404)+1)+1,999)),MapTable!$A:$A,1,0))),"맵없음",
  ""),
IF(ISERROR(FIND(",",W1404,FIND(",",W1404,FIND(",",W1404,FIND(",",W1404)+1)+1)+1)),
  IF(OR(ISERROR(VLOOKUP(LEFT(W1404,FIND(",",W1404)-1),MapTable!$A:$A,1,0)),ISERROR(VLOOKUP(TRIM(MID(W1404,FIND(",",W1404)+1,FIND(",",W1404,FIND(",",W1404)+1)-FIND(",",W1404)-1)),MapTable!$A:$A,1,0)),ISERROR(VLOOKUP(TRIM(MID(W1404,FIND(",",W1404,FIND(",",W1404)+1)+1,FIND(",",W1404,FIND(",",W1404,FIND(",",W1404)+1)+1)-FIND(",",W1404,FIND(",",W1404)+1)-1)),MapTable!$A:$A,1,0)),ISERROR(VLOOKUP(TRIM(MID(W1404,FIND(",",W1404,FIND(",",W1404,FIND(",",W1404)+1)+1)+1,999)),MapTable!$A:$A,1,0))),"맵없음",
  ""),
)))))</f>
        <v/>
      </c>
      <c r="AC1404" t="str">
        <f>IF(ISBLANK(AB1404),"",IF(ISERROR(VLOOKUP(AB1404,[3]DropTable!$A:$A,1,0)),"드랍없음",""))</f>
        <v/>
      </c>
      <c r="AE1404" t="str">
        <f>IF(ISBLANK(AD1404),"",IF(ISERROR(VLOOKUP(AD1404,[3]DropTable!$A:$A,1,0)),"드랍없음",""))</f>
        <v/>
      </c>
      <c r="AG1404">
        <v>9.8000000000000007</v>
      </c>
      <c r="AH1404">
        <v>1</v>
      </c>
    </row>
    <row r="1405" spans="1:34" x14ac:dyDescent="0.3">
      <c r="A1405">
        <v>6</v>
      </c>
      <c r="B1405">
        <v>14</v>
      </c>
      <c r="C1405">
        <f>IF(OR($L1405=TRUE,$A1405=0,MOD($A1405,ChapterTable!$S$20)&lt;&gt;0),
MAX(0,INT(($B1405+ChapterTable!$Q$26+VLOOKUP(SUBSTITUTE(C$1,"성장단계","")&amp;"단계오프셋",ChapterTable!$S:$T,2,0))/ChapterTable!$Q$23)),
MAX(0,INT(($B1405+ChapterTable!$S$26+VLOOKUP(SUBSTITUTE(C$1,"성장단계","")&amp;"보스단계오프셋",ChapterTable!$S:$T,2,0))/ChapterTable!$S$23)))</f>
        <v>1</v>
      </c>
      <c r="D1405">
        <f>IF(OR($L1405=TRUE,$A1405=0,MOD($A1405,ChapterTable!$S$20)&lt;&gt;0),
MAX(0,INT(($B1405+ChapterTable!$Q$26+VLOOKUP(SUBSTITUTE(D$1,"성장단계","")&amp;"단계오프셋",ChapterTable!$S:$T,2,0))/ChapterTable!$Q$23)),
MAX(0,INT(($B1405+ChapterTable!$S$26+VLOOKUP(SUBSTITUTE(D$1,"성장단계","")&amp;"보스단계오프셋",ChapterTable!$S:$T,2,0))/ChapterTable!$S$23)))</f>
        <v>1</v>
      </c>
      <c r="E1405" s="1">
        <f ca="1">IF(AND($A1405=0,$B1405=1),
    VLOOKUP(1,ChapterTable!$1:$1048576,MATCH("최종"&amp;SUBSTITUTE(SUBSTITUTE(E$1,"standard",""),"|Float",""),ChapterTable!$1:$1,0),0)*ChapterTable!$Q$17,
  IF(AND($A1405=0,$B1405=0),
    E1406,
  IF($B1405=0,
    VLOOKUP($A1405,ChapterTable!$1:$1048576,MATCH("최종"&amp;SUBSTITUTE(SUBSTITUTE(E$1,"standard",""),"|Float",""),ChapterTable!$1:$1,0),0),
  IF($B1405=1,
    IF($L1405=FALSE,
      VLOOKUP($A1405,ChapterTable!$1:$1048576,MATCH("최종"&amp;SUBSTITUTE(SUBSTITUTE(E$1,"standard",""),"|Float",""),ChapterTable!$1:$1,0),0),
      VLOOKUP($A1405-ChapterTable!$Q$11,ChapterTable!$1:$1048576,MATCH("최종"&amp;SUBSTITUTE(SUBSTITUTE(E$1,"standard",""),"|Float",""),ChapterTable!$1:$1,0),0)*ChapterTable!$Q$14
    ),
  OFFSET(E1405,-$B1405+IF($L1405,1,0),0)*
    (VLOOKUP(SUBSTITUTE(SUBSTITUTE(E$1,"standard",""),"|Float","")&amp;"인게임누적곱배수",ChapterTable!$S:$T,2,0)^C1405
    +VLOOKUP(SUBSTITUTE(SUBSTITUTE(E$1,"standard",""),"|Float","")&amp;"인게임누적합배수",ChapterTable!$S:$T,2,0)*C1405)
  )
  )
  )
)</f>
        <v>1045.6593750000002</v>
      </c>
      <c r="F1405" s="1">
        <f ca="1">IF(AND($A1405=0,$B1405=1),
    VLOOKUP(1,ChapterTable!$1:$1048576,MATCH("최종"&amp;SUBSTITUTE(SUBSTITUTE(F$1,"standard",""),"|Float",""),ChapterTable!$1:$1,0),0)*ChapterTable!$Q$17,
  IF(AND($A1405=0,$B1405=0),
    F1406,
  IF($B1405=0,
    VLOOKUP($A1405,ChapterTable!$1:$1048576,MATCH("최종"&amp;SUBSTITUTE(SUBSTITUTE(F$1,"standard",""),"|Float",""),ChapterTable!$1:$1,0),0),
  IF($B1405=1,
    IF($L1405=FALSE,
      VLOOKUP($A1405,ChapterTable!$1:$1048576,MATCH("최종"&amp;SUBSTITUTE(SUBSTITUTE(F$1,"standard",""),"|Float",""),ChapterTable!$1:$1,0),0),
      VLOOKUP($A1405-ChapterTable!$Q$11,ChapterTable!$1:$1048576,MATCH("최종"&amp;SUBSTITUTE(SUBSTITUTE(F$1,"standard",""),"|Float",""),ChapterTable!$1:$1,0),0)*ChapterTable!$Q$14
    ),
  OFFSET(F1405,-$B1405+IF($L1405,1,0),0)*
    (VLOOKUP(SUBSTITUTE(SUBSTITUTE(F$1,"standard",""),"|Float","")&amp;"인게임누적곱배수",ChapterTable!$S:$T,2,0)^D1405
    +VLOOKUP(SUBSTITUTE(SUBSTITUTE(F$1,"standard",""),"|Float","")&amp;"인게임누적합배수",ChapterTable!$S:$T,2,0)*D1405)
  )
  )
  )
)</f>
        <v>516.375</v>
      </c>
      <c r="G1405" t="s">
        <v>76</v>
      </c>
      <c r="J1405" t="str">
        <f>IF(ISBLANK(I1405),"",
IFERROR(VLOOKUP(I1405,[1]StringTable!$1:$1048576,MATCH([1]StringTable!$B$1,[1]StringTable!$1:$1,0),0),
IFERROR(VLOOKUP(I1405,[1]InApkStringTable!$1:$1048576,MATCH([1]InApkStringTable!$B$1,[1]InApkStringTable!$1:$1,0),0),
"스트링없음")))</f>
        <v/>
      </c>
      <c r="L1405" t="b">
        <v>1</v>
      </c>
      <c r="N1405" t="str">
        <f>IF(ISBLANK(M1405),"",IF(ISERROR(VLOOKUP(M1405,MapTable!$A:$A,1,0)),"맵없음",""))</f>
        <v/>
      </c>
      <c r="O1405">
        <f t="shared" si="85"/>
        <v>2</v>
      </c>
      <c r="Q1405">
        <f t="shared" si="86"/>
        <v>2</v>
      </c>
      <c r="R1405" t="b">
        <f t="shared" ca="1" si="87"/>
        <v>0</v>
      </c>
      <c r="T1405" t="b">
        <f t="shared" ca="1" si="88"/>
        <v>0</v>
      </c>
      <c r="X1405" t="str">
        <f>IF(ISBLANK(W1405),"",
IF(ISERROR(FIND(",",W1405)),
  IF(ISERROR(VLOOKUP(W1405,MapTable!$A:$A,1,0)),"맵없음",
  ""),
IF(ISERROR(FIND(",",W1405,FIND(",",W1405)+1)),
  IF(OR(ISERROR(VLOOKUP(LEFT(W1405,FIND(",",W1405)-1),MapTable!$A:$A,1,0)),ISERROR(VLOOKUP(TRIM(MID(W1405,FIND(",",W1405)+1,999)),MapTable!$A:$A,1,0))),"맵없음",
  ""),
IF(ISERROR(FIND(",",W1405,FIND(",",W1405,FIND(",",W1405)+1)+1)),
  IF(OR(ISERROR(VLOOKUP(LEFT(W1405,FIND(",",W1405)-1),MapTable!$A:$A,1,0)),ISERROR(VLOOKUP(TRIM(MID(W1405,FIND(",",W1405)+1,FIND(",",W1405,FIND(",",W1405)+1)-FIND(",",W1405)-1)),MapTable!$A:$A,1,0)),ISERROR(VLOOKUP(TRIM(MID(W1405,FIND(",",W1405,FIND(",",W1405)+1)+1,999)),MapTable!$A:$A,1,0))),"맵없음",
  ""),
IF(ISERROR(FIND(",",W1405,FIND(",",W1405,FIND(",",W1405,FIND(",",W1405)+1)+1)+1)),
  IF(OR(ISERROR(VLOOKUP(LEFT(W1405,FIND(",",W1405)-1),MapTable!$A:$A,1,0)),ISERROR(VLOOKUP(TRIM(MID(W1405,FIND(",",W1405)+1,FIND(",",W1405,FIND(",",W1405)+1)-FIND(",",W1405)-1)),MapTable!$A:$A,1,0)),ISERROR(VLOOKUP(TRIM(MID(W1405,FIND(",",W1405,FIND(",",W1405)+1)+1,FIND(",",W1405,FIND(",",W1405,FIND(",",W1405)+1)+1)-FIND(",",W1405,FIND(",",W1405)+1)-1)),MapTable!$A:$A,1,0)),ISERROR(VLOOKUP(TRIM(MID(W1405,FIND(",",W1405,FIND(",",W1405,FIND(",",W1405)+1)+1)+1,999)),MapTable!$A:$A,1,0))),"맵없음",
  ""),
)))))</f>
        <v/>
      </c>
      <c r="AC1405" t="str">
        <f>IF(ISBLANK(AB1405),"",IF(ISERROR(VLOOKUP(AB1405,[3]DropTable!$A:$A,1,0)),"드랍없음",""))</f>
        <v/>
      </c>
      <c r="AE1405" t="str">
        <f>IF(ISBLANK(AD1405),"",IF(ISERROR(VLOOKUP(AD1405,[3]DropTable!$A:$A,1,0)),"드랍없음",""))</f>
        <v/>
      </c>
      <c r="AG1405">
        <v>9.8000000000000007</v>
      </c>
      <c r="AH1405">
        <v>1</v>
      </c>
    </row>
    <row r="1406" spans="1:34" x14ac:dyDescent="0.3">
      <c r="A1406">
        <v>6</v>
      </c>
      <c r="B1406">
        <v>15</v>
      </c>
      <c r="C1406">
        <f>IF(OR($L1406=TRUE,$A1406=0,MOD($A1406,ChapterTable!$S$20)&lt;&gt;0),
MAX(0,INT(($B1406+ChapterTable!$Q$26+VLOOKUP(SUBSTITUTE(C$1,"성장단계","")&amp;"단계오프셋",ChapterTable!$S:$T,2,0))/ChapterTable!$Q$23)),
MAX(0,INT(($B1406+ChapterTable!$S$26+VLOOKUP(SUBSTITUTE(C$1,"성장단계","")&amp;"보스단계오프셋",ChapterTable!$S:$T,2,0))/ChapterTable!$S$23)))</f>
        <v>1</v>
      </c>
      <c r="D1406">
        <f>IF(OR($L1406=TRUE,$A1406=0,MOD($A1406,ChapterTable!$S$20)&lt;&gt;0),
MAX(0,INT(($B1406+ChapterTable!$Q$26+VLOOKUP(SUBSTITUTE(D$1,"성장단계","")&amp;"단계오프셋",ChapterTable!$S:$T,2,0))/ChapterTable!$Q$23)),
MAX(0,INT(($B1406+ChapterTable!$S$26+VLOOKUP(SUBSTITUTE(D$1,"성장단계","")&amp;"보스단계오프셋",ChapterTable!$S:$T,2,0))/ChapterTable!$S$23)))</f>
        <v>1</v>
      </c>
      <c r="E1406" s="1">
        <f ca="1">IF(AND($A1406=0,$B1406=1),
    VLOOKUP(1,ChapterTable!$1:$1048576,MATCH("최종"&amp;SUBSTITUTE(SUBSTITUTE(E$1,"standard",""),"|Float",""),ChapterTable!$1:$1,0),0)*ChapterTable!$Q$17,
  IF(AND($A1406=0,$B1406=0),
    E1407,
  IF($B1406=0,
    VLOOKUP($A1406,ChapterTable!$1:$1048576,MATCH("최종"&amp;SUBSTITUTE(SUBSTITUTE(E$1,"standard",""),"|Float",""),ChapterTable!$1:$1,0),0),
  IF($B1406=1,
    IF($L1406=FALSE,
      VLOOKUP($A1406,ChapterTable!$1:$1048576,MATCH("최종"&amp;SUBSTITUTE(SUBSTITUTE(E$1,"standard",""),"|Float",""),ChapterTable!$1:$1,0),0),
      VLOOKUP($A1406-ChapterTable!$Q$11,ChapterTable!$1:$1048576,MATCH("최종"&amp;SUBSTITUTE(SUBSTITUTE(E$1,"standard",""),"|Float",""),ChapterTable!$1:$1,0),0)*ChapterTable!$Q$14
    ),
  OFFSET(E1406,-$B1406+IF($L1406,1,0),0)*
    (VLOOKUP(SUBSTITUTE(SUBSTITUTE(E$1,"standard",""),"|Float","")&amp;"인게임누적곱배수",ChapterTable!$S:$T,2,0)^C1406
    +VLOOKUP(SUBSTITUTE(SUBSTITUTE(E$1,"standard",""),"|Float","")&amp;"인게임누적합배수",ChapterTable!$S:$T,2,0)*C1406)
  )
  )
  )
)</f>
        <v>1045.6593750000002</v>
      </c>
      <c r="F1406" s="1">
        <f ca="1">IF(AND($A1406=0,$B1406=1),
    VLOOKUP(1,ChapterTable!$1:$1048576,MATCH("최종"&amp;SUBSTITUTE(SUBSTITUTE(F$1,"standard",""),"|Float",""),ChapterTable!$1:$1,0),0)*ChapterTable!$Q$17,
  IF(AND($A1406=0,$B1406=0),
    F1407,
  IF($B1406=0,
    VLOOKUP($A1406,ChapterTable!$1:$1048576,MATCH("최종"&amp;SUBSTITUTE(SUBSTITUTE(F$1,"standard",""),"|Float",""),ChapterTable!$1:$1,0),0),
  IF($B1406=1,
    IF($L1406=FALSE,
      VLOOKUP($A1406,ChapterTable!$1:$1048576,MATCH("최종"&amp;SUBSTITUTE(SUBSTITUTE(F$1,"standard",""),"|Float",""),ChapterTable!$1:$1,0),0),
      VLOOKUP($A1406-ChapterTable!$Q$11,ChapterTable!$1:$1048576,MATCH("최종"&amp;SUBSTITUTE(SUBSTITUTE(F$1,"standard",""),"|Float",""),ChapterTable!$1:$1,0),0)*ChapterTable!$Q$14
    ),
  OFFSET(F1406,-$B1406+IF($L1406,1,0),0)*
    (VLOOKUP(SUBSTITUTE(SUBSTITUTE(F$1,"standard",""),"|Float","")&amp;"인게임누적곱배수",ChapterTable!$S:$T,2,0)^D1406
    +VLOOKUP(SUBSTITUTE(SUBSTITUTE(F$1,"standard",""),"|Float","")&amp;"인게임누적합배수",ChapterTable!$S:$T,2,0)*D1406)
  )
  )
  )
)</f>
        <v>516.375</v>
      </c>
      <c r="G1406" t="s">
        <v>76</v>
      </c>
      <c r="J1406" t="str">
        <f>IF(ISBLANK(I1406),"",
IFERROR(VLOOKUP(I1406,[1]StringTable!$1:$1048576,MATCH([1]StringTable!$B$1,[1]StringTable!$1:$1,0),0),
IFERROR(VLOOKUP(I1406,[1]InApkStringTable!$1:$1048576,MATCH([1]InApkStringTable!$B$1,[1]InApkStringTable!$1:$1,0),0),
"스트링없음")))</f>
        <v/>
      </c>
      <c r="L1406" t="b">
        <v>1</v>
      </c>
      <c r="N1406" t="str">
        <f>IF(ISBLANK(M1406),"",IF(ISERROR(VLOOKUP(M1406,MapTable!$A:$A,1,0)),"맵없음",""))</f>
        <v/>
      </c>
      <c r="O1406">
        <f t="shared" si="85"/>
        <v>11</v>
      </c>
      <c r="Q1406">
        <f t="shared" si="86"/>
        <v>11</v>
      </c>
      <c r="R1406" t="b">
        <f t="shared" ca="1" si="87"/>
        <v>0</v>
      </c>
      <c r="T1406" t="b">
        <f t="shared" ca="1" si="88"/>
        <v>0</v>
      </c>
      <c r="X1406" t="str">
        <f>IF(ISBLANK(W1406),"",
IF(ISERROR(FIND(",",W1406)),
  IF(ISERROR(VLOOKUP(W1406,MapTable!$A:$A,1,0)),"맵없음",
  ""),
IF(ISERROR(FIND(",",W1406,FIND(",",W1406)+1)),
  IF(OR(ISERROR(VLOOKUP(LEFT(W1406,FIND(",",W1406)-1),MapTable!$A:$A,1,0)),ISERROR(VLOOKUP(TRIM(MID(W1406,FIND(",",W1406)+1,999)),MapTable!$A:$A,1,0))),"맵없음",
  ""),
IF(ISERROR(FIND(",",W1406,FIND(",",W1406,FIND(",",W1406)+1)+1)),
  IF(OR(ISERROR(VLOOKUP(LEFT(W1406,FIND(",",W1406)-1),MapTable!$A:$A,1,0)),ISERROR(VLOOKUP(TRIM(MID(W1406,FIND(",",W1406)+1,FIND(",",W1406,FIND(",",W1406)+1)-FIND(",",W1406)-1)),MapTable!$A:$A,1,0)),ISERROR(VLOOKUP(TRIM(MID(W1406,FIND(",",W1406,FIND(",",W1406)+1)+1,999)),MapTable!$A:$A,1,0))),"맵없음",
  ""),
IF(ISERROR(FIND(",",W1406,FIND(",",W1406,FIND(",",W1406,FIND(",",W1406)+1)+1)+1)),
  IF(OR(ISERROR(VLOOKUP(LEFT(W1406,FIND(",",W1406)-1),MapTable!$A:$A,1,0)),ISERROR(VLOOKUP(TRIM(MID(W1406,FIND(",",W1406)+1,FIND(",",W1406,FIND(",",W1406)+1)-FIND(",",W1406)-1)),MapTable!$A:$A,1,0)),ISERROR(VLOOKUP(TRIM(MID(W1406,FIND(",",W1406,FIND(",",W1406)+1)+1,FIND(",",W1406,FIND(",",W1406,FIND(",",W1406)+1)+1)-FIND(",",W1406,FIND(",",W1406)+1)-1)),MapTable!$A:$A,1,0)),ISERROR(VLOOKUP(TRIM(MID(W1406,FIND(",",W1406,FIND(",",W1406,FIND(",",W1406)+1)+1)+1,999)),MapTable!$A:$A,1,0))),"맵없음",
  ""),
)))))</f>
        <v/>
      </c>
      <c r="AC1406" t="str">
        <f>IF(ISBLANK(AB1406),"",IF(ISERROR(VLOOKUP(AB1406,[3]DropTable!$A:$A,1,0)),"드랍없음",""))</f>
        <v/>
      </c>
      <c r="AE1406" t="str">
        <f>IF(ISBLANK(AD1406),"",IF(ISERROR(VLOOKUP(AD1406,[3]DropTable!$A:$A,1,0)),"드랍없음",""))</f>
        <v/>
      </c>
      <c r="AG1406">
        <v>9.8000000000000007</v>
      </c>
      <c r="AH1406">
        <v>1</v>
      </c>
    </row>
    <row r="1407" spans="1:34" x14ac:dyDescent="0.3">
      <c r="A1407">
        <v>6</v>
      </c>
      <c r="B1407">
        <v>16</v>
      </c>
      <c r="C1407">
        <f>IF(OR($L1407=TRUE,$A1407=0,MOD($A1407,ChapterTable!$S$20)&lt;&gt;0),
MAX(0,INT(($B1407+ChapterTable!$Q$26+VLOOKUP(SUBSTITUTE(C$1,"성장단계","")&amp;"단계오프셋",ChapterTable!$S:$T,2,0))/ChapterTable!$Q$23)),
MAX(0,INT(($B1407+ChapterTable!$S$26+VLOOKUP(SUBSTITUTE(C$1,"성장단계","")&amp;"보스단계오프셋",ChapterTable!$S:$T,2,0))/ChapterTable!$S$23)))</f>
        <v>2</v>
      </c>
      <c r="D1407">
        <f>IF(OR($L1407=TRUE,$A1407=0,MOD($A1407,ChapterTable!$S$20)&lt;&gt;0),
MAX(0,INT(($B1407+ChapterTable!$Q$26+VLOOKUP(SUBSTITUTE(D$1,"성장단계","")&amp;"단계오프셋",ChapterTable!$S:$T,2,0))/ChapterTable!$Q$23)),
MAX(0,INT(($B1407+ChapterTable!$S$26+VLOOKUP(SUBSTITUTE(D$1,"성장단계","")&amp;"보스단계오프셋",ChapterTable!$S:$T,2,0))/ChapterTable!$S$23)))</f>
        <v>1</v>
      </c>
      <c r="E1407" s="1">
        <f ca="1">IF(AND($A1407=0,$B1407=1),
    VLOOKUP(1,ChapterTable!$1:$1048576,MATCH("최종"&amp;SUBSTITUTE(SUBSTITUTE(E$1,"standard",""),"|Float",""),ChapterTable!$1:$1,0),0)*ChapterTable!$Q$17,
  IF(AND($A1407=0,$B1407=0),
    E1408,
  IF($B1407=0,
    VLOOKUP($A1407,ChapterTable!$1:$1048576,MATCH("최종"&amp;SUBSTITUTE(SUBSTITUTE(E$1,"standard",""),"|Float",""),ChapterTable!$1:$1,0),0),
  IF($B1407=1,
    IF($L1407=FALSE,
      VLOOKUP($A1407,ChapterTable!$1:$1048576,MATCH("최종"&amp;SUBSTITUTE(SUBSTITUTE(E$1,"standard",""),"|Float",""),ChapterTable!$1:$1,0),0),
      VLOOKUP($A1407-ChapterTable!$Q$11,ChapterTable!$1:$1048576,MATCH("최종"&amp;SUBSTITUTE(SUBSTITUTE(E$1,"standard",""),"|Float",""),ChapterTable!$1:$1,0),0)*ChapterTable!$Q$14
    ),
  OFFSET(E1407,-$B1407+IF($L1407,1,0),0)*
    (VLOOKUP(SUBSTITUTE(SUBSTITUTE(E$1,"standard",""),"|Float","")&amp;"인게임누적곱배수",ChapterTable!$S:$T,2,0)^C1407
    +VLOOKUP(SUBSTITUTE(SUBSTITUTE(E$1,"standard",""),"|Float","")&amp;"인게임누적합배수",ChapterTable!$S:$T,2,0)*C1407)
  )
  )
  )
)</f>
        <v>1316.7562499999999</v>
      </c>
      <c r="F1407" s="1">
        <f ca="1">IF(AND($A1407=0,$B1407=1),
    VLOOKUP(1,ChapterTable!$1:$1048576,MATCH("최종"&amp;SUBSTITUTE(SUBSTITUTE(F$1,"standard",""),"|Float",""),ChapterTable!$1:$1,0),0)*ChapterTable!$Q$17,
  IF(AND($A1407=0,$B1407=0),
    F1408,
  IF($B1407=0,
    VLOOKUP($A1407,ChapterTable!$1:$1048576,MATCH("최종"&amp;SUBSTITUTE(SUBSTITUTE(F$1,"standard",""),"|Float",""),ChapterTable!$1:$1,0),0),
  IF($B1407=1,
    IF($L1407=FALSE,
      VLOOKUP($A1407,ChapterTable!$1:$1048576,MATCH("최종"&amp;SUBSTITUTE(SUBSTITUTE(F$1,"standard",""),"|Float",""),ChapterTable!$1:$1,0),0),
      VLOOKUP($A1407-ChapterTable!$Q$11,ChapterTable!$1:$1048576,MATCH("최종"&amp;SUBSTITUTE(SUBSTITUTE(F$1,"standard",""),"|Float",""),ChapterTable!$1:$1,0),0)*ChapterTable!$Q$14
    ),
  OFFSET(F1407,-$B1407+IF($L1407,1,0),0)*
    (VLOOKUP(SUBSTITUTE(SUBSTITUTE(F$1,"standard",""),"|Float","")&amp;"인게임누적곱배수",ChapterTable!$S:$T,2,0)^D1407
    +VLOOKUP(SUBSTITUTE(SUBSTITUTE(F$1,"standard",""),"|Float","")&amp;"인게임누적합배수",ChapterTable!$S:$T,2,0)*D1407)
  )
  )
  )
)</f>
        <v>516.375</v>
      </c>
      <c r="G1407" t="s">
        <v>76</v>
      </c>
      <c r="J1407" t="str">
        <f>IF(ISBLANK(I1407),"",
IFERROR(VLOOKUP(I1407,[1]StringTable!$1:$1048576,MATCH([1]StringTable!$B$1,[1]StringTable!$1:$1,0),0),
IFERROR(VLOOKUP(I1407,[1]InApkStringTable!$1:$1048576,MATCH([1]InApkStringTable!$B$1,[1]InApkStringTable!$1:$1,0),0),
"스트링없음")))</f>
        <v/>
      </c>
      <c r="L1407" t="b">
        <v>1</v>
      </c>
      <c r="N1407" t="str">
        <f>IF(ISBLANK(M1407),"",IF(ISERROR(VLOOKUP(M1407,MapTable!$A:$A,1,0)),"맵없음",""))</f>
        <v/>
      </c>
      <c r="O1407">
        <f t="shared" si="85"/>
        <v>2</v>
      </c>
      <c r="Q1407">
        <f t="shared" si="86"/>
        <v>2</v>
      </c>
      <c r="R1407" t="b">
        <f t="shared" ca="1" si="87"/>
        <v>0</v>
      </c>
      <c r="T1407" t="b">
        <f t="shared" ca="1" si="88"/>
        <v>0</v>
      </c>
      <c r="X1407" t="str">
        <f>IF(ISBLANK(W1407),"",
IF(ISERROR(FIND(",",W1407)),
  IF(ISERROR(VLOOKUP(W1407,MapTable!$A:$A,1,0)),"맵없음",
  ""),
IF(ISERROR(FIND(",",W1407,FIND(",",W1407)+1)),
  IF(OR(ISERROR(VLOOKUP(LEFT(W1407,FIND(",",W1407)-1),MapTable!$A:$A,1,0)),ISERROR(VLOOKUP(TRIM(MID(W1407,FIND(",",W1407)+1,999)),MapTable!$A:$A,1,0))),"맵없음",
  ""),
IF(ISERROR(FIND(",",W1407,FIND(",",W1407,FIND(",",W1407)+1)+1)),
  IF(OR(ISERROR(VLOOKUP(LEFT(W1407,FIND(",",W1407)-1),MapTable!$A:$A,1,0)),ISERROR(VLOOKUP(TRIM(MID(W1407,FIND(",",W1407)+1,FIND(",",W1407,FIND(",",W1407)+1)-FIND(",",W1407)-1)),MapTable!$A:$A,1,0)),ISERROR(VLOOKUP(TRIM(MID(W1407,FIND(",",W1407,FIND(",",W1407)+1)+1,999)),MapTable!$A:$A,1,0))),"맵없음",
  ""),
IF(ISERROR(FIND(",",W1407,FIND(",",W1407,FIND(",",W1407,FIND(",",W1407)+1)+1)+1)),
  IF(OR(ISERROR(VLOOKUP(LEFT(W1407,FIND(",",W1407)-1),MapTable!$A:$A,1,0)),ISERROR(VLOOKUP(TRIM(MID(W1407,FIND(",",W1407)+1,FIND(",",W1407,FIND(",",W1407)+1)-FIND(",",W1407)-1)),MapTable!$A:$A,1,0)),ISERROR(VLOOKUP(TRIM(MID(W1407,FIND(",",W1407,FIND(",",W1407)+1)+1,FIND(",",W1407,FIND(",",W1407,FIND(",",W1407)+1)+1)-FIND(",",W1407,FIND(",",W1407)+1)-1)),MapTable!$A:$A,1,0)),ISERROR(VLOOKUP(TRIM(MID(W1407,FIND(",",W1407,FIND(",",W1407,FIND(",",W1407)+1)+1)+1,999)),MapTable!$A:$A,1,0))),"맵없음",
  ""),
)))))</f>
        <v/>
      </c>
      <c r="AC1407" t="str">
        <f>IF(ISBLANK(AB1407),"",IF(ISERROR(VLOOKUP(AB1407,[3]DropTable!$A:$A,1,0)),"드랍없음",""))</f>
        <v/>
      </c>
      <c r="AE1407" t="str">
        <f>IF(ISBLANK(AD1407),"",IF(ISERROR(VLOOKUP(AD1407,[3]DropTable!$A:$A,1,0)),"드랍없음",""))</f>
        <v/>
      </c>
      <c r="AG1407">
        <v>9.8000000000000007</v>
      </c>
      <c r="AH1407">
        <v>1</v>
      </c>
    </row>
    <row r="1408" spans="1:34" x14ac:dyDescent="0.3">
      <c r="A1408">
        <v>6</v>
      </c>
      <c r="B1408">
        <v>17</v>
      </c>
      <c r="C1408">
        <f>IF(OR($L1408=TRUE,$A1408=0,MOD($A1408,ChapterTable!$S$20)&lt;&gt;0),
MAX(0,INT(($B1408+ChapterTable!$Q$26+VLOOKUP(SUBSTITUTE(C$1,"성장단계","")&amp;"단계오프셋",ChapterTable!$S:$T,2,0))/ChapterTable!$Q$23)),
MAX(0,INT(($B1408+ChapterTable!$S$26+VLOOKUP(SUBSTITUTE(C$1,"성장단계","")&amp;"보스단계오프셋",ChapterTable!$S:$T,2,0))/ChapterTable!$S$23)))</f>
        <v>2</v>
      </c>
      <c r="D1408">
        <f>IF(OR($L1408=TRUE,$A1408=0,MOD($A1408,ChapterTable!$S$20)&lt;&gt;0),
MAX(0,INT(($B1408+ChapterTable!$Q$26+VLOOKUP(SUBSTITUTE(D$1,"성장단계","")&amp;"단계오프셋",ChapterTable!$S:$T,2,0))/ChapterTable!$Q$23)),
MAX(0,INT(($B1408+ChapterTable!$S$26+VLOOKUP(SUBSTITUTE(D$1,"성장단계","")&amp;"보스단계오프셋",ChapterTable!$S:$T,2,0))/ChapterTable!$S$23)))</f>
        <v>1</v>
      </c>
      <c r="E1408" s="1">
        <f ca="1">IF(AND($A1408=0,$B1408=1),
    VLOOKUP(1,ChapterTable!$1:$1048576,MATCH("최종"&amp;SUBSTITUTE(SUBSTITUTE(E$1,"standard",""),"|Float",""),ChapterTable!$1:$1,0),0)*ChapterTable!$Q$17,
  IF(AND($A1408=0,$B1408=0),
    E1409,
  IF($B1408=0,
    VLOOKUP($A1408,ChapterTable!$1:$1048576,MATCH("최종"&amp;SUBSTITUTE(SUBSTITUTE(E$1,"standard",""),"|Float",""),ChapterTable!$1:$1,0),0),
  IF($B1408=1,
    IF($L1408=FALSE,
      VLOOKUP($A1408,ChapterTable!$1:$1048576,MATCH("최종"&amp;SUBSTITUTE(SUBSTITUTE(E$1,"standard",""),"|Float",""),ChapterTable!$1:$1,0),0),
      VLOOKUP($A1408-ChapterTable!$Q$11,ChapterTable!$1:$1048576,MATCH("최종"&amp;SUBSTITUTE(SUBSTITUTE(E$1,"standard",""),"|Float",""),ChapterTable!$1:$1,0),0)*ChapterTable!$Q$14
    ),
  OFFSET(E1408,-$B1408+IF($L1408,1,0),0)*
    (VLOOKUP(SUBSTITUTE(SUBSTITUTE(E$1,"standard",""),"|Float","")&amp;"인게임누적곱배수",ChapterTable!$S:$T,2,0)^C1408
    +VLOOKUP(SUBSTITUTE(SUBSTITUTE(E$1,"standard",""),"|Float","")&amp;"인게임누적합배수",ChapterTable!$S:$T,2,0)*C1408)
  )
  )
  )
)</f>
        <v>1316.7562499999999</v>
      </c>
      <c r="F1408" s="1">
        <f ca="1">IF(AND($A1408=0,$B1408=1),
    VLOOKUP(1,ChapterTable!$1:$1048576,MATCH("최종"&amp;SUBSTITUTE(SUBSTITUTE(F$1,"standard",""),"|Float",""),ChapterTable!$1:$1,0),0)*ChapterTable!$Q$17,
  IF(AND($A1408=0,$B1408=0),
    F1409,
  IF($B1408=0,
    VLOOKUP($A1408,ChapterTable!$1:$1048576,MATCH("최종"&amp;SUBSTITUTE(SUBSTITUTE(F$1,"standard",""),"|Float",""),ChapterTable!$1:$1,0),0),
  IF($B1408=1,
    IF($L1408=FALSE,
      VLOOKUP($A1408,ChapterTable!$1:$1048576,MATCH("최종"&amp;SUBSTITUTE(SUBSTITUTE(F$1,"standard",""),"|Float",""),ChapterTable!$1:$1,0),0),
      VLOOKUP($A1408-ChapterTable!$Q$11,ChapterTable!$1:$1048576,MATCH("최종"&amp;SUBSTITUTE(SUBSTITUTE(F$1,"standard",""),"|Float",""),ChapterTable!$1:$1,0),0)*ChapterTable!$Q$14
    ),
  OFFSET(F1408,-$B1408+IF($L1408,1,0),0)*
    (VLOOKUP(SUBSTITUTE(SUBSTITUTE(F$1,"standard",""),"|Float","")&amp;"인게임누적곱배수",ChapterTable!$S:$T,2,0)^D1408
    +VLOOKUP(SUBSTITUTE(SUBSTITUTE(F$1,"standard",""),"|Float","")&amp;"인게임누적합배수",ChapterTable!$S:$T,2,0)*D1408)
  )
  )
  )
)</f>
        <v>516.375</v>
      </c>
      <c r="G1408" t="s">
        <v>76</v>
      </c>
      <c r="J1408" t="str">
        <f>IF(ISBLANK(I1408),"",
IFERROR(VLOOKUP(I1408,[1]StringTable!$1:$1048576,MATCH([1]StringTable!$B$1,[1]StringTable!$1:$1,0),0),
IFERROR(VLOOKUP(I1408,[1]InApkStringTable!$1:$1048576,MATCH([1]InApkStringTable!$B$1,[1]InApkStringTable!$1:$1,0),0),
"스트링없음")))</f>
        <v/>
      </c>
      <c r="L1408" t="b">
        <v>1</v>
      </c>
      <c r="N1408" t="str">
        <f>IF(ISBLANK(M1408),"",IF(ISERROR(VLOOKUP(M1408,MapTable!$A:$A,1,0)),"맵없음",""))</f>
        <v/>
      </c>
      <c r="O1408">
        <f t="shared" si="85"/>
        <v>2</v>
      </c>
      <c r="Q1408">
        <f t="shared" si="86"/>
        <v>2</v>
      </c>
      <c r="R1408" t="b">
        <f t="shared" ca="1" si="87"/>
        <v>0</v>
      </c>
      <c r="T1408" t="b">
        <f t="shared" ca="1" si="88"/>
        <v>0</v>
      </c>
      <c r="X1408" t="str">
        <f>IF(ISBLANK(W1408),"",
IF(ISERROR(FIND(",",W1408)),
  IF(ISERROR(VLOOKUP(W1408,MapTable!$A:$A,1,0)),"맵없음",
  ""),
IF(ISERROR(FIND(",",W1408,FIND(",",W1408)+1)),
  IF(OR(ISERROR(VLOOKUP(LEFT(W1408,FIND(",",W1408)-1),MapTable!$A:$A,1,0)),ISERROR(VLOOKUP(TRIM(MID(W1408,FIND(",",W1408)+1,999)),MapTable!$A:$A,1,0))),"맵없음",
  ""),
IF(ISERROR(FIND(",",W1408,FIND(",",W1408,FIND(",",W1408)+1)+1)),
  IF(OR(ISERROR(VLOOKUP(LEFT(W1408,FIND(",",W1408)-1),MapTable!$A:$A,1,0)),ISERROR(VLOOKUP(TRIM(MID(W1408,FIND(",",W1408)+1,FIND(",",W1408,FIND(",",W1408)+1)-FIND(",",W1408)-1)),MapTable!$A:$A,1,0)),ISERROR(VLOOKUP(TRIM(MID(W1408,FIND(",",W1408,FIND(",",W1408)+1)+1,999)),MapTable!$A:$A,1,0))),"맵없음",
  ""),
IF(ISERROR(FIND(",",W1408,FIND(",",W1408,FIND(",",W1408,FIND(",",W1408)+1)+1)+1)),
  IF(OR(ISERROR(VLOOKUP(LEFT(W1408,FIND(",",W1408)-1),MapTable!$A:$A,1,0)),ISERROR(VLOOKUP(TRIM(MID(W1408,FIND(",",W1408)+1,FIND(",",W1408,FIND(",",W1408)+1)-FIND(",",W1408)-1)),MapTable!$A:$A,1,0)),ISERROR(VLOOKUP(TRIM(MID(W1408,FIND(",",W1408,FIND(",",W1408)+1)+1,FIND(",",W1408,FIND(",",W1408,FIND(",",W1408)+1)+1)-FIND(",",W1408,FIND(",",W1408)+1)-1)),MapTable!$A:$A,1,0)),ISERROR(VLOOKUP(TRIM(MID(W1408,FIND(",",W1408,FIND(",",W1408,FIND(",",W1408)+1)+1)+1,999)),MapTable!$A:$A,1,0))),"맵없음",
  ""),
)))))</f>
        <v/>
      </c>
      <c r="AC1408" t="str">
        <f>IF(ISBLANK(AB1408),"",IF(ISERROR(VLOOKUP(AB1408,[3]DropTable!$A:$A,1,0)),"드랍없음",""))</f>
        <v/>
      </c>
      <c r="AE1408" t="str">
        <f>IF(ISBLANK(AD1408),"",IF(ISERROR(VLOOKUP(AD1408,[3]DropTable!$A:$A,1,0)),"드랍없음",""))</f>
        <v/>
      </c>
      <c r="AG1408">
        <v>9.8000000000000007</v>
      </c>
      <c r="AH1408">
        <v>1</v>
      </c>
    </row>
    <row r="1409" spans="1:34" x14ac:dyDescent="0.3">
      <c r="A1409">
        <v>6</v>
      </c>
      <c r="B1409">
        <v>18</v>
      </c>
      <c r="C1409">
        <f>IF(OR($L1409=TRUE,$A1409=0,MOD($A1409,ChapterTable!$S$20)&lt;&gt;0),
MAX(0,INT(($B1409+ChapterTable!$Q$26+VLOOKUP(SUBSTITUTE(C$1,"성장단계","")&amp;"단계오프셋",ChapterTable!$S:$T,2,0))/ChapterTable!$Q$23)),
MAX(0,INT(($B1409+ChapterTable!$S$26+VLOOKUP(SUBSTITUTE(C$1,"성장단계","")&amp;"보스단계오프셋",ChapterTable!$S:$T,2,0))/ChapterTable!$S$23)))</f>
        <v>2</v>
      </c>
      <c r="D1409">
        <f>IF(OR($L1409=TRUE,$A1409=0,MOD($A1409,ChapterTable!$S$20)&lt;&gt;0),
MAX(0,INT(($B1409+ChapterTable!$Q$26+VLOOKUP(SUBSTITUTE(D$1,"성장단계","")&amp;"단계오프셋",ChapterTable!$S:$T,2,0))/ChapterTable!$Q$23)),
MAX(0,INT(($B1409+ChapterTable!$S$26+VLOOKUP(SUBSTITUTE(D$1,"성장단계","")&amp;"보스단계오프셋",ChapterTable!$S:$T,2,0))/ChapterTable!$S$23)))</f>
        <v>1</v>
      </c>
      <c r="E1409" s="1">
        <f ca="1">IF(AND($A1409=0,$B1409=1),
    VLOOKUP(1,ChapterTable!$1:$1048576,MATCH("최종"&amp;SUBSTITUTE(SUBSTITUTE(E$1,"standard",""),"|Float",""),ChapterTable!$1:$1,0),0)*ChapterTable!$Q$17,
  IF(AND($A1409=0,$B1409=0),
    E1410,
  IF($B1409=0,
    VLOOKUP($A1409,ChapterTable!$1:$1048576,MATCH("최종"&amp;SUBSTITUTE(SUBSTITUTE(E$1,"standard",""),"|Float",""),ChapterTable!$1:$1,0),0),
  IF($B1409=1,
    IF($L1409=FALSE,
      VLOOKUP($A1409,ChapterTable!$1:$1048576,MATCH("최종"&amp;SUBSTITUTE(SUBSTITUTE(E$1,"standard",""),"|Float",""),ChapterTable!$1:$1,0),0),
      VLOOKUP($A1409-ChapterTable!$Q$11,ChapterTable!$1:$1048576,MATCH("최종"&amp;SUBSTITUTE(SUBSTITUTE(E$1,"standard",""),"|Float",""),ChapterTable!$1:$1,0),0)*ChapterTable!$Q$14
    ),
  OFFSET(E1409,-$B1409+IF($L1409,1,0),0)*
    (VLOOKUP(SUBSTITUTE(SUBSTITUTE(E$1,"standard",""),"|Float","")&amp;"인게임누적곱배수",ChapterTable!$S:$T,2,0)^C1409
    +VLOOKUP(SUBSTITUTE(SUBSTITUTE(E$1,"standard",""),"|Float","")&amp;"인게임누적합배수",ChapterTable!$S:$T,2,0)*C1409)
  )
  )
  )
)</f>
        <v>1316.7562499999999</v>
      </c>
      <c r="F1409" s="1">
        <f ca="1">IF(AND($A1409=0,$B1409=1),
    VLOOKUP(1,ChapterTable!$1:$1048576,MATCH("최종"&amp;SUBSTITUTE(SUBSTITUTE(F$1,"standard",""),"|Float",""),ChapterTable!$1:$1,0),0)*ChapterTable!$Q$17,
  IF(AND($A1409=0,$B1409=0),
    F1410,
  IF($B1409=0,
    VLOOKUP($A1409,ChapterTable!$1:$1048576,MATCH("최종"&amp;SUBSTITUTE(SUBSTITUTE(F$1,"standard",""),"|Float",""),ChapterTable!$1:$1,0),0),
  IF($B1409=1,
    IF($L1409=FALSE,
      VLOOKUP($A1409,ChapterTable!$1:$1048576,MATCH("최종"&amp;SUBSTITUTE(SUBSTITUTE(F$1,"standard",""),"|Float",""),ChapterTable!$1:$1,0),0),
      VLOOKUP($A1409-ChapterTable!$Q$11,ChapterTable!$1:$1048576,MATCH("최종"&amp;SUBSTITUTE(SUBSTITUTE(F$1,"standard",""),"|Float",""),ChapterTable!$1:$1,0),0)*ChapterTable!$Q$14
    ),
  OFFSET(F1409,-$B1409+IF($L1409,1,0),0)*
    (VLOOKUP(SUBSTITUTE(SUBSTITUTE(F$1,"standard",""),"|Float","")&amp;"인게임누적곱배수",ChapterTable!$S:$T,2,0)^D1409
    +VLOOKUP(SUBSTITUTE(SUBSTITUTE(F$1,"standard",""),"|Float","")&amp;"인게임누적합배수",ChapterTable!$S:$T,2,0)*D1409)
  )
  )
  )
)</f>
        <v>516.375</v>
      </c>
      <c r="G1409" t="s">
        <v>76</v>
      </c>
      <c r="J1409" t="str">
        <f>IF(ISBLANK(I1409),"",
IFERROR(VLOOKUP(I1409,[1]StringTable!$1:$1048576,MATCH([1]StringTable!$B$1,[1]StringTable!$1:$1,0),0),
IFERROR(VLOOKUP(I1409,[1]InApkStringTable!$1:$1048576,MATCH([1]InApkStringTable!$B$1,[1]InApkStringTable!$1:$1,0),0),
"스트링없음")))</f>
        <v/>
      </c>
      <c r="L1409" t="b">
        <v>1</v>
      </c>
      <c r="N1409" t="str">
        <f>IF(ISBLANK(M1409),"",IF(ISERROR(VLOOKUP(M1409,MapTable!$A:$A,1,0)),"맵없음",""))</f>
        <v/>
      </c>
      <c r="O1409">
        <f t="shared" si="85"/>
        <v>2</v>
      </c>
      <c r="Q1409">
        <f t="shared" si="86"/>
        <v>2</v>
      </c>
      <c r="R1409" t="b">
        <f t="shared" ca="1" si="87"/>
        <v>0</v>
      </c>
      <c r="T1409" t="b">
        <f t="shared" ca="1" si="88"/>
        <v>0</v>
      </c>
      <c r="X1409" t="str">
        <f>IF(ISBLANK(W1409),"",
IF(ISERROR(FIND(",",W1409)),
  IF(ISERROR(VLOOKUP(W1409,MapTable!$A:$A,1,0)),"맵없음",
  ""),
IF(ISERROR(FIND(",",W1409,FIND(",",W1409)+1)),
  IF(OR(ISERROR(VLOOKUP(LEFT(W1409,FIND(",",W1409)-1),MapTable!$A:$A,1,0)),ISERROR(VLOOKUP(TRIM(MID(W1409,FIND(",",W1409)+1,999)),MapTable!$A:$A,1,0))),"맵없음",
  ""),
IF(ISERROR(FIND(",",W1409,FIND(",",W1409,FIND(",",W1409)+1)+1)),
  IF(OR(ISERROR(VLOOKUP(LEFT(W1409,FIND(",",W1409)-1),MapTable!$A:$A,1,0)),ISERROR(VLOOKUP(TRIM(MID(W1409,FIND(",",W1409)+1,FIND(",",W1409,FIND(",",W1409)+1)-FIND(",",W1409)-1)),MapTable!$A:$A,1,0)),ISERROR(VLOOKUP(TRIM(MID(W1409,FIND(",",W1409,FIND(",",W1409)+1)+1,999)),MapTable!$A:$A,1,0))),"맵없음",
  ""),
IF(ISERROR(FIND(",",W1409,FIND(",",W1409,FIND(",",W1409,FIND(",",W1409)+1)+1)+1)),
  IF(OR(ISERROR(VLOOKUP(LEFT(W1409,FIND(",",W1409)-1),MapTable!$A:$A,1,0)),ISERROR(VLOOKUP(TRIM(MID(W1409,FIND(",",W1409)+1,FIND(",",W1409,FIND(",",W1409)+1)-FIND(",",W1409)-1)),MapTable!$A:$A,1,0)),ISERROR(VLOOKUP(TRIM(MID(W1409,FIND(",",W1409,FIND(",",W1409)+1)+1,FIND(",",W1409,FIND(",",W1409,FIND(",",W1409)+1)+1)-FIND(",",W1409,FIND(",",W1409)+1)-1)),MapTable!$A:$A,1,0)),ISERROR(VLOOKUP(TRIM(MID(W1409,FIND(",",W1409,FIND(",",W1409,FIND(",",W1409)+1)+1)+1,999)),MapTable!$A:$A,1,0))),"맵없음",
  ""),
)))))</f>
        <v/>
      </c>
      <c r="AC1409" t="str">
        <f>IF(ISBLANK(AB1409),"",IF(ISERROR(VLOOKUP(AB1409,[3]DropTable!$A:$A,1,0)),"드랍없음",""))</f>
        <v/>
      </c>
      <c r="AE1409" t="str">
        <f>IF(ISBLANK(AD1409),"",IF(ISERROR(VLOOKUP(AD1409,[3]DropTable!$A:$A,1,0)),"드랍없음",""))</f>
        <v/>
      </c>
      <c r="AG1409">
        <v>9.8000000000000007</v>
      </c>
      <c r="AH1409">
        <v>1</v>
      </c>
    </row>
    <row r="1410" spans="1:34" x14ac:dyDescent="0.3">
      <c r="A1410">
        <v>6</v>
      </c>
      <c r="B1410">
        <v>19</v>
      </c>
      <c r="C1410">
        <f>IF(OR($L1410=TRUE,$A1410=0,MOD($A1410,ChapterTable!$S$20)&lt;&gt;0),
MAX(0,INT(($B1410+ChapterTable!$Q$26+VLOOKUP(SUBSTITUTE(C$1,"성장단계","")&amp;"단계오프셋",ChapterTable!$S:$T,2,0))/ChapterTable!$Q$23)),
MAX(0,INT(($B1410+ChapterTable!$S$26+VLOOKUP(SUBSTITUTE(C$1,"성장단계","")&amp;"보스단계오프셋",ChapterTable!$S:$T,2,0))/ChapterTable!$S$23)))</f>
        <v>2</v>
      </c>
      <c r="D1410">
        <f>IF(OR($L1410=TRUE,$A1410=0,MOD($A1410,ChapterTable!$S$20)&lt;&gt;0),
MAX(0,INT(($B1410+ChapterTable!$Q$26+VLOOKUP(SUBSTITUTE(D$1,"성장단계","")&amp;"단계오프셋",ChapterTable!$S:$T,2,0))/ChapterTable!$Q$23)),
MAX(0,INT(($B1410+ChapterTable!$S$26+VLOOKUP(SUBSTITUTE(D$1,"성장단계","")&amp;"보스단계오프셋",ChapterTable!$S:$T,2,0))/ChapterTable!$S$23)))</f>
        <v>1</v>
      </c>
      <c r="E1410" s="1">
        <f ca="1">IF(AND($A1410=0,$B1410=1),
    VLOOKUP(1,ChapterTable!$1:$1048576,MATCH("최종"&amp;SUBSTITUTE(SUBSTITUTE(E$1,"standard",""),"|Float",""),ChapterTable!$1:$1,0),0)*ChapterTable!$Q$17,
  IF(AND($A1410=0,$B1410=0),
    E1411,
  IF($B1410=0,
    VLOOKUP($A1410,ChapterTable!$1:$1048576,MATCH("최종"&amp;SUBSTITUTE(SUBSTITUTE(E$1,"standard",""),"|Float",""),ChapterTable!$1:$1,0),0),
  IF($B1410=1,
    IF($L1410=FALSE,
      VLOOKUP($A1410,ChapterTable!$1:$1048576,MATCH("최종"&amp;SUBSTITUTE(SUBSTITUTE(E$1,"standard",""),"|Float",""),ChapterTable!$1:$1,0),0),
      VLOOKUP($A1410-ChapterTable!$Q$11,ChapterTable!$1:$1048576,MATCH("최종"&amp;SUBSTITUTE(SUBSTITUTE(E$1,"standard",""),"|Float",""),ChapterTable!$1:$1,0),0)*ChapterTable!$Q$14
    ),
  OFFSET(E1410,-$B1410+IF($L1410,1,0),0)*
    (VLOOKUP(SUBSTITUTE(SUBSTITUTE(E$1,"standard",""),"|Float","")&amp;"인게임누적곱배수",ChapterTable!$S:$T,2,0)^C1410
    +VLOOKUP(SUBSTITUTE(SUBSTITUTE(E$1,"standard",""),"|Float","")&amp;"인게임누적합배수",ChapterTable!$S:$T,2,0)*C1410)
  )
  )
  )
)</f>
        <v>1316.7562499999999</v>
      </c>
      <c r="F1410" s="1">
        <f ca="1">IF(AND($A1410=0,$B1410=1),
    VLOOKUP(1,ChapterTable!$1:$1048576,MATCH("최종"&amp;SUBSTITUTE(SUBSTITUTE(F$1,"standard",""),"|Float",""),ChapterTable!$1:$1,0),0)*ChapterTable!$Q$17,
  IF(AND($A1410=0,$B1410=0),
    F1411,
  IF($B1410=0,
    VLOOKUP($A1410,ChapterTable!$1:$1048576,MATCH("최종"&amp;SUBSTITUTE(SUBSTITUTE(F$1,"standard",""),"|Float",""),ChapterTable!$1:$1,0),0),
  IF($B1410=1,
    IF($L1410=FALSE,
      VLOOKUP($A1410,ChapterTable!$1:$1048576,MATCH("최종"&amp;SUBSTITUTE(SUBSTITUTE(F$1,"standard",""),"|Float",""),ChapterTable!$1:$1,0),0),
      VLOOKUP($A1410-ChapterTable!$Q$11,ChapterTable!$1:$1048576,MATCH("최종"&amp;SUBSTITUTE(SUBSTITUTE(F$1,"standard",""),"|Float",""),ChapterTable!$1:$1,0),0)*ChapterTable!$Q$14
    ),
  OFFSET(F1410,-$B1410+IF($L1410,1,0),0)*
    (VLOOKUP(SUBSTITUTE(SUBSTITUTE(F$1,"standard",""),"|Float","")&amp;"인게임누적곱배수",ChapterTable!$S:$T,2,0)^D1410
    +VLOOKUP(SUBSTITUTE(SUBSTITUTE(F$1,"standard",""),"|Float","")&amp;"인게임누적합배수",ChapterTable!$S:$T,2,0)*D1410)
  )
  )
  )
)</f>
        <v>516.375</v>
      </c>
      <c r="G1410" t="s">
        <v>76</v>
      </c>
      <c r="J1410" t="str">
        <f>IF(ISBLANK(I1410),"",
IFERROR(VLOOKUP(I1410,[1]StringTable!$1:$1048576,MATCH([1]StringTable!$B$1,[1]StringTable!$1:$1,0),0),
IFERROR(VLOOKUP(I1410,[1]InApkStringTable!$1:$1048576,MATCH([1]InApkStringTable!$B$1,[1]InApkStringTable!$1:$1,0),0),
"스트링없음")))</f>
        <v/>
      </c>
      <c r="L1410" t="b">
        <v>1</v>
      </c>
      <c r="N1410" t="str">
        <f>IF(ISBLANK(M1410),"",IF(ISERROR(VLOOKUP(M1410,MapTable!$A:$A,1,0)),"맵없음",""))</f>
        <v/>
      </c>
      <c r="O1410">
        <f t="shared" si="85"/>
        <v>92</v>
      </c>
      <c r="Q1410">
        <f t="shared" si="86"/>
        <v>92</v>
      </c>
      <c r="R1410" t="b">
        <f t="shared" ca="1" si="87"/>
        <v>1</v>
      </c>
      <c r="T1410" t="b">
        <f t="shared" ca="1" si="88"/>
        <v>1</v>
      </c>
      <c r="X1410" t="str">
        <f>IF(ISBLANK(W1410),"",
IF(ISERROR(FIND(",",W1410)),
  IF(ISERROR(VLOOKUP(W1410,MapTable!$A:$A,1,0)),"맵없음",
  ""),
IF(ISERROR(FIND(",",W1410,FIND(",",W1410)+1)),
  IF(OR(ISERROR(VLOOKUP(LEFT(W1410,FIND(",",W1410)-1),MapTable!$A:$A,1,0)),ISERROR(VLOOKUP(TRIM(MID(W1410,FIND(",",W1410)+1,999)),MapTable!$A:$A,1,0))),"맵없음",
  ""),
IF(ISERROR(FIND(",",W1410,FIND(",",W1410,FIND(",",W1410)+1)+1)),
  IF(OR(ISERROR(VLOOKUP(LEFT(W1410,FIND(",",W1410)-1),MapTable!$A:$A,1,0)),ISERROR(VLOOKUP(TRIM(MID(W1410,FIND(",",W1410)+1,FIND(",",W1410,FIND(",",W1410)+1)-FIND(",",W1410)-1)),MapTable!$A:$A,1,0)),ISERROR(VLOOKUP(TRIM(MID(W1410,FIND(",",W1410,FIND(",",W1410)+1)+1,999)),MapTable!$A:$A,1,0))),"맵없음",
  ""),
IF(ISERROR(FIND(",",W1410,FIND(",",W1410,FIND(",",W1410,FIND(",",W1410)+1)+1)+1)),
  IF(OR(ISERROR(VLOOKUP(LEFT(W1410,FIND(",",W1410)-1),MapTable!$A:$A,1,0)),ISERROR(VLOOKUP(TRIM(MID(W1410,FIND(",",W1410)+1,FIND(",",W1410,FIND(",",W1410)+1)-FIND(",",W1410)-1)),MapTable!$A:$A,1,0)),ISERROR(VLOOKUP(TRIM(MID(W1410,FIND(",",W1410,FIND(",",W1410)+1)+1,FIND(",",W1410,FIND(",",W1410,FIND(",",W1410)+1)+1)-FIND(",",W1410,FIND(",",W1410)+1)-1)),MapTable!$A:$A,1,0)),ISERROR(VLOOKUP(TRIM(MID(W1410,FIND(",",W1410,FIND(",",W1410,FIND(",",W1410)+1)+1)+1,999)),MapTable!$A:$A,1,0))),"맵없음",
  ""),
)))))</f>
        <v/>
      </c>
      <c r="AC1410" t="str">
        <f>IF(ISBLANK(AB1410),"",IF(ISERROR(VLOOKUP(AB1410,[3]DropTable!$A:$A,1,0)),"드랍없음",""))</f>
        <v/>
      </c>
      <c r="AE1410" t="str">
        <f>IF(ISBLANK(AD1410),"",IF(ISERROR(VLOOKUP(AD1410,[3]DropTable!$A:$A,1,0)),"드랍없음",""))</f>
        <v/>
      </c>
      <c r="AG1410">
        <v>9.8000000000000007</v>
      </c>
      <c r="AH1410">
        <v>1</v>
      </c>
    </row>
    <row r="1411" spans="1:34" x14ac:dyDescent="0.3">
      <c r="A1411">
        <v>6</v>
      </c>
      <c r="B1411">
        <v>20</v>
      </c>
      <c r="C1411">
        <f>IF(OR($L1411=TRUE,$A1411=0,MOD($A1411,ChapterTable!$S$20)&lt;&gt;0),
MAX(0,INT(($B1411+ChapterTable!$Q$26+VLOOKUP(SUBSTITUTE(C$1,"성장단계","")&amp;"단계오프셋",ChapterTable!$S:$T,2,0))/ChapterTable!$Q$23)),
MAX(0,INT(($B1411+ChapterTable!$S$26+VLOOKUP(SUBSTITUTE(C$1,"성장단계","")&amp;"보스단계오프셋",ChapterTable!$S:$T,2,0))/ChapterTable!$S$23)))</f>
        <v>2</v>
      </c>
      <c r="D1411">
        <f>IF(OR($L1411=TRUE,$A1411=0,MOD($A1411,ChapterTable!$S$20)&lt;&gt;0),
MAX(0,INT(($B1411+ChapterTable!$Q$26+VLOOKUP(SUBSTITUTE(D$1,"성장단계","")&amp;"단계오프셋",ChapterTable!$S:$T,2,0))/ChapterTable!$Q$23)),
MAX(0,INT(($B1411+ChapterTable!$S$26+VLOOKUP(SUBSTITUTE(D$1,"성장단계","")&amp;"보스단계오프셋",ChapterTable!$S:$T,2,0))/ChapterTable!$S$23)))</f>
        <v>1</v>
      </c>
      <c r="E1411" s="1">
        <f ca="1">IF(AND($A1411=0,$B1411=1),
    VLOOKUP(1,ChapterTable!$1:$1048576,MATCH("최종"&amp;SUBSTITUTE(SUBSTITUTE(E$1,"standard",""),"|Float",""),ChapterTable!$1:$1,0),0)*ChapterTable!$Q$17,
  IF(AND($A1411=0,$B1411=0),
    E1412,
  IF($B1411=0,
    VLOOKUP($A1411,ChapterTable!$1:$1048576,MATCH("최종"&amp;SUBSTITUTE(SUBSTITUTE(E$1,"standard",""),"|Float",""),ChapterTable!$1:$1,0),0),
  IF($B1411=1,
    IF($L1411=FALSE,
      VLOOKUP($A1411,ChapterTable!$1:$1048576,MATCH("최종"&amp;SUBSTITUTE(SUBSTITUTE(E$1,"standard",""),"|Float",""),ChapterTable!$1:$1,0),0),
      VLOOKUP($A1411-ChapterTable!$Q$11,ChapterTable!$1:$1048576,MATCH("최종"&amp;SUBSTITUTE(SUBSTITUTE(E$1,"standard",""),"|Float",""),ChapterTable!$1:$1,0),0)*ChapterTable!$Q$14
    ),
  OFFSET(E1411,-$B1411+IF($L1411,1,0),0)*
    (VLOOKUP(SUBSTITUTE(SUBSTITUTE(E$1,"standard",""),"|Float","")&amp;"인게임누적곱배수",ChapterTable!$S:$T,2,0)^C1411
    +VLOOKUP(SUBSTITUTE(SUBSTITUTE(E$1,"standard",""),"|Float","")&amp;"인게임누적합배수",ChapterTable!$S:$T,2,0)*C1411)
  )
  )
  )
)</f>
        <v>1316.7562499999999</v>
      </c>
      <c r="F1411" s="1">
        <f ca="1">IF(AND($A1411=0,$B1411=1),
    VLOOKUP(1,ChapterTable!$1:$1048576,MATCH("최종"&amp;SUBSTITUTE(SUBSTITUTE(F$1,"standard",""),"|Float",""),ChapterTable!$1:$1,0),0)*ChapterTable!$Q$17,
  IF(AND($A1411=0,$B1411=0),
    F1412,
  IF($B1411=0,
    VLOOKUP($A1411,ChapterTable!$1:$1048576,MATCH("최종"&amp;SUBSTITUTE(SUBSTITUTE(F$1,"standard",""),"|Float",""),ChapterTable!$1:$1,0),0),
  IF($B1411=1,
    IF($L1411=FALSE,
      VLOOKUP($A1411,ChapterTable!$1:$1048576,MATCH("최종"&amp;SUBSTITUTE(SUBSTITUTE(F$1,"standard",""),"|Float",""),ChapterTable!$1:$1,0),0),
      VLOOKUP($A1411-ChapterTable!$Q$11,ChapterTable!$1:$1048576,MATCH("최종"&amp;SUBSTITUTE(SUBSTITUTE(F$1,"standard",""),"|Float",""),ChapterTable!$1:$1,0),0)*ChapterTable!$Q$14
    ),
  OFFSET(F1411,-$B1411+IF($L1411,1,0),0)*
    (VLOOKUP(SUBSTITUTE(SUBSTITUTE(F$1,"standard",""),"|Float","")&amp;"인게임누적곱배수",ChapterTable!$S:$T,2,0)^D1411
    +VLOOKUP(SUBSTITUTE(SUBSTITUTE(F$1,"standard",""),"|Float","")&amp;"인게임누적합배수",ChapterTable!$S:$T,2,0)*D1411)
  )
  )
  )
)</f>
        <v>516.375</v>
      </c>
      <c r="G1411" t="s">
        <v>76</v>
      </c>
      <c r="J1411" t="str">
        <f>IF(ISBLANK(I1411),"",
IFERROR(VLOOKUP(I1411,[1]StringTable!$1:$1048576,MATCH([1]StringTable!$B$1,[1]StringTable!$1:$1,0),0),
IFERROR(VLOOKUP(I1411,[1]InApkStringTable!$1:$1048576,MATCH([1]InApkStringTable!$B$1,[1]InApkStringTable!$1:$1,0),0),
"스트링없음")))</f>
        <v/>
      </c>
      <c r="L1411" t="b">
        <v>1</v>
      </c>
      <c r="N1411" t="str">
        <f>IF(ISBLANK(M1411),"",IF(ISERROR(VLOOKUP(M1411,MapTable!$A:$A,1,0)),"맵없음",""))</f>
        <v/>
      </c>
      <c r="O1411">
        <f t="shared" ref="O1411:O1474" si="89">IF(B1411=0,0,
  IF(AND(L1411=FALSE,A1411&lt;&gt;0,MOD(A1411,7)=0),21,
  IF(MOD(B1411,10)=0,21,
  IF(MOD(B1411,10)=5,11,
  IF(MOD(B1411,10)=9,INT(B1411/10)+91,
  INT(B1411/10+1))))))</f>
        <v>21</v>
      </c>
      <c r="Q1411">
        <f t="shared" ref="Q1411:Q1474" si="90">IF(ISBLANK(P1411),O1411,P1411)</f>
        <v>21</v>
      </c>
      <c r="R1411" t="b">
        <f t="shared" ref="R1411:R1474" ca="1" si="91">IF(OR(B1411=0,OFFSET(B1411,1,0)=0),FALSE,
IF(OFFSET(O1411,1,0)=21,TRUE,FALSE))</f>
        <v>0</v>
      </c>
      <c r="T1411" t="b">
        <f t="shared" ref="T1411:T1474" ca="1" si="92">IF(ISBLANK(S1411),R1411,S1411)</f>
        <v>0</v>
      </c>
      <c r="X1411" t="str">
        <f>IF(ISBLANK(W1411),"",
IF(ISERROR(FIND(",",W1411)),
  IF(ISERROR(VLOOKUP(W1411,MapTable!$A:$A,1,0)),"맵없음",
  ""),
IF(ISERROR(FIND(",",W1411,FIND(",",W1411)+1)),
  IF(OR(ISERROR(VLOOKUP(LEFT(W1411,FIND(",",W1411)-1),MapTable!$A:$A,1,0)),ISERROR(VLOOKUP(TRIM(MID(W1411,FIND(",",W1411)+1,999)),MapTable!$A:$A,1,0))),"맵없음",
  ""),
IF(ISERROR(FIND(",",W1411,FIND(",",W1411,FIND(",",W1411)+1)+1)),
  IF(OR(ISERROR(VLOOKUP(LEFT(W1411,FIND(",",W1411)-1),MapTable!$A:$A,1,0)),ISERROR(VLOOKUP(TRIM(MID(W1411,FIND(",",W1411)+1,FIND(",",W1411,FIND(",",W1411)+1)-FIND(",",W1411)-1)),MapTable!$A:$A,1,0)),ISERROR(VLOOKUP(TRIM(MID(W1411,FIND(",",W1411,FIND(",",W1411)+1)+1,999)),MapTable!$A:$A,1,0))),"맵없음",
  ""),
IF(ISERROR(FIND(",",W1411,FIND(",",W1411,FIND(",",W1411,FIND(",",W1411)+1)+1)+1)),
  IF(OR(ISERROR(VLOOKUP(LEFT(W1411,FIND(",",W1411)-1),MapTable!$A:$A,1,0)),ISERROR(VLOOKUP(TRIM(MID(W1411,FIND(",",W1411)+1,FIND(",",W1411,FIND(",",W1411)+1)-FIND(",",W1411)-1)),MapTable!$A:$A,1,0)),ISERROR(VLOOKUP(TRIM(MID(W1411,FIND(",",W1411,FIND(",",W1411)+1)+1,FIND(",",W1411,FIND(",",W1411,FIND(",",W1411)+1)+1)-FIND(",",W1411,FIND(",",W1411)+1)-1)),MapTable!$A:$A,1,0)),ISERROR(VLOOKUP(TRIM(MID(W1411,FIND(",",W1411,FIND(",",W1411,FIND(",",W1411)+1)+1)+1,999)),MapTable!$A:$A,1,0))),"맵없음",
  ""),
)))))</f>
        <v/>
      </c>
      <c r="AC1411" t="str">
        <f>IF(ISBLANK(AB1411),"",IF(ISERROR(VLOOKUP(AB1411,[3]DropTable!$A:$A,1,0)),"드랍없음",""))</f>
        <v/>
      </c>
      <c r="AE1411" t="str">
        <f>IF(ISBLANK(AD1411),"",IF(ISERROR(VLOOKUP(AD1411,[3]DropTable!$A:$A,1,0)),"드랍없음",""))</f>
        <v/>
      </c>
      <c r="AG1411">
        <v>9.8000000000000007</v>
      </c>
      <c r="AH1411">
        <v>1</v>
      </c>
    </row>
    <row r="1412" spans="1:34" x14ac:dyDescent="0.3">
      <c r="A1412">
        <v>6</v>
      </c>
      <c r="B1412">
        <v>21</v>
      </c>
      <c r="C1412">
        <f>IF(OR($L1412=TRUE,$A1412=0,MOD($A1412,ChapterTable!$S$20)&lt;&gt;0),
MAX(0,INT(($B1412+ChapterTable!$Q$26+VLOOKUP(SUBSTITUTE(C$1,"성장단계","")&amp;"단계오프셋",ChapterTable!$S:$T,2,0))/ChapterTable!$Q$23)),
MAX(0,INT(($B1412+ChapterTable!$S$26+VLOOKUP(SUBSTITUTE(C$1,"성장단계","")&amp;"보스단계오프셋",ChapterTable!$S:$T,2,0))/ChapterTable!$S$23)))</f>
        <v>2</v>
      </c>
      <c r="D1412">
        <f>IF(OR($L1412=TRUE,$A1412=0,MOD($A1412,ChapterTable!$S$20)&lt;&gt;0),
MAX(0,INT(($B1412+ChapterTable!$Q$26+VLOOKUP(SUBSTITUTE(D$1,"성장단계","")&amp;"단계오프셋",ChapterTable!$S:$T,2,0))/ChapterTable!$Q$23)),
MAX(0,INT(($B1412+ChapterTable!$S$26+VLOOKUP(SUBSTITUTE(D$1,"성장단계","")&amp;"보스단계오프셋",ChapterTable!$S:$T,2,0))/ChapterTable!$S$23)))</f>
        <v>2</v>
      </c>
      <c r="E1412" s="1">
        <f ca="1">IF(AND($A1412=0,$B1412=1),
    VLOOKUP(1,ChapterTable!$1:$1048576,MATCH("최종"&amp;SUBSTITUTE(SUBSTITUTE(E$1,"standard",""),"|Float",""),ChapterTable!$1:$1,0),0)*ChapterTable!$Q$17,
  IF(AND($A1412=0,$B1412=0),
    E1413,
  IF($B1412=0,
    VLOOKUP($A1412,ChapterTable!$1:$1048576,MATCH("최종"&amp;SUBSTITUTE(SUBSTITUTE(E$1,"standard",""),"|Float",""),ChapterTable!$1:$1,0),0),
  IF($B1412=1,
    IF($L1412=FALSE,
      VLOOKUP($A1412,ChapterTable!$1:$1048576,MATCH("최종"&amp;SUBSTITUTE(SUBSTITUTE(E$1,"standard",""),"|Float",""),ChapterTable!$1:$1,0),0),
      VLOOKUP($A1412-ChapterTable!$Q$11,ChapterTable!$1:$1048576,MATCH("최종"&amp;SUBSTITUTE(SUBSTITUTE(E$1,"standard",""),"|Float",""),ChapterTable!$1:$1,0),0)*ChapterTable!$Q$14
    ),
  OFFSET(E1412,-$B1412+IF($L1412,1,0),0)*
    (VLOOKUP(SUBSTITUTE(SUBSTITUTE(E$1,"standard",""),"|Float","")&amp;"인게임누적곱배수",ChapterTable!$S:$T,2,0)^C1412
    +VLOOKUP(SUBSTITUTE(SUBSTITUTE(E$1,"standard",""),"|Float","")&amp;"인게임누적합배수",ChapterTable!$S:$T,2,0)*C1412)
  )
  )
  )
)</f>
        <v>1316.7562499999999</v>
      </c>
      <c r="F1412" s="1">
        <f ca="1">IF(AND($A1412=0,$B1412=1),
    VLOOKUP(1,ChapterTable!$1:$1048576,MATCH("최종"&amp;SUBSTITUTE(SUBSTITUTE(F$1,"standard",""),"|Float",""),ChapterTable!$1:$1,0),0)*ChapterTable!$Q$17,
  IF(AND($A1412=0,$B1412=0),
    F1413,
  IF($B1412=0,
    VLOOKUP($A1412,ChapterTable!$1:$1048576,MATCH("최종"&amp;SUBSTITUTE(SUBSTITUTE(F$1,"standard",""),"|Float",""),ChapterTable!$1:$1,0),0),
  IF($B1412=1,
    IF($L1412=FALSE,
      VLOOKUP($A1412,ChapterTable!$1:$1048576,MATCH("최종"&amp;SUBSTITUTE(SUBSTITUTE(F$1,"standard",""),"|Float",""),ChapterTable!$1:$1,0),0),
      VLOOKUP($A1412-ChapterTable!$Q$11,ChapterTable!$1:$1048576,MATCH("최종"&amp;SUBSTITUTE(SUBSTITUTE(F$1,"standard",""),"|Float",""),ChapterTable!$1:$1,0),0)*ChapterTable!$Q$14
    ),
  OFFSET(F1412,-$B1412+IF($L1412,1,0),0)*
    (VLOOKUP(SUBSTITUTE(SUBSTITUTE(F$1,"standard",""),"|Float","")&amp;"인게임누적곱배수",ChapterTable!$S:$T,2,0)^D1412
    +VLOOKUP(SUBSTITUTE(SUBSTITUTE(F$1,"standard",""),"|Float","")&amp;"인게임누적합배수",ChapterTable!$S:$T,2,0)*D1412)
  )
  )
  )
)</f>
        <v>602.4375</v>
      </c>
      <c r="G1412" t="s">
        <v>76</v>
      </c>
      <c r="J1412" t="str">
        <f>IF(ISBLANK(I1412),"",
IFERROR(VLOOKUP(I1412,[1]StringTable!$1:$1048576,MATCH([1]StringTable!$B$1,[1]StringTable!$1:$1,0),0),
IFERROR(VLOOKUP(I1412,[1]InApkStringTable!$1:$1048576,MATCH([1]InApkStringTable!$B$1,[1]InApkStringTable!$1:$1,0),0),
"스트링없음")))</f>
        <v/>
      </c>
      <c r="L1412" t="b">
        <v>1</v>
      </c>
      <c r="N1412" t="str">
        <f>IF(ISBLANK(M1412),"",IF(ISERROR(VLOOKUP(M1412,MapTable!$A:$A,1,0)),"맵없음",""))</f>
        <v/>
      </c>
      <c r="O1412">
        <f t="shared" si="89"/>
        <v>3</v>
      </c>
      <c r="Q1412">
        <f t="shared" si="90"/>
        <v>3</v>
      </c>
      <c r="R1412" t="b">
        <f t="shared" ca="1" si="91"/>
        <v>0</v>
      </c>
      <c r="T1412" t="b">
        <f t="shared" ca="1" si="92"/>
        <v>0</v>
      </c>
      <c r="X1412" t="str">
        <f>IF(ISBLANK(W1412),"",
IF(ISERROR(FIND(",",W1412)),
  IF(ISERROR(VLOOKUP(W1412,MapTable!$A:$A,1,0)),"맵없음",
  ""),
IF(ISERROR(FIND(",",W1412,FIND(",",W1412)+1)),
  IF(OR(ISERROR(VLOOKUP(LEFT(W1412,FIND(",",W1412)-1),MapTable!$A:$A,1,0)),ISERROR(VLOOKUP(TRIM(MID(W1412,FIND(",",W1412)+1,999)),MapTable!$A:$A,1,0))),"맵없음",
  ""),
IF(ISERROR(FIND(",",W1412,FIND(",",W1412,FIND(",",W1412)+1)+1)),
  IF(OR(ISERROR(VLOOKUP(LEFT(W1412,FIND(",",W1412)-1),MapTable!$A:$A,1,0)),ISERROR(VLOOKUP(TRIM(MID(W1412,FIND(",",W1412)+1,FIND(",",W1412,FIND(",",W1412)+1)-FIND(",",W1412)-1)),MapTable!$A:$A,1,0)),ISERROR(VLOOKUP(TRIM(MID(W1412,FIND(",",W1412,FIND(",",W1412)+1)+1,999)),MapTable!$A:$A,1,0))),"맵없음",
  ""),
IF(ISERROR(FIND(",",W1412,FIND(",",W1412,FIND(",",W1412,FIND(",",W1412)+1)+1)+1)),
  IF(OR(ISERROR(VLOOKUP(LEFT(W1412,FIND(",",W1412)-1),MapTable!$A:$A,1,0)),ISERROR(VLOOKUP(TRIM(MID(W1412,FIND(",",W1412)+1,FIND(",",W1412,FIND(",",W1412)+1)-FIND(",",W1412)-1)),MapTable!$A:$A,1,0)),ISERROR(VLOOKUP(TRIM(MID(W1412,FIND(",",W1412,FIND(",",W1412)+1)+1,FIND(",",W1412,FIND(",",W1412,FIND(",",W1412)+1)+1)-FIND(",",W1412,FIND(",",W1412)+1)-1)),MapTable!$A:$A,1,0)),ISERROR(VLOOKUP(TRIM(MID(W1412,FIND(",",W1412,FIND(",",W1412,FIND(",",W1412)+1)+1)+1,999)),MapTable!$A:$A,1,0))),"맵없음",
  ""),
)))))</f>
        <v/>
      </c>
      <c r="AC1412" t="str">
        <f>IF(ISBLANK(AB1412),"",IF(ISERROR(VLOOKUP(AB1412,[3]DropTable!$A:$A,1,0)),"드랍없음",""))</f>
        <v/>
      </c>
      <c r="AE1412" t="str">
        <f>IF(ISBLANK(AD1412),"",IF(ISERROR(VLOOKUP(AD1412,[3]DropTable!$A:$A,1,0)),"드랍없음",""))</f>
        <v/>
      </c>
      <c r="AG1412">
        <v>9.8000000000000007</v>
      </c>
      <c r="AH1412">
        <v>1</v>
      </c>
    </row>
    <row r="1413" spans="1:34" x14ac:dyDescent="0.3">
      <c r="A1413">
        <v>6</v>
      </c>
      <c r="B1413">
        <v>22</v>
      </c>
      <c r="C1413">
        <f>IF(OR($L1413=TRUE,$A1413=0,MOD($A1413,ChapterTable!$S$20)&lt;&gt;0),
MAX(0,INT(($B1413+ChapterTable!$Q$26+VLOOKUP(SUBSTITUTE(C$1,"성장단계","")&amp;"단계오프셋",ChapterTable!$S:$T,2,0))/ChapterTable!$Q$23)),
MAX(0,INT(($B1413+ChapterTable!$S$26+VLOOKUP(SUBSTITUTE(C$1,"성장단계","")&amp;"보스단계오프셋",ChapterTable!$S:$T,2,0))/ChapterTable!$S$23)))</f>
        <v>2</v>
      </c>
      <c r="D1413">
        <f>IF(OR($L1413=TRUE,$A1413=0,MOD($A1413,ChapterTable!$S$20)&lt;&gt;0),
MAX(0,INT(($B1413+ChapterTable!$Q$26+VLOOKUP(SUBSTITUTE(D$1,"성장단계","")&amp;"단계오프셋",ChapterTable!$S:$T,2,0))/ChapterTable!$Q$23)),
MAX(0,INT(($B1413+ChapterTable!$S$26+VLOOKUP(SUBSTITUTE(D$1,"성장단계","")&amp;"보스단계오프셋",ChapterTable!$S:$T,2,0))/ChapterTable!$S$23)))</f>
        <v>2</v>
      </c>
      <c r="E1413" s="1">
        <f ca="1">IF(AND($A1413=0,$B1413=1),
    VLOOKUP(1,ChapterTable!$1:$1048576,MATCH("최종"&amp;SUBSTITUTE(SUBSTITUTE(E$1,"standard",""),"|Float",""),ChapterTable!$1:$1,0),0)*ChapterTable!$Q$17,
  IF(AND($A1413=0,$B1413=0),
    E1414,
  IF($B1413=0,
    VLOOKUP($A1413,ChapterTable!$1:$1048576,MATCH("최종"&amp;SUBSTITUTE(SUBSTITUTE(E$1,"standard",""),"|Float",""),ChapterTable!$1:$1,0),0),
  IF($B1413=1,
    IF($L1413=FALSE,
      VLOOKUP($A1413,ChapterTable!$1:$1048576,MATCH("최종"&amp;SUBSTITUTE(SUBSTITUTE(E$1,"standard",""),"|Float",""),ChapterTable!$1:$1,0),0),
      VLOOKUP($A1413-ChapterTable!$Q$11,ChapterTable!$1:$1048576,MATCH("최종"&amp;SUBSTITUTE(SUBSTITUTE(E$1,"standard",""),"|Float",""),ChapterTable!$1:$1,0),0)*ChapterTable!$Q$14
    ),
  OFFSET(E1413,-$B1413+IF($L1413,1,0),0)*
    (VLOOKUP(SUBSTITUTE(SUBSTITUTE(E$1,"standard",""),"|Float","")&amp;"인게임누적곱배수",ChapterTable!$S:$T,2,0)^C1413
    +VLOOKUP(SUBSTITUTE(SUBSTITUTE(E$1,"standard",""),"|Float","")&amp;"인게임누적합배수",ChapterTable!$S:$T,2,0)*C1413)
  )
  )
  )
)</f>
        <v>1316.7562499999999</v>
      </c>
      <c r="F1413" s="1">
        <f ca="1">IF(AND($A1413=0,$B1413=1),
    VLOOKUP(1,ChapterTable!$1:$1048576,MATCH("최종"&amp;SUBSTITUTE(SUBSTITUTE(F$1,"standard",""),"|Float",""),ChapterTable!$1:$1,0),0)*ChapterTable!$Q$17,
  IF(AND($A1413=0,$B1413=0),
    F1414,
  IF($B1413=0,
    VLOOKUP($A1413,ChapterTable!$1:$1048576,MATCH("최종"&amp;SUBSTITUTE(SUBSTITUTE(F$1,"standard",""),"|Float",""),ChapterTable!$1:$1,0),0),
  IF($B1413=1,
    IF($L1413=FALSE,
      VLOOKUP($A1413,ChapterTable!$1:$1048576,MATCH("최종"&amp;SUBSTITUTE(SUBSTITUTE(F$1,"standard",""),"|Float",""),ChapterTable!$1:$1,0),0),
      VLOOKUP($A1413-ChapterTable!$Q$11,ChapterTable!$1:$1048576,MATCH("최종"&amp;SUBSTITUTE(SUBSTITUTE(F$1,"standard",""),"|Float",""),ChapterTable!$1:$1,0),0)*ChapterTable!$Q$14
    ),
  OFFSET(F1413,-$B1413+IF($L1413,1,0),0)*
    (VLOOKUP(SUBSTITUTE(SUBSTITUTE(F$1,"standard",""),"|Float","")&amp;"인게임누적곱배수",ChapterTable!$S:$T,2,0)^D1413
    +VLOOKUP(SUBSTITUTE(SUBSTITUTE(F$1,"standard",""),"|Float","")&amp;"인게임누적합배수",ChapterTable!$S:$T,2,0)*D1413)
  )
  )
  )
)</f>
        <v>602.4375</v>
      </c>
      <c r="G1413" t="s">
        <v>76</v>
      </c>
      <c r="J1413" t="str">
        <f>IF(ISBLANK(I1413),"",
IFERROR(VLOOKUP(I1413,[1]StringTable!$1:$1048576,MATCH([1]StringTable!$B$1,[1]StringTable!$1:$1,0),0),
IFERROR(VLOOKUP(I1413,[1]InApkStringTable!$1:$1048576,MATCH([1]InApkStringTable!$B$1,[1]InApkStringTable!$1:$1,0),0),
"스트링없음")))</f>
        <v/>
      </c>
      <c r="L1413" t="b">
        <v>1</v>
      </c>
      <c r="N1413" t="str">
        <f>IF(ISBLANK(M1413),"",IF(ISERROR(VLOOKUP(M1413,MapTable!$A:$A,1,0)),"맵없음",""))</f>
        <v/>
      </c>
      <c r="O1413">
        <f t="shared" si="89"/>
        <v>3</v>
      </c>
      <c r="Q1413">
        <f t="shared" si="90"/>
        <v>3</v>
      </c>
      <c r="R1413" t="b">
        <f t="shared" ca="1" si="91"/>
        <v>0</v>
      </c>
      <c r="T1413" t="b">
        <f t="shared" ca="1" si="92"/>
        <v>0</v>
      </c>
      <c r="X1413" t="str">
        <f>IF(ISBLANK(W1413),"",
IF(ISERROR(FIND(",",W1413)),
  IF(ISERROR(VLOOKUP(W1413,MapTable!$A:$A,1,0)),"맵없음",
  ""),
IF(ISERROR(FIND(",",W1413,FIND(",",W1413)+1)),
  IF(OR(ISERROR(VLOOKUP(LEFT(W1413,FIND(",",W1413)-1),MapTable!$A:$A,1,0)),ISERROR(VLOOKUP(TRIM(MID(W1413,FIND(",",W1413)+1,999)),MapTable!$A:$A,1,0))),"맵없음",
  ""),
IF(ISERROR(FIND(",",W1413,FIND(",",W1413,FIND(",",W1413)+1)+1)),
  IF(OR(ISERROR(VLOOKUP(LEFT(W1413,FIND(",",W1413)-1),MapTable!$A:$A,1,0)),ISERROR(VLOOKUP(TRIM(MID(W1413,FIND(",",W1413)+1,FIND(",",W1413,FIND(",",W1413)+1)-FIND(",",W1413)-1)),MapTable!$A:$A,1,0)),ISERROR(VLOOKUP(TRIM(MID(W1413,FIND(",",W1413,FIND(",",W1413)+1)+1,999)),MapTable!$A:$A,1,0))),"맵없음",
  ""),
IF(ISERROR(FIND(",",W1413,FIND(",",W1413,FIND(",",W1413,FIND(",",W1413)+1)+1)+1)),
  IF(OR(ISERROR(VLOOKUP(LEFT(W1413,FIND(",",W1413)-1),MapTable!$A:$A,1,0)),ISERROR(VLOOKUP(TRIM(MID(W1413,FIND(",",W1413)+1,FIND(",",W1413,FIND(",",W1413)+1)-FIND(",",W1413)-1)),MapTable!$A:$A,1,0)),ISERROR(VLOOKUP(TRIM(MID(W1413,FIND(",",W1413,FIND(",",W1413)+1)+1,FIND(",",W1413,FIND(",",W1413,FIND(",",W1413)+1)+1)-FIND(",",W1413,FIND(",",W1413)+1)-1)),MapTable!$A:$A,1,0)),ISERROR(VLOOKUP(TRIM(MID(W1413,FIND(",",W1413,FIND(",",W1413,FIND(",",W1413)+1)+1)+1,999)),MapTable!$A:$A,1,0))),"맵없음",
  ""),
)))))</f>
        <v/>
      </c>
      <c r="AC1413" t="str">
        <f>IF(ISBLANK(AB1413),"",IF(ISERROR(VLOOKUP(AB1413,[3]DropTable!$A:$A,1,0)),"드랍없음",""))</f>
        <v/>
      </c>
      <c r="AE1413" t="str">
        <f>IF(ISBLANK(AD1413),"",IF(ISERROR(VLOOKUP(AD1413,[3]DropTable!$A:$A,1,0)),"드랍없음",""))</f>
        <v/>
      </c>
      <c r="AG1413">
        <v>9.8000000000000007</v>
      </c>
      <c r="AH1413">
        <v>1</v>
      </c>
    </row>
    <row r="1414" spans="1:34" x14ac:dyDescent="0.3">
      <c r="A1414">
        <v>6</v>
      </c>
      <c r="B1414">
        <v>23</v>
      </c>
      <c r="C1414">
        <f>IF(OR($L1414=TRUE,$A1414=0,MOD($A1414,ChapterTable!$S$20)&lt;&gt;0),
MAX(0,INT(($B1414+ChapterTable!$Q$26+VLOOKUP(SUBSTITUTE(C$1,"성장단계","")&amp;"단계오프셋",ChapterTable!$S:$T,2,0))/ChapterTable!$Q$23)),
MAX(0,INT(($B1414+ChapterTable!$S$26+VLOOKUP(SUBSTITUTE(C$1,"성장단계","")&amp;"보스단계오프셋",ChapterTable!$S:$T,2,0))/ChapterTable!$S$23)))</f>
        <v>2</v>
      </c>
      <c r="D1414">
        <f>IF(OR($L1414=TRUE,$A1414=0,MOD($A1414,ChapterTable!$S$20)&lt;&gt;0),
MAX(0,INT(($B1414+ChapterTable!$Q$26+VLOOKUP(SUBSTITUTE(D$1,"성장단계","")&amp;"단계오프셋",ChapterTable!$S:$T,2,0))/ChapterTable!$Q$23)),
MAX(0,INT(($B1414+ChapterTable!$S$26+VLOOKUP(SUBSTITUTE(D$1,"성장단계","")&amp;"보스단계오프셋",ChapterTable!$S:$T,2,0))/ChapterTable!$S$23)))</f>
        <v>2</v>
      </c>
      <c r="E1414" s="1">
        <f ca="1">IF(AND($A1414=0,$B1414=1),
    VLOOKUP(1,ChapterTable!$1:$1048576,MATCH("최종"&amp;SUBSTITUTE(SUBSTITUTE(E$1,"standard",""),"|Float",""),ChapterTable!$1:$1,0),0)*ChapterTable!$Q$17,
  IF(AND($A1414=0,$B1414=0),
    E1415,
  IF($B1414=0,
    VLOOKUP($A1414,ChapterTable!$1:$1048576,MATCH("최종"&amp;SUBSTITUTE(SUBSTITUTE(E$1,"standard",""),"|Float",""),ChapterTable!$1:$1,0),0),
  IF($B1414=1,
    IF($L1414=FALSE,
      VLOOKUP($A1414,ChapterTable!$1:$1048576,MATCH("최종"&amp;SUBSTITUTE(SUBSTITUTE(E$1,"standard",""),"|Float",""),ChapterTable!$1:$1,0),0),
      VLOOKUP($A1414-ChapterTable!$Q$11,ChapterTable!$1:$1048576,MATCH("최종"&amp;SUBSTITUTE(SUBSTITUTE(E$1,"standard",""),"|Float",""),ChapterTable!$1:$1,0),0)*ChapterTable!$Q$14
    ),
  OFFSET(E1414,-$B1414+IF($L1414,1,0),0)*
    (VLOOKUP(SUBSTITUTE(SUBSTITUTE(E$1,"standard",""),"|Float","")&amp;"인게임누적곱배수",ChapterTable!$S:$T,2,0)^C1414
    +VLOOKUP(SUBSTITUTE(SUBSTITUTE(E$1,"standard",""),"|Float","")&amp;"인게임누적합배수",ChapterTable!$S:$T,2,0)*C1414)
  )
  )
  )
)</f>
        <v>1316.7562499999999</v>
      </c>
      <c r="F1414" s="1">
        <f ca="1">IF(AND($A1414=0,$B1414=1),
    VLOOKUP(1,ChapterTable!$1:$1048576,MATCH("최종"&amp;SUBSTITUTE(SUBSTITUTE(F$1,"standard",""),"|Float",""),ChapterTable!$1:$1,0),0)*ChapterTable!$Q$17,
  IF(AND($A1414=0,$B1414=0),
    F1415,
  IF($B1414=0,
    VLOOKUP($A1414,ChapterTable!$1:$1048576,MATCH("최종"&amp;SUBSTITUTE(SUBSTITUTE(F$1,"standard",""),"|Float",""),ChapterTable!$1:$1,0),0),
  IF($B1414=1,
    IF($L1414=FALSE,
      VLOOKUP($A1414,ChapterTable!$1:$1048576,MATCH("최종"&amp;SUBSTITUTE(SUBSTITUTE(F$1,"standard",""),"|Float",""),ChapterTable!$1:$1,0),0),
      VLOOKUP($A1414-ChapterTable!$Q$11,ChapterTable!$1:$1048576,MATCH("최종"&amp;SUBSTITUTE(SUBSTITUTE(F$1,"standard",""),"|Float",""),ChapterTable!$1:$1,0),0)*ChapterTable!$Q$14
    ),
  OFFSET(F1414,-$B1414+IF($L1414,1,0),0)*
    (VLOOKUP(SUBSTITUTE(SUBSTITUTE(F$1,"standard",""),"|Float","")&amp;"인게임누적곱배수",ChapterTable!$S:$T,2,0)^D1414
    +VLOOKUP(SUBSTITUTE(SUBSTITUTE(F$1,"standard",""),"|Float","")&amp;"인게임누적합배수",ChapterTable!$S:$T,2,0)*D1414)
  )
  )
  )
)</f>
        <v>602.4375</v>
      </c>
      <c r="G1414" t="s">
        <v>76</v>
      </c>
      <c r="J1414" t="str">
        <f>IF(ISBLANK(I1414),"",
IFERROR(VLOOKUP(I1414,[1]StringTable!$1:$1048576,MATCH([1]StringTable!$B$1,[1]StringTable!$1:$1,0),0),
IFERROR(VLOOKUP(I1414,[1]InApkStringTable!$1:$1048576,MATCH([1]InApkStringTable!$B$1,[1]InApkStringTable!$1:$1,0),0),
"스트링없음")))</f>
        <v/>
      </c>
      <c r="L1414" t="b">
        <v>1</v>
      </c>
      <c r="N1414" t="str">
        <f>IF(ISBLANK(M1414),"",IF(ISERROR(VLOOKUP(M1414,MapTable!$A:$A,1,0)),"맵없음",""))</f>
        <v/>
      </c>
      <c r="O1414">
        <f t="shared" si="89"/>
        <v>3</v>
      </c>
      <c r="Q1414">
        <f t="shared" si="90"/>
        <v>3</v>
      </c>
      <c r="R1414" t="b">
        <f t="shared" ca="1" si="91"/>
        <v>0</v>
      </c>
      <c r="T1414" t="b">
        <f t="shared" ca="1" si="92"/>
        <v>0</v>
      </c>
      <c r="X1414" t="str">
        <f>IF(ISBLANK(W1414),"",
IF(ISERROR(FIND(",",W1414)),
  IF(ISERROR(VLOOKUP(W1414,MapTable!$A:$A,1,0)),"맵없음",
  ""),
IF(ISERROR(FIND(",",W1414,FIND(",",W1414)+1)),
  IF(OR(ISERROR(VLOOKUP(LEFT(W1414,FIND(",",W1414)-1),MapTable!$A:$A,1,0)),ISERROR(VLOOKUP(TRIM(MID(W1414,FIND(",",W1414)+1,999)),MapTable!$A:$A,1,0))),"맵없음",
  ""),
IF(ISERROR(FIND(",",W1414,FIND(",",W1414,FIND(",",W1414)+1)+1)),
  IF(OR(ISERROR(VLOOKUP(LEFT(W1414,FIND(",",W1414)-1),MapTable!$A:$A,1,0)),ISERROR(VLOOKUP(TRIM(MID(W1414,FIND(",",W1414)+1,FIND(",",W1414,FIND(",",W1414)+1)-FIND(",",W1414)-1)),MapTable!$A:$A,1,0)),ISERROR(VLOOKUP(TRIM(MID(W1414,FIND(",",W1414,FIND(",",W1414)+1)+1,999)),MapTable!$A:$A,1,0))),"맵없음",
  ""),
IF(ISERROR(FIND(",",W1414,FIND(",",W1414,FIND(",",W1414,FIND(",",W1414)+1)+1)+1)),
  IF(OR(ISERROR(VLOOKUP(LEFT(W1414,FIND(",",W1414)-1),MapTable!$A:$A,1,0)),ISERROR(VLOOKUP(TRIM(MID(W1414,FIND(",",W1414)+1,FIND(",",W1414,FIND(",",W1414)+1)-FIND(",",W1414)-1)),MapTable!$A:$A,1,0)),ISERROR(VLOOKUP(TRIM(MID(W1414,FIND(",",W1414,FIND(",",W1414)+1)+1,FIND(",",W1414,FIND(",",W1414,FIND(",",W1414)+1)+1)-FIND(",",W1414,FIND(",",W1414)+1)-1)),MapTable!$A:$A,1,0)),ISERROR(VLOOKUP(TRIM(MID(W1414,FIND(",",W1414,FIND(",",W1414,FIND(",",W1414)+1)+1)+1,999)),MapTable!$A:$A,1,0))),"맵없음",
  ""),
)))))</f>
        <v/>
      </c>
      <c r="AC1414" t="str">
        <f>IF(ISBLANK(AB1414),"",IF(ISERROR(VLOOKUP(AB1414,[3]DropTable!$A:$A,1,0)),"드랍없음",""))</f>
        <v/>
      </c>
      <c r="AE1414" t="str">
        <f>IF(ISBLANK(AD1414),"",IF(ISERROR(VLOOKUP(AD1414,[3]DropTable!$A:$A,1,0)),"드랍없음",""))</f>
        <v/>
      </c>
      <c r="AG1414">
        <v>9.8000000000000007</v>
      </c>
      <c r="AH1414">
        <v>1</v>
      </c>
    </row>
    <row r="1415" spans="1:34" x14ac:dyDescent="0.3">
      <c r="A1415">
        <v>6</v>
      </c>
      <c r="B1415">
        <v>24</v>
      </c>
      <c r="C1415">
        <f>IF(OR($L1415=TRUE,$A1415=0,MOD($A1415,ChapterTable!$S$20)&lt;&gt;0),
MAX(0,INT(($B1415+ChapterTable!$Q$26+VLOOKUP(SUBSTITUTE(C$1,"성장단계","")&amp;"단계오프셋",ChapterTable!$S:$T,2,0))/ChapterTable!$Q$23)),
MAX(0,INT(($B1415+ChapterTable!$S$26+VLOOKUP(SUBSTITUTE(C$1,"성장단계","")&amp;"보스단계오프셋",ChapterTable!$S:$T,2,0))/ChapterTable!$S$23)))</f>
        <v>2</v>
      </c>
      <c r="D1415">
        <f>IF(OR($L1415=TRUE,$A1415=0,MOD($A1415,ChapterTable!$S$20)&lt;&gt;0),
MAX(0,INT(($B1415+ChapterTable!$Q$26+VLOOKUP(SUBSTITUTE(D$1,"성장단계","")&amp;"단계오프셋",ChapterTable!$S:$T,2,0))/ChapterTable!$Q$23)),
MAX(0,INT(($B1415+ChapterTable!$S$26+VLOOKUP(SUBSTITUTE(D$1,"성장단계","")&amp;"보스단계오프셋",ChapterTable!$S:$T,2,0))/ChapterTable!$S$23)))</f>
        <v>2</v>
      </c>
      <c r="E1415" s="1">
        <f ca="1">IF(AND($A1415=0,$B1415=1),
    VLOOKUP(1,ChapterTable!$1:$1048576,MATCH("최종"&amp;SUBSTITUTE(SUBSTITUTE(E$1,"standard",""),"|Float",""),ChapterTable!$1:$1,0),0)*ChapterTable!$Q$17,
  IF(AND($A1415=0,$B1415=0),
    E1416,
  IF($B1415=0,
    VLOOKUP($A1415,ChapterTable!$1:$1048576,MATCH("최종"&amp;SUBSTITUTE(SUBSTITUTE(E$1,"standard",""),"|Float",""),ChapterTable!$1:$1,0),0),
  IF($B1415=1,
    IF($L1415=FALSE,
      VLOOKUP($A1415,ChapterTable!$1:$1048576,MATCH("최종"&amp;SUBSTITUTE(SUBSTITUTE(E$1,"standard",""),"|Float",""),ChapterTable!$1:$1,0),0),
      VLOOKUP($A1415-ChapterTable!$Q$11,ChapterTable!$1:$1048576,MATCH("최종"&amp;SUBSTITUTE(SUBSTITUTE(E$1,"standard",""),"|Float",""),ChapterTable!$1:$1,0),0)*ChapterTable!$Q$14
    ),
  OFFSET(E1415,-$B1415+IF($L1415,1,0),0)*
    (VLOOKUP(SUBSTITUTE(SUBSTITUTE(E$1,"standard",""),"|Float","")&amp;"인게임누적곱배수",ChapterTable!$S:$T,2,0)^C1415
    +VLOOKUP(SUBSTITUTE(SUBSTITUTE(E$1,"standard",""),"|Float","")&amp;"인게임누적합배수",ChapterTable!$S:$T,2,0)*C1415)
  )
  )
  )
)</f>
        <v>1316.7562499999999</v>
      </c>
      <c r="F1415" s="1">
        <f ca="1">IF(AND($A1415=0,$B1415=1),
    VLOOKUP(1,ChapterTable!$1:$1048576,MATCH("최종"&amp;SUBSTITUTE(SUBSTITUTE(F$1,"standard",""),"|Float",""),ChapterTable!$1:$1,0),0)*ChapterTable!$Q$17,
  IF(AND($A1415=0,$B1415=0),
    F1416,
  IF($B1415=0,
    VLOOKUP($A1415,ChapterTable!$1:$1048576,MATCH("최종"&amp;SUBSTITUTE(SUBSTITUTE(F$1,"standard",""),"|Float",""),ChapterTable!$1:$1,0),0),
  IF($B1415=1,
    IF($L1415=FALSE,
      VLOOKUP($A1415,ChapterTable!$1:$1048576,MATCH("최종"&amp;SUBSTITUTE(SUBSTITUTE(F$1,"standard",""),"|Float",""),ChapterTable!$1:$1,0),0),
      VLOOKUP($A1415-ChapterTable!$Q$11,ChapterTable!$1:$1048576,MATCH("최종"&amp;SUBSTITUTE(SUBSTITUTE(F$1,"standard",""),"|Float",""),ChapterTable!$1:$1,0),0)*ChapterTable!$Q$14
    ),
  OFFSET(F1415,-$B1415+IF($L1415,1,0),0)*
    (VLOOKUP(SUBSTITUTE(SUBSTITUTE(F$1,"standard",""),"|Float","")&amp;"인게임누적곱배수",ChapterTable!$S:$T,2,0)^D1415
    +VLOOKUP(SUBSTITUTE(SUBSTITUTE(F$1,"standard",""),"|Float","")&amp;"인게임누적합배수",ChapterTable!$S:$T,2,0)*D1415)
  )
  )
  )
)</f>
        <v>602.4375</v>
      </c>
      <c r="G1415" t="s">
        <v>76</v>
      </c>
      <c r="J1415" t="str">
        <f>IF(ISBLANK(I1415),"",
IFERROR(VLOOKUP(I1415,[1]StringTable!$1:$1048576,MATCH([1]StringTable!$B$1,[1]StringTable!$1:$1,0),0),
IFERROR(VLOOKUP(I1415,[1]InApkStringTable!$1:$1048576,MATCH([1]InApkStringTable!$B$1,[1]InApkStringTable!$1:$1,0),0),
"스트링없음")))</f>
        <v/>
      </c>
      <c r="L1415" t="b">
        <v>1</v>
      </c>
      <c r="N1415" t="str">
        <f>IF(ISBLANK(M1415),"",IF(ISERROR(VLOOKUP(M1415,MapTable!$A:$A,1,0)),"맵없음",""))</f>
        <v/>
      </c>
      <c r="O1415">
        <f t="shared" si="89"/>
        <v>3</v>
      </c>
      <c r="Q1415">
        <f t="shared" si="90"/>
        <v>3</v>
      </c>
      <c r="R1415" t="b">
        <f t="shared" ca="1" si="91"/>
        <v>0</v>
      </c>
      <c r="T1415" t="b">
        <f t="shared" ca="1" si="92"/>
        <v>0</v>
      </c>
      <c r="X1415" t="str">
        <f>IF(ISBLANK(W1415),"",
IF(ISERROR(FIND(",",W1415)),
  IF(ISERROR(VLOOKUP(W1415,MapTable!$A:$A,1,0)),"맵없음",
  ""),
IF(ISERROR(FIND(",",W1415,FIND(",",W1415)+1)),
  IF(OR(ISERROR(VLOOKUP(LEFT(W1415,FIND(",",W1415)-1),MapTable!$A:$A,1,0)),ISERROR(VLOOKUP(TRIM(MID(W1415,FIND(",",W1415)+1,999)),MapTable!$A:$A,1,0))),"맵없음",
  ""),
IF(ISERROR(FIND(",",W1415,FIND(",",W1415,FIND(",",W1415)+1)+1)),
  IF(OR(ISERROR(VLOOKUP(LEFT(W1415,FIND(",",W1415)-1),MapTable!$A:$A,1,0)),ISERROR(VLOOKUP(TRIM(MID(W1415,FIND(",",W1415)+1,FIND(",",W1415,FIND(",",W1415)+1)-FIND(",",W1415)-1)),MapTable!$A:$A,1,0)),ISERROR(VLOOKUP(TRIM(MID(W1415,FIND(",",W1415,FIND(",",W1415)+1)+1,999)),MapTable!$A:$A,1,0))),"맵없음",
  ""),
IF(ISERROR(FIND(",",W1415,FIND(",",W1415,FIND(",",W1415,FIND(",",W1415)+1)+1)+1)),
  IF(OR(ISERROR(VLOOKUP(LEFT(W1415,FIND(",",W1415)-1),MapTable!$A:$A,1,0)),ISERROR(VLOOKUP(TRIM(MID(W1415,FIND(",",W1415)+1,FIND(",",W1415,FIND(",",W1415)+1)-FIND(",",W1415)-1)),MapTable!$A:$A,1,0)),ISERROR(VLOOKUP(TRIM(MID(W1415,FIND(",",W1415,FIND(",",W1415)+1)+1,FIND(",",W1415,FIND(",",W1415,FIND(",",W1415)+1)+1)-FIND(",",W1415,FIND(",",W1415)+1)-1)),MapTable!$A:$A,1,0)),ISERROR(VLOOKUP(TRIM(MID(W1415,FIND(",",W1415,FIND(",",W1415,FIND(",",W1415)+1)+1)+1,999)),MapTable!$A:$A,1,0))),"맵없음",
  ""),
)))))</f>
        <v/>
      </c>
      <c r="AC1415" t="str">
        <f>IF(ISBLANK(AB1415),"",IF(ISERROR(VLOOKUP(AB1415,[3]DropTable!$A:$A,1,0)),"드랍없음",""))</f>
        <v/>
      </c>
      <c r="AE1415" t="str">
        <f>IF(ISBLANK(AD1415),"",IF(ISERROR(VLOOKUP(AD1415,[3]DropTable!$A:$A,1,0)),"드랍없음",""))</f>
        <v/>
      </c>
      <c r="AG1415">
        <v>9.8000000000000007</v>
      </c>
      <c r="AH1415">
        <v>1</v>
      </c>
    </row>
    <row r="1416" spans="1:34" x14ac:dyDescent="0.3">
      <c r="A1416">
        <v>6</v>
      </c>
      <c r="B1416">
        <v>25</v>
      </c>
      <c r="C1416">
        <f>IF(OR($L1416=TRUE,$A1416=0,MOD($A1416,ChapterTable!$S$20)&lt;&gt;0),
MAX(0,INT(($B1416+ChapterTable!$Q$26+VLOOKUP(SUBSTITUTE(C$1,"성장단계","")&amp;"단계오프셋",ChapterTable!$S:$T,2,0))/ChapterTable!$Q$23)),
MAX(0,INT(($B1416+ChapterTable!$S$26+VLOOKUP(SUBSTITUTE(C$1,"성장단계","")&amp;"보스단계오프셋",ChapterTable!$S:$T,2,0))/ChapterTable!$S$23)))</f>
        <v>2</v>
      </c>
      <c r="D1416">
        <f>IF(OR($L1416=TRUE,$A1416=0,MOD($A1416,ChapterTable!$S$20)&lt;&gt;0),
MAX(0,INT(($B1416+ChapterTable!$Q$26+VLOOKUP(SUBSTITUTE(D$1,"성장단계","")&amp;"단계오프셋",ChapterTable!$S:$T,2,0))/ChapterTable!$Q$23)),
MAX(0,INT(($B1416+ChapterTable!$S$26+VLOOKUP(SUBSTITUTE(D$1,"성장단계","")&amp;"보스단계오프셋",ChapterTable!$S:$T,2,0))/ChapterTable!$S$23)))</f>
        <v>2</v>
      </c>
      <c r="E1416" s="1">
        <f ca="1">IF(AND($A1416=0,$B1416=1),
    VLOOKUP(1,ChapterTable!$1:$1048576,MATCH("최종"&amp;SUBSTITUTE(SUBSTITUTE(E$1,"standard",""),"|Float",""),ChapterTable!$1:$1,0),0)*ChapterTable!$Q$17,
  IF(AND($A1416=0,$B1416=0),
    E1417,
  IF($B1416=0,
    VLOOKUP($A1416,ChapterTable!$1:$1048576,MATCH("최종"&amp;SUBSTITUTE(SUBSTITUTE(E$1,"standard",""),"|Float",""),ChapterTable!$1:$1,0),0),
  IF($B1416=1,
    IF($L1416=FALSE,
      VLOOKUP($A1416,ChapterTable!$1:$1048576,MATCH("최종"&amp;SUBSTITUTE(SUBSTITUTE(E$1,"standard",""),"|Float",""),ChapterTable!$1:$1,0),0),
      VLOOKUP($A1416-ChapterTable!$Q$11,ChapterTable!$1:$1048576,MATCH("최종"&amp;SUBSTITUTE(SUBSTITUTE(E$1,"standard",""),"|Float",""),ChapterTable!$1:$1,0),0)*ChapterTable!$Q$14
    ),
  OFFSET(E1416,-$B1416+IF($L1416,1,0),0)*
    (VLOOKUP(SUBSTITUTE(SUBSTITUTE(E$1,"standard",""),"|Float","")&amp;"인게임누적곱배수",ChapterTable!$S:$T,2,0)^C1416
    +VLOOKUP(SUBSTITUTE(SUBSTITUTE(E$1,"standard",""),"|Float","")&amp;"인게임누적합배수",ChapterTable!$S:$T,2,0)*C1416)
  )
  )
  )
)</f>
        <v>1316.7562499999999</v>
      </c>
      <c r="F1416" s="1">
        <f ca="1">IF(AND($A1416=0,$B1416=1),
    VLOOKUP(1,ChapterTable!$1:$1048576,MATCH("최종"&amp;SUBSTITUTE(SUBSTITUTE(F$1,"standard",""),"|Float",""),ChapterTable!$1:$1,0),0)*ChapterTable!$Q$17,
  IF(AND($A1416=0,$B1416=0),
    F1417,
  IF($B1416=0,
    VLOOKUP($A1416,ChapterTable!$1:$1048576,MATCH("최종"&amp;SUBSTITUTE(SUBSTITUTE(F$1,"standard",""),"|Float",""),ChapterTable!$1:$1,0),0),
  IF($B1416=1,
    IF($L1416=FALSE,
      VLOOKUP($A1416,ChapterTable!$1:$1048576,MATCH("최종"&amp;SUBSTITUTE(SUBSTITUTE(F$1,"standard",""),"|Float",""),ChapterTable!$1:$1,0),0),
      VLOOKUP($A1416-ChapterTable!$Q$11,ChapterTable!$1:$1048576,MATCH("최종"&amp;SUBSTITUTE(SUBSTITUTE(F$1,"standard",""),"|Float",""),ChapterTable!$1:$1,0),0)*ChapterTable!$Q$14
    ),
  OFFSET(F1416,-$B1416+IF($L1416,1,0),0)*
    (VLOOKUP(SUBSTITUTE(SUBSTITUTE(F$1,"standard",""),"|Float","")&amp;"인게임누적곱배수",ChapterTable!$S:$T,2,0)^D1416
    +VLOOKUP(SUBSTITUTE(SUBSTITUTE(F$1,"standard",""),"|Float","")&amp;"인게임누적합배수",ChapterTable!$S:$T,2,0)*D1416)
  )
  )
  )
)</f>
        <v>602.4375</v>
      </c>
      <c r="G1416" t="s">
        <v>76</v>
      </c>
      <c r="J1416" t="str">
        <f>IF(ISBLANK(I1416),"",
IFERROR(VLOOKUP(I1416,[1]StringTable!$1:$1048576,MATCH([1]StringTable!$B$1,[1]StringTable!$1:$1,0),0),
IFERROR(VLOOKUP(I1416,[1]InApkStringTable!$1:$1048576,MATCH([1]InApkStringTable!$B$1,[1]InApkStringTable!$1:$1,0),0),
"스트링없음")))</f>
        <v/>
      </c>
      <c r="L1416" t="b">
        <v>1</v>
      </c>
      <c r="N1416" t="str">
        <f>IF(ISBLANK(M1416),"",IF(ISERROR(VLOOKUP(M1416,MapTable!$A:$A,1,0)),"맵없음",""))</f>
        <v/>
      </c>
      <c r="O1416">
        <f t="shared" si="89"/>
        <v>11</v>
      </c>
      <c r="Q1416">
        <f t="shared" si="90"/>
        <v>11</v>
      </c>
      <c r="R1416" t="b">
        <f t="shared" ca="1" si="91"/>
        <v>0</v>
      </c>
      <c r="T1416" t="b">
        <f t="shared" ca="1" si="92"/>
        <v>0</v>
      </c>
      <c r="X1416" t="str">
        <f>IF(ISBLANK(W1416),"",
IF(ISERROR(FIND(",",W1416)),
  IF(ISERROR(VLOOKUP(W1416,MapTable!$A:$A,1,0)),"맵없음",
  ""),
IF(ISERROR(FIND(",",W1416,FIND(",",W1416)+1)),
  IF(OR(ISERROR(VLOOKUP(LEFT(W1416,FIND(",",W1416)-1),MapTable!$A:$A,1,0)),ISERROR(VLOOKUP(TRIM(MID(W1416,FIND(",",W1416)+1,999)),MapTable!$A:$A,1,0))),"맵없음",
  ""),
IF(ISERROR(FIND(",",W1416,FIND(",",W1416,FIND(",",W1416)+1)+1)),
  IF(OR(ISERROR(VLOOKUP(LEFT(W1416,FIND(",",W1416)-1),MapTable!$A:$A,1,0)),ISERROR(VLOOKUP(TRIM(MID(W1416,FIND(",",W1416)+1,FIND(",",W1416,FIND(",",W1416)+1)-FIND(",",W1416)-1)),MapTable!$A:$A,1,0)),ISERROR(VLOOKUP(TRIM(MID(W1416,FIND(",",W1416,FIND(",",W1416)+1)+1,999)),MapTable!$A:$A,1,0))),"맵없음",
  ""),
IF(ISERROR(FIND(",",W1416,FIND(",",W1416,FIND(",",W1416,FIND(",",W1416)+1)+1)+1)),
  IF(OR(ISERROR(VLOOKUP(LEFT(W1416,FIND(",",W1416)-1),MapTable!$A:$A,1,0)),ISERROR(VLOOKUP(TRIM(MID(W1416,FIND(",",W1416)+1,FIND(",",W1416,FIND(",",W1416)+1)-FIND(",",W1416)-1)),MapTable!$A:$A,1,0)),ISERROR(VLOOKUP(TRIM(MID(W1416,FIND(",",W1416,FIND(",",W1416)+1)+1,FIND(",",W1416,FIND(",",W1416,FIND(",",W1416)+1)+1)-FIND(",",W1416,FIND(",",W1416)+1)-1)),MapTable!$A:$A,1,0)),ISERROR(VLOOKUP(TRIM(MID(W1416,FIND(",",W1416,FIND(",",W1416,FIND(",",W1416)+1)+1)+1,999)),MapTable!$A:$A,1,0))),"맵없음",
  ""),
)))))</f>
        <v/>
      </c>
      <c r="AC1416" t="str">
        <f>IF(ISBLANK(AB1416),"",IF(ISERROR(VLOOKUP(AB1416,[3]DropTable!$A:$A,1,0)),"드랍없음",""))</f>
        <v/>
      </c>
      <c r="AE1416" t="str">
        <f>IF(ISBLANK(AD1416),"",IF(ISERROR(VLOOKUP(AD1416,[3]DropTable!$A:$A,1,0)),"드랍없음",""))</f>
        <v/>
      </c>
      <c r="AG1416">
        <v>9.8000000000000007</v>
      </c>
      <c r="AH1416">
        <v>1</v>
      </c>
    </row>
    <row r="1417" spans="1:34" x14ac:dyDescent="0.3">
      <c r="A1417">
        <v>6</v>
      </c>
      <c r="B1417">
        <v>26</v>
      </c>
      <c r="C1417">
        <f>IF(OR($L1417=TRUE,$A1417=0,MOD($A1417,ChapterTable!$S$20)&lt;&gt;0),
MAX(0,INT(($B1417+ChapterTable!$Q$26+VLOOKUP(SUBSTITUTE(C$1,"성장단계","")&amp;"단계오프셋",ChapterTable!$S:$T,2,0))/ChapterTable!$Q$23)),
MAX(0,INT(($B1417+ChapterTable!$S$26+VLOOKUP(SUBSTITUTE(C$1,"성장단계","")&amp;"보스단계오프셋",ChapterTable!$S:$T,2,0))/ChapterTable!$S$23)))</f>
        <v>3</v>
      </c>
      <c r="D1417">
        <f>IF(OR($L1417=TRUE,$A1417=0,MOD($A1417,ChapterTable!$S$20)&lt;&gt;0),
MAX(0,INT(($B1417+ChapterTable!$Q$26+VLOOKUP(SUBSTITUTE(D$1,"성장단계","")&amp;"단계오프셋",ChapterTable!$S:$T,2,0))/ChapterTable!$Q$23)),
MAX(0,INT(($B1417+ChapterTable!$S$26+VLOOKUP(SUBSTITUTE(D$1,"성장단계","")&amp;"보스단계오프셋",ChapterTable!$S:$T,2,0))/ChapterTable!$S$23)))</f>
        <v>2</v>
      </c>
      <c r="E1417" s="1">
        <f ca="1">IF(AND($A1417=0,$B1417=1),
    VLOOKUP(1,ChapterTable!$1:$1048576,MATCH("최종"&amp;SUBSTITUTE(SUBSTITUTE(E$1,"standard",""),"|Float",""),ChapterTable!$1:$1,0),0)*ChapterTable!$Q$17,
  IF(AND($A1417=0,$B1417=0),
    E1418,
  IF($B1417=0,
    VLOOKUP($A1417,ChapterTable!$1:$1048576,MATCH("최종"&amp;SUBSTITUTE(SUBSTITUTE(E$1,"standard",""),"|Float",""),ChapterTable!$1:$1,0),0),
  IF($B1417=1,
    IF($L1417=FALSE,
      VLOOKUP($A1417,ChapterTable!$1:$1048576,MATCH("최종"&amp;SUBSTITUTE(SUBSTITUTE(E$1,"standard",""),"|Float",""),ChapterTable!$1:$1,0),0),
      VLOOKUP($A1417-ChapterTable!$Q$11,ChapterTable!$1:$1048576,MATCH("최종"&amp;SUBSTITUTE(SUBSTITUTE(E$1,"standard",""),"|Float",""),ChapterTable!$1:$1,0),0)*ChapterTable!$Q$14
    ),
  OFFSET(E1417,-$B1417+IF($L1417,1,0),0)*
    (VLOOKUP(SUBSTITUTE(SUBSTITUTE(E$1,"standard",""),"|Float","")&amp;"인게임누적곱배수",ChapterTable!$S:$T,2,0)^C1417
    +VLOOKUP(SUBSTITUTE(SUBSTITUTE(E$1,"standard",""),"|Float","")&amp;"인게임누적합배수",ChapterTable!$S:$T,2,0)*C1417)
  )
  )
  )
)</f>
        <v>1587.8531249999999</v>
      </c>
      <c r="F1417" s="1">
        <f ca="1">IF(AND($A1417=0,$B1417=1),
    VLOOKUP(1,ChapterTable!$1:$1048576,MATCH("최종"&amp;SUBSTITUTE(SUBSTITUTE(F$1,"standard",""),"|Float",""),ChapterTable!$1:$1,0),0)*ChapterTable!$Q$17,
  IF(AND($A1417=0,$B1417=0),
    F1418,
  IF($B1417=0,
    VLOOKUP($A1417,ChapterTable!$1:$1048576,MATCH("최종"&amp;SUBSTITUTE(SUBSTITUTE(F$1,"standard",""),"|Float",""),ChapterTable!$1:$1,0),0),
  IF($B1417=1,
    IF($L1417=FALSE,
      VLOOKUP($A1417,ChapterTable!$1:$1048576,MATCH("최종"&amp;SUBSTITUTE(SUBSTITUTE(F$1,"standard",""),"|Float",""),ChapterTable!$1:$1,0),0),
      VLOOKUP($A1417-ChapterTable!$Q$11,ChapterTable!$1:$1048576,MATCH("최종"&amp;SUBSTITUTE(SUBSTITUTE(F$1,"standard",""),"|Float",""),ChapterTable!$1:$1,0),0)*ChapterTable!$Q$14
    ),
  OFFSET(F1417,-$B1417+IF($L1417,1,0),0)*
    (VLOOKUP(SUBSTITUTE(SUBSTITUTE(F$1,"standard",""),"|Float","")&amp;"인게임누적곱배수",ChapterTable!$S:$T,2,0)^D1417
    +VLOOKUP(SUBSTITUTE(SUBSTITUTE(F$1,"standard",""),"|Float","")&amp;"인게임누적합배수",ChapterTable!$S:$T,2,0)*D1417)
  )
  )
  )
)</f>
        <v>602.4375</v>
      </c>
      <c r="G1417" t="s">
        <v>76</v>
      </c>
      <c r="J1417" t="str">
        <f>IF(ISBLANK(I1417),"",
IFERROR(VLOOKUP(I1417,[1]StringTable!$1:$1048576,MATCH([1]StringTable!$B$1,[1]StringTable!$1:$1,0),0),
IFERROR(VLOOKUP(I1417,[1]InApkStringTable!$1:$1048576,MATCH([1]InApkStringTable!$B$1,[1]InApkStringTable!$1:$1,0),0),
"스트링없음")))</f>
        <v/>
      </c>
      <c r="L1417" t="b">
        <v>1</v>
      </c>
      <c r="N1417" t="str">
        <f>IF(ISBLANK(M1417),"",IF(ISERROR(VLOOKUP(M1417,MapTable!$A:$A,1,0)),"맵없음",""))</f>
        <v/>
      </c>
      <c r="O1417">
        <f t="shared" si="89"/>
        <v>3</v>
      </c>
      <c r="Q1417">
        <f t="shared" si="90"/>
        <v>3</v>
      </c>
      <c r="R1417" t="b">
        <f t="shared" ca="1" si="91"/>
        <v>0</v>
      </c>
      <c r="T1417" t="b">
        <f t="shared" ca="1" si="92"/>
        <v>0</v>
      </c>
      <c r="X1417" t="str">
        <f>IF(ISBLANK(W1417),"",
IF(ISERROR(FIND(",",W1417)),
  IF(ISERROR(VLOOKUP(W1417,MapTable!$A:$A,1,0)),"맵없음",
  ""),
IF(ISERROR(FIND(",",W1417,FIND(",",W1417)+1)),
  IF(OR(ISERROR(VLOOKUP(LEFT(W1417,FIND(",",W1417)-1),MapTable!$A:$A,1,0)),ISERROR(VLOOKUP(TRIM(MID(W1417,FIND(",",W1417)+1,999)),MapTable!$A:$A,1,0))),"맵없음",
  ""),
IF(ISERROR(FIND(",",W1417,FIND(",",W1417,FIND(",",W1417)+1)+1)),
  IF(OR(ISERROR(VLOOKUP(LEFT(W1417,FIND(",",W1417)-1),MapTable!$A:$A,1,0)),ISERROR(VLOOKUP(TRIM(MID(W1417,FIND(",",W1417)+1,FIND(",",W1417,FIND(",",W1417)+1)-FIND(",",W1417)-1)),MapTable!$A:$A,1,0)),ISERROR(VLOOKUP(TRIM(MID(W1417,FIND(",",W1417,FIND(",",W1417)+1)+1,999)),MapTable!$A:$A,1,0))),"맵없음",
  ""),
IF(ISERROR(FIND(",",W1417,FIND(",",W1417,FIND(",",W1417,FIND(",",W1417)+1)+1)+1)),
  IF(OR(ISERROR(VLOOKUP(LEFT(W1417,FIND(",",W1417)-1),MapTable!$A:$A,1,0)),ISERROR(VLOOKUP(TRIM(MID(W1417,FIND(",",W1417)+1,FIND(",",W1417,FIND(",",W1417)+1)-FIND(",",W1417)-1)),MapTable!$A:$A,1,0)),ISERROR(VLOOKUP(TRIM(MID(W1417,FIND(",",W1417,FIND(",",W1417)+1)+1,FIND(",",W1417,FIND(",",W1417,FIND(",",W1417)+1)+1)-FIND(",",W1417,FIND(",",W1417)+1)-1)),MapTable!$A:$A,1,0)),ISERROR(VLOOKUP(TRIM(MID(W1417,FIND(",",W1417,FIND(",",W1417,FIND(",",W1417)+1)+1)+1,999)),MapTable!$A:$A,1,0))),"맵없음",
  ""),
)))))</f>
        <v/>
      </c>
      <c r="AC1417" t="str">
        <f>IF(ISBLANK(AB1417),"",IF(ISERROR(VLOOKUP(AB1417,[3]DropTable!$A:$A,1,0)),"드랍없음",""))</f>
        <v/>
      </c>
      <c r="AE1417" t="str">
        <f>IF(ISBLANK(AD1417),"",IF(ISERROR(VLOOKUP(AD1417,[3]DropTable!$A:$A,1,0)),"드랍없음",""))</f>
        <v/>
      </c>
      <c r="AG1417">
        <v>9.8000000000000007</v>
      </c>
      <c r="AH1417">
        <v>1</v>
      </c>
    </row>
    <row r="1418" spans="1:34" x14ac:dyDescent="0.3">
      <c r="A1418">
        <v>6</v>
      </c>
      <c r="B1418">
        <v>27</v>
      </c>
      <c r="C1418">
        <f>IF(OR($L1418=TRUE,$A1418=0,MOD($A1418,ChapterTable!$S$20)&lt;&gt;0),
MAX(0,INT(($B1418+ChapterTable!$Q$26+VLOOKUP(SUBSTITUTE(C$1,"성장단계","")&amp;"단계오프셋",ChapterTable!$S:$T,2,0))/ChapterTable!$Q$23)),
MAX(0,INT(($B1418+ChapterTable!$S$26+VLOOKUP(SUBSTITUTE(C$1,"성장단계","")&amp;"보스단계오프셋",ChapterTable!$S:$T,2,0))/ChapterTable!$S$23)))</f>
        <v>3</v>
      </c>
      <c r="D1418">
        <f>IF(OR($L1418=TRUE,$A1418=0,MOD($A1418,ChapterTable!$S$20)&lt;&gt;0),
MAX(0,INT(($B1418+ChapterTable!$Q$26+VLOOKUP(SUBSTITUTE(D$1,"성장단계","")&amp;"단계오프셋",ChapterTable!$S:$T,2,0))/ChapterTable!$Q$23)),
MAX(0,INT(($B1418+ChapterTable!$S$26+VLOOKUP(SUBSTITUTE(D$1,"성장단계","")&amp;"보스단계오프셋",ChapterTable!$S:$T,2,0))/ChapterTable!$S$23)))</f>
        <v>2</v>
      </c>
      <c r="E1418" s="1">
        <f ca="1">IF(AND($A1418=0,$B1418=1),
    VLOOKUP(1,ChapterTable!$1:$1048576,MATCH("최종"&amp;SUBSTITUTE(SUBSTITUTE(E$1,"standard",""),"|Float",""),ChapterTable!$1:$1,0),0)*ChapterTable!$Q$17,
  IF(AND($A1418=0,$B1418=0),
    E1419,
  IF($B1418=0,
    VLOOKUP($A1418,ChapterTable!$1:$1048576,MATCH("최종"&amp;SUBSTITUTE(SUBSTITUTE(E$1,"standard",""),"|Float",""),ChapterTable!$1:$1,0),0),
  IF($B1418=1,
    IF($L1418=FALSE,
      VLOOKUP($A1418,ChapterTable!$1:$1048576,MATCH("최종"&amp;SUBSTITUTE(SUBSTITUTE(E$1,"standard",""),"|Float",""),ChapterTable!$1:$1,0),0),
      VLOOKUP($A1418-ChapterTable!$Q$11,ChapterTable!$1:$1048576,MATCH("최종"&amp;SUBSTITUTE(SUBSTITUTE(E$1,"standard",""),"|Float",""),ChapterTable!$1:$1,0),0)*ChapterTable!$Q$14
    ),
  OFFSET(E1418,-$B1418+IF($L1418,1,0),0)*
    (VLOOKUP(SUBSTITUTE(SUBSTITUTE(E$1,"standard",""),"|Float","")&amp;"인게임누적곱배수",ChapterTable!$S:$T,2,0)^C1418
    +VLOOKUP(SUBSTITUTE(SUBSTITUTE(E$1,"standard",""),"|Float","")&amp;"인게임누적합배수",ChapterTable!$S:$T,2,0)*C1418)
  )
  )
  )
)</f>
        <v>1587.8531249999999</v>
      </c>
      <c r="F1418" s="1">
        <f ca="1">IF(AND($A1418=0,$B1418=1),
    VLOOKUP(1,ChapterTable!$1:$1048576,MATCH("최종"&amp;SUBSTITUTE(SUBSTITUTE(F$1,"standard",""),"|Float",""),ChapterTable!$1:$1,0),0)*ChapterTable!$Q$17,
  IF(AND($A1418=0,$B1418=0),
    F1419,
  IF($B1418=0,
    VLOOKUP($A1418,ChapterTable!$1:$1048576,MATCH("최종"&amp;SUBSTITUTE(SUBSTITUTE(F$1,"standard",""),"|Float",""),ChapterTable!$1:$1,0),0),
  IF($B1418=1,
    IF($L1418=FALSE,
      VLOOKUP($A1418,ChapterTable!$1:$1048576,MATCH("최종"&amp;SUBSTITUTE(SUBSTITUTE(F$1,"standard",""),"|Float",""),ChapterTable!$1:$1,0),0),
      VLOOKUP($A1418-ChapterTable!$Q$11,ChapterTable!$1:$1048576,MATCH("최종"&amp;SUBSTITUTE(SUBSTITUTE(F$1,"standard",""),"|Float",""),ChapterTable!$1:$1,0),0)*ChapterTable!$Q$14
    ),
  OFFSET(F1418,-$B1418+IF($L1418,1,0),0)*
    (VLOOKUP(SUBSTITUTE(SUBSTITUTE(F$1,"standard",""),"|Float","")&amp;"인게임누적곱배수",ChapterTable!$S:$T,2,0)^D1418
    +VLOOKUP(SUBSTITUTE(SUBSTITUTE(F$1,"standard",""),"|Float","")&amp;"인게임누적합배수",ChapterTable!$S:$T,2,0)*D1418)
  )
  )
  )
)</f>
        <v>602.4375</v>
      </c>
      <c r="G1418" t="s">
        <v>76</v>
      </c>
      <c r="J1418" t="str">
        <f>IF(ISBLANK(I1418),"",
IFERROR(VLOOKUP(I1418,[1]StringTable!$1:$1048576,MATCH([1]StringTable!$B$1,[1]StringTable!$1:$1,0),0),
IFERROR(VLOOKUP(I1418,[1]InApkStringTable!$1:$1048576,MATCH([1]InApkStringTable!$B$1,[1]InApkStringTable!$1:$1,0),0),
"스트링없음")))</f>
        <v/>
      </c>
      <c r="L1418" t="b">
        <v>1</v>
      </c>
      <c r="N1418" t="str">
        <f>IF(ISBLANK(M1418),"",IF(ISERROR(VLOOKUP(M1418,MapTable!$A:$A,1,0)),"맵없음",""))</f>
        <v/>
      </c>
      <c r="O1418">
        <f t="shared" si="89"/>
        <v>3</v>
      </c>
      <c r="Q1418">
        <f t="shared" si="90"/>
        <v>3</v>
      </c>
      <c r="R1418" t="b">
        <f t="shared" ca="1" si="91"/>
        <v>0</v>
      </c>
      <c r="T1418" t="b">
        <f t="shared" ca="1" si="92"/>
        <v>0</v>
      </c>
      <c r="X1418" t="str">
        <f>IF(ISBLANK(W1418),"",
IF(ISERROR(FIND(",",W1418)),
  IF(ISERROR(VLOOKUP(W1418,MapTable!$A:$A,1,0)),"맵없음",
  ""),
IF(ISERROR(FIND(",",W1418,FIND(",",W1418)+1)),
  IF(OR(ISERROR(VLOOKUP(LEFT(W1418,FIND(",",W1418)-1),MapTable!$A:$A,1,0)),ISERROR(VLOOKUP(TRIM(MID(W1418,FIND(",",W1418)+1,999)),MapTable!$A:$A,1,0))),"맵없음",
  ""),
IF(ISERROR(FIND(",",W1418,FIND(",",W1418,FIND(",",W1418)+1)+1)),
  IF(OR(ISERROR(VLOOKUP(LEFT(W1418,FIND(",",W1418)-1),MapTable!$A:$A,1,0)),ISERROR(VLOOKUP(TRIM(MID(W1418,FIND(",",W1418)+1,FIND(",",W1418,FIND(",",W1418)+1)-FIND(",",W1418)-1)),MapTable!$A:$A,1,0)),ISERROR(VLOOKUP(TRIM(MID(W1418,FIND(",",W1418,FIND(",",W1418)+1)+1,999)),MapTable!$A:$A,1,0))),"맵없음",
  ""),
IF(ISERROR(FIND(",",W1418,FIND(",",W1418,FIND(",",W1418,FIND(",",W1418)+1)+1)+1)),
  IF(OR(ISERROR(VLOOKUP(LEFT(W1418,FIND(",",W1418)-1),MapTable!$A:$A,1,0)),ISERROR(VLOOKUP(TRIM(MID(W1418,FIND(",",W1418)+1,FIND(",",W1418,FIND(",",W1418)+1)-FIND(",",W1418)-1)),MapTable!$A:$A,1,0)),ISERROR(VLOOKUP(TRIM(MID(W1418,FIND(",",W1418,FIND(",",W1418)+1)+1,FIND(",",W1418,FIND(",",W1418,FIND(",",W1418)+1)+1)-FIND(",",W1418,FIND(",",W1418)+1)-1)),MapTable!$A:$A,1,0)),ISERROR(VLOOKUP(TRIM(MID(W1418,FIND(",",W1418,FIND(",",W1418,FIND(",",W1418)+1)+1)+1,999)),MapTable!$A:$A,1,0))),"맵없음",
  ""),
)))))</f>
        <v/>
      </c>
      <c r="AC1418" t="str">
        <f>IF(ISBLANK(AB1418),"",IF(ISERROR(VLOOKUP(AB1418,[3]DropTable!$A:$A,1,0)),"드랍없음",""))</f>
        <v/>
      </c>
      <c r="AE1418" t="str">
        <f>IF(ISBLANK(AD1418),"",IF(ISERROR(VLOOKUP(AD1418,[3]DropTable!$A:$A,1,0)),"드랍없음",""))</f>
        <v/>
      </c>
      <c r="AG1418">
        <v>9.8000000000000007</v>
      </c>
      <c r="AH1418">
        <v>1</v>
      </c>
    </row>
    <row r="1419" spans="1:34" x14ac:dyDescent="0.3">
      <c r="A1419">
        <v>6</v>
      </c>
      <c r="B1419">
        <v>28</v>
      </c>
      <c r="C1419">
        <f>IF(OR($L1419=TRUE,$A1419=0,MOD($A1419,ChapterTable!$S$20)&lt;&gt;0),
MAX(0,INT(($B1419+ChapterTable!$Q$26+VLOOKUP(SUBSTITUTE(C$1,"성장단계","")&amp;"단계오프셋",ChapterTable!$S:$T,2,0))/ChapterTable!$Q$23)),
MAX(0,INT(($B1419+ChapterTable!$S$26+VLOOKUP(SUBSTITUTE(C$1,"성장단계","")&amp;"보스단계오프셋",ChapterTable!$S:$T,2,0))/ChapterTable!$S$23)))</f>
        <v>3</v>
      </c>
      <c r="D1419">
        <f>IF(OR($L1419=TRUE,$A1419=0,MOD($A1419,ChapterTable!$S$20)&lt;&gt;0),
MAX(0,INT(($B1419+ChapterTable!$Q$26+VLOOKUP(SUBSTITUTE(D$1,"성장단계","")&amp;"단계오프셋",ChapterTable!$S:$T,2,0))/ChapterTable!$Q$23)),
MAX(0,INT(($B1419+ChapterTable!$S$26+VLOOKUP(SUBSTITUTE(D$1,"성장단계","")&amp;"보스단계오프셋",ChapterTable!$S:$T,2,0))/ChapterTable!$S$23)))</f>
        <v>2</v>
      </c>
      <c r="E1419" s="1">
        <f ca="1">IF(AND($A1419=0,$B1419=1),
    VLOOKUP(1,ChapterTable!$1:$1048576,MATCH("최종"&amp;SUBSTITUTE(SUBSTITUTE(E$1,"standard",""),"|Float",""),ChapterTable!$1:$1,0),0)*ChapterTable!$Q$17,
  IF(AND($A1419=0,$B1419=0),
    E1420,
  IF($B1419=0,
    VLOOKUP($A1419,ChapterTable!$1:$1048576,MATCH("최종"&amp;SUBSTITUTE(SUBSTITUTE(E$1,"standard",""),"|Float",""),ChapterTable!$1:$1,0),0),
  IF($B1419=1,
    IF($L1419=FALSE,
      VLOOKUP($A1419,ChapterTable!$1:$1048576,MATCH("최종"&amp;SUBSTITUTE(SUBSTITUTE(E$1,"standard",""),"|Float",""),ChapterTable!$1:$1,0),0),
      VLOOKUP($A1419-ChapterTable!$Q$11,ChapterTable!$1:$1048576,MATCH("최종"&amp;SUBSTITUTE(SUBSTITUTE(E$1,"standard",""),"|Float",""),ChapterTable!$1:$1,0),0)*ChapterTable!$Q$14
    ),
  OFFSET(E1419,-$B1419+IF($L1419,1,0),0)*
    (VLOOKUP(SUBSTITUTE(SUBSTITUTE(E$1,"standard",""),"|Float","")&amp;"인게임누적곱배수",ChapterTable!$S:$T,2,0)^C1419
    +VLOOKUP(SUBSTITUTE(SUBSTITUTE(E$1,"standard",""),"|Float","")&amp;"인게임누적합배수",ChapterTable!$S:$T,2,0)*C1419)
  )
  )
  )
)</f>
        <v>1587.8531249999999</v>
      </c>
      <c r="F1419" s="1">
        <f ca="1">IF(AND($A1419=0,$B1419=1),
    VLOOKUP(1,ChapterTable!$1:$1048576,MATCH("최종"&amp;SUBSTITUTE(SUBSTITUTE(F$1,"standard",""),"|Float",""),ChapterTable!$1:$1,0),0)*ChapterTable!$Q$17,
  IF(AND($A1419=0,$B1419=0),
    F1420,
  IF($B1419=0,
    VLOOKUP($A1419,ChapterTable!$1:$1048576,MATCH("최종"&amp;SUBSTITUTE(SUBSTITUTE(F$1,"standard",""),"|Float",""),ChapterTable!$1:$1,0),0),
  IF($B1419=1,
    IF($L1419=FALSE,
      VLOOKUP($A1419,ChapterTable!$1:$1048576,MATCH("최종"&amp;SUBSTITUTE(SUBSTITUTE(F$1,"standard",""),"|Float",""),ChapterTable!$1:$1,0),0),
      VLOOKUP($A1419-ChapterTable!$Q$11,ChapterTable!$1:$1048576,MATCH("최종"&amp;SUBSTITUTE(SUBSTITUTE(F$1,"standard",""),"|Float",""),ChapterTable!$1:$1,0),0)*ChapterTable!$Q$14
    ),
  OFFSET(F1419,-$B1419+IF($L1419,1,0),0)*
    (VLOOKUP(SUBSTITUTE(SUBSTITUTE(F$1,"standard",""),"|Float","")&amp;"인게임누적곱배수",ChapterTable!$S:$T,2,0)^D1419
    +VLOOKUP(SUBSTITUTE(SUBSTITUTE(F$1,"standard",""),"|Float","")&amp;"인게임누적합배수",ChapterTable!$S:$T,2,0)*D1419)
  )
  )
  )
)</f>
        <v>602.4375</v>
      </c>
      <c r="G1419" t="s">
        <v>76</v>
      </c>
      <c r="J1419" t="str">
        <f>IF(ISBLANK(I1419),"",
IFERROR(VLOOKUP(I1419,[1]StringTable!$1:$1048576,MATCH([1]StringTable!$B$1,[1]StringTable!$1:$1,0),0),
IFERROR(VLOOKUP(I1419,[1]InApkStringTable!$1:$1048576,MATCH([1]InApkStringTable!$B$1,[1]InApkStringTable!$1:$1,0),0),
"스트링없음")))</f>
        <v/>
      </c>
      <c r="L1419" t="b">
        <v>1</v>
      </c>
      <c r="N1419" t="str">
        <f>IF(ISBLANK(M1419),"",IF(ISERROR(VLOOKUP(M1419,MapTable!$A:$A,1,0)),"맵없음",""))</f>
        <v/>
      </c>
      <c r="O1419">
        <f t="shared" si="89"/>
        <v>3</v>
      </c>
      <c r="Q1419">
        <f t="shared" si="90"/>
        <v>3</v>
      </c>
      <c r="R1419" t="b">
        <f t="shared" ca="1" si="91"/>
        <v>0</v>
      </c>
      <c r="T1419" t="b">
        <f t="shared" ca="1" si="92"/>
        <v>0</v>
      </c>
      <c r="X1419" t="str">
        <f>IF(ISBLANK(W1419),"",
IF(ISERROR(FIND(",",W1419)),
  IF(ISERROR(VLOOKUP(W1419,MapTable!$A:$A,1,0)),"맵없음",
  ""),
IF(ISERROR(FIND(",",W1419,FIND(",",W1419)+1)),
  IF(OR(ISERROR(VLOOKUP(LEFT(W1419,FIND(",",W1419)-1),MapTable!$A:$A,1,0)),ISERROR(VLOOKUP(TRIM(MID(W1419,FIND(",",W1419)+1,999)),MapTable!$A:$A,1,0))),"맵없음",
  ""),
IF(ISERROR(FIND(",",W1419,FIND(",",W1419,FIND(",",W1419)+1)+1)),
  IF(OR(ISERROR(VLOOKUP(LEFT(W1419,FIND(",",W1419)-1),MapTable!$A:$A,1,0)),ISERROR(VLOOKUP(TRIM(MID(W1419,FIND(",",W1419)+1,FIND(",",W1419,FIND(",",W1419)+1)-FIND(",",W1419)-1)),MapTable!$A:$A,1,0)),ISERROR(VLOOKUP(TRIM(MID(W1419,FIND(",",W1419,FIND(",",W1419)+1)+1,999)),MapTable!$A:$A,1,0))),"맵없음",
  ""),
IF(ISERROR(FIND(",",W1419,FIND(",",W1419,FIND(",",W1419,FIND(",",W1419)+1)+1)+1)),
  IF(OR(ISERROR(VLOOKUP(LEFT(W1419,FIND(",",W1419)-1),MapTable!$A:$A,1,0)),ISERROR(VLOOKUP(TRIM(MID(W1419,FIND(",",W1419)+1,FIND(",",W1419,FIND(",",W1419)+1)-FIND(",",W1419)-1)),MapTable!$A:$A,1,0)),ISERROR(VLOOKUP(TRIM(MID(W1419,FIND(",",W1419,FIND(",",W1419)+1)+1,FIND(",",W1419,FIND(",",W1419,FIND(",",W1419)+1)+1)-FIND(",",W1419,FIND(",",W1419)+1)-1)),MapTable!$A:$A,1,0)),ISERROR(VLOOKUP(TRIM(MID(W1419,FIND(",",W1419,FIND(",",W1419,FIND(",",W1419)+1)+1)+1,999)),MapTable!$A:$A,1,0))),"맵없음",
  ""),
)))))</f>
        <v/>
      </c>
      <c r="AC1419" t="str">
        <f>IF(ISBLANK(AB1419),"",IF(ISERROR(VLOOKUP(AB1419,[3]DropTable!$A:$A,1,0)),"드랍없음",""))</f>
        <v/>
      </c>
      <c r="AE1419" t="str">
        <f>IF(ISBLANK(AD1419),"",IF(ISERROR(VLOOKUP(AD1419,[3]DropTable!$A:$A,1,0)),"드랍없음",""))</f>
        <v/>
      </c>
      <c r="AG1419">
        <v>9.8000000000000007</v>
      </c>
      <c r="AH1419">
        <v>1</v>
      </c>
    </row>
    <row r="1420" spans="1:34" x14ac:dyDescent="0.3">
      <c r="A1420">
        <v>6</v>
      </c>
      <c r="B1420">
        <v>29</v>
      </c>
      <c r="C1420">
        <f>IF(OR($L1420=TRUE,$A1420=0,MOD($A1420,ChapterTable!$S$20)&lt;&gt;0),
MAX(0,INT(($B1420+ChapterTable!$Q$26+VLOOKUP(SUBSTITUTE(C$1,"성장단계","")&amp;"단계오프셋",ChapterTable!$S:$T,2,0))/ChapterTable!$Q$23)),
MAX(0,INT(($B1420+ChapterTable!$S$26+VLOOKUP(SUBSTITUTE(C$1,"성장단계","")&amp;"보스단계오프셋",ChapterTable!$S:$T,2,0))/ChapterTable!$S$23)))</f>
        <v>3</v>
      </c>
      <c r="D1420">
        <f>IF(OR($L1420=TRUE,$A1420=0,MOD($A1420,ChapterTable!$S$20)&lt;&gt;0),
MAX(0,INT(($B1420+ChapterTable!$Q$26+VLOOKUP(SUBSTITUTE(D$1,"성장단계","")&amp;"단계오프셋",ChapterTable!$S:$T,2,0))/ChapterTable!$Q$23)),
MAX(0,INT(($B1420+ChapterTable!$S$26+VLOOKUP(SUBSTITUTE(D$1,"성장단계","")&amp;"보스단계오프셋",ChapterTable!$S:$T,2,0))/ChapterTable!$S$23)))</f>
        <v>2</v>
      </c>
      <c r="E1420" s="1">
        <f ca="1">IF(AND($A1420=0,$B1420=1),
    VLOOKUP(1,ChapterTable!$1:$1048576,MATCH("최종"&amp;SUBSTITUTE(SUBSTITUTE(E$1,"standard",""),"|Float",""),ChapterTable!$1:$1,0),0)*ChapterTable!$Q$17,
  IF(AND($A1420=0,$B1420=0),
    E1421,
  IF($B1420=0,
    VLOOKUP($A1420,ChapterTable!$1:$1048576,MATCH("최종"&amp;SUBSTITUTE(SUBSTITUTE(E$1,"standard",""),"|Float",""),ChapterTable!$1:$1,0),0),
  IF($B1420=1,
    IF($L1420=FALSE,
      VLOOKUP($A1420,ChapterTable!$1:$1048576,MATCH("최종"&amp;SUBSTITUTE(SUBSTITUTE(E$1,"standard",""),"|Float",""),ChapterTable!$1:$1,0),0),
      VLOOKUP($A1420-ChapterTable!$Q$11,ChapterTable!$1:$1048576,MATCH("최종"&amp;SUBSTITUTE(SUBSTITUTE(E$1,"standard",""),"|Float",""),ChapterTable!$1:$1,0),0)*ChapterTable!$Q$14
    ),
  OFFSET(E1420,-$B1420+IF($L1420,1,0),0)*
    (VLOOKUP(SUBSTITUTE(SUBSTITUTE(E$1,"standard",""),"|Float","")&amp;"인게임누적곱배수",ChapterTable!$S:$T,2,0)^C1420
    +VLOOKUP(SUBSTITUTE(SUBSTITUTE(E$1,"standard",""),"|Float","")&amp;"인게임누적합배수",ChapterTable!$S:$T,2,0)*C1420)
  )
  )
  )
)</f>
        <v>1587.8531249999999</v>
      </c>
      <c r="F1420" s="1">
        <f ca="1">IF(AND($A1420=0,$B1420=1),
    VLOOKUP(1,ChapterTable!$1:$1048576,MATCH("최종"&amp;SUBSTITUTE(SUBSTITUTE(F$1,"standard",""),"|Float",""),ChapterTable!$1:$1,0),0)*ChapterTable!$Q$17,
  IF(AND($A1420=0,$B1420=0),
    F1421,
  IF($B1420=0,
    VLOOKUP($A1420,ChapterTable!$1:$1048576,MATCH("최종"&amp;SUBSTITUTE(SUBSTITUTE(F$1,"standard",""),"|Float",""),ChapterTable!$1:$1,0),0),
  IF($B1420=1,
    IF($L1420=FALSE,
      VLOOKUP($A1420,ChapterTable!$1:$1048576,MATCH("최종"&amp;SUBSTITUTE(SUBSTITUTE(F$1,"standard",""),"|Float",""),ChapterTable!$1:$1,0),0),
      VLOOKUP($A1420-ChapterTable!$Q$11,ChapterTable!$1:$1048576,MATCH("최종"&amp;SUBSTITUTE(SUBSTITUTE(F$1,"standard",""),"|Float",""),ChapterTable!$1:$1,0),0)*ChapterTable!$Q$14
    ),
  OFFSET(F1420,-$B1420+IF($L1420,1,0),0)*
    (VLOOKUP(SUBSTITUTE(SUBSTITUTE(F$1,"standard",""),"|Float","")&amp;"인게임누적곱배수",ChapterTable!$S:$T,2,0)^D1420
    +VLOOKUP(SUBSTITUTE(SUBSTITUTE(F$1,"standard",""),"|Float","")&amp;"인게임누적합배수",ChapterTable!$S:$T,2,0)*D1420)
  )
  )
  )
)</f>
        <v>602.4375</v>
      </c>
      <c r="G1420" t="s">
        <v>76</v>
      </c>
      <c r="J1420" t="str">
        <f>IF(ISBLANK(I1420),"",
IFERROR(VLOOKUP(I1420,[1]StringTable!$1:$1048576,MATCH([1]StringTable!$B$1,[1]StringTable!$1:$1,0),0),
IFERROR(VLOOKUP(I1420,[1]InApkStringTable!$1:$1048576,MATCH([1]InApkStringTable!$B$1,[1]InApkStringTable!$1:$1,0),0),
"스트링없음")))</f>
        <v/>
      </c>
      <c r="L1420" t="b">
        <v>1</v>
      </c>
      <c r="N1420" t="str">
        <f>IF(ISBLANK(M1420),"",IF(ISERROR(VLOOKUP(M1420,MapTable!$A:$A,1,0)),"맵없음",""))</f>
        <v/>
      </c>
      <c r="O1420">
        <f t="shared" si="89"/>
        <v>93</v>
      </c>
      <c r="Q1420">
        <f t="shared" si="90"/>
        <v>93</v>
      </c>
      <c r="R1420" t="b">
        <f t="shared" ca="1" si="91"/>
        <v>1</v>
      </c>
      <c r="T1420" t="b">
        <f t="shared" ca="1" si="92"/>
        <v>1</v>
      </c>
      <c r="X1420" t="str">
        <f>IF(ISBLANK(W1420),"",
IF(ISERROR(FIND(",",W1420)),
  IF(ISERROR(VLOOKUP(W1420,MapTable!$A:$A,1,0)),"맵없음",
  ""),
IF(ISERROR(FIND(",",W1420,FIND(",",W1420)+1)),
  IF(OR(ISERROR(VLOOKUP(LEFT(W1420,FIND(",",W1420)-1),MapTable!$A:$A,1,0)),ISERROR(VLOOKUP(TRIM(MID(W1420,FIND(",",W1420)+1,999)),MapTable!$A:$A,1,0))),"맵없음",
  ""),
IF(ISERROR(FIND(",",W1420,FIND(",",W1420,FIND(",",W1420)+1)+1)),
  IF(OR(ISERROR(VLOOKUP(LEFT(W1420,FIND(",",W1420)-1),MapTable!$A:$A,1,0)),ISERROR(VLOOKUP(TRIM(MID(W1420,FIND(",",W1420)+1,FIND(",",W1420,FIND(",",W1420)+1)-FIND(",",W1420)-1)),MapTable!$A:$A,1,0)),ISERROR(VLOOKUP(TRIM(MID(W1420,FIND(",",W1420,FIND(",",W1420)+1)+1,999)),MapTable!$A:$A,1,0))),"맵없음",
  ""),
IF(ISERROR(FIND(",",W1420,FIND(",",W1420,FIND(",",W1420,FIND(",",W1420)+1)+1)+1)),
  IF(OR(ISERROR(VLOOKUP(LEFT(W1420,FIND(",",W1420)-1),MapTable!$A:$A,1,0)),ISERROR(VLOOKUP(TRIM(MID(W1420,FIND(",",W1420)+1,FIND(",",W1420,FIND(",",W1420)+1)-FIND(",",W1420)-1)),MapTable!$A:$A,1,0)),ISERROR(VLOOKUP(TRIM(MID(W1420,FIND(",",W1420,FIND(",",W1420)+1)+1,FIND(",",W1420,FIND(",",W1420,FIND(",",W1420)+1)+1)-FIND(",",W1420,FIND(",",W1420)+1)-1)),MapTable!$A:$A,1,0)),ISERROR(VLOOKUP(TRIM(MID(W1420,FIND(",",W1420,FIND(",",W1420,FIND(",",W1420)+1)+1)+1,999)),MapTable!$A:$A,1,0))),"맵없음",
  ""),
)))))</f>
        <v/>
      </c>
      <c r="AC1420" t="str">
        <f>IF(ISBLANK(AB1420),"",IF(ISERROR(VLOOKUP(AB1420,[3]DropTable!$A:$A,1,0)),"드랍없음",""))</f>
        <v/>
      </c>
      <c r="AE1420" t="str">
        <f>IF(ISBLANK(AD1420),"",IF(ISERROR(VLOOKUP(AD1420,[3]DropTable!$A:$A,1,0)),"드랍없음",""))</f>
        <v/>
      </c>
      <c r="AG1420">
        <v>9.8000000000000007</v>
      </c>
      <c r="AH1420">
        <v>1</v>
      </c>
    </row>
    <row r="1421" spans="1:34" x14ac:dyDescent="0.3">
      <c r="A1421">
        <v>6</v>
      </c>
      <c r="B1421">
        <v>30</v>
      </c>
      <c r="C1421">
        <f>IF(OR($L1421=TRUE,$A1421=0,MOD($A1421,ChapterTable!$S$20)&lt;&gt;0),
MAX(0,INT(($B1421+ChapterTable!$Q$26+VLOOKUP(SUBSTITUTE(C$1,"성장단계","")&amp;"단계오프셋",ChapterTable!$S:$T,2,0))/ChapterTable!$Q$23)),
MAX(0,INT(($B1421+ChapterTable!$S$26+VLOOKUP(SUBSTITUTE(C$1,"성장단계","")&amp;"보스단계오프셋",ChapterTable!$S:$T,2,0))/ChapterTable!$S$23)))</f>
        <v>3</v>
      </c>
      <c r="D1421">
        <f>IF(OR($L1421=TRUE,$A1421=0,MOD($A1421,ChapterTable!$S$20)&lt;&gt;0),
MAX(0,INT(($B1421+ChapterTable!$Q$26+VLOOKUP(SUBSTITUTE(D$1,"성장단계","")&amp;"단계오프셋",ChapterTable!$S:$T,2,0))/ChapterTable!$Q$23)),
MAX(0,INT(($B1421+ChapterTable!$S$26+VLOOKUP(SUBSTITUTE(D$1,"성장단계","")&amp;"보스단계오프셋",ChapterTable!$S:$T,2,0))/ChapterTable!$S$23)))</f>
        <v>2</v>
      </c>
      <c r="E1421" s="1">
        <f ca="1">IF(AND($A1421=0,$B1421=1),
    VLOOKUP(1,ChapterTable!$1:$1048576,MATCH("최종"&amp;SUBSTITUTE(SUBSTITUTE(E$1,"standard",""),"|Float",""),ChapterTable!$1:$1,0),0)*ChapterTable!$Q$17,
  IF(AND($A1421=0,$B1421=0),
    E1422,
  IF($B1421=0,
    VLOOKUP($A1421,ChapterTable!$1:$1048576,MATCH("최종"&amp;SUBSTITUTE(SUBSTITUTE(E$1,"standard",""),"|Float",""),ChapterTable!$1:$1,0),0),
  IF($B1421=1,
    IF($L1421=FALSE,
      VLOOKUP($A1421,ChapterTable!$1:$1048576,MATCH("최종"&amp;SUBSTITUTE(SUBSTITUTE(E$1,"standard",""),"|Float",""),ChapterTable!$1:$1,0),0),
      VLOOKUP($A1421-ChapterTable!$Q$11,ChapterTable!$1:$1048576,MATCH("최종"&amp;SUBSTITUTE(SUBSTITUTE(E$1,"standard",""),"|Float",""),ChapterTable!$1:$1,0),0)*ChapterTable!$Q$14
    ),
  OFFSET(E1421,-$B1421+IF($L1421,1,0),0)*
    (VLOOKUP(SUBSTITUTE(SUBSTITUTE(E$1,"standard",""),"|Float","")&amp;"인게임누적곱배수",ChapterTable!$S:$T,2,0)^C1421
    +VLOOKUP(SUBSTITUTE(SUBSTITUTE(E$1,"standard",""),"|Float","")&amp;"인게임누적합배수",ChapterTable!$S:$T,2,0)*C1421)
  )
  )
  )
)</f>
        <v>1587.8531249999999</v>
      </c>
      <c r="F1421" s="1">
        <f ca="1">IF(AND($A1421=0,$B1421=1),
    VLOOKUP(1,ChapterTable!$1:$1048576,MATCH("최종"&amp;SUBSTITUTE(SUBSTITUTE(F$1,"standard",""),"|Float",""),ChapterTable!$1:$1,0),0)*ChapterTable!$Q$17,
  IF(AND($A1421=0,$B1421=0),
    F1422,
  IF($B1421=0,
    VLOOKUP($A1421,ChapterTable!$1:$1048576,MATCH("최종"&amp;SUBSTITUTE(SUBSTITUTE(F$1,"standard",""),"|Float",""),ChapterTable!$1:$1,0),0),
  IF($B1421=1,
    IF($L1421=FALSE,
      VLOOKUP($A1421,ChapterTable!$1:$1048576,MATCH("최종"&amp;SUBSTITUTE(SUBSTITUTE(F$1,"standard",""),"|Float",""),ChapterTable!$1:$1,0),0),
      VLOOKUP($A1421-ChapterTable!$Q$11,ChapterTable!$1:$1048576,MATCH("최종"&amp;SUBSTITUTE(SUBSTITUTE(F$1,"standard",""),"|Float",""),ChapterTable!$1:$1,0),0)*ChapterTable!$Q$14
    ),
  OFFSET(F1421,-$B1421+IF($L1421,1,0),0)*
    (VLOOKUP(SUBSTITUTE(SUBSTITUTE(F$1,"standard",""),"|Float","")&amp;"인게임누적곱배수",ChapterTable!$S:$T,2,0)^D1421
    +VLOOKUP(SUBSTITUTE(SUBSTITUTE(F$1,"standard",""),"|Float","")&amp;"인게임누적합배수",ChapterTable!$S:$T,2,0)*D1421)
  )
  )
  )
)</f>
        <v>602.4375</v>
      </c>
      <c r="G1421" t="s">
        <v>76</v>
      </c>
      <c r="J1421" t="str">
        <f>IF(ISBLANK(I1421),"",
IFERROR(VLOOKUP(I1421,[1]StringTable!$1:$1048576,MATCH([1]StringTable!$B$1,[1]StringTable!$1:$1,0),0),
IFERROR(VLOOKUP(I1421,[1]InApkStringTable!$1:$1048576,MATCH([1]InApkStringTable!$B$1,[1]InApkStringTable!$1:$1,0),0),
"스트링없음")))</f>
        <v/>
      </c>
      <c r="L1421" t="b">
        <v>1</v>
      </c>
      <c r="N1421" t="str">
        <f>IF(ISBLANK(M1421),"",IF(ISERROR(VLOOKUP(M1421,MapTable!$A:$A,1,0)),"맵없음",""))</f>
        <v/>
      </c>
      <c r="O1421">
        <f t="shared" si="89"/>
        <v>21</v>
      </c>
      <c r="Q1421">
        <f t="shared" si="90"/>
        <v>21</v>
      </c>
      <c r="R1421" t="b">
        <f t="shared" ca="1" si="91"/>
        <v>0</v>
      </c>
      <c r="T1421" t="b">
        <f t="shared" ca="1" si="92"/>
        <v>0</v>
      </c>
      <c r="X1421" t="str">
        <f>IF(ISBLANK(W1421),"",
IF(ISERROR(FIND(",",W1421)),
  IF(ISERROR(VLOOKUP(W1421,MapTable!$A:$A,1,0)),"맵없음",
  ""),
IF(ISERROR(FIND(",",W1421,FIND(",",W1421)+1)),
  IF(OR(ISERROR(VLOOKUP(LEFT(W1421,FIND(",",W1421)-1),MapTable!$A:$A,1,0)),ISERROR(VLOOKUP(TRIM(MID(W1421,FIND(",",W1421)+1,999)),MapTable!$A:$A,1,0))),"맵없음",
  ""),
IF(ISERROR(FIND(",",W1421,FIND(",",W1421,FIND(",",W1421)+1)+1)),
  IF(OR(ISERROR(VLOOKUP(LEFT(W1421,FIND(",",W1421)-1),MapTable!$A:$A,1,0)),ISERROR(VLOOKUP(TRIM(MID(W1421,FIND(",",W1421)+1,FIND(",",W1421,FIND(",",W1421)+1)-FIND(",",W1421)-1)),MapTable!$A:$A,1,0)),ISERROR(VLOOKUP(TRIM(MID(W1421,FIND(",",W1421,FIND(",",W1421)+1)+1,999)),MapTable!$A:$A,1,0))),"맵없음",
  ""),
IF(ISERROR(FIND(",",W1421,FIND(",",W1421,FIND(",",W1421,FIND(",",W1421)+1)+1)+1)),
  IF(OR(ISERROR(VLOOKUP(LEFT(W1421,FIND(",",W1421)-1),MapTable!$A:$A,1,0)),ISERROR(VLOOKUP(TRIM(MID(W1421,FIND(",",W1421)+1,FIND(",",W1421,FIND(",",W1421)+1)-FIND(",",W1421)-1)),MapTable!$A:$A,1,0)),ISERROR(VLOOKUP(TRIM(MID(W1421,FIND(",",W1421,FIND(",",W1421)+1)+1,FIND(",",W1421,FIND(",",W1421,FIND(",",W1421)+1)+1)-FIND(",",W1421,FIND(",",W1421)+1)-1)),MapTable!$A:$A,1,0)),ISERROR(VLOOKUP(TRIM(MID(W1421,FIND(",",W1421,FIND(",",W1421,FIND(",",W1421)+1)+1)+1,999)),MapTable!$A:$A,1,0))),"맵없음",
  ""),
)))))</f>
        <v/>
      </c>
      <c r="AC1421" t="str">
        <f>IF(ISBLANK(AB1421),"",IF(ISERROR(VLOOKUP(AB1421,[3]DropTable!$A:$A,1,0)),"드랍없음",""))</f>
        <v/>
      </c>
      <c r="AE1421" t="str">
        <f>IF(ISBLANK(AD1421),"",IF(ISERROR(VLOOKUP(AD1421,[3]DropTable!$A:$A,1,0)),"드랍없음",""))</f>
        <v/>
      </c>
      <c r="AG1421">
        <v>9.8000000000000007</v>
      </c>
      <c r="AH1421">
        <v>1</v>
      </c>
    </row>
    <row r="1422" spans="1:34" x14ac:dyDescent="0.3">
      <c r="A1422">
        <v>6</v>
      </c>
      <c r="B1422">
        <v>31</v>
      </c>
      <c r="C1422">
        <f>IF(OR($L1422=TRUE,$A1422=0,MOD($A1422,ChapterTable!$S$20)&lt;&gt;0),
MAX(0,INT(($B1422+ChapterTable!$Q$26+VLOOKUP(SUBSTITUTE(C$1,"성장단계","")&amp;"단계오프셋",ChapterTable!$S:$T,2,0))/ChapterTable!$Q$23)),
MAX(0,INT(($B1422+ChapterTable!$S$26+VLOOKUP(SUBSTITUTE(C$1,"성장단계","")&amp;"보스단계오프셋",ChapterTable!$S:$T,2,0))/ChapterTable!$S$23)))</f>
        <v>3</v>
      </c>
      <c r="D1422">
        <f>IF(OR($L1422=TRUE,$A1422=0,MOD($A1422,ChapterTable!$S$20)&lt;&gt;0),
MAX(0,INT(($B1422+ChapterTable!$Q$26+VLOOKUP(SUBSTITUTE(D$1,"성장단계","")&amp;"단계오프셋",ChapterTable!$S:$T,2,0))/ChapterTable!$Q$23)),
MAX(0,INT(($B1422+ChapterTable!$S$26+VLOOKUP(SUBSTITUTE(D$1,"성장단계","")&amp;"보스단계오프셋",ChapterTable!$S:$T,2,0))/ChapterTable!$S$23)))</f>
        <v>3</v>
      </c>
      <c r="E1422" s="1">
        <f ca="1">IF(AND($A1422=0,$B1422=1),
    VLOOKUP(1,ChapterTable!$1:$1048576,MATCH("최종"&amp;SUBSTITUTE(SUBSTITUTE(E$1,"standard",""),"|Float",""),ChapterTable!$1:$1,0),0)*ChapterTable!$Q$17,
  IF(AND($A1422=0,$B1422=0),
    E1423,
  IF($B1422=0,
    VLOOKUP($A1422,ChapterTable!$1:$1048576,MATCH("최종"&amp;SUBSTITUTE(SUBSTITUTE(E$1,"standard",""),"|Float",""),ChapterTable!$1:$1,0),0),
  IF($B1422=1,
    IF($L1422=FALSE,
      VLOOKUP($A1422,ChapterTable!$1:$1048576,MATCH("최종"&amp;SUBSTITUTE(SUBSTITUTE(E$1,"standard",""),"|Float",""),ChapterTable!$1:$1,0),0),
      VLOOKUP($A1422-ChapterTable!$Q$11,ChapterTable!$1:$1048576,MATCH("최종"&amp;SUBSTITUTE(SUBSTITUTE(E$1,"standard",""),"|Float",""),ChapterTable!$1:$1,0),0)*ChapterTable!$Q$14
    ),
  OFFSET(E1422,-$B1422+IF($L1422,1,0),0)*
    (VLOOKUP(SUBSTITUTE(SUBSTITUTE(E$1,"standard",""),"|Float","")&amp;"인게임누적곱배수",ChapterTable!$S:$T,2,0)^C1422
    +VLOOKUP(SUBSTITUTE(SUBSTITUTE(E$1,"standard",""),"|Float","")&amp;"인게임누적합배수",ChapterTable!$S:$T,2,0)*C1422)
  )
  )
  )
)</f>
        <v>1587.8531249999999</v>
      </c>
      <c r="F1422" s="1">
        <f ca="1">IF(AND($A1422=0,$B1422=1),
    VLOOKUP(1,ChapterTable!$1:$1048576,MATCH("최종"&amp;SUBSTITUTE(SUBSTITUTE(F$1,"standard",""),"|Float",""),ChapterTable!$1:$1,0),0)*ChapterTable!$Q$17,
  IF(AND($A1422=0,$B1422=0),
    F1423,
  IF($B1422=0,
    VLOOKUP($A1422,ChapterTable!$1:$1048576,MATCH("최종"&amp;SUBSTITUTE(SUBSTITUTE(F$1,"standard",""),"|Float",""),ChapterTable!$1:$1,0),0),
  IF($B1422=1,
    IF($L1422=FALSE,
      VLOOKUP($A1422,ChapterTable!$1:$1048576,MATCH("최종"&amp;SUBSTITUTE(SUBSTITUTE(F$1,"standard",""),"|Float",""),ChapterTable!$1:$1,0),0),
      VLOOKUP($A1422-ChapterTable!$Q$11,ChapterTable!$1:$1048576,MATCH("최종"&amp;SUBSTITUTE(SUBSTITUTE(F$1,"standard",""),"|Float",""),ChapterTable!$1:$1,0),0)*ChapterTable!$Q$14
    ),
  OFFSET(F1422,-$B1422+IF($L1422,1,0),0)*
    (VLOOKUP(SUBSTITUTE(SUBSTITUTE(F$1,"standard",""),"|Float","")&amp;"인게임누적곱배수",ChapterTable!$S:$T,2,0)^D1422
    +VLOOKUP(SUBSTITUTE(SUBSTITUTE(F$1,"standard",""),"|Float","")&amp;"인게임누적합배수",ChapterTable!$S:$T,2,0)*D1422)
  )
  )
  )
)</f>
        <v>688.5</v>
      </c>
      <c r="G1422" t="s">
        <v>76</v>
      </c>
      <c r="J1422" t="str">
        <f>IF(ISBLANK(I1422),"",
IFERROR(VLOOKUP(I1422,[1]StringTable!$1:$1048576,MATCH([1]StringTable!$B$1,[1]StringTable!$1:$1,0),0),
IFERROR(VLOOKUP(I1422,[1]InApkStringTable!$1:$1048576,MATCH([1]InApkStringTable!$B$1,[1]InApkStringTable!$1:$1,0),0),
"스트링없음")))</f>
        <v/>
      </c>
      <c r="L1422" t="b">
        <v>1</v>
      </c>
      <c r="N1422" t="str">
        <f>IF(ISBLANK(M1422),"",IF(ISERROR(VLOOKUP(M1422,MapTable!$A:$A,1,0)),"맵없음",""))</f>
        <v/>
      </c>
      <c r="O1422">
        <f t="shared" si="89"/>
        <v>4</v>
      </c>
      <c r="Q1422">
        <f t="shared" si="90"/>
        <v>4</v>
      </c>
      <c r="R1422" t="b">
        <f t="shared" ca="1" si="91"/>
        <v>0</v>
      </c>
      <c r="T1422" t="b">
        <f t="shared" ca="1" si="92"/>
        <v>0</v>
      </c>
      <c r="X1422" t="str">
        <f>IF(ISBLANK(W1422),"",
IF(ISERROR(FIND(",",W1422)),
  IF(ISERROR(VLOOKUP(W1422,MapTable!$A:$A,1,0)),"맵없음",
  ""),
IF(ISERROR(FIND(",",W1422,FIND(",",W1422)+1)),
  IF(OR(ISERROR(VLOOKUP(LEFT(W1422,FIND(",",W1422)-1),MapTable!$A:$A,1,0)),ISERROR(VLOOKUP(TRIM(MID(W1422,FIND(",",W1422)+1,999)),MapTable!$A:$A,1,0))),"맵없음",
  ""),
IF(ISERROR(FIND(",",W1422,FIND(",",W1422,FIND(",",W1422)+1)+1)),
  IF(OR(ISERROR(VLOOKUP(LEFT(W1422,FIND(",",W1422)-1),MapTable!$A:$A,1,0)),ISERROR(VLOOKUP(TRIM(MID(W1422,FIND(",",W1422)+1,FIND(",",W1422,FIND(",",W1422)+1)-FIND(",",W1422)-1)),MapTable!$A:$A,1,0)),ISERROR(VLOOKUP(TRIM(MID(W1422,FIND(",",W1422,FIND(",",W1422)+1)+1,999)),MapTable!$A:$A,1,0))),"맵없음",
  ""),
IF(ISERROR(FIND(",",W1422,FIND(",",W1422,FIND(",",W1422,FIND(",",W1422)+1)+1)+1)),
  IF(OR(ISERROR(VLOOKUP(LEFT(W1422,FIND(",",W1422)-1),MapTable!$A:$A,1,0)),ISERROR(VLOOKUP(TRIM(MID(W1422,FIND(",",W1422)+1,FIND(",",W1422,FIND(",",W1422)+1)-FIND(",",W1422)-1)),MapTable!$A:$A,1,0)),ISERROR(VLOOKUP(TRIM(MID(W1422,FIND(",",W1422,FIND(",",W1422)+1)+1,FIND(",",W1422,FIND(",",W1422,FIND(",",W1422)+1)+1)-FIND(",",W1422,FIND(",",W1422)+1)-1)),MapTable!$A:$A,1,0)),ISERROR(VLOOKUP(TRIM(MID(W1422,FIND(",",W1422,FIND(",",W1422,FIND(",",W1422)+1)+1)+1,999)),MapTable!$A:$A,1,0))),"맵없음",
  ""),
)))))</f>
        <v/>
      </c>
      <c r="AC1422" t="str">
        <f>IF(ISBLANK(AB1422),"",IF(ISERROR(VLOOKUP(AB1422,[3]DropTable!$A:$A,1,0)),"드랍없음",""))</f>
        <v/>
      </c>
      <c r="AE1422" t="str">
        <f>IF(ISBLANK(AD1422),"",IF(ISERROR(VLOOKUP(AD1422,[3]DropTable!$A:$A,1,0)),"드랍없음",""))</f>
        <v/>
      </c>
      <c r="AG1422">
        <v>9.8000000000000007</v>
      </c>
      <c r="AH1422">
        <v>1</v>
      </c>
    </row>
    <row r="1423" spans="1:34" x14ac:dyDescent="0.3">
      <c r="A1423">
        <v>6</v>
      </c>
      <c r="B1423">
        <v>32</v>
      </c>
      <c r="C1423">
        <f>IF(OR($L1423=TRUE,$A1423=0,MOD($A1423,ChapterTable!$S$20)&lt;&gt;0),
MAX(0,INT(($B1423+ChapterTable!$Q$26+VLOOKUP(SUBSTITUTE(C$1,"성장단계","")&amp;"단계오프셋",ChapterTable!$S:$T,2,0))/ChapterTable!$Q$23)),
MAX(0,INT(($B1423+ChapterTable!$S$26+VLOOKUP(SUBSTITUTE(C$1,"성장단계","")&amp;"보스단계오프셋",ChapterTable!$S:$T,2,0))/ChapterTable!$S$23)))</f>
        <v>3</v>
      </c>
      <c r="D1423">
        <f>IF(OR($L1423=TRUE,$A1423=0,MOD($A1423,ChapterTable!$S$20)&lt;&gt;0),
MAX(0,INT(($B1423+ChapterTable!$Q$26+VLOOKUP(SUBSTITUTE(D$1,"성장단계","")&amp;"단계오프셋",ChapterTable!$S:$T,2,0))/ChapterTable!$Q$23)),
MAX(0,INT(($B1423+ChapterTable!$S$26+VLOOKUP(SUBSTITUTE(D$1,"성장단계","")&amp;"보스단계오프셋",ChapterTable!$S:$T,2,0))/ChapterTable!$S$23)))</f>
        <v>3</v>
      </c>
      <c r="E1423" s="1">
        <f ca="1">IF(AND($A1423=0,$B1423=1),
    VLOOKUP(1,ChapterTable!$1:$1048576,MATCH("최종"&amp;SUBSTITUTE(SUBSTITUTE(E$1,"standard",""),"|Float",""),ChapterTable!$1:$1,0),0)*ChapterTable!$Q$17,
  IF(AND($A1423=0,$B1423=0),
    E1424,
  IF($B1423=0,
    VLOOKUP($A1423,ChapterTable!$1:$1048576,MATCH("최종"&amp;SUBSTITUTE(SUBSTITUTE(E$1,"standard",""),"|Float",""),ChapterTable!$1:$1,0),0),
  IF($B1423=1,
    IF($L1423=FALSE,
      VLOOKUP($A1423,ChapterTable!$1:$1048576,MATCH("최종"&amp;SUBSTITUTE(SUBSTITUTE(E$1,"standard",""),"|Float",""),ChapterTable!$1:$1,0),0),
      VLOOKUP($A1423-ChapterTable!$Q$11,ChapterTable!$1:$1048576,MATCH("최종"&amp;SUBSTITUTE(SUBSTITUTE(E$1,"standard",""),"|Float",""),ChapterTable!$1:$1,0),0)*ChapterTable!$Q$14
    ),
  OFFSET(E1423,-$B1423+IF($L1423,1,0),0)*
    (VLOOKUP(SUBSTITUTE(SUBSTITUTE(E$1,"standard",""),"|Float","")&amp;"인게임누적곱배수",ChapterTable!$S:$T,2,0)^C1423
    +VLOOKUP(SUBSTITUTE(SUBSTITUTE(E$1,"standard",""),"|Float","")&amp;"인게임누적합배수",ChapterTable!$S:$T,2,0)*C1423)
  )
  )
  )
)</f>
        <v>1587.8531249999999</v>
      </c>
      <c r="F1423" s="1">
        <f ca="1">IF(AND($A1423=0,$B1423=1),
    VLOOKUP(1,ChapterTable!$1:$1048576,MATCH("최종"&amp;SUBSTITUTE(SUBSTITUTE(F$1,"standard",""),"|Float",""),ChapterTable!$1:$1,0),0)*ChapterTable!$Q$17,
  IF(AND($A1423=0,$B1423=0),
    F1424,
  IF($B1423=0,
    VLOOKUP($A1423,ChapterTable!$1:$1048576,MATCH("최종"&amp;SUBSTITUTE(SUBSTITUTE(F$1,"standard",""),"|Float",""),ChapterTable!$1:$1,0),0),
  IF($B1423=1,
    IF($L1423=FALSE,
      VLOOKUP($A1423,ChapterTable!$1:$1048576,MATCH("최종"&amp;SUBSTITUTE(SUBSTITUTE(F$1,"standard",""),"|Float",""),ChapterTable!$1:$1,0),0),
      VLOOKUP($A1423-ChapterTable!$Q$11,ChapterTable!$1:$1048576,MATCH("최종"&amp;SUBSTITUTE(SUBSTITUTE(F$1,"standard",""),"|Float",""),ChapterTable!$1:$1,0),0)*ChapterTable!$Q$14
    ),
  OFFSET(F1423,-$B1423+IF($L1423,1,0),0)*
    (VLOOKUP(SUBSTITUTE(SUBSTITUTE(F$1,"standard",""),"|Float","")&amp;"인게임누적곱배수",ChapterTable!$S:$T,2,0)^D1423
    +VLOOKUP(SUBSTITUTE(SUBSTITUTE(F$1,"standard",""),"|Float","")&amp;"인게임누적합배수",ChapterTable!$S:$T,2,0)*D1423)
  )
  )
  )
)</f>
        <v>688.5</v>
      </c>
      <c r="G1423" t="s">
        <v>76</v>
      </c>
      <c r="J1423" t="str">
        <f>IF(ISBLANK(I1423),"",
IFERROR(VLOOKUP(I1423,[1]StringTable!$1:$1048576,MATCH([1]StringTable!$B$1,[1]StringTable!$1:$1,0),0),
IFERROR(VLOOKUP(I1423,[1]InApkStringTable!$1:$1048576,MATCH([1]InApkStringTable!$B$1,[1]InApkStringTable!$1:$1,0),0),
"스트링없음")))</f>
        <v/>
      </c>
      <c r="L1423" t="b">
        <v>1</v>
      </c>
      <c r="N1423" t="str">
        <f>IF(ISBLANK(M1423),"",IF(ISERROR(VLOOKUP(M1423,MapTable!$A:$A,1,0)),"맵없음",""))</f>
        <v/>
      </c>
      <c r="O1423">
        <f t="shared" si="89"/>
        <v>4</v>
      </c>
      <c r="Q1423">
        <f t="shared" si="90"/>
        <v>4</v>
      </c>
      <c r="R1423" t="b">
        <f t="shared" ca="1" si="91"/>
        <v>0</v>
      </c>
      <c r="T1423" t="b">
        <f t="shared" ca="1" si="92"/>
        <v>0</v>
      </c>
      <c r="X1423" t="str">
        <f>IF(ISBLANK(W1423),"",
IF(ISERROR(FIND(",",W1423)),
  IF(ISERROR(VLOOKUP(W1423,MapTable!$A:$A,1,0)),"맵없음",
  ""),
IF(ISERROR(FIND(",",W1423,FIND(",",W1423)+1)),
  IF(OR(ISERROR(VLOOKUP(LEFT(W1423,FIND(",",W1423)-1),MapTable!$A:$A,1,0)),ISERROR(VLOOKUP(TRIM(MID(W1423,FIND(",",W1423)+1,999)),MapTable!$A:$A,1,0))),"맵없음",
  ""),
IF(ISERROR(FIND(",",W1423,FIND(",",W1423,FIND(",",W1423)+1)+1)),
  IF(OR(ISERROR(VLOOKUP(LEFT(W1423,FIND(",",W1423)-1),MapTable!$A:$A,1,0)),ISERROR(VLOOKUP(TRIM(MID(W1423,FIND(",",W1423)+1,FIND(",",W1423,FIND(",",W1423)+1)-FIND(",",W1423)-1)),MapTable!$A:$A,1,0)),ISERROR(VLOOKUP(TRIM(MID(W1423,FIND(",",W1423,FIND(",",W1423)+1)+1,999)),MapTable!$A:$A,1,0))),"맵없음",
  ""),
IF(ISERROR(FIND(",",W1423,FIND(",",W1423,FIND(",",W1423,FIND(",",W1423)+1)+1)+1)),
  IF(OR(ISERROR(VLOOKUP(LEFT(W1423,FIND(",",W1423)-1),MapTable!$A:$A,1,0)),ISERROR(VLOOKUP(TRIM(MID(W1423,FIND(",",W1423)+1,FIND(",",W1423,FIND(",",W1423)+1)-FIND(",",W1423)-1)),MapTable!$A:$A,1,0)),ISERROR(VLOOKUP(TRIM(MID(W1423,FIND(",",W1423,FIND(",",W1423)+1)+1,FIND(",",W1423,FIND(",",W1423,FIND(",",W1423)+1)+1)-FIND(",",W1423,FIND(",",W1423)+1)-1)),MapTable!$A:$A,1,0)),ISERROR(VLOOKUP(TRIM(MID(W1423,FIND(",",W1423,FIND(",",W1423,FIND(",",W1423)+1)+1)+1,999)),MapTable!$A:$A,1,0))),"맵없음",
  ""),
)))))</f>
        <v/>
      </c>
      <c r="AC1423" t="str">
        <f>IF(ISBLANK(AB1423),"",IF(ISERROR(VLOOKUP(AB1423,[3]DropTable!$A:$A,1,0)),"드랍없음",""))</f>
        <v/>
      </c>
      <c r="AE1423" t="str">
        <f>IF(ISBLANK(AD1423),"",IF(ISERROR(VLOOKUP(AD1423,[3]DropTable!$A:$A,1,0)),"드랍없음",""))</f>
        <v/>
      </c>
      <c r="AG1423">
        <v>9.8000000000000007</v>
      </c>
      <c r="AH1423">
        <v>1</v>
      </c>
    </row>
    <row r="1424" spans="1:34" x14ac:dyDescent="0.3">
      <c r="A1424">
        <v>6</v>
      </c>
      <c r="B1424">
        <v>33</v>
      </c>
      <c r="C1424">
        <f>IF(OR($L1424=TRUE,$A1424=0,MOD($A1424,ChapterTable!$S$20)&lt;&gt;0),
MAX(0,INT(($B1424+ChapterTable!$Q$26+VLOOKUP(SUBSTITUTE(C$1,"성장단계","")&amp;"단계오프셋",ChapterTable!$S:$T,2,0))/ChapterTable!$Q$23)),
MAX(0,INT(($B1424+ChapterTable!$S$26+VLOOKUP(SUBSTITUTE(C$1,"성장단계","")&amp;"보스단계오프셋",ChapterTable!$S:$T,2,0))/ChapterTable!$S$23)))</f>
        <v>3</v>
      </c>
      <c r="D1424">
        <f>IF(OR($L1424=TRUE,$A1424=0,MOD($A1424,ChapterTable!$S$20)&lt;&gt;0),
MAX(0,INT(($B1424+ChapterTable!$Q$26+VLOOKUP(SUBSTITUTE(D$1,"성장단계","")&amp;"단계오프셋",ChapterTable!$S:$T,2,0))/ChapterTable!$Q$23)),
MAX(0,INT(($B1424+ChapterTable!$S$26+VLOOKUP(SUBSTITUTE(D$1,"성장단계","")&amp;"보스단계오프셋",ChapterTable!$S:$T,2,0))/ChapterTable!$S$23)))</f>
        <v>3</v>
      </c>
      <c r="E1424" s="1">
        <f ca="1">IF(AND($A1424=0,$B1424=1),
    VLOOKUP(1,ChapterTable!$1:$1048576,MATCH("최종"&amp;SUBSTITUTE(SUBSTITUTE(E$1,"standard",""),"|Float",""),ChapterTable!$1:$1,0),0)*ChapterTable!$Q$17,
  IF(AND($A1424=0,$B1424=0),
    E1425,
  IF($B1424=0,
    VLOOKUP($A1424,ChapterTable!$1:$1048576,MATCH("최종"&amp;SUBSTITUTE(SUBSTITUTE(E$1,"standard",""),"|Float",""),ChapterTable!$1:$1,0),0),
  IF($B1424=1,
    IF($L1424=FALSE,
      VLOOKUP($A1424,ChapterTable!$1:$1048576,MATCH("최종"&amp;SUBSTITUTE(SUBSTITUTE(E$1,"standard",""),"|Float",""),ChapterTable!$1:$1,0),0),
      VLOOKUP($A1424-ChapterTable!$Q$11,ChapterTable!$1:$1048576,MATCH("최종"&amp;SUBSTITUTE(SUBSTITUTE(E$1,"standard",""),"|Float",""),ChapterTable!$1:$1,0),0)*ChapterTable!$Q$14
    ),
  OFFSET(E1424,-$B1424+IF($L1424,1,0),0)*
    (VLOOKUP(SUBSTITUTE(SUBSTITUTE(E$1,"standard",""),"|Float","")&amp;"인게임누적곱배수",ChapterTable!$S:$T,2,0)^C1424
    +VLOOKUP(SUBSTITUTE(SUBSTITUTE(E$1,"standard",""),"|Float","")&amp;"인게임누적합배수",ChapterTable!$S:$T,2,0)*C1424)
  )
  )
  )
)</f>
        <v>1587.8531249999999</v>
      </c>
      <c r="F1424" s="1">
        <f ca="1">IF(AND($A1424=0,$B1424=1),
    VLOOKUP(1,ChapterTable!$1:$1048576,MATCH("최종"&amp;SUBSTITUTE(SUBSTITUTE(F$1,"standard",""),"|Float",""),ChapterTable!$1:$1,0),0)*ChapterTable!$Q$17,
  IF(AND($A1424=0,$B1424=0),
    F1425,
  IF($B1424=0,
    VLOOKUP($A1424,ChapterTable!$1:$1048576,MATCH("최종"&amp;SUBSTITUTE(SUBSTITUTE(F$1,"standard",""),"|Float",""),ChapterTable!$1:$1,0),0),
  IF($B1424=1,
    IF($L1424=FALSE,
      VLOOKUP($A1424,ChapterTable!$1:$1048576,MATCH("최종"&amp;SUBSTITUTE(SUBSTITUTE(F$1,"standard",""),"|Float",""),ChapterTable!$1:$1,0),0),
      VLOOKUP($A1424-ChapterTable!$Q$11,ChapterTable!$1:$1048576,MATCH("최종"&amp;SUBSTITUTE(SUBSTITUTE(F$1,"standard",""),"|Float",""),ChapterTable!$1:$1,0),0)*ChapterTable!$Q$14
    ),
  OFFSET(F1424,-$B1424+IF($L1424,1,0),0)*
    (VLOOKUP(SUBSTITUTE(SUBSTITUTE(F$1,"standard",""),"|Float","")&amp;"인게임누적곱배수",ChapterTable!$S:$T,2,0)^D1424
    +VLOOKUP(SUBSTITUTE(SUBSTITUTE(F$1,"standard",""),"|Float","")&amp;"인게임누적합배수",ChapterTable!$S:$T,2,0)*D1424)
  )
  )
  )
)</f>
        <v>688.5</v>
      </c>
      <c r="G1424" t="s">
        <v>76</v>
      </c>
      <c r="J1424" t="str">
        <f>IF(ISBLANK(I1424),"",
IFERROR(VLOOKUP(I1424,[1]StringTable!$1:$1048576,MATCH([1]StringTable!$B$1,[1]StringTable!$1:$1,0),0),
IFERROR(VLOOKUP(I1424,[1]InApkStringTable!$1:$1048576,MATCH([1]InApkStringTable!$B$1,[1]InApkStringTable!$1:$1,0),0),
"스트링없음")))</f>
        <v/>
      </c>
      <c r="L1424" t="b">
        <v>1</v>
      </c>
      <c r="N1424" t="str">
        <f>IF(ISBLANK(M1424),"",IF(ISERROR(VLOOKUP(M1424,MapTable!$A:$A,1,0)),"맵없음",""))</f>
        <v/>
      </c>
      <c r="O1424">
        <f t="shared" si="89"/>
        <v>4</v>
      </c>
      <c r="Q1424">
        <f t="shared" si="90"/>
        <v>4</v>
      </c>
      <c r="R1424" t="b">
        <f t="shared" ca="1" si="91"/>
        <v>0</v>
      </c>
      <c r="T1424" t="b">
        <f t="shared" ca="1" si="92"/>
        <v>0</v>
      </c>
      <c r="X1424" t="str">
        <f>IF(ISBLANK(W1424),"",
IF(ISERROR(FIND(",",W1424)),
  IF(ISERROR(VLOOKUP(W1424,MapTable!$A:$A,1,0)),"맵없음",
  ""),
IF(ISERROR(FIND(",",W1424,FIND(",",W1424)+1)),
  IF(OR(ISERROR(VLOOKUP(LEFT(W1424,FIND(",",W1424)-1),MapTable!$A:$A,1,0)),ISERROR(VLOOKUP(TRIM(MID(W1424,FIND(",",W1424)+1,999)),MapTable!$A:$A,1,0))),"맵없음",
  ""),
IF(ISERROR(FIND(",",W1424,FIND(",",W1424,FIND(",",W1424)+1)+1)),
  IF(OR(ISERROR(VLOOKUP(LEFT(W1424,FIND(",",W1424)-1),MapTable!$A:$A,1,0)),ISERROR(VLOOKUP(TRIM(MID(W1424,FIND(",",W1424)+1,FIND(",",W1424,FIND(",",W1424)+1)-FIND(",",W1424)-1)),MapTable!$A:$A,1,0)),ISERROR(VLOOKUP(TRIM(MID(W1424,FIND(",",W1424,FIND(",",W1424)+1)+1,999)),MapTable!$A:$A,1,0))),"맵없음",
  ""),
IF(ISERROR(FIND(",",W1424,FIND(",",W1424,FIND(",",W1424,FIND(",",W1424)+1)+1)+1)),
  IF(OR(ISERROR(VLOOKUP(LEFT(W1424,FIND(",",W1424)-1),MapTable!$A:$A,1,0)),ISERROR(VLOOKUP(TRIM(MID(W1424,FIND(",",W1424)+1,FIND(",",W1424,FIND(",",W1424)+1)-FIND(",",W1424)-1)),MapTable!$A:$A,1,0)),ISERROR(VLOOKUP(TRIM(MID(W1424,FIND(",",W1424,FIND(",",W1424)+1)+1,FIND(",",W1424,FIND(",",W1424,FIND(",",W1424)+1)+1)-FIND(",",W1424,FIND(",",W1424)+1)-1)),MapTable!$A:$A,1,0)),ISERROR(VLOOKUP(TRIM(MID(W1424,FIND(",",W1424,FIND(",",W1424,FIND(",",W1424)+1)+1)+1,999)),MapTable!$A:$A,1,0))),"맵없음",
  ""),
)))))</f>
        <v/>
      </c>
      <c r="AC1424" t="str">
        <f>IF(ISBLANK(AB1424),"",IF(ISERROR(VLOOKUP(AB1424,[3]DropTable!$A:$A,1,0)),"드랍없음",""))</f>
        <v/>
      </c>
      <c r="AE1424" t="str">
        <f>IF(ISBLANK(AD1424),"",IF(ISERROR(VLOOKUP(AD1424,[3]DropTable!$A:$A,1,0)),"드랍없음",""))</f>
        <v/>
      </c>
      <c r="AG1424">
        <v>9.8000000000000007</v>
      </c>
      <c r="AH1424">
        <v>1</v>
      </c>
    </row>
    <row r="1425" spans="1:34" x14ac:dyDescent="0.3">
      <c r="A1425">
        <v>6</v>
      </c>
      <c r="B1425">
        <v>34</v>
      </c>
      <c r="C1425">
        <f>IF(OR($L1425=TRUE,$A1425=0,MOD($A1425,ChapterTable!$S$20)&lt;&gt;0),
MAX(0,INT(($B1425+ChapterTable!$Q$26+VLOOKUP(SUBSTITUTE(C$1,"성장단계","")&amp;"단계오프셋",ChapterTable!$S:$T,2,0))/ChapterTable!$Q$23)),
MAX(0,INT(($B1425+ChapterTable!$S$26+VLOOKUP(SUBSTITUTE(C$1,"성장단계","")&amp;"보스단계오프셋",ChapterTable!$S:$T,2,0))/ChapterTable!$S$23)))</f>
        <v>3</v>
      </c>
      <c r="D1425">
        <f>IF(OR($L1425=TRUE,$A1425=0,MOD($A1425,ChapterTable!$S$20)&lt;&gt;0),
MAX(0,INT(($B1425+ChapterTable!$Q$26+VLOOKUP(SUBSTITUTE(D$1,"성장단계","")&amp;"단계오프셋",ChapterTable!$S:$T,2,0))/ChapterTable!$Q$23)),
MAX(0,INT(($B1425+ChapterTable!$S$26+VLOOKUP(SUBSTITUTE(D$1,"성장단계","")&amp;"보스단계오프셋",ChapterTable!$S:$T,2,0))/ChapterTable!$S$23)))</f>
        <v>3</v>
      </c>
      <c r="E1425" s="1">
        <f ca="1">IF(AND($A1425=0,$B1425=1),
    VLOOKUP(1,ChapterTable!$1:$1048576,MATCH("최종"&amp;SUBSTITUTE(SUBSTITUTE(E$1,"standard",""),"|Float",""),ChapterTable!$1:$1,0),0)*ChapterTable!$Q$17,
  IF(AND($A1425=0,$B1425=0),
    E1426,
  IF($B1425=0,
    VLOOKUP($A1425,ChapterTable!$1:$1048576,MATCH("최종"&amp;SUBSTITUTE(SUBSTITUTE(E$1,"standard",""),"|Float",""),ChapterTable!$1:$1,0),0),
  IF($B1425=1,
    IF($L1425=FALSE,
      VLOOKUP($A1425,ChapterTable!$1:$1048576,MATCH("최종"&amp;SUBSTITUTE(SUBSTITUTE(E$1,"standard",""),"|Float",""),ChapterTable!$1:$1,0),0),
      VLOOKUP($A1425-ChapterTable!$Q$11,ChapterTable!$1:$1048576,MATCH("최종"&amp;SUBSTITUTE(SUBSTITUTE(E$1,"standard",""),"|Float",""),ChapterTable!$1:$1,0),0)*ChapterTable!$Q$14
    ),
  OFFSET(E1425,-$B1425+IF($L1425,1,0),0)*
    (VLOOKUP(SUBSTITUTE(SUBSTITUTE(E$1,"standard",""),"|Float","")&amp;"인게임누적곱배수",ChapterTable!$S:$T,2,0)^C1425
    +VLOOKUP(SUBSTITUTE(SUBSTITUTE(E$1,"standard",""),"|Float","")&amp;"인게임누적합배수",ChapterTable!$S:$T,2,0)*C1425)
  )
  )
  )
)</f>
        <v>1587.8531249999999</v>
      </c>
      <c r="F1425" s="1">
        <f ca="1">IF(AND($A1425=0,$B1425=1),
    VLOOKUP(1,ChapterTable!$1:$1048576,MATCH("최종"&amp;SUBSTITUTE(SUBSTITUTE(F$1,"standard",""),"|Float",""),ChapterTable!$1:$1,0),0)*ChapterTable!$Q$17,
  IF(AND($A1425=0,$B1425=0),
    F1426,
  IF($B1425=0,
    VLOOKUP($A1425,ChapterTable!$1:$1048576,MATCH("최종"&amp;SUBSTITUTE(SUBSTITUTE(F$1,"standard",""),"|Float",""),ChapterTable!$1:$1,0),0),
  IF($B1425=1,
    IF($L1425=FALSE,
      VLOOKUP($A1425,ChapterTable!$1:$1048576,MATCH("최종"&amp;SUBSTITUTE(SUBSTITUTE(F$1,"standard",""),"|Float",""),ChapterTable!$1:$1,0),0),
      VLOOKUP($A1425-ChapterTable!$Q$11,ChapterTable!$1:$1048576,MATCH("최종"&amp;SUBSTITUTE(SUBSTITUTE(F$1,"standard",""),"|Float",""),ChapterTable!$1:$1,0),0)*ChapterTable!$Q$14
    ),
  OFFSET(F1425,-$B1425+IF($L1425,1,0),0)*
    (VLOOKUP(SUBSTITUTE(SUBSTITUTE(F$1,"standard",""),"|Float","")&amp;"인게임누적곱배수",ChapterTable!$S:$T,2,0)^D1425
    +VLOOKUP(SUBSTITUTE(SUBSTITUTE(F$1,"standard",""),"|Float","")&amp;"인게임누적합배수",ChapterTable!$S:$T,2,0)*D1425)
  )
  )
  )
)</f>
        <v>688.5</v>
      </c>
      <c r="G1425" t="s">
        <v>76</v>
      </c>
      <c r="J1425" t="str">
        <f>IF(ISBLANK(I1425),"",
IFERROR(VLOOKUP(I1425,[1]StringTable!$1:$1048576,MATCH([1]StringTable!$B$1,[1]StringTable!$1:$1,0),0),
IFERROR(VLOOKUP(I1425,[1]InApkStringTable!$1:$1048576,MATCH([1]InApkStringTable!$B$1,[1]InApkStringTable!$1:$1,0),0),
"스트링없음")))</f>
        <v/>
      </c>
      <c r="L1425" t="b">
        <v>1</v>
      </c>
      <c r="N1425" t="str">
        <f>IF(ISBLANK(M1425),"",IF(ISERROR(VLOOKUP(M1425,MapTable!$A:$A,1,0)),"맵없음",""))</f>
        <v/>
      </c>
      <c r="O1425">
        <f t="shared" si="89"/>
        <v>4</v>
      </c>
      <c r="Q1425">
        <f t="shared" si="90"/>
        <v>4</v>
      </c>
      <c r="R1425" t="b">
        <f t="shared" ca="1" si="91"/>
        <v>0</v>
      </c>
      <c r="T1425" t="b">
        <f t="shared" ca="1" si="92"/>
        <v>0</v>
      </c>
      <c r="X1425" t="str">
        <f>IF(ISBLANK(W1425),"",
IF(ISERROR(FIND(",",W1425)),
  IF(ISERROR(VLOOKUP(W1425,MapTable!$A:$A,1,0)),"맵없음",
  ""),
IF(ISERROR(FIND(",",W1425,FIND(",",W1425)+1)),
  IF(OR(ISERROR(VLOOKUP(LEFT(W1425,FIND(",",W1425)-1),MapTable!$A:$A,1,0)),ISERROR(VLOOKUP(TRIM(MID(W1425,FIND(",",W1425)+1,999)),MapTable!$A:$A,1,0))),"맵없음",
  ""),
IF(ISERROR(FIND(",",W1425,FIND(",",W1425,FIND(",",W1425)+1)+1)),
  IF(OR(ISERROR(VLOOKUP(LEFT(W1425,FIND(",",W1425)-1),MapTable!$A:$A,1,0)),ISERROR(VLOOKUP(TRIM(MID(W1425,FIND(",",W1425)+1,FIND(",",W1425,FIND(",",W1425)+1)-FIND(",",W1425)-1)),MapTable!$A:$A,1,0)),ISERROR(VLOOKUP(TRIM(MID(W1425,FIND(",",W1425,FIND(",",W1425)+1)+1,999)),MapTable!$A:$A,1,0))),"맵없음",
  ""),
IF(ISERROR(FIND(",",W1425,FIND(",",W1425,FIND(",",W1425,FIND(",",W1425)+1)+1)+1)),
  IF(OR(ISERROR(VLOOKUP(LEFT(W1425,FIND(",",W1425)-1),MapTable!$A:$A,1,0)),ISERROR(VLOOKUP(TRIM(MID(W1425,FIND(",",W1425)+1,FIND(",",W1425,FIND(",",W1425)+1)-FIND(",",W1425)-1)),MapTable!$A:$A,1,0)),ISERROR(VLOOKUP(TRIM(MID(W1425,FIND(",",W1425,FIND(",",W1425)+1)+1,FIND(",",W1425,FIND(",",W1425,FIND(",",W1425)+1)+1)-FIND(",",W1425,FIND(",",W1425)+1)-1)),MapTable!$A:$A,1,0)),ISERROR(VLOOKUP(TRIM(MID(W1425,FIND(",",W1425,FIND(",",W1425,FIND(",",W1425)+1)+1)+1,999)),MapTable!$A:$A,1,0))),"맵없음",
  ""),
)))))</f>
        <v/>
      </c>
      <c r="AC1425" t="str">
        <f>IF(ISBLANK(AB1425),"",IF(ISERROR(VLOOKUP(AB1425,[3]DropTable!$A:$A,1,0)),"드랍없음",""))</f>
        <v/>
      </c>
      <c r="AE1425" t="str">
        <f>IF(ISBLANK(AD1425),"",IF(ISERROR(VLOOKUP(AD1425,[3]DropTable!$A:$A,1,0)),"드랍없음",""))</f>
        <v/>
      </c>
      <c r="AG1425">
        <v>9.8000000000000007</v>
      </c>
      <c r="AH1425">
        <v>1</v>
      </c>
    </row>
    <row r="1426" spans="1:34" x14ac:dyDescent="0.3">
      <c r="A1426">
        <v>6</v>
      </c>
      <c r="B1426">
        <v>35</v>
      </c>
      <c r="C1426">
        <f>IF(OR($L1426=TRUE,$A1426=0,MOD($A1426,ChapterTable!$S$20)&lt;&gt;0),
MAX(0,INT(($B1426+ChapterTable!$Q$26+VLOOKUP(SUBSTITUTE(C$1,"성장단계","")&amp;"단계오프셋",ChapterTable!$S:$T,2,0))/ChapterTable!$Q$23)),
MAX(0,INT(($B1426+ChapterTable!$S$26+VLOOKUP(SUBSTITUTE(C$1,"성장단계","")&amp;"보스단계오프셋",ChapterTable!$S:$T,2,0))/ChapterTable!$S$23)))</f>
        <v>3</v>
      </c>
      <c r="D1426">
        <f>IF(OR($L1426=TRUE,$A1426=0,MOD($A1426,ChapterTable!$S$20)&lt;&gt;0),
MAX(0,INT(($B1426+ChapterTable!$Q$26+VLOOKUP(SUBSTITUTE(D$1,"성장단계","")&amp;"단계오프셋",ChapterTable!$S:$T,2,0))/ChapterTable!$Q$23)),
MAX(0,INT(($B1426+ChapterTable!$S$26+VLOOKUP(SUBSTITUTE(D$1,"성장단계","")&amp;"보스단계오프셋",ChapterTable!$S:$T,2,0))/ChapterTable!$S$23)))</f>
        <v>3</v>
      </c>
      <c r="E1426" s="1">
        <f ca="1">IF(AND($A1426=0,$B1426=1),
    VLOOKUP(1,ChapterTable!$1:$1048576,MATCH("최종"&amp;SUBSTITUTE(SUBSTITUTE(E$1,"standard",""),"|Float",""),ChapterTable!$1:$1,0),0)*ChapterTable!$Q$17,
  IF(AND($A1426=0,$B1426=0),
    E1427,
  IF($B1426=0,
    VLOOKUP($A1426,ChapterTable!$1:$1048576,MATCH("최종"&amp;SUBSTITUTE(SUBSTITUTE(E$1,"standard",""),"|Float",""),ChapterTable!$1:$1,0),0),
  IF($B1426=1,
    IF($L1426=FALSE,
      VLOOKUP($A1426,ChapterTable!$1:$1048576,MATCH("최종"&amp;SUBSTITUTE(SUBSTITUTE(E$1,"standard",""),"|Float",""),ChapterTable!$1:$1,0),0),
      VLOOKUP($A1426-ChapterTable!$Q$11,ChapterTable!$1:$1048576,MATCH("최종"&amp;SUBSTITUTE(SUBSTITUTE(E$1,"standard",""),"|Float",""),ChapterTable!$1:$1,0),0)*ChapterTable!$Q$14
    ),
  OFFSET(E1426,-$B1426+IF($L1426,1,0),0)*
    (VLOOKUP(SUBSTITUTE(SUBSTITUTE(E$1,"standard",""),"|Float","")&amp;"인게임누적곱배수",ChapterTable!$S:$T,2,0)^C1426
    +VLOOKUP(SUBSTITUTE(SUBSTITUTE(E$1,"standard",""),"|Float","")&amp;"인게임누적합배수",ChapterTable!$S:$T,2,0)*C1426)
  )
  )
  )
)</f>
        <v>1587.8531249999999</v>
      </c>
      <c r="F1426" s="1">
        <f ca="1">IF(AND($A1426=0,$B1426=1),
    VLOOKUP(1,ChapterTable!$1:$1048576,MATCH("최종"&amp;SUBSTITUTE(SUBSTITUTE(F$1,"standard",""),"|Float",""),ChapterTable!$1:$1,0),0)*ChapterTable!$Q$17,
  IF(AND($A1426=0,$B1426=0),
    F1427,
  IF($B1426=0,
    VLOOKUP($A1426,ChapterTable!$1:$1048576,MATCH("최종"&amp;SUBSTITUTE(SUBSTITUTE(F$1,"standard",""),"|Float",""),ChapterTable!$1:$1,0),0),
  IF($B1426=1,
    IF($L1426=FALSE,
      VLOOKUP($A1426,ChapterTable!$1:$1048576,MATCH("최종"&amp;SUBSTITUTE(SUBSTITUTE(F$1,"standard",""),"|Float",""),ChapterTable!$1:$1,0),0),
      VLOOKUP($A1426-ChapterTable!$Q$11,ChapterTable!$1:$1048576,MATCH("최종"&amp;SUBSTITUTE(SUBSTITUTE(F$1,"standard",""),"|Float",""),ChapterTable!$1:$1,0),0)*ChapterTable!$Q$14
    ),
  OFFSET(F1426,-$B1426+IF($L1426,1,0),0)*
    (VLOOKUP(SUBSTITUTE(SUBSTITUTE(F$1,"standard",""),"|Float","")&amp;"인게임누적곱배수",ChapterTable!$S:$T,2,0)^D1426
    +VLOOKUP(SUBSTITUTE(SUBSTITUTE(F$1,"standard",""),"|Float","")&amp;"인게임누적합배수",ChapterTable!$S:$T,2,0)*D1426)
  )
  )
  )
)</f>
        <v>688.5</v>
      </c>
      <c r="G1426" t="s">
        <v>76</v>
      </c>
      <c r="J1426" t="str">
        <f>IF(ISBLANK(I1426),"",
IFERROR(VLOOKUP(I1426,[1]StringTable!$1:$1048576,MATCH([1]StringTable!$B$1,[1]StringTable!$1:$1,0),0),
IFERROR(VLOOKUP(I1426,[1]InApkStringTable!$1:$1048576,MATCH([1]InApkStringTable!$B$1,[1]InApkStringTable!$1:$1,0),0),
"스트링없음")))</f>
        <v/>
      </c>
      <c r="L1426" t="b">
        <v>1</v>
      </c>
      <c r="N1426" t="str">
        <f>IF(ISBLANK(M1426),"",IF(ISERROR(VLOOKUP(M1426,MapTable!$A:$A,1,0)),"맵없음",""))</f>
        <v/>
      </c>
      <c r="O1426">
        <f t="shared" si="89"/>
        <v>11</v>
      </c>
      <c r="Q1426">
        <f t="shared" si="90"/>
        <v>11</v>
      </c>
      <c r="R1426" t="b">
        <f t="shared" ca="1" si="91"/>
        <v>0</v>
      </c>
      <c r="T1426" t="b">
        <f t="shared" ca="1" si="92"/>
        <v>0</v>
      </c>
      <c r="X1426" t="str">
        <f>IF(ISBLANK(W1426),"",
IF(ISERROR(FIND(",",W1426)),
  IF(ISERROR(VLOOKUP(W1426,MapTable!$A:$A,1,0)),"맵없음",
  ""),
IF(ISERROR(FIND(",",W1426,FIND(",",W1426)+1)),
  IF(OR(ISERROR(VLOOKUP(LEFT(W1426,FIND(",",W1426)-1),MapTable!$A:$A,1,0)),ISERROR(VLOOKUP(TRIM(MID(W1426,FIND(",",W1426)+1,999)),MapTable!$A:$A,1,0))),"맵없음",
  ""),
IF(ISERROR(FIND(",",W1426,FIND(",",W1426,FIND(",",W1426)+1)+1)),
  IF(OR(ISERROR(VLOOKUP(LEFT(W1426,FIND(",",W1426)-1),MapTable!$A:$A,1,0)),ISERROR(VLOOKUP(TRIM(MID(W1426,FIND(",",W1426)+1,FIND(",",W1426,FIND(",",W1426)+1)-FIND(",",W1426)-1)),MapTable!$A:$A,1,0)),ISERROR(VLOOKUP(TRIM(MID(W1426,FIND(",",W1426,FIND(",",W1426)+1)+1,999)),MapTable!$A:$A,1,0))),"맵없음",
  ""),
IF(ISERROR(FIND(",",W1426,FIND(",",W1426,FIND(",",W1426,FIND(",",W1426)+1)+1)+1)),
  IF(OR(ISERROR(VLOOKUP(LEFT(W1426,FIND(",",W1426)-1),MapTable!$A:$A,1,0)),ISERROR(VLOOKUP(TRIM(MID(W1426,FIND(",",W1426)+1,FIND(",",W1426,FIND(",",W1426)+1)-FIND(",",W1426)-1)),MapTable!$A:$A,1,0)),ISERROR(VLOOKUP(TRIM(MID(W1426,FIND(",",W1426,FIND(",",W1426)+1)+1,FIND(",",W1426,FIND(",",W1426,FIND(",",W1426)+1)+1)-FIND(",",W1426,FIND(",",W1426)+1)-1)),MapTable!$A:$A,1,0)),ISERROR(VLOOKUP(TRIM(MID(W1426,FIND(",",W1426,FIND(",",W1426,FIND(",",W1426)+1)+1)+1,999)),MapTable!$A:$A,1,0))),"맵없음",
  ""),
)))))</f>
        <v/>
      </c>
      <c r="AC1426" t="str">
        <f>IF(ISBLANK(AB1426),"",IF(ISERROR(VLOOKUP(AB1426,[3]DropTable!$A:$A,1,0)),"드랍없음",""))</f>
        <v/>
      </c>
      <c r="AE1426" t="str">
        <f>IF(ISBLANK(AD1426),"",IF(ISERROR(VLOOKUP(AD1426,[3]DropTable!$A:$A,1,0)),"드랍없음",""))</f>
        <v/>
      </c>
      <c r="AG1426">
        <v>9.8000000000000007</v>
      </c>
      <c r="AH1426">
        <v>1</v>
      </c>
    </row>
    <row r="1427" spans="1:34" x14ac:dyDescent="0.3">
      <c r="A1427">
        <v>6</v>
      </c>
      <c r="B1427">
        <v>36</v>
      </c>
      <c r="C1427">
        <f>IF(OR($L1427=TRUE,$A1427=0,MOD($A1427,ChapterTable!$S$20)&lt;&gt;0),
MAX(0,INT(($B1427+ChapterTable!$Q$26+VLOOKUP(SUBSTITUTE(C$1,"성장단계","")&amp;"단계오프셋",ChapterTable!$S:$T,2,0))/ChapterTable!$Q$23)),
MAX(0,INT(($B1427+ChapterTable!$S$26+VLOOKUP(SUBSTITUTE(C$1,"성장단계","")&amp;"보스단계오프셋",ChapterTable!$S:$T,2,0))/ChapterTable!$S$23)))</f>
        <v>4</v>
      </c>
      <c r="D1427">
        <f>IF(OR($L1427=TRUE,$A1427=0,MOD($A1427,ChapterTable!$S$20)&lt;&gt;0),
MAX(0,INT(($B1427+ChapterTable!$Q$26+VLOOKUP(SUBSTITUTE(D$1,"성장단계","")&amp;"단계오프셋",ChapterTable!$S:$T,2,0))/ChapterTable!$Q$23)),
MAX(0,INT(($B1427+ChapterTable!$S$26+VLOOKUP(SUBSTITUTE(D$1,"성장단계","")&amp;"보스단계오프셋",ChapterTable!$S:$T,2,0))/ChapterTable!$S$23)))</f>
        <v>3</v>
      </c>
      <c r="E1427" s="1">
        <f ca="1">IF(AND($A1427=0,$B1427=1),
    VLOOKUP(1,ChapterTable!$1:$1048576,MATCH("최종"&amp;SUBSTITUTE(SUBSTITUTE(E$1,"standard",""),"|Float",""),ChapterTable!$1:$1,0),0)*ChapterTable!$Q$17,
  IF(AND($A1427=0,$B1427=0),
    E1428,
  IF($B1427=0,
    VLOOKUP($A1427,ChapterTable!$1:$1048576,MATCH("최종"&amp;SUBSTITUTE(SUBSTITUTE(E$1,"standard",""),"|Float",""),ChapterTable!$1:$1,0),0),
  IF($B1427=1,
    IF($L1427=FALSE,
      VLOOKUP($A1427,ChapterTable!$1:$1048576,MATCH("최종"&amp;SUBSTITUTE(SUBSTITUTE(E$1,"standard",""),"|Float",""),ChapterTable!$1:$1,0),0),
      VLOOKUP($A1427-ChapterTable!$Q$11,ChapterTable!$1:$1048576,MATCH("최종"&amp;SUBSTITUTE(SUBSTITUTE(E$1,"standard",""),"|Float",""),ChapterTable!$1:$1,0),0)*ChapterTable!$Q$14
    ),
  OFFSET(E1427,-$B1427+IF($L1427,1,0),0)*
    (VLOOKUP(SUBSTITUTE(SUBSTITUTE(E$1,"standard",""),"|Float","")&amp;"인게임누적곱배수",ChapterTable!$S:$T,2,0)^C1427
    +VLOOKUP(SUBSTITUTE(SUBSTITUTE(E$1,"standard",""),"|Float","")&amp;"인게임누적합배수",ChapterTable!$S:$T,2,0)*C1427)
  )
  )
  )
)</f>
        <v>1858.9499999999998</v>
      </c>
      <c r="F1427" s="1">
        <f ca="1">IF(AND($A1427=0,$B1427=1),
    VLOOKUP(1,ChapterTable!$1:$1048576,MATCH("최종"&amp;SUBSTITUTE(SUBSTITUTE(F$1,"standard",""),"|Float",""),ChapterTable!$1:$1,0),0)*ChapterTable!$Q$17,
  IF(AND($A1427=0,$B1427=0),
    F1428,
  IF($B1427=0,
    VLOOKUP($A1427,ChapterTable!$1:$1048576,MATCH("최종"&amp;SUBSTITUTE(SUBSTITUTE(F$1,"standard",""),"|Float",""),ChapterTable!$1:$1,0),0),
  IF($B1427=1,
    IF($L1427=FALSE,
      VLOOKUP($A1427,ChapterTable!$1:$1048576,MATCH("최종"&amp;SUBSTITUTE(SUBSTITUTE(F$1,"standard",""),"|Float",""),ChapterTable!$1:$1,0),0),
      VLOOKUP($A1427-ChapterTable!$Q$11,ChapterTable!$1:$1048576,MATCH("최종"&amp;SUBSTITUTE(SUBSTITUTE(F$1,"standard",""),"|Float",""),ChapterTable!$1:$1,0),0)*ChapterTable!$Q$14
    ),
  OFFSET(F1427,-$B1427+IF($L1427,1,0),0)*
    (VLOOKUP(SUBSTITUTE(SUBSTITUTE(F$1,"standard",""),"|Float","")&amp;"인게임누적곱배수",ChapterTable!$S:$T,2,0)^D1427
    +VLOOKUP(SUBSTITUTE(SUBSTITUTE(F$1,"standard",""),"|Float","")&amp;"인게임누적합배수",ChapterTable!$S:$T,2,0)*D1427)
  )
  )
  )
)</f>
        <v>688.5</v>
      </c>
      <c r="G1427" t="s">
        <v>76</v>
      </c>
      <c r="J1427" t="str">
        <f>IF(ISBLANK(I1427),"",
IFERROR(VLOOKUP(I1427,[1]StringTable!$1:$1048576,MATCH([1]StringTable!$B$1,[1]StringTable!$1:$1,0),0),
IFERROR(VLOOKUP(I1427,[1]InApkStringTable!$1:$1048576,MATCH([1]InApkStringTable!$B$1,[1]InApkStringTable!$1:$1,0),0),
"스트링없음")))</f>
        <v/>
      </c>
      <c r="L1427" t="b">
        <v>1</v>
      </c>
      <c r="N1427" t="str">
        <f>IF(ISBLANK(M1427),"",IF(ISERROR(VLOOKUP(M1427,MapTable!$A:$A,1,0)),"맵없음",""))</f>
        <v/>
      </c>
      <c r="O1427">
        <f t="shared" si="89"/>
        <v>4</v>
      </c>
      <c r="Q1427">
        <f t="shared" si="90"/>
        <v>4</v>
      </c>
      <c r="R1427" t="b">
        <f t="shared" ca="1" si="91"/>
        <v>0</v>
      </c>
      <c r="T1427" t="b">
        <f t="shared" ca="1" si="92"/>
        <v>0</v>
      </c>
      <c r="X1427" t="str">
        <f>IF(ISBLANK(W1427),"",
IF(ISERROR(FIND(",",W1427)),
  IF(ISERROR(VLOOKUP(W1427,MapTable!$A:$A,1,0)),"맵없음",
  ""),
IF(ISERROR(FIND(",",W1427,FIND(",",W1427)+1)),
  IF(OR(ISERROR(VLOOKUP(LEFT(W1427,FIND(",",W1427)-1),MapTable!$A:$A,1,0)),ISERROR(VLOOKUP(TRIM(MID(W1427,FIND(",",W1427)+1,999)),MapTable!$A:$A,1,0))),"맵없음",
  ""),
IF(ISERROR(FIND(",",W1427,FIND(",",W1427,FIND(",",W1427)+1)+1)),
  IF(OR(ISERROR(VLOOKUP(LEFT(W1427,FIND(",",W1427)-1),MapTable!$A:$A,1,0)),ISERROR(VLOOKUP(TRIM(MID(W1427,FIND(",",W1427)+1,FIND(",",W1427,FIND(",",W1427)+1)-FIND(",",W1427)-1)),MapTable!$A:$A,1,0)),ISERROR(VLOOKUP(TRIM(MID(W1427,FIND(",",W1427,FIND(",",W1427)+1)+1,999)),MapTable!$A:$A,1,0))),"맵없음",
  ""),
IF(ISERROR(FIND(",",W1427,FIND(",",W1427,FIND(",",W1427,FIND(",",W1427)+1)+1)+1)),
  IF(OR(ISERROR(VLOOKUP(LEFT(W1427,FIND(",",W1427)-1),MapTable!$A:$A,1,0)),ISERROR(VLOOKUP(TRIM(MID(W1427,FIND(",",W1427)+1,FIND(",",W1427,FIND(",",W1427)+1)-FIND(",",W1427)-1)),MapTable!$A:$A,1,0)),ISERROR(VLOOKUP(TRIM(MID(W1427,FIND(",",W1427,FIND(",",W1427)+1)+1,FIND(",",W1427,FIND(",",W1427,FIND(",",W1427)+1)+1)-FIND(",",W1427,FIND(",",W1427)+1)-1)),MapTable!$A:$A,1,0)),ISERROR(VLOOKUP(TRIM(MID(W1427,FIND(",",W1427,FIND(",",W1427,FIND(",",W1427)+1)+1)+1,999)),MapTable!$A:$A,1,0))),"맵없음",
  ""),
)))))</f>
        <v/>
      </c>
      <c r="AC1427" t="str">
        <f>IF(ISBLANK(AB1427),"",IF(ISERROR(VLOOKUP(AB1427,[3]DropTable!$A:$A,1,0)),"드랍없음",""))</f>
        <v/>
      </c>
      <c r="AE1427" t="str">
        <f>IF(ISBLANK(AD1427),"",IF(ISERROR(VLOOKUP(AD1427,[3]DropTable!$A:$A,1,0)),"드랍없음",""))</f>
        <v/>
      </c>
      <c r="AG1427">
        <v>9.8000000000000007</v>
      </c>
      <c r="AH1427">
        <v>1</v>
      </c>
    </row>
    <row r="1428" spans="1:34" x14ac:dyDescent="0.3">
      <c r="A1428">
        <v>6</v>
      </c>
      <c r="B1428">
        <v>37</v>
      </c>
      <c r="C1428">
        <f>IF(OR($L1428=TRUE,$A1428=0,MOD($A1428,ChapterTable!$S$20)&lt;&gt;0),
MAX(0,INT(($B1428+ChapterTable!$Q$26+VLOOKUP(SUBSTITUTE(C$1,"성장단계","")&amp;"단계오프셋",ChapterTable!$S:$T,2,0))/ChapterTable!$Q$23)),
MAX(0,INT(($B1428+ChapterTable!$S$26+VLOOKUP(SUBSTITUTE(C$1,"성장단계","")&amp;"보스단계오프셋",ChapterTable!$S:$T,2,0))/ChapterTable!$S$23)))</f>
        <v>4</v>
      </c>
      <c r="D1428">
        <f>IF(OR($L1428=TRUE,$A1428=0,MOD($A1428,ChapterTable!$S$20)&lt;&gt;0),
MAX(0,INT(($B1428+ChapterTable!$Q$26+VLOOKUP(SUBSTITUTE(D$1,"성장단계","")&amp;"단계오프셋",ChapterTable!$S:$T,2,0))/ChapterTable!$Q$23)),
MAX(0,INT(($B1428+ChapterTable!$S$26+VLOOKUP(SUBSTITUTE(D$1,"성장단계","")&amp;"보스단계오프셋",ChapterTable!$S:$T,2,0))/ChapterTable!$S$23)))</f>
        <v>3</v>
      </c>
      <c r="E1428" s="1">
        <f ca="1">IF(AND($A1428=0,$B1428=1),
    VLOOKUP(1,ChapterTable!$1:$1048576,MATCH("최종"&amp;SUBSTITUTE(SUBSTITUTE(E$1,"standard",""),"|Float",""),ChapterTable!$1:$1,0),0)*ChapterTable!$Q$17,
  IF(AND($A1428=0,$B1428=0),
    E1429,
  IF($B1428=0,
    VLOOKUP($A1428,ChapterTable!$1:$1048576,MATCH("최종"&amp;SUBSTITUTE(SUBSTITUTE(E$1,"standard",""),"|Float",""),ChapterTable!$1:$1,0),0),
  IF($B1428=1,
    IF($L1428=FALSE,
      VLOOKUP($A1428,ChapterTable!$1:$1048576,MATCH("최종"&amp;SUBSTITUTE(SUBSTITUTE(E$1,"standard",""),"|Float",""),ChapterTable!$1:$1,0),0),
      VLOOKUP($A1428-ChapterTable!$Q$11,ChapterTable!$1:$1048576,MATCH("최종"&amp;SUBSTITUTE(SUBSTITUTE(E$1,"standard",""),"|Float",""),ChapterTable!$1:$1,0),0)*ChapterTable!$Q$14
    ),
  OFFSET(E1428,-$B1428+IF($L1428,1,0),0)*
    (VLOOKUP(SUBSTITUTE(SUBSTITUTE(E$1,"standard",""),"|Float","")&amp;"인게임누적곱배수",ChapterTable!$S:$T,2,0)^C1428
    +VLOOKUP(SUBSTITUTE(SUBSTITUTE(E$1,"standard",""),"|Float","")&amp;"인게임누적합배수",ChapterTable!$S:$T,2,0)*C1428)
  )
  )
  )
)</f>
        <v>1858.9499999999998</v>
      </c>
      <c r="F1428" s="1">
        <f ca="1">IF(AND($A1428=0,$B1428=1),
    VLOOKUP(1,ChapterTable!$1:$1048576,MATCH("최종"&amp;SUBSTITUTE(SUBSTITUTE(F$1,"standard",""),"|Float",""),ChapterTable!$1:$1,0),0)*ChapterTable!$Q$17,
  IF(AND($A1428=0,$B1428=0),
    F1429,
  IF($B1428=0,
    VLOOKUP($A1428,ChapterTable!$1:$1048576,MATCH("최종"&amp;SUBSTITUTE(SUBSTITUTE(F$1,"standard",""),"|Float",""),ChapterTable!$1:$1,0),0),
  IF($B1428=1,
    IF($L1428=FALSE,
      VLOOKUP($A1428,ChapterTable!$1:$1048576,MATCH("최종"&amp;SUBSTITUTE(SUBSTITUTE(F$1,"standard",""),"|Float",""),ChapterTable!$1:$1,0),0),
      VLOOKUP($A1428-ChapterTable!$Q$11,ChapterTable!$1:$1048576,MATCH("최종"&amp;SUBSTITUTE(SUBSTITUTE(F$1,"standard",""),"|Float",""),ChapterTable!$1:$1,0),0)*ChapterTable!$Q$14
    ),
  OFFSET(F1428,-$B1428+IF($L1428,1,0),0)*
    (VLOOKUP(SUBSTITUTE(SUBSTITUTE(F$1,"standard",""),"|Float","")&amp;"인게임누적곱배수",ChapterTable!$S:$T,2,0)^D1428
    +VLOOKUP(SUBSTITUTE(SUBSTITUTE(F$1,"standard",""),"|Float","")&amp;"인게임누적합배수",ChapterTable!$S:$T,2,0)*D1428)
  )
  )
  )
)</f>
        <v>688.5</v>
      </c>
      <c r="G1428" t="s">
        <v>76</v>
      </c>
      <c r="J1428" t="str">
        <f>IF(ISBLANK(I1428),"",
IFERROR(VLOOKUP(I1428,[1]StringTable!$1:$1048576,MATCH([1]StringTable!$B$1,[1]StringTable!$1:$1,0),0),
IFERROR(VLOOKUP(I1428,[1]InApkStringTable!$1:$1048576,MATCH([1]InApkStringTable!$B$1,[1]InApkStringTable!$1:$1,0),0),
"스트링없음")))</f>
        <v/>
      </c>
      <c r="L1428" t="b">
        <v>1</v>
      </c>
      <c r="N1428" t="str">
        <f>IF(ISBLANK(M1428),"",IF(ISERROR(VLOOKUP(M1428,MapTable!$A:$A,1,0)),"맵없음",""))</f>
        <v/>
      </c>
      <c r="O1428">
        <f t="shared" si="89"/>
        <v>4</v>
      </c>
      <c r="Q1428">
        <f t="shared" si="90"/>
        <v>4</v>
      </c>
      <c r="R1428" t="b">
        <f t="shared" ca="1" si="91"/>
        <v>0</v>
      </c>
      <c r="T1428" t="b">
        <f t="shared" ca="1" si="92"/>
        <v>0</v>
      </c>
      <c r="X1428" t="str">
        <f>IF(ISBLANK(W1428),"",
IF(ISERROR(FIND(",",W1428)),
  IF(ISERROR(VLOOKUP(W1428,MapTable!$A:$A,1,0)),"맵없음",
  ""),
IF(ISERROR(FIND(",",W1428,FIND(",",W1428)+1)),
  IF(OR(ISERROR(VLOOKUP(LEFT(W1428,FIND(",",W1428)-1),MapTable!$A:$A,1,0)),ISERROR(VLOOKUP(TRIM(MID(W1428,FIND(",",W1428)+1,999)),MapTable!$A:$A,1,0))),"맵없음",
  ""),
IF(ISERROR(FIND(",",W1428,FIND(",",W1428,FIND(",",W1428)+1)+1)),
  IF(OR(ISERROR(VLOOKUP(LEFT(W1428,FIND(",",W1428)-1),MapTable!$A:$A,1,0)),ISERROR(VLOOKUP(TRIM(MID(W1428,FIND(",",W1428)+1,FIND(",",W1428,FIND(",",W1428)+1)-FIND(",",W1428)-1)),MapTable!$A:$A,1,0)),ISERROR(VLOOKUP(TRIM(MID(W1428,FIND(",",W1428,FIND(",",W1428)+1)+1,999)),MapTable!$A:$A,1,0))),"맵없음",
  ""),
IF(ISERROR(FIND(",",W1428,FIND(",",W1428,FIND(",",W1428,FIND(",",W1428)+1)+1)+1)),
  IF(OR(ISERROR(VLOOKUP(LEFT(W1428,FIND(",",W1428)-1),MapTable!$A:$A,1,0)),ISERROR(VLOOKUP(TRIM(MID(W1428,FIND(",",W1428)+1,FIND(",",W1428,FIND(",",W1428)+1)-FIND(",",W1428)-1)),MapTable!$A:$A,1,0)),ISERROR(VLOOKUP(TRIM(MID(W1428,FIND(",",W1428,FIND(",",W1428)+1)+1,FIND(",",W1428,FIND(",",W1428,FIND(",",W1428)+1)+1)-FIND(",",W1428,FIND(",",W1428)+1)-1)),MapTable!$A:$A,1,0)),ISERROR(VLOOKUP(TRIM(MID(W1428,FIND(",",W1428,FIND(",",W1428,FIND(",",W1428)+1)+1)+1,999)),MapTable!$A:$A,1,0))),"맵없음",
  ""),
)))))</f>
        <v/>
      </c>
      <c r="AC1428" t="str">
        <f>IF(ISBLANK(AB1428),"",IF(ISERROR(VLOOKUP(AB1428,[3]DropTable!$A:$A,1,0)),"드랍없음",""))</f>
        <v/>
      </c>
      <c r="AE1428" t="str">
        <f>IF(ISBLANK(AD1428),"",IF(ISERROR(VLOOKUP(AD1428,[3]DropTable!$A:$A,1,0)),"드랍없음",""))</f>
        <v/>
      </c>
      <c r="AG1428">
        <v>9.8000000000000007</v>
      </c>
      <c r="AH1428">
        <v>1</v>
      </c>
    </row>
    <row r="1429" spans="1:34" x14ac:dyDescent="0.3">
      <c r="A1429">
        <v>6</v>
      </c>
      <c r="B1429">
        <v>38</v>
      </c>
      <c r="C1429">
        <f>IF(OR($L1429=TRUE,$A1429=0,MOD($A1429,ChapterTable!$S$20)&lt;&gt;0),
MAX(0,INT(($B1429+ChapterTable!$Q$26+VLOOKUP(SUBSTITUTE(C$1,"성장단계","")&amp;"단계오프셋",ChapterTable!$S:$T,2,0))/ChapterTable!$Q$23)),
MAX(0,INT(($B1429+ChapterTable!$S$26+VLOOKUP(SUBSTITUTE(C$1,"성장단계","")&amp;"보스단계오프셋",ChapterTable!$S:$T,2,0))/ChapterTable!$S$23)))</f>
        <v>4</v>
      </c>
      <c r="D1429">
        <f>IF(OR($L1429=TRUE,$A1429=0,MOD($A1429,ChapterTable!$S$20)&lt;&gt;0),
MAX(0,INT(($B1429+ChapterTable!$Q$26+VLOOKUP(SUBSTITUTE(D$1,"성장단계","")&amp;"단계오프셋",ChapterTable!$S:$T,2,0))/ChapterTable!$Q$23)),
MAX(0,INT(($B1429+ChapterTable!$S$26+VLOOKUP(SUBSTITUTE(D$1,"성장단계","")&amp;"보스단계오프셋",ChapterTable!$S:$T,2,0))/ChapterTable!$S$23)))</f>
        <v>3</v>
      </c>
      <c r="E1429" s="1">
        <f ca="1">IF(AND($A1429=0,$B1429=1),
    VLOOKUP(1,ChapterTable!$1:$1048576,MATCH("최종"&amp;SUBSTITUTE(SUBSTITUTE(E$1,"standard",""),"|Float",""),ChapterTable!$1:$1,0),0)*ChapterTable!$Q$17,
  IF(AND($A1429=0,$B1429=0),
    E1430,
  IF($B1429=0,
    VLOOKUP($A1429,ChapterTable!$1:$1048576,MATCH("최종"&amp;SUBSTITUTE(SUBSTITUTE(E$1,"standard",""),"|Float",""),ChapterTable!$1:$1,0),0),
  IF($B1429=1,
    IF($L1429=FALSE,
      VLOOKUP($A1429,ChapterTable!$1:$1048576,MATCH("최종"&amp;SUBSTITUTE(SUBSTITUTE(E$1,"standard",""),"|Float",""),ChapterTable!$1:$1,0),0),
      VLOOKUP($A1429-ChapterTable!$Q$11,ChapterTable!$1:$1048576,MATCH("최종"&amp;SUBSTITUTE(SUBSTITUTE(E$1,"standard",""),"|Float",""),ChapterTable!$1:$1,0),0)*ChapterTable!$Q$14
    ),
  OFFSET(E1429,-$B1429+IF($L1429,1,0),0)*
    (VLOOKUP(SUBSTITUTE(SUBSTITUTE(E$1,"standard",""),"|Float","")&amp;"인게임누적곱배수",ChapterTable!$S:$T,2,0)^C1429
    +VLOOKUP(SUBSTITUTE(SUBSTITUTE(E$1,"standard",""),"|Float","")&amp;"인게임누적합배수",ChapterTable!$S:$T,2,0)*C1429)
  )
  )
  )
)</f>
        <v>1858.9499999999998</v>
      </c>
      <c r="F1429" s="1">
        <f ca="1">IF(AND($A1429=0,$B1429=1),
    VLOOKUP(1,ChapterTable!$1:$1048576,MATCH("최종"&amp;SUBSTITUTE(SUBSTITUTE(F$1,"standard",""),"|Float",""),ChapterTable!$1:$1,0),0)*ChapterTable!$Q$17,
  IF(AND($A1429=0,$B1429=0),
    F1430,
  IF($B1429=0,
    VLOOKUP($A1429,ChapterTable!$1:$1048576,MATCH("최종"&amp;SUBSTITUTE(SUBSTITUTE(F$1,"standard",""),"|Float",""),ChapterTable!$1:$1,0),0),
  IF($B1429=1,
    IF($L1429=FALSE,
      VLOOKUP($A1429,ChapterTable!$1:$1048576,MATCH("최종"&amp;SUBSTITUTE(SUBSTITUTE(F$1,"standard",""),"|Float",""),ChapterTable!$1:$1,0),0),
      VLOOKUP($A1429-ChapterTable!$Q$11,ChapterTable!$1:$1048576,MATCH("최종"&amp;SUBSTITUTE(SUBSTITUTE(F$1,"standard",""),"|Float",""),ChapterTable!$1:$1,0),0)*ChapterTable!$Q$14
    ),
  OFFSET(F1429,-$B1429+IF($L1429,1,0),0)*
    (VLOOKUP(SUBSTITUTE(SUBSTITUTE(F$1,"standard",""),"|Float","")&amp;"인게임누적곱배수",ChapterTable!$S:$T,2,0)^D1429
    +VLOOKUP(SUBSTITUTE(SUBSTITUTE(F$1,"standard",""),"|Float","")&amp;"인게임누적합배수",ChapterTable!$S:$T,2,0)*D1429)
  )
  )
  )
)</f>
        <v>688.5</v>
      </c>
      <c r="G1429" t="s">
        <v>76</v>
      </c>
      <c r="J1429" t="str">
        <f>IF(ISBLANK(I1429),"",
IFERROR(VLOOKUP(I1429,[1]StringTable!$1:$1048576,MATCH([1]StringTable!$B$1,[1]StringTable!$1:$1,0),0),
IFERROR(VLOOKUP(I1429,[1]InApkStringTable!$1:$1048576,MATCH([1]InApkStringTable!$B$1,[1]InApkStringTable!$1:$1,0),0),
"스트링없음")))</f>
        <v/>
      </c>
      <c r="L1429" t="b">
        <v>1</v>
      </c>
      <c r="N1429" t="str">
        <f>IF(ISBLANK(M1429),"",IF(ISERROR(VLOOKUP(M1429,MapTable!$A:$A,1,0)),"맵없음",""))</f>
        <v/>
      </c>
      <c r="O1429">
        <f t="shared" si="89"/>
        <v>4</v>
      </c>
      <c r="Q1429">
        <f t="shared" si="90"/>
        <v>4</v>
      </c>
      <c r="R1429" t="b">
        <f t="shared" ca="1" si="91"/>
        <v>0</v>
      </c>
      <c r="T1429" t="b">
        <f t="shared" ca="1" si="92"/>
        <v>0</v>
      </c>
      <c r="X1429" t="str">
        <f>IF(ISBLANK(W1429),"",
IF(ISERROR(FIND(",",W1429)),
  IF(ISERROR(VLOOKUP(W1429,MapTable!$A:$A,1,0)),"맵없음",
  ""),
IF(ISERROR(FIND(",",W1429,FIND(",",W1429)+1)),
  IF(OR(ISERROR(VLOOKUP(LEFT(W1429,FIND(",",W1429)-1),MapTable!$A:$A,1,0)),ISERROR(VLOOKUP(TRIM(MID(W1429,FIND(",",W1429)+1,999)),MapTable!$A:$A,1,0))),"맵없음",
  ""),
IF(ISERROR(FIND(",",W1429,FIND(",",W1429,FIND(",",W1429)+1)+1)),
  IF(OR(ISERROR(VLOOKUP(LEFT(W1429,FIND(",",W1429)-1),MapTable!$A:$A,1,0)),ISERROR(VLOOKUP(TRIM(MID(W1429,FIND(",",W1429)+1,FIND(",",W1429,FIND(",",W1429)+1)-FIND(",",W1429)-1)),MapTable!$A:$A,1,0)),ISERROR(VLOOKUP(TRIM(MID(W1429,FIND(",",W1429,FIND(",",W1429)+1)+1,999)),MapTable!$A:$A,1,0))),"맵없음",
  ""),
IF(ISERROR(FIND(",",W1429,FIND(",",W1429,FIND(",",W1429,FIND(",",W1429)+1)+1)+1)),
  IF(OR(ISERROR(VLOOKUP(LEFT(W1429,FIND(",",W1429)-1),MapTable!$A:$A,1,0)),ISERROR(VLOOKUP(TRIM(MID(W1429,FIND(",",W1429)+1,FIND(",",W1429,FIND(",",W1429)+1)-FIND(",",W1429)-1)),MapTable!$A:$A,1,0)),ISERROR(VLOOKUP(TRIM(MID(W1429,FIND(",",W1429,FIND(",",W1429)+1)+1,FIND(",",W1429,FIND(",",W1429,FIND(",",W1429)+1)+1)-FIND(",",W1429,FIND(",",W1429)+1)-1)),MapTable!$A:$A,1,0)),ISERROR(VLOOKUP(TRIM(MID(W1429,FIND(",",W1429,FIND(",",W1429,FIND(",",W1429)+1)+1)+1,999)),MapTable!$A:$A,1,0))),"맵없음",
  ""),
)))))</f>
        <v/>
      </c>
      <c r="AC1429" t="str">
        <f>IF(ISBLANK(AB1429),"",IF(ISERROR(VLOOKUP(AB1429,[3]DropTable!$A:$A,1,0)),"드랍없음",""))</f>
        <v/>
      </c>
      <c r="AE1429" t="str">
        <f>IF(ISBLANK(AD1429),"",IF(ISERROR(VLOOKUP(AD1429,[3]DropTable!$A:$A,1,0)),"드랍없음",""))</f>
        <v/>
      </c>
      <c r="AG1429">
        <v>9.8000000000000007</v>
      </c>
      <c r="AH1429">
        <v>1</v>
      </c>
    </row>
    <row r="1430" spans="1:34" x14ac:dyDescent="0.3">
      <c r="A1430">
        <v>6</v>
      </c>
      <c r="B1430">
        <v>39</v>
      </c>
      <c r="C1430">
        <f>IF(OR($L1430=TRUE,$A1430=0,MOD($A1430,ChapterTable!$S$20)&lt;&gt;0),
MAX(0,INT(($B1430+ChapterTable!$Q$26+VLOOKUP(SUBSTITUTE(C$1,"성장단계","")&amp;"단계오프셋",ChapterTable!$S:$T,2,0))/ChapterTable!$Q$23)),
MAX(0,INT(($B1430+ChapterTable!$S$26+VLOOKUP(SUBSTITUTE(C$1,"성장단계","")&amp;"보스단계오프셋",ChapterTable!$S:$T,2,0))/ChapterTable!$S$23)))</f>
        <v>4</v>
      </c>
      <c r="D1430">
        <f>IF(OR($L1430=TRUE,$A1430=0,MOD($A1430,ChapterTable!$S$20)&lt;&gt;0),
MAX(0,INT(($B1430+ChapterTable!$Q$26+VLOOKUP(SUBSTITUTE(D$1,"성장단계","")&amp;"단계오프셋",ChapterTable!$S:$T,2,0))/ChapterTable!$Q$23)),
MAX(0,INT(($B1430+ChapterTable!$S$26+VLOOKUP(SUBSTITUTE(D$1,"성장단계","")&amp;"보스단계오프셋",ChapterTable!$S:$T,2,0))/ChapterTable!$S$23)))</f>
        <v>3</v>
      </c>
      <c r="E1430" s="1">
        <f ca="1">IF(AND($A1430=0,$B1430=1),
    VLOOKUP(1,ChapterTable!$1:$1048576,MATCH("최종"&amp;SUBSTITUTE(SUBSTITUTE(E$1,"standard",""),"|Float",""),ChapterTable!$1:$1,0),0)*ChapterTable!$Q$17,
  IF(AND($A1430=0,$B1430=0),
    E1431,
  IF($B1430=0,
    VLOOKUP($A1430,ChapterTable!$1:$1048576,MATCH("최종"&amp;SUBSTITUTE(SUBSTITUTE(E$1,"standard",""),"|Float",""),ChapterTable!$1:$1,0),0),
  IF($B1430=1,
    IF($L1430=FALSE,
      VLOOKUP($A1430,ChapterTable!$1:$1048576,MATCH("최종"&amp;SUBSTITUTE(SUBSTITUTE(E$1,"standard",""),"|Float",""),ChapterTable!$1:$1,0),0),
      VLOOKUP($A1430-ChapterTable!$Q$11,ChapterTable!$1:$1048576,MATCH("최종"&amp;SUBSTITUTE(SUBSTITUTE(E$1,"standard",""),"|Float",""),ChapterTable!$1:$1,0),0)*ChapterTable!$Q$14
    ),
  OFFSET(E1430,-$B1430+IF($L1430,1,0),0)*
    (VLOOKUP(SUBSTITUTE(SUBSTITUTE(E$1,"standard",""),"|Float","")&amp;"인게임누적곱배수",ChapterTable!$S:$T,2,0)^C1430
    +VLOOKUP(SUBSTITUTE(SUBSTITUTE(E$1,"standard",""),"|Float","")&amp;"인게임누적합배수",ChapterTable!$S:$T,2,0)*C1430)
  )
  )
  )
)</f>
        <v>1858.9499999999998</v>
      </c>
      <c r="F1430" s="1">
        <f ca="1">IF(AND($A1430=0,$B1430=1),
    VLOOKUP(1,ChapterTable!$1:$1048576,MATCH("최종"&amp;SUBSTITUTE(SUBSTITUTE(F$1,"standard",""),"|Float",""),ChapterTable!$1:$1,0),0)*ChapterTable!$Q$17,
  IF(AND($A1430=0,$B1430=0),
    F1431,
  IF($B1430=0,
    VLOOKUP($A1430,ChapterTable!$1:$1048576,MATCH("최종"&amp;SUBSTITUTE(SUBSTITUTE(F$1,"standard",""),"|Float",""),ChapterTable!$1:$1,0),0),
  IF($B1430=1,
    IF($L1430=FALSE,
      VLOOKUP($A1430,ChapterTable!$1:$1048576,MATCH("최종"&amp;SUBSTITUTE(SUBSTITUTE(F$1,"standard",""),"|Float",""),ChapterTable!$1:$1,0),0),
      VLOOKUP($A1430-ChapterTable!$Q$11,ChapterTable!$1:$1048576,MATCH("최종"&amp;SUBSTITUTE(SUBSTITUTE(F$1,"standard",""),"|Float",""),ChapterTable!$1:$1,0),0)*ChapterTable!$Q$14
    ),
  OFFSET(F1430,-$B1430+IF($L1430,1,0),0)*
    (VLOOKUP(SUBSTITUTE(SUBSTITUTE(F$1,"standard",""),"|Float","")&amp;"인게임누적곱배수",ChapterTable!$S:$T,2,0)^D1430
    +VLOOKUP(SUBSTITUTE(SUBSTITUTE(F$1,"standard",""),"|Float","")&amp;"인게임누적합배수",ChapterTable!$S:$T,2,0)*D1430)
  )
  )
  )
)</f>
        <v>688.5</v>
      </c>
      <c r="G1430" t="s">
        <v>76</v>
      </c>
      <c r="J1430" t="str">
        <f>IF(ISBLANK(I1430),"",
IFERROR(VLOOKUP(I1430,[1]StringTable!$1:$1048576,MATCH([1]StringTable!$B$1,[1]StringTable!$1:$1,0),0),
IFERROR(VLOOKUP(I1430,[1]InApkStringTable!$1:$1048576,MATCH([1]InApkStringTable!$B$1,[1]InApkStringTable!$1:$1,0),0),
"스트링없음")))</f>
        <v/>
      </c>
      <c r="L1430" t="b">
        <v>1</v>
      </c>
      <c r="N1430" t="str">
        <f>IF(ISBLANK(M1430),"",IF(ISERROR(VLOOKUP(M1430,MapTable!$A:$A,1,0)),"맵없음",""))</f>
        <v/>
      </c>
      <c r="O1430">
        <f t="shared" si="89"/>
        <v>94</v>
      </c>
      <c r="Q1430">
        <f t="shared" si="90"/>
        <v>94</v>
      </c>
      <c r="R1430" t="b">
        <f t="shared" ca="1" si="91"/>
        <v>1</v>
      </c>
      <c r="T1430" t="b">
        <f t="shared" ca="1" si="92"/>
        <v>1</v>
      </c>
      <c r="X1430" t="str">
        <f>IF(ISBLANK(W1430),"",
IF(ISERROR(FIND(",",W1430)),
  IF(ISERROR(VLOOKUP(W1430,MapTable!$A:$A,1,0)),"맵없음",
  ""),
IF(ISERROR(FIND(",",W1430,FIND(",",W1430)+1)),
  IF(OR(ISERROR(VLOOKUP(LEFT(W1430,FIND(",",W1430)-1),MapTable!$A:$A,1,0)),ISERROR(VLOOKUP(TRIM(MID(W1430,FIND(",",W1430)+1,999)),MapTable!$A:$A,1,0))),"맵없음",
  ""),
IF(ISERROR(FIND(",",W1430,FIND(",",W1430,FIND(",",W1430)+1)+1)),
  IF(OR(ISERROR(VLOOKUP(LEFT(W1430,FIND(",",W1430)-1),MapTable!$A:$A,1,0)),ISERROR(VLOOKUP(TRIM(MID(W1430,FIND(",",W1430)+1,FIND(",",W1430,FIND(",",W1430)+1)-FIND(",",W1430)-1)),MapTable!$A:$A,1,0)),ISERROR(VLOOKUP(TRIM(MID(W1430,FIND(",",W1430,FIND(",",W1430)+1)+1,999)),MapTable!$A:$A,1,0))),"맵없음",
  ""),
IF(ISERROR(FIND(",",W1430,FIND(",",W1430,FIND(",",W1430,FIND(",",W1430)+1)+1)+1)),
  IF(OR(ISERROR(VLOOKUP(LEFT(W1430,FIND(",",W1430)-1),MapTable!$A:$A,1,0)),ISERROR(VLOOKUP(TRIM(MID(W1430,FIND(",",W1430)+1,FIND(",",W1430,FIND(",",W1430)+1)-FIND(",",W1430)-1)),MapTable!$A:$A,1,0)),ISERROR(VLOOKUP(TRIM(MID(W1430,FIND(",",W1430,FIND(",",W1430)+1)+1,FIND(",",W1430,FIND(",",W1430,FIND(",",W1430)+1)+1)-FIND(",",W1430,FIND(",",W1430)+1)-1)),MapTable!$A:$A,1,0)),ISERROR(VLOOKUP(TRIM(MID(W1430,FIND(",",W1430,FIND(",",W1430,FIND(",",W1430)+1)+1)+1,999)),MapTable!$A:$A,1,0))),"맵없음",
  ""),
)))))</f>
        <v/>
      </c>
      <c r="AC1430" t="str">
        <f>IF(ISBLANK(AB1430),"",IF(ISERROR(VLOOKUP(AB1430,[3]DropTable!$A:$A,1,0)),"드랍없음",""))</f>
        <v/>
      </c>
      <c r="AE1430" t="str">
        <f>IF(ISBLANK(AD1430),"",IF(ISERROR(VLOOKUP(AD1430,[3]DropTable!$A:$A,1,0)),"드랍없음",""))</f>
        <v/>
      </c>
      <c r="AG1430">
        <v>9.8000000000000007</v>
      </c>
      <c r="AH1430">
        <v>1</v>
      </c>
    </row>
    <row r="1431" spans="1:34" x14ac:dyDescent="0.3">
      <c r="A1431">
        <v>6</v>
      </c>
      <c r="B1431">
        <v>40</v>
      </c>
      <c r="C1431">
        <f>IF(OR($L1431=TRUE,$A1431=0,MOD($A1431,ChapterTable!$S$20)&lt;&gt;0),
MAX(0,INT(($B1431+ChapterTable!$Q$26+VLOOKUP(SUBSTITUTE(C$1,"성장단계","")&amp;"단계오프셋",ChapterTable!$S:$T,2,0))/ChapterTable!$Q$23)),
MAX(0,INT(($B1431+ChapterTable!$S$26+VLOOKUP(SUBSTITUTE(C$1,"성장단계","")&amp;"보스단계오프셋",ChapterTable!$S:$T,2,0))/ChapterTable!$S$23)))</f>
        <v>4</v>
      </c>
      <c r="D1431">
        <f>IF(OR($L1431=TRUE,$A1431=0,MOD($A1431,ChapterTable!$S$20)&lt;&gt;0),
MAX(0,INT(($B1431+ChapterTable!$Q$26+VLOOKUP(SUBSTITUTE(D$1,"성장단계","")&amp;"단계오프셋",ChapterTable!$S:$T,2,0))/ChapterTable!$Q$23)),
MAX(0,INT(($B1431+ChapterTable!$S$26+VLOOKUP(SUBSTITUTE(D$1,"성장단계","")&amp;"보스단계오프셋",ChapterTable!$S:$T,2,0))/ChapterTable!$S$23)))</f>
        <v>3</v>
      </c>
      <c r="E1431" s="1">
        <f ca="1">IF(AND($A1431=0,$B1431=1),
    VLOOKUP(1,ChapterTable!$1:$1048576,MATCH("최종"&amp;SUBSTITUTE(SUBSTITUTE(E$1,"standard",""),"|Float",""),ChapterTable!$1:$1,0),0)*ChapterTable!$Q$17,
  IF(AND($A1431=0,$B1431=0),
    E1432,
  IF($B1431=0,
    VLOOKUP($A1431,ChapterTable!$1:$1048576,MATCH("최종"&amp;SUBSTITUTE(SUBSTITUTE(E$1,"standard",""),"|Float",""),ChapterTable!$1:$1,0),0),
  IF($B1431=1,
    IF($L1431=FALSE,
      VLOOKUP($A1431,ChapterTable!$1:$1048576,MATCH("최종"&amp;SUBSTITUTE(SUBSTITUTE(E$1,"standard",""),"|Float",""),ChapterTable!$1:$1,0),0),
      VLOOKUP($A1431-ChapterTable!$Q$11,ChapterTable!$1:$1048576,MATCH("최종"&amp;SUBSTITUTE(SUBSTITUTE(E$1,"standard",""),"|Float",""),ChapterTable!$1:$1,0),0)*ChapterTable!$Q$14
    ),
  OFFSET(E1431,-$B1431+IF($L1431,1,0),0)*
    (VLOOKUP(SUBSTITUTE(SUBSTITUTE(E$1,"standard",""),"|Float","")&amp;"인게임누적곱배수",ChapterTable!$S:$T,2,0)^C1431
    +VLOOKUP(SUBSTITUTE(SUBSTITUTE(E$1,"standard",""),"|Float","")&amp;"인게임누적합배수",ChapterTable!$S:$T,2,0)*C1431)
  )
  )
  )
)</f>
        <v>1858.9499999999998</v>
      </c>
      <c r="F1431" s="1">
        <f ca="1">IF(AND($A1431=0,$B1431=1),
    VLOOKUP(1,ChapterTable!$1:$1048576,MATCH("최종"&amp;SUBSTITUTE(SUBSTITUTE(F$1,"standard",""),"|Float",""),ChapterTable!$1:$1,0),0)*ChapterTable!$Q$17,
  IF(AND($A1431=0,$B1431=0),
    F1432,
  IF($B1431=0,
    VLOOKUP($A1431,ChapterTable!$1:$1048576,MATCH("최종"&amp;SUBSTITUTE(SUBSTITUTE(F$1,"standard",""),"|Float",""),ChapterTable!$1:$1,0),0),
  IF($B1431=1,
    IF($L1431=FALSE,
      VLOOKUP($A1431,ChapterTable!$1:$1048576,MATCH("최종"&amp;SUBSTITUTE(SUBSTITUTE(F$1,"standard",""),"|Float",""),ChapterTable!$1:$1,0),0),
      VLOOKUP($A1431-ChapterTable!$Q$11,ChapterTable!$1:$1048576,MATCH("최종"&amp;SUBSTITUTE(SUBSTITUTE(F$1,"standard",""),"|Float",""),ChapterTable!$1:$1,0),0)*ChapterTable!$Q$14
    ),
  OFFSET(F1431,-$B1431+IF($L1431,1,0),0)*
    (VLOOKUP(SUBSTITUTE(SUBSTITUTE(F$1,"standard",""),"|Float","")&amp;"인게임누적곱배수",ChapterTable!$S:$T,2,0)^D1431
    +VLOOKUP(SUBSTITUTE(SUBSTITUTE(F$1,"standard",""),"|Float","")&amp;"인게임누적합배수",ChapterTable!$S:$T,2,0)*D1431)
  )
  )
  )
)</f>
        <v>688.5</v>
      </c>
      <c r="G1431" t="s">
        <v>76</v>
      </c>
      <c r="J1431" t="str">
        <f>IF(ISBLANK(I1431),"",
IFERROR(VLOOKUP(I1431,[1]StringTable!$1:$1048576,MATCH([1]StringTable!$B$1,[1]StringTable!$1:$1,0),0),
IFERROR(VLOOKUP(I1431,[1]InApkStringTable!$1:$1048576,MATCH([1]InApkStringTable!$B$1,[1]InApkStringTable!$1:$1,0),0),
"스트링없음")))</f>
        <v/>
      </c>
      <c r="L1431" t="b">
        <v>1</v>
      </c>
      <c r="N1431" t="str">
        <f>IF(ISBLANK(M1431),"",IF(ISERROR(VLOOKUP(M1431,MapTable!$A:$A,1,0)),"맵없음",""))</f>
        <v/>
      </c>
      <c r="O1431">
        <f t="shared" si="89"/>
        <v>21</v>
      </c>
      <c r="Q1431">
        <f t="shared" si="90"/>
        <v>21</v>
      </c>
      <c r="R1431" t="b">
        <f t="shared" ca="1" si="91"/>
        <v>0</v>
      </c>
      <c r="T1431" t="b">
        <f t="shared" ca="1" si="92"/>
        <v>0</v>
      </c>
      <c r="X1431" t="str">
        <f>IF(ISBLANK(W1431),"",
IF(ISERROR(FIND(",",W1431)),
  IF(ISERROR(VLOOKUP(W1431,MapTable!$A:$A,1,0)),"맵없음",
  ""),
IF(ISERROR(FIND(",",W1431,FIND(",",W1431)+1)),
  IF(OR(ISERROR(VLOOKUP(LEFT(W1431,FIND(",",W1431)-1),MapTable!$A:$A,1,0)),ISERROR(VLOOKUP(TRIM(MID(W1431,FIND(",",W1431)+1,999)),MapTable!$A:$A,1,0))),"맵없음",
  ""),
IF(ISERROR(FIND(",",W1431,FIND(",",W1431,FIND(",",W1431)+1)+1)),
  IF(OR(ISERROR(VLOOKUP(LEFT(W1431,FIND(",",W1431)-1),MapTable!$A:$A,1,0)),ISERROR(VLOOKUP(TRIM(MID(W1431,FIND(",",W1431)+1,FIND(",",W1431,FIND(",",W1431)+1)-FIND(",",W1431)-1)),MapTable!$A:$A,1,0)),ISERROR(VLOOKUP(TRIM(MID(W1431,FIND(",",W1431,FIND(",",W1431)+1)+1,999)),MapTable!$A:$A,1,0))),"맵없음",
  ""),
IF(ISERROR(FIND(",",W1431,FIND(",",W1431,FIND(",",W1431,FIND(",",W1431)+1)+1)+1)),
  IF(OR(ISERROR(VLOOKUP(LEFT(W1431,FIND(",",W1431)-1),MapTable!$A:$A,1,0)),ISERROR(VLOOKUP(TRIM(MID(W1431,FIND(",",W1431)+1,FIND(",",W1431,FIND(",",W1431)+1)-FIND(",",W1431)-1)),MapTable!$A:$A,1,0)),ISERROR(VLOOKUP(TRIM(MID(W1431,FIND(",",W1431,FIND(",",W1431)+1)+1,FIND(",",W1431,FIND(",",W1431,FIND(",",W1431)+1)+1)-FIND(",",W1431,FIND(",",W1431)+1)-1)),MapTable!$A:$A,1,0)),ISERROR(VLOOKUP(TRIM(MID(W1431,FIND(",",W1431,FIND(",",W1431,FIND(",",W1431)+1)+1)+1,999)),MapTable!$A:$A,1,0))),"맵없음",
  ""),
)))))</f>
        <v/>
      </c>
      <c r="AC1431" t="str">
        <f>IF(ISBLANK(AB1431),"",IF(ISERROR(VLOOKUP(AB1431,[3]DropTable!$A:$A,1,0)),"드랍없음",""))</f>
        <v/>
      </c>
      <c r="AE1431" t="str">
        <f>IF(ISBLANK(AD1431),"",IF(ISERROR(VLOOKUP(AD1431,[3]DropTable!$A:$A,1,0)),"드랍없음",""))</f>
        <v/>
      </c>
      <c r="AG1431">
        <v>9.8000000000000007</v>
      </c>
      <c r="AH1431">
        <v>1</v>
      </c>
    </row>
    <row r="1432" spans="1:34" x14ac:dyDescent="0.3">
      <c r="A1432">
        <v>6</v>
      </c>
      <c r="B1432">
        <v>41</v>
      </c>
      <c r="C1432">
        <f>IF(OR($L1432=TRUE,$A1432=0,MOD($A1432,ChapterTable!$S$20)&lt;&gt;0),
MAX(0,INT(($B1432+ChapterTable!$Q$26+VLOOKUP(SUBSTITUTE(C$1,"성장단계","")&amp;"단계오프셋",ChapterTable!$S:$T,2,0))/ChapterTable!$Q$23)),
MAX(0,INT(($B1432+ChapterTable!$S$26+VLOOKUP(SUBSTITUTE(C$1,"성장단계","")&amp;"보스단계오프셋",ChapterTable!$S:$T,2,0))/ChapterTable!$S$23)))</f>
        <v>4</v>
      </c>
      <c r="D1432">
        <f>IF(OR($L1432=TRUE,$A1432=0,MOD($A1432,ChapterTable!$S$20)&lt;&gt;0),
MAX(0,INT(($B1432+ChapterTable!$Q$26+VLOOKUP(SUBSTITUTE(D$1,"성장단계","")&amp;"단계오프셋",ChapterTable!$S:$T,2,0))/ChapterTable!$Q$23)),
MAX(0,INT(($B1432+ChapterTable!$S$26+VLOOKUP(SUBSTITUTE(D$1,"성장단계","")&amp;"보스단계오프셋",ChapterTable!$S:$T,2,0))/ChapterTable!$S$23)))</f>
        <v>4</v>
      </c>
      <c r="E1432" s="1">
        <f ca="1">IF(AND($A1432=0,$B1432=1),
    VLOOKUP(1,ChapterTable!$1:$1048576,MATCH("최종"&amp;SUBSTITUTE(SUBSTITUTE(E$1,"standard",""),"|Float",""),ChapterTable!$1:$1,0),0)*ChapterTable!$Q$17,
  IF(AND($A1432=0,$B1432=0),
    E1433,
  IF($B1432=0,
    VLOOKUP($A1432,ChapterTable!$1:$1048576,MATCH("최종"&amp;SUBSTITUTE(SUBSTITUTE(E$1,"standard",""),"|Float",""),ChapterTable!$1:$1,0),0),
  IF($B1432=1,
    IF($L1432=FALSE,
      VLOOKUP($A1432,ChapterTable!$1:$1048576,MATCH("최종"&amp;SUBSTITUTE(SUBSTITUTE(E$1,"standard",""),"|Float",""),ChapterTable!$1:$1,0),0),
      VLOOKUP($A1432-ChapterTable!$Q$11,ChapterTable!$1:$1048576,MATCH("최종"&amp;SUBSTITUTE(SUBSTITUTE(E$1,"standard",""),"|Float",""),ChapterTable!$1:$1,0),0)*ChapterTable!$Q$14
    ),
  OFFSET(E1432,-$B1432+IF($L1432,1,0),0)*
    (VLOOKUP(SUBSTITUTE(SUBSTITUTE(E$1,"standard",""),"|Float","")&amp;"인게임누적곱배수",ChapterTable!$S:$T,2,0)^C1432
    +VLOOKUP(SUBSTITUTE(SUBSTITUTE(E$1,"standard",""),"|Float","")&amp;"인게임누적합배수",ChapterTable!$S:$T,2,0)*C1432)
  )
  )
  )
)</f>
        <v>1858.9499999999998</v>
      </c>
      <c r="F1432" s="1">
        <f ca="1">IF(AND($A1432=0,$B1432=1),
    VLOOKUP(1,ChapterTable!$1:$1048576,MATCH("최종"&amp;SUBSTITUTE(SUBSTITUTE(F$1,"standard",""),"|Float",""),ChapterTable!$1:$1,0),0)*ChapterTable!$Q$17,
  IF(AND($A1432=0,$B1432=0),
    F1433,
  IF($B1432=0,
    VLOOKUP($A1432,ChapterTable!$1:$1048576,MATCH("최종"&amp;SUBSTITUTE(SUBSTITUTE(F$1,"standard",""),"|Float",""),ChapterTable!$1:$1,0),0),
  IF($B1432=1,
    IF($L1432=FALSE,
      VLOOKUP($A1432,ChapterTable!$1:$1048576,MATCH("최종"&amp;SUBSTITUTE(SUBSTITUTE(F$1,"standard",""),"|Float",""),ChapterTable!$1:$1,0),0),
      VLOOKUP($A1432-ChapterTable!$Q$11,ChapterTable!$1:$1048576,MATCH("최종"&amp;SUBSTITUTE(SUBSTITUTE(F$1,"standard",""),"|Float",""),ChapterTable!$1:$1,0),0)*ChapterTable!$Q$14
    ),
  OFFSET(F1432,-$B1432+IF($L1432,1,0),0)*
    (VLOOKUP(SUBSTITUTE(SUBSTITUTE(F$1,"standard",""),"|Float","")&amp;"인게임누적곱배수",ChapterTable!$S:$T,2,0)^D1432
    +VLOOKUP(SUBSTITUTE(SUBSTITUTE(F$1,"standard",""),"|Float","")&amp;"인게임누적합배수",ChapterTable!$S:$T,2,0)*D1432)
  )
  )
  )
)</f>
        <v>774.5625</v>
      </c>
      <c r="G1432" t="s">
        <v>76</v>
      </c>
      <c r="J1432" t="str">
        <f>IF(ISBLANK(I1432),"",
IFERROR(VLOOKUP(I1432,[1]StringTable!$1:$1048576,MATCH([1]StringTable!$B$1,[1]StringTable!$1:$1,0),0),
IFERROR(VLOOKUP(I1432,[1]InApkStringTable!$1:$1048576,MATCH([1]InApkStringTable!$B$1,[1]InApkStringTable!$1:$1,0),0),
"스트링없음")))</f>
        <v/>
      </c>
      <c r="L1432" t="b">
        <v>1</v>
      </c>
      <c r="N1432" t="str">
        <f>IF(ISBLANK(M1432),"",IF(ISERROR(VLOOKUP(M1432,MapTable!$A:$A,1,0)),"맵없음",""))</f>
        <v/>
      </c>
      <c r="O1432">
        <f t="shared" si="89"/>
        <v>5</v>
      </c>
      <c r="Q1432">
        <f t="shared" si="90"/>
        <v>5</v>
      </c>
      <c r="R1432" t="b">
        <f t="shared" ca="1" si="91"/>
        <v>0</v>
      </c>
      <c r="T1432" t="b">
        <f t="shared" ca="1" si="92"/>
        <v>0</v>
      </c>
      <c r="X1432" t="str">
        <f>IF(ISBLANK(W1432),"",
IF(ISERROR(FIND(",",W1432)),
  IF(ISERROR(VLOOKUP(W1432,MapTable!$A:$A,1,0)),"맵없음",
  ""),
IF(ISERROR(FIND(",",W1432,FIND(",",W1432)+1)),
  IF(OR(ISERROR(VLOOKUP(LEFT(W1432,FIND(",",W1432)-1),MapTable!$A:$A,1,0)),ISERROR(VLOOKUP(TRIM(MID(W1432,FIND(",",W1432)+1,999)),MapTable!$A:$A,1,0))),"맵없음",
  ""),
IF(ISERROR(FIND(",",W1432,FIND(",",W1432,FIND(",",W1432)+1)+1)),
  IF(OR(ISERROR(VLOOKUP(LEFT(W1432,FIND(",",W1432)-1),MapTable!$A:$A,1,0)),ISERROR(VLOOKUP(TRIM(MID(W1432,FIND(",",W1432)+1,FIND(",",W1432,FIND(",",W1432)+1)-FIND(",",W1432)-1)),MapTable!$A:$A,1,0)),ISERROR(VLOOKUP(TRIM(MID(W1432,FIND(",",W1432,FIND(",",W1432)+1)+1,999)),MapTable!$A:$A,1,0))),"맵없음",
  ""),
IF(ISERROR(FIND(",",W1432,FIND(",",W1432,FIND(",",W1432,FIND(",",W1432)+1)+1)+1)),
  IF(OR(ISERROR(VLOOKUP(LEFT(W1432,FIND(",",W1432)-1),MapTable!$A:$A,1,0)),ISERROR(VLOOKUP(TRIM(MID(W1432,FIND(",",W1432)+1,FIND(",",W1432,FIND(",",W1432)+1)-FIND(",",W1432)-1)),MapTable!$A:$A,1,0)),ISERROR(VLOOKUP(TRIM(MID(W1432,FIND(",",W1432,FIND(",",W1432)+1)+1,FIND(",",W1432,FIND(",",W1432,FIND(",",W1432)+1)+1)-FIND(",",W1432,FIND(",",W1432)+1)-1)),MapTable!$A:$A,1,0)),ISERROR(VLOOKUP(TRIM(MID(W1432,FIND(",",W1432,FIND(",",W1432,FIND(",",W1432)+1)+1)+1,999)),MapTable!$A:$A,1,0))),"맵없음",
  ""),
)))))</f>
        <v/>
      </c>
      <c r="AC1432" t="str">
        <f>IF(ISBLANK(AB1432),"",IF(ISERROR(VLOOKUP(AB1432,[3]DropTable!$A:$A,1,0)),"드랍없음",""))</f>
        <v/>
      </c>
      <c r="AE1432" t="str">
        <f>IF(ISBLANK(AD1432),"",IF(ISERROR(VLOOKUP(AD1432,[3]DropTable!$A:$A,1,0)),"드랍없음",""))</f>
        <v/>
      </c>
      <c r="AG1432">
        <v>9.8000000000000007</v>
      </c>
      <c r="AH1432">
        <v>1</v>
      </c>
    </row>
    <row r="1433" spans="1:34" x14ac:dyDescent="0.3">
      <c r="A1433">
        <v>6</v>
      </c>
      <c r="B1433">
        <v>42</v>
      </c>
      <c r="C1433">
        <f>IF(OR($L1433=TRUE,$A1433=0,MOD($A1433,ChapterTable!$S$20)&lt;&gt;0),
MAX(0,INT(($B1433+ChapterTable!$Q$26+VLOOKUP(SUBSTITUTE(C$1,"성장단계","")&amp;"단계오프셋",ChapterTable!$S:$T,2,0))/ChapterTable!$Q$23)),
MAX(0,INT(($B1433+ChapterTable!$S$26+VLOOKUP(SUBSTITUTE(C$1,"성장단계","")&amp;"보스단계오프셋",ChapterTable!$S:$T,2,0))/ChapterTable!$S$23)))</f>
        <v>4</v>
      </c>
      <c r="D1433">
        <f>IF(OR($L1433=TRUE,$A1433=0,MOD($A1433,ChapterTable!$S$20)&lt;&gt;0),
MAX(0,INT(($B1433+ChapterTable!$Q$26+VLOOKUP(SUBSTITUTE(D$1,"성장단계","")&amp;"단계오프셋",ChapterTable!$S:$T,2,0))/ChapterTable!$Q$23)),
MAX(0,INT(($B1433+ChapterTable!$S$26+VLOOKUP(SUBSTITUTE(D$1,"성장단계","")&amp;"보스단계오프셋",ChapterTable!$S:$T,2,0))/ChapterTable!$S$23)))</f>
        <v>4</v>
      </c>
      <c r="E1433" s="1">
        <f ca="1">IF(AND($A1433=0,$B1433=1),
    VLOOKUP(1,ChapterTable!$1:$1048576,MATCH("최종"&amp;SUBSTITUTE(SUBSTITUTE(E$1,"standard",""),"|Float",""),ChapterTable!$1:$1,0),0)*ChapterTable!$Q$17,
  IF(AND($A1433=0,$B1433=0),
    E1434,
  IF($B1433=0,
    VLOOKUP($A1433,ChapterTable!$1:$1048576,MATCH("최종"&amp;SUBSTITUTE(SUBSTITUTE(E$1,"standard",""),"|Float",""),ChapterTable!$1:$1,0),0),
  IF($B1433=1,
    IF($L1433=FALSE,
      VLOOKUP($A1433,ChapterTable!$1:$1048576,MATCH("최종"&amp;SUBSTITUTE(SUBSTITUTE(E$1,"standard",""),"|Float",""),ChapterTable!$1:$1,0),0),
      VLOOKUP($A1433-ChapterTable!$Q$11,ChapterTable!$1:$1048576,MATCH("최종"&amp;SUBSTITUTE(SUBSTITUTE(E$1,"standard",""),"|Float",""),ChapterTable!$1:$1,0),0)*ChapterTable!$Q$14
    ),
  OFFSET(E1433,-$B1433+IF($L1433,1,0),0)*
    (VLOOKUP(SUBSTITUTE(SUBSTITUTE(E$1,"standard",""),"|Float","")&amp;"인게임누적곱배수",ChapterTable!$S:$T,2,0)^C1433
    +VLOOKUP(SUBSTITUTE(SUBSTITUTE(E$1,"standard",""),"|Float","")&amp;"인게임누적합배수",ChapterTable!$S:$T,2,0)*C1433)
  )
  )
  )
)</f>
        <v>1858.9499999999998</v>
      </c>
      <c r="F1433" s="1">
        <f ca="1">IF(AND($A1433=0,$B1433=1),
    VLOOKUP(1,ChapterTable!$1:$1048576,MATCH("최종"&amp;SUBSTITUTE(SUBSTITUTE(F$1,"standard",""),"|Float",""),ChapterTable!$1:$1,0),0)*ChapterTable!$Q$17,
  IF(AND($A1433=0,$B1433=0),
    F1434,
  IF($B1433=0,
    VLOOKUP($A1433,ChapterTable!$1:$1048576,MATCH("최종"&amp;SUBSTITUTE(SUBSTITUTE(F$1,"standard",""),"|Float",""),ChapterTable!$1:$1,0),0),
  IF($B1433=1,
    IF($L1433=FALSE,
      VLOOKUP($A1433,ChapterTable!$1:$1048576,MATCH("최종"&amp;SUBSTITUTE(SUBSTITUTE(F$1,"standard",""),"|Float",""),ChapterTable!$1:$1,0),0),
      VLOOKUP($A1433-ChapterTable!$Q$11,ChapterTable!$1:$1048576,MATCH("최종"&amp;SUBSTITUTE(SUBSTITUTE(F$1,"standard",""),"|Float",""),ChapterTable!$1:$1,0),0)*ChapterTable!$Q$14
    ),
  OFFSET(F1433,-$B1433+IF($L1433,1,0),0)*
    (VLOOKUP(SUBSTITUTE(SUBSTITUTE(F$1,"standard",""),"|Float","")&amp;"인게임누적곱배수",ChapterTable!$S:$T,2,0)^D1433
    +VLOOKUP(SUBSTITUTE(SUBSTITUTE(F$1,"standard",""),"|Float","")&amp;"인게임누적합배수",ChapterTable!$S:$T,2,0)*D1433)
  )
  )
  )
)</f>
        <v>774.5625</v>
      </c>
      <c r="G1433" t="s">
        <v>76</v>
      </c>
      <c r="J1433" t="str">
        <f>IF(ISBLANK(I1433),"",
IFERROR(VLOOKUP(I1433,[1]StringTable!$1:$1048576,MATCH([1]StringTable!$B$1,[1]StringTable!$1:$1,0),0),
IFERROR(VLOOKUP(I1433,[1]InApkStringTable!$1:$1048576,MATCH([1]InApkStringTable!$B$1,[1]InApkStringTable!$1:$1,0),0),
"스트링없음")))</f>
        <v/>
      </c>
      <c r="L1433" t="b">
        <v>1</v>
      </c>
      <c r="N1433" t="str">
        <f>IF(ISBLANK(M1433),"",IF(ISERROR(VLOOKUP(M1433,MapTable!$A:$A,1,0)),"맵없음",""))</f>
        <v/>
      </c>
      <c r="O1433">
        <f t="shared" si="89"/>
        <v>5</v>
      </c>
      <c r="Q1433">
        <f t="shared" si="90"/>
        <v>5</v>
      </c>
      <c r="R1433" t="b">
        <f t="shared" ca="1" si="91"/>
        <v>0</v>
      </c>
      <c r="T1433" t="b">
        <f t="shared" ca="1" si="92"/>
        <v>0</v>
      </c>
      <c r="X1433" t="str">
        <f>IF(ISBLANK(W1433),"",
IF(ISERROR(FIND(",",W1433)),
  IF(ISERROR(VLOOKUP(W1433,MapTable!$A:$A,1,0)),"맵없음",
  ""),
IF(ISERROR(FIND(",",W1433,FIND(",",W1433)+1)),
  IF(OR(ISERROR(VLOOKUP(LEFT(W1433,FIND(",",W1433)-1),MapTable!$A:$A,1,0)),ISERROR(VLOOKUP(TRIM(MID(W1433,FIND(",",W1433)+1,999)),MapTable!$A:$A,1,0))),"맵없음",
  ""),
IF(ISERROR(FIND(",",W1433,FIND(",",W1433,FIND(",",W1433)+1)+1)),
  IF(OR(ISERROR(VLOOKUP(LEFT(W1433,FIND(",",W1433)-1),MapTable!$A:$A,1,0)),ISERROR(VLOOKUP(TRIM(MID(W1433,FIND(",",W1433)+1,FIND(",",W1433,FIND(",",W1433)+1)-FIND(",",W1433)-1)),MapTable!$A:$A,1,0)),ISERROR(VLOOKUP(TRIM(MID(W1433,FIND(",",W1433,FIND(",",W1433)+1)+1,999)),MapTable!$A:$A,1,0))),"맵없음",
  ""),
IF(ISERROR(FIND(",",W1433,FIND(",",W1433,FIND(",",W1433,FIND(",",W1433)+1)+1)+1)),
  IF(OR(ISERROR(VLOOKUP(LEFT(W1433,FIND(",",W1433)-1),MapTable!$A:$A,1,0)),ISERROR(VLOOKUP(TRIM(MID(W1433,FIND(",",W1433)+1,FIND(",",W1433,FIND(",",W1433)+1)-FIND(",",W1433)-1)),MapTable!$A:$A,1,0)),ISERROR(VLOOKUP(TRIM(MID(W1433,FIND(",",W1433,FIND(",",W1433)+1)+1,FIND(",",W1433,FIND(",",W1433,FIND(",",W1433)+1)+1)-FIND(",",W1433,FIND(",",W1433)+1)-1)),MapTable!$A:$A,1,0)),ISERROR(VLOOKUP(TRIM(MID(W1433,FIND(",",W1433,FIND(",",W1433,FIND(",",W1433)+1)+1)+1,999)),MapTable!$A:$A,1,0))),"맵없음",
  ""),
)))))</f>
        <v/>
      </c>
      <c r="AC1433" t="str">
        <f>IF(ISBLANK(AB1433),"",IF(ISERROR(VLOOKUP(AB1433,[3]DropTable!$A:$A,1,0)),"드랍없음",""))</f>
        <v/>
      </c>
      <c r="AE1433" t="str">
        <f>IF(ISBLANK(AD1433),"",IF(ISERROR(VLOOKUP(AD1433,[3]DropTable!$A:$A,1,0)),"드랍없음",""))</f>
        <v/>
      </c>
      <c r="AG1433">
        <v>9.8000000000000007</v>
      </c>
      <c r="AH1433">
        <v>1</v>
      </c>
    </row>
    <row r="1434" spans="1:34" x14ac:dyDescent="0.3">
      <c r="A1434">
        <v>6</v>
      </c>
      <c r="B1434">
        <v>43</v>
      </c>
      <c r="C1434">
        <f>IF(OR($L1434=TRUE,$A1434=0,MOD($A1434,ChapterTable!$S$20)&lt;&gt;0),
MAX(0,INT(($B1434+ChapterTable!$Q$26+VLOOKUP(SUBSTITUTE(C$1,"성장단계","")&amp;"단계오프셋",ChapterTable!$S:$T,2,0))/ChapterTable!$Q$23)),
MAX(0,INT(($B1434+ChapterTable!$S$26+VLOOKUP(SUBSTITUTE(C$1,"성장단계","")&amp;"보스단계오프셋",ChapterTable!$S:$T,2,0))/ChapterTable!$S$23)))</f>
        <v>4</v>
      </c>
      <c r="D1434">
        <f>IF(OR($L1434=TRUE,$A1434=0,MOD($A1434,ChapterTable!$S$20)&lt;&gt;0),
MAX(0,INT(($B1434+ChapterTable!$Q$26+VLOOKUP(SUBSTITUTE(D$1,"성장단계","")&amp;"단계오프셋",ChapterTable!$S:$T,2,0))/ChapterTable!$Q$23)),
MAX(0,INT(($B1434+ChapterTable!$S$26+VLOOKUP(SUBSTITUTE(D$1,"성장단계","")&amp;"보스단계오프셋",ChapterTable!$S:$T,2,0))/ChapterTable!$S$23)))</f>
        <v>4</v>
      </c>
      <c r="E1434" s="1">
        <f ca="1">IF(AND($A1434=0,$B1434=1),
    VLOOKUP(1,ChapterTable!$1:$1048576,MATCH("최종"&amp;SUBSTITUTE(SUBSTITUTE(E$1,"standard",""),"|Float",""),ChapterTable!$1:$1,0),0)*ChapterTable!$Q$17,
  IF(AND($A1434=0,$B1434=0),
    E1435,
  IF($B1434=0,
    VLOOKUP($A1434,ChapterTable!$1:$1048576,MATCH("최종"&amp;SUBSTITUTE(SUBSTITUTE(E$1,"standard",""),"|Float",""),ChapterTable!$1:$1,0),0),
  IF($B1434=1,
    IF($L1434=FALSE,
      VLOOKUP($A1434,ChapterTable!$1:$1048576,MATCH("최종"&amp;SUBSTITUTE(SUBSTITUTE(E$1,"standard",""),"|Float",""),ChapterTable!$1:$1,0),0),
      VLOOKUP($A1434-ChapterTable!$Q$11,ChapterTable!$1:$1048576,MATCH("최종"&amp;SUBSTITUTE(SUBSTITUTE(E$1,"standard",""),"|Float",""),ChapterTable!$1:$1,0),0)*ChapterTable!$Q$14
    ),
  OFFSET(E1434,-$B1434+IF($L1434,1,0),0)*
    (VLOOKUP(SUBSTITUTE(SUBSTITUTE(E$1,"standard",""),"|Float","")&amp;"인게임누적곱배수",ChapterTable!$S:$T,2,0)^C1434
    +VLOOKUP(SUBSTITUTE(SUBSTITUTE(E$1,"standard",""),"|Float","")&amp;"인게임누적합배수",ChapterTable!$S:$T,2,0)*C1434)
  )
  )
  )
)</f>
        <v>1858.9499999999998</v>
      </c>
      <c r="F1434" s="1">
        <f ca="1">IF(AND($A1434=0,$B1434=1),
    VLOOKUP(1,ChapterTable!$1:$1048576,MATCH("최종"&amp;SUBSTITUTE(SUBSTITUTE(F$1,"standard",""),"|Float",""),ChapterTable!$1:$1,0),0)*ChapterTable!$Q$17,
  IF(AND($A1434=0,$B1434=0),
    F1435,
  IF($B1434=0,
    VLOOKUP($A1434,ChapterTable!$1:$1048576,MATCH("최종"&amp;SUBSTITUTE(SUBSTITUTE(F$1,"standard",""),"|Float",""),ChapterTable!$1:$1,0),0),
  IF($B1434=1,
    IF($L1434=FALSE,
      VLOOKUP($A1434,ChapterTable!$1:$1048576,MATCH("최종"&amp;SUBSTITUTE(SUBSTITUTE(F$1,"standard",""),"|Float",""),ChapterTable!$1:$1,0),0),
      VLOOKUP($A1434-ChapterTable!$Q$11,ChapterTable!$1:$1048576,MATCH("최종"&amp;SUBSTITUTE(SUBSTITUTE(F$1,"standard",""),"|Float",""),ChapterTable!$1:$1,0),0)*ChapterTable!$Q$14
    ),
  OFFSET(F1434,-$B1434+IF($L1434,1,0),0)*
    (VLOOKUP(SUBSTITUTE(SUBSTITUTE(F$1,"standard",""),"|Float","")&amp;"인게임누적곱배수",ChapterTable!$S:$T,2,0)^D1434
    +VLOOKUP(SUBSTITUTE(SUBSTITUTE(F$1,"standard",""),"|Float","")&amp;"인게임누적합배수",ChapterTable!$S:$T,2,0)*D1434)
  )
  )
  )
)</f>
        <v>774.5625</v>
      </c>
      <c r="G1434" t="s">
        <v>76</v>
      </c>
      <c r="J1434" t="str">
        <f>IF(ISBLANK(I1434),"",
IFERROR(VLOOKUP(I1434,[1]StringTable!$1:$1048576,MATCH([1]StringTable!$B$1,[1]StringTable!$1:$1,0),0),
IFERROR(VLOOKUP(I1434,[1]InApkStringTable!$1:$1048576,MATCH([1]InApkStringTable!$B$1,[1]InApkStringTable!$1:$1,0),0),
"스트링없음")))</f>
        <v/>
      </c>
      <c r="L1434" t="b">
        <v>1</v>
      </c>
      <c r="N1434" t="str">
        <f>IF(ISBLANK(M1434),"",IF(ISERROR(VLOOKUP(M1434,MapTable!$A:$A,1,0)),"맵없음",""))</f>
        <v/>
      </c>
      <c r="O1434">
        <f t="shared" si="89"/>
        <v>5</v>
      </c>
      <c r="Q1434">
        <f t="shared" si="90"/>
        <v>5</v>
      </c>
      <c r="R1434" t="b">
        <f t="shared" ca="1" si="91"/>
        <v>0</v>
      </c>
      <c r="T1434" t="b">
        <f t="shared" ca="1" si="92"/>
        <v>0</v>
      </c>
      <c r="X1434" t="str">
        <f>IF(ISBLANK(W1434),"",
IF(ISERROR(FIND(",",W1434)),
  IF(ISERROR(VLOOKUP(W1434,MapTable!$A:$A,1,0)),"맵없음",
  ""),
IF(ISERROR(FIND(",",W1434,FIND(",",W1434)+1)),
  IF(OR(ISERROR(VLOOKUP(LEFT(W1434,FIND(",",W1434)-1),MapTable!$A:$A,1,0)),ISERROR(VLOOKUP(TRIM(MID(W1434,FIND(",",W1434)+1,999)),MapTable!$A:$A,1,0))),"맵없음",
  ""),
IF(ISERROR(FIND(",",W1434,FIND(",",W1434,FIND(",",W1434)+1)+1)),
  IF(OR(ISERROR(VLOOKUP(LEFT(W1434,FIND(",",W1434)-1),MapTable!$A:$A,1,0)),ISERROR(VLOOKUP(TRIM(MID(W1434,FIND(",",W1434)+1,FIND(",",W1434,FIND(",",W1434)+1)-FIND(",",W1434)-1)),MapTable!$A:$A,1,0)),ISERROR(VLOOKUP(TRIM(MID(W1434,FIND(",",W1434,FIND(",",W1434)+1)+1,999)),MapTable!$A:$A,1,0))),"맵없음",
  ""),
IF(ISERROR(FIND(",",W1434,FIND(",",W1434,FIND(",",W1434,FIND(",",W1434)+1)+1)+1)),
  IF(OR(ISERROR(VLOOKUP(LEFT(W1434,FIND(",",W1434)-1),MapTable!$A:$A,1,0)),ISERROR(VLOOKUP(TRIM(MID(W1434,FIND(",",W1434)+1,FIND(",",W1434,FIND(",",W1434)+1)-FIND(",",W1434)-1)),MapTable!$A:$A,1,0)),ISERROR(VLOOKUP(TRIM(MID(W1434,FIND(",",W1434,FIND(",",W1434)+1)+1,FIND(",",W1434,FIND(",",W1434,FIND(",",W1434)+1)+1)-FIND(",",W1434,FIND(",",W1434)+1)-1)),MapTable!$A:$A,1,0)),ISERROR(VLOOKUP(TRIM(MID(W1434,FIND(",",W1434,FIND(",",W1434,FIND(",",W1434)+1)+1)+1,999)),MapTable!$A:$A,1,0))),"맵없음",
  ""),
)))))</f>
        <v/>
      </c>
      <c r="AC1434" t="str">
        <f>IF(ISBLANK(AB1434),"",IF(ISERROR(VLOOKUP(AB1434,[3]DropTable!$A:$A,1,0)),"드랍없음",""))</f>
        <v/>
      </c>
      <c r="AE1434" t="str">
        <f>IF(ISBLANK(AD1434),"",IF(ISERROR(VLOOKUP(AD1434,[3]DropTable!$A:$A,1,0)),"드랍없음",""))</f>
        <v/>
      </c>
      <c r="AG1434">
        <v>9.8000000000000007</v>
      </c>
      <c r="AH1434">
        <v>1</v>
      </c>
    </row>
    <row r="1435" spans="1:34" x14ac:dyDescent="0.3">
      <c r="A1435">
        <v>6</v>
      </c>
      <c r="B1435">
        <v>44</v>
      </c>
      <c r="C1435">
        <f>IF(OR($L1435=TRUE,$A1435=0,MOD($A1435,ChapterTable!$S$20)&lt;&gt;0),
MAX(0,INT(($B1435+ChapterTable!$Q$26+VLOOKUP(SUBSTITUTE(C$1,"성장단계","")&amp;"단계오프셋",ChapterTable!$S:$T,2,0))/ChapterTable!$Q$23)),
MAX(0,INT(($B1435+ChapterTable!$S$26+VLOOKUP(SUBSTITUTE(C$1,"성장단계","")&amp;"보스단계오프셋",ChapterTable!$S:$T,2,0))/ChapterTable!$S$23)))</f>
        <v>4</v>
      </c>
      <c r="D1435">
        <f>IF(OR($L1435=TRUE,$A1435=0,MOD($A1435,ChapterTable!$S$20)&lt;&gt;0),
MAX(0,INT(($B1435+ChapterTable!$Q$26+VLOOKUP(SUBSTITUTE(D$1,"성장단계","")&amp;"단계오프셋",ChapterTable!$S:$T,2,0))/ChapterTable!$Q$23)),
MAX(0,INT(($B1435+ChapterTable!$S$26+VLOOKUP(SUBSTITUTE(D$1,"성장단계","")&amp;"보스단계오프셋",ChapterTable!$S:$T,2,0))/ChapterTable!$S$23)))</f>
        <v>4</v>
      </c>
      <c r="E1435" s="1">
        <f ca="1">IF(AND($A1435=0,$B1435=1),
    VLOOKUP(1,ChapterTable!$1:$1048576,MATCH("최종"&amp;SUBSTITUTE(SUBSTITUTE(E$1,"standard",""),"|Float",""),ChapterTable!$1:$1,0),0)*ChapterTable!$Q$17,
  IF(AND($A1435=0,$B1435=0),
    E1436,
  IF($B1435=0,
    VLOOKUP($A1435,ChapterTable!$1:$1048576,MATCH("최종"&amp;SUBSTITUTE(SUBSTITUTE(E$1,"standard",""),"|Float",""),ChapterTable!$1:$1,0),0),
  IF($B1435=1,
    IF($L1435=FALSE,
      VLOOKUP($A1435,ChapterTable!$1:$1048576,MATCH("최종"&amp;SUBSTITUTE(SUBSTITUTE(E$1,"standard",""),"|Float",""),ChapterTable!$1:$1,0),0),
      VLOOKUP($A1435-ChapterTable!$Q$11,ChapterTable!$1:$1048576,MATCH("최종"&amp;SUBSTITUTE(SUBSTITUTE(E$1,"standard",""),"|Float",""),ChapterTable!$1:$1,0),0)*ChapterTable!$Q$14
    ),
  OFFSET(E1435,-$B1435+IF($L1435,1,0),0)*
    (VLOOKUP(SUBSTITUTE(SUBSTITUTE(E$1,"standard",""),"|Float","")&amp;"인게임누적곱배수",ChapterTable!$S:$T,2,0)^C1435
    +VLOOKUP(SUBSTITUTE(SUBSTITUTE(E$1,"standard",""),"|Float","")&amp;"인게임누적합배수",ChapterTable!$S:$T,2,0)*C1435)
  )
  )
  )
)</f>
        <v>1858.9499999999998</v>
      </c>
      <c r="F1435" s="1">
        <f ca="1">IF(AND($A1435=0,$B1435=1),
    VLOOKUP(1,ChapterTable!$1:$1048576,MATCH("최종"&amp;SUBSTITUTE(SUBSTITUTE(F$1,"standard",""),"|Float",""),ChapterTable!$1:$1,0),0)*ChapterTable!$Q$17,
  IF(AND($A1435=0,$B1435=0),
    F1436,
  IF($B1435=0,
    VLOOKUP($A1435,ChapterTable!$1:$1048576,MATCH("최종"&amp;SUBSTITUTE(SUBSTITUTE(F$1,"standard",""),"|Float",""),ChapterTable!$1:$1,0),0),
  IF($B1435=1,
    IF($L1435=FALSE,
      VLOOKUP($A1435,ChapterTable!$1:$1048576,MATCH("최종"&amp;SUBSTITUTE(SUBSTITUTE(F$1,"standard",""),"|Float",""),ChapterTable!$1:$1,0),0),
      VLOOKUP($A1435-ChapterTable!$Q$11,ChapterTable!$1:$1048576,MATCH("최종"&amp;SUBSTITUTE(SUBSTITUTE(F$1,"standard",""),"|Float",""),ChapterTable!$1:$1,0),0)*ChapterTable!$Q$14
    ),
  OFFSET(F1435,-$B1435+IF($L1435,1,0),0)*
    (VLOOKUP(SUBSTITUTE(SUBSTITUTE(F$1,"standard",""),"|Float","")&amp;"인게임누적곱배수",ChapterTable!$S:$T,2,0)^D1435
    +VLOOKUP(SUBSTITUTE(SUBSTITUTE(F$1,"standard",""),"|Float","")&amp;"인게임누적합배수",ChapterTable!$S:$T,2,0)*D1435)
  )
  )
  )
)</f>
        <v>774.5625</v>
      </c>
      <c r="G1435" t="s">
        <v>76</v>
      </c>
      <c r="J1435" t="str">
        <f>IF(ISBLANK(I1435),"",
IFERROR(VLOOKUP(I1435,[1]StringTable!$1:$1048576,MATCH([1]StringTable!$B$1,[1]StringTable!$1:$1,0),0),
IFERROR(VLOOKUP(I1435,[1]InApkStringTable!$1:$1048576,MATCH([1]InApkStringTable!$B$1,[1]InApkStringTable!$1:$1,0),0),
"스트링없음")))</f>
        <v/>
      </c>
      <c r="L1435" t="b">
        <v>1</v>
      </c>
      <c r="N1435" t="str">
        <f>IF(ISBLANK(M1435),"",IF(ISERROR(VLOOKUP(M1435,MapTable!$A:$A,1,0)),"맵없음",""))</f>
        <v/>
      </c>
      <c r="O1435">
        <f t="shared" si="89"/>
        <v>5</v>
      </c>
      <c r="Q1435">
        <f t="shared" si="90"/>
        <v>5</v>
      </c>
      <c r="R1435" t="b">
        <f t="shared" ca="1" si="91"/>
        <v>0</v>
      </c>
      <c r="T1435" t="b">
        <f t="shared" ca="1" si="92"/>
        <v>0</v>
      </c>
      <c r="X1435" t="str">
        <f>IF(ISBLANK(W1435),"",
IF(ISERROR(FIND(",",W1435)),
  IF(ISERROR(VLOOKUP(W1435,MapTable!$A:$A,1,0)),"맵없음",
  ""),
IF(ISERROR(FIND(",",W1435,FIND(",",W1435)+1)),
  IF(OR(ISERROR(VLOOKUP(LEFT(W1435,FIND(",",W1435)-1),MapTable!$A:$A,1,0)),ISERROR(VLOOKUP(TRIM(MID(W1435,FIND(",",W1435)+1,999)),MapTable!$A:$A,1,0))),"맵없음",
  ""),
IF(ISERROR(FIND(",",W1435,FIND(",",W1435,FIND(",",W1435)+1)+1)),
  IF(OR(ISERROR(VLOOKUP(LEFT(W1435,FIND(",",W1435)-1),MapTable!$A:$A,1,0)),ISERROR(VLOOKUP(TRIM(MID(W1435,FIND(",",W1435)+1,FIND(",",W1435,FIND(",",W1435)+1)-FIND(",",W1435)-1)),MapTable!$A:$A,1,0)),ISERROR(VLOOKUP(TRIM(MID(W1435,FIND(",",W1435,FIND(",",W1435)+1)+1,999)),MapTable!$A:$A,1,0))),"맵없음",
  ""),
IF(ISERROR(FIND(",",W1435,FIND(",",W1435,FIND(",",W1435,FIND(",",W1435)+1)+1)+1)),
  IF(OR(ISERROR(VLOOKUP(LEFT(W1435,FIND(",",W1435)-1),MapTable!$A:$A,1,0)),ISERROR(VLOOKUP(TRIM(MID(W1435,FIND(",",W1435)+1,FIND(",",W1435,FIND(",",W1435)+1)-FIND(",",W1435)-1)),MapTable!$A:$A,1,0)),ISERROR(VLOOKUP(TRIM(MID(W1435,FIND(",",W1435,FIND(",",W1435)+1)+1,FIND(",",W1435,FIND(",",W1435,FIND(",",W1435)+1)+1)-FIND(",",W1435,FIND(",",W1435)+1)-1)),MapTable!$A:$A,1,0)),ISERROR(VLOOKUP(TRIM(MID(W1435,FIND(",",W1435,FIND(",",W1435,FIND(",",W1435)+1)+1)+1,999)),MapTable!$A:$A,1,0))),"맵없음",
  ""),
)))))</f>
        <v/>
      </c>
      <c r="AC1435" t="str">
        <f>IF(ISBLANK(AB1435),"",IF(ISERROR(VLOOKUP(AB1435,[3]DropTable!$A:$A,1,0)),"드랍없음",""))</f>
        <v/>
      </c>
      <c r="AE1435" t="str">
        <f>IF(ISBLANK(AD1435),"",IF(ISERROR(VLOOKUP(AD1435,[3]DropTable!$A:$A,1,0)),"드랍없음",""))</f>
        <v/>
      </c>
      <c r="AG1435">
        <v>9.8000000000000007</v>
      </c>
      <c r="AH1435">
        <v>1</v>
      </c>
    </row>
    <row r="1436" spans="1:34" x14ac:dyDescent="0.3">
      <c r="A1436">
        <v>6</v>
      </c>
      <c r="B1436">
        <v>45</v>
      </c>
      <c r="C1436">
        <f>IF(OR($L1436=TRUE,$A1436=0,MOD($A1436,ChapterTable!$S$20)&lt;&gt;0),
MAX(0,INT(($B1436+ChapterTable!$Q$26+VLOOKUP(SUBSTITUTE(C$1,"성장단계","")&amp;"단계오프셋",ChapterTable!$S:$T,2,0))/ChapterTable!$Q$23)),
MAX(0,INT(($B1436+ChapterTable!$S$26+VLOOKUP(SUBSTITUTE(C$1,"성장단계","")&amp;"보스단계오프셋",ChapterTable!$S:$T,2,0))/ChapterTable!$S$23)))</f>
        <v>4</v>
      </c>
      <c r="D1436">
        <f>IF(OR($L1436=TRUE,$A1436=0,MOD($A1436,ChapterTable!$S$20)&lt;&gt;0),
MAX(0,INT(($B1436+ChapterTable!$Q$26+VLOOKUP(SUBSTITUTE(D$1,"성장단계","")&amp;"단계오프셋",ChapterTable!$S:$T,2,0))/ChapterTable!$Q$23)),
MAX(0,INT(($B1436+ChapterTable!$S$26+VLOOKUP(SUBSTITUTE(D$1,"성장단계","")&amp;"보스단계오프셋",ChapterTable!$S:$T,2,0))/ChapterTable!$S$23)))</f>
        <v>4</v>
      </c>
      <c r="E1436" s="1">
        <f ca="1">IF(AND($A1436=0,$B1436=1),
    VLOOKUP(1,ChapterTable!$1:$1048576,MATCH("최종"&amp;SUBSTITUTE(SUBSTITUTE(E$1,"standard",""),"|Float",""),ChapterTable!$1:$1,0),0)*ChapterTable!$Q$17,
  IF(AND($A1436=0,$B1436=0),
    E1437,
  IF($B1436=0,
    VLOOKUP($A1436,ChapterTable!$1:$1048576,MATCH("최종"&amp;SUBSTITUTE(SUBSTITUTE(E$1,"standard",""),"|Float",""),ChapterTable!$1:$1,0),0),
  IF($B1436=1,
    IF($L1436=FALSE,
      VLOOKUP($A1436,ChapterTable!$1:$1048576,MATCH("최종"&amp;SUBSTITUTE(SUBSTITUTE(E$1,"standard",""),"|Float",""),ChapterTable!$1:$1,0),0),
      VLOOKUP($A1436-ChapterTable!$Q$11,ChapterTable!$1:$1048576,MATCH("최종"&amp;SUBSTITUTE(SUBSTITUTE(E$1,"standard",""),"|Float",""),ChapterTable!$1:$1,0),0)*ChapterTable!$Q$14
    ),
  OFFSET(E1436,-$B1436+IF($L1436,1,0),0)*
    (VLOOKUP(SUBSTITUTE(SUBSTITUTE(E$1,"standard",""),"|Float","")&amp;"인게임누적곱배수",ChapterTable!$S:$T,2,0)^C1436
    +VLOOKUP(SUBSTITUTE(SUBSTITUTE(E$1,"standard",""),"|Float","")&amp;"인게임누적합배수",ChapterTable!$S:$T,2,0)*C1436)
  )
  )
  )
)</f>
        <v>1858.9499999999998</v>
      </c>
      <c r="F1436" s="1">
        <f ca="1">IF(AND($A1436=0,$B1436=1),
    VLOOKUP(1,ChapterTable!$1:$1048576,MATCH("최종"&amp;SUBSTITUTE(SUBSTITUTE(F$1,"standard",""),"|Float",""),ChapterTable!$1:$1,0),0)*ChapterTable!$Q$17,
  IF(AND($A1436=0,$B1436=0),
    F1437,
  IF($B1436=0,
    VLOOKUP($A1436,ChapterTable!$1:$1048576,MATCH("최종"&amp;SUBSTITUTE(SUBSTITUTE(F$1,"standard",""),"|Float",""),ChapterTable!$1:$1,0),0),
  IF($B1436=1,
    IF($L1436=FALSE,
      VLOOKUP($A1436,ChapterTable!$1:$1048576,MATCH("최종"&amp;SUBSTITUTE(SUBSTITUTE(F$1,"standard",""),"|Float",""),ChapterTable!$1:$1,0),0),
      VLOOKUP($A1436-ChapterTable!$Q$11,ChapterTable!$1:$1048576,MATCH("최종"&amp;SUBSTITUTE(SUBSTITUTE(F$1,"standard",""),"|Float",""),ChapterTable!$1:$1,0),0)*ChapterTable!$Q$14
    ),
  OFFSET(F1436,-$B1436+IF($L1436,1,0),0)*
    (VLOOKUP(SUBSTITUTE(SUBSTITUTE(F$1,"standard",""),"|Float","")&amp;"인게임누적곱배수",ChapterTable!$S:$T,2,0)^D1436
    +VLOOKUP(SUBSTITUTE(SUBSTITUTE(F$1,"standard",""),"|Float","")&amp;"인게임누적합배수",ChapterTable!$S:$T,2,0)*D1436)
  )
  )
  )
)</f>
        <v>774.5625</v>
      </c>
      <c r="G1436" t="s">
        <v>76</v>
      </c>
      <c r="J1436" t="str">
        <f>IF(ISBLANK(I1436),"",
IFERROR(VLOOKUP(I1436,[1]StringTable!$1:$1048576,MATCH([1]StringTable!$B$1,[1]StringTable!$1:$1,0),0),
IFERROR(VLOOKUP(I1436,[1]InApkStringTable!$1:$1048576,MATCH([1]InApkStringTable!$B$1,[1]InApkStringTable!$1:$1,0),0),
"스트링없음")))</f>
        <v/>
      </c>
      <c r="L1436" t="b">
        <v>1</v>
      </c>
      <c r="N1436" t="str">
        <f>IF(ISBLANK(M1436),"",IF(ISERROR(VLOOKUP(M1436,MapTable!$A:$A,1,0)),"맵없음",""))</f>
        <v/>
      </c>
      <c r="O1436">
        <f t="shared" si="89"/>
        <v>11</v>
      </c>
      <c r="Q1436">
        <f t="shared" si="90"/>
        <v>11</v>
      </c>
      <c r="R1436" t="b">
        <f t="shared" ca="1" si="91"/>
        <v>0</v>
      </c>
      <c r="T1436" t="b">
        <f t="shared" ca="1" si="92"/>
        <v>0</v>
      </c>
      <c r="X1436" t="str">
        <f>IF(ISBLANK(W1436),"",
IF(ISERROR(FIND(",",W1436)),
  IF(ISERROR(VLOOKUP(W1436,MapTable!$A:$A,1,0)),"맵없음",
  ""),
IF(ISERROR(FIND(",",W1436,FIND(",",W1436)+1)),
  IF(OR(ISERROR(VLOOKUP(LEFT(W1436,FIND(",",W1436)-1),MapTable!$A:$A,1,0)),ISERROR(VLOOKUP(TRIM(MID(W1436,FIND(",",W1436)+1,999)),MapTable!$A:$A,1,0))),"맵없음",
  ""),
IF(ISERROR(FIND(",",W1436,FIND(",",W1436,FIND(",",W1436)+1)+1)),
  IF(OR(ISERROR(VLOOKUP(LEFT(W1436,FIND(",",W1436)-1),MapTable!$A:$A,1,0)),ISERROR(VLOOKUP(TRIM(MID(W1436,FIND(",",W1436)+1,FIND(",",W1436,FIND(",",W1436)+1)-FIND(",",W1436)-1)),MapTable!$A:$A,1,0)),ISERROR(VLOOKUP(TRIM(MID(W1436,FIND(",",W1436,FIND(",",W1436)+1)+1,999)),MapTable!$A:$A,1,0))),"맵없음",
  ""),
IF(ISERROR(FIND(",",W1436,FIND(",",W1436,FIND(",",W1436,FIND(",",W1436)+1)+1)+1)),
  IF(OR(ISERROR(VLOOKUP(LEFT(W1436,FIND(",",W1436)-1),MapTable!$A:$A,1,0)),ISERROR(VLOOKUP(TRIM(MID(W1436,FIND(",",W1436)+1,FIND(",",W1436,FIND(",",W1436)+1)-FIND(",",W1436)-1)),MapTable!$A:$A,1,0)),ISERROR(VLOOKUP(TRIM(MID(W1436,FIND(",",W1436,FIND(",",W1436)+1)+1,FIND(",",W1436,FIND(",",W1436,FIND(",",W1436)+1)+1)-FIND(",",W1436,FIND(",",W1436)+1)-1)),MapTable!$A:$A,1,0)),ISERROR(VLOOKUP(TRIM(MID(W1436,FIND(",",W1436,FIND(",",W1436,FIND(",",W1436)+1)+1)+1,999)),MapTable!$A:$A,1,0))),"맵없음",
  ""),
)))))</f>
        <v/>
      </c>
      <c r="AC1436" t="str">
        <f>IF(ISBLANK(AB1436),"",IF(ISERROR(VLOOKUP(AB1436,[3]DropTable!$A:$A,1,0)),"드랍없음",""))</f>
        <v/>
      </c>
      <c r="AE1436" t="str">
        <f>IF(ISBLANK(AD1436),"",IF(ISERROR(VLOOKUP(AD1436,[3]DropTable!$A:$A,1,0)),"드랍없음",""))</f>
        <v/>
      </c>
      <c r="AG1436">
        <v>9.8000000000000007</v>
      </c>
      <c r="AH1436">
        <v>1</v>
      </c>
    </row>
    <row r="1437" spans="1:34" x14ac:dyDescent="0.3">
      <c r="A1437">
        <v>6</v>
      </c>
      <c r="B1437">
        <v>46</v>
      </c>
      <c r="C1437">
        <f>IF(OR($L1437=TRUE,$A1437=0,MOD($A1437,ChapterTable!$S$20)&lt;&gt;0),
MAX(0,INT(($B1437+ChapterTable!$Q$26+VLOOKUP(SUBSTITUTE(C$1,"성장단계","")&amp;"단계오프셋",ChapterTable!$S:$T,2,0))/ChapterTable!$Q$23)),
MAX(0,INT(($B1437+ChapterTable!$S$26+VLOOKUP(SUBSTITUTE(C$1,"성장단계","")&amp;"보스단계오프셋",ChapterTable!$S:$T,2,0))/ChapterTable!$S$23)))</f>
        <v>5</v>
      </c>
      <c r="D1437">
        <f>IF(OR($L1437=TRUE,$A1437=0,MOD($A1437,ChapterTable!$S$20)&lt;&gt;0),
MAX(0,INT(($B1437+ChapterTable!$Q$26+VLOOKUP(SUBSTITUTE(D$1,"성장단계","")&amp;"단계오프셋",ChapterTable!$S:$T,2,0))/ChapterTable!$Q$23)),
MAX(0,INT(($B1437+ChapterTable!$S$26+VLOOKUP(SUBSTITUTE(D$1,"성장단계","")&amp;"보스단계오프셋",ChapterTable!$S:$T,2,0))/ChapterTable!$S$23)))</f>
        <v>4</v>
      </c>
      <c r="E1437" s="1">
        <f ca="1">IF(AND($A1437=0,$B1437=1),
    VLOOKUP(1,ChapterTable!$1:$1048576,MATCH("최종"&amp;SUBSTITUTE(SUBSTITUTE(E$1,"standard",""),"|Float",""),ChapterTable!$1:$1,0),0)*ChapterTable!$Q$17,
  IF(AND($A1437=0,$B1437=0),
    E1438,
  IF($B1437=0,
    VLOOKUP($A1437,ChapterTable!$1:$1048576,MATCH("최종"&amp;SUBSTITUTE(SUBSTITUTE(E$1,"standard",""),"|Float",""),ChapterTable!$1:$1,0),0),
  IF($B1437=1,
    IF($L1437=FALSE,
      VLOOKUP($A1437,ChapterTable!$1:$1048576,MATCH("최종"&amp;SUBSTITUTE(SUBSTITUTE(E$1,"standard",""),"|Float",""),ChapterTable!$1:$1,0),0),
      VLOOKUP($A1437-ChapterTable!$Q$11,ChapterTable!$1:$1048576,MATCH("최종"&amp;SUBSTITUTE(SUBSTITUTE(E$1,"standard",""),"|Float",""),ChapterTable!$1:$1,0),0)*ChapterTable!$Q$14
    ),
  OFFSET(E1437,-$B1437+IF($L1437,1,0),0)*
    (VLOOKUP(SUBSTITUTE(SUBSTITUTE(E$1,"standard",""),"|Float","")&amp;"인게임누적곱배수",ChapterTable!$S:$T,2,0)^C1437
    +VLOOKUP(SUBSTITUTE(SUBSTITUTE(E$1,"standard",""),"|Float","")&amp;"인게임누적합배수",ChapterTable!$S:$T,2,0)*C1437)
  )
  )
  )
)</f>
        <v>2130.046875</v>
      </c>
      <c r="F1437" s="1">
        <f ca="1">IF(AND($A1437=0,$B1437=1),
    VLOOKUP(1,ChapterTable!$1:$1048576,MATCH("최종"&amp;SUBSTITUTE(SUBSTITUTE(F$1,"standard",""),"|Float",""),ChapterTable!$1:$1,0),0)*ChapterTable!$Q$17,
  IF(AND($A1437=0,$B1437=0),
    F1438,
  IF($B1437=0,
    VLOOKUP($A1437,ChapterTable!$1:$1048576,MATCH("최종"&amp;SUBSTITUTE(SUBSTITUTE(F$1,"standard",""),"|Float",""),ChapterTable!$1:$1,0),0),
  IF($B1437=1,
    IF($L1437=FALSE,
      VLOOKUP($A1437,ChapterTable!$1:$1048576,MATCH("최종"&amp;SUBSTITUTE(SUBSTITUTE(F$1,"standard",""),"|Float",""),ChapterTable!$1:$1,0),0),
      VLOOKUP($A1437-ChapterTable!$Q$11,ChapterTable!$1:$1048576,MATCH("최종"&amp;SUBSTITUTE(SUBSTITUTE(F$1,"standard",""),"|Float",""),ChapterTable!$1:$1,0),0)*ChapterTable!$Q$14
    ),
  OFFSET(F1437,-$B1437+IF($L1437,1,0),0)*
    (VLOOKUP(SUBSTITUTE(SUBSTITUTE(F$1,"standard",""),"|Float","")&amp;"인게임누적곱배수",ChapterTable!$S:$T,2,0)^D1437
    +VLOOKUP(SUBSTITUTE(SUBSTITUTE(F$1,"standard",""),"|Float","")&amp;"인게임누적합배수",ChapterTable!$S:$T,2,0)*D1437)
  )
  )
  )
)</f>
        <v>774.5625</v>
      </c>
      <c r="G1437" t="s">
        <v>76</v>
      </c>
      <c r="J1437" t="str">
        <f>IF(ISBLANK(I1437),"",
IFERROR(VLOOKUP(I1437,[1]StringTable!$1:$1048576,MATCH([1]StringTable!$B$1,[1]StringTable!$1:$1,0),0),
IFERROR(VLOOKUP(I1437,[1]InApkStringTable!$1:$1048576,MATCH([1]InApkStringTable!$B$1,[1]InApkStringTable!$1:$1,0),0),
"스트링없음")))</f>
        <v/>
      </c>
      <c r="L1437" t="b">
        <v>1</v>
      </c>
      <c r="N1437" t="str">
        <f>IF(ISBLANK(M1437),"",IF(ISERROR(VLOOKUP(M1437,MapTable!$A:$A,1,0)),"맵없음",""))</f>
        <v/>
      </c>
      <c r="O1437">
        <f t="shared" si="89"/>
        <v>5</v>
      </c>
      <c r="Q1437">
        <f t="shared" si="90"/>
        <v>5</v>
      </c>
      <c r="R1437" t="b">
        <f t="shared" ca="1" si="91"/>
        <v>0</v>
      </c>
      <c r="T1437" t="b">
        <f t="shared" ca="1" si="92"/>
        <v>0</v>
      </c>
      <c r="X1437" t="str">
        <f>IF(ISBLANK(W1437),"",
IF(ISERROR(FIND(",",W1437)),
  IF(ISERROR(VLOOKUP(W1437,MapTable!$A:$A,1,0)),"맵없음",
  ""),
IF(ISERROR(FIND(",",W1437,FIND(",",W1437)+1)),
  IF(OR(ISERROR(VLOOKUP(LEFT(W1437,FIND(",",W1437)-1),MapTable!$A:$A,1,0)),ISERROR(VLOOKUP(TRIM(MID(W1437,FIND(",",W1437)+1,999)),MapTable!$A:$A,1,0))),"맵없음",
  ""),
IF(ISERROR(FIND(",",W1437,FIND(",",W1437,FIND(",",W1437)+1)+1)),
  IF(OR(ISERROR(VLOOKUP(LEFT(W1437,FIND(",",W1437)-1),MapTable!$A:$A,1,0)),ISERROR(VLOOKUP(TRIM(MID(W1437,FIND(",",W1437)+1,FIND(",",W1437,FIND(",",W1437)+1)-FIND(",",W1437)-1)),MapTable!$A:$A,1,0)),ISERROR(VLOOKUP(TRIM(MID(W1437,FIND(",",W1437,FIND(",",W1437)+1)+1,999)),MapTable!$A:$A,1,0))),"맵없음",
  ""),
IF(ISERROR(FIND(",",W1437,FIND(",",W1437,FIND(",",W1437,FIND(",",W1437)+1)+1)+1)),
  IF(OR(ISERROR(VLOOKUP(LEFT(W1437,FIND(",",W1437)-1),MapTable!$A:$A,1,0)),ISERROR(VLOOKUP(TRIM(MID(W1437,FIND(",",W1437)+1,FIND(",",W1437,FIND(",",W1437)+1)-FIND(",",W1437)-1)),MapTable!$A:$A,1,0)),ISERROR(VLOOKUP(TRIM(MID(W1437,FIND(",",W1437,FIND(",",W1437)+1)+1,FIND(",",W1437,FIND(",",W1437,FIND(",",W1437)+1)+1)-FIND(",",W1437,FIND(",",W1437)+1)-1)),MapTable!$A:$A,1,0)),ISERROR(VLOOKUP(TRIM(MID(W1437,FIND(",",W1437,FIND(",",W1437,FIND(",",W1437)+1)+1)+1,999)),MapTable!$A:$A,1,0))),"맵없음",
  ""),
)))))</f>
        <v/>
      </c>
      <c r="AC1437" t="str">
        <f>IF(ISBLANK(AB1437),"",IF(ISERROR(VLOOKUP(AB1437,[3]DropTable!$A:$A,1,0)),"드랍없음",""))</f>
        <v/>
      </c>
      <c r="AE1437" t="str">
        <f>IF(ISBLANK(AD1437),"",IF(ISERROR(VLOOKUP(AD1437,[3]DropTable!$A:$A,1,0)),"드랍없음",""))</f>
        <v/>
      </c>
      <c r="AG1437">
        <v>9.8000000000000007</v>
      </c>
      <c r="AH1437">
        <v>1</v>
      </c>
    </row>
    <row r="1438" spans="1:34" x14ac:dyDescent="0.3">
      <c r="A1438">
        <v>6</v>
      </c>
      <c r="B1438">
        <v>47</v>
      </c>
      <c r="C1438">
        <f>IF(OR($L1438=TRUE,$A1438=0,MOD($A1438,ChapterTable!$S$20)&lt;&gt;0),
MAX(0,INT(($B1438+ChapterTable!$Q$26+VLOOKUP(SUBSTITUTE(C$1,"성장단계","")&amp;"단계오프셋",ChapterTable!$S:$T,2,0))/ChapterTable!$Q$23)),
MAX(0,INT(($B1438+ChapterTable!$S$26+VLOOKUP(SUBSTITUTE(C$1,"성장단계","")&amp;"보스단계오프셋",ChapterTable!$S:$T,2,0))/ChapterTable!$S$23)))</f>
        <v>5</v>
      </c>
      <c r="D1438">
        <f>IF(OR($L1438=TRUE,$A1438=0,MOD($A1438,ChapterTable!$S$20)&lt;&gt;0),
MAX(0,INT(($B1438+ChapterTable!$Q$26+VLOOKUP(SUBSTITUTE(D$1,"성장단계","")&amp;"단계오프셋",ChapterTable!$S:$T,2,0))/ChapterTable!$Q$23)),
MAX(0,INT(($B1438+ChapterTable!$S$26+VLOOKUP(SUBSTITUTE(D$1,"성장단계","")&amp;"보스단계오프셋",ChapterTable!$S:$T,2,0))/ChapterTable!$S$23)))</f>
        <v>4</v>
      </c>
      <c r="E1438" s="1">
        <f ca="1">IF(AND($A1438=0,$B1438=1),
    VLOOKUP(1,ChapterTable!$1:$1048576,MATCH("최종"&amp;SUBSTITUTE(SUBSTITUTE(E$1,"standard",""),"|Float",""),ChapterTable!$1:$1,0),0)*ChapterTable!$Q$17,
  IF(AND($A1438=0,$B1438=0),
    E1439,
  IF($B1438=0,
    VLOOKUP($A1438,ChapterTable!$1:$1048576,MATCH("최종"&amp;SUBSTITUTE(SUBSTITUTE(E$1,"standard",""),"|Float",""),ChapterTable!$1:$1,0),0),
  IF($B1438=1,
    IF($L1438=FALSE,
      VLOOKUP($A1438,ChapterTable!$1:$1048576,MATCH("최종"&amp;SUBSTITUTE(SUBSTITUTE(E$1,"standard",""),"|Float",""),ChapterTable!$1:$1,0),0),
      VLOOKUP($A1438-ChapterTable!$Q$11,ChapterTable!$1:$1048576,MATCH("최종"&amp;SUBSTITUTE(SUBSTITUTE(E$1,"standard",""),"|Float",""),ChapterTable!$1:$1,0),0)*ChapterTable!$Q$14
    ),
  OFFSET(E1438,-$B1438+IF($L1438,1,0),0)*
    (VLOOKUP(SUBSTITUTE(SUBSTITUTE(E$1,"standard",""),"|Float","")&amp;"인게임누적곱배수",ChapterTable!$S:$T,2,0)^C1438
    +VLOOKUP(SUBSTITUTE(SUBSTITUTE(E$1,"standard",""),"|Float","")&amp;"인게임누적합배수",ChapterTable!$S:$T,2,0)*C1438)
  )
  )
  )
)</f>
        <v>2130.046875</v>
      </c>
      <c r="F1438" s="1">
        <f ca="1">IF(AND($A1438=0,$B1438=1),
    VLOOKUP(1,ChapterTable!$1:$1048576,MATCH("최종"&amp;SUBSTITUTE(SUBSTITUTE(F$1,"standard",""),"|Float",""),ChapterTable!$1:$1,0),0)*ChapterTable!$Q$17,
  IF(AND($A1438=0,$B1438=0),
    F1439,
  IF($B1438=0,
    VLOOKUP($A1438,ChapterTable!$1:$1048576,MATCH("최종"&amp;SUBSTITUTE(SUBSTITUTE(F$1,"standard",""),"|Float",""),ChapterTable!$1:$1,0),0),
  IF($B1438=1,
    IF($L1438=FALSE,
      VLOOKUP($A1438,ChapterTable!$1:$1048576,MATCH("최종"&amp;SUBSTITUTE(SUBSTITUTE(F$1,"standard",""),"|Float",""),ChapterTable!$1:$1,0),0),
      VLOOKUP($A1438-ChapterTable!$Q$11,ChapterTable!$1:$1048576,MATCH("최종"&amp;SUBSTITUTE(SUBSTITUTE(F$1,"standard",""),"|Float",""),ChapterTable!$1:$1,0),0)*ChapterTable!$Q$14
    ),
  OFFSET(F1438,-$B1438+IF($L1438,1,0),0)*
    (VLOOKUP(SUBSTITUTE(SUBSTITUTE(F$1,"standard",""),"|Float","")&amp;"인게임누적곱배수",ChapterTable!$S:$T,2,0)^D1438
    +VLOOKUP(SUBSTITUTE(SUBSTITUTE(F$1,"standard",""),"|Float","")&amp;"인게임누적합배수",ChapterTable!$S:$T,2,0)*D1438)
  )
  )
  )
)</f>
        <v>774.5625</v>
      </c>
      <c r="G1438" t="s">
        <v>76</v>
      </c>
      <c r="J1438" t="str">
        <f>IF(ISBLANK(I1438),"",
IFERROR(VLOOKUP(I1438,[1]StringTable!$1:$1048576,MATCH([1]StringTable!$B$1,[1]StringTable!$1:$1,0),0),
IFERROR(VLOOKUP(I1438,[1]InApkStringTable!$1:$1048576,MATCH([1]InApkStringTable!$B$1,[1]InApkStringTable!$1:$1,0),0),
"스트링없음")))</f>
        <v/>
      </c>
      <c r="L1438" t="b">
        <v>1</v>
      </c>
      <c r="N1438" t="str">
        <f>IF(ISBLANK(M1438),"",IF(ISERROR(VLOOKUP(M1438,MapTable!$A:$A,1,0)),"맵없음",""))</f>
        <v/>
      </c>
      <c r="O1438">
        <f t="shared" si="89"/>
        <v>5</v>
      </c>
      <c r="Q1438">
        <f t="shared" si="90"/>
        <v>5</v>
      </c>
      <c r="R1438" t="b">
        <f t="shared" ca="1" si="91"/>
        <v>0</v>
      </c>
      <c r="T1438" t="b">
        <f t="shared" ca="1" si="92"/>
        <v>0</v>
      </c>
      <c r="X1438" t="str">
        <f>IF(ISBLANK(W1438),"",
IF(ISERROR(FIND(",",W1438)),
  IF(ISERROR(VLOOKUP(W1438,MapTable!$A:$A,1,0)),"맵없음",
  ""),
IF(ISERROR(FIND(",",W1438,FIND(",",W1438)+1)),
  IF(OR(ISERROR(VLOOKUP(LEFT(W1438,FIND(",",W1438)-1),MapTable!$A:$A,1,0)),ISERROR(VLOOKUP(TRIM(MID(W1438,FIND(",",W1438)+1,999)),MapTable!$A:$A,1,0))),"맵없음",
  ""),
IF(ISERROR(FIND(",",W1438,FIND(",",W1438,FIND(",",W1438)+1)+1)),
  IF(OR(ISERROR(VLOOKUP(LEFT(W1438,FIND(",",W1438)-1),MapTable!$A:$A,1,0)),ISERROR(VLOOKUP(TRIM(MID(W1438,FIND(",",W1438)+1,FIND(",",W1438,FIND(",",W1438)+1)-FIND(",",W1438)-1)),MapTable!$A:$A,1,0)),ISERROR(VLOOKUP(TRIM(MID(W1438,FIND(",",W1438,FIND(",",W1438)+1)+1,999)),MapTable!$A:$A,1,0))),"맵없음",
  ""),
IF(ISERROR(FIND(",",W1438,FIND(",",W1438,FIND(",",W1438,FIND(",",W1438)+1)+1)+1)),
  IF(OR(ISERROR(VLOOKUP(LEFT(W1438,FIND(",",W1438)-1),MapTable!$A:$A,1,0)),ISERROR(VLOOKUP(TRIM(MID(W1438,FIND(",",W1438)+1,FIND(",",W1438,FIND(",",W1438)+1)-FIND(",",W1438)-1)),MapTable!$A:$A,1,0)),ISERROR(VLOOKUP(TRIM(MID(W1438,FIND(",",W1438,FIND(",",W1438)+1)+1,FIND(",",W1438,FIND(",",W1438,FIND(",",W1438)+1)+1)-FIND(",",W1438,FIND(",",W1438)+1)-1)),MapTable!$A:$A,1,0)),ISERROR(VLOOKUP(TRIM(MID(W1438,FIND(",",W1438,FIND(",",W1438,FIND(",",W1438)+1)+1)+1,999)),MapTable!$A:$A,1,0))),"맵없음",
  ""),
)))))</f>
        <v/>
      </c>
      <c r="AC1438" t="str">
        <f>IF(ISBLANK(AB1438),"",IF(ISERROR(VLOOKUP(AB1438,[3]DropTable!$A:$A,1,0)),"드랍없음",""))</f>
        <v/>
      </c>
      <c r="AE1438" t="str">
        <f>IF(ISBLANK(AD1438),"",IF(ISERROR(VLOOKUP(AD1438,[3]DropTable!$A:$A,1,0)),"드랍없음",""))</f>
        <v/>
      </c>
      <c r="AG1438">
        <v>9.8000000000000007</v>
      </c>
      <c r="AH1438">
        <v>1</v>
      </c>
    </row>
    <row r="1439" spans="1:34" x14ac:dyDescent="0.3">
      <c r="A1439">
        <v>6</v>
      </c>
      <c r="B1439">
        <v>48</v>
      </c>
      <c r="C1439">
        <f>IF(OR($L1439=TRUE,$A1439=0,MOD($A1439,ChapterTable!$S$20)&lt;&gt;0),
MAX(0,INT(($B1439+ChapterTable!$Q$26+VLOOKUP(SUBSTITUTE(C$1,"성장단계","")&amp;"단계오프셋",ChapterTable!$S:$T,2,0))/ChapterTable!$Q$23)),
MAX(0,INT(($B1439+ChapterTable!$S$26+VLOOKUP(SUBSTITUTE(C$1,"성장단계","")&amp;"보스단계오프셋",ChapterTable!$S:$T,2,0))/ChapterTable!$S$23)))</f>
        <v>5</v>
      </c>
      <c r="D1439">
        <f>IF(OR($L1439=TRUE,$A1439=0,MOD($A1439,ChapterTable!$S$20)&lt;&gt;0),
MAX(0,INT(($B1439+ChapterTable!$Q$26+VLOOKUP(SUBSTITUTE(D$1,"성장단계","")&amp;"단계오프셋",ChapterTable!$S:$T,2,0))/ChapterTable!$Q$23)),
MAX(0,INT(($B1439+ChapterTable!$S$26+VLOOKUP(SUBSTITUTE(D$1,"성장단계","")&amp;"보스단계오프셋",ChapterTable!$S:$T,2,0))/ChapterTable!$S$23)))</f>
        <v>4</v>
      </c>
      <c r="E1439" s="1">
        <f ca="1">IF(AND($A1439=0,$B1439=1),
    VLOOKUP(1,ChapterTable!$1:$1048576,MATCH("최종"&amp;SUBSTITUTE(SUBSTITUTE(E$1,"standard",""),"|Float",""),ChapterTable!$1:$1,0),0)*ChapterTable!$Q$17,
  IF(AND($A1439=0,$B1439=0),
    E1440,
  IF($B1439=0,
    VLOOKUP($A1439,ChapterTable!$1:$1048576,MATCH("최종"&amp;SUBSTITUTE(SUBSTITUTE(E$1,"standard",""),"|Float",""),ChapterTable!$1:$1,0),0),
  IF($B1439=1,
    IF($L1439=FALSE,
      VLOOKUP($A1439,ChapterTable!$1:$1048576,MATCH("최종"&amp;SUBSTITUTE(SUBSTITUTE(E$1,"standard",""),"|Float",""),ChapterTable!$1:$1,0),0),
      VLOOKUP($A1439-ChapterTable!$Q$11,ChapterTable!$1:$1048576,MATCH("최종"&amp;SUBSTITUTE(SUBSTITUTE(E$1,"standard",""),"|Float",""),ChapterTable!$1:$1,0),0)*ChapterTable!$Q$14
    ),
  OFFSET(E1439,-$B1439+IF($L1439,1,0),0)*
    (VLOOKUP(SUBSTITUTE(SUBSTITUTE(E$1,"standard",""),"|Float","")&amp;"인게임누적곱배수",ChapterTable!$S:$T,2,0)^C1439
    +VLOOKUP(SUBSTITUTE(SUBSTITUTE(E$1,"standard",""),"|Float","")&amp;"인게임누적합배수",ChapterTable!$S:$T,2,0)*C1439)
  )
  )
  )
)</f>
        <v>2130.046875</v>
      </c>
      <c r="F1439" s="1">
        <f ca="1">IF(AND($A1439=0,$B1439=1),
    VLOOKUP(1,ChapterTable!$1:$1048576,MATCH("최종"&amp;SUBSTITUTE(SUBSTITUTE(F$1,"standard",""),"|Float",""),ChapterTable!$1:$1,0),0)*ChapterTable!$Q$17,
  IF(AND($A1439=0,$B1439=0),
    F1440,
  IF($B1439=0,
    VLOOKUP($A1439,ChapterTable!$1:$1048576,MATCH("최종"&amp;SUBSTITUTE(SUBSTITUTE(F$1,"standard",""),"|Float",""),ChapterTable!$1:$1,0),0),
  IF($B1439=1,
    IF($L1439=FALSE,
      VLOOKUP($A1439,ChapterTable!$1:$1048576,MATCH("최종"&amp;SUBSTITUTE(SUBSTITUTE(F$1,"standard",""),"|Float",""),ChapterTable!$1:$1,0),0),
      VLOOKUP($A1439-ChapterTable!$Q$11,ChapterTable!$1:$1048576,MATCH("최종"&amp;SUBSTITUTE(SUBSTITUTE(F$1,"standard",""),"|Float",""),ChapterTable!$1:$1,0),0)*ChapterTable!$Q$14
    ),
  OFFSET(F1439,-$B1439+IF($L1439,1,0),0)*
    (VLOOKUP(SUBSTITUTE(SUBSTITUTE(F$1,"standard",""),"|Float","")&amp;"인게임누적곱배수",ChapterTable!$S:$T,2,0)^D1439
    +VLOOKUP(SUBSTITUTE(SUBSTITUTE(F$1,"standard",""),"|Float","")&amp;"인게임누적합배수",ChapterTable!$S:$T,2,0)*D1439)
  )
  )
  )
)</f>
        <v>774.5625</v>
      </c>
      <c r="G1439" t="s">
        <v>76</v>
      </c>
      <c r="J1439" t="str">
        <f>IF(ISBLANK(I1439),"",
IFERROR(VLOOKUP(I1439,[1]StringTable!$1:$1048576,MATCH([1]StringTable!$B$1,[1]StringTable!$1:$1,0),0),
IFERROR(VLOOKUP(I1439,[1]InApkStringTable!$1:$1048576,MATCH([1]InApkStringTable!$B$1,[1]InApkStringTable!$1:$1,0),0),
"스트링없음")))</f>
        <v/>
      </c>
      <c r="L1439" t="b">
        <v>1</v>
      </c>
      <c r="N1439" t="str">
        <f>IF(ISBLANK(M1439),"",IF(ISERROR(VLOOKUP(M1439,MapTable!$A:$A,1,0)),"맵없음",""))</f>
        <v/>
      </c>
      <c r="O1439">
        <f t="shared" si="89"/>
        <v>5</v>
      </c>
      <c r="Q1439">
        <f t="shared" si="90"/>
        <v>5</v>
      </c>
      <c r="R1439" t="b">
        <f t="shared" ca="1" si="91"/>
        <v>0</v>
      </c>
      <c r="T1439" t="b">
        <f t="shared" ca="1" si="92"/>
        <v>0</v>
      </c>
      <c r="X1439" t="str">
        <f>IF(ISBLANK(W1439),"",
IF(ISERROR(FIND(",",W1439)),
  IF(ISERROR(VLOOKUP(W1439,MapTable!$A:$A,1,0)),"맵없음",
  ""),
IF(ISERROR(FIND(",",W1439,FIND(",",W1439)+1)),
  IF(OR(ISERROR(VLOOKUP(LEFT(W1439,FIND(",",W1439)-1),MapTable!$A:$A,1,0)),ISERROR(VLOOKUP(TRIM(MID(W1439,FIND(",",W1439)+1,999)),MapTable!$A:$A,1,0))),"맵없음",
  ""),
IF(ISERROR(FIND(",",W1439,FIND(",",W1439,FIND(",",W1439)+1)+1)),
  IF(OR(ISERROR(VLOOKUP(LEFT(W1439,FIND(",",W1439)-1),MapTable!$A:$A,1,0)),ISERROR(VLOOKUP(TRIM(MID(W1439,FIND(",",W1439)+1,FIND(",",W1439,FIND(",",W1439)+1)-FIND(",",W1439)-1)),MapTable!$A:$A,1,0)),ISERROR(VLOOKUP(TRIM(MID(W1439,FIND(",",W1439,FIND(",",W1439)+1)+1,999)),MapTable!$A:$A,1,0))),"맵없음",
  ""),
IF(ISERROR(FIND(",",W1439,FIND(",",W1439,FIND(",",W1439,FIND(",",W1439)+1)+1)+1)),
  IF(OR(ISERROR(VLOOKUP(LEFT(W1439,FIND(",",W1439)-1),MapTable!$A:$A,1,0)),ISERROR(VLOOKUP(TRIM(MID(W1439,FIND(",",W1439)+1,FIND(",",W1439,FIND(",",W1439)+1)-FIND(",",W1439)-1)),MapTable!$A:$A,1,0)),ISERROR(VLOOKUP(TRIM(MID(W1439,FIND(",",W1439,FIND(",",W1439)+1)+1,FIND(",",W1439,FIND(",",W1439,FIND(",",W1439)+1)+1)-FIND(",",W1439,FIND(",",W1439)+1)-1)),MapTable!$A:$A,1,0)),ISERROR(VLOOKUP(TRIM(MID(W1439,FIND(",",W1439,FIND(",",W1439,FIND(",",W1439)+1)+1)+1,999)),MapTable!$A:$A,1,0))),"맵없음",
  ""),
)))))</f>
        <v/>
      </c>
      <c r="AC1439" t="str">
        <f>IF(ISBLANK(AB1439),"",IF(ISERROR(VLOOKUP(AB1439,[3]DropTable!$A:$A,1,0)),"드랍없음",""))</f>
        <v/>
      </c>
      <c r="AE1439" t="str">
        <f>IF(ISBLANK(AD1439),"",IF(ISERROR(VLOOKUP(AD1439,[3]DropTable!$A:$A,1,0)),"드랍없음",""))</f>
        <v/>
      </c>
      <c r="AG1439">
        <v>9.8000000000000007</v>
      </c>
      <c r="AH1439">
        <v>1</v>
      </c>
    </row>
    <row r="1440" spans="1:34" x14ac:dyDescent="0.3">
      <c r="A1440">
        <v>6</v>
      </c>
      <c r="B1440">
        <v>49</v>
      </c>
      <c r="C1440">
        <f>IF(OR($L1440=TRUE,$A1440=0,MOD($A1440,ChapterTable!$S$20)&lt;&gt;0),
MAX(0,INT(($B1440+ChapterTable!$Q$26+VLOOKUP(SUBSTITUTE(C$1,"성장단계","")&amp;"단계오프셋",ChapterTable!$S:$T,2,0))/ChapterTable!$Q$23)),
MAX(0,INT(($B1440+ChapterTable!$S$26+VLOOKUP(SUBSTITUTE(C$1,"성장단계","")&amp;"보스단계오프셋",ChapterTable!$S:$T,2,0))/ChapterTable!$S$23)))</f>
        <v>5</v>
      </c>
      <c r="D1440">
        <f>IF(OR($L1440=TRUE,$A1440=0,MOD($A1440,ChapterTable!$S$20)&lt;&gt;0),
MAX(0,INT(($B1440+ChapterTable!$Q$26+VLOOKUP(SUBSTITUTE(D$1,"성장단계","")&amp;"단계오프셋",ChapterTable!$S:$T,2,0))/ChapterTable!$Q$23)),
MAX(0,INT(($B1440+ChapterTable!$S$26+VLOOKUP(SUBSTITUTE(D$1,"성장단계","")&amp;"보스단계오프셋",ChapterTable!$S:$T,2,0))/ChapterTable!$S$23)))</f>
        <v>4</v>
      </c>
      <c r="E1440" s="1">
        <f ca="1">IF(AND($A1440=0,$B1440=1),
    VLOOKUP(1,ChapterTable!$1:$1048576,MATCH("최종"&amp;SUBSTITUTE(SUBSTITUTE(E$1,"standard",""),"|Float",""),ChapterTable!$1:$1,0),0)*ChapterTable!$Q$17,
  IF(AND($A1440=0,$B1440=0),
    E1441,
  IF($B1440=0,
    VLOOKUP($A1440,ChapterTable!$1:$1048576,MATCH("최종"&amp;SUBSTITUTE(SUBSTITUTE(E$1,"standard",""),"|Float",""),ChapterTable!$1:$1,0),0),
  IF($B1440=1,
    IF($L1440=FALSE,
      VLOOKUP($A1440,ChapterTable!$1:$1048576,MATCH("최종"&amp;SUBSTITUTE(SUBSTITUTE(E$1,"standard",""),"|Float",""),ChapterTable!$1:$1,0),0),
      VLOOKUP($A1440-ChapterTable!$Q$11,ChapterTable!$1:$1048576,MATCH("최종"&amp;SUBSTITUTE(SUBSTITUTE(E$1,"standard",""),"|Float",""),ChapterTable!$1:$1,0),0)*ChapterTable!$Q$14
    ),
  OFFSET(E1440,-$B1440+IF($L1440,1,0),0)*
    (VLOOKUP(SUBSTITUTE(SUBSTITUTE(E$1,"standard",""),"|Float","")&amp;"인게임누적곱배수",ChapterTable!$S:$T,2,0)^C1440
    +VLOOKUP(SUBSTITUTE(SUBSTITUTE(E$1,"standard",""),"|Float","")&amp;"인게임누적합배수",ChapterTable!$S:$T,2,0)*C1440)
  )
  )
  )
)</f>
        <v>2130.046875</v>
      </c>
      <c r="F1440" s="1">
        <f ca="1">IF(AND($A1440=0,$B1440=1),
    VLOOKUP(1,ChapterTable!$1:$1048576,MATCH("최종"&amp;SUBSTITUTE(SUBSTITUTE(F$1,"standard",""),"|Float",""),ChapterTable!$1:$1,0),0)*ChapterTable!$Q$17,
  IF(AND($A1440=0,$B1440=0),
    F1441,
  IF($B1440=0,
    VLOOKUP($A1440,ChapterTable!$1:$1048576,MATCH("최종"&amp;SUBSTITUTE(SUBSTITUTE(F$1,"standard",""),"|Float",""),ChapterTable!$1:$1,0),0),
  IF($B1440=1,
    IF($L1440=FALSE,
      VLOOKUP($A1440,ChapterTable!$1:$1048576,MATCH("최종"&amp;SUBSTITUTE(SUBSTITUTE(F$1,"standard",""),"|Float",""),ChapterTable!$1:$1,0),0),
      VLOOKUP($A1440-ChapterTable!$Q$11,ChapterTable!$1:$1048576,MATCH("최종"&amp;SUBSTITUTE(SUBSTITUTE(F$1,"standard",""),"|Float",""),ChapterTable!$1:$1,0),0)*ChapterTable!$Q$14
    ),
  OFFSET(F1440,-$B1440+IF($L1440,1,0),0)*
    (VLOOKUP(SUBSTITUTE(SUBSTITUTE(F$1,"standard",""),"|Float","")&amp;"인게임누적곱배수",ChapterTable!$S:$T,2,0)^D1440
    +VLOOKUP(SUBSTITUTE(SUBSTITUTE(F$1,"standard",""),"|Float","")&amp;"인게임누적합배수",ChapterTable!$S:$T,2,0)*D1440)
  )
  )
  )
)</f>
        <v>774.5625</v>
      </c>
      <c r="G1440" t="s">
        <v>76</v>
      </c>
      <c r="J1440" t="str">
        <f>IF(ISBLANK(I1440),"",
IFERROR(VLOOKUP(I1440,[1]StringTable!$1:$1048576,MATCH([1]StringTable!$B$1,[1]StringTable!$1:$1,0),0),
IFERROR(VLOOKUP(I1440,[1]InApkStringTable!$1:$1048576,MATCH([1]InApkStringTable!$B$1,[1]InApkStringTable!$1:$1,0),0),
"스트링없음")))</f>
        <v/>
      </c>
      <c r="L1440" t="b">
        <v>1</v>
      </c>
      <c r="N1440" t="str">
        <f>IF(ISBLANK(M1440),"",IF(ISERROR(VLOOKUP(M1440,MapTable!$A:$A,1,0)),"맵없음",""))</f>
        <v/>
      </c>
      <c r="O1440">
        <f t="shared" si="89"/>
        <v>95</v>
      </c>
      <c r="Q1440">
        <f t="shared" si="90"/>
        <v>95</v>
      </c>
      <c r="R1440" t="b">
        <f t="shared" ca="1" si="91"/>
        <v>1</v>
      </c>
      <c r="T1440" t="b">
        <f t="shared" ca="1" si="92"/>
        <v>1</v>
      </c>
      <c r="X1440" t="str">
        <f>IF(ISBLANK(W1440),"",
IF(ISERROR(FIND(",",W1440)),
  IF(ISERROR(VLOOKUP(W1440,MapTable!$A:$A,1,0)),"맵없음",
  ""),
IF(ISERROR(FIND(",",W1440,FIND(",",W1440)+1)),
  IF(OR(ISERROR(VLOOKUP(LEFT(W1440,FIND(",",W1440)-1),MapTable!$A:$A,1,0)),ISERROR(VLOOKUP(TRIM(MID(W1440,FIND(",",W1440)+1,999)),MapTable!$A:$A,1,0))),"맵없음",
  ""),
IF(ISERROR(FIND(",",W1440,FIND(",",W1440,FIND(",",W1440)+1)+1)),
  IF(OR(ISERROR(VLOOKUP(LEFT(W1440,FIND(",",W1440)-1),MapTable!$A:$A,1,0)),ISERROR(VLOOKUP(TRIM(MID(W1440,FIND(",",W1440)+1,FIND(",",W1440,FIND(",",W1440)+1)-FIND(",",W1440)-1)),MapTable!$A:$A,1,0)),ISERROR(VLOOKUP(TRIM(MID(W1440,FIND(",",W1440,FIND(",",W1440)+1)+1,999)),MapTable!$A:$A,1,0))),"맵없음",
  ""),
IF(ISERROR(FIND(",",W1440,FIND(",",W1440,FIND(",",W1440,FIND(",",W1440)+1)+1)+1)),
  IF(OR(ISERROR(VLOOKUP(LEFT(W1440,FIND(",",W1440)-1),MapTable!$A:$A,1,0)),ISERROR(VLOOKUP(TRIM(MID(W1440,FIND(",",W1440)+1,FIND(",",W1440,FIND(",",W1440)+1)-FIND(",",W1440)-1)),MapTable!$A:$A,1,0)),ISERROR(VLOOKUP(TRIM(MID(W1440,FIND(",",W1440,FIND(",",W1440)+1)+1,FIND(",",W1440,FIND(",",W1440,FIND(",",W1440)+1)+1)-FIND(",",W1440,FIND(",",W1440)+1)-1)),MapTable!$A:$A,1,0)),ISERROR(VLOOKUP(TRIM(MID(W1440,FIND(",",W1440,FIND(",",W1440,FIND(",",W1440)+1)+1)+1,999)),MapTable!$A:$A,1,0))),"맵없음",
  ""),
)))))</f>
        <v/>
      </c>
      <c r="AC1440" t="str">
        <f>IF(ISBLANK(AB1440),"",IF(ISERROR(VLOOKUP(AB1440,[3]DropTable!$A:$A,1,0)),"드랍없음",""))</f>
        <v/>
      </c>
      <c r="AE1440" t="str">
        <f>IF(ISBLANK(AD1440),"",IF(ISERROR(VLOOKUP(AD1440,[3]DropTable!$A:$A,1,0)),"드랍없음",""))</f>
        <v/>
      </c>
      <c r="AG1440">
        <v>9.8000000000000007</v>
      </c>
      <c r="AH1440">
        <v>1</v>
      </c>
    </row>
    <row r="1441" spans="1:34" x14ac:dyDescent="0.3">
      <c r="A1441">
        <v>6</v>
      </c>
      <c r="B1441">
        <v>50</v>
      </c>
      <c r="C1441">
        <f>IF(OR($L1441=TRUE,$A1441=0,MOD($A1441,ChapterTable!$S$20)&lt;&gt;0),
MAX(0,INT(($B1441+ChapterTable!$Q$26+VLOOKUP(SUBSTITUTE(C$1,"성장단계","")&amp;"단계오프셋",ChapterTable!$S:$T,2,0))/ChapterTable!$Q$23)),
MAX(0,INT(($B1441+ChapterTable!$S$26+VLOOKUP(SUBSTITUTE(C$1,"성장단계","")&amp;"보스단계오프셋",ChapterTable!$S:$T,2,0))/ChapterTable!$S$23)))</f>
        <v>5</v>
      </c>
      <c r="D1441">
        <f>IF(OR($L1441=TRUE,$A1441=0,MOD($A1441,ChapterTable!$S$20)&lt;&gt;0),
MAX(0,INT(($B1441+ChapterTable!$Q$26+VLOOKUP(SUBSTITUTE(D$1,"성장단계","")&amp;"단계오프셋",ChapterTable!$S:$T,2,0))/ChapterTable!$Q$23)),
MAX(0,INT(($B1441+ChapterTable!$S$26+VLOOKUP(SUBSTITUTE(D$1,"성장단계","")&amp;"보스단계오프셋",ChapterTable!$S:$T,2,0))/ChapterTable!$S$23)))</f>
        <v>4</v>
      </c>
      <c r="E1441" s="1">
        <f ca="1">IF(AND($A1441=0,$B1441=1),
    VLOOKUP(1,ChapterTable!$1:$1048576,MATCH("최종"&amp;SUBSTITUTE(SUBSTITUTE(E$1,"standard",""),"|Float",""),ChapterTable!$1:$1,0),0)*ChapterTable!$Q$17,
  IF(AND($A1441=0,$B1441=0),
    E1442,
  IF($B1441=0,
    VLOOKUP($A1441,ChapterTable!$1:$1048576,MATCH("최종"&amp;SUBSTITUTE(SUBSTITUTE(E$1,"standard",""),"|Float",""),ChapterTable!$1:$1,0),0),
  IF($B1441=1,
    IF($L1441=FALSE,
      VLOOKUP($A1441,ChapterTable!$1:$1048576,MATCH("최종"&amp;SUBSTITUTE(SUBSTITUTE(E$1,"standard",""),"|Float",""),ChapterTable!$1:$1,0),0),
      VLOOKUP($A1441-ChapterTable!$Q$11,ChapterTable!$1:$1048576,MATCH("최종"&amp;SUBSTITUTE(SUBSTITUTE(E$1,"standard",""),"|Float",""),ChapterTable!$1:$1,0),0)*ChapterTable!$Q$14
    ),
  OFFSET(E1441,-$B1441+IF($L1441,1,0),0)*
    (VLOOKUP(SUBSTITUTE(SUBSTITUTE(E$1,"standard",""),"|Float","")&amp;"인게임누적곱배수",ChapterTable!$S:$T,2,0)^C1441
    +VLOOKUP(SUBSTITUTE(SUBSTITUTE(E$1,"standard",""),"|Float","")&amp;"인게임누적합배수",ChapterTable!$S:$T,2,0)*C1441)
  )
  )
  )
)</f>
        <v>2130.046875</v>
      </c>
      <c r="F1441" s="1">
        <f ca="1">IF(AND($A1441=0,$B1441=1),
    VLOOKUP(1,ChapterTable!$1:$1048576,MATCH("최종"&amp;SUBSTITUTE(SUBSTITUTE(F$1,"standard",""),"|Float",""),ChapterTable!$1:$1,0),0)*ChapterTable!$Q$17,
  IF(AND($A1441=0,$B1441=0),
    F1442,
  IF($B1441=0,
    VLOOKUP($A1441,ChapterTable!$1:$1048576,MATCH("최종"&amp;SUBSTITUTE(SUBSTITUTE(F$1,"standard",""),"|Float",""),ChapterTable!$1:$1,0),0),
  IF($B1441=1,
    IF($L1441=FALSE,
      VLOOKUP($A1441,ChapterTable!$1:$1048576,MATCH("최종"&amp;SUBSTITUTE(SUBSTITUTE(F$1,"standard",""),"|Float",""),ChapterTable!$1:$1,0),0),
      VLOOKUP($A1441-ChapterTable!$Q$11,ChapterTable!$1:$1048576,MATCH("최종"&amp;SUBSTITUTE(SUBSTITUTE(F$1,"standard",""),"|Float",""),ChapterTable!$1:$1,0),0)*ChapterTable!$Q$14
    ),
  OFFSET(F1441,-$B1441+IF($L1441,1,0),0)*
    (VLOOKUP(SUBSTITUTE(SUBSTITUTE(F$1,"standard",""),"|Float","")&amp;"인게임누적곱배수",ChapterTable!$S:$T,2,0)^D1441
    +VLOOKUP(SUBSTITUTE(SUBSTITUTE(F$1,"standard",""),"|Float","")&amp;"인게임누적합배수",ChapterTable!$S:$T,2,0)*D1441)
  )
  )
  )
)</f>
        <v>774.5625</v>
      </c>
      <c r="G1441" t="s">
        <v>76</v>
      </c>
      <c r="J1441" t="str">
        <f>IF(ISBLANK(I1441),"",
IFERROR(VLOOKUP(I1441,[1]StringTable!$1:$1048576,MATCH([1]StringTable!$B$1,[1]StringTable!$1:$1,0),0),
IFERROR(VLOOKUP(I1441,[1]InApkStringTable!$1:$1048576,MATCH([1]InApkStringTable!$B$1,[1]InApkStringTable!$1:$1,0),0),
"스트링없음")))</f>
        <v/>
      </c>
      <c r="L1441" t="b">
        <v>1</v>
      </c>
      <c r="N1441" t="str">
        <f>IF(ISBLANK(M1441),"",IF(ISERROR(VLOOKUP(M1441,MapTable!$A:$A,1,0)),"맵없음",""))</f>
        <v/>
      </c>
      <c r="O1441">
        <f t="shared" si="89"/>
        <v>21</v>
      </c>
      <c r="Q1441">
        <f t="shared" si="90"/>
        <v>21</v>
      </c>
      <c r="R1441" t="b">
        <f t="shared" ca="1" si="91"/>
        <v>0</v>
      </c>
      <c r="T1441" t="b">
        <f t="shared" ca="1" si="92"/>
        <v>0</v>
      </c>
      <c r="X1441" t="str">
        <f>IF(ISBLANK(W1441),"",
IF(ISERROR(FIND(",",W1441)),
  IF(ISERROR(VLOOKUP(W1441,MapTable!$A:$A,1,0)),"맵없음",
  ""),
IF(ISERROR(FIND(",",W1441,FIND(",",W1441)+1)),
  IF(OR(ISERROR(VLOOKUP(LEFT(W1441,FIND(",",W1441)-1),MapTable!$A:$A,1,0)),ISERROR(VLOOKUP(TRIM(MID(W1441,FIND(",",W1441)+1,999)),MapTable!$A:$A,1,0))),"맵없음",
  ""),
IF(ISERROR(FIND(",",W1441,FIND(",",W1441,FIND(",",W1441)+1)+1)),
  IF(OR(ISERROR(VLOOKUP(LEFT(W1441,FIND(",",W1441)-1),MapTable!$A:$A,1,0)),ISERROR(VLOOKUP(TRIM(MID(W1441,FIND(",",W1441)+1,FIND(",",W1441,FIND(",",W1441)+1)-FIND(",",W1441)-1)),MapTable!$A:$A,1,0)),ISERROR(VLOOKUP(TRIM(MID(W1441,FIND(",",W1441,FIND(",",W1441)+1)+1,999)),MapTable!$A:$A,1,0))),"맵없음",
  ""),
IF(ISERROR(FIND(",",W1441,FIND(",",W1441,FIND(",",W1441,FIND(",",W1441)+1)+1)+1)),
  IF(OR(ISERROR(VLOOKUP(LEFT(W1441,FIND(",",W1441)-1),MapTable!$A:$A,1,0)),ISERROR(VLOOKUP(TRIM(MID(W1441,FIND(",",W1441)+1,FIND(",",W1441,FIND(",",W1441)+1)-FIND(",",W1441)-1)),MapTable!$A:$A,1,0)),ISERROR(VLOOKUP(TRIM(MID(W1441,FIND(",",W1441,FIND(",",W1441)+1)+1,FIND(",",W1441,FIND(",",W1441,FIND(",",W1441)+1)+1)-FIND(",",W1441,FIND(",",W1441)+1)-1)),MapTable!$A:$A,1,0)),ISERROR(VLOOKUP(TRIM(MID(W1441,FIND(",",W1441,FIND(",",W1441,FIND(",",W1441)+1)+1)+1,999)),MapTable!$A:$A,1,0))),"맵없음",
  ""),
)))))</f>
        <v/>
      </c>
      <c r="AC1441" t="str">
        <f>IF(ISBLANK(AB1441),"",IF(ISERROR(VLOOKUP(AB1441,[3]DropTable!$A:$A,1,0)),"드랍없음",""))</f>
        <v/>
      </c>
      <c r="AE1441" t="str">
        <f>IF(ISBLANK(AD1441),"",IF(ISERROR(VLOOKUP(AD1441,[3]DropTable!$A:$A,1,0)),"드랍없음",""))</f>
        <v/>
      </c>
      <c r="AG1441">
        <v>9.8000000000000007</v>
      </c>
      <c r="AH1441">
        <v>1</v>
      </c>
    </row>
    <row r="1442" spans="1:34" x14ac:dyDescent="0.3">
      <c r="A1442">
        <v>7</v>
      </c>
      <c r="B1442">
        <v>1</v>
      </c>
      <c r="C1442">
        <f>IF(OR($L1442=TRUE,$A1442=0,MOD($A1442,ChapterTable!$S$20)&lt;&gt;0),
MAX(0,INT(($B1442+ChapterTable!$Q$26+VLOOKUP(SUBSTITUTE(C$1,"성장단계","")&amp;"단계오프셋",ChapterTable!$S:$T,2,0))/ChapterTable!$Q$23)),
MAX(0,INT(($B1442+ChapterTable!$S$26+VLOOKUP(SUBSTITUTE(C$1,"성장단계","")&amp;"보스단계오프셋",ChapterTable!$S:$T,2,0))/ChapterTable!$S$23)))</f>
        <v>0</v>
      </c>
      <c r="D1442">
        <f>IF(OR($L1442=TRUE,$A1442=0,MOD($A1442,ChapterTable!$S$20)&lt;&gt;0),
MAX(0,INT(($B1442+ChapterTable!$Q$26+VLOOKUP(SUBSTITUTE(D$1,"성장단계","")&amp;"단계오프셋",ChapterTable!$S:$T,2,0))/ChapterTable!$Q$23)),
MAX(0,INT(($B1442+ChapterTable!$S$26+VLOOKUP(SUBSTITUTE(D$1,"성장단계","")&amp;"보스단계오프셋",ChapterTable!$S:$T,2,0))/ChapterTable!$S$23)))</f>
        <v>0</v>
      </c>
      <c r="E1442" s="1">
        <f ca="1">IF(AND($A1442=0,$B1442=1),
    VLOOKUP(1,ChapterTable!$1:$1048576,MATCH("최종"&amp;SUBSTITUTE(SUBSTITUTE(E$1,"standard",""),"|Float",""),ChapterTable!$1:$1,0),0)*ChapterTable!$Q$17,
  IF(AND($A1442=0,$B1442=0),
    E1443,
  IF($B1442=0,
    VLOOKUP($A1442,ChapterTable!$1:$1048576,MATCH("최종"&amp;SUBSTITUTE(SUBSTITUTE(E$1,"standard",""),"|Float",""),ChapterTable!$1:$1,0),0),
  IF($B1442=1,
    IF($L1442=FALSE,
      VLOOKUP($A1442,ChapterTable!$1:$1048576,MATCH("최종"&amp;SUBSTITUTE(SUBSTITUTE(E$1,"standard",""),"|Float",""),ChapterTable!$1:$1,0),0),
      VLOOKUP($A1442-ChapterTable!$Q$11,ChapterTable!$1:$1048576,MATCH("최종"&amp;SUBSTITUTE(SUBSTITUTE(E$1,"standard",""),"|Float",""),ChapterTable!$1:$1,0),0)*ChapterTable!$Q$14
    ),
  OFFSET(E1442,-$B1442+IF($L1442,1,0),0)*
    (VLOOKUP(SUBSTITUTE(SUBSTITUTE(E$1,"standard",""),"|Float","")&amp;"인게임누적곱배수",ChapterTable!$S:$T,2,0)^C1442
    +VLOOKUP(SUBSTITUTE(SUBSTITUTE(E$1,"standard",""),"|Float","")&amp;"인게임누적합배수",ChapterTable!$S:$T,2,0)*C1442)
  )
  )
  )
)</f>
        <v>1161.84375</v>
      </c>
      <c r="F1442" s="1">
        <f ca="1">IF(AND($A1442=0,$B1442=1),
    VLOOKUP(1,ChapterTable!$1:$1048576,MATCH("최종"&amp;SUBSTITUTE(SUBSTITUTE(F$1,"standard",""),"|Float",""),ChapterTable!$1:$1,0),0)*ChapterTable!$Q$17,
  IF(AND($A1442=0,$B1442=0),
    F1443,
  IF($B1442=0,
    VLOOKUP($A1442,ChapterTable!$1:$1048576,MATCH("최종"&amp;SUBSTITUTE(SUBSTITUTE(F$1,"standard",""),"|Float",""),ChapterTable!$1:$1,0),0),
  IF($B1442=1,
    IF($L1442=FALSE,
      VLOOKUP($A1442,ChapterTable!$1:$1048576,MATCH("최종"&amp;SUBSTITUTE(SUBSTITUTE(F$1,"standard",""),"|Float",""),ChapterTable!$1:$1,0),0),
      VLOOKUP($A1442-ChapterTable!$Q$11,ChapterTable!$1:$1048576,MATCH("최종"&amp;SUBSTITUTE(SUBSTITUTE(F$1,"standard",""),"|Float",""),ChapterTable!$1:$1,0),0)*ChapterTable!$Q$14
    ),
  OFFSET(F1442,-$B1442+IF($L1442,1,0),0)*
    (VLOOKUP(SUBSTITUTE(SUBSTITUTE(F$1,"standard",""),"|Float","")&amp;"인게임누적곱배수",ChapterTable!$S:$T,2,0)^D1442
    +VLOOKUP(SUBSTITUTE(SUBSTITUTE(F$1,"standard",""),"|Float","")&amp;"인게임누적합배수",ChapterTable!$S:$T,2,0)*D1442)
  )
  )
  )
)</f>
        <v>645.46875</v>
      </c>
      <c r="G1442" t="s">
        <v>76</v>
      </c>
      <c r="J1442" t="str">
        <f>IF(ISBLANK(I1442),"",
IFERROR(VLOOKUP(I1442,[1]StringTable!$1:$1048576,MATCH([1]StringTable!$B$1,[1]StringTable!$1:$1,0),0),
IFERROR(VLOOKUP(I1442,[1]InApkStringTable!$1:$1048576,MATCH([1]InApkStringTable!$B$1,[1]InApkStringTable!$1:$1,0),0),
"스트링없음")))</f>
        <v/>
      </c>
      <c r="L1442" t="b">
        <v>1</v>
      </c>
      <c r="N1442" t="str">
        <f>IF(ISBLANK(M1442),"",IF(ISERROR(VLOOKUP(M1442,MapTable!$A:$A,1,0)),"맵없음",""))</f>
        <v/>
      </c>
      <c r="O1442">
        <f t="shared" si="89"/>
        <v>1</v>
      </c>
      <c r="Q1442">
        <f t="shared" si="90"/>
        <v>1</v>
      </c>
      <c r="R1442" t="b">
        <f t="shared" ca="1" si="91"/>
        <v>0</v>
      </c>
      <c r="T1442" t="b">
        <f t="shared" ca="1" si="92"/>
        <v>0</v>
      </c>
      <c r="X1442" t="str">
        <f>IF(ISBLANK(W1442),"",
IF(ISERROR(FIND(",",W1442)),
  IF(ISERROR(VLOOKUP(W1442,MapTable!$A:$A,1,0)),"맵없음",
  ""),
IF(ISERROR(FIND(",",W1442,FIND(",",W1442)+1)),
  IF(OR(ISERROR(VLOOKUP(LEFT(W1442,FIND(",",W1442)-1),MapTable!$A:$A,1,0)),ISERROR(VLOOKUP(TRIM(MID(W1442,FIND(",",W1442)+1,999)),MapTable!$A:$A,1,0))),"맵없음",
  ""),
IF(ISERROR(FIND(",",W1442,FIND(",",W1442,FIND(",",W1442)+1)+1)),
  IF(OR(ISERROR(VLOOKUP(LEFT(W1442,FIND(",",W1442)-1),MapTable!$A:$A,1,0)),ISERROR(VLOOKUP(TRIM(MID(W1442,FIND(",",W1442)+1,FIND(",",W1442,FIND(",",W1442)+1)-FIND(",",W1442)-1)),MapTable!$A:$A,1,0)),ISERROR(VLOOKUP(TRIM(MID(W1442,FIND(",",W1442,FIND(",",W1442)+1)+1,999)),MapTable!$A:$A,1,0))),"맵없음",
  ""),
IF(ISERROR(FIND(",",W1442,FIND(",",W1442,FIND(",",W1442,FIND(",",W1442)+1)+1)+1)),
  IF(OR(ISERROR(VLOOKUP(LEFT(W1442,FIND(",",W1442)-1),MapTable!$A:$A,1,0)),ISERROR(VLOOKUP(TRIM(MID(W1442,FIND(",",W1442)+1,FIND(",",W1442,FIND(",",W1442)+1)-FIND(",",W1442)-1)),MapTable!$A:$A,1,0)),ISERROR(VLOOKUP(TRIM(MID(W1442,FIND(",",W1442,FIND(",",W1442)+1)+1,FIND(",",W1442,FIND(",",W1442,FIND(",",W1442)+1)+1)-FIND(",",W1442,FIND(",",W1442)+1)-1)),MapTable!$A:$A,1,0)),ISERROR(VLOOKUP(TRIM(MID(W1442,FIND(",",W1442,FIND(",",W1442,FIND(",",W1442)+1)+1)+1,999)),MapTable!$A:$A,1,0))),"맵없음",
  ""),
)))))</f>
        <v/>
      </c>
      <c r="AC1442" t="str">
        <f>IF(ISBLANK(AB1442),"",IF(ISERROR(VLOOKUP(AB1442,[3]DropTable!$A:$A,1,0)),"드랍없음",""))</f>
        <v/>
      </c>
      <c r="AE1442" t="str">
        <f>IF(ISBLANK(AD1442),"",IF(ISERROR(VLOOKUP(AD1442,[3]DropTable!$A:$A,1,0)),"드랍없음",""))</f>
        <v/>
      </c>
      <c r="AG1442">
        <v>9.8000000000000007</v>
      </c>
      <c r="AH1442">
        <v>1</v>
      </c>
    </row>
    <row r="1443" spans="1:34" x14ac:dyDescent="0.3">
      <c r="A1443">
        <v>7</v>
      </c>
      <c r="B1443">
        <v>2</v>
      </c>
      <c r="C1443">
        <f>IF(OR($L1443=TRUE,$A1443=0,MOD($A1443,ChapterTable!$S$20)&lt;&gt;0),
MAX(0,INT(($B1443+ChapterTable!$Q$26+VLOOKUP(SUBSTITUTE(C$1,"성장단계","")&amp;"단계오프셋",ChapterTable!$S:$T,2,0))/ChapterTable!$Q$23)),
MAX(0,INT(($B1443+ChapterTable!$S$26+VLOOKUP(SUBSTITUTE(C$1,"성장단계","")&amp;"보스단계오프셋",ChapterTable!$S:$T,2,0))/ChapterTable!$S$23)))</f>
        <v>0</v>
      </c>
      <c r="D1443">
        <f>IF(OR($L1443=TRUE,$A1443=0,MOD($A1443,ChapterTable!$S$20)&lt;&gt;0),
MAX(0,INT(($B1443+ChapterTable!$Q$26+VLOOKUP(SUBSTITUTE(D$1,"성장단계","")&amp;"단계오프셋",ChapterTable!$S:$T,2,0))/ChapterTable!$Q$23)),
MAX(0,INT(($B1443+ChapterTable!$S$26+VLOOKUP(SUBSTITUTE(D$1,"성장단계","")&amp;"보스단계오프셋",ChapterTable!$S:$T,2,0))/ChapterTable!$S$23)))</f>
        <v>0</v>
      </c>
      <c r="E1443" s="1">
        <f ca="1">IF(AND($A1443=0,$B1443=1),
    VLOOKUP(1,ChapterTable!$1:$1048576,MATCH("최종"&amp;SUBSTITUTE(SUBSTITUTE(E$1,"standard",""),"|Float",""),ChapterTable!$1:$1,0),0)*ChapterTable!$Q$17,
  IF(AND($A1443=0,$B1443=0),
    E1444,
  IF($B1443=0,
    VLOOKUP($A1443,ChapterTable!$1:$1048576,MATCH("최종"&amp;SUBSTITUTE(SUBSTITUTE(E$1,"standard",""),"|Float",""),ChapterTable!$1:$1,0),0),
  IF($B1443=1,
    IF($L1443=FALSE,
      VLOOKUP($A1443,ChapterTable!$1:$1048576,MATCH("최종"&amp;SUBSTITUTE(SUBSTITUTE(E$1,"standard",""),"|Float",""),ChapterTable!$1:$1,0),0),
      VLOOKUP($A1443-ChapterTable!$Q$11,ChapterTable!$1:$1048576,MATCH("최종"&amp;SUBSTITUTE(SUBSTITUTE(E$1,"standard",""),"|Float",""),ChapterTable!$1:$1,0),0)*ChapterTable!$Q$14
    ),
  OFFSET(E1443,-$B1443+IF($L1443,1,0),0)*
    (VLOOKUP(SUBSTITUTE(SUBSTITUTE(E$1,"standard",""),"|Float","")&amp;"인게임누적곱배수",ChapterTable!$S:$T,2,0)^C1443
    +VLOOKUP(SUBSTITUTE(SUBSTITUTE(E$1,"standard",""),"|Float","")&amp;"인게임누적합배수",ChapterTable!$S:$T,2,0)*C1443)
  )
  )
  )
)</f>
        <v>1161.84375</v>
      </c>
      <c r="F1443" s="1">
        <f ca="1">IF(AND($A1443=0,$B1443=1),
    VLOOKUP(1,ChapterTable!$1:$1048576,MATCH("최종"&amp;SUBSTITUTE(SUBSTITUTE(F$1,"standard",""),"|Float",""),ChapterTable!$1:$1,0),0)*ChapterTable!$Q$17,
  IF(AND($A1443=0,$B1443=0),
    F1444,
  IF($B1443=0,
    VLOOKUP($A1443,ChapterTable!$1:$1048576,MATCH("최종"&amp;SUBSTITUTE(SUBSTITUTE(F$1,"standard",""),"|Float",""),ChapterTable!$1:$1,0),0),
  IF($B1443=1,
    IF($L1443=FALSE,
      VLOOKUP($A1443,ChapterTable!$1:$1048576,MATCH("최종"&amp;SUBSTITUTE(SUBSTITUTE(F$1,"standard",""),"|Float",""),ChapterTable!$1:$1,0),0),
      VLOOKUP($A1443-ChapterTable!$Q$11,ChapterTable!$1:$1048576,MATCH("최종"&amp;SUBSTITUTE(SUBSTITUTE(F$1,"standard",""),"|Float",""),ChapterTable!$1:$1,0),0)*ChapterTable!$Q$14
    ),
  OFFSET(F1443,-$B1443+IF($L1443,1,0),0)*
    (VLOOKUP(SUBSTITUTE(SUBSTITUTE(F$1,"standard",""),"|Float","")&amp;"인게임누적곱배수",ChapterTable!$S:$T,2,0)^D1443
    +VLOOKUP(SUBSTITUTE(SUBSTITUTE(F$1,"standard",""),"|Float","")&amp;"인게임누적합배수",ChapterTable!$S:$T,2,0)*D1443)
  )
  )
  )
)</f>
        <v>645.46875</v>
      </c>
      <c r="G1443" t="s">
        <v>76</v>
      </c>
      <c r="J1443" t="str">
        <f>IF(ISBLANK(I1443),"",
IFERROR(VLOOKUP(I1443,[1]StringTable!$1:$1048576,MATCH([1]StringTable!$B$1,[1]StringTable!$1:$1,0),0),
IFERROR(VLOOKUP(I1443,[1]InApkStringTable!$1:$1048576,MATCH([1]InApkStringTable!$B$1,[1]InApkStringTable!$1:$1,0),0),
"스트링없음")))</f>
        <v/>
      </c>
      <c r="L1443" t="b">
        <v>1</v>
      </c>
      <c r="N1443" t="str">
        <f>IF(ISBLANK(M1443),"",IF(ISERROR(VLOOKUP(M1443,MapTable!$A:$A,1,0)),"맵없음",""))</f>
        <v/>
      </c>
      <c r="O1443">
        <f t="shared" si="89"/>
        <v>1</v>
      </c>
      <c r="Q1443">
        <f t="shared" si="90"/>
        <v>1</v>
      </c>
      <c r="R1443" t="b">
        <f t="shared" ca="1" si="91"/>
        <v>0</v>
      </c>
      <c r="T1443" t="b">
        <f t="shared" ca="1" si="92"/>
        <v>0</v>
      </c>
      <c r="X1443" t="str">
        <f>IF(ISBLANK(W1443),"",
IF(ISERROR(FIND(",",W1443)),
  IF(ISERROR(VLOOKUP(W1443,MapTable!$A:$A,1,0)),"맵없음",
  ""),
IF(ISERROR(FIND(",",W1443,FIND(",",W1443)+1)),
  IF(OR(ISERROR(VLOOKUP(LEFT(W1443,FIND(",",W1443)-1),MapTable!$A:$A,1,0)),ISERROR(VLOOKUP(TRIM(MID(W1443,FIND(",",W1443)+1,999)),MapTable!$A:$A,1,0))),"맵없음",
  ""),
IF(ISERROR(FIND(",",W1443,FIND(",",W1443,FIND(",",W1443)+1)+1)),
  IF(OR(ISERROR(VLOOKUP(LEFT(W1443,FIND(",",W1443)-1),MapTable!$A:$A,1,0)),ISERROR(VLOOKUP(TRIM(MID(W1443,FIND(",",W1443)+1,FIND(",",W1443,FIND(",",W1443)+1)-FIND(",",W1443)-1)),MapTable!$A:$A,1,0)),ISERROR(VLOOKUP(TRIM(MID(W1443,FIND(",",W1443,FIND(",",W1443)+1)+1,999)),MapTable!$A:$A,1,0))),"맵없음",
  ""),
IF(ISERROR(FIND(",",W1443,FIND(",",W1443,FIND(",",W1443,FIND(",",W1443)+1)+1)+1)),
  IF(OR(ISERROR(VLOOKUP(LEFT(W1443,FIND(",",W1443)-1),MapTable!$A:$A,1,0)),ISERROR(VLOOKUP(TRIM(MID(W1443,FIND(",",W1443)+1,FIND(",",W1443,FIND(",",W1443)+1)-FIND(",",W1443)-1)),MapTable!$A:$A,1,0)),ISERROR(VLOOKUP(TRIM(MID(W1443,FIND(",",W1443,FIND(",",W1443)+1)+1,FIND(",",W1443,FIND(",",W1443,FIND(",",W1443)+1)+1)-FIND(",",W1443,FIND(",",W1443)+1)-1)),MapTable!$A:$A,1,0)),ISERROR(VLOOKUP(TRIM(MID(W1443,FIND(",",W1443,FIND(",",W1443,FIND(",",W1443)+1)+1)+1,999)),MapTable!$A:$A,1,0))),"맵없음",
  ""),
)))))</f>
        <v/>
      </c>
      <c r="AC1443" t="str">
        <f>IF(ISBLANK(AB1443),"",IF(ISERROR(VLOOKUP(AB1443,[3]DropTable!$A:$A,1,0)),"드랍없음",""))</f>
        <v/>
      </c>
      <c r="AE1443" t="str">
        <f>IF(ISBLANK(AD1443),"",IF(ISERROR(VLOOKUP(AD1443,[3]DropTable!$A:$A,1,0)),"드랍없음",""))</f>
        <v/>
      </c>
      <c r="AG1443">
        <v>9.8000000000000007</v>
      </c>
      <c r="AH1443">
        <v>1</v>
      </c>
    </row>
    <row r="1444" spans="1:34" x14ac:dyDescent="0.3">
      <c r="A1444">
        <v>7</v>
      </c>
      <c r="B1444">
        <v>3</v>
      </c>
      <c r="C1444">
        <f>IF(OR($L1444=TRUE,$A1444=0,MOD($A1444,ChapterTable!$S$20)&lt;&gt;0),
MAX(0,INT(($B1444+ChapterTable!$Q$26+VLOOKUP(SUBSTITUTE(C$1,"성장단계","")&amp;"단계오프셋",ChapterTable!$S:$T,2,0))/ChapterTable!$Q$23)),
MAX(0,INT(($B1444+ChapterTable!$S$26+VLOOKUP(SUBSTITUTE(C$1,"성장단계","")&amp;"보스단계오프셋",ChapterTable!$S:$T,2,0))/ChapterTable!$S$23)))</f>
        <v>0</v>
      </c>
      <c r="D1444">
        <f>IF(OR($L1444=TRUE,$A1444=0,MOD($A1444,ChapterTable!$S$20)&lt;&gt;0),
MAX(0,INT(($B1444+ChapterTable!$Q$26+VLOOKUP(SUBSTITUTE(D$1,"성장단계","")&amp;"단계오프셋",ChapterTable!$S:$T,2,0))/ChapterTable!$Q$23)),
MAX(0,INT(($B1444+ChapterTable!$S$26+VLOOKUP(SUBSTITUTE(D$1,"성장단계","")&amp;"보스단계오프셋",ChapterTable!$S:$T,2,0))/ChapterTable!$S$23)))</f>
        <v>0</v>
      </c>
      <c r="E1444" s="1">
        <f ca="1">IF(AND($A1444=0,$B1444=1),
    VLOOKUP(1,ChapterTable!$1:$1048576,MATCH("최종"&amp;SUBSTITUTE(SUBSTITUTE(E$1,"standard",""),"|Float",""),ChapterTable!$1:$1,0),0)*ChapterTable!$Q$17,
  IF(AND($A1444=0,$B1444=0),
    E1445,
  IF($B1444=0,
    VLOOKUP($A1444,ChapterTable!$1:$1048576,MATCH("최종"&amp;SUBSTITUTE(SUBSTITUTE(E$1,"standard",""),"|Float",""),ChapterTable!$1:$1,0),0),
  IF($B1444=1,
    IF($L1444=FALSE,
      VLOOKUP($A1444,ChapterTable!$1:$1048576,MATCH("최종"&amp;SUBSTITUTE(SUBSTITUTE(E$1,"standard",""),"|Float",""),ChapterTable!$1:$1,0),0),
      VLOOKUP($A1444-ChapterTable!$Q$11,ChapterTable!$1:$1048576,MATCH("최종"&amp;SUBSTITUTE(SUBSTITUTE(E$1,"standard",""),"|Float",""),ChapterTable!$1:$1,0),0)*ChapterTable!$Q$14
    ),
  OFFSET(E1444,-$B1444+IF($L1444,1,0),0)*
    (VLOOKUP(SUBSTITUTE(SUBSTITUTE(E$1,"standard",""),"|Float","")&amp;"인게임누적곱배수",ChapterTable!$S:$T,2,0)^C1444
    +VLOOKUP(SUBSTITUTE(SUBSTITUTE(E$1,"standard",""),"|Float","")&amp;"인게임누적합배수",ChapterTable!$S:$T,2,0)*C1444)
  )
  )
  )
)</f>
        <v>1161.84375</v>
      </c>
      <c r="F1444" s="1">
        <f ca="1">IF(AND($A1444=0,$B1444=1),
    VLOOKUP(1,ChapterTable!$1:$1048576,MATCH("최종"&amp;SUBSTITUTE(SUBSTITUTE(F$1,"standard",""),"|Float",""),ChapterTable!$1:$1,0),0)*ChapterTable!$Q$17,
  IF(AND($A1444=0,$B1444=0),
    F1445,
  IF($B1444=0,
    VLOOKUP($A1444,ChapterTable!$1:$1048576,MATCH("최종"&amp;SUBSTITUTE(SUBSTITUTE(F$1,"standard",""),"|Float",""),ChapterTable!$1:$1,0),0),
  IF($B1444=1,
    IF($L1444=FALSE,
      VLOOKUP($A1444,ChapterTable!$1:$1048576,MATCH("최종"&amp;SUBSTITUTE(SUBSTITUTE(F$1,"standard",""),"|Float",""),ChapterTable!$1:$1,0),0),
      VLOOKUP($A1444-ChapterTable!$Q$11,ChapterTable!$1:$1048576,MATCH("최종"&amp;SUBSTITUTE(SUBSTITUTE(F$1,"standard",""),"|Float",""),ChapterTable!$1:$1,0),0)*ChapterTable!$Q$14
    ),
  OFFSET(F1444,-$B1444+IF($L1444,1,0),0)*
    (VLOOKUP(SUBSTITUTE(SUBSTITUTE(F$1,"standard",""),"|Float","")&amp;"인게임누적곱배수",ChapterTable!$S:$T,2,0)^D1444
    +VLOOKUP(SUBSTITUTE(SUBSTITUTE(F$1,"standard",""),"|Float","")&amp;"인게임누적합배수",ChapterTable!$S:$T,2,0)*D1444)
  )
  )
  )
)</f>
        <v>645.46875</v>
      </c>
      <c r="G1444" t="s">
        <v>76</v>
      </c>
      <c r="J1444" t="str">
        <f>IF(ISBLANK(I1444),"",
IFERROR(VLOOKUP(I1444,[1]StringTable!$1:$1048576,MATCH([1]StringTable!$B$1,[1]StringTable!$1:$1,0),0),
IFERROR(VLOOKUP(I1444,[1]InApkStringTable!$1:$1048576,MATCH([1]InApkStringTable!$B$1,[1]InApkStringTable!$1:$1,0),0),
"스트링없음")))</f>
        <v/>
      </c>
      <c r="L1444" t="b">
        <v>1</v>
      </c>
      <c r="N1444" t="str">
        <f>IF(ISBLANK(M1444),"",IF(ISERROR(VLOOKUP(M1444,MapTable!$A:$A,1,0)),"맵없음",""))</f>
        <v/>
      </c>
      <c r="O1444">
        <f t="shared" si="89"/>
        <v>1</v>
      </c>
      <c r="Q1444">
        <f t="shared" si="90"/>
        <v>1</v>
      </c>
      <c r="R1444" t="b">
        <f t="shared" ca="1" si="91"/>
        <v>0</v>
      </c>
      <c r="T1444" t="b">
        <f t="shared" ca="1" si="92"/>
        <v>0</v>
      </c>
      <c r="X1444" t="str">
        <f>IF(ISBLANK(W1444),"",
IF(ISERROR(FIND(",",W1444)),
  IF(ISERROR(VLOOKUP(W1444,MapTable!$A:$A,1,0)),"맵없음",
  ""),
IF(ISERROR(FIND(",",W1444,FIND(",",W1444)+1)),
  IF(OR(ISERROR(VLOOKUP(LEFT(W1444,FIND(",",W1444)-1),MapTable!$A:$A,1,0)),ISERROR(VLOOKUP(TRIM(MID(W1444,FIND(",",W1444)+1,999)),MapTable!$A:$A,1,0))),"맵없음",
  ""),
IF(ISERROR(FIND(",",W1444,FIND(",",W1444,FIND(",",W1444)+1)+1)),
  IF(OR(ISERROR(VLOOKUP(LEFT(W1444,FIND(",",W1444)-1),MapTable!$A:$A,1,0)),ISERROR(VLOOKUP(TRIM(MID(W1444,FIND(",",W1444)+1,FIND(",",W1444,FIND(",",W1444)+1)-FIND(",",W1444)-1)),MapTable!$A:$A,1,0)),ISERROR(VLOOKUP(TRIM(MID(W1444,FIND(",",W1444,FIND(",",W1444)+1)+1,999)),MapTable!$A:$A,1,0))),"맵없음",
  ""),
IF(ISERROR(FIND(",",W1444,FIND(",",W1444,FIND(",",W1444,FIND(",",W1444)+1)+1)+1)),
  IF(OR(ISERROR(VLOOKUP(LEFT(W1444,FIND(",",W1444)-1),MapTable!$A:$A,1,0)),ISERROR(VLOOKUP(TRIM(MID(W1444,FIND(",",W1444)+1,FIND(",",W1444,FIND(",",W1444)+1)-FIND(",",W1444)-1)),MapTable!$A:$A,1,0)),ISERROR(VLOOKUP(TRIM(MID(W1444,FIND(",",W1444,FIND(",",W1444)+1)+1,FIND(",",W1444,FIND(",",W1444,FIND(",",W1444)+1)+1)-FIND(",",W1444,FIND(",",W1444)+1)-1)),MapTable!$A:$A,1,0)),ISERROR(VLOOKUP(TRIM(MID(W1444,FIND(",",W1444,FIND(",",W1444,FIND(",",W1444)+1)+1)+1,999)),MapTable!$A:$A,1,0))),"맵없음",
  ""),
)))))</f>
        <v/>
      </c>
      <c r="AC1444" t="str">
        <f>IF(ISBLANK(AB1444),"",IF(ISERROR(VLOOKUP(AB1444,[3]DropTable!$A:$A,1,0)),"드랍없음",""))</f>
        <v/>
      </c>
      <c r="AE1444" t="str">
        <f>IF(ISBLANK(AD1444),"",IF(ISERROR(VLOOKUP(AD1444,[3]DropTable!$A:$A,1,0)),"드랍없음",""))</f>
        <v/>
      </c>
      <c r="AG1444">
        <v>9.8000000000000007</v>
      </c>
      <c r="AH1444">
        <v>1</v>
      </c>
    </row>
    <row r="1445" spans="1:34" x14ac:dyDescent="0.3">
      <c r="A1445">
        <v>7</v>
      </c>
      <c r="B1445">
        <v>4</v>
      </c>
      <c r="C1445">
        <f>IF(OR($L1445=TRUE,$A1445=0,MOD($A1445,ChapterTable!$S$20)&lt;&gt;0),
MAX(0,INT(($B1445+ChapterTable!$Q$26+VLOOKUP(SUBSTITUTE(C$1,"성장단계","")&amp;"단계오프셋",ChapterTable!$S:$T,2,0))/ChapterTable!$Q$23)),
MAX(0,INT(($B1445+ChapterTable!$S$26+VLOOKUP(SUBSTITUTE(C$1,"성장단계","")&amp;"보스단계오프셋",ChapterTable!$S:$T,2,0))/ChapterTable!$S$23)))</f>
        <v>0</v>
      </c>
      <c r="D1445">
        <f>IF(OR($L1445=TRUE,$A1445=0,MOD($A1445,ChapterTable!$S$20)&lt;&gt;0),
MAX(0,INT(($B1445+ChapterTable!$Q$26+VLOOKUP(SUBSTITUTE(D$1,"성장단계","")&amp;"단계오프셋",ChapterTable!$S:$T,2,0))/ChapterTable!$Q$23)),
MAX(0,INT(($B1445+ChapterTable!$S$26+VLOOKUP(SUBSTITUTE(D$1,"성장단계","")&amp;"보스단계오프셋",ChapterTable!$S:$T,2,0))/ChapterTable!$S$23)))</f>
        <v>0</v>
      </c>
      <c r="E1445" s="1">
        <f ca="1">IF(AND($A1445=0,$B1445=1),
    VLOOKUP(1,ChapterTable!$1:$1048576,MATCH("최종"&amp;SUBSTITUTE(SUBSTITUTE(E$1,"standard",""),"|Float",""),ChapterTable!$1:$1,0),0)*ChapterTable!$Q$17,
  IF(AND($A1445=0,$B1445=0),
    E1446,
  IF($B1445=0,
    VLOOKUP($A1445,ChapterTable!$1:$1048576,MATCH("최종"&amp;SUBSTITUTE(SUBSTITUTE(E$1,"standard",""),"|Float",""),ChapterTable!$1:$1,0),0),
  IF($B1445=1,
    IF($L1445=FALSE,
      VLOOKUP($A1445,ChapterTable!$1:$1048576,MATCH("최종"&amp;SUBSTITUTE(SUBSTITUTE(E$1,"standard",""),"|Float",""),ChapterTable!$1:$1,0),0),
      VLOOKUP($A1445-ChapterTable!$Q$11,ChapterTable!$1:$1048576,MATCH("최종"&amp;SUBSTITUTE(SUBSTITUTE(E$1,"standard",""),"|Float",""),ChapterTable!$1:$1,0),0)*ChapterTable!$Q$14
    ),
  OFFSET(E1445,-$B1445+IF($L1445,1,0),0)*
    (VLOOKUP(SUBSTITUTE(SUBSTITUTE(E$1,"standard",""),"|Float","")&amp;"인게임누적곱배수",ChapterTable!$S:$T,2,0)^C1445
    +VLOOKUP(SUBSTITUTE(SUBSTITUTE(E$1,"standard",""),"|Float","")&amp;"인게임누적합배수",ChapterTable!$S:$T,2,0)*C1445)
  )
  )
  )
)</f>
        <v>1161.84375</v>
      </c>
      <c r="F1445" s="1">
        <f ca="1">IF(AND($A1445=0,$B1445=1),
    VLOOKUP(1,ChapterTable!$1:$1048576,MATCH("최종"&amp;SUBSTITUTE(SUBSTITUTE(F$1,"standard",""),"|Float",""),ChapterTable!$1:$1,0),0)*ChapterTable!$Q$17,
  IF(AND($A1445=0,$B1445=0),
    F1446,
  IF($B1445=0,
    VLOOKUP($A1445,ChapterTable!$1:$1048576,MATCH("최종"&amp;SUBSTITUTE(SUBSTITUTE(F$1,"standard",""),"|Float",""),ChapterTable!$1:$1,0),0),
  IF($B1445=1,
    IF($L1445=FALSE,
      VLOOKUP($A1445,ChapterTable!$1:$1048576,MATCH("최종"&amp;SUBSTITUTE(SUBSTITUTE(F$1,"standard",""),"|Float",""),ChapterTable!$1:$1,0),0),
      VLOOKUP($A1445-ChapterTable!$Q$11,ChapterTable!$1:$1048576,MATCH("최종"&amp;SUBSTITUTE(SUBSTITUTE(F$1,"standard",""),"|Float",""),ChapterTable!$1:$1,0),0)*ChapterTable!$Q$14
    ),
  OFFSET(F1445,-$B1445+IF($L1445,1,0),0)*
    (VLOOKUP(SUBSTITUTE(SUBSTITUTE(F$1,"standard",""),"|Float","")&amp;"인게임누적곱배수",ChapterTable!$S:$T,2,0)^D1445
    +VLOOKUP(SUBSTITUTE(SUBSTITUTE(F$1,"standard",""),"|Float","")&amp;"인게임누적합배수",ChapterTable!$S:$T,2,0)*D1445)
  )
  )
  )
)</f>
        <v>645.46875</v>
      </c>
      <c r="G1445" t="s">
        <v>76</v>
      </c>
      <c r="J1445" t="str">
        <f>IF(ISBLANK(I1445),"",
IFERROR(VLOOKUP(I1445,[1]StringTable!$1:$1048576,MATCH([1]StringTable!$B$1,[1]StringTable!$1:$1,0),0),
IFERROR(VLOOKUP(I1445,[1]InApkStringTable!$1:$1048576,MATCH([1]InApkStringTable!$B$1,[1]InApkStringTable!$1:$1,0),0),
"스트링없음")))</f>
        <v/>
      </c>
      <c r="L1445" t="b">
        <v>1</v>
      </c>
      <c r="N1445" t="str">
        <f>IF(ISBLANK(M1445),"",IF(ISERROR(VLOOKUP(M1445,MapTable!$A:$A,1,0)),"맵없음",""))</f>
        <v/>
      </c>
      <c r="O1445">
        <f t="shared" si="89"/>
        <v>1</v>
      </c>
      <c r="Q1445">
        <f t="shared" si="90"/>
        <v>1</v>
      </c>
      <c r="R1445" t="b">
        <f t="shared" ca="1" si="91"/>
        <v>0</v>
      </c>
      <c r="T1445" t="b">
        <f t="shared" ca="1" si="92"/>
        <v>0</v>
      </c>
      <c r="X1445" t="str">
        <f>IF(ISBLANK(W1445),"",
IF(ISERROR(FIND(",",W1445)),
  IF(ISERROR(VLOOKUP(W1445,MapTable!$A:$A,1,0)),"맵없음",
  ""),
IF(ISERROR(FIND(",",W1445,FIND(",",W1445)+1)),
  IF(OR(ISERROR(VLOOKUP(LEFT(W1445,FIND(",",W1445)-1),MapTable!$A:$A,1,0)),ISERROR(VLOOKUP(TRIM(MID(W1445,FIND(",",W1445)+1,999)),MapTable!$A:$A,1,0))),"맵없음",
  ""),
IF(ISERROR(FIND(",",W1445,FIND(",",W1445,FIND(",",W1445)+1)+1)),
  IF(OR(ISERROR(VLOOKUP(LEFT(W1445,FIND(",",W1445)-1),MapTable!$A:$A,1,0)),ISERROR(VLOOKUP(TRIM(MID(W1445,FIND(",",W1445)+1,FIND(",",W1445,FIND(",",W1445)+1)-FIND(",",W1445)-1)),MapTable!$A:$A,1,0)),ISERROR(VLOOKUP(TRIM(MID(W1445,FIND(",",W1445,FIND(",",W1445)+1)+1,999)),MapTable!$A:$A,1,0))),"맵없음",
  ""),
IF(ISERROR(FIND(",",W1445,FIND(",",W1445,FIND(",",W1445,FIND(",",W1445)+1)+1)+1)),
  IF(OR(ISERROR(VLOOKUP(LEFT(W1445,FIND(",",W1445)-1),MapTable!$A:$A,1,0)),ISERROR(VLOOKUP(TRIM(MID(W1445,FIND(",",W1445)+1,FIND(",",W1445,FIND(",",W1445)+1)-FIND(",",W1445)-1)),MapTable!$A:$A,1,0)),ISERROR(VLOOKUP(TRIM(MID(W1445,FIND(",",W1445,FIND(",",W1445)+1)+1,FIND(",",W1445,FIND(",",W1445,FIND(",",W1445)+1)+1)-FIND(",",W1445,FIND(",",W1445)+1)-1)),MapTable!$A:$A,1,0)),ISERROR(VLOOKUP(TRIM(MID(W1445,FIND(",",W1445,FIND(",",W1445,FIND(",",W1445)+1)+1)+1,999)),MapTable!$A:$A,1,0))),"맵없음",
  ""),
)))))</f>
        <v/>
      </c>
      <c r="AC1445" t="str">
        <f>IF(ISBLANK(AB1445),"",IF(ISERROR(VLOOKUP(AB1445,[3]DropTable!$A:$A,1,0)),"드랍없음",""))</f>
        <v/>
      </c>
      <c r="AE1445" t="str">
        <f>IF(ISBLANK(AD1445),"",IF(ISERROR(VLOOKUP(AD1445,[3]DropTable!$A:$A,1,0)),"드랍없음",""))</f>
        <v/>
      </c>
      <c r="AG1445">
        <v>9.8000000000000007</v>
      </c>
      <c r="AH1445">
        <v>1</v>
      </c>
    </row>
    <row r="1446" spans="1:34" x14ac:dyDescent="0.3">
      <c r="A1446">
        <v>7</v>
      </c>
      <c r="B1446">
        <v>5</v>
      </c>
      <c r="C1446">
        <f>IF(OR($L1446=TRUE,$A1446=0,MOD($A1446,ChapterTable!$S$20)&lt;&gt;0),
MAX(0,INT(($B1446+ChapterTable!$Q$26+VLOOKUP(SUBSTITUTE(C$1,"성장단계","")&amp;"단계오프셋",ChapterTable!$S:$T,2,0))/ChapterTable!$Q$23)),
MAX(0,INT(($B1446+ChapterTable!$S$26+VLOOKUP(SUBSTITUTE(C$1,"성장단계","")&amp;"보스단계오프셋",ChapterTable!$S:$T,2,0))/ChapterTable!$S$23)))</f>
        <v>0</v>
      </c>
      <c r="D1446">
        <f>IF(OR($L1446=TRUE,$A1446=0,MOD($A1446,ChapterTable!$S$20)&lt;&gt;0),
MAX(0,INT(($B1446+ChapterTable!$Q$26+VLOOKUP(SUBSTITUTE(D$1,"성장단계","")&amp;"단계오프셋",ChapterTable!$S:$T,2,0))/ChapterTable!$Q$23)),
MAX(0,INT(($B1446+ChapterTable!$S$26+VLOOKUP(SUBSTITUTE(D$1,"성장단계","")&amp;"보스단계오프셋",ChapterTable!$S:$T,2,0))/ChapterTable!$S$23)))</f>
        <v>0</v>
      </c>
      <c r="E1446" s="1">
        <f ca="1">IF(AND($A1446=0,$B1446=1),
    VLOOKUP(1,ChapterTable!$1:$1048576,MATCH("최종"&amp;SUBSTITUTE(SUBSTITUTE(E$1,"standard",""),"|Float",""),ChapterTable!$1:$1,0),0)*ChapterTable!$Q$17,
  IF(AND($A1446=0,$B1446=0),
    E1447,
  IF($B1446=0,
    VLOOKUP($A1446,ChapterTable!$1:$1048576,MATCH("최종"&amp;SUBSTITUTE(SUBSTITUTE(E$1,"standard",""),"|Float",""),ChapterTable!$1:$1,0),0),
  IF($B1446=1,
    IF($L1446=FALSE,
      VLOOKUP($A1446,ChapterTable!$1:$1048576,MATCH("최종"&amp;SUBSTITUTE(SUBSTITUTE(E$1,"standard",""),"|Float",""),ChapterTable!$1:$1,0),0),
      VLOOKUP($A1446-ChapterTable!$Q$11,ChapterTable!$1:$1048576,MATCH("최종"&amp;SUBSTITUTE(SUBSTITUTE(E$1,"standard",""),"|Float",""),ChapterTable!$1:$1,0),0)*ChapterTable!$Q$14
    ),
  OFFSET(E1446,-$B1446+IF($L1446,1,0),0)*
    (VLOOKUP(SUBSTITUTE(SUBSTITUTE(E$1,"standard",""),"|Float","")&amp;"인게임누적곱배수",ChapterTable!$S:$T,2,0)^C1446
    +VLOOKUP(SUBSTITUTE(SUBSTITUTE(E$1,"standard",""),"|Float","")&amp;"인게임누적합배수",ChapterTable!$S:$T,2,0)*C1446)
  )
  )
  )
)</f>
        <v>1161.84375</v>
      </c>
      <c r="F1446" s="1">
        <f ca="1">IF(AND($A1446=0,$B1446=1),
    VLOOKUP(1,ChapterTable!$1:$1048576,MATCH("최종"&amp;SUBSTITUTE(SUBSTITUTE(F$1,"standard",""),"|Float",""),ChapterTable!$1:$1,0),0)*ChapterTable!$Q$17,
  IF(AND($A1446=0,$B1446=0),
    F1447,
  IF($B1446=0,
    VLOOKUP($A1446,ChapterTable!$1:$1048576,MATCH("최종"&amp;SUBSTITUTE(SUBSTITUTE(F$1,"standard",""),"|Float",""),ChapterTable!$1:$1,0),0),
  IF($B1446=1,
    IF($L1446=FALSE,
      VLOOKUP($A1446,ChapterTable!$1:$1048576,MATCH("최종"&amp;SUBSTITUTE(SUBSTITUTE(F$1,"standard",""),"|Float",""),ChapterTable!$1:$1,0),0),
      VLOOKUP($A1446-ChapterTable!$Q$11,ChapterTable!$1:$1048576,MATCH("최종"&amp;SUBSTITUTE(SUBSTITUTE(F$1,"standard",""),"|Float",""),ChapterTable!$1:$1,0),0)*ChapterTable!$Q$14
    ),
  OFFSET(F1446,-$B1446+IF($L1446,1,0),0)*
    (VLOOKUP(SUBSTITUTE(SUBSTITUTE(F$1,"standard",""),"|Float","")&amp;"인게임누적곱배수",ChapterTable!$S:$T,2,0)^D1446
    +VLOOKUP(SUBSTITUTE(SUBSTITUTE(F$1,"standard",""),"|Float","")&amp;"인게임누적합배수",ChapterTable!$S:$T,2,0)*D1446)
  )
  )
  )
)</f>
        <v>645.46875</v>
      </c>
      <c r="G1446" t="s">
        <v>76</v>
      </c>
      <c r="J1446" t="str">
        <f>IF(ISBLANK(I1446),"",
IFERROR(VLOOKUP(I1446,[1]StringTable!$1:$1048576,MATCH([1]StringTable!$B$1,[1]StringTable!$1:$1,0),0),
IFERROR(VLOOKUP(I1446,[1]InApkStringTable!$1:$1048576,MATCH([1]InApkStringTable!$B$1,[1]InApkStringTable!$1:$1,0),0),
"스트링없음")))</f>
        <v/>
      </c>
      <c r="L1446" t="b">
        <v>1</v>
      </c>
      <c r="N1446" t="str">
        <f>IF(ISBLANK(M1446),"",IF(ISERROR(VLOOKUP(M1446,MapTable!$A:$A,1,0)),"맵없음",""))</f>
        <v/>
      </c>
      <c r="O1446">
        <f t="shared" si="89"/>
        <v>11</v>
      </c>
      <c r="Q1446">
        <f t="shared" si="90"/>
        <v>11</v>
      </c>
      <c r="R1446" t="b">
        <f t="shared" ca="1" si="91"/>
        <v>0</v>
      </c>
      <c r="T1446" t="b">
        <f t="shared" ca="1" si="92"/>
        <v>0</v>
      </c>
      <c r="X1446" t="str">
        <f>IF(ISBLANK(W1446),"",
IF(ISERROR(FIND(",",W1446)),
  IF(ISERROR(VLOOKUP(W1446,MapTable!$A:$A,1,0)),"맵없음",
  ""),
IF(ISERROR(FIND(",",W1446,FIND(",",W1446)+1)),
  IF(OR(ISERROR(VLOOKUP(LEFT(W1446,FIND(",",W1446)-1),MapTable!$A:$A,1,0)),ISERROR(VLOOKUP(TRIM(MID(W1446,FIND(",",W1446)+1,999)),MapTable!$A:$A,1,0))),"맵없음",
  ""),
IF(ISERROR(FIND(",",W1446,FIND(",",W1446,FIND(",",W1446)+1)+1)),
  IF(OR(ISERROR(VLOOKUP(LEFT(W1446,FIND(",",W1446)-1),MapTable!$A:$A,1,0)),ISERROR(VLOOKUP(TRIM(MID(W1446,FIND(",",W1446)+1,FIND(",",W1446,FIND(",",W1446)+1)-FIND(",",W1446)-1)),MapTable!$A:$A,1,0)),ISERROR(VLOOKUP(TRIM(MID(W1446,FIND(",",W1446,FIND(",",W1446)+1)+1,999)),MapTable!$A:$A,1,0))),"맵없음",
  ""),
IF(ISERROR(FIND(",",W1446,FIND(",",W1446,FIND(",",W1446,FIND(",",W1446)+1)+1)+1)),
  IF(OR(ISERROR(VLOOKUP(LEFT(W1446,FIND(",",W1446)-1),MapTable!$A:$A,1,0)),ISERROR(VLOOKUP(TRIM(MID(W1446,FIND(",",W1446)+1,FIND(",",W1446,FIND(",",W1446)+1)-FIND(",",W1446)-1)),MapTable!$A:$A,1,0)),ISERROR(VLOOKUP(TRIM(MID(W1446,FIND(",",W1446,FIND(",",W1446)+1)+1,FIND(",",W1446,FIND(",",W1446,FIND(",",W1446)+1)+1)-FIND(",",W1446,FIND(",",W1446)+1)-1)),MapTable!$A:$A,1,0)),ISERROR(VLOOKUP(TRIM(MID(W1446,FIND(",",W1446,FIND(",",W1446,FIND(",",W1446)+1)+1)+1,999)),MapTable!$A:$A,1,0))),"맵없음",
  ""),
)))))</f>
        <v/>
      </c>
      <c r="AC1446" t="str">
        <f>IF(ISBLANK(AB1446),"",IF(ISERROR(VLOOKUP(AB1446,[3]DropTable!$A:$A,1,0)),"드랍없음",""))</f>
        <v/>
      </c>
      <c r="AE1446" t="str">
        <f>IF(ISBLANK(AD1446),"",IF(ISERROR(VLOOKUP(AD1446,[3]DropTable!$A:$A,1,0)),"드랍없음",""))</f>
        <v/>
      </c>
      <c r="AG1446">
        <v>9.8000000000000007</v>
      </c>
      <c r="AH1446">
        <v>1</v>
      </c>
    </row>
    <row r="1447" spans="1:34" x14ac:dyDescent="0.3">
      <c r="A1447">
        <v>7</v>
      </c>
      <c r="B1447">
        <v>6</v>
      </c>
      <c r="C1447">
        <f>IF(OR($L1447=TRUE,$A1447=0,MOD($A1447,ChapterTable!$S$20)&lt;&gt;0),
MAX(0,INT(($B1447+ChapterTable!$Q$26+VLOOKUP(SUBSTITUTE(C$1,"성장단계","")&amp;"단계오프셋",ChapterTable!$S:$T,2,0))/ChapterTable!$Q$23)),
MAX(0,INT(($B1447+ChapterTable!$S$26+VLOOKUP(SUBSTITUTE(C$1,"성장단계","")&amp;"보스단계오프셋",ChapterTable!$S:$T,2,0))/ChapterTable!$S$23)))</f>
        <v>1</v>
      </c>
      <c r="D1447">
        <f>IF(OR($L1447=TRUE,$A1447=0,MOD($A1447,ChapterTable!$S$20)&lt;&gt;0),
MAX(0,INT(($B1447+ChapterTable!$Q$26+VLOOKUP(SUBSTITUTE(D$1,"성장단계","")&amp;"단계오프셋",ChapterTable!$S:$T,2,0))/ChapterTable!$Q$23)),
MAX(0,INT(($B1447+ChapterTable!$S$26+VLOOKUP(SUBSTITUTE(D$1,"성장단계","")&amp;"보스단계오프셋",ChapterTable!$S:$T,2,0))/ChapterTable!$S$23)))</f>
        <v>0</v>
      </c>
      <c r="E1447" s="1">
        <f ca="1">IF(AND($A1447=0,$B1447=1),
    VLOOKUP(1,ChapterTable!$1:$1048576,MATCH("최종"&amp;SUBSTITUTE(SUBSTITUTE(E$1,"standard",""),"|Float",""),ChapterTable!$1:$1,0),0)*ChapterTable!$Q$17,
  IF(AND($A1447=0,$B1447=0),
    E1448,
  IF($B1447=0,
    VLOOKUP($A1447,ChapterTable!$1:$1048576,MATCH("최종"&amp;SUBSTITUTE(SUBSTITUTE(E$1,"standard",""),"|Float",""),ChapterTable!$1:$1,0),0),
  IF($B1447=1,
    IF($L1447=FALSE,
      VLOOKUP($A1447,ChapterTable!$1:$1048576,MATCH("최종"&amp;SUBSTITUTE(SUBSTITUTE(E$1,"standard",""),"|Float",""),ChapterTable!$1:$1,0),0),
      VLOOKUP($A1447-ChapterTable!$Q$11,ChapterTable!$1:$1048576,MATCH("최종"&amp;SUBSTITUTE(SUBSTITUTE(E$1,"standard",""),"|Float",""),ChapterTable!$1:$1,0),0)*ChapterTable!$Q$14
    ),
  OFFSET(E1447,-$B1447+IF($L1447,1,0),0)*
    (VLOOKUP(SUBSTITUTE(SUBSTITUTE(E$1,"standard",""),"|Float","")&amp;"인게임누적곱배수",ChapterTable!$S:$T,2,0)^C1447
    +VLOOKUP(SUBSTITUTE(SUBSTITUTE(E$1,"standard",""),"|Float","")&amp;"인게임누적합배수",ChapterTable!$S:$T,2,0)*C1447)
  )
  )
  )
)</f>
        <v>1568.4890625</v>
      </c>
      <c r="F1447" s="1">
        <f ca="1">IF(AND($A1447=0,$B1447=1),
    VLOOKUP(1,ChapterTable!$1:$1048576,MATCH("최종"&amp;SUBSTITUTE(SUBSTITUTE(F$1,"standard",""),"|Float",""),ChapterTable!$1:$1,0),0)*ChapterTable!$Q$17,
  IF(AND($A1447=0,$B1447=0),
    F1448,
  IF($B1447=0,
    VLOOKUP($A1447,ChapterTable!$1:$1048576,MATCH("최종"&amp;SUBSTITUTE(SUBSTITUTE(F$1,"standard",""),"|Float",""),ChapterTable!$1:$1,0),0),
  IF($B1447=1,
    IF($L1447=FALSE,
      VLOOKUP($A1447,ChapterTable!$1:$1048576,MATCH("최종"&amp;SUBSTITUTE(SUBSTITUTE(F$1,"standard",""),"|Float",""),ChapterTable!$1:$1,0),0),
      VLOOKUP($A1447-ChapterTable!$Q$11,ChapterTable!$1:$1048576,MATCH("최종"&amp;SUBSTITUTE(SUBSTITUTE(F$1,"standard",""),"|Float",""),ChapterTable!$1:$1,0),0)*ChapterTable!$Q$14
    ),
  OFFSET(F1447,-$B1447+IF($L1447,1,0),0)*
    (VLOOKUP(SUBSTITUTE(SUBSTITUTE(F$1,"standard",""),"|Float","")&amp;"인게임누적곱배수",ChapterTable!$S:$T,2,0)^D1447
    +VLOOKUP(SUBSTITUTE(SUBSTITUTE(F$1,"standard",""),"|Float","")&amp;"인게임누적합배수",ChapterTable!$S:$T,2,0)*D1447)
  )
  )
  )
)</f>
        <v>645.46875</v>
      </c>
      <c r="G1447" t="s">
        <v>76</v>
      </c>
      <c r="J1447" t="str">
        <f>IF(ISBLANK(I1447),"",
IFERROR(VLOOKUP(I1447,[1]StringTable!$1:$1048576,MATCH([1]StringTable!$B$1,[1]StringTable!$1:$1,0),0),
IFERROR(VLOOKUP(I1447,[1]InApkStringTable!$1:$1048576,MATCH([1]InApkStringTable!$B$1,[1]InApkStringTable!$1:$1,0),0),
"스트링없음")))</f>
        <v/>
      </c>
      <c r="L1447" t="b">
        <v>1</v>
      </c>
      <c r="N1447" t="str">
        <f>IF(ISBLANK(M1447),"",IF(ISERROR(VLOOKUP(M1447,MapTable!$A:$A,1,0)),"맵없음",""))</f>
        <v/>
      </c>
      <c r="O1447">
        <f t="shared" si="89"/>
        <v>1</v>
      </c>
      <c r="Q1447">
        <f t="shared" si="90"/>
        <v>1</v>
      </c>
      <c r="R1447" t="b">
        <f t="shared" ca="1" si="91"/>
        <v>0</v>
      </c>
      <c r="T1447" t="b">
        <f t="shared" ca="1" si="92"/>
        <v>0</v>
      </c>
      <c r="X1447" t="str">
        <f>IF(ISBLANK(W1447),"",
IF(ISERROR(FIND(",",W1447)),
  IF(ISERROR(VLOOKUP(W1447,MapTable!$A:$A,1,0)),"맵없음",
  ""),
IF(ISERROR(FIND(",",W1447,FIND(",",W1447)+1)),
  IF(OR(ISERROR(VLOOKUP(LEFT(W1447,FIND(",",W1447)-1),MapTable!$A:$A,1,0)),ISERROR(VLOOKUP(TRIM(MID(W1447,FIND(",",W1447)+1,999)),MapTable!$A:$A,1,0))),"맵없음",
  ""),
IF(ISERROR(FIND(",",W1447,FIND(",",W1447,FIND(",",W1447)+1)+1)),
  IF(OR(ISERROR(VLOOKUP(LEFT(W1447,FIND(",",W1447)-1),MapTable!$A:$A,1,0)),ISERROR(VLOOKUP(TRIM(MID(W1447,FIND(",",W1447)+1,FIND(",",W1447,FIND(",",W1447)+1)-FIND(",",W1447)-1)),MapTable!$A:$A,1,0)),ISERROR(VLOOKUP(TRIM(MID(W1447,FIND(",",W1447,FIND(",",W1447)+1)+1,999)),MapTable!$A:$A,1,0))),"맵없음",
  ""),
IF(ISERROR(FIND(",",W1447,FIND(",",W1447,FIND(",",W1447,FIND(",",W1447)+1)+1)+1)),
  IF(OR(ISERROR(VLOOKUP(LEFT(W1447,FIND(",",W1447)-1),MapTable!$A:$A,1,0)),ISERROR(VLOOKUP(TRIM(MID(W1447,FIND(",",W1447)+1,FIND(",",W1447,FIND(",",W1447)+1)-FIND(",",W1447)-1)),MapTable!$A:$A,1,0)),ISERROR(VLOOKUP(TRIM(MID(W1447,FIND(",",W1447,FIND(",",W1447)+1)+1,FIND(",",W1447,FIND(",",W1447,FIND(",",W1447)+1)+1)-FIND(",",W1447,FIND(",",W1447)+1)-1)),MapTable!$A:$A,1,0)),ISERROR(VLOOKUP(TRIM(MID(W1447,FIND(",",W1447,FIND(",",W1447,FIND(",",W1447)+1)+1)+1,999)),MapTable!$A:$A,1,0))),"맵없음",
  ""),
)))))</f>
        <v/>
      </c>
      <c r="AC1447" t="str">
        <f>IF(ISBLANK(AB1447),"",IF(ISERROR(VLOOKUP(AB1447,[3]DropTable!$A:$A,1,0)),"드랍없음",""))</f>
        <v/>
      </c>
      <c r="AE1447" t="str">
        <f>IF(ISBLANK(AD1447),"",IF(ISERROR(VLOOKUP(AD1447,[3]DropTable!$A:$A,1,0)),"드랍없음",""))</f>
        <v/>
      </c>
      <c r="AG1447">
        <v>9.8000000000000007</v>
      </c>
      <c r="AH1447">
        <v>1</v>
      </c>
    </row>
    <row r="1448" spans="1:34" x14ac:dyDescent="0.3">
      <c r="A1448">
        <v>7</v>
      </c>
      <c r="B1448">
        <v>7</v>
      </c>
      <c r="C1448">
        <f>IF(OR($L1448=TRUE,$A1448=0,MOD($A1448,ChapterTable!$S$20)&lt;&gt;0),
MAX(0,INT(($B1448+ChapterTable!$Q$26+VLOOKUP(SUBSTITUTE(C$1,"성장단계","")&amp;"단계오프셋",ChapterTable!$S:$T,2,0))/ChapterTable!$Q$23)),
MAX(0,INT(($B1448+ChapterTable!$S$26+VLOOKUP(SUBSTITUTE(C$1,"성장단계","")&amp;"보스단계오프셋",ChapterTable!$S:$T,2,0))/ChapterTable!$S$23)))</f>
        <v>1</v>
      </c>
      <c r="D1448">
        <f>IF(OR($L1448=TRUE,$A1448=0,MOD($A1448,ChapterTable!$S$20)&lt;&gt;0),
MAX(0,INT(($B1448+ChapterTable!$Q$26+VLOOKUP(SUBSTITUTE(D$1,"성장단계","")&amp;"단계오프셋",ChapterTable!$S:$T,2,0))/ChapterTable!$Q$23)),
MAX(0,INT(($B1448+ChapterTable!$S$26+VLOOKUP(SUBSTITUTE(D$1,"성장단계","")&amp;"보스단계오프셋",ChapterTable!$S:$T,2,0))/ChapterTable!$S$23)))</f>
        <v>0</v>
      </c>
      <c r="E1448" s="1">
        <f ca="1">IF(AND($A1448=0,$B1448=1),
    VLOOKUP(1,ChapterTable!$1:$1048576,MATCH("최종"&amp;SUBSTITUTE(SUBSTITUTE(E$1,"standard",""),"|Float",""),ChapterTable!$1:$1,0),0)*ChapterTable!$Q$17,
  IF(AND($A1448=0,$B1448=0),
    E1449,
  IF($B1448=0,
    VLOOKUP($A1448,ChapterTable!$1:$1048576,MATCH("최종"&amp;SUBSTITUTE(SUBSTITUTE(E$1,"standard",""),"|Float",""),ChapterTable!$1:$1,0),0),
  IF($B1448=1,
    IF($L1448=FALSE,
      VLOOKUP($A1448,ChapterTable!$1:$1048576,MATCH("최종"&amp;SUBSTITUTE(SUBSTITUTE(E$1,"standard",""),"|Float",""),ChapterTable!$1:$1,0),0),
      VLOOKUP($A1448-ChapterTable!$Q$11,ChapterTable!$1:$1048576,MATCH("최종"&amp;SUBSTITUTE(SUBSTITUTE(E$1,"standard",""),"|Float",""),ChapterTable!$1:$1,0),0)*ChapterTable!$Q$14
    ),
  OFFSET(E1448,-$B1448+IF($L1448,1,0),0)*
    (VLOOKUP(SUBSTITUTE(SUBSTITUTE(E$1,"standard",""),"|Float","")&amp;"인게임누적곱배수",ChapterTable!$S:$T,2,0)^C1448
    +VLOOKUP(SUBSTITUTE(SUBSTITUTE(E$1,"standard",""),"|Float","")&amp;"인게임누적합배수",ChapterTable!$S:$T,2,0)*C1448)
  )
  )
  )
)</f>
        <v>1568.4890625</v>
      </c>
      <c r="F1448" s="1">
        <f ca="1">IF(AND($A1448=0,$B1448=1),
    VLOOKUP(1,ChapterTable!$1:$1048576,MATCH("최종"&amp;SUBSTITUTE(SUBSTITUTE(F$1,"standard",""),"|Float",""),ChapterTable!$1:$1,0),0)*ChapterTable!$Q$17,
  IF(AND($A1448=0,$B1448=0),
    F1449,
  IF($B1448=0,
    VLOOKUP($A1448,ChapterTable!$1:$1048576,MATCH("최종"&amp;SUBSTITUTE(SUBSTITUTE(F$1,"standard",""),"|Float",""),ChapterTable!$1:$1,0),0),
  IF($B1448=1,
    IF($L1448=FALSE,
      VLOOKUP($A1448,ChapterTable!$1:$1048576,MATCH("최종"&amp;SUBSTITUTE(SUBSTITUTE(F$1,"standard",""),"|Float",""),ChapterTable!$1:$1,0),0),
      VLOOKUP($A1448-ChapterTable!$Q$11,ChapterTable!$1:$1048576,MATCH("최종"&amp;SUBSTITUTE(SUBSTITUTE(F$1,"standard",""),"|Float",""),ChapterTable!$1:$1,0),0)*ChapterTable!$Q$14
    ),
  OFFSET(F1448,-$B1448+IF($L1448,1,0),0)*
    (VLOOKUP(SUBSTITUTE(SUBSTITUTE(F$1,"standard",""),"|Float","")&amp;"인게임누적곱배수",ChapterTable!$S:$T,2,0)^D1448
    +VLOOKUP(SUBSTITUTE(SUBSTITUTE(F$1,"standard",""),"|Float","")&amp;"인게임누적합배수",ChapterTable!$S:$T,2,0)*D1448)
  )
  )
  )
)</f>
        <v>645.46875</v>
      </c>
      <c r="G1448" t="s">
        <v>76</v>
      </c>
      <c r="J1448" t="str">
        <f>IF(ISBLANK(I1448),"",
IFERROR(VLOOKUP(I1448,[1]StringTable!$1:$1048576,MATCH([1]StringTable!$B$1,[1]StringTable!$1:$1,0),0),
IFERROR(VLOOKUP(I1448,[1]InApkStringTable!$1:$1048576,MATCH([1]InApkStringTable!$B$1,[1]InApkStringTable!$1:$1,0),0),
"스트링없음")))</f>
        <v/>
      </c>
      <c r="L1448" t="b">
        <v>1</v>
      </c>
      <c r="N1448" t="str">
        <f>IF(ISBLANK(M1448),"",IF(ISERROR(VLOOKUP(M1448,MapTable!$A:$A,1,0)),"맵없음",""))</f>
        <v/>
      </c>
      <c r="O1448">
        <f t="shared" si="89"/>
        <v>1</v>
      </c>
      <c r="Q1448">
        <f t="shared" si="90"/>
        <v>1</v>
      </c>
      <c r="R1448" t="b">
        <f t="shared" ca="1" si="91"/>
        <v>0</v>
      </c>
      <c r="T1448" t="b">
        <f t="shared" ca="1" si="92"/>
        <v>0</v>
      </c>
      <c r="X1448" t="str">
        <f>IF(ISBLANK(W1448),"",
IF(ISERROR(FIND(",",W1448)),
  IF(ISERROR(VLOOKUP(W1448,MapTable!$A:$A,1,0)),"맵없음",
  ""),
IF(ISERROR(FIND(",",W1448,FIND(",",W1448)+1)),
  IF(OR(ISERROR(VLOOKUP(LEFT(W1448,FIND(",",W1448)-1),MapTable!$A:$A,1,0)),ISERROR(VLOOKUP(TRIM(MID(W1448,FIND(",",W1448)+1,999)),MapTable!$A:$A,1,0))),"맵없음",
  ""),
IF(ISERROR(FIND(",",W1448,FIND(",",W1448,FIND(",",W1448)+1)+1)),
  IF(OR(ISERROR(VLOOKUP(LEFT(W1448,FIND(",",W1448)-1),MapTable!$A:$A,1,0)),ISERROR(VLOOKUP(TRIM(MID(W1448,FIND(",",W1448)+1,FIND(",",W1448,FIND(",",W1448)+1)-FIND(",",W1448)-1)),MapTable!$A:$A,1,0)),ISERROR(VLOOKUP(TRIM(MID(W1448,FIND(",",W1448,FIND(",",W1448)+1)+1,999)),MapTable!$A:$A,1,0))),"맵없음",
  ""),
IF(ISERROR(FIND(",",W1448,FIND(",",W1448,FIND(",",W1448,FIND(",",W1448)+1)+1)+1)),
  IF(OR(ISERROR(VLOOKUP(LEFT(W1448,FIND(",",W1448)-1),MapTable!$A:$A,1,0)),ISERROR(VLOOKUP(TRIM(MID(W1448,FIND(",",W1448)+1,FIND(",",W1448,FIND(",",W1448)+1)-FIND(",",W1448)-1)),MapTable!$A:$A,1,0)),ISERROR(VLOOKUP(TRIM(MID(W1448,FIND(",",W1448,FIND(",",W1448)+1)+1,FIND(",",W1448,FIND(",",W1448,FIND(",",W1448)+1)+1)-FIND(",",W1448,FIND(",",W1448)+1)-1)),MapTable!$A:$A,1,0)),ISERROR(VLOOKUP(TRIM(MID(W1448,FIND(",",W1448,FIND(",",W1448,FIND(",",W1448)+1)+1)+1,999)),MapTable!$A:$A,1,0))),"맵없음",
  ""),
)))))</f>
        <v/>
      </c>
      <c r="AC1448" t="str">
        <f>IF(ISBLANK(AB1448),"",IF(ISERROR(VLOOKUP(AB1448,[3]DropTable!$A:$A,1,0)),"드랍없음",""))</f>
        <v/>
      </c>
      <c r="AE1448" t="str">
        <f>IF(ISBLANK(AD1448),"",IF(ISERROR(VLOOKUP(AD1448,[3]DropTable!$A:$A,1,0)),"드랍없음",""))</f>
        <v/>
      </c>
      <c r="AG1448">
        <v>9.8000000000000007</v>
      </c>
      <c r="AH1448">
        <v>1</v>
      </c>
    </row>
    <row r="1449" spans="1:34" x14ac:dyDescent="0.3">
      <c r="A1449">
        <v>7</v>
      </c>
      <c r="B1449">
        <v>8</v>
      </c>
      <c r="C1449">
        <f>IF(OR($L1449=TRUE,$A1449=0,MOD($A1449,ChapterTable!$S$20)&lt;&gt;0),
MAX(0,INT(($B1449+ChapterTable!$Q$26+VLOOKUP(SUBSTITUTE(C$1,"성장단계","")&amp;"단계오프셋",ChapterTable!$S:$T,2,0))/ChapterTable!$Q$23)),
MAX(0,INT(($B1449+ChapterTable!$S$26+VLOOKUP(SUBSTITUTE(C$1,"성장단계","")&amp;"보스단계오프셋",ChapterTable!$S:$T,2,0))/ChapterTable!$S$23)))</f>
        <v>1</v>
      </c>
      <c r="D1449">
        <f>IF(OR($L1449=TRUE,$A1449=0,MOD($A1449,ChapterTable!$S$20)&lt;&gt;0),
MAX(0,INT(($B1449+ChapterTable!$Q$26+VLOOKUP(SUBSTITUTE(D$1,"성장단계","")&amp;"단계오프셋",ChapterTable!$S:$T,2,0))/ChapterTable!$Q$23)),
MAX(0,INT(($B1449+ChapterTable!$S$26+VLOOKUP(SUBSTITUTE(D$1,"성장단계","")&amp;"보스단계오프셋",ChapterTable!$S:$T,2,0))/ChapterTable!$S$23)))</f>
        <v>0</v>
      </c>
      <c r="E1449" s="1">
        <f ca="1">IF(AND($A1449=0,$B1449=1),
    VLOOKUP(1,ChapterTable!$1:$1048576,MATCH("최종"&amp;SUBSTITUTE(SUBSTITUTE(E$1,"standard",""),"|Float",""),ChapterTable!$1:$1,0),0)*ChapterTable!$Q$17,
  IF(AND($A1449=0,$B1449=0),
    E1450,
  IF($B1449=0,
    VLOOKUP($A1449,ChapterTable!$1:$1048576,MATCH("최종"&amp;SUBSTITUTE(SUBSTITUTE(E$1,"standard",""),"|Float",""),ChapterTable!$1:$1,0),0),
  IF($B1449=1,
    IF($L1449=FALSE,
      VLOOKUP($A1449,ChapterTable!$1:$1048576,MATCH("최종"&amp;SUBSTITUTE(SUBSTITUTE(E$1,"standard",""),"|Float",""),ChapterTable!$1:$1,0),0),
      VLOOKUP($A1449-ChapterTable!$Q$11,ChapterTable!$1:$1048576,MATCH("최종"&amp;SUBSTITUTE(SUBSTITUTE(E$1,"standard",""),"|Float",""),ChapterTable!$1:$1,0),0)*ChapterTable!$Q$14
    ),
  OFFSET(E1449,-$B1449+IF($L1449,1,0),0)*
    (VLOOKUP(SUBSTITUTE(SUBSTITUTE(E$1,"standard",""),"|Float","")&amp;"인게임누적곱배수",ChapterTable!$S:$T,2,0)^C1449
    +VLOOKUP(SUBSTITUTE(SUBSTITUTE(E$1,"standard",""),"|Float","")&amp;"인게임누적합배수",ChapterTable!$S:$T,2,0)*C1449)
  )
  )
  )
)</f>
        <v>1568.4890625</v>
      </c>
      <c r="F1449" s="1">
        <f ca="1">IF(AND($A1449=0,$B1449=1),
    VLOOKUP(1,ChapterTable!$1:$1048576,MATCH("최종"&amp;SUBSTITUTE(SUBSTITUTE(F$1,"standard",""),"|Float",""),ChapterTable!$1:$1,0),0)*ChapterTable!$Q$17,
  IF(AND($A1449=0,$B1449=0),
    F1450,
  IF($B1449=0,
    VLOOKUP($A1449,ChapterTable!$1:$1048576,MATCH("최종"&amp;SUBSTITUTE(SUBSTITUTE(F$1,"standard",""),"|Float",""),ChapterTable!$1:$1,0),0),
  IF($B1449=1,
    IF($L1449=FALSE,
      VLOOKUP($A1449,ChapterTable!$1:$1048576,MATCH("최종"&amp;SUBSTITUTE(SUBSTITUTE(F$1,"standard",""),"|Float",""),ChapterTable!$1:$1,0),0),
      VLOOKUP($A1449-ChapterTable!$Q$11,ChapterTable!$1:$1048576,MATCH("최종"&amp;SUBSTITUTE(SUBSTITUTE(F$1,"standard",""),"|Float",""),ChapterTable!$1:$1,0),0)*ChapterTable!$Q$14
    ),
  OFFSET(F1449,-$B1449+IF($L1449,1,0),0)*
    (VLOOKUP(SUBSTITUTE(SUBSTITUTE(F$1,"standard",""),"|Float","")&amp;"인게임누적곱배수",ChapterTable!$S:$T,2,0)^D1449
    +VLOOKUP(SUBSTITUTE(SUBSTITUTE(F$1,"standard",""),"|Float","")&amp;"인게임누적합배수",ChapterTable!$S:$T,2,0)*D1449)
  )
  )
  )
)</f>
        <v>645.46875</v>
      </c>
      <c r="G1449" t="s">
        <v>76</v>
      </c>
      <c r="J1449" t="str">
        <f>IF(ISBLANK(I1449),"",
IFERROR(VLOOKUP(I1449,[1]StringTable!$1:$1048576,MATCH([1]StringTable!$B$1,[1]StringTable!$1:$1,0),0),
IFERROR(VLOOKUP(I1449,[1]InApkStringTable!$1:$1048576,MATCH([1]InApkStringTable!$B$1,[1]InApkStringTable!$1:$1,0),0),
"스트링없음")))</f>
        <v/>
      </c>
      <c r="L1449" t="b">
        <v>1</v>
      </c>
      <c r="N1449" t="str">
        <f>IF(ISBLANK(M1449),"",IF(ISERROR(VLOOKUP(M1449,MapTable!$A:$A,1,0)),"맵없음",""))</f>
        <v/>
      </c>
      <c r="O1449">
        <f t="shared" si="89"/>
        <v>1</v>
      </c>
      <c r="Q1449">
        <f t="shared" si="90"/>
        <v>1</v>
      </c>
      <c r="R1449" t="b">
        <f t="shared" ca="1" si="91"/>
        <v>0</v>
      </c>
      <c r="T1449" t="b">
        <f t="shared" ca="1" si="92"/>
        <v>0</v>
      </c>
      <c r="X1449" t="str">
        <f>IF(ISBLANK(W1449),"",
IF(ISERROR(FIND(",",W1449)),
  IF(ISERROR(VLOOKUP(W1449,MapTable!$A:$A,1,0)),"맵없음",
  ""),
IF(ISERROR(FIND(",",W1449,FIND(",",W1449)+1)),
  IF(OR(ISERROR(VLOOKUP(LEFT(W1449,FIND(",",W1449)-1),MapTable!$A:$A,1,0)),ISERROR(VLOOKUP(TRIM(MID(W1449,FIND(",",W1449)+1,999)),MapTable!$A:$A,1,0))),"맵없음",
  ""),
IF(ISERROR(FIND(",",W1449,FIND(",",W1449,FIND(",",W1449)+1)+1)),
  IF(OR(ISERROR(VLOOKUP(LEFT(W1449,FIND(",",W1449)-1),MapTable!$A:$A,1,0)),ISERROR(VLOOKUP(TRIM(MID(W1449,FIND(",",W1449)+1,FIND(",",W1449,FIND(",",W1449)+1)-FIND(",",W1449)-1)),MapTable!$A:$A,1,0)),ISERROR(VLOOKUP(TRIM(MID(W1449,FIND(",",W1449,FIND(",",W1449)+1)+1,999)),MapTable!$A:$A,1,0))),"맵없음",
  ""),
IF(ISERROR(FIND(",",W1449,FIND(",",W1449,FIND(",",W1449,FIND(",",W1449)+1)+1)+1)),
  IF(OR(ISERROR(VLOOKUP(LEFT(W1449,FIND(",",W1449)-1),MapTable!$A:$A,1,0)),ISERROR(VLOOKUP(TRIM(MID(W1449,FIND(",",W1449)+1,FIND(",",W1449,FIND(",",W1449)+1)-FIND(",",W1449)-1)),MapTable!$A:$A,1,0)),ISERROR(VLOOKUP(TRIM(MID(W1449,FIND(",",W1449,FIND(",",W1449)+1)+1,FIND(",",W1449,FIND(",",W1449,FIND(",",W1449)+1)+1)-FIND(",",W1449,FIND(",",W1449)+1)-1)),MapTable!$A:$A,1,0)),ISERROR(VLOOKUP(TRIM(MID(W1449,FIND(",",W1449,FIND(",",W1449,FIND(",",W1449)+1)+1)+1,999)),MapTable!$A:$A,1,0))),"맵없음",
  ""),
)))))</f>
        <v/>
      </c>
      <c r="AC1449" t="str">
        <f>IF(ISBLANK(AB1449),"",IF(ISERROR(VLOOKUP(AB1449,[3]DropTable!$A:$A,1,0)),"드랍없음",""))</f>
        <v/>
      </c>
      <c r="AE1449" t="str">
        <f>IF(ISBLANK(AD1449),"",IF(ISERROR(VLOOKUP(AD1449,[3]DropTable!$A:$A,1,0)),"드랍없음",""))</f>
        <v/>
      </c>
      <c r="AG1449">
        <v>9.8000000000000007</v>
      </c>
      <c r="AH1449">
        <v>1</v>
      </c>
    </row>
    <row r="1450" spans="1:34" x14ac:dyDescent="0.3">
      <c r="A1450">
        <v>7</v>
      </c>
      <c r="B1450">
        <v>9</v>
      </c>
      <c r="C1450">
        <f>IF(OR($L1450=TRUE,$A1450=0,MOD($A1450,ChapterTable!$S$20)&lt;&gt;0),
MAX(0,INT(($B1450+ChapterTable!$Q$26+VLOOKUP(SUBSTITUTE(C$1,"성장단계","")&amp;"단계오프셋",ChapterTable!$S:$T,2,0))/ChapterTable!$Q$23)),
MAX(0,INT(($B1450+ChapterTable!$S$26+VLOOKUP(SUBSTITUTE(C$1,"성장단계","")&amp;"보스단계오프셋",ChapterTable!$S:$T,2,0))/ChapterTable!$S$23)))</f>
        <v>1</v>
      </c>
      <c r="D1450">
        <f>IF(OR($L1450=TRUE,$A1450=0,MOD($A1450,ChapterTable!$S$20)&lt;&gt;0),
MAX(0,INT(($B1450+ChapterTable!$Q$26+VLOOKUP(SUBSTITUTE(D$1,"성장단계","")&amp;"단계오프셋",ChapterTable!$S:$T,2,0))/ChapterTable!$Q$23)),
MAX(0,INT(($B1450+ChapterTable!$S$26+VLOOKUP(SUBSTITUTE(D$1,"성장단계","")&amp;"보스단계오프셋",ChapterTable!$S:$T,2,0))/ChapterTable!$S$23)))</f>
        <v>0</v>
      </c>
      <c r="E1450" s="1">
        <f ca="1">IF(AND($A1450=0,$B1450=1),
    VLOOKUP(1,ChapterTable!$1:$1048576,MATCH("최종"&amp;SUBSTITUTE(SUBSTITUTE(E$1,"standard",""),"|Float",""),ChapterTable!$1:$1,0),0)*ChapterTable!$Q$17,
  IF(AND($A1450=0,$B1450=0),
    E1451,
  IF($B1450=0,
    VLOOKUP($A1450,ChapterTable!$1:$1048576,MATCH("최종"&amp;SUBSTITUTE(SUBSTITUTE(E$1,"standard",""),"|Float",""),ChapterTable!$1:$1,0),0),
  IF($B1450=1,
    IF($L1450=FALSE,
      VLOOKUP($A1450,ChapterTable!$1:$1048576,MATCH("최종"&amp;SUBSTITUTE(SUBSTITUTE(E$1,"standard",""),"|Float",""),ChapterTable!$1:$1,0),0),
      VLOOKUP($A1450-ChapterTable!$Q$11,ChapterTable!$1:$1048576,MATCH("최종"&amp;SUBSTITUTE(SUBSTITUTE(E$1,"standard",""),"|Float",""),ChapterTable!$1:$1,0),0)*ChapterTable!$Q$14
    ),
  OFFSET(E1450,-$B1450+IF($L1450,1,0),0)*
    (VLOOKUP(SUBSTITUTE(SUBSTITUTE(E$1,"standard",""),"|Float","")&amp;"인게임누적곱배수",ChapterTable!$S:$T,2,0)^C1450
    +VLOOKUP(SUBSTITUTE(SUBSTITUTE(E$1,"standard",""),"|Float","")&amp;"인게임누적합배수",ChapterTable!$S:$T,2,0)*C1450)
  )
  )
  )
)</f>
        <v>1568.4890625</v>
      </c>
      <c r="F1450" s="1">
        <f ca="1">IF(AND($A1450=0,$B1450=1),
    VLOOKUP(1,ChapterTable!$1:$1048576,MATCH("최종"&amp;SUBSTITUTE(SUBSTITUTE(F$1,"standard",""),"|Float",""),ChapterTable!$1:$1,0),0)*ChapterTable!$Q$17,
  IF(AND($A1450=0,$B1450=0),
    F1451,
  IF($B1450=0,
    VLOOKUP($A1450,ChapterTable!$1:$1048576,MATCH("최종"&amp;SUBSTITUTE(SUBSTITUTE(F$1,"standard",""),"|Float",""),ChapterTable!$1:$1,0),0),
  IF($B1450=1,
    IF($L1450=FALSE,
      VLOOKUP($A1450,ChapterTable!$1:$1048576,MATCH("최종"&amp;SUBSTITUTE(SUBSTITUTE(F$1,"standard",""),"|Float",""),ChapterTable!$1:$1,0),0),
      VLOOKUP($A1450-ChapterTable!$Q$11,ChapterTable!$1:$1048576,MATCH("최종"&amp;SUBSTITUTE(SUBSTITUTE(F$1,"standard",""),"|Float",""),ChapterTable!$1:$1,0),0)*ChapterTable!$Q$14
    ),
  OFFSET(F1450,-$B1450+IF($L1450,1,0),0)*
    (VLOOKUP(SUBSTITUTE(SUBSTITUTE(F$1,"standard",""),"|Float","")&amp;"인게임누적곱배수",ChapterTable!$S:$T,2,0)^D1450
    +VLOOKUP(SUBSTITUTE(SUBSTITUTE(F$1,"standard",""),"|Float","")&amp;"인게임누적합배수",ChapterTable!$S:$T,2,0)*D1450)
  )
  )
  )
)</f>
        <v>645.46875</v>
      </c>
      <c r="G1450" t="s">
        <v>76</v>
      </c>
      <c r="J1450" t="str">
        <f>IF(ISBLANK(I1450),"",
IFERROR(VLOOKUP(I1450,[1]StringTable!$1:$1048576,MATCH([1]StringTable!$B$1,[1]StringTable!$1:$1,0),0),
IFERROR(VLOOKUP(I1450,[1]InApkStringTable!$1:$1048576,MATCH([1]InApkStringTable!$B$1,[1]InApkStringTable!$1:$1,0),0),
"스트링없음")))</f>
        <v/>
      </c>
      <c r="L1450" t="b">
        <v>1</v>
      </c>
      <c r="N1450" t="str">
        <f>IF(ISBLANK(M1450),"",IF(ISERROR(VLOOKUP(M1450,MapTable!$A:$A,1,0)),"맵없음",""))</f>
        <v/>
      </c>
      <c r="O1450">
        <f t="shared" si="89"/>
        <v>91</v>
      </c>
      <c r="Q1450">
        <f t="shared" si="90"/>
        <v>91</v>
      </c>
      <c r="R1450" t="b">
        <f t="shared" ca="1" si="91"/>
        <v>1</v>
      </c>
      <c r="T1450" t="b">
        <f t="shared" ca="1" si="92"/>
        <v>1</v>
      </c>
      <c r="X1450" t="str">
        <f>IF(ISBLANK(W1450),"",
IF(ISERROR(FIND(",",W1450)),
  IF(ISERROR(VLOOKUP(W1450,MapTable!$A:$A,1,0)),"맵없음",
  ""),
IF(ISERROR(FIND(",",W1450,FIND(",",W1450)+1)),
  IF(OR(ISERROR(VLOOKUP(LEFT(W1450,FIND(",",W1450)-1),MapTable!$A:$A,1,0)),ISERROR(VLOOKUP(TRIM(MID(W1450,FIND(",",W1450)+1,999)),MapTable!$A:$A,1,0))),"맵없음",
  ""),
IF(ISERROR(FIND(",",W1450,FIND(",",W1450,FIND(",",W1450)+1)+1)),
  IF(OR(ISERROR(VLOOKUP(LEFT(W1450,FIND(",",W1450)-1),MapTable!$A:$A,1,0)),ISERROR(VLOOKUP(TRIM(MID(W1450,FIND(",",W1450)+1,FIND(",",W1450,FIND(",",W1450)+1)-FIND(",",W1450)-1)),MapTable!$A:$A,1,0)),ISERROR(VLOOKUP(TRIM(MID(W1450,FIND(",",W1450,FIND(",",W1450)+1)+1,999)),MapTable!$A:$A,1,0))),"맵없음",
  ""),
IF(ISERROR(FIND(",",W1450,FIND(",",W1450,FIND(",",W1450,FIND(",",W1450)+1)+1)+1)),
  IF(OR(ISERROR(VLOOKUP(LEFT(W1450,FIND(",",W1450)-1),MapTable!$A:$A,1,0)),ISERROR(VLOOKUP(TRIM(MID(W1450,FIND(",",W1450)+1,FIND(",",W1450,FIND(",",W1450)+1)-FIND(",",W1450)-1)),MapTable!$A:$A,1,0)),ISERROR(VLOOKUP(TRIM(MID(W1450,FIND(",",W1450,FIND(",",W1450)+1)+1,FIND(",",W1450,FIND(",",W1450,FIND(",",W1450)+1)+1)-FIND(",",W1450,FIND(",",W1450)+1)-1)),MapTable!$A:$A,1,0)),ISERROR(VLOOKUP(TRIM(MID(W1450,FIND(",",W1450,FIND(",",W1450,FIND(",",W1450)+1)+1)+1,999)),MapTable!$A:$A,1,0))),"맵없음",
  ""),
)))))</f>
        <v/>
      </c>
      <c r="AC1450" t="str">
        <f>IF(ISBLANK(AB1450),"",IF(ISERROR(VLOOKUP(AB1450,[3]DropTable!$A:$A,1,0)),"드랍없음",""))</f>
        <v/>
      </c>
      <c r="AE1450" t="str">
        <f>IF(ISBLANK(AD1450),"",IF(ISERROR(VLOOKUP(AD1450,[3]DropTable!$A:$A,1,0)),"드랍없음",""))</f>
        <v/>
      </c>
      <c r="AG1450">
        <v>9.8000000000000007</v>
      </c>
      <c r="AH1450">
        <v>1</v>
      </c>
    </row>
    <row r="1451" spans="1:34" x14ac:dyDescent="0.3">
      <c r="A1451">
        <v>7</v>
      </c>
      <c r="B1451">
        <v>10</v>
      </c>
      <c r="C1451">
        <f>IF(OR($L1451=TRUE,$A1451=0,MOD($A1451,ChapterTable!$S$20)&lt;&gt;0),
MAX(0,INT(($B1451+ChapterTable!$Q$26+VLOOKUP(SUBSTITUTE(C$1,"성장단계","")&amp;"단계오프셋",ChapterTable!$S:$T,2,0))/ChapterTable!$Q$23)),
MAX(0,INT(($B1451+ChapterTable!$S$26+VLOOKUP(SUBSTITUTE(C$1,"성장단계","")&amp;"보스단계오프셋",ChapterTable!$S:$T,2,0))/ChapterTable!$S$23)))</f>
        <v>1</v>
      </c>
      <c r="D1451">
        <f>IF(OR($L1451=TRUE,$A1451=0,MOD($A1451,ChapterTable!$S$20)&lt;&gt;0),
MAX(0,INT(($B1451+ChapterTable!$Q$26+VLOOKUP(SUBSTITUTE(D$1,"성장단계","")&amp;"단계오프셋",ChapterTable!$S:$T,2,0))/ChapterTable!$Q$23)),
MAX(0,INT(($B1451+ChapterTable!$S$26+VLOOKUP(SUBSTITUTE(D$1,"성장단계","")&amp;"보스단계오프셋",ChapterTable!$S:$T,2,0))/ChapterTable!$S$23)))</f>
        <v>0</v>
      </c>
      <c r="E1451" s="1">
        <f ca="1">IF(AND($A1451=0,$B1451=1),
    VLOOKUP(1,ChapterTable!$1:$1048576,MATCH("최종"&amp;SUBSTITUTE(SUBSTITUTE(E$1,"standard",""),"|Float",""),ChapterTable!$1:$1,0),0)*ChapterTable!$Q$17,
  IF(AND($A1451=0,$B1451=0),
    E1452,
  IF($B1451=0,
    VLOOKUP($A1451,ChapterTable!$1:$1048576,MATCH("최종"&amp;SUBSTITUTE(SUBSTITUTE(E$1,"standard",""),"|Float",""),ChapterTable!$1:$1,0),0),
  IF($B1451=1,
    IF($L1451=FALSE,
      VLOOKUP($A1451,ChapterTable!$1:$1048576,MATCH("최종"&amp;SUBSTITUTE(SUBSTITUTE(E$1,"standard",""),"|Float",""),ChapterTable!$1:$1,0),0),
      VLOOKUP($A1451-ChapterTable!$Q$11,ChapterTable!$1:$1048576,MATCH("최종"&amp;SUBSTITUTE(SUBSTITUTE(E$1,"standard",""),"|Float",""),ChapterTable!$1:$1,0),0)*ChapterTable!$Q$14
    ),
  OFFSET(E1451,-$B1451+IF($L1451,1,0),0)*
    (VLOOKUP(SUBSTITUTE(SUBSTITUTE(E$1,"standard",""),"|Float","")&amp;"인게임누적곱배수",ChapterTable!$S:$T,2,0)^C1451
    +VLOOKUP(SUBSTITUTE(SUBSTITUTE(E$1,"standard",""),"|Float","")&amp;"인게임누적합배수",ChapterTable!$S:$T,2,0)*C1451)
  )
  )
  )
)</f>
        <v>1568.4890625</v>
      </c>
      <c r="F1451" s="1">
        <f ca="1">IF(AND($A1451=0,$B1451=1),
    VLOOKUP(1,ChapterTable!$1:$1048576,MATCH("최종"&amp;SUBSTITUTE(SUBSTITUTE(F$1,"standard",""),"|Float",""),ChapterTable!$1:$1,0),0)*ChapterTable!$Q$17,
  IF(AND($A1451=0,$B1451=0),
    F1452,
  IF($B1451=0,
    VLOOKUP($A1451,ChapterTable!$1:$1048576,MATCH("최종"&amp;SUBSTITUTE(SUBSTITUTE(F$1,"standard",""),"|Float",""),ChapterTable!$1:$1,0),0),
  IF($B1451=1,
    IF($L1451=FALSE,
      VLOOKUP($A1451,ChapterTable!$1:$1048576,MATCH("최종"&amp;SUBSTITUTE(SUBSTITUTE(F$1,"standard",""),"|Float",""),ChapterTable!$1:$1,0),0),
      VLOOKUP($A1451-ChapterTable!$Q$11,ChapterTable!$1:$1048576,MATCH("최종"&amp;SUBSTITUTE(SUBSTITUTE(F$1,"standard",""),"|Float",""),ChapterTable!$1:$1,0),0)*ChapterTable!$Q$14
    ),
  OFFSET(F1451,-$B1451+IF($L1451,1,0),0)*
    (VLOOKUP(SUBSTITUTE(SUBSTITUTE(F$1,"standard",""),"|Float","")&amp;"인게임누적곱배수",ChapterTable!$S:$T,2,0)^D1451
    +VLOOKUP(SUBSTITUTE(SUBSTITUTE(F$1,"standard",""),"|Float","")&amp;"인게임누적합배수",ChapterTable!$S:$T,2,0)*D1451)
  )
  )
  )
)</f>
        <v>645.46875</v>
      </c>
      <c r="G1451" t="s">
        <v>76</v>
      </c>
      <c r="J1451" t="str">
        <f>IF(ISBLANK(I1451),"",
IFERROR(VLOOKUP(I1451,[1]StringTable!$1:$1048576,MATCH([1]StringTable!$B$1,[1]StringTable!$1:$1,0),0),
IFERROR(VLOOKUP(I1451,[1]InApkStringTable!$1:$1048576,MATCH([1]InApkStringTable!$B$1,[1]InApkStringTable!$1:$1,0),0),
"스트링없음")))</f>
        <v/>
      </c>
      <c r="L1451" t="b">
        <v>1</v>
      </c>
      <c r="N1451" t="str">
        <f>IF(ISBLANK(M1451),"",IF(ISERROR(VLOOKUP(M1451,MapTable!$A:$A,1,0)),"맵없음",""))</f>
        <v/>
      </c>
      <c r="O1451">
        <f t="shared" si="89"/>
        <v>21</v>
      </c>
      <c r="Q1451">
        <f t="shared" si="90"/>
        <v>21</v>
      </c>
      <c r="R1451" t="b">
        <f t="shared" ca="1" si="91"/>
        <v>0</v>
      </c>
      <c r="T1451" t="b">
        <f t="shared" ca="1" si="92"/>
        <v>0</v>
      </c>
      <c r="X1451" t="str">
        <f>IF(ISBLANK(W1451),"",
IF(ISERROR(FIND(",",W1451)),
  IF(ISERROR(VLOOKUP(W1451,MapTable!$A:$A,1,0)),"맵없음",
  ""),
IF(ISERROR(FIND(",",W1451,FIND(",",W1451)+1)),
  IF(OR(ISERROR(VLOOKUP(LEFT(W1451,FIND(",",W1451)-1),MapTable!$A:$A,1,0)),ISERROR(VLOOKUP(TRIM(MID(W1451,FIND(",",W1451)+1,999)),MapTable!$A:$A,1,0))),"맵없음",
  ""),
IF(ISERROR(FIND(",",W1451,FIND(",",W1451,FIND(",",W1451)+1)+1)),
  IF(OR(ISERROR(VLOOKUP(LEFT(W1451,FIND(",",W1451)-1),MapTable!$A:$A,1,0)),ISERROR(VLOOKUP(TRIM(MID(W1451,FIND(",",W1451)+1,FIND(",",W1451,FIND(",",W1451)+1)-FIND(",",W1451)-1)),MapTable!$A:$A,1,0)),ISERROR(VLOOKUP(TRIM(MID(W1451,FIND(",",W1451,FIND(",",W1451)+1)+1,999)),MapTable!$A:$A,1,0))),"맵없음",
  ""),
IF(ISERROR(FIND(",",W1451,FIND(",",W1451,FIND(",",W1451,FIND(",",W1451)+1)+1)+1)),
  IF(OR(ISERROR(VLOOKUP(LEFT(W1451,FIND(",",W1451)-1),MapTable!$A:$A,1,0)),ISERROR(VLOOKUP(TRIM(MID(W1451,FIND(",",W1451)+1,FIND(",",W1451,FIND(",",W1451)+1)-FIND(",",W1451)-1)),MapTable!$A:$A,1,0)),ISERROR(VLOOKUP(TRIM(MID(W1451,FIND(",",W1451,FIND(",",W1451)+1)+1,FIND(",",W1451,FIND(",",W1451,FIND(",",W1451)+1)+1)-FIND(",",W1451,FIND(",",W1451)+1)-1)),MapTable!$A:$A,1,0)),ISERROR(VLOOKUP(TRIM(MID(W1451,FIND(",",W1451,FIND(",",W1451,FIND(",",W1451)+1)+1)+1,999)),MapTable!$A:$A,1,0))),"맵없음",
  ""),
)))))</f>
        <v/>
      </c>
      <c r="AC1451" t="str">
        <f>IF(ISBLANK(AB1451),"",IF(ISERROR(VLOOKUP(AB1451,[3]DropTable!$A:$A,1,0)),"드랍없음",""))</f>
        <v/>
      </c>
      <c r="AE1451" t="str">
        <f>IF(ISBLANK(AD1451),"",IF(ISERROR(VLOOKUP(AD1451,[3]DropTable!$A:$A,1,0)),"드랍없음",""))</f>
        <v/>
      </c>
      <c r="AG1451">
        <v>9.8000000000000007</v>
      </c>
      <c r="AH1451">
        <v>1</v>
      </c>
    </row>
    <row r="1452" spans="1:34" x14ac:dyDescent="0.3">
      <c r="A1452">
        <v>7</v>
      </c>
      <c r="B1452">
        <v>11</v>
      </c>
      <c r="C1452">
        <f>IF(OR($L1452=TRUE,$A1452=0,MOD($A1452,ChapterTable!$S$20)&lt;&gt;0),
MAX(0,INT(($B1452+ChapterTable!$Q$26+VLOOKUP(SUBSTITUTE(C$1,"성장단계","")&amp;"단계오프셋",ChapterTable!$S:$T,2,0))/ChapterTable!$Q$23)),
MAX(0,INT(($B1452+ChapterTable!$S$26+VLOOKUP(SUBSTITUTE(C$1,"성장단계","")&amp;"보스단계오프셋",ChapterTable!$S:$T,2,0))/ChapterTable!$S$23)))</f>
        <v>1</v>
      </c>
      <c r="D1452">
        <f>IF(OR($L1452=TRUE,$A1452=0,MOD($A1452,ChapterTable!$S$20)&lt;&gt;0),
MAX(0,INT(($B1452+ChapterTable!$Q$26+VLOOKUP(SUBSTITUTE(D$1,"성장단계","")&amp;"단계오프셋",ChapterTable!$S:$T,2,0))/ChapterTable!$Q$23)),
MAX(0,INT(($B1452+ChapterTable!$S$26+VLOOKUP(SUBSTITUTE(D$1,"성장단계","")&amp;"보스단계오프셋",ChapterTable!$S:$T,2,0))/ChapterTable!$S$23)))</f>
        <v>1</v>
      </c>
      <c r="E1452" s="1">
        <f ca="1">IF(AND($A1452=0,$B1452=1),
    VLOOKUP(1,ChapterTable!$1:$1048576,MATCH("최종"&amp;SUBSTITUTE(SUBSTITUTE(E$1,"standard",""),"|Float",""),ChapterTable!$1:$1,0),0)*ChapterTable!$Q$17,
  IF(AND($A1452=0,$B1452=0),
    E1453,
  IF($B1452=0,
    VLOOKUP($A1452,ChapterTable!$1:$1048576,MATCH("최종"&amp;SUBSTITUTE(SUBSTITUTE(E$1,"standard",""),"|Float",""),ChapterTable!$1:$1,0),0),
  IF($B1452=1,
    IF($L1452=FALSE,
      VLOOKUP($A1452,ChapterTable!$1:$1048576,MATCH("최종"&amp;SUBSTITUTE(SUBSTITUTE(E$1,"standard",""),"|Float",""),ChapterTable!$1:$1,0),0),
      VLOOKUP($A1452-ChapterTable!$Q$11,ChapterTable!$1:$1048576,MATCH("최종"&amp;SUBSTITUTE(SUBSTITUTE(E$1,"standard",""),"|Float",""),ChapterTable!$1:$1,0),0)*ChapterTable!$Q$14
    ),
  OFFSET(E1452,-$B1452+IF($L1452,1,0),0)*
    (VLOOKUP(SUBSTITUTE(SUBSTITUTE(E$1,"standard",""),"|Float","")&amp;"인게임누적곱배수",ChapterTable!$S:$T,2,0)^C1452
    +VLOOKUP(SUBSTITUTE(SUBSTITUTE(E$1,"standard",""),"|Float","")&amp;"인게임누적합배수",ChapterTable!$S:$T,2,0)*C1452)
  )
  )
  )
)</f>
        <v>1568.4890625</v>
      </c>
      <c r="F1452" s="1">
        <f ca="1">IF(AND($A1452=0,$B1452=1),
    VLOOKUP(1,ChapterTable!$1:$1048576,MATCH("최종"&amp;SUBSTITUTE(SUBSTITUTE(F$1,"standard",""),"|Float",""),ChapterTable!$1:$1,0),0)*ChapterTable!$Q$17,
  IF(AND($A1452=0,$B1452=0),
    F1453,
  IF($B1452=0,
    VLOOKUP($A1452,ChapterTable!$1:$1048576,MATCH("최종"&amp;SUBSTITUTE(SUBSTITUTE(F$1,"standard",""),"|Float",""),ChapterTable!$1:$1,0),0),
  IF($B1452=1,
    IF($L1452=FALSE,
      VLOOKUP($A1452,ChapterTable!$1:$1048576,MATCH("최종"&amp;SUBSTITUTE(SUBSTITUTE(F$1,"standard",""),"|Float",""),ChapterTable!$1:$1,0),0),
      VLOOKUP($A1452-ChapterTable!$Q$11,ChapterTable!$1:$1048576,MATCH("최종"&amp;SUBSTITUTE(SUBSTITUTE(F$1,"standard",""),"|Float",""),ChapterTable!$1:$1,0),0)*ChapterTable!$Q$14
    ),
  OFFSET(F1452,-$B1452+IF($L1452,1,0),0)*
    (VLOOKUP(SUBSTITUTE(SUBSTITUTE(F$1,"standard",""),"|Float","")&amp;"인게임누적곱배수",ChapterTable!$S:$T,2,0)^D1452
    +VLOOKUP(SUBSTITUTE(SUBSTITUTE(F$1,"standard",""),"|Float","")&amp;"인게임누적합배수",ChapterTable!$S:$T,2,0)*D1452)
  )
  )
  )
)</f>
        <v>774.5625</v>
      </c>
      <c r="G1452" t="s">
        <v>76</v>
      </c>
      <c r="J1452" t="str">
        <f>IF(ISBLANK(I1452),"",
IFERROR(VLOOKUP(I1452,[1]StringTable!$1:$1048576,MATCH([1]StringTable!$B$1,[1]StringTable!$1:$1,0),0),
IFERROR(VLOOKUP(I1452,[1]InApkStringTable!$1:$1048576,MATCH([1]InApkStringTable!$B$1,[1]InApkStringTable!$1:$1,0),0),
"스트링없음")))</f>
        <v/>
      </c>
      <c r="L1452" t="b">
        <v>1</v>
      </c>
      <c r="N1452" t="str">
        <f>IF(ISBLANK(M1452),"",IF(ISERROR(VLOOKUP(M1452,MapTable!$A:$A,1,0)),"맵없음",""))</f>
        <v/>
      </c>
      <c r="O1452">
        <f t="shared" si="89"/>
        <v>2</v>
      </c>
      <c r="Q1452">
        <f t="shared" si="90"/>
        <v>2</v>
      </c>
      <c r="R1452" t="b">
        <f t="shared" ca="1" si="91"/>
        <v>0</v>
      </c>
      <c r="T1452" t="b">
        <f t="shared" ca="1" si="92"/>
        <v>0</v>
      </c>
      <c r="X1452" t="str">
        <f>IF(ISBLANK(W1452),"",
IF(ISERROR(FIND(",",W1452)),
  IF(ISERROR(VLOOKUP(W1452,MapTable!$A:$A,1,0)),"맵없음",
  ""),
IF(ISERROR(FIND(",",W1452,FIND(",",W1452)+1)),
  IF(OR(ISERROR(VLOOKUP(LEFT(W1452,FIND(",",W1452)-1),MapTable!$A:$A,1,0)),ISERROR(VLOOKUP(TRIM(MID(W1452,FIND(",",W1452)+1,999)),MapTable!$A:$A,1,0))),"맵없음",
  ""),
IF(ISERROR(FIND(",",W1452,FIND(",",W1452,FIND(",",W1452)+1)+1)),
  IF(OR(ISERROR(VLOOKUP(LEFT(W1452,FIND(",",W1452)-1),MapTable!$A:$A,1,0)),ISERROR(VLOOKUP(TRIM(MID(W1452,FIND(",",W1452)+1,FIND(",",W1452,FIND(",",W1452)+1)-FIND(",",W1452)-1)),MapTable!$A:$A,1,0)),ISERROR(VLOOKUP(TRIM(MID(W1452,FIND(",",W1452,FIND(",",W1452)+1)+1,999)),MapTable!$A:$A,1,0))),"맵없음",
  ""),
IF(ISERROR(FIND(",",W1452,FIND(",",W1452,FIND(",",W1452,FIND(",",W1452)+1)+1)+1)),
  IF(OR(ISERROR(VLOOKUP(LEFT(W1452,FIND(",",W1452)-1),MapTable!$A:$A,1,0)),ISERROR(VLOOKUP(TRIM(MID(W1452,FIND(",",W1452)+1,FIND(",",W1452,FIND(",",W1452)+1)-FIND(",",W1452)-1)),MapTable!$A:$A,1,0)),ISERROR(VLOOKUP(TRIM(MID(W1452,FIND(",",W1452,FIND(",",W1452)+1)+1,FIND(",",W1452,FIND(",",W1452,FIND(",",W1452)+1)+1)-FIND(",",W1452,FIND(",",W1452)+1)-1)),MapTable!$A:$A,1,0)),ISERROR(VLOOKUP(TRIM(MID(W1452,FIND(",",W1452,FIND(",",W1452,FIND(",",W1452)+1)+1)+1,999)),MapTable!$A:$A,1,0))),"맵없음",
  ""),
)))))</f>
        <v/>
      </c>
      <c r="AC1452" t="str">
        <f>IF(ISBLANK(AB1452),"",IF(ISERROR(VLOOKUP(AB1452,[3]DropTable!$A:$A,1,0)),"드랍없음",""))</f>
        <v/>
      </c>
      <c r="AE1452" t="str">
        <f>IF(ISBLANK(AD1452),"",IF(ISERROR(VLOOKUP(AD1452,[3]DropTable!$A:$A,1,0)),"드랍없음",""))</f>
        <v/>
      </c>
      <c r="AG1452">
        <v>9.8000000000000007</v>
      </c>
      <c r="AH1452">
        <v>1</v>
      </c>
    </row>
    <row r="1453" spans="1:34" x14ac:dyDescent="0.3">
      <c r="A1453">
        <v>7</v>
      </c>
      <c r="B1453">
        <v>12</v>
      </c>
      <c r="C1453">
        <f>IF(OR($L1453=TRUE,$A1453=0,MOD($A1453,ChapterTable!$S$20)&lt;&gt;0),
MAX(0,INT(($B1453+ChapterTable!$Q$26+VLOOKUP(SUBSTITUTE(C$1,"성장단계","")&amp;"단계오프셋",ChapterTable!$S:$T,2,0))/ChapterTable!$Q$23)),
MAX(0,INT(($B1453+ChapterTable!$S$26+VLOOKUP(SUBSTITUTE(C$1,"성장단계","")&amp;"보스단계오프셋",ChapterTable!$S:$T,2,0))/ChapterTable!$S$23)))</f>
        <v>1</v>
      </c>
      <c r="D1453">
        <f>IF(OR($L1453=TRUE,$A1453=0,MOD($A1453,ChapterTable!$S$20)&lt;&gt;0),
MAX(0,INT(($B1453+ChapterTable!$Q$26+VLOOKUP(SUBSTITUTE(D$1,"성장단계","")&amp;"단계오프셋",ChapterTable!$S:$T,2,0))/ChapterTable!$Q$23)),
MAX(0,INT(($B1453+ChapterTable!$S$26+VLOOKUP(SUBSTITUTE(D$1,"성장단계","")&amp;"보스단계오프셋",ChapterTable!$S:$T,2,0))/ChapterTable!$S$23)))</f>
        <v>1</v>
      </c>
      <c r="E1453" s="1">
        <f ca="1">IF(AND($A1453=0,$B1453=1),
    VLOOKUP(1,ChapterTable!$1:$1048576,MATCH("최종"&amp;SUBSTITUTE(SUBSTITUTE(E$1,"standard",""),"|Float",""),ChapterTable!$1:$1,0),0)*ChapterTable!$Q$17,
  IF(AND($A1453=0,$B1453=0),
    E1454,
  IF($B1453=0,
    VLOOKUP($A1453,ChapterTable!$1:$1048576,MATCH("최종"&amp;SUBSTITUTE(SUBSTITUTE(E$1,"standard",""),"|Float",""),ChapterTable!$1:$1,0),0),
  IF($B1453=1,
    IF($L1453=FALSE,
      VLOOKUP($A1453,ChapterTable!$1:$1048576,MATCH("최종"&amp;SUBSTITUTE(SUBSTITUTE(E$1,"standard",""),"|Float",""),ChapterTable!$1:$1,0),0),
      VLOOKUP($A1453-ChapterTable!$Q$11,ChapterTable!$1:$1048576,MATCH("최종"&amp;SUBSTITUTE(SUBSTITUTE(E$1,"standard",""),"|Float",""),ChapterTable!$1:$1,0),0)*ChapterTable!$Q$14
    ),
  OFFSET(E1453,-$B1453+IF($L1453,1,0),0)*
    (VLOOKUP(SUBSTITUTE(SUBSTITUTE(E$1,"standard",""),"|Float","")&amp;"인게임누적곱배수",ChapterTable!$S:$T,2,0)^C1453
    +VLOOKUP(SUBSTITUTE(SUBSTITUTE(E$1,"standard",""),"|Float","")&amp;"인게임누적합배수",ChapterTable!$S:$T,2,0)*C1453)
  )
  )
  )
)</f>
        <v>1568.4890625</v>
      </c>
      <c r="F1453" s="1">
        <f ca="1">IF(AND($A1453=0,$B1453=1),
    VLOOKUP(1,ChapterTable!$1:$1048576,MATCH("최종"&amp;SUBSTITUTE(SUBSTITUTE(F$1,"standard",""),"|Float",""),ChapterTable!$1:$1,0),0)*ChapterTable!$Q$17,
  IF(AND($A1453=0,$B1453=0),
    F1454,
  IF($B1453=0,
    VLOOKUP($A1453,ChapterTable!$1:$1048576,MATCH("최종"&amp;SUBSTITUTE(SUBSTITUTE(F$1,"standard",""),"|Float",""),ChapterTable!$1:$1,0),0),
  IF($B1453=1,
    IF($L1453=FALSE,
      VLOOKUP($A1453,ChapterTable!$1:$1048576,MATCH("최종"&amp;SUBSTITUTE(SUBSTITUTE(F$1,"standard",""),"|Float",""),ChapterTable!$1:$1,0),0),
      VLOOKUP($A1453-ChapterTable!$Q$11,ChapterTable!$1:$1048576,MATCH("최종"&amp;SUBSTITUTE(SUBSTITUTE(F$1,"standard",""),"|Float",""),ChapterTable!$1:$1,0),0)*ChapterTable!$Q$14
    ),
  OFFSET(F1453,-$B1453+IF($L1453,1,0),0)*
    (VLOOKUP(SUBSTITUTE(SUBSTITUTE(F$1,"standard",""),"|Float","")&amp;"인게임누적곱배수",ChapterTable!$S:$T,2,0)^D1453
    +VLOOKUP(SUBSTITUTE(SUBSTITUTE(F$1,"standard",""),"|Float","")&amp;"인게임누적합배수",ChapterTable!$S:$T,2,0)*D1453)
  )
  )
  )
)</f>
        <v>774.5625</v>
      </c>
      <c r="G1453" t="s">
        <v>76</v>
      </c>
      <c r="J1453" t="str">
        <f>IF(ISBLANK(I1453),"",
IFERROR(VLOOKUP(I1453,[1]StringTable!$1:$1048576,MATCH([1]StringTable!$B$1,[1]StringTable!$1:$1,0),0),
IFERROR(VLOOKUP(I1453,[1]InApkStringTable!$1:$1048576,MATCH([1]InApkStringTable!$B$1,[1]InApkStringTable!$1:$1,0),0),
"스트링없음")))</f>
        <v/>
      </c>
      <c r="L1453" t="b">
        <v>1</v>
      </c>
      <c r="N1453" t="str">
        <f>IF(ISBLANK(M1453),"",IF(ISERROR(VLOOKUP(M1453,MapTable!$A:$A,1,0)),"맵없음",""))</f>
        <v/>
      </c>
      <c r="O1453">
        <f t="shared" si="89"/>
        <v>2</v>
      </c>
      <c r="Q1453">
        <f t="shared" si="90"/>
        <v>2</v>
      </c>
      <c r="R1453" t="b">
        <f t="shared" ca="1" si="91"/>
        <v>0</v>
      </c>
      <c r="T1453" t="b">
        <f t="shared" ca="1" si="92"/>
        <v>0</v>
      </c>
      <c r="X1453" t="str">
        <f>IF(ISBLANK(W1453),"",
IF(ISERROR(FIND(",",W1453)),
  IF(ISERROR(VLOOKUP(W1453,MapTable!$A:$A,1,0)),"맵없음",
  ""),
IF(ISERROR(FIND(",",W1453,FIND(",",W1453)+1)),
  IF(OR(ISERROR(VLOOKUP(LEFT(W1453,FIND(",",W1453)-1),MapTable!$A:$A,1,0)),ISERROR(VLOOKUP(TRIM(MID(W1453,FIND(",",W1453)+1,999)),MapTable!$A:$A,1,0))),"맵없음",
  ""),
IF(ISERROR(FIND(",",W1453,FIND(",",W1453,FIND(",",W1453)+1)+1)),
  IF(OR(ISERROR(VLOOKUP(LEFT(W1453,FIND(",",W1453)-1),MapTable!$A:$A,1,0)),ISERROR(VLOOKUP(TRIM(MID(W1453,FIND(",",W1453)+1,FIND(",",W1453,FIND(",",W1453)+1)-FIND(",",W1453)-1)),MapTable!$A:$A,1,0)),ISERROR(VLOOKUP(TRIM(MID(W1453,FIND(",",W1453,FIND(",",W1453)+1)+1,999)),MapTable!$A:$A,1,0))),"맵없음",
  ""),
IF(ISERROR(FIND(",",W1453,FIND(",",W1453,FIND(",",W1453,FIND(",",W1453)+1)+1)+1)),
  IF(OR(ISERROR(VLOOKUP(LEFT(W1453,FIND(",",W1453)-1),MapTable!$A:$A,1,0)),ISERROR(VLOOKUP(TRIM(MID(W1453,FIND(",",W1453)+1,FIND(",",W1453,FIND(",",W1453)+1)-FIND(",",W1453)-1)),MapTable!$A:$A,1,0)),ISERROR(VLOOKUP(TRIM(MID(W1453,FIND(",",W1453,FIND(",",W1453)+1)+1,FIND(",",W1453,FIND(",",W1453,FIND(",",W1453)+1)+1)-FIND(",",W1453,FIND(",",W1453)+1)-1)),MapTable!$A:$A,1,0)),ISERROR(VLOOKUP(TRIM(MID(W1453,FIND(",",W1453,FIND(",",W1453,FIND(",",W1453)+1)+1)+1,999)),MapTable!$A:$A,1,0))),"맵없음",
  ""),
)))))</f>
        <v/>
      </c>
      <c r="AC1453" t="str">
        <f>IF(ISBLANK(AB1453),"",IF(ISERROR(VLOOKUP(AB1453,[3]DropTable!$A:$A,1,0)),"드랍없음",""))</f>
        <v/>
      </c>
      <c r="AE1453" t="str">
        <f>IF(ISBLANK(AD1453),"",IF(ISERROR(VLOOKUP(AD1453,[3]DropTable!$A:$A,1,0)),"드랍없음",""))</f>
        <v/>
      </c>
      <c r="AG1453">
        <v>9.8000000000000007</v>
      </c>
      <c r="AH1453">
        <v>1</v>
      </c>
    </row>
    <row r="1454" spans="1:34" x14ac:dyDescent="0.3">
      <c r="A1454">
        <v>7</v>
      </c>
      <c r="B1454">
        <v>13</v>
      </c>
      <c r="C1454">
        <f>IF(OR($L1454=TRUE,$A1454=0,MOD($A1454,ChapterTable!$S$20)&lt;&gt;0),
MAX(0,INT(($B1454+ChapterTable!$Q$26+VLOOKUP(SUBSTITUTE(C$1,"성장단계","")&amp;"단계오프셋",ChapterTable!$S:$T,2,0))/ChapterTable!$Q$23)),
MAX(0,INT(($B1454+ChapterTable!$S$26+VLOOKUP(SUBSTITUTE(C$1,"성장단계","")&amp;"보스단계오프셋",ChapterTable!$S:$T,2,0))/ChapterTable!$S$23)))</f>
        <v>1</v>
      </c>
      <c r="D1454">
        <f>IF(OR($L1454=TRUE,$A1454=0,MOD($A1454,ChapterTable!$S$20)&lt;&gt;0),
MAX(0,INT(($B1454+ChapterTable!$Q$26+VLOOKUP(SUBSTITUTE(D$1,"성장단계","")&amp;"단계오프셋",ChapterTable!$S:$T,2,0))/ChapterTable!$Q$23)),
MAX(0,INT(($B1454+ChapterTable!$S$26+VLOOKUP(SUBSTITUTE(D$1,"성장단계","")&amp;"보스단계오프셋",ChapterTable!$S:$T,2,0))/ChapterTable!$S$23)))</f>
        <v>1</v>
      </c>
      <c r="E1454" s="1">
        <f ca="1">IF(AND($A1454=0,$B1454=1),
    VLOOKUP(1,ChapterTable!$1:$1048576,MATCH("최종"&amp;SUBSTITUTE(SUBSTITUTE(E$1,"standard",""),"|Float",""),ChapterTable!$1:$1,0),0)*ChapterTable!$Q$17,
  IF(AND($A1454=0,$B1454=0),
    E1455,
  IF($B1454=0,
    VLOOKUP($A1454,ChapterTable!$1:$1048576,MATCH("최종"&amp;SUBSTITUTE(SUBSTITUTE(E$1,"standard",""),"|Float",""),ChapterTable!$1:$1,0),0),
  IF($B1454=1,
    IF($L1454=FALSE,
      VLOOKUP($A1454,ChapterTable!$1:$1048576,MATCH("최종"&amp;SUBSTITUTE(SUBSTITUTE(E$1,"standard",""),"|Float",""),ChapterTable!$1:$1,0),0),
      VLOOKUP($A1454-ChapterTable!$Q$11,ChapterTable!$1:$1048576,MATCH("최종"&amp;SUBSTITUTE(SUBSTITUTE(E$1,"standard",""),"|Float",""),ChapterTable!$1:$1,0),0)*ChapterTable!$Q$14
    ),
  OFFSET(E1454,-$B1454+IF($L1454,1,0),0)*
    (VLOOKUP(SUBSTITUTE(SUBSTITUTE(E$1,"standard",""),"|Float","")&amp;"인게임누적곱배수",ChapterTable!$S:$T,2,0)^C1454
    +VLOOKUP(SUBSTITUTE(SUBSTITUTE(E$1,"standard",""),"|Float","")&amp;"인게임누적합배수",ChapterTable!$S:$T,2,0)*C1454)
  )
  )
  )
)</f>
        <v>1568.4890625</v>
      </c>
      <c r="F1454" s="1">
        <f ca="1">IF(AND($A1454=0,$B1454=1),
    VLOOKUP(1,ChapterTable!$1:$1048576,MATCH("최종"&amp;SUBSTITUTE(SUBSTITUTE(F$1,"standard",""),"|Float",""),ChapterTable!$1:$1,0),0)*ChapterTable!$Q$17,
  IF(AND($A1454=0,$B1454=0),
    F1455,
  IF($B1454=0,
    VLOOKUP($A1454,ChapterTable!$1:$1048576,MATCH("최종"&amp;SUBSTITUTE(SUBSTITUTE(F$1,"standard",""),"|Float",""),ChapterTable!$1:$1,0),0),
  IF($B1454=1,
    IF($L1454=FALSE,
      VLOOKUP($A1454,ChapterTable!$1:$1048576,MATCH("최종"&amp;SUBSTITUTE(SUBSTITUTE(F$1,"standard",""),"|Float",""),ChapterTable!$1:$1,0),0),
      VLOOKUP($A1454-ChapterTable!$Q$11,ChapterTable!$1:$1048576,MATCH("최종"&amp;SUBSTITUTE(SUBSTITUTE(F$1,"standard",""),"|Float",""),ChapterTable!$1:$1,0),0)*ChapterTable!$Q$14
    ),
  OFFSET(F1454,-$B1454+IF($L1454,1,0),0)*
    (VLOOKUP(SUBSTITUTE(SUBSTITUTE(F$1,"standard",""),"|Float","")&amp;"인게임누적곱배수",ChapterTable!$S:$T,2,0)^D1454
    +VLOOKUP(SUBSTITUTE(SUBSTITUTE(F$1,"standard",""),"|Float","")&amp;"인게임누적합배수",ChapterTable!$S:$T,2,0)*D1454)
  )
  )
  )
)</f>
        <v>774.5625</v>
      </c>
      <c r="G1454" t="s">
        <v>76</v>
      </c>
      <c r="J1454" t="str">
        <f>IF(ISBLANK(I1454),"",
IFERROR(VLOOKUP(I1454,[1]StringTable!$1:$1048576,MATCH([1]StringTable!$B$1,[1]StringTable!$1:$1,0),0),
IFERROR(VLOOKUP(I1454,[1]InApkStringTable!$1:$1048576,MATCH([1]InApkStringTable!$B$1,[1]InApkStringTable!$1:$1,0),0),
"스트링없음")))</f>
        <v/>
      </c>
      <c r="L1454" t="b">
        <v>1</v>
      </c>
      <c r="N1454" t="str">
        <f>IF(ISBLANK(M1454),"",IF(ISERROR(VLOOKUP(M1454,MapTable!$A:$A,1,0)),"맵없음",""))</f>
        <v/>
      </c>
      <c r="O1454">
        <f t="shared" si="89"/>
        <v>2</v>
      </c>
      <c r="Q1454">
        <f t="shared" si="90"/>
        <v>2</v>
      </c>
      <c r="R1454" t="b">
        <f t="shared" ca="1" si="91"/>
        <v>0</v>
      </c>
      <c r="T1454" t="b">
        <f t="shared" ca="1" si="92"/>
        <v>0</v>
      </c>
      <c r="X1454" t="str">
        <f>IF(ISBLANK(W1454),"",
IF(ISERROR(FIND(",",W1454)),
  IF(ISERROR(VLOOKUP(W1454,MapTable!$A:$A,1,0)),"맵없음",
  ""),
IF(ISERROR(FIND(",",W1454,FIND(",",W1454)+1)),
  IF(OR(ISERROR(VLOOKUP(LEFT(W1454,FIND(",",W1454)-1),MapTable!$A:$A,1,0)),ISERROR(VLOOKUP(TRIM(MID(W1454,FIND(",",W1454)+1,999)),MapTable!$A:$A,1,0))),"맵없음",
  ""),
IF(ISERROR(FIND(",",W1454,FIND(",",W1454,FIND(",",W1454)+1)+1)),
  IF(OR(ISERROR(VLOOKUP(LEFT(W1454,FIND(",",W1454)-1),MapTable!$A:$A,1,0)),ISERROR(VLOOKUP(TRIM(MID(W1454,FIND(",",W1454)+1,FIND(",",W1454,FIND(",",W1454)+1)-FIND(",",W1454)-1)),MapTable!$A:$A,1,0)),ISERROR(VLOOKUP(TRIM(MID(W1454,FIND(",",W1454,FIND(",",W1454)+1)+1,999)),MapTable!$A:$A,1,0))),"맵없음",
  ""),
IF(ISERROR(FIND(",",W1454,FIND(",",W1454,FIND(",",W1454,FIND(",",W1454)+1)+1)+1)),
  IF(OR(ISERROR(VLOOKUP(LEFT(W1454,FIND(",",W1454)-1),MapTable!$A:$A,1,0)),ISERROR(VLOOKUP(TRIM(MID(W1454,FIND(",",W1454)+1,FIND(",",W1454,FIND(",",W1454)+1)-FIND(",",W1454)-1)),MapTable!$A:$A,1,0)),ISERROR(VLOOKUP(TRIM(MID(W1454,FIND(",",W1454,FIND(",",W1454)+1)+1,FIND(",",W1454,FIND(",",W1454,FIND(",",W1454)+1)+1)-FIND(",",W1454,FIND(",",W1454)+1)-1)),MapTable!$A:$A,1,0)),ISERROR(VLOOKUP(TRIM(MID(W1454,FIND(",",W1454,FIND(",",W1454,FIND(",",W1454)+1)+1)+1,999)),MapTable!$A:$A,1,0))),"맵없음",
  ""),
)))))</f>
        <v/>
      </c>
      <c r="AC1454" t="str">
        <f>IF(ISBLANK(AB1454),"",IF(ISERROR(VLOOKUP(AB1454,[3]DropTable!$A:$A,1,0)),"드랍없음",""))</f>
        <v/>
      </c>
      <c r="AE1454" t="str">
        <f>IF(ISBLANK(AD1454),"",IF(ISERROR(VLOOKUP(AD1454,[3]DropTable!$A:$A,1,0)),"드랍없음",""))</f>
        <v/>
      </c>
      <c r="AG1454">
        <v>9.8000000000000007</v>
      </c>
      <c r="AH1454">
        <v>1</v>
      </c>
    </row>
    <row r="1455" spans="1:34" x14ac:dyDescent="0.3">
      <c r="A1455">
        <v>7</v>
      </c>
      <c r="B1455">
        <v>14</v>
      </c>
      <c r="C1455">
        <f>IF(OR($L1455=TRUE,$A1455=0,MOD($A1455,ChapterTable!$S$20)&lt;&gt;0),
MAX(0,INT(($B1455+ChapterTable!$Q$26+VLOOKUP(SUBSTITUTE(C$1,"성장단계","")&amp;"단계오프셋",ChapterTable!$S:$T,2,0))/ChapterTable!$Q$23)),
MAX(0,INT(($B1455+ChapterTable!$S$26+VLOOKUP(SUBSTITUTE(C$1,"성장단계","")&amp;"보스단계오프셋",ChapterTable!$S:$T,2,0))/ChapterTable!$S$23)))</f>
        <v>1</v>
      </c>
      <c r="D1455">
        <f>IF(OR($L1455=TRUE,$A1455=0,MOD($A1455,ChapterTable!$S$20)&lt;&gt;0),
MAX(0,INT(($B1455+ChapterTable!$Q$26+VLOOKUP(SUBSTITUTE(D$1,"성장단계","")&amp;"단계오프셋",ChapterTable!$S:$T,2,0))/ChapterTable!$Q$23)),
MAX(0,INT(($B1455+ChapterTable!$S$26+VLOOKUP(SUBSTITUTE(D$1,"성장단계","")&amp;"보스단계오프셋",ChapterTable!$S:$T,2,0))/ChapterTable!$S$23)))</f>
        <v>1</v>
      </c>
      <c r="E1455" s="1">
        <f ca="1">IF(AND($A1455=0,$B1455=1),
    VLOOKUP(1,ChapterTable!$1:$1048576,MATCH("최종"&amp;SUBSTITUTE(SUBSTITUTE(E$1,"standard",""),"|Float",""),ChapterTable!$1:$1,0),0)*ChapterTable!$Q$17,
  IF(AND($A1455=0,$B1455=0),
    E1456,
  IF($B1455=0,
    VLOOKUP($A1455,ChapterTable!$1:$1048576,MATCH("최종"&amp;SUBSTITUTE(SUBSTITUTE(E$1,"standard",""),"|Float",""),ChapterTable!$1:$1,0),0),
  IF($B1455=1,
    IF($L1455=FALSE,
      VLOOKUP($A1455,ChapterTable!$1:$1048576,MATCH("최종"&amp;SUBSTITUTE(SUBSTITUTE(E$1,"standard",""),"|Float",""),ChapterTable!$1:$1,0),0),
      VLOOKUP($A1455-ChapterTable!$Q$11,ChapterTable!$1:$1048576,MATCH("최종"&amp;SUBSTITUTE(SUBSTITUTE(E$1,"standard",""),"|Float",""),ChapterTable!$1:$1,0),0)*ChapterTable!$Q$14
    ),
  OFFSET(E1455,-$B1455+IF($L1455,1,0),0)*
    (VLOOKUP(SUBSTITUTE(SUBSTITUTE(E$1,"standard",""),"|Float","")&amp;"인게임누적곱배수",ChapterTable!$S:$T,2,0)^C1455
    +VLOOKUP(SUBSTITUTE(SUBSTITUTE(E$1,"standard",""),"|Float","")&amp;"인게임누적합배수",ChapterTable!$S:$T,2,0)*C1455)
  )
  )
  )
)</f>
        <v>1568.4890625</v>
      </c>
      <c r="F1455" s="1">
        <f ca="1">IF(AND($A1455=0,$B1455=1),
    VLOOKUP(1,ChapterTable!$1:$1048576,MATCH("최종"&amp;SUBSTITUTE(SUBSTITUTE(F$1,"standard",""),"|Float",""),ChapterTable!$1:$1,0),0)*ChapterTable!$Q$17,
  IF(AND($A1455=0,$B1455=0),
    F1456,
  IF($B1455=0,
    VLOOKUP($A1455,ChapterTable!$1:$1048576,MATCH("최종"&amp;SUBSTITUTE(SUBSTITUTE(F$1,"standard",""),"|Float",""),ChapterTable!$1:$1,0),0),
  IF($B1455=1,
    IF($L1455=FALSE,
      VLOOKUP($A1455,ChapterTable!$1:$1048576,MATCH("최종"&amp;SUBSTITUTE(SUBSTITUTE(F$1,"standard",""),"|Float",""),ChapterTable!$1:$1,0),0),
      VLOOKUP($A1455-ChapterTable!$Q$11,ChapterTable!$1:$1048576,MATCH("최종"&amp;SUBSTITUTE(SUBSTITUTE(F$1,"standard",""),"|Float",""),ChapterTable!$1:$1,0),0)*ChapterTable!$Q$14
    ),
  OFFSET(F1455,-$B1455+IF($L1455,1,0),0)*
    (VLOOKUP(SUBSTITUTE(SUBSTITUTE(F$1,"standard",""),"|Float","")&amp;"인게임누적곱배수",ChapterTable!$S:$T,2,0)^D1455
    +VLOOKUP(SUBSTITUTE(SUBSTITUTE(F$1,"standard",""),"|Float","")&amp;"인게임누적합배수",ChapterTable!$S:$T,2,0)*D1455)
  )
  )
  )
)</f>
        <v>774.5625</v>
      </c>
      <c r="G1455" t="s">
        <v>76</v>
      </c>
      <c r="J1455" t="str">
        <f>IF(ISBLANK(I1455),"",
IFERROR(VLOOKUP(I1455,[1]StringTable!$1:$1048576,MATCH([1]StringTable!$B$1,[1]StringTable!$1:$1,0),0),
IFERROR(VLOOKUP(I1455,[1]InApkStringTable!$1:$1048576,MATCH([1]InApkStringTable!$B$1,[1]InApkStringTable!$1:$1,0),0),
"스트링없음")))</f>
        <v/>
      </c>
      <c r="L1455" t="b">
        <v>1</v>
      </c>
      <c r="N1455" t="str">
        <f>IF(ISBLANK(M1455),"",IF(ISERROR(VLOOKUP(M1455,MapTable!$A:$A,1,0)),"맵없음",""))</f>
        <v/>
      </c>
      <c r="O1455">
        <f t="shared" si="89"/>
        <v>2</v>
      </c>
      <c r="Q1455">
        <f t="shared" si="90"/>
        <v>2</v>
      </c>
      <c r="R1455" t="b">
        <f t="shared" ca="1" si="91"/>
        <v>0</v>
      </c>
      <c r="T1455" t="b">
        <f t="shared" ca="1" si="92"/>
        <v>0</v>
      </c>
      <c r="X1455" t="str">
        <f>IF(ISBLANK(W1455),"",
IF(ISERROR(FIND(",",W1455)),
  IF(ISERROR(VLOOKUP(W1455,MapTable!$A:$A,1,0)),"맵없음",
  ""),
IF(ISERROR(FIND(",",W1455,FIND(",",W1455)+1)),
  IF(OR(ISERROR(VLOOKUP(LEFT(W1455,FIND(",",W1455)-1),MapTable!$A:$A,1,0)),ISERROR(VLOOKUP(TRIM(MID(W1455,FIND(",",W1455)+1,999)),MapTable!$A:$A,1,0))),"맵없음",
  ""),
IF(ISERROR(FIND(",",W1455,FIND(",",W1455,FIND(",",W1455)+1)+1)),
  IF(OR(ISERROR(VLOOKUP(LEFT(W1455,FIND(",",W1455)-1),MapTable!$A:$A,1,0)),ISERROR(VLOOKUP(TRIM(MID(W1455,FIND(",",W1455)+1,FIND(",",W1455,FIND(",",W1455)+1)-FIND(",",W1455)-1)),MapTable!$A:$A,1,0)),ISERROR(VLOOKUP(TRIM(MID(W1455,FIND(",",W1455,FIND(",",W1455)+1)+1,999)),MapTable!$A:$A,1,0))),"맵없음",
  ""),
IF(ISERROR(FIND(",",W1455,FIND(",",W1455,FIND(",",W1455,FIND(",",W1455)+1)+1)+1)),
  IF(OR(ISERROR(VLOOKUP(LEFT(W1455,FIND(",",W1455)-1),MapTable!$A:$A,1,0)),ISERROR(VLOOKUP(TRIM(MID(W1455,FIND(",",W1455)+1,FIND(",",W1455,FIND(",",W1455)+1)-FIND(",",W1455)-1)),MapTable!$A:$A,1,0)),ISERROR(VLOOKUP(TRIM(MID(W1455,FIND(",",W1455,FIND(",",W1455)+1)+1,FIND(",",W1455,FIND(",",W1455,FIND(",",W1455)+1)+1)-FIND(",",W1455,FIND(",",W1455)+1)-1)),MapTable!$A:$A,1,0)),ISERROR(VLOOKUP(TRIM(MID(W1455,FIND(",",W1455,FIND(",",W1455,FIND(",",W1455)+1)+1)+1,999)),MapTable!$A:$A,1,0))),"맵없음",
  ""),
)))))</f>
        <v/>
      </c>
      <c r="AC1455" t="str">
        <f>IF(ISBLANK(AB1455),"",IF(ISERROR(VLOOKUP(AB1455,[3]DropTable!$A:$A,1,0)),"드랍없음",""))</f>
        <v/>
      </c>
      <c r="AE1455" t="str">
        <f>IF(ISBLANK(AD1455),"",IF(ISERROR(VLOOKUP(AD1455,[3]DropTable!$A:$A,1,0)),"드랍없음",""))</f>
        <v/>
      </c>
      <c r="AG1455">
        <v>9.8000000000000007</v>
      </c>
      <c r="AH1455">
        <v>1</v>
      </c>
    </row>
    <row r="1456" spans="1:34" x14ac:dyDescent="0.3">
      <c r="A1456">
        <v>7</v>
      </c>
      <c r="B1456">
        <v>15</v>
      </c>
      <c r="C1456">
        <f>IF(OR($L1456=TRUE,$A1456=0,MOD($A1456,ChapterTable!$S$20)&lt;&gt;0),
MAX(0,INT(($B1456+ChapterTable!$Q$26+VLOOKUP(SUBSTITUTE(C$1,"성장단계","")&amp;"단계오프셋",ChapterTable!$S:$T,2,0))/ChapterTable!$Q$23)),
MAX(0,INT(($B1456+ChapterTable!$S$26+VLOOKUP(SUBSTITUTE(C$1,"성장단계","")&amp;"보스단계오프셋",ChapterTable!$S:$T,2,0))/ChapterTable!$S$23)))</f>
        <v>1</v>
      </c>
      <c r="D1456">
        <f>IF(OR($L1456=TRUE,$A1456=0,MOD($A1456,ChapterTable!$S$20)&lt;&gt;0),
MAX(0,INT(($B1456+ChapterTable!$Q$26+VLOOKUP(SUBSTITUTE(D$1,"성장단계","")&amp;"단계오프셋",ChapterTable!$S:$T,2,0))/ChapterTable!$Q$23)),
MAX(0,INT(($B1456+ChapterTable!$S$26+VLOOKUP(SUBSTITUTE(D$1,"성장단계","")&amp;"보스단계오프셋",ChapterTable!$S:$T,2,0))/ChapterTable!$S$23)))</f>
        <v>1</v>
      </c>
      <c r="E1456" s="1">
        <f ca="1">IF(AND($A1456=0,$B1456=1),
    VLOOKUP(1,ChapterTable!$1:$1048576,MATCH("최종"&amp;SUBSTITUTE(SUBSTITUTE(E$1,"standard",""),"|Float",""),ChapterTable!$1:$1,0),0)*ChapterTable!$Q$17,
  IF(AND($A1456=0,$B1456=0),
    E1457,
  IF($B1456=0,
    VLOOKUP($A1456,ChapterTable!$1:$1048576,MATCH("최종"&amp;SUBSTITUTE(SUBSTITUTE(E$1,"standard",""),"|Float",""),ChapterTable!$1:$1,0),0),
  IF($B1456=1,
    IF($L1456=FALSE,
      VLOOKUP($A1456,ChapterTable!$1:$1048576,MATCH("최종"&amp;SUBSTITUTE(SUBSTITUTE(E$1,"standard",""),"|Float",""),ChapterTable!$1:$1,0),0),
      VLOOKUP($A1456-ChapterTable!$Q$11,ChapterTable!$1:$1048576,MATCH("최종"&amp;SUBSTITUTE(SUBSTITUTE(E$1,"standard",""),"|Float",""),ChapterTable!$1:$1,0),0)*ChapterTable!$Q$14
    ),
  OFFSET(E1456,-$B1456+IF($L1456,1,0),0)*
    (VLOOKUP(SUBSTITUTE(SUBSTITUTE(E$1,"standard",""),"|Float","")&amp;"인게임누적곱배수",ChapterTable!$S:$T,2,0)^C1456
    +VLOOKUP(SUBSTITUTE(SUBSTITUTE(E$1,"standard",""),"|Float","")&amp;"인게임누적합배수",ChapterTable!$S:$T,2,0)*C1456)
  )
  )
  )
)</f>
        <v>1568.4890625</v>
      </c>
      <c r="F1456" s="1">
        <f ca="1">IF(AND($A1456=0,$B1456=1),
    VLOOKUP(1,ChapterTable!$1:$1048576,MATCH("최종"&amp;SUBSTITUTE(SUBSTITUTE(F$1,"standard",""),"|Float",""),ChapterTable!$1:$1,0),0)*ChapterTable!$Q$17,
  IF(AND($A1456=0,$B1456=0),
    F1457,
  IF($B1456=0,
    VLOOKUP($A1456,ChapterTable!$1:$1048576,MATCH("최종"&amp;SUBSTITUTE(SUBSTITUTE(F$1,"standard",""),"|Float",""),ChapterTable!$1:$1,0),0),
  IF($B1456=1,
    IF($L1456=FALSE,
      VLOOKUP($A1456,ChapterTable!$1:$1048576,MATCH("최종"&amp;SUBSTITUTE(SUBSTITUTE(F$1,"standard",""),"|Float",""),ChapterTable!$1:$1,0),0),
      VLOOKUP($A1456-ChapterTable!$Q$11,ChapterTable!$1:$1048576,MATCH("최종"&amp;SUBSTITUTE(SUBSTITUTE(F$1,"standard",""),"|Float",""),ChapterTable!$1:$1,0),0)*ChapterTable!$Q$14
    ),
  OFFSET(F1456,-$B1456+IF($L1456,1,0),0)*
    (VLOOKUP(SUBSTITUTE(SUBSTITUTE(F$1,"standard",""),"|Float","")&amp;"인게임누적곱배수",ChapterTable!$S:$T,2,0)^D1456
    +VLOOKUP(SUBSTITUTE(SUBSTITUTE(F$1,"standard",""),"|Float","")&amp;"인게임누적합배수",ChapterTable!$S:$T,2,0)*D1456)
  )
  )
  )
)</f>
        <v>774.5625</v>
      </c>
      <c r="G1456" t="s">
        <v>76</v>
      </c>
      <c r="J1456" t="str">
        <f>IF(ISBLANK(I1456),"",
IFERROR(VLOOKUP(I1456,[1]StringTable!$1:$1048576,MATCH([1]StringTable!$B$1,[1]StringTable!$1:$1,0),0),
IFERROR(VLOOKUP(I1456,[1]InApkStringTable!$1:$1048576,MATCH([1]InApkStringTable!$B$1,[1]InApkStringTable!$1:$1,0),0),
"스트링없음")))</f>
        <v/>
      </c>
      <c r="L1456" t="b">
        <v>1</v>
      </c>
      <c r="N1456" t="str">
        <f>IF(ISBLANK(M1456),"",IF(ISERROR(VLOOKUP(M1456,MapTable!$A:$A,1,0)),"맵없음",""))</f>
        <v/>
      </c>
      <c r="O1456">
        <f t="shared" si="89"/>
        <v>11</v>
      </c>
      <c r="Q1456">
        <f t="shared" si="90"/>
        <v>11</v>
      </c>
      <c r="R1456" t="b">
        <f t="shared" ca="1" si="91"/>
        <v>0</v>
      </c>
      <c r="T1456" t="b">
        <f t="shared" ca="1" si="92"/>
        <v>0</v>
      </c>
      <c r="X1456" t="str">
        <f>IF(ISBLANK(W1456),"",
IF(ISERROR(FIND(",",W1456)),
  IF(ISERROR(VLOOKUP(W1456,MapTable!$A:$A,1,0)),"맵없음",
  ""),
IF(ISERROR(FIND(",",W1456,FIND(",",W1456)+1)),
  IF(OR(ISERROR(VLOOKUP(LEFT(W1456,FIND(",",W1456)-1),MapTable!$A:$A,1,0)),ISERROR(VLOOKUP(TRIM(MID(W1456,FIND(",",W1456)+1,999)),MapTable!$A:$A,1,0))),"맵없음",
  ""),
IF(ISERROR(FIND(",",W1456,FIND(",",W1456,FIND(",",W1456)+1)+1)),
  IF(OR(ISERROR(VLOOKUP(LEFT(W1456,FIND(",",W1456)-1),MapTable!$A:$A,1,0)),ISERROR(VLOOKUP(TRIM(MID(W1456,FIND(",",W1456)+1,FIND(",",W1456,FIND(",",W1456)+1)-FIND(",",W1456)-1)),MapTable!$A:$A,1,0)),ISERROR(VLOOKUP(TRIM(MID(W1456,FIND(",",W1456,FIND(",",W1456)+1)+1,999)),MapTable!$A:$A,1,0))),"맵없음",
  ""),
IF(ISERROR(FIND(",",W1456,FIND(",",W1456,FIND(",",W1456,FIND(",",W1456)+1)+1)+1)),
  IF(OR(ISERROR(VLOOKUP(LEFT(W1456,FIND(",",W1456)-1),MapTable!$A:$A,1,0)),ISERROR(VLOOKUP(TRIM(MID(W1456,FIND(",",W1456)+1,FIND(",",W1456,FIND(",",W1456)+1)-FIND(",",W1456)-1)),MapTable!$A:$A,1,0)),ISERROR(VLOOKUP(TRIM(MID(W1456,FIND(",",W1456,FIND(",",W1456)+1)+1,FIND(",",W1456,FIND(",",W1456,FIND(",",W1456)+1)+1)-FIND(",",W1456,FIND(",",W1456)+1)-1)),MapTable!$A:$A,1,0)),ISERROR(VLOOKUP(TRIM(MID(W1456,FIND(",",W1456,FIND(",",W1456,FIND(",",W1456)+1)+1)+1,999)),MapTable!$A:$A,1,0))),"맵없음",
  ""),
)))))</f>
        <v/>
      </c>
      <c r="AC1456" t="str">
        <f>IF(ISBLANK(AB1456),"",IF(ISERROR(VLOOKUP(AB1456,[3]DropTable!$A:$A,1,0)),"드랍없음",""))</f>
        <v/>
      </c>
      <c r="AE1456" t="str">
        <f>IF(ISBLANK(AD1456),"",IF(ISERROR(VLOOKUP(AD1456,[3]DropTable!$A:$A,1,0)),"드랍없음",""))</f>
        <v/>
      </c>
      <c r="AG1456">
        <v>9.8000000000000007</v>
      </c>
      <c r="AH1456">
        <v>1</v>
      </c>
    </row>
    <row r="1457" spans="1:34" x14ac:dyDescent="0.3">
      <c r="A1457">
        <v>7</v>
      </c>
      <c r="B1457">
        <v>16</v>
      </c>
      <c r="C1457">
        <f>IF(OR($L1457=TRUE,$A1457=0,MOD($A1457,ChapterTable!$S$20)&lt;&gt;0),
MAX(0,INT(($B1457+ChapterTable!$Q$26+VLOOKUP(SUBSTITUTE(C$1,"성장단계","")&amp;"단계오프셋",ChapterTable!$S:$T,2,0))/ChapterTable!$Q$23)),
MAX(0,INT(($B1457+ChapterTable!$S$26+VLOOKUP(SUBSTITUTE(C$1,"성장단계","")&amp;"보스단계오프셋",ChapterTable!$S:$T,2,0))/ChapterTable!$S$23)))</f>
        <v>2</v>
      </c>
      <c r="D1457">
        <f>IF(OR($L1457=TRUE,$A1457=0,MOD($A1457,ChapterTable!$S$20)&lt;&gt;0),
MAX(0,INT(($B1457+ChapterTable!$Q$26+VLOOKUP(SUBSTITUTE(D$1,"성장단계","")&amp;"단계오프셋",ChapterTable!$S:$T,2,0))/ChapterTable!$Q$23)),
MAX(0,INT(($B1457+ChapterTable!$S$26+VLOOKUP(SUBSTITUTE(D$1,"성장단계","")&amp;"보스단계오프셋",ChapterTable!$S:$T,2,0))/ChapterTable!$S$23)))</f>
        <v>1</v>
      </c>
      <c r="E1457" s="1">
        <f ca="1">IF(AND($A1457=0,$B1457=1),
    VLOOKUP(1,ChapterTable!$1:$1048576,MATCH("최종"&amp;SUBSTITUTE(SUBSTITUTE(E$1,"standard",""),"|Float",""),ChapterTable!$1:$1,0),0)*ChapterTable!$Q$17,
  IF(AND($A1457=0,$B1457=0),
    E1458,
  IF($B1457=0,
    VLOOKUP($A1457,ChapterTable!$1:$1048576,MATCH("최종"&amp;SUBSTITUTE(SUBSTITUTE(E$1,"standard",""),"|Float",""),ChapterTable!$1:$1,0),0),
  IF($B1457=1,
    IF($L1457=FALSE,
      VLOOKUP($A1457,ChapterTable!$1:$1048576,MATCH("최종"&amp;SUBSTITUTE(SUBSTITUTE(E$1,"standard",""),"|Float",""),ChapterTable!$1:$1,0),0),
      VLOOKUP($A1457-ChapterTable!$Q$11,ChapterTable!$1:$1048576,MATCH("최종"&amp;SUBSTITUTE(SUBSTITUTE(E$1,"standard",""),"|Float",""),ChapterTable!$1:$1,0),0)*ChapterTable!$Q$14
    ),
  OFFSET(E1457,-$B1457+IF($L1457,1,0),0)*
    (VLOOKUP(SUBSTITUTE(SUBSTITUTE(E$1,"standard",""),"|Float","")&amp;"인게임누적곱배수",ChapterTable!$S:$T,2,0)^C1457
    +VLOOKUP(SUBSTITUTE(SUBSTITUTE(E$1,"standard",""),"|Float","")&amp;"인게임누적합배수",ChapterTable!$S:$T,2,0)*C1457)
  )
  )
  )
)</f>
        <v>1975.1343749999999</v>
      </c>
      <c r="F1457" s="1">
        <f ca="1">IF(AND($A1457=0,$B1457=1),
    VLOOKUP(1,ChapterTable!$1:$1048576,MATCH("최종"&amp;SUBSTITUTE(SUBSTITUTE(F$1,"standard",""),"|Float",""),ChapterTable!$1:$1,0),0)*ChapterTable!$Q$17,
  IF(AND($A1457=0,$B1457=0),
    F1458,
  IF($B1457=0,
    VLOOKUP($A1457,ChapterTable!$1:$1048576,MATCH("최종"&amp;SUBSTITUTE(SUBSTITUTE(F$1,"standard",""),"|Float",""),ChapterTable!$1:$1,0),0),
  IF($B1457=1,
    IF($L1457=FALSE,
      VLOOKUP($A1457,ChapterTable!$1:$1048576,MATCH("최종"&amp;SUBSTITUTE(SUBSTITUTE(F$1,"standard",""),"|Float",""),ChapterTable!$1:$1,0),0),
      VLOOKUP($A1457-ChapterTable!$Q$11,ChapterTable!$1:$1048576,MATCH("최종"&amp;SUBSTITUTE(SUBSTITUTE(F$1,"standard",""),"|Float",""),ChapterTable!$1:$1,0),0)*ChapterTable!$Q$14
    ),
  OFFSET(F1457,-$B1457+IF($L1457,1,0),0)*
    (VLOOKUP(SUBSTITUTE(SUBSTITUTE(F$1,"standard",""),"|Float","")&amp;"인게임누적곱배수",ChapterTable!$S:$T,2,0)^D1457
    +VLOOKUP(SUBSTITUTE(SUBSTITUTE(F$1,"standard",""),"|Float","")&amp;"인게임누적합배수",ChapterTable!$S:$T,2,0)*D1457)
  )
  )
  )
)</f>
        <v>774.5625</v>
      </c>
      <c r="G1457" t="s">
        <v>76</v>
      </c>
      <c r="J1457" t="str">
        <f>IF(ISBLANK(I1457),"",
IFERROR(VLOOKUP(I1457,[1]StringTable!$1:$1048576,MATCH([1]StringTable!$B$1,[1]StringTable!$1:$1,0),0),
IFERROR(VLOOKUP(I1457,[1]InApkStringTable!$1:$1048576,MATCH([1]InApkStringTable!$B$1,[1]InApkStringTable!$1:$1,0),0),
"스트링없음")))</f>
        <v/>
      </c>
      <c r="L1457" t="b">
        <v>1</v>
      </c>
      <c r="N1457" t="str">
        <f>IF(ISBLANK(M1457),"",IF(ISERROR(VLOOKUP(M1457,MapTable!$A:$A,1,0)),"맵없음",""))</f>
        <v/>
      </c>
      <c r="O1457">
        <f t="shared" si="89"/>
        <v>2</v>
      </c>
      <c r="Q1457">
        <f t="shared" si="90"/>
        <v>2</v>
      </c>
      <c r="R1457" t="b">
        <f t="shared" ca="1" si="91"/>
        <v>0</v>
      </c>
      <c r="T1457" t="b">
        <f t="shared" ca="1" si="92"/>
        <v>0</v>
      </c>
      <c r="X1457" t="str">
        <f>IF(ISBLANK(W1457),"",
IF(ISERROR(FIND(",",W1457)),
  IF(ISERROR(VLOOKUP(W1457,MapTable!$A:$A,1,0)),"맵없음",
  ""),
IF(ISERROR(FIND(",",W1457,FIND(",",W1457)+1)),
  IF(OR(ISERROR(VLOOKUP(LEFT(W1457,FIND(",",W1457)-1),MapTable!$A:$A,1,0)),ISERROR(VLOOKUP(TRIM(MID(W1457,FIND(",",W1457)+1,999)),MapTable!$A:$A,1,0))),"맵없음",
  ""),
IF(ISERROR(FIND(",",W1457,FIND(",",W1457,FIND(",",W1457)+1)+1)),
  IF(OR(ISERROR(VLOOKUP(LEFT(W1457,FIND(",",W1457)-1),MapTable!$A:$A,1,0)),ISERROR(VLOOKUP(TRIM(MID(W1457,FIND(",",W1457)+1,FIND(",",W1457,FIND(",",W1457)+1)-FIND(",",W1457)-1)),MapTable!$A:$A,1,0)),ISERROR(VLOOKUP(TRIM(MID(W1457,FIND(",",W1457,FIND(",",W1457)+1)+1,999)),MapTable!$A:$A,1,0))),"맵없음",
  ""),
IF(ISERROR(FIND(",",W1457,FIND(",",W1457,FIND(",",W1457,FIND(",",W1457)+1)+1)+1)),
  IF(OR(ISERROR(VLOOKUP(LEFT(W1457,FIND(",",W1457)-1),MapTable!$A:$A,1,0)),ISERROR(VLOOKUP(TRIM(MID(W1457,FIND(",",W1457)+1,FIND(",",W1457,FIND(",",W1457)+1)-FIND(",",W1457)-1)),MapTable!$A:$A,1,0)),ISERROR(VLOOKUP(TRIM(MID(W1457,FIND(",",W1457,FIND(",",W1457)+1)+1,FIND(",",W1457,FIND(",",W1457,FIND(",",W1457)+1)+1)-FIND(",",W1457,FIND(",",W1457)+1)-1)),MapTable!$A:$A,1,0)),ISERROR(VLOOKUP(TRIM(MID(W1457,FIND(",",W1457,FIND(",",W1457,FIND(",",W1457)+1)+1)+1,999)),MapTable!$A:$A,1,0))),"맵없음",
  ""),
)))))</f>
        <v/>
      </c>
      <c r="AC1457" t="str">
        <f>IF(ISBLANK(AB1457),"",IF(ISERROR(VLOOKUP(AB1457,[3]DropTable!$A:$A,1,0)),"드랍없음",""))</f>
        <v/>
      </c>
      <c r="AE1457" t="str">
        <f>IF(ISBLANK(AD1457),"",IF(ISERROR(VLOOKUP(AD1457,[3]DropTable!$A:$A,1,0)),"드랍없음",""))</f>
        <v/>
      </c>
      <c r="AG1457">
        <v>9.8000000000000007</v>
      </c>
      <c r="AH1457">
        <v>1</v>
      </c>
    </row>
    <row r="1458" spans="1:34" x14ac:dyDescent="0.3">
      <c r="A1458">
        <v>7</v>
      </c>
      <c r="B1458">
        <v>17</v>
      </c>
      <c r="C1458">
        <f>IF(OR($L1458=TRUE,$A1458=0,MOD($A1458,ChapterTable!$S$20)&lt;&gt;0),
MAX(0,INT(($B1458+ChapterTable!$Q$26+VLOOKUP(SUBSTITUTE(C$1,"성장단계","")&amp;"단계오프셋",ChapterTable!$S:$T,2,0))/ChapterTable!$Q$23)),
MAX(0,INT(($B1458+ChapterTable!$S$26+VLOOKUP(SUBSTITUTE(C$1,"성장단계","")&amp;"보스단계오프셋",ChapterTable!$S:$T,2,0))/ChapterTable!$S$23)))</f>
        <v>2</v>
      </c>
      <c r="D1458">
        <f>IF(OR($L1458=TRUE,$A1458=0,MOD($A1458,ChapterTable!$S$20)&lt;&gt;0),
MAX(0,INT(($B1458+ChapterTable!$Q$26+VLOOKUP(SUBSTITUTE(D$1,"성장단계","")&amp;"단계오프셋",ChapterTable!$S:$T,2,0))/ChapterTable!$Q$23)),
MAX(0,INT(($B1458+ChapterTable!$S$26+VLOOKUP(SUBSTITUTE(D$1,"성장단계","")&amp;"보스단계오프셋",ChapterTable!$S:$T,2,0))/ChapterTable!$S$23)))</f>
        <v>1</v>
      </c>
      <c r="E1458" s="1">
        <f ca="1">IF(AND($A1458=0,$B1458=1),
    VLOOKUP(1,ChapterTable!$1:$1048576,MATCH("최종"&amp;SUBSTITUTE(SUBSTITUTE(E$1,"standard",""),"|Float",""),ChapterTable!$1:$1,0),0)*ChapterTable!$Q$17,
  IF(AND($A1458=0,$B1458=0),
    E1459,
  IF($B1458=0,
    VLOOKUP($A1458,ChapterTable!$1:$1048576,MATCH("최종"&amp;SUBSTITUTE(SUBSTITUTE(E$1,"standard",""),"|Float",""),ChapterTable!$1:$1,0),0),
  IF($B1458=1,
    IF($L1458=FALSE,
      VLOOKUP($A1458,ChapterTable!$1:$1048576,MATCH("최종"&amp;SUBSTITUTE(SUBSTITUTE(E$1,"standard",""),"|Float",""),ChapterTable!$1:$1,0),0),
      VLOOKUP($A1458-ChapterTable!$Q$11,ChapterTable!$1:$1048576,MATCH("최종"&amp;SUBSTITUTE(SUBSTITUTE(E$1,"standard",""),"|Float",""),ChapterTable!$1:$1,0),0)*ChapterTable!$Q$14
    ),
  OFFSET(E1458,-$B1458+IF($L1458,1,0),0)*
    (VLOOKUP(SUBSTITUTE(SUBSTITUTE(E$1,"standard",""),"|Float","")&amp;"인게임누적곱배수",ChapterTable!$S:$T,2,0)^C1458
    +VLOOKUP(SUBSTITUTE(SUBSTITUTE(E$1,"standard",""),"|Float","")&amp;"인게임누적합배수",ChapterTable!$S:$T,2,0)*C1458)
  )
  )
  )
)</f>
        <v>1975.1343749999999</v>
      </c>
      <c r="F1458" s="1">
        <f ca="1">IF(AND($A1458=0,$B1458=1),
    VLOOKUP(1,ChapterTable!$1:$1048576,MATCH("최종"&amp;SUBSTITUTE(SUBSTITUTE(F$1,"standard",""),"|Float",""),ChapterTable!$1:$1,0),0)*ChapterTable!$Q$17,
  IF(AND($A1458=0,$B1458=0),
    F1459,
  IF($B1458=0,
    VLOOKUP($A1458,ChapterTable!$1:$1048576,MATCH("최종"&amp;SUBSTITUTE(SUBSTITUTE(F$1,"standard",""),"|Float",""),ChapterTable!$1:$1,0),0),
  IF($B1458=1,
    IF($L1458=FALSE,
      VLOOKUP($A1458,ChapterTable!$1:$1048576,MATCH("최종"&amp;SUBSTITUTE(SUBSTITUTE(F$1,"standard",""),"|Float",""),ChapterTable!$1:$1,0),0),
      VLOOKUP($A1458-ChapterTable!$Q$11,ChapterTable!$1:$1048576,MATCH("최종"&amp;SUBSTITUTE(SUBSTITUTE(F$1,"standard",""),"|Float",""),ChapterTable!$1:$1,0),0)*ChapterTable!$Q$14
    ),
  OFFSET(F1458,-$B1458+IF($L1458,1,0),0)*
    (VLOOKUP(SUBSTITUTE(SUBSTITUTE(F$1,"standard",""),"|Float","")&amp;"인게임누적곱배수",ChapterTable!$S:$T,2,0)^D1458
    +VLOOKUP(SUBSTITUTE(SUBSTITUTE(F$1,"standard",""),"|Float","")&amp;"인게임누적합배수",ChapterTable!$S:$T,2,0)*D1458)
  )
  )
  )
)</f>
        <v>774.5625</v>
      </c>
      <c r="G1458" t="s">
        <v>76</v>
      </c>
      <c r="J1458" t="str">
        <f>IF(ISBLANK(I1458),"",
IFERROR(VLOOKUP(I1458,[1]StringTable!$1:$1048576,MATCH([1]StringTable!$B$1,[1]StringTable!$1:$1,0),0),
IFERROR(VLOOKUP(I1458,[1]InApkStringTable!$1:$1048576,MATCH([1]InApkStringTable!$B$1,[1]InApkStringTable!$1:$1,0),0),
"스트링없음")))</f>
        <v/>
      </c>
      <c r="L1458" t="b">
        <v>1</v>
      </c>
      <c r="N1458" t="str">
        <f>IF(ISBLANK(M1458),"",IF(ISERROR(VLOOKUP(M1458,MapTable!$A:$A,1,0)),"맵없음",""))</f>
        <v/>
      </c>
      <c r="O1458">
        <f t="shared" si="89"/>
        <v>2</v>
      </c>
      <c r="Q1458">
        <f t="shared" si="90"/>
        <v>2</v>
      </c>
      <c r="R1458" t="b">
        <f t="shared" ca="1" si="91"/>
        <v>0</v>
      </c>
      <c r="T1458" t="b">
        <f t="shared" ca="1" si="92"/>
        <v>0</v>
      </c>
      <c r="X1458" t="str">
        <f>IF(ISBLANK(W1458),"",
IF(ISERROR(FIND(",",W1458)),
  IF(ISERROR(VLOOKUP(W1458,MapTable!$A:$A,1,0)),"맵없음",
  ""),
IF(ISERROR(FIND(",",W1458,FIND(",",W1458)+1)),
  IF(OR(ISERROR(VLOOKUP(LEFT(W1458,FIND(",",W1458)-1),MapTable!$A:$A,1,0)),ISERROR(VLOOKUP(TRIM(MID(W1458,FIND(",",W1458)+1,999)),MapTable!$A:$A,1,0))),"맵없음",
  ""),
IF(ISERROR(FIND(",",W1458,FIND(",",W1458,FIND(",",W1458)+1)+1)),
  IF(OR(ISERROR(VLOOKUP(LEFT(W1458,FIND(",",W1458)-1),MapTable!$A:$A,1,0)),ISERROR(VLOOKUP(TRIM(MID(W1458,FIND(",",W1458)+1,FIND(",",W1458,FIND(",",W1458)+1)-FIND(",",W1458)-1)),MapTable!$A:$A,1,0)),ISERROR(VLOOKUP(TRIM(MID(W1458,FIND(",",W1458,FIND(",",W1458)+1)+1,999)),MapTable!$A:$A,1,0))),"맵없음",
  ""),
IF(ISERROR(FIND(",",W1458,FIND(",",W1458,FIND(",",W1458,FIND(",",W1458)+1)+1)+1)),
  IF(OR(ISERROR(VLOOKUP(LEFT(W1458,FIND(",",W1458)-1),MapTable!$A:$A,1,0)),ISERROR(VLOOKUP(TRIM(MID(W1458,FIND(",",W1458)+1,FIND(",",W1458,FIND(",",W1458)+1)-FIND(",",W1458)-1)),MapTable!$A:$A,1,0)),ISERROR(VLOOKUP(TRIM(MID(W1458,FIND(",",W1458,FIND(",",W1458)+1)+1,FIND(",",W1458,FIND(",",W1458,FIND(",",W1458)+1)+1)-FIND(",",W1458,FIND(",",W1458)+1)-1)),MapTable!$A:$A,1,0)),ISERROR(VLOOKUP(TRIM(MID(W1458,FIND(",",W1458,FIND(",",W1458,FIND(",",W1458)+1)+1)+1,999)),MapTable!$A:$A,1,0))),"맵없음",
  ""),
)))))</f>
        <v/>
      </c>
      <c r="AC1458" t="str">
        <f>IF(ISBLANK(AB1458),"",IF(ISERROR(VLOOKUP(AB1458,[3]DropTable!$A:$A,1,0)),"드랍없음",""))</f>
        <v/>
      </c>
      <c r="AE1458" t="str">
        <f>IF(ISBLANK(AD1458),"",IF(ISERROR(VLOOKUP(AD1458,[3]DropTable!$A:$A,1,0)),"드랍없음",""))</f>
        <v/>
      </c>
      <c r="AG1458">
        <v>9.8000000000000007</v>
      </c>
      <c r="AH1458">
        <v>1</v>
      </c>
    </row>
    <row r="1459" spans="1:34" x14ac:dyDescent="0.3">
      <c r="A1459">
        <v>7</v>
      </c>
      <c r="B1459">
        <v>18</v>
      </c>
      <c r="C1459">
        <f>IF(OR($L1459=TRUE,$A1459=0,MOD($A1459,ChapterTable!$S$20)&lt;&gt;0),
MAX(0,INT(($B1459+ChapterTable!$Q$26+VLOOKUP(SUBSTITUTE(C$1,"성장단계","")&amp;"단계오프셋",ChapterTable!$S:$T,2,0))/ChapterTable!$Q$23)),
MAX(0,INT(($B1459+ChapterTable!$S$26+VLOOKUP(SUBSTITUTE(C$1,"성장단계","")&amp;"보스단계오프셋",ChapterTable!$S:$T,2,0))/ChapterTable!$S$23)))</f>
        <v>2</v>
      </c>
      <c r="D1459">
        <f>IF(OR($L1459=TRUE,$A1459=0,MOD($A1459,ChapterTable!$S$20)&lt;&gt;0),
MAX(0,INT(($B1459+ChapterTable!$Q$26+VLOOKUP(SUBSTITUTE(D$1,"성장단계","")&amp;"단계오프셋",ChapterTable!$S:$T,2,0))/ChapterTable!$Q$23)),
MAX(0,INT(($B1459+ChapterTable!$S$26+VLOOKUP(SUBSTITUTE(D$1,"성장단계","")&amp;"보스단계오프셋",ChapterTable!$S:$T,2,0))/ChapterTable!$S$23)))</f>
        <v>1</v>
      </c>
      <c r="E1459" s="1">
        <f ca="1">IF(AND($A1459=0,$B1459=1),
    VLOOKUP(1,ChapterTable!$1:$1048576,MATCH("최종"&amp;SUBSTITUTE(SUBSTITUTE(E$1,"standard",""),"|Float",""),ChapterTable!$1:$1,0),0)*ChapterTable!$Q$17,
  IF(AND($A1459=0,$B1459=0),
    E1460,
  IF($B1459=0,
    VLOOKUP($A1459,ChapterTable!$1:$1048576,MATCH("최종"&amp;SUBSTITUTE(SUBSTITUTE(E$1,"standard",""),"|Float",""),ChapterTable!$1:$1,0),0),
  IF($B1459=1,
    IF($L1459=FALSE,
      VLOOKUP($A1459,ChapterTable!$1:$1048576,MATCH("최종"&amp;SUBSTITUTE(SUBSTITUTE(E$1,"standard",""),"|Float",""),ChapterTable!$1:$1,0),0),
      VLOOKUP($A1459-ChapterTable!$Q$11,ChapterTable!$1:$1048576,MATCH("최종"&amp;SUBSTITUTE(SUBSTITUTE(E$1,"standard",""),"|Float",""),ChapterTable!$1:$1,0),0)*ChapterTable!$Q$14
    ),
  OFFSET(E1459,-$B1459+IF($L1459,1,0),0)*
    (VLOOKUP(SUBSTITUTE(SUBSTITUTE(E$1,"standard",""),"|Float","")&amp;"인게임누적곱배수",ChapterTable!$S:$T,2,0)^C1459
    +VLOOKUP(SUBSTITUTE(SUBSTITUTE(E$1,"standard",""),"|Float","")&amp;"인게임누적합배수",ChapterTable!$S:$T,2,0)*C1459)
  )
  )
  )
)</f>
        <v>1975.1343749999999</v>
      </c>
      <c r="F1459" s="1">
        <f ca="1">IF(AND($A1459=0,$B1459=1),
    VLOOKUP(1,ChapterTable!$1:$1048576,MATCH("최종"&amp;SUBSTITUTE(SUBSTITUTE(F$1,"standard",""),"|Float",""),ChapterTable!$1:$1,0),0)*ChapterTable!$Q$17,
  IF(AND($A1459=0,$B1459=0),
    F1460,
  IF($B1459=0,
    VLOOKUP($A1459,ChapterTable!$1:$1048576,MATCH("최종"&amp;SUBSTITUTE(SUBSTITUTE(F$1,"standard",""),"|Float",""),ChapterTable!$1:$1,0),0),
  IF($B1459=1,
    IF($L1459=FALSE,
      VLOOKUP($A1459,ChapterTable!$1:$1048576,MATCH("최종"&amp;SUBSTITUTE(SUBSTITUTE(F$1,"standard",""),"|Float",""),ChapterTable!$1:$1,0),0),
      VLOOKUP($A1459-ChapterTable!$Q$11,ChapterTable!$1:$1048576,MATCH("최종"&amp;SUBSTITUTE(SUBSTITUTE(F$1,"standard",""),"|Float",""),ChapterTable!$1:$1,0),0)*ChapterTable!$Q$14
    ),
  OFFSET(F1459,-$B1459+IF($L1459,1,0),0)*
    (VLOOKUP(SUBSTITUTE(SUBSTITUTE(F$1,"standard",""),"|Float","")&amp;"인게임누적곱배수",ChapterTable!$S:$T,2,0)^D1459
    +VLOOKUP(SUBSTITUTE(SUBSTITUTE(F$1,"standard",""),"|Float","")&amp;"인게임누적합배수",ChapterTable!$S:$T,2,0)*D1459)
  )
  )
  )
)</f>
        <v>774.5625</v>
      </c>
      <c r="G1459" t="s">
        <v>76</v>
      </c>
      <c r="J1459" t="str">
        <f>IF(ISBLANK(I1459),"",
IFERROR(VLOOKUP(I1459,[1]StringTable!$1:$1048576,MATCH([1]StringTable!$B$1,[1]StringTable!$1:$1,0),0),
IFERROR(VLOOKUP(I1459,[1]InApkStringTable!$1:$1048576,MATCH([1]InApkStringTable!$B$1,[1]InApkStringTable!$1:$1,0),0),
"스트링없음")))</f>
        <v/>
      </c>
      <c r="L1459" t="b">
        <v>1</v>
      </c>
      <c r="N1459" t="str">
        <f>IF(ISBLANK(M1459),"",IF(ISERROR(VLOOKUP(M1459,MapTable!$A:$A,1,0)),"맵없음",""))</f>
        <v/>
      </c>
      <c r="O1459">
        <f t="shared" si="89"/>
        <v>2</v>
      </c>
      <c r="Q1459">
        <f t="shared" si="90"/>
        <v>2</v>
      </c>
      <c r="R1459" t="b">
        <f t="shared" ca="1" si="91"/>
        <v>0</v>
      </c>
      <c r="T1459" t="b">
        <f t="shared" ca="1" si="92"/>
        <v>0</v>
      </c>
      <c r="X1459" t="str">
        <f>IF(ISBLANK(W1459),"",
IF(ISERROR(FIND(",",W1459)),
  IF(ISERROR(VLOOKUP(W1459,MapTable!$A:$A,1,0)),"맵없음",
  ""),
IF(ISERROR(FIND(",",W1459,FIND(",",W1459)+1)),
  IF(OR(ISERROR(VLOOKUP(LEFT(W1459,FIND(",",W1459)-1),MapTable!$A:$A,1,0)),ISERROR(VLOOKUP(TRIM(MID(W1459,FIND(",",W1459)+1,999)),MapTable!$A:$A,1,0))),"맵없음",
  ""),
IF(ISERROR(FIND(",",W1459,FIND(",",W1459,FIND(",",W1459)+1)+1)),
  IF(OR(ISERROR(VLOOKUP(LEFT(W1459,FIND(",",W1459)-1),MapTable!$A:$A,1,0)),ISERROR(VLOOKUP(TRIM(MID(W1459,FIND(",",W1459)+1,FIND(",",W1459,FIND(",",W1459)+1)-FIND(",",W1459)-1)),MapTable!$A:$A,1,0)),ISERROR(VLOOKUP(TRIM(MID(W1459,FIND(",",W1459,FIND(",",W1459)+1)+1,999)),MapTable!$A:$A,1,0))),"맵없음",
  ""),
IF(ISERROR(FIND(",",W1459,FIND(",",W1459,FIND(",",W1459,FIND(",",W1459)+1)+1)+1)),
  IF(OR(ISERROR(VLOOKUP(LEFT(W1459,FIND(",",W1459)-1),MapTable!$A:$A,1,0)),ISERROR(VLOOKUP(TRIM(MID(W1459,FIND(",",W1459)+1,FIND(",",W1459,FIND(",",W1459)+1)-FIND(",",W1459)-1)),MapTable!$A:$A,1,0)),ISERROR(VLOOKUP(TRIM(MID(W1459,FIND(",",W1459,FIND(",",W1459)+1)+1,FIND(",",W1459,FIND(",",W1459,FIND(",",W1459)+1)+1)-FIND(",",W1459,FIND(",",W1459)+1)-1)),MapTable!$A:$A,1,0)),ISERROR(VLOOKUP(TRIM(MID(W1459,FIND(",",W1459,FIND(",",W1459,FIND(",",W1459)+1)+1)+1,999)),MapTable!$A:$A,1,0))),"맵없음",
  ""),
)))))</f>
        <v/>
      </c>
      <c r="AC1459" t="str">
        <f>IF(ISBLANK(AB1459),"",IF(ISERROR(VLOOKUP(AB1459,[3]DropTable!$A:$A,1,0)),"드랍없음",""))</f>
        <v/>
      </c>
      <c r="AE1459" t="str">
        <f>IF(ISBLANK(AD1459),"",IF(ISERROR(VLOOKUP(AD1459,[3]DropTable!$A:$A,1,0)),"드랍없음",""))</f>
        <v/>
      </c>
      <c r="AG1459">
        <v>9.8000000000000007</v>
      </c>
      <c r="AH1459">
        <v>1</v>
      </c>
    </row>
    <row r="1460" spans="1:34" x14ac:dyDescent="0.3">
      <c r="A1460">
        <v>7</v>
      </c>
      <c r="B1460">
        <v>19</v>
      </c>
      <c r="C1460">
        <f>IF(OR($L1460=TRUE,$A1460=0,MOD($A1460,ChapterTable!$S$20)&lt;&gt;0),
MAX(0,INT(($B1460+ChapterTable!$Q$26+VLOOKUP(SUBSTITUTE(C$1,"성장단계","")&amp;"단계오프셋",ChapterTable!$S:$T,2,0))/ChapterTable!$Q$23)),
MAX(0,INT(($B1460+ChapterTable!$S$26+VLOOKUP(SUBSTITUTE(C$1,"성장단계","")&amp;"보스단계오프셋",ChapterTable!$S:$T,2,0))/ChapterTable!$S$23)))</f>
        <v>2</v>
      </c>
      <c r="D1460">
        <f>IF(OR($L1460=TRUE,$A1460=0,MOD($A1460,ChapterTable!$S$20)&lt;&gt;0),
MAX(0,INT(($B1460+ChapterTable!$Q$26+VLOOKUP(SUBSTITUTE(D$1,"성장단계","")&amp;"단계오프셋",ChapterTable!$S:$T,2,0))/ChapterTable!$Q$23)),
MAX(0,INT(($B1460+ChapterTable!$S$26+VLOOKUP(SUBSTITUTE(D$1,"성장단계","")&amp;"보스단계오프셋",ChapterTable!$S:$T,2,0))/ChapterTable!$S$23)))</f>
        <v>1</v>
      </c>
      <c r="E1460" s="1">
        <f ca="1">IF(AND($A1460=0,$B1460=1),
    VLOOKUP(1,ChapterTable!$1:$1048576,MATCH("최종"&amp;SUBSTITUTE(SUBSTITUTE(E$1,"standard",""),"|Float",""),ChapterTable!$1:$1,0),0)*ChapterTable!$Q$17,
  IF(AND($A1460=0,$B1460=0),
    E1461,
  IF($B1460=0,
    VLOOKUP($A1460,ChapterTable!$1:$1048576,MATCH("최종"&amp;SUBSTITUTE(SUBSTITUTE(E$1,"standard",""),"|Float",""),ChapterTable!$1:$1,0),0),
  IF($B1460=1,
    IF($L1460=FALSE,
      VLOOKUP($A1460,ChapterTable!$1:$1048576,MATCH("최종"&amp;SUBSTITUTE(SUBSTITUTE(E$1,"standard",""),"|Float",""),ChapterTable!$1:$1,0),0),
      VLOOKUP($A1460-ChapterTable!$Q$11,ChapterTable!$1:$1048576,MATCH("최종"&amp;SUBSTITUTE(SUBSTITUTE(E$1,"standard",""),"|Float",""),ChapterTable!$1:$1,0),0)*ChapterTable!$Q$14
    ),
  OFFSET(E1460,-$B1460+IF($L1460,1,0),0)*
    (VLOOKUP(SUBSTITUTE(SUBSTITUTE(E$1,"standard",""),"|Float","")&amp;"인게임누적곱배수",ChapterTable!$S:$T,2,0)^C1460
    +VLOOKUP(SUBSTITUTE(SUBSTITUTE(E$1,"standard",""),"|Float","")&amp;"인게임누적합배수",ChapterTable!$S:$T,2,0)*C1460)
  )
  )
  )
)</f>
        <v>1975.1343749999999</v>
      </c>
      <c r="F1460" s="1">
        <f ca="1">IF(AND($A1460=0,$B1460=1),
    VLOOKUP(1,ChapterTable!$1:$1048576,MATCH("최종"&amp;SUBSTITUTE(SUBSTITUTE(F$1,"standard",""),"|Float",""),ChapterTable!$1:$1,0),0)*ChapterTable!$Q$17,
  IF(AND($A1460=0,$B1460=0),
    F1461,
  IF($B1460=0,
    VLOOKUP($A1460,ChapterTable!$1:$1048576,MATCH("최종"&amp;SUBSTITUTE(SUBSTITUTE(F$1,"standard",""),"|Float",""),ChapterTable!$1:$1,0),0),
  IF($B1460=1,
    IF($L1460=FALSE,
      VLOOKUP($A1460,ChapterTable!$1:$1048576,MATCH("최종"&amp;SUBSTITUTE(SUBSTITUTE(F$1,"standard",""),"|Float",""),ChapterTable!$1:$1,0),0),
      VLOOKUP($A1460-ChapterTable!$Q$11,ChapterTable!$1:$1048576,MATCH("최종"&amp;SUBSTITUTE(SUBSTITUTE(F$1,"standard",""),"|Float",""),ChapterTable!$1:$1,0),0)*ChapterTable!$Q$14
    ),
  OFFSET(F1460,-$B1460+IF($L1460,1,0),0)*
    (VLOOKUP(SUBSTITUTE(SUBSTITUTE(F$1,"standard",""),"|Float","")&amp;"인게임누적곱배수",ChapterTable!$S:$T,2,0)^D1460
    +VLOOKUP(SUBSTITUTE(SUBSTITUTE(F$1,"standard",""),"|Float","")&amp;"인게임누적합배수",ChapterTable!$S:$T,2,0)*D1460)
  )
  )
  )
)</f>
        <v>774.5625</v>
      </c>
      <c r="G1460" t="s">
        <v>76</v>
      </c>
      <c r="J1460" t="str">
        <f>IF(ISBLANK(I1460),"",
IFERROR(VLOOKUP(I1460,[1]StringTable!$1:$1048576,MATCH([1]StringTable!$B$1,[1]StringTable!$1:$1,0),0),
IFERROR(VLOOKUP(I1460,[1]InApkStringTable!$1:$1048576,MATCH([1]InApkStringTable!$B$1,[1]InApkStringTable!$1:$1,0),0),
"스트링없음")))</f>
        <v/>
      </c>
      <c r="L1460" t="b">
        <v>1</v>
      </c>
      <c r="N1460" t="str">
        <f>IF(ISBLANK(M1460),"",IF(ISERROR(VLOOKUP(M1460,MapTable!$A:$A,1,0)),"맵없음",""))</f>
        <v/>
      </c>
      <c r="O1460">
        <f t="shared" si="89"/>
        <v>92</v>
      </c>
      <c r="Q1460">
        <f t="shared" si="90"/>
        <v>92</v>
      </c>
      <c r="R1460" t="b">
        <f t="shared" ca="1" si="91"/>
        <v>1</v>
      </c>
      <c r="T1460" t="b">
        <f t="shared" ca="1" si="92"/>
        <v>1</v>
      </c>
      <c r="X1460" t="str">
        <f>IF(ISBLANK(W1460),"",
IF(ISERROR(FIND(",",W1460)),
  IF(ISERROR(VLOOKUP(W1460,MapTable!$A:$A,1,0)),"맵없음",
  ""),
IF(ISERROR(FIND(",",W1460,FIND(",",W1460)+1)),
  IF(OR(ISERROR(VLOOKUP(LEFT(W1460,FIND(",",W1460)-1),MapTable!$A:$A,1,0)),ISERROR(VLOOKUP(TRIM(MID(W1460,FIND(",",W1460)+1,999)),MapTable!$A:$A,1,0))),"맵없음",
  ""),
IF(ISERROR(FIND(",",W1460,FIND(",",W1460,FIND(",",W1460)+1)+1)),
  IF(OR(ISERROR(VLOOKUP(LEFT(W1460,FIND(",",W1460)-1),MapTable!$A:$A,1,0)),ISERROR(VLOOKUP(TRIM(MID(W1460,FIND(",",W1460)+1,FIND(",",W1460,FIND(",",W1460)+1)-FIND(",",W1460)-1)),MapTable!$A:$A,1,0)),ISERROR(VLOOKUP(TRIM(MID(W1460,FIND(",",W1460,FIND(",",W1460)+1)+1,999)),MapTable!$A:$A,1,0))),"맵없음",
  ""),
IF(ISERROR(FIND(",",W1460,FIND(",",W1460,FIND(",",W1460,FIND(",",W1460)+1)+1)+1)),
  IF(OR(ISERROR(VLOOKUP(LEFT(W1460,FIND(",",W1460)-1),MapTable!$A:$A,1,0)),ISERROR(VLOOKUP(TRIM(MID(W1460,FIND(",",W1460)+1,FIND(",",W1460,FIND(",",W1460)+1)-FIND(",",W1460)-1)),MapTable!$A:$A,1,0)),ISERROR(VLOOKUP(TRIM(MID(W1460,FIND(",",W1460,FIND(",",W1460)+1)+1,FIND(",",W1460,FIND(",",W1460,FIND(",",W1460)+1)+1)-FIND(",",W1460,FIND(",",W1460)+1)-1)),MapTable!$A:$A,1,0)),ISERROR(VLOOKUP(TRIM(MID(W1460,FIND(",",W1460,FIND(",",W1460,FIND(",",W1460)+1)+1)+1,999)),MapTable!$A:$A,1,0))),"맵없음",
  ""),
)))))</f>
        <v/>
      </c>
      <c r="AC1460" t="str">
        <f>IF(ISBLANK(AB1460),"",IF(ISERROR(VLOOKUP(AB1460,[3]DropTable!$A:$A,1,0)),"드랍없음",""))</f>
        <v/>
      </c>
      <c r="AE1460" t="str">
        <f>IF(ISBLANK(AD1460),"",IF(ISERROR(VLOOKUP(AD1460,[3]DropTable!$A:$A,1,0)),"드랍없음",""))</f>
        <v/>
      </c>
      <c r="AG1460">
        <v>9.8000000000000007</v>
      </c>
      <c r="AH1460">
        <v>1</v>
      </c>
    </row>
    <row r="1461" spans="1:34" x14ac:dyDescent="0.3">
      <c r="A1461">
        <v>7</v>
      </c>
      <c r="B1461">
        <v>20</v>
      </c>
      <c r="C1461">
        <f>IF(OR($L1461=TRUE,$A1461=0,MOD($A1461,ChapterTable!$S$20)&lt;&gt;0),
MAX(0,INT(($B1461+ChapterTable!$Q$26+VLOOKUP(SUBSTITUTE(C$1,"성장단계","")&amp;"단계오프셋",ChapterTable!$S:$T,2,0))/ChapterTable!$Q$23)),
MAX(0,INT(($B1461+ChapterTable!$S$26+VLOOKUP(SUBSTITUTE(C$1,"성장단계","")&amp;"보스단계오프셋",ChapterTable!$S:$T,2,0))/ChapterTable!$S$23)))</f>
        <v>2</v>
      </c>
      <c r="D1461">
        <f>IF(OR($L1461=TRUE,$A1461=0,MOD($A1461,ChapterTable!$S$20)&lt;&gt;0),
MAX(0,INT(($B1461+ChapterTable!$Q$26+VLOOKUP(SUBSTITUTE(D$1,"성장단계","")&amp;"단계오프셋",ChapterTable!$S:$T,2,0))/ChapterTable!$Q$23)),
MAX(0,INT(($B1461+ChapterTable!$S$26+VLOOKUP(SUBSTITUTE(D$1,"성장단계","")&amp;"보스단계오프셋",ChapterTable!$S:$T,2,0))/ChapterTable!$S$23)))</f>
        <v>1</v>
      </c>
      <c r="E1461" s="1">
        <f ca="1">IF(AND($A1461=0,$B1461=1),
    VLOOKUP(1,ChapterTable!$1:$1048576,MATCH("최종"&amp;SUBSTITUTE(SUBSTITUTE(E$1,"standard",""),"|Float",""),ChapterTable!$1:$1,0),0)*ChapterTable!$Q$17,
  IF(AND($A1461=0,$B1461=0),
    E1462,
  IF($B1461=0,
    VLOOKUP($A1461,ChapterTable!$1:$1048576,MATCH("최종"&amp;SUBSTITUTE(SUBSTITUTE(E$1,"standard",""),"|Float",""),ChapterTable!$1:$1,0),0),
  IF($B1461=1,
    IF($L1461=FALSE,
      VLOOKUP($A1461,ChapterTable!$1:$1048576,MATCH("최종"&amp;SUBSTITUTE(SUBSTITUTE(E$1,"standard",""),"|Float",""),ChapterTable!$1:$1,0),0),
      VLOOKUP($A1461-ChapterTable!$Q$11,ChapterTable!$1:$1048576,MATCH("최종"&amp;SUBSTITUTE(SUBSTITUTE(E$1,"standard",""),"|Float",""),ChapterTable!$1:$1,0),0)*ChapterTable!$Q$14
    ),
  OFFSET(E1461,-$B1461+IF($L1461,1,0),0)*
    (VLOOKUP(SUBSTITUTE(SUBSTITUTE(E$1,"standard",""),"|Float","")&amp;"인게임누적곱배수",ChapterTable!$S:$T,2,0)^C1461
    +VLOOKUP(SUBSTITUTE(SUBSTITUTE(E$1,"standard",""),"|Float","")&amp;"인게임누적합배수",ChapterTable!$S:$T,2,0)*C1461)
  )
  )
  )
)</f>
        <v>1975.1343749999999</v>
      </c>
      <c r="F1461" s="1">
        <f ca="1">IF(AND($A1461=0,$B1461=1),
    VLOOKUP(1,ChapterTable!$1:$1048576,MATCH("최종"&amp;SUBSTITUTE(SUBSTITUTE(F$1,"standard",""),"|Float",""),ChapterTable!$1:$1,0),0)*ChapterTable!$Q$17,
  IF(AND($A1461=0,$B1461=0),
    F1462,
  IF($B1461=0,
    VLOOKUP($A1461,ChapterTable!$1:$1048576,MATCH("최종"&amp;SUBSTITUTE(SUBSTITUTE(F$1,"standard",""),"|Float",""),ChapterTable!$1:$1,0),0),
  IF($B1461=1,
    IF($L1461=FALSE,
      VLOOKUP($A1461,ChapterTable!$1:$1048576,MATCH("최종"&amp;SUBSTITUTE(SUBSTITUTE(F$1,"standard",""),"|Float",""),ChapterTable!$1:$1,0),0),
      VLOOKUP($A1461-ChapterTable!$Q$11,ChapterTable!$1:$1048576,MATCH("최종"&amp;SUBSTITUTE(SUBSTITUTE(F$1,"standard",""),"|Float",""),ChapterTable!$1:$1,0),0)*ChapterTable!$Q$14
    ),
  OFFSET(F1461,-$B1461+IF($L1461,1,0),0)*
    (VLOOKUP(SUBSTITUTE(SUBSTITUTE(F$1,"standard",""),"|Float","")&amp;"인게임누적곱배수",ChapterTable!$S:$T,2,0)^D1461
    +VLOOKUP(SUBSTITUTE(SUBSTITUTE(F$1,"standard",""),"|Float","")&amp;"인게임누적합배수",ChapterTable!$S:$T,2,0)*D1461)
  )
  )
  )
)</f>
        <v>774.5625</v>
      </c>
      <c r="G1461" t="s">
        <v>76</v>
      </c>
      <c r="J1461" t="str">
        <f>IF(ISBLANK(I1461),"",
IFERROR(VLOOKUP(I1461,[1]StringTable!$1:$1048576,MATCH([1]StringTable!$B$1,[1]StringTable!$1:$1,0),0),
IFERROR(VLOOKUP(I1461,[1]InApkStringTable!$1:$1048576,MATCH([1]InApkStringTable!$B$1,[1]InApkStringTable!$1:$1,0),0),
"스트링없음")))</f>
        <v/>
      </c>
      <c r="L1461" t="b">
        <v>1</v>
      </c>
      <c r="N1461" t="str">
        <f>IF(ISBLANK(M1461),"",IF(ISERROR(VLOOKUP(M1461,MapTable!$A:$A,1,0)),"맵없음",""))</f>
        <v/>
      </c>
      <c r="O1461">
        <f t="shared" si="89"/>
        <v>21</v>
      </c>
      <c r="Q1461">
        <f t="shared" si="90"/>
        <v>21</v>
      </c>
      <c r="R1461" t="b">
        <f t="shared" ca="1" si="91"/>
        <v>0</v>
      </c>
      <c r="T1461" t="b">
        <f t="shared" ca="1" si="92"/>
        <v>0</v>
      </c>
      <c r="X1461" t="str">
        <f>IF(ISBLANK(W1461),"",
IF(ISERROR(FIND(",",W1461)),
  IF(ISERROR(VLOOKUP(W1461,MapTable!$A:$A,1,0)),"맵없음",
  ""),
IF(ISERROR(FIND(",",W1461,FIND(",",W1461)+1)),
  IF(OR(ISERROR(VLOOKUP(LEFT(W1461,FIND(",",W1461)-1),MapTable!$A:$A,1,0)),ISERROR(VLOOKUP(TRIM(MID(W1461,FIND(",",W1461)+1,999)),MapTable!$A:$A,1,0))),"맵없음",
  ""),
IF(ISERROR(FIND(",",W1461,FIND(",",W1461,FIND(",",W1461)+1)+1)),
  IF(OR(ISERROR(VLOOKUP(LEFT(W1461,FIND(",",W1461)-1),MapTable!$A:$A,1,0)),ISERROR(VLOOKUP(TRIM(MID(W1461,FIND(",",W1461)+1,FIND(",",W1461,FIND(",",W1461)+1)-FIND(",",W1461)-1)),MapTable!$A:$A,1,0)),ISERROR(VLOOKUP(TRIM(MID(W1461,FIND(",",W1461,FIND(",",W1461)+1)+1,999)),MapTable!$A:$A,1,0))),"맵없음",
  ""),
IF(ISERROR(FIND(",",W1461,FIND(",",W1461,FIND(",",W1461,FIND(",",W1461)+1)+1)+1)),
  IF(OR(ISERROR(VLOOKUP(LEFT(W1461,FIND(",",W1461)-1),MapTable!$A:$A,1,0)),ISERROR(VLOOKUP(TRIM(MID(W1461,FIND(",",W1461)+1,FIND(",",W1461,FIND(",",W1461)+1)-FIND(",",W1461)-1)),MapTable!$A:$A,1,0)),ISERROR(VLOOKUP(TRIM(MID(W1461,FIND(",",W1461,FIND(",",W1461)+1)+1,FIND(",",W1461,FIND(",",W1461,FIND(",",W1461)+1)+1)-FIND(",",W1461,FIND(",",W1461)+1)-1)),MapTable!$A:$A,1,0)),ISERROR(VLOOKUP(TRIM(MID(W1461,FIND(",",W1461,FIND(",",W1461,FIND(",",W1461)+1)+1)+1,999)),MapTable!$A:$A,1,0))),"맵없음",
  ""),
)))))</f>
        <v/>
      </c>
      <c r="AC1461" t="str">
        <f>IF(ISBLANK(AB1461),"",IF(ISERROR(VLOOKUP(AB1461,[3]DropTable!$A:$A,1,0)),"드랍없음",""))</f>
        <v/>
      </c>
      <c r="AE1461" t="str">
        <f>IF(ISBLANK(AD1461),"",IF(ISERROR(VLOOKUP(AD1461,[3]DropTable!$A:$A,1,0)),"드랍없음",""))</f>
        <v/>
      </c>
      <c r="AG1461">
        <v>9.8000000000000007</v>
      </c>
      <c r="AH1461">
        <v>1</v>
      </c>
    </row>
    <row r="1462" spans="1:34" x14ac:dyDescent="0.3">
      <c r="A1462">
        <v>7</v>
      </c>
      <c r="B1462">
        <v>21</v>
      </c>
      <c r="C1462">
        <f>IF(OR($L1462=TRUE,$A1462=0,MOD($A1462,ChapterTable!$S$20)&lt;&gt;0),
MAX(0,INT(($B1462+ChapterTable!$Q$26+VLOOKUP(SUBSTITUTE(C$1,"성장단계","")&amp;"단계오프셋",ChapterTable!$S:$T,2,0))/ChapterTable!$Q$23)),
MAX(0,INT(($B1462+ChapterTable!$S$26+VLOOKUP(SUBSTITUTE(C$1,"성장단계","")&amp;"보스단계오프셋",ChapterTable!$S:$T,2,0))/ChapterTable!$S$23)))</f>
        <v>2</v>
      </c>
      <c r="D1462">
        <f>IF(OR($L1462=TRUE,$A1462=0,MOD($A1462,ChapterTable!$S$20)&lt;&gt;0),
MAX(0,INT(($B1462+ChapterTable!$Q$26+VLOOKUP(SUBSTITUTE(D$1,"성장단계","")&amp;"단계오프셋",ChapterTable!$S:$T,2,0))/ChapterTable!$Q$23)),
MAX(0,INT(($B1462+ChapterTable!$S$26+VLOOKUP(SUBSTITUTE(D$1,"성장단계","")&amp;"보스단계오프셋",ChapterTable!$S:$T,2,0))/ChapterTable!$S$23)))</f>
        <v>2</v>
      </c>
      <c r="E1462" s="1">
        <f ca="1">IF(AND($A1462=0,$B1462=1),
    VLOOKUP(1,ChapterTable!$1:$1048576,MATCH("최종"&amp;SUBSTITUTE(SUBSTITUTE(E$1,"standard",""),"|Float",""),ChapterTable!$1:$1,0),0)*ChapterTable!$Q$17,
  IF(AND($A1462=0,$B1462=0),
    E1463,
  IF($B1462=0,
    VLOOKUP($A1462,ChapterTable!$1:$1048576,MATCH("최종"&amp;SUBSTITUTE(SUBSTITUTE(E$1,"standard",""),"|Float",""),ChapterTable!$1:$1,0),0),
  IF($B1462=1,
    IF($L1462=FALSE,
      VLOOKUP($A1462,ChapterTable!$1:$1048576,MATCH("최종"&amp;SUBSTITUTE(SUBSTITUTE(E$1,"standard",""),"|Float",""),ChapterTable!$1:$1,0),0),
      VLOOKUP($A1462-ChapterTable!$Q$11,ChapterTable!$1:$1048576,MATCH("최종"&amp;SUBSTITUTE(SUBSTITUTE(E$1,"standard",""),"|Float",""),ChapterTable!$1:$1,0),0)*ChapterTable!$Q$14
    ),
  OFFSET(E1462,-$B1462+IF($L1462,1,0),0)*
    (VLOOKUP(SUBSTITUTE(SUBSTITUTE(E$1,"standard",""),"|Float","")&amp;"인게임누적곱배수",ChapterTable!$S:$T,2,0)^C1462
    +VLOOKUP(SUBSTITUTE(SUBSTITUTE(E$1,"standard",""),"|Float","")&amp;"인게임누적합배수",ChapterTable!$S:$T,2,0)*C1462)
  )
  )
  )
)</f>
        <v>1975.1343749999999</v>
      </c>
      <c r="F1462" s="1">
        <f ca="1">IF(AND($A1462=0,$B1462=1),
    VLOOKUP(1,ChapterTable!$1:$1048576,MATCH("최종"&amp;SUBSTITUTE(SUBSTITUTE(F$1,"standard",""),"|Float",""),ChapterTable!$1:$1,0),0)*ChapterTable!$Q$17,
  IF(AND($A1462=0,$B1462=0),
    F1463,
  IF($B1462=0,
    VLOOKUP($A1462,ChapterTable!$1:$1048576,MATCH("최종"&amp;SUBSTITUTE(SUBSTITUTE(F$1,"standard",""),"|Float",""),ChapterTable!$1:$1,0),0),
  IF($B1462=1,
    IF($L1462=FALSE,
      VLOOKUP($A1462,ChapterTable!$1:$1048576,MATCH("최종"&amp;SUBSTITUTE(SUBSTITUTE(F$1,"standard",""),"|Float",""),ChapterTable!$1:$1,0),0),
      VLOOKUP($A1462-ChapterTable!$Q$11,ChapterTable!$1:$1048576,MATCH("최종"&amp;SUBSTITUTE(SUBSTITUTE(F$1,"standard",""),"|Float",""),ChapterTable!$1:$1,0),0)*ChapterTable!$Q$14
    ),
  OFFSET(F1462,-$B1462+IF($L1462,1,0),0)*
    (VLOOKUP(SUBSTITUTE(SUBSTITUTE(F$1,"standard",""),"|Float","")&amp;"인게임누적곱배수",ChapterTable!$S:$T,2,0)^D1462
    +VLOOKUP(SUBSTITUTE(SUBSTITUTE(F$1,"standard",""),"|Float","")&amp;"인게임누적합배수",ChapterTable!$S:$T,2,0)*D1462)
  )
  )
  )
)</f>
        <v>903.65624999999989</v>
      </c>
      <c r="G1462" t="s">
        <v>76</v>
      </c>
      <c r="J1462" t="str">
        <f>IF(ISBLANK(I1462),"",
IFERROR(VLOOKUP(I1462,[1]StringTable!$1:$1048576,MATCH([1]StringTable!$B$1,[1]StringTable!$1:$1,0),0),
IFERROR(VLOOKUP(I1462,[1]InApkStringTable!$1:$1048576,MATCH([1]InApkStringTable!$B$1,[1]InApkStringTable!$1:$1,0),0),
"스트링없음")))</f>
        <v/>
      </c>
      <c r="L1462" t="b">
        <v>1</v>
      </c>
      <c r="N1462" t="str">
        <f>IF(ISBLANK(M1462),"",IF(ISERROR(VLOOKUP(M1462,MapTable!$A:$A,1,0)),"맵없음",""))</f>
        <v/>
      </c>
      <c r="O1462">
        <f t="shared" si="89"/>
        <v>3</v>
      </c>
      <c r="Q1462">
        <f t="shared" si="90"/>
        <v>3</v>
      </c>
      <c r="R1462" t="b">
        <f t="shared" ca="1" si="91"/>
        <v>0</v>
      </c>
      <c r="T1462" t="b">
        <f t="shared" ca="1" si="92"/>
        <v>0</v>
      </c>
      <c r="X1462" t="str">
        <f>IF(ISBLANK(W1462),"",
IF(ISERROR(FIND(",",W1462)),
  IF(ISERROR(VLOOKUP(W1462,MapTable!$A:$A,1,0)),"맵없음",
  ""),
IF(ISERROR(FIND(",",W1462,FIND(",",W1462)+1)),
  IF(OR(ISERROR(VLOOKUP(LEFT(W1462,FIND(",",W1462)-1),MapTable!$A:$A,1,0)),ISERROR(VLOOKUP(TRIM(MID(W1462,FIND(",",W1462)+1,999)),MapTable!$A:$A,1,0))),"맵없음",
  ""),
IF(ISERROR(FIND(",",W1462,FIND(",",W1462,FIND(",",W1462)+1)+1)),
  IF(OR(ISERROR(VLOOKUP(LEFT(W1462,FIND(",",W1462)-1),MapTable!$A:$A,1,0)),ISERROR(VLOOKUP(TRIM(MID(W1462,FIND(",",W1462)+1,FIND(",",W1462,FIND(",",W1462)+1)-FIND(",",W1462)-1)),MapTable!$A:$A,1,0)),ISERROR(VLOOKUP(TRIM(MID(W1462,FIND(",",W1462,FIND(",",W1462)+1)+1,999)),MapTable!$A:$A,1,0))),"맵없음",
  ""),
IF(ISERROR(FIND(",",W1462,FIND(",",W1462,FIND(",",W1462,FIND(",",W1462)+1)+1)+1)),
  IF(OR(ISERROR(VLOOKUP(LEFT(W1462,FIND(",",W1462)-1),MapTable!$A:$A,1,0)),ISERROR(VLOOKUP(TRIM(MID(W1462,FIND(",",W1462)+1,FIND(",",W1462,FIND(",",W1462)+1)-FIND(",",W1462)-1)),MapTable!$A:$A,1,0)),ISERROR(VLOOKUP(TRIM(MID(W1462,FIND(",",W1462,FIND(",",W1462)+1)+1,FIND(",",W1462,FIND(",",W1462,FIND(",",W1462)+1)+1)-FIND(",",W1462,FIND(",",W1462)+1)-1)),MapTable!$A:$A,1,0)),ISERROR(VLOOKUP(TRIM(MID(W1462,FIND(",",W1462,FIND(",",W1462,FIND(",",W1462)+1)+1)+1,999)),MapTable!$A:$A,1,0))),"맵없음",
  ""),
)))))</f>
        <v/>
      </c>
      <c r="AC1462" t="str">
        <f>IF(ISBLANK(AB1462),"",IF(ISERROR(VLOOKUP(AB1462,[3]DropTable!$A:$A,1,0)),"드랍없음",""))</f>
        <v/>
      </c>
      <c r="AE1462" t="str">
        <f>IF(ISBLANK(AD1462),"",IF(ISERROR(VLOOKUP(AD1462,[3]DropTable!$A:$A,1,0)),"드랍없음",""))</f>
        <v/>
      </c>
      <c r="AG1462">
        <v>9.8000000000000007</v>
      </c>
      <c r="AH1462">
        <v>1</v>
      </c>
    </row>
    <row r="1463" spans="1:34" x14ac:dyDescent="0.3">
      <c r="A1463">
        <v>7</v>
      </c>
      <c r="B1463">
        <v>22</v>
      </c>
      <c r="C1463">
        <f>IF(OR($L1463=TRUE,$A1463=0,MOD($A1463,ChapterTable!$S$20)&lt;&gt;0),
MAX(0,INT(($B1463+ChapterTable!$Q$26+VLOOKUP(SUBSTITUTE(C$1,"성장단계","")&amp;"단계오프셋",ChapterTable!$S:$T,2,0))/ChapterTable!$Q$23)),
MAX(0,INT(($B1463+ChapterTable!$S$26+VLOOKUP(SUBSTITUTE(C$1,"성장단계","")&amp;"보스단계오프셋",ChapterTable!$S:$T,2,0))/ChapterTable!$S$23)))</f>
        <v>2</v>
      </c>
      <c r="D1463">
        <f>IF(OR($L1463=TRUE,$A1463=0,MOD($A1463,ChapterTable!$S$20)&lt;&gt;0),
MAX(0,INT(($B1463+ChapterTable!$Q$26+VLOOKUP(SUBSTITUTE(D$1,"성장단계","")&amp;"단계오프셋",ChapterTable!$S:$T,2,0))/ChapterTable!$Q$23)),
MAX(0,INT(($B1463+ChapterTable!$S$26+VLOOKUP(SUBSTITUTE(D$1,"성장단계","")&amp;"보스단계오프셋",ChapterTable!$S:$T,2,0))/ChapterTable!$S$23)))</f>
        <v>2</v>
      </c>
      <c r="E1463" s="1">
        <f ca="1">IF(AND($A1463=0,$B1463=1),
    VLOOKUP(1,ChapterTable!$1:$1048576,MATCH("최종"&amp;SUBSTITUTE(SUBSTITUTE(E$1,"standard",""),"|Float",""),ChapterTable!$1:$1,0),0)*ChapterTable!$Q$17,
  IF(AND($A1463=0,$B1463=0),
    E1464,
  IF($B1463=0,
    VLOOKUP($A1463,ChapterTable!$1:$1048576,MATCH("최종"&amp;SUBSTITUTE(SUBSTITUTE(E$1,"standard",""),"|Float",""),ChapterTable!$1:$1,0),0),
  IF($B1463=1,
    IF($L1463=FALSE,
      VLOOKUP($A1463,ChapterTable!$1:$1048576,MATCH("최종"&amp;SUBSTITUTE(SUBSTITUTE(E$1,"standard",""),"|Float",""),ChapterTable!$1:$1,0),0),
      VLOOKUP($A1463-ChapterTable!$Q$11,ChapterTable!$1:$1048576,MATCH("최종"&amp;SUBSTITUTE(SUBSTITUTE(E$1,"standard",""),"|Float",""),ChapterTable!$1:$1,0),0)*ChapterTable!$Q$14
    ),
  OFFSET(E1463,-$B1463+IF($L1463,1,0),0)*
    (VLOOKUP(SUBSTITUTE(SUBSTITUTE(E$1,"standard",""),"|Float","")&amp;"인게임누적곱배수",ChapterTable!$S:$T,2,0)^C1463
    +VLOOKUP(SUBSTITUTE(SUBSTITUTE(E$1,"standard",""),"|Float","")&amp;"인게임누적합배수",ChapterTable!$S:$T,2,0)*C1463)
  )
  )
  )
)</f>
        <v>1975.1343749999999</v>
      </c>
      <c r="F1463" s="1">
        <f ca="1">IF(AND($A1463=0,$B1463=1),
    VLOOKUP(1,ChapterTable!$1:$1048576,MATCH("최종"&amp;SUBSTITUTE(SUBSTITUTE(F$1,"standard",""),"|Float",""),ChapterTable!$1:$1,0),0)*ChapterTable!$Q$17,
  IF(AND($A1463=0,$B1463=0),
    F1464,
  IF($B1463=0,
    VLOOKUP($A1463,ChapterTable!$1:$1048576,MATCH("최종"&amp;SUBSTITUTE(SUBSTITUTE(F$1,"standard",""),"|Float",""),ChapterTable!$1:$1,0),0),
  IF($B1463=1,
    IF($L1463=FALSE,
      VLOOKUP($A1463,ChapterTable!$1:$1048576,MATCH("최종"&amp;SUBSTITUTE(SUBSTITUTE(F$1,"standard",""),"|Float",""),ChapterTable!$1:$1,0),0),
      VLOOKUP($A1463-ChapterTable!$Q$11,ChapterTable!$1:$1048576,MATCH("최종"&amp;SUBSTITUTE(SUBSTITUTE(F$1,"standard",""),"|Float",""),ChapterTable!$1:$1,0),0)*ChapterTable!$Q$14
    ),
  OFFSET(F1463,-$B1463+IF($L1463,1,0),0)*
    (VLOOKUP(SUBSTITUTE(SUBSTITUTE(F$1,"standard",""),"|Float","")&amp;"인게임누적곱배수",ChapterTable!$S:$T,2,0)^D1463
    +VLOOKUP(SUBSTITUTE(SUBSTITUTE(F$1,"standard",""),"|Float","")&amp;"인게임누적합배수",ChapterTable!$S:$T,2,0)*D1463)
  )
  )
  )
)</f>
        <v>903.65624999999989</v>
      </c>
      <c r="G1463" t="s">
        <v>76</v>
      </c>
      <c r="J1463" t="str">
        <f>IF(ISBLANK(I1463),"",
IFERROR(VLOOKUP(I1463,[1]StringTable!$1:$1048576,MATCH([1]StringTable!$B$1,[1]StringTable!$1:$1,0),0),
IFERROR(VLOOKUP(I1463,[1]InApkStringTable!$1:$1048576,MATCH([1]InApkStringTable!$B$1,[1]InApkStringTable!$1:$1,0),0),
"스트링없음")))</f>
        <v/>
      </c>
      <c r="L1463" t="b">
        <v>1</v>
      </c>
      <c r="N1463" t="str">
        <f>IF(ISBLANK(M1463),"",IF(ISERROR(VLOOKUP(M1463,MapTable!$A:$A,1,0)),"맵없음",""))</f>
        <v/>
      </c>
      <c r="O1463">
        <f t="shared" si="89"/>
        <v>3</v>
      </c>
      <c r="Q1463">
        <f t="shared" si="90"/>
        <v>3</v>
      </c>
      <c r="R1463" t="b">
        <f t="shared" ca="1" si="91"/>
        <v>0</v>
      </c>
      <c r="T1463" t="b">
        <f t="shared" ca="1" si="92"/>
        <v>0</v>
      </c>
      <c r="X1463" t="str">
        <f>IF(ISBLANK(W1463),"",
IF(ISERROR(FIND(",",W1463)),
  IF(ISERROR(VLOOKUP(W1463,MapTable!$A:$A,1,0)),"맵없음",
  ""),
IF(ISERROR(FIND(",",W1463,FIND(",",W1463)+1)),
  IF(OR(ISERROR(VLOOKUP(LEFT(W1463,FIND(",",W1463)-1),MapTable!$A:$A,1,0)),ISERROR(VLOOKUP(TRIM(MID(W1463,FIND(",",W1463)+1,999)),MapTable!$A:$A,1,0))),"맵없음",
  ""),
IF(ISERROR(FIND(",",W1463,FIND(",",W1463,FIND(",",W1463)+1)+1)),
  IF(OR(ISERROR(VLOOKUP(LEFT(W1463,FIND(",",W1463)-1),MapTable!$A:$A,1,0)),ISERROR(VLOOKUP(TRIM(MID(W1463,FIND(",",W1463)+1,FIND(",",W1463,FIND(",",W1463)+1)-FIND(",",W1463)-1)),MapTable!$A:$A,1,0)),ISERROR(VLOOKUP(TRIM(MID(W1463,FIND(",",W1463,FIND(",",W1463)+1)+1,999)),MapTable!$A:$A,1,0))),"맵없음",
  ""),
IF(ISERROR(FIND(",",W1463,FIND(",",W1463,FIND(",",W1463,FIND(",",W1463)+1)+1)+1)),
  IF(OR(ISERROR(VLOOKUP(LEFT(W1463,FIND(",",W1463)-1),MapTable!$A:$A,1,0)),ISERROR(VLOOKUP(TRIM(MID(W1463,FIND(",",W1463)+1,FIND(",",W1463,FIND(",",W1463)+1)-FIND(",",W1463)-1)),MapTable!$A:$A,1,0)),ISERROR(VLOOKUP(TRIM(MID(W1463,FIND(",",W1463,FIND(",",W1463)+1)+1,FIND(",",W1463,FIND(",",W1463,FIND(",",W1463)+1)+1)-FIND(",",W1463,FIND(",",W1463)+1)-1)),MapTable!$A:$A,1,0)),ISERROR(VLOOKUP(TRIM(MID(W1463,FIND(",",W1463,FIND(",",W1463,FIND(",",W1463)+1)+1)+1,999)),MapTable!$A:$A,1,0))),"맵없음",
  ""),
)))))</f>
        <v/>
      </c>
      <c r="AC1463" t="str">
        <f>IF(ISBLANK(AB1463),"",IF(ISERROR(VLOOKUP(AB1463,[3]DropTable!$A:$A,1,0)),"드랍없음",""))</f>
        <v/>
      </c>
      <c r="AE1463" t="str">
        <f>IF(ISBLANK(AD1463),"",IF(ISERROR(VLOOKUP(AD1463,[3]DropTable!$A:$A,1,0)),"드랍없음",""))</f>
        <v/>
      </c>
      <c r="AG1463">
        <v>9.8000000000000007</v>
      </c>
      <c r="AH1463">
        <v>1</v>
      </c>
    </row>
    <row r="1464" spans="1:34" x14ac:dyDescent="0.3">
      <c r="A1464">
        <v>7</v>
      </c>
      <c r="B1464">
        <v>23</v>
      </c>
      <c r="C1464">
        <f>IF(OR($L1464=TRUE,$A1464=0,MOD($A1464,ChapterTable!$S$20)&lt;&gt;0),
MAX(0,INT(($B1464+ChapterTable!$Q$26+VLOOKUP(SUBSTITUTE(C$1,"성장단계","")&amp;"단계오프셋",ChapterTable!$S:$T,2,0))/ChapterTable!$Q$23)),
MAX(0,INT(($B1464+ChapterTable!$S$26+VLOOKUP(SUBSTITUTE(C$1,"성장단계","")&amp;"보스단계오프셋",ChapterTable!$S:$T,2,0))/ChapterTable!$S$23)))</f>
        <v>2</v>
      </c>
      <c r="D1464">
        <f>IF(OR($L1464=TRUE,$A1464=0,MOD($A1464,ChapterTable!$S$20)&lt;&gt;0),
MAX(0,INT(($B1464+ChapterTable!$Q$26+VLOOKUP(SUBSTITUTE(D$1,"성장단계","")&amp;"단계오프셋",ChapterTable!$S:$T,2,0))/ChapterTable!$Q$23)),
MAX(0,INT(($B1464+ChapterTable!$S$26+VLOOKUP(SUBSTITUTE(D$1,"성장단계","")&amp;"보스단계오프셋",ChapterTable!$S:$T,2,0))/ChapterTable!$S$23)))</f>
        <v>2</v>
      </c>
      <c r="E1464" s="1">
        <f ca="1">IF(AND($A1464=0,$B1464=1),
    VLOOKUP(1,ChapterTable!$1:$1048576,MATCH("최종"&amp;SUBSTITUTE(SUBSTITUTE(E$1,"standard",""),"|Float",""),ChapterTable!$1:$1,0),0)*ChapterTable!$Q$17,
  IF(AND($A1464=0,$B1464=0),
    E1465,
  IF($B1464=0,
    VLOOKUP($A1464,ChapterTable!$1:$1048576,MATCH("최종"&amp;SUBSTITUTE(SUBSTITUTE(E$1,"standard",""),"|Float",""),ChapterTable!$1:$1,0),0),
  IF($B1464=1,
    IF($L1464=FALSE,
      VLOOKUP($A1464,ChapterTable!$1:$1048576,MATCH("최종"&amp;SUBSTITUTE(SUBSTITUTE(E$1,"standard",""),"|Float",""),ChapterTable!$1:$1,0),0),
      VLOOKUP($A1464-ChapterTable!$Q$11,ChapterTable!$1:$1048576,MATCH("최종"&amp;SUBSTITUTE(SUBSTITUTE(E$1,"standard",""),"|Float",""),ChapterTable!$1:$1,0),0)*ChapterTable!$Q$14
    ),
  OFFSET(E1464,-$B1464+IF($L1464,1,0),0)*
    (VLOOKUP(SUBSTITUTE(SUBSTITUTE(E$1,"standard",""),"|Float","")&amp;"인게임누적곱배수",ChapterTable!$S:$T,2,0)^C1464
    +VLOOKUP(SUBSTITUTE(SUBSTITUTE(E$1,"standard",""),"|Float","")&amp;"인게임누적합배수",ChapterTable!$S:$T,2,0)*C1464)
  )
  )
  )
)</f>
        <v>1975.1343749999999</v>
      </c>
      <c r="F1464" s="1">
        <f ca="1">IF(AND($A1464=0,$B1464=1),
    VLOOKUP(1,ChapterTable!$1:$1048576,MATCH("최종"&amp;SUBSTITUTE(SUBSTITUTE(F$1,"standard",""),"|Float",""),ChapterTable!$1:$1,0),0)*ChapterTable!$Q$17,
  IF(AND($A1464=0,$B1464=0),
    F1465,
  IF($B1464=0,
    VLOOKUP($A1464,ChapterTable!$1:$1048576,MATCH("최종"&amp;SUBSTITUTE(SUBSTITUTE(F$1,"standard",""),"|Float",""),ChapterTable!$1:$1,0),0),
  IF($B1464=1,
    IF($L1464=FALSE,
      VLOOKUP($A1464,ChapterTable!$1:$1048576,MATCH("최종"&amp;SUBSTITUTE(SUBSTITUTE(F$1,"standard",""),"|Float",""),ChapterTable!$1:$1,0),0),
      VLOOKUP($A1464-ChapterTable!$Q$11,ChapterTable!$1:$1048576,MATCH("최종"&amp;SUBSTITUTE(SUBSTITUTE(F$1,"standard",""),"|Float",""),ChapterTable!$1:$1,0),0)*ChapterTable!$Q$14
    ),
  OFFSET(F1464,-$B1464+IF($L1464,1,0),0)*
    (VLOOKUP(SUBSTITUTE(SUBSTITUTE(F$1,"standard",""),"|Float","")&amp;"인게임누적곱배수",ChapterTable!$S:$T,2,0)^D1464
    +VLOOKUP(SUBSTITUTE(SUBSTITUTE(F$1,"standard",""),"|Float","")&amp;"인게임누적합배수",ChapterTable!$S:$T,2,0)*D1464)
  )
  )
  )
)</f>
        <v>903.65624999999989</v>
      </c>
      <c r="G1464" t="s">
        <v>76</v>
      </c>
      <c r="J1464" t="str">
        <f>IF(ISBLANK(I1464),"",
IFERROR(VLOOKUP(I1464,[1]StringTable!$1:$1048576,MATCH([1]StringTable!$B$1,[1]StringTable!$1:$1,0),0),
IFERROR(VLOOKUP(I1464,[1]InApkStringTable!$1:$1048576,MATCH([1]InApkStringTable!$B$1,[1]InApkStringTable!$1:$1,0),0),
"스트링없음")))</f>
        <v/>
      </c>
      <c r="L1464" t="b">
        <v>1</v>
      </c>
      <c r="N1464" t="str">
        <f>IF(ISBLANK(M1464),"",IF(ISERROR(VLOOKUP(M1464,MapTable!$A:$A,1,0)),"맵없음",""))</f>
        <v/>
      </c>
      <c r="O1464">
        <f t="shared" si="89"/>
        <v>3</v>
      </c>
      <c r="Q1464">
        <f t="shared" si="90"/>
        <v>3</v>
      </c>
      <c r="R1464" t="b">
        <f t="shared" ca="1" si="91"/>
        <v>0</v>
      </c>
      <c r="T1464" t="b">
        <f t="shared" ca="1" si="92"/>
        <v>0</v>
      </c>
      <c r="X1464" t="str">
        <f>IF(ISBLANK(W1464),"",
IF(ISERROR(FIND(",",W1464)),
  IF(ISERROR(VLOOKUP(W1464,MapTable!$A:$A,1,0)),"맵없음",
  ""),
IF(ISERROR(FIND(",",W1464,FIND(",",W1464)+1)),
  IF(OR(ISERROR(VLOOKUP(LEFT(W1464,FIND(",",W1464)-1),MapTable!$A:$A,1,0)),ISERROR(VLOOKUP(TRIM(MID(W1464,FIND(",",W1464)+1,999)),MapTable!$A:$A,1,0))),"맵없음",
  ""),
IF(ISERROR(FIND(",",W1464,FIND(",",W1464,FIND(",",W1464)+1)+1)),
  IF(OR(ISERROR(VLOOKUP(LEFT(W1464,FIND(",",W1464)-1),MapTable!$A:$A,1,0)),ISERROR(VLOOKUP(TRIM(MID(W1464,FIND(",",W1464)+1,FIND(",",W1464,FIND(",",W1464)+1)-FIND(",",W1464)-1)),MapTable!$A:$A,1,0)),ISERROR(VLOOKUP(TRIM(MID(W1464,FIND(",",W1464,FIND(",",W1464)+1)+1,999)),MapTable!$A:$A,1,0))),"맵없음",
  ""),
IF(ISERROR(FIND(",",W1464,FIND(",",W1464,FIND(",",W1464,FIND(",",W1464)+1)+1)+1)),
  IF(OR(ISERROR(VLOOKUP(LEFT(W1464,FIND(",",W1464)-1),MapTable!$A:$A,1,0)),ISERROR(VLOOKUP(TRIM(MID(W1464,FIND(",",W1464)+1,FIND(",",W1464,FIND(",",W1464)+1)-FIND(",",W1464)-1)),MapTable!$A:$A,1,0)),ISERROR(VLOOKUP(TRIM(MID(W1464,FIND(",",W1464,FIND(",",W1464)+1)+1,FIND(",",W1464,FIND(",",W1464,FIND(",",W1464)+1)+1)-FIND(",",W1464,FIND(",",W1464)+1)-1)),MapTable!$A:$A,1,0)),ISERROR(VLOOKUP(TRIM(MID(W1464,FIND(",",W1464,FIND(",",W1464,FIND(",",W1464)+1)+1)+1,999)),MapTable!$A:$A,1,0))),"맵없음",
  ""),
)))))</f>
        <v/>
      </c>
      <c r="AC1464" t="str">
        <f>IF(ISBLANK(AB1464),"",IF(ISERROR(VLOOKUP(AB1464,[3]DropTable!$A:$A,1,0)),"드랍없음",""))</f>
        <v/>
      </c>
      <c r="AE1464" t="str">
        <f>IF(ISBLANK(AD1464),"",IF(ISERROR(VLOOKUP(AD1464,[3]DropTable!$A:$A,1,0)),"드랍없음",""))</f>
        <v/>
      </c>
      <c r="AG1464">
        <v>9.8000000000000007</v>
      </c>
      <c r="AH1464">
        <v>1</v>
      </c>
    </row>
    <row r="1465" spans="1:34" x14ac:dyDescent="0.3">
      <c r="A1465">
        <v>7</v>
      </c>
      <c r="B1465">
        <v>24</v>
      </c>
      <c r="C1465">
        <f>IF(OR($L1465=TRUE,$A1465=0,MOD($A1465,ChapterTable!$S$20)&lt;&gt;0),
MAX(0,INT(($B1465+ChapterTable!$Q$26+VLOOKUP(SUBSTITUTE(C$1,"성장단계","")&amp;"단계오프셋",ChapterTable!$S:$T,2,0))/ChapterTable!$Q$23)),
MAX(0,INT(($B1465+ChapterTable!$S$26+VLOOKUP(SUBSTITUTE(C$1,"성장단계","")&amp;"보스단계오프셋",ChapterTable!$S:$T,2,0))/ChapterTable!$S$23)))</f>
        <v>2</v>
      </c>
      <c r="D1465">
        <f>IF(OR($L1465=TRUE,$A1465=0,MOD($A1465,ChapterTable!$S$20)&lt;&gt;0),
MAX(0,INT(($B1465+ChapterTable!$Q$26+VLOOKUP(SUBSTITUTE(D$1,"성장단계","")&amp;"단계오프셋",ChapterTable!$S:$T,2,0))/ChapterTable!$Q$23)),
MAX(0,INT(($B1465+ChapterTable!$S$26+VLOOKUP(SUBSTITUTE(D$1,"성장단계","")&amp;"보스단계오프셋",ChapterTable!$S:$T,2,0))/ChapterTable!$S$23)))</f>
        <v>2</v>
      </c>
      <c r="E1465" s="1">
        <f ca="1">IF(AND($A1465=0,$B1465=1),
    VLOOKUP(1,ChapterTable!$1:$1048576,MATCH("최종"&amp;SUBSTITUTE(SUBSTITUTE(E$1,"standard",""),"|Float",""),ChapterTable!$1:$1,0),0)*ChapterTable!$Q$17,
  IF(AND($A1465=0,$B1465=0),
    E1466,
  IF($B1465=0,
    VLOOKUP($A1465,ChapterTable!$1:$1048576,MATCH("최종"&amp;SUBSTITUTE(SUBSTITUTE(E$1,"standard",""),"|Float",""),ChapterTable!$1:$1,0),0),
  IF($B1465=1,
    IF($L1465=FALSE,
      VLOOKUP($A1465,ChapterTable!$1:$1048576,MATCH("최종"&amp;SUBSTITUTE(SUBSTITUTE(E$1,"standard",""),"|Float",""),ChapterTable!$1:$1,0),0),
      VLOOKUP($A1465-ChapterTable!$Q$11,ChapterTable!$1:$1048576,MATCH("최종"&amp;SUBSTITUTE(SUBSTITUTE(E$1,"standard",""),"|Float",""),ChapterTable!$1:$1,0),0)*ChapterTable!$Q$14
    ),
  OFFSET(E1465,-$B1465+IF($L1465,1,0),0)*
    (VLOOKUP(SUBSTITUTE(SUBSTITUTE(E$1,"standard",""),"|Float","")&amp;"인게임누적곱배수",ChapterTable!$S:$T,2,0)^C1465
    +VLOOKUP(SUBSTITUTE(SUBSTITUTE(E$1,"standard",""),"|Float","")&amp;"인게임누적합배수",ChapterTable!$S:$T,2,0)*C1465)
  )
  )
  )
)</f>
        <v>1975.1343749999999</v>
      </c>
      <c r="F1465" s="1">
        <f ca="1">IF(AND($A1465=0,$B1465=1),
    VLOOKUP(1,ChapterTable!$1:$1048576,MATCH("최종"&amp;SUBSTITUTE(SUBSTITUTE(F$1,"standard",""),"|Float",""),ChapterTable!$1:$1,0),0)*ChapterTable!$Q$17,
  IF(AND($A1465=0,$B1465=0),
    F1466,
  IF($B1465=0,
    VLOOKUP($A1465,ChapterTable!$1:$1048576,MATCH("최종"&amp;SUBSTITUTE(SUBSTITUTE(F$1,"standard",""),"|Float",""),ChapterTable!$1:$1,0),0),
  IF($B1465=1,
    IF($L1465=FALSE,
      VLOOKUP($A1465,ChapterTable!$1:$1048576,MATCH("최종"&amp;SUBSTITUTE(SUBSTITUTE(F$1,"standard",""),"|Float",""),ChapterTable!$1:$1,0),0),
      VLOOKUP($A1465-ChapterTable!$Q$11,ChapterTable!$1:$1048576,MATCH("최종"&amp;SUBSTITUTE(SUBSTITUTE(F$1,"standard",""),"|Float",""),ChapterTable!$1:$1,0),0)*ChapterTable!$Q$14
    ),
  OFFSET(F1465,-$B1465+IF($L1465,1,0),0)*
    (VLOOKUP(SUBSTITUTE(SUBSTITUTE(F$1,"standard",""),"|Float","")&amp;"인게임누적곱배수",ChapterTable!$S:$T,2,0)^D1465
    +VLOOKUP(SUBSTITUTE(SUBSTITUTE(F$1,"standard",""),"|Float","")&amp;"인게임누적합배수",ChapterTable!$S:$T,2,0)*D1465)
  )
  )
  )
)</f>
        <v>903.65624999999989</v>
      </c>
      <c r="G1465" t="s">
        <v>76</v>
      </c>
      <c r="J1465" t="str">
        <f>IF(ISBLANK(I1465),"",
IFERROR(VLOOKUP(I1465,[1]StringTable!$1:$1048576,MATCH([1]StringTable!$B$1,[1]StringTable!$1:$1,0),0),
IFERROR(VLOOKUP(I1465,[1]InApkStringTable!$1:$1048576,MATCH([1]InApkStringTable!$B$1,[1]InApkStringTable!$1:$1,0),0),
"스트링없음")))</f>
        <v/>
      </c>
      <c r="L1465" t="b">
        <v>1</v>
      </c>
      <c r="N1465" t="str">
        <f>IF(ISBLANK(M1465),"",IF(ISERROR(VLOOKUP(M1465,MapTable!$A:$A,1,0)),"맵없음",""))</f>
        <v/>
      </c>
      <c r="O1465">
        <f t="shared" si="89"/>
        <v>3</v>
      </c>
      <c r="Q1465">
        <f t="shared" si="90"/>
        <v>3</v>
      </c>
      <c r="R1465" t="b">
        <f t="shared" ca="1" si="91"/>
        <v>0</v>
      </c>
      <c r="T1465" t="b">
        <f t="shared" ca="1" si="92"/>
        <v>0</v>
      </c>
      <c r="X1465" t="str">
        <f>IF(ISBLANK(W1465),"",
IF(ISERROR(FIND(",",W1465)),
  IF(ISERROR(VLOOKUP(W1465,MapTable!$A:$A,1,0)),"맵없음",
  ""),
IF(ISERROR(FIND(",",W1465,FIND(",",W1465)+1)),
  IF(OR(ISERROR(VLOOKUP(LEFT(W1465,FIND(",",W1465)-1),MapTable!$A:$A,1,0)),ISERROR(VLOOKUP(TRIM(MID(W1465,FIND(",",W1465)+1,999)),MapTable!$A:$A,1,0))),"맵없음",
  ""),
IF(ISERROR(FIND(",",W1465,FIND(",",W1465,FIND(",",W1465)+1)+1)),
  IF(OR(ISERROR(VLOOKUP(LEFT(W1465,FIND(",",W1465)-1),MapTable!$A:$A,1,0)),ISERROR(VLOOKUP(TRIM(MID(W1465,FIND(",",W1465)+1,FIND(",",W1465,FIND(",",W1465)+1)-FIND(",",W1465)-1)),MapTable!$A:$A,1,0)),ISERROR(VLOOKUP(TRIM(MID(W1465,FIND(",",W1465,FIND(",",W1465)+1)+1,999)),MapTable!$A:$A,1,0))),"맵없음",
  ""),
IF(ISERROR(FIND(",",W1465,FIND(",",W1465,FIND(",",W1465,FIND(",",W1465)+1)+1)+1)),
  IF(OR(ISERROR(VLOOKUP(LEFT(W1465,FIND(",",W1465)-1),MapTable!$A:$A,1,0)),ISERROR(VLOOKUP(TRIM(MID(W1465,FIND(",",W1465)+1,FIND(",",W1465,FIND(",",W1465)+1)-FIND(",",W1465)-1)),MapTable!$A:$A,1,0)),ISERROR(VLOOKUP(TRIM(MID(W1465,FIND(",",W1465,FIND(",",W1465)+1)+1,FIND(",",W1465,FIND(",",W1465,FIND(",",W1465)+1)+1)-FIND(",",W1465,FIND(",",W1465)+1)-1)),MapTable!$A:$A,1,0)),ISERROR(VLOOKUP(TRIM(MID(W1465,FIND(",",W1465,FIND(",",W1465,FIND(",",W1465)+1)+1)+1,999)),MapTable!$A:$A,1,0))),"맵없음",
  ""),
)))))</f>
        <v/>
      </c>
      <c r="AC1465" t="str">
        <f>IF(ISBLANK(AB1465),"",IF(ISERROR(VLOOKUP(AB1465,[3]DropTable!$A:$A,1,0)),"드랍없음",""))</f>
        <v/>
      </c>
      <c r="AE1465" t="str">
        <f>IF(ISBLANK(AD1465),"",IF(ISERROR(VLOOKUP(AD1465,[3]DropTable!$A:$A,1,0)),"드랍없음",""))</f>
        <v/>
      </c>
      <c r="AG1465">
        <v>9.8000000000000007</v>
      </c>
      <c r="AH1465">
        <v>1</v>
      </c>
    </row>
    <row r="1466" spans="1:34" x14ac:dyDescent="0.3">
      <c r="A1466">
        <v>7</v>
      </c>
      <c r="B1466">
        <v>25</v>
      </c>
      <c r="C1466">
        <f>IF(OR($L1466=TRUE,$A1466=0,MOD($A1466,ChapterTable!$S$20)&lt;&gt;0),
MAX(0,INT(($B1466+ChapterTable!$Q$26+VLOOKUP(SUBSTITUTE(C$1,"성장단계","")&amp;"단계오프셋",ChapterTable!$S:$T,2,0))/ChapterTable!$Q$23)),
MAX(0,INT(($B1466+ChapterTable!$S$26+VLOOKUP(SUBSTITUTE(C$1,"성장단계","")&amp;"보스단계오프셋",ChapterTable!$S:$T,2,0))/ChapterTable!$S$23)))</f>
        <v>2</v>
      </c>
      <c r="D1466">
        <f>IF(OR($L1466=TRUE,$A1466=0,MOD($A1466,ChapterTable!$S$20)&lt;&gt;0),
MAX(0,INT(($B1466+ChapterTable!$Q$26+VLOOKUP(SUBSTITUTE(D$1,"성장단계","")&amp;"단계오프셋",ChapterTable!$S:$T,2,0))/ChapterTable!$Q$23)),
MAX(0,INT(($B1466+ChapterTable!$S$26+VLOOKUP(SUBSTITUTE(D$1,"성장단계","")&amp;"보스단계오프셋",ChapterTable!$S:$T,2,0))/ChapterTable!$S$23)))</f>
        <v>2</v>
      </c>
      <c r="E1466" s="1">
        <f ca="1">IF(AND($A1466=0,$B1466=1),
    VLOOKUP(1,ChapterTable!$1:$1048576,MATCH("최종"&amp;SUBSTITUTE(SUBSTITUTE(E$1,"standard",""),"|Float",""),ChapterTable!$1:$1,0),0)*ChapterTable!$Q$17,
  IF(AND($A1466=0,$B1466=0),
    E1467,
  IF($B1466=0,
    VLOOKUP($A1466,ChapterTable!$1:$1048576,MATCH("최종"&amp;SUBSTITUTE(SUBSTITUTE(E$1,"standard",""),"|Float",""),ChapterTable!$1:$1,0),0),
  IF($B1466=1,
    IF($L1466=FALSE,
      VLOOKUP($A1466,ChapterTable!$1:$1048576,MATCH("최종"&amp;SUBSTITUTE(SUBSTITUTE(E$1,"standard",""),"|Float",""),ChapterTable!$1:$1,0),0),
      VLOOKUP($A1466-ChapterTable!$Q$11,ChapterTable!$1:$1048576,MATCH("최종"&amp;SUBSTITUTE(SUBSTITUTE(E$1,"standard",""),"|Float",""),ChapterTable!$1:$1,0),0)*ChapterTable!$Q$14
    ),
  OFFSET(E1466,-$B1466+IF($L1466,1,0),0)*
    (VLOOKUP(SUBSTITUTE(SUBSTITUTE(E$1,"standard",""),"|Float","")&amp;"인게임누적곱배수",ChapterTable!$S:$T,2,0)^C1466
    +VLOOKUP(SUBSTITUTE(SUBSTITUTE(E$1,"standard",""),"|Float","")&amp;"인게임누적합배수",ChapterTable!$S:$T,2,0)*C1466)
  )
  )
  )
)</f>
        <v>1975.1343749999999</v>
      </c>
      <c r="F1466" s="1">
        <f ca="1">IF(AND($A1466=0,$B1466=1),
    VLOOKUP(1,ChapterTable!$1:$1048576,MATCH("최종"&amp;SUBSTITUTE(SUBSTITUTE(F$1,"standard",""),"|Float",""),ChapterTable!$1:$1,0),0)*ChapterTable!$Q$17,
  IF(AND($A1466=0,$B1466=0),
    F1467,
  IF($B1466=0,
    VLOOKUP($A1466,ChapterTable!$1:$1048576,MATCH("최종"&amp;SUBSTITUTE(SUBSTITUTE(F$1,"standard",""),"|Float",""),ChapterTable!$1:$1,0),0),
  IF($B1466=1,
    IF($L1466=FALSE,
      VLOOKUP($A1466,ChapterTable!$1:$1048576,MATCH("최종"&amp;SUBSTITUTE(SUBSTITUTE(F$1,"standard",""),"|Float",""),ChapterTable!$1:$1,0),0),
      VLOOKUP($A1466-ChapterTable!$Q$11,ChapterTable!$1:$1048576,MATCH("최종"&amp;SUBSTITUTE(SUBSTITUTE(F$1,"standard",""),"|Float",""),ChapterTable!$1:$1,0),0)*ChapterTable!$Q$14
    ),
  OFFSET(F1466,-$B1466+IF($L1466,1,0),0)*
    (VLOOKUP(SUBSTITUTE(SUBSTITUTE(F$1,"standard",""),"|Float","")&amp;"인게임누적곱배수",ChapterTable!$S:$T,2,0)^D1466
    +VLOOKUP(SUBSTITUTE(SUBSTITUTE(F$1,"standard",""),"|Float","")&amp;"인게임누적합배수",ChapterTable!$S:$T,2,0)*D1466)
  )
  )
  )
)</f>
        <v>903.65624999999989</v>
      </c>
      <c r="G1466" t="s">
        <v>76</v>
      </c>
      <c r="J1466" t="str">
        <f>IF(ISBLANK(I1466),"",
IFERROR(VLOOKUP(I1466,[1]StringTable!$1:$1048576,MATCH([1]StringTable!$B$1,[1]StringTable!$1:$1,0),0),
IFERROR(VLOOKUP(I1466,[1]InApkStringTable!$1:$1048576,MATCH([1]InApkStringTable!$B$1,[1]InApkStringTable!$1:$1,0),0),
"스트링없음")))</f>
        <v/>
      </c>
      <c r="L1466" t="b">
        <v>1</v>
      </c>
      <c r="N1466" t="str">
        <f>IF(ISBLANK(M1466),"",IF(ISERROR(VLOOKUP(M1466,MapTable!$A:$A,1,0)),"맵없음",""))</f>
        <v/>
      </c>
      <c r="O1466">
        <f t="shared" si="89"/>
        <v>11</v>
      </c>
      <c r="Q1466">
        <f t="shared" si="90"/>
        <v>11</v>
      </c>
      <c r="R1466" t="b">
        <f t="shared" ca="1" si="91"/>
        <v>0</v>
      </c>
      <c r="T1466" t="b">
        <f t="shared" ca="1" si="92"/>
        <v>0</v>
      </c>
      <c r="X1466" t="str">
        <f>IF(ISBLANK(W1466),"",
IF(ISERROR(FIND(",",W1466)),
  IF(ISERROR(VLOOKUP(W1466,MapTable!$A:$A,1,0)),"맵없음",
  ""),
IF(ISERROR(FIND(",",W1466,FIND(",",W1466)+1)),
  IF(OR(ISERROR(VLOOKUP(LEFT(W1466,FIND(",",W1466)-1),MapTable!$A:$A,1,0)),ISERROR(VLOOKUP(TRIM(MID(W1466,FIND(",",W1466)+1,999)),MapTable!$A:$A,1,0))),"맵없음",
  ""),
IF(ISERROR(FIND(",",W1466,FIND(",",W1466,FIND(",",W1466)+1)+1)),
  IF(OR(ISERROR(VLOOKUP(LEFT(W1466,FIND(",",W1466)-1),MapTable!$A:$A,1,0)),ISERROR(VLOOKUP(TRIM(MID(W1466,FIND(",",W1466)+1,FIND(",",W1466,FIND(",",W1466)+1)-FIND(",",W1466)-1)),MapTable!$A:$A,1,0)),ISERROR(VLOOKUP(TRIM(MID(W1466,FIND(",",W1466,FIND(",",W1466)+1)+1,999)),MapTable!$A:$A,1,0))),"맵없음",
  ""),
IF(ISERROR(FIND(",",W1466,FIND(",",W1466,FIND(",",W1466,FIND(",",W1466)+1)+1)+1)),
  IF(OR(ISERROR(VLOOKUP(LEFT(W1466,FIND(",",W1466)-1),MapTable!$A:$A,1,0)),ISERROR(VLOOKUP(TRIM(MID(W1466,FIND(",",W1466)+1,FIND(",",W1466,FIND(",",W1466)+1)-FIND(",",W1466)-1)),MapTable!$A:$A,1,0)),ISERROR(VLOOKUP(TRIM(MID(W1466,FIND(",",W1466,FIND(",",W1466)+1)+1,FIND(",",W1466,FIND(",",W1466,FIND(",",W1466)+1)+1)-FIND(",",W1466,FIND(",",W1466)+1)-1)),MapTable!$A:$A,1,0)),ISERROR(VLOOKUP(TRIM(MID(W1466,FIND(",",W1466,FIND(",",W1466,FIND(",",W1466)+1)+1)+1,999)),MapTable!$A:$A,1,0))),"맵없음",
  ""),
)))))</f>
        <v/>
      </c>
      <c r="AC1466" t="str">
        <f>IF(ISBLANK(AB1466),"",IF(ISERROR(VLOOKUP(AB1466,[3]DropTable!$A:$A,1,0)),"드랍없음",""))</f>
        <v/>
      </c>
      <c r="AE1466" t="str">
        <f>IF(ISBLANK(AD1466),"",IF(ISERROR(VLOOKUP(AD1466,[3]DropTable!$A:$A,1,0)),"드랍없음",""))</f>
        <v/>
      </c>
      <c r="AG1466">
        <v>9.8000000000000007</v>
      </c>
      <c r="AH1466">
        <v>1</v>
      </c>
    </row>
    <row r="1467" spans="1:34" x14ac:dyDescent="0.3">
      <c r="A1467">
        <v>7</v>
      </c>
      <c r="B1467">
        <v>26</v>
      </c>
      <c r="C1467">
        <f>IF(OR($L1467=TRUE,$A1467=0,MOD($A1467,ChapterTable!$S$20)&lt;&gt;0),
MAX(0,INT(($B1467+ChapterTable!$Q$26+VLOOKUP(SUBSTITUTE(C$1,"성장단계","")&amp;"단계오프셋",ChapterTable!$S:$T,2,0))/ChapterTable!$Q$23)),
MAX(0,INT(($B1467+ChapterTable!$S$26+VLOOKUP(SUBSTITUTE(C$1,"성장단계","")&amp;"보스단계오프셋",ChapterTable!$S:$T,2,0))/ChapterTable!$S$23)))</f>
        <v>3</v>
      </c>
      <c r="D1467">
        <f>IF(OR($L1467=TRUE,$A1467=0,MOD($A1467,ChapterTable!$S$20)&lt;&gt;0),
MAX(0,INT(($B1467+ChapterTable!$Q$26+VLOOKUP(SUBSTITUTE(D$1,"성장단계","")&amp;"단계오프셋",ChapterTable!$S:$T,2,0))/ChapterTable!$Q$23)),
MAX(0,INT(($B1467+ChapterTable!$S$26+VLOOKUP(SUBSTITUTE(D$1,"성장단계","")&amp;"보스단계오프셋",ChapterTable!$S:$T,2,0))/ChapterTable!$S$23)))</f>
        <v>2</v>
      </c>
      <c r="E1467" s="1">
        <f ca="1">IF(AND($A1467=0,$B1467=1),
    VLOOKUP(1,ChapterTable!$1:$1048576,MATCH("최종"&amp;SUBSTITUTE(SUBSTITUTE(E$1,"standard",""),"|Float",""),ChapterTable!$1:$1,0),0)*ChapterTable!$Q$17,
  IF(AND($A1467=0,$B1467=0),
    E1468,
  IF($B1467=0,
    VLOOKUP($A1467,ChapterTable!$1:$1048576,MATCH("최종"&amp;SUBSTITUTE(SUBSTITUTE(E$1,"standard",""),"|Float",""),ChapterTable!$1:$1,0),0),
  IF($B1467=1,
    IF($L1467=FALSE,
      VLOOKUP($A1467,ChapterTable!$1:$1048576,MATCH("최종"&amp;SUBSTITUTE(SUBSTITUTE(E$1,"standard",""),"|Float",""),ChapterTable!$1:$1,0),0),
      VLOOKUP($A1467-ChapterTable!$Q$11,ChapterTable!$1:$1048576,MATCH("최종"&amp;SUBSTITUTE(SUBSTITUTE(E$1,"standard",""),"|Float",""),ChapterTable!$1:$1,0),0)*ChapterTable!$Q$14
    ),
  OFFSET(E1467,-$B1467+IF($L1467,1,0),0)*
    (VLOOKUP(SUBSTITUTE(SUBSTITUTE(E$1,"standard",""),"|Float","")&amp;"인게임누적곱배수",ChapterTable!$S:$T,2,0)^C1467
    +VLOOKUP(SUBSTITUTE(SUBSTITUTE(E$1,"standard",""),"|Float","")&amp;"인게임누적합배수",ChapterTable!$S:$T,2,0)*C1467)
  )
  )
  )
)</f>
        <v>2381.7796874999999</v>
      </c>
      <c r="F1467" s="1">
        <f ca="1">IF(AND($A1467=0,$B1467=1),
    VLOOKUP(1,ChapterTable!$1:$1048576,MATCH("최종"&amp;SUBSTITUTE(SUBSTITUTE(F$1,"standard",""),"|Float",""),ChapterTable!$1:$1,0),0)*ChapterTable!$Q$17,
  IF(AND($A1467=0,$B1467=0),
    F1468,
  IF($B1467=0,
    VLOOKUP($A1467,ChapterTable!$1:$1048576,MATCH("최종"&amp;SUBSTITUTE(SUBSTITUTE(F$1,"standard",""),"|Float",""),ChapterTable!$1:$1,0),0),
  IF($B1467=1,
    IF($L1467=FALSE,
      VLOOKUP($A1467,ChapterTable!$1:$1048576,MATCH("최종"&amp;SUBSTITUTE(SUBSTITUTE(F$1,"standard",""),"|Float",""),ChapterTable!$1:$1,0),0),
      VLOOKUP($A1467-ChapterTable!$Q$11,ChapterTable!$1:$1048576,MATCH("최종"&amp;SUBSTITUTE(SUBSTITUTE(F$1,"standard",""),"|Float",""),ChapterTable!$1:$1,0),0)*ChapterTable!$Q$14
    ),
  OFFSET(F1467,-$B1467+IF($L1467,1,0),0)*
    (VLOOKUP(SUBSTITUTE(SUBSTITUTE(F$1,"standard",""),"|Float","")&amp;"인게임누적곱배수",ChapterTable!$S:$T,2,0)^D1467
    +VLOOKUP(SUBSTITUTE(SUBSTITUTE(F$1,"standard",""),"|Float","")&amp;"인게임누적합배수",ChapterTable!$S:$T,2,0)*D1467)
  )
  )
  )
)</f>
        <v>903.65624999999989</v>
      </c>
      <c r="G1467" t="s">
        <v>76</v>
      </c>
      <c r="J1467" t="str">
        <f>IF(ISBLANK(I1467),"",
IFERROR(VLOOKUP(I1467,[1]StringTable!$1:$1048576,MATCH([1]StringTable!$B$1,[1]StringTable!$1:$1,0),0),
IFERROR(VLOOKUP(I1467,[1]InApkStringTable!$1:$1048576,MATCH([1]InApkStringTable!$B$1,[1]InApkStringTable!$1:$1,0),0),
"스트링없음")))</f>
        <v/>
      </c>
      <c r="L1467" t="b">
        <v>1</v>
      </c>
      <c r="N1467" t="str">
        <f>IF(ISBLANK(M1467),"",IF(ISERROR(VLOOKUP(M1467,MapTable!$A:$A,1,0)),"맵없음",""))</f>
        <v/>
      </c>
      <c r="O1467">
        <f t="shared" si="89"/>
        <v>3</v>
      </c>
      <c r="Q1467">
        <f t="shared" si="90"/>
        <v>3</v>
      </c>
      <c r="R1467" t="b">
        <f t="shared" ca="1" si="91"/>
        <v>0</v>
      </c>
      <c r="T1467" t="b">
        <f t="shared" ca="1" si="92"/>
        <v>0</v>
      </c>
      <c r="X1467" t="str">
        <f>IF(ISBLANK(W1467),"",
IF(ISERROR(FIND(",",W1467)),
  IF(ISERROR(VLOOKUP(W1467,MapTable!$A:$A,1,0)),"맵없음",
  ""),
IF(ISERROR(FIND(",",W1467,FIND(",",W1467)+1)),
  IF(OR(ISERROR(VLOOKUP(LEFT(W1467,FIND(",",W1467)-1),MapTable!$A:$A,1,0)),ISERROR(VLOOKUP(TRIM(MID(W1467,FIND(",",W1467)+1,999)),MapTable!$A:$A,1,0))),"맵없음",
  ""),
IF(ISERROR(FIND(",",W1467,FIND(",",W1467,FIND(",",W1467)+1)+1)),
  IF(OR(ISERROR(VLOOKUP(LEFT(W1467,FIND(",",W1467)-1),MapTable!$A:$A,1,0)),ISERROR(VLOOKUP(TRIM(MID(W1467,FIND(",",W1467)+1,FIND(",",W1467,FIND(",",W1467)+1)-FIND(",",W1467)-1)),MapTable!$A:$A,1,0)),ISERROR(VLOOKUP(TRIM(MID(W1467,FIND(",",W1467,FIND(",",W1467)+1)+1,999)),MapTable!$A:$A,1,0))),"맵없음",
  ""),
IF(ISERROR(FIND(",",W1467,FIND(",",W1467,FIND(",",W1467,FIND(",",W1467)+1)+1)+1)),
  IF(OR(ISERROR(VLOOKUP(LEFT(W1467,FIND(",",W1467)-1),MapTable!$A:$A,1,0)),ISERROR(VLOOKUP(TRIM(MID(W1467,FIND(",",W1467)+1,FIND(",",W1467,FIND(",",W1467)+1)-FIND(",",W1467)-1)),MapTable!$A:$A,1,0)),ISERROR(VLOOKUP(TRIM(MID(W1467,FIND(",",W1467,FIND(",",W1467)+1)+1,FIND(",",W1467,FIND(",",W1467,FIND(",",W1467)+1)+1)-FIND(",",W1467,FIND(",",W1467)+1)-1)),MapTable!$A:$A,1,0)),ISERROR(VLOOKUP(TRIM(MID(W1467,FIND(",",W1467,FIND(",",W1467,FIND(",",W1467)+1)+1)+1,999)),MapTable!$A:$A,1,0))),"맵없음",
  ""),
)))))</f>
        <v/>
      </c>
      <c r="AC1467" t="str">
        <f>IF(ISBLANK(AB1467),"",IF(ISERROR(VLOOKUP(AB1467,[3]DropTable!$A:$A,1,0)),"드랍없음",""))</f>
        <v/>
      </c>
      <c r="AE1467" t="str">
        <f>IF(ISBLANK(AD1467),"",IF(ISERROR(VLOOKUP(AD1467,[3]DropTable!$A:$A,1,0)),"드랍없음",""))</f>
        <v/>
      </c>
      <c r="AG1467">
        <v>9.8000000000000007</v>
      </c>
      <c r="AH1467">
        <v>1</v>
      </c>
    </row>
    <row r="1468" spans="1:34" x14ac:dyDescent="0.3">
      <c r="A1468">
        <v>7</v>
      </c>
      <c r="B1468">
        <v>27</v>
      </c>
      <c r="C1468">
        <f>IF(OR($L1468=TRUE,$A1468=0,MOD($A1468,ChapterTable!$S$20)&lt;&gt;0),
MAX(0,INT(($B1468+ChapterTable!$Q$26+VLOOKUP(SUBSTITUTE(C$1,"성장단계","")&amp;"단계오프셋",ChapterTable!$S:$T,2,0))/ChapterTable!$Q$23)),
MAX(0,INT(($B1468+ChapterTable!$S$26+VLOOKUP(SUBSTITUTE(C$1,"성장단계","")&amp;"보스단계오프셋",ChapterTable!$S:$T,2,0))/ChapterTable!$S$23)))</f>
        <v>3</v>
      </c>
      <c r="D1468">
        <f>IF(OR($L1468=TRUE,$A1468=0,MOD($A1468,ChapterTable!$S$20)&lt;&gt;0),
MAX(0,INT(($B1468+ChapterTable!$Q$26+VLOOKUP(SUBSTITUTE(D$1,"성장단계","")&amp;"단계오프셋",ChapterTable!$S:$T,2,0))/ChapterTable!$Q$23)),
MAX(0,INT(($B1468+ChapterTable!$S$26+VLOOKUP(SUBSTITUTE(D$1,"성장단계","")&amp;"보스단계오프셋",ChapterTable!$S:$T,2,0))/ChapterTable!$S$23)))</f>
        <v>2</v>
      </c>
      <c r="E1468" s="1">
        <f ca="1">IF(AND($A1468=0,$B1468=1),
    VLOOKUP(1,ChapterTable!$1:$1048576,MATCH("최종"&amp;SUBSTITUTE(SUBSTITUTE(E$1,"standard",""),"|Float",""),ChapterTable!$1:$1,0),0)*ChapterTable!$Q$17,
  IF(AND($A1468=0,$B1468=0),
    E1469,
  IF($B1468=0,
    VLOOKUP($A1468,ChapterTable!$1:$1048576,MATCH("최종"&amp;SUBSTITUTE(SUBSTITUTE(E$1,"standard",""),"|Float",""),ChapterTable!$1:$1,0),0),
  IF($B1468=1,
    IF($L1468=FALSE,
      VLOOKUP($A1468,ChapterTable!$1:$1048576,MATCH("최종"&amp;SUBSTITUTE(SUBSTITUTE(E$1,"standard",""),"|Float",""),ChapterTable!$1:$1,0),0),
      VLOOKUP($A1468-ChapterTable!$Q$11,ChapterTable!$1:$1048576,MATCH("최종"&amp;SUBSTITUTE(SUBSTITUTE(E$1,"standard",""),"|Float",""),ChapterTable!$1:$1,0),0)*ChapterTable!$Q$14
    ),
  OFFSET(E1468,-$B1468+IF($L1468,1,0),0)*
    (VLOOKUP(SUBSTITUTE(SUBSTITUTE(E$1,"standard",""),"|Float","")&amp;"인게임누적곱배수",ChapterTable!$S:$T,2,0)^C1468
    +VLOOKUP(SUBSTITUTE(SUBSTITUTE(E$1,"standard",""),"|Float","")&amp;"인게임누적합배수",ChapterTable!$S:$T,2,0)*C1468)
  )
  )
  )
)</f>
        <v>2381.7796874999999</v>
      </c>
      <c r="F1468" s="1">
        <f ca="1">IF(AND($A1468=0,$B1468=1),
    VLOOKUP(1,ChapterTable!$1:$1048576,MATCH("최종"&amp;SUBSTITUTE(SUBSTITUTE(F$1,"standard",""),"|Float",""),ChapterTable!$1:$1,0),0)*ChapterTable!$Q$17,
  IF(AND($A1468=0,$B1468=0),
    F1469,
  IF($B1468=0,
    VLOOKUP($A1468,ChapterTable!$1:$1048576,MATCH("최종"&amp;SUBSTITUTE(SUBSTITUTE(F$1,"standard",""),"|Float",""),ChapterTable!$1:$1,0),0),
  IF($B1468=1,
    IF($L1468=FALSE,
      VLOOKUP($A1468,ChapterTable!$1:$1048576,MATCH("최종"&amp;SUBSTITUTE(SUBSTITUTE(F$1,"standard",""),"|Float",""),ChapterTable!$1:$1,0),0),
      VLOOKUP($A1468-ChapterTable!$Q$11,ChapterTable!$1:$1048576,MATCH("최종"&amp;SUBSTITUTE(SUBSTITUTE(F$1,"standard",""),"|Float",""),ChapterTable!$1:$1,0),0)*ChapterTable!$Q$14
    ),
  OFFSET(F1468,-$B1468+IF($L1468,1,0),0)*
    (VLOOKUP(SUBSTITUTE(SUBSTITUTE(F$1,"standard",""),"|Float","")&amp;"인게임누적곱배수",ChapterTable!$S:$T,2,0)^D1468
    +VLOOKUP(SUBSTITUTE(SUBSTITUTE(F$1,"standard",""),"|Float","")&amp;"인게임누적합배수",ChapterTable!$S:$T,2,0)*D1468)
  )
  )
  )
)</f>
        <v>903.65624999999989</v>
      </c>
      <c r="G1468" t="s">
        <v>76</v>
      </c>
      <c r="J1468" t="str">
        <f>IF(ISBLANK(I1468),"",
IFERROR(VLOOKUP(I1468,[1]StringTable!$1:$1048576,MATCH([1]StringTable!$B$1,[1]StringTable!$1:$1,0),0),
IFERROR(VLOOKUP(I1468,[1]InApkStringTable!$1:$1048576,MATCH([1]InApkStringTable!$B$1,[1]InApkStringTable!$1:$1,0),0),
"스트링없음")))</f>
        <v/>
      </c>
      <c r="L1468" t="b">
        <v>1</v>
      </c>
      <c r="N1468" t="str">
        <f>IF(ISBLANK(M1468),"",IF(ISERROR(VLOOKUP(M1468,MapTable!$A:$A,1,0)),"맵없음",""))</f>
        <v/>
      </c>
      <c r="O1468">
        <f t="shared" si="89"/>
        <v>3</v>
      </c>
      <c r="Q1468">
        <f t="shared" si="90"/>
        <v>3</v>
      </c>
      <c r="R1468" t="b">
        <f t="shared" ca="1" si="91"/>
        <v>0</v>
      </c>
      <c r="T1468" t="b">
        <f t="shared" ca="1" si="92"/>
        <v>0</v>
      </c>
      <c r="X1468" t="str">
        <f>IF(ISBLANK(W1468),"",
IF(ISERROR(FIND(",",W1468)),
  IF(ISERROR(VLOOKUP(W1468,MapTable!$A:$A,1,0)),"맵없음",
  ""),
IF(ISERROR(FIND(",",W1468,FIND(",",W1468)+1)),
  IF(OR(ISERROR(VLOOKUP(LEFT(W1468,FIND(",",W1468)-1),MapTable!$A:$A,1,0)),ISERROR(VLOOKUP(TRIM(MID(W1468,FIND(",",W1468)+1,999)),MapTable!$A:$A,1,0))),"맵없음",
  ""),
IF(ISERROR(FIND(",",W1468,FIND(",",W1468,FIND(",",W1468)+1)+1)),
  IF(OR(ISERROR(VLOOKUP(LEFT(W1468,FIND(",",W1468)-1),MapTable!$A:$A,1,0)),ISERROR(VLOOKUP(TRIM(MID(W1468,FIND(",",W1468)+1,FIND(",",W1468,FIND(",",W1468)+1)-FIND(",",W1468)-1)),MapTable!$A:$A,1,0)),ISERROR(VLOOKUP(TRIM(MID(W1468,FIND(",",W1468,FIND(",",W1468)+1)+1,999)),MapTable!$A:$A,1,0))),"맵없음",
  ""),
IF(ISERROR(FIND(",",W1468,FIND(",",W1468,FIND(",",W1468,FIND(",",W1468)+1)+1)+1)),
  IF(OR(ISERROR(VLOOKUP(LEFT(W1468,FIND(",",W1468)-1),MapTable!$A:$A,1,0)),ISERROR(VLOOKUP(TRIM(MID(W1468,FIND(",",W1468)+1,FIND(",",W1468,FIND(",",W1468)+1)-FIND(",",W1468)-1)),MapTable!$A:$A,1,0)),ISERROR(VLOOKUP(TRIM(MID(W1468,FIND(",",W1468,FIND(",",W1468)+1)+1,FIND(",",W1468,FIND(",",W1468,FIND(",",W1468)+1)+1)-FIND(",",W1468,FIND(",",W1468)+1)-1)),MapTable!$A:$A,1,0)),ISERROR(VLOOKUP(TRIM(MID(W1468,FIND(",",W1468,FIND(",",W1468,FIND(",",W1468)+1)+1)+1,999)),MapTable!$A:$A,1,0))),"맵없음",
  ""),
)))))</f>
        <v/>
      </c>
      <c r="AC1468" t="str">
        <f>IF(ISBLANK(AB1468),"",IF(ISERROR(VLOOKUP(AB1468,[3]DropTable!$A:$A,1,0)),"드랍없음",""))</f>
        <v/>
      </c>
      <c r="AE1468" t="str">
        <f>IF(ISBLANK(AD1468),"",IF(ISERROR(VLOOKUP(AD1468,[3]DropTable!$A:$A,1,0)),"드랍없음",""))</f>
        <v/>
      </c>
      <c r="AG1468">
        <v>9.8000000000000007</v>
      </c>
      <c r="AH1468">
        <v>1</v>
      </c>
    </row>
    <row r="1469" spans="1:34" x14ac:dyDescent="0.3">
      <c r="A1469">
        <v>7</v>
      </c>
      <c r="B1469">
        <v>28</v>
      </c>
      <c r="C1469">
        <f>IF(OR($L1469=TRUE,$A1469=0,MOD($A1469,ChapterTable!$S$20)&lt;&gt;0),
MAX(0,INT(($B1469+ChapterTable!$Q$26+VLOOKUP(SUBSTITUTE(C$1,"성장단계","")&amp;"단계오프셋",ChapterTable!$S:$T,2,0))/ChapterTable!$Q$23)),
MAX(0,INT(($B1469+ChapterTable!$S$26+VLOOKUP(SUBSTITUTE(C$1,"성장단계","")&amp;"보스단계오프셋",ChapterTable!$S:$T,2,0))/ChapterTable!$S$23)))</f>
        <v>3</v>
      </c>
      <c r="D1469">
        <f>IF(OR($L1469=TRUE,$A1469=0,MOD($A1469,ChapterTable!$S$20)&lt;&gt;0),
MAX(0,INT(($B1469+ChapterTable!$Q$26+VLOOKUP(SUBSTITUTE(D$1,"성장단계","")&amp;"단계오프셋",ChapterTable!$S:$T,2,0))/ChapterTable!$Q$23)),
MAX(0,INT(($B1469+ChapterTable!$S$26+VLOOKUP(SUBSTITUTE(D$1,"성장단계","")&amp;"보스단계오프셋",ChapterTable!$S:$T,2,0))/ChapterTable!$S$23)))</f>
        <v>2</v>
      </c>
      <c r="E1469" s="1">
        <f ca="1">IF(AND($A1469=0,$B1469=1),
    VLOOKUP(1,ChapterTable!$1:$1048576,MATCH("최종"&amp;SUBSTITUTE(SUBSTITUTE(E$1,"standard",""),"|Float",""),ChapterTable!$1:$1,0),0)*ChapterTable!$Q$17,
  IF(AND($A1469=0,$B1469=0),
    E1470,
  IF($B1469=0,
    VLOOKUP($A1469,ChapterTable!$1:$1048576,MATCH("최종"&amp;SUBSTITUTE(SUBSTITUTE(E$1,"standard",""),"|Float",""),ChapterTable!$1:$1,0),0),
  IF($B1469=1,
    IF($L1469=FALSE,
      VLOOKUP($A1469,ChapterTable!$1:$1048576,MATCH("최종"&amp;SUBSTITUTE(SUBSTITUTE(E$1,"standard",""),"|Float",""),ChapterTable!$1:$1,0),0),
      VLOOKUP($A1469-ChapterTable!$Q$11,ChapterTable!$1:$1048576,MATCH("최종"&amp;SUBSTITUTE(SUBSTITUTE(E$1,"standard",""),"|Float",""),ChapterTable!$1:$1,0),0)*ChapterTable!$Q$14
    ),
  OFFSET(E1469,-$B1469+IF($L1469,1,0),0)*
    (VLOOKUP(SUBSTITUTE(SUBSTITUTE(E$1,"standard",""),"|Float","")&amp;"인게임누적곱배수",ChapterTable!$S:$T,2,0)^C1469
    +VLOOKUP(SUBSTITUTE(SUBSTITUTE(E$1,"standard",""),"|Float","")&amp;"인게임누적합배수",ChapterTable!$S:$T,2,0)*C1469)
  )
  )
  )
)</f>
        <v>2381.7796874999999</v>
      </c>
      <c r="F1469" s="1">
        <f ca="1">IF(AND($A1469=0,$B1469=1),
    VLOOKUP(1,ChapterTable!$1:$1048576,MATCH("최종"&amp;SUBSTITUTE(SUBSTITUTE(F$1,"standard",""),"|Float",""),ChapterTable!$1:$1,0),0)*ChapterTable!$Q$17,
  IF(AND($A1469=0,$B1469=0),
    F1470,
  IF($B1469=0,
    VLOOKUP($A1469,ChapterTable!$1:$1048576,MATCH("최종"&amp;SUBSTITUTE(SUBSTITUTE(F$1,"standard",""),"|Float",""),ChapterTable!$1:$1,0),0),
  IF($B1469=1,
    IF($L1469=FALSE,
      VLOOKUP($A1469,ChapterTable!$1:$1048576,MATCH("최종"&amp;SUBSTITUTE(SUBSTITUTE(F$1,"standard",""),"|Float",""),ChapterTable!$1:$1,0),0),
      VLOOKUP($A1469-ChapterTable!$Q$11,ChapterTable!$1:$1048576,MATCH("최종"&amp;SUBSTITUTE(SUBSTITUTE(F$1,"standard",""),"|Float",""),ChapterTable!$1:$1,0),0)*ChapterTable!$Q$14
    ),
  OFFSET(F1469,-$B1469+IF($L1469,1,0),0)*
    (VLOOKUP(SUBSTITUTE(SUBSTITUTE(F$1,"standard",""),"|Float","")&amp;"인게임누적곱배수",ChapterTable!$S:$T,2,0)^D1469
    +VLOOKUP(SUBSTITUTE(SUBSTITUTE(F$1,"standard",""),"|Float","")&amp;"인게임누적합배수",ChapterTable!$S:$T,2,0)*D1469)
  )
  )
  )
)</f>
        <v>903.65624999999989</v>
      </c>
      <c r="G1469" t="s">
        <v>76</v>
      </c>
      <c r="J1469" t="str">
        <f>IF(ISBLANK(I1469),"",
IFERROR(VLOOKUP(I1469,[1]StringTable!$1:$1048576,MATCH([1]StringTable!$B$1,[1]StringTable!$1:$1,0),0),
IFERROR(VLOOKUP(I1469,[1]InApkStringTable!$1:$1048576,MATCH([1]InApkStringTable!$B$1,[1]InApkStringTable!$1:$1,0),0),
"스트링없음")))</f>
        <v/>
      </c>
      <c r="L1469" t="b">
        <v>1</v>
      </c>
      <c r="N1469" t="str">
        <f>IF(ISBLANK(M1469),"",IF(ISERROR(VLOOKUP(M1469,MapTable!$A:$A,1,0)),"맵없음",""))</f>
        <v/>
      </c>
      <c r="O1469">
        <f t="shared" si="89"/>
        <v>3</v>
      </c>
      <c r="Q1469">
        <f t="shared" si="90"/>
        <v>3</v>
      </c>
      <c r="R1469" t="b">
        <f t="shared" ca="1" si="91"/>
        <v>0</v>
      </c>
      <c r="T1469" t="b">
        <f t="shared" ca="1" si="92"/>
        <v>0</v>
      </c>
      <c r="X1469" t="str">
        <f>IF(ISBLANK(W1469),"",
IF(ISERROR(FIND(",",W1469)),
  IF(ISERROR(VLOOKUP(W1469,MapTable!$A:$A,1,0)),"맵없음",
  ""),
IF(ISERROR(FIND(",",W1469,FIND(",",W1469)+1)),
  IF(OR(ISERROR(VLOOKUP(LEFT(W1469,FIND(",",W1469)-1),MapTable!$A:$A,1,0)),ISERROR(VLOOKUP(TRIM(MID(W1469,FIND(",",W1469)+1,999)),MapTable!$A:$A,1,0))),"맵없음",
  ""),
IF(ISERROR(FIND(",",W1469,FIND(",",W1469,FIND(",",W1469)+1)+1)),
  IF(OR(ISERROR(VLOOKUP(LEFT(W1469,FIND(",",W1469)-1),MapTable!$A:$A,1,0)),ISERROR(VLOOKUP(TRIM(MID(W1469,FIND(",",W1469)+1,FIND(",",W1469,FIND(",",W1469)+1)-FIND(",",W1469)-1)),MapTable!$A:$A,1,0)),ISERROR(VLOOKUP(TRIM(MID(W1469,FIND(",",W1469,FIND(",",W1469)+1)+1,999)),MapTable!$A:$A,1,0))),"맵없음",
  ""),
IF(ISERROR(FIND(",",W1469,FIND(",",W1469,FIND(",",W1469,FIND(",",W1469)+1)+1)+1)),
  IF(OR(ISERROR(VLOOKUP(LEFT(W1469,FIND(",",W1469)-1),MapTable!$A:$A,1,0)),ISERROR(VLOOKUP(TRIM(MID(W1469,FIND(",",W1469)+1,FIND(",",W1469,FIND(",",W1469)+1)-FIND(",",W1469)-1)),MapTable!$A:$A,1,0)),ISERROR(VLOOKUP(TRIM(MID(W1469,FIND(",",W1469,FIND(",",W1469)+1)+1,FIND(",",W1469,FIND(",",W1469,FIND(",",W1469)+1)+1)-FIND(",",W1469,FIND(",",W1469)+1)-1)),MapTable!$A:$A,1,0)),ISERROR(VLOOKUP(TRIM(MID(W1469,FIND(",",W1469,FIND(",",W1469,FIND(",",W1469)+1)+1)+1,999)),MapTable!$A:$A,1,0))),"맵없음",
  ""),
)))))</f>
        <v/>
      </c>
      <c r="AC1469" t="str">
        <f>IF(ISBLANK(AB1469),"",IF(ISERROR(VLOOKUP(AB1469,[3]DropTable!$A:$A,1,0)),"드랍없음",""))</f>
        <v/>
      </c>
      <c r="AE1469" t="str">
        <f>IF(ISBLANK(AD1469),"",IF(ISERROR(VLOOKUP(AD1469,[3]DropTable!$A:$A,1,0)),"드랍없음",""))</f>
        <v/>
      </c>
      <c r="AG1469">
        <v>9.8000000000000007</v>
      </c>
      <c r="AH1469">
        <v>1</v>
      </c>
    </row>
    <row r="1470" spans="1:34" x14ac:dyDescent="0.3">
      <c r="A1470">
        <v>7</v>
      </c>
      <c r="B1470">
        <v>29</v>
      </c>
      <c r="C1470">
        <f>IF(OR($L1470=TRUE,$A1470=0,MOD($A1470,ChapterTable!$S$20)&lt;&gt;0),
MAX(0,INT(($B1470+ChapterTable!$Q$26+VLOOKUP(SUBSTITUTE(C$1,"성장단계","")&amp;"단계오프셋",ChapterTable!$S:$T,2,0))/ChapterTable!$Q$23)),
MAX(0,INT(($B1470+ChapterTable!$S$26+VLOOKUP(SUBSTITUTE(C$1,"성장단계","")&amp;"보스단계오프셋",ChapterTable!$S:$T,2,0))/ChapterTable!$S$23)))</f>
        <v>3</v>
      </c>
      <c r="D1470">
        <f>IF(OR($L1470=TRUE,$A1470=0,MOD($A1470,ChapterTable!$S$20)&lt;&gt;0),
MAX(0,INT(($B1470+ChapterTable!$Q$26+VLOOKUP(SUBSTITUTE(D$1,"성장단계","")&amp;"단계오프셋",ChapterTable!$S:$T,2,0))/ChapterTable!$Q$23)),
MAX(0,INT(($B1470+ChapterTable!$S$26+VLOOKUP(SUBSTITUTE(D$1,"성장단계","")&amp;"보스단계오프셋",ChapterTable!$S:$T,2,0))/ChapterTable!$S$23)))</f>
        <v>2</v>
      </c>
      <c r="E1470" s="1">
        <f ca="1">IF(AND($A1470=0,$B1470=1),
    VLOOKUP(1,ChapterTable!$1:$1048576,MATCH("최종"&amp;SUBSTITUTE(SUBSTITUTE(E$1,"standard",""),"|Float",""),ChapterTable!$1:$1,0),0)*ChapterTable!$Q$17,
  IF(AND($A1470=0,$B1470=0),
    E1471,
  IF($B1470=0,
    VLOOKUP($A1470,ChapterTable!$1:$1048576,MATCH("최종"&amp;SUBSTITUTE(SUBSTITUTE(E$1,"standard",""),"|Float",""),ChapterTable!$1:$1,0),0),
  IF($B1470=1,
    IF($L1470=FALSE,
      VLOOKUP($A1470,ChapterTable!$1:$1048576,MATCH("최종"&amp;SUBSTITUTE(SUBSTITUTE(E$1,"standard",""),"|Float",""),ChapterTable!$1:$1,0),0),
      VLOOKUP($A1470-ChapterTable!$Q$11,ChapterTable!$1:$1048576,MATCH("최종"&amp;SUBSTITUTE(SUBSTITUTE(E$1,"standard",""),"|Float",""),ChapterTable!$1:$1,0),0)*ChapterTable!$Q$14
    ),
  OFFSET(E1470,-$B1470+IF($L1470,1,0),0)*
    (VLOOKUP(SUBSTITUTE(SUBSTITUTE(E$1,"standard",""),"|Float","")&amp;"인게임누적곱배수",ChapterTable!$S:$T,2,0)^C1470
    +VLOOKUP(SUBSTITUTE(SUBSTITUTE(E$1,"standard",""),"|Float","")&amp;"인게임누적합배수",ChapterTable!$S:$T,2,0)*C1470)
  )
  )
  )
)</f>
        <v>2381.7796874999999</v>
      </c>
      <c r="F1470" s="1">
        <f ca="1">IF(AND($A1470=0,$B1470=1),
    VLOOKUP(1,ChapterTable!$1:$1048576,MATCH("최종"&amp;SUBSTITUTE(SUBSTITUTE(F$1,"standard",""),"|Float",""),ChapterTable!$1:$1,0),0)*ChapterTable!$Q$17,
  IF(AND($A1470=0,$B1470=0),
    F1471,
  IF($B1470=0,
    VLOOKUP($A1470,ChapterTable!$1:$1048576,MATCH("최종"&amp;SUBSTITUTE(SUBSTITUTE(F$1,"standard",""),"|Float",""),ChapterTable!$1:$1,0),0),
  IF($B1470=1,
    IF($L1470=FALSE,
      VLOOKUP($A1470,ChapterTable!$1:$1048576,MATCH("최종"&amp;SUBSTITUTE(SUBSTITUTE(F$1,"standard",""),"|Float",""),ChapterTable!$1:$1,0),0),
      VLOOKUP($A1470-ChapterTable!$Q$11,ChapterTable!$1:$1048576,MATCH("최종"&amp;SUBSTITUTE(SUBSTITUTE(F$1,"standard",""),"|Float",""),ChapterTable!$1:$1,0),0)*ChapterTable!$Q$14
    ),
  OFFSET(F1470,-$B1470+IF($L1470,1,0),0)*
    (VLOOKUP(SUBSTITUTE(SUBSTITUTE(F$1,"standard",""),"|Float","")&amp;"인게임누적곱배수",ChapterTable!$S:$T,2,0)^D1470
    +VLOOKUP(SUBSTITUTE(SUBSTITUTE(F$1,"standard",""),"|Float","")&amp;"인게임누적합배수",ChapterTable!$S:$T,2,0)*D1470)
  )
  )
  )
)</f>
        <v>903.65624999999989</v>
      </c>
      <c r="G1470" t="s">
        <v>76</v>
      </c>
      <c r="J1470" t="str">
        <f>IF(ISBLANK(I1470),"",
IFERROR(VLOOKUP(I1470,[1]StringTable!$1:$1048576,MATCH([1]StringTable!$B$1,[1]StringTable!$1:$1,0),0),
IFERROR(VLOOKUP(I1470,[1]InApkStringTable!$1:$1048576,MATCH([1]InApkStringTable!$B$1,[1]InApkStringTable!$1:$1,0),0),
"스트링없음")))</f>
        <v/>
      </c>
      <c r="L1470" t="b">
        <v>1</v>
      </c>
      <c r="N1470" t="str">
        <f>IF(ISBLANK(M1470),"",IF(ISERROR(VLOOKUP(M1470,MapTable!$A:$A,1,0)),"맵없음",""))</f>
        <v/>
      </c>
      <c r="O1470">
        <f t="shared" si="89"/>
        <v>93</v>
      </c>
      <c r="Q1470">
        <f t="shared" si="90"/>
        <v>93</v>
      </c>
      <c r="R1470" t="b">
        <f t="shared" ca="1" si="91"/>
        <v>1</v>
      </c>
      <c r="T1470" t="b">
        <f t="shared" ca="1" si="92"/>
        <v>1</v>
      </c>
      <c r="X1470" t="str">
        <f>IF(ISBLANK(W1470),"",
IF(ISERROR(FIND(",",W1470)),
  IF(ISERROR(VLOOKUP(W1470,MapTable!$A:$A,1,0)),"맵없음",
  ""),
IF(ISERROR(FIND(",",W1470,FIND(",",W1470)+1)),
  IF(OR(ISERROR(VLOOKUP(LEFT(W1470,FIND(",",W1470)-1),MapTable!$A:$A,1,0)),ISERROR(VLOOKUP(TRIM(MID(W1470,FIND(",",W1470)+1,999)),MapTable!$A:$A,1,0))),"맵없음",
  ""),
IF(ISERROR(FIND(",",W1470,FIND(",",W1470,FIND(",",W1470)+1)+1)),
  IF(OR(ISERROR(VLOOKUP(LEFT(W1470,FIND(",",W1470)-1),MapTable!$A:$A,1,0)),ISERROR(VLOOKUP(TRIM(MID(W1470,FIND(",",W1470)+1,FIND(",",W1470,FIND(",",W1470)+1)-FIND(",",W1470)-1)),MapTable!$A:$A,1,0)),ISERROR(VLOOKUP(TRIM(MID(W1470,FIND(",",W1470,FIND(",",W1470)+1)+1,999)),MapTable!$A:$A,1,0))),"맵없음",
  ""),
IF(ISERROR(FIND(",",W1470,FIND(",",W1470,FIND(",",W1470,FIND(",",W1470)+1)+1)+1)),
  IF(OR(ISERROR(VLOOKUP(LEFT(W1470,FIND(",",W1470)-1),MapTable!$A:$A,1,0)),ISERROR(VLOOKUP(TRIM(MID(W1470,FIND(",",W1470)+1,FIND(",",W1470,FIND(",",W1470)+1)-FIND(",",W1470)-1)),MapTable!$A:$A,1,0)),ISERROR(VLOOKUP(TRIM(MID(W1470,FIND(",",W1470,FIND(",",W1470)+1)+1,FIND(",",W1470,FIND(",",W1470,FIND(",",W1470)+1)+1)-FIND(",",W1470,FIND(",",W1470)+1)-1)),MapTable!$A:$A,1,0)),ISERROR(VLOOKUP(TRIM(MID(W1470,FIND(",",W1470,FIND(",",W1470,FIND(",",W1470)+1)+1)+1,999)),MapTable!$A:$A,1,0))),"맵없음",
  ""),
)))))</f>
        <v/>
      </c>
      <c r="AC1470" t="str">
        <f>IF(ISBLANK(AB1470),"",IF(ISERROR(VLOOKUP(AB1470,[3]DropTable!$A:$A,1,0)),"드랍없음",""))</f>
        <v/>
      </c>
      <c r="AE1470" t="str">
        <f>IF(ISBLANK(AD1470),"",IF(ISERROR(VLOOKUP(AD1470,[3]DropTable!$A:$A,1,0)),"드랍없음",""))</f>
        <v/>
      </c>
      <c r="AG1470">
        <v>9.8000000000000007</v>
      </c>
      <c r="AH1470">
        <v>1</v>
      </c>
    </row>
    <row r="1471" spans="1:34" x14ac:dyDescent="0.3">
      <c r="A1471">
        <v>7</v>
      </c>
      <c r="B1471">
        <v>30</v>
      </c>
      <c r="C1471">
        <f>IF(OR($L1471=TRUE,$A1471=0,MOD($A1471,ChapterTable!$S$20)&lt;&gt;0),
MAX(0,INT(($B1471+ChapterTable!$Q$26+VLOOKUP(SUBSTITUTE(C$1,"성장단계","")&amp;"단계오프셋",ChapterTable!$S:$T,2,0))/ChapterTable!$Q$23)),
MAX(0,INT(($B1471+ChapterTable!$S$26+VLOOKUP(SUBSTITUTE(C$1,"성장단계","")&amp;"보스단계오프셋",ChapterTable!$S:$T,2,0))/ChapterTable!$S$23)))</f>
        <v>3</v>
      </c>
      <c r="D1471">
        <f>IF(OR($L1471=TRUE,$A1471=0,MOD($A1471,ChapterTable!$S$20)&lt;&gt;0),
MAX(0,INT(($B1471+ChapterTable!$Q$26+VLOOKUP(SUBSTITUTE(D$1,"성장단계","")&amp;"단계오프셋",ChapterTable!$S:$T,2,0))/ChapterTable!$Q$23)),
MAX(0,INT(($B1471+ChapterTable!$S$26+VLOOKUP(SUBSTITUTE(D$1,"성장단계","")&amp;"보스단계오프셋",ChapterTable!$S:$T,2,0))/ChapterTable!$S$23)))</f>
        <v>2</v>
      </c>
      <c r="E1471" s="1">
        <f ca="1">IF(AND($A1471=0,$B1471=1),
    VLOOKUP(1,ChapterTable!$1:$1048576,MATCH("최종"&amp;SUBSTITUTE(SUBSTITUTE(E$1,"standard",""),"|Float",""),ChapterTable!$1:$1,0),0)*ChapterTable!$Q$17,
  IF(AND($A1471=0,$B1471=0),
    E1472,
  IF($B1471=0,
    VLOOKUP($A1471,ChapterTable!$1:$1048576,MATCH("최종"&amp;SUBSTITUTE(SUBSTITUTE(E$1,"standard",""),"|Float",""),ChapterTable!$1:$1,0),0),
  IF($B1471=1,
    IF($L1471=FALSE,
      VLOOKUP($A1471,ChapterTable!$1:$1048576,MATCH("최종"&amp;SUBSTITUTE(SUBSTITUTE(E$1,"standard",""),"|Float",""),ChapterTable!$1:$1,0),0),
      VLOOKUP($A1471-ChapterTable!$Q$11,ChapterTable!$1:$1048576,MATCH("최종"&amp;SUBSTITUTE(SUBSTITUTE(E$1,"standard",""),"|Float",""),ChapterTable!$1:$1,0),0)*ChapterTable!$Q$14
    ),
  OFFSET(E1471,-$B1471+IF($L1471,1,0),0)*
    (VLOOKUP(SUBSTITUTE(SUBSTITUTE(E$1,"standard",""),"|Float","")&amp;"인게임누적곱배수",ChapterTable!$S:$T,2,0)^C1471
    +VLOOKUP(SUBSTITUTE(SUBSTITUTE(E$1,"standard",""),"|Float","")&amp;"인게임누적합배수",ChapterTable!$S:$T,2,0)*C1471)
  )
  )
  )
)</f>
        <v>2381.7796874999999</v>
      </c>
      <c r="F1471" s="1">
        <f ca="1">IF(AND($A1471=0,$B1471=1),
    VLOOKUP(1,ChapterTable!$1:$1048576,MATCH("최종"&amp;SUBSTITUTE(SUBSTITUTE(F$1,"standard",""),"|Float",""),ChapterTable!$1:$1,0),0)*ChapterTable!$Q$17,
  IF(AND($A1471=0,$B1471=0),
    F1472,
  IF($B1471=0,
    VLOOKUP($A1471,ChapterTable!$1:$1048576,MATCH("최종"&amp;SUBSTITUTE(SUBSTITUTE(F$1,"standard",""),"|Float",""),ChapterTable!$1:$1,0),0),
  IF($B1471=1,
    IF($L1471=FALSE,
      VLOOKUP($A1471,ChapterTable!$1:$1048576,MATCH("최종"&amp;SUBSTITUTE(SUBSTITUTE(F$1,"standard",""),"|Float",""),ChapterTable!$1:$1,0),0),
      VLOOKUP($A1471-ChapterTable!$Q$11,ChapterTable!$1:$1048576,MATCH("최종"&amp;SUBSTITUTE(SUBSTITUTE(F$1,"standard",""),"|Float",""),ChapterTable!$1:$1,0),0)*ChapterTable!$Q$14
    ),
  OFFSET(F1471,-$B1471+IF($L1471,1,0),0)*
    (VLOOKUP(SUBSTITUTE(SUBSTITUTE(F$1,"standard",""),"|Float","")&amp;"인게임누적곱배수",ChapterTable!$S:$T,2,0)^D1471
    +VLOOKUP(SUBSTITUTE(SUBSTITUTE(F$1,"standard",""),"|Float","")&amp;"인게임누적합배수",ChapterTable!$S:$T,2,0)*D1471)
  )
  )
  )
)</f>
        <v>903.65624999999989</v>
      </c>
      <c r="G1471" t="s">
        <v>76</v>
      </c>
      <c r="J1471" t="str">
        <f>IF(ISBLANK(I1471),"",
IFERROR(VLOOKUP(I1471,[1]StringTable!$1:$1048576,MATCH([1]StringTable!$B$1,[1]StringTable!$1:$1,0),0),
IFERROR(VLOOKUP(I1471,[1]InApkStringTable!$1:$1048576,MATCH([1]InApkStringTable!$B$1,[1]InApkStringTable!$1:$1,0),0),
"스트링없음")))</f>
        <v/>
      </c>
      <c r="L1471" t="b">
        <v>1</v>
      </c>
      <c r="N1471" t="str">
        <f>IF(ISBLANK(M1471),"",IF(ISERROR(VLOOKUP(M1471,MapTable!$A:$A,1,0)),"맵없음",""))</f>
        <v/>
      </c>
      <c r="O1471">
        <f t="shared" si="89"/>
        <v>21</v>
      </c>
      <c r="Q1471">
        <f t="shared" si="90"/>
        <v>21</v>
      </c>
      <c r="R1471" t="b">
        <f t="shared" ca="1" si="91"/>
        <v>0</v>
      </c>
      <c r="T1471" t="b">
        <f t="shared" ca="1" si="92"/>
        <v>0</v>
      </c>
      <c r="X1471" t="str">
        <f>IF(ISBLANK(W1471),"",
IF(ISERROR(FIND(",",W1471)),
  IF(ISERROR(VLOOKUP(W1471,MapTable!$A:$A,1,0)),"맵없음",
  ""),
IF(ISERROR(FIND(",",W1471,FIND(",",W1471)+1)),
  IF(OR(ISERROR(VLOOKUP(LEFT(W1471,FIND(",",W1471)-1),MapTable!$A:$A,1,0)),ISERROR(VLOOKUP(TRIM(MID(W1471,FIND(",",W1471)+1,999)),MapTable!$A:$A,1,0))),"맵없음",
  ""),
IF(ISERROR(FIND(",",W1471,FIND(",",W1471,FIND(",",W1471)+1)+1)),
  IF(OR(ISERROR(VLOOKUP(LEFT(W1471,FIND(",",W1471)-1),MapTable!$A:$A,1,0)),ISERROR(VLOOKUP(TRIM(MID(W1471,FIND(",",W1471)+1,FIND(",",W1471,FIND(",",W1471)+1)-FIND(",",W1471)-1)),MapTable!$A:$A,1,0)),ISERROR(VLOOKUP(TRIM(MID(W1471,FIND(",",W1471,FIND(",",W1471)+1)+1,999)),MapTable!$A:$A,1,0))),"맵없음",
  ""),
IF(ISERROR(FIND(",",W1471,FIND(",",W1471,FIND(",",W1471,FIND(",",W1471)+1)+1)+1)),
  IF(OR(ISERROR(VLOOKUP(LEFT(W1471,FIND(",",W1471)-1),MapTable!$A:$A,1,0)),ISERROR(VLOOKUP(TRIM(MID(W1471,FIND(",",W1471)+1,FIND(",",W1471,FIND(",",W1471)+1)-FIND(",",W1471)-1)),MapTable!$A:$A,1,0)),ISERROR(VLOOKUP(TRIM(MID(W1471,FIND(",",W1471,FIND(",",W1471)+1)+1,FIND(",",W1471,FIND(",",W1471,FIND(",",W1471)+1)+1)-FIND(",",W1471,FIND(",",W1471)+1)-1)),MapTable!$A:$A,1,0)),ISERROR(VLOOKUP(TRIM(MID(W1471,FIND(",",W1471,FIND(",",W1471,FIND(",",W1471)+1)+1)+1,999)),MapTable!$A:$A,1,0))),"맵없음",
  ""),
)))))</f>
        <v/>
      </c>
      <c r="AC1471" t="str">
        <f>IF(ISBLANK(AB1471),"",IF(ISERROR(VLOOKUP(AB1471,[3]DropTable!$A:$A,1,0)),"드랍없음",""))</f>
        <v/>
      </c>
      <c r="AE1471" t="str">
        <f>IF(ISBLANK(AD1471),"",IF(ISERROR(VLOOKUP(AD1471,[3]DropTable!$A:$A,1,0)),"드랍없음",""))</f>
        <v/>
      </c>
      <c r="AG1471">
        <v>9.8000000000000007</v>
      </c>
      <c r="AH1471">
        <v>1</v>
      </c>
    </row>
    <row r="1472" spans="1:34" x14ac:dyDescent="0.3">
      <c r="A1472">
        <v>7</v>
      </c>
      <c r="B1472">
        <v>31</v>
      </c>
      <c r="C1472">
        <f>IF(OR($L1472=TRUE,$A1472=0,MOD($A1472,ChapterTable!$S$20)&lt;&gt;0),
MAX(0,INT(($B1472+ChapterTable!$Q$26+VLOOKUP(SUBSTITUTE(C$1,"성장단계","")&amp;"단계오프셋",ChapterTable!$S:$T,2,0))/ChapterTable!$Q$23)),
MAX(0,INT(($B1472+ChapterTable!$S$26+VLOOKUP(SUBSTITUTE(C$1,"성장단계","")&amp;"보스단계오프셋",ChapterTable!$S:$T,2,0))/ChapterTable!$S$23)))</f>
        <v>3</v>
      </c>
      <c r="D1472">
        <f>IF(OR($L1472=TRUE,$A1472=0,MOD($A1472,ChapterTable!$S$20)&lt;&gt;0),
MAX(0,INT(($B1472+ChapterTable!$Q$26+VLOOKUP(SUBSTITUTE(D$1,"성장단계","")&amp;"단계오프셋",ChapterTable!$S:$T,2,0))/ChapterTable!$Q$23)),
MAX(0,INT(($B1472+ChapterTable!$S$26+VLOOKUP(SUBSTITUTE(D$1,"성장단계","")&amp;"보스단계오프셋",ChapterTable!$S:$T,2,0))/ChapterTable!$S$23)))</f>
        <v>3</v>
      </c>
      <c r="E1472" s="1">
        <f ca="1">IF(AND($A1472=0,$B1472=1),
    VLOOKUP(1,ChapterTable!$1:$1048576,MATCH("최종"&amp;SUBSTITUTE(SUBSTITUTE(E$1,"standard",""),"|Float",""),ChapterTable!$1:$1,0),0)*ChapterTable!$Q$17,
  IF(AND($A1472=0,$B1472=0),
    E1473,
  IF($B1472=0,
    VLOOKUP($A1472,ChapterTable!$1:$1048576,MATCH("최종"&amp;SUBSTITUTE(SUBSTITUTE(E$1,"standard",""),"|Float",""),ChapterTable!$1:$1,0),0),
  IF($B1472=1,
    IF($L1472=FALSE,
      VLOOKUP($A1472,ChapterTable!$1:$1048576,MATCH("최종"&amp;SUBSTITUTE(SUBSTITUTE(E$1,"standard",""),"|Float",""),ChapterTable!$1:$1,0),0),
      VLOOKUP($A1472-ChapterTable!$Q$11,ChapterTable!$1:$1048576,MATCH("최종"&amp;SUBSTITUTE(SUBSTITUTE(E$1,"standard",""),"|Float",""),ChapterTable!$1:$1,0),0)*ChapterTable!$Q$14
    ),
  OFFSET(E1472,-$B1472+IF($L1472,1,0),0)*
    (VLOOKUP(SUBSTITUTE(SUBSTITUTE(E$1,"standard",""),"|Float","")&amp;"인게임누적곱배수",ChapterTable!$S:$T,2,0)^C1472
    +VLOOKUP(SUBSTITUTE(SUBSTITUTE(E$1,"standard",""),"|Float","")&amp;"인게임누적합배수",ChapterTable!$S:$T,2,0)*C1472)
  )
  )
  )
)</f>
        <v>2381.7796874999999</v>
      </c>
      <c r="F1472" s="1">
        <f ca="1">IF(AND($A1472=0,$B1472=1),
    VLOOKUP(1,ChapterTable!$1:$1048576,MATCH("최종"&amp;SUBSTITUTE(SUBSTITUTE(F$1,"standard",""),"|Float",""),ChapterTable!$1:$1,0),0)*ChapterTable!$Q$17,
  IF(AND($A1472=0,$B1472=0),
    F1473,
  IF($B1472=0,
    VLOOKUP($A1472,ChapterTable!$1:$1048576,MATCH("최종"&amp;SUBSTITUTE(SUBSTITUTE(F$1,"standard",""),"|Float",""),ChapterTable!$1:$1,0),0),
  IF($B1472=1,
    IF($L1472=FALSE,
      VLOOKUP($A1472,ChapterTable!$1:$1048576,MATCH("최종"&amp;SUBSTITUTE(SUBSTITUTE(F$1,"standard",""),"|Float",""),ChapterTable!$1:$1,0),0),
      VLOOKUP($A1472-ChapterTable!$Q$11,ChapterTable!$1:$1048576,MATCH("최종"&amp;SUBSTITUTE(SUBSTITUTE(F$1,"standard",""),"|Float",""),ChapterTable!$1:$1,0),0)*ChapterTable!$Q$14
    ),
  OFFSET(F1472,-$B1472+IF($L1472,1,0),0)*
    (VLOOKUP(SUBSTITUTE(SUBSTITUTE(F$1,"standard",""),"|Float","")&amp;"인게임누적곱배수",ChapterTable!$S:$T,2,0)^D1472
    +VLOOKUP(SUBSTITUTE(SUBSTITUTE(F$1,"standard",""),"|Float","")&amp;"인게임누적합배수",ChapterTable!$S:$T,2,0)*D1472)
  )
  )
  )
)</f>
        <v>1032.75</v>
      </c>
      <c r="G1472" t="s">
        <v>76</v>
      </c>
      <c r="J1472" t="str">
        <f>IF(ISBLANK(I1472),"",
IFERROR(VLOOKUP(I1472,[1]StringTable!$1:$1048576,MATCH([1]StringTable!$B$1,[1]StringTable!$1:$1,0),0),
IFERROR(VLOOKUP(I1472,[1]InApkStringTable!$1:$1048576,MATCH([1]InApkStringTable!$B$1,[1]InApkStringTable!$1:$1,0),0),
"스트링없음")))</f>
        <v/>
      </c>
      <c r="L1472" t="b">
        <v>1</v>
      </c>
      <c r="N1472" t="str">
        <f>IF(ISBLANK(M1472),"",IF(ISERROR(VLOOKUP(M1472,MapTable!$A:$A,1,0)),"맵없음",""))</f>
        <v/>
      </c>
      <c r="O1472">
        <f t="shared" si="89"/>
        <v>4</v>
      </c>
      <c r="Q1472">
        <f t="shared" si="90"/>
        <v>4</v>
      </c>
      <c r="R1472" t="b">
        <f t="shared" ca="1" si="91"/>
        <v>0</v>
      </c>
      <c r="T1472" t="b">
        <f t="shared" ca="1" si="92"/>
        <v>0</v>
      </c>
      <c r="X1472" t="str">
        <f>IF(ISBLANK(W1472),"",
IF(ISERROR(FIND(",",W1472)),
  IF(ISERROR(VLOOKUP(W1472,MapTable!$A:$A,1,0)),"맵없음",
  ""),
IF(ISERROR(FIND(",",W1472,FIND(",",W1472)+1)),
  IF(OR(ISERROR(VLOOKUP(LEFT(W1472,FIND(",",W1472)-1),MapTable!$A:$A,1,0)),ISERROR(VLOOKUP(TRIM(MID(W1472,FIND(",",W1472)+1,999)),MapTable!$A:$A,1,0))),"맵없음",
  ""),
IF(ISERROR(FIND(",",W1472,FIND(",",W1472,FIND(",",W1472)+1)+1)),
  IF(OR(ISERROR(VLOOKUP(LEFT(W1472,FIND(",",W1472)-1),MapTable!$A:$A,1,0)),ISERROR(VLOOKUP(TRIM(MID(W1472,FIND(",",W1472)+1,FIND(",",W1472,FIND(",",W1472)+1)-FIND(",",W1472)-1)),MapTable!$A:$A,1,0)),ISERROR(VLOOKUP(TRIM(MID(W1472,FIND(",",W1472,FIND(",",W1472)+1)+1,999)),MapTable!$A:$A,1,0))),"맵없음",
  ""),
IF(ISERROR(FIND(",",W1472,FIND(",",W1472,FIND(",",W1472,FIND(",",W1472)+1)+1)+1)),
  IF(OR(ISERROR(VLOOKUP(LEFT(W1472,FIND(",",W1472)-1),MapTable!$A:$A,1,0)),ISERROR(VLOOKUP(TRIM(MID(W1472,FIND(",",W1472)+1,FIND(",",W1472,FIND(",",W1472)+1)-FIND(",",W1472)-1)),MapTable!$A:$A,1,0)),ISERROR(VLOOKUP(TRIM(MID(W1472,FIND(",",W1472,FIND(",",W1472)+1)+1,FIND(",",W1472,FIND(",",W1472,FIND(",",W1472)+1)+1)-FIND(",",W1472,FIND(",",W1472)+1)-1)),MapTable!$A:$A,1,0)),ISERROR(VLOOKUP(TRIM(MID(W1472,FIND(",",W1472,FIND(",",W1472,FIND(",",W1472)+1)+1)+1,999)),MapTable!$A:$A,1,0))),"맵없음",
  ""),
)))))</f>
        <v/>
      </c>
      <c r="AC1472" t="str">
        <f>IF(ISBLANK(AB1472),"",IF(ISERROR(VLOOKUP(AB1472,[3]DropTable!$A:$A,1,0)),"드랍없음",""))</f>
        <v/>
      </c>
      <c r="AE1472" t="str">
        <f>IF(ISBLANK(AD1472),"",IF(ISERROR(VLOOKUP(AD1472,[3]DropTable!$A:$A,1,0)),"드랍없음",""))</f>
        <v/>
      </c>
      <c r="AG1472">
        <v>9.8000000000000007</v>
      </c>
      <c r="AH1472">
        <v>1</v>
      </c>
    </row>
    <row r="1473" spans="1:34" x14ac:dyDescent="0.3">
      <c r="A1473">
        <v>7</v>
      </c>
      <c r="B1473">
        <v>32</v>
      </c>
      <c r="C1473">
        <f>IF(OR($L1473=TRUE,$A1473=0,MOD($A1473,ChapterTable!$S$20)&lt;&gt;0),
MAX(0,INT(($B1473+ChapterTable!$Q$26+VLOOKUP(SUBSTITUTE(C$1,"성장단계","")&amp;"단계오프셋",ChapterTable!$S:$T,2,0))/ChapterTable!$Q$23)),
MAX(0,INT(($B1473+ChapterTable!$S$26+VLOOKUP(SUBSTITUTE(C$1,"성장단계","")&amp;"보스단계오프셋",ChapterTable!$S:$T,2,0))/ChapterTable!$S$23)))</f>
        <v>3</v>
      </c>
      <c r="D1473">
        <f>IF(OR($L1473=TRUE,$A1473=0,MOD($A1473,ChapterTable!$S$20)&lt;&gt;0),
MAX(0,INT(($B1473+ChapterTable!$Q$26+VLOOKUP(SUBSTITUTE(D$1,"성장단계","")&amp;"단계오프셋",ChapterTable!$S:$T,2,0))/ChapterTable!$Q$23)),
MAX(0,INT(($B1473+ChapterTable!$S$26+VLOOKUP(SUBSTITUTE(D$1,"성장단계","")&amp;"보스단계오프셋",ChapterTable!$S:$T,2,0))/ChapterTable!$S$23)))</f>
        <v>3</v>
      </c>
      <c r="E1473" s="1">
        <f ca="1">IF(AND($A1473=0,$B1473=1),
    VLOOKUP(1,ChapterTable!$1:$1048576,MATCH("최종"&amp;SUBSTITUTE(SUBSTITUTE(E$1,"standard",""),"|Float",""),ChapterTable!$1:$1,0),0)*ChapterTable!$Q$17,
  IF(AND($A1473=0,$B1473=0),
    E1474,
  IF($B1473=0,
    VLOOKUP($A1473,ChapterTable!$1:$1048576,MATCH("최종"&amp;SUBSTITUTE(SUBSTITUTE(E$1,"standard",""),"|Float",""),ChapterTable!$1:$1,0),0),
  IF($B1473=1,
    IF($L1473=FALSE,
      VLOOKUP($A1473,ChapterTable!$1:$1048576,MATCH("최종"&amp;SUBSTITUTE(SUBSTITUTE(E$1,"standard",""),"|Float",""),ChapterTable!$1:$1,0),0),
      VLOOKUP($A1473-ChapterTable!$Q$11,ChapterTable!$1:$1048576,MATCH("최종"&amp;SUBSTITUTE(SUBSTITUTE(E$1,"standard",""),"|Float",""),ChapterTable!$1:$1,0),0)*ChapterTable!$Q$14
    ),
  OFFSET(E1473,-$B1473+IF($L1473,1,0),0)*
    (VLOOKUP(SUBSTITUTE(SUBSTITUTE(E$1,"standard",""),"|Float","")&amp;"인게임누적곱배수",ChapterTable!$S:$T,2,0)^C1473
    +VLOOKUP(SUBSTITUTE(SUBSTITUTE(E$1,"standard",""),"|Float","")&amp;"인게임누적합배수",ChapterTable!$S:$T,2,0)*C1473)
  )
  )
  )
)</f>
        <v>2381.7796874999999</v>
      </c>
      <c r="F1473" s="1">
        <f ca="1">IF(AND($A1473=0,$B1473=1),
    VLOOKUP(1,ChapterTable!$1:$1048576,MATCH("최종"&amp;SUBSTITUTE(SUBSTITUTE(F$1,"standard",""),"|Float",""),ChapterTable!$1:$1,0),0)*ChapterTable!$Q$17,
  IF(AND($A1473=0,$B1473=0),
    F1474,
  IF($B1473=0,
    VLOOKUP($A1473,ChapterTable!$1:$1048576,MATCH("최종"&amp;SUBSTITUTE(SUBSTITUTE(F$1,"standard",""),"|Float",""),ChapterTable!$1:$1,0),0),
  IF($B1473=1,
    IF($L1473=FALSE,
      VLOOKUP($A1473,ChapterTable!$1:$1048576,MATCH("최종"&amp;SUBSTITUTE(SUBSTITUTE(F$1,"standard",""),"|Float",""),ChapterTable!$1:$1,0),0),
      VLOOKUP($A1473-ChapterTable!$Q$11,ChapterTable!$1:$1048576,MATCH("최종"&amp;SUBSTITUTE(SUBSTITUTE(F$1,"standard",""),"|Float",""),ChapterTable!$1:$1,0),0)*ChapterTable!$Q$14
    ),
  OFFSET(F1473,-$B1473+IF($L1473,1,0),0)*
    (VLOOKUP(SUBSTITUTE(SUBSTITUTE(F$1,"standard",""),"|Float","")&amp;"인게임누적곱배수",ChapterTable!$S:$T,2,0)^D1473
    +VLOOKUP(SUBSTITUTE(SUBSTITUTE(F$1,"standard",""),"|Float","")&amp;"인게임누적합배수",ChapterTable!$S:$T,2,0)*D1473)
  )
  )
  )
)</f>
        <v>1032.75</v>
      </c>
      <c r="G1473" t="s">
        <v>76</v>
      </c>
      <c r="J1473" t="str">
        <f>IF(ISBLANK(I1473),"",
IFERROR(VLOOKUP(I1473,[1]StringTable!$1:$1048576,MATCH([1]StringTable!$B$1,[1]StringTable!$1:$1,0),0),
IFERROR(VLOOKUP(I1473,[1]InApkStringTable!$1:$1048576,MATCH([1]InApkStringTable!$B$1,[1]InApkStringTable!$1:$1,0),0),
"스트링없음")))</f>
        <v/>
      </c>
      <c r="L1473" t="b">
        <v>1</v>
      </c>
      <c r="N1473" t="str">
        <f>IF(ISBLANK(M1473),"",IF(ISERROR(VLOOKUP(M1473,MapTable!$A:$A,1,0)),"맵없음",""))</f>
        <v/>
      </c>
      <c r="O1473">
        <f t="shared" si="89"/>
        <v>4</v>
      </c>
      <c r="Q1473">
        <f t="shared" si="90"/>
        <v>4</v>
      </c>
      <c r="R1473" t="b">
        <f t="shared" ca="1" si="91"/>
        <v>0</v>
      </c>
      <c r="T1473" t="b">
        <f t="shared" ca="1" si="92"/>
        <v>0</v>
      </c>
      <c r="X1473" t="str">
        <f>IF(ISBLANK(W1473),"",
IF(ISERROR(FIND(",",W1473)),
  IF(ISERROR(VLOOKUP(W1473,MapTable!$A:$A,1,0)),"맵없음",
  ""),
IF(ISERROR(FIND(",",W1473,FIND(",",W1473)+1)),
  IF(OR(ISERROR(VLOOKUP(LEFT(W1473,FIND(",",W1473)-1),MapTable!$A:$A,1,0)),ISERROR(VLOOKUP(TRIM(MID(W1473,FIND(",",W1473)+1,999)),MapTable!$A:$A,1,0))),"맵없음",
  ""),
IF(ISERROR(FIND(",",W1473,FIND(",",W1473,FIND(",",W1473)+1)+1)),
  IF(OR(ISERROR(VLOOKUP(LEFT(W1473,FIND(",",W1473)-1),MapTable!$A:$A,1,0)),ISERROR(VLOOKUP(TRIM(MID(W1473,FIND(",",W1473)+1,FIND(",",W1473,FIND(",",W1473)+1)-FIND(",",W1473)-1)),MapTable!$A:$A,1,0)),ISERROR(VLOOKUP(TRIM(MID(W1473,FIND(",",W1473,FIND(",",W1473)+1)+1,999)),MapTable!$A:$A,1,0))),"맵없음",
  ""),
IF(ISERROR(FIND(",",W1473,FIND(",",W1473,FIND(",",W1473,FIND(",",W1473)+1)+1)+1)),
  IF(OR(ISERROR(VLOOKUP(LEFT(W1473,FIND(",",W1473)-1),MapTable!$A:$A,1,0)),ISERROR(VLOOKUP(TRIM(MID(W1473,FIND(",",W1473)+1,FIND(",",W1473,FIND(",",W1473)+1)-FIND(",",W1473)-1)),MapTable!$A:$A,1,0)),ISERROR(VLOOKUP(TRIM(MID(W1473,FIND(",",W1473,FIND(",",W1473)+1)+1,FIND(",",W1473,FIND(",",W1473,FIND(",",W1473)+1)+1)-FIND(",",W1473,FIND(",",W1473)+1)-1)),MapTable!$A:$A,1,0)),ISERROR(VLOOKUP(TRIM(MID(W1473,FIND(",",W1473,FIND(",",W1473,FIND(",",W1473)+1)+1)+1,999)),MapTable!$A:$A,1,0))),"맵없음",
  ""),
)))))</f>
        <v/>
      </c>
      <c r="AC1473" t="str">
        <f>IF(ISBLANK(AB1473),"",IF(ISERROR(VLOOKUP(AB1473,[3]DropTable!$A:$A,1,0)),"드랍없음",""))</f>
        <v/>
      </c>
      <c r="AE1473" t="str">
        <f>IF(ISBLANK(AD1473),"",IF(ISERROR(VLOOKUP(AD1473,[3]DropTable!$A:$A,1,0)),"드랍없음",""))</f>
        <v/>
      </c>
      <c r="AG1473">
        <v>9.8000000000000007</v>
      </c>
      <c r="AH1473">
        <v>1</v>
      </c>
    </row>
    <row r="1474" spans="1:34" x14ac:dyDescent="0.3">
      <c r="A1474">
        <v>7</v>
      </c>
      <c r="B1474">
        <v>33</v>
      </c>
      <c r="C1474">
        <f>IF(OR($L1474=TRUE,$A1474=0,MOD($A1474,ChapterTable!$S$20)&lt;&gt;0),
MAX(0,INT(($B1474+ChapterTable!$Q$26+VLOOKUP(SUBSTITUTE(C$1,"성장단계","")&amp;"단계오프셋",ChapterTable!$S:$T,2,0))/ChapterTable!$Q$23)),
MAX(0,INT(($B1474+ChapterTable!$S$26+VLOOKUP(SUBSTITUTE(C$1,"성장단계","")&amp;"보스단계오프셋",ChapterTable!$S:$T,2,0))/ChapterTable!$S$23)))</f>
        <v>3</v>
      </c>
      <c r="D1474">
        <f>IF(OR($L1474=TRUE,$A1474=0,MOD($A1474,ChapterTable!$S$20)&lt;&gt;0),
MAX(0,INT(($B1474+ChapterTable!$Q$26+VLOOKUP(SUBSTITUTE(D$1,"성장단계","")&amp;"단계오프셋",ChapterTable!$S:$T,2,0))/ChapterTable!$Q$23)),
MAX(0,INT(($B1474+ChapterTable!$S$26+VLOOKUP(SUBSTITUTE(D$1,"성장단계","")&amp;"보스단계오프셋",ChapterTable!$S:$T,2,0))/ChapterTable!$S$23)))</f>
        <v>3</v>
      </c>
      <c r="E1474" s="1">
        <f ca="1">IF(AND($A1474=0,$B1474=1),
    VLOOKUP(1,ChapterTable!$1:$1048576,MATCH("최종"&amp;SUBSTITUTE(SUBSTITUTE(E$1,"standard",""),"|Float",""),ChapterTable!$1:$1,0),0)*ChapterTable!$Q$17,
  IF(AND($A1474=0,$B1474=0),
    E1475,
  IF($B1474=0,
    VLOOKUP($A1474,ChapterTable!$1:$1048576,MATCH("최종"&amp;SUBSTITUTE(SUBSTITUTE(E$1,"standard",""),"|Float",""),ChapterTable!$1:$1,0),0),
  IF($B1474=1,
    IF($L1474=FALSE,
      VLOOKUP($A1474,ChapterTable!$1:$1048576,MATCH("최종"&amp;SUBSTITUTE(SUBSTITUTE(E$1,"standard",""),"|Float",""),ChapterTable!$1:$1,0),0),
      VLOOKUP($A1474-ChapterTable!$Q$11,ChapterTable!$1:$1048576,MATCH("최종"&amp;SUBSTITUTE(SUBSTITUTE(E$1,"standard",""),"|Float",""),ChapterTable!$1:$1,0),0)*ChapterTable!$Q$14
    ),
  OFFSET(E1474,-$B1474+IF($L1474,1,0),0)*
    (VLOOKUP(SUBSTITUTE(SUBSTITUTE(E$1,"standard",""),"|Float","")&amp;"인게임누적곱배수",ChapterTable!$S:$T,2,0)^C1474
    +VLOOKUP(SUBSTITUTE(SUBSTITUTE(E$1,"standard",""),"|Float","")&amp;"인게임누적합배수",ChapterTable!$S:$T,2,0)*C1474)
  )
  )
  )
)</f>
        <v>2381.7796874999999</v>
      </c>
      <c r="F1474" s="1">
        <f ca="1">IF(AND($A1474=0,$B1474=1),
    VLOOKUP(1,ChapterTable!$1:$1048576,MATCH("최종"&amp;SUBSTITUTE(SUBSTITUTE(F$1,"standard",""),"|Float",""),ChapterTable!$1:$1,0),0)*ChapterTable!$Q$17,
  IF(AND($A1474=0,$B1474=0),
    F1475,
  IF($B1474=0,
    VLOOKUP($A1474,ChapterTable!$1:$1048576,MATCH("최종"&amp;SUBSTITUTE(SUBSTITUTE(F$1,"standard",""),"|Float",""),ChapterTable!$1:$1,0),0),
  IF($B1474=1,
    IF($L1474=FALSE,
      VLOOKUP($A1474,ChapterTable!$1:$1048576,MATCH("최종"&amp;SUBSTITUTE(SUBSTITUTE(F$1,"standard",""),"|Float",""),ChapterTable!$1:$1,0),0),
      VLOOKUP($A1474-ChapterTable!$Q$11,ChapterTable!$1:$1048576,MATCH("최종"&amp;SUBSTITUTE(SUBSTITUTE(F$1,"standard",""),"|Float",""),ChapterTable!$1:$1,0),0)*ChapterTable!$Q$14
    ),
  OFFSET(F1474,-$B1474+IF($L1474,1,0),0)*
    (VLOOKUP(SUBSTITUTE(SUBSTITUTE(F$1,"standard",""),"|Float","")&amp;"인게임누적곱배수",ChapterTable!$S:$T,2,0)^D1474
    +VLOOKUP(SUBSTITUTE(SUBSTITUTE(F$1,"standard",""),"|Float","")&amp;"인게임누적합배수",ChapterTable!$S:$T,2,0)*D1474)
  )
  )
  )
)</f>
        <v>1032.75</v>
      </c>
      <c r="G1474" t="s">
        <v>76</v>
      </c>
      <c r="J1474" t="str">
        <f>IF(ISBLANK(I1474),"",
IFERROR(VLOOKUP(I1474,[1]StringTable!$1:$1048576,MATCH([1]StringTable!$B$1,[1]StringTable!$1:$1,0),0),
IFERROR(VLOOKUP(I1474,[1]InApkStringTable!$1:$1048576,MATCH([1]InApkStringTable!$B$1,[1]InApkStringTable!$1:$1,0),0),
"스트링없음")))</f>
        <v/>
      </c>
      <c r="L1474" t="b">
        <v>1</v>
      </c>
      <c r="N1474" t="str">
        <f>IF(ISBLANK(M1474),"",IF(ISERROR(VLOOKUP(M1474,MapTable!$A:$A,1,0)),"맵없음",""))</f>
        <v/>
      </c>
      <c r="O1474">
        <f t="shared" si="89"/>
        <v>4</v>
      </c>
      <c r="Q1474">
        <f t="shared" si="90"/>
        <v>4</v>
      </c>
      <c r="R1474" t="b">
        <f t="shared" ca="1" si="91"/>
        <v>0</v>
      </c>
      <c r="T1474" t="b">
        <f t="shared" ca="1" si="92"/>
        <v>0</v>
      </c>
      <c r="X1474" t="str">
        <f>IF(ISBLANK(W1474),"",
IF(ISERROR(FIND(",",W1474)),
  IF(ISERROR(VLOOKUP(W1474,MapTable!$A:$A,1,0)),"맵없음",
  ""),
IF(ISERROR(FIND(",",W1474,FIND(",",W1474)+1)),
  IF(OR(ISERROR(VLOOKUP(LEFT(W1474,FIND(",",W1474)-1),MapTable!$A:$A,1,0)),ISERROR(VLOOKUP(TRIM(MID(W1474,FIND(",",W1474)+1,999)),MapTable!$A:$A,1,0))),"맵없음",
  ""),
IF(ISERROR(FIND(",",W1474,FIND(",",W1474,FIND(",",W1474)+1)+1)),
  IF(OR(ISERROR(VLOOKUP(LEFT(W1474,FIND(",",W1474)-1),MapTable!$A:$A,1,0)),ISERROR(VLOOKUP(TRIM(MID(W1474,FIND(",",W1474)+1,FIND(",",W1474,FIND(",",W1474)+1)-FIND(",",W1474)-1)),MapTable!$A:$A,1,0)),ISERROR(VLOOKUP(TRIM(MID(W1474,FIND(",",W1474,FIND(",",W1474)+1)+1,999)),MapTable!$A:$A,1,0))),"맵없음",
  ""),
IF(ISERROR(FIND(",",W1474,FIND(",",W1474,FIND(",",W1474,FIND(",",W1474)+1)+1)+1)),
  IF(OR(ISERROR(VLOOKUP(LEFT(W1474,FIND(",",W1474)-1),MapTable!$A:$A,1,0)),ISERROR(VLOOKUP(TRIM(MID(W1474,FIND(",",W1474)+1,FIND(",",W1474,FIND(",",W1474)+1)-FIND(",",W1474)-1)),MapTable!$A:$A,1,0)),ISERROR(VLOOKUP(TRIM(MID(W1474,FIND(",",W1474,FIND(",",W1474)+1)+1,FIND(",",W1474,FIND(",",W1474,FIND(",",W1474)+1)+1)-FIND(",",W1474,FIND(",",W1474)+1)-1)),MapTable!$A:$A,1,0)),ISERROR(VLOOKUP(TRIM(MID(W1474,FIND(",",W1474,FIND(",",W1474,FIND(",",W1474)+1)+1)+1,999)),MapTable!$A:$A,1,0))),"맵없음",
  ""),
)))))</f>
        <v/>
      </c>
      <c r="AC1474" t="str">
        <f>IF(ISBLANK(AB1474),"",IF(ISERROR(VLOOKUP(AB1474,[3]DropTable!$A:$A,1,0)),"드랍없음",""))</f>
        <v/>
      </c>
      <c r="AE1474" t="str">
        <f>IF(ISBLANK(AD1474),"",IF(ISERROR(VLOOKUP(AD1474,[3]DropTable!$A:$A,1,0)),"드랍없음",""))</f>
        <v/>
      </c>
      <c r="AG1474">
        <v>9.8000000000000007</v>
      </c>
      <c r="AH1474">
        <v>1</v>
      </c>
    </row>
    <row r="1475" spans="1:34" x14ac:dyDescent="0.3">
      <c r="A1475">
        <v>7</v>
      </c>
      <c r="B1475">
        <v>34</v>
      </c>
      <c r="C1475">
        <f>IF(OR($L1475=TRUE,$A1475=0,MOD($A1475,ChapterTable!$S$20)&lt;&gt;0),
MAX(0,INT(($B1475+ChapterTable!$Q$26+VLOOKUP(SUBSTITUTE(C$1,"성장단계","")&amp;"단계오프셋",ChapterTable!$S:$T,2,0))/ChapterTable!$Q$23)),
MAX(0,INT(($B1475+ChapterTable!$S$26+VLOOKUP(SUBSTITUTE(C$1,"성장단계","")&amp;"보스단계오프셋",ChapterTable!$S:$T,2,0))/ChapterTable!$S$23)))</f>
        <v>3</v>
      </c>
      <c r="D1475">
        <f>IF(OR($L1475=TRUE,$A1475=0,MOD($A1475,ChapterTable!$S$20)&lt;&gt;0),
MAX(0,INT(($B1475+ChapterTable!$Q$26+VLOOKUP(SUBSTITUTE(D$1,"성장단계","")&amp;"단계오프셋",ChapterTable!$S:$T,2,0))/ChapterTable!$Q$23)),
MAX(0,INT(($B1475+ChapterTable!$S$26+VLOOKUP(SUBSTITUTE(D$1,"성장단계","")&amp;"보스단계오프셋",ChapterTable!$S:$T,2,0))/ChapterTable!$S$23)))</f>
        <v>3</v>
      </c>
      <c r="E1475" s="1">
        <f ca="1">IF(AND($A1475=0,$B1475=1),
    VLOOKUP(1,ChapterTable!$1:$1048576,MATCH("최종"&amp;SUBSTITUTE(SUBSTITUTE(E$1,"standard",""),"|Float",""),ChapterTable!$1:$1,0),0)*ChapterTable!$Q$17,
  IF(AND($A1475=0,$B1475=0),
    E1476,
  IF($B1475=0,
    VLOOKUP($A1475,ChapterTable!$1:$1048576,MATCH("최종"&amp;SUBSTITUTE(SUBSTITUTE(E$1,"standard",""),"|Float",""),ChapterTable!$1:$1,0),0),
  IF($B1475=1,
    IF($L1475=FALSE,
      VLOOKUP($A1475,ChapterTable!$1:$1048576,MATCH("최종"&amp;SUBSTITUTE(SUBSTITUTE(E$1,"standard",""),"|Float",""),ChapterTable!$1:$1,0),0),
      VLOOKUP($A1475-ChapterTable!$Q$11,ChapterTable!$1:$1048576,MATCH("최종"&amp;SUBSTITUTE(SUBSTITUTE(E$1,"standard",""),"|Float",""),ChapterTable!$1:$1,0),0)*ChapterTable!$Q$14
    ),
  OFFSET(E1475,-$B1475+IF($L1475,1,0),0)*
    (VLOOKUP(SUBSTITUTE(SUBSTITUTE(E$1,"standard",""),"|Float","")&amp;"인게임누적곱배수",ChapterTable!$S:$T,2,0)^C1475
    +VLOOKUP(SUBSTITUTE(SUBSTITUTE(E$1,"standard",""),"|Float","")&amp;"인게임누적합배수",ChapterTable!$S:$T,2,0)*C1475)
  )
  )
  )
)</f>
        <v>2381.7796874999999</v>
      </c>
      <c r="F1475" s="1">
        <f ca="1">IF(AND($A1475=0,$B1475=1),
    VLOOKUP(1,ChapterTable!$1:$1048576,MATCH("최종"&amp;SUBSTITUTE(SUBSTITUTE(F$1,"standard",""),"|Float",""),ChapterTable!$1:$1,0),0)*ChapterTable!$Q$17,
  IF(AND($A1475=0,$B1475=0),
    F1476,
  IF($B1475=0,
    VLOOKUP($A1475,ChapterTable!$1:$1048576,MATCH("최종"&amp;SUBSTITUTE(SUBSTITUTE(F$1,"standard",""),"|Float",""),ChapterTable!$1:$1,0),0),
  IF($B1475=1,
    IF($L1475=FALSE,
      VLOOKUP($A1475,ChapterTable!$1:$1048576,MATCH("최종"&amp;SUBSTITUTE(SUBSTITUTE(F$1,"standard",""),"|Float",""),ChapterTable!$1:$1,0),0),
      VLOOKUP($A1475-ChapterTable!$Q$11,ChapterTable!$1:$1048576,MATCH("최종"&amp;SUBSTITUTE(SUBSTITUTE(F$1,"standard",""),"|Float",""),ChapterTable!$1:$1,0),0)*ChapterTable!$Q$14
    ),
  OFFSET(F1475,-$B1475+IF($L1475,1,0),0)*
    (VLOOKUP(SUBSTITUTE(SUBSTITUTE(F$1,"standard",""),"|Float","")&amp;"인게임누적곱배수",ChapterTable!$S:$T,2,0)^D1475
    +VLOOKUP(SUBSTITUTE(SUBSTITUTE(F$1,"standard",""),"|Float","")&amp;"인게임누적합배수",ChapterTable!$S:$T,2,0)*D1475)
  )
  )
  )
)</f>
        <v>1032.75</v>
      </c>
      <c r="G1475" t="s">
        <v>76</v>
      </c>
      <c r="J1475" t="str">
        <f>IF(ISBLANK(I1475),"",
IFERROR(VLOOKUP(I1475,[1]StringTable!$1:$1048576,MATCH([1]StringTable!$B$1,[1]StringTable!$1:$1,0),0),
IFERROR(VLOOKUP(I1475,[1]InApkStringTable!$1:$1048576,MATCH([1]InApkStringTable!$B$1,[1]InApkStringTable!$1:$1,0),0),
"스트링없음")))</f>
        <v/>
      </c>
      <c r="L1475" t="b">
        <v>1</v>
      </c>
      <c r="N1475" t="str">
        <f>IF(ISBLANK(M1475),"",IF(ISERROR(VLOOKUP(M1475,MapTable!$A:$A,1,0)),"맵없음",""))</f>
        <v/>
      </c>
      <c r="O1475">
        <f t="shared" ref="O1475:O1538" si="93">IF(B1475=0,0,
  IF(AND(L1475=FALSE,A1475&lt;&gt;0,MOD(A1475,7)=0),21,
  IF(MOD(B1475,10)=0,21,
  IF(MOD(B1475,10)=5,11,
  IF(MOD(B1475,10)=9,INT(B1475/10)+91,
  INT(B1475/10+1))))))</f>
        <v>4</v>
      </c>
      <c r="Q1475">
        <f t="shared" ref="Q1475:Q1538" si="94">IF(ISBLANK(P1475),O1475,P1475)</f>
        <v>4</v>
      </c>
      <c r="R1475" t="b">
        <f t="shared" ref="R1475:R1538" ca="1" si="95">IF(OR(B1475=0,OFFSET(B1475,1,0)=0),FALSE,
IF(OFFSET(O1475,1,0)=21,TRUE,FALSE))</f>
        <v>0</v>
      </c>
      <c r="T1475" t="b">
        <f t="shared" ref="T1475:T1538" ca="1" si="96">IF(ISBLANK(S1475),R1475,S1475)</f>
        <v>0</v>
      </c>
      <c r="X1475" t="str">
        <f>IF(ISBLANK(W1475),"",
IF(ISERROR(FIND(",",W1475)),
  IF(ISERROR(VLOOKUP(W1475,MapTable!$A:$A,1,0)),"맵없음",
  ""),
IF(ISERROR(FIND(",",W1475,FIND(",",W1475)+1)),
  IF(OR(ISERROR(VLOOKUP(LEFT(W1475,FIND(",",W1475)-1),MapTable!$A:$A,1,0)),ISERROR(VLOOKUP(TRIM(MID(W1475,FIND(",",W1475)+1,999)),MapTable!$A:$A,1,0))),"맵없음",
  ""),
IF(ISERROR(FIND(",",W1475,FIND(",",W1475,FIND(",",W1475)+1)+1)),
  IF(OR(ISERROR(VLOOKUP(LEFT(W1475,FIND(",",W1475)-1),MapTable!$A:$A,1,0)),ISERROR(VLOOKUP(TRIM(MID(W1475,FIND(",",W1475)+1,FIND(",",W1475,FIND(",",W1475)+1)-FIND(",",W1475)-1)),MapTable!$A:$A,1,0)),ISERROR(VLOOKUP(TRIM(MID(W1475,FIND(",",W1475,FIND(",",W1475)+1)+1,999)),MapTable!$A:$A,1,0))),"맵없음",
  ""),
IF(ISERROR(FIND(",",W1475,FIND(",",W1475,FIND(",",W1475,FIND(",",W1475)+1)+1)+1)),
  IF(OR(ISERROR(VLOOKUP(LEFT(W1475,FIND(",",W1475)-1),MapTable!$A:$A,1,0)),ISERROR(VLOOKUP(TRIM(MID(W1475,FIND(",",W1475)+1,FIND(",",W1475,FIND(",",W1475)+1)-FIND(",",W1475)-1)),MapTable!$A:$A,1,0)),ISERROR(VLOOKUP(TRIM(MID(W1475,FIND(",",W1475,FIND(",",W1475)+1)+1,FIND(",",W1475,FIND(",",W1475,FIND(",",W1475)+1)+1)-FIND(",",W1475,FIND(",",W1475)+1)-1)),MapTable!$A:$A,1,0)),ISERROR(VLOOKUP(TRIM(MID(W1475,FIND(",",W1475,FIND(",",W1475,FIND(",",W1475)+1)+1)+1,999)),MapTable!$A:$A,1,0))),"맵없음",
  ""),
)))))</f>
        <v/>
      </c>
      <c r="AC1475" t="str">
        <f>IF(ISBLANK(AB1475),"",IF(ISERROR(VLOOKUP(AB1475,[3]DropTable!$A:$A,1,0)),"드랍없음",""))</f>
        <v/>
      </c>
      <c r="AE1475" t="str">
        <f>IF(ISBLANK(AD1475),"",IF(ISERROR(VLOOKUP(AD1475,[3]DropTable!$A:$A,1,0)),"드랍없음",""))</f>
        <v/>
      </c>
      <c r="AG1475">
        <v>9.8000000000000007</v>
      </c>
      <c r="AH1475">
        <v>1</v>
      </c>
    </row>
    <row r="1476" spans="1:34" x14ac:dyDescent="0.3">
      <c r="A1476">
        <v>7</v>
      </c>
      <c r="B1476">
        <v>35</v>
      </c>
      <c r="C1476">
        <f>IF(OR($L1476=TRUE,$A1476=0,MOD($A1476,ChapterTable!$S$20)&lt;&gt;0),
MAX(0,INT(($B1476+ChapterTable!$Q$26+VLOOKUP(SUBSTITUTE(C$1,"성장단계","")&amp;"단계오프셋",ChapterTable!$S:$T,2,0))/ChapterTable!$Q$23)),
MAX(0,INT(($B1476+ChapterTable!$S$26+VLOOKUP(SUBSTITUTE(C$1,"성장단계","")&amp;"보스단계오프셋",ChapterTable!$S:$T,2,0))/ChapterTable!$S$23)))</f>
        <v>3</v>
      </c>
      <c r="D1476">
        <f>IF(OR($L1476=TRUE,$A1476=0,MOD($A1476,ChapterTable!$S$20)&lt;&gt;0),
MAX(0,INT(($B1476+ChapterTable!$Q$26+VLOOKUP(SUBSTITUTE(D$1,"성장단계","")&amp;"단계오프셋",ChapterTable!$S:$T,2,0))/ChapterTable!$Q$23)),
MAX(0,INT(($B1476+ChapterTable!$S$26+VLOOKUP(SUBSTITUTE(D$1,"성장단계","")&amp;"보스단계오프셋",ChapterTable!$S:$T,2,0))/ChapterTable!$S$23)))</f>
        <v>3</v>
      </c>
      <c r="E1476" s="1">
        <f ca="1">IF(AND($A1476=0,$B1476=1),
    VLOOKUP(1,ChapterTable!$1:$1048576,MATCH("최종"&amp;SUBSTITUTE(SUBSTITUTE(E$1,"standard",""),"|Float",""),ChapterTable!$1:$1,0),0)*ChapterTable!$Q$17,
  IF(AND($A1476=0,$B1476=0),
    E1477,
  IF($B1476=0,
    VLOOKUP($A1476,ChapterTable!$1:$1048576,MATCH("최종"&amp;SUBSTITUTE(SUBSTITUTE(E$1,"standard",""),"|Float",""),ChapterTable!$1:$1,0),0),
  IF($B1476=1,
    IF($L1476=FALSE,
      VLOOKUP($A1476,ChapterTable!$1:$1048576,MATCH("최종"&amp;SUBSTITUTE(SUBSTITUTE(E$1,"standard",""),"|Float",""),ChapterTable!$1:$1,0),0),
      VLOOKUP($A1476-ChapterTable!$Q$11,ChapterTable!$1:$1048576,MATCH("최종"&amp;SUBSTITUTE(SUBSTITUTE(E$1,"standard",""),"|Float",""),ChapterTable!$1:$1,0),0)*ChapterTable!$Q$14
    ),
  OFFSET(E1476,-$B1476+IF($L1476,1,0),0)*
    (VLOOKUP(SUBSTITUTE(SUBSTITUTE(E$1,"standard",""),"|Float","")&amp;"인게임누적곱배수",ChapterTable!$S:$T,2,0)^C1476
    +VLOOKUP(SUBSTITUTE(SUBSTITUTE(E$1,"standard",""),"|Float","")&amp;"인게임누적합배수",ChapterTable!$S:$T,2,0)*C1476)
  )
  )
  )
)</f>
        <v>2381.7796874999999</v>
      </c>
      <c r="F1476" s="1">
        <f ca="1">IF(AND($A1476=0,$B1476=1),
    VLOOKUP(1,ChapterTable!$1:$1048576,MATCH("최종"&amp;SUBSTITUTE(SUBSTITUTE(F$1,"standard",""),"|Float",""),ChapterTable!$1:$1,0),0)*ChapterTable!$Q$17,
  IF(AND($A1476=0,$B1476=0),
    F1477,
  IF($B1476=0,
    VLOOKUP($A1476,ChapterTable!$1:$1048576,MATCH("최종"&amp;SUBSTITUTE(SUBSTITUTE(F$1,"standard",""),"|Float",""),ChapterTable!$1:$1,0),0),
  IF($B1476=1,
    IF($L1476=FALSE,
      VLOOKUP($A1476,ChapterTable!$1:$1048576,MATCH("최종"&amp;SUBSTITUTE(SUBSTITUTE(F$1,"standard",""),"|Float",""),ChapterTable!$1:$1,0),0),
      VLOOKUP($A1476-ChapterTable!$Q$11,ChapterTable!$1:$1048576,MATCH("최종"&amp;SUBSTITUTE(SUBSTITUTE(F$1,"standard",""),"|Float",""),ChapterTable!$1:$1,0),0)*ChapterTable!$Q$14
    ),
  OFFSET(F1476,-$B1476+IF($L1476,1,0),0)*
    (VLOOKUP(SUBSTITUTE(SUBSTITUTE(F$1,"standard",""),"|Float","")&amp;"인게임누적곱배수",ChapterTable!$S:$T,2,0)^D1476
    +VLOOKUP(SUBSTITUTE(SUBSTITUTE(F$1,"standard",""),"|Float","")&amp;"인게임누적합배수",ChapterTable!$S:$T,2,0)*D1476)
  )
  )
  )
)</f>
        <v>1032.75</v>
      </c>
      <c r="G1476" t="s">
        <v>76</v>
      </c>
      <c r="J1476" t="str">
        <f>IF(ISBLANK(I1476),"",
IFERROR(VLOOKUP(I1476,[1]StringTable!$1:$1048576,MATCH([1]StringTable!$B$1,[1]StringTable!$1:$1,0),0),
IFERROR(VLOOKUP(I1476,[1]InApkStringTable!$1:$1048576,MATCH([1]InApkStringTable!$B$1,[1]InApkStringTable!$1:$1,0),0),
"스트링없음")))</f>
        <v/>
      </c>
      <c r="L1476" t="b">
        <v>1</v>
      </c>
      <c r="N1476" t="str">
        <f>IF(ISBLANK(M1476),"",IF(ISERROR(VLOOKUP(M1476,MapTable!$A:$A,1,0)),"맵없음",""))</f>
        <v/>
      </c>
      <c r="O1476">
        <f t="shared" si="93"/>
        <v>11</v>
      </c>
      <c r="Q1476">
        <f t="shared" si="94"/>
        <v>11</v>
      </c>
      <c r="R1476" t="b">
        <f t="shared" ca="1" si="95"/>
        <v>0</v>
      </c>
      <c r="T1476" t="b">
        <f t="shared" ca="1" si="96"/>
        <v>0</v>
      </c>
      <c r="X1476" t="str">
        <f>IF(ISBLANK(W1476),"",
IF(ISERROR(FIND(",",W1476)),
  IF(ISERROR(VLOOKUP(W1476,MapTable!$A:$A,1,0)),"맵없음",
  ""),
IF(ISERROR(FIND(",",W1476,FIND(",",W1476)+1)),
  IF(OR(ISERROR(VLOOKUP(LEFT(W1476,FIND(",",W1476)-1),MapTable!$A:$A,1,0)),ISERROR(VLOOKUP(TRIM(MID(W1476,FIND(",",W1476)+1,999)),MapTable!$A:$A,1,0))),"맵없음",
  ""),
IF(ISERROR(FIND(",",W1476,FIND(",",W1476,FIND(",",W1476)+1)+1)),
  IF(OR(ISERROR(VLOOKUP(LEFT(W1476,FIND(",",W1476)-1),MapTable!$A:$A,1,0)),ISERROR(VLOOKUP(TRIM(MID(W1476,FIND(",",W1476)+1,FIND(",",W1476,FIND(",",W1476)+1)-FIND(",",W1476)-1)),MapTable!$A:$A,1,0)),ISERROR(VLOOKUP(TRIM(MID(W1476,FIND(",",W1476,FIND(",",W1476)+1)+1,999)),MapTable!$A:$A,1,0))),"맵없음",
  ""),
IF(ISERROR(FIND(",",W1476,FIND(",",W1476,FIND(",",W1476,FIND(",",W1476)+1)+1)+1)),
  IF(OR(ISERROR(VLOOKUP(LEFT(W1476,FIND(",",W1476)-1),MapTable!$A:$A,1,0)),ISERROR(VLOOKUP(TRIM(MID(W1476,FIND(",",W1476)+1,FIND(",",W1476,FIND(",",W1476)+1)-FIND(",",W1476)-1)),MapTable!$A:$A,1,0)),ISERROR(VLOOKUP(TRIM(MID(W1476,FIND(",",W1476,FIND(",",W1476)+1)+1,FIND(",",W1476,FIND(",",W1476,FIND(",",W1476)+1)+1)-FIND(",",W1476,FIND(",",W1476)+1)-1)),MapTable!$A:$A,1,0)),ISERROR(VLOOKUP(TRIM(MID(W1476,FIND(",",W1476,FIND(",",W1476,FIND(",",W1476)+1)+1)+1,999)),MapTable!$A:$A,1,0))),"맵없음",
  ""),
)))))</f>
        <v/>
      </c>
      <c r="AC1476" t="str">
        <f>IF(ISBLANK(AB1476),"",IF(ISERROR(VLOOKUP(AB1476,[3]DropTable!$A:$A,1,0)),"드랍없음",""))</f>
        <v/>
      </c>
      <c r="AE1476" t="str">
        <f>IF(ISBLANK(AD1476),"",IF(ISERROR(VLOOKUP(AD1476,[3]DropTable!$A:$A,1,0)),"드랍없음",""))</f>
        <v/>
      </c>
      <c r="AG1476">
        <v>9.8000000000000007</v>
      </c>
      <c r="AH1476">
        <v>1</v>
      </c>
    </row>
    <row r="1477" spans="1:34" x14ac:dyDescent="0.3">
      <c r="A1477">
        <v>7</v>
      </c>
      <c r="B1477">
        <v>36</v>
      </c>
      <c r="C1477">
        <f>IF(OR($L1477=TRUE,$A1477=0,MOD($A1477,ChapterTable!$S$20)&lt;&gt;0),
MAX(0,INT(($B1477+ChapterTable!$Q$26+VLOOKUP(SUBSTITUTE(C$1,"성장단계","")&amp;"단계오프셋",ChapterTable!$S:$T,2,0))/ChapterTable!$Q$23)),
MAX(0,INT(($B1477+ChapterTable!$S$26+VLOOKUP(SUBSTITUTE(C$1,"성장단계","")&amp;"보스단계오프셋",ChapterTable!$S:$T,2,0))/ChapterTable!$S$23)))</f>
        <v>4</v>
      </c>
      <c r="D1477">
        <f>IF(OR($L1477=TRUE,$A1477=0,MOD($A1477,ChapterTable!$S$20)&lt;&gt;0),
MAX(0,INT(($B1477+ChapterTable!$Q$26+VLOOKUP(SUBSTITUTE(D$1,"성장단계","")&amp;"단계오프셋",ChapterTable!$S:$T,2,0))/ChapterTable!$Q$23)),
MAX(0,INT(($B1477+ChapterTable!$S$26+VLOOKUP(SUBSTITUTE(D$1,"성장단계","")&amp;"보스단계오프셋",ChapterTable!$S:$T,2,0))/ChapterTable!$S$23)))</f>
        <v>3</v>
      </c>
      <c r="E1477" s="1">
        <f ca="1">IF(AND($A1477=0,$B1477=1),
    VLOOKUP(1,ChapterTable!$1:$1048576,MATCH("최종"&amp;SUBSTITUTE(SUBSTITUTE(E$1,"standard",""),"|Float",""),ChapterTable!$1:$1,0),0)*ChapterTable!$Q$17,
  IF(AND($A1477=0,$B1477=0),
    E1478,
  IF($B1477=0,
    VLOOKUP($A1477,ChapterTable!$1:$1048576,MATCH("최종"&amp;SUBSTITUTE(SUBSTITUTE(E$1,"standard",""),"|Float",""),ChapterTable!$1:$1,0),0),
  IF($B1477=1,
    IF($L1477=FALSE,
      VLOOKUP($A1477,ChapterTable!$1:$1048576,MATCH("최종"&amp;SUBSTITUTE(SUBSTITUTE(E$1,"standard",""),"|Float",""),ChapterTable!$1:$1,0),0),
      VLOOKUP($A1477-ChapterTable!$Q$11,ChapterTable!$1:$1048576,MATCH("최종"&amp;SUBSTITUTE(SUBSTITUTE(E$1,"standard",""),"|Float",""),ChapterTable!$1:$1,0),0)*ChapterTable!$Q$14
    ),
  OFFSET(E1477,-$B1477+IF($L1477,1,0),0)*
    (VLOOKUP(SUBSTITUTE(SUBSTITUTE(E$1,"standard",""),"|Float","")&amp;"인게임누적곱배수",ChapterTable!$S:$T,2,0)^C1477
    +VLOOKUP(SUBSTITUTE(SUBSTITUTE(E$1,"standard",""),"|Float","")&amp;"인게임누적합배수",ChapterTable!$S:$T,2,0)*C1477)
  )
  )
  )
)</f>
        <v>2788.4249999999997</v>
      </c>
      <c r="F1477" s="1">
        <f ca="1">IF(AND($A1477=0,$B1477=1),
    VLOOKUP(1,ChapterTable!$1:$1048576,MATCH("최종"&amp;SUBSTITUTE(SUBSTITUTE(F$1,"standard",""),"|Float",""),ChapterTable!$1:$1,0),0)*ChapterTable!$Q$17,
  IF(AND($A1477=0,$B1477=0),
    F1478,
  IF($B1477=0,
    VLOOKUP($A1477,ChapterTable!$1:$1048576,MATCH("최종"&amp;SUBSTITUTE(SUBSTITUTE(F$1,"standard",""),"|Float",""),ChapterTable!$1:$1,0),0),
  IF($B1477=1,
    IF($L1477=FALSE,
      VLOOKUP($A1477,ChapterTable!$1:$1048576,MATCH("최종"&amp;SUBSTITUTE(SUBSTITUTE(F$1,"standard",""),"|Float",""),ChapterTable!$1:$1,0),0),
      VLOOKUP($A1477-ChapterTable!$Q$11,ChapterTable!$1:$1048576,MATCH("최종"&amp;SUBSTITUTE(SUBSTITUTE(F$1,"standard",""),"|Float",""),ChapterTable!$1:$1,0),0)*ChapterTable!$Q$14
    ),
  OFFSET(F1477,-$B1477+IF($L1477,1,0),0)*
    (VLOOKUP(SUBSTITUTE(SUBSTITUTE(F$1,"standard",""),"|Float","")&amp;"인게임누적곱배수",ChapterTable!$S:$T,2,0)^D1477
    +VLOOKUP(SUBSTITUTE(SUBSTITUTE(F$1,"standard",""),"|Float","")&amp;"인게임누적합배수",ChapterTable!$S:$T,2,0)*D1477)
  )
  )
  )
)</f>
        <v>1032.75</v>
      </c>
      <c r="G1477" t="s">
        <v>76</v>
      </c>
      <c r="J1477" t="str">
        <f>IF(ISBLANK(I1477),"",
IFERROR(VLOOKUP(I1477,[1]StringTable!$1:$1048576,MATCH([1]StringTable!$B$1,[1]StringTable!$1:$1,0),0),
IFERROR(VLOOKUP(I1477,[1]InApkStringTable!$1:$1048576,MATCH([1]InApkStringTable!$B$1,[1]InApkStringTable!$1:$1,0),0),
"스트링없음")))</f>
        <v/>
      </c>
      <c r="L1477" t="b">
        <v>1</v>
      </c>
      <c r="N1477" t="str">
        <f>IF(ISBLANK(M1477),"",IF(ISERROR(VLOOKUP(M1477,MapTable!$A:$A,1,0)),"맵없음",""))</f>
        <v/>
      </c>
      <c r="O1477">
        <f t="shared" si="93"/>
        <v>4</v>
      </c>
      <c r="Q1477">
        <f t="shared" si="94"/>
        <v>4</v>
      </c>
      <c r="R1477" t="b">
        <f t="shared" ca="1" si="95"/>
        <v>0</v>
      </c>
      <c r="T1477" t="b">
        <f t="shared" ca="1" si="96"/>
        <v>0</v>
      </c>
      <c r="X1477" t="str">
        <f>IF(ISBLANK(W1477),"",
IF(ISERROR(FIND(",",W1477)),
  IF(ISERROR(VLOOKUP(W1477,MapTable!$A:$A,1,0)),"맵없음",
  ""),
IF(ISERROR(FIND(",",W1477,FIND(",",W1477)+1)),
  IF(OR(ISERROR(VLOOKUP(LEFT(W1477,FIND(",",W1477)-1),MapTable!$A:$A,1,0)),ISERROR(VLOOKUP(TRIM(MID(W1477,FIND(",",W1477)+1,999)),MapTable!$A:$A,1,0))),"맵없음",
  ""),
IF(ISERROR(FIND(",",W1477,FIND(",",W1477,FIND(",",W1477)+1)+1)),
  IF(OR(ISERROR(VLOOKUP(LEFT(W1477,FIND(",",W1477)-1),MapTable!$A:$A,1,0)),ISERROR(VLOOKUP(TRIM(MID(W1477,FIND(",",W1477)+1,FIND(",",W1477,FIND(",",W1477)+1)-FIND(",",W1477)-1)),MapTable!$A:$A,1,0)),ISERROR(VLOOKUP(TRIM(MID(W1477,FIND(",",W1477,FIND(",",W1477)+1)+1,999)),MapTable!$A:$A,1,0))),"맵없음",
  ""),
IF(ISERROR(FIND(",",W1477,FIND(",",W1477,FIND(",",W1477,FIND(",",W1477)+1)+1)+1)),
  IF(OR(ISERROR(VLOOKUP(LEFT(W1477,FIND(",",W1477)-1),MapTable!$A:$A,1,0)),ISERROR(VLOOKUP(TRIM(MID(W1477,FIND(",",W1477)+1,FIND(",",W1477,FIND(",",W1477)+1)-FIND(",",W1477)-1)),MapTable!$A:$A,1,0)),ISERROR(VLOOKUP(TRIM(MID(W1477,FIND(",",W1477,FIND(",",W1477)+1)+1,FIND(",",W1477,FIND(",",W1477,FIND(",",W1477)+1)+1)-FIND(",",W1477,FIND(",",W1477)+1)-1)),MapTable!$A:$A,1,0)),ISERROR(VLOOKUP(TRIM(MID(W1477,FIND(",",W1477,FIND(",",W1477,FIND(",",W1477)+1)+1)+1,999)),MapTable!$A:$A,1,0))),"맵없음",
  ""),
)))))</f>
        <v/>
      </c>
      <c r="AC1477" t="str">
        <f>IF(ISBLANK(AB1477),"",IF(ISERROR(VLOOKUP(AB1477,[3]DropTable!$A:$A,1,0)),"드랍없음",""))</f>
        <v/>
      </c>
      <c r="AE1477" t="str">
        <f>IF(ISBLANK(AD1477),"",IF(ISERROR(VLOOKUP(AD1477,[3]DropTable!$A:$A,1,0)),"드랍없음",""))</f>
        <v/>
      </c>
      <c r="AG1477">
        <v>9.8000000000000007</v>
      </c>
      <c r="AH1477">
        <v>1</v>
      </c>
    </row>
    <row r="1478" spans="1:34" x14ac:dyDescent="0.3">
      <c r="A1478">
        <v>7</v>
      </c>
      <c r="B1478">
        <v>37</v>
      </c>
      <c r="C1478">
        <f>IF(OR($L1478=TRUE,$A1478=0,MOD($A1478,ChapterTable!$S$20)&lt;&gt;0),
MAX(0,INT(($B1478+ChapterTable!$Q$26+VLOOKUP(SUBSTITUTE(C$1,"성장단계","")&amp;"단계오프셋",ChapterTable!$S:$T,2,0))/ChapterTable!$Q$23)),
MAX(0,INT(($B1478+ChapterTable!$S$26+VLOOKUP(SUBSTITUTE(C$1,"성장단계","")&amp;"보스단계오프셋",ChapterTable!$S:$T,2,0))/ChapterTable!$S$23)))</f>
        <v>4</v>
      </c>
      <c r="D1478">
        <f>IF(OR($L1478=TRUE,$A1478=0,MOD($A1478,ChapterTable!$S$20)&lt;&gt;0),
MAX(0,INT(($B1478+ChapterTable!$Q$26+VLOOKUP(SUBSTITUTE(D$1,"성장단계","")&amp;"단계오프셋",ChapterTable!$S:$T,2,0))/ChapterTable!$Q$23)),
MAX(0,INT(($B1478+ChapterTable!$S$26+VLOOKUP(SUBSTITUTE(D$1,"성장단계","")&amp;"보스단계오프셋",ChapterTable!$S:$T,2,0))/ChapterTable!$S$23)))</f>
        <v>3</v>
      </c>
      <c r="E1478" s="1">
        <f ca="1">IF(AND($A1478=0,$B1478=1),
    VLOOKUP(1,ChapterTable!$1:$1048576,MATCH("최종"&amp;SUBSTITUTE(SUBSTITUTE(E$1,"standard",""),"|Float",""),ChapterTable!$1:$1,0),0)*ChapterTable!$Q$17,
  IF(AND($A1478=0,$B1478=0),
    E1479,
  IF($B1478=0,
    VLOOKUP($A1478,ChapterTable!$1:$1048576,MATCH("최종"&amp;SUBSTITUTE(SUBSTITUTE(E$1,"standard",""),"|Float",""),ChapterTable!$1:$1,0),0),
  IF($B1478=1,
    IF($L1478=FALSE,
      VLOOKUP($A1478,ChapterTable!$1:$1048576,MATCH("최종"&amp;SUBSTITUTE(SUBSTITUTE(E$1,"standard",""),"|Float",""),ChapterTable!$1:$1,0),0),
      VLOOKUP($A1478-ChapterTable!$Q$11,ChapterTable!$1:$1048576,MATCH("최종"&amp;SUBSTITUTE(SUBSTITUTE(E$1,"standard",""),"|Float",""),ChapterTable!$1:$1,0),0)*ChapterTable!$Q$14
    ),
  OFFSET(E1478,-$B1478+IF($L1478,1,0),0)*
    (VLOOKUP(SUBSTITUTE(SUBSTITUTE(E$1,"standard",""),"|Float","")&amp;"인게임누적곱배수",ChapterTable!$S:$T,2,0)^C1478
    +VLOOKUP(SUBSTITUTE(SUBSTITUTE(E$1,"standard",""),"|Float","")&amp;"인게임누적합배수",ChapterTable!$S:$T,2,0)*C1478)
  )
  )
  )
)</f>
        <v>2788.4249999999997</v>
      </c>
      <c r="F1478" s="1">
        <f ca="1">IF(AND($A1478=0,$B1478=1),
    VLOOKUP(1,ChapterTable!$1:$1048576,MATCH("최종"&amp;SUBSTITUTE(SUBSTITUTE(F$1,"standard",""),"|Float",""),ChapterTable!$1:$1,0),0)*ChapterTable!$Q$17,
  IF(AND($A1478=0,$B1478=0),
    F1479,
  IF($B1478=0,
    VLOOKUP($A1478,ChapterTable!$1:$1048576,MATCH("최종"&amp;SUBSTITUTE(SUBSTITUTE(F$1,"standard",""),"|Float",""),ChapterTable!$1:$1,0),0),
  IF($B1478=1,
    IF($L1478=FALSE,
      VLOOKUP($A1478,ChapterTable!$1:$1048576,MATCH("최종"&amp;SUBSTITUTE(SUBSTITUTE(F$1,"standard",""),"|Float",""),ChapterTable!$1:$1,0),0),
      VLOOKUP($A1478-ChapterTable!$Q$11,ChapterTable!$1:$1048576,MATCH("최종"&amp;SUBSTITUTE(SUBSTITUTE(F$1,"standard",""),"|Float",""),ChapterTable!$1:$1,0),0)*ChapterTable!$Q$14
    ),
  OFFSET(F1478,-$B1478+IF($L1478,1,0),0)*
    (VLOOKUP(SUBSTITUTE(SUBSTITUTE(F$1,"standard",""),"|Float","")&amp;"인게임누적곱배수",ChapterTable!$S:$T,2,0)^D1478
    +VLOOKUP(SUBSTITUTE(SUBSTITUTE(F$1,"standard",""),"|Float","")&amp;"인게임누적합배수",ChapterTable!$S:$T,2,0)*D1478)
  )
  )
  )
)</f>
        <v>1032.75</v>
      </c>
      <c r="G1478" t="s">
        <v>76</v>
      </c>
      <c r="J1478" t="str">
        <f>IF(ISBLANK(I1478),"",
IFERROR(VLOOKUP(I1478,[1]StringTable!$1:$1048576,MATCH([1]StringTable!$B$1,[1]StringTable!$1:$1,0),0),
IFERROR(VLOOKUP(I1478,[1]InApkStringTable!$1:$1048576,MATCH([1]InApkStringTable!$B$1,[1]InApkStringTable!$1:$1,0),0),
"스트링없음")))</f>
        <v/>
      </c>
      <c r="L1478" t="b">
        <v>1</v>
      </c>
      <c r="N1478" t="str">
        <f>IF(ISBLANK(M1478),"",IF(ISERROR(VLOOKUP(M1478,MapTable!$A:$A,1,0)),"맵없음",""))</f>
        <v/>
      </c>
      <c r="O1478">
        <f t="shared" si="93"/>
        <v>4</v>
      </c>
      <c r="Q1478">
        <f t="shared" si="94"/>
        <v>4</v>
      </c>
      <c r="R1478" t="b">
        <f t="shared" ca="1" si="95"/>
        <v>0</v>
      </c>
      <c r="T1478" t="b">
        <f t="shared" ca="1" si="96"/>
        <v>0</v>
      </c>
      <c r="X1478" t="str">
        <f>IF(ISBLANK(W1478),"",
IF(ISERROR(FIND(",",W1478)),
  IF(ISERROR(VLOOKUP(W1478,MapTable!$A:$A,1,0)),"맵없음",
  ""),
IF(ISERROR(FIND(",",W1478,FIND(",",W1478)+1)),
  IF(OR(ISERROR(VLOOKUP(LEFT(W1478,FIND(",",W1478)-1),MapTable!$A:$A,1,0)),ISERROR(VLOOKUP(TRIM(MID(W1478,FIND(",",W1478)+1,999)),MapTable!$A:$A,1,0))),"맵없음",
  ""),
IF(ISERROR(FIND(",",W1478,FIND(",",W1478,FIND(",",W1478)+1)+1)),
  IF(OR(ISERROR(VLOOKUP(LEFT(W1478,FIND(",",W1478)-1),MapTable!$A:$A,1,0)),ISERROR(VLOOKUP(TRIM(MID(W1478,FIND(",",W1478)+1,FIND(",",W1478,FIND(",",W1478)+1)-FIND(",",W1478)-1)),MapTable!$A:$A,1,0)),ISERROR(VLOOKUP(TRIM(MID(W1478,FIND(",",W1478,FIND(",",W1478)+1)+1,999)),MapTable!$A:$A,1,0))),"맵없음",
  ""),
IF(ISERROR(FIND(",",W1478,FIND(",",W1478,FIND(",",W1478,FIND(",",W1478)+1)+1)+1)),
  IF(OR(ISERROR(VLOOKUP(LEFT(W1478,FIND(",",W1478)-1),MapTable!$A:$A,1,0)),ISERROR(VLOOKUP(TRIM(MID(W1478,FIND(",",W1478)+1,FIND(",",W1478,FIND(",",W1478)+1)-FIND(",",W1478)-1)),MapTable!$A:$A,1,0)),ISERROR(VLOOKUP(TRIM(MID(W1478,FIND(",",W1478,FIND(",",W1478)+1)+1,FIND(",",W1478,FIND(",",W1478,FIND(",",W1478)+1)+1)-FIND(",",W1478,FIND(",",W1478)+1)-1)),MapTable!$A:$A,1,0)),ISERROR(VLOOKUP(TRIM(MID(W1478,FIND(",",W1478,FIND(",",W1478,FIND(",",W1478)+1)+1)+1,999)),MapTable!$A:$A,1,0))),"맵없음",
  ""),
)))))</f>
        <v/>
      </c>
      <c r="AC1478" t="str">
        <f>IF(ISBLANK(AB1478),"",IF(ISERROR(VLOOKUP(AB1478,[3]DropTable!$A:$A,1,0)),"드랍없음",""))</f>
        <v/>
      </c>
      <c r="AE1478" t="str">
        <f>IF(ISBLANK(AD1478),"",IF(ISERROR(VLOOKUP(AD1478,[3]DropTable!$A:$A,1,0)),"드랍없음",""))</f>
        <v/>
      </c>
      <c r="AG1478">
        <v>9.8000000000000007</v>
      </c>
      <c r="AH1478">
        <v>1</v>
      </c>
    </row>
    <row r="1479" spans="1:34" x14ac:dyDescent="0.3">
      <c r="A1479">
        <v>7</v>
      </c>
      <c r="B1479">
        <v>38</v>
      </c>
      <c r="C1479">
        <f>IF(OR($L1479=TRUE,$A1479=0,MOD($A1479,ChapterTable!$S$20)&lt;&gt;0),
MAX(0,INT(($B1479+ChapterTable!$Q$26+VLOOKUP(SUBSTITUTE(C$1,"성장단계","")&amp;"단계오프셋",ChapterTable!$S:$T,2,0))/ChapterTable!$Q$23)),
MAX(0,INT(($B1479+ChapterTable!$S$26+VLOOKUP(SUBSTITUTE(C$1,"성장단계","")&amp;"보스단계오프셋",ChapterTable!$S:$T,2,0))/ChapterTable!$S$23)))</f>
        <v>4</v>
      </c>
      <c r="D1479">
        <f>IF(OR($L1479=TRUE,$A1479=0,MOD($A1479,ChapterTable!$S$20)&lt;&gt;0),
MAX(0,INT(($B1479+ChapterTable!$Q$26+VLOOKUP(SUBSTITUTE(D$1,"성장단계","")&amp;"단계오프셋",ChapterTable!$S:$T,2,0))/ChapterTable!$Q$23)),
MAX(0,INT(($B1479+ChapterTable!$S$26+VLOOKUP(SUBSTITUTE(D$1,"성장단계","")&amp;"보스단계오프셋",ChapterTable!$S:$T,2,0))/ChapterTable!$S$23)))</f>
        <v>3</v>
      </c>
      <c r="E1479" s="1">
        <f ca="1">IF(AND($A1479=0,$B1479=1),
    VLOOKUP(1,ChapterTable!$1:$1048576,MATCH("최종"&amp;SUBSTITUTE(SUBSTITUTE(E$1,"standard",""),"|Float",""),ChapterTable!$1:$1,0),0)*ChapterTable!$Q$17,
  IF(AND($A1479=0,$B1479=0),
    E1480,
  IF($B1479=0,
    VLOOKUP($A1479,ChapterTable!$1:$1048576,MATCH("최종"&amp;SUBSTITUTE(SUBSTITUTE(E$1,"standard",""),"|Float",""),ChapterTable!$1:$1,0),0),
  IF($B1479=1,
    IF($L1479=FALSE,
      VLOOKUP($A1479,ChapterTable!$1:$1048576,MATCH("최종"&amp;SUBSTITUTE(SUBSTITUTE(E$1,"standard",""),"|Float",""),ChapterTable!$1:$1,0),0),
      VLOOKUP($A1479-ChapterTable!$Q$11,ChapterTable!$1:$1048576,MATCH("최종"&amp;SUBSTITUTE(SUBSTITUTE(E$1,"standard",""),"|Float",""),ChapterTable!$1:$1,0),0)*ChapterTable!$Q$14
    ),
  OFFSET(E1479,-$B1479+IF($L1479,1,0),0)*
    (VLOOKUP(SUBSTITUTE(SUBSTITUTE(E$1,"standard",""),"|Float","")&amp;"인게임누적곱배수",ChapterTable!$S:$T,2,0)^C1479
    +VLOOKUP(SUBSTITUTE(SUBSTITUTE(E$1,"standard",""),"|Float","")&amp;"인게임누적합배수",ChapterTable!$S:$T,2,0)*C1479)
  )
  )
  )
)</f>
        <v>2788.4249999999997</v>
      </c>
      <c r="F1479" s="1">
        <f ca="1">IF(AND($A1479=0,$B1479=1),
    VLOOKUP(1,ChapterTable!$1:$1048576,MATCH("최종"&amp;SUBSTITUTE(SUBSTITUTE(F$1,"standard",""),"|Float",""),ChapterTable!$1:$1,0),0)*ChapterTable!$Q$17,
  IF(AND($A1479=0,$B1479=0),
    F1480,
  IF($B1479=0,
    VLOOKUP($A1479,ChapterTable!$1:$1048576,MATCH("최종"&amp;SUBSTITUTE(SUBSTITUTE(F$1,"standard",""),"|Float",""),ChapterTable!$1:$1,0),0),
  IF($B1479=1,
    IF($L1479=FALSE,
      VLOOKUP($A1479,ChapterTable!$1:$1048576,MATCH("최종"&amp;SUBSTITUTE(SUBSTITUTE(F$1,"standard",""),"|Float",""),ChapterTable!$1:$1,0),0),
      VLOOKUP($A1479-ChapterTable!$Q$11,ChapterTable!$1:$1048576,MATCH("최종"&amp;SUBSTITUTE(SUBSTITUTE(F$1,"standard",""),"|Float",""),ChapterTable!$1:$1,0),0)*ChapterTable!$Q$14
    ),
  OFFSET(F1479,-$B1479+IF($L1479,1,0),0)*
    (VLOOKUP(SUBSTITUTE(SUBSTITUTE(F$1,"standard",""),"|Float","")&amp;"인게임누적곱배수",ChapterTable!$S:$T,2,0)^D1479
    +VLOOKUP(SUBSTITUTE(SUBSTITUTE(F$1,"standard",""),"|Float","")&amp;"인게임누적합배수",ChapterTable!$S:$T,2,0)*D1479)
  )
  )
  )
)</f>
        <v>1032.75</v>
      </c>
      <c r="G1479" t="s">
        <v>76</v>
      </c>
      <c r="J1479" t="str">
        <f>IF(ISBLANK(I1479),"",
IFERROR(VLOOKUP(I1479,[1]StringTable!$1:$1048576,MATCH([1]StringTable!$B$1,[1]StringTable!$1:$1,0),0),
IFERROR(VLOOKUP(I1479,[1]InApkStringTable!$1:$1048576,MATCH([1]InApkStringTable!$B$1,[1]InApkStringTable!$1:$1,0),0),
"스트링없음")))</f>
        <v/>
      </c>
      <c r="L1479" t="b">
        <v>1</v>
      </c>
      <c r="N1479" t="str">
        <f>IF(ISBLANK(M1479),"",IF(ISERROR(VLOOKUP(M1479,MapTable!$A:$A,1,0)),"맵없음",""))</f>
        <v/>
      </c>
      <c r="O1479">
        <f t="shared" si="93"/>
        <v>4</v>
      </c>
      <c r="Q1479">
        <f t="shared" si="94"/>
        <v>4</v>
      </c>
      <c r="R1479" t="b">
        <f t="shared" ca="1" si="95"/>
        <v>0</v>
      </c>
      <c r="T1479" t="b">
        <f t="shared" ca="1" si="96"/>
        <v>0</v>
      </c>
      <c r="X1479" t="str">
        <f>IF(ISBLANK(W1479),"",
IF(ISERROR(FIND(",",W1479)),
  IF(ISERROR(VLOOKUP(W1479,MapTable!$A:$A,1,0)),"맵없음",
  ""),
IF(ISERROR(FIND(",",W1479,FIND(",",W1479)+1)),
  IF(OR(ISERROR(VLOOKUP(LEFT(W1479,FIND(",",W1479)-1),MapTable!$A:$A,1,0)),ISERROR(VLOOKUP(TRIM(MID(W1479,FIND(",",W1479)+1,999)),MapTable!$A:$A,1,0))),"맵없음",
  ""),
IF(ISERROR(FIND(",",W1479,FIND(",",W1479,FIND(",",W1479)+1)+1)),
  IF(OR(ISERROR(VLOOKUP(LEFT(W1479,FIND(",",W1479)-1),MapTable!$A:$A,1,0)),ISERROR(VLOOKUP(TRIM(MID(W1479,FIND(",",W1479)+1,FIND(",",W1479,FIND(",",W1479)+1)-FIND(",",W1479)-1)),MapTable!$A:$A,1,0)),ISERROR(VLOOKUP(TRIM(MID(W1479,FIND(",",W1479,FIND(",",W1479)+1)+1,999)),MapTable!$A:$A,1,0))),"맵없음",
  ""),
IF(ISERROR(FIND(",",W1479,FIND(",",W1479,FIND(",",W1479,FIND(",",W1479)+1)+1)+1)),
  IF(OR(ISERROR(VLOOKUP(LEFT(W1479,FIND(",",W1479)-1),MapTable!$A:$A,1,0)),ISERROR(VLOOKUP(TRIM(MID(W1479,FIND(",",W1479)+1,FIND(",",W1479,FIND(",",W1479)+1)-FIND(",",W1479)-1)),MapTable!$A:$A,1,0)),ISERROR(VLOOKUP(TRIM(MID(W1479,FIND(",",W1479,FIND(",",W1479)+1)+1,FIND(",",W1479,FIND(",",W1479,FIND(",",W1479)+1)+1)-FIND(",",W1479,FIND(",",W1479)+1)-1)),MapTable!$A:$A,1,0)),ISERROR(VLOOKUP(TRIM(MID(W1479,FIND(",",W1479,FIND(",",W1479,FIND(",",W1479)+1)+1)+1,999)),MapTable!$A:$A,1,0))),"맵없음",
  ""),
)))))</f>
        <v/>
      </c>
      <c r="AC1479" t="str">
        <f>IF(ISBLANK(AB1479),"",IF(ISERROR(VLOOKUP(AB1479,[3]DropTable!$A:$A,1,0)),"드랍없음",""))</f>
        <v/>
      </c>
      <c r="AE1479" t="str">
        <f>IF(ISBLANK(AD1479),"",IF(ISERROR(VLOOKUP(AD1479,[3]DropTable!$A:$A,1,0)),"드랍없음",""))</f>
        <v/>
      </c>
      <c r="AG1479">
        <v>9.8000000000000007</v>
      </c>
      <c r="AH1479">
        <v>1</v>
      </c>
    </row>
    <row r="1480" spans="1:34" x14ac:dyDescent="0.3">
      <c r="A1480">
        <v>7</v>
      </c>
      <c r="B1480">
        <v>39</v>
      </c>
      <c r="C1480">
        <f>IF(OR($L1480=TRUE,$A1480=0,MOD($A1480,ChapterTable!$S$20)&lt;&gt;0),
MAX(0,INT(($B1480+ChapterTable!$Q$26+VLOOKUP(SUBSTITUTE(C$1,"성장단계","")&amp;"단계오프셋",ChapterTable!$S:$T,2,0))/ChapterTable!$Q$23)),
MAX(0,INT(($B1480+ChapterTable!$S$26+VLOOKUP(SUBSTITUTE(C$1,"성장단계","")&amp;"보스단계오프셋",ChapterTable!$S:$T,2,0))/ChapterTable!$S$23)))</f>
        <v>4</v>
      </c>
      <c r="D1480">
        <f>IF(OR($L1480=TRUE,$A1480=0,MOD($A1480,ChapterTable!$S$20)&lt;&gt;0),
MAX(0,INT(($B1480+ChapterTable!$Q$26+VLOOKUP(SUBSTITUTE(D$1,"성장단계","")&amp;"단계오프셋",ChapterTable!$S:$T,2,0))/ChapterTable!$Q$23)),
MAX(0,INT(($B1480+ChapterTable!$S$26+VLOOKUP(SUBSTITUTE(D$1,"성장단계","")&amp;"보스단계오프셋",ChapterTable!$S:$T,2,0))/ChapterTable!$S$23)))</f>
        <v>3</v>
      </c>
      <c r="E1480" s="1">
        <f ca="1">IF(AND($A1480=0,$B1480=1),
    VLOOKUP(1,ChapterTable!$1:$1048576,MATCH("최종"&amp;SUBSTITUTE(SUBSTITUTE(E$1,"standard",""),"|Float",""),ChapterTable!$1:$1,0),0)*ChapterTable!$Q$17,
  IF(AND($A1480=0,$B1480=0),
    E1481,
  IF($B1480=0,
    VLOOKUP($A1480,ChapterTable!$1:$1048576,MATCH("최종"&amp;SUBSTITUTE(SUBSTITUTE(E$1,"standard",""),"|Float",""),ChapterTable!$1:$1,0),0),
  IF($B1480=1,
    IF($L1480=FALSE,
      VLOOKUP($A1480,ChapterTable!$1:$1048576,MATCH("최종"&amp;SUBSTITUTE(SUBSTITUTE(E$1,"standard",""),"|Float",""),ChapterTable!$1:$1,0),0),
      VLOOKUP($A1480-ChapterTable!$Q$11,ChapterTable!$1:$1048576,MATCH("최종"&amp;SUBSTITUTE(SUBSTITUTE(E$1,"standard",""),"|Float",""),ChapterTable!$1:$1,0),0)*ChapterTable!$Q$14
    ),
  OFFSET(E1480,-$B1480+IF($L1480,1,0),0)*
    (VLOOKUP(SUBSTITUTE(SUBSTITUTE(E$1,"standard",""),"|Float","")&amp;"인게임누적곱배수",ChapterTable!$S:$T,2,0)^C1480
    +VLOOKUP(SUBSTITUTE(SUBSTITUTE(E$1,"standard",""),"|Float","")&amp;"인게임누적합배수",ChapterTable!$S:$T,2,0)*C1480)
  )
  )
  )
)</f>
        <v>2788.4249999999997</v>
      </c>
      <c r="F1480" s="1">
        <f ca="1">IF(AND($A1480=0,$B1480=1),
    VLOOKUP(1,ChapterTable!$1:$1048576,MATCH("최종"&amp;SUBSTITUTE(SUBSTITUTE(F$1,"standard",""),"|Float",""),ChapterTable!$1:$1,0),0)*ChapterTable!$Q$17,
  IF(AND($A1480=0,$B1480=0),
    F1481,
  IF($B1480=0,
    VLOOKUP($A1480,ChapterTable!$1:$1048576,MATCH("최종"&amp;SUBSTITUTE(SUBSTITUTE(F$1,"standard",""),"|Float",""),ChapterTable!$1:$1,0),0),
  IF($B1480=1,
    IF($L1480=FALSE,
      VLOOKUP($A1480,ChapterTable!$1:$1048576,MATCH("최종"&amp;SUBSTITUTE(SUBSTITUTE(F$1,"standard",""),"|Float",""),ChapterTable!$1:$1,0),0),
      VLOOKUP($A1480-ChapterTable!$Q$11,ChapterTable!$1:$1048576,MATCH("최종"&amp;SUBSTITUTE(SUBSTITUTE(F$1,"standard",""),"|Float",""),ChapterTable!$1:$1,0),0)*ChapterTable!$Q$14
    ),
  OFFSET(F1480,-$B1480+IF($L1480,1,0),0)*
    (VLOOKUP(SUBSTITUTE(SUBSTITUTE(F$1,"standard",""),"|Float","")&amp;"인게임누적곱배수",ChapterTable!$S:$T,2,0)^D1480
    +VLOOKUP(SUBSTITUTE(SUBSTITUTE(F$1,"standard",""),"|Float","")&amp;"인게임누적합배수",ChapterTable!$S:$T,2,0)*D1480)
  )
  )
  )
)</f>
        <v>1032.75</v>
      </c>
      <c r="G1480" t="s">
        <v>76</v>
      </c>
      <c r="J1480" t="str">
        <f>IF(ISBLANK(I1480),"",
IFERROR(VLOOKUP(I1480,[1]StringTable!$1:$1048576,MATCH([1]StringTable!$B$1,[1]StringTable!$1:$1,0),0),
IFERROR(VLOOKUP(I1480,[1]InApkStringTable!$1:$1048576,MATCH([1]InApkStringTable!$B$1,[1]InApkStringTable!$1:$1,0),0),
"스트링없음")))</f>
        <v/>
      </c>
      <c r="L1480" t="b">
        <v>1</v>
      </c>
      <c r="N1480" t="str">
        <f>IF(ISBLANK(M1480),"",IF(ISERROR(VLOOKUP(M1480,MapTable!$A:$A,1,0)),"맵없음",""))</f>
        <v/>
      </c>
      <c r="O1480">
        <f t="shared" si="93"/>
        <v>94</v>
      </c>
      <c r="Q1480">
        <f t="shared" si="94"/>
        <v>94</v>
      </c>
      <c r="R1480" t="b">
        <f t="shared" ca="1" si="95"/>
        <v>1</v>
      </c>
      <c r="T1480" t="b">
        <f t="shared" ca="1" si="96"/>
        <v>1</v>
      </c>
      <c r="X1480" t="str">
        <f>IF(ISBLANK(W1480),"",
IF(ISERROR(FIND(",",W1480)),
  IF(ISERROR(VLOOKUP(W1480,MapTable!$A:$A,1,0)),"맵없음",
  ""),
IF(ISERROR(FIND(",",W1480,FIND(",",W1480)+1)),
  IF(OR(ISERROR(VLOOKUP(LEFT(W1480,FIND(",",W1480)-1),MapTable!$A:$A,1,0)),ISERROR(VLOOKUP(TRIM(MID(W1480,FIND(",",W1480)+1,999)),MapTable!$A:$A,1,0))),"맵없음",
  ""),
IF(ISERROR(FIND(",",W1480,FIND(",",W1480,FIND(",",W1480)+1)+1)),
  IF(OR(ISERROR(VLOOKUP(LEFT(W1480,FIND(",",W1480)-1),MapTable!$A:$A,1,0)),ISERROR(VLOOKUP(TRIM(MID(W1480,FIND(",",W1480)+1,FIND(",",W1480,FIND(",",W1480)+1)-FIND(",",W1480)-1)),MapTable!$A:$A,1,0)),ISERROR(VLOOKUP(TRIM(MID(W1480,FIND(",",W1480,FIND(",",W1480)+1)+1,999)),MapTable!$A:$A,1,0))),"맵없음",
  ""),
IF(ISERROR(FIND(",",W1480,FIND(",",W1480,FIND(",",W1480,FIND(",",W1480)+1)+1)+1)),
  IF(OR(ISERROR(VLOOKUP(LEFT(W1480,FIND(",",W1480)-1),MapTable!$A:$A,1,0)),ISERROR(VLOOKUP(TRIM(MID(W1480,FIND(",",W1480)+1,FIND(",",W1480,FIND(",",W1480)+1)-FIND(",",W1480)-1)),MapTable!$A:$A,1,0)),ISERROR(VLOOKUP(TRIM(MID(W1480,FIND(",",W1480,FIND(",",W1480)+1)+1,FIND(",",W1480,FIND(",",W1480,FIND(",",W1480)+1)+1)-FIND(",",W1480,FIND(",",W1480)+1)-1)),MapTable!$A:$A,1,0)),ISERROR(VLOOKUP(TRIM(MID(W1480,FIND(",",W1480,FIND(",",W1480,FIND(",",W1480)+1)+1)+1,999)),MapTable!$A:$A,1,0))),"맵없음",
  ""),
)))))</f>
        <v/>
      </c>
      <c r="AC1480" t="str">
        <f>IF(ISBLANK(AB1480),"",IF(ISERROR(VLOOKUP(AB1480,[3]DropTable!$A:$A,1,0)),"드랍없음",""))</f>
        <v/>
      </c>
      <c r="AE1480" t="str">
        <f>IF(ISBLANK(AD1480),"",IF(ISERROR(VLOOKUP(AD1480,[3]DropTable!$A:$A,1,0)),"드랍없음",""))</f>
        <v/>
      </c>
      <c r="AG1480">
        <v>9.8000000000000007</v>
      </c>
      <c r="AH1480">
        <v>1</v>
      </c>
    </row>
    <row r="1481" spans="1:34" x14ac:dyDescent="0.3">
      <c r="A1481">
        <v>7</v>
      </c>
      <c r="B1481">
        <v>40</v>
      </c>
      <c r="C1481">
        <f>IF(OR($L1481=TRUE,$A1481=0,MOD($A1481,ChapterTable!$S$20)&lt;&gt;0),
MAX(0,INT(($B1481+ChapterTable!$Q$26+VLOOKUP(SUBSTITUTE(C$1,"성장단계","")&amp;"단계오프셋",ChapterTable!$S:$T,2,0))/ChapterTable!$Q$23)),
MAX(0,INT(($B1481+ChapterTable!$S$26+VLOOKUP(SUBSTITUTE(C$1,"성장단계","")&amp;"보스단계오프셋",ChapterTable!$S:$T,2,0))/ChapterTable!$S$23)))</f>
        <v>4</v>
      </c>
      <c r="D1481">
        <f>IF(OR($L1481=TRUE,$A1481=0,MOD($A1481,ChapterTable!$S$20)&lt;&gt;0),
MAX(0,INT(($B1481+ChapterTable!$Q$26+VLOOKUP(SUBSTITUTE(D$1,"성장단계","")&amp;"단계오프셋",ChapterTable!$S:$T,2,0))/ChapterTable!$Q$23)),
MAX(0,INT(($B1481+ChapterTable!$S$26+VLOOKUP(SUBSTITUTE(D$1,"성장단계","")&amp;"보스단계오프셋",ChapterTable!$S:$T,2,0))/ChapterTable!$S$23)))</f>
        <v>3</v>
      </c>
      <c r="E1481" s="1">
        <f ca="1">IF(AND($A1481=0,$B1481=1),
    VLOOKUP(1,ChapterTable!$1:$1048576,MATCH("최종"&amp;SUBSTITUTE(SUBSTITUTE(E$1,"standard",""),"|Float",""),ChapterTable!$1:$1,0),0)*ChapterTable!$Q$17,
  IF(AND($A1481=0,$B1481=0),
    E1482,
  IF($B1481=0,
    VLOOKUP($A1481,ChapterTable!$1:$1048576,MATCH("최종"&amp;SUBSTITUTE(SUBSTITUTE(E$1,"standard",""),"|Float",""),ChapterTable!$1:$1,0),0),
  IF($B1481=1,
    IF($L1481=FALSE,
      VLOOKUP($A1481,ChapterTable!$1:$1048576,MATCH("최종"&amp;SUBSTITUTE(SUBSTITUTE(E$1,"standard",""),"|Float",""),ChapterTable!$1:$1,0),0),
      VLOOKUP($A1481-ChapterTable!$Q$11,ChapterTable!$1:$1048576,MATCH("최종"&amp;SUBSTITUTE(SUBSTITUTE(E$1,"standard",""),"|Float",""),ChapterTable!$1:$1,0),0)*ChapterTable!$Q$14
    ),
  OFFSET(E1481,-$B1481+IF($L1481,1,0),0)*
    (VLOOKUP(SUBSTITUTE(SUBSTITUTE(E$1,"standard",""),"|Float","")&amp;"인게임누적곱배수",ChapterTable!$S:$T,2,0)^C1481
    +VLOOKUP(SUBSTITUTE(SUBSTITUTE(E$1,"standard",""),"|Float","")&amp;"인게임누적합배수",ChapterTable!$S:$T,2,0)*C1481)
  )
  )
  )
)</f>
        <v>2788.4249999999997</v>
      </c>
      <c r="F1481" s="1">
        <f ca="1">IF(AND($A1481=0,$B1481=1),
    VLOOKUP(1,ChapterTable!$1:$1048576,MATCH("최종"&amp;SUBSTITUTE(SUBSTITUTE(F$1,"standard",""),"|Float",""),ChapterTable!$1:$1,0),0)*ChapterTable!$Q$17,
  IF(AND($A1481=0,$B1481=0),
    F1482,
  IF($B1481=0,
    VLOOKUP($A1481,ChapterTable!$1:$1048576,MATCH("최종"&amp;SUBSTITUTE(SUBSTITUTE(F$1,"standard",""),"|Float",""),ChapterTable!$1:$1,0),0),
  IF($B1481=1,
    IF($L1481=FALSE,
      VLOOKUP($A1481,ChapterTable!$1:$1048576,MATCH("최종"&amp;SUBSTITUTE(SUBSTITUTE(F$1,"standard",""),"|Float",""),ChapterTable!$1:$1,0),0),
      VLOOKUP($A1481-ChapterTable!$Q$11,ChapterTable!$1:$1048576,MATCH("최종"&amp;SUBSTITUTE(SUBSTITUTE(F$1,"standard",""),"|Float",""),ChapterTable!$1:$1,0),0)*ChapterTable!$Q$14
    ),
  OFFSET(F1481,-$B1481+IF($L1481,1,0),0)*
    (VLOOKUP(SUBSTITUTE(SUBSTITUTE(F$1,"standard",""),"|Float","")&amp;"인게임누적곱배수",ChapterTable!$S:$T,2,0)^D1481
    +VLOOKUP(SUBSTITUTE(SUBSTITUTE(F$1,"standard",""),"|Float","")&amp;"인게임누적합배수",ChapterTable!$S:$T,2,0)*D1481)
  )
  )
  )
)</f>
        <v>1032.75</v>
      </c>
      <c r="G1481" t="s">
        <v>76</v>
      </c>
      <c r="J1481" t="str">
        <f>IF(ISBLANK(I1481),"",
IFERROR(VLOOKUP(I1481,[1]StringTable!$1:$1048576,MATCH([1]StringTable!$B$1,[1]StringTable!$1:$1,0),0),
IFERROR(VLOOKUP(I1481,[1]InApkStringTable!$1:$1048576,MATCH([1]InApkStringTable!$B$1,[1]InApkStringTable!$1:$1,0),0),
"스트링없음")))</f>
        <v/>
      </c>
      <c r="L1481" t="b">
        <v>1</v>
      </c>
      <c r="N1481" t="str">
        <f>IF(ISBLANK(M1481),"",IF(ISERROR(VLOOKUP(M1481,MapTable!$A:$A,1,0)),"맵없음",""))</f>
        <v/>
      </c>
      <c r="O1481">
        <f t="shared" si="93"/>
        <v>21</v>
      </c>
      <c r="Q1481">
        <f t="shared" si="94"/>
        <v>21</v>
      </c>
      <c r="R1481" t="b">
        <f t="shared" ca="1" si="95"/>
        <v>0</v>
      </c>
      <c r="T1481" t="b">
        <f t="shared" ca="1" si="96"/>
        <v>0</v>
      </c>
      <c r="X1481" t="str">
        <f>IF(ISBLANK(W1481),"",
IF(ISERROR(FIND(",",W1481)),
  IF(ISERROR(VLOOKUP(W1481,MapTable!$A:$A,1,0)),"맵없음",
  ""),
IF(ISERROR(FIND(",",W1481,FIND(",",W1481)+1)),
  IF(OR(ISERROR(VLOOKUP(LEFT(W1481,FIND(",",W1481)-1),MapTable!$A:$A,1,0)),ISERROR(VLOOKUP(TRIM(MID(W1481,FIND(",",W1481)+1,999)),MapTable!$A:$A,1,0))),"맵없음",
  ""),
IF(ISERROR(FIND(",",W1481,FIND(",",W1481,FIND(",",W1481)+1)+1)),
  IF(OR(ISERROR(VLOOKUP(LEFT(W1481,FIND(",",W1481)-1),MapTable!$A:$A,1,0)),ISERROR(VLOOKUP(TRIM(MID(W1481,FIND(",",W1481)+1,FIND(",",W1481,FIND(",",W1481)+1)-FIND(",",W1481)-1)),MapTable!$A:$A,1,0)),ISERROR(VLOOKUP(TRIM(MID(W1481,FIND(",",W1481,FIND(",",W1481)+1)+1,999)),MapTable!$A:$A,1,0))),"맵없음",
  ""),
IF(ISERROR(FIND(",",W1481,FIND(",",W1481,FIND(",",W1481,FIND(",",W1481)+1)+1)+1)),
  IF(OR(ISERROR(VLOOKUP(LEFT(W1481,FIND(",",W1481)-1),MapTable!$A:$A,1,0)),ISERROR(VLOOKUP(TRIM(MID(W1481,FIND(",",W1481)+1,FIND(",",W1481,FIND(",",W1481)+1)-FIND(",",W1481)-1)),MapTable!$A:$A,1,0)),ISERROR(VLOOKUP(TRIM(MID(W1481,FIND(",",W1481,FIND(",",W1481)+1)+1,FIND(",",W1481,FIND(",",W1481,FIND(",",W1481)+1)+1)-FIND(",",W1481,FIND(",",W1481)+1)-1)),MapTable!$A:$A,1,0)),ISERROR(VLOOKUP(TRIM(MID(W1481,FIND(",",W1481,FIND(",",W1481,FIND(",",W1481)+1)+1)+1,999)),MapTable!$A:$A,1,0))),"맵없음",
  ""),
)))))</f>
        <v/>
      </c>
      <c r="AC1481" t="str">
        <f>IF(ISBLANK(AB1481),"",IF(ISERROR(VLOOKUP(AB1481,[3]DropTable!$A:$A,1,0)),"드랍없음",""))</f>
        <v/>
      </c>
      <c r="AE1481" t="str">
        <f>IF(ISBLANK(AD1481),"",IF(ISERROR(VLOOKUP(AD1481,[3]DropTable!$A:$A,1,0)),"드랍없음",""))</f>
        <v/>
      </c>
      <c r="AG1481">
        <v>9.8000000000000007</v>
      </c>
      <c r="AH1481">
        <v>1</v>
      </c>
    </row>
    <row r="1482" spans="1:34" x14ac:dyDescent="0.3">
      <c r="A1482">
        <v>7</v>
      </c>
      <c r="B1482">
        <v>41</v>
      </c>
      <c r="C1482">
        <f>IF(OR($L1482=TRUE,$A1482=0,MOD($A1482,ChapterTable!$S$20)&lt;&gt;0),
MAX(0,INT(($B1482+ChapterTable!$Q$26+VLOOKUP(SUBSTITUTE(C$1,"성장단계","")&amp;"단계오프셋",ChapterTable!$S:$T,2,0))/ChapterTable!$Q$23)),
MAX(0,INT(($B1482+ChapterTable!$S$26+VLOOKUP(SUBSTITUTE(C$1,"성장단계","")&amp;"보스단계오프셋",ChapterTable!$S:$T,2,0))/ChapterTable!$S$23)))</f>
        <v>4</v>
      </c>
      <c r="D1482">
        <f>IF(OR($L1482=TRUE,$A1482=0,MOD($A1482,ChapterTable!$S$20)&lt;&gt;0),
MAX(0,INT(($B1482+ChapterTable!$Q$26+VLOOKUP(SUBSTITUTE(D$1,"성장단계","")&amp;"단계오프셋",ChapterTable!$S:$T,2,0))/ChapterTable!$Q$23)),
MAX(0,INT(($B1482+ChapterTable!$S$26+VLOOKUP(SUBSTITUTE(D$1,"성장단계","")&amp;"보스단계오프셋",ChapterTable!$S:$T,2,0))/ChapterTable!$S$23)))</f>
        <v>4</v>
      </c>
      <c r="E1482" s="1">
        <f ca="1">IF(AND($A1482=0,$B1482=1),
    VLOOKUP(1,ChapterTable!$1:$1048576,MATCH("최종"&amp;SUBSTITUTE(SUBSTITUTE(E$1,"standard",""),"|Float",""),ChapterTable!$1:$1,0),0)*ChapterTable!$Q$17,
  IF(AND($A1482=0,$B1482=0),
    E1483,
  IF($B1482=0,
    VLOOKUP($A1482,ChapterTable!$1:$1048576,MATCH("최종"&amp;SUBSTITUTE(SUBSTITUTE(E$1,"standard",""),"|Float",""),ChapterTable!$1:$1,0),0),
  IF($B1482=1,
    IF($L1482=FALSE,
      VLOOKUP($A1482,ChapterTable!$1:$1048576,MATCH("최종"&amp;SUBSTITUTE(SUBSTITUTE(E$1,"standard",""),"|Float",""),ChapterTable!$1:$1,0),0),
      VLOOKUP($A1482-ChapterTable!$Q$11,ChapterTable!$1:$1048576,MATCH("최종"&amp;SUBSTITUTE(SUBSTITUTE(E$1,"standard",""),"|Float",""),ChapterTable!$1:$1,0),0)*ChapterTable!$Q$14
    ),
  OFFSET(E1482,-$B1482+IF($L1482,1,0),0)*
    (VLOOKUP(SUBSTITUTE(SUBSTITUTE(E$1,"standard",""),"|Float","")&amp;"인게임누적곱배수",ChapterTable!$S:$T,2,0)^C1482
    +VLOOKUP(SUBSTITUTE(SUBSTITUTE(E$1,"standard",""),"|Float","")&amp;"인게임누적합배수",ChapterTable!$S:$T,2,0)*C1482)
  )
  )
  )
)</f>
        <v>2788.4249999999997</v>
      </c>
      <c r="F1482" s="1">
        <f ca="1">IF(AND($A1482=0,$B1482=1),
    VLOOKUP(1,ChapterTable!$1:$1048576,MATCH("최종"&amp;SUBSTITUTE(SUBSTITUTE(F$1,"standard",""),"|Float",""),ChapterTable!$1:$1,0),0)*ChapterTable!$Q$17,
  IF(AND($A1482=0,$B1482=0),
    F1483,
  IF($B1482=0,
    VLOOKUP($A1482,ChapterTable!$1:$1048576,MATCH("최종"&amp;SUBSTITUTE(SUBSTITUTE(F$1,"standard",""),"|Float",""),ChapterTable!$1:$1,0),0),
  IF($B1482=1,
    IF($L1482=FALSE,
      VLOOKUP($A1482,ChapterTable!$1:$1048576,MATCH("최종"&amp;SUBSTITUTE(SUBSTITUTE(F$1,"standard",""),"|Float",""),ChapterTable!$1:$1,0),0),
      VLOOKUP($A1482-ChapterTable!$Q$11,ChapterTable!$1:$1048576,MATCH("최종"&amp;SUBSTITUTE(SUBSTITUTE(F$1,"standard",""),"|Float",""),ChapterTable!$1:$1,0),0)*ChapterTable!$Q$14
    ),
  OFFSET(F1482,-$B1482+IF($L1482,1,0),0)*
    (VLOOKUP(SUBSTITUTE(SUBSTITUTE(F$1,"standard",""),"|Float","")&amp;"인게임누적곱배수",ChapterTable!$S:$T,2,0)^D1482
    +VLOOKUP(SUBSTITUTE(SUBSTITUTE(F$1,"standard",""),"|Float","")&amp;"인게임누적합배수",ChapterTable!$S:$T,2,0)*D1482)
  )
  )
  )
)</f>
        <v>1161.84375</v>
      </c>
      <c r="G1482" t="s">
        <v>76</v>
      </c>
      <c r="J1482" t="str">
        <f>IF(ISBLANK(I1482),"",
IFERROR(VLOOKUP(I1482,[1]StringTable!$1:$1048576,MATCH([1]StringTable!$B$1,[1]StringTable!$1:$1,0),0),
IFERROR(VLOOKUP(I1482,[1]InApkStringTable!$1:$1048576,MATCH([1]InApkStringTable!$B$1,[1]InApkStringTable!$1:$1,0),0),
"스트링없음")))</f>
        <v/>
      </c>
      <c r="L1482" t="b">
        <v>1</v>
      </c>
      <c r="N1482" t="str">
        <f>IF(ISBLANK(M1482),"",IF(ISERROR(VLOOKUP(M1482,MapTable!$A:$A,1,0)),"맵없음",""))</f>
        <v/>
      </c>
      <c r="O1482">
        <f t="shared" si="93"/>
        <v>5</v>
      </c>
      <c r="Q1482">
        <f t="shared" si="94"/>
        <v>5</v>
      </c>
      <c r="R1482" t="b">
        <f t="shared" ca="1" si="95"/>
        <v>0</v>
      </c>
      <c r="T1482" t="b">
        <f t="shared" ca="1" si="96"/>
        <v>0</v>
      </c>
      <c r="X1482" t="str">
        <f>IF(ISBLANK(W1482),"",
IF(ISERROR(FIND(",",W1482)),
  IF(ISERROR(VLOOKUP(W1482,MapTable!$A:$A,1,0)),"맵없음",
  ""),
IF(ISERROR(FIND(",",W1482,FIND(",",W1482)+1)),
  IF(OR(ISERROR(VLOOKUP(LEFT(W1482,FIND(",",W1482)-1),MapTable!$A:$A,1,0)),ISERROR(VLOOKUP(TRIM(MID(W1482,FIND(",",W1482)+1,999)),MapTable!$A:$A,1,0))),"맵없음",
  ""),
IF(ISERROR(FIND(",",W1482,FIND(",",W1482,FIND(",",W1482)+1)+1)),
  IF(OR(ISERROR(VLOOKUP(LEFT(W1482,FIND(",",W1482)-1),MapTable!$A:$A,1,0)),ISERROR(VLOOKUP(TRIM(MID(W1482,FIND(",",W1482)+1,FIND(",",W1482,FIND(",",W1482)+1)-FIND(",",W1482)-1)),MapTable!$A:$A,1,0)),ISERROR(VLOOKUP(TRIM(MID(W1482,FIND(",",W1482,FIND(",",W1482)+1)+1,999)),MapTable!$A:$A,1,0))),"맵없음",
  ""),
IF(ISERROR(FIND(",",W1482,FIND(",",W1482,FIND(",",W1482,FIND(",",W1482)+1)+1)+1)),
  IF(OR(ISERROR(VLOOKUP(LEFT(W1482,FIND(",",W1482)-1),MapTable!$A:$A,1,0)),ISERROR(VLOOKUP(TRIM(MID(W1482,FIND(",",W1482)+1,FIND(",",W1482,FIND(",",W1482)+1)-FIND(",",W1482)-1)),MapTable!$A:$A,1,0)),ISERROR(VLOOKUP(TRIM(MID(W1482,FIND(",",W1482,FIND(",",W1482)+1)+1,FIND(",",W1482,FIND(",",W1482,FIND(",",W1482)+1)+1)-FIND(",",W1482,FIND(",",W1482)+1)-1)),MapTable!$A:$A,1,0)),ISERROR(VLOOKUP(TRIM(MID(W1482,FIND(",",W1482,FIND(",",W1482,FIND(",",W1482)+1)+1)+1,999)),MapTable!$A:$A,1,0))),"맵없음",
  ""),
)))))</f>
        <v/>
      </c>
      <c r="AC1482" t="str">
        <f>IF(ISBLANK(AB1482),"",IF(ISERROR(VLOOKUP(AB1482,[3]DropTable!$A:$A,1,0)),"드랍없음",""))</f>
        <v/>
      </c>
      <c r="AE1482" t="str">
        <f>IF(ISBLANK(AD1482),"",IF(ISERROR(VLOOKUP(AD1482,[3]DropTable!$A:$A,1,0)),"드랍없음",""))</f>
        <v/>
      </c>
      <c r="AG1482">
        <v>9.8000000000000007</v>
      </c>
      <c r="AH1482">
        <v>1</v>
      </c>
    </row>
    <row r="1483" spans="1:34" x14ac:dyDescent="0.3">
      <c r="A1483">
        <v>7</v>
      </c>
      <c r="B1483">
        <v>42</v>
      </c>
      <c r="C1483">
        <f>IF(OR($L1483=TRUE,$A1483=0,MOD($A1483,ChapterTable!$S$20)&lt;&gt;0),
MAX(0,INT(($B1483+ChapterTable!$Q$26+VLOOKUP(SUBSTITUTE(C$1,"성장단계","")&amp;"단계오프셋",ChapterTable!$S:$T,2,0))/ChapterTable!$Q$23)),
MAX(0,INT(($B1483+ChapterTable!$S$26+VLOOKUP(SUBSTITUTE(C$1,"성장단계","")&amp;"보스단계오프셋",ChapterTable!$S:$T,2,0))/ChapterTable!$S$23)))</f>
        <v>4</v>
      </c>
      <c r="D1483">
        <f>IF(OR($L1483=TRUE,$A1483=0,MOD($A1483,ChapterTable!$S$20)&lt;&gt;0),
MAX(0,INT(($B1483+ChapterTable!$Q$26+VLOOKUP(SUBSTITUTE(D$1,"성장단계","")&amp;"단계오프셋",ChapterTable!$S:$T,2,0))/ChapterTable!$Q$23)),
MAX(0,INT(($B1483+ChapterTable!$S$26+VLOOKUP(SUBSTITUTE(D$1,"성장단계","")&amp;"보스단계오프셋",ChapterTable!$S:$T,2,0))/ChapterTable!$S$23)))</f>
        <v>4</v>
      </c>
      <c r="E1483" s="1">
        <f ca="1">IF(AND($A1483=0,$B1483=1),
    VLOOKUP(1,ChapterTable!$1:$1048576,MATCH("최종"&amp;SUBSTITUTE(SUBSTITUTE(E$1,"standard",""),"|Float",""),ChapterTable!$1:$1,0),0)*ChapterTable!$Q$17,
  IF(AND($A1483=0,$B1483=0),
    E1484,
  IF($B1483=0,
    VLOOKUP($A1483,ChapterTable!$1:$1048576,MATCH("최종"&amp;SUBSTITUTE(SUBSTITUTE(E$1,"standard",""),"|Float",""),ChapterTable!$1:$1,0),0),
  IF($B1483=1,
    IF($L1483=FALSE,
      VLOOKUP($A1483,ChapterTable!$1:$1048576,MATCH("최종"&amp;SUBSTITUTE(SUBSTITUTE(E$1,"standard",""),"|Float",""),ChapterTable!$1:$1,0),0),
      VLOOKUP($A1483-ChapterTable!$Q$11,ChapterTable!$1:$1048576,MATCH("최종"&amp;SUBSTITUTE(SUBSTITUTE(E$1,"standard",""),"|Float",""),ChapterTable!$1:$1,0),0)*ChapterTable!$Q$14
    ),
  OFFSET(E1483,-$B1483+IF($L1483,1,0),0)*
    (VLOOKUP(SUBSTITUTE(SUBSTITUTE(E$1,"standard",""),"|Float","")&amp;"인게임누적곱배수",ChapterTable!$S:$T,2,0)^C1483
    +VLOOKUP(SUBSTITUTE(SUBSTITUTE(E$1,"standard",""),"|Float","")&amp;"인게임누적합배수",ChapterTable!$S:$T,2,0)*C1483)
  )
  )
  )
)</f>
        <v>2788.4249999999997</v>
      </c>
      <c r="F1483" s="1">
        <f ca="1">IF(AND($A1483=0,$B1483=1),
    VLOOKUP(1,ChapterTable!$1:$1048576,MATCH("최종"&amp;SUBSTITUTE(SUBSTITUTE(F$1,"standard",""),"|Float",""),ChapterTable!$1:$1,0),0)*ChapterTable!$Q$17,
  IF(AND($A1483=0,$B1483=0),
    F1484,
  IF($B1483=0,
    VLOOKUP($A1483,ChapterTable!$1:$1048576,MATCH("최종"&amp;SUBSTITUTE(SUBSTITUTE(F$1,"standard",""),"|Float",""),ChapterTable!$1:$1,0),0),
  IF($B1483=1,
    IF($L1483=FALSE,
      VLOOKUP($A1483,ChapterTable!$1:$1048576,MATCH("최종"&amp;SUBSTITUTE(SUBSTITUTE(F$1,"standard",""),"|Float",""),ChapterTable!$1:$1,0),0),
      VLOOKUP($A1483-ChapterTable!$Q$11,ChapterTable!$1:$1048576,MATCH("최종"&amp;SUBSTITUTE(SUBSTITUTE(F$1,"standard",""),"|Float",""),ChapterTable!$1:$1,0),0)*ChapterTable!$Q$14
    ),
  OFFSET(F1483,-$B1483+IF($L1483,1,0),0)*
    (VLOOKUP(SUBSTITUTE(SUBSTITUTE(F$1,"standard",""),"|Float","")&amp;"인게임누적곱배수",ChapterTable!$S:$T,2,0)^D1483
    +VLOOKUP(SUBSTITUTE(SUBSTITUTE(F$1,"standard",""),"|Float","")&amp;"인게임누적합배수",ChapterTable!$S:$T,2,0)*D1483)
  )
  )
  )
)</f>
        <v>1161.84375</v>
      </c>
      <c r="G1483" t="s">
        <v>76</v>
      </c>
      <c r="J1483" t="str">
        <f>IF(ISBLANK(I1483),"",
IFERROR(VLOOKUP(I1483,[1]StringTable!$1:$1048576,MATCH([1]StringTable!$B$1,[1]StringTable!$1:$1,0),0),
IFERROR(VLOOKUP(I1483,[1]InApkStringTable!$1:$1048576,MATCH([1]InApkStringTable!$B$1,[1]InApkStringTable!$1:$1,0),0),
"스트링없음")))</f>
        <v/>
      </c>
      <c r="L1483" t="b">
        <v>1</v>
      </c>
      <c r="N1483" t="str">
        <f>IF(ISBLANK(M1483),"",IF(ISERROR(VLOOKUP(M1483,MapTable!$A:$A,1,0)),"맵없음",""))</f>
        <v/>
      </c>
      <c r="O1483">
        <f t="shared" si="93"/>
        <v>5</v>
      </c>
      <c r="Q1483">
        <f t="shared" si="94"/>
        <v>5</v>
      </c>
      <c r="R1483" t="b">
        <f t="shared" ca="1" si="95"/>
        <v>0</v>
      </c>
      <c r="T1483" t="b">
        <f t="shared" ca="1" si="96"/>
        <v>0</v>
      </c>
      <c r="X1483" t="str">
        <f>IF(ISBLANK(W1483),"",
IF(ISERROR(FIND(",",W1483)),
  IF(ISERROR(VLOOKUP(W1483,MapTable!$A:$A,1,0)),"맵없음",
  ""),
IF(ISERROR(FIND(",",W1483,FIND(",",W1483)+1)),
  IF(OR(ISERROR(VLOOKUP(LEFT(W1483,FIND(",",W1483)-1),MapTable!$A:$A,1,0)),ISERROR(VLOOKUP(TRIM(MID(W1483,FIND(",",W1483)+1,999)),MapTable!$A:$A,1,0))),"맵없음",
  ""),
IF(ISERROR(FIND(",",W1483,FIND(",",W1483,FIND(",",W1483)+1)+1)),
  IF(OR(ISERROR(VLOOKUP(LEFT(W1483,FIND(",",W1483)-1),MapTable!$A:$A,1,0)),ISERROR(VLOOKUP(TRIM(MID(W1483,FIND(",",W1483)+1,FIND(",",W1483,FIND(",",W1483)+1)-FIND(",",W1483)-1)),MapTable!$A:$A,1,0)),ISERROR(VLOOKUP(TRIM(MID(W1483,FIND(",",W1483,FIND(",",W1483)+1)+1,999)),MapTable!$A:$A,1,0))),"맵없음",
  ""),
IF(ISERROR(FIND(",",W1483,FIND(",",W1483,FIND(",",W1483,FIND(",",W1483)+1)+1)+1)),
  IF(OR(ISERROR(VLOOKUP(LEFT(W1483,FIND(",",W1483)-1),MapTable!$A:$A,1,0)),ISERROR(VLOOKUP(TRIM(MID(W1483,FIND(",",W1483)+1,FIND(",",W1483,FIND(",",W1483)+1)-FIND(",",W1483)-1)),MapTable!$A:$A,1,0)),ISERROR(VLOOKUP(TRIM(MID(W1483,FIND(",",W1483,FIND(",",W1483)+1)+1,FIND(",",W1483,FIND(",",W1483,FIND(",",W1483)+1)+1)-FIND(",",W1483,FIND(",",W1483)+1)-1)),MapTable!$A:$A,1,0)),ISERROR(VLOOKUP(TRIM(MID(W1483,FIND(",",W1483,FIND(",",W1483,FIND(",",W1483)+1)+1)+1,999)),MapTable!$A:$A,1,0))),"맵없음",
  ""),
)))))</f>
        <v/>
      </c>
      <c r="AC1483" t="str">
        <f>IF(ISBLANK(AB1483),"",IF(ISERROR(VLOOKUP(AB1483,[3]DropTable!$A:$A,1,0)),"드랍없음",""))</f>
        <v/>
      </c>
      <c r="AE1483" t="str">
        <f>IF(ISBLANK(AD1483),"",IF(ISERROR(VLOOKUP(AD1483,[3]DropTable!$A:$A,1,0)),"드랍없음",""))</f>
        <v/>
      </c>
      <c r="AG1483">
        <v>9.8000000000000007</v>
      </c>
      <c r="AH1483">
        <v>1</v>
      </c>
    </row>
    <row r="1484" spans="1:34" x14ac:dyDescent="0.3">
      <c r="A1484">
        <v>7</v>
      </c>
      <c r="B1484">
        <v>43</v>
      </c>
      <c r="C1484">
        <f>IF(OR($L1484=TRUE,$A1484=0,MOD($A1484,ChapterTable!$S$20)&lt;&gt;0),
MAX(0,INT(($B1484+ChapterTable!$Q$26+VLOOKUP(SUBSTITUTE(C$1,"성장단계","")&amp;"단계오프셋",ChapterTable!$S:$T,2,0))/ChapterTable!$Q$23)),
MAX(0,INT(($B1484+ChapterTable!$S$26+VLOOKUP(SUBSTITUTE(C$1,"성장단계","")&amp;"보스단계오프셋",ChapterTable!$S:$T,2,0))/ChapterTable!$S$23)))</f>
        <v>4</v>
      </c>
      <c r="D1484">
        <f>IF(OR($L1484=TRUE,$A1484=0,MOD($A1484,ChapterTable!$S$20)&lt;&gt;0),
MAX(0,INT(($B1484+ChapterTable!$Q$26+VLOOKUP(SUBSTITUTE(D$1,"성장단계","")&amp;"단계오프셋",ChapterTable!$S:$T,2,0))/ChapterTable!$Q$23)),
MAX(0,INT(($B1484+ChapterTable!$S$26+VLOOKUP(SUBSTITUTE(D$1,"성장단계","")&amp;"보스단계오프셋",ChapterTable!$S:$T,2,0))/ChapterTable!$S$23)))</f>
        <v>4</v>
      </c>
      <c r="E1484" s="1">
        <f ca="1">IF(AND($A1484=0,$B1484=1),
    VLOOKUP(1,ChapterTable!$1:$1048576,MATCH("최종"&amp;SUBSTITUTE(SUBSTITUTE(E$1,"standard",""),"|Float",""),ChapterTable!$1:$1,0),0)*ChapterTable!$Q$17,
  IF(AND($A1484=0,$B1484=0),
    E1485,
  IF($B1484=0,
    VLOOKUP($A1484,ChapterTable!$1:$1048576,MATCH("최종"&amp;SUBSTITUTE(SUBSTITUTE(E$1,"standard",""),"|Float",""),ChapterTable!$1:$1,0),0),
  IF($B1484=1,
    IF($L1484=FALSE,
      VLOOKUP($A1484,ChapterTable!$1:$1048576,MATCH("최종"&amp;SUBSTITUTE(SUBSTITUTE(E$1,"standard",""),"|Float",""),ChapterTable!$1:$1,0),0),
      VLOOKUP($A1484-ChapterTable!$Q$11,ChapterTable!$1:$1048576,MATCH("최종"&amp;SUBSTITUTE(SUBSTITUTE(E$1,"standard",""),"|Float",""),ChapterTable!$1:$1,0),0)*ChapterTable!$Q$14
    ),
  OFFSET(E1484,-$B1484+IF($L1484,1,0),0)*
    (VLOOKUP(SUBSTITUTE(SUBSTITUTE(E$1,"standard",""),"|Float","")&amp;"인게임누적곱배수",ChapterTable!$S:$T,2,0)^C1484
    +VLOOKUP(SUBSTITUTE(SUBSTITUTE(E$1,"standard",""),"|Float","")&amp;"인게임누적합배수",ChapterTable!$S:$T,2,0)*C1484)
  )
  )
  )
)</f>
        <v>2788.4249999999997</v>
      </c>
      <c r="F1484" s="1">
        <f ca="1">IF(AND($A1484=0,$B1484=1),
    VLOOKUP(1,ChapterTable!$1:$1048576,MATCH("최종"&amp;SUBSTITUTE(SUBSTITUTE(F$1,"standard",""),"|Float",""),ChapterTable!$1:$1,0),0)*ChapterTable!$Q$17,
  IF(AND($A1484=0,$B1484=0),
    F1485,
  IF($B1484=0,
    VLOOKUP($A1484,ChapterTable!$1:$1048576,MATCH("최종"&amp;SUBSTITUTE(SUBSTITUTE(F$1,"standard",""),"|Float",""),ChapterTable!$1:$1,0),0),
  IF($B1484=1,
    IF($L1484=FALSE,
      VLOOKUP($A1484,ChapterTable!$1:$1048576,MATCH("최종"&amp;SUBSTITUTE(SUBSTITUTE(F$1,"standard",""),"|Float",""),ChapterTable!$1:$1,0),0),
      VLOOKUP($A1484-ChapterTable!$Q$11,ChapterTable!$1:$1048576,MATCH("최종"&amp;SUBSTITUTE(SUBSTITUTE(F$1,"standard",""),"|Float",""),ChapterTable!$1:$1,0),0)*ChapterTable!$Q$14
    ),
  OFFSET(F1484,-$B1484+IF($L1484,1,0),0)*
    (VLOOKUP(SUBSTITUTE(SUBSTITUTE(F$1,"standard",""),"|Float","")&amp;"인게임누적곱배수",ChapterTable!$S:$T,2,0)^D1484
    +VLOOKUP(SUBSTITUTE(SUBSTITUTE(F$1,"standard",""),"|Float","")&amp;"인게임누적합배수",ChapterTable!$S:$T,2,0)*D1484)
  )
  )
  )
)</f>
        <v>1161.84375</v>
      </c>
      <c r="G1484" t="s">
        <v>76</v>
      </c>
      <c r="J1484" t="str">
        <f>IF(ISBLANK(I1484),"",
IFERROR(VLOOKUP(I1484,[1]StringTable!$1:$1048576,MATCH([1]StringTable!$B$1,[1]StringTable!$1:$1,0),0),
IFERROR(VLOOKUP(I1484,[1]InApkStringTable!$1:$1048576,MATCH([1]InApkStringTable!$B$1,[1]InApkStringTable!$1:$1,0),0),
"스트링없음")))</f>
        <v/>
      </c>
      <c r="L1484" t="b">
        <v>1</v>
      </c>
      <c r="N1484" t="str">
        <f>IF(ISBLANK(M1484),"",IF(ISERROR(VLOOKUP(M1484,MapTable!$A:$A,1,0)),"맵없음",""))</f>
        <v/>
      </c>
      <c r="O1484">
        <f t="shared" si="93"/>
        <v>5</v>
      </c>
      <c r="Q1484">
        <f t="shared" si="94"/>
        <v>5</v>
      </c>
      <c r="R1484" t="b">
        <f t="shared" ca="1" si="95"/>
        <v>0</v>
      </c>
      <c r="T1484" t="b">
        <f t="shared" ca="1" si="96"/>
        <v>0</v>
      </c>
      <c r="X1484" t="str">
        <f>IF(ISBLANK(W1484),"",
IF(ISERROR(FIND(",",W1484)),
  IF(ISERROR(VLOOKUP(W1484,MapTable!$A:$A,1,0)),"맵없음",
  ""),
IF(ISERROR(FIND(",",W1484,FIND(",",W1484)+1)),
  IF(OR(ISERROR(VLOOKUP(LEFT(W1484,FIND(",",W1484)-1),MapTable!$A:$A,1,0)),ISERROR(VLOOKUP(TRIM(MID(W1484,FIND(",",W1484)+1,999)),MapTable!$A:$A,1,0))),"맵없음",
  ""),
IF(ISERROR(FIND(",",W1484,FIND(",",W1484,FIND(",",W1484)+1)+1)),
  IF(OR(ISERROR(VLOOKUP(LEFT(W1484,FIND(",",W1484)-1),MapTable!$A:$A,1,0)),ISERROR(VLOOKUP(TRIM(MID(W1484,FIND(",",W1484)+1,FIND(",",W1484,FIND(",",W1484)+1)-FIND(",",W1484)-1)),MapTable!$A:$A,1,0)),ISERROR(VLOOKUP(TRIM(MID(W1484,FIND(",",W1484,FIND(",",W1484)+1)+1,999)),MapTable!$A:$A,1,0))),"맵없음",
  ""),
IF(ISERROR(FIND(",",W1484,FIND(",",W1484,FIND(",",W1484,FIND(",",W1484)+1)+1)+1)),
  IF(OR(ISERROR(VLOOKUP(LEFT(W1484,FIND(",",W1484)-1),MapTable!$A:$A,1,0)),ISERROR(VLOOKUP(TRIM(MID(W1484,FIND(",",W1484)+1,FIND(",",W1484,FIND(",",W1484)+1)-FIND(",",W1484)-1)),MapTable!$A:$A,1,0)),ISERROR(VLOOKUP(TRIM(MID(W1484,FIND(",",W1484,FIND(",",W1484)+1)+1,FIND(",",W1484,FIND(",",W1484,FIND(",",W1484)+1)+1)-FIND(",",W1484,FIND(",",W1484)+1)-1)),MapTable!$A:$A,1,0)),ISERROR(VLOOKUP(TRIM(MID(W1484,FIND(",",W1484,FIND(",",W1484,FIND(",",W1484)+1)+1)+1,999)),MapTable!$A:$A,1,0))),"맵없음",
  ""),
)))))</f>
        <v/>
      </c>
      <c r="AC1484" t="str">
        <f>IF(ISBLANK(AB1484),"",IF(ISERROR(VLOOKUP(AB1484,[3]DropTable!$A:$A,1,0)),"드랍없음",""))</f>
        <v/>
      </c>
      <c r="AE1484" t="str">
        <f>IF(ISBLANK(AD1484),"",IF(ISERROR(VLOOKUP(AD1484,[3]DropTable!$A:$A,1,0)),"드랍없음",""))</f>
        <v/>
      </c>
      <c r="AG1484">
        <v>9.8000000000000007</v>
      </c>
      <c r="AH1484">
        <v>1</v>
      </c>
    </row>
    <row r="1485" spans="1:34" x14ac:dyDescent="0.3">
      <c r="A1485">
        <v>7</v>
      </c>
      <c r="B1485">
        <v>44</v>
      </c>
      <c r="C1485">
        <f>IF(OR($L1485=TRUE,$A1485=0,MOD($A1485,ChapterTable!$S$20)&lt;&gt;0),
MAX(0,INT(($B1485+ChapterTable!$Q$26+VLOOKUP(SUBSTITUTE(C$1,"성장단계","")&amp;"단계오프셋",ChapterTable!$S:$T,2,0))/ChapterTable!$Q$23)),
MAX(0,INT(($B1485+ChapterTable!$S$26+VLOOKUP(SUBSTITUTE(C$1,"성장단계","")&amp;"보스단계오프셋",ChapterTable!$S:$T,2,0))/ChapterTable!$S$23)))</f>
        <v>4</v>
      </c>
      <c r="D1485">
        <f>IF(OR($L1485=TRUE,$A1485=0,MOD($A1485,ChapterTable!$S$20)&lt;&gt;0),
MAX(0,INT(($B1485+ChapterTable!$Q$26+VLOOKUP(SUBSTITUTE(D$1,"성장단계","")&amp;"단계오프셋",ChapterTable!$S:$T,2,0))/ChapterTable!$Q$23)),
MAX(0,INT(($B1485+ChapterTable!$S$26+VLOOKUP(SUBSTITUTE(D$1,"성장단계","")&amp;"보스단계오프셋",ChapterTable!$S:$T,2,0))/ChapterTable!$S$23)))</f>
        <v>4</v>
      </c>
      <c r="E1485" s="1">
        <f ca="1">IF(AND($A1485=0,$B1485=1),
    VLOOKUP(1,ChapterTable!$1:$1048576,MATCH("최종"&amp;SUBSTITUTE(SUBSTITUTE(E$1,"standard",""),"|Float",""),ChapterTable!$1:$1,0),0)*ChapterTable!$Q$17,
  IF(AND($A1485=0,$B1485=0),
    E1486,
  IF($B1485=0,
    VLOOKUP($A1485,ChapterTable!$1:$1048576,MATCH("최종"&amp;SUBSTITUTE(SUBSTITUTE(E$1,"standard",""),"|Float",""),ChapterTable!$1:$1,0),0),
  IF($B1485=1,
    IF($L1485=FALSE,
      VLOOKUP($A1485,ChapterTable!$1:$1048576,MATCH("최종"&amp;SUBSTITUTE(SUBSTITUTE(E$1,"standard",""),"|Float",""),ChapterTable!$1:$1,0),0),
      VLOOKUP($A1485-ChapterTable!$Q$11,ChapterTable!$1:$1048576,MATCH("최종"&amp;SUBSTITUTE(SUBSTITUTE(E$1,"standard",""),"|Float",""),ChapterTable!$1:$1,0),0)*ChapterTable!$Q$14
    ),
  OFFSET(E1485,-$B1485+IF($L1485,1,0),0)*
    (VLOOKUP(SUBSTITUTE(SUBSTITUTE(E$1,"standard",""),"|Float","")&amp;"인게임누적곱배수",ChapterTable!$S:$T,2,0)^C1485
    +VLOOKUP(SUBSTITUTE(SUBSTITUTE(E$1,"standard",""),"|Float","")&amp;"인게임누적합배수",ChapterTable!$S:$T,2,0)*C1485)
  )
  )
  )
)</f>
        <v>2788.4249999999997</v>
      </c>
      <c r="F1485" s="1">
        <f ca="1">IF(AND($A1485=0,$B1485=1),
    VLOOKUP(1,ChapterTable!$1:$1048576,MATCH("최종"&amp;SUBSTITUTE(SUBSTITUTE(F$1,"standard",""),"|Float",""),ChapterTable!$1:$1,0),0)*ChapterTable!$Q$17,
  IF(AND($A1485=0,$B1485=0),
    F1486,
  IF($B1485=0,
    VLOOKUP($A1485,ChapterTable!$1:$1048576,MATCH("최종"&amp;SUBSTITUTE(SUBSTITUTE(F$1,"standard",""),"|Float",""),ChapterTable!$1:$1,0),0),
  IF($B1485=1,
    IF($L1485=FALSE,
      VLOOKUP($A1485,ChapterTable!$1:$1048576,MATCH("최종"&amp;SUBSTITUTE(SUBSTITUTE(F$1,"standard",""),"|Float",""),ChapterTable!$1:$1,0),0),
      VLOOKUP($A1485-ChapterTable!$Q$11,ChapterTable!$1:$1048576,MATCH("최종"&amp;SUBSTITUTE(SUBSTITUTE(F$1,"standard",""),"|Float",""),ChapterTable!$1:$1,0),0)*ChapterTable!$Q$14
    ),
  OFFSET(F1485,-$B1485+IF($L1485,1,0),0)*
    (VLOOKUP(SUBSTITUTE(SUBSTITUTE(F$1,"standard",""),"|Float","")&amp;"인게임누적곱배수",ChapterTable!$S:$T,2,0)^D1485
    +VLOOKUP(SUBSTITUTE(SUBSTITUTE(F$1,"standard",""),"|Float","")&amp;"인게임누적합배수",ChapterTable!$S:$T,2,0)*D1485)
  )
  )
  )
)</f>
        <v>1161.84375</v>
      </c>
      <c r="G1485" t="s">
        <v>76</v>
      </c>
      <c r="J1485" t="str">
        <f>IF(ISBLANK(I1485),"",
IFERROR(VLOOKUP(I1485,[1]StringTable!$1:$1048576,MATCH([1]StringTable!$B$1,[1]StringTable!$1:$1,0),0),
IFERROR(VLOOKUP(I1485,[1]InApkStringTable!$1:$1048576,MATCH([1]InApkStringTable!$B$1,[1]InApkStringTable!$1:$1,0),0),
"스트링없음")))</f>
        <v/>
      </c>
      <c r="L1485" t="b">
        <v>1</v>
      </c>
      <c r="N1485" t="str">
        <f>IF(ISBLANK(M1485),"",IF(ISERROR(VLOOKUP(M1485,MapTable!$A:$A,1,0)),"맵없음",""))</f>
        <v/>
      </c>
      <c r="O1485">
        <f t="shared" si="93"/>
        <v>5</v>
      </c>
      <c r="Q1485">
        <f t="shared" si="94"/>
        <v>5</v>
      </c>
      <c r="R1485" t="b">
        <f t="shared" ca="1" si="95"/>
        <v>0</v>
      </c>
      <c r="T1485" t="b">
        <f t="shared" ca="1" si="96"/>
        <v>0</v>
      </c>
      <c r="X1485" t="str">
        <f>IF(ISBLANK(W1485),"",
IF(ISERROR(FIND(",",W1485)),
  IF(ISERROR(VLOOKUP(W1485,MapTable!$A:$A,1,0)),"맵없음",
  ""),
IF(ISERROR(FIND(",",W1485,FIND(",",W1485)+1)),
  IF(OR(ISERROR(VLOOKUP(LEFT(W1485,FIND(",",W1485)-1),MapTable!$A:$A,1,0)),ISERROR(VLOOKUP(TRIM(MID(W1485,FIND(",",W1485)+1,999)),MapTable!$A:$A,1,0))),"맵없음",
  ""),
IF(ISERROR(FIND(",",W1485,FIND(",",W1485,FIND(",",W1485)+1)+1)),
  IF(OR(ISERROR(VLOOKUP(LEFT(W1485,FIND(",",W1485)-1),MapTable!$A:$A,1,0)),ISERROR(VLOOKUP(TRIM(MID(W1485,FIND(",",W1485)+1,FIND(",",W1485,FIND(",",W1485)+1)-FIND(",",W1485)-1)),MapTable!$A:$A,1,0)),ISERROR(VLOOKUP(TRIM(MID(W1485,FIND(",",W1485,FIND(",",W1485)+1)+1,999)),MapTable!$A:$A,1,0))),"맵없음",
  ""),
IF(ISERROR(FIND(",",W1485,FIND(",",W1485,FIND(",",W1485,FIND(",",W1485)+1)+1)+1)),
  IF(OR(ISERROR(VLOOKUP(LEFT(W1485,FIND(",",W1485)-1),MapTable!$A:$A,1,0)),ISERROR(VLOOKUP(TRIM(MID(W1485,FIND(",",W1485)+1,FIND(",",W1485,FIND(",",W1485)+1)-FIND(",",W1485)-1)),MapTable!$A:$A,1,0)),ISERROR(VLOOKUP(TRIM(MID(W1485,FIND(",",W1485,FIND(",",W1485)+1)+1,FIND(",",W1485,FIND(",",W1485,FIND(",",W1485)+1)+1)-FIND(",",W1485,FIND(",",W1485)+1)-1)),MapTable!$A:$A,1,0)),ISERROR(VLOOKUP(TRIM(MID(W1485,FIND(",",W1485,FIND(",",W1485,FIND(",",W1485)+1)+1)+1,999)),MapTable!$A:$A,1,0))),"맵없음",
  ""),
)))))</f>
        <v/>
      </c>
      <c r="AC1485" t="str">
        <f>IF(ISBLANK(AB1485),"",IF(ISERROR(VLOOKUP(AB1485,[3]DropTable!$A:$A,1,0)),"드랍없음",""))</f>
        <v/>
      </c>
      <c r="AE1485" t="str">
        <f>IF(ISBLANK(AD1485),"",IF(ISERROR(VLOOKUP(AD1485,[3]DropTable!$A:$A,1,0)),"드랍없음",""))</f>
        <v/>
      </c>
      <c r="AG1485">
        <v>9.8000000000000007</v>
      </c>
      <c r="AH1485">
        <v>1</v>
      </c>
    </row>
    <row r="1486" spans="1:34" x14ac:dyDescent="0.3">
      <c r="A1486">
        <v>7</v>
      </c>
      <c r="B1486">
        <v>45</v>
      </c>
      <c r="C1486">
        <f>IF(OR($L1486=TRUE,$A1486=0,MOD($A1486,ChapterTable!$S$20)&lt;&gt;0),
MAX(0,INT(($B1486+ChapterTable!$Q$26+VLOOKUP(SUBSTITUTE(C$1,"성장단계","")&amp;"단계오프셋",ChapterTable!$S:$T,2,0))/ChapterTable!$Q$23)),
MAX(0,INT(($B1486+ChapterTable!$S$26+VLOOKUP(SUBSTITUTE(C$1,"성장단계","")&amp;"보스단계오프셋",ChapterTable!$S:$T,2,0))/ChapterTable!$S$23)))</f>
        <v>4</v>
      </c>
      <c r="D1486">
        <f>IF(OR($L1486=TRUE,$A1486=0,MOD($A1486,ChapterTable!$S$20)&lt;&gt;0),
MAX(0,INT(($B1486+ChapterTable!$Q$26+VLOOKUP(SUBSTITUTE(D$1,"성장단계","")&amp;"단계오프셋",ChapterTable!$S:$T,2,0))/ChapterTable!$Q$23)),
MAX(0,INT(($B1486+ChapterTable!$S$26+VLOOKUP(SUBSTITUTE(D$1,"성장단계","")&amp;"보스단계오프셋",ChapterTable!$S:$T,2,0))/ChapterTable!$S$23)))</f>
        <v>4</v>
      </c>
      <c r="E1486" s="1">
        <f ca="1">IF(AND($A1486=0,$B1486=1),
    VLOOKUP(1,ChapterTable!$1:$1048576,MATCH("최종"&amp;SUBSTITUTE(SUBSTITUTE(E$1,"standard",""),"|Float",""),ChapterTable!$1:$1,0),0)*ChapterTable!$Q$17,
  IF(AND($A1486=0,$B1486=0),
    E1487,
  IF($B1486=0,
    VLOOKUP($A1486,ChapterTable!$1:$1048576,MATCH("최종"&amp;SUBSTITUTE(SUBSTITUTE(E$1,"standard",""),"|Float",""),ChapterTable!$1:$1,0),0),
  IF($B1486=1,
    IF($L1486=FALSE,
      VLOOKUP($A1486,ChapterTable!$1:$1048576,MATCH("최종"&amp;SUBSTITUTE(SUBSTITUTE(E$1,"standard",""),"|Float",""),ChapterTable!$1:$1,0),0),
      VLOOKUP($A1486-ChapterTable!$Q$11,ChapterTable!$1:$1048576,MATCH("최종"&amp;SUBSTITUTE(SUBSTITUTE(E$1,"standard",""),"|Float",""),ChapterTable!$1:$1,0),0)*ChapterTable!$Q$14
    ),
  OFFSET(E1486,-$B1486+IF($L1486,1,0),0)*
    (VLOOKUP(SUBSTITUTE(SUBSTITUTE(E$1,"standard",""),"|Float","")&amp;"인게임누적곱배수",ChapterTable!$S:$T,2,0)^C1486
    +VLOOKUP(SUBSTITUTE(SUBSTITUTE(E$1,"standard",""),"|Float","")&amp;"인게임누적합배수",ChapterTable!$S:$T,2,0)*C1486)
  )
  )
  )
)</f>
        <v>2788.4249999999997</v>
      </c>
      <c r="F1486" s="1">
        <f ca="1">IF(AND($A1486=0,$B1486=1),
    VLOOKUP(1,ChapterTable!$1:$1048576,MATCH("최종"&amp;SUBSTITUTE(SUBSTITUTE(F$1,"standard",""),"|Float",""),ChapterTable!$1:$1,0),0)*ChapterTable!$Q$17,
  IF(AND($A1486=0,$B1486=0),
    F1487,
  IF($B1486=0,
    VLOOKUP($A1486,ChapterTable!$1:$1048576,MATCH("최종"&amp;SUBSTITUTE(SUBSTITUTE(F$1,"standard",""),"|Float",""),ChapterTable!$1:$1,0),0),
  IF($B1486=1,
    IF($L1486=FALSE,
      VLOOKUP($A1486,ChapterTable!$1:$1048576,MATCH("최종"&amp;SUBSTITUTE(SUBSTITUTE(F$1,"standard",""),"|Float",""),ChapterTable!$1:$1,0),0),
      VLOOKUP($A1486-ChapterTable!$Q$11,ChapterTable!$1:$1048576,MATCH("최종"&amp;SUBSTITUTE(SUBSTITUTE(F$1,"standard",""),"|Float",""),ChapterTable!$1:$1,0),0)*ChapterTable!$Q$14
    ),
  OFFSET(F1486,-$B1486+IF($L1486,1,0),0)*
    (VLOOKUP(SUBSTITUTE(SUBSTITUTE(F$1,"standard",""),"|Float","")&amp;"인게임누적곱배수",ChapterTable!$S:$T,2,0)^D1486
    +VLOOKUP(SUBSTITUTE(SUBSTITUTE(F$1,"standard",""),"|Float","")&amp;"인게임누적합배수",ChapterTable!$S:$T,2,0)*D1486)
  )
  )
  )
)</f>
        <v>1161.84375</v>
      </c>
      <c r="G1486" t="s">
        <v>76</v>
      </c>
      <c r="J1486" t="str">
        <f>IF(ISBLANK(I1486),"",
IFERROR(VLOOKUP(I1486,[1]StringTable!$1:$1048576,MATCH([1]StringTable!$B$1,[1]StringTable!$1:$1,0),0),
IFERROR(VLOOKUP(I1486,[1]InApkStringTable!$1:$1048576,MATCH([1]InApkStringTable!$B$1,[1]InApkStringTable!$1:$1,0),0),
"스트링없음")))</f>
        <v/>
      </c>
      <c r="L1486" t="b">
        <v>1</v>
      </c>
      <c r="N1486" t="str">
        <f>IF(ISBLANK(M1486),"",IF(ISERROR(VLOOKUP(M1486,MapTable!$A:$A,1,0)),"맵없음",""))</f>
        <v/>
      </c>
      <c r="O1486">
        <f t="shared" si="93"/>
        <v>11</v>
      </c>
      <c r="Q1486">
        <f t="shared" si="94"/>
        <v>11</v>
      </c>
      <c r="R1486" t="b">
        <f t="shared" ca="1" si="95"/>
        <v>0</v>
      </c>
      <c r="T1486" t="b">
        <f t="shared" ca="1" si="96"/>
        <v>0</v>
      </c>
      <c r="X1486" t="str">
        <f>IF(ISBLANK(W1486),"",
IF(ISERROR(FIND(",",W1486)),
  IF(ISERROR(VLOOKUP(W1486,MapTable!$A:$A,1,0)),"맵없음",
  ""),
IF(ISERROR(FIND(",",W1486,FIND(",",W1486)+1)),
  IF(OR(ISERROR(VLOOKUP(LEFT(W1486,FIND(",",W1486)-1),MapTable!$A:$A,1,0)),ISERROR(VLOOKUP(TRIM(MID(W1486,FIND(",",W1486)+1,999)),MapTable!$A:$A,1,0))),"맵없음",
  ""),
IF(ISERROR(FIND(",",W1486,FIND(",",W1486,FIND(",",W1486)+1)+1)),
  IF(OR(ISERROR(VLOOKUP(LEFT(W1486,FIND(",",W1486)-1),MapTable!$A:$A,1,0)),ISERROR(VLOOKUP(TRIM(MID(W1486,FIND(",",W1486)+1,FIND(",",W1486,FIND(",",W1486)+1)-FIND(",",W1486)-1)),MapTable!$A:$A,1,0)),ISERROR(VLOOKUP(TRIM(MID(W1486,FIND(",",W1486,FIND(",",W1486)+1)+1,999)),MapTable!$A:$A,1,0))),"맵없음",
  ""),
IF(ISERROR(FIND(",",W1486,FIND(",",W1486,FIND(",",W1486,FIND(",",W1486)+1)+1)+1)),
  IF(OR(ISERROR(VLOOKUP(LEFT(W1486,FIND(",",W1486)-1),MapTable!$A:$A,1,0)),ISERROR(VLOOKUP(TRIM(MID(W1486,FIND(",",W1486)+1,FIND(",",W1486,FIND(",",W1486)+1)-FIND(",",W1486)-1)),MapTable!$A:$A,1,0)),ISERROR(VLOOKUP(TRIM(MID(W1486,FIND(",",W1486,FIND(",",W1486)+1)+1,FIND(",",W1486,FIND(",",W1486,FIND(",",W1486)+1)+1)-FIND(",",W1486,FIND(",",W1486)+1)-1)),MapTable!$A:$A,1,0)),ISERROR(VLOOKUP(TRIM(MID(W1486,FIND(",",W1486,FIND(",",W1486,FIND(",",W1486)+1)+1)+1,999)),MapTable!$A:$A,1,0))),"맵없음",
  ""),
)))))</f>
        <v/>
      </c>
      <c r="AC1486" t="str">
        <f>IF(ISBLANK(AB1486),"",IF(ISERROR(VLOOKUP(AB1486,[3]DropTable!$A:$A,1,0)),"드랍없음",""))</f>
        <v/>
      </c>
      <c r="AE1486" t="str">
        <f>IF(ISBLANK(AD1486),"",IF(ISERROR(VLOOKUP(AD1486,[3]DropTable!$A:$A,1,0)),"드랍없음",""))</f>
        <v/>
      </c>
      <c r="AG1486">
        <v>9.8000000000000007</v>
      </c>
      <c r="AH1486">
        <v>1</v>
      </c>
    </row>
    <row r="1487" spans="1:34" x14ac:dyDescent="0.3">
      <c r="A1487">
        <v>7</v>
      </c>
      <c r="B1487">
        <v>46</v>
      </c>
      <c r="C1487">
        <f>IF(OR($L1487=TRUE,$A1487=0,MOD($A1487,ChapterTable!$S$20)&lt;&gt;0),
MAX(0,INT(($B1487+ChapterTable!$Q$26+VLOOKUP(SUBSTITUTE(C$1,"성장단계","")&amp;"단계오프셋",ChapterTable!$S:$T,2,0))/ChapterTable!$Q$23)),
MAX(0,INT(($B1487+ChapterTable!$S$26+VLOOKUP(SUBSTITUTE(C$1,"성장단계","")&amp;"보스단계오프셋",ChapterTable!$S:$T,2,0))/ChapterTable!$S$23)))</f>
        <v>5</v>
      </c>
      <c r="D1487">
        <f>IF(OR($L1487=TRUE,$A1487=0,MOD($A1487,ChapterTable!$S$20)&lt;&gt;0),
MAX(0,INT(($B1487+ChapterTable!$Q$26+VLOOKUP(SUBSTITUTE(D$1,"성장단계","")&amp;"단계오프셋",ChapterTable!$S:$T,2,0))/ChapterTable!$Q$23)),
MAX(0,INT(($B1487+ChapterTable!$S$26+VLOOKUP(SUBSTITUTE(D$1,"성장단계","")&amp;"보스단계오프셋",ChapterTable!$S:$T,2,0))/ChapterTable!$S$23)))</f>
        <v>4</v>
      </c>
      <c r="E1487" s="1">
        <f ca="1">IF(AND($A1487=0,$B1487=1),
    VLOOKUP(1,ChapterTable!$1:$1048576,MATCH("최종"&amp;SUBSTITUTE(SUBSTITUTE(E$1,"standard",""),"|Float",""),ChapterTable!$1:$1,0),0)*ChapterTable!$Q$17,
  IF(AND($A1487=0,$B1487=0),
    E1488,
  IF($B1487=0,
    VLOOKUP($A1487,ChapterTable!$1:$1048576,MATCH("최종"&amp;SUBSTITUTE(SUBSTITUTE(E$1,"standard",""),"|Float",""),ChapterTable!$1:$1,0),0),
  IF($B1487=1,
    IF($L1487=FALSE,
      VLOOKUP($A1487,ChapterTable!$1:$1048576,MATCH("최종"&amp;SUBSTITUTE(SUBSTITUTE(E$1,"standard",""),"|Float",""),ChapterTable!$1:$1,0),0),
      VLOOKUP($A1487-ChapterTable!$Q$11,ChapterTable!$1:$1048576,MATCH("최종"&amp;SUBSTITUTE(SUBSTITUTE(E$1,"standard",""),"|Float",""),ChapterTable!$1:$1,0),0)*ChapterTable!$Q$14
    ),
  OFFSET(E1487,-$B1487+IF($L1487,1,0),0)*
    (VLOOKUP(SUBSTITUTE(SUBSTITUTE(E$1,"standard",""),"|Float","")&amp;"인게임누적곱배수",ChapterTable!$S:$T,2,0)^C1487
    +VLOOKUP(SUBSTITUTE(SUBSTITUTE(E$1,"standard",""),"|Float","")&amp;"인게임누적합배수",ChapterTable!$S:$T,2,0)*C1487)
  )
  )
  )
)</f>
        <v>3195.0703125</v>
      </c>
      <c r="F1487" s="1">
        <f ca="1">IF(AND($A1487=0,$B1487=1),
    VLOOKUP(1,ChapterTable!$1:$1048576,MATCH("최종"&amp;SUBSTITUTE(SUBSTITUTE(F$1,"standard",""),"|Float",""),ChapterTable!$1:$1,0),0)*ChapterTable!$Q$17,
  IF(AND($A1487=0,$B1487=0),
    F1488,
  IF($B1487=0,
    VLOOKUP($A1487,ChapterTable!$1:$1048576,MATCH("최종"&amp;SUBSTITUTE(SUBSTITUTE(F$1,"standard",""),"|Float",""),ChapterTable!$1:$1,0),0),
  IF($B1487=1,
    IF($L1487=FALSE,
      VLOOKUP($A1487,ChapterTable!$1:$1048576,MATCH("최종"&amp;SUBSTITUTE(SUBSTITUTE(F$1,"standard",""),"|Float",""),ChapterTable!$1:$1,0),0),
      VLOOKUP($A1487-ChapterTable!$Q$11,ChapterTable!$1:$1048576,MATCH("최종"&amp;SUBSTITUTE(SUBSTITUTE(F$1,"standard",""),"|Float",""),ChapterTable!$1:$1,0),0)*ChapterTable!$Q$14
    ),
  OFFSET(F1487,-$B1487+IF($L1487,1,0),0)*
    (VLOOKUP(SUBSTITUTE(SUBSTITUTE(F$1,"standard",""),"|Float","")&amp;"인게임누적곱배수",ChapterTable!$S:$T,2,0)^D1487
    +VLOOKUP(SUBSTITUTE(SUBSTITUTE(F$1,"standard",""),"|Float","")&amp;"인게임누적합배수",ChapterTable!$S:$T,2,0)*D1487)
  )
  )
  )
)</f>
        <v>1161.84375</v>
      </c>
      <c r="G1487" t="s">
        <v>76</v>
      </c>
      <c r="J1487" t="str">
        <f>IF(ISBLANK(I1487),"",
IFERROR(VLOOKUP(I1487,[1]StringTable!$1:$1048576,MATCH([1]StringTable!$B$1,[1]StringTable!$1:$1,0),0),
IFERROR(VLOOKUP(I1487,[1]InApkStringTable!$1:$1048576,MATCH([1]InApkStringTable!$B$1,[1]InApkStringTable!$1:$1,0),0),
"스트링없음")))</f>
        <v/>
      </c>
      <c r="L1487" t="b">
        <v>1</v>
      </c>
      <c r="N1487" t="str">
        <f>IF(ISBLANK(M1487),"",IF(ISERROR(VLOOKUP(M1487,MapTable!$A:$A,1,0)),"맵없음",""))</f>
        <v/>
      </c>
      <c r="O1487">
        <f t="shared" si="93"/>
        <v>5</v>
      </c>
      <c r="Q1487">
        <f t="shared" si="94"/>
        <v>5</v>
      </c>
      <c r="R1487" t="b">
        <f t="shared" ca="1" si="95"/>
        <v>0</v>
      </c>
      <c r="T1487" t="b">
        <f t="shared" ca="1" si="96"/>
        <v>0</v>
      </c>
      <c r="X1487" t="str">
        <f>IF(ISBLANK(W1487),"",
IF(ISERROR(FIND(",",W1487)),
  IF(ISERROR(VLOOKUP(W1487,MapTable!$A:$A,1,0)),"맵없음",
  ""),
IF(ISERROR(FIND(",",W1487,FIND(",",W1487)+1)),
  IF(OR(ISERROR(VLOOKUP(LEFT(W1487,FIND(",",W1487)-1),MapTable!$A:$A,1,0)),ISERROR(VLOOKUP(TRIM(MID(W1487,FIND(",",W1487)+1,999)),MapTable!$A:$A,1,0))),"맵없음",
  ""),
IF(ISERROR(FIND(",",W1487,FIND(",",W1487,FIND(",",W1487)+1)+1)),
  IF(OR(ISERROR(VLOOKUP(LEFT(W1487,FIND(",",W1487)-1),MapTable!$A:$A,1,0)),ISERROR(VLOOKUP(TRIM(MID(W1487,FIND(",",W1487)+1,FIND(",",W1487,FIND(",",W1487)+1)-FIND(",",W1487)-1)),MapTable!$A:$A,1,0)),ISERROR(VLOOKUP(TRIM(MID(W1487,FIND(",",W1487,FIND(",",W1487)+1)+1,999)),MapTable!$A:$A,1,0))),"맵없음",
  ""),
IF(ISERROR(FIND(",",W1487,FIND(",",W1487,FIND(",",W1487,FIND(",",W1487)+1)+1)+1)),
  IF(OR(ISERROR(VLOOKUP(LEFT(W1487,FIND(",",W1487)-1),MapTable!$A:$A,1,0)),ISERROR(VLOOKUP(TRIM(MID(W1487,FIND(",",W1487)+1,FIND(",",W1487,FIND(",",W1487)+1)-FIND(",",W1487)-1)),MapTable!$A:$A,1,0)),ISERROR(VLOOKUP(TRIM(MID(W1487,FIND(",",W1487,FIND(",",W1487)+1)+1,FIND(",",W1487,FIND(",",W1487,FIND(",",W1487)+1)+1)-FIND(",",W1487,FIND(",",W1487)+1)-1)),MapTable!$A:$A,1,0)),ISERROR(VLOOKUP(TRIM(MID(W1487,FIND(",",W1487,FIND(",",W1487,FIND(",",W1487)+1)+1)+1,999)),MapTable!$A:$A,1,0))),"맵없음",
  ""),
)))))</f>
        <v/>
      </c>
      <c r="AC1487" t="str">
        <f>IF(ISBLANK(AB1487),"",IF(ISERROR(VLOOKUP(AB1487,[3]DropTable!$A:$A,1,0)),"드랍없음",""))</f>
        <v/>
      </c>
      <c r="AE1487" t="str">
        <f>IF(ISBLANK(AD1487),"",IF(ISERROR(VLOOKUP(AD1487,[3]DropTable!$A:$A,1,0)),"드랍없음",""))</f>
        <v/>
      </c>
      <c r="AG1487">
        <v>9.8000000000000007</v>
      </c>
      <c r="AH1487">
        <v>1</v>
      </c>
    </row>
    <row r="1488" spans="1:34" x14ac:dyDescent="0.3">
      <c r="A1488">
        <v>7</v>
      </c>
      <c r="B1488">
        <v>47</v>
      </c>
      <c r="C1488">
        <f>IF(OR($L1488=TRUE,$A1488=0,MOD($A1488,ChapterTable!$S$20)&lt;&gt;0),
MAX(0,INT(($B1488+ChapterTable!$Q$26+VLOOKUP(SUBSTITUTE(C$1,"성장단계","")&amp;"단계오프셋",ChapterTable!$S:$T,2,0))/ChapterTable!$Q$23)),
MAX(0,INT(($B1488+ChapterTable!$S$26+VLOOKUP(SUBSTITUTE(C$1,"성장단계","")&amp;"보스단계오프셋",ChapterTable!$S:$T,2,0))/ChapterTable!$S$23)))</f>
        <v>5</v>
      </c>
      <c r="D1488">
        <f>IF(OR($L1488=TRUE,$A1488=0,MOD($A1488,ChapterTable!$S$20)&lt;&gt;0),
MAX(0,INT(($B1488+ChapterTable!$Q$26+VLOOKUP(SUBSTITUTE(D$1,"성장단계","")&amp;"단계오프셋",ChapterTable!$S:$T,2,0))/ChapterTable!$Q$23)),
MAX(0,INT(($B1488+ChapterTable!$S$26+VLOOKUP(SUBSTITUTE(D$1,"성장단계","")&amp;"보스단계오프셋",ChapterTable!$S:$T,2,0))/ChapterTable!$S$23)))</f>
        <v>4</v>
      </c>
      <c r="E1488" s="1">
        <f ca="1">IF(AND($A1488=0,$B1488=1),
    VLOOKUP(1,ChapterTable!$1:$1048576,MATCH("최종"&amp;SUBSTITUTE(SUBSTITUTE(E$1,"standard",""),"|Float",""),ChapterTable!$1:$1,0),0)*ChapterTable!$Q$17,
  IF(AND($A1488=0,$B1488=0),
    E1489,
  IF($B1488=0,
    VLOOKUP($A1488,ChapterTable!$1:$1048576,MATCH("최종"&amp;SUBSTITUTE(SUBSTITUTE(E$1,"standard",""),"|Float",""),ChapterTable!$1:$1,0),0),
  IF($B1488=1,
    IF($L1488=FALSE,
      VLOOKUP($A1488,ChapterTable!$1:$1048576,MATCH("최종"&amp;SUBSTITUTE(SUBSTITUTE(E$1,"standard",""),"|Float",""),ChapterTable!$1:$1,0),0),
      VLOOKUP($A1488-ChapterTable!$Q$11,ChapterTable!$1:$1048576,MATCH("최종"&amp;SUBSTITUTE(SUBSTITUTE(E$1,"standard",""),"|Float",""),ChapterTable!$1:$1,0),0)*ChapterTable!$Q$14
    ),
  OFFSET(E1488,-$B1488+IF($L1488,1,0),0)*
    (VLOOKUP(SUBSTITUTE(SUBSTITUTE(E$1,"standard",""),"|Float","")&amp;"인게임누적곱배수",ChapterTable!$S:$T,2,0)^C1488
    +VLOOKUP(SUBSTITUTE(SUBSTITUTE(E$1,"standard",""),"|Float","")&amp;"인게임누적합배수",ChapterTable!$S:$T,2,0)*C1488)
  )
  )
  )
)</f>
        <v>3195.0703125</v>
      </c>
      <c r="F1488" s="1">
        <f ca="1">IF(AND($A1488=0,$B1488=1),
    VLOOKUP(1,ChapterTable!$1:$1048576,MATCH("최종"&amp;SUBSTITUTE(SUBSTITUTE(F$1,"standard",""),"|Float",""),ChapterTable!$1:$1,0),0)*ChapterTable!$Q$17,
  IF(AND($A1488=0,$B1488=0),
    F1489,
  IF($B1488=0,
    VLOOKUP($A1488,ChapterTable!$1:$1048576,MATCH("최종"&amp;SUBSTITUTE(SUBSTITUTE(F$1,"standard",""),"|Float",""),ChapterTable!$1:$1,0),0),
  IF($B1488=1,
    IF($L1488=FALSE,
      VLOOKUP($A1488,ChapterTable!$1:$1048576,MATCH("최종"&amp;SUBSTITUTE(SUBSTITUTE(F$1,"standard",""),"|Float",""),ChapterTable!$1:$1,0),0),
      VLOOKUP($A1488-ChapterTable!$Q$11,ChapterTable!$1:$1048576,MATCH("최종"&amp;SUBSTITUTE(SUBSTITUTE(F$1,"standard",""),"|Float",""),ChapterTable!$1:$1,0),0)*ChapterTable!$Q$14
    ),
  OFFSET(F1488,-$B1488+IF($L1488,1,0),0)*
    (VLOOKUP(SUBSTITUTE(SUBSTITUTE(F$1,"standard",""),"|Float","")&amp;"인게임누적곱배수",ChapterTable!$S:$T,2,0)^D1488
    +VLOOKUP(SUBSTITUTE(SUBSTITUTE(F$1,"standard",""),"|Float","")&amp;"인게임누적합배수",ChapterTable!$S:$T,2,0)*D1488)
  )
  )
  )
)</f>
        <v>1161.84375</v>
      </c>
      <c r="G1488" t="s">
        <v>76</v>
      </c>
      <c r="J1488" t="str">
        <f>IF(ISBLANK(I1488),"",
IFERROR(VLOOKUP(I1488,[1]StringTable!$1:$1048576,MATCH([1]StringTable!$B$1,[1]StringTable!$1:$1,0),0),
IFERROR(VLOOKUP(I1488,[1]InApkStringTable!$1:$1048576,MATCH([1]InApkStringTable!$B$1,[1]InApkStringTable!$1:$1,0),0),
"스트링없음")))</f>
        <v/>
      </c>
      <c r="L1488" t="b">
        <v>1</v>
      </c>
      <c r="N1488" t="str">
        <f>IF(ISBLANK(M1488),"",IF(ISERROR(VLOOKUP(M1488,MapTable!$A:$A,1,0)),"맵없음",""))</f>
        <v/>
      </c>
      <c r="O1488">
        <f t="shared" si="93"/>
        <v>5</v>
      </c>
      <c r="Q1488">
        <f t="shared" si="94"/>
        <v>5</v>
      </c>
      <c r="R1488" t="b">
        <f t="shared" ca="1" si="95"/>
        <v>0</v>
      </c>
      <c r="T1488" t="b">
        <f t="shared" ca="1" si="96"/>
        <v>0</v>
      </c>
      <c r="X1488" t="str">
        <f>IF(ISBLANK(W1488),"",
IF(ISERROR(FIND(",",W1488)),
  IF(ISERROR(VLOOKUP(W1488,MapTable!$A:$A,1,0)),"맵없음",
  ""),
IF(ISERROR(FIND(",",W1488,FIND(",",W1488)+1)),
  IF(OR(ISERROR(VLOOKUP(LEFT(W1488,FIND(",",W1488)-1),MapTable!$A:$A,1,0)),ISERROR(VLOOKUP(TRIM(MID(W1488,FIND(",",W1488)+1,999)),MapTable!$A:$A,1,0))),"맵없음",
  ""),
IF(ISERROR(FIND(",",W1488,FIND(",",W1488,FIND(",",W1488)+1)+1)),
  IF(OR(ISERROR(VLOOKUP(LEFT(W1488,FIND(",",W1488)-1),MapTable!$A:$A,1,0)),ISERROR(VLOOKUP(TRIM(MID(W1488,FIND(",",W1488)+1,FIND(",",W1488,FIND(",",W1488)+1)-FIND(",",W1488)-1)),MapTable!$A:$A,1,0)),ISERROR(VLOOKUP(TRIM(MID(W1488,FIND(",",W1488,FIND(",",W1488)+1)+1,999)),MapTable!$A:$A,1,0))),"맵없음",
  ""),
IF(ISERROR(FIND(",",W1488,FIND(",",W1488,FIND(",",W1488,FIND(",",W1488)+1)+1)+1)),
  IF(OR(ISERROR(VLOOKUP(LEFT(W1488,FIND(",",W1488)-1),MapTable!$A:$A,1,0)),ISERROR(VLOOKUP(TRIM(MID(W1488,FIND(",",W1488)+1,FIND(",",W1488,FIND(",",W1488)+1)-FIND(",",W1488)-1)),MapTable!$A:$A,1,0)),ISERROR(VLOOKUP(TRIM(MID(W1488,FIND(",",W1488,FIND(",",W1488)+1)+1,FIND(",",W1488,FIND(",",W1488,FIND(",",W1488)+1)+1)-FIND(",",W1488,FIND(",",W1488)+1)-1)),MapTable!$A:$A,1,0)),ISERROR(VLOOKUP(TRIM(MID(W1488,FIND(",",W1488,FIND(",",W1488,FIND(",",W1488)+1)+1)+1,999)),MapTable!$A:$A,1,0))),"맵없음",
  ""),
)))))</f>
        <v/>
      </c>
      <c r="AC1488" t="str">
        <f>IF(ISBLANK(AB1488),"",IF(ISERROR(VLOOKUP(AB1488,[3]DropTable!$A:$A,1,0)),"드랍없음",""))</f>
        <v/>
      </c>
      <c r="AE1488" t="str">
        <f>IF(ISBLANK(AD1488),"",IF(ISERROR(VLOOKUP(AD1488,[3]DropTable!$A:$A,1,0)),"드랍없음",""))</f>
        <v/>
      </c>
      <c r="AG1488">
        <v>9.8000000000000007</v>
      </c>
      <c r="AH1488">
        <v>1</v>
      </c>
    </row>
    <row r="1489" spans="1:34" x14ac:dyDescent="0.3">
      <c r="A1489">
        <v>7</v>
      </c>
      <c r="B1489">
        <v>48</v>
      </c>
      <c r="C1489">
        <f>IF(OR($L1489=TRUE,$A1489=0,MOD($A1489,ChapterTable!$S$20)&lt;&gt;0),
MAX(0,INT(($B1489+ChapterTable!$Q$26+VLOOKUP(SUBSTITUTE(C$1,"성장단계","")&amp;"단계오프셋",ChapterTable!$S:$T,2,0))/ChapterTable!$Q$23)),
MAX(0,INT(($B1489+ChapterTable!$S$26+VLOOKUP(SUBSTITUTE(C$1,"성장단계","")&amp;"보스단계오프셋",ChapterTable!$S:$T,2,0))/ChapterTable!$S$23)))</f>
        <v>5</v>
      </c>
      <c r="D1489">
        <f>IF(OR($L1489=TRUE,$A1489=0,MOD($A1489,ChapterTable!$S$20)&lt;&gt;0),
MAX(0,INT(($B1489+ChapterTable!$Q$26+VLOOKUP(SUBSTITUTE(D$1,"성장단계","")&amp;"단계오프셋",ChapterTable!$S:$T,2,0))/ChapterTable!$Q$23)),
MAX(0,INT(($B1489+ChapterTable!$S$26+VLOOKUP(SUBSTITUTE(D$1,"성장단계","")&amp;"보스단계오프셋",ChapterTable!$S:$T,2,0))/ChapterTable!$S$23)))</f>
        <v>4</v>
      </c>
      <c r="E1489" s="1">
        <f ca="1">IF(AND($A1489=0,$B1489=1),
    VLOOKUP(1,ChapterTable!$1:$1048576,MATCH("최종"&amp;SUBSTITUTE(SUBSTITUTE(E$1,"standard",""),"|Float",""),ChapterTable!$1:$1,0),0)*ChapterTable!$Q$17,
  IF(AND($A1489=0,$B1489=0),
    E1490,
  IF($B1489=0,
    VLOOKUP($A1489,ChapterTable!$1:$1048576,MATCH("최종"&amp;SUBSTITUTE(SUBSTITUTE(E$1,"standard",""),"|Float",""),ChapterTable!$1:$1,0),0),
  IF($B1489=1,
    IF($L1489=FALSE,
      VLOOKUP($A1489,ChapterTable!$1:$1048576,MATCH("최종"&amp;SUBSTITUTE(SUBSTITUTE(E$1,"standard",""),"|Float",""),ChapterTable!$1:$1,0),0),
      VLOOKUP($A1489-ChapterTable!$Q$11,ChapterTable!$1:$1048576,MATCH("최종"&amp;SUBSTITUTE(SUBSTITUTE(E$1,"standard",""),"|Float",""),ChapterTable!$1:$1,0),0)*ChapterTable!$Q$14
    ),
  OFFSET(E1489,-$B1489+IF($L1489,1,0),0)*
    (VLOOKUP(SUBSTITUTE(SUBSTITUTE(E$1,"standard",""),"|Float","")&amp;"인게임누적곱배수",ChapterTable!$S:$T,2,0)^C1489
    +VLOOKUP(SUBSTITUTE(SUBSTITUTE(E$1,"standard",""),"|Float","")&amp;"인게임누적합배수",ChapterTable!$S:$T,2,0)*C1489)
  )
  )
  )
)</f>
        <v>3195.0703125</v>
      </c>
      <c r="F1489" s="1">
        <f ca="1">IF(AND($A1489=0,$B1489=1),
    VLOOKUP(1,ChapterTable!$1:$1048576,MATCH("최종"&amp;SUBSTITUTE(SUBSTITUTE(F$1,"standard",""),"|Float",""),ChapterTable!$1:$1,0),0)*ChapterTable!$Q$17,
  IF(AND($A1489=0,$B1489=0),
    F1490,
  IF($B1489=0,
    VLOOKUP($A1489,ChapterTable!$1:$1048576,MATCH("최종"&amp;SUBSTITUTE(SUBSTITUTE(F$1,"standard",""),"|Float",""),ChapterTable!$1:$1,0),0),
  IF($B1489=1,
    IF($L1489=FALSE,
      VLOOKUP($A1489,ChapterTable!$1:$1048576,MATCH("최종"&amp;SUBSTITUTE(SUBSTITUTE(F$1,"standard",""),"|Float",""),ChapterTable!$1:$1,0),0),
      VLOOKUP($A1489-ChapterTable!$Q$11,ChapterTable!$1:$1048576,MATCH("최종"&amp;SUBSTITUTE(SUBSTITUTE(F$1,"standard",""),"|Float",""),ChapterTable!$1:$1,0),0)*ChapterTable!$Q$14
    ),
  OFFSET(F1489,-$B1489+IF($L1489,1,0),0)*
    (VLOOKUP(SUBSTITUTE(SUBSTITUTE(F$1,"standard",""),"|Float","")&amp;"인게임누적곱배수",ChapterTable!$S:$T,2,0)^D1489
    +VLOOKUP(SUBSTITUTE(SUBSTITUTE(F$1,"standard",""),"|Float","")&amp;"인게임누적합배수",ChapterTable!$S:$T,2,0)*D1489)
  )
  )
  )
)</f>
        <v>1161.84375</v>
      </c>
      <c r="G1489" t="s">
        <v>76</v>
      </c>
      <c r="J1489" t="str">
        <f>IF(ISBLANK(I1489),"",
IFERROR(VLOOKUP(I1489,[1]StringTable!$1:$1048576,MATCH([1]StringTable!$B$1,[1]StringTable!$1:$1,0),0),
IFERROR(VLOOKUP(I1489,[1]InApkStringTable!$1:$1048576,MATCH([1]InApkStringTable!$B$1,[1]InApkStringTable!$1:$1,0),0),
"스트링없음")))</f>
        <v/>
      </c>
      <c r="L1489" t="b">
        <v>1</v>
      </c>
      <c r="N1489" t="str">
        <f>IF(ISBLANK(M1489),"",IF(ISERROR(VLOOKUP(M1489,MapTable!$A:$A,1,0)),"맵없음",""))</f>
        <v/>
      </c>
      <c r="O1489">
        <f t="shared" si="93"/>
        <v>5</v>
      </c>
      <c r="Q1489">
        <f t="shared" si="94"/>
        <v>5</v>
      </c>
      <c r="R1489" t="b">
        <f t="shared" ca="1" si="95"/>
        <v>0</v>
      </c>
      <c r="T1489" t="b">
        <f t="shared" ca="1" si="96"/>
        <v>0</v>
      </c>
      <c r="X1489" t="str">
        <f>IF(ISBLANK(W1489),"",
IF(ISERROR(FIND(",",W1489)),
  IF(ISERROR(VLOOKUP(W1489,MapTable!$A:$A,1,0)),"맵없음",
  ""),
IF(ISERROR(FIND(",",W1489,FIND(",",W1489)+1)),
  IF(OR(ISERROR(VLOOKUP(LEFT(W1489,FIND(",",W1489)-1),MapTable!$A:$A,1,0)),ISERROR(VLOOKUP(TRIM(MID(W1489,FIND(",",W1489)+1,999)),MapTable!$A:$A,1,0))),"맵없음",
  ""),
IF(ISERROR(FIND(",",W1489,FIND(",",W1489,FIND(",",W1489)+1)+1)),
  IF(OR(ISERROR(VLOOKUP(LEFT(W1489,FIND(",",W1489)-1),MapTable!$A:$A,1,0)),ISERROR(VLOOKUP(TRIM(MID(W1489,FIND(",",W1489)+1,FIND(",",W1489,FIND(",",W1489)+1)-FIND(",",W1489)-1)),MapTable!$A:$A,1,0)),ISERROR(VLOOKUP(TRIM(MID(W1489,FIND(",",W1489,FIND(",",W1489)+1)+1,999)),MapTable!$A:$A,1,0))),"맵없음",
  ""),
IF(ISERROR(FIND(",",W1489,FIND(",",W1489,FIND(",",W1489,FIND(",",W1489)+1)+1)+1)),
  IF(OR(ISERROR(VLOOKUP(LEFT(W1489,FIND(",",W1489)-1),MapTable!$A:$A,1,0)),ISERROR(VLOOKUP(TRIM(MID(W1489,FIND(",",W1489)+1,FIND(",",W1489,FIND(",",W1489)+1)-FIND(",",W1489)-1)),MapTable!$A:$A,1,0)),ISERROR(VLOOKUP(TRIM(MID(W1489,FIND(",",W1489,FIND(",",W1489)+1)+1,FIND(",",W1489,FIND(",",W1489,FIND(",",W1489)+1)+1)-FIND(",",W1489,FIND(",",W1489)+1)-1)),MapTable!$A:$A,1,0)),ISERROR(VLOOKUP(TRIM(MID(W1489,FIND(",",W1489,FIND(",",W1489,FIND(",",W1489)+1)+1)+1,999)),MapTable!$A:$A,1,0))),"맵없음",
  ""),
)))))</f>
        <v/>
      </c>
      <c r="AC1489" t="str">
        <f>IF(ISBLANK(AB1489),"",IF(ISERROR(VLOOKUP(AB1489,[3]DropTable!$A:$A,1,0)),"드랍없음",""))</f>
        <v/>
      </c>
      <c r="AE1489" t="str">
        <f>IF(ISBLANK(AD1489),"",IF(ISERROR(VLOOKUP(AD1489,[3]DropTable!$A:$A,1,0)),"드랍없음",""))</f>
        <v/>
      </c>
      <c r="AG1489">
        <v>9.8000000000000007</v>
      </c>
      <c r="AH1489">
        <v>1</v>
      </c>
    </row>
    <row r="1490" spans="1:34" x14ac:dyDescent="0.3">
      <c r="A1490">
        <v>7</v>
      </c>
      <c r="B1490">
        <v>49</v>
      </c>
      <c r="C1490">
        <f>IF(OR($L1490=TRUE,$A1490=0,MOD($A1490,ChapterTable!$S$20)&lt;&gt;0),
MAX(0,INT(($B1490+ChapterTable!$Q$26+VLOOKUP(SUBSTITUTE(C$1,"성장단계","")&amp;"단계오프셋",ChapterTable!$S:$T,2,0))/ChapterTable!$Q$23)),
MAX(0,INT(($B1490+ChapterTable!$S$26+VLOOKUP(SUBSTITUTE(C$1,"성장단계","")&amp;"보스단계오프셋",ChapterTable!$S:$T,2,0))/ChapterTable!$S$23)))</f>
        <v>5</v>
      </c>
      <c r="D1490">
        <f>IF(OR($L1490=TRUE,$A1490=0,MOD($A1490,ChapterTable!$S$20)&lt;&gt;0),
MAX(0,INT(($B1490+ChapterTable!$Q$26+VLOOKUP(SUBSTITUTE(D$1,"성장단계","")&amp;"단계오프셋",ChapterTable!$S:$T,2,0))/ChapterTable!$Q$23)),
MAX(0,INT(($B1490+ChapterTable!$S$26+VLOOKUP(SUBSTITUTE(D$1,"성장단계","")&amp;"보스단계오프셋",ChapterTable!$S:$T,2,0))/ChapterTable!$S$23)))</f>
        <v>4</v>
      </c>
      <c r="E1490" s="1">
        <f ca="1">IF(AND($A1490=0,$B1490=1),
    VLOOKUP(1,ChapterTable!$1:$1048576,MATCH("최종"&amp;SUBSTITUTE(SUBSTITUTE(E$1,"standard",""),"|Float",""),ChapterTable!$1:$1,0),0)*ChapterTable!$Q$17,
  IF(AND($A1490=0,$B1490=0),
    E1491,
  IF($B1490=0,
    VLOOKUP($A1490,ChapterTable!$1:$1048576,MATCH("최종"&amp;SUBSTITUTE(SUBSTITUTE(E$1,"standard",""),"|Float",""),ChapterTable!$1:$1,0),0),
  IF($B1490=1,
    IF($L1490=FALSE,
      VLOOKUP($A1490,ChapterTable!$1:$1048576,MATCH("최종"&amp;SUBSTITUTE(SUBSTITUTE(E$1,"standard",""),"|Float",""),ChapterTable!$1:$1,0),0),
      VLOOKUP($A1490-ChapterTable!$Q$11,ChapterTable!$1:$1048576,MATCH("최종"&amp;SUBSTITUTE(SUBSTITUTE(E$1,"standard",""),"|Float",""),ChapterTable!$1:$1,0),0)*ChapterTable!$Q$14
    ),
  OFFSET(E1490,-$B1490+IF($L1490,1,0),0)*
    (VLOOKUP(SUBSTITUTE(SUBSTITUTE(E$1,"standard",""),"|Float","")&amp;"인게임누적곱배수",ChapterTable!$S:$T,2,0)^C1490
    +VLOOKUP(SUBSTITUTE(SUBSTITUTE(E$1,"standard",""),"|Float","")&amp;"인게임누적합배수",ChapterTable!$S:$T,2,0)*C1490)
  )
  )
  )
)</f>
        <v>3195.0703125</v>
      </c>
      <c r="F1490" s="1">
        <f ca="1">IF(AND($A1490=0,$B1490=1),
    VLOOKUP(1,ChapterTable!$1:$1048576,MATCH("최종"&amp;SUBSTITUTE(SUBSTITUTE(F$1,"standard",""),"|Float",""),ChapterTable!$1:$1,0),0)*ChapterTable!$Q$17,
  IF(AND($A1490=0,$B1490=0),
    F1491,
  IF($B1490=0,
    VLOOKUP($A1490,ChapterTable!$1:$1048576,MATCH("최종"&amp;SUBSTITUTE(SUBSTITUTE(F$1,"standard",""),"|Float",""),ChapterTable!$1:$1,0),0),
  IF($B1490=1,
    IF($L1490=FALSE,
      VLOOKUP($A1490,ChapterTable!$1:$1048576,MATCH("최종"&amp;SUBSTITUTE(SUBSTITUTE(F$1,"standard",""),"|Float",""),ChapterTable!$1:$1,0),0),
      VLOOKUP($A1490-ChapterTable!$Q$11,ChapterTable!$1:$1048576,MATCH("최종"&amp;SUBSTITUTE(SUBSTITUTE(F$1,"standard",""),"|Float",""),ChapterTable!$1:$1,0),0)*ChapterTable!$Q$14
    ),
  OFFSET(F1490,-$B1490+IF($L1490,1,0),0)*
    (VLOOKUP(SUBSTITUTE(SUBSTITUTE(F$1,"standard",""),"|Float","")&amp;"인게임누적곱배수",ChapterTable!$S:$T,2,0)^D1490
    +VLOOKUP(SUBSTITUTE(SUBSTITUTE(F$1,"standard",""),"|Float","")&amp;"인게임누적합배수",ChapterTable!$S:$T,2,0)*D1490)
  )
  )
  )
)</f>
        <v>1161.84375</v>
      </c>
      <c r="G1490" t="s">
        <v>76</v>
      </c>
      <c r="J1490" t="str">
        <f>IF(ISBLANK(I1490),"",
IFERROR(VLOOKUP(I1490,[1]StringTable!$1:$1048576,MATCH([1]StringTable!$B$1,[1]StringTable!$1:$1,0),0),
IFERROR(VLOOKUP(I1490,[1]InApkStringTable!$1:$1048576,MATCH([1]InApkStringTable!$B$1,[1]InApkStringTable!$1:$1,0),0),
"스트링없음")))</f>
        <v/>
      </c>
      <c r="L1490" t="b">
        <v>1</v>
      </c>
      <c r="N1490" t="str">
        <f>IF(ISBLANK(M1490),"",IF(ISERROR(VLOOKUP(M1490,MapTable!$A:$A,1,0)),"맵없음",""))</f>
        <v/>
      </c>
      <c r="O1490">
        <f t="shared" si="93"/>
        <v>95</v>
      </c>
      <c r="Q1490">
        <f t="shared" si="94"/>
        <v>95</v>
      </c>
      <c r="R1490" t="b">
        <f t="shared" ca="1" si="95"/>
        <v>1</v>
      </c>
      <c r="T1490" t="b">
        <f t="shared" ca="1" si="96"/>
        <v>1</v>
      </c>
      <c r="X1490" t="str">
        <f>IF(ISBLANK(W1490),"",
IF(ISERROR(FIND(",",W1490)),
  IF(ISERROR(VLOOKUP(W1490,MapTable!$A:$A,1,0)),"맵없음",
  ""),
IF(ISERROR(FIND(",",W1490,FIND(",",W1490)+1)),
  IF(OR(ISERROR(VLOOKUP(LEFT(W1490,FIND(",",W1490)-1),MapTable!$A:$A,1,0)),ISERROR(VLOOKUP(TRIM(MID(W1490,FIND(",",W1490)+1,999)),MapTable!$A:$A,1,0))),"맵없음",
  ""),
IF(ISERROR(FIND(",",W1490,FIND(",",W1490,FIND(",",W1490)+1)+1)),
  IF(OR(ISERROR(VLOOKUP(LEFT(W1490,FIND(",",W1490)-1),MapTable!$A:$A,1,0)),ISERROR(VLOOKUP(TRIM(MID(W1490,FIND(",",W1490)+1,FIND(",",W1490,FIND(",",W1490)+1)-FIND(",",W1490)-1)),MapTable!$A:$A,1,0)),ISERROR(VLOOKUP(TRIM(MID(W1490,FIND(",",W1490,FIND(",",W1490)+1)+1,999)),MapTable!$A:$A,1,0))),"맵없음",
  ""),
IF(ISERROR(FIND(",",W1490,FIND(",",W1490,FIND(",",W1490,FIND(",",W1490)+1)+1)+1)),
  IF(OR(ISERROR(VLOOKUP(LEFT(W1490,FIND(",",W1490)-1),MapTable!$A:$A,1,0)),ISERROR(VLOOKUP(TRIM(MID(W1490,FIND(",",W1490)+1,FIND(",",W1490,FIND(",",W1490)+1)-FIND(",",W1490)-1)),MapTable!$A:$A,1,0)),ISERROR(VLOOKUP(TRIM(MID(W1490,FIND(",",W1490,FIND(",",W1490)+1)+1,FIND(",",W1490,FIND(",",W1490,FIND(",",W1490)+1)+1)-FIND(",",W1490,FIND(",",W1490)+1)-1)),MapTable!$A:$A,1,0)),ISERROR(VLOOKUP(TRIM(MID(W1490,FIND(",",W1490,FIND(",",W1490,FIND(",",W1490)+1)+1)+1,999)),MapTable!$A:$A,1,0))),"맵없음",
  ""),
)))))</f>
        <v/>
      </c>
      <c r="AC1490" t="str">
        <f>IF(ISBLANK(AB1490),"",IF(ISERROR(VLOOKUP(AB1490,[3]DropTable!$A:$A,1,0)),"드랍없음",""))</f>
        <v/>
      </c>
      <c r="AE1490" t="str">
        <f>IF(ISBLANK(AD1490),"",IF(ISERROR(VLOOKUP(AD1490,[3]DropTable!$A:$A,1,0)),"드랍없음",""))</f>
        <v/>
      </c>
      <c r="AG1490">
        <v>9.8000000000000007</v>
      </c>
      <c r="AH1490">
        <v>1</v>
      </c>
    </row>
    <row r="1491" spans="1:34" x14ac:dyDescent="0.3">
      <c r="A1491">
        <v>7</v>
      </c>
      <c r="B1491">
        <v>50</v>
      </c>
      <c r="C1491">
        <f>IF(OR($L1491=TRUE,$A1491=0,MOD($A1491,ChapterTable!$S$20)&lt;&gt;0),
MAX(0,INT(($B1491+ChapterTable!$Q$26+VLOOKUP(SUBSTITUTE(C$1,"성장단계","")&amp;"단계오프셋",ChapterTable!$S:$T,2,0))/ChapterTable!$Q$23)),
MAX(0,INT(($B1491+ChapterTable!$S$26+VLOOKUP(SUBSTITUTE(C$1,"성장단계","")&amp;"보스단계오프셋",ChapterTable!$S:$T,2,0))/ChapterTable!$S$23)))</f>
        <v>5</v>
      </c>
      <c r="D1491">
        <f>IF(OR($L1491=TRUE,$A1491=0,MOD($A1491,ChapterTable!$S$20)&lt;&gt;0),
MAX(0,INT(($B1491+ChapterTable!$Q$26+VLOOKUP(SUBSTITUTE(D$1,"성장단계","")&amp;"단계오프셋",ChapterTable!$S:$T,2,0))/ChapterTable!$Q$23)),
MAX(0,INT(($B1491+ChapterTable!$S$26+VLOOKUP(SUBSTITUTE(D$1,"성장단계","")&amp;"보스단계오프셋",ChapterTable!$S:$T,2,0))/ChapterTable!$S$23)))</f>
        <v>4</v>
      </c>
      <c r="E1491" s="1">
        <f ca="1">IF(AND($A1491=0,$B1491=1),
    VLOOKUP(1,ChapterTable!$1:$1048576,MATCH("최종"&amp;SUBSTITUTE(SUBSTITUTE(E$1,"standard",""),"|Float",""),ChapterTable!$1:$1,0),0)*ChapterTable!$Q$17,
  IF(AND($A1491=0,$B1491=0),
    E1492,
  IF($B1491=0,
    VLOOKUP($A1491,ChapterTable!$1:$1048576,MATCH("최종"&amp;SUBSTITUTE(SUBSTITUTE(E$1,"standard",""),"|Float",""),ChapterTable!$1:$1,0),0),
  IF($B1491=1,
    IF($L1491=FALSE,
      VLOOKUP($A1491,ChapterTable!$1:$1048576,MATCH("최종"&amp;SUBSTITUTE(SUBSTITUTE(E$1,"standard",""),"|Float",""),ChapterTable!$1:$1,0),0),
      VLOOKUP($A1491-ChapterTable!$Q$11,ChapterTable!$1:$1048576,MATCH("최종"&amp;SUBSTITUTE(SUBSTITUTE(E$1,"standard",""),"|Float",""),ChapterTable!$1:$1,0),0)*ChapterTable!$Q$14
    ),
  OFFSET(E1491,-$B1491+IF($L1491,1,0),0)*
    (VLOOKUP(SUBSTITUTE(SUBSTITUTE(E$1,"standard",""),"|Float","")&amp;"인게임누적곱배수",ChapterTable!$S:$T,2,0)^C1491
    +VLOOKUP(SUBSTITUTE(SUBSTITUTE(E$1,"standard",""),"|Float","")&amp;"인게임누적합배수",ChapterTable!$S:$T,2,0)*C1491)
  )
  )
  )
)</f>
        <v>3195.0703125</v>
      </c>
      <c r="F1491" s="1">
        <f ca="1">IF(AND($A1491=0,$B1491=1),
    VLOOKUP(1,ChapterTable!$1:$1048576,MATCH("최종"&amp;SUBSTITUTE(SUBSTITUTE(F$1,"standard",""),"|Float",""),ChapterTable!$1:$1,0),0)*ChapterTable!$Q$17,
  IF(AND($A1491=0,$B1491=0),
    F1492,
  IF($B1491=0,
    VLOOKUP($A1491,ChapterTable!$1:$1048576,MATCH("최종"&amp;SUBSTITUTE(SUBSTITUTE(F$1,"standard",""),"|Float",""),ChapterTable!$1:$1,0),0),
  IF($B1491=1,
    IF($L1491=FALSE,
      VLOOKUP($A1491,ChapterTable!$1:$1048576,MATCH("최종"&amp;SUBSTITUTE(SUBSTITUTE(F$1,"standard",""),"|Float",""),ChapterTable!$1:$1,0),0),
      VLOOKUP($A1491-ChapterTable!$Q$11,ChapterTable!$1:$1048576,MATCH("최종"&amp;SUBSTITUTE(SUBSTITUTE(F$1,"standard",""),"|Float",""),ChapterTable!$1:$1,0),0)*ChapterTable!$Q$14
    ),
  OFFSET(F1491,-$B1491+IF($L1491,1,0),0)*
    (VLOOKUP(SUBSTITUTE(SUBSTITUTE(F$1,"standard",""),"|Float","")&amp;"인게임누적곱배수",ChapterTable!$S:$T,2,0)^D1491
    +VLOOKUP(SUBSTITUTE(SUBSTITUTE(F$1,"standard",""),"|Float","")&amp;"인게임누적합배수",ChapterTable!$S:$T,2,0)*D1491)
  )
  )
  )
)</f>
        <v>1161.84375</v>
      </c>
      <c r="G1491" t="s">
        <v>76</v>
      </c>
      <c r="J1491" t="str">
        <f>IF(ISBLANK(I1491),"",
IFERROR(VLOOKUP(I1491,[1]StringTable!$1:$1048576,MATCH([1]StringTable!$B$1,[1]StringTable!$1:$1,0),0),
IFERROR(VLOOKUP(I1491,[1]InApkStringTable!$1:$1048576,MATCH([1]InApkStringTable!$B$1,[1]InApkStringTable!$1:$1,0),0),
"스트링없음")))</f>
        <v/>
      </c>
      <c r="L1491" t="b">
        <v>1</v>
      </c>
      <c r="N1491" t="str">
        <f>IF(ISBLANK(M1491),"",IF(ISERROR(VLOOKUP(M1491,MapTable!$A:$A,1,0)),"맵없음",""))</f>
        <v/>
      </c>
      <c r="O1491">
        <f t="shared" si="93"/>
        <v>21</v>
      </c>
      <c r="Q1491">
        <f t="shared" si="94"/>
        <v>21</v>
      </c>
      <c r="R1491" t="b">
        <f t="shared" ca="1" si="95"/>
        <v>0</v>
      </c>
      <c r="T1491" t="b">
        <f t="shared" ca="1" si="96"/>
        <v>0</v>
      </c>
      <c r="X1491" t="str">
        <f>IF(ISBLANK(W1491),"",
IF(ISERROR(FIND(",",W1491)),
  IF(ISERROR(VLOOKUP(W1491,MapTable!$A:$A,1,0)),"맵없음",
  ""),
IF(ISERROR(FIND(",",W1491,FIND(",",W1491)+1)),
  IF(OR(ISERROR(VLOOKUP(LEFT(W1491,FIND(",",W1491)-1),MapTable!$A:$A,1,0)),ISERROR(VLOOKUP(TRIM(MID(W1491,FIND(",",W1491)+1,999)),MapTable!$A:$A,1,0))),"맵없음",
  ""),
IF(ISERROR(FIND(",",W1491,FIND(",",W1491,FIND(",",W1491)+1)+1)),
  IF(OR(ISERROR(VLOOKUP(LEFT(W1491,FIND(",",W1491)-1),MapTable!$A:$A,1,0)),ISERROR(VLOOKUP(TRIM(MID(W1491,FIND(",",W1491)+1,FIND(",",W1491,FIND(",",W1491)+1)-FIND(",",W1491)-1)),MapTable!$A:$A,1,0)),ISERROR(VLOOKUP(TRIM(MID(W1491,FIND(",",W1491,FIND(",",W1491)+1)+1,999)),MapTable!$A:$A,1,0))),"맵없음",
  ""),
IF(ISERROR(FIND(",",W1491,FIND(",",W1491,FIND(",",W1491,FIND(",",W1491)+1)+1)+1)),
  IF(OR(ISERROR(VLOOKUP(LEFT(W1491,FIND(",",W1491)-1),MapTable!$A:$A,1,0)),ISERROR(VLOOKUP(TRIM(MID(W1491,FIND(",",W1491)+1,FIND(",",W1491,FIND(",",W1491)+1)-FIND(",",W1491)-1)),MapTable!$A:$A,1,0)),ISERROR(VLOOKUP(TRIM(MID(W1491,FIND(",",W1491,FIND(",",W1491)+1)+1,FIND(",",W1491,FIND(",",W1491,FIND(",",W1491)+1)+1)-FIND(",",W1491,FIND(",",W1491)+1)-1)),MapTable!$A:$A,1,0)),ISERROR(VLOOKUP(TRIM(MID(W1491,FIND(",",W1491,FIND(",",W1491,FIND(",",W1491)+1)+1)+1,999)),MapTable!$A:$A,1,0))),"맵없음",
  ""),
)))))</f>
        <v/>
      </c>
      <c r="AC1491" t="str">
        <f>IF(ISBLANK(AB1491),"",IF(ISERROR(VLOOKUP(AB1491,[3]DropTable!$A:$A,1,0)),"드랍없음",""))</f>
        <v/>
      </c>
      <c r="AE1491" t="str">
        <f>IF(ISBLANK(AD1491),"",IF(ISERROR(VLOOKUP(AD1491,[3]DropTable!$A:$A,1,0)),"드랍없음",""))</f>
        <v/>
      </c>
      <c r="AG1491">
        <v>9.8000000000000007</v>
      </c>
      <c r="AH1491">
        <v>1</v>
      </c>
    </row>
    <row r="1492" spans="1:34" x14ac:dyDescent="0.3">
      <c r="A1492">
        <v>8</v>
      </c>
      <c r="B1492">
        <v>1</v>
      </c>
      <c r="C1492">
        <f>IF(OR($L1492=TRUE,$A1492=0,MOD($A1492,ChapterTable!$S$20)&lt;&gt;0),
MAX(0,INT(($B1492+ChapterTable!$Q$26+VLOOKUP(SUBSTITUTE(C$1,"성장단계","")&amp;"단계오프셋",ChapterTable!$S:$T,2,0))/ChapterTable!$Q$23)),
MAX(0,INT(($B1492+ChapterTable!$S$26+VLOOKUP(SUBSTITUTE(C$1,"성장단계","")&amp;"보스단계오프셋",ChapterTable!$S:$T,2,0))/ChapterTable!$S$23)))</f>
        <v>0</v>
      </c>
      <c r="D1492">
        <f>IF(OR($L1492=TRUE,$A1492=0,MOD($A1492,ChapterTable!$S$20)&lt;&gt;0),
MAX(0,INT(($B1492+ChapterTable!$Q$26+VLOOKUP(SUBSTITUTE(D$1,"성장단계","")&amp;"단계오프셋",ChapterTable!$S:$T,2,0))/ChapterTable!$Q$23)),
MAX(0,INT(($B1492+ChapterTable!$S$26+VLOOKUP(SUBSTITUTE(D$1,"성장단계","")&amp;"보스단계오프셋",ChapterTable!$S:$T,2,0))/ChapterTable!$S$23)))</f>
        <v>0</v>
      </c>
      <c r="E1492" s="1">
        <f ca="1">IF(AND($A1492=0,$B1492=1),
    VLOOKUP(1,ChapterTable!$1:$1048576,MATCH("최종"&amp;SUBSTITUTE(SUBSTITUTE(E$1,"standard",""),"|Float",""),ChapterTable!$1:$1,0),0)*ChapterTable!$Q$17,
  IF(AND($A1492=0,$B1492=0),
    E1493,
  IF($B1492=0,
    VLOOKUP($A1492,ChapterTable!$1:$1048576,MATCH("최종"&amp;SUBSTITUTE(SUBSTITUTE(E$1,"standard",""),"|Float",""),ChapterTable!$1:$1,0),0),
  IF($B1492=1,
    IF($L1492=FALSE,
      VLOOKUP($A1492,ChapterTable!$1:$1048576,MATCH("최종"&amp;SUBSTITUTE(SUBSTITUTE(E$1,"standard",""),"|Float",""),ChapterTable!$1:$1,0),0),
      VLOOKUP($A1492-ChapterTable!$Q$11,ChapterTable!$1:$1048576,MATCH("최종"&amp;SUBSTITUTE(SUBSTITUTE(E$1,"standard",""),"|Float",""),ChapterTable!$1:$1,0),0)*ChapterTable!$Q$14
    ),
  OFFSET(E1492,-$B1492+IF($L1492,1,0),0)*
    (VLOOKUP(SUBSTITUTE(SUBSTITUTE(E$1,"standard",""),"|Float","")&amp;"인게임누적곱배수",ChapterTable!$S:$T,2,0)^C1492
    +VLOOKUP(SUBSTITUTE(SUBSTITUTE(E$1,"standard",""),"|Float","")&amp;"인게임누적합배수",ChapterTable!$S:$T,2,0)*C1492)
  )
  )
  )
)</f>
        <v>1742.765625</v>
      </c>
      <c r="F1492" s="1">
        <f ca="1">IF(AND($A1492=0,$B1492=1),
    VLOOKUP(1,ChapterTable!$1:$1048576,MATCH("최종"&amp;SUBSTITUTE(SUBSTITUTE(F$1,"standard",""),"|Float",""),ChapterTable!$1:$1,0),0)*ChapterTable!$Q$17,
  IF(AND($A1492=0,$B1492=0),
    F1493,
  IF($B1492=0,
    VLOOKUP($A1492,ChapterTable!$1:$1048576,MATCH("최종"&amp;SUBSTITUTE(SUBSTITUTE(F$1,"standard",""),"|Float",""),ChapterTable!$1:$1,0),0),
  IF($B1492=1,
    IF($L1492=FALSE,
      VLOOKUP($A1492,ChapterTable!$1:$1048576,MATCH("최종"&amp;SUBSTITUTE(SUBSTITUTE(F$1,"standard",""),"|Float",""),ChapterTable!$1:$1,0),0),
      VLOOKUP($A1492-ChapterTable!$Q$11,ChapterTable!$1:$1048576,MATCH("최종"&amp;SUBSTITUTE(SUBSTITUTE(F$1,"standard",""),"|Float",""),ChapterTable!$1:$1,0),0)*ChapterTable!$Q$14
    ),
  OFFSET(F1492,-$B1492+IF($L1492,1,0),0)*
    (VLOOKUP(SUBSTITUTE(SUBSTITUTE(F$1,"standard",""),"|Float","")&amp;"인게임누적곱배수",ChapterTable!$S:$T,2,0)^D1492
    +VLOOKUP(SUBSTITUTE(SUBSTITUTE(F$1,"standard",""),"|Float","")&amp;"인게임누적합배수",ChapterTable!$S:$T,2,0)*D1492)
  )
  )
  )
)</f>
        <v>968.203125</v>
      </c>
      <c r="G1492" t="s">
        <v>76</v>
      </c>
      <c r="J1492" t="str">
        <f>IF(ISBLANK(I1492),"",
IFERROR(VLOOKUP(I1492,[1]StringTable!$1:$1048576,MATCH([1]StringTable!$B$1,[1]StringTable!$1:$1,0),0),
IFERROR(VLOOKUP(I1492,[1]InApkStringTable!$1:$1048576,MATCH([1]InApkStringTable!$B$1,[1]InApkStringTable!$1:$1,0),0),
"스트링없음")))</f>
        <v/>
      </c>
      <c r="L1492" t="b">
        <v>1</v>
      </c>
      <c r="N1492" t="str">
        <f>IF(ISBLANK(M1492),"",IF(ISERROR(VLOOKUP(M1492,MapTable!$A:$A,1,0)),"맵없음",""))</f>
        <v/>
      </c>
      <c r="O1492">
        <f t="shared" si="93"/>
        <v>1</v>
      </c>
      <c r="Q1492">
        <f t="shared" si="94"/>
        <v>1</v>
      </c>
      <c r="R1492" t="b">
        <f t="shared" ca="1" si="95"/>
        <v>0</v>
      </c>
      <c r="T1492" t="b">
        <f t="shared" ca="1" si="96"/>
        <v>0</v>
      </c>
      <c r="X1492" t="str">
        <f>IF(ISBLANK(W1492),"",
IF(ISERROR(FIND(",",W1492)),
  IF(ISERROR(VLOOKUP(W1492,MapTable!$A:$A,1,0)),"맵없음",
  ""),
IF(ISERROR(FIND(",",W1492,FIND(",",W1492)+1)),
  IF(OR(ISERROR(VLOOKUP(LEFT(W1492,FIND(",",W1492)-1),MapTable!$A:$A,1,0)),ISERROR(VLOOKUP(TRIM(MID(W1492,FIND(",",W1492)+1,999)),MapTable!$A:$A,1,0))),"맵없음",
  ""),
IF(ISERROR(FIND(",",W1492,FIND(",",W1492,FIND(",",W1492)+1)+1)),
  IF(OR(ISERROR(VLOOKUP(LEFT(W1492,FIND(",",W1492)-1),MapTable!$A:$A,1,0)),ISERROR(VLOOKUP(TRIM(MID(W1492,FIND(",",W1492)+1,FIND(",",W1492,FIND(",",W1492)+1)-FIND(",",W1492)-1)),MapTable!$A:$A,1,0)),ISERROR(VLOOKUP(TRIM(MID(W1492,FIND(",",W1492,FIND(",",W1492)+1)+1,999)),MapTable!$A:$A,1,0))),"맵없음",
  ""),
IF(ISERROR(FIND(",",W1492,FIND(",",W1492,FIND(",",W1492,FIND(",",W1492)+1)+1)+1)),
  IF(OR(ISERROR(VLOOKUP(LEFT(W1492,FIND(",",W1492)-1),MapTable!$A:$A,1,0)),ISERROR(VLOOKUP(TRIM(MID(W1492,FIND(",",W1492)+1,FIND(",",W1492,FIND(",",W1492)+1)-FIND(",",W1492)-1)),MapTable!$A:$A,1,0)),ISERROR(VLOOKUP(TRIM(MID(W1492,FIND(",",W1492,FIND(",",W1492)+1)+1,FIND(",",W1492,FIND(",",W1492,FIND(",",W1492)+1)+1)-FIND(",",W1492,FIND(",",W1492)+1)-1)),MapTable!$A:$A,1,0)),ISERROR(VLOOKUP(TRIM(MID(W1492,FIND(",",W1492,FIND(",",W1492,FIND(",",W1492)+1)+1)+1,999)),MapTable!$A:$A,1,0))),"맵없음",
  ""),
)))))</f>
        <v/>
      </c>
      <c r="AC1492" t="str">
        <f>IF(ISBLANK(AB1492),"",IF(ISERROR(VLOOKUP(AB1492,[3]DropTable!$A:$A,1,0)),"드랍없음",""))</f>
        <v/>
      </c>
      <c r="AE1492" t="str">
        <f>IF(ISBLANK(AD1492),"",IF(ISERROR(VLOOKUP(AD1492,[3]DropTable!$A:$A,1,0)),"드랍없음",""))</f>
        <v/>
      </c>
      <c r="AG1492">
        <v>9.8000000000000007</v>
      </c>
      <c r="AH1492">
        <v>1</v>
      </c>
    </row>
    <row r="1493" spans="1:34" x14ac:dyDescent="0.3">
      <c r="A1493">
        <v>8</v>
      </c>
      <c r="B1493">
        <v>2</v>
      </c>
      <c r="C1493">
        <f>IF(OR($L1493=TRUE,$A1493=0,MOD($A1493,ChapterTable!$S$20)&lt;&gt;0),
MAX(0,INT(($B1493+ChapterTable!$Q$26+VLOOKUP(SUBSTITUTE(C$1,"성장단계","")&amp;"단계오프셋",ChapterTable!$S:$T,2,0))/ChapterTable!$Q$23)),
MAX(0,INT(($B1493+ChapterTable!$S$26+VLOOKUP(SUBSTITUTE(C$1,"성장단계","")&amp;"보스단계오프셋",ChapterTable!$S:$T,2,0))/ChapterTable!$S$23)))</f>
        <v>0</v>
      </c>
      <c r="D1493">
        <f>IF(OR($L1493=TRUE,$A1493=0,MOD($A1493,ChapterTable!$S$20)&lt;&gt;0),
MAX(0,INT(($B1493+ChapterTable!$Q$26+VLOOKUP(SUBSTITUTE(D$1,"성장단계","")&amp;"단계오프셋",ChapterTable!$S:$T,2,0))/ChapterTable!$Q$23)),
MAX(0,INT(($B1493+ChapterTable!$S$26+VLOOKUP(SUBSTITUTE(D$1,"성장단계","")&amp;"보스단계오프셋",ChapterTable!$S:$T,2,0))/ChapterTable!$S$23)))</f>
        <v>0</v>
      </c>
      <c r="E1493" s="1">
        <f ca="1">IF(AND($A1493=0,$B1493=1),
    VLOOKUP(1,ChapterTable!$1:$1048576,MATCH("최종"&amp;SUBSTITUTE(SUBSTITUTE(E$1,"standard",""),"|Float",""),ChapterTable!$1:$1,0),0)*ChapterTable!$Q$17,
  IF(AND($A1493=0,$B1493=0),
    E1494,
  IF($B1493=0,
    VLOOKUP($A1493,ChapterTable!$1:$1048576,MATCH("최종"&amp;SUBSTITUTE(SUBSTITUTE(E$1,"standard",""),"|Float",""),ChapterTable!$1:$1,0),0),
  IF($B1493=1,
    IF($L1493=FALSE,
      VLOOKUP($A1493,ChapterTable!$1:$1048576,MATCH("최종"&amp;SUBSTITUTE(SUBSTITUTE(E$1,"standard",""),"|Float",""),ChapterTable!$1:$1,0),0),
      VLOOKUP($A1493-ChapterTable!$Q$11,ChapterTable!$1:$1048576,MATCH("최종"&amp;SUBSTITUTE(SUBSTITUTE(E$1,"standard",""),"|Float",""),ChapterTable!$1:$1,0),0)*ChapterTable!$Q$14
    ),
  OFFSET(E1493,-$B1493+IF($L1493,1,0),0)*
    (VLOOKUP(SUBSTITUTE(SUBSTITUTE(E$1,"standard",""),"|Float","")&amp;"인게임누적곱배수",ChapterTable!$S:$T,2,0)^C1493
    +VLOOKUP(SUBSTITUTE(SUBSTITUTE(E$1,"standard",""),"|Float","")&amp;"인게임누적합배수",ChapterTable!$S:$T,2,0)*C1493)
  )
  )
  )
)</f>
        <v>1742.765625</v>
      </c>
      <c r="F1493" s="1">
        <f ca="1">IF(AND($A1493=0,$B1493=1),
    VLOOKUP(1,ChapterTable!$1:$1048576,MATCH("최종"&amp;SUBSTITUTE(SUBSTITUTE(F$1,"standard",""),"|Float",""),ChapterTable!$1:$1,0),0)*ChapterTable!$Q$17,
  IF(AND($A1493=0,$B1493=0),
    F1494,
  IF($B1493=0,
    VLOOKUP($A1493,ChapterTable!$1:$1048576,MATCH("최종"&amp;SUBSTITUTE(SUBSTITUTE(F$1,"standard",""),"|Float",""),ChapterTable!$1:$1,0),0),
  IF($B1493=1,
    IF($L1493=FALSE,
      VLOOKUP($A1493,ChapterTable!$1:$1048576,MATCH("최종"&amp;SUBSTITUTE(SUBSTITUTE(F$1,"standard",""),"|Float",""),ChapterTable!$1:$1,0),0),
      VLOOKUP($A1493-ChapterTable!$Q$11,ChapterTable!$1:$1048576,MATCH("최종"&amp;SUBSTITUTE(SUBSTITUTE(F$1,"standard",""),"|Float",""),ChapterTable!$1:$1,0),0)*ChapterTable!$Q$14
    ),
  OFFSET(F1493,-$B1493+IF($L1493,1,0),0)*
    (VLOOKUP(SUBSTITUTE(SUBSTITUTE(F$1,"standard",""),"|Float","")&amp;"인게임누적곱배수",ChapterTable!$S:$T,2,0)^D1493
    +VLOOKUP(SUBSTITUTE(SUBSTITUTE(F$1,"standard",""),"|Float","")&amp;"인게임누적합배수",ChapterTable!$S:$T,2,0)*D1493)
  )
  )
  )
)</f>
        <v>968.203125</v>
      </c>
      <c r="G1493" t="s">
        <v>76</v>
      </c>
      <c r="J1493" t="str">
        <f>IF(ISBLANK(I1493),"",
IFERROR(VLOOKUP(I1493,[1]StringTable!$1:$1048576,MATCH([1]StringTable!$B$1,[1]StringTable!$1:$1,0),0),
IFERROR(VLOOKUP(I1493,[1]InApkStringTable!$1:$1048576,MATCH([1]InApkStringTable!$B$1,[1]InApkStringTable!$1:$1,0),0),
"스트링없음")))</f>
        <v/>
      </c>
      <c r="L1493" t="b">
        <v>1</v>
      </c>
      <c r="N1493" t="str">
        <f>IF(ISBLANK(M1493),"",IF(ISERROR(VLOOKUP(M1493,MapTable!$A:$A,1,0)),"맵없음",""))</f>
        <v/>
      </c>
      <c r="O1493">
        <f t="shared" si="93"/>
        <v>1</v>
      </c>
      <c r="Q1493">
        <f t="shared" si="94"/>
        <v>1</v>
      </c>
      <c r="R1493" t="b">
        <f t="shared" ca="1" si="95"/>
        <v>0</v>
      </c>
      <c r="T1493" t="b">
        <f t="shared" ca="1" si="96"/>
        <v>0</v>
      </c>
      <c r="X1493" t="str">
        <f>IF(ISBLANK(W1493),"",
IF(ISERROR(FIND(",",W1493)),
  IF(ISERROR(VLOOKUP(W1493,MapTable!$A:$A,1,0)),"맵없음",
  ""),
IF(ISERROR(FIND(",",W1493,FIND(",",W1493)+1)),
  IF(OR(ISERROR(VLOOKUP(LEFT(W1493,FIND(",",W1493)-1),MapTable!$A:$A,1,0)),ISERROR(VLOOKUP(TRIM(MID(W1493,FIND(",",W1493)+1,999)),MapTable!$A:$A,1,0))),"맵없음",
  ""),
IF(ISERROR(FIND(",",W1493,FIND(",",W1493,FIND(",",W1493)+1)+1)),
  IF(OR(ISERROR(VLOOKUP(LEFT(W1493,FIND(",",W1493)-1),MapTable!$A:$A,1,0)),ISERROR(VLOOKUP(TRIM(MID(W1493,FIND(",",W1493)+1,FIND(",",W1493,FIND(",",W1493)+1)-FIND(",",W1493)-1)),MapTable!$A:$A,1,0)),ISERROR(VLOOKUP(TRIM(MID(W1493,FIND(",",W1493,FIND(",",W1493)+1)+1,999)),MapTable!$A:$A,1,0))),"맵없음",
  ""),
IF(ISERROR(FIND(",",W1493,FIND(",",W1493,FIND(",",W1493,FIND(",",W1493)+1)+1)+1)),
  IF(OR(ISERROR(VLOOKUP(LEFT(W1493,FIND(",",W1493)-1),MapTable!$A:$A,1,0)),ISERROR(VLOOKUP(TRIM(MID(W1493,FIND(",",W1493)+1,FIND(",",W1493,FIND(",",W1493)+1)-FIND(",",W1493)-1)),MapTable!$A:$A,1,0)),ISERROR(VLOOKUP(TRIM(MID(W1493,FIND(",",W1493,FIND(",",W1493)+1)+1,FIND(",",W1493,FIND(",",W1493,FIND(",",W1493)+1)+1)-FIND(",",W1493,FIND(",",W1493)+1)-1)),MapTable!$A:$A,1,0)),ISERROR(VLOOKUP(TRIM(MID(W1493,FIND(",",W1493,FIND(",",W1493,FIND(",",W1493)+1)+1)+1,999)),MapTable!$A:$A,1,0))),"맵없음",
  ""),
)))))</f>
        <v/>
      </c>
      <c r="AC1493" t="str">
        <f>IF(ISBLANK(AB1493),"",IF(ISERROR(VLOOKUP(AB1493,[3]DropTable!$A:$A,1,0)),"드랍없음",""))</f>
        <v/>
      </c>
      <c r="AE1493" t="str">
        <f>IF(ISBLANK(AD1493),"",IF(ISERROR(VLOOKUP(AD1493,[3]DropTable!$A:$A,1,0)),"드랍없음",""))</f>
        <v/>
      </c>
      <c r="AG1493">
        <v>9.8000000000000007</v>
      </c>
      <c r="AH1493">
        <v>1</v>
      </c>
    </row>
    <row r="1494" spans="1:34" x14ac:dyDescent="0.3">
      <c r="A1494">
        <v>8</v>
      </c>
      <c r="B1494">
        <v>3</v>
      </c>
      <c r="C1494">
        <f>IF(OR($L1494=TRUE,$A1494=0,MOD($A1494,ChapterTable!$S$20)&lt;&gt;0),
MAX(0,INT(($B1494+ChapterTable!$Q$26+VLOOKUP(SUBSTITUTE(C$1,"성장단계","")&amp;"단계오프셋",ChapterTable!$S:$T,2,0))/ChapterTable!$Q$23)),
MAX(0,INT(($B1494+ChapterTable!$S$26+VLOOKUP(SUBSTITUTE(C$1,"성장단계","")&amp;"보스단계오프셋",ChapterTable!$S:$T,2,0))/ChapterTable!$S$23)))</f>
        <v>0</v>
      </c>
      <c r="D1494">
        <f>IF(OR($L1494=TRUE,$A1494=0,MOD($A1494,ChapterTable!$S$20)&lt;&gt;0),
MAX(0,INT(($B1494+ChapterTable!$Q$26+VLOOKUP(SUBSTITUTE(D$1,"성장단계","")&amp;"단계오프셋",ChapterTable!$S:$T,2,0))/ChapterTable!$Q$23)),
MAX(0,INT(($B1494+ChapterTable!$S$26+VLOOKUP(SUBSTITUTE(D$1,"성장단계","")&amp;"보스단계오프셋",ChapterTable!$S:$T,2,0))/ChapterTable!$S$23)))</f>
        <v>0</v>
      </c>
      <c r="E1494" s="1">
        <f ca="1">IF(AND($A1494=0,$B1494=1),
    VLOOKUP(1,ChapterTable!$1:$1048576,MATCH("최종"&amp;SUBSTITUTE(SUBSTITUTE(E$1,"standard",""),"|Float",""),ChapterTable!$1:$1,0),0)*ChapterTable!$Q$17,
  IF(AND($A1494=0,$B1494=0),
    E1495,
  IF($B1494=0,
    VLOOKUP($A1494,ChapterTable!$1:$1048576,MATCH("최종"&amp;SUBSTITUTE(SUBSTITUTE(E$1,"standard",""),"|Float",""),ChapterTable!$1:$1,0),0),
  IF($B1494=1,
    IF($L1494=FALSE,
      VLOOKUP($A1494,ChapterTable!$1:$1048576,MATCH("최종"&amp;SUBSTITUTE(SUBSTITUTE(E$1,"standard",""),"|Float",""),ChapterTable!$1:$1,0),0),
      VLOOKUP($A1494-ChapterTable!$Q$11,ChapterTable!$1:$1048576,MATCH("최종"&amp;SUBSTITUTE(SUBSTITUTE(E$1,"standard",""),"|Float",""),ChapterTable!$1:$1,0),0)*ChapterTable!$Q$14
    ),
  OFFSET(E1494,-$B1494+IF($L1494,1,0),0)*
    (VLOOKUP(SUBSTITUTE(SUBSTITUTE(E$1,"standard",""),"|Float","")&amp;"인게임누적곱배수",ChapterTable!$S:$T,2,0)^C1494
    +VLOOKUP(SUBSTITUTE(SUBSTITUTE(E$1,"standard",""),"|Float","")&amp;"인게임누적합배수",ChapterTable!$S:$T,2,0)*C1494)
  )
  )
  )
)</f>
        <v>1742.765625</v>
      </c>
      <c r="F1494" s="1">
        <f ca="1">IF(AND($A1494=0,$B1494=1),
    VLOOKUP(1,ChapterTable!$1:$1048576,MATCH("최종"&amp;SUBSTITUTE(SUBSTITUTE(F$1,"standard",""),"|Float",""),ChapterTable!$1:$1,0),0)*ChapterTable!$Q$17,
  IF(AND($A1494=0,$B1494=0),
    F1495,
  IF($B1494=0,
    VLOOKUP($A1494,ChapterTable!$1:$1048576,MATCH("최종"&amp;SUBSTITUTE(SUBSTITUTE(F$1,"standard",""),"|Float",""),ChapterTable!$1:$1,0),0),
  IF($B1494=1,
    IF($L1494=FALSE,
      VLOOKUP($A1494,ChapterTable!$1:$1048576,MATCH("최종"&amp;SUBSTITUTE(SUBSTITUTE(F$1,"standard",""),"|Float",""),ChapterTable!$1:$1,0),0),
      VLOOKUP($A1494-ChapterTable!$Q$11,ChapterTable!$1:$1048576,MATCH("최종"&amp;SUBSTITUTE(SUBSTITUTE(F$1,"standard",""),"|Float",""),ChapterTable!$1:$1,0),0)*ChapterTable!$Q$14
    ),
  OFFSET(F1494,-$B1494+IF($L1494,1,0),0)*
    (VLOOKUP(SUBSTITUTE(SUBSTITUTE(F$1,"standard",""),"|Float","")&amp;"인게임누적곱배수",ChapterTable!$S:$T,2,0)^D1494
    +VLOOKUP(SUBSTITUTE(SUBSTITUTE(F$1,"standard",""),"|Float","")&amp;"인게임누적합배수",ChapterTable!$S:$T,2,0)*D1494)
  )
  )
  )
)</f>
        <v>968.203125</v>
      </c>
      <c r="G1494" t="s">
        <v>76</v>
      </c>
      <c r="J1494" t="str">
        <f>IF(ISBLANK(I1494),"",
IFERROR(VLOOKUP(I1494,[1]StringTable!$1:$1048576,MATCH([1]StringTable!$B$1,[1]StringTable!$1:$1,0),0),
IFERROR(VLOOKUP(I1494,[1]InApkStringTable!$1:$1048576,MATCH([1]InApkStringTable!$B$1,[1]InApkStringTable!$1:$1,0),0),
"스트링없음")))</f>
        <v/>
      </c>
      <c r="L1494" t="b">
        <v>1</v>
      </c>
      <c r="N1494" t="str">
        <f>IF(ISBLANK(M1494),"",IF(ISERROR(VLOOKUP(M1494,MapTable!$A:$A,1,0)),"맵없음",""))</f>
        <v/>
      </c>
      <c r="O1494">
        <f t="shared" si="93"/>
        <v>1</v>
      </c>
      <c r="Q1494">
        <f t="shared" si="94"/>
        <v>1</v>
      </c>
      <c r="R1494" t="b">
        <f t="shared" ca="1" si="95"/>
        <v>0</v>
      </c>
      <c r="T1494" t="b">
        <f t="shared" ca="1" si="96"/>
        <v>0</v>
      </c>
      <c r="X1494" t="str">
        <f>IF(ISBLANK(W1494),"",
IF(ISERROR(FIND(",",W1494)),
  IF(ISERROR(VLOOKUP(W1494,MapTable!$A:$A,1,0)),"맵없음",
  ""),
IF(ISERROR(FIND(",",W1494,FIND(",",W1494)+1)),
  IF(OR(ISERROR(VLOOKUP(LEFT(W1494,FIND(",",W1494)-1),MapTable!$A:$A,1,0)),ISERROR(VLOOKUP(TRIM(MID(W1494,FIND(",",W1494)+1,999)),MapTable!$A:$A,1,0))),"맵없음",
  ""),
IF(ISERROR(FIND(",",W1494,FIND(",",W1494,FIND(",",W1494)+1)+1)),
  IF(OR(ISERROR(VLOOKUP(LEFT(W1494,FIND(",",W1494)-1),MapTable!$A:$A,1,0)),ISERROR(VLOOKUP(TRIM(MID(W1494,FIND(",",W1494)+1,FIND(",",W1494,FIND(",",W1494)+1)-FIND(",",W1494)-1)),MapTable!$A:$A,1,0)),ISERROR(VLOOKUP(TRIM(MID(W1494,FIND(",",W1494,FIND(",",W1494)+1)+1,999)),MapTable!$A:$A,1,0))),"맵없음",
  ""),
IF(ISERROR(FIND(",",W1494,FIND(",",W1494,FIND(",",W1494,FIND(",",W1494)+1)+1)+1)),
  IF(OR(ISERROR(VLOOKUP(LEFT(W1494,FIND(",",W1494)-1),MapTable!$A:$A,1,0)),ISERROR(VLOOKUP(TRIM(MID(W1494,FIND(",",W1494)+1,FIND(",",W1494,FIND(",",W1494)+1)-FIND(",",W1494)-1)),MapTable!$A:$A,1,0)),ISERROR(VLOOKUP(TRIM(MID(W1494,FIND(",",W1494,FIND(",",W1494)+1)+1,FIND(",",W1494,FIND(",",W1494,FIND(",",W1494)+1)+1)-FIND(",",W1494,FIND(",",W1494)+1)-1)),MapTable!$A:$A,1,0)),ISERROR(VLOOKUP(TRIM(MID(W1494,FIND(",",W1494,FIND(",",W1494,FIND(",",W1494)+1)+1)+1,999)),MapTable!$A:$A,1,0))),"맵없음",
  ""),
)))))</f>
        <v/>
      </c>
      <c r="AC1494" t="str">
        <f>IF(ISBLANK(AB1494),"",IF(ISERROR(VLOOKUP(AB1494,[3]DropTable!$A:$A,1,0)),"드랍없음",""))</f>
        <v/>
      </c>
      <c r="AE1494" t="str">
        <f>IF(ISBLANK(AD1494),"",IF(ISERROR(VLOOKUP(AD1494,[3]DropTable!$A:$A,1,0)),"드랍없음",""))</f>
        <v/>
      </c>
      <c r="AG1494">
        <v>9.8000000000000007</v>
      </c>
      <c r="AH1494">
        <v>1</v>
      </c>
    </row>
    <row r="1495" spans="1:34" x14ac:dyDescent="0.3">
      <c r="A1495">
        <v>8</v>
      </c>
      <c r="B1495">
        <v>4</v>
      </c>
      <c r="C1495">
        <f>IF(OR($L1495=TRUE,$A1495=0,MOD($A1495,ChapterTable!$S$20)&lt;&gt;0),
MAX(0,INT(($B1495+ChapterTable!$Q$26+VLOOKUP(SUBSTITUTE(C$1,"성장단계","")&amp;"단계오프셋",ChapterTable!$S:$T,2,0))/ChapterTable!$Q$23)),
MAX(0,INT(($B1495+ChapterTable!$S$26+VLOOKUP(SUBSTITUTE(C$1,"성장단계","")&amp;"보스단계오프셋",ChapterTable!$S:$T,2,0))/ChapterTable!$S$23)))</f>
        <v>0</v>
      </c>
      <c r="D1495">
        <f>IF(OR($L1495=TRUE,$A1495=0,MOD($A1495,ChapterTable!$S$20)&lt;&gt;0),
MAX(0,INT(($B1495+ChapterTable!$Q$26+VLOOKUP(SUBSTITUTE(D$1,"성장단계","")&amp;"단계오프셋",ChapterTable!$S:$T,2,0))/ChapterTable!$Q$23)),
MAX(0,INT(($B1495+ChapterTable!$S$26+VLOOKUP(SUBSTITUTE(D$1,"성장단계","")&amp;"보스단계오프셋",ChapterTable!$S:$T,2,0))/ChapterTable!$S$23)))</f>
        <v>0</v>
      </c>
      <c r="E1495" s="1">
        <f ca="1">IF(AND($A1495=0,$B1495=1),
    VLOOKUP(1,ChapterTable!$1:$1048576,MATCH("최종"&amp;SUBSTITUTE(SUBSTITUTE(E$1,"standard",""),"|Float",""),ChapterTable!$1:$1,0),0)*ChapterTable!$Q$17,
  IF(AND($A1495=0,$B1495=0),
    E1496,
  IF($B1495=0,
    VLOOKUP($A1495,ChapterTable!$1:$1048576,MATCH("최종"&amp;SUBSTITUTE(SUBSTITUTE(E$1,"standard",""),"|Float",""),ChapterTable!$1:$1,0),0),
  IF($B1495=1,
    IF($L1495=FALSE,
      VLOOKUP($A1495,ChapterTable!$1:$1048576,MATCH("최종"&amp;SUBSTITUTE(SUBSTITUTE(E$1,"standard",""),"|Float",""),ChapterTable!$1:$1,0),0),
      VLOOKUP($A1495-ChapterTable!$Q$11,ChapterTable!$1:$1048576,MATCH("최종"&amp;SUBSTITUTE(SUBSTITUTE(E$1,"standard",""),"|Float",""),ChapterTable!$1:$1,0),0)*ChapterTable!$Q$14
    ),
  OFFSET(E1495,-$B1495+IF($L1495,1,0),0)*
    (VLOOKUP(SUBSTITUTE(SUBSTITUTE(E$1,"standard",""),"|Float","")&amp;"인게임누적곱배수",ChapterTable!$S:$T,2,0)^C1495
    +VLOOKUP(SUBSTITUTE(SUBSTITUTE(E$1,"standard",""),"|Float","")&amp;"인게임누적합배수",ChapterTable!$S:$T,2,0)*C1495)
  )
  )
  )
)</f>
        <v>1742.765625</v>
      </c>
      <c r="F1495" s="1">
        <f ca="1">IF(AND($A1495=0,$B1495=1),
    VLOOKUP(1,ChapterTable!$1:$1048576,MATCH("최종"&amp;SUBSTITUTE(SUBSTITUTE(F$1,"standard",""),"|Float",""),ChapterTable!$1:$1,0),0)*ChapterTable!$Q$17,
  IF(AND($A1495=0,$B1495=0),
    F1496,
  IF($B1495=0,
    VLOOKUP($A1495,ChapterTable!$1:$1048576,MATCH("최종"&amp;SUBSTITUTE(SUBSTITUTE(F$1,"standard",""),"|Float",""),ChapterTable!$1:$1,0),0),
  IF($B1495=1,
    IF($L1495=FALSE,
      VLOOKUP($A1495,ChapterTable!$1:$1048576,MATCH("최종"&amp;SUBSTITUTE(SUBSTITUTE(F$1,"standard",""),"|Float",""),ChapterTable!$1:$1,0),0),
      VLOOKUP($A1495-ChapterTable!$Q$11,ChapterTable!$1:$1048576,MATCH("최종"&amp;SUBSTITUTE(SUBSTITUTE(F$1,"standard",""),"|Float",""),ChapterTable!$1:$1,0),0)*ChapterTable!$Q$14
    ),
  OFFSET(F1495,-$B1495+IF($L1495,1,0),0)*
    (VLOOKUP(SUBSTITUTE(SUBSTITUTE(F$1,"standard",""),"|Float","")&amp;"인게임누적곱배수",ChapterTable!$S:$T,2,0)^D1495
    +VLOOKUP(SUBSTITUTE(SUBSTITUTE(F$1,"standard",""),"|Float","")&amp;"인게임누적합배수",ChapterTable!$S:$T,2,0)*D1495)
  )
  )
  )
)</f>
        <v>968.203125</v>
      </c>
      <c r="G1495" t="s">
        <v>76</v>
      </c>
      <c r="J1495" t="str">
        <f>IF(ISBLANK(I1495),"",
IFERROR(VLOOKUP(I1495,[1]StringTable!$1:$1048576,MATCH([1]StringTable!$B$1,[1]StringTable!$1:$1,0),0),
IFERROR(VLOOKUP(I1495,[1]InApkStringTable!$1:$1048576,MATCH([1]InApkStringTable!$B$1,[1]InApkStringTable!$1:$1,0),0),
"스트링없음")))</f>
        <v/>
      </c>
      <c r="L1495" t="b">
        <v>1</v>
      </c>
      <c r="N1495" t="str">
        <f>IF(ISBLANK(M1495),"",IF(ISERROR(VLOOKUP(M1495,MapTable!$A:$A,1,0)),"맵없음",""))</f>
        <v/>
      </c>
      <c r="O1495">
        <f t="shared" si="93"/>
        <v>1</v>
      </c>
      <c r="Q1495">
        <f t="shared" si="94"/>
        <v>1</v>
      </c>
      <c r="R1495" t="b">
        <f t="shared" ca="1" si="95"/>
        <v>0</v>
      </c>
      <c r="T1495" t="b">
        <f t="shared" ca="1" si="96"/>
        <v>0</v>
      </c>
      <c r="X1495" t="str">
        <f>IF(ISBLANK(W1495),"",
IF(ISERROR(FIND(",",W1495)),
  IF(ISERROR(VLOOKUP(W1495,MapTable!$A:$A,1,0)),"맵없음",
  ""),
IF(ISERROR(FIND(",",W1495,FIND(",",W1495)+1)),
  IF(OR(ISERROR(VLOOKUP(LEFT(W1495,FIND(",",W1495)-1),MapTable!$A:$A,1,0)),ISERROR(VLOOKUP(TRIM(MID(W1495,FIND(",",W1495)+1,999)),MapTable!$A:$A,1,0))),"맵없음",
  ""),
IF(ISERROR(FIND(",",W1495,FIND(",",W1495,FIND(",",W1495)+1)+1)),
  IF(OR(ISERROR(VLOOKUP(LEFT(W1495,FIND(",",W1495)-1),MapTable!$A:$A,1,0)),ISERROR(VLOOKUP(TRIM(MID(W1495,FIND(",",W1495)+1,FIND(",",W1495,FIND(",",W1495)+1)-FIND(",",W1495)-1)),MapTable!$A:$A,1,0)),ISERROR(VLOOKUP(TRIM(MID(W1495,FIND(",",W1495,FIND(",",W1495)+1)+1,999)),MapTable!$A:$A,1,0))),"맵없음",
  ""),
IF(ISERROR(FIND(",",W1495,FIND(",",W1495,FIND(",",W1495,FIND(",",W1495)+1)+1)+1)),
  IF(OR(ISERROR(VLOOKUP(LEFT(W1495,FIND(",",W1495)-1),MapTable!$A:$A,1,0)),ISERROR(VLOOKUP(TRIM(MID(W1495,FIND(",",W1495)+1,FIND(",",W1495,FIND(",",W1495)+1)-FIND(",",W1495)-1)),MapTable!$A:$A,1,0)),ISERROR(VLOOKUP(TRIM(MID(W1495,FIND(",",W1495,FIND(",",W1495)+1)+1,FIND(",",W1495,FIND(",",W1495,FIND(",",W1495)+1)+1)-FIND(",",W1495,FIND(",",W1495)+1)-1)),MapTable!$A:$A,1,0)),ISERROR(VLOOKUP(TRIM(MID(W1495,FIND(",",W1495,FIND(",",W1495,FIND(",",W1495)+1)+1)+1,999)),MapTable!$A:$A,1,0))),"맵없음",
  ""),
)))))</f>
        <v/>
      </c>
      <c r="AC1495" t="str">
        <f>IF(ISBLANK(AB1495),"",IF(ISERROR(VLOOKUP(AB1495,[3]DropTable!$A:$A,1,0)),"드랍없음",""))</f>
        <v/>
      </c>
      <c r="AE1495" t="str">
        <f>IF(ISBLANK(AD1495),"",IF(ISERROR(VLOOKUP(AD1495,[3]DropTable!$A:$A,1,0)),"드랍없음",""))</f>
        <v/>
      </c>
      <c r="AG1495">
        <v>9.8000000000000007</v>
      </c>
      <c r="AH1495">
        <v>1</v>
      </c>
    </row>
    <row r="1496" spans="1:34" x14ac:dyDescent="0.3">
      <c r="A1496">
        <v>8</v>
      </c>
      <c r="B1496">
        <v>5</v>
      </c>
      <c r="C1496">
        <f>IF(OR($L1496=TRUE,$A1496=0,MOD($A1496,ChapterTable!$S$20)&lt;&gt;0),
MAX(0,INT(($B1496+ChapterTable!$Q$26+VLOOKUP(SUBSTITUTE(C$1,"성장단계","")&amp;"단계오프셋",ChapterTable!$S:$T,2,0))/ChapterTable!$Q$23)),
MAX(0,INT(($B1496+ChapterTable!$S$26+VLOOKUP(SUBSTITUTE(C$1,"성장단계","")&amp;"보스단계오프셋",ChapterTable!$S:$T,2,0))/ChapterTable!$S$23)))</f>
        <v>0</v>
      </c>
      <c r="D1496">
        <f>IF(OR($L1496=TRUE,$A1496=0,MOD($A1496,ChapterTable!$S$20)&lt;&gt;0),
MAX(0,INT(($B1496+ChapterTable!$Q$26+VLOOKUP(SUBSTITUTE(D$1,"성장단계","")&amp;"단계오프셋",ChapterTable!$S:$T,2,0))/ChapterTable!$Q$23)),
MAX(0,INT(($B1496+ChapterTable!$S$26+VLOOKUP(SUBSTITUTE(D$1,"성장단계","")&amp;"보스단계오프셋",ChapterTable!$S:$T,2,0))/ChapterTable!$S$23)))</f>
        <v>0</v>
      </c>
      <c r="E1496" s="1">
        <f ca="1">IF(AND($A1496=0,$B1496=1),
    VLOOKUP(1,ChapterTable!$1:$1048576,MATCH("최종"&amp;SUBSTITUTE(SUBSTITUTE(E$1,"standard",""),"|Float",""),ChapterTable!$1:$1,0),0)*ChapterTable!$Q$17,
  IF(AND($A1496=0,$B1496=0),
    E1497,
  IF($B1496=0,
    VLOOKUP($A1496,ChapterTable!$1:$1048576,MATCH("최종"&amp;SUBSTITUTE(SUBSTITUTE(E$1,"standard",""),"|Float",""),ChapterTable!$1:$1,0),0),
  IF($B1496=1,
    IF($L1496=FALSE,
      VLOOKUP($A1496,ChapterTable!$1:$1048576,MATCH("최종"&amp;SUBSTITUTE(SUBSTITUTE(E$1,"standard",""),"|Float",""),ChapterTable!$1:$1,0),0),
      VLOOKUP($A1496-ChapterTable!$Q$11,ChapterTable!$1:$1048576,MATCH("최종"&amp;SUBSTITUTE(SUBSTITUTE(E$1,"standard",""),"|Float",""),ChapterTable!$1:$1,0),0)*ChapterTable!$Q$14
    ),
  OFFSET(E1496,-$B1496+IF($L1496,1,0),0)*
    (VLOOKUP(SUBSTITUTE(SUBSTITUTE(E$1,"standard",""),"|Float","")&amp;"인게임누적곱배수",ChapterTable!$S:$T,2,0)^C1496
    +VLOOKUP(SUBSTITUTE(SUBSTITUTE(E$1,"standard",""),"|Float","")&amp;"인게임누적합배수",ChapterTable!$S:$T,2,0)*C1496)
  )
  )
  )
)</f>
        <v>1742.765625</v>
      </c>
      <c r="F1496" s="1">
        <f ca="1">IF(AND($A1496=0,$B1496=1),
    VLOOKUP(1,ChapterTable!$1:$1048576,MATCH("최종"&amp;SUBSTITUTE(SUBSTITUTE(F$1,"standard",""),"|Float",""),ChapterTable!$1:$1,0),0)*ChapterTable!$Q$17,
  IF(AND($A1496=0,$B1496=0),
    F1497,
  IF($B1496=0,
    VLOOKUP($A1496,ChapterTable!$1:$1048576,MATCH("최종"&amp;SUBSTITUTE(SUBSTITUTE(F$1,"standard",""),"|Float",""),ChapterTable!$1:$1,0),0),
  IF($B1496=1,
    IF($L1496=FALSE,
      VLOOKUP($A1496,ChapterTable!$1:$1048576,MATCH("최종"&amp;SUBSTITUTE(SUBSTITUTE(F$1,"standard",""),"|Float",""),ChapterTable!$1:$1,0),0),
      VLOOKUP($A1496-ChapterTable!$Q$11,ChapterTable!$1:$1048576,MATCH("최종"&amp;SUBSTITUTE(SUBSTITUTE(F$1,"standard",""),"|Float",""),ChapterTable!$1:$1,0),0)*ChapterTable!$Q$14
    ),
  OFFSET(F1496,-$B1496+IF($L1496,1,0),0)*
    (VLOOKUP(SUBSTITUTE(SUBSTITUTE(F$1,"standard",""),"|Float","")&amp;"인게임누적곱배수",ChapterTable!$S:$T,2,0)^D1496
    +VLOOKUP(SUBSTITUTE(SUBSTITUTE(F$1,"standard",""),"|Float","")&amp;"인게임누적합배수",ChapterTable!$S:$T,2,0)*D1496)
  )
  )
  )
)</f>
        <v>968.203125</v>
      </c>
      <c r="G1496" t="s">
        <v>76</v>
      </c>
      <c r="J1496" t="str">
        <f>IF(ISBLANK(I1496),"",
IFERROR(VLOOKUP(I1496,[1]StringTable!$1:$1048576,MATCH([1]StringTable!$B$1,[1]StringTable!$1:$1,0),0),
IFERROR(VLOOKUP(I1496,[1]InApkStringTable!$1:$1048576,MATCH([1]InApkStringTable!$B$1,[1]InApkStringTable!$1:$1,0),0),
"스트링없음")))</f>
        <v/>
      </c>
      <c r="L1496" t="b">
        <v>1</v>
      </c>
      <c r="N1496" t="str">
        <f>IF(ISBLANK(M1496),"",IF(ISERROR(VLOOKUP(M1496,MapTable!$A:$A,1,0)),"맵없음",""))</f>
        <v/>
      </c>
      <c r="O1496">
        <f t="shared" si="93"/>
        <v>11</v>
      </c>
      <c r="Q1496">
        <f t="shared" si="94"/>
        <v>11</v>
      </c>
      <c r="R1496" t="b">
        <f t="shared" ca="1" si="95"/>
        <v>0</v>
      </c>
      <c r="T1496" t="b">
        <f t="shared" ca="1" si="96"/>
        <v>0</v>
      </c>
      <c r="X1496" t="str">
        <f>IF(ISBLANK(W1496),"",
IF(ISERROR(FIND(",",W1496)),
  IF(ISERROR(VLOOKUP(W1496,MapTable!$A:$A,1,0)),"맵없음",
  ""),
IF(ISERROR(FIND(",",W1496,FIND(",",W1496)+1)),
  IF(OR(ISERROR(VLOOKUP(LEFT(W1496,FIND(",",W1496)-1),MapTable!$A:$A,1,0)),ISERROR(VLOOKUP(TRIM(MID(W1496,FIND(",",W1496)+1,999)),MapTable!$A:$A,1,0))),"맵없음",
  ""),
IF(ISERROR(FIND(",",W1496,FIND(",",W1496,FIND(",",W1496)+1)+1)),
  IF(OR(ISERROR(VLOOKUP(LEFT(W1496,FIND(",",W1496)-1),MapTable!$A:$A,1,0)),ISERROR(VLOOKUP(TRIM(MID(W1496,FIND(",",W1496)+1,FIND(",",W1496,FIND(",",W1496)+1)-FIND(",",W1496)-1)),MapTable!$A:$A,1,0)),ISERROR(VLOOKUP(TRIM(MID(W1496,FIND(",",W1496,FIND(",",W1496)+1)+1,999)),MapTable!$A:$A,1,0))),"맵없음",
  ""),
IF(ISERROR(FIND(",",W1496,FIND(",",W1496,FIND(",",W1496,FIND(",",W1496)+1)+1)+1)),
  IF(OR(ISERROR(VLOOKUP(LEFT(W1496,FIND(",",W1496)-1),MapTable!$A:$A,1,0)),ISERROR(VLOOKUP(TRIM(MID(W1496,FIND(",",W1496)+1,FIND(",",W1496,FIND(",",W1496)+1)-FIND(",",W1496)-1)),MapTable!$A:$A,1,0)),ISERROR(VLOOKUP(TRIM(MID(W1496,FIND(",",W1496,FIND(",",W1496)+1)+1,FIND(",",W1496,FIND(",",W1496,FIND(",",W1496)+1)+1)-FIND(",",W1496,FIND(",",W1496)+1)-1)),MapTable!$A:$A,1,0)),ISERROR(VLOOKUP(TRIM(MID(W1496,FIND(",",W1496,FIND(",",W1496,FIND(",",W1496)+1)+1)+1,999)),MapTable!$A:$A,1,0))),"맵없음",
  ""),
)))))</f>
        <v/>
      </c>
      <c r="AC1496" t="str">
        <f>IF(ISBLANK(AB1496),"",IF(ISERROR(VLOOKUP(AB1496,[3]DropTable!$A:$A,1,0)),"드랍없음",""))</f>
        <v/>
      </c>
      <c r="AE1496" t="str">
        <f>IF(ISBLANK(AD1496),"",IF(ISERROR(VLOOKUP(AD1496,[3]DropTable!$A:$A,1,0)),"드랍없음",""))</f>
        <v/>
      </c>
      <c r="AG1496">
        <v>9.8000000000000007</v>
      </c>
      <c r="AH1496">
        <v>1</v>
      </c>
    </row>
    <row r="1497" spans="1:34" x14ac:dyDescent="0.3">
      <c r="A1497">
        <v>8</v>
      </c>
      <c r="B1497">
        <v>6</v>
      </c>
      <c r="C1497">
        <f>IF(OR($L1497=TRUE,$A1497=0,MOD($A1497,ChapterTable!$S$20)&lt;&gt;0),
MAX(0,INT(($B1497+ChapterTable!$Q$26+VLOOKUP(SUBSTITUTE(C$1,"성장단계","")&amp;"단계오프셋",ChapterTable!$S:$T,2,0))/ChapterTable!$Q$23)),
MAX(0,INT(($B1497+ChapterTable!$S$26+VLOOKUP(SUBSTITUTE(C$1,"성장단계","")&amp;"보스단계오프셋",ChapterTable!$S:$T,2,0))/ChapterTable!$S$23)))</f>
        <v>1</v>
      </c>
      <c r="D1497">
        <f>IF(OR($L1497=TRUE,$A1497=0,MOD($A1497,ChapterTable!$S$20)&lt;&gt;0),
MAX(0,INT(($B1497+ChapterTable!$Q$26+VLOOKUP(SUBSTITUTE(D$1,"성장단계","")&amp;"단계오프셋",ChapterTable!$S:$T,2,0))/ChapterTable!$Q$23)),
MAX(0,INT(($B1497+ChapterTable!$S$26+VLOOKUP(SUBSTITUTE(D$1,"성장단계","")&amp;"보스단계오프셋",ChapterTable!$S:$T,2,0))/ChapterTable!$S$23)))</f>
        <v>0</v>
      </c>
      <c r="E1497" s="1">
        <f ca="1">IF(AND($A1497=0,$B1497=1),
    VLOOKUP(1,ChapterTable!$1:$1048576,MATCH("최종"&amp;SUBSTITUTE(SUBSTITUTE(E$1,"standard",""),"|Float",""),ChapterTable!$1:$1,0),0)*ChapterTable!$Q$17,
  IF(AND($A1497=0,$B1497=0),
    E1498,
  IF($B1497=0,
    VLOOKUP($A1497,ChapterTable!$1:$1048576,MATCH("최종"&amp;SUBSTITUTE(SUBSTITUTE(E$1,"standard",""),"|Float",""),ChapterTable!$1:$1,0),0),
  IF($B1497=1,
    IF($L1497=FALSE,
      VLOOKUP($A1497,ChapterTable!$1:$1048576,MATCH("최종"&amp;SUBSTITUTE(SUBSTITUTE(E$1,"standard",""),"|Float",""),ChapterTable!$1:$1,0),0),
      VLOOKUP($A1497-ChapterTable!$Q$11,ChapterTable!$1:$1048576,MATCH("최종"&amp;SUBSTITUTE(SUBSTITUTE(E$1,"standard",""),"|Float",""),ChapterTable!$1:$1,0),0)*ChapterTable!$Q$14
    ),
  OFFSET(E1497,-$B1497+IF($L1497,1,0),0)*
    (VLOOKUP(SUBSTITUTE(SUBSTITUTE(E$1,"standard",""),"|Float","")&amp;"인게임누적곱배수",ChapterTable!$S:$T,2,0)^C1497
    +VLOOKUP(SUBSTITUTE(SUBSTITUTE(E$1,"standard",""),"|Float","")&amp;"인게임누적합배수",ChapterTable!$S:$T,2,0)*C1497)
  )
  )
  )
)</f>
        <v>2352.7335937500002</v>
      </c>
      <c r="F1497" s="1">
        <f ca="1">IF(AND($A1497=0,$B1497=1),
    VLOOKUP(1,ChapterTable!$1:$1048576,MATCH("최종"&amp;SUBSTITUTE(SUBSTITUTE(F$1,"standard",""),"|Float",""),ChapterTable!$1:$1,0),0)*ChapterTable!$Q$17,
  IF(AND($A1497=0,$B1497=0),
    F1498,
  IF($B1497=0,
    VLOOKUP($A1497,ChapterTable!$1:$1048576,MATCH("최종"&amp;SUBSTITUTE(SUBSTITUTE(F$1,"standard",""),"|Float",""),ChapterTable!$1:$1,0),0),
  IF($B1497=1,
    IF($L1497=FALSE,
      VLOOKUP($A1497,ChapterTable!$1:$1048576,MATCH("최종"&amp;SUBSTITUTE(SUBSTITUTE(F$1,"standard",""),"|Float",""),ChapterTable!$1:$1,0),0),
      VLOOKUP($A1497-ChapterTable!$Q$11,ChapterTable!$1:$1048576,MATCH("최종"&amp;SUBSTITUTE(SUBSTITUTE(F$1,"standard",""),"|Float",""),ChapterTable!$1:$1,0),0)*ChapterTable!$Q$14
    ),
  OFFSET(F1497,-$B1497+IF($L1497,1,0),0)*
    (VLOOKUP(SUBSTITUTE(SUBSTITUTE(F$1,"standard",""),"|Float","")&amp;"인게임누적곱배수",ChapterTable!$S:$T,2,0)^D1497
    +VLOOKUP(SUBSTITUTE(SUBSTITUTE(F$1,"standard",""),"|Float","")&amp;"인게임누적합배수",ChapterTable!$S:$T,2,0)*D1497)
  )
  )
  )
)</f>
        <v>968.203125</v>
      </c>
      <c r="G1497" t="s">
        <v>76</v>
      </c>
      <c r="J1497" t="str">
        <f>IF(ISBLANK(I1497),"",
IFERROR(VLOOKUP(I1497,[1]StringTable!$1:$1048576,MATCH([1]StringTable!$B$1,[1]StringTable!$1:$1,0),0),
IFERROR(VLOOKUP(I1497,[1]InApkStringTable!$1:$1048576,MATCH([1]InApkStringTable!$B$1,[1]InApkStringTable!$1:$1,0),0),
"스트링없음")))</f>
        <v/>
      </c>
      <c r="L1497" t="b">
        <v>1</v>
      </c>
      <c r="N1497" t="str">
        <f>IF(ISBLANK(M1497),"",IF(ISERROR(VLOOKUP(M1497,MapTable!$A:$A,1,0)),"맵없음",""))</f>
        <v/>
      </c>
      <c r="O1497">
        <f t="shared" si="93"/>
        <v>1</v>
      </c>
      <c r="Q1497">
        <f t="shared" si="94"/>
        <v>1</v>
      </c>
      <c r="R1497" t="b">
        <f t="shared" ca="1" si="95"/>
        <v>0</v>
      </c>
      <c r="T1497" t="b">
        <f t="shared" ca="1" si="96"/>
        <v>0</v>
      </c>
      <c r="X1497" t="str">
        <f>IF(ISBLANK(W1497),"",
IF(ISERROR(FIND(",",W1497)),
  IF(ISERROR(VLOOKUP(W1497,MapTable!$A:$A,1,0)),"맵없음",
  ""),
IF(ISERROR(FIND(",",W1497,FIND(",",W1497)+1)),
  IF(OR(ISERROR(VLOOKUP(LEFT(W1497,FIND(",",W1497)-1),MapTable!$A:$A,1,0)),ISERROR(VLOOKUP(TRIM(MID(W1497,FIND(",",W1497)+1,999)),MapTable!$A:$A,1,0))),"맵없음",
  ""),
IF(ISERROR(FIND(",",W1497,FIND(",",W1497,FIND(",",W1497)+1)+1)),
  IF(OR(ISERROR(VLOOKUP(LEFT(W1497,FIND(",",W1497)-1),MapTable!$A:$A,1,0)),ISERROR(VLOOKUP(TRIM(MID(W1497,FIND(",",W1497)+1,FIND(",",W1497,FIND(",",W1497)+1)-FIND(",",W1497)-1)),MapTable!$A:$A,1,0)),ISERROR(VLOOKUP(TRIM(MID(W1497,FIND(",",W1497,FIND(",",W1497)+1)+1,999)),MapTable!$A:$A,1,0))),"맵없음",
  ""),
IF(ISERROR(FIND(",",W1497,FIND(",",W1497,FIND(",",W1497,FIND(",",W1497)+1)+1)+1)),
  IF(OR(ISERROR(VLOOKUP(LEFT(W1497,FIND(",",W1497)-1),MapTable!$A:$A,1,0)),ISERROR(VLOOKUP(TRIM(MID(W1497,FIND(",",W1497)+1,FIND(",",W1497,FIND(",",W1497)+1)-FIND(",",W1497)-1)),MapTable!$A:$A,1,0)),ISERROR(VLOOKUP(TRIM(MID(W1497,FIND(",",W1497,FIND(",",W1497)+1)+1,FIND(",",W1497,FIND(",",W1497,FIND(",",W1497)+1)+1)-FIND(",",W1497,FIND(",",W1497)+1)-1)),MapTable!$A:$A,1,0)),ISERROR(VLOOKUP(TRIM(MID(W1497,FIND(",",W1497,FIND(",",W1497,FIND(",",W1497)+1)+1)+1,999)),MapTable!$A:$A,1,0))),"맵없음",
  ""),
)))))</f>
        <v/>
      </c>
      <c r="AC1497" t="str">
        <f>IF(ISBLANK(AB1497),"",IF(ISERROR(VLOOKUP(AB1497,[3]DropTable!$A:$A,1,0)),"드랍없음",""))</f>
        <v/>
      </c>
      <c r="AE1497" t="str">
        <f>IF(ISBLANK(AD1497),"",IF(ISERROR(VLOOKUP(AD1497,[3]DropTable!$A:$A,1,0)),"드랍없음",""))</f>
        <v/>
      </c>
      <c r="AG1497">
        <v>9.8000000000000007</v>
      </c>
      <c r="AH1497">
        <v>1</v>
      </c>
    </row>
    <row r="1498" spans="1:34" x14ac:dyDescent="0.3">
      <c r="A1498">
        <v>8</v>
      </c>
      <c r="B1498">
        <v>7</v>
      </c>
      <c r="C1498">
        <f>IF(OR($L1498=TRUE,$A1498=0,MOD($A1498,ChapterTable!$S$20)&lt;&gt;0),
MAX(0,INT(($B1498+ChapterTable!$Q$26+VLOOKUP(SUBSTITUTE(C$1,"성장단계","")&amp;"단계오프셋",ChapterTable!$S:$T,2,0))/ChapterTable!$Q$23)),
MAX(0,INT(($B1498+ChapterTable!$S$26+VLOOKUP(SUBSTITUTE(C$1,"성장단계","")&amp;"보스단계오프셋",ChapterTable!$S:$T,2,0))/ChapterTable!$S$23)))</f>
        <v>1</v>
      </c>
      <c r="D1498">
        <f>IF(OR($L1498=TRUE,$A1498=0,MOD($A1498,ChapterTable!$S$20)&lt;&gt;0),
MAX(0,INT(($B1498+ChapterTable!$Q$26+VLOOKUP(SUBSTITUTE(D$1,"성장단계","")&amp;"단계오프셋",ChapterTable!$S:$T,2,0))/ChapterTable!$Q$23)),
MAX(0,INT(($B1498+ChapterTable!$S$26+VLOOKUP(SUBSTITUTE(D$1,"성장단계","")&amp;"보스단계오프셋",ChapterTable!$S:$T,2,0))/ChapterTable!$S$23)))</f>
        <v>0</v>
      </c>
      <c r="E1498" s="1">
        <f ca="1">IF(AND($A1498=0,$B1498=1),
    VLOOKUP(1,ChapterTable!$1:$1048576,MATCH("최종"&amp;SUBSTITUTE(SUBSTITUTE(E$1,"standard",""),"|Float",""),ChapterTable!$1:$1,0),0)*ChapterTable!$Q$17,
  IF(AND($A1498=0,$B1498=0),
    E1499,
  IF($B1498=0,
    VLOOKUP($A1498,ChapterTable!$1:$1048576,MATCH("최종"&amp;SUBSTITUTE(SUBSTITUTE(E$1,"standard",""),"|Float",""),ChapterTable!$1:$1,0),0),
  IF($B1498=1,
    IF($L1498=FALSE,
      VLOOKUP($A1498,ChapterTable!$1:$1048576,MATCH("최종"&amp;SUBSTITUTE(SUBSTITUTE(E$1,"standard",""),"|Float",""),ChapterTable!$1:$1,0),0),
      VLOOKUP($A1498-ChapterTable!$Q$11,ChapterTable!$1:$1048576,MATCH("최종"&amp;SUBSTITUTE(SUBSTITUTE(E$1,"standard",""),"|Float",""),ChapterTable!$1:$1,0),0)*ChapterTable!$Q$14
    ),
  OFFSET(E1498,-$B1498+IF($L1498,1,0),0)*
    (VLOOKUP(SUBSTITUTE(SUBSTITUTE(E$1,"standard",""),"|Float","")&amp;"인게임누적곱배수",ChapterTable!$S:$T,2,0)^C1498
    +VLOOKUP(SUBSTITUTE(SUBSTITUTE(E$1,"standard",""),"|Float","")&amp;"인게임누적합배수",ChapterTable!$S:$T,2,0)*C1498)
  )
  )
  )
)</f>
        <v>2352.7335937500002</v>
      </c>
      <c r="F1498" s="1">
        <f ca="1">IF(AND($A1498=0,$B1498=1),
    VLOOKUP(1,ChapterTable!$1:$1048576,MATCH("최종"&amp;SUBSTITUTE(SUBSTITUTE(F$1,"standard",""),"|Float",""),ChapterTable!$1:$1,0),0)*ChapterTable!$Q$17,
  IF(AND($A1498=0,$B1498=0),
    F1499,
  IF($B1498=0,
    VLOOKUP($A1498,ChapterTable!$1:$1048576,MATCH("최종"&amp;SUBSTITUTE(SUBSTITUTE(F$1,"standard",""),"|Float",""),ChapterTable!$1:$1,0),0),
  IF($B1498=1,
    IF($L1498=FALSE,
      VLOOKUP($A1498,ChapterTable!$1:$1048576,MATCH("최종"&amp;SUBSTITUTE(SUBSTITUTE(F$1,"standard",""),"|Float",""),ChapterTable!$1:$1,0),0),
      VLOOKUP($A1498-ChapterTable!$Q$11,ChapterTable!$1:$1048576,MATCH("최종"&amp;SUBSTITUTE(SUBSTITUTE(F$1,"standard",""),"|Float",""),ChapterTable!$1:$1,0),0)*ChapterTable!$Q$14
    ),
  OFFSET(F1498,-$B1498+IF($L1498,1,0),0)*
    (VLOOKUP(SUBSTITUTE(SUBSTITUTE(F$1,"standard",""),"|Float","")&amp;"인게임누적곱배수",ChapterTable!$S:$T,2,0)^D1498
    +VLOOKUP(SUBSTITUTE(SUBSTITUTE(F$1,"standard",""),"|Float","")&amp;"인게임누적합배수",ChapterTable!$S:$T,2,0)*D1498)
  )
  )
  )
)</f>
        <v>968.203125</v>
      </c>
      <c r="G1498" t="s">
        <v>76</v>
      </c>
      <c r="J1498" t="str">
        <f>IF(ISBLANK(I1498),"",
IFERROR(VLOOKUP(I1498,[1]StringTable!$1:$1048576,MATCH([1]StringTable!$B$1,[1]StringTable!$1:$1,0),0),
IFERROR(VLOOKUP(I1498,[1]InApkStringTable!$1:$1048576,MATCH([1]InApkStringTable!$B$1,[1]InApkStringTable!$1:$1,0),0),
"스트링없음")))</f>
        <v/>
      </c>
      <c r="L1498" t="b">
        <v>1</v>
      </c>
      <c r="N1498" t="str">
        <f>IF(ISBLANK(M1498),"",IF(ISERROR(VLOOKUP(M1498,MapTable!$A:$A,1,0)),"맵없음",""))</f>
        <v/>
      </c>
      <c r="O1498">
        <f t="shared" si="93"/>
        <v>1</v>
      </c>
      <c r="Q1498">
        <f t="shared" si="94"/>
        <v>1</v>
      </c>
      <c r="R1498" t="b">
        <f t="shared" ca="1" si="95"/>
        <v>0</v>
      </c>
      <c r="T1498" t="b">
        <f t="shared" ca="1" si="96"/>
        <v>0</v>
      </c>
      <c r="X1498" t="str">
        <f>IF(ISBLANK(W1498),"",
IF(ISERROR(FIND(",",W1498)),
  IF(ISERROR(VLOOKUP(W1498,MapTable!$A:$A,1,0)),"맵없음",
  ""),
IF(ISERROR(FIND(",",W1498,FIND(",",W1498)+1)),
  IF(OR(ISERROR(VLOOKUP(LEFT(W1498,FIND(",",W1498)-1),MapTable!$A:$A,1,0)),ISERROR(VLOOKUP(TRIM(MID(W1498,FIND(",",W1498)+1,999)),MapTable!$A:$A,1,0))),"맵없음",
  ""),
IF(ISERROR(FIND(",",W1498,FIND(",",W1498,FIND(",",W1498)+1)+1)),
  IF(OR(ISERROR(VLOOKUP(LEFT(W1498,FIND(",",W1498)-1),MapTable!$A:$A,1,0)),ISERROR(VLOOKUP(TRIM(MID(W1498,FIND(",",W1498)+1,FIND(",",W1498,FIND(",",W1498)+1)-FIND(",",W1498)-1)),MapTable!$A:$A,1,0)),ISERROR(VLOOKUP(TRIM(MID(W1498,FIND(",",W1498,FIND(",",W1498)+1)+1,999)),MapTable!$A:$A,1,0))),"맵없음",
  ""),
IF(ISERROR(FIND(",",W1498,FIND(",",W1498,FIND(",",W1498,FIND(",",W1498)+1)+1)+1)),
  IF(OR(ISERROR(VLOOKUP(LEFT(W1498,FIND(",",W1498)-1),MapTable!$A:$A,1,0)),ISERROR(VLOOKUP(TRIM(MID(W1498,FIND(",",W1498)+1,FIND(",",W1498,FIND(",",W1498)+1)-FIND(",",W1498)-1)),MapTable!$A:$A,1,0)),ISERROR(VLOOKUP(TRIM(MID(W1498,FIND(",",W1498,FIND(",",W1498)+1)+1,FIND(",",W1498,FIND(",",W1498,FIND(",",W1498)+1)+1)-FIND(",",W1498,FIND(",",W1498)+1)-1)),MapTable!$A:$A,1,0)),ISERROR(VLOOKUP(TRIM(MID(W1498,FIND(",",W1498,FIND(",",W1498,FIND(",",W1498)+1)+1)+1,999)),MapTable!$A:$A,1,0))),"맵없음",
  ""),
)))))</f>
        <v/>
      </c>
      <c r="AC1498" t="str">
        <f>IF(ISBLANK(AB1498),"",IF(ISERROR(VLOOKUP(AB1498,[3]DropTable!$A:$A,1,0)),"드랍없음",""))</f>
        <v/>
      </c>
      <c r="AE1498" t="str">
        <f>IF(ISBLANK(AD1498),"",IF(ISERROR(VLOOKUP(AD1498,[3]DropTable!$A:$A,1,0)),"드랍없음",""))</f>
        <v/>
      </c>
      <c r="AG1498">
        <v>9.8000000000000007</v>
      </c>
      <c r="AH1498">
        <v>1</v>
      </c>
    </row>
    <row r="1499" spans="1:34" x14ac:dyDescent="0.3">
      <c r="A1499">
        <v>8</v>
      </c>
      <c r="B1499">
        <v>8</v>
      </c>
      <c r="C1499">
        <f>IF(OR($L1499=TRUE,$A1499=0,MOD($A1499,ChapterTable!$S$20)&lt;&gt;0),
MAX(0,INT(($B1499+ChapterTable!$Q$26+VLOOKUP(SUBSTITUTE(C$1,"성장단계","")&amp;"단계오프셋",ChapterTable!$S:$T,2,0))/ChapterTable!$Q$23)),
MAX(0,INT(($B1499+ChapterTable!$S$26+VLOOKUP(SUBSTITUTE(C$1,"성장단계","")&amp;"보스단계오프셋",ChapterTable!$S:$T,2,0))/ChapterTable!$S$23)))</f>
        <v>1</v>
      </c>
      <c r="D1499">
        <f>IF(OR($L1499=TRUE,$A1499=0,MOD($A1499,ChapterTable!$S$20)&lt;&gt;0),
MAX(0,INT(($B1499+ChapterTable!$Q$26+VLOOKUP(SUBSTITUTE(D$1,"성장단계","")&amp;"단계오프셋",ChapterTable!$S:$T,2,0))/ChapterTable!$Q$23)),
MAX(0,INT(($B1499+ChapterTable!$S$26+VLOOKUP(SUBSTITUTE(D$1,"성장단계","")&amp;"보스단계오프셋",ChapterTable!$S:$T,2,0))/ChapterTable!$S$23)))</f>
        <v>0</v>
      </c>
      <c r="E1499" s="1">
        <f ca="1">IF(AND($A1499=0,$B1499=1),
    VLOOKUP(1,ChapterTable!$1:$1048576,MATCH("최종"&amp;SUBSTITUTE(SUBSTITUTE(E$1,"standard",""),"|Float",""),ChapterTable!$1:$1,0),0)*ChapterTable!$Q$17,
  IF(AND($A1499=0,$B1499=0),
    E1500,
  IF($B1499=0,
    VLOOKUP($A1499,ChapterTable!$1:$1048576,MATCH("최종"&amp;SUBSTITUTE(SUBSTITUTE(E$1,"standard",""),"|Float",""),ChapterTable!$1:$1,0),0),
  IF($B1499=1,
    IF($L1499=FALSE,
      VLOOKUP($A1499,ChapterTable!$1:$1048576,MATCH("최종"&amp;SUBSTITUTE(SUBSTITUTE(E$1,"standard",""),"|Float",""),ChapterTable!$1:$1,0),0),
      VLOOKUP($A1499-ChapterTable!$Q$11,ChapterTable!$1:$1048576,MATCH("최종"&amp;SUBSTITUTE(SUBSTITUTE(E$1,"standard",""),"|Float",""),ChapterTable!$1:$1,0),0)*ChapterTable!$Q$14
    ),
  OFFSET(E1499,-$B1499+IF($L1499,1,0),0)*
    (VLOOKUP(SUBSTITUTE(SUBSTITUTE(E$1,"standard",""),"|Float","")&amp;"인게임누적곱배수",ChapterTable!$S:$T,2,0)^C1499
    +VLOOKUP(SUBSTITUTE(SUBSTITUTE(E$1,"standard",""),"|Float","")&amp;"인게임누적합배수",ChapterTable!$S:$T,2,0)*C1499)
  )
  )
  )
)</f>
        <v>2352.7335937500002</v>
      </c>
      <c r="F1499" s="1">
        <f ca="1">IF(AND($A1499=0,$B1499=1),
    VLOOKUP(1,ChapterTable!$1:$1048576,MATCH("최종"&amp;SUBSTITUTE(SUBSTITUTE(F$1,"standard",""),"|Float",""),ChapterTable!$1:$1,0),0)*ChapterTable!$Q$17,
  IF(AND($A1499=0,$B1499=0),
    F1500,
  IF($B1499=0,
    VLOOKUP($A1499,ChapterTable!$1:$1048576,MATCH("최종"&amp;SUBSTITUTE(SUBSTITUTE(F$1,"standard",""),"|Float",""),ChapterTable!$1:$1,0),0),
  IF($B1499=1,
    IF($L1499=FALSE,
      VLOOKUP($A1499,ChapterTable!$1:$1048576,MATCH("최종"&amp;SUBSTITUTE(SUBSTITUTE(F$1,"standard",""),"|Float",""),ChapterTable!$1:$1,0),0),
      VLOOKUP($A1499-ChapterTable!$Q$11,ChapterTable!$1:$1048576,MATCH("최종"&amp;SUBSTITUTE(SUBSTITUTE(F$1,"standard",""),"|Float",""),ChapterTable!$1:$1,0),0)*ChapterTable!$Q$14
    ),
  OFFSET(F1499,-$B1499+IF($L1499,1,0),0)*
    (VLOOKUP(SUBSTITUTE(SUBSTITUTE(F$1,"standard",""),"|Float","")&amp;"인게임누적곱배수",ChapterTable!$S:$T,2,0)^D1499
    +VLOOKUP(SUBSTITUTE(SUBSTITUTE(F$1,"standard",""),"|Float","")&amp;"인게임누적합배수",ChapterTable!$S:$T,2,0)*D1499)
  )
  )
  )
)</f>
        <v>968.203125</v>
      </c>
      <c r="G1499" t="s">
        <v>76</v>
      </c>
      <c r="J1499" t="str">
        <f>IF(ISBLANK(I1499),"",
IFERROR(VLOOKUP(I1499,[1]StringTable!$1:$1048576,MATCH([1]StringTable!$B$1,[1]StringTable!$1:$1,0),0),
IFERROR(VLOOKUP(I1499,[1]InApkStringTable!$1:$1048576,MATCH([1]InApkStringTable!$B$1,[1]InApkStringTable!$1:$1,0),0),
"스트링없음")))</f>
        <v/>
      </c>
      <c r="L1499" t="b">
        <v>1</v>
      </c>
      <c r="N1499" t="str">
        <f>IF(ISBLANK(M1499),"",IF(ISERROR(VLOOKUP(M1499,MapTable!$A:$A,1,0)),"맵없음",""))</f>
        <v/>
      </c>
      <c r="O1499">
        <f t="shared" si="93"/>
        <v>1</v>
      </c>
      <c r="Q1499">
        <f t="shared" si="94"/>
        <v>1</v>
      </c>
      <c r="R1499" t="b">
        <f t="shared" ca="1" si="95"/>
        <v>0</v>
      </c>
      <c r="T1499" t="b">
        <f t="shared" ca="1" si="96"/>
        <v>0</v>
      </c>
      <c r="X1499" t="str">
        <f>IF(ISBLANK(W1499),"",
IF(ISERROR(FIND(",",W1499)),
  IF(ISERROR(VLOOKUP(W1499,MapTable!$A:$A,1,0)),"맵없음",
  ""),
IF(ISERROR(FIND(",",W1499,FIND(",",W1499)+1)),
  IF(OR(ISERROR(VLOOKUP(LEFT(W1499,FIND(",",W1499)-1),MapTable!$A:$A,1,0)),ISERROR(VLOOKUP(TRIM(MID(W1499,FIND(",",W1499)+1,999)),MapTable!$A:$A,1,0))),"맵없음",
  ""),
IF(ISERROR(FIND(",",W1499,FIND(",",W1499,FIND(",",W1499)+1)+1)),
  IF(OR(ISERROR(VLOOKUP(LEFT(W1499,FIND(",",W1499)-1),MapTable!$A:$A,1,0)),ISERROR(VLOOKUP(TRIM(MID(W1499,FIND(",",W1499)+1,FIND(",",W1499,FIND(",",W1499)+1)-FIND(",",W1499)-1)),MapTable!$A:$A,1,0)),ISERROR(VLOOKUP(TRIM(MID(W1499,FIND(",",W1499,FIND(",",W1499)+1)+1,999)),MapTable!$A:$A,1,0))),"맵없음",
  ""),
IF(ISERROR(FIND(",",W1499,FIND(",",W1499,FIND(",",W1499,FIND(",",W1499)+1)+1)+1)),
  IF(OR(ISERROR(VLOOKUP(LEFT(W1499,FIND(",",W1499)-1),MapTable!$A:$A,1,0)),ISERROR(VLOOKUP(TRIM(MID(W1499,FIND(",",W1499)+1,FIND(",",W1499,FIND(",",W1499)+1)-FIND(",",W1499)-1)),MapTable!$A:$A,1,0)),ISERROR(VLOOKUP(TRIM(MID(W1499,FIND(",",W1499,FIND(",",W1499)+1)+1,FIND(",",W1499,FIND(",",W1499,FIND(",",W1499)+1)+1)-FIND(",",W1499,FIND(",",W1499)+1)-1)),MapTable!$A:$A,1,0)),ISERROR(VLOOKUP(TRIM(MID(W1499,FIND(",",W1499,FIND(",",W1499,FIND(",",W1499)+1)+1)+1,999)),MapTable!$A:$A,1,0))),"맵없음",
  ""),
)))))</f>
        <v/>
      </c>
      <c r="AC1499" t="str">
        <f>IF(ISBLANK(AB1499),"",IF(ISERROR(VLOOKUP(AB1499,[3]DropTable!$A:$A,1,0)),"드랍없음",""))</f>
        <v/>
      </c>
      <c r="AE1499" t="str">
        <f>IF(ISBLANK(AD1499),"",IF(ISERROR(VLOOKUP(AD1499,[3]DropTable!$A:$A,1,0)),"드랍없음",""))</f>
        <v/>
      </c>
      <c r="AG1499">
        <v>9.8000000000000007</v>
      </c>
      <c r="AH1499">
        <v>1</v>
      </c>
    </row>
    <row r="1500" spans="1:34" x14ac:dyDescent="0.3">
      <c r="A1500">
        <v>8</v>
      </c>
      <c r="B1500">
        <v>9</v>
      </c>
      <c r="C1500">
        <f>IF(OR($L1500=TRUE,$A1500=0,MOD($A1500,ChapterTable!$S$20)&lt;&gt;0),
MAX(0,INT(($B1500+ChapterTable!$Q$26+VLOOKUP(SUBSTITUTE(C$1,"성장단계","")&amp;"단계오프셋",ChapterTable!$S:$T,2,0))/ChapterTable!$Q$23)),
MAX(0,INT(($B1500+ChapterTable!$S$26+VLOOKUP(SUBSTITUTE(C$1,"성장단계","")&amp;"보스단계오프셋",ChapterTable!$S:$T,2,0))/ChapterTable!$S$23)))</f>
        <v>1</v>
      </c>
      <c r="D1500">
        <f>IF(OR($L1500=TRUE,$A1500=0,MOD($A1500,ChapterTable!$S$20)&lt;&gt;0),
MAX(0,INT(($B1500+ChapterTable!$Q$26+VLOOKUP(SUBSTITUTE(D$1,"성장단계","")&amp;"단계오프셋",ChapterTable!$S:$T,2,0))/ChapterTable!$Q$23)),
MAX(0,INT(($B1500+ChapterTable!$S$26+VLOOKUP(SUBSTITUTE(D$1,"성장단계","")&amp;"보스단계오프셋",ChapterTable!$S:$T,2,0))/ChapterTable!$S$23)))</f>
        <v>0</v>
      </c>
      <c r="E1500" s="1">
        <f ca="1">IF(AND($A1500=0,$B1500=1),
    VLOOKUP(1,ChapterTable!$1:$1048576,MATCH("최종"&amp;SUBSTITUTE(SUBSTITUTE(E$1,"standard",""),"|Float",""),ChapterTable!$1:$1,0),0)*ChapterTable!$Q$17,
  IF(AND($A1500=0,$B1500=0),
    E1501,
  IF($B1500=0,
    VLOOKUP($A1500,ChapterTable!$1:$1048576,MATCH("최종"&amp;SUBSTITUTE(SUBSTITUTE(E$1,"standard",""),"|Float",""),ChapterTable!$1:$1,0),0),
  IF($B1500=1,
    IF($L1500=FALSE,
      VLOOKUP($A1500,ChapterTable!$1:$1048576,MATCH("최종"&amp;SUBSTITUTE(SUBSTITUTE(E$1,"standard",""),"|Float",""),ChapterTable!$1:$1,0),0),
      VLOOKUP($A1500-ChapterTable!$Q$11,ChapterTable!$1:$1048576,MATCH("최종"&amp;SUBSTITUTE(SUBSTITUTE(E$1,"standard",""),"|Float",""),ChapterTable!$1:$1,0),0)*ChapterTable!$Q$14
    ),
  OFFSET(E1500,-$B1500+IF($L1500,1,0),0)*
    (VLOOKUP(SUBSTITUTE(SUBSTITUTE(E$1,"standard",""),"|Float","")&amp;"인게임누적곱배수",ChapterTable!$S:$T,2,0)^C1500
    +VLOOKUP(SUBSTITUTE(SUBSTITUTE(E$1,"standard",""),"|Float","")&amp;"인게임누적합배수",ChapterTable!$S:$T,2,0)*C1500)
  )
  )
  )
)</f>
        <v>2352.7335937500002</v>
      </c>
      <c r="F1500" s="1">
        <f ca="1">IF(AND($A1500=0,$B1500=1),
    VLOOKUP(1,ChapterTable!$1:$1048576,MATCH("최종"&amp;SUBSTITUTE(SUBSTITUTE(F$1,"standard",""),"|Float",""),ChapterTable!$1:$1,0),0)*ChapterTable!$Q$17,
  IF(AND($A1500=0,$B1500=0),
    F1501,
  IF($B1500=0,
    VLOOKUP($A1500,ChapterTable!$1:$1048576,MATCH("최종"&amp;SUBSTITUTE(SUBSTITUTE(F$1,"standard",""),"|Float",""),ChapterTable!$1:$1,0),0),
  IF($B1500=1,
    IF($L1500=FALSE,
      VLOOKUP($A1500,ChapterTable!$1:$1048576,MATCH("최종"&amp;SUBSTITUTE(SUBSTITUTE(F$1,"standard",""),"|Float",""),ChapterTable!$1:$1,0),0),
      VLOOKUP($A1500-ChapterTable!$Q$11,ChapterTable!$1:$1048576,MATCH("최종"&amp;SUBSTITUTE(SUBSTITUTE(F$1,"standard",""),"|Float",""),ChapterTable!$1:$1,0),0)*ChapterTable!$Q$14
    ),
  OFFSET(F1500,-$B1500+IF($L1500,1,0),0)*
    (VLOOKUP(SUBSTITUTE(SUBSTITUTE(F$1,"standard",""),"|Float","")&amp;"인게임누적곱배수",ChapterTable!$S:$T,2,0)^D1500
    +VLOOKUP(SUBSTITUTE(SUBSTITUTE(F$1,"standard",""),"|Float","")&amp;"인게임누적합배수",ChapterTable!$S:$T,2,0)*D1500)
  )
  )
  )
)</f>
        <v>968.203125</v>
      </c>
      <c r="G1500" t="s">
        <v>76</v>
      </c>
      <c r="J1500" t="str">
        <f>IF(ISBLANK(I1500),"",
IFERROR(VLOOKUP(I1500,[1]StringTable!$1:$1048576,MATCH([1]StringTable!$B$1,[1]StringTable!$1:$1,0),0),
IFERROR(VLOOKUP(I1500,[1]InApkStringTable!$1:$1048576,MATCH([1]InApkStringTable!$B$1,[1]InApkStringTable!$1:$1,0),0),
"스트링없음")))</f>
        <v/>
      </c>
      <c r="L1500" t="b">
        <v>1</v>
      </c>
      <c r="N1500" t="str">
        <f>IF(ISBLANK(M1500),"",IF(ISERROR(VLOOKUP(M1500,MapTable!$A:$A,1,0)),"맵없음",""))</f>
        <v/>
      </c>
      <c r="O1500">
        <f t="shared" si="93"/>
        <v>91</v>
      </c>
      <c r="Q1500">
        <f t="shared" si="94"/>
        <v>91</v>
      </c>
      <c r="R1500" t="b">
        <f t="shared" ca="1" si="95"/>
        <v>1</v>
      </c>
      <c r="T1500" t="b">
        <f t="shared" ca="1" si="96"/>
        <v>1</v>
      </c>
      <c r="X1500" t="str">
        <f>IF(ISBLANK(W1500),"",
IF(ISERROR(FIND(",",W1500)),
  IF(ISERROR(VLOOKUP(W1500,MapTable!$A:$A,1,0)),"맵없음",
  ""),
IF(ISERROR(FIND(",",W1500,FIND(",",W1500)+1)),
  IF(OR(ISERROR(VLOOKUP(LEFT(W1500,FIND(",",W1500)-1),MapTable!$A:$A,1,0)),ISERROR(VLOOKUP(TRIM(MID(W1500,FIND(",",W1500)+1,999)),MapTable!$A:$A,1,0))),"맵없음",
  ""),
IF(ISERROR(FIND(",",W1500,FIND(",",W1500,FIND(",",W1500)+1)+1)),
  IF(OR(ISERROR(VLOOKUP(LEFT(W1500,FIND(",",W1500)-1),MapTable!$A:$A,1,0)),ISERROR(VLOOKUP(TRIM(MID(W1500,FIND(",",W1500)+1,FIND(",",W1500,FIND(",",W1500)+1)-FIND(",",W1500)-1)),MapTable!$A:$A,1,0)),ISERROR(VLOOKUP(TRIM(MID(W1500,FIND(",",W1500,FIND(",",W1500)+1)+1,999)),MapTable!$A:$A,1,0))),"맵없음",
  ""),
IF(ISERROR(FIND(",",W1500,FIND(",",W1500,FIND(",",W1500,FIND(",",W1500)+1)+1)+1)),
  IF(OR(ISERROR(VLOOKUP(LEFT(W1500,FIND(",",W1500)-1),MapTable!$A:$A,1,0)),ISERROR(VLOOKUP(TRIM(MID(W1500,FIND(",",W1500)+1,FIND(",",W1500,FIND(",",W1500)+1)-FIND(",",W1500)-1)),MapTable!$A:$A,1,0)),ISERROR(VLOOKUP(TRIM(MID(W1500,FIND(",",W1500,FIND(",",W1500)+1)+1,FIND(",",W1500,FIND(",",W1500,FIND(",",W1500)+1)+1)-FIND(",",W1500,FIND(",",W1500)+1)-1)),MapTable!$A:$A,1,0)),ISERROR(VLOOKUP(TRIM(MID(W1500,FIND(",",W1500,FIND(",",W1500,FIND(",",W1500)+1)+1)+1,999)),MapTable!$A:$A,1,0))),"맵없음",
  ""),
)))))</f>
        <v/>
      </c>
      <c r="AC1500" t="str">
        <f>IF(ISBLANK(AB1500),"",IF(ISERROR(VLOOKUP(AB1500,[3]DropTable!$A:$A,1,0)),"드랍없음",""))</f>
        <v/>
      </c>
      <c r="AE1500" t="str">
        <f>IF(ISBLANK(AD1500),"",IF(ISERROR(VLOOKUP(AD1500,[3]DropTable!$A:$A,1,0)),"드랍없음",""))</f>
        <v/>
      </c>
      <c r="AG1500">
        <v>9.8000000000000007</v>
      </c>
      <c r="AH1500">
        <v>1</v>
      </c>
    </row>
    <row r="1501" spans="1:34" x14ac:dyDescent="0.3">
      <c r="A1501">
        <v>8</v>
      </c>
      <c r="B1501">
        <v>10</v>
      </c>
      <c r="C1501">
        <f>IF(OR($L1501=TRUE,$A1501=0,MOD($A1501,ChapterTable!$S$20)&lt;&gt;0),
MAX(0,INT(($B1501+ChapterTable!$Q$26+VLOOKUP(SUBSTITUTE(C$1,"성장단계","")&amp;"단계오프셋",ChapterTable!$S:$T,2,0))/ChapterTable!$Q$23)),
MAX(0,INT(($B1501+ChapterTable!$S$26+VLOOKUP(SUBSTITUTE(C$1,"성장단계","")&amp;"보스단계오프셋",ChapterTable!$S:$T,2,0))/ChapterTable!$S$23)))</f>
        <v>1</v>
      </c>
      <c r="D1501">
        <f>IF(OR($L1501=TRUE,$A1501=0,MOD($A1501,ChapterTable!$S$20)&lt;&gt;0),
MAX(0,INT(($B1501+ChapterTable!$Q$26+VLOOKUP(SUBSTITUTE(D$1,"성장단계","")&amp;"단계오프셋",ChapterTable!$S:$T,2,0))/ChapterTable!$Q$23)),
MAX(0,INT(($B1501+ChapterTable!$S$26+VLOOKUP(SUBSTITUTE(D$1,"성장단계","")&amp;"보스단계오프셋",ChapterTable!$S:$T,2,0))/ChapterTable!$S$23)))</f>
        <v>0</v>
      </c>
      <c r="E1501" s="1">
        <f ca="1">IF(AND($A1501=0,$B1501=1),
    VLOOKUP(1,ChapterTable!$1:$1048576,MATCH("최종"&amp;SUBSTITUTE(SUBSTITUTE(E$1,"standard",""),"|Float",""),ChapterTable!$1:$1,0),0)*ChapterTable!$Q$17,
  IF(AND($A1501=0,$B1501=0),
    E1502,
  IF($B1501=0,
    VLOOKUP($A1501,ChapterTable!$1:$1048576,MATCH("최종"&amp;SUBSTITUTE(SUBSTITUTE(E$1,"standard",""),"|Float",""),ChapterTable!$1:$1,0),0),
  IF($B1501=1,
    IF($L1501=FALSE,
      VLOOKUP($A1501,ChapterTable!$1:$1048576,MATCH("최종"&amp;SUBSTITUTE(SUBSTITUTE(E$1,"standard",""),"|Float",""),ChapterTable!$1:$1,0),0),
      VLOOKUP($A1501-ChapterTable!$Q$11,ChapterTable!$1:$1048576,MATCH("최종"&amp;SUBSTITUTE(SUBSTITUTE(E$1,"standard",""),"|Float",""),ChapterTable!$1:$1,0),0)*ChapterTable!$Q$14
    ),
  OFFSET(E1501,-$B1501+IF($L1501,1,0),0)*
    (VLOOKUP(SUBSTITUTE(SUBSTITUTE(E$1,"standard",""),"|Float","")&amp;"인게임누적곱배수",ChapterTable!$S:$T,2,0)^C1501
    +VLOOKUP(SUBSTITUTE(SUBSTITUTE(E$1,"standard",""),"|Float","")&amp;"인게임누적합배수",ChapterTable!$S:$T,2,0)*C1501)
  )
  )
  )
)</f>
        <v>2352.7335937500002</v>
      </c>
      <c r="F1501" s="1">
        <f ca="1">IF(AND($A1501=0,$B1501=1),
    VLOOKUP(1,ChapterTable!$1:$1048576,MATCH("최종"&amp;SUBSTITUTE(SUBSTITUTE(F$1,"standard",""),"|Float",""),ChapterTable!$1:$1,0),0)*ChapterTable!$Q$17,
  IF(AND($A1501=0,$B1501=0),
    F1502,
  IF($B1501=0,
    VLOOKUP($A1501,ChapterTable!$1:$1048576,MATCH("최종"&amp;SUBSTITUTE(SUBSTITUTE(F$1,"standard",""),"|Float",""),ChapterTable!$1:$1,0),0),
  IF($B1501=1,
    IF($L1501=FALSE,
      VLOOKUP($A1501,ChapterTable!$1:$1048576,MATCH("최종"&amp;SUBSTITUTE(SUBSTITUTE(F$1,"standard",""),"|Float",""),ChapterTable!$1:$1,0),0),
      VLOOKUP($A1501-ChapterTable!$Q$11,ChapterTable!$1:$1048576,MATCH("최종"&amp;SUBSTITUTE(SUBSTITUTE(F$1,"standard",""),"|Float",""),ChapterTable!$1:$1,0),0)*ChapterTable!$Q$14
    ),
  OFFSET(F1501,-$B1501+IF($L1501,1,0),0)*
    (VLOOKUP(SUBSTITUTE(SUBSTITUTE(F$1,"standard",""),"|Float","")&amp;"인게임누적곱배수",ChapterTable!$S:$T,2,0)^D1501
    +VLOOKUP(SUBSTITUTE(SUBSTITUTE(F$1,"standard",""),"|Float","")&amp;"인게임누적합배수",ChapterTable!$S:$T,2,0)*D1501)
  )
  )
  )
)</f>
        <v>968.203125</v>
      </c>
      <c r="G1501" t="s">
        <v>76</v>
      </c>
      <c r="J1501" t="str">
        <f>IF(ISBLANK(I1501),"",
IFERROR(VLOOKUP(I1501,[1]StringTable!$1:$1048576,MATCH([1]StringTable!$B$1,[1]StringTable!$1:$1,0),0),
IFERROR(VLOOKUP(I1501,[1]InApkStringTable!$1:$1048576,MATCH([1]InApkStringTable!$B$1,[1]InApkStringTable!$1:$1,0),0),
"스트링없음")))</f>
        <v/>
      </c>
      <c r="L1501" t="b">
        <v>1</v>
      </c>
      <c r="N1501" t="str">
        <f>IF(ISBLANK(M1501),"",IF(ISERROR(VLOOKUP(M1501,MapTable!$A:$A,1,0)),"맵없음",""))</f>
        <v/>
      </c>
      <c r="O1501">
        <f t="shared" si="93"/>
        <v>21</v>
      </c>
      <c r="Q1501">
        <f t="shared" si="94"/>
        <v>21</v>
      </c>
      <c r="R1501" t="b">
        <f t="shared" ca="1" si="95"/>
        <v>0</v>
      </c>
      <c r="T1501" t="b">
        <f t="shared" ca="1" si="96"/>
        <v>0</v>
      </c>
      <c r="X1501" t="str">
        <f>IF(ISBLANK(W1501),"",
IF(ISERROR(FIND(",",W1501)),
  IF(ISERROR(VLOOKUP(W1501,MapTable!$A:$A,1,0)),"맵없음",
  ""),
IF(ISERROR(FIND(",",W1501,FIND(",",W1501)+1)),
  IF(OR(ISERROR(VLOOKUP(LEFT(W1501,FIND(",",W1501)-1),MapTable!$A:$A,1,0)),ISERROR(VLOOKUP(TRIM(MID(W1501,FIND(",",W1501)+1,999)),MapTable!$A:$A,1,0))),"맵없음",
  ""),
IF(ISERROR(FIND(",",W1501,FIND(",",W1501,FIND(",",W1501)+1)+1)),
  IF(OR(ISERROR(VLOOKUP(LEFT(W1501,FIND(",",W1501)-1),MapTable!$A:$A,1,0)),ISERROR(VLOOKUP(TRIM(MID(W1501,FIND(",",W1501)+1,FIND(",",W1501,FIND(",",W1501)+1)-FIND(",",W1501)-1)),MapTable!$A:$A,1,0)),ISERROR(VLOOKUP(TRIM(MID(W1501,FIND(",",W1501,FIND(",",W1501)+1)+1,999)),MapTable!$A:$A,1,0))),"맵없음",
  ""),
IF(ISERROR(FIND(",",W1501,FIND(",",W1501,FIND(",",W1501,FIND(",",W1501)+1)+1)+1)),
  IF(OR(ISERROR(VLOOKUP(LEFT(W1501,FIND(",",W1501)-1),MapTable!$A:$A,1,0)),ISERROR(VLOOKUP(TRIM(MID(W1501,FIND(",",W1501)+1,FIND(",",W1501,FIND(",",W1501)+1)-FIND(",",W1501)-1)),MapTable!$A:$A,1,0)),ISERROR(VLOOKUP(TRIM(MID(W1501,FIND(",",W1501,FIND(",",W1501)+1)+1,FIND(",",W1501,FIND(",",W1501,FIND(",",W1501)+1)+1)-FIND(",",W1501,FIND(",",W1501)+1)-1)),MapTable!$A:$A,1,0)),ISERROR(VLOOKUP(TRIM(MID(W1501,FIND(",",W1501,FIND(",",W1501,FIND(",",W1501)+1)+1)+1,999)),MapTable!$A:$A,1,0))),"맵없음",
  ""),
)))))</f>
        <v/>
      </c>
      <c r="AC1501" t="str">
        <f>IF(ISBLANK(AB1501),"",IF(ISERROR(VLOOKUP(AB1501,[3]DropTable!$A:$A,1,0)),"드랍없음",""))</f>
        <v/>
      </c>
      <c r="AE1501" t="str">
        <f>IF(ISBLANK(AD1501),"",IF(ISERROR(VLOOKUP(AD1501,[3]DropTable!$A:$A,1,0)),"드랍없음",""))</f>
        <v/>
      </c>
      <c r="AG1501">
        <v>9.8000000000000007</v>
      </c>
      <c r="AH1501">
        <v>1</v>
      </c>
    </row>
    <row r="1502" spans="1:34" x14ac:dyDescent="0.3">
      <c r="A1502">
        <v>8</v>
      </c>
      <c r="B1502">
        <v>11</v>
      </c>
      <c r="C1502">
        <f>IF(OR($L1502=TRUE,$A1502=0,MOD($A1502,ChapterTable!$S$20)&lt;&gt;0),
MAX(0,INT(($B1502+ChapterTable!$Q$26+VLOOKUP(SUBSTITUTE(C$1,"성장단계","")&amp;"단계오프셋",ChapterTable!$S:$T,2,0))/ChapterTable!$Q$23)),
MAX(0,INT(($B1502+ChapterTable!$S$26+VLOOKUP(SUBSTITUTE(C$1,"성장단계","")&amp;"보스단계오프셋",ChapterTable!$S:$T,2,0))/ChapterTable!$S$23)))</f>
        <v>1</v>
      </c>
      <c r="D1502">
        <f>IF(OR($L1502=TRUE,$A1502=0,MOD($A1502,ChapterTable!$S$20)&lt;&gt;0),
MAX(0,INT(($B1502+ChapterTable!$Q$26+VLOOKUP(SUBSTITUTE(D$1,"성장단계","")&amp;"단계오프셋",ChapterTable!$S:$T,2,0))/ChapterTable!$Q$23)),
MAX(0,INT(($B1502+ChapterTable!$S$26+VLOOKUP(SUBSTITUTE(D$1,"성장단계","")&amp;"보스단계오프셋",ChapterTable!$S:$T,2,0))/ChapterTable!$S$23)))</f>
        <v>1</v>
      </c>
      <c r="E1502" s="1">
        <f ca="1">IF(AND($A1502=0,$B1502=1),
    VLOOKUP(1,ChapterTable!$1:$1048576,MATCH("최종"&amp;SUBSTITUTE(SUBSTITUTE(E$1,"standard",""),"|Float",""),ChapterTable!$1:$1,0),0)*ChapterTable!$Q$17,
  IF(AND($A1502=0,$B1502=0),
    E1503,
  IF($B1502=0,
    VLOOKUP($A1502,ChapterTable!$1:$1048576,MATCH("최종"&amp;SUBSTITUTE(SUBSTITUTE(E$1,"standard",""),"|Float",""),ChapterTable!$1:$1,0),0),
  IF($B1502=1,
    IF($L1502=FALSE,
      VLOOKUP($A1502,ChapterTable!$1:$1048576,MATCH("최종"&amp;SUBSTITUTE(SUBSTITUTE(E$1,"standard",""),"|Float",""),ChapterTable!$1:$1,0),0),
      VLOOKUP($A1502-ChapterTable!$Q$11,ChapterTable!$1:$1048576,MATCH("최종"&amp;SUBSTITUTE(SUBSTITUTE(E$1,"standard",""),"|Float",""),ChapterTable!$1:$1,0),0)*ChapterTable!$Q$14
    ),
  OFFSET(E1502,-$B1502+IF($L1502,1,0),0)*
    (VLOOKUP(SUBSTITUTE(SUBSTITUTE(E$1,"standard",""),"|Float","")&amp;"인게임누적곱배수",ChapterTable!$S:$T,2,0)^C1502
    +VLOOKUP(SUBSTITUTE(SUBSTITUTE(E$1,"standard",""),"|Float","")&amp;"인게임누적합배수",ChapterTable!$S:$T,2,0)*C1502)
  )
  )
  )
)</f>
        <v>2352.7335937500002</v>
      </c>
      <c r="F1502" s="1">
        <f ca="1">IF(AND($A1502=0,$B1502=1),
    VLOOKUP(1,ChapterTable!$1:$1048576,MATCH("최종"&amp;SUBSTITUTE(SUBSTITUTE(F$1,"standard",""),"|Float",""),ChapterTable!$1:$1,0),0)*ChapterTable!$Q$17,
  IF(AND($A1502=0,$B1502=0),
    F1503,
  IF($B1502=0,
    VLOOKUP($A1502,ChapterTable!$1:$1048576,MATCH("최종"&amp;SUBSTITUTE(SUBSTITUTE(F$1,"standard",""),"|Float",""),ChapterTable!$1:$1,0),0),
  IF($B1502=1,
    IF($L1502=FALSE,
      VLOOKUP($A1502,ChapterTable!$1:$1048576,MATCH("최종"&amp;SUBSTITUTE(SUBSTITUTE(F$1,"standard",""),"|Float",""),ChapterTable!$1:$1,0),0),
      VLOOKUP($A1502-ChapterTable!$Q$11,ChapterTable!$1:$1048576,MATCH("최종"&amp;SUBSTITUTE(SUBSTITUTE(F$1,"standard",""),"|Float",""),ChapterTable!$1:$1,0),0)*ChapterTable!$Q$14
    ),
  OFFSET(F1502,-$B1502+IF($L1502,1,0),0)*
    (VLOOKUP(SUBSTITUTE(SUBSTITUTE(F$1,"standard",""),"|Float","")&amp;"인게임누적곱배수",ChapterTable!$S:$T,2,0)^D1502
    +VLOOKUP(SUBSTITUTE(SUBSTITUTE(F$1,"standard",""),"|Float","")&amp;"인게임누적합배수",ChapterTable!$S:$T,2,0)*D1502)
  )
  )
  )
)</f>
        <v>1161.84375</v>
      </c>
      <c r="G1502" t="s">
        <v>76</v>
      </c>
      <c r="J1502" t="str">
        <f>IF(ISBLANK(I1502),"",
IFERROR(VLOOKUP(I1502,[1]StringTable!$1:$1048576,MATCH([1]StringTable!$B$1,[1]StringTable!$1:$1,0),0),
IFERROR(VLOOKUP(I1502,[1]InApkStringTable!$1:$1048576,MATCH([1]InApkStringTable!$B$1,[1]InApkStringTable!$1:$1,0),0),
"스트링없음")))</f>
        <v/>
      </c>
      <c r="L1502" t="b">
        <v>1</v>
      </c>
      <c r="N1502" t="str">
        <f>IF(ISBLANK(M1502),"",IF(ISERROR(VLOOKUP(M1502,MapTable!$A:$A,1,0)),"맵없음",""))</f>
        <v/>
      </c>
      <c r="O1502">
        <f t="shared" si="93"/>
        <v>2</v>
      </c>
      <c r="Q1502">
        <f t="shared" si="94"/>
        <v>2</v>
      </c>
      <c r="R1502" t="b">
        <f t="shared" ca="1" si="95"/>
        <v>0</v>
      </c>
      <c r="T1502" t="b">
        <f t="shared" ca="1" si="96"/>
        <v>0</v>
      </c>
      <c r="X1502" t="str">
        <f>IF(ISBLANK(W1502),"",
IF(ISERROR(FIND(",",W1502)),
  IF(ISERROR(VLOOKUP(W1502,MapTable!$A:$A,1,0)),"맵없음",
  ""),
IF(ISERROR(FIND(",",W1502,FIND(",",W1502)+1)),
  IF(OR(ISERROR(VLOOKUP(LEFT(W1502,FIND(",",W1502)-1),MapTable!$A:$A,1,0)),ISERROR(VLOOKUP(TRIM(MID(W1502,FIND(",",W1502)+1,999)),MapTable!$A:$A,1,0))),"맵없음",
  ""),
IF(ISERROR(FIND(",",W1502,FIND(",",W1502,FIND(",",W1502)+1)+1)),
  IF(OR(ISERROR(VLOOKUP(LEFT(W1502,FIND(",",W1502)-1),MapTable!$A:$A,1,0)),ISERROR(VLOOKUP(TRIM(MID(W1502,FIND(",",W1502)+1,FIND(",",W1502,FIND(",",W1502)+1)-FIND(",",W1502)-1)),MapTable!$A:$A,1,0)),ISERROR(VLOOKUP(TRIM(MID(W1502,FIND(",",W1502,FIND(",",W1502)+1)+1,999)),MapTable!$A:$A,1,0))),"맵없음",
  ""),
IF(ISERROR(FIND(",",W1502,FIND(",",W1502,FIND(",",W1502,FIND(",",W1502)+1)+1)+1)),
  IF(OR(ISERROR(VLOOKUP(LEFT(W1502,FIND(",",W1502)-1),MapTable!$A:$A,1,0)),ISERROR(VLOOKUP(TRIM(MID(W1502,FIND(",",W1502)+1,FIND(",",W1502,FIND(",",W1502)+1)-FIND(",",W1502)-1)),MapTable!$A:$A,1,0)),ISERROR(VLOOKUP(TRIM(MID(W1502,FIND(",",W1502,FIND(",",W1502)+1)+1,FIND(",",W1502,FIND(",",W1502,FIND(",",W1502)+1)+1)-FIND(",",W1502,FIND(",",W1502)+1)-1)),MapTable!$A:$A,1,0)),ISERROR(VLOOKUP(TRIM(MID(W1502,FIND(",",W1502,FIND(",",W1502,FIND(",",W1502)+1)+1)+1,999)),MapTable!$A:$A,1,0))),"맵없음",
  ""),
)))))</f>
        <v/>
      </c>
      <c r="AC1502" t="str">
        <f>IF(ISBLANK(AB1502),"",IF(ISERROR(VLOOKUP(AB1502,[3]DropTable!$A:$A,1,0)),"드랍없음",""))</f>
        <v/>
      </c>
      <c r="AE1502" t="str">
        <f>IF(ISBLANK(AD1502),"",IF(ISERROR(VLOOKUP(AD1502,[3]DropTable!$A:$A,1,0)),"드랍없음",""))</f>
        <v/>
      </c>
      <c r="AG1502">
        <v>9.8000000000000007</v>
      </c>
      <c r="AH1502">
        <v>1</v>
      </c>
    </row>
    <row r="1503" spans="1:34" x14ac:dyDescent="0.3">
      <c r="A1503">
        <v>8</v>
      </c>
      <c r="B1503">
        <v>12</v>
      </c>
      <c r="C1503">
        <f>IF(OR($L1503=TRUE,$A1503=0,MOD($A1503,ChapterTable!$S$20)&lt;&gt;0),
MAX(0,INT(($B1503+ChapterTable!$Q$26+VLOOKUP(SUBSTITUTE(C$1,"성장단계","")&amp;"단계오프셋",ChapterTable!$S:$T,2,0))/ChapterTable!$Q$23)),
MAX(0,INT(($B1503+ChapterTable!$S$26+VLOOKUP(SUBSTITUTE(C$1,"성장단계","")&amp;"보스단계오프셋",ChapterTable!$S:$T,2,0))/ChapterTable!$S$23)))</f>
        <v>1</v>
      </c>
      <c r="D1503">
        <f>IF(OR($L1503=TRUE,$A1503=0,MOD($A1503,ChapterTable!$S$20)&lt;&gt;0),
MAX(0,INT(($B1503+ChapterTable!$Q$26+VLOOKUP(SUBSTITUTE(D$1,"성장단계","")&amp;"단계오프셋",ChapterTable!$S:$T,2,0))/ChapterTable!$Q$23)),
MAX(0,INT(($B1503+ChapterTable!$S$26+VLOOKUP(SUBSTITUTE(D$1,"성장단계","")&amp;"보스단계오프셋",ChapterTable!$S:$T,2,0))/ChapterTable!$S$23)))</f>
        <v>1</v>
      </c>
      <c r="E1503" s="1">
        <f ca="1">IF(AND($A1503=0,$B1503=1),
    VLOOKUP(1,ChapterTable!$1:$1048576,MATCH("최종"&amp;SUBSTITUTE(SUBSTITUTE(E$1,"standard",""),"|Float",""),ChapterTable!$1:$1,0),0)*ChapterTable!$Q$17,
  IF(AND($A1503=0,$B1503=0),
    E1504,
  IF($B1503=0,
    VLOOKUP($A1503,ChapterTable!$1:$1048576,MATCH("최종"&amp;SUBSTITUTE(SUBSTITUTE(E$1,"standard",""),"|Float",""),ChapterTable!$1:$1,0),0),
  IF($B1503=1,
    IF($L1503=FALSE,
      VLOOKUP($A1503,ChapterTable!$1:$1048576,MATCH("최종"&amp;SUBSTITUTE(SUBSTITUTE(E$1,"standard",""),"|Float",""),ChapterTable!$1:$1,0),0),
      VLOOKUP($A1503-ChapterTable!$Q$11,ChapterTable!$1:$1048576,MATCH("최종"&amp;SUBSTITUTE(SUBSTITUTE(E$1,"standard",""),"|Float",""),ChapterTable!$1:$1,0),0)*ChapterTable!$Q$14
    ),
  OFFSET(E1503,-$B1503+IF($L1503,1,0),0)*
    (VLOOKUP(SUBSTITUTE(SUBSTITUTE(E$1,"standard",""),"|Float","")&amp;"인게임누적곱배수",ChapterTable!$S:$T,2,0)^C1503
    +VLOOKUP(SUBSTITUTE(SUBSTITUTE(E$1,"standard",""),"|Float","")&amp;"인게임누적합배수",ChapterTable!$S:$T,2,0)*C1503)
  )
  )
  )
)</f>
        <v>2352.7335937500002</v>
      </c>
      <c r="F1503" s="1">
        <f ca="1">IF(AND($A1503=0,$B1503=1),
    VLOOKUP(1,ChapterTable!$1:$1048576,MATCH("최종"&amp;SUBSTITUTE(SUBSTITUTE(F$1,"standard",""),"|Float",""),ChapterTable!$1:$1,0),0)*ChapterTable!$Q$17,
  IF(AND($A1503=0,$B1503=0),
    F1504,
  IF($B1503=0,
    VLOOKUP($A1503,ChapterTable!$1:$1048576,MATCH("최종"&amp;SUBSTITUTE(SUBSTITUTE(F$1,"standard",""),"|Float",""),ChapterTable!$1:$1,0),0),
  IF($B1503=1,
    IF($L1503=FALSE,
      VLOOKUP($A1503,ChapterTable!$1:$1048576,MATCH("최종"&amp;SUBSTITUTE(SUBSTITUTE(F$1,"standard",""),"|Float",""),ChapterTable!$1:$1,0),0),
      VLOOKUP($A1503-ChapterTable!$Q$11,ChapterTable!$1:$1048576,MATCH("최종"&amp;SUBSTITUTE(SUBSTITUTE(F$1,"standard",""),"|Float",""),ChapterTable!$1:$1,0),0)*ChapterTable!$Q$14
    ),
  OFFSET(F1503,-$B1503+IF($L1503,1,0),0)*
    (VLOOKUP(SUBSTITUTE(SUBSTITUTE(F$1,"standard",""),"|Float","")&amp;"인게임누적곱배수",ChapterTable!$S:$T,2,0)^D1503
    +VLOOKUP(SUBSTITUTE(SUBSTITUTE(F$1,"standard",""),"|Float","")&amp;"인게임누적합배수",ChapterTable!$S:$T,2,0)*D1503)
  )
  )
  )
)</f>
        <v>1161.84375</v>
      </c>
      <c r="G1503" t="s">
        <v>76</v>
      </c>
      <c r="J1503" t="str">
        <f>IF(ISBLANK(I1503),"",
IFERROR(VLOOKUP(I1503,[1]StringTable!$1:$1048576,MATCH([1]StringTable!$B$1,[1]StringTable!$1:$1,0),0),
IFERROR(VLOOKUP(I1503,[1]InApkStringTable!$1:$1048576,MATCH([1]InApkStringTable!$B$1,[1]InApkStringTable!$1:$1,0),0),
"스트링없음")))</f>
        <v/>
      </c>
      <c r="L1503" t="b">
        <v>1</v>
      </c>
      <c r="N1503" t="str">
        <f>IF(ISBLANK(M1503),"",IF(ISERROR(VLOOKUP(M1503,MapTable!$A:$A,1,0)),"맵없음",""))</f>
        <v/>
      </c>
      <c r="O1503">
        <f t="shared" si="93"/>
        <v>2</v>
      </c>
      <c r="Q1503">
        <f t="shared" si="94"/>
        <v>2</v>
      </c>
      <c r="R1503" t="b">
        <f t="shared" ca="1" si="95"/>
        <v>0</v>
      </c>
      <c r="T1503" t="b">
        <f t="shared" ca="1" si="96"/>
        <v>0</v>
      </c>
      <c r="X1503" t="str">
        <f>IF(ISBLANK(W1503),"",
IF(ISERROR(FIND(",",W1503)),
  IF(ISERROR(VLOOKUP(W1503,MapTable!$A:$A,1,0)),"맵없음",
  ""),
IF(ISERROR(FIND(",",W1503,FIND(",",W1503)+1)),
  IF(OR(ISERROR(VLOOKUP(LEFT(W1503,FIND(",",W1503)-1),MapTable!$A:$A,1,0)),ISERROR(VLOOKUP(TRIM(MID(W1503,FIND(",",W1503)+1,999)),MapTable!$A:$A,1,0))),"맵없음",
  ""),
IF(ISERROR(FIND(",",W1503,FIND(",",W1503,FIND(",",W1503)+1)+1)),
  IF(OR(ISERROR(VLOOKUP(LEFT(W1503,FIND(",",W1503)-1),MapTable!$A:$A,1,0)),ISERROR(VLOOKUP(TRIM(MID(W1503,FIND(",",W1503)+1,FIND(",",W1503,FIND(",",W1503)+1)-FIND(",",W1503)-1)),MapTable!$A:$A,1,0)),ISERROR(VLOOKUP(TRIM(MID(W1503,FIND(",",W1503,FIND(",",W1503)+1)+1,999)),MapTable!$A:$A,1,0))),"맵없음",
  ""),
IF(ISERROR(FIND(",",W1503,FIND(",",W1503,FIND(",",W1503,FIND(",",W1503)+1)+1)+1)),
  IF(OR(ISERROR(VLOOKUP(LEFT(W1503,FIND(",",W1503)-1),MapTable!$A:$A,1,0)),ISERROR(VLOOKUP(TRIM(MID(W1503,FIND(",",W1503)+1,FIND(",",W1503,FIND(",",W1503)+1)-FIND(",",W1503)-1)),MapTable!$A:$A,1,0)),ISERROR(VLOOKUP(TRIM(MID(W1503,FIND(",",W1503,FIND(",",W1503)+1)+1,FIND(",",W1503,FIND(",",W1503,FIND(",",W1503)+1)+1)-FIND(",",W1503,FIND(",",W1503)+1)-1)),MapTable!$A:$A,1,0)),ISERROR(VLOOKUP(TRIM(MID(W1503,FIND(",",W1503,FIND(",",W1503,FIND(",",W1503)+1)+1)+1,999)),MapTable!$A:$A,1,0))),"맵없음",
  ""),
)))))</f>
        <v/>
      </c>
      <c r="AC1503" t="str">
        <f>IF(ISBLANK(AB1503),"",IF(ISERROR(VLOOKUP(AB1503,[3]DropTable!$A:$A,1,0)),"드랍없음",""))</f>
        <v/>
      </c>
      <c r="AE1503" t="str">
        <f>IF(ISBLANK(AD1503),"",IF(ISERROR(VLOOKUP(AD1503,[3]DropTable!$A:$A,1,0)),"드랍없음",""))</f>
        <v/>
      </c>
      <c r="AG1503">
        <v>9.8000000000000007</v>
      </c>
      <c r="AH1503">
        <v>1</v>
      </c>
    </row>
    <row r="1504" spans="1:34" x14ac:dyDescent="0.3">
      <c r="A1504">
        <v>8</v>
      </c>
      <c r="B1504">
        <v>13</v>
      </c>
      <c r="C1504">
        <f>IF(OR($L1504=TRUE,$A1504=0,MOD($A1504,ChapterTable!$S$20)&lt;&gt;0),
MAX(0,INT(($B1504+ChapterTable!$Q$26+VLOOKUP(SUBSTITUTE(C$1,"성장단계","")&amp;"단계오프셋",ChapterTable!$S:$T,2,0))/ChapterTable!$Q$23)),
MAX(0,INT(($B1504+ChapterTable!$S$26+VLOOKUP(SUBSTITUTE(C$1,"성장단계","")&amp;"보스단계오프셋",ChapterTable!$S:$T,2,0))/ChapterTable!$S$23)))</f>
        <v>1</v>
      </c>
      <c r="D1504">
        <f>IF(OR($L1504=TRUE,$A1504=0,MOD($A1504,ChapterTable!$S$20)&lt;&gt;0),
MAX(0,INT(($B1504+ChapterTable!$Q$26+VLOOKUP(SUBSTITUTE(D$1,"성장단계","")&amp;"단계오프셋",ChapterTable!$S:$T,2,0))/ChapterTable!$Q$23)),
MAX(0,INT(($B1504+ChapterTable!$S$26+VLOOKUP(SUBSTITUTE(D$1,"성장단계","")&amp;"보스단계오프셋",ChapterTable!$S:$T,2,0))/ChapterTable!$S$23)))</f>
        <v>1</v>
      </c>
      <c r="E1504" s="1">
        <f ca="1">IF(AND($A1504=0,$B1504=1),
    VLOOKUP(1,ChapterTable!$1:$1048576,MATCH("최종"&amp;SUBSTITUTE(SUBSTITUTE(E$1,"standard",""),"|Float",""),ChapterTable!$1:$1,0),0)*ChapterTable!$Q$17,
  IF(AND($A1504=0,$B1504=0),
    E1505,
  IF($B1504=0,
    VLOOKUP($A1504,ChapterTable!$1:$1048576,MATCH("최종"&amp;SUBSTITUTE(SUBSTITUTE(E$1,"standard",""),"|Float",""),ChapterTable!$1:$1,0),0),
  IF($B1504=1,
    IF($L1504=FALSE,
      VLOOKUP($A1504,ChapterTable!$1:$1048576,MATCH("최종"&amp;SUBSTITUTE(SUBSTITUTE(E$1,"standard",""),"|Float",""),ChapterTable!$1:$1,0),0),
      VLOOKUP($A1504-ChapterTable!$Q$11,ChapterTable!$1:$1048576,MATCH("최종"&amp;SUBSTITUTE(SUBSTITUTE(E$1,"standard",""),"|Float",""),ChapterTable!$1:$1,0),0)*ChapterTable!$Q$14
    ),
  OFFSET(E1504,-$B1504+IF($L1504,1,0),0)*
    (VLOOKUP(SUBSTITUTE(SUBSTITUTE(E$1,"standard",""),"|Float","")&amp;"인게임누적곱배수",ChapterTable!$S:$T,2,0)^C1504
    +VLOOKUP(SUBSTITUTE(SUBSTITUTE(E$1,"standard",""),"|Float","")&amp;"인게임누적합배수",ChapterTable!$S:$T,2,0)*C1504)
  )
  )
  )
)</f>
        <v>2352.7335937500002</v>
      </c>
      <c r="F1504" s="1">
        <f ca="1">IF(AND($A1504=0,$B1504=1),
    VLOOKUP(1,ChapterTable!$1:$1048576,MATCH("최종"&amp;SUBSTITUTE(SUBSTITUTE(F$1,"standard",""),"|Float",""),ChapterTable!$1:$1,0),0)*ChapterTable!$Q$17,
  IF(AND($A1504=0,$B1504=0),
    F1505,
  IF($B1504=0,
    VLOOKUP($A1504,ChapterTable!$1:$1048576,MATCH("최종"&amp;SUBSTITUTE(SUBSTITUTE(F$1,"standard",""),"|Float",""),ChapterTable!$1:$1,0),0),
  IF($B1504=1,
    IF($L1504=FALSE,
      VLOOKUP($A1504,ChapterTable!$1:$1048576,MATCH("최종"&amp;SUBSTITUTE(SUBSTITUTE(F$1,"standard",""),"|Float",""),ChapterTable!$1:$1,0),0),
      VLOOKUP($A1504-ChapterTable!$Q$11,ChapterTable!$1:$1048576,MATCH("최종"&amp;SUBSTITUTE(SUBSTITUTE(F$1,"standard",""),"|Float",""),ChapterTable!$1:$1,0),0)*ChapterTable!$Q$14
    ),
  OFFSET(F1504,-$B1504+IF($L1504,1,0),0)*
    (VLOOKUP(SUBSTITUTE(SUBSTITUTE(F$1,"standard",""),"|Float","")&amp;"인게임누적곱배수",ChapterTable!$S:$T,2,0)^D1504
    +VLOOKUP(SUBSTITUTE(SUBSTITUTE(F$1,"standard",""),"|Float","")&amp;"인게임누적합배수",ChapterTable!$S:$T,2,0)*D1504)
  )
  )
  )
)</f>
        <v>1161.84375</v>
      </c>
      <c r="G1504" t="s">
        <v>76</v>
      </c>
      <c r="J1504" t="str">
        <f>IF(ISBLANK(I1504),"",
IFERROR(VLOOKUP(I1504,[1]StringTable!$1:$1048576,MATCH([1]StringTable!$B$1,[1]StringTable!$1:$1,0),0),
IFERROR(VLOOKUP(I1504,[1]InApkStringTable!$1:$1048576,MATCH([1]InApkStringTable!$B$1,[1]InApkStringTable!$1:$1,0),0),
"스트링없음")))</f>
        <v/>
      </c>
      <c r="L1504" t="b">
        <v>1</v>
      </c>
      <c r="N1504" t="str">
        <f>IF(ISBLANK(M1504),"",IF(ISERROR(VLOOKUP(M1504,MapTable!$A:$A,1,0)),"맵없음",""))</f>
        <v/>
      </c>
      <c r="O1504">
        <f t="shared" si="93"/>
        <v>2</v>
      </c>
      <c r="Q1504">
        <f t="shared" si="94"/>
        <v>2</v>
      </c>
      <c r="R1504" t="b">
        <f t="shared" ca="1" si="95"/>
        <v>0</v>
      </c>
      <c r="T1504" t="b">
        <f t="shared" ca="1" si="96"/>
        <v>0</v>
      </c>
      <c r="X1504" t="str">
        <f>IF(ISBLANK(W1504),"",
IF(ISERROR(FIND(",",W1504)),
  IF(ISERROR(VLOOKUP(W1504,MapTable!$A:$A,1,0)),"맵없음",
  ""),
IF(ISERROR(FIND(",",W1504,FIND(",",W1504)+1)),
  IF(OR(ISERROR(VLOOKUP(LEFT(W1504,FIND(",",W1504)-1),MapTable!$A:$A,1,0)),ISERROR(VLOOKUP(TRIM(MID(W1504,FIND(",",W1504)+1,999)),MapTable!$A:$A,1,0))),"맵없음",
  ""),
IF(ISERROR(FIND(",",W1504,FIND(",",W1504,FIND(",",W1504)+1)+1)),
  IF(OR(ISERROR(VLOOKUP(LEFT(W1504,FIND(",",W1504)-1),MapTable!$A:$A,1,0)),ISERROR(VLOOKUP(TRIM(MID(W1504,FIND(",",W1504)+1,FIND(",",W1504,FIND(",",W1504)+1)-FIND(",",W1504)-1)),MapTable!$A:$A,1,0)),ISERROR(VLOOKUP(TRIM(MID(W1504,FIND(",",W1504,FIND(",",W1504)+1)+1,999)),MapTable!$A:$A,1,0))),"맵없음",
  ""),
IF(ISERROR(FIND(",",W1504,FIND(",",W1504,FIND(",",W1504,FIND(",",W1504)+1)+1)+1)),
  IF(OR(ISERROR(VLOOKUP(LEFT(W1504,FIND(",",W1504)-1),MapTable!$A:$A,1,0)),ISERROR(VLOOKUP(TRIM(MID(W1504,FIND(",",W1504)+1,FIND(",",W1504,FIND(",",W1504)+1)-FIND(",",W1504)-1)),MapTable!$A:$A,1,0)),ISERROR(VLOOKUP(TRIM(MID(W1504,FIND(",",W1504,FIND(",",W1504)+1)+1,FIND(",",W1504,FIND(",",W1504,FIND(",",W1504)+1)+1)-FIND(",",W1504,FIND(",",W1504)+1)-1)),MapTable!$A:$A,1,0)),ISERROR(VLOOKUP(TRIM(MID(W1504,FIND(",",W1504,FIND(",",W1504,FIND(",",W1504)+1)+1)+1,999)),MapTable!$A:$A,1,0))),"맵없음",
  ""),
)))))</f>
        <v/>
      </c>
      <c r="AC1504" t="str">
        <f>IF(ISBLANK(AB1504),"",IF(ISERROR(VLOOKUP(AB1504,[3]DropTable!$A:$A,1,0)),"드랍없음",""))</f>
        <v/>
      </c>
      <c r="AE1504" t="str">
        <f>IF(ISBLANK(AD1504),"",IF(ISERROR(VLOOKUP(AD1504,[3]DropTable!$A:$A,1,0)),"드랍없음",""))</f>
        <v/>
      </c>
      <c r="AG1504">
        <v>9.8000000000000007</v>
      </c>
      <c r="AH1504">
        <v>1</v>
      </c>
    </row>
    <row r="1505" spans="1:34" x14ac:dyDescent="0.3">
      <c r="A1505">
        <v>8</v>
      </c>
      <c r="B1505">
        <v>14</v>
      </c>
      <c r="C1505">
        <f>IF(OR($L1505=TRUE,$A1505=0,MOD($A1505,ChapterTable!$S$20)&lt;&gt;0),
MAX(0,INT(($B1505+ChapterTable!$Q$26+VLOOKUP(SUBSTITUTE(C$1,"성장단계","")&amp;"단계오프셋",ChapterTable!$S:$T,2,0))/ChapterTable!$Q$23)),
MAX(0,INT(($B1505+ChapterTable!$S$26+VLOOKUP(SUBSTITUTE(C$1,"성장단계","")&amp;"보스단계오프셋",ChapterTable!$S:$T,2,0))/ChapterTable!$S$23)))</f>
        <v>1</v>
      </c>
      <c r="D1505">
        <f>IF(OR($L1505=TRUE,$A1505=0,MOD($A1505,ChapterTable!$S$20)&lt;&gt;0),
MAX(0,INT(($B1505+ChapterTable!$Q$26+VLOOKUP(SUBSTITUTE(D$1,"성장단계","")&amp;"단계오프셋",ChapterTable!$S:$T,2,0))/ChapterTable!$Q$23)),
MAX(0,INT(($B1505+ChapterTable!$S$26+VLOOKUP(SUBSTITUTE(D$1,"성장단계","")&amp;"보스단계오프셋",ChapterTable!$S:$T,2,0))/ChapterTable!$S$23)))</f>
        <v>1</v>
      </c>
      <c r="E1505" s="1">
        <f ca="1">IF(AND($A1505=0,$B1505=1),
    VLOOKUP(1,ChapterTable!$1:$1048576,MATCH("최종"&amp;SUBSTITUTE(SUBSTITUTE(E$1,"standard",""),"|Float",""),ChapterTable!$1:$1,0),0)*ChapterTable!$Q$17,
  IF(AND($A1505=0,$B1505=0),
    E1506,
  IF($B1505=0,
    VLOOKUP($A1505,ChapterTable!$1:$1048576,MATCH("최종"&amp;SUBSTITUTE(SUBSTITUTE(E$1,"standard",""),"|Float",""),ChapterTable!$1:$1,0),0),
  IF($B1505=1,
    IF($L1505=FALSE,
      VLOOKUP($A1505,ChapterTable!$1:$1048576,MATCH("최종"&amp;SUBSTITUTE(SUBSTITUTE(E$1,"standard",""),"|Float",""),ChapterTable!$1:$1,0),0),
      VLOOKUP($A1505-ChapterTable!$Q$11,ChapterTable!$1:$1048576,MATCH("최종"&amp;SUBSTITUTE(SUBSTITUTE(E$1,"standard",""),"|Float",""),ChapterTable!$1:$1,0),0)*ChapterTable!$Q$14
    ),
  OFFSET(E1505,-$B1505+IF($L1505,1,0),0)*
    (VLOOKUP(SUBSTITUTE(SUBSTITUTE(E$1,"standard",""),"|Float","")&amp;"인게임누적곱배수",ChapterTable!$S:$T,2,0)^C1505
    +VLOOKUP(SUBSTITUTE(SUBSTITUTE(E$1,"standard",""),"|Float","")&amp;"인게임누적합배수",ChapterTable!$S:$T,2,0)*C1505)
  )
  )
  )
)</f>
        <v>2352.7335937500002</v>
      </c>
      <c r="F1505" s="1">
        <f ca="1">IF(AND($A1505=0,$B1505=1),
    VLOOKUP(1,ChapterTable!$1:$1048576,MATCH("최종"&amp;SUBSTITUTE(SUBSTITUTE(F$1,"standard",""),"|Float",""),ChapterTable!$1:$1,0),0)*ChapterTable!$Q$17,
  IF(AND($A1505=0,$B1505=0),
    F1506,
  IF($B1505=0,
    VLOOKUP($A1505,ChapterTable!$1:$1048576,MATCH("최종"&amp;SUBSTITUTE(SUBSTITUTE(F$1,"standard",""),"|Float",""),ChapterTable!$1:$1,0),0),
  IF($B1505=1,
    IF($L1505=FALSE,
      VLOOKUP($A1505,ChapterTable!$1:$1048576,MATCH("최종"&amp;SUBSTITUTE(SUBSTITUTE(F$1,"standard",""),"|Float",""),ChapterTable!$1:$1,0),0),
      VLOOKUP($A1505-ChapterTable!$Q$11,ChapterTable!$1:$1048576,MATCH("최종"&amp;SUBSTITUTE(SUBSTITUTE(F$1,"standard",""),"|Float",""),ChapterTable!$1:$1,0),0)*ChapterTable!$Q$14
    ),
  OFFSET(F1505,-$B1505+IF($L1505,1,0),0)*
    (VLOOKUP(SUBSTITUTE(SUBSTITUTE(F$1,"standard",""),"|Float","")&amp;"인게임누적곱배수",ChapterTable!$S:$T,2,0)^D1505
    +VLOOKUP(SUBSTITUTE(SUBSTITUTE(F$1,"standard",""),"|Float","")&amp;"인게임누적합배수",ChapterTable!$S:$T,2,0)*D1505)
  )
  )
  )
)</f>
        <v>1161.84375</v>
      </c>
      <c r="G1505" t="s">
        <v>76</v>
      </c>
      <c r="J1505" t="str">
        <f>IF(ISBLANK(I1505),"",
IFERROR(VLOOKUP(I1505,[1]StringTable!$1:$1048576,MATCH([1]StringTable!$B$1,[1]StringTable!$1:$1,0),0),
IFERROR(VLOOKUP(I1505,[1]InApkStringTable!$1:$1048576,MATCH([1]InApkStringTable!$B$1,[1]InApkStringTable!$1:$1,0),0),
"스트링없음")))</f>
        <v/>
      </c>
      <c r="L1505" t="b">
        <v>1</v>
      </c>
      <c r="N1505" t="str">
        <f>IF(ISBLANK(M1505),"",IF(ISERROR(VLOOKUP(M1505,MapTable!$A:$A,1,0)),"맵없음",""))</f>
        <v/>
      </c>
      <c r="O1505">
        <f t="shared" si="93"/>
        <v>2</v>
      </c>
      <c r="Q1505">
        <f t="shared" si="94"/>
        <v>2</v>
      </c>
      <c r="R1505" t="b">
        <f t="shared" ca="1" si="95"/>
        <v>0</v>
      </c>
      <c r="T1505" t="b">
        <f t="shared" ca="1" si="96"/>
        <v>0</v>
      </c>
      <c r="X1505" t="str">
        <f>IF(ISBLANK(W1505),"",
IF(ISERROR(FIND(",",W1505)),
  IF(ISERROR(VLOOKUP(W1505,MapTable!$A:$A,1,0)),"맵없음",
  ""),
IF(ISERROR(FIND(",",W1505,FIND(",",W1505)+1)),
  IF(OR(ISERROR(VLOOKUP(LEFT(W1505,FIND(",",W1505)-1),MapTable!$A:$A,1,0)),ISERROR(VLOOKUP(TRIM(MID(W1505,FIND(",",W1505)+1,999)),MapTable!$A:$A,1,0))),"맵없음",
  ""),
IF(ISERROR(FIND(",",W1505,FIND(",",W1505,FIND(",",W1505)+1)+1)),
  IF(OR(ISERROR(VLOOKUP(LEFT(W1505,FIND(",",W1505)-1),MapTable!$A:$A,1,0)),ISERROR(VLOOKUP(TRIM(MID(W1505,FIND(",",W1505)+1,FIND(",",W1505,FIND(",",W1505)+1)-FIND(",",W1505)-1)),MapTable!$A:$A,1,0)),ISERROR(VLOOKUP(TRIM(MID(W1505,FIND(",",W1505,FIND(",",W1505)+1)+1,999)),MapTable!$A:$A,1,0))),"맵없음",
  ""),
IF(ISERROR(FIND(",",W1505,FIND(",",W1505,FIND(",",W1505,FIND(",",W1505)+1)+1)+1)),
  IF(OR(ISERROR(VLOOKUP(LEFT(W1505,FIND(",",W1505)-1),MapTable!$A:$A,1,0)),ISERROR(VLOOKUP(TRIM(MID(W1505,FIND(",",W1505)+1,FIND(",",W1505,FIND(",",W1505)+1)-FIND(",",W1505)-1)),MapTable!$A:$A,1,0)),ISERROR(VLOOKUP(TRIM(MID(W1505,FIND(",",W1505,FIND(",",W1505)+1)+1,FIND(",",W1505,FIND(",",W1505,FIND(",",W1505)+1)+1)-FIND(",",W1505,FIND(",",W1505)+1)-1)),MapTable!$A:$A,1,0)),ISERROR(VLOOKUP(TRIM(MID(W1505,FIND(",",W1505,FIND(",",W1505,FIND(",",W1505)+1)+1)+1,999)),MapTable!$A:$A,1,0))),"맵없음",
  ""),
)))))</f>
        <v/>
      </c>
      <c r="AC1505" t="str">
        <f>IF(ISBLANK(AB1505),"",IF(ISERROR(VLOOKUP(AB1505,[3]DropTable!$A:$A,1,0)),"드랍없음",""))</f>
        <v/>
      </c>
      <c r="AE1505" t="str">
        <f>IF(ISBLANK(AD1505),"",IF(ISERROR(VLOOKUP(AD1505,[3]DropTable!$A:$A,1,0)),"드랍없음",""))</f>
        <v/>
      </c>
      <c r="AG1505">
        <v>9.8000000000000007</v>
      </c>
      <c r="AH1505">
        <v>1</v>
      </c>
    </row>
    <row r="1506" spans="1:34" x14ac:dyDescent="0.3">
      <c r="A1506">
        <v>8</v>
      </c>
      <c r="B1506">
        <v>15</v>
      </c>
      <c r="C1506">
        <f>IF(OR($L1506=TRUE,$A1506=0,MOD($A1506,ChapterTable!$S$20)&lt;&gt;0),
MAX(0,INT(($B1506+ChapterTable!$Q$26+VLOOKUP(SUBSTITUTE(C$1,"성장단계","")&amp;"단계오프셋",ChapterTable!$S:$T,2,0))/ChapterTable!$Q$23)),
MAX(0,INT(($B1506+ChapterTable!$S$26+VLOOKUP(SUBSTITUTE(C$1,"성장단계","")&amp;"보스단계오프셋",ChapterTable!$S:$T,2,0))/ChapterTable!$S$23)))</f>
        <v>1</v>
      </c>
      <c r="D1506">
        <f>IF(OR($L1506=TRUE,$A1506=0,MOD($A1506,ChapterTable!$S$20)&lt;&gt;0),
MAX(0,INT(($B1506+ChapterTable!$Q$26+VLOOKUP(SUBSTITUTE(D$1,"성장단계","")&amp;"단계오프셋",ChapterTable!$S:$T,2,0))/ChapterTable!$Q$23)),
MAX(0,INT(($B1506+ChapterTable!$S$26+VLOOKUP(SUBSTITUTE(D$1,"성장단계","")&amp;"보스단계오프셋",ChapterTable!$S:$T,2,0))/ChapterTable!$S$23)))</f>
        <v>1</v>
      </c>
      <c r="E1506" s="1">
        <f ca="1">IF(AND($A1506=0,$B1506=1),
    VLOOKUP(1,ChapterTable!$1:$1048576,MATCH("최종"&amp;SUBSTITUTE(SUBSTITUTE(E$1,"standard",""),"|Float",""),ChapterTable!$1:$1,0),0)*ChapterTable!$Q$17,
  IF(AND($A1506=0,$B1506=0),
    E1507,
  IF($B1506=0,
    VLOOKUP($A1506,ChapterTable!$1:$1048576,MATCH("최종"&amp;SUBSTITUTE(SUBSTITUTE(E$1,"standard",""),"|Float",""),ChapterTable!$1:$1,0),0),
  IF($B1506=1,
    IF($L1506=FALSE,
      VLOOKUP($A1506,ChapterTable!$1:$1048576,MATCH("최종"&amp;SUBSTITUTE(SUBSTITUTE(E$1,"standard",""),"|Float",""),ChapterTable!$1:$1,0),0),
      VLOOKUP($A1506-ChapterTable!$Q$11,ChapterTable!$1:$1048576,MATCH("최종"&amp;SUBSTITUTE(SUBSTITUTE(E$1,"standard",""),"|Float",""),ChapterTable!$1:$1,0),0)*ChapterTable!$Q$14
    ),
  OFFSET(E1506,-$B1506+IF($L1506,1,0),0)*
    (VLOOKUP(SUBSTITUTE(SUBSTITUTE(E$1,"standard",""),"|Float","")&amp;"인게임누적곱배수",ChapterTable!$S:$T,2,0)^C1506
    +VLOOKUP(SUBSTITUTE(SUBSTITUTE(E$1,"standard",""),"|Float","")&amp;"인게임누적합배수",ChapterTable!$S:$T,2,0)*C1506)
  )
  )
  )
)</f>
        <v>2352.7335937500002</v>
      </c>
      <c r="F1506" s="1">
        <f ca="1">IF(AND($A1506=0,$B1506=1),
    VLOOKUP(1,ChapterTable!$1:$1048576,MATCH("최종"&amp;SUBSTITUTE(SUBSTITUTE(F$1,"standard",""),"|Float",""),ChapterTable!$1:$1,0),0)*ChapterTable!$Q$17,
  IF(AND($A1506=0,$B1506=0),
    F1507,
  IF($B1506=0,
    VLOOKUP($A1506,ChapterTable!$1:$1048576,MATCH("최종"&amp;SUBSTITUTE(SUBSTITUTE(F$1,"standard",""),"|Float",""),ChapterTable!$1:$1,0),0),
  IF($B1506=1,
    IF($L1506=FALSE,
      VLOOKUP($A1506,ChapterTable!$1:$1048576,MATCH("최종"&amp;SUBSTITUTE(SUBSTITUTE(F$1,"standard",""),"|Float",""),ChapterTable!$1:$1,0),0),
      VLOOKUP($A1506-ChapterTable!$Q$11,ChapterTable!$1:$1048576,MATCH("최종"&amp;SUBSTITUTE(SUBSTITUTE(F$1,"standard",""),"|Float",""),ChapterTable!$1:$1,0),0)*ChapterTable!$Q$14
    ),
  OFFSET(F1506,-$B1506+IF($L1506,1,0),0)*
    (VLOOKUP(SUBSTITUTE(SUBSTITUTE(F$1,"standard",""),"|Float","")&amp;"인게임누적곱배수",ChapterTable!$S:$T,2,0)^D1506
    +VLOOKUP(SUBSTITUTE(SUBSTITUTE(F$1,"standard",""),"|Float","")&amp;"인게임누적합배수",ChapterTable!$S:$T,2,0)*D1506)
  )
  )
  )
)</f>
        <v>1161.84375</v>
      </c>
      <c r="G1506" t="s">
        <v>76</v>
      </c>
      <c r="J1506" t="str">
        <f>IF(ISBLANK(I1506),"",
IFERROR(VLOOKUP(I1506,[1]StringTable!$1:$1048576,MATCH([1]StringTable!$B$1,[1]StringTable!$1:$1,0),0),
IFERROR(VLOOKUP(I1506,[1]InApkStringTable!$1:$1048576,MATCH([1]InApkStringTable!$B$1,[1]InApkStringTable!$1:$1,0),0),
"스트링없음")))</f>
        <v/>
      </c>
      <c r="L1506" t="b">
        <v>1</v>
      </c>
      <c r="N1506" t="str">
        <f>IF(ISBLANK(M1506),"",IF(ISERROR(VLOOKUP(M1506,MapTable!$A:$A,1,0)),"맵없음",""))</f>
        <v/>
      </c>
      <c r="O1506">
        <f t="shared" si="93"/>
        <v>11</v>
      </c>
      <c r="Q1506">
        <f t="shared" si="94"/>
        <v>11</v>
      </c>
      <c r="R1506" t="b">
        <f t="shared" ca="1" si="95"/>
        <v>0</v>
      </c>
      <c r="T1506" t="b">
        <f t="shared" ca="1" si="96"/>
        <v>0</v>
      </c>
      <c r="X1506" t="str">
        <f>IF(ISBLANK(W1506),"",
IF(ISERROR(FIND(",",W1506)),
  IF(ISERROR(VLOOKUP(W1506,MapTable!$A:$A,1,0)),"맵없음",
  ""),
IF(ISERROR(FIND(",",W1506,FIND(",",W1506)+1)),
  IF(OR(ISERROR(VLOOKUP(LEFT(W1506,FIND(",",W1506)-1),MapTable!$A:$A,1,0)),ISERROR(VLOOKUP(TRIM(MID(W1506,FIND(",",W1506)+1,999)),MapTable!$A:$A,1,0))),"맵없음",
  ""),
IF(ISERROR(FIND(",",W1506,FIND(",",W1506,FIND(",",W1506)+1)+1)),
  IF(OR(ISERROR(VLOOKUP(LEFT(W1506,FIND(",",W1506)-1),MapTable!$A:$A,1,0)),ISERROR(VLOOKUP(TRIM(MID(W1506,FIND(",",W1506)+1,FIND(",",W1506,FIND(",",W1506)+1)-FIND(",",W1506)-1)),MapTable!$A:$A,1,0)),ISERROR(VLOOKUP(TRIM(MID(W1506,FIND(",",W1506,FIND(",",W1506)+1)+1,999)),MapTable!$A:$A,1,0))),"맵없음",
  ""),
IF(ISERROR(FIND(",",W1506,FIND(",",W1506,FIND(",",W1506,FIND(",",W1506)+1)+1)+1)),
  IF(OR(ISERROR(VLOOKUP(LEFT(W1506,FIND(",",W1506)-1),MapTable!$A:$A,1,0)),ISERROR(VLOOKUP(TRIM(MID(W1506,FIND(",",W1506)+1,FIND(",",W1506,FIND(",",W1506)+1)-FIND(",",W1506)-1)),MapTable!$A:$A,1,0)),ISERROR(VLOOKUP(TRIM(MID(W1506,FIND(",",W1506,FIND(",",W1506)+1)+1,FIND(",",W1506,FIND(",",W1506,FIND(",",W1506)+1)+1)-FIND(",",W1506,FIND(",",W1506)+1)-1)),MapTable!$A:$A,1,0)),ISERROR(VLOOKUP(TRIM(MID(W1506,FIND(",",W1506,FIND(",",W1506,FIND(",",W1506)+1)+1)+1,999)),MapTable!$A:$A,1,0))),"맵없음",
  ""),
)))))</f>
        <v/>
      </c>
      <c r="AC1506" t="str">
        <f>IF(ISBLANK(AB1506),"",IF(ISERROR(VLOOKUP(AB1506,[3]DropTable!$A:$A,1,0)),"드랍없음",""))</f>
        <v/>
      </c>
      <c r="AE1506" t="str">
        <f>IF(ISBLANK(AD1506),"",IF(ISERROR(VLOOKUP(AD1506,[3]DropTable!$A:$A,1,0)),"드랍없음",""))</f>
        <v/>
      </c>
      <c r="AG1506">
        <v>9.8000000000000007</v>
      </c>
      <c r="AH1506">
        <v>1</v>
      </c>
    </row>
    <row r="1507" spans="1:34" x14ac:dyDescent="0.3">
      <c r="A1507">
        <v>8</v>
      </c>
      <c r="B1507">
        <v>16</v>
      </c>
      <c r="C1507">
        <f>IF(OR($L1507=TRUE,$A1507=0,MOD($A1507,ChapterTable!$S$20)&lt;&gt;0),
MAX(0,INT(($B1507+ChapterTable!$Q$26+VLOOKUP(SUBSTITUTE(C$1,"성장단계","")&amp;"단계오프셋",ChapterTable!$S:$T,2,0))/ChapterTable!$Q$23)),
MAX(0,INT(($B1507+ChapterTable!$S$26+VLOOKUP(SUBSTITUTE(C$1,"성장단계","")&amp;"보스단계오프셋",ChapterTable!$S:$T,2,0))/ChapterTable!$S$23)))</f>
        <v>2</v>
      </c>
      <c r="D1507">
        <f>IF(OR($L1507=TRUE,$A1507=0,MOD($A1507,ChapterTable!$S$20)&lt;&gt;0),
MAX(0,INT(($B1507+ChapterTable!$Q$26+VLOOKUP(SUBSTITUTE(D$1,"성장단계","")&amp;"단계오프셋",ChapterTable!$S:$T,2,0))/ChapterTable!$Q$23)),
MAX(0,INT(($B1507+ChapterTable!$S$26+VLOOKUP(SUBSTITUTE(D$1,"성장단계","")&amp;"보스단계오프셋",ChapterTable!$S:$T,2,0))/ChapterTable!$S$23)))</f>
        <v>1</v>
      </c>
      <c r="E1507" s="1">
        <f ca="1">IF(AND($A1507=0,$B1507=1),
    VLOOKUP(1,ChapterTable!$1:$1048576,MATCH("최종"&amp;SUBSTITUTE(SUBSTITUTE(E$1,"standard",""),"|Float",""),ChapterTable!$1:$1,0),0)*ChapterTable!$Q$17,
  IF(AND($A1507=0,$B1507=0),
    E1508,
  IF($B1507=0,
    VLOOKUP($A1507,ChapterTable!$1:$1048576,MATCH("최종"&amp;SUBSTITUTE(SUBSTITUTE(E$1,"standard",""),"|Float",""),ChapterTable!$1:$1,0),0),
  IF($B1507=1,
    IF($L1507=FALSE,
      VLOOKUP($A1507,ChapterTable!$1:$1048576,MATCH("최종"&amp;SUBSTITUTE(SUBSTITUTE(E$1,"standard",""),"|Float",""),ChapterTable!$1:$1,0),0),
      VLOOKUP($A1507-ChapterTable!$Q$11,ChapterTable!$1:$1048576,MATCH("최종"&amp;SUBSTITUTE(SUBSTITUTE(E$1,"standard",""),"|Float",""),ChapterTable!$1:$1,0),0)*ChapterTable!$Q$14
    ),
  OFFSET(E1507,-$B1507+IF($L1507,1,0),0)*
    (VLOOKUP(SUBSTITUTE(SUBSTITUTE(E$1,"standard",""),"|Float","")&amp;"인게임누적곱배수",ChapterTable!$S:$T,2,0)^C1507
    +VLOOKUP(SUBSTITUTE(SUBSTITUTE(E$1,"standard",""),"|Float","")&amp;"인게임누적합배수",ChapterTable!$S:$T,2,0)*C1507)
  )
  )
  )
)</f>
        <v>2962.7015624999999</v>
      </c>
      <c r="F1507" s="1">
        <f ca="1">IF(AND($A1507=0,$B1507=1),
    VLOOKUP(1,ChapterTable!$1:$1048576,MATCH("최종"&amp;SUBSTITUTE(SUBSTITUTE(F$1,"standard",""),"|Float",""),ChapterTable!$1:$1,0),0)*ChapterTable!$Q$17,
  IF(AND($A1507=0,$B1507=0),
    F1508,
  IF($B1507=0,
    VLOOKUP($A1507,ChapterTable!$1:$1048576,MATCH("최종"&amp;SUBSTITUTE(SUBSTITUTE(F$1,"standard",""),"|Float",""),ChapterTable!$1:$1,0),0),
  IF($B1507=1,
    IF($L1507=FALSE,
      VLOOKUP($A1507,ChapterTable!$1:$1048576,MATCH("최종"&amp;SUBSTITUTE(SUBSTITUTE(F$1,"standard",""),"|Float",""),ChapterTable!$1:$1,0),0),
      VLOOKUP($A1507-ChapterTable!$Q$11,ChapterTable!$1:$1048576,MATCH("최종"&amp;SUBSTITUTE(SUBSTITUTE(F$1,"standard",""),"|Float",""),ChapterTable!$1:$1,0),0)*ChapterTable!$Q$14
    ),
  OFFSET(F1507,-$B1507+IF($L1507,1,0),0)*
    (VLOOKUP(SUBSTITUTE(SUBSTITUTE(F$1,"standard",""),"|Float","")&amp;"인게임누적곱배수",ChapterTable!$S:$T,2,0)^D1507
    +VLOOKUP(SUBSTITUTE(SUBSTITUTE(F$1,"standard",""),"|Float","")&amp;"인게임누적합배수",ChapterTable!$S:$T,2,0)*D1507)
  )
  )
  )
)</f>
        <v>1161.84375</v>
      </c>
      <c r="G1507" t="s">
        <v>76</v>
      </c>
      <c r="J1507" t="str">
        <f>IF(ISBLANK(I1507),"",
IFERROR(VLOOKUP(I1507,[1]StringTable!$1:$1048576,MATCH([1]StringTable!$B$1,[1]StringTable!$1:$1,0),0),
IFERROR(VLOOKUP(I1507,[1]InApkStringTable!$1:$1048576,MATCH([1]InApkStringTable!$B$1,[1]InApkStringTable!$1:$1,0),0),
"스트링없음")))</f>
        <v/>
      </c>
      <c r="L1507" t="b">
        <v>1</v>
      </c>
      <c r="N1507" t="str">
        <f>IF(ISBLANK(M1507),"",IF(ISERROR(VLOOKUP(M1507,MapTable!$A:$A,1,0)),"맵없음",""))</f>
        <v/>
      </c>
      <c r="O1507">
        <f t="shared" si="93"/>
        <v>2</v>
      </c>
      <c r="Q1507">
        <f t="shared" si="94"/>
        <v>2</v>
      </c>
      <c r="R1507" t="b">
        <f t="shared" ca="1" si="95"/>
        <v>0</v>
      </c>
      <c r="T1507" t="b">
        <f t="shared" ca="1" si="96"/>
        <v>0</v>
      </c>
      <c r="X1507" t="str">
        <f>IF(ISBLANK(W1507),"",
IF(ISERROR(FIND(",",W1507)),
  IF(ISERROR(VLOOKUP(W1507,MapTable!$A:$A,1,0)),"맵없음",
  ""),
IF(ISERROR(FIND(",",W1507,FIND(",",W1507)+1)),
  IF(OR(ISERROR(VLOOKUP(LEFT(W1507,FIND(",",W1507)-1),MapTable!$A:$A,1,0)),ISERROR(VLOOKUP(TRIM(MID(W1507,FIND(",",W1507)+1,999)),MapTable!$A:$A,1,0))),"맵없음",
  ""),
IF(ISERROR(FIND(",",W1507,FIND(",",W1507,FIND(",",W1507)+1)+1)),
  IF(OR(ISERROR(VLOOKUP(LEFT(W1507,FIND(",",W1507)-1),MapTable!$A:$A,1,0)),ISERROR(VLOOKUP(TRIM(MID(W1507,FIND(",",W1507)+1,FIND(",",W1507,FIND(",",W1507)+1)-FIND(",",W1507)-1)),MapTable!$A:$A,1,0)),ISERROR(VLOOKUP(TRIM(MID(W1507,FIND(",",W1507,FIND(",",W1507)+1)+1,999)),MapTable!$A:$A,1,0))),"맵없음",
  ""),
IF(ISERROR(FIND(",",W1507,FIND(",",W1507,FIND(",",W1507,FIND(",",W1507)+1)+1)+1)),
  IF(OR(ISERROR(VLOOKUP(LEFT(W1507,FIND(",",W1507)-1),MapTable!$A:$A,1,0)),ISERROR(VLOOKUP(TRIM(MID(W1507,FIND(",",W1507)+1,FIND(",",W1507,FIND(",",W1507)+1)-FIND(",",W1507)-1)),MapTable!$A:$A,1,0)),ISERROR(VLOOKUP(TRIM(MID(W1507,FIND(",",W1507,FIND(",",W1507)+1)+1,FIND(",",W1507,FIND(",",W1507,FIND(",",W1507)+1)+1)-FIND(",",W1507,FIND(",",W1507)+1)-1)),MapTable!$A:$A,1,0)),ISERROR(VLOOKUP(TRIM(MID(W1507,FIND(",",W1507,FIND(",",W1507,FIND(",",W1507)+1)+1)+1,999)),MapTable!$A:$A,1,0))),"맵없음",
  ""),
)))))</f>
        <v/>
      </c>
      <c r="AC1507" t="str">
        <f>IF(ISBLANK(AB1507),"",IF(ISERROR(VLOOKUP(AB1507,[3]DropTable!$A:$A,1,0)),"드랍없음",""))</f>
        <v/>
      </c>
      <c r="AE1507" t="str">
        <f>IF(ISBLANK(AD1507),"",IF(ISERROR(VLOOKUP(AD1507,[3]DropTable!$A:$A,1,0)),"드랍없음",""))</f>
        <v/>
      </c>
      <c r="AG1507">
        <v>9.8000000000000007</v>
      </c>
      <c r="AH1507">
        <v>1</v>
      </c>
    </row>
    <row r="1508" spans="1:34" x14ac:dyDescent="0.3">
      <c r="A1508">
        <v>8</v>
      </c>
      <c r="B1508">
        <v>17</v>
      </c>
      <c r="C1508">
        <f>IF(OR($L1508=TRUE,$A1508=0,MOD($A1508,ChapterTable!$S$20)&lt;&gt;0),
MAX(0,INT(($B1508+ChapterTable!$Q$26+VLOOKUP(SUBSTITUTE(C$1,"성장단계","")&amp;"단계오프셋",ChapterTable!$S:$T,2,0))/ChapterTable!$Q$23)),
MAX(0,INT(($B1508+ChapterTable!$S$26+VLOOKUP(SUBSTITUTE(C$1,"성장단계","")&amp;"보스단계오프셋",ChapterTable!$S:$T,2,0))/ChapterTable!$S$23)))</f>
        <v>2</v>
      </c>
      <c r="D1508">
        <f>IF(OR($L1508=TRUE,$A1508=0,MOD($A1508,ChapterTable!$S$20)&lt;&gt;0),
MAX(0,INT(($B1508+ChapterTable!$Q$26+VLOOKUP(SUBSTITUTE(D$1,"성장단계","")&amp;"단계오프셋",ChapterTable!$S:$T,2,0))/ChapterTable!$Q$23)),
MAX(0,INT(($B1508+ChapterTable!$S$26+VLOOKUP(SUBSTITUTE(D$1,"성장단계","")&amp;"보스단계오프셋",ChapterTable!$S:$T,2,0))/ChapterTable!$S$23)))</f>
        <v>1</v>
      </c>
      <c r="E1508" s="1">
        <f ca="1">IF(AND($A1508=0,$B1508=1),
    VLOOKUP(1,ChapterTable!$1:$1048576,MATCH("최종"&amp;SUBSTITUTE(SUBSTITUTE(E$1,"standard",""),"|Float",""),ChapterTable!$1:$1,0),0)*ChapterTable!$Q$17,
  IF(AND($A1508=0,$B1508=0),
    E1509,
  IF($B1508=0,
    VLOOKUP($A1508,ChapterTable!$1:$1048576,MATCH("최종"&amp;SUBSTITUTE(SUBSTITUTE(E$1,"standard",""),"|Float",""),ChapterTable!$1:$1,0),0),
  IF($B1508=1,
    IF($L1508=FALSE,
      VLOOKUP($A1508,ChapterTable!$1:$1048576,MATCH("최종"&amp;SUBSTITUTE(SUBSTITUTE(E$1,"standard",""),"|Float",""),ChapterTable!$1:$1,0),0),
      VLOOKUP($A1508-ChapterTable!$Q$11,ChapterTable!$1:$1048576,MATCH("최종"&amp;SUBSTITUTE(SUBSTITUTE(E$1,"standard",""),"|Float",""),ChapterTable!$1:$1,0),0)*ChapterTable!$Q$14
    ),
  OFFSET(E1508,-$B1508+IF($L1508,1,0),0)*
    (VLOOKUP(SUBSTITUTE(SUBSTITUTE(E$1,"standard",""),"|Float","")&amp;"인게임누적곱배수",ChapterTable!$S:$T,2,0)^C1508
    +VLOOKUP(SUBSTITUTE(SUBSTITUTE(E$1,"standard",""),"|Float","")&amp;"인게임누적합배수",ChapterTable!$S:$T,2,0)*C1508)
  )
  )
  )
)</f>
        <v>2962.7015624999999</v>
      </c>
      <c r="F1508" s="1">
        <f ca="1">IF(AND($A1508=0,$B1508=1),
    VLOOKUP(1,ChapterTable!$1:$1048576,MATCH("최종"&amp;SUBSTITUTE(SUBSTITUTE(F$1,"standard",""),"|Float",""),ChapterTable!$1:$1,0),0)*ChapterTable!$Q$17,
  IF(AND($A1508=0,$B1508=0),
    F1509,
  IF($B1508=0,
    VLOOKUP($A1508,ChapterTable!$1:$1048576,MATCH("최종"&amp;SUBSTITUTE(SUBSTITUTE(F$1,"standard",""),"|Float",""),ChapterTable!$1:$1,0),0),
  IF($B1508=1,
    IF($L1508=FALSE,
      VLOOKUP($A1508,ChapterTable!$1:$1048576,MATCH("최종"&amp;SUBSTITUTE(SUBSTITUTE(F$1,"standard",""),"|Float",""),ChapterTable!$1:$1,0),0),
      VLOOKUP($A1508-ChapterTable!$Q$11,ChapterTable!$1:$1048576,MATCH("최종"&amp;SUBSTITUTE(SUBSTITUTE(F$1,"standard",""),"|Float",""),ChapterTable!$1:$1,0),0)*ChapterTable!$Q$14
    ),
  OFFSET(F1508,-$B1508+IF($L1508,1,0),0)*
    (VLOOKUP(SUBSTITUTE(SUBSTITUTE(F$1,"standard",""),"|Float","")&amp;"인게임누적곱배수",ChapterTable!$S:$T,2,0)^D1508
    +VLOOKUP(SUBSTITUTE(SUBSTITUTE(F$1,"standard",""),"|Float","")&amp;"인게임누적합배수",ChapterTable!$S:$T,2,0)*D1508)
  )
  )
  )
)</f>
        <v>1161.84375</v>
      </c>
      <c r="G1508" t="s">
        <v>76</v>
      </c>
      <c r="J1508" t="str">
        <f>IF(ISBLANK(I1508),"",
IFERROR(VLOOKUP(I1508,[1]StringTable!$1:$1048576,MATCH([1]StringTable!$B$1,[1]StringTable!$1:$1,0),0),
IFERROR(VLOOKUP(I1508,[1]InApkStringTable!$1:$1048576,MATCH([1]InApkStringTable!$B$1,[1]InApkStringTable!$1:$1,0),0),
"스트링없음")))</f>
        <v/>
      </c>
      <c r="L1508" t="b">
        <v>1</v>
      </c>
      <c r="N1508" t="str">
        <f>IF(ISBLANK(M1508),"",IF(ISERROR(VLOOKUP(M1508,MapTable!$A:$A,1,0)),"맵없음",""))</f>
        <v/>
      </c>
      <c r="O1508">
        <f t="shared" si="93"/>
        <v>2</v>
      </c>
      <c r="Q1508">
        <f t="shared" si="94"/>
        <v>2</v>
      </c>
      <c r="R1508" t="b">
        <f t="shared" ca="1" si="95"/>
        <v>0</v>
      </c>
      <c r="T1508" t="b">
        <f t="shared" ca="1" si="96"/>
        <v>0</v>
      </c>
      <c r="X1508" t="str">
        <f>IF(ISBLANK(W1508),"",
IF(ISERROR(FIND(",",W1508)),
  IF(ISERROR(VLOOKUP(W1508,MapTable!$A:$A,1,0)),"맵없음",
  ""),
IF(ISERROR(FIND(",",W1508,FIND(",",W1508)+1)),
  IF(OR(ISERROR(VLOOKUP(LEFT(W1508,FIND(",",W1508)-1),MapTable!$A:$A,1,0)),ISERROR(VLOOKUP(TRIM(MID(W1508,FIND(",",W1508)+1,999)),MapTable!$A:$A,1,0))),"맵없음",
  ""),
IF(ISERROR(FIND(",",W1508,FIND(",",W1508,FIND(",",W1508)+1)+1)),
  IF(OR(ISERROR(VLOOKUP(LEFT(W1508,FIND(",",W1508)-1),MapTable!$A:$A,1,0)),ISERROR(VLOOKUP(TRIM(MID(W1508,FIND(",",W1508)+1,FIND(",",W1508,FIND(",",W1508)+1)-FIND(",",W1508)-1)),MapTable!$A:$A,1,0)),ISERROR(VLOOKUP(TRIM(MID(W1508,FIND(",",W1508,FIND(",",W1508)+1)+1,999)),MapTable!$A:$A,1,0))),"맵없음",
  ""),
IF(ISERROR(FIND(",",W1508,FIND(",",W1508,FIND(",",W1508,FIND(",",W1508)+1)+1)+1)),
  IF(OR(ISERROR(VLOOKUP(LEFT(W1508,FIND(",",W1508)-1),MapTable!$A:$A,1,0)),ISERROR(VLOOKUP(TRIM(MID(W1508,FIND(",",W1508)+1,FIND(",",W1508,FIND(",",W1508)+1)-FIND(",",W1508)-1)),MapTable!$A:$A,1,0)),ISERROR(VLOOKUP(TRIM(MID(W1508,FIND(",",W1508,FIND(",",W1508)+1)+1,FIND(",",W1508,FIND(",",W1508,FIND(",",W1508)+1)+1)-FIND(",",W1508,FIND(",",W1508)+1)-1)),MapTable!$A:$A,1,0)),ISERROR(VLOOKUP(TRIM(MID(W1508,FIND(",",W1508,FIND(",",W1508,FIND(",",W1508)+1)+1)+1,999)),MapTable!$A:$A,1,0))),"맵없음",
  ""),
)))))</f>
        <v/>
      </c>
      <c r="AC1508" t="str">
        <f>IF(ISBLANK(AB1508),"",IF(ISERROR(VLOOKUP(AB1508,[3]DropTable!$A:$A,1,0)),"드랍없음",""))</f>
        <v/>
      </c>
      <c r="AE1508" t="str">
        <f>IF(ISBLANK(AD1508),"",IF(ISERROR(VLOOKUP(AD1508,[3]DropTable!$A:$A,1,0)),"드랍없음",""))</f>
        <v/>
      </c>
      <c r="AG1508">
        <v>9.8000000000000007</v>
      </c>
      <c r="AH1508">
        <v>1</v>
      </c>
    </row>
    <row r="1509" spans="1:34" x14ac:dyDescent="0.3">
      <c r="A1509">
        <v>8</v>
      </c>
      <c r="B1509">
        <v>18</v>
      </c>
      <c r="C1509">
        <f>IF(OR($L1509=TRUE,$A1509=0,MOD($A1509,ChapterTable!$S$20)&lt;&gt;0),
MAX(0,INT(($B1509+ChapterTable!$Q$26+VLOOKUP(SUBSTITUTE(C$1,"성장단계","")&amp;"단계오프셋",ChapterTable!$S:$T,2,0))/ChapterTable!$Q$23)),
MAX(0,INT(($B1509+ChapterTable!$S$26+VLOOKUP(SUBSTITUTE(C$1,"성장단계","")&amp;"보스단계오프셋",ChapterTable!$S:$T,2,0))/ChapterTable!$S$23)))</f>
        <v>2</v>
      </c>
      <c r="D1509">
        <f>IF(OR($L1509=TRUE,$A1509=0,MOD($A1509,ChapterTable!$S$20)&lt;&gt;0),
MAX(0,INT(($B1509+ChapterTable!$Q$26+VLOOKUP(SUBSTITUTE(D$1,"성장단계","")&amp;"단계오프셋",ChapterTable!$S:$T,2,0))/ChapterTable!$Q$23)),
MAX(0,INT(($B1509+ChapterTable!$S$26+VLOOKUP(SUBSTITUTE(D$1,"성장단계","")&amp;"보스단계오프셋",ChapterTable!$S:$T,2,0))/ChapterTable!$S$23)))</f>
        <v>1</v>
      </c>
      <c r="E1509" s="1">
        <f ca="1">IF(AND($A1509=0,$B1509=1),
    VLOOKUP(1,ChapterTable!$1:$1048576,MATCH("최종"&amp;SUBSTITUTE(SUBSTITUTE(E$1,"standard",""),"|Float",""),ChapterTable!$1:$1,0),0)*ChapterTable!$Q$17,
  IF(AND($A1509=0,$B1509=0),
    E1510,
  IF($B1509=0,
    VLOOKUP($A1509,ChapterTable!$1:$1048576,MATCH("최종"&amp;SUBSTITUTE(SUBSTITUTE(E$1,"standard",""),"|Float",""),ChapterTable!$1:$1,0),0),
  IF($B1509=1,
    IF($L1509=FALSE,
      VLOOKUP($A1509,ChapterTable!$1:$1048576,MATCH("최종"&amp;SUBSTITUTE(SUBSTITUTE(E$1,"standard",""),"|Float",""),ChapterTable!$1:$1,0),0),
      VLOOKUP($A1509-ChapterTable!$Q$11,ChapterTable!$1:$1048576,MATCH("최종"&amp;SUBSTITUTE(SUBSTITUTE(E$1,"standard",""),"|Float",""),ChapterTable!$1:$1,0),0)*ChapterTable!$Q$14
    ),
  OFFSET(E1509,-$B1509+IF($L1509,1,0),0)*
    (VLOOKUP(SUBSTITUTE(SUBSTITUTE(E$1,"standard",""),"|Float","")&amp;"인게임누적곱배수",ChapterTable!$S:$T,2,0)^C1509
    +VLOOKUP(SUBSTITUTE(SUBSTITUTE(E$1,"standard",""),"|Float","")&amp;"인게임누적합배수",ChapterTable!$S:$T,2,0)*C1509)
  )
  )
  )
)</f>
        <v>2962.7015624999999</v>
      </c>
      <c r="F1509" s="1">
        <f ca="1">IF(AND($A1509=0,$B1509=1),
    VLOOKUP(1,ChapterTable!$1:$1048576,MATCH("최종"&amp;SUBSTITUTE(SUBSTITUTE(F$1,"standard",""),"|Float",""),ChapterTable!$1:$1,0),0)*ChapterTable!$Q$17,
  IF(AND($A1509=0,$B1509=0),
    F1510,
  IF($B1509=0,
    VLOOKUP($A1509,ChapterTable!$1:$1048576,MATCH("최종"&amp;SUBSTITUTE(SUBSTITUTE(F$1,"standard",""),"|Float",""),ChapterTable!$1:$1,0),0),
  IF($B1509=1,
    IF($L1509=FALSE,
      VLOOKUP($A1509,ChapterTable!$1:$1048576,MATCH("최종"&amp;SUBSTITUTE(SUBSTITUTE(F$1,"standard",""),"|Float",""),ChapterTable!$1:$1,0),0),
      VLOOKUP($A1509-ChapterTable!$Q$11,ChapterTable!$1:$1048576,MATCH("최종"&amp;SUBSTITUTE(SUBSTITUTE(F$1,"standard",""),"|Float",""),ChapterTable!$1:$1,0),0)*ChapterTable!$Q$14
    ),
  OFFSET(F1509,-$B1509+IF($L1509,1,0),0)*
    (VLOOKUP(SUBSTITUTE(SUBSTITUTE(F$1,"standard",""),"|Float","")&amp;"인게임누적곱배수",ChapterTable!$S:$T,2,0)^D1509
    +VLOOKUP(SUBSTITUTE(SUBSTITUTE(F$1,"standard",""),"|Float","")&amp;"인게임누적합배수",ChapterTable!$S:$T,2,0)*D1509)
  )
  )
  )
)</f>
        <v>1161.84375</v>
      </c>
      <c r="G1509" t="s">
        <v>76</v>
      </c>
      <c r="J1509" t="str">
        <f>IF(ISBLANK(I1509),"",
IFERROR(VLOOKUP(I1509,[1]StringTable!$1:$1048576,MATCH([1]StringTable!$B$1,[1]StringTable!$1:$1,0),0),
IFERROR(VLOOKUP(I1509,[1]InApkStringTable!$1:$1048576,MATCH([1]InApkStringTable!$B$1,[1]InApkStringTable!$1:$1,0),0),
"스트링없음")))</f>
        <v/>
      </c>
      <c r="L1509" t="b">
        <v>1</v>
      </c>
      <c r="N1509" t="str">
        <f>IF(ISBLANK(M1509),"",IF(ISERROR(VLOOKUP(M1509,MapTable!$A:$A,1,0)),"맵없음",""))</f>
        <v/>
      </c>
      <c r="O1509">
        <f t="shared" si="93"/>
        <v>2</v>
      </c>
      <c r="Q1509">
        <f t="shared" si="94"/>
        <v>2</v>
      </c>
      <c r="R1509" t="b">
        <f t="shared" ca="1" si="95"/>
        <v>0</v>
      </c>
      <c r="T1509" t="b">
        <f t="shared" ca="1" si="96"/>
        <v>0</v>
      </c>
      <c r="X1509" t="str">
        <f>IF(ISBLANK(W1509),"",
IF(ISERROR(FIND(",",W1509)),
  IF(ISERROR(VLOOKUP(W1509,MapTable!$A:$A,1,0)),"맵없음",
  ""),
IF(ISERROR(FIND(",",W1509,FIND(",",W1509)+1)),
  IF(OR(ISERROR(VLOOKUP(LEFT(W1509,FIND(",",W1509)-1),MapTable!$A:$A,1,0)),ISERROR(VLOOKUP(TRIM(MID(W1509,FIND(",",W1509)+1,999)),MapTable!$A:$A,1,0))),"맵없음",
  ""),
IF(ISERROR(FIND(",",W1509,FIND(",",W1509,FIND(",",W1509)+1)+1)),
  IF(OR(ISERROR(VLOOKUP(LEFT(W1509,FIND(",",W1509)-1),MapTable!$A:$A,1,0)),ISERROR(VLOOKUP(TRIM(MID(W1509,FIND(",",W1509)+1,FIND(",",W1509,FIND(",",W1509)+1)-FIND(",",W1509)-1)),MapTable!$A:$A,1,0)),ISERROR(VLOOKUP(TRIM(MID(W1509,FIND(",",W1509,FIND(",",W1509)+1)+1,999)),MapTable!$A:$A,1,0))),"맵없음",
  ""),
IF(ISERROR(FIND(",",W1509,FIND(",",W1509,FIND(",",W1509,FIND(",",W1509)+1)+1)+1)),
  IF(OR(ISERROR(VLOOKUP(LEFT(W1509,FIND(",",W1509)-1),MapTable!$A:$A,1,0)),ISERROR(VLOOKUP(TRIM(MID(W1509,FIND(",",W1509)+1,FIND(",",W1509,FIND(",",W1509)+1)-FIND(",",W1509)-1)),MapTable!$A:$A,1,0)),ISERROR(VLOOKUP(TRIM(MID(W1509,FIND(",",W1509,FIND(",",W1509)+1)+1,FIND(",",W1509,FIND(",",W1509,FIND(",",W1509)+1)+1)-FIND(",",W1509,FIND(",",W1509)+1)-1)),MapTable!$A:$A,1,0)),ISERROR(VLOOKUP(TRIM(MID(W1509,FIND(",",W1509,FIND(",",W1509,FIND(",",W1509)+1)+1)+1,999)),MapTable!$A:$A,1,0))),"맵없음",
  ""),
)))))</f>
        <v/>
      </c>
      <c r="AC1509" t="str">
        <f>IF(ISBLANK(AB1509),"",IF(ISERROR(VLOOKUP(AB1509,[3]DropTable!$A:$A,1,0)),"드랍없음",""))</f>
        <v/>
      </c>
      <c r="AE1509" t="str">
        <f>IF(ISBLANK(AD1509),"",IF(ISERROR(VLOOKUP(AD1509,[3]DropTable!$A:$A,1,0)),"드랍없음",""))</f>
        <v/>
      </c>
      <c r="AG1509">
        <v>9.8000000000000007</v>
      </c>
      <c r="AH1509">
        <v>1</v>
      </c>
    </row>
    <row r="1510" spans="1:34" x14ac:dyDescent="0.3">
      <c r="A1510">
        <v>8</v>
      </c>
      <c r="B1510">
        <v>19</v>
      </c>
      <c r="C1510">
        <f>IF(OR($L1510=TRUE,$A1510=0,MOD($A1510,ChapterTable!$S$20)&lt;&gt;0),
MAX(0,INT(($B1510+ChapterTable!$Q$26+VLOOKUP(SUBSTITUTE(C$1,"성장단계","")&amp;"단계오프셋",ChapterTable!$S:$T,2,0))/ChapterTable!$Q$23)),
MAX(0,INT(($B1510+ChapterTable!$S$26+VLOOKUP(SUBSTITUTE(C$1,"성장단계","")&amp;"보스단계오프셋",ChapterTable!$S:$T,2,0))/ChapterTable!$S$23)))</f>
        <v>2</v>
      </c>
      <c r="D1510">
        <f>IF(OR($L1510=TRUE,$A1510=0,MOD($A1510,ChapterTable!$S$20)&lt;&gt;0),
MAX(0,INT(($B1510+ChapterTable!$Q$26+VLOOKUP(SUBSTITUTE(D$1,"성장단계","")&amp;"단계오프셋",ChapterTable!$S:$T,2,0))/ChapterTable!$Q$23)),
MAX(0,INT(($B1510+ChapterTable!$S$26+VLOOKUP(SUBSTITUTE(D$1,"성장단계","")&amp;"보스단계오프셋",ChapterTable!$S:$T,2,0))/ChapterTable!$S$23)))</f>
        <v>1</v>
      </c>
      <c r="E1510" s="1">
        <f ca="1">IF(AND($A1510=0,$B1510=1),
    VLOOKUP(1,ChapterTable!$1:$1048576,MATCH("최종"&amp;SUBSTITUTE(SUBSTITUTE(E$1,"standard",""),"|Float",""),ChapterTable!$1:$1,0),0)*ChapterTable!$Q$17,
  IF(AND($A1510=0,$B1510=0),
    E1511,
  IF($B1510=0,
    VLOOKUP($A1510,ChapterTable!$1:$1048576,MATCH("최종"&amp;SUBSTITUTE(SUBSTITUTE(E$1,"standard",""),"|Float",""),ChapterTable!$1:$1,0),0),
  IF($B1510=1,
    IF($L1510=FALSE,
      VLOOKUP($A1510,ChapterTable!$1:$1048576,MATCH("최종"&amp;SUBSTITUTE(SUBSTITUTE(E$1,"standard",""),"|Float",""),ChapterTable!$1:$1,0),0),
      VLOOKUP($A1510-ChapterTable!$Q$11,ChapterTable!$1:$1048576,MATCH("최종"&amp;SUBSTITUTE(SUBSTITUTE(E$1,"standard",""),"|Float",""),ChapterTable!$1:$1,0),0)*ChapterTable!$Q$14
    ),
  OFFSET(E1510,-$B1510+IF($L1510,1,0),0)*
    (VLOOKUP(SUBSTITUTE(SUBSTITUTE(E$1,"standard",""),"|Float","")&amp;"인게임누적곱배수",ChapterTable!$S:$T,2,0)^C1510
    +VLOOKUP(SUBSTITUTE(SUBSTITUTE(E$1,"standard",""),"|Float","")&amp;"인게임누적합배수",ChapterTable!$S:$T,2,0)*C1510)
  )
  )
  )
)</f>
        <v>2962.7015624999999</v>
      </c>
      <c r="F1510" s="1">
        <f ca="1">IF(AND($A1510=0,$B1510=1),
    VLOOKUP(1,ChapterTable!$1:$1048576,MATCH("최종"&amp;SUBSTITUTE(SUBSTITUTE(F$1,"standard",""),"|Float",""),ChapterTable!$1:$1,0),0)*ChapterTable!$Q$17,
  IF(AND($A1510=0,$B1510=0),
    F1511,
  IF($B1510=0,
    VLOOKUP($A1510,ChapterTable!$1:$1048576,MATCH("최종"&amp;SUBSTITUTE(SUBSTITUTE(F$1,"standard",""),"|Float",""),ChapterTable!$1:$1,0),0),
  IF($B1510=1,
    IF($L1510=FALSE,
      VLOOKUP($A1510,ChapterTable!$1:$1048576,MATCH("최종"&amp;SUBSTITUTE(SUBSTITUTE(F$1,"standard",""),"|Float",""),ChapterTable!$1:$1,0),0),
      VLOOKUP($A1510-ChapterTable!$Q$11,ChapterTable!$1:$1048576,MATCH("최종"&amp;SUBSTITUTE(SUBSTITUTE(F$1,"standard",""),"|Float",""),ChapterTable!$1:$1,0),0)*ChapterTable!$Q$14
    ),
  OFFSET(F1510,-$B1510+IF($L1510,1,0),0)*
    (VLOOKUP(SUBSTITUTE(SUBSTITUTE(F$1,"standard",""),"|Float","")&amp;"인게임누적곱배수",ChapterTable!$S:$T,2,0)^D1510
    +VLOOKUP(SUBSTITUTE(SUBSTITUTE(F$1,"standard",""),"|Float","")&amp;"인게임누적합배수",ChapterTable!$S:$T,2,0)*D1510)
  )
  )
  )
)</f>
        <v>1161.84375</v>
      </c>
      <c r="G1510" t="s">
        <v>76</v>
      </c>
      <c r="J1510" t="str">
        <f>IF(ISBLANK(I1510),"",
IFERROR(VLOOKUP(I1510,[1]StringTable!$1:$1048576,MATCH([1]StringTable!$B$1,[1]StringTable!$1:$1,0),0),
IFERROR(VLOOKUP(I1510,[1]InApkStringTable!$1:$1048576,MATCH([1]InApkStringTable!$B$1,[1]InApkStringTable!$1:$1,0),0),
"스트링없음")))</f>
        <v/>
      </c>
      <c r="L1510" t="b">
        <v>1</v>
      </c>
      <c r="N1510" t="str">
        <f>IF(ISBLANK(M1510),"",IF(ISERROR(VLOOKUP(M1510,MapTable!$A:$A,1,0)),"맵없음",""))</f>
        <v/>
      </c>
      <c r="O1510">
        <f t="shared" si="93"/>
        <v>92</v>
      </c>
      <c r="Q1510">
        <f t="shared" si="94"/>
        <v>92</v>
      </c>
      <c r="R1510" t="b">
        <f t="shared" ca="1" si="95"/>
        <v>1</v>
      </c>
      <c r="T1510" t="b">
        <f t="shared" ca="1" si="96"/>
        <v>1</v>
      </c>
      <c r="X1510" t="str">
        <f>IF(ISBLANK(W1510),"",
IF(ISERROR(FIND(",",W1510)),
  IF(ISERROR(VLOOKUP(W1510,MapTable!$A:$A,1,0)),"맵없음",
  ""),
IF(ISERROR(FIND(",",W1510,FIND(",",W1510)+1)),
  IF(OR(ISERROR(VLOOKUP(LEFT(W1510,FIND(",",W1510)-1),MapTable!$A:$A,1,0)),ISERROR(VLOOKUP(TRIM(MID(W1510,FIND(",",W1510)+1,999)),MapTable!$A:$A,1,0))),"맵없음",
  ""),
IF(ISERROR(FIND(",",W1510,FIND(",",W1510,FIND(",",W1510)+1)+1)),
  IF(OR(ISERROR(VLOOKUP(LEFT(W1510,FIND(",",W1510)-1),MapTable!$A:$A,1,0)),ISERROR(VLOOKUP(TRIM(MID(W1510,FIND(",",W1510)+1,FIND(",",W1510,FIND(",",W1510)+1)-FIND(",",W1510)-1)),MapTable!$A:$A,1,0)),ISERROR(VLOOKUP(TRIM(MID(W1510,FIND(",",W1510,FIND(",",W1510)+1)+1,999)),MapTable!$A:$A,1,0))),"맵없음",
  ""),
IF(ISERROR(FIND(",",W1510,FIND(",",W1510,FIND(",",W1510,FIND(",",W1510)+1)+1)+1)),
  IF(OR(ISERROR(VLOOKUP(LEFT(W1510,FIND(",",W1510)-1),MapTable!$A:$A,1,0)),ISERROR(VLOOKUP(TRIM(MID(W1510,FIND(",",W1510)+1,FIND(",",W1510,FIND(",",W1510)+1)-FIND(",",W1510)-1)),MapTable!$A:$A,1,0)),ISERROR(VLOOKUP(TRIM(MID(W1510,FIND(",",W1510,FIND(",",W1510)+1)+1,FIND(",",W1510,FIND(",",W1510,FIND(",",W1510)+1)+1)-FIND(",",W1510,FIND(",",W1510)+1)-1)),MapTable!$A:$A,1,0)),ISERROR(VLOOKUP(TRIM(MID(W1510,FIND(",",W1510,FIND(",",W1510,FIND(",",W1510)+1)+1)+1,999)),MapTable!$A:$A,1,0))),"맵없음",
  ""),
)))))</f>
        <v/>
      </c>
      <c r="AC1510" t="str">
        <f>IF(ISBLANK(AB1510),"",IF(ISERROR(VLOOKUP(AB1510,[3]DropTable!$A:$A,1,0)),"드랍없음",""))</f>
        <v/>
      </c>
      <c r="AE1510" t="str">
        <f>IF(ISBLANK(AD1510),"",IF(ISERROR(VLOOKUP(AD1510,[3]DropTable!$A:$A,1,0)),"드랍없음",""))</f>
        <v/>
      </c>
      <c r="AG1510">
        <v>9.8000000000000007</v>
      </c>
      <c r="AH1510">
        <v>1</v>
      </c>
    </row>
    <row r="1511" spans="1:34" x14ac:dyDescent="0.3">
      <c r="A1511">
        <v>8</v>
      </c>
      <c r="B1511">
        <v>20</v>
      </c>
      <c r="C1511">
        <f>IF(OR($L1511=TRUE,$A1511=0,MOD($A1511,ChapterTable!$S$20)&lt;&gt;0),
MAX(0,INT(($B1511+ChapterTable!$Q$26+VLOOKUP(SUBSTITUTE(C$1,"성장단계","")&amp;"단계오프셋",ChapterTable!$S:$T,2,0))/ChapterTable!$Q$23)),
MAX(0,INT(($B1511+ChapterTable!$S$26+VLOOKUP(SUBSTITUTE(C$1,"성장단계","")&amp;"보스단계오프셋",ChapterTable!$S:$T,2,0))/ChapterTable!$S$23)))</f>
        <v>2</v>
      </c>
      <c r="D1511">
        <f>IF(OR($L1511=TRUE,$A1511=0,MOD($A1511,ChapterTable!$S$20)&lt;&gt;0),
MAX(0,INT(($B1511+ChapterTable!$Q$26+VLOOKUP(SUBSTITUTE(D$1,"성장단계","")&amp;"단계오프셋",ChapterTable!$S:$T,2,0))/ChapterTable!$Q$23)),
MAX(0,INT(($B1511+ChapterTable!$S$26+VLOOKUP(SUBSTITUTE(D$1,"성장단계","")&amp;"보스단계오프셋",ChapterTable!$S:$T,2,0))/ChapterTable!$S$23)))</f>
        <v>1</v>
      </c>
      <c r="E1511" s="1">
        <f ca="1">IF(AND($A1511=0,$B1511=1),
    VLOOKUP(1,ChapterTable!$1:$1048576,MATCH("최종"&amp;SUBSTITUTE(SUBSTITUTE(E$1,"standard",""),"|Float",""),ChapterTable!$1:$1,0),0)*ChapterTable!$Q$17,
  IF(AND($A1511=0,$B1511=0),
    E1512,
  IF($B1511=0,
    VLOOKUP($A1511,ChapterTable!$1:$1048576,MATCH("최종"&amp;SUBSTITUTE(SUBSTITUTE(E$1,"standard",""),"|Float",""),ChapterTable!$1:$1,0),0),
  IF($B1511=1,
    IF($L1511=FALSE,
      VLOOKUP($A1511,ChapterTable!$1:$1048576,MATCH("최종"&amp;SUBSTITUTE(SUBSTITUTE(E$1,"standard",""),"|Float",""),ChapterTable!$1:$1,0),0),
      VLOOKUP($A1511-ChapterTable!$Q$11,ChapterTable!$1:$1048576,MATCH("최종"&amp;SUBSTITUTE(SUBSTITUTE(E$1,"standard",""),"|Float",""),ChapterTable!$1:$1,0),0)*ChapterTable!$Q$14
    ),
  OFFSET(E1511,-$B1511+IF($L1511,1,0),0)*
    (VLOOKUP(SUBSTITUTE(SUBSTITUTE(E$1,"standard",""),"|Float","")&amp;"인게임누적곱배수",ChapterTable!$S:$T,2,0)^C1511
    +VLOOKUP(SUBSTITUTE(SUBSTITUTE(E$1,"standard",""),"|Float","")&amp;"인게임누적합배수",ChapterTable!$S:$T,2,0)*C1511)
  )
  )
  )
)</f>
        <v>2962.7015624999999</v>
      </c>
      <c r="F1511" s="1">
        <f ca="1">IF(AND($A1511=0,$B1511=1),
    VLOOKUP(1,ChapterTable!$1:$1048576,MATCH("최종"&amp;SUBSTITUTE(SUBSTITUTE(F$1,"standard",""),"|Float",""),ChapterTable!$1:$1,0),0)*ChapterTable!$Q$17,
  IF(AND($A1511=0,$B1511=0),
    F1512,
  IF($B1511=0,
    VLOOKUP($A1511,ChapterTable!$1:$1048576,MATCH("최종"&amp;SUBSTITUTE(SUBSTITUTE(F$1,"standard",""),"|Float",""),ChapterTable!$1:$1,0),0),
  IF($B1511=1,
    IF($L1511=FALSE,
      VLOOKUP($A1511,ChapterTable!$1:$1048576,MATCH("최종"&amp;SUBSTITUTE(SUBSTITUTE(F$1,"standard",""),"|Float",""),ChapterTable!$1:$1,0),0),
      VLOOKUP($A1511-ChapterTable!$Q$11,ChapterTable!$1:$1048576,MATCH("최종"&amp;SUBSTITUTE(SUBSTITUTE(F$1,"standard",""),"|Float",""),ChapterTable!$1:$1,0),0)*ChapterTable!$Q$14
    ),
  OFFSET(F1511,-$B1511+IF($L1511,1,0),0)*
    (VLOOKUP(SUBSTITUTE(SUBSTITUTE(F$1,"standard",""),"|Float","")&amp;"인게임누적곱배수",ChapterTable!$S:$T,2,0)^D1511
    +VLOOKUP(SUBSTITUTE(SUBSTITUTE(F$1,"standard",""),"|Float","")&amp;"인게임누적합배수",ChapterTable!$S:$T,2,0)*D1511)
  )
  )
  )
)</f>
        <v>1161.84375</v>
      </c>
      <c r="G1511" t="s">
        <v>76</v>
      </c>
      <c r="J1511" t="str">
        <f>IF(ISBLANK(I1511),"",
IFERROR(VLOOKUP(I1511,[1]StringTable!$1:$1048576,MATCH([1]StringTable!$B$1,[1]StringTable!$1:$1,0),0),
IFERROR(VLOOKUP(I1511,[1]InApkStringTable!$1:$1048576,MATCH([1]InApkStringTable!$B$1,[1]InApkStringTable!$1:$1,0),0),
"스트링없음")))</f>
        <v/>
      </c>
      <c r="L1511" t="b">
        <v>1</v>
      </c>
      <c r="N1511" t="str">
        <f>IF(ISBLANK(M1511),"",IF(ISERROR(VLOOKUP(M1511,MapTable!$A:$A,1,0)),"맵없음",""))</f>
        <v/>
      </c>
      <c r="O1511">
        <f t="shared" si="93"/>
        <v>21</v>
      </c>
      <c r="Q1511">
        <f t="shared" si="94"/>
        <v>21</v>
      </c>
      <c r="R1511" t="b">
        <f t="shared" ca="1" si="95"/>
        <v>0</v>
      </c>
      <c r="T1511" t="b">
        <f t="shared" ca="1" si="96"/>
        <v>0</v>
      </c>
      <c r="X1511" t="str">
        <f>IF(ISBLANK(W1511),"",
IF(ISERROR(FIND(",",W1511)),
  IF(ISERROR(VLOOKUP(W1511,MapTable!$A:$A,1,0)),"맵없음",
  ""),
IF(ISERROR(FIND(",",W1511,FIND(",",W1511)+1)),
  IF(OR(ISERROR(VLOOKUP(LEFT(W1511,FIND(",",W1511)-1),MapTable!$A:$A,1,0)),ISERROR(VLOOKUP(TRIM(MID(W1511,FIND(",",W1511)+1,999)),MapTable!$A:$A,1,0))),"맵없음",
  ""),
IF(ISERROR(FIND(",",W1511,FIND(",",W1511,FIND(",",W1511)+1)+1)),
  IF(OR(ISERROR(VLOOKUP(LEFT(W1511,FIND(",",W1511)-1),MapTable!$A:$A,1,0)),ISERROR(VLOOKUP(TRIM(MID(W1511,FIND(",",W1511)+1,FIND(",",W1511,FIND(",",W1511)+1)-FIND(",",W1511)-1)),MapTable!$A:$A,1,0)),ISERROR(VLOOKUP(TRIM(MID(W1511,FIND(",",W1511,FIND(",",W1511)+1)+1,999)),MapTable!$A:$A,1,0))),"맵없음",
  ""),
IF(ISERROR(FIND(",",W1511,FIND(",",W1511,FIND(",",W1511,FIND(",",W1511)+1)+1)+1)),
  IF(OR(ISERROR(VLOOKUP(LEFT(W1511,FIND(",",W1511)-1),MapTable!$A:$A,1,0)),ISERROR(VLOOKUP(TRIM(MID(W1511,FIND(",",W1511)+1,FIND(",",W1511,FIND(",",W1511)+1)-FIND(",",W1511)-1)),MapTable!$A:$A,1,0)),ISERROR(VLOOKUP(TRIM(MID(W1511,FIND(",",W1511,FIND(",",W1511)+1)+1,FIND(",",W1511,FIND(",",W1511,FIND(",",W1511)+1)+1)-FIND(",",W1511,FIND(",",W1511)+1)-1)),MapTable!$A:$A,1,0)),ISERROR(VLOOKUP(TRIM(MID(W1511,FIND(",",W1511,FIND(",",W1511,FIND(",",W1511)+1)+1)+1,999)),MapTable!$A:$A,1,0))),"맵없음",
  ""),
)))))</f>
        <v/>
      </c>
      <c r="AC1511" t="str">
        <f>IF(ISBLANK(AB1511),"",IF(ISERROR(VLOOKUP(AB1511,[3]DropTable!$A:$A,1,0)),"드랍없음",""))</f>
        <v/>
      </c>
      <c r="AE1511" t="str">
        <f>IF(ISBLANK(AD1511),"",IF(ISERROR(VLOOKUP(AD1511,[3]DropTable!$A:$A,1,0)),"드랍없음",""))</f>
        <v/>
      </c>
      <c r="AG1511">
        <v>9.8000000000000007</v>
      </c>
      <c r="AH1511">
        <v>1</v>
      </c>
    </row>
    <row r="1512" spans="1:34" x14ac:dyDescent="0.3">
      <c r="A1512">
        <v>8</v>
      </c>
      <c r="B1512">
        <v>21</v>
      </c>
      <c r="C1512">
        <f>IF(OR($L1512=TRUE,$A1512=0,MOD($A1512,ChapterTable!$S$20)&lt;&gt;0),
MAX(0,INT(($B1512+ChapterTable!$Q$26+VLOOKUP(SUBSTITUTE(C$1,"성장단계","")&amp;"단계오프셋",ChapterTable!$S:$T,2,0))/ChapterTable!$Q$23)),
MAX(0,INT(($B1512+ChapterTable!$S$26+VLOOKUP(SUBSTITUTE(C$1,"성장단계","")&amp;"보스단계오프셋",ChapterTable!$S:$T,2,0))/ChapterTable!$S$23)))</f>
        <v>2</v>
      </c>
      <c r="D1512">
        <f>IF(OR($L1512=TRUE,$A1512=0,MOD($A1512,ChapterTable!$S$20)&lt;&gt;0),
MAX(0,INT(($B1512+ChapterTable!$Q$26+VLOOKUP(SUBSTITUTE(D$1,"성장단계","")&amp;"단계오프셋",ChapterTable!$S:$T,2,0))/ChapterTable!$Q$23)),
MAX(0,INT(($B1512+ChapterTable!$S$26+VLOOKUP(SUBSTITUTE(D$1,"성장단계","")&amp;"보스단계오프셋",ChapterTable!$S:$T,2,0))/ChapterTable!$S$23)))</f>
        <v>2</v>
      </c>
      <c r="E1512" s="1">
        <f ca="1">IF(AND($A1512=0,$B1512=1),
    VLOOKUP(1,ChapterTable!$1:$1048576,MATCH("최종"&amp;SUBSTITUTE(SUBSTITUTE(E$1,"standard",""),"|Float",""),ChapterTable!$1:$1,0),0)*ChapterTable!$Q$17,
  IF(AND($A1512=0,$B1512=0),
    E1513,
  IF($B1512=0,
    VLOOKUP($A1512,ChapterTable!$1:$1048576,MATCH("최종"&amp;SUBSTITUTE(SUBSTITUTE(E$1,"standard",""),"|Float",""),ChapterTable!$1:$1,0),0),
  IF($B1512=1,
    IF($L1512=FALSE,
      VLOOKUP($A1512,ChapterTable!$1:$1048576,MATCH("최종"&amp;SUBSTITUTE(SUBSTITUTE(E$1,"standard",""),"|Float",""),ChapterTable!$1:$1,0),0),
      VLOOKUP($A1512-ChapterTable!$Q$11,ChapterTable!$1:$1048576,MATCH("최종"&amp;SUBSTITUTE(SUBSTITUTE(E$1,"standard",""),"|Float",""),ChapterTable!$1:$1,0),0)*ChapterTable!$Q$14
    ),
  OFFSET(E1512,-$B1512+IF($L1512,1,0),0)*
    (VLOOKUP(SUBSTITUTE(SUBSTITUTE(E$1,"standard",""),"|Float","")&amp;"인게임누적곱배수",ChapterTable!$S:$T,2,0)^C1512
    +VLOOKUP(SUBSTITUTE(SUBSTITUTE(E$1,"standard",""),"|Float","")&amp;"인게임누적합배수",ChapterTable!$S:$T,2,0)*C1512)
  )
  )
  )
)</f>
        <v>2962.7015624999999</v>
      </c>
      <c r="F1512" s="1">
        <f ca="1">IF(AND($A1512=0,$B1512=1),
    VLOOKUP(1,ChapterTable!$1:$1048576,MATCH("최종"&amp;SUBSTITUTE(SUBSTITUTE(F$1,"standard",""),"|Float",""),ChapterTable!$1:$1,0),0)*ChapterTable!$Q$17,
  IF(AND($A1512=0,$B1512=0),
    F1513,
  IF($B1512=0,
    VLOOKUP($A1512,ChapterTable!$1:$1048576,MATCH("최종"&amp;SUBSTITUTE(SUBSTITUTE(F$1,"standard",""),"|Float",""),ChapterTable!$1:$1,0),0),
  IF($B1512=1,
    IF($L1512=FALSE,
      VLOOKUP($A1512,ChapterTable!$1:$1048576,MATCH("최종"&amp;SUBSTITUTE(SUBSTITUTE(F$1,"standard",""),"|Float",""),ChapterTable!$1:$1,0),0),
      VLOOKUP($A1512-ChapterTable!$Q$11,ChapterTable!$1:$1048576,MATCH("최종"&amp;SUBSTITUTE(SUBSTITUTE(F$1,"standard",""),"|Float",""),ChapterTable!$1:$1,0),0)*ChapterTable!$Q$14
    ),
  OFFSET(F1512,-$B1512+IF($L1512,1,0),0)*
    (VLOOKUP(SUBSTITUTE(SUBSTITUTE(F$1,"standard",""),"|Float","")&amp;"인게임누적곱배수",ChapterTable!$S:$T,2,0)^D1512
    +VLOOKUP(SUBSTITUTE(SUBSTITUTE(F$1,"standard",""),"|Float","")&amp;"인게임누적합배수",ChapterTable!$S:$T,2,0)*D1512)
  )
  )
  )
)</f>
        <v>1355.484375</v>
      </c>
      <c r="G1512" t="s">
        <v>76</v>
      </c>
      <c r="J1512" t="str">
        <f>IF(ISBLANK(I1512),"",
IFERROR(VLOOKUP(I1512,[1]StringTable!$1:$1048576,MATCH([1]StringTable!$B$1,[1]StringTable!$1:$1,0),0),
IFERROR(VLOOKUP(I1512,[1]InApkStringTable!$1:$1048576,MATCH([1]InApkStringTable!$B$1,[1]InApkStringTable!$1:$1,0),0),
"스트링없음")))</f>
        <v/>
      </c>
      <c r="L1512" t="b">
        <v>1</v>
      </c>
      <c r="N1512" t="str">
        <f>IF(ISBLANK(M1512),"",IF(ISERROR(VLOOKUP(M1512,MapTable!$A:$A,1,0)),"맵없음",""))</f>
        <v/>
      </c>
      <c r="O1512">
        <f t="shared" si="93"/>
        <v>3</v>
      </c>
      <c r="Q1512">
        <f t="shared" si="94"/>
        <v>3</v>
      </c>
      <c r="R1512" t="b">
        <f t="shared" ca="1" si="95"/>
        <v>0</v>
      </c>
      <c r="T1512" t="b">
        <f t="shared" ca="1" si="96"/>
        <v>0</v>
      </c>
      <c r="X1512" t="str">
        <f>IF(ISBLANK(W1512),"",
IF(ISERROR(FIND(",",W1512)),
  IF(ISERROR(VLOOKUP(W1512,MapTable!$A:$A,1,0)),"맵없음",
  ""),
IF(ISERROR(FIND(",",W1512,FIND(",",W1512)+1)),
  IF(OR(ISERROR(VLOOKUP(LEFT(W1512,FIND(",",W1512)-1),MapTable!$A:$A,1,0)),ISERROR(VLOOKUP(TRIM(MID(W1512,FIND(",",W1512)+1,999)),MapTable!$A:$A,1,0))),"맵없음",
  ""),
IF(ISERROR(FIND(",",W1512,FIND(",",W1512,FIND(",",W1512)+1)+1)),
  IF(OR(ISERROR(VLOOKUP(LEFT(W1512,FIND(",",W1512)-1),MapTable!$A:$A,1,0)),ISERROR(VLOOKUP(TRIM(MID(W1512,FIND(",",W1512)+1,FIND(",",W1512,FIND(",",W1512)+1)-FIND(",",W1512)-1)),MapTable!$A:$A,1,0)),ISERROR(VLOOKUP(TRIM(MID(W1512,FIND(",",W1512,FIND(",",W1512)+1)+1,999)),MapTable!$A:$A,1,0))),"맵없음",
  ""),
IF(ISERROR(FIND(",",W1512,FIND(",",W1512,FIND(",",W1512,FIND(",",W1512)+1)+1)+1)),
  IF(OR(ISERROR(VLOOKUP(LEFT(W1512,FIND(",",W1512)-1),MapTable!$A:$A,1,0)),ISERROR(VLOOKUP(TRIM(MID(W1512,FIND(",",W1512)+1,FIND(",",W1512,FIND(",",W1512)+1)-FIND(",",W1512)-1)),MapTable!$A:$A,1,0)),ISERROR(VLOOKUP(TRIM(MID(W1512,FIND(",",W1512,FIND(",",W1512)+1)+1,FIND(",",W1512,FIND(",",W1512,FIND(",",W1512)+1)+1)-FIND(",",W1512,FIND(",",W1512)+1)-1)),MapTable!$A:$A,1,0)),ISERROR(VLOOKUP(TRIM(MID(W1512,FIND(",",W1512,FIND(",",W1512,FIND(",",W1512)+1)+1)+1,999)),MapTable!$A:$A,1,0))),"맵없음",
  ""),
)))))</f>
        <v/>
      </c>
      <c r="AC1512" t="str">
        <f>IF(ISBLANK(AB1512),"",IF(ISERROR(VLOOKUP(AB1512,[3]DropTable!$A:$A,1,0)),"드랍없음",""))</f>
        <v/>
      </c>
      <c r="AE1512" t="str">
        <f>IF(ISBLANK(AD1512),"",IF(ISERROR(VLOOKUP(AD1512,[3]DropTable!$A:$A,1,0)),"드랍없음",""))</f>
        <v/>
      </c>
      <c r="AG1512">
        <v>9.8000000000000007</v>
      </c>
      <c r="AH1512">
        <v>1</v>
      </c>
    </row>
    <row r="1513" spans="1:34" x14ac:dyDescent="0.3">
      <c r="A1513">
        <v>8</v>
      </c>
      <c r="B1513">
        <v>22</v>
      </c>
      <c r="C1513">
        <f>IF(OR($L1513=TRUE,$A1513=0,MOD($A1513,ChapterTable!$S$20)&lt;&gt;0),
MAX(0,INT(($B1513+ChapterTable!$Q$26+VLOOKUP(SUBSTITUTE(C$1,"성장단계","")&amp;"단계오프셋",ChapterTable!$S:$T,2,0))/ChapterTable!$Q$23)),
MAX(0,INT(($B1513+ChapterTable!$S$26+VLOOKUP(SUBSTITUTE(C$1,"성장단계","")&amp;"보스단계오프셋",ChapterTable!$S:$T,2,0))/ChapterTable!$S$23)))</f>
        <v>2</v>
      </c>
      <c r="D1513">
        <f>IF(OR($L1513=TRUE,$A1513=0,MOD($A1513,ChapterTable!$S$20)&lt;&gt;0),
MAX(0,INT(($B1513+ChapterTable!$Q$26+VLOOKUP(SUBSTITUTE(D$1,"성장단계","")&amp;"단계오프셋",ChapterTable!$S:$T,2,0))/ChapterTable!$Q$23)),
MAX(0,INT(($B1513+ChapterTable!$S$26+VLOOKUP(SUBSTITUTE(D$1,"성장단계","")&amp;"보스단계오프셋",ChapterTable!$S:$T,2,0))/ChapterTable!$S$23)))</f>
        <v>2</v>
      </c>
      <c r="E1513" s="1">
        <f ca="1">IF(AND($A1513=0,$B1513=1),
    VLOOKUP(1,ChapterTable!$1:$1048576,MATCH("최종"&amp;SUBSTITUTE(SUBSTITUTE(E$1,"standard",""),"|Float",""),ChapterTable!$1:$1,0),0)*ChapterTable!$Q$17,
  IF(AND($A1513=0,$B1513=0),
    E1514,
  IF($B1513=0,
    VLOOKUP($A1513,ChapterTable!$1:$1048576,MATCH("최종"&amp;SUBSTITUTE(SUBSTITUTE(E$1,"standard",""),"|Float",""),ChapterTable!$1:$1,0),0),
  IF($B1513=1,
    IF($L1513=FALSE,
      VLOOKUP($A1513,ChapterTable!$1:$1048576,MATCH("최종"&amp;SUBSTITUTE(SUBSTITUTE(E$1,"standard",""),"|Float",""),ChapterTable!$1:$1,0),0),
      VLOOKUP($A1513-ChapterTable!$Q$11,ChapterTable!$1:$1048576,MATCH("최종"&amp;SUBSTITUTE(SUBSTITUTE(E$1,"standard",""),"|Float",""),ChapterTable!$1:$1,0),0)*ChapterTable!$Q$14
    ),
  OFFSET(E1513,-$B1513+IF($L1513,1,0),0)*
    (VLOOKUP(SUBSTITUTE(SUBSTITUTE(E$1,"standard",""),"|Float","")&amp;"인게임누적곱배수",ChapterTable!$S:$T,2,0)^C1513
    +VLOOKUP(SUBSTITUTE(SUBSTITUTE(E$1,"standard",""),"|Float","")&amp;"인게임누적합배수",ChapterTable!$S:$T,2,0)*C1513)
  )
  )
  )
)</f>
        <v>2962.7015624999999</v>
      </c>
      <c r="F1513" s="1">
        <f ca="1">IF(AND($A1513=0,$B1513=1),
    VLOOKUP(1,ChapterTable!$1:$1048576,MATCH("최종"&amp;SUBSTITUTE(SUBSTITUTE(F$1,"standard",""),"|Float",""),ChapterTable!$1:$1,0),0)*ChapterTable!$Q$17,
  IF(AND($A1513=0,$B1513=0),
    F1514,
  IF($B1513=0,
    VLOOKUP($A1513,ChapterTable!$1:$1048576,MATCH("최종"&amp;SUBSTITUTE(SUBSTITUTE(F$1,"standard",""),"|Float",""),ChapterTable!$1:$1,0),0),
  IF($B1513=1,
    IF($L1513=FALSE,
      VLOOKUP($A1513,ChapterTable!$1:$1048576,MATCH("최종"&amp;SUBSTITUTE(SUBSTITUTE(F$1,"standard",""),"|Float",""),ChapterTable!$1:$1,0),0),
      VLOOKUP($A1513-ChapterTable!$Q$11,ChapterTable!$1:$1048576,MATCH("최종"&amp;SUBSTITUTE(SUBSTITUTE(F$1,"standard",""),"|Float",""),ChapterTable!$1:$1,0),0)*ChapterTable!$Q$14
    ),
  OFFSET(F1513,-$B1513+IF($L1513,1,0),0)*
    (VLOOKUP(SUBSTITUTE(SUBSTITUTE(F$1,"standard",""),"|Float","")&amp;"인게임누적곱배수",ChapterTable!$S:$T,2,0)^D1513
    +VLOOKUP(SUBSTITUTE(SUBSTITUTE(F$1,"standard",""),"|Float","")&amp;"인게임누적합배수",ChapterTable!$S:$T,2,0)*D1513)
  )
  )
  )
)</f>
        <v>1355.484375</v>
      </c>
      <c r="G1513" t="s">
        <v>76</v>
      </c>
      <c r="J1513" t="str">
        <f>IF(ISBLANK(I1513),"",
IFERROR(VLOOKUP(I1513,[1]StringTable!$1:$1048576,MATCH([1]StringTable!$B$1,[1]StringTable!$1:$1,0),0),
IFERROR(VLOOKUP(I1513,[1]InApkStringTable!$1:$1048576,MATCH([1]InApkStringTable!$B$1,[1]InApkStringTable!$1:$1,0),0),
"스트링없음")))</f>
        <v/>
      </c>
      <c r="L1513" t="b">
        <v>1</v>
      </c>
      <c r="N1513" t="str">
        <f>IF(ISBLANK(M1513),"",IF(ISERROR(VLOOKUP(M1513,MapTable!$A:$A,1,0)),"맵없음",""))</f>
        <v/>
      </c>
      <c r="O1513">
        <f t="shared" si="93"/>
        <v>3</v>
      </c>
      <c r="Q1513">
        <f t="shared" si="94"/>
        <v>3</v>
      </c>
      <c r="R1513" t="b">
        <f t="shared" ca="1" si="95"/>
        <v>0</v>
      </c>
      <c r="T1513" t="b">
        <f t="shared" ca="1" si="96"/>
        <v>0</v>
      </c>
      <c r="X1513" t="str">
        <f>IF(ISBLANK(W1513),"",
IF(ISERROR(FIND(",",W1513)),
  IF(ISERROR(VLOOKUP(W1513,MapTable!$A:$A,1,0)),"맵없음",
  ""),
IF(ISERROR(FIND(",",W1513,FIND(",",W1513)+1)),
  IF(OR(ISERROR(VLOOKUP(LEFT(W1513,FIND(",",W1513)-1),MapTable!$A:$A,1,0)),ISERROR(VLOOKUP(TRIM(MID(W1513,FIND(",",W1513)+1,999)),MapTable!$A:$A,1,0))),"맵없음",
  ""),
IF(ISERROR(FIND(",",W1513,FIND(",",W1513,FIND(",",W1513)+1)+1)),
  IF(OR(ISERROR(VLOOKUP(LEFT(W1513,FIND(",",W1513)-1),MapTable!$A:$A,1,0)),ISERROR(VLOOKUP(TRIM(MID(W1513,FIND(",",W1513)+1,FIND(",",W1513,FIND(",",W1513)+1)-FIND(",",W1513)-1)),MapTable!$A:$A,1,0)),ISERROR(VLOOKUP(TRIM(MID(W1513,FIND(",",W1513,FIND(",",W1513)+1)+1,999)),MapTable!$A:$A,1,0))),"맵없음",
  ""),
IF(ISERROR(FIND(",",W1513,FIND(",",W1513,FIND(",",W1513,FIND(",",W1513)+1)+1)+1)),
  IF(OR(ISERROR(VLOOKUP(LEFT(W1513,FIND(",",W1513)-1),MapTable!$A:$A,1,0)),ISERROR(VLOOKUP(TRIM(MID(W1513,FIND(",",W1513)+1,FIND(",",W1513,FIND(",",W1513)+1)-FIND(",",W1513)-1)),MapTable!$A:$A,1,0)),ISERROR(VLOOKUP(TRIM(MID(W1513,FIND(",",W1513,FIND(",",W1513)+1)+1,FIND(",",W1513,FIND(",",W1513,FIND(",",W1513)+1)+1)-FIND(",",W1513,FIND(",",W1513)+1)-1)),MapTable!$A:$A,1,0)),ISERROR(VLOOKUP(TRIM(MID(W1513,FIND(",",W1513,FIND(",",W1513,FIND(",",W1513)+1)+1)+1,999)),MapTable!$A:$A,1,0))),"맵없음",
  ""),
)))))</f>
        <v/>
      </c>
      <c r="AC1513" t="str">
        <f>IF(ISBLANK(AB1513),"",IF(ISERROR(VLOOKUP(AB1513,[3]DropTable!$A:$A,1,0)),"드랍없음",""))</f>
        <v/>
      </c>
      <c r="AE1513" t="str">
        <f>IF(ISBLANK(AD1513),"",IF(ISERROR(VLOOKUP(AD1513,[3]DropTable!$A:$A,1,0)),"드랍없음",""))</f>
        <v/>
      </c>
      <c r="AG1513">
        <v>9.8000000000000007</v>
      </c>
      <c r="AH1513">
        <v>1</v>
      </c>
    </row>
    <row r="1514" spans="1:34" x14ac:dyDescent="0.3">
      <c r="A1514">
        <v>8</v>
      </c>
      <c r="B1514">
        <v>23</v>
      </c>
      <c r="C1514">
        <f>IF(OR($L1514=TRUE,$A1514=0,MOD($A1514,ChapterTable!$S$20)&lt;&gt;0),
MAX(0,INT(($B1514+ChapterTable!$Q$26+VLOOKUP(SUBSTITUTE(C$1,"성장단계","")&amp;"단계오프셋",ChapterTable!$S:$T,2,0))/ChapterTable!$Q$23)),
MAX(0,INT(($B1514+ChapterTable!$S$26+VLOOKUP(SUBSTITUTE(C$1,"성장단계","")&amp;"보스단계오프셋",ChapterTable!$S:$T,2,0))/ChapterTable!$S$23)))</f>
        <v>2</v>
      </c>
      <c r="D1514">
        <f>IF(OR($L1514=TRUE,$A1514=0,MOD($A1514,ChapterTable!$S$20)&lt;&gt;0),
MAX(0,INT(($B1514+ChapterTable!$Q$26+VLOOKUP(SUBSTITUTE(D$1,"성장단계","")&amp;"단계오프셋",ChapterTable!$S:$T,2,0))/ChapterTable!$Q$23)),
MAX(0,INT(($B1514+ChapterTable!$S$26+VLOOKUP(SUBSTITUTE(D$1,"성장단계","")&amp;"보스단계오프셋",ChapterTable!$S:$T,2,0))/ChapterTable!$S$23)))</f>
        <v>2</v>
      </c>
      <c r="E1514" s="1">
        <f ca="1">IF(AND($A1514=0,$B1514=1),
    VLOOKUP(1,ChapterTable!$1:$1048576,MATCH("최종"&amp;SUBSTITUTE(SUBSTITUTE(E$1,"standard",""),"|Float",""),ChapterTable!$1:$1,0),0)*ChapterTable!$Q$17,
  IF(AND($A1514=0,$B1514=0),
    E1515,
  IF($B1514=0,
    VLOOKUP($A1514,ChapterTable!$1:$1048576,MATCH("최종"&amp;SUBSTITUTE(SUBSTITUTE(E$1,"standard",""),"|Float",""),ChapterTable!$1:$1,0),0),
  IF($B1514=1,
    IF($L1514=FALSE,
      VLOOKUP($A1514,ChapterTable!$1:$1048576,MATCH("최종"&amp;SUBSTITUTE(SUBSTITUTE(E$1,"standard",""),"|Float",""),ChapterTable!$1:$1,0),0),
      VLOOKUP($A1514-ChapterTable!$Q$11,ChapterTable!$1:$1048576,MATCH("최종"&amp;SUBSTITUTE(SUBSTITUTE(E$1,"standard",""),"|Float",""),ChapterTable!$1:$1,0),0)*ChapterTable!$Q$14
    ),
  OFFSET(E1514,-$B1514+IF($L1514,1,0),0)*
    (VLOOKUP(SUBSTITUTE(SUBSTITUTE(E$1,"standard",""),"|Float","")&amp;"인게임누적곱배수",ChapterTable!$S:$T,2,0)^C1514
    +VLOOKUP(SUBSTITUTE(SUBSTITUTE(E$1,"standard",""),"|Float","")&amp;"인게임누적합배수",ChapterTable!$S:$T,2,0)*C1514)
  )
  )
  )
)</f>
        <v>2962.7015624999999</v>
      </c>
      <c r="F1514" s="1">
        <f ca="1">IF(AND($A1514=0,$B1514=1),
    VLOOKUP(1,ChapterTable!$1:$1048576,MATCH("최종"&amp;SUBSTITUTE(SUBSTITUTE(F$1,"standard",""),"|Float",""),ChapterTable!$1:$1,0),0)*ChapterTable!$Q$17,
  IF(AND($A1514=0,$B1514=0),
    F1515,
  IF($B1514=0,
    VLOOKUP($A1514,ChapterTable!$1:$1048576,MATCH("최종"&amp;SUBSTITUTE(SUBSTITUTE(F$1,"standard",""),"|Float",""),ChapterTable!$1:$1,0),0),
  IF($B1514=1,
    IF($L1514=FALSE,
      VLOOKUP($A1514,ChapterTable!$1:$1048576,MATCH("최종"&amp;SUBSTITUTE(SUBSTITUTE(F$1,"standard",""),"|Float",""),ChapterTable!$1:$1,0),0),
      VLOOKUP($A1514-ChapterTable!$Q$11,ChapterTable!$1:$1048576,MATCH("최종"&amp;SUBSTITUTE(SUBSTITUTE(F$1,"standard",""),"|Float",""),ChapterTable!$1:$1,0),0)*ChapterTable!$Q$14
    ),
  OFFSET(F1514,-$B1514+IF($L1514,1,0),0)*
    (VLOOKUP(SUBSTITUTE(SUBSTITUTE(F$1,"standard",""),"|Float","")&amp;"인게임누적곱배수",ChapterTable!$S:$T,2,0)^D1514
    +VLOOKUP(SUBSTITUTE(SUBSTITUTE(F$1,"standard",""),"|Float","")&amp;"인게임누적합배수",ChapterTable!$S:$T,2,0)*D1514)
  )
  )
  )
)</f>
        <v>1355.484375</v>
      </c>
      <c r="G1514" t="s">
        <v>76</v>
      </c>
      <c r="J1514" t="str">
        <f>IF(ISBLANK(I1514),"",
IFERROR(VLOOKUP(I1514,[1]StringTable!$1:$1048576,MATCH([1]StringTable!$B$1,[1]StringTable!$1:$1,0),0),
IFERROR(VLOOKUP(I1514,[1]InApkStringTable!$1:$1048576,MATCH([1]InApkStringTable!$B$1,[1]InApkStringTable!$1:$1,0),0),
"스트링없음")))</f>
        <v/>
      </c>
      <c r="L1514" t="b">
        <v>1</v>
      </c>
      <c r="N1514" t="str">
        <f>IF(ISBLANK(M1514),"",IF(ISERROR(VLOOKUP(M1514,MapTable!$A:$A,1,0)),"맵없음",""))</f>
        <v/>
      </c>
      <c r="O1514">
        <f t="shared" si="93"/>
        <v>3</v>
      </c>
      <c r="Q1514">
        <f t="shared" si="94"/>
        <v>3</v>
      </c>
      <c r="R1514" t="b">
        <f t="shared" ca="1" si="95"/>
        <v>0</v>
      </c>
      <c r="T1514" t="b">
        <f t="shared" ca="1" si="96"/>
        <v>0</v>
      </c>
      <c r="X1514" t="str">
        <f>IF(ISBLANK(W1514),"",
IF(ISERROR(FIND(",",W1514)),
  IF(ISERROR(VLOOKUP(W1514,MapTable!$A:$A,1,0)),"맵없음",
  ""),
IF(ISERROR(FIND(",",W1514,FIND(",",W1514)+1)),
  IF(OR(ISERROR(VLOOKUP(LEFT(W1514,FIND(",",W1514)-1),MapTable!$A:$A,1,0)),ISERROR(VLOOKUP(TRIM(MID(W1514,FIND(",",W1514)+1,999)),MapTable!$A:$A,1,0))),"맵없음",
  ""),
IF(ISERROR(FIND(",",W1514,FIND(",",W1514,FIND(",",W1514)+1)+1)),
  IF(OR(ISERROR(VLOOKUP(LEFT(W1514,FIND(",",W1514)-1),MapTable!$A:$A,1,0)),ISERROR(VLOOKUP(TRIM(MID(W1514,FIND(",",W1514)+1,FIND(",",W1514,FIND(",",W1514)+1)-FIND(",",W1514)-1)),MapTable!$A:$A,1,0)),ISERROR(VLOOKUP(TRIM(MID(W1514,FIND(",",W1514,FIND(",",W1514)+1)+1,999)),MapTable!$A:$A,1,0))),"맵없음",
  ""),
IF(ISERROR(FIND(",",W1514,FIND(",",W1514,FIND(",",W1514,FIND(",",W1514)+1)+1)+1)),
  IF(OR(ISERROR(VLOOKUP(LEFT(W1514,FIND(",",W1514)-1),MapTable!$A:$A,1,0)),ISERROR(VLOOKUP(TRIM(MID(W1514,FIND(",",W1514)+1,FIND(",",W1514,FIND(",",W1514)+1)-FIND(",",W1514)-1)),MapTable!$A:$A,1,0)),ISERROR(VLOOKUP(TRIM(MID(W1514,FIND(",",W1514,FIND(",",W1514)+1)+1,FIND(",",W1514,FIND(",",W1514,FIND(",",W1514)+1)+1)-FIND(",",W1514,FIND(",",W1514)+1)-1)),MapTable!$A:$A,1,0)),ISERROR(VLOOKUP(TRIM(MID(W1514,FIND(",",W1514,FIND(",",W1514,FIND(",",W1514)+1)+1)+1,999)),MapTable!$A:$A,1,0))),"맵없음",
  ""),
)))))</f>
        <v/>
      </c>
      <c r="AC1514" t="str">
        <f>IF(ISBLANK(AB1514),"",IF(ISERROR(VLOOKUP(AB1514,[3]DropTable!$A:$A,1,0)),"드랍없음",""))</f>
        <v/>
      </c>
      <c r="AE1514" t="str">
        <f>IF(ISBLANK(AD1514),"",IF(ISERROR(VLOOKUP(AD1514,[3]DropTable!$A:$A,1,0)),"드랍없음",""))</f>
        <v/>
      </c>
      <c r="AG1514">
        <v>9.8000000000000007</v>
      </c>
      <c r="AH1514">
        <v>1</v>
      </c>
    </row>
    <row r="1515" spans="1:34" x14ac:dyDescent="0.3">
      <c r="A1515">
        <v>8</v>
      </c>
      <c r="B1515">
        <v>24</v>
      </c>
      <c r="C1515">
        <f>IF(OR($L1515=TRUE,$A1515=0,MOD($A1515,ChapterTable!$S$20)&lt;&gt;0),
MAX(0,INT(($B1515+ChapterTable!$Q$26+VLOOKUP(SUBSTITUTE(C$1,"성장단계","")&amp;"단계오프셋",ChapterTable!$S:$T,2,0))/ChapterTable!$Q$23)),
MAX(0,INT(($B1515+ChapterTable!$S$26+VLOOKUP(SUBSTITUTE(C$1,"성장단계","")&amp;"보스단계오프셋",ChapterTable!$S:$T,2,0))/ChapterTable!$S$23)))</f>
        <v>2</v>
      </c>
      <c r="D1515">
        <f>IF(OR($L1515=TRUE,$A1515=0,MOD($A1515,ChapterTable!$S$20)&lt;&gt;0),
MAX(0,INT(($B1515+ChapterTable!$Q$26+VLOOKUP(SUBSTITUTE(D$1,"성장단계","")&amp;"단계오프셋",ChapterTable!$S:$T,2,0))/ChapterTable!$Q$23)),
MAX(0,INT(($B1515+ChapterTable!$S$26+VLOOKUP(SUBSTITUTE(D$1,"성장단계","")&amp;"보스단계오프셋",ChapterTable!$S:$T,2,0))/ChapterTable!$S$23)))</f>
        <v>2</v>
      </c>
      <c r="E1515" s="1">
        <f ca="1">IF(AND($A1515=0,$B1515=1),
    VLOOKUP(1,ChapterTable!$1:$1048576,MATCH("최종"&amp;SUBSTITUTE(SUBSTITUTE(E$1,"standard",""),"|Float",""),ChapterTable!$1:$1,0),0)*ChapterTable!$Q$17,
  IF(AND($A1515=0,$B1515=0),
    E1516,
  IF($B1515=0,
    VLOOKUP($A1515,ChapterTable!$1:$1048576,MATCH("최종"&amp;SUBSTITUTE(SUBSTITUTE(E$1,"standard",""),"|Float",""),ChapterTable!$1:$1,0),0),
  IF($B1515=1,
    IF($L1515=FALSE,
      VLOOKUP($A1515,ChapterTable!$1:$1048576,MATCH("최종"&amp;SUBSTITUTE(SUBSTITUTE(E$1,"standard",""),"|Float",""),ChapterTable!$1:$1,0),0),
      VLOOKUP($A1515-ChapterTable!$Q$11,ChapterTable!$1:$1048576,MATCH("최종"&amp;SUBSTITUTE(SUBSTITUTE(E$1,"standard",""),"|Float",""),ChapterTable!$1:$1,0),0)*ChapterTable!$Q$14
    ),
  OFFSET(E1515,-$B1515+IF($L1515,1,0),0)*
    (VLOOKUP(SUBSTITUTE(SUBSTITUTE(E$1,"standard",""),"|Float","")&amp;"인게임누적곱배수",ChapterTable!$S:$T,2,0)^C1515
    +VLOOKUP(SUBSTITUTE(SUBSTITUTE(E$1,"standard",""),"|Float","")&amp;"인게임누적합배수",ChapterTable!$S:$T,2,0)*C1515)
  )
  )
  )
)</f>
        <v>2962.7015624999999</v>
      </c>
      <c r="F1515" s="1">
        <f ca="1">IF(AND($A1515=0,$B1515=1),
    VLOOKUP(1,ChapterTable!$1:$1048576,MATCH("최종"&amp;SUBSTITUTE(SUBSTITUTE(F$1,"standard",""),"|Float",""),ChapterTable!$1:$1,0),0)*ChapterTable!$Q$17,
  IF(AND($A1515=0,$B1515=0),
    F1516,
  IF($B1515=0,
    VLOOKUP($A1515,ChapterTable!$1:$1048576,MATCH("최종"&amp;SUBSTITUTE(SUBSTITUTE(F$1,"standard",""),"|Float",""),ChapterTable!$1:$1,0),0),
  IF($B1515=1,
    IF($L1515=FALSE,
      VLOOKUP($A1515,ChapterTable!$1:$1048576,MATCH("최종"&amp;SUBSTITUTE(SUBSTITUTE(F$1,"standard",""),"|Float",""),ChapterTable!$1:$1,0),0),
      VLOOKUP($A1515-ChapterTable!$Q$11,ChapterTable!$1:$1048576,MATCH("최종"&amp;SUBSTITUTE(SUBSTITUTE(F$1,"standard",""),"|Float",""),ChapterTable!$1:$1,0),0)*ChapterTable!$Q$14
    ),
  OFFSET(F1515,-$B1515+IF($L1515,1,0),0)*
    (VLOOKUP(SUBSTITUTE(SUBSTITUTE(F$1,"standard",""),"|Float","")&amp;"인게임누적곱배수",ChapterTable!$S:$T,2,0)^D1515
    +VLOOKUP(SUBSTITUTE(SUBSTITUTE(F$1,"standard",""),"|Float","")&amp;"인게임누적합배수",ChapterTable!$S:$T,2,0)*D1515)
  )
  )
  )
)</f>
        <v>1355.484375</v>
      </c>
      <c r="G1515" t="s">
        <v>76</v>
      </c>
      <c r="J1515" t="str">
        <f>IF(ISBLANK(I1515),"",
IFERROR(VLOOKUP(I1515,[1]StringTable!$1:$1048576,MATCH([1]StringTable!$B$1,[1]StringTable!$1:$1,0),0),
IFERROR(VLOOKUP(I1515,[1]InApkStringTable!$1:$1048576,MATCH([1]InApkStringTable!$B$1,[1]InApkStringTable!$1:$1,0),0),
"스트링없음")))</f>
        <v/>
      </c>
      <c r="L1515" t="b">
        <v>1</v>
      </c>
      <c r="N1515" t="str">
        <f>IF(ISBLANK(M1515),"",IF(ISERROR(VLOOKUP(M1515,MapTable!$A:$A,1,0)),"맵없음",""))</f>
        <v/>
      </c>
      <c r="O1515">
        <f t="shared" si="93"/>
        <v>3</v>
      </c>
      <c r="Q1515">
        <f t="shared" si="94"/>
        <v>3</v>
      </c>
      <c r="R1515" t="b">
        <f t="shared" ca="1" si="95"/>
        <v>0</v>
      </c>
      <c r="T1515" t="b">
        <f t="shared" ca="1" si="96"/>
        <v>0</v>
      </c>
      <c r="X1515" t="str">
        <f>IF(ISBLANK(W1515),"",
IF(ISERROR(FIND(",",W1515)),
  IF(ISERROR(VLOOKUP(W1515,MapTable!$A:$A,1,0)),"맵없음",
  ""),
IF(ISERROR(FIND(",",W1515,FIND(",",W1515)+1)),
  IF(OR(ISERROR(VLOOKUP(LEFT(W1515,FIND(",",W1515)-1),MapTable!$A:$A,1,0)),ISERROR(VLOOKUP(TRIM(MID(W1515,FIND(",",W1515)+1,999)),MapTable!$A:$A,1,0))),"맵없음",
  ""),
IF(ISERROR(FIND(",",W1515,FIND(",",W1515,FIND(",",W1515)+1)+1)),
  IF(OR(ISERROR(VLOOKUP(LEFT(W1515,FIND(",",W1515)-1),MapTable!$A:$A,1,0)),ISERROR(VLOOKUP(TRIM(MID(W1515,FIND(",",W1515)+1,FIND(",",W1515,FIND(",",W1515)+1)-FIND(",",W1515)-1)),MapTable!$A:$A,1,0)),ISERROR(VLOOKUP(TRIM(MID(W1515,FIND(",",W1515,FIND(",",W1515)+1)+1,999)),MapTable!$A:$A,1,0))),"맵없음",
  ""),
IF(ISERROR(FIND(",",W1515,FIND(",",W1515,FIND(",",W1515,FIND(",",W1515)+1)+1)+1)),
  IF(OR(ISERROR(VLOOKUP(LEFT(W1515,FIND(",",W1515)-1),MapTable!$A:$A,1,0)),ISERROR(VLOOKUP(TRIM(MID(W1515,FIND(",",W1515)+1,FIND(",",W1515,FIND(",",W1515)+1)-FIND(",",W1515)-1)),MapTable!$A:$A,1,0)),ISERROR(VLOOKUP(TRIM(MID(W1515,FIND(",",W1515,FIND(",",W1515)+1)+1,FIND(",",W1515,FIND(",",W1515,FIND(",",W1515)+1)+1)-FIND(",",W1515,FIND(",",W1515)+1)-1)),MapTable!$A:$A,1,0)),ISERROR(VLOOKUP(TRIM(MID(W1515,FIND(",",W1515,FIND(",",W1515,FIND(",",W1515)+1)+1)+1,999)),MapTable!$A:$A,1,0))),"맵없음",
  ""),
)))))</f>
        <v/>
      </c>
      <c r="AC1515" t="str">
        <f>IF(ISBLANK(AB1515),"",IF(ISERROR(VLOOKUP(AB1515,[3]DropTable!$A:$A,1,0)),"드랍없음",""))</f>
        <v/>
      </c>
      <c r="AE1515" t="str">
        <f>IF(ISBLANK(AD1515),"",IF(ISERROR(VLOOKUP(AD1515,[3]DropTable!$A:$A,1,0)),"드랍없음",""))</f>
        <v/>
      </c>
      <c r="AG1515">
        <v>9.8000000000000007</v>
      </c>
      <c r="AH1515">
        <v>1</v>
      </c>
    </row>
    <row r="1516" spans="1:34" x14ac:dyDescent="0.3">
      <c r="A1516">
        <v>8</v>
      </c>
      <c r="B1516">
        <v>25</v>
      </c>
      <c r="C1516">
        <f>IF(OR($L1516=TRUE,$A1516=0,MOD($A1516,ChapterTable!$S$20)&lt;&gt;0),
MAX(0,INT(($B1516+ChapterTable!$Q$26+VLOOKUP(SUBSTITUTE(C$1,"성장단계","")&amp;"단계오프셋",ChapterTable!$S:$T,2,0))/ChapterTable!$Q$23)),
MAX(0,INT(($B1516+ChapterTable!$S$26+VLOOKUP(SUBSTITUTE(C$1,"성장단계","")&amp;"보스단계오프셋",ChapterTable!$S:$T,2,0))/ChapterTable!$S$23)))</f>
        <v>2</v>
      </c>
      <c r="D1516">
        <f>IF(OR($L1516=TRUE,$A1516=0,MOD($A1516,ChapterTable!$S$20)&lt;&gt;0),
MAX(0,INT(($B1516+ChapterTable!$Q$26+VLOOKUP(SUBSTITUTE(D$1,"성장단계","")&amp;"단계오프셋",ChapterTable!$S:$T,2,0))/ChapterTable!$Q$23)),
MAX(0,INT(($B1516+ChapterTable!$S$26+VLOOKUP(SUBSTITUTE(D$1,"성장단계","")&amp;"보스단계오프셋",ChapterTable!$S:$T,2,0))/ChapterTable!$S$23)))</f>
        <v>2</v>
      </c>
      <c r="E1516" s="1">
        <f ca="1">IF(AND($A1516=0,$B1516=1),
    VLOOKUP(1,ChapterTable!$1:$1048576,MATCH("최종"&amp;SUBSTITUTE(SUBSTITUTE(E$1,"standard",""),"|Float",""),ChapterTable!$1:$1,0),0)*ChapterTable!$Q$17,
  IF(AND($A1516=0,$B1516=0),
    E1517,
  IF($B1516=0,
    VLOOKUP($A1516,ChapterTable!$1:$1048576,MATCH("최종"&amp;SUBSTITUTE(SUBSTITUTE(E$1,"standard",""),"|Float",""),ChapterTable!$1:$1,0),0),
  IF($B1516=1,
    IF($L1516=FALSE,
      VLOOKUP($A1516,ChapterTable!$1:$1048576,MATCH("최종"&amp;SUBSTITUTE(SUBSTITUTE(E$1,"standard",""),"|Float",""),ChapterTable!$1:$1,0),0),
      VLOOKUP($A1516-ChapterTable!$Q$11,ChapterTable!$1:$1048576,MATCH("최종"&amp;SUBSTITUTE(SUBSTITUTE(E$1,"standard",""),"|Float",""),ChapterTable!$1:$1,0),0)*ChapterTable!$Q$14
    ),
  OFFSET(E1516,-$B1516+IF($L1516,1,0),0)*
    (VLOOKUP(SUBSTITUTE(SUBSTITUTE(E$1,"standard",""),"|Float","")&amp;"인게임누적곱배수",ChapterTable!$S:$T,2,0)^C1516
    +VLOOKUP(SUBSTITUTE(SUBSTITUTE(E$1,"standard",""),"|Float","")&amp;"인게임누적합배수",ChapterTable!$S:$T,2,0)*C1516)
  )
  )
  )
)</f>
        <v>2962.7015624999999</v>
      </c>
      <c r="F1516" s="1">
        <f ca="1">IF(AND($A1516=0,$B1516=1),
    VLOOKUP(1,ChapterTable!$1:$1048576,MATCH("최종"&amp;SUBSTITUTE(SUBSTITUTE(F$1,"standard",""),"|Float",""),ChapterTable!$1:$1,0),0)*ChapterTable!$Q$17,
  IF(AND($A1516=0,$B1516=0),
    F1517,
  IF($B1516=0,
    VLOOKUP($A1516,ChapterTable!$1:$1048576,MATCH("최종"&amp;SUBSTITUTE(SUBSTITUTE(F$1,"standard",""),"|Float",""),ChapterTable!$1:$1,0),0),
  IF($B1516=1,
    IF($L1516=FALSE,
      VLOOKUP($A1516,ChapterTable!$1:$1048576,MATCH("최종"&amp;SUBSTITUTE(SUBSTITUTE(F$1,"standard",""),"|Float",""),ChapterTable!$1:$1,0),0),
      VLOOKUP($A1516-ChapterTable!$Q$11,ChapterTable!$1:$1048576,MATCH("최종"&amp;SUBSTITUTE(SUBSTITUTE(F$1,"standard",""),"|Float",""),ChapterTable!$1:$1,0),0)*ChapterTable!$Q$14
    ),
  OFFSET(F1516,-$B1516+IF($L1516,1,0),0)*
    (VLOOKUP(SUBSTITUTE(SUBSTITUTE(F$1,"standard",""),"|Float","")&amp;"인게임누적곱배수",ChapterTable!$S:$T,2,0)^D1516
    +VLOOKUP(SUBSTITUTE(SUBSTITUTE(F$1,"standard",""),"|Float","")&amp;"인게임누적합배수",ChapterTable!$S:$T,2,0)*D1516)
  )
  )
  )
)</f>
        <v>1355.484375</v>
      </c>
      <c r="G1516" t="s">
        <v>76</v>
      </c>
      <c r="J1516" t="str">
        <f>IF(ISBLANK(I1516),"",
IFERROR(VLOOKUP(I1516,[1]StringTable!$1:$1048576,MATCH([1]StringTable!$B$1,[1]StringTable!$1:$1,0),0),
IFERROR(VLOOKUP(I1516,[1]InApkStringTable!$1:$1048576,MATCH([1]InApkStringTable!$B$1,[1]InApkStringTable!$1:$1,0),0),
"스트링없음")))</f>
        <v/>
      </c>
      <c r="L1516" t="b">
        <v>1</v>
      </c>
      <c r="N1516" t="str">
        <f>IF(ISBLANK(M1516),"",IF(ISERROR(VLOOKUP(M1516,MapTable!$A:$A,1,0)),"맵없음",""))</f>
        <v/>
      </c>
      <c r="O1516">
        <f t="shared" si="93"/>
        <v>11</v>
      </c>
      <c r="Q1516">
        <f t="shared" si="94"/>
        <v>11</v>
      </c>
      <c r="R1516" t="b">
        <f t="shared" ca="1" si="95"/>
        <v>0</v>
      </c>
      <c r="T1516" t="b">
        <f t="shared" ca="1" si="96"/>
        <v>0</v>
      </c>
      <c r="X1516" t="str">
        <f>IF(ISBLANK(W1516),"",
IF(ISERROR(FIND(",",W1516)),
  IF(ISERROR(VLOOKUP(W1516,MapTable!$A:$A,1,0)),"맵없음",
  ""),
IF(ISERROR(FIND(",",W1516,FIND(",",W1516)+1)),
  IF(OR(ISERROR(VLOOKUP(LEFT(W1516,FIND(",",W1516)-1),MapTable!$A:$A,1,0)),ISERROR(VLOOKUP(TRIM(MID(W1516,FIND(",",W1516)+1,999)),MapTable!$A:$A,1,0))),"맵없음",
  ""),
IF(ISERROR(FIND(",",W1516,FIND(",",W1516,FIND(",",W1516)+1)+1)),
  IF(OR(ISERROR(VLOOKUP(LEFT(W1516,FIND(",",W1516)-1),MapTable!$A:$A,1,0)),ISERROR(VLOOKUP(TRIM(MID(W1516,FIND(",",W1516)+1,FIND(",",W1516,FIND(",",W1516)+1)-FIND(",",W1516)-1)),MapTable!$A:$A,1,0)),ISERROR(VLOOKUP(TRIM(MID(W1516,FIND(",",W1516,FIND(",",W1516)+1)+1,999)),MapTable!$A:$A,1,0))),"맵없음",
  ""),
IF(ISERROR(FIND(",",W1516,FIND(",",W1516,FIND(",",W1516,FIND(",",W1516)+1)+1)+1)),
  IF(OR(ISERROR(VLOOKUP(LEFT(W1516,FIND(",",W1516)-1),MapTable!$A:$A,1,0)),ISERROR(VLOOKUP(TRIM(MID(W1516,FIND(",",W1516)+1,FIND(",",W1516,FIND(",",W1516)+1)-FIND(",",W1516)-1)),MapTable!$A:$A,1,0)),ISERROR(VLOOKUP(TRIM(MID(W1516,FIND(",",W1516,FIND(",",W1516)+1)+1,FIND(",",W1516,FIND(",",W1516,FIND(",",W1516)+1)+1)-FIND(",",W1516,FIND(",",W1516)+1)-1)),MapTable!$A:$A,1,0)),ISERROR(VLOOKUP(TRIM(MID(W1516,FIND(",",W1516,FIND(",",W1516,FIND(",",W1516)+1)+1)+1,999)),MapTable!$A:$A,1,0))),"맵없음",
  ""),
)))))</f>
        <v/>
      </c>
      <c r="AC1516" t="str">
        <f>IF(ISBLANK(AB1516),"",IF(ISERROR(VLOOKUP(AB1516,[3]DropTable!$A:$A,1,0)),"드랍없음",""))</f>
        <v/>
      </c>
      <c r="AE1516" t="str">
        <f>IF(ISBLANK(AD1516),"",IF(ISERROR(VLOOKUP(AD1516,[3]DropTable!$A:$A,1,0)),"드랍없음",""))</f>
        <v/>
      </c>
      <c r="AG1516">
        <v>9.8000000000000007</v>
      </c>
      <c r="AH1516">
        <v>1</v>
      </c>
    </row>
    <row r="1517" spans="1:34" x14ac:dyDescent="0.3">
      <c r="A1517">
        <v>8</v>
      </c>
      <c r="B1517">
        <v>26</v>
      </c>
      <c r="C1517">
        <f>IF(OR($L1517=TRUE,$A1517=0,MOD($A1517,ChapterTable!$S$20)&lt;&gt;0),
MAX(0,INT(($B1517+ChapterTable!$Q$26+VLOOKUP(SUBSTITUTE(C$1,"성장단계","")&amp;"단계오프셋",ChapterTable!$S:$T,2,0))/ChapterTable!$Q$23)),
MAX(0,INT(($B1517+ChapterTable!$S$26+VLOOKUP(SUBSTITUTE(C$1,"성장단계","")&amp;"보스단계오프셋",ChapterTable!$S:$T,2,0))/ChapterTable!$S$23)))</f>
        <v>3</v>
      </c>
      <c r="D1517">
        <f>IF(OR($L1517=TRUE,$A1517=0,MOD($A1517,ChapterTable!$S$20)&lt;&gt;0),
MAX(0,INT(($B1517+ChapterTable!$Q$26+VLOOKUP(SUBSTITUTE(D$1,"성장단계","")&amp;"단계오프셋",ChapterTable!$S:$T,2,0))/ChapterTable!$Q$23)),
MAX(0,INT(($B1517+ChapterTable!$S$26+VLOOKUP(SUBSTITUTE(D$1,"성장단계","")&amp;"보스단계오프셋",ChapterTable!$S:$T,2,0))/ChapterTable!$S$23)))</f>
        <v>2</v>
      </c>
      <c r="E1517" s="1">
        <f ca="1">IF(AND($A1517=0,$B1517=1),
    VLOOKUP(1,ChapterTable!$1:$1048576,MATCH("최종"&amp;SUBSTITUTE(SUBSTITUTE(E$1,"standard",""),"|Float",""),ChapterTable!$1:$1,0),0)*ChapterTable!$Q$17,
  IF(AND($A1517=0,$B1517=0),
    E1518,
  IF($B1517=0,
    VLOOKUP($A1517,ChapterTable!$1:$1048576,MATCH("최종"&amp;SUBSTITUTE(SUBSTITUTE(E$1,"standard",""),"|Float",""),ChapterTable!$1:$1,0),0),
  IF($B1517=1,
    IF($L1517=FALSE,
      VLOOKUP($A1517,ChapterTable!$1:$1048576,MATCH("최종"&amp;SUBSTITUTE(SUBSTITUTE(E$1,"standard",""),"|Float",""),ChapterTable!$1:$1,0),0),
      VLOOKUP($A1517-ChapterTable!$Q$11,ChapterTable!$1:$1048576,MATCH("최종"&amp;SUBSTITUTE(SUBSTITUTE(E$1,"standard",""),"|Float",""),ChapterTable!$1:$1,0),0)*ChapterTable!$Q$14
    ),
  OFFSET(E1517,-$B1517+IF($L1517,1,0),0)*
    (VLOOKUP(SUBSTITUTE(SUBSTITUTE(E$1,"standard",""),"|Float","")&amp;"인게임누적곱배수",ChapterTable!$S:$T,2,0)^C1517
    +VLOOKUP(SUBSTITUTE(SUBSTITUTE(E$1,"standard",""),"|Float","")&amp;"인게임누적합배수",ChapterTable!$S:$T,2,0)*C1517)
  )
  )
  )
)</f>
        <v>3572.6695312499996</v>
      </c>
      <c r="F1517" s="1">
        <f ca="1">IF(AND($A1517=0,$B1517=1),
    VLOOKUP(1,ChapterTable!$1:$1048576,MATCH("최종"&amp;SUBSTITUTE(SUBSTITUTE(F$1,"standard",""),"|Float",""),ChapterTable!$1:$1,0),0)*ChapterTable!$Q$17,
  IF(AND($A1517=0,$B1517=0),
    F1518,
  IF($B1517=0,
    VLOOKUP($A1517,ChapterTable!$1:$1048576,MATCH("최종"&amp;SUBSTITUTE(SUBSTITUTE(F$1,"standard",""),"|Float",""),ChapterTable!$1:$1,0),0),
  IF($B1517=1,
    IF($L1517=FALSE,
      VLOOKUP($A1517,ChapterTable!$1:$1048576,MATCH("최종"&amp;SUBSTITUTE(SUBSTITUTE(F$1,"standard",""),"|Float",""),ChapterTable!$1:$1,0),0),
      VLOOKUP($A1517-ChapterTable!$Q$11,ChapterTable!$1:$1048576,MATCH("최종"&amp;SUBSTITUTE(SUBSTITUTE(F$1,"standard",""),"|Float",""),ChapterTable!$1:$1,0),0)*ChapterTable!$Q$14
    ),
  OFFSET(F1517,-$B1517+IF($L1517,1,0),0)*
    (VLOOKUP(SUBSTITUTE(SUBSTITUTE(F$1,"standard",""),"|Float","")&amp;"인게임누적곱배수",ChapterTable!$S:$T,2,0)^D1517
    +VLOOKUP(SUBSTITUTE(SUBSTITUTE(F$1,"standard",""),"|Float","")&amp;"인게임누적합배수",ChapterTable!$S:$T,2,0)*D1517)
  )
  )
  )
)</f>
        <v>1355.484375</v>
      </c>
      <c r="G1517" t="s">
        <v>76</v>
      </c>
      <c r="J1517" t="str">
        <f>IF(ISBLANK(I1517),"",
IFERROR(VLOOKUP(I1517,[1]StringTable!$1:$1048576,MATCH([1]StringTable!$B$1,[1]StringTable!$1:$1,0),0),
IFERROR(VLOOKUP(I1517,[1]InApkStringTable!$1:$1048576,MATCH([1]InApkStringTable!$B$1,[1]InApkStringTable!$1:$1,0),0),
"스트링없음")))</f>
        <v/>
      </c>
      <c r="L1517" t="b">
        <v>1</v>
      </c>
      <c r="N1517" t="str">
        <f>IF(ISBLANK(M1517),"",IF(ISERROR(VLOOKUP(M1517,MapTable!$A:$A,1,0)),"맵없음",""))</f>
        <v/>
      </c>
      <c r="O1517">
        <f t="shared" si="93"/>
        <v>3</v>
      </c>
      <c r="Q1517">
        <f t="shared" si="94"/>
        <v>3</v>
      </c>
      <c r="R1517" t="b">
        <f t="shared" ca="1" si="95"/>
        <v>0</v>
      </c>
      <c r="T1517" t="b">
        <f t="shared" ca="1" si="96"/>
        <v>0</v>
      </c>
      <c r="X1517" t="str">
        <f>IF(ISBLANK(W1517),"",
IF(ISERROR(FIND(",",W1517)),
  IF(ISERROR(VLOOKUP(W1517,MapTable!$A:$A,1,0)),"맵없음",
  ""),
IF(ISERROR(FIND(",",W1517,FIND(",",W1517)+1)),
  IF(OR(ISERROR(VLOOKUP(LEFT(W1517,FIND(",",W1517)-1),MapTable!$A:$A,1,0)),ISERROR(VLOOKUP(TRIM(MID(W1517,FIND(",",W1517)+1,999)),MapTable!$A:$A,1,0))),"맵없음",
  ""),
IF(ISERROR(FIND(",",W1517,FIND(",",W1517,FIND(",",W1517)+1)+1)),
  IF(OR(ISERROR(VLOOKUP(LEFT(W1517,FIND(",",W1517)-1),MapTable!$A:$A,1,0)),ISERROR(VLOOKUP(TRIM(MID(W1517,FIND(",",W1517)+1,FIND(",",W1517,FIND(",",W1517)+1)-FIND(",",W1517)-1)),MapTable!$A:$A,1,0)),ISERROR(VLOOKUP(TRIM(MID(W1517,FIND(",",W1517,FIND(",",W1517)+1)+1,999)),MapTable!$A:$A,1,0))),"맵없음",
  ""),
IF(ISERROR(FIND(",",W1517,FIND(",",W1517,FIND(",",W1517,FIND(",",W1517)+1)+1)+1)),
  IF(OR(ISERROR(VLOOKUP(LEFT(W1517,FIND(",",W1517)-1),MapTable!$A:$A,1,0)),ISERROR(VLOOKUP(TRIM(MID(W1517,FIND(",",W1517)+1,FIND(",",W1517,FIND(",",W1517)+1)-FIND(",",W1517)-1)),MapTable!$A:$A,1,0)),ISERROR(VLOOKUP(TRIM(MID(W1517,FIND(",",W1517,FIND(",",W1517)+1)+1,FIND(",",W1517,FIND(",",W1517,FIND(",",W1517)+1)+1)-FIND(",",W1517,FIND(",",W1517)+1)-1)),MapTable!$A:$A,1,0)),ISERROR(VLOOKUP(TRIM(MID(W1517,FIND(",",W1517,FIND(",",W1517,FIND(",",W1517)+1)+1)+1,999)),MapTable!$A:$A,1,0))),"맵없음",
  ""),
)))))</f>
        <v/>
      </c>
      <c r="AC1517" t="str">
        <f>IF(ISBLANK(AB1517),"",IF(ISERROR(VLOOKUP(AB1517,[3]DropTable!$A:$A,1,0)),"드랍없음",""))</f>
        <v/>
      </c>
      <c r="AE1517" t="str">
        <f>IF(ISBLANK(AD1517),"",IF(ISERROR(VLOOKUP(AD1517,[3]DropTable!$A:$A,1,0)),"드랍없음",""))</f>
        <v/>
      </c>
      <c r="AG1517">
        <v>9.8000000000000007</v>
      </c>
      <c r="AH1517">
        <v>1</v>
      </c>
    </row>
    <row r="1518" spans="1:34" x14ac:dyDescent="0.3">
      <c r="A1518">
        <v>8</v>
      </c>
      <c r="B1518">
        <v>27</v>
      </c>
      <c r="C1518">
        <f>IF(OR($L1518=TRUE,$A1518=0,MOD($A1518,ChapterTable!$S$20)&lt;&gt;0),
MAX(0,INT(($B1518+ChapterTable!$Q$26+VLOOKUP(SUBSTITUTE(C$1,"성장단계","")&amp;"단계오프셋",ChapterTable!$S:$T,2,0))/ChapterTable!$Q$23)),
MAX(0,INT(($B1518+ChapterTable!$S$26+VLOOKUP(SUBSTITUTE(C$1,"성장단계","")&amp;"보스단계오프셋",ChapterTable!$S:$T,2,0))/ChapterTable!$S$23)))</f>
        <v>3</v>
      </c>
      <c r="D1518">
        <f>IF(OR($L1518=TRUE,$A1518=0,MOD($A1518,ChapterTable!$S$20)&lt;&gt;0),
MAX(0,INT(($B1518+ChapterTable!$Q$26+VLOOKUP(SUBSTITUTE(D$1,"성장단계","")&amp;"단계오프셋",ChapterTable!$S:$T,2,0))/ChapterTable!$Q$23)),
MAX(0,INT(($B1518+ChapterTable!$S$26+VLOOKUP(SUBSTITUTE(D$1,"성장단계","")&amp;"보스단계오프셋",ChapterTable!$S:$T,2,0))/ChapterTable!$S$23)))</f>
        <v>2</v>
      </c>
      <c r="E1518" s="1">
        <f ca="1">IF(AND($A1518=0,$B1518=1),
    VLOOKUP(1,ChapterTable!$1:$1048576,MATCH("최종"&amp;SUBSTITUTE(SUBSTITUTE(E$1,"standard",""),"|Float",""),ChapterTable!$1:$1,0),0)*ChapterTable!$Q$17,
  IF(AND($A1518=0,$B1518=0),
    E1519,
  IF($B1518=0,
    VLOOKUP($A1518,ChapterTable!$1:$1048576,MATCH("최종"&amp;SUBSTITUTE(SUBSTITUTE(E$1,"standard",""),"|Float",""),ChapterTable!$1:$1,0),0),
  IF($B1518=1,
    IF($L1518=FALSE,
      VLOOKUP($A1518,ChapterTable!$1:$1048576,MATCH("최종"&amp;SUBSTITUTE(SUBSTITUTE(E$1,"standard",""),"|Float",""),ChapterTable!$1:$1,0),0),
      VLOOKUP($A1518-ChapterTable!$Q$11,ChapterTable!$1:$1048576,MATCH("최종"&amp;SUBSTITUTE(SUBSTITUTE(E$1,"standard",""),"|Float",""),ChapterTable!$1:$1,0),0)*ChapterTable!$Q$14
    ),
  OFFSET(E1518,-$B1518+IF($L1518,1,0),0)*
    (VLOOKUP(SUBSTITUTE(SUBSTITUTE(E$1,"standard",""),"|Float","")&amp;"인게임누적곱배수",ChapterTable!$S:$T,2,0)^C1518
    +VLOOKUP(SUBSTITUTE(SUBSTITUTE(E$1,"standard",""),"|Float","")&amp;"인게임누적합배수",ChapterTable!$S:$T,2,0)*C1518)
  )
  )
  )
)</f>
        <v>3572.6695312499996</v>
      </c>
      <c r="F1518" s="1">
        <f ca="1">IF(AND($A1518=0,$B1518=1),
    VLOOKUP(1,ChapterTable!$1:$1048576,MATCH("최종"&amp;SUBSTITUTE(SUBSTITUTE(F$1,"standard",""),"|Float",""),ChapterTable!$1:$1,0),0)*ChapterTable!$Q$17,
  IF(AND($A1518=0,$B1518=0),
    F1519,
  IF($B1518=0,
    VLOOKUP($A1518,ChapterTable!$1:$1048576,MATCH("최종"&amp;SUBSTITUTE(SUBSTITUTE(F$1,"standard",""),"|Float",""),ChapterTable!$1:$1,0),0),
  IF($B1518=1,
    IF($L1518=FALSE,
      VLOOKUP($A1518,ChapterTable!$1:$1048576,MATCH("최종"&amp;SUBSTITUTE(SUBSTITUTE(F$1,"standard",""),"|Float",""),ChapterTable!$1:$1,0),0),
      VLOOKUP($A1518-ChapterTable!$Q$11,ChapterTable!$1:$1048576,MATCH("최종"&amp;SUBSTITUTE(SUBSTITUTE(F$1,"standard",""),"|Float",""),ChapterTable!$1:$1,0),0)*ChapterTable!$Q$14
    ),
  OFFSET(F1518,-$B1518+IF($L1518,1,0),0)*
    (VLOOKUP(SUBSTITUTE(SUBSTITUTE(F$1,"standard",""),"|Float","")&amp;"인게임누적곱배수",ChapterTable!$S:$T,2,0)^D1518
    +VLOOKUP(SUBSTITUTE(SUBSTITUTE(F$1,"standard",""),"|Float","")&amp;"인게임누적합배수",ChapterTable!$S:$T,2,0)*D1518)
  )
  )
  )
)</f>
        <v>1355.484375</v>
      </c>
      <c r="G1518" t="s">
        <v>76</v>
      </c>
      <c r="J1518" t="str">
        <f>IF(ISBLANK(I1518),"",
IFERROR(VLOOKUP(I1518,[1]StringTable!$1:$1048576,MATCH([1]StringTable!$B$1,[1]StringTable!$1:$1,0),0),
IFERROR(VLOOKUP(I1518,[1]InApkStringTable!$1:$1048576,MATCH([1]InApkStringTable!$B$1,[1]InApkStringTable!$1:$1,0),0),
"스트링없음")))</f>
        <v/>
      </c>
      <c r="L1518" t="b">
        <v>1</v>
      </c>
      <c r="N1518" t="str">
        <f>IF(ISBLANK(M1518),"",IF(ISERROR(VLOOKUP(M1518,MapTable!$A:$A,1,0)),"맵없음",""))</f>
        <v/>
      </c>
      <c r="O1518">
        <f t="shared" si="93"/>
        <v>3</v>
      </c>
      <c r="Q1518">
        <f t="shared" si="94"/>
        <v>3</v>
      </c>
      <c r="R1518" t="b">
        <f t="shared" ca="1" si="95"/>
        <v>0</v>
      </c>
      <c r="T1518" t="b">
        <f t="shared" ca="1" si="96"/>
        <v>0</v>
      </c>
      <c r="X1518" t="str">
        <f>IF(ISBLANK(W1518),"",
IF(ISERROR(FIND(",",W1518)),
  IF(ISERROR(VLOOKUP(W1518,MapTable!$A:$A,1,0)),"맵없음",
  ""),
IF(ISERROR(FIND(",",W1518,FIND(",",W1518)+1)),
  IF(OR(ISERROR(VLOOKUP(LEFT(W1518,FIND(",",W1518)-1),MapTable!$A:$A,1,0)),ISERROR(VLOOKUP(TRIM(MID(W1518,FIND(",",W1518)+1,999)),MapTable!$A:$A,1,0))),"맵없음",
  ""),
IF(ISERROR(FIND(",",W1518,FIND(",",W1518,FIND(",",W1518)+1)+1)),
  IF(OR(ISERROR(VLOOKUP(LEFT(W1518,FIND(",",W1518)-1),MapTable!$A:$A,1,0)),ISERROR(VLOOKUP(TRIM(MID(W1518,FIND(",",W1518)+1,FIND(",",W1518,FIND(",",W1518)+1)-FIND(",",W1518)-1)),MapTable!$A:$A,1,0)),ISERROR(VLOOKUP(TRIM(MID(W1518,FIND(",",W1518,FIND(",",W1518)+1)+1,999)),MapTable!$A:$A,1,0))),"맵없음",
  ""),
IF(ISERROR(FIND(",",W1518,FIND(",",W1518,FIND(",",W1518,FIND(",",W1518)+1)+1)+1)),
  IF(OR(ISERROR(VLOOKUP(LEFT(W1518,FIND(",",W1518)-1),MapTable!$A:$A,1,0)),ISERROR(VLOOKUP(TRIM(MID(W1518,FIND(",",W1518)+1,FIND(",",W1518,FIND(",",W1518)+1)-FIND(",",W1518)-1)),MapTable!$A:$A,1,0)),ISERROR(VLOOKUP(TRIM(MID(W1518,FIND(",",W1518,FIND(",",W1518)+1)+1,FIND(",",W1518,FIND(",",W1518,FIND(",",W1518)+1)+1)-FIND(",",W1518,FIND(",",W1518)+1)-1)),MapTable!$A:$A,1,0)),ISERROR(VLOOKUP(TRIM(MID(W1518,FIND(",",W1518,FIND(",",W1518,FIND(",",W1518)+1)+1)+1,999)),MapTable!$A:$A,1,0))),"맵없음",
  ""),
)))))</f>
        <v/>
      </c>
      <c r="AC1518" t="str">
        <f>IF(ISBLANK(AB1518),"",IF(ISERROR(VLOOKUP(AB1518,[3]DropTable!$A:$A,1,0)),"드랍없음",""))</f>
        <v/>
      </c>
      <c r="AE1518" t="str">
        <f>IF(ISBLANK(AD1518),"",IF(ISERROR(VLOOKUP(AD1518,[3]DropTable!$A:$A,1,0)),"드랍없음",""))</f>
        <v/>
      </c>
      <c r="AG1518">
        <v>9.8000000000000007</v>
      </c>
      <c r="AH1518">
        <v>1</v>
      </c>
    </row>
    <row r="1519" spans="1:34" x14ac:dyDescent="0.3">
      <c r="A1519">
        <v>8</v>
      </c>
      <c r="B1519">
        <v>28</v>
      </c>
      <c r="C1519">
        <f>IF(OR($L1519=TRUE,$A1519=0,MOD($A1519,ChapterTable!$S$20)&lt;&gt;0),
MAX(0,INT(($B1519+ChapterTable!$Q$26+VLOOKUP(SUBSTITUTE(C$1,"성장단계","")&amp;"단계오프셋",ChapterTable!$S:$T,2,0))/ChapterTable!$Q$23)),
MAX(0,INT(($B1519+ChapterTable!$S$26+VLOOKUP(SUBSTITUTE(C$1,"성장단계","")&amp;"보스단계오프셋",ChapterTable!$S:$T,2,0))/ChapterTable!$S$23)))</f>
        <v>3</v>
      </c>
      <c r="D1519">
        <f>IF(OR($L1519=TRUE,$A1519=0,MOD($A1519,ChapterTable!$S$20)&lt;&gt;0),
MAX(0,INT(($B1519+ChapterTable!$Q$26+VLOOKUP(SUBSTITUTE(D$1,"성장단계","")&amp;"단계오프셋",ChapterTable!$S:$T,2,0))/ChapterTable!$Q$23)),
MAX(0,INT(($B1519+ChapterTable!$S$26+VLOOKUP(SUBSTITUTE(D$1,"성장단계","")&amp;"보스단계오프셋",ChapterTable!$S:$T,2,0))/ChapterTable!$S$23)))</f>
        <v>2</v>
      </c>
      <c r="E1519" s="1">
        <f ca="1">IF(AND($A1519=0,$B1519=1),
    VLOOKUP(1,ChapterTable!$1:$1048576,MATCH("최종"&amp;SUBSTITUTE(SUBSTITUTE(E$1,"standard",""),"|Float",""),ChapterTable!$1:$1,0),0)*ChapterTable!$Q$17,
  IF(AND($A1519=0,$B1519=0),
    E1520,
  IF($B1519=0,
    VLOOKUP($A1519,ChapterTable!$1:$1048576,MATCH("최종"&amp;SUBSTITUTE(SUBSTITUTE(E$1,"standard",""),"|Float",""),ChapterTable!$1:$1,0),0),
  IF($B1519=1,
    IF($L1519=FALSE,
      VLOOKUP($A1519,ChapterTable!$1:$1048576,MATCH("최종"&amp;SUBSTITUTE(SUBSTITUTE(E$1,"standard",""),"|Float",""),ChapterTable!$1:$1,0),0),
      VLOOKUP($A1519-ChapterTable!$Q$11,ChapterTable!$1:$1048576,MATCH("최종"&amp;SUBSTITUTE(SUBSTITUTE(E$1,"standard",""),"|Float",""),ChapterTable!$1:$1,0),0)*ChapterTable!$Q$14
    ),
  OFFSET(E1519,-$B1519+IF($L1519,1,0),0)*
    (VLOOKUP(SUBSTITUTE(SUBSTITUTE(E$1,"standard",""),"|Float","")&amp;"인게임누적곱배수",ChapterTable!$S:$T,2,0)^C1519
    +VLOOKUP(SUBSTITUTE(SUBSTITUTE(E$1,"standard",""),"|Float","")&amp;"인게임누적합배수",ChapterTable!$S:$T,2,0)*C1519)
  )
  )
  )
)</f>
        <v>3572.6695312499996</v>
      </c>
      <c r="F1519" s="1">
        <f ca="1">IF(AND($A1519=0,$B1519=1),
    VLOOKUP(1,ChapterTable!$1:$1048576,MATCH("최종"&amp;SUBSTITUTE(SUBSTITUTE(F$1,"standard",""),"|Float",""),ChapterTable!$1:$1,0),0)*ChapterTable!$Q$17,
  IF(AND($A1519=0,$B1519=0),
    F1520,
  IF($B1519=0,
    VLOOKUP($A1519,ChapterTable!$1:$1048576,MATCH("최종"&amp;SUBSTITUTE(SUBSTITUTE(F$1,"standard",""),"|Float",""),ChapterTable!$1:$1,0),0),
  IF($B1519=1,
    IF($L1519=FALSE,
      VLOOKUP($A1519,ChapterTable!$1:$1048576,MATCH("최종"&amp;SUBSTITUTE(SUBSTITUTE(F$1,"standard",""),"|Float",""),ChapterTable!$1:$1,0),0),
      VLOOKUP($A1519-ChapterTable!$Q$11,ChapterTable!$1:$1048576,MATCH("최종"&amp;SUBSTITUTE(SUBSTITUTE(F$1,"standard",""),"|Float",""),ChapterTable!$1:$1,0),0)*ChapterTable!$Q$14
    ),
  OFFSET(F1519,-$B1519+IF($L1519,1,0),0)*
    (VLOOKUP(SUBSTITUTE(SUBSTITUTE(F$1,"standard",""),"|Float","")&amp;"인게임누적곱배수",ChapterTable!$S:$T,2,0)^D1519
    +VLOOKUP(SUBSTITUTE(SUBSTITUTE(F$1,"standard",""),"|Float","")&amp;"인게임누적합배수",ChapterTable!$S:$T,2,0)*D1519)
  )
  )
  )
)</f>
        <v>1355.484375</v>
      </c>
      <c r="G1519" t="s">
        <v>76</v>
      </c>
      <c r="J1519" t="str">
        <f>IF(ISBLANK(I1519),"",
IFERROR(VLOOKUP(I1519,[1]StringTable!$1:$1048576,MATCH([1]StringTable!$B$1,[1]StringTable!$1:$1,0),0),
IFERROR(VLOOKUP(I1519,[1]InApkStringTable!$1:$1048576,MATCH([1]InApkStringTable!$B$1,[1]InApkStringTable!$1:$1,0),0),
"스트링없음")))</f>
        <v/>
      </c>
      <c r="L1519" t="b">
        <v>1</v>
      </c>
      <c r="N1519" t="str">
        <f>IF(ISBLANK(M1519),"",IF(ISERROR(VLOOKUP(M1519,MapTable!$A:$A,1,0)),"맵없음",""))</f>
        <v/>
      </c>
      <c r="O1519">
        <f t="shared" si="93"/>
        <v>3</v>
      </c>
      <c r="Q1519">
        <f t="shared" si="94"/>
        <v>3</v>
      </c>
      <c r="R1519" t="b">
        <f t="shared" ca="1" si="95"/>
        <v>0</v>
      </c>
      <c r="T1519" t="b">
        <f t="shared" ca="1" si="96"/>
        <v>0</v>
      </c>
      <c r="X1519" t="str">
        <f>IF(ISBLANK(W1519),"",
IF(ISERROR(FIND(",",W1519)),
  IF(ISERROR(VLOOKUP(W1519,MapTable!$A:$A,1,0)),"맵없음",
  ""),
IF(ISERROR(FIND(",",W1519,FIND(",",W1519)+1)),
  IF(OR(ISERROR(VLOOKUP(LEFT(W1519,FIND(",",W1519)-1),MapTable!$A:$A,1,0)),ISERROR(VLOOKUP(TRIM(MID(W1519,FIND(",",W1519)+1,999)),MapTable!$A:$A,1,0))),"맵없음",
  ""),
IF(ISERROR(FIND(",",W1519,FIND(",",W1519,FIND(",",W1519)+1)+1)),
  IF(OR(ISERROR(VLOOKUP(LEFT(W1519,FIND(",",W1519)-1),MapTable!$A:$A,1,0)),ISERROR(VLOOKUP(TRIM(MID(W1519,FIND(",",W1519)+1,FIND(",",W1519,FIND(",",W1519)+1)-FIND(",",W1519)-1)),MapTable!$A:$A,1,0)),ISERROR(VLOOKUP(TRIM(MID(W1519,FIND(",",W1519,FIND(",",W1519)+1)+1,999)),MapTable!$A:$A,1,0))),"맵없음",
  ""),
IF(ISERROR(FIND(",",W1519,FIND(",",W1519,FIND(",",W1519,FIND(",",W1519)+1)+1)+1)),
  IF(OR(ISERROR(VLOOKUP(LEFT(W1519,FIND(",",W1519)-1),MapTable!$A:$A,1,0)),ISERROR(VLOOKUP(TRIM(MID(W1519,FIND(",",W1519)+1,FIND(",",W1519,FIND(",",W1519)+1)-FIND(",",W1519)-1)),MapTable!$A:$A,1,0)),ISERROR(VLOOKUP(TRIM(MID(W1519,FIND(",",W1519,FIND(",",W1519)+1)+1,FIND(",",W1519,FIND(",",W1519,FIND(",",W1519)+1)+1)-FIND(",",W1519,FIND(",",W1519)+1)-1)),MapTable!$A:$A,1,0)),ISERROR(VLOOKUP(TRIM(MID(W1519,FIND(",",W1519,FIND(",",W1519,FIND(",",W1519)+1)+1)+1,999)),MapTable!$A:$A,1,0))),"맵없음",
  ""),
)))))</f>
        <v/>
      </c>
      <c r="AC1519" t="str">
        <f>IF(ISBLANK(AB1519),"",IF(ISERROR(VLOOKUP(AB1519,[3]DropTable!$A:$A,1,0)),"드랍없음",""))</f>
        <v/>
      </c>
      <c r="AE1519" t="str">
        <f>IF(ISBLANK(AD1519),"",IF(ISERROR(VLOOKUP(AD1519,[3]DropTable!$A:$A,1,0)),"드랍없음",""))</f>
        <v/>
      </c>
      <c r="AG1519">
        <v>9.8000000000000007</v>
      </c>
      <c r="AH1519">
        <v>1</v>
      </c>
    </row>
    <row r="1520" spans="1:34" x14ac:dyDescent="0.3">
      <c r="A1520">
        <v>8</v>
      </c>
      <c r="B1520">
        <v>29</v>
      </c>
      <c r="C1520">
        <f>IF(OR($L1520=TRUE,$A1520=0,MOD($A1520,ChapterTable!$S$20)&lt;&gt;0),
MAX(0,INT(($B1520+ChapterTable!$Q$26+VLOOKUP(SUBSTITUTE(C$1,"성장단계","")&amp;"단계오프셋",ChapterTable!$S:$T,2,0))/ChapterTable!$Q$23)),
MAX(0,INT(($B1520+ChapterTable!$S$26+VLOOKUP(SUBSTITUTE(C$1,"성장단계","")&amp;"보스단계오프셋",ChapterTable!$S:$T,2,0))/ChapterTable!$S$23)))</f>
        <v>3</v>
      </c>
      <c r="D1520">
        <f>IF(OR($L1520=TRUE,$A1520=0,MOD($A1520,ChapterTable!$S$20)&lt;&gt;0),
MAX(0,INT(($B1520+ChapterTable!$Q$26+VLOOKUP(SUBSTITUTE(D$1,"성장단계","")&amp;"단계오프셋",ChapterTable!$S:$T,2,0))/ChapterTable!$Q$23)),
MAX(0,INT(($B1520+ChapterTable!$S$26+VLOOKUP(SUBSTITUTE(D$1,"성장단계","")&amp;"보스단계오프셋",ChapterTable!$S:$T,2,0))/ChapterTable!$S$23)))</f>
        <v>2</v>
      </c>
      <c r="E1520" s="1">
        <f ca="1">IF(AND($A1520=0,$B1520=1),
    VLOOKUP(1,ChapterTable!$1:$1048576,MATCH("최종"&amp;SUBSTITUTE(SUBSTITUTE(E$1,"standard",""),"|Float",""),ChapterTable!$1:$1,0),0)*ChapterTable!$Q$17,
  IF(AND($A1520=0,$B1520=0),
    E1521,
  IF($B1520=0,
    VLOOKUP($A1520,ChapterTable!$1:$1048576,MATCH("최종"&amp;SUBSTITUTE(SUBSTITUTE(E$1,"standard",""),"|Float",""),ChapterTable!$1:$1,0),0),
  IF($B1520=1,
    IF($L1520=FALSE,
      VLOOKUP($A1520,ChapterTable!$1:$1048576,MATCH("최종"&amp;SUBSTITUTE(SUBSTITUTE(E$1,"standard",""),"|Float",""),ChapterTable!$1:$1,0),0),
      VLOOKUP($A1520-ChapterTable!$Q$11,ChapterTable!$1:$1048576,MATCH("최종"&amp;SUBSTITUTE(SUBSTITUTE(E$1,"standard",""),"|Float",""),ChapterTable!$1:$1,0),0)*ChapterTable!$Q$14
    ),
  OFFSET(E1520,-$B1520+IF($L1520,1,0),0)*
    (VLOOKUP(SUBSTITUTE(SUBSTITUTE(E$1,"standard",""),"|Float","")&amp;"인게임누적곱배수",ChapterTable!$S:$T,2,0)^C1520
    +VLOOKUP(SUBSTITUTE(SUBSTITUTE(E$1,"standard",""),"|Float","")&amp;"인게임누적합배수",ChapterTable!$S:$T,2,0)*C1520)
  )
  )
  )
)</f>
        <v>3572.6695312499996</v>
      </c>
      <c r="F1520" s="1">
        <f ca="1">IF(AND($A1520=0,$B1520=1),
    VLOOKUP(1,ChapterTable!$1:$1048576,MATCH("최종"&amp;SUBSTITUTE(SUBSTITUTE(F$1,"standard",""),"|Float",""),ChapterTable!$1:$1,0),0)*ChapterTable!$Q$17,
  IF(AND($A1520=0,$B1520=0),
    F1521,
  IF($B1520=0,
    VLOOKUP($A1520,ChapterTable!$1:$1048576,MATCH("최종"&amp;SUBSTITUTE(SUBSTITUTE(F$1,"standard",""),"|Float",""),ChapterTable!$1:$1,0),0),
  IF($B1520=1,
    IF($L1520=FALSE,
      VLOOKUP($A1520,ChapterTable!$1:$1048576,MATCH("최종"&amp;SUBSTITUTE(SUBSTITUTE(F$1,"standard",""),"|Float",""),ChapterTable!$1:$1,0),0),
      VLOOKUP($A1520-ChapterTable!$Q$11,ChapterTable!$1:$1048576,MATCH("최종"&amp;SUBSTITUTE(SUBSTITUTE(F$1,"standard",""),"|Float",""),ChapterTable!$1:$1,0),0)*ChapterTable!$Q$14
    ),
  OFFSET(F1520,-$B1520+IF($L1520,1,0),0)*
    (VLOOKUP(SUBSTITUTE(SUBSTITUTE(F$1,"standard",""),"|Float","")&amp;"인게임누적곱배수",ChapterTable!$S:$T,2,0)^D1520
    +VLOOKUP(SUBSTITUTE(SUBSTITUTE(F$1,"standard",""),"|Float","")&amp;"인게임누적합배수",ChapterTable!$S:$T,2,0)*D1520)
  )
  )
  )
)</f>
        <v>1355.484375</v>
      </c>
      <c r="G1520" t="s">
        <v>76</v>
      </c>
      <c r="J1520" t="str">
        <f>IF(ISBLANK(I1520),"",
IFERROR(VLOOKUP(I1520,[1]StringTable!$1:$1048576,MATCH([1]StringTable!$B$1,[1]StringTable!$1:$1,0),0),
IFERROR(VLOOKUP(I1520,[1]InApkStringTable!$1:$1048576,MATCH([1]InApkStringTable!$B$1,[1]InApkStringTable!$1:$1,0),0),
"스트링없음")))</f>
        <v/>
      </c>
      <c r="L1520" t="b">
        <v>1</v>
      </c>
      <c r="N1520" t="str">
        <f>IF(ISBLANK(M1520),"",IF(ISERROR(VLOOKUP(M1520,MapTable!$A:$A,1,0)),"맵없음",""))</f>
        <v/>
      </c>
      <c r="O1520">
        <f t="shared" si="93"/>
        <v>93</v>
      </c>
      <c r="Q1520">
        <f t="shared" si="94"/>
        <v>93</v>
      </c>
      <c r="R1520" t="b">
        <f t="shared" ca="1" si="95"/>
        <v>1</v>
      </c>
      <c r="T1520" t="b">
        <f t="shared" ca="1" si="96"/>
        <v>1</v>
      </c>
      <c r="X1520" t="str">
        <f>IF(ISBLANK(W1520),"",
IF(ISERROR(FIND(",",W1520)),
  IF(ISERROR(VLOOKUP(W1520,MapTable!$A:$A,1,0)),"맵없음",
  ""),
IF(ISERROR(FIND(",",W1520,FIND(",",W1520)+1)),
  IF(OR(ISERROR(VLOOKUP(LEFT(W1520,FIND(",",W1520)-1),MapTable!$A:$A,1,0)),ISERROR(VLOOKUP(TRIM(MID(W1520,FIND(",",W1520)+1,999)),MapTable!$A:$A,1,0))),"맵없음",
  ""),
IF(ISERROR(FIND(",",W1520,FIND(",",W1520,FIND(",",W1520)+1)+1)),
  IF(OR(ISERROR(VLOOKUP(LEFT(W1520,FIND(",",W1520)-1),MapTable!$A:$A,1,0)),ISERROR(VLOOKUP(TRIM(MID(W1520,FIND(",",W1520)+1,FIND(",",W1520,FIND(",",W1520)+1)-FIND(",",W1520)-1)),MapTable!$A:$A,1,0)),ISERROR(VLOOKUP(TRIM(MID(W1520,FIND(",",W1520,FIND(",",W1520)+1)+1,999)),MapTable!$A:$A,1,0))),"맵없음",
  ""),
IF(ISERROR(FIND(",",W1520,FIND(",",W1520,FIND(",",W1520,FIND(",",W1520)+1)+1)+1)),
  IF(OR(ISERROR(VLOOKUP(LEFT(W1520,FIND(",",W1520)-1),MapTable!$A:$A,1,0)),ISERROR(VLOOKUP(TRIM(MID(W1520,FIND(",",W1520)+1,FIND(",",W1520,FIND(",",W1520)+1)-FIND(",",W1520)-1)),MapTable!$A:$A,1,0)),ISERROR(VLOOKUP(TRIM(MID(W1520,FIND(",",W1520,FIND(",",W1520)+1)+1,FIND(",",W1520,FIND(",",W1520,FIND(",",W1520)+1)+1)-FIND(",",W1520,FIND(",",W1520)+1)-1)),MapTable!$A:$A,1,0)),ISERROR(VLOOKUP(TRIM(MID(W1520,FIND(",",W1520,FIND(",",W1520,FIND(",",W1520)+1)+1)+1,999)),MapTable!$A:$A,1,0))),"맵없음",
  ""),
)))))</f>
        <v/>
      </c>
      <c r="AC1520" t="str">
        <f>IF(ISBLANK(AB1520),"",IF(ISERROR(VLOOKUP(AB1520,[3]DropTable!$A:$A,1,0)),"드랍없음",""))</f>
        <v/>
      </c>
      <c r="AE1520" t="str">
        <f>IF(ISBLANK(AD1520),"",IF(ISERROR(VLOOKUP(AD1520,[3]DropTable!$A:$A,1,0)),"드랍없음",""))</f>
        <v/>
      </c>
      <c r="AG1520">
        <v>9.8000000000000007</v>
      </c>
      <c r="AH1520">
        <v>1</v>
      </c>
    </row>
    <row r="1521" spans="1:34" x14ac:dyDescent="0.3">
      <c r="A1521">
        <v>8</v>
      </c>
      <c r="B1521">
        <v>30</v>
      </c>
      <c r="C1521">
        <f>IF(OR($L1521=TRUE,$A1521=0,MOD($A1521,ChapterTable!$S$20)&lt;&gt;0),
MAX(0,INT(($B1521+ChapterTable!$Q$26+VLOOKUP(SUBSTITUTE(C$1,"성장단계","")&amp;"단계오프셋",ChapterTable!$S:$T,2,0))/ChapterTable!$Q$23)),
MAX(0,INT(($B1521+ChapterTable!$S$26+VLOOKUP(SUBSTITUTE(C$1,"성장단계","")&amp;"보스단계오프셋",ChapterTable!$S:$T,2,0))/ChapterTable!$S$23)))</f>
        <v>3</v>
      </c>
      <c r="D1521">
        <f>IF(OR($L1521=TRUE,$A1521=0,MOD($A1521,ChapterTable!$S$20)&lt;&gt;0),
MAX(0,INT(($B1521+ChapterTable!$Q$26+VLOOKUP(SUBSTITUTE(D$1,"성장단계","")&amp;"단계오프셋",ChapterTable!$S:$T,2,0))/ChapterTable!$Q$23)),
MAX(0,INT(($B1521+ChapterTable!$S$26+VLOOKUP(SUBSTITUTE(D$1,"성장단계","")&amp;"보스단계오프셋",ChapterTable!$S:$T,2,0))/ChapterTable!$S$23)))</f>
        <v>2</v>
      </c>
      <c r="E1521" s="1">
        <f ca="1">IF(AND($A1521=0,$B1521=1),
    VLOOKUP(1,ChapterTable!$1:$1048576,MATCH("최종"&amp;SUBSTITUTE(SUBSTITUTE(E$1,"standard",""),"|Float",""),ChapterTable!$1:$1,0),0)*ChapterTable!$Q$17,
  IF(AND($A1521=0,$B1521=0),
    E1522,
  IF($B1521=0,
    VLOOKUP($A1521,ChapterTable!$1:$1048576,MATCH("최종"&amp;SUBSTITUTE(SUBSTITUTE(E$1,"standard",""),"|Float",""),ChapterTable!$1:$1,0),0),
  IF($B1521=1,
    IF($L1521=FALSE,
      VLOOKUP($A1521,ChapterTable!$1:$1048576,MATCH("최종"&amp;SUBSTITUTE(SUBSTITUTE(E$1,"standard",""),"|Float",""),ChapterTable!$1:$1,0),0),
      VLOOKUP($A1521-ChapterTable!$Q$11,ChapterTable!$1:$1048576,MATCH("최종"&amp;SUBSTITUTE(SUBSTITUTE(E$1,"standard",""),"|Float",""),ChapterTable!$1:$1,0),0)*ChapterTable!$Q$14
    ),
  OFFSET(E1521,-$B1521+IF($L1521,1,0),0)*
    (VLOOKUP(SUBSTITUTE(SUBSTITUTE(E$1,"standard",""),"|Float","")&amp;"인게임누적곱배수",ChapterTable!$S:$T,2,0)^C1521
    +VLOOKUP(SUBSTITUTE(SUBSTITUTE(E$1,"standard",""),"|Float","")&amp;"인게임누적합배수",ChapterTable!$S:$T,2,0)*C1521)
  )
  )
  )
)</f>
        <v>3572.6695312499996</v>
      </c>
      <c r="F1521" s="1">
        <f ca="1">IF(AND($A1521=0,$B1521=1),
    VLOOKUP(1,ChapterTable!$1:$1048576,MATCH("최종"&amp;SUBSTITUTE(SUBSTITUTE(F$1,"standard",""),"|Float",""),ChapterTable!$1:$1,0),0)*ChapterTable!$Q$17,
  IF(AND($A1521=0,$B1521=0),
    F1522,
  IF($B1521=0,
    VLOOKUP($A1521,ChapterTable!$1:$1048576,MATCH("최종"&amp;SUBSTITUTE(SUBSTITUTE(F$1,"standard",""),"|Float",""),ChapterTable!$1:$1,0),0),
  IF($B1521=1,
    IF($L1521=FALSE,
      VLOOKUP($A1521,ChapterTable!$1:$1048576,MATCH("최종"&amp;SUBSTITUTE(SUBSTITUTE(F$1,"standard",""),"|Float",""),ChapterTable!$1:$1,0),0),
      VLOOKUP($A1521-ChapterTable!$Q$11,ChapterTable!$1:$1048576,MATCH("최종"&amp;SUBSTITUTE(SUBSTITUTE(F$1,"standard",""),"|Float",""),ChapterTable!$1:$1,0),0)*ChapterTable!$Q$14
    ),
  OFFSET(F1521,-$B1521+IF($L1521,1,0),0)*
    (VLOOKUP(SUBSTITUTE(SUBSTITUTE(F$1,"standard",""),"|Float","")&amp;"인게임누적곱배수",ChapterTable!$S:$T,2,0)^D1521
    +VLOOKUP(SUBSTITUTE(SUBSTITUTE(F$1,"standard",""),"|Float","")&amp;"인게임누적합배수",ChapterTable!$S:$T,2,0)*D1521)
  )
  )
  )
)</f>
        <v>1355.484375</v>
      </c>
      <c r="G1521" t="s">
        <v>76</v>
      </c>
      <c r="J1521" t="str">
        <f>IF(ISBLANK(I1521),"",
IFERROR(VLOOKUP(I1521,[1]StringTable!$1:$1048576,MATCH([1]StringTable!$B$1,[1]StringTable!$1:$1,0),0),
IFERROR(VLOOKUP(I1521,[1]InApkStringTable!$1:$1048576,MATCH([1]InApkStringTable!$B$1,[1]InApkStringTable!$1:$1,0),0),
"스트링없음")))</f>
        <v/>
      </c>
      <c r="L1521" t="b">
        <v>1</v>
      </c>
      <c r="N1521" t="str">
        <f>IF(ISBLANK(M1521),"",IF(ISERROR(VLOOKUP(M1521,MapTable!$A:$A,1,0)),"맵없음",""))</f>
        <v/>
      </c>
      <c r="O1521">
        <f t="shared" si="93"/>
        <v>21</v>
      </c>
      <c r="Q1521">
        <f t="shared" si="94"/>
        <v>21</v>
      </c>
      <c r="R1521" t="b">
        <f t="shared" ca="1" si="95"/>
        <v>0</v>
      </c>
      <c r="T1521" t="b">
        <f t="shared" ca="1" si="96"/>
        <v>0</v>
      </c>
      <c r="X1521" t="str">
        <f>IF(ISBLANK(W1521),"",
IF(ISERROR(FIND(",",W1521)),
  IF(ISERROR(VLOOKUP(W1521,MapTable!$A:$A,1,0)),"맵없음",
  ""),
IF(ISERROR(FIND(",",W1521,FIND(",",W1521)+1)),
  IF(OR(ISERROR(VLOOKUP(LEFT(W1521,FIND(",",W1521)-1),MapTable!$A:$A,1,0)),ISERROR(VLOOKUP(TRIM(MID(W1521,FIND(",",W1521)+1,999)),MapTable!$A:$A,1,0))),"맵없음",
  ""),
IF(ISERROR(FIND(",",W1521,FIND(",",W1521,FIND(",",W1521)+1)+1)),
  IF(OR(ISERROR(VLOOKUP(LEFT(W1521,FIND(",",W1521)-1),MapTable!$A:$A,1,0)),ISERROR(VLOOKUP(TRIM(MID(W1521,FIND(",",W1521)+1,FIND(",",W1521,FIND(",",W1521)+1)-FIND(",",W1521)-1)),MapTable!$A:$A,1,0)),ISERROR(VLOOKUP(TRIM(MID(W1521,FIND(",",W1521,FIND(",",W1521)+1)+1,999)),MapTable!$A:$A,1,0))),"맵없음",
  ""),
IF(ISERROR(FIND(",",W1521,FIND(",",W1521,FIND(",",W1521,FIND(",",W1521)+1)+1)+1)),
  IF(OR(ISERROR(VLOOKUP(LEFT(W1521,FIND(",",W1521)-1),MapTable!$A:$A,1,0)),ISERROR(VLOOKUP(TRIM(MID(W1521,FIND(",",W1521)+1,FIND(",",W1521,FIND(",",W1521)+1)-FIND(",",W1521)-1)),MapTable!$A:$A,1,0)),ISERROR(VLOOKUP(TRIM(MID(W1521,FIND(",",W1521,FIND(",",W1521)+1)+1,FIND(",",W1521,FIND(",",W1521,FIND(",",W1521)+1)+1)-FIND(",",W1521,FIND(",",W1521)+1)-1)),MapTable!$A:$A,1,0)),ISERROR(VLOOKUP(TRIM(MID(W1521,FIND(",",W1521,FIND(",",W1521,FIND(",",W1521)+1)+1)+1,999)),MapTable!$A:$A,1,0))),"맵없음",
  ""),
)))))</f>
        <v/>
      </c>
      <c r="AC1521" t="str">
        <f>IF(ISBLANK(AB1521),"",IF(ISERROR(VLOOKUP(AB1521,[3]DropTable!$A:$A,1,0)),"드랍없음",""))</f>
        <v/>
      </c>
      <c r="AE1521" t="str">
        <f>IF(ISBLANK(AD1521),"",IF(ISERROR(VLOOKUP(AD1521,[3]DropTable!$A:$A,1,0)),"드랍없음",""))</f>
        <v/>
      </c>
      <c r="AG1521">
        <v>9.8000000000000007</v>
      </c>
      <c r="AH1521">
        <v>1</v>
      </c>
    </row>
    <row r="1522" spans="1:34" x14ac:dyDescent="0.3">
      <c r="A1522">
        <v>8</v>
      </c>
      <c r="B1522">
        <v>31</v>
      </c>
      <c r="C1522">
        <f>IF(OR($L1522=TRUE,$A1522=0,MOD($A1522,ChapterTable!$S$20)&lt;&gt;0),
MAX(0,INT(($B1522+ChapterTable!$Q$26+VLOOKUP(SUBSTITUTE(C$1,"성장단계","")&amp;"단계오프셋",ChapterTable!$S:$T,2,0))/ChapterTable!$Q$23)),
MAX(0,INT(($B1522+ChapterTable!$S$26+VLOOKUP(SUBSTITUTE(C$1,"성장단계","")&amp;"보스단계오프셋",ChapterTable!$S:$T,2,0))/ChapterTable!$S$23)))</f>
        <v>3</v>
      </c>
      <c r="D1522">
        <f>IF(OR($L1522=TRUE,$A1522=0,MOD($A1522,ChapterTable!$S$20)&lt;&gt;0),
MAX(0,INT(($B1522+ChapterTable!$Q$26+VLOOKUP(SUBSTITUTE(D$1,"성장단계","")&amp;"단계오프셋",ChapterTable!$S:$T,2,0))/ChapterTable!$Q$23)),
MAX(0,INT(($B1522+ChapterTable!$S$26+VLOOKUP(SUBSTITUTE(D$1,"성장단계","")&amp;"보스단계오프셋",ChapterTable!$S:$T,2,0))/ChapterTable!$S$23)))</f>
        <v>3</v>
      </c>
      <c r="E1522" s="1">
        <f ca="1">IF(AND($A1522=0,$B1522=1),
    VLOOKUP(1,ChapterTable!$1:$1048576,MATCH("최종"&amp;SUBSTITUTE(SUBSTITUTE(E$1,"standard",""),"|Float",""),ChapterTable!$1:$1,0),0)*ChapterTable!$Q$17,
  IF(AND($A1522=0,$B1522=0),
    E1523,
  IF($B1522=0,
    VLOOKUP($A1522,ChapterTable!$1:$1048576,MATCH("최종"&amp;SUBSTITUTE(SUBSTITUTE(E$1,"standard",""),"|Float",""),ChapterTable!$1:$1,0),0),
  IF($B1522=1,
    IF($L1522=FALSE,
      VLOOKUP($A1522,ChapterTable!$1:$1048576,MATCH("최종"&amp;SUBSTITUTE(SUBSTITUTE(E$1,"standard",""),"|Float",""),ChapterTable!$1:$1,0),0),
      VLOOKUP($A1522-ChapterTable!$Q$11,ChapterTable!$1:$1048576,MATCH("최종"&amp;SUBSTITUTE(SUBSTITUTE(E$1,"standard",""),"|Float",""),ChapterTable!$1:$1,0),0)*ChapterTable!$Q$14
    ),
  OFFSET(E1522,-$B1522+IF($L1522,1,0),0)*
    (VLOOKUP(SUBSTITUTE(SUBSTITUTE(E$1,"standard",""),"|Float","")&amp;"인게임누적곱배수",ChapterTable!$S:$T,2,0)^C1522
    +VLOOKUP(SUBSTITUTE(SUBSTITUTE(E$1,"standard",""),"|Float","")&amp;"인게임누적합배수",ChapterTable!$S:$T,2,0)*C1522)
  )
  )
  )
)</f>
        <v>3572.6695312499996</v>
      </c>
      <c r="F1522" s="1">
        <f ca="1">IF(AND($A1522=0,$B1522=1),
    VLOOKUP(1,ChapterTable!$1:$1048576,MATCH("최종"&amp;SUBSTITUTE(SUBSTITUTE(F$1,"standard",""),"|Float",""),ChapterTable!$1:$1,0),0)*ChapterTable!$Q$17,
  IF(AND($A1522=0,$B1522=0),
    F1523,
  IF($B1522=0,
    VLOOKUP($A1522,ChapterTable!$1:$1048576,MATCH("최종"&amp;SUBSTITUTE(SUBSTITUTE(F$1,"standard",""),"|Float",""),ChapterTable!$1:$1,0),0),
  IF($B1522=1,
    IF($L1522=FALSE,
      VLOOKUP($A1522,ChapterTable!$1:$1048576,MATCH("최종"&amp;SUBSTITUTE(SUBSTITUTE(F$1,"standard",""),"|Float",""),ChapterTable!$1:$1,0),0),
      VLOOKUP($A1522-ChapterTable!$Q$11,ChapterTable!$1:$1048576,MATCH("최종"&amp;SUBSTITUTE(SUBSTITUTE(F$1,"standard",""),"|Float",""),ChapterTable!$1:$1,0),0)*ChapterTable!$Q$14
    ),
  OFFSET(F1522,-$B1522+IF($L1522,1,0),0)*
    (VLOOKUP(SUBSTITUTE(SUBSTITUTE(F$1,"standard",""),"|Float","")&amp;"인게임누적곱배수",ChapterTable!$S:$T,2,0)^D1522
    +VLOOKUP(SUBSTITUTE(SUBSTITUTE(F$1,"standard",""),"|Float","")&amp;"인게임누적합배수",ChapterTable!$S:$T,2,0)*D1522)
  )
  )
  )
)</f>
        <v>1549.125</v>
      </c>
      <c r="G1522" t="s">
        <v>76</v>
      </c>
      <c r="J1522" t="str">
        <f>IF(ISBLANK(I1522),"",
IFERROR(VLOOKUP(I1522,[1]StringTable!$1:$1048576,MATCH([1]StringTable!$B$1,[1]StringTable!$1:$1,0),0),
IFERROR(VLOOKUP(I1522,[1]InApkStringTable!$1:$1048576,MATCH([1]InApkStringTable!$B$1,[1]InApkStringTable!$1:$1,0),0),
"스트링없음")))</f>
        <v/>
      </c>
      <c r="L1522" t="b">
        <v>1</v>
      </c>
      <c r="N1522" t="str">
        <f>IF(ISBLANK(M1522),"",IF(ISERROR(VLOOKUP(M1522,MapTable!$A:$A,1,0)),"맵없음",""))</f>
        <v/>
      </c>
      <c r="O1522">
        <f t="shared" si="93"/>
        <v>4</v>
      </c>
      <c r="Q1522">
        <f t="shared" si="94"/>
        <v>4</v>
      </c>
      <c r="R1522" t="b">
        <f t="shared" ca="1" si="95"/>
        <v>0</v>
      </c>
      <c r="T1522" t="b">
        <f t="shared" ca="1" si="96"/>
        <v>0</v>
      </c>
      <c r="X1522" t="str">
        <f>IF(ISBLANK(W1522),"",
IF(ISERROR(FIND(",",W1522)),
  IF(ISERROR(VLOOKUP(W1522,MapTable!$A:$A,1,0)),"맵없음",
  ""),
IF(ISERROR(FIND(",",W1522,FIND(",",W1522)+1)),
  IF(OR(ISERROR(VLOOKUP(LEFT(W1522,FIND(",",W1522)-1),MapTable!$A:$A,1,0)),ISERROR(VLOOKUP(TRIM(MID(W1522,FIND(",",W1522)+1,999)),MapTable!$A:$A,1,0))),"맵없음",
  ""),
IF(ISERROR(FIND(",",W1522,FIND(",",W1522,FIND(",",W1522)+1)+1)),
  IF(OR(ISERROR(VLOOKUP(LEFT(W1522,FIND(",",W1522)-1),MapTable!$A:$A,1,0)),ISERROR(VLOOKUP(TRIM(MID(W1522,FIND(",",W1522)+1,FIND(",",W1522,FIND(",",W1522)+1)-FIND(",",W1522)-1)),MapTable!$A:$A,1,0)),ISERROR(VLOOKUP(TRIM(MID(W1522,FIND(",",W1522,FIND(",",W1522)+1)+1,999)),MapTable!$A:$A,1,0))),"맵없음",
  ""),
IF(ISERROR(FIND(",",W1522,FIND(",",W1522,FIND(",",W1522,FIND(",",W1522)+1)+1)+1)),
  IF(OR(ISERROR(VLOOKUP(LEFT(W1522,FIND(",",W1522)-1),MapTable!$A:$A,1,0)),ISERROR(VLOOKUP(TRIM(MID(W1522,FIND(",",W1522)+1,FIND(",",W1522,FIND(",",W1522)+1)-FIND(",",W1522)-1)),MapTable!$A:$A,1,0)),ISERROR(VLOOKUP(TRIM(MID(W1522,FIND(",",W1522,FIND(",",W1522)+1)+1,FIND(",",W1522,FIND(",",W1522,FIND(",",W1522)+1)+1)-FIND(",",W1522,FIND(",",W1522)+1)-1)),MapTable!$A:$A,1,0)),ISERROR(VLOOKUP(TRIM(MID(W1522,FIND(",",W1522,FIND(",",W1522,FIND(",",W1522)+1)+1)+1,999)),MapTable!$A:$A,1,0))),"맵없음",
  ""),
)))))</f>
        <v/>
      </c>
      <c r="AC1522" t="str">
        <f>IF(ISBLANK(AB1522),"",IF(ISERROR(VLOOKUP(AB1522,[3]DropTable!$A:$A,1,0)),"드랍없음",""))</f>
        <v/>
      </c>
      <c r="AE1522" t="str">
        <f>IF(ISBLANK(AD1522),"",IF(ISERROR(VLOOKUP(AD1522,[3]DropTable!$A:$A,1,0)),"드랍없음",""))</f>
        <v/>
      </c>
      <c r="AG1522">
        <v>9.8000000000000007</v>
      </c>
      <c r="AH1522">
        <v>1</v>
      </c>
    </row>
    <row r="1523" spans="1:34" x14ac:dyDescent="0.3">
      <c r="A1523">
        <v>8</v>
      </c>
      <c r="B1523">
        <v>32</v>
      </c>
      <c r="C1523">
        <f>IF(OR($L1523=TRUE,$A1523=0,MOD($A1523,ChapterTable!$S$20)&lt;&gt;0),
MAX(0,INT(($B1523+ChapterTable!$Q$26+VLOOKUP(SUBSTITUTE(C$1,"성장단계","")&amp;"단계오프셋",ChapterTable!$S:$T,2,0))/ChapterTable!$Q$23)),
MAX(0,INT(($B1523+ChapterTable!$S$26+VLOOKUP(SUBSTITUTE(C$1,"성장단계","")&amp;"보스단계오프셋",ChapterTable!$S:$T,2,0))/ChapterTable!$S$23)))</f>
        <v>3</v>
      </c>
      <c r="D1523">
        <f>IF(OR($L1523=TRUE,$A1523=0,MOD($A1523,ChapterTable!$S$20)&lt;&gt;0),
MAX(0,INT(($B1523+ChapterTable!$Q$26+VLOOKUP(SUBSTITUTE(D$1,"성장단계","")&amp;"단계오프셋",ChapterTable!$S:$T,2,0))/ChapterTable!$Q$23)),
MAX(0,INT(($B1523+ChapterTable!$S$26+VLOOKUP(SUBSTITUTE(D$1,"성장단계","")&amp;"보스단계오프셋",ChapterTable!$S:$T,2,0))/ChapterTable!$S$23)))</f>
        <v>3</v>
      </c>
      <c r="E1523" s="1">
        <f ca="1">IF(AND($A1523=0,$B1523=1),
    VLOOKUP(1,ChapterTable!$1:$1048576,MATCH("최종"&amp;SUBSTITUTE(SUBSTITUTE(E$1,"standard",""),"|Float",""),ChapterTable!$1:$1,0),0)*ChapterTable!$Q$17,
  IF(AND($A1523=0,$B1523=0),
    E1524,
  IF($B1523=0,
    VLOOKUP($A1523,ChapterTable!$1:$1048576,MATCH("최종"&amp;SUBSTITUTE(SUBSTITUTE(E$1,"standard",""),"|Float",""),ChapterTable!$1:$1,0),0),
  IF($B1523=1,
    IF($L1523=FALSE,
      VLOOKUP($A1523,ChapterTable!$1:$1048576,MATCH("최종"&amp;SUBSTITUTE(SUBSTITUTE(E$1,"standard",""),"|Float",""),ChapterTable!$1:$1,0),0),
      VLOOKUP($A1523-ChapterTable!$Q$11,ChapterTable!$1:$1048576,MATCH("최종"&amp;SUBSTITUTE(SUBSTITUTE(E$1,"standard",""),"|Float",""),ChapterTable!$1:$1,0),0)*ChapterTable!$Q$14
    ),
  OFFSET(E1523,-$B1523+IF($L1523,1,0),0)*
    (VLOOKUP(SUBSTITUTE(SUBSTITUTE(E$1,"standard",""),"|Float","")&amp;"인게임누적곱배수",ChapterTable!$S:$T,2,0)^C1523
    +VLOOKUP(SUBSTITUTE(SUBSTITUTE(E$1,"standard",""),"|Float","")&amp;"인게임누적합배수",ChapterTable!$S:$T,2,0)*C1523)
  )
  )
  )
)</f>
        <v>3572.6695312499996</v>
      </c>
      <c r="F1523" s="1">
        <f ca="1">IF(AND($A1523=0,$B1523=1),
    VLOOKUP(1,ChapterTable!$1:$1048576,MATCH("최종"&amp;SUBSTITUTE(SUBSTITUTE(F$1,"standard",""),"|Float",""),ChapterTable!$1:$1,0),0)*ChapterTable!$Q$17,
  IF(AND($A1523=0,$B1523=0),
    F1524,
  IF($B1523=0,
    VLOOKUP($A1523,ChapterTable!$1:$1048576,MATCH("최종"&amp;SUBSTITUTE(SUBSTITUTE(F$1,"standard",""),"|Float",""),ChapterTable!$1:$1,0),0),
  IF($B1523=1,
    IF($L1523=FALSE,
      VLOOKUP($A1523,ChapterTable!$1:$1048576,MATCH("최종"&amp;SUBSTITUTE(SUBSTITUTE(F$1,"standard",""),"|Float",""),ChapterTable!$1:$1,0),0),
      VLOOKUP($A1523-ChapterTable!$Q$11,ChapterTable!$1:$1048576,MATCH("최종"&amp;SUBSTITUTE(SUBSTITUTE(F$1,"standard",""),"|Float",""),ChapterTable!$1:$1,0),0)*ChapterTable!$Q$14
    ),
  OFFSET(F1523,-$B1523+IF($L1523,1,0),0)*
    (VLOOKUP(SUBSTITUTE(SUBSTITUTE(F$1,"standard",""),"|Float","")&amp;"인게임누적곱배수",ChapterTable!$S:$T,2,0)^D1523
    +VLOOKUP(SUBSTITUTE(SUBSTITUTE(F$1,"standard",""),"|Float","")&amp;"인게임누적합배수",ChapterTable!$S:$T,2,0)*D1523)
  )
  )
  )
)</f>
        <v>1549.125</v>
      </c>
      <c r="G1523" t="s">
        <v>76</v>
      </c>
      <c r="J1523" t="str">
        <f>IF(ISBLANK(I1523),"",
IFERROR(VLOOKUP(I1523,[1]StringTable!$1:$1048576,MATCH([1]StringTable!$B$1,[1]StringTable!$1:$1,0),0),
IFERROR(VLOOKUP(I1523,[1]InApkStringTable!$1:$1048576,MATCH([1]InApkStringTable!$B$1,[1]InApkStringTable!$1:$1,0),0),
"스트링없음")))</f>
        <v/>
      </c>
      <c r="L1523" t="b">
        <v>1</v>
      </c>
      <c r="N1523" t="str">
        <f>IF(ISBLANK(M1523),"",IF(ISERROR(VLOOKUP(M1523,MapTable!$A:$A,1,0)),"맵없음",""))</f>
        <v/>
      </c>
      <c r="O1523">
        <f t="shared" si="93"/>
        <v>4</v>
      </c>
      <c r="Q1523">
        <f t="shared" si="94"/>
        <v>4</v>
      </c>
      <c r="R1523" t="b">
        <f t="shared" ca="1" si="95"/>
        <v>0</v>
      </c>
      <c r="T1523" t="b">
        <f t="shared" ca="1" si="96"/>
        <v>0</v>
      </c>
      <c r="X1523" t="str">
        <f>IF(ISBLANK(W1523),"",
IF(ISERROR(FIND(",",W1523)),
  IF(ISERROR(VLOOKUP(W1523,MapTable!$A:$A,1,0)),"맵없음",
  ""),
IF(ISERROR(FIND(",",W1523,FIND(",",W1523)+1)),
  IF(OR(ISERROR(VLOOKUP(LEFT(W1523,FIND(",",W1523)-1),MapTable!$A:$A,1,0)),ISERROR(VLOOKUP(TRIM(MID(W1523,FIND(",",W1523)+1,999)),MapTable!$A:$A,1,0))),"맵없음",
  ""),
IF(ISERROR(FIND(",",W1523,FIND(",",W1523,FIND(",",W1523)+1)+1)),
  IF(OR(ISERROR(VLOOKUP(LEFT(W1523,FIND(",",W1523)-1),MapTable!$A:$A,1,0)),ISERROR(VLOOKUP(TRIM(MID(W1523,FIND(",",W1523)+1,FIND(",",W1523,FIND(",",W1523)+1)-FIND(",",W1523)-1)),MapTable!$A:$A,1,0)),ISERROR(VLOOKUP(TRIM(MID(W1523,FIND(",",W1523,FIND(",",W1523)+1)+1,999)),MapTable!$A:$A,1,0))),"맵없음",
  ""),
IF(ISERROR(FIND(",",W1523,FIND(",",W1523,FIND(",",W1523,FIND(",",W1523)+1)+1)+1)),
  IF(OR(ISERROR(VLOOKUP(LEFT(W1523,FIND(",",W1523)-1),MapTable!$A:$A,1,0)),ISERROR(VLOOKUP(TRIM(MID(W1523,FIND(",",W1523)+1,FIND(",",W1523,FIND(",",W1523)+1)-FIND(",",W1523)-1)),MapTable!$A:$A,1,0)),ISERROR(VLOOKUP(TRIM(MID(W1523,FIND(",",W1523,FIND(",",W1523)+1)+1,FIND(",",W1523,FIND(",",W1523,FIND(",",W1523)+1)+1)-FIND(",",W1523,FIND(",",W1523)+1)-1)),MapTable!$A:$A,1,0)),ISERROR(VLOOKUP(TRIM(MID(W1523,FIND(",",W1523,FIND(",",W1523,FIND(",",W1523)+1)+1)+1,999)),MapTable!$A:$A,1,0))),"맵없음",
  ""),
)))))</f>
        <v/>
      </c>
      <c r="AC1523" t="str">
        <f>IF(ISBLANK(AB1523),"",IF(ISERROR(VLOOKUP(AB1523,[3]DropTable!$A:$A,1,0)),"드랍없음",""))</f>
        <v/>
      </c>
      <c r="AE1523" t="str">
        <f>IF(ISBLANK(AD1523),"",IF(ISERROR(VLOOKUP(AD1523,[3]DropTable!$A:$A,1,0)),"드랍없음",""))</f>
        <v/>
      </c>
      <c r="AG1523">
        <v>9.8000000000000007</v>
      </c>
      <c r="AH1523">
        <v>1</v>
      </c>
    </row>
    <row r="1524" spans="1:34" x14ac:dyDescent="0.3">
      <c r="A1524">
        <v>8</v>
      </c>
      <c r="B1524">
        <v>33</v>
      </c>
      <c r="C1524">
        <f>IF(OR($L1524=TRUE,$A1524=0,MOD($A1524,ChapterTable!$S$20)&lt;&gt;0),
MAX(0,INT(($B1524+ChapterTable!$Q$26+VLOOKUP(SUBSTITUTE(C$1,"성장단계","")&amp;"단계오프셋",ChapterTable!$S:$T,2,0))/ChapterTable!$Q$23)),
MAX(0,INT(($B1524+ChapterTable!$S$26+VLOOKUP(SUBSTITUTE(C$1,"성장단계","")&amp;"보스단계오프셋",ChapterTable!$S:$T,2,0))/ChapterTable!$S$23)))</f>
        <v>3</v>
      </c>
      <c r="D1524">
        <f>IF(OR($L1524=TRUE,$A1524=0,MOD($A1524,ChapterTable!$S$20)&lt;&gt;0),
MAX(0,INT(($B1524+ChapterTable!$Q$26+VLOOKUP(SUBSTITUTE(D$1,"성장단계","")&amp;"단계오프셋",ChapterTable!$S:$T,2,0))/ChapterTable!$Q$23)),
MAX(0,INT(($B1524+ChapterTable!$S$26+VLOOKUP(SUBSTITUTE(D$1,"성장단계","")&amp;"보스단계오프셋",ChapterTable!$S:$T,2,0))/ChapterTable!$S$23)))</f>
        <v>3</v>
      </c>
      <c r="E1524" s="1">
        <f ca="1">IF(AND($A1524=0,$B1524=1),
    VLOOKUP(1,ChapterTable!$1:$1048576,MATCH("최종"&amp;SUBSTITUTE(SUBSTITUTE(E$1,"standard",""),"|Float",""),ChapterTable!$1:$1,0),0)*ChapterTable!$Q$17,
  IF(AND($A1524=0,$B1524=0),
    E1525,
  IF($B1524=0,
    VLOOKUP($A1524,ChapterTable!$1:$1048576,MATCH("최종"&amp;SUBSTITUTE(SUBSTITUTE(E$1,"standard",""),"|Float",""),ChapterTable!$1:$1,0),0),
  IF($B1524=1,
    IF($L1524=FALSE,
      VLOOKUP($A1524,ChapterTable!$1:$1048576,MATCH("최종"&amp;SUBSTITUTE(SUBSTITUTE(E$1,"standard",""),"|Float",""),ChapterTable!$1:$1,0),0),
      VLOOKUP($A1524-ChapterTable!$Q$11,ChapterTable!$1:$1048576,MATCH("최종"&amp;SUBSTITUTE(SUBSTITUTE(E$1,"standard",""),"|Float",""),ChapterTable!$1:$1,0),0)*ChapterTable!$Q$14
    ),
  OFFSET(E1524,-$B1524+IF($L1524,1,0),0)*
    (VLOOKUP(SUBSTITUTE(SUBSTITUTE(E$1,"standard",""),"|Float","")&amp;"인게임누적곱배수",ChapterTable!$S:$T,2,0)^C1524
    +VLOOKUP(SUBSTITUTE(SUBSTITUTE(E$1,"standard",""),"|Float","")&amp;"인게임누적합배수",ChapterTable!$S:$T,2,0)*C1524)
  )
  )
  )
)</f>
        <v>3572.6695312499996</v>
      </c>
      <c r="F1524" s="1">
        <f ca="1">IF(AND($A1524=0,$B1524=1),
    VLOOKUP(1,ChapterTable!$1:$1048576,MATCH("최종"&amp;SUBSTITUTE(SUBSTITUTE(F$1,"standard",""),"|Float",""),ChapterTable!$1:$1,0),0)*ChapterTable!$Q$17,
  IF(AND($A1524=0,$B1524=0),
    F1525,
  IF($B1524=0,
    VLOOKUP($A1524,ChapterTable!$1:$1048576,MATCH("최종"&amp;SUBSTITUTE(SUBSTITUTE(F$1,"standard",""),"|Float",""),ChapterTable!$1:$1,0),0),
  IF($B1524=1,
    IF($L1524=FALSE,
      VLOOKUP($A1524,ChapterTable!$1:$1048576,MATCH("최종"&amp;SUBSTITUTE(SUBSTITUTE(F$1,"standard",""),"|Float",""),ChapterTable!$1:$1,0),0),
      VLOOKUP($A1524-ChapterTable!$Q$11,ChapterTable!$1:$1048576,MATCH("최종"&amp;SUBSTITUTE(SUBSTITUTE(F$1,"standard",""),"|Float",""),ChapterTable!$1:$1,0),0)*ChapterTable!$Q$14
    ),
  OFFSET(F1524,-$B1524+IF($L1524,1,0),0)*
    (VLOOKUP(SUBSTITUTE(SUBSTITUTE(F$1,"standard",""),"|Float","")&amp;"인게임누적곱배수",ChapterTable!$S:$T,2,0)^D1524
    +VLOOKUP(SUBSTITUTE(SUBSTITUTE(F$1,"standard",""),"|Float","")&amp;"인게임누적합배수",ChapterTable!$S:$T,2,0)*D1524)
  )
  )
  )
)</f>
        <v>1549.125</v>
      </c>
      <c r="G1524" t="s">
        <v>76</v>
      </c>
      <c r="J1524" t="str">
        <f>IF(ISBLANK(I1524),"",
IFERROR(VLOOKUP(I1524,[1]StringTable!$1:$1048576,MATCH([1]StringTable!$B$1,[1]StringTable!$1:$1,0),0),
IFERROR(VLOOKUP(I1524,[1]InApkStringTable!$1:$1048576,MATCH([1]InApkStringTable!$B$1,[1]InApkStringTable!$1:$1,0),0),
"스트링없음")))</f>
        <v/>
      </c>
      <c r="L1524" t="b">
        <v>1</v>
      </c>
      <c r="N1524" t="str">
        <f>IF(ISBLANK(M1524),"",IF(ISERROR(VLOOKUP(M1524,MapTable!$A:$A,1,0)),"맵없음",""))</f>
        <v/>
      </c>
      <c r="O1524">
        <f t="shared" si="93"/>
        <v>4</v>
      </c>
      <c r="Q1524">
        <f t="shared" si="94"/>
        <v>4</v>
      </c>
      <c r="R1524" t="b">
        <f t="shared" ca="1" si="95"/>
        <v>0</v>
      </c>
      <c r="T1524" t="b">
        <f t="shared" ca="1" si="96"/>
        <v>0</v>
      </c>
      <c r="X1524" t="str">
        <f>IF(ISBLANK(W1524),"",
IF(ISERROR(FIND(",",W1524)),
  IF(ISERROR(VLOOKUP(W1524,MapTable!$A:$A,1,0)),"맵없음",
  ""),
IF(ISERROR(FIND(",",W1524,FIND(",",W1524)+1)),
  IF(OR(ISERROR(VLOOKUP(LEFT(W1524,FIND(",",W1524)-1),MapTable!$A:$A,1,0)),ISERROR(VLOOKUP(TRIM(MID(W1524,FIND(",",W1524)+1,999)),MapTable!$A:$A,1,0))),"맵없음",
  ""),
IF(ISERROR(FIND(",",W1524,FIND(",",W1524,FIND(",",W1524)+1)+1)),
  IF(OR(ISERROR(VLOOKUP(LEFT(W1524,FIND(",",W1524)-1),MapTable!$A:$A,1,0)),ISERROR(VLOOKUP(TRIM(MID(W1524,FIND(",",W1524)+1,FIND(",",W1524,FIND(",",W1524)+1)-FIND(",",W1524)-1)),MapTable!$A:$A,1,0)),ISERROR(VLOOKUP(TRIM(MID(W1524,FIND(",",W1524,FIND(",",W1524)+1)+1,999)),MapTable!$A:$A,1,0))),"맵없음",
  ""),
IF(ISERROR(FIND(",",W1524,FIND(",",W1524,FIND(",",W1524,FIND(",",W1524)+1)+1)+1)),
  IF(OR(ISERROR(VLOOKUP(LEFT(W1524,FIND(",",W1524)-1),MapTable!$A:$A,1,0)),ISERROR(VLOOKUP(TRIM(MID(W1524,FIND(",",W1524)+1,FIND(",",W1524,FIND(",",W1524)+1)-FIND(",",W1524)-1)),MapTable!$A:$A,1,0)),ISERROR(VLOOKUP(TRIM(MID(W1524,FIND(",",W1524,FIND(",",W1524)+1)+1,FIND(",",W1524,FIND(",",W1524,FIND(",",W1524)+1)+1)-FIND(",",W1524,FIND(",",W1524)+1)-1)),MapTable!$A:$A,1,0)),ISERROR(VLOOKUP(TRIM(MID(W1524,FIND(",",W1524,FIND(",",W1524,FIND(",",W1524)+1)+1)+1,999)),MapTable!$A:$A,1,0))),"맵없음",
  ""),
)))))</f>
        <v/>
      </c>
      <c r="AC1524" t="str">
        <f>IF(ISBLANK(AB1524),"",IF(ISERROR(VLOOKUP(AB1524,[3]DropTable!$A:$A,1,0)),"드랍없음",""))</f>
        <v/>
      </c>
      <c r="AE1524" t="str">
        <f>IF(ISBLANK(AD1524),"",IF(ISERROR(VLOOKUP(AD1524,[3]DropTable!$A:$A,1,0)),"드랍없음",""))</f>
        <v/>
      </c>
      <c r="AG1524">
        <v>9.8000000000000007</v>
      </c>
      <c r="AH1524">
        <v>1</v>
      </c>
    </row>
    <row r="1525" spans="1:34" x14ac:dyDescent="0.3">
      <c r="A1525">
        <v>8</v>
      </c>
      <c r="B1525">
        <v>34</v>
      </c>
      <c r="C1525">
        <f>IF(OR($L1525=TRUE,$A1525=0,MOD($A1525,ChapterTable!$S$20)&lt;&gt;0),
MAX(0,INT(($B1525+ChapterTable!$Q$26+VLOOKUP(SUBSTITUTE(C$1,"성장단계","")&amp;"단계오프셋",ChapterTable!$S:$T,2,0))/ChapterTable!$Q$23)),
MAX(0,INT(($B1525+ChapterTable!$S$26+VLOOKUP(SUBSTITUTE(C$1,"성장단계","")&amp;"보스단계오프셋",ChapterTable!$S:$T,2,0))/ChapterTable!$S$23)))</f>
        <v>3</v>
      </c>
      <c r="D1525">
        <f>IF(OR($L1525=TRUE,$A1525=0,MOD($A1525,ChapterTable!$S$20)&lt;&gt;0),
MAX(0,INT(($B1525+ChapterTable!$Q$26+VLOOKUP(SUBSTITUTE(D$1,"성장단계","")&amp;"단계오프셋",ChapterTable!$S:$T,2,0))/ChapterTable!$Q$23)),
MAX(0,INT(($B1525+ChapterTable!$S$26+VLOOKUP(SUBSTITUTE(D$1,"성장단계","")&amp;"보스단계오프셋",ChapterTable!$S:$T,2,0))/ChapterTable!$S$23)))</f>
        <v>3</v>
      </c>
      <c r="E1525" s="1">
        <f ca="1">IF(AND($A1525=0,$B1525=1),
    VLOOKUP(1,ChapterTable!$1:$1048576,MATCH("최종"&amp;SUBSTITUTE(SUBSTITUTE(E$1,"standard",""),"|Float",""),ChapterTable!$1:$1,0),0)*ChapterTable!$Q$17,
  IF(AND($A1525=0,$B1525=0),
    E1526,
  IF($B1525=0,
    VLOOKUP($A1525,ChapterTable!$1:$1048576,MATCH("최종"&amp;SUBSTITUTE(SUBSTITUTE(E$1,"standard",""),"|Float",""),ChapterTable!$1:$1,0),0),
  IF($B1525=1,
    IF($L1525=FALSE,
      VLOOKUP($A1525,ChapterTable!$1:$1048576,MATCH("최종"&amp;SUBSTITUTE(SUBSTITUTE(E$1,"standard",""),"|Float",""),ChapterTable!$1:$1,0),0),
      VLOOKUP($A1525-ChapterTable!$Q$11,ChapterTable!$1:$1048576,MATCH("최종"&amp;SUBSTITUTE(SUBSTITUTE(E$1,"standard",""),"|Float",""),ChapterTable!$1:$1,0),0)*ChapterTable!$Q$14
    ),
  OFFSET(E1525,-$B1525+IF($L1525,1,0),0)*
    (VLOOKUP(SUBSTITUTE(SUBSTITUTE(E$1,"standard",""),"|Float","")&amp;"인게임누적곱배수",ChapterTable!$S:$T,2,0)^C1525
    +VLOOKUP(SUBSTITUTE(SUBSTITUTE(E$1,"standard",""),"|Float","")&amp;"인게임누적합배수",ChapterTable!$S:$T,2,0)*C1525)
  )
  )
  )
)</f>
        <v>3572.6695312499996</v>
      </c>
      <c r="F1525" s="1">
        <f ca="1">IF(AND($A1525=0,$B1525=1),
    VLOOKUP(1,ChapterTable!$1:$1048576,MATCH("최종"&amp;SUBSTITUTE(SUBSTITUTE(F$1,"standard",""),"|Float",""),ChapterTable!$1:$1,0),0)*ChapterTable!$Q$17,
  IF(AND($A1525=0,$B1525=0),
    F1526,
  IF($B1525=0,
    VLOOKUP($A1525,ChapterTable!$1:$1048576,MATCH("최종"&amp;SUBSTITUTE(SUBSTITUTE(F$1,"standard",""),"|Float",""),ChapterTable!$1:$1,0),0),
  IF($B1525=1,
    IF($L1525=FALSE,
      VLOOKUP($A1525,ChapterTable!$1:$1048576,MATCH("최종"&amp;SUBSTITUTE(SUBSTITUTE(F$1,"standard",""),"|Float",""),ChapterTable!$1:$1,0),0),
      VLOOKUP($A1525-ChapterTable!$Q$11,ChapterTable!$1:$1048576,MATCH("최종"&amp;SUBSTITUTE(SUBSTITUTE(F$1,"standard",""),"|Float",""),ChapterTable!$1:$1,0),0)*ChapterTable!$Q$14
    ),
  OFFSET(F1525,-$B1525+IF($L1525,1,0),0)*
    (VLOOKUP(SUBSTITUTE(SUBSTITUTE(F$1,"standard",""),"|Float","")&amp;"인게임누적곱배수",ChapterTable!$S:$T,2,0)^D1525
    +VLOOKUP(SUBSTITUTE(SUBSTITUTE(F$1,"standard",""),"|Float","")&amp;"인게임누적합배수",ChapterTable!$S:$T,2,0)*D1525)
  )
  )
  )
)</f>
        <v>1549.125</v>
      </c>
      <c r="G1525" t="s">
        <v>76</v>
      </c>
      <c r="J1525" t="str">
        <f>IF(ISBLANK(I1525),"",
IFERROR(VLOOKUP(I1525,[1]StringTable!$1:$1048576,MATCH([1]StringTable!$B$1,[1]StringTable!$1:$1,0),0),
IFERROR(VLOOKUP(I1525,[1]InApkStringTable!$1:$1048576,MATCH([1]InApkStringTable!$B$1,[1]InApkStringTable!$1:$1,0),0),
"스트링없음")))</f>
        <v/>
      </c>
      <c r="L1525" t="b">
        <v>1</v>
      </c>
      <c r="N1525" t="str">
        <f>IF(ISBLANK(M1525),"",IF(ISERROR(VLOOKUP(M1525,MapTable!$A:$A,1,0)),"맵없음",""))</f>
        <v/>
      </c>
      <c r="O1525">
        <f t="shared" si="93"/>
        <v>4</v>
      </c>
      <c r="Q1525">
        <f t="shared" si="94"/>
        <v>4</v>
      </c>
      <c r="R1525" t="b">
        <f t="shared" ca="1" si="95"/>
        <v>0</v>
      </c>
      <c r="T1525" t="b">
        <f t="shared" ca="1" si="96"/>
        <v>0</v>
      </c>
      <c r="X1525" t="str">
        <f>IF(ISBLANK(W1525),"",
IF(ISERROR(FIND(",",W1525)),
  IF(ISERROR(VLOOKUP(W1525,MapTable!$A:$A,1,0)),"맵없음",
  ""),
IF(ISERROR(FIND(",",W1525,FIND(",",W1525)+1)),
  IF(OR(ISERROR(VLOOKUP(LEFT(W1525,FIND(",",W1525)-1),MapTable!$A:$A,1,0)),ISERROR(VLOOKUP(TRIM(MID(W1525,FIND(",",W1525)+1,999)),MapTable!$A:$A,1,0))),"맵없음",
  ""),
IF(ISERROR(FIND(",",W1525,FIND(",",W1525,FIND(",",W1525)+1)+1)),
  IF(OR(ISERROR(VLOOKUP(LEFT(W1525,FIND(",",W1525)-1),MapTable!$A:$A,1,0)),ISERROR(VLOOKUP(TRIM(MID(W1525,FIND(",",W1525)+1,FIND(",",W1525,FIND(",",W1525)+1)-FIND(",",W1525)-1)),MapTable!$A:$A,1,0)),ISERROR(VLOOKUP(TRIM(MID(W1525,FIND(",",W1525,FIND(",",W1525)+1)+1,999)),MapTable!$A:$A,1,0))),"맵없음",
  ""),
IF(ISERROR(FIND(",",W1525,FIND(",",W1525,FIND(",",W1525,FIND(",",W1525)+1)+1)+1)),
  IF(OR(ISERROR(VLOOKUP(LEFT(W1525,FIND(",",W1525)-1),MapTable!$A:$A,1,0)),ISERROR(VLOOKUP(TRIM(MID(W1525,FIND(",",W1525)+1,FIND(",",W1525,FIND(",",W1525)+1)-FIND(",",W1525)-1)),MapTable!$A:$A,1,0)),ISERROR(VLOOKUP(TRIM(MID(W1525,FIND(",",W1525,FIND(",",W1525)+1)+1,FIND(",",W1525,FIND(",",W1525,FIND(",",W1525)+1)+1)-FIND(",",W1525,FIND(",",W1525)+1)-1)),MapTable!$A:$A,1,0)),ISERROR(VLOOKUP(TRIM(MID(W1525,FIND(",",W1525,FIND(",",W1525,FIND(",",W1525)+1)+1)+1,999)),MapTable!$A:$A,1,0))),"맵없음",
  ""),
)))))</f>
        <v/>
      </c>
      <c r="AC1525" t="str">
        <f>IF(ISBLANK(AB1525),"",IF(ISERROR(VLOOKUP(AB1525,[3]DropTable!$A:$A,1,0)),"드랍없음",""))</f>
        <v/>
      </c>
      <c r="AE1525" t="str">
        <f>IF(ISBLANK(AD1525),"",IF(ISERROR(VLOOKUP(AD1525,[3]DropTable!$A:$A,1,0)),"드랍없음",""))</f>
        <v/>
      </c>
      <c r="AG1525">
        <v>9.8000000000000007</v>
      </c>
      <c r="AH1525">
        <v>1</v>
      </c>
    </row>
    <row r="1526" spans="1:34" x14ac:dyDescent="0.3">
      <c r="A1526">
        <v>8</v>
      </c>
      <c r="B1526">
        <v>35</v>
      </c>
      <c r="C1526">
        <f>IF(OR($L1526=TRUE,$A1526=0,MOD($A1526,ChapterTable!$S$20)&lt;&gt;0),
MAX(0,INT(($B1526+ChapterTable!$Q$26+VLOOKUP(SUBSTITUTE(C$1,"성장단계","")&amp;"단계오프셋",ChapterTable!$S:$T,2,0))/ChapterTable!$Q$23)),
MAX(0,INT(($B1526+ChapterTable!$S$26+VLOOKUP(SUBSTITUTE(C$1,"성장단계","")&amp;"보스단계오프셋",ChapterTable!$S:$T,2,0))/ChapterTable!$S$23)))</f>
        <v>3</v>
      </c>
      <c r="D1526">
        <f>IF(OR($L1526=TRUE,$A1526=0,MOD($A1526,ChapterTable!$S$20)&lt;&gt;0),
MAX(0,INT(($B1526+ChapterTable!$Q$26+VLOOKUP(SUBSTITUTE(D$1,"성장단계","")&amp;"단계오프셋",ChapterTable!$S:$T,2,0))/ChapterTable!$Q$23)),
MAX(0,INT(($B1526+ChapterTable!$S$26+VLOOKUP(SUBSTITUTE(D$1,"성장단계","")&amp;"보스단계오프셋",ChapterTable!$S:$T,2,0))/ChapterTable!$S$23)))</f>
        <v>3</v>
      </c>
      <c r="E1526" s="1">
        <f ca="1">IF(AND($A1526=0,$B1526=1),
    VLOOKUP(1,ChapterTable!$1:$1048576,MATCH("최종"&amp;SUBSTITUTE(SUBSTITUTE(E$1,"standard",""),"|Float",""),ChapterTable!$1:$1,0),0)*ChapterTable!$Q$17,
  IF(AND($A1526=0,$B1526=0),
    E1527,
  IF($B1526=0,
    VLOOKUP($A1526,ChapterTable!$1:$1048576,MATCH("최종"&amp;SUBSTITUTE(SUBSTITUTE(E$1,"standard",""),"|Float",""),ChapterTable!$1:$1,0),0),
  IF($B1526=1,
    IF($L1526=FALSE,
      VLOOKUP($A1526,ChapterTable!$1:$1048576,MATCH("최종"&amp;SUBSTITUTE(SUBSTITUTE(E$1,"standard",""),"|Float",""),ChapterTable!$1:$1,0),0),
      VLOOKUP($A1526-ChapterTable!$Q$11,ChapterTable!$1:$1048576,MATCH("최종"&amp;SUBSTITUTE(SUBSTITUTE(E$1,"standard",""),"|Float",""),ChapterTable!$1:$1,0),0)*ChapterTable!$Q$14
    ),
  OFFSET(E1526,-$B1526+IF($L1526,1,0),0)*
    (VLOOKUP(SUBSTITUTE(SUBSTITUTE(E$1,"standard",""),"|Float","")&amp;"인게임누적곱배수",ChapterTable!$S:$T,2,0)^C1526
    +VLOOKUP(SUBSTITUTE(SUBSTITUTE(E$1,"standard",""),"|Float","")&amp;"인게임누적합배수",ChapterTable!$S:$T,2,0)*C1526)
  )
  )
  )
)</f>
        <v>3572.6695312499996</v>
      </c>
      <c r="F1526" s="1">
        <f ca="1">IF(AND($A1526=0,$B1526=1),
    VLOOKUP(1,ChapterTable!$1:$1048576,MATCH("최종"&amp;SUBSTITUTE(SUBSTITUTE(F$1,"standard",""),"|Float",""),ChapterTable!$1:$1,0),0)*ChapterTable!$Q$17,
  IF(AND($A1526=0,$B1526=0),
    F1527,
  IF($B1526=0,
    VLOOKUP($A1526,ChapterTable!$1:$1048576,MATCH("최종"&amp;SUBSTITUTE(SUBSTITUTE(F$1,"standard",""),"|Float",""),ChapterTable!$1:$1,0),0),
  IF($B1526=1,
    IF($L1526=FALSE,
      VLOOKUP($A1526,ChapterTable!$1:$1048576,MATCH("최종"&amp;SUBSTITUTE(SUBSTITUTE(F$1,"standard",""),"|Float",""),ChapterTable!$1:$1,0),0),
      VLOOKUP($A1526-ChapterTable!$Q$11,ChapterTable!$1:$1048576,MATCH("최종"&amp;SUBSTITUTE(SUBSTITUTE(F$1,"standard",""),"|Float",""),ChapterTable!$1:$1,0),0)*ChapterTable!$Q$14
    ),
  OFFSET(F1526,-$B1526+IF($L1526,1,0),0)*
    (VLOOKUP(SUBSTITUTE(SUBSTITUTE(F$1,"standard",""),"|Float","")&amp;"인게임누적곱배수",ChapterTable!$S:$T,2,0)^D1526
    +VLOOKUP(SUBSTITUTE(SUBSTITUTE(F$1,"standard",""),"|Float","")&amp;"인게임누적합배수",ChapterTable!$S:$T,2,0)*D1526)
  )
  )
  )
)</f>
        <v>1549.125</v>
      </c>
      <c r="G1526" t="s">
        <v>76</v>
      </c>
      <c r="J1526" t="str">
        <f>IF(ISBLANK(I1526),"",
IFERROR(VLOOKUP(I1526,[1]StringTable!$1:$1048576,MATCH([1]StringTable!$B$1,[1]StringTable!$1:$1,0),0),
IFERROR(VLOOKUP(I1526,[1]InApkStringTable!$1:$1048576,MATCH([1]InApkStringTable!$B$1,[1]InApkStringTable!$1:$1,0),0),
"스트링없음")))</f>
        <v/>
      </c>
      <c r="L1526" t="b">
        <v>1</v>
      </c>
      <c r="N1526" t="str">
        <f>IF(ISBLANK(M1526),"",IF(ISERROR(VLOOKUP(M1526,MapTable!$A:$A,1,0)),"맵없음",""))</f>
        <v/>
      </c>
      <c r="O1526">
        <f t="shared" si="93"/>
        <v>11</v>
      </c>
      <c r="Q1526">
        <f t="shared" si="94"/>
        <v>11</v>
      </c>
      <c r="R1526" t="b">
        <f t="shared" ca="1" si="95"/>
        <v>0</v>
      </c>
      <c r="T1526" t="b">
        <f t="shared" ca="1" si="96"/>
        <v>0</v>
      </c>
      <c r="X1526" t="str">
        <f>IF(ISBLANK(W1526),"",
IF(ISERROR(FIND(",",W1526)),
  IF(ISERROR(VLOOKUP(W1526,MapTable!$A:$A,1,0)),"맵없음",
  ""),
IF(ISERROR(FIND(",",W1526,FIND(",",W1526)+1)),
  IF(OR(ISERROR(VLOOKUP(LEFT(W1526,FIND(",",W1526)-1),MapTable!$A:$A,1,0)),ISERROR(VLOOKUP(TRIM(MID(W1526,FIND(",",W1526)+1,999)),MapTable!$A:$A,1,0))),"맵없음",
  ""),
IF(ISERROR(FIND(",",W1526,FIND(",",W1526,FIND(",",W1526)+1)+1)),
  IF(OR(ISERROR(VLOOKUP(LEFT(W1526,FIND(",",W1526)-1),MapTable!$A:$A,1,0)),ISERROR(VLOOKUP(TRIM(MID(W1526,FIND(",",W1526)+1,FIND(",",W1526,FIND(",",W1526)+1)-FIND(",",W1526)-1)),MapTable!$A:$A,1,0)),ISERROR(VLOOKUP(TRIM(MID(W1526,FIND(",",W1526,FIND(",",W1526)+1)+1,999)),MapTable!$A:$A,1,0))),"맵없음",
  ""),
IF(ISERROR(FIND(",",W1526,FIND(",",W1526,FIND(",",W1526,FIND(",",W1526)+1)+1)+1)),
  IF(OR(ISERROR(VLOOKUP(LEFT(W1526,FIND(",",W1526)-1),MapTable!$A:$A,1,0)),ISERROR(VLOOKUP(TRIM(MID(W1526,FIND(",",W1526)+1,FIND(",",W1526,FIND(",",W1526)+1)-FIND(",",W1526)-1)),MapTable!$A:$A,1,0)),ISERROR(VLOOKUP(TRIM(MID(W1526,FIND(",",W1526,FIND(",",W1526)+1)+1,FIND(",",W1526,FIND(",",W1526,FIND(",",W1526)+1)+1)-FIND(",",W1526,FIND(",",W1526)+1)-1)),MapTable!$A:$A,1,0)),ISERROR(VLOOKUP(TRIM(MID(W1526,FIND(",",W1526,FIND(",",W1526,FIND(",",W1526)+1)+1)+1,999)),MapTable!$A:$A,1,0))),"맵없음",
  ""),
)))))</f>
        <v/>
      </c>
      <c r="AC1526" t="str">
        <f>IF(ISBLANK(AB1526),"",IF(ISERROR(VLOOKUP(AB1526,[3]DropTable!$A:$A,1,0)),"드랍없음",""))</f>
        <v/>
      </c>
      <c r="AE1526" t="str">
        <f>IF(ISBLANK(AD1526),"",IF(ISERROR(VLOOKUP(AD1526,[3]DropTable!$A:$A,1,0)),"드랍없음",""))</f>
        <v/>
      </c>
      <c r="AG1526">
        <v>9.8000000000000007</v>
      </c>
      <c r="AH1526">
        <v>1</v>
      </c>
    </row>
    <row r="1527" spans="1:34" x14ac:dyDescent="0.3">
      <c r="A1527">
        <v>8</v>
      </c>
      <c r="B1527">
        <v>36</v>
      </c>
      <c r="C1527">
        <f>IF(OR($L1527=TRUE,$A1527=0,MOD($A1527,ChapterTable!$S$20)&lt;&gt;0),
MAX(0,INT(($B1527+ChapterTable!$Q$26+VLOOKUP(SUBSTITUTE(C$1,"성장단계","")&amp;"단계오프셋",ChapterTable!$S:$T,2,0))/ChapterTable!$Q$23)),
MAX(0,INT(($B1527+ChapterTable!$S$26+VLOOKUP(SUBSTITUTE(C$1,"성장단계","")&amp;"보스단계오프셋",ChapterTable!$S:$T,2,0))/ChapterTable!$S$23)))</f>
        <v>4</v>
      </c>
      <c r="D1527">
        <f>IF(OR($L1527=TRUE,$A1527=0,MOD($A1527,ChapterTable!$S$20)&lt;&gt;0),
MAX(0,INT(($B1527+ChapterTable!$Q$26+VLOOKUP(SUBSTITUTE(D$1,"성장단계","")&amp;"단계오프셋",ChapterTable!$S:$T,2,0))/ChapterTable!$Q$23)),
MAX(0,INT(($B1527+ChapterTable!$S$26+VLOOKUP(SUBSTITUTE(D$1,"성장단계","")&amp;"보스단계오프셋",ChapterTable!$S:$T,2,0))/ChapterTable!$S$23)))</f>
        <v>3</v>
      </c>
      <c r="E1527" s="1">
        <f ca="1">IF(AND($A1527=0,$B1527=1),
    VLOOKUP(1,ChapterTable!$1:$1048576,MATCH("최종"&amp;SUBSTITUTE(SUBSTITUTE(E$1,"standard",""),"|Float",""),ChapterTable!$1:$1,0),0)*ChapterTable!$Q$17,
  IF(AND($A1527=0,$B1527=0),
    E1528,
  IF($B1527=0,
    VLOOKUP($A1527,ChapterTable!$1:$1048576,MATCH("최종"&amp;SUBSTITUTE(SUBSTITUTE(E$1,"standard",""),"|Float",""),ChapterTable!$1:$1,0),0),
  IF($B1527=1,
    IF($L1527=FALSE,
      VLOOKUP($A1527,ChapterTable!$1:$1048576,MATCH("최종"&amp;SUBSTITUTE(SUBSTITUTE(E$1,"standard",""),"|Float",""),ChapterTable!$1:$1,0),0),
      VLOOKUP($A1527-ChapterTable!$Q$11,ChapterTable!$1:$1048576,MATCH("최종"&amp;SUBSTITUTE(SUBSTITUTE(E$1,"standard",""),"|Float",""),ChapterTable!$1:$1,0),0)*ChapterTable!$Q$14
    ),
  OFFSET(E1527,-$B1527+IF($L1527,1,0),0)*
    (VLOOKUP(SUBSTITUTE(SUBSTITUTE(E$1,"standard",""),"|Float","")&amp;"인게임누적곱배수",ChapterTable!$S:$T,2,0)^C1527
    +VLOOKUP(SUBSTITUTE(SUBSTITUTE(E$1,"standard",""),"|Float","")&amp;"인게임누적합배수",ChapterTable!$S:$T,2,0)*C1527)
  )
  )
  )
)</f>
        <v>4182.6374999999998</v>
      </c>
      <c r="F1527" s="1">
        <f ca="1">IF(AND($A1527=0,$B1527=1),
    VLOOKUP(1,ChapterTable!$1:$1048576,MATCH("최종"&amp;SUBSTITUTE(SUBSTITUTE(F$1,"standard",""),"|Float",""),ChapterTable!$1:$1,0),0)*ChapterTable!$Q$17,
  IF(AND($A1527=0,$B1527=0),
    F1528,
  IF($B1527=0,
    VLOOKUP($A1527,ChapterTable!$1:$1048576,MATCH("최종"&amp;SUBSTITUTE(SUBSTITUTE(F$1,"standard",""),"|Float",""),ChapterTable!$1:$1,0),0),
  IF($B1527=1,
    IF($L1527=FALSE,
      VLOOKUP($A1527,ChapterTable!$1:$1048576,MATCH("최종"&amp;SUBSTITUTE(SUBSTITUTE(F$1,"standard",""),"|Float",""),ChapterTable!$1:$1,0),0),
      VLOOKUP($A1527-ChapterTable!$Q$11,ChapterTable!$1:$1048576,MATCH("최종"&amp;SUBSTITUTE(SUBSTITUTE(F$1,"standard",""),"|Float",""),ChapterTable!$1:$1,0),0)*ChapterTable!$Q$14
    ),
  OFFSET(F1527,-$B1527+IF($L1527,1,0),0)*
    (VLOOKUP(SUBSTITUTE(SUBSTITUTE(F$1,"standard",""),"|Float","")&amp;"인게임누적곱배수",ChapterTable!$S:$T,2,0)^D1527
    +VLOOKUP(SUBSTITUTE(SUBSTITUTE(F$1,"standard",""),"|Float","")&amp;"인게임누적합배수",ChapterTable!$S:$T,2,0)*D1527)
  )
  )
  )
)</f>
        <v>1549.125</v>
      </c>
      <c r="G1527" t="s">
        <v>76</v>
      </c>
      <c r="J1527" t="str">
        <f>IF(ISBLANK(I1527),"",
IFERROR(VLOOKUP(I1527,[1]StringTable!$1:$1048576,MATCH([1]StringTable!$B$1,[1]StringTable!$1:$1,0),0),
IFERROR(VLOOKUP(I1527,[1]InApkStringTable!$1:$1048576,MATCH([1]InApkStringTable!$B$1,[1]InApkStringTable!$1:$1,0),0),
"스트링없음")))</f>
        <v/>
      </c>
      <c r="L1527" t="b">
        <v>1</v>
      </c>
      <c r="N1527" t="str">
        <f>IF(ISBLANK(M1527),"",IF(ISERROR(VLOOKUP(M1527,MapTable!$A:$A,1,0)),"맵없음",""))</f>
        <v/>
      </c>
      <c r="O1527">
        <f t="shared" si="93"/>
        <v>4</v>
      </c>
      <c r="Q1527">
        <f t="shared" si="94"/>
        <v>4</v>
      </c>
      <c r="R1527" t="b">
        <f t="shared" ca="1" si="95"/>
        <v>0</v>
      </c>
      <c r="T1527" t="b">
        <f t="shared" ca="1" si="96"/>
        <v>0</v>
      </c>
      <c r="X1527" t="str">
        <f>IF(ISBLANK(W1527),"",
IF(ISERROR(FIND(",",W1527)),
  IF(ISERROR(VLOOKUP(W1527,MapTable!$A:$A,1,0)),"맵없음",
  ""),
IF(ISERROR(FIND(",",W1527,FIND(",",W1527)+1)),
  IF(OR(ISERROR(VLOOKUP(LEFT(W1527,FIND(",",W1527)-1),MapTable!$A:$A,1,0)),ISERROR(VLOOKUP(TRIM(MID(W1527,FIND(",",W1527)+1,999)),MapTable!$A:$A,1,0))),"맵없음",
  ""),
IF(ISERROR(FIND(",",W1527,FIND(",",W1527,FIND(",",W1527)+1)+1)),
  IF(OR(ISERROR(VLOOKUP(LEFT(W1527,FIND(",",W1527)-1),MapTable!$A:$A,1,0)),ISERROR(VLOOKUP(TRIM(MID(W1527,FIND(",",W1527)+1,FIND(",",W1527,FIND(",",W1527)+1)-FIND(",",W1527)-1)),MapTable!$A:$A,1,0)),ISERROR(VLOOKUP(TRIM(MID(W1527,FIND(",",W1527,FIND(",",W1527)+1)+1,999)),MapTable!$A:$A,1,0))),"맵없음",
  ""),
IF(ISERROR(FIND(",",W1527,FIND(",",W1527,FIND(",",W1527,FIND(",",W1527)+1)+1)+1)),
  IF(OR(ISERROR(VLOOKUP(LEFT(W1527,FIND(",",W1527)-1),MapTable!$A:$A,1,0)),ISERROR(VLOOKUP(TRIM(MID(W1527,FIND(",",W1527)+1,FIND(",",W1527,FIND(",",W1527)+1)-FIND(",",W1527)-1)),MapTable!$A:$A,1,0)),ISERROR(VLOOKUP(TRIM(MID(W1527,FIND(",",W1527,FIND(",",W1527)+1)+1,FIND(",",W1527,FIND(",",W1527,FIND(",",W1527)+1)+1)-FIND(",",W1527,FIND(",",W1527)+1)-1)),MapTable!$A:$A,1,0)),ISERROR(VLOOKUP(TRIM(MID(W1527,FIND(",",W1527,FIND(",",W1527,FIND(",",W1527)+1)+1)+1,999)),MapTable!$A:$A,1,0))),"맵없음",
  ""),
)))))</f>
        <v/>
      </c>
      <c r="AC1527" t="str">
        <f>IF(ISBLANK(AB1527),"",IF(ISERROR(VLOOKUP(AB1527,[3]DropTable!$A:$A,1,0)),"드랍없음",""))</f>
        <v/>
      </c>
      <c r="AE1527" t="str">
        <f>IF(ISBLANK(AD1527),"",IF(ISERROR(VLOOKUP(AD1527,[3]DropTable!$A:$A,1,0)),"드랍없음",""))</f>
        <v/>
      </c>
      <c r="AG1527">
        <v>9.8000000000000007</v>
      </c>
      <c r="AH1527">
        <v>1</v>
      </c>
    </row>
    <row r="1528" spans="1:34" x14ac:dyDescent="0.3">
      <c r="A1528">
        <v>8</v>
      </c>
      <c r="B1528">
        <v>37</v>
      </c>
      <c r="C1528">
        <f>IF(OR($L1528=TRUE,$A1528=0,MOD($A1528,ChapterTable!$S$20)&lt;&gt;0),
MAX(0,INT(($B1528+ChapterTable!$Q$26+VLOOKUP(SUBSTITUTE(C$1,"성장단계","")&amp;"단계오프셋",ChapterTable!$S:$T,2,0))/ChapterTable!$Q$23)),
MAX(0,INT(($B1528+ChapterTable!$S$26+VLOOKUP(SUBSTITUTE(C$1,"성장단계","")&amp;"보스단계오프셋",ChapterTable!$S:$T,2,0))/ChapterTable!$S$23)))</f>
        <v>4</v>
      </c>
      <c r="D1528">
        <f>IF(OR($L1528=TRUE,$A1528=0,MOD($A1528,ChapterTable!$S$20)&lt;&gt;0),
MAX(0,INT(($B1528+ChapterTable!$Q$26+VLOOKUP(SUBSTITUTE(D$1,"성장단계","")&amp;"단계오프셋",ChapterTable!$S:$T,2,0))/ChapterTable!$Q$23)),
MAX(0,INT(($B1528+ChapterTable!$S$26+VLOOKUP(SUBSTITUTE(D$1,"성장단계","")&amp;"보스단계오프셋",ChapterTable!$S:$T,2,0))/ChapterTable!$S$23)))</f>
        <v>3</v>
      </c>
      <c r="E1528" s="1">
        <f ca="1">IF(AND($A1528=0,$B1528=1),
    VLOOKUP(1,ChapterTable!$1:$1048576,MATCH("최종"&amp;SUBSTITUTE(SUBSTITUTE(E$1,"standard",""),"|Float",""),ChapterTable!$1:$1,0),0)*ChapterTable!$Q$17,
  IF(AND($A1528=0,$B1528=0),
    E1529,
  IF($B1528=0,
    VLOOKUP($A1528,ChapterTable!$1:$1048576,MATCH("최종"&amp;SUBSTITUTE(SUBSTITUTE(E$1,"standard",""),"|Float",""),ChapterTable!$1:$1,0),0),
  IF($B1528=1,
    IF($L1528=FALSE,
      VLOOKUP($A1528,ChapterTable!$1:$1048576,MATCH("최종"&amp;SUBSTITUTE(SUBSTITUTE(E$1,"standard",""),"|Float",""),ChapterTable!$1:$1,0),0),
      VLOOKUP($A1528-ChapterTable!$Q$11,ChapterTable!$1:$1048576,MATCH("최종"&amp;SUBSTITUTE(SUBSTITUTE(E$1,"standard",""),"|Float",""),ChapterTable!$1:$1,0),0)*ChapterTable!$Q$14
    ),
  OFFSET(E1528,-$B1528+IF($L1528,1,0),0)*
    (VLOOKUP(SUBSTITUTE(SUBSTITUTE(E$1,"standard",""),"|Float","")&amp;"인게임누적곱배수",ChapterTable!$S:$T,2,0)^C1528
    +VLOOKUP(SUBSTITUTE(SUBSTITUTE(E$1,"standard",""),"|Float","")&amp;"인게임누적합배수",ChapterTable!$S:$T,2,0)*C1528)
  )
  )
  )
)</f>
        <v>4182.6374999999998</v>
      </c>
      <c r="F1528" s="1">
        <f ca="1">IF(AND($A1528=0,$B1528=1),
    VLOOKUP(1,ChapterTable!$1:$1048576,MATCH("최종"&amp;SUBSTITUTE(SUBSTITUTE(F$1,"standard",""),"|Float",""),ChapterTable!$1:$1,0),0)*ChapterTable!$Q$17,
  IF(AND($A1528=0,$B1528=0),
    F1529,
  IF($B1528=0,
    VLOOKUP($A1528,ChapterTable!$1:$1048576,MATCH("최종"&amp;SUBSTITUTE(SUBSTITUTE(F$1,"standard",""),"|Float",""),ChapterTable!$1:$1,0),0),
  IF($B1528=1,
    IF($L1528=FALSE,
      VLOOKUP($A1528,ChapterTable!$1:$1048576,MATCH("최종"&amp;SUBSTITUTE(SUBSTITUTE(F$1,"standard",""),"|Float",""),ChapterTable!$1:$1,0),0),
      VLOOKUP($A1528-ChapterTable!$Q$11,ChapterTable!$1:$1048576,MATCH("최종"&amp;SUBSTITUTE(SUBSTITUTE(F$1,"standard",""),"|Float",""),ChapterTable!$1:$1,0),0)*ChapterTable!$Q$14
    ),
  OFFSET(F1528,-$B1528+IF($L1528,1,0),0)*
    (VLOOKUP(SUBSTITUTE(SUBSTITUTE(F$1,"standard",""),"|Float","")&amp;"인게임누적곱배수",ChapterTable!$S:$T,2,0)^D1528
    +VLOOKUP(SUBSTITUTE(SUBSTITUTE(F$1,"standard",""),"|Float","")&amp;"인게임누적합배수",ChapterTable!$S:$T,2,0)*D1528)
  )
  )
  )
)</f>
        <v>1549.125</v>
      </c>
      <c r="G1528" t="s">
        <v>76</v>
      </c>
      <c r="J1528" t="str">
        <f>IF(ISBLANK(I1528),"",
IFERROR(VLOOKUP(I1528,[1]StringTable!$1:$1048576,MATCH([1]StringTable!$B$1,[1]StringTable!$1:$1,0),0),
IFERROR(VLOOKUP(I1528,[1]InApkStringTable!$1:$1048576,MATCH([1]InApkStringTable!$B$1,[1]InApkStringTable!$1:$1,0),0),
"스트링없음")))</f>
        <v/>
      </c>
      <c r="L1528" t="b">
        <v>1</v>
      </c>
      <c r="N1528" t="str">
        <f>IF(ISBLANK(M1528),"",IF(ISERROR(VLOOKUP(M1528,MapTable!$A:$A,1,0)),"맵없음",""))</f>
        <v/>
      </c>
      <c r="O1528">
        <f t="shared" si="93"/>
        <v>4</v>
      </c>
      <c r="Q1528">
        <f t="shared" si="94"/>
        <v>4</v>
      </c>
      <c r="R1528" t="b">
        <f t="shared" ca="1" si="95"/>
        <v>0</v>
      </c>
      <c r="T1528" t="b">
        <f t="shared" ca="1" si="96"/>
        <v>0</v>
      </c>
      <c r="X1528" t="str">
        <f>IF(ISBLANK(W1528),"",
IF(ISERROR(FIND(",",W1528)),
  IF(ISERROR(VLOOKUP(W1528,MapTable!$A:$A,1,0)),"맵없음",
  ""),
IF(ISERROR(FIND(",",W1528,FIND(",",W1528)+1)),
  IF(OR(ISERROR(VLOOKUP(LEFT(W1528,FIND(",",W1528)-1),MapTable!$A:$A,1,0)),ISERROR(VLOOKUP(TRIM(MID(W1528,FIND(",",W1528)+1,999)),MapTable!$A:$A,1,0))),"맵없음",
  ""),
IF(ISERROR(FIND(",",W1528,FIND(",",W1528,FIND(",",W1528)+1)+1)),
  IF(OR(ISERROR(VLOOKUP(LEFT(W1528,FIND(",",W1528)-1),MapTable!$A:$A,1,0)),ISERROR(VLOOKUP(TRIM(MID(W1528,FIND(",",W1528)+1,FIND(",",W1528,FIND(",",W1528)+1)-FIND(",",W1528)-1)),MapTable!$A:$A,1,0)),ISERROR(VLOOKUP(TRIM(MID(W1528,FIND(",",W1528,FIND(",",W1528)+1)+1,999)),MapTable!$A:$A,1,0))),"맵없음",
  ""),
IF(ISERROR(FIND(",",W1528,FIND(",",W1528,FIND(",",W1528,FIND(",",W1528)+1)+1)+1)),
  IF(OR(ISERROR(VLOOKUP(LEFT(W1528,FIND(",",W1528)-1),MapTable!$A:$A,1,0)),ISERROR(VLOOKUP(TRIM(MID(W1528,FIND(",",W1528)+1,FIND(",",W1528,FIND(",",W1528)+1)-FIND(",",W1528)-1)),MapTable!$A:$A,1,0)),ISERROR(VLOOKUP(TRIM(MID(W1528,FIND(",",W1528,FIND(",",W1528)+1)+1,FIND(",",W1528,FIND(",",W1528,FIND(",",W1528)+1)+1)-FIND(",",W1528,FIND(",",W1528)+1)-1)),MapTable!$A:$A,1,0)),ISERROR(VLOOKUP(TRIM(MID(W1528,FIND(",",W1528,FIND(",",W1528,FIND(",",W1528)+1)+1)+1,999)),MapTable!$A:$A,1,0))),"맵없음",
  ""),
)))))</f>
        <v/>
      </c>
      <c r="AC1528" t="str">
        <f>IF(ISBLANK(AB1528),"",IF(ISERROR(VLOOKUP(AB1528,[3]DropTable!$A:$A,1,0)),"드랍없음",""))</f>
        <v/>
      </c>
      <c r="AE1528" t="str">
        <f>IF(ISBLANK(AD1528),"",IF(ISERROR(VLOOKUP(AD1528,[3]DropTable!$A:$A,1,0)),"드랍없음",""))</f>
        <v/>
      </c>
      <c r="AG1528">
        <v>9.8000000000000007</v>
      </c>
      <c r="AH1528">
        <v>1</v>
      </c>
    </row>
    <row r="1529" spans="1:34" x14ac:dyDescent="0.3">
      <c r="A1529">
        <v>8</v>
      </c>
      <c r="B1529">
        <v>38</v>
      </c>
      <c r="C1529">
        <f>IF(OR($L1529=TRUE,$A1529=0,MOD($A1529,ChapterTable!$S$20)&lt;&gt;0),
MAX(0,INT(($B1529+ChapterTable!$Q$26+VLOOKUP(SUBSTITUTE(C$1,"성장단계","")&amp;"단계오프셋",ChapterTable!$S:$T,2,0))/ChapterTable!$Q$23)),
MAX(0,INT(($B1529+ChapterTable!$S$26+VLOOKUP(SUBSTITUTE(C$1,"성장단계","")&amp;"보스단계오프셋",ChapterTable!$S:$T,2,0))/ChapterTable!$S$23)))</f>
        <v>4</v>
      </c>
      <c r="D1529">
        <f>IF(OR($L1529=TRUE,$A1529=0,MOD($A1529,ChapterTable!$S$20)&lt;&gt;0),
MAX(0,INT(($B1529+ChapterTable!$Q$26+VLOOKUP(SUBSTITUTE(D$1,"성장단계","")&amp;"단계오프셋",ChapterTable!$S:$T,2,0))/ChapterTable!$Q$23)),
MAX(0,INT(($B1529+ChapterTable!$S$26+VLOOKUP(SUBSTITUTE(D$1,"성장단계","")&amp;"보스단계오프셋",ChapterTable!$S:$T,2,0))/ChapterTable!$S$23)))</f>
        <v>3</v>
      </c>
      <c r="E1529" s="1">
        <f ca="1">IF(AND($A1529=0,$B1529=1),
    VLOOKUP(1,ChapterTable!$1:$1048576,MATCH("최종"&amp;SUBSTITUTE(SUBSTITUTE(E$1,"standard",""),"|Float",""),ChapterTable!$1:$1,0),0)*ChapterTable!$Q$17,
  IF(AND($A1529=0,$B1529=0),
    E1530,
  IF($B1529=0,
    VLOOKUP($A1529,ChapterTable!$1:$1048576,MATCH("최종"&amp;SUBSTITUTE(SUBSTITUTE(E$1,"standard",""),"|Float",""),ChapterTable!$1:$1,0),0),
  IF($B1529=1,
    IF($L1529=FALSE,
      VLOOKUP($A1529,ChapterTable!$1:$1048576,MATCH("최종"&amp;SUBSTITUTE(SUBSTITUTE(E$1,"standard",""),"|Float",""),ChapterTable!$1:$1,0),0),
      VLOOKUP($A1529-ChapterTable!$Q$11,ChapterTable!$1:$1048576,MATCH("최종"&amp;SUBSTITUTE(SUBSTITUTE(E$1,"standard",""),"|Float",""),ChapterTable!$1:$1,0),0)*ChapterTable!$Q$14
    ),
  OFFSET(E1529,-$B1529+IF($L1529,1,0),0)*
    (VLOOKUP(SUBSTITUTE(SUBSTITUTE(E$1,"standard",""),"|Float","")&amp;"인게임누적곱배수",ChapterTable!$S:$T,2,0)^C1529
    +VLOOKUP(SUBSTITUTE(SUBSTITUTE(E$1,"standard",""),"|Float","")&amp;"인게임누적합배수",ChapterTable!$S:$T,2,0)*C1529)
  )
  )
  )
)</f>
        <v>4182.6374999999998</v>
      </c>
      <c r="F1529" s="1">
        <f ca="1">IF(AND($A1529=0,$B1529=1),
    VLOOKUP(1,ChapterTable!$1:$1048576,MATCH("최종"&amp;SUBSTITUTE(SUBSTITUTE(F$1,"standard",""),"|Float",""),ChapterTable!$1:$1,0),0)*ChapterTable!$Q$17,
  IF(AND($A1529=0,$B1529=0),
    F1530,
  IF($B1529=0,
    VLOOKUP($A1529,ChapterTable!$1:$1048576,MATCH("최종"&amp;SUBSTITUTE(SUBSTITUTE(F$1,"standard",""),"|Float",""),ChapterTable!$1:$1,0),0),
  IF($B1529=1,
    IF($L1529=FALSE,
      VLOOKUP($A1529,ChapterTable!$1:$1048576,MATCH("최종"&amp;SUBSTITUTE(SUBSTITUTE(F$1,"standard",""),"|Float",""),ChapterTable!$1:$1,0),0),
      VLOOKUP($A1529-ChapterTable!$Q$11,ChapterTable!$1:$1048576,MATCH("최종"&amp;SUBSTITUTE(SUBSTITUTE(F$1,"standard",""),"|Float",""),ChapterTable!$1:$1,0),0)*ChapterTable!$Q$14
    ),
  OFFSET(F1529,-$B1529+IF($L1529,1,0),0)*
    (VLOOKUP(SUBSTITUTE(SUBSTITUTE(F$1,"standard",""),"|Float","")&amp;"인게임누적곱배수",ChapterTable!$S:$T,2,0)^D1529
    +VLOOKUP(SUBSTITUTE(SUBSTITUTE(F$1,"standard",""),"|Float","")&amp;"인게임누적합배수",ChapterTable!$S:$T,2,0)*D1529)
  )
  )
  )
)</f>
        <v>1549.125</v>
      </c>
      <c r="G1529" t="s">
        <v>76</v>
      </c>
      <c r="J1529" t="str">
        <f>IF(ISBLANK(I1529),"",
IFERROR(VLOOKUP(I1529,[1]StringTable!$1:$1048576,MATCH([1]StringTable!$B$1,[1]StringTable!$1:$1,0),0),
IFERROR(VLOOKUP(I1529,[1]InApkStringTable!$1:$1048576,MATCH([1]InApkStringTable!$B$1,[1]InApkStringTable!$1:$1,0),0),
"스트링없음")))</f>
        <v/>
      </c>
      <c r="L1529" t="b">
        <v>1</v>
      </c>
      <c r="N1529" t="str">
        <f>IF(ISBLANK(M1529),"",IF(ISERROR(VLOOKUP(M1529,MapTable!$A:$A,1,0)),"맵없음",""))</f>
        <v/>
      </c>
      <c r="O1529">
        <f t="shared" si="93"/>
        <v>4</v>
      </c>
      <c r="Q1529">
        <f t="shared" si="94"/>
        <v>4</v>
      </c>
      <c r="R1529" t="b">
        <f t="shared" ca="1" si="95"/>
        <v>0</v>
      </c>
      <c r="T1529" t="b">
        <f t="shared" ca="1" si="96"/>
        <v>0</v>
      </c>
      <c r="X1529" t="str">
        <f>IF(ISBLANK(W1529),"",
IF(ISERROR(FIND(",",W1529)),
  IF(ISERROR(VLOOKUP(W1529,MapTable!$A:$A,1,0)),"맵없음",
  ""),
IF(ISERROR(FIND(",",W1529,FIND(",",W1529)+1)),
  IF(OR(ISERROR(VLOOKUP(LEFT(W1529,FIND(",",W1529)-1),MapTable!$A:$A,1,0)),ISERROR(VLOOKUP(TRIM(MID(W1529,FIND(",",W1529)+1,999)),MapTable!$A:$A,1,0))),"맵없음",
  ""),
IF(ISERROR(FIND(",",W1529,FIND(",",W1529,FIND(",",W1529)+1)+1)),
  IF(OR(ISERROR(VLOOKUP(LEFT(W1529,FIND(",",W1529)-1),MapTable!$A:$A,1,0)),ISERROR(VLOOKUP(TRIM(MID(W1529,FIND(",",W1529)+1,FIND(",",W1529,FIND(",",W1529)+1)-FIND(",",W1529)-1)),MapTable!$A:$A,1,0)),ISERROR(VLOOKUP(TRIM(MID(W1529,FIND(",",W1529,FIND(",",W1529)+1)+1,999)),MapTable!$A:$A,1,0))),"맵없음",
  ""),
IF(ISERROR(FIND(",",W1529,FIND(",",W1529,FIND(",",W1529,FIND(",",W1529)+1)+1)+1)),
  IF(OR(ISERROR(VLOOKUP(LEFT(W1529,FIND(",",W1529)-1),MapTable!$A:$A,1,0)),ISERROR(VLOOKUP(TRIM(MID(W1529,FIND(",",W1529)+1,FIND(",",W1529,FIND(",",W1529)+1)-FIND(",",W1529)-1)),MapTable!$A:$A,1,0)),ISERROR(VLOOKUP(TRIM(MID(W1529,FIND(",",W1529,FIND(",",W1529)+1)+1,FIND(",",W1529,FIND(",",W1529,FIND(",",W1529)+1)+1)-FIND(",",W1529,FIND(",",W1529)+1)-1)),MapTable!$A:$A,1,0)),ISERROR(VLOOKUP(TRIM(MID(W1529,FIND(",",W1529,FIND(",",W1529,FIND(",",W1529)+1)+1)+1,999)),MapTable!$A:$A,1,0))),"맵없음",
  ""),
)))))</f>
        <v/>
      </c>
      <c r="AC1529" t="str">
        <f>IF(ISBLANK(AB1529),"",IF(ISERROR(VLOOKUP(AB1529,[3]DropTable!$A:$A,1,0)),"드랍없음",""))</f>
        <v/>
      </c>
      <c r="AE1529" t="str">
        <f>IF(ISBLANK(AD1529),"",IF(ISERROR(VLOOKUP(AD1529,[3]DropTable!$A:$A,1,0)),"드랍없음",""))</f>
        <v/>
      </c>
      <c r="AG1529">
        <v>9.8000000000000007</v>
      </c>
      <c r="AH1529">
        <v>1</v>
      </c>
    </row>
    <row r="1530" spans="1:34" x14ac:dyDescent="0.3">
      <c r="A1530">
        <v>8</v>
      </c>
      <c r="B1530">
        <v>39</v>
      </c>
      <c r="C1530">
        <f>IF(OR($L1530=TRUE,$A1530=0,MOD($A1530,ChapterTable!$S$20)&lt;&gt;0),
MAX(0,INT(($B1530+ChapterTable!$Q$26+VLOOKUP(SUBSTITUTE(C$1,"성장단계","")&amp;"단계오프셋",ChapterTable!$S:$T,2,0))/ChapterTable!$Q$23)),
MAX(0,INT(($B1530+ChapterTable!$S$26+VLOOKUP(SUBSTITUTE(C$1,"성장단계","")&amp;"보스단계오프셋",ChapterTable!$S:$T,2,0))/ChapterTable!$S$23)))</f>
        <v>4</v>
      </c>
      <c r="D1530">
        <f>IF(OR($L1530=TRUE,$A1530=0,MOD($A1530,ChapterTable!$S$20)&lt;&gt;0),
MAX(0,INT(($B1530+ChapterTable!$Q$26+VLOOKUP(SUBSTITUTE(D$1,"성장단계","")&amp;"단계오프셋",ChapterTable!$S:$T,2,0))/ChapterTable!$Q$23)),
MAX(0,INT(($B1530+ChapterTable!$S$26+VLOOKUP(SUBSTITUTE(D$1,"성장단계","")&amp;"보스단계오프셋",ChapterTable!$S:$T,2,0))/ChapterTable!$S$23)))</f>
        <v>3</v>
      </c>
      <c r="E1530" s="1">
        <f ca="1">IF(AND($A1530=0,$B1530=1),
    VLOOKUP(1,ChapterTable!$1:$1048576,MATCH("최종"&amp;SUBSTITUTE(SUBSTITUTE(E$1,"standard",""),"|Float",""),ChapterTable!$1:$1,0),0)*ChapterTable!$Q$17,
  IF(AND($A1530=0,$B1530=0),
    E1531,
  IF($B1530=0,
    VLOOKUP($A1530,ChapterTable!$1:$1048576,MATCH("최종"&amp;SUBSTITUTE(SUBSTITUTE(E$1,"standard",""),"|Float",""),ChapterTable!$1:$1,0),0),
  IF($B1530=1,
    IF($L1530=FALSE,
      VLOOKUP($A1530,ChapterTable!$1:$1048576,MATCH("최종"&amp;SUBSTITUTE(SUBSTITUTE(E$1,"standard",""),"|Float",""),ChapterTable!$1:$1,0),0),
      VLOOKUP($A1530-ChapterTable!$Q$11,ChapterTable!$1:$1048576,MATCH("최종"&amp;SUBSTITUTE(SUBSTITUTE(E$1,"standard",""),"|Float",""),ChapterTable!$1:$1,0),0)*ChapterTable!$Q$14
    ),
  OFFSET(E1530,-$B1530+IF($L1530,1,0),0)*
    (VLOOKUP(SUBSTITUTE(SUBSTITUTE(E$1,"standard",""),"|Float","")&amp;"인게임누적곱배수",ChapterTable!$S:$T,2,0)^C1530
    +VLOOKUP(SUBSTITUTE(SUBSTITUTE(E$1,"standard",""),"|Float","")&amp;"인게임누적합배수",ChapterTable!$S:$T,2,0)*C1530)
  )
  )
  )
)</f>
        <v>4182.6374999999998</v>
      </c>
      <c r="F1530" s="1">
        <f ca="1">IF(AND($A1530=0,$B1530=1),
    VLOOKUP(1,ChapterTable!$1:$1048576,MATCH("최종"&amp;SUBSTITUTE(SUBSTITUTE(F$1,"standard",""),"|Float",""),ChapterTable!$1:$1,0),0)*ChapterTable!$Q$17,
  IF(AND($A1530=0,$B1530=0),
    F1531,
  IF($B1530=0,
    VLOOKUP($A1530,ChapterTable!$1:$1048576,MATCH("최종"&amp;SUBSTITUTE(SUBSTITUTE(F$1,"standard",""),"|Float",""),ChapterTable!$1:$1,0),0),
  IF($B1530=1,
    IF($L1530=FALSE,
      VLOOKUP($A1530,ChapterTable!$1:$1048576,MATCH("최종"&amp;SUBSTITUTE(SUBSTITUTE(F$1,"standard",""),"|Float",""),ChapterTable!$1:$1,0),0),
      VLOOKUP($A1530-ChapterTable!$Q$11,ChapterTable!$1:$1048576,MATCH("최종"&amp;SUBSTITUTE(SUBSTITUTE(F$1,"standard",""),"|Float",""),ChapterTable!$1:$1,0),0)*ChapterTable!$Q$14
    ),
  OFFSET(F1530,-$B1530+IF($L1530,1,0),0)*
    (VLOOKUP(SUBSTITUTE(SUBSTITUTE(F$1,"standard",""),"|Float","")&amp;"인게임누적곱배수",ChapterTable!$S:$T,2,0)^D1530
    +VLOOKUP(SUBSTITUTE(SUBSTITUTE(F$1,"standard",""),"|Float","")&amp;"인게임누적합배수",ChapterTable!$S:$T,2,0)*D1530)
  )
  )
  )
)</f>
        <v>1549.125</v>
      </c>
      <c r="G1530" t="s">
        <v>76</v>
      </c>
      <c r="J1530" t="str">
        <f>IF(ISBLANK(I1530),"",
IFERROR(VLOOKUP(I1530,[1]StringTable!$1:$1048576,MATCH([1]StringTable!$B$1,[1]StringTable!$1:$1,0),0),
IFERROR(VLOOKUP(I1530,[1]InApkStringTable!$1:$1048576,MATCH([1]InApkStringTable!$B$1,[1]InApkStringTable!$1:$1,0),0),
"스트링없음")))</f>
        <v/>
      </c>
      <c r="L1530" t="b">
        <v>1</v>
      </c>
      <c r="N1530" t="str">
        <f>IF(ISBLANK(M1530),"",IF(ISERROR(VLOOKUP(M1530,MapTable!$A:$A,1,0)),"맵없음",""))</f>
        <v/>
      </c>
      <c r="O1530">
        <f t="shared" si="93"/>
        <v>94</v>
      </c>
      <c r="Q1530">
        <f t="shared" si="94"/>
        <v>94</v>
      </c>
      <c r="R1530" t="b">
        <f t="shared" ca="1" si="95"/>
        <v>1</v>
      </c>
      <c r="T1530" t="b">
        <f t="shared" ca="1" si="96"/>
        <v>1</v>
      </c>
      <c r="X1530" t="str">
        <f>IF(ISBLANK(W1530),"",
IF(ISERROR(FIND(",",W1530)),
  IF(ISERROR(VLOOKUP(W1530,MapTable!$A:$A,1,0)),"맵없음",
  ""),
IF(ISERROR(FIND(",",W1530,FIND(",",W1530)+1)),
  IF(OR(ISERROR(VLOOKUP(LEFT(W1530,FIND(",",W1530)-1),MapTable!$A:$A,1,0)),ISERROR(VLOOKUP(TRIM(MID(W1530,FIND(",",W1530)+1,999)),MapTable!$A:$A,1,0))),"맵없음",
  ""),
IF(ISERROR(FIND(",",W1530,FIND(",",W1530,FIND(",",W1530)+1)+1)),
  IF(OR(ISERROR(VLOOKUP(LEFT(W1530,FIND(",",W1530)-1),MapTable!$A:$A,1,0)),ISERROR(VLOOKUP(TRIM(MID(W1530,FIND(",",W1530)+1,FIND(",",W1530,FIND(",",W1530)+1)-FIND(",",W1530)-1)),MapTable!$A:$A,1,0)),ISERROR(VLOOKUP(TRIM(MID(W1530,FIND(",",W1530,FIND(",",W1530)+1)+1,999)),MapTable!$A:$A,1,0))),"맵없음",
  ""),
IF(ISERROR(FIND(",",W1530,FIND(",",W1530,FIND(",",W1530,FIND(",",W1530)+1)+1)+1)),
  IF(OR(ISERROR(VLOOKUP(LEFT(W1530,FIND(",",W1530)-1),MapTable!$A:$A,1,0)),ISERROR(VLOOKUP(TRIM(MID(W1530,FIND(",",W1530)+1,FIND(",",W1530,FIND(",",W1530)+1)-FIND(",",W1530)-1)),MapTable!$A:$A,1,0)),ISERROR(VLOOKUP(TRIM(MID(W1530,FIND(",",W1530,FIND(",",W1530)+1)+1,FIND(",",W1530,FIND(",",W1530,FIND(",",W1530)+1)+1)-FIND(",",W1530,FIND(",",W1530)+1)-1)),MapTable!$A:$A,1,0)),ISERROR(VLOOKUP(TRIM(MID(W1530,FIND(",",W1530,FIND(",",W1530,FIND(",",W1530)+1)+1)+1,999)),MapTable!$A:$A,1,0))),"맵없음",
  ""),
)))))</f>
        <v/>
      </c>
      <c r="AC1530" t="str">
        <f>IF(ISBLANK(AB1530),"",IF(ISERROR(VLOOKUP(AB1530,[3]DropTable!$A:$A,1,0)),"드랍없음",""))</f>
        <v/>
      </c>
      <c r="AE1530" t="str">
        <f>IF(ISBLANK(AD1530),"",IF(ISERROR(VLOOKUP(AD1530,[3]DropTable!$A:$A,1,0)),"드랍없음",""))</f>
        <v/>
      </c>
      <c r="AG1530">
        <v>9.8000000000000007</v>
      </c>
      <c r="AH1530">
        <v>1</v>
      </c>
    </row>
    <row r="1531" spans="1:34" x14ac:dyDescent="0.3">
      <c r="A1531">
        <v>8</v>
      </c>
      <c r="B1531">
        <v>40</v>
      </c>
      <c r="C1531">
        <f>IF(OR($L1531=TRUE,$A1531=0,MOD($A1531,ChapterTable!$S$20)&lt;&gt;0),
MAX(0,INT(($B1531+ChapterTable!$Q$26+VLOOKUP(SUBSTITUTE(C$1,"성장단계","")&amp;"단계오프셋",ChapterTable!$S:$T,2,0))/ChapterTable!$Q$23)),
MAX(0,INT(($B1531+ChapterTable!$S$26+VLOOKUP(SUBSTITUTE(C$1,"성장단계","")&amp;"보스단계오프셋",ChapterTable!$S:$T,2,0))/ChapterTable!$S$23)))</f>
        <v>4</v>
      </c>
      <c r="D1531">
        <f>IF(OR($L1531=TRUE,$A1531=0,MOD($A1531,ChapterTable!$S$20)&lt;&gt;0),
MAX(0,INT(($B1531+ChapterTable!$Q$26+VLOOKUP(SUBSTITUTE(D$1,"성장단계","")&amp;"단계오프셋",ChapterTable!$S:$T,2,0))/ChapterTable!$Q$23)),
MAX(0,INT(($B1531+ChapterTable!$S$26+VLOOKUP(SUBSTITUTE(D$1,"성장단계","")&amp;"보스단계오프셋",ChapterTable!$S:$T,2,0))/ChapterTable!$S$23)))</f>
        <v>3</v>
      </c>
      <c r="E1531" s="1">
        <f ca="1">IF(AND($A1531=0,$B1531=1),
    VLOOKUP(1,ChapterTable!$1:$1048576,MATCH("최종"&amp;SUBSTITUTE(SUBSTITUTE(E$1,"standard",""),"|Float",""),ChapterTable!$1:$1,0),0)*ChapterTable!$Q$17,
  IF(AND($A1531=0,$B1531=0),
    E1532,
  IF($B1531=0,
    VLOOKUP($A1531,ChapterTable!$1:$1048576,MATCH("최종"&amp;SUBSTITUTE(SUBSTITUTE(E$1,"standard",""),"|Float",""),ChapterTable!$1:$1,0),0),
  IF($B1531=1,
    IF($L1531=FALSE,
      VLOOKUP($A1531,ChapterTable!$1:$1048576,MATCH("최종"&amp;SUBSTITUTE(SUBSTITUTE(E$1,"standard",""),"|Float",""),ChapterTable!$1:$1,0),0),
      VLOOKUP($A1531-ChapterTable!$Q$11,ChapterTable!$1:$1048576,MATCH("최종"&amp;SUBSTITUTE(SUBSTITUTE(E$1,"standard",""),"|Float",""),ChapterTable!$1:$1,0),0)*ChapterTable!$Q$14
    ),
  OFFSET(E1531,-$B1531+IF($L1531,1,0),0)*
    (VLOOKUP(SUBSTITUTE(SUBSTITUTE(E$1,"standard",""),"|Float","")&amp;"인게임누적곱배수",ChapterTable!$S:$T,2,0)^C1531
    +VLOOKUP(SUBSTITUTE(SUBSTITUTE(E$1,"standard",""),"|Float","")&amp;"인게임누적합배수",ChapterTable!$S:$T,2,0)*C1531)
  )
  )
  )
)</f>
        <v>4182.6374999999998</v>
      </c>
      <c r="F1531" s="1">
        <f ca="1">IF(AND($A1531=0,$B1531=1),
    VLOOKUP(1,ChapterTable!$1:$1048576,MATCH("최종"&amp;SUBSTITUTE(SUBSTITUTE(F$1,"standard",""),"|Float",""),ChapterTable!$1:$1,0),0)*ChapterTable!$Q$17,
  IF(AND($A1531=0,$B1531=0),
    F1532,
  IF($B1531=0,
    VLOOKUP($A1531,ChapterTable!$1:$1048576,MATCH("최종"&amp;SUBSTITUTE(SUBSTITUTE(F$1,"standard",""),"|Float",""),ChapterTable!$1:$1,0),0),
  IF($B1531=1,
    IF($L1531=FALSE,
      VLOOKUP($A1531,ChapterTable!$1:$1048576,MATCH("최종"&amp;SUBSTITUTE(SUBSTITUTE(F$1,"standard",""),"|Float",""),ChapterTable!$1:$1,0),0),
      VLOOKUP($A1531-ChapterTable!$Q$11,ChapterTable!$1:$1048576,MATCH("최종"&amp;SUBSTITUTE(SUBSTITUTE(F$1,"standard",""),"|Float",""),ChapterTable!$1:$1,0),0)*ChapterTable!$Q$14
    ),
  OFFSET(F1531,-$B1531+IF($L1531,1,0),0)*
    (VLOOKUP(SUBSTITUTE(SUBSTITUTE(F$1,"standard",""),"|Float","")&amp;"인게임누적곱배수",ChapterTable!$S:$T,2,0)^D1531
    +VLOOKUP(SUBSTITUTE(SUBSTITUTE(F$1,"standard",""),"|Float","")&amp;"인게임누적합배수",ChapterTable!$S:$T,2,0)*D1531)
  )
  )
  )
)</f>
        <v>1549.125</v>
      </c>
      <c r="G1531" t="s">
        <v>76</v>
      </c>
      <c r="J1531" t="str">
        <f>IF(ISBLANK(I1531),"",
IFERROR(VLOOKUP(I1531,[1]StringTable!$1:$1048576,MATCH([1]StringTable!$B$1,[1]StringTable!$1:$1,0),0),
IFERROR(VLOOKUP(I1531,[1]InApkStringTable!$1:$1048576,MATCH([1]InApkStringTable!$B$1,[1]InApkStringTable!$1:$1,0),0),
"스트링없음")))</f>
        <v/>
      </c>
      <c r="L1531" t="b">
        <v>1</v>
      </c>
      <c r="N1531" t="str">
        <f>IF(ISBLANK(M1531),"",IF(ISERROR(VLOOKUP(M1531,MapTable!$A:$A,1,0)),"맵없음",""))</f>
        <v/>
      </c>
      <c r="O1531">
        <f t="shared" si="93"/>
        <v>21</v>
      </c>
      <c r="Q1531">
        <f t="shared" si="94"/>
        <v>21</v>
      </c>
      <c r="R1531" t="b">
        <f t="shared" ca="1" si="95"/>
        <v>0</v>
      </c>
      <c r="T1531" t="b">
        <f t="shared" ca="1" si="96"/>
        <v>0</v>
      </c>
      <c r="X1531" t="str">
        <f>IF(ISBLANK(W1531),"",
IF(ISERROR(FIND(",",W1531)),
  IF(ISERROR(VLOOKUP(W1531,MapTable!$A:$A,1,0)),"맵없음",
  ""),
IF(ISERROR(FIND(",",W1531,FIND(",",W1531)+1)),
  IF(OR(ISERROR(VLOOKUP(LEFT(W1531,FIND(",",W1531)-1),MapTable!$A:$A,1,0)),ISERROR(VLOOKUP(TRIM(MID(W1531,FIND(",",W1531)+1,999)),MapTable!$A:$A,1,0))),"맵없음",
  ""),
IF(ISERROR(FIND(",",W1531,FIND(",",W1531,FIND(",",W1531)+1)+1)),
  IF(OR(ISERROR(VLOOKUP(LEFT(W1531,FIND(",",W1531)-1),MapTable!$A:$A,1,0)),ISERROR(VLOOKUP(TRIM(MID(W1531,FIND(",",W1531)+1,FIND(",",W1531,FIND(",",W1531)+1)-FIND(",",W1531)-1)),MapTable!$A:$A,1,0)),ISERROR(VLOOKUP(TRIM(MID(W1531,FIND(",",W1531,FIND(",",W1531)+1)+1,999)),MapTable!$A:$A,1,0))),"맵없음",
  ""),
IF(ISERROR(FIND(",",W1531,FIND(",",W1531,FIND(",",W1531,FIND(",",W1531)+1)+1)+1)),
  IF(OR(ISERROR(VLOOKUP(LEFT(W1531,FIND(",",W1531)-1),MapTable!$A:$A,1,0)),ISERROR(VLOOKUP(TRIM(MID(W1531,FIND(",",W1531)+1,FIND(",",W1531,FIND(",",W1531)+1)-FIND(",",W1531)-1)),MapTable!$A:$A,1,0)),ISERROR(VLOOKUP(TRIM(MID(W1531,FIND(",",W1531,FIND(",",W1531)+1)+1,FIND(",",W1531,FIND(",",W1531,FIND(",",W1531)+1)+1)-FIND(",",W1531,FIND(",",W1531)+1)-1)),MapTable!$A:$A,1,0)),ISERROR(VLOOKUP(TRIM(MID(W1531,FIND(",",W1531,FIND(",",W1531,FIND(",",W1531)+1)+1)+1,999)),MapTable!$A:$A,1,0))),"맵없음",
  ""),
)))))</f>
        <v/>
      </c>
      <c r="AC1531" t="str">
        <f>IF(ISBLANK(AB1531),"",IF(ISERROR(VLOOKUP(AB1531,[3]DropTable!$A:$A,1,0)),"드랍없음",""))</f>
        <v/>
      </c>
      <c r="AE1531" t="str">
        <f>IF(ISBLANK(AD1531),"",IF(ISERROR(VLOOKUP(AD1531,[3]DropTable!$A:$A,1,0)),"드랍없음",""))</f>
        <v/>
      </c>
      <c r="AG1531">
        <v>9.8000000000000007</v>
      </c>
      <c r="AH1531">
        <v>1</v>
      </c>
    </row>
    <row r="1532" spans="1:34" x14ac:dyDescent="0.3">
      <c r="A1532">
        <v>8</v>
      </c>
      <c r="B1532">
        <v>41</v>
      </c>
      <c r="C1532">
        <f>IF(OR($L1532=TRUE,$A1532=0,MOD($A1532,ChapterTable!$S$20)&lt;&gt;0),
MAX(0,INT(($B1532+ChapterTable!$Q$26+VLOOKUP(SUBSTITUTE(C$1,"성장단계","")&amp;"단계오프셋",ChapterTable!$S:$T,2,0))/ChapterTable!$Q$23)),
MAX(0,INT(($B1532+ChapterTable!$S$26+VLOOKUP(SUBSTITUTE(C$1,"성장단계","")&amp;"보스단계오프셋",ChapterTable!$S:$T,2,0))/ChapterTable!$S$23)))</f>
        <v>4</v>
      </c>
      <c r="D1532">
        <f>IF(OR($L1532=TRUE,$A1532=0,MOD($A1532,ChapterTable!$S$20)&lt;&gt;0),
MAX(0,INT(($B1532+ChapterTable!$Q$26+VLOOKUP(SUBSTITUTE(D$1,"성장단계","")&amp;"단계오프셋",ChapterTable!$S:$T,2,0))/ChapterTable!$Q$23)),
MAX(0,INT(($B1532+ChapterTable!$S$26+VLOOKUP(SUBSTITUTE(D$1,"성장단계","")&amp;"보스단계오프셋",ChapterTable!$S:$T,2,0))/ChapterTable!$S$23)))</f>
        <v>4</v>
      </c>
      <c r="E1532" s="1">
        <f ca="1">IF(AND($A1532=0,$B1532=1),
    VLOOKUP(1,ChapterTable!$1:$1048576,MATCH("최종"&amp;SUBSTITUTE(SUBSTITUTE(E$1,"standard",""),"|Float",""),ChapterTable!$1:$1,0),0)*ChapterTable!$Q$17,
  IF(AND($A1532=0,$B1532=0),
    E1533,
  IF($B1532=0,
    VLOOKUP($A1532,ChapterTable!$1:$1048576,MATCH("최종"&amp;SUBSTITUTE(SUBSTITUTE(E$1,"standard",""),"|Float",""),ChapterTable!$1:$1,0),0),
  IF($B1532=1,
    IF($L1532=FALSE,
      VLOOKUP($A1532,ChapterTable!$1:$1048576,MATCH("최종"&amp;SUBSTITUTE(SUBSTITUTE(E$1,"standard",""),"|Float",""),ChapterTable!$1:$1,0),0),
      VLOOKUP($A1532-ChapterTable!$Q$11,ChapterTable!$1:$1048576,MATCH("최종"&amp;SUBSTITUTE(SUBSTITUTE(E$1,"standard",""),"|Float",""),ChapterTable!$1:$1,0),0)*ChapterTable!$Q$14
    ),
  OFFSET(E1532,-$B1532+IF($L1532,1,0),0)*
    (VLOOKUP(SUBSTITUTE(SUBSTITUTE(E$1,"standard",""),"|Float","")&amp;"인게임누적곱배수",ChapterTable!$S:$T,2,0)^C1532
    +VLOOKUP(SUBSTITUTE(SUBSTITUTE(E$1,"standard",""),"|Float","")&amp;"인게임누적합배수",ChapterTable!$S:$T,2,0)*C1532)
  )
  )
  )
)</f>
        <v>4182.6374999999998</v>
      </c>
      <c r="F1532" s="1">
        <f ca="1">IF(AND($A1532=0,$B1532=1),
    VLOOKUP(1,ChapterTable!$1:$1048576,MATCH("최종"&amp;SUBSTITUTE(SUBSTITUTE(F$1,"standard",""),"|Float",""),ChapterTable!$1:$1,0),0)*ChapterTable!$Q$17,
  IF(AND($A1532=0,$B1532=0),
    F1533,
  IF($B1532=0,
    VLOOKUP($A1532,ChapterTable!$1:$1048576,MATCH("최종"&amp;SUBSTITUTE(SUBSTITUTE(F$1,"standard",""),"|Float",""),ChapterTable!$1:$1,0),0),
  IF($B1532=1,
    IF($L1532=FALSE,
      VLOOKUP($A1532,ChapterTable!$1:$1048576,MATCH("최종"&amp;SUBSTITUTE(SUBSTITUTE(F$1,"standard",""),"|Float",""),ChapterTable!$1:$1,0),0),
      VLOOKUP($A1532-ChapterTable!$Q$11,ChapterTable!$1:$1048576,MATCH("최종"&amp;SUBSTITUTE(SUBSTITUTE(F$1,"standard",""),"|Float",""),ChapterTable!$1:$1,0),0)*ChapterTable!$Q$14
    ),
  OFFSET(F1532,-$B1532+IF($L1532,1,0),0)*
    (VLOOKUP(SUBSTITUTE(SUBSTITUTE(F$1,"standard",""),"|Float","")&amp;"인게임누적곱배수",ChapterTable!$S:$T,2,0)^D1532
    +VLOOKUP(SUBSTITUTE(SUBSTITUTE(F$1,"standard",""),"|Float","")&amp;"인게임누적합배수",ChapterTable!$S:$T,2,0)*D1532)
  )
  )
  )
)</f>
        <v>1742.765625</v>
      </c>
      <c r="G1532" t="s">
        <v>76</v>
      </c>
      <c r="J1532" t="str">
        <f>IF(ISBLANK(I1532),"",
IFERROR(VLOOKUP(I1532,[1]StringTable!$1:$1048576,MATCH([1]StringTable!$B$1,[1]StringTable!$1:$1,0),0),
IFERROR(VLOOKUP(I1532,[1]InApkStringTable!$1:$1048576,MATCH([1]InApkStringTable!$B$1,[1]InApkStringTable!$1:$1,0),0),
"스트링없음")))</f>
        <v/>
      </c>
      <c r="L1532" t="b">
        <v>1</v>
      </c>
      <c r="N1532" t="str">
        <f>IF(ISBLANK(M1532),"",IF(ISERROR(VLOOKUP(M1532,MapTable!$A:$A,1,0)),"맵없음",""))</f>
        <v/>
      </c>
      <c r="O1532">
        <f t="shared" si="93"/>
        <v>5</v>
      </c>
      <c r="Q1532">
        <f t="shared" si="94"/>
        <v>5</v>
      </c>
      <c r="R1532" t="b">
        <f t="shared" ca="1" si="95"/>
        <v>0</v>
      </c>
      <c r="T1532" t="b">
        <f t="shared" ca="1" si="96"/>
        <v>0</v>
      </c>
      <c r="X1532" t="str">
        <f>IF(ISBLANK(W1532),"",
IF(ISERROR(FIND(",",W1532)),
  IF(ISERROR(VLOOKUP(W1532,MapTable!$A:$A,1,0)),"맵없음",
  ""),
IF(ISERROR(FIND(",",W1532,FIND(",",W1532)+1)),
  IF(OR(ISERROR(VLOOKUP(LEFT(W1532,FIND(",",W1532)-1),MapTable!$A:$A,1,0)),ISERROR(VLOOKUP(TRIM(MID(W1532,FIND(",",W1532)+1,999)),MapTable!$A:$A,1,0))),"맵없음",
  ""),
IF(ISERROR(FIND(",",W1532,FIND(",",W1532,FIND(",",W1532)+1)+1)),
  IF(OR(ISERROR(VLOOKUP(LEFT(W1532,FIND(",",W1532)-1),MapTable!$A:$A,1,0)),ISERROR(VLOOKUP(TRIM(MID(W1532,FIND(",",W1532)+1,FIND(",",W1532,FIND(",",W1532)+1)-FIND(",",W1532)-1)),MapTable!$A:$A,1,0)),ISERROR(VLOOKUP(TRIM(MID(W1532,FIND(",",W1532,FIND(",",W1532)+1)+1,999)),MapTable!$A:$A,1,0))),"맵없음",
  ""),
IF(ISERROR(FIND(",",W1532,FIND(",",W1532,FIND(",",W1532,FIND(",",W1532)+1)+1)+1)),
  IF(OR(ISERROR(VLOOKUP(LEFT(W1532,FIND(",",W1532)-1),MapTable!$A:$A,1,0)),ISERROR(VLOOKUP(TRIM(MID(W1532,FIND(",",W1532)+1,FIND(",",W1532,FIND(",",W1532)+1)-FIND(",",W1532)-1)),MapTable!$A:$A,1,0)),ISERROR(VLOOKUP(TRIM(MID(W1532,FIND(",",W1532,FIND(",",W1532)+1)+1,FIND(",",W1532,FIND(",",W1532,FIND(",",W1532)+1)+1)-FIND(",",W1532,FIND(",",W1532)+1)-1)),MapTable!$A:$A,1,0)),ISERROR(VLOOKUP(TRIM(MID(W1532,FIND(",",W1532,FIND(",",W1532,FIND(",",W1532)+1)+1)+1,999)),MapTable!$A:$A,1,0))),"맵없음",
  ""),
)))))</f>
        <v/>
      </c>
      <c r="AC1532" t="str">
        <f>IF(ISBLANK(AB1532),"",IF(ISERROR(VLOOKUP(AB1532,[3]DropTable!$A:$A,1,0)),"드랍없음",""))</f>
        <v/>
      </c>
      <c r="AE1532" t="str">
        <f>IF(ISBLANK(AD1532),"",IF(ISERROR(VLOOKUP(AD1532,[3]DropTable!$A:$A,1,0)),"드랍없음",""))</f>
        <v/>
      </c>
      <c r="AG1532">
        <v>9.8000000000000007</v>
      </c>
      <c r="AH1532">
        <v>1</v>
      </c>
    </row>
    <row r="1533" spans="1:34" x14ac:dyDescent="0.3">
      <c r="A1533">
        <v>8</v>
      </c>
      <c r="B1533">
        <v>42</v>
      </c>
      <c r="C1533">
        <f>IF(OR($L1533=TRUE,$A1533=0,MOD($A1533,ChapterTable!$S$20)&lt;&gt;0),
MAX(0,INT(($B1533+ChapterTable!$Q$26+VLOOKUP(SUBSTITUTE(C$1,"성장단계","")&amp;"단계오프셋",ChapterTable!$S:$T,2,0))/ChapterTable!$Q$23)),
MAX(0,INT(($B1533+ChapterTable!$S$26+VLOOKUP(SUBSTITUTE(C$1,"성장단계","")&amp;"보스단계오프셋",ChapterTable!$S:$T,2,0))/ChapterTable!$S$23)))</f>
        <v>4</v>
      </c>
      <c r="D1533">
        <f>IF(OR($L1533=TRUE,$A1533=0,MOD($A1533,ChapterTable!$S$20)&lt;&gt;0),
MAX(0,INT(($B1533+ChapterTable!$Q$26+VLOOKUP(SUBSTITUTE(D$1,"성장단계","")&amp;"단계오프셋",ChapterTable!$S:$T,2,0))/ChapterTable!$Q$23)),
MAX(0,INT(($B1533+ChapterTable!$S$26+VLOOKUP(SUBSTITUTE(D$1,"성장단계","")&amp;"보스단계오프셋",ChapterTable!$S:$T,2,0))/ChapterTable!$S$23)))</f>
        <v>4</v>
      </c>
      <c r="E1533" s="1">
        <f ca="1">IF(AND($A1533=0,$B1533=1),
    VLOOKUP(1,ChapterTable!$1:$1048576,MATCH("최종"&amp;SUBSTITUTE(SUBSTITUTE(E$1,"standard",""),"|Float",""),ChapterTable!$1:$1,0),0)*ChapterTable!$Q$17,
  IF(AND($A1533=0,$B1533=0),
    E1534,
  IF($B1533=0,
    VLOOKUP($A1533,ChapterTable!$1:$1048576,MATCH("최종"&amp;SUBSTITUTE(SUBSTITUTE(E$1,"standard",""),"|Float",""),ChapterTable!$1:$1,0),0),
  IF($B1533=1,
    IF($L1533=FALSE,
      VLOOKUP($A1533,ChapterTable!$1:$1048576,MATCH("최종"&amp;SUBSTITUTE(SUBSTITUTE(E$1,"standard",""),"|Float",""),ChapterTable!$1:$1,0),0),
      VLOOKUP($A1533-ChapterTable!$Q$11,ChapterTable!$1:$1048576,MATCH("최종"&amp;SUBSTITUTE(SUBSTITUTE(E$1,"standard",""),"|Float",""),ChapterTable!$1:$1,0),0)*ChapterTable!$Q$14
    ),
  OFFSET(E1533,-$B1533+IF($L1533,1,0),0)*
    (VLOOKUP(SUBSTITUTE(SUBSTITUTE(E$1,"standard",""),"|Float","")&amp;"인게임누적곱배수",ChapterTable!$S:$T,2,0)^C1533
    +VLOOKUP(SUBSTITUTE(SUBSTITUTE(E$1,"standard",""),"|Float","")&amp;"인게임누적합배수",ChapterTable!$S:$T,2,0)*C1533)
  )
  )
  )
)</f>
        <v>4182.6374999999998</v>
      </c>
      <c r="F1533" s="1">
        <f ca="1">IF(AND($A1533=0,$B1533=1),
    VLOOKUP(1,ChapterTable!$1:$1048576,MATCH("최종"&amp;SUBSTITUTE(SUBSTITUTE(F$1,"standard",""),"|Float",""),ChapterTable!$1:$1,0),0)*ChapterTable!$Q$17,
  IF(AND($A1533=0,$B1533=0),
    F1534,
  IF($B1533=0,
    VLOOKUP($A1533,ChapterTable!$1:$1048576,MATCH("최종"&amp;SUBSTITUTE(SUBSTITUTE(F$1,"standard",""),"|Float",""),ChapterTable!$1:$1,0),0),
  IF($B1533=1,
    IF($L1533=FALSE,
      VLOOKUP($A1533,ChapterTable!$1:$1048576,MATCH("최종"&amp;SUBSTITUTE(SUBSTITUTE(F$1,"standard",""),"|Float",""),ChapterTable!$1:$1,0),0),
      VLOOKUP($A1533-ChapterTable!$Q$11,ChapterTable!$1:$1048576,MATCH("최종"&amp;SUBSTITUTE(SUBSTITUTE(F$1,"standard",""),"|Float",""),ChapterTable!$1:$1,0),0)*ChapterTable!$Q$14
    ),
  OFFSET(F1533,-$B1533+IF($L1533,1,0),0)*
    (VLOOKUP(SUBSTITUTE(SUBSTITUTE(F$1,"standard",""),"|Float","")&amp;"인게임누적곱배수",ChapterTable!$S:$T,2,0)^D1533
    +VLOOKUP(SUBSTITUTE(SUBSTITUTE(F$1,"standard",""),"|Float","")&amp;"인게임누적합배수",ChapterTable!$S:$T,2,0)*D1533)
  )
  )
  )
)</f>
        <v>1742.765625</v>
      </c>
      <c r="G1533" t="s">
        <v>76</v>
      </c>
      <c r="J1533" t="str">
        <f>IF(ISBLANK(I1533),"",
IFERROR(VLOOKUP(I1533,[1]StringTable!$1:$1048576,MATCH([1]StringTable!$B$1,[1]StringTable!$1:$1,0),0),
IFERROR(VLOOKUP(I1533,[1]InApkStringTable!$1:$1048576,MATCH([1]InApkStringTable!$B$1,[1]InApkStringTable!$1:$1,0),0),
"스트링없음")))</f>
        <v/>
      </c>
      <c r="L1533" t="b">
        <v>1</v>
      </c>
      <c r="N1533" t="str">
        <f>IF(ISBLANK(M1533),"",IF(ISERROR(VLOOKUP(M1533,MapTable!$A:$A,1,0)),"맵없음",""))</f>
        <v/>
      </c>
      <c r="O1533">
        <f t="shared" si="93"/>
        <v>5</v>
      </c>
      <c r="Q1533">
        <f t="shared" si="94"/>
        <v>5</v>
      </c>
      <c r="R1533" t="b">
        <f t="shared" ca="1" si="95"/>
        <v>0</v>
      </c>
      <c r="T1533" t="b">
        <f t="shared" ca="1" si="96"/>
        <v>0</v>
      </c>
      <c r="X1533" t="str">
        <f>IF(ISBLANK(W1533),"",
IF(ISERROR(FIND(",",W1533)),
  IF(ISERROR(VLOOKUP(W1533,MapTable!$A:$A,1,0)),"맵없음",
  ""),
IF(ISERROR(FIND(",",W1533,FIND(",",W1533)+1)),
  IF(OR(ISERROR(VLOOKUP(LEFT(W1533,FIND(",",W1533)-1),MapTable!$A:$A,1,0)),ISERROR(VLOOKUP(TRIM(MID(W1533,FIND(",",W1533)+1,999)),MapTable!$A:$A,1,0))),"맵없음",
  ""),
IF(ISERROR(FIND(",",W1533,FIND(",",W1533,FIND(",",W1533)+1)+1)),
  IF(OR(ISERROR(VLOOKUP(LEFT(W1533,FIND(",",W1533)-1),MapTable!$A:$A,1,0)),ISERROR(VLOOKUP(TRIM(MID(W1533,FIND(",",W1533)+1,FIND(",",W1533,FIND(",",W1533)+1)-FIND(",",W1533)-1)),MapTable!$A:$A,1,0)),ISERROR(VLOOKUP(TRIM(MID(W1533,FIND(",",W1533,FIND(",",W1533)+1)+1,999)),MapTable!$A:$A,1,0))),"맵없음",
  ""),
IF(ISERROR(FIND(",",W1533,FIND(",",W1533,FIND(",",W1533,FIND(",",W1533)+1)+1)+1)),
  IF(OR(ISERROR(VLOOKUP(LEFT(W1533,FIND(",",W1533)-1),MapTable!$A:$A,1,0)),ISERROR(VLOOKUP(TRIM(MID(W1533,FIND(",",W1533)+1,FIND(",",W1533,FIND(",",W1533)+1)-FIND(",",W1533)-1)),MapTable!$A:$A,1,0)),ISERROR(VLOOKUP(TRIM(MID(W1533,FIND(",",W1533,FIND(",",W1533)+1)+1,FIND(",",W1533,FIND(",",W1533,FIND(",",W1533)+1)+1)-FIND(",",W1533,FIND(",",W1533)+1)-1)),MapTable!$A:$A,1,0)),ISERROR(VLOOKUP(TRIM(MID(W1533,FIND(",",W1533,FIND(",",W1533,FIND(",",W1533)+1)+1)+1,999)),MapTable!$A:$A,1,0))),"맵없음",
  ""),
)))))</f>
        <v/>
      </c>
      <c r="AC1533" t="str">
        <f>IF(ISBLANK(AB1533),"",IF(ISERROR(VLOOKUP(AB1533,[3]DropTable!$A:$A,1,0)),"드랍없음",""))</f>
        <v/>
      </c>
      <c r="AE1533" t="str">
        <f>IF(ISBLANK(AD1533),"",IF(ISERROR(VLOOKUP(AD1533,[3]DropTable!$A:$A,1,0)),"드랍없음",""))</f>
        <v/>
      </c>
      <c r="AG1533">
        <v>9.8000000000000007</v>
      </c>
      <c r="AH1533">
        <v>1</v>
      </c>
    </row>
    <row r="1534" spans="1:34" x14ac:dyDescent="0.3">
      <c r="A1534">
        <v>8</v>
      </c>
      <c r="B1534">
        <v>43</v>
      </c>
      <c r="C1534">
        <f>IF(OR($L1534=TRUE,$A1534=0,MOD($A1534,ChapterTable!$S$20)&lt;&gt;0),
MAX(0,INT(($B1534+ChapterTable!$Q$26+VLOOKUP(SUBSTITUTE(C$1,"성장단계","")&amp;"단계오프셋",ChapterTable!$S:$T,2,0))/ChapterTable!$Q$23)),
MAX(0,INT(($B1534+ChapterTable!$S$26+VLOOKUP(SUBSTITUTE(C$1,"성장단계","")&amp;"보스단계오프셋",ChapterTable!$S:$T,2,0))/ChapterTable!$S$23)))</f>
        <v>4</v>
      </c>
      <c r="D1534">
        <f>IF(OR($L1534=TRUE,$A1534=0,MOD($A1534,ChapterTable!$S$20)&lt;&gt;0),
MAX(0,INT(($B1534+ChapterTable!$Q$26+VLOOKUP(SUBSTITUTE(D$1,"성장단계","")&amp;"단계오프셋",ChapterTable!$S:$T,2,0))/ChapterTable!$Q$23)),
MAX(0,INT(($B1534+ChapterTable!$S$26+VLOOKUP(SUBSTITUTE(D$1,"성장단계","")&amp;"보스단계오프셋",ChapterTable!$S:$T,2,0))/ChapterTable!$S$23)))</f>
        <v>4</v>
      </c>
      <c r="E1534" s="1">
        <f ca="1">IF(AND($A1534=0,$B1534=1),
    VLOOKUP(1,ChapterTable!$1:$1048576,MATCH("최종"&amp;SUBSTITUTE(SUBSTITUTE(E$1,"standard",""),"|Float",""),ChapterTable!$1:$1,0),0)*ChapterTable!$Q$17,
  IF(AND($A1534=0,$B1534=0),
    E1535,
  IF($B1534=0,
    VLOOKUP($A1534,ChapterTable!$1:$1048576,MATCH("최종"&amp;SUBSTITUTE(SUBSTITUTE(E$1,"standard",""),"|Float",""),ChapterTable!$1:$1,0),0),
  IF($B1534=1,
    IF($L1534=FALSE,
      VLOOKUP($A1534,ChapterTable!$1:$1048576,MATCH("최종"&amp;SUBSTITUTE(SUBSTITUTE(E$1,"standard",""),"|Float",""),ChapterTable!$1:$1,0),0),
      VLOOKUP($A1534-ChapterTable!$Q$11,ChapterTable!$1:$1048576,MATCH("최종"&amp;SUBSTITUTE(SUBSTITUTE(E$1,"standard",""),"|Float",""),ChapterTable!$1:$1,0),0)*ChapterTable!$Q$14
    ),
  OFFSET(E1534,-$B1534+IF($L1534,1,0),0)*
    (VLOOKUP(SUBSTITUTE(SUBSTITUTE(E$1,"standard",""),"|Float","")&amp;"인게임누적곱배수",ChapterTable!$S:$T,2,0)^C1534
    +VLOOKUP(SUBSTITUTE(SUBSTITUTE(E$1,"standard",""),"|Float","")&amp;"인게임누적합배수",ChapterTable!$S:$T,2,0)*C1534)
  )
  )
  )
)</f>
        <v>4182.6374999999998</v>
      </c>
      <c r="F1534" s="1">
        <f ca="1">IF(AND($A1534=0,$B1534=1),
    VLOOKUP(1,ChapterTable!$1:$1048576,MATCH("최종"&amp;SUBSTITUTE(SUBSTITUTE(F$1,"standard",""),"|Float",""),ChapterTable!$1:$1,0),0)*ChapterTable!$Q$17,
  IF(AND($A1534=0,$B1534=0),
    F1535,
  IF($B1534=0,
    VLOOKUP($A1534,ChapterTable!$1:$1048576,MATCH("최종"&amp;SUBSTITUTE(SUBSTITUTE(F$1,"standard",""),"|Float",""),ChapterTable!$1:$1,0),0),
  IF($B1534=1,
    IF($L1534=FALSE,
      VLOOKUP($A1534,ChapterTable!$1:$1048576,MATCH("최종"&amp;SUBSTITUTE(SUBSTITUTE(F$1,"standard",""),"|Float",""),ChapterTable!$1:$1,0),0),
      VLOOKUP($A1534-ChapterTable!$Q$11,ChapterTable!$1:$1048576,MATCH("최종"&amp;SUBSTITUTE(SUBSTITUTE(F$1,"standard",""),"|Float",""),ChapterTable!$1:$1,0),0)*ChapterTable!$Q$14
    ),
  OFFSET(F1534,-$B1534+IF($L1534,1,0),0)*
    (VLOOKUP(SUBSTITUTE(SUBSTITUTE(F$1,"standard",""),"|Float","")&amp;"인게임누적곱배수",ChapterTable!$S:$T,2,0)^D1534
    +VLOOKUP(SUBSTITUTE(SUBSTITUTE(F$1,"standard",""),"|Float","")&amp;"인게임누적합배수",ChapterTable!$S:$T,2,0)*D1534)
  )
  )
  )
)</f>
        <v>1742.765625</v>
      </c>
      <c r="G1534" t="s">
        <v>76</v>
      </c>
      <c r="J1534" t="str">
        <f>IF(ISBLANK(I1534),"",
IFERROR(VLOOKUP(I1534,[1]StringTable!$1:$1048576,MATCH([1]StringTable!$B$1,[1]StringTable!$1:$1,0),0),
IFERROR(VLOOKUP(I1534,[1]InApkStringTable!$1:$1048576,MATCH([1]InApkStringTable!$B$1,[1]InApkStringTable!$1:$1,0),0),
"스트링없음")))</f>
        <v/>
      </c>
      <c r="L1534" t="b">
        <v>1</v>
      </c>
      <c r="N1534" t="str">
        <f>IF(ISBLANK(M1534),"",IF(ISERROR(VLOOKUP(M1534,MapTable!$A:$A,1,0)),"맵없음",""))</f>
        <v/>
      </c>
      <c r="O1534">
        <f t="shared" si="93"/>
        <v>5</v>
      </c>
      <c r="Q1534">
        <f t="shared" si="94"/>
        <v>5</v>
      </c>
      <c r="R1534" t="b">
        <f t="shared" ca="1" si="95"/>
        <v>0</v>
      </c>
      <c r="T1534" t="b">
        <f t="shared" ca="1" si="96"/>
        <v>0</v>
      </c>
      <c r="X1534" t="str">
        <f>IF(ISBLANK(W1534),"",
IF(ISERROR(FIND(",",W1534)),
  IF(ISERROR(VLOOKUP(W1534,MapTable!$A:$A,1,0)),"맵없음",
  ""),
IF(ISERROR(FIND(",",W1534,FIND(",",W1534)+1)),
  IF(OR(ISERROR(VLOOKUP(LEFT(W1534,FIND(",",W1534)-1),MapTable!$A:$A,1,0)),ISERROR(VLOOKUP(TRIM(MID(W1534,FIND(",",W1534)+1,999)),MapTable!$A:$A,1,0))),"맵없음",
  ""),
IF(ISERROR(FIND(",",W1534,FIND(",",W1534,FIND(",",W1534)+1)+1)),
  IF(OR(ISERROR(VLOOKUP(LEFT(W1534,FIND(",",W1534)-1),MapTable!$A:$A,1,0)),ISERROR(VLOOKUP(TRIM(MID(W1534,FIND(",",W1534)+1,FIND(",",W1534,FIND(",",W1534)+1)-FIND(",",W1534)-1)),MapTable!$A:$A,1,0)),ISERROR(VLOOKUP(TRIM(MID(W1534,FIND(",",W1534,FIND(",",W1534)+1)+1,999)),MapTable!$A:$A,1,0))),"맵없음",
  ""),
IF(ISERROR(FIND(",",W1534,FIND(",",W1534,FIND(",",W1534,FIND(",",W1534)+1)+1)+1)),
  IF(OR(ISERROR(VLOOKUP(LEFT(W1534,FIND(",",W1534)-1),MapTable!$A:$A,1,0)),ISERROR(VLOOKUP(TRIM(MID(W1534,FIND(",",W1534)+1,FIND(",",W1534,FIND(",",W1534)+1)-FIND(",",W1534)-1)),MapTable!$A:$A,1,0)),ISERROR(VLOOKUP(TRIM(MID(W1534,FIND(",",W1534,FIND(",",W1534)+1)+1,FIND(",",W1534,FIND(",",W1534,FIND(",",W1534)+1)+1)-FIND(",",W1534,FIND(",",W1534)+1)-1)),MapTable!$A:$A,1,0)),ISERROR(VLOOKUP(TRIM(MID(W1534,FIND(",",W1534,FIND(",",W1534,FIND(",",W1534)+1)+1)+1,999)),MapTable!$A:$A,1,0))),"맵없음",
  ""),
)))))</f>
        <v/>
      </c>
      <c r="AC1534" t="str">
        <f>IF(ISBLANK(AB1534),"",IF(ISERROR(VLOOKUP(AB1534,[3]DropTable!$A:$A,1,0)),"드랍없음",""))</f>
        <v/>
      </c>
      <c r="AE1534" t="str">
        <f>IF(ISBLANK(AD1534),"",IF(ISERROR(VLOOKUP(AD1534,[3]DropTable!$A:$A,1,0)),"드랍없음",""))</f>
        <v/>
      </c>
      <c r="AG1534">
        <v>9.8000000000000007</v>
      </c>
      <c r="AH1534">
        <v>1</v>
      </c>
    </row>
    <row r="1535" spans="1:34" x14ac:dyDescent="0.3">
      <c r="A1535">
        <v>8</v>
      </c>
      <c r="B1535">
        <v>44</v>
      </c>
      <c r="C1535">
        <f>IF(OR($L1535=TRUE,$A1535=0,MOD($A1535,ChapterTable!$S$20)&lt;&gt;0),
MAX(0,INT(($B1535+ChapterTable!$Q$26+VLOOKUP(SUBSTITUTE(C$1,"성장단계","")&amp;"단계오프셋",ChapterTable!$S:$T,2,0))/ChapterTable!$Q$23)),
MAX(0,INT(($B1535+ChapterTable!$S$26+VLOOKUP(SUBSTITUTE(C$1,"성장단계","")&amp;"보스단계오프셋",ChapterTable!$S:$T,2,0))/ChapterTable!$S$23)))</f>
        <v>4</v>
      </c>
      <c r="D1535">
        <f>IF(OR($L1535=TRUE,$A1535=0,MOD($A1535,ChapterTable!$S$20)&lt;&gt;0),
MAX(0,INT(($B1535+ChapterTable!$Q$26+VLOOKUP(SUBSTITUTE(D$1,"성장단계","")&amp;"단계오프셋",ChapterTable!$S:$T,2,0))/ChapterTable!$Q$23)),
MAX(0,INT(($B1535+ChapterTable!$S$26+VLOOKUP(SUBSTITUTE(D$1,"성장단계","")&amp;"보스단계오프셋",ChapterTable!$S:$T,2,0))/ChapterTable!$S$23)))</f>
        <v>4</v>
      </c>
      <c r="E1535" s="1">
        <f ca="1">IF(AND($A1535=0,$B1535=1),
    VLOOKUP(1,ChapterTable!$1:$1048576,MATCH("최종"&amp;SUBSTITUTE(SUBSTITUTE(E$1,"standard",""),"|Float",""),ChapterTable!$1:$1,0),0)*ChapterTable!$Q$17,
  IF(AND($A1535=0,$B1535=0),
    E1536,
  IF($B1535=0,
    VLOOKUP($A1535,ChapterTable!$1:$1048576,MATCH("최종"&amp;SUBSTITUTE(SUBSTITUTE(E$1,"standard",""),"|Float",""),ChapterTable!$1:$1,0),0),
  IF($B1535=1,
    IF($L1535=FALSE,
      VLOOKUP($A1535,ChapterTable!$1:$1048576,MATCH("최종"&amp;SUBSTITUTE(SUBSTITUTE(E$1,"standard",""),"|Float",""),ChapterTable!$1:$1,0),0),
      VLOOKUP($A1535-ChapterTable!$Q$11,ChapterTable!$1:$1048576,MATCH("최종"&amp;SUBSTITUTE(SUBSTITUTE(E$1,"standard",""),"|Float",""),ChapterTable!$1:$1,0),0)*ChapterTable!$Q$14
    ),
  OFFSET(E1535,-$B1535+IF($L1535,1,0),0)*
    (VLOOKUP(SUBSTITUTE(SUBSTITUTE(E$1,"standard",""),"|Float","")&amp;"인게임누적곱배수",ChapterTable!$S:$T,2,0)^C1535
    +VLOOKUP(SUBSTITUTE(SUBSTITUTE(E$1,"standard",""),"|Float","")&amp;"인게임누적합배수",ChapterTable!$S:$T,2,0)*C1535)
  )
  )
  )
)</f>
        <v>4182.6374999999998</v>
      </c>
      <c r="F1535" s="1">
        <f ca="1">IF(AND($A1535=0,$B1535=1),
    VLOOKUP(1,ChapterTable!$1:$1048576,MATCH("최종"&amp;SUBSTITUTE(SUBSTITUTE(F$1,"standard",""),"|Float",""),ChapterTable!$1:$1,0),0)*ChapterTable!$Q$17,
  IF(AND($A1535=0,$B1535=0),
    F1536,
  IF($B1535=0,
    VLOOKUP($A1535,ChapterTable!$1:$1048576,MATCH("최종"&amp;SUBSTITUTE(SUBSTITUTE(F$1,"standard",""),"|Float",""),ChapterTable!$1:$1,0),0),
  IF($B1535=1,
    IF($L1535=FALSE,
      VLOOKUP($A1535,ChapterTable!$1:$1048576,MATCH("최종"&amp;SUBSTITUTE(SUBSTITUTE(F$1,"standard",""),"|Float",""),ChapterTable!$1:$1,0),0),
      VLOOKUP($A1535-ChapterTable!$Q$11,ChapterTable!$1:$1048576,MATCH("최종"&amp;SUBSTITUTE(SUBSTITUTE(F$1,"standard",""),"|Float",""),ChapterTable!$1:$1,0),0)*ChapterTable!$Q$14
    ),
  OFFSET(F1535,-$B1535+IF($L1535,1,0),0)*
    (VLOOKUP(SUBSTITUTE(SUBSTITUTE(F$1,"standard",""),"|Float","")&amp;"인게임누적곱배수",ChapterTable!$S:$T,2,0)^D1535
    +VLOOKUP(SUBSTITUTE(SUBSTITUTE(F$1,"standard",""),"|Float","")&amp;"인게임누적합배수",ChapterTable!$S:$T,2,0)*D1535)
  )
  )
  )
)</f>
        <v>1742.765625</v>
      </c>
      <c r="G1535" t="s">
        <v>76</v>
      </c>
      <c r="J1535" t="str">
        <f>IF(ISBLANK(I1535),"",
IFERROR(VLOOKUP(I1535,[1]StringTable!$1:$1048576,MATCH([1]StringTable!$B$1,[1]StringTable!$1:$1,0),0),
IFERROR(VLOOKUP(I1535,[1]InApkStringTable!$1:$1048576,MATCH([1]InApkStringTable!$B$1,[1]InApkStringTable!$1:$1,0),0),
"스트링없음")))</f>
        <v/>
      </c>
      <c r="L1535" t="b">
        <v>1</v>
      </c>
      <c r="N1535" t="str">
        <f>IF(ISBLANK(M1535),"",IF(ISERROR(VLOOKUP(M1535,MapTable!$A:$A,1,0)),"맵없음",""))</f>
        <v/>
      </c>
      <c r="O1535">
        <f t="shared" si="93"/>
        <v>5</v>
      </c>
      <c r="Q1535">
        <f t="shared" si="94"/>
        <v>5</v>
      </c>
      <c r="R1535" t="b">
        <f t="shared" ca="1" si="95"/>
        <v>0</v>
      </c>
      <c r="T1535" t="b">
        <f t="shared" ca="1" si="96"/>
        <v>0</v>
      </c>
      <c r="X1535" t="str">
        <f>IF(ISBLANK(W1535),"",
IF(ISERROR(FIND(",",W1535)),
  IF(ISERROR(VLOOKUP(W1535,MapTable!$A:$A,1,0)),"맵없음",
  ""),
IF(ISERROR(FIND(",",W1535,FIND(",",W1535)+1)),
  IF(OR(ISERROR(VLOOKUP(LEFT(W1535,FIND(",",W1535)-1),MapTable!$A:$A,1,0)),ISERROR(VLOOKUP(TRIM(MID(W1535,FIND(",",W1535)+1,999)),MapTable!$A:$A,1,0))),"맵없음",
  ""),
IF(ISERROR(FIND(",",W1535,FIND(",",W1535,FIND(",",W1535)+1)+1)),
  IF(OR(ISERROR(VLOOKUP(LEFT(W1535,FIND(",",W1535)-1),MapTable!$A:$A,1,0)),ISERROR(VLOOKUP(TRIM(MID(W1535,FIND(",",W1535)+1,FIND(",",W1535,FIND(",",W1535)+1)-FIND(",",W1535)-1)),MapTable!$A:$A,1,0)),ISERROR(VLOOKUP(TRIM(MID(W1535,FIND(",",W1535,FIND(",",W1535)+1)+1,999)),MapTable!$A:$A,1,0))),"맵없음",
  ""),
IF(ISERROR(FIND(",",W1535,FIND(",",W1535,FIND(",",W1535,FIND(",",W1535)+1)+1)+1)),
  IF(OR(ISERROR(VLOOKUP(LEFT(W1535,FIND(",",W1535)-1),MapTable!$A:$A,1,0)),ISERROR(VLOOKUP(TRIM(MID(W1535,FIND(",",W1535)+1,FIND(",",W1535,FIND(",",W1535)+1)-FIND(",",W1535)-1)),MapTable!$A:$A,1,0)),ISERROR(VLOOKUP(TRIM(MID(W1535,FIND(",",W1535,FIND(",",W1535)+1)+1,FIND(",",W1535,FIND(",",W1535,FIND(",",W1535)+1)+1)-FIND(",",W1535,FIND(",",W1535)+1)-1)),MapTable!$A:$A,1,0)),ISERROR(VLOOKUP(TRIM(MID(W1535,FIND(",",W1535,FIND(",",W1535,FIND(",",W1535)+1)+1)+1,999)),MapTable!$A:$A,1,0))),"맵없음",
  ""),
)))))</f>
        <v/>
      </c>
      <c r="AC1535" t="str">
        <f>IF(ISBLANK(AB1535),"",IF(ISERROR(VLOOKUP(AB1535,[3]DropTable!$A:$A,1,0)),"드랍없음",""))</f>
        <v/>
      </c>
      <c r="AE1535" t="str">
        <f>IF(ISBLANK(AD1535),"",IF(ISERROR(VLOOKUP(AD1535,[3]DropTable!$A:$A,1,0)),"드랍없음",""))</f>
        <v/>
      </c>
      <c r="AG1535">
        <v>9.8000000000000007</v>
      </c>
      <c r="AH1535">
        <v>1</v>
      </c>
    </row>
    <row r="1536" spans="1:34" x14ac:dyDescent="0.3">
      <c r="A1536">
        <v>8</v>
      </c>
      <c r="B1536">
        <v>45</v>
      </c>
      <c r="C1536">
        <f>IF(OR($L1536=TRUE,$A1536=0,MOD($A1536,ChapterTable!$S$20)&lt;&gt;0),
MAX(0,INT(($B1536+ChapterTable!$Q$26+VLOOKUP(SUBSTITUTE(C$1,"성장단계","")&amp;"단계오프셋",ChapterTable!$S:$T,2,0))/ChapterTable!$Q$23)),
MAX(0,INT(($B1536+ChapterTable!$S$26+VLOOKUP(SUBSTITUTE(C$1,"성장단계","")&amp;"보스단계오프셋",ChapterTable!$S:$T,2,0))/ChapterTable!$S$23)))</f>
        <v>4</v>
      </c>
      <c r="D1536">
        <f>IF(OR($L1536=TRUE,$A1536=0,MOD($A1536,ChapterTable!$S$20)&lt;&gt;0),
MAX(0,INT(($B1536+ChapterTable!$Q$26+VLOOKUP(SUBSTITUTE(D$1,"성장단계","")&amp;"단계오프셋",ChapterTable!$S:$T,2,0))/ChapterTable!$Q$23)),
MAX(0,INT(($B1536+ChapterTable!$S$26+VLOOKUP(SUBSTITUTE(D$1,"성장단계","")&amp;"보스단계오프셋",ChapterTable!$S:$T,2,0))/ChapterTable!$S$23)))</f>
        <v>4</v>
      </c>
      <c r="E1536" s="1">
        <f ca="1">IF(AND($A1536=0,$B1536=1),
    VLOOKUP(1,ChapterTable!$1:$1048576,MATCH("최종"&amp;SUBSTITUTE(SUBSTITUTE(E$1,"standard",""),"|Float",""),ChapterTable!$1:$1,0),0)*ChapterTable!$Q$17,
  IF(AND($A1536=0,$B1536=0),
    E1537,
  IF($B1536=0,
    VLOOKUP($A1536,ChapterTable!$1:$1048576,MATCH("최종"&amp;SUBSTITUTE(SUBSTITUTE(E$1,"standard",""),"|Float",""),ChapterTable!$1:$1,0),0),
  IF($B1536=1,
    IF($L1536=FALSE,
      VLOOKUP($A1536,ChapterTable!$1:$1048576,MATCH("최종"&amp;SUBSTITUTE(SUBSTITUTE(E$1,"standard",""),"|Float",""),ChapterTable!$1:$1,0),0),
      VLOOKUP($A1536-ChapterTable!$Q$11,ChapterTable!$1:$1048576,MATCH("최종"&amp;SUBSTITUTE(SUBSTITUTE(E$1,"standard",""),"|Float",""),ChapterTable!$1:$1,0),0)*ChapterTable!$Q$14
    ),
  OFFSET(E1536,-$B1536+IF($L1536,1,0),0)*
    (VLOOKUP(SUBSTITUTE(SUBSTITUTE(E$1,"standard",""),"|Float","")&amp;"인게임누적곱배수",ChapterTable!$S:$T,2,0)^C1536
    +VLOOKUP(SUBSTITUTE(SUBSTITUTE(E$1,"standard",""),"|Float","")&amp;"인게임누적합배수",ChapterTable!$S:$T,2,0)*C1536)
  )
  )
  )
)</f>
        <v>4182.6374999999998</v>
      </c>
      <c r="F1536" s="1">
        <f ca="1">IF(AND($A1536=0,$B1536=1),
    VLOOKUP(1,ChapterTable!$1:$1048576,MATCH("최종"&amp;SUBSTITUTE(SUBSTITUTE(F$1,"standard",""),"|Float",""),ChapterTable!$1:$1,0),0)*ChapterTable!$Q$17,
  IF(AND($A1536=0,$B1536=0),
    F1537,
  IF($B1536=0,
    VLOOKUP($A1536,ChapterTable!$1:$1048576,MATCH("최종"&amp;SUBSTITUTE(SUBSTITUTE(F$1,"standard",""),"|Float",""),ChapterTable!$1:$1,0),0),
  IF($B1536=1,
    IF($L1536=FALSE,
      VLOOKUP($A1536,ChapterTable!$1:$1048576,MATCH("최종"&amp;SUBSTITUTE(SUBSTITUTE(F$1,"standard",""),"|Float",""),ChapterTable!$1:$1,0),0),
      VLOOKUP($A1536-ChapterTable!$Q$11,ChapterTable!$1:$1048576,MATCH("최종"&amp;SUBSTITUTE(SUBSTITUTE(F$1,"standard",""),"|Float",""),ChapterTable!$1:$1,0),0)*ChapterTable!$Q$14
    ),
  OFFSET(F1536,-$B1536+IF($L1536,1,0),0)*
    (VLOOKUP(SUBSTITUTE(SUBSTITUTE(F$1,"standard",""),"|Float","")&amp;"인게임누적곱배수",ChapterTable!$S:$T,2,0)^D1536
    +VLOOKUP(SUBSTITUTE(SUBSTITUTE(F$1,"standard",""),"|Float","")&amp;"인게임누적합배수",ChapterTable!$S:$T,2,0)*D1536)
  )
  )
  )
)</f>
        <v>1742.765625</v>
      </c>
      <c r="G1536" t="s">
        <v>76</v>
      </c>
      <c r="J1536" t="str">
        <f>IF(ISBLANK(I1536),"",
IFERROR(VLOOKUP(I1536,[1]StringTable!$1:$1048576,MATCH([1]StringTable!$B$1,[1]StringTable!$1:$1,0),0),
IFERROR(VLOOKUP(I1536,[1]InApkStringTable!$1:$1048576,MATCH([1]InApkStringTable!$B$1,[1]InApkStringTable!$1:$1,0),0),
"스트링없음")))</f>
        <v/>
      </c>
      <c r="L1536" t="b">
        <v>1</v>
      </c>
      <c r="N1536" t="str">
        <f>IF(ISBLANK(M1536),"",IF(ISERROR(VLOOKUP(M1536,MapTable!$A:$A,1,0)),"맵없음",""))</f>
        <v/>
      </c>
      <c r="O1536">
        <f t="shared" si="93"/>
        <v>11</v>
      </c>
      <c r="Q1536">
        <f t="shared" si="94"/>
        <v>11</v>
      </c>
      <c r="R1536" t="b">
        <f t="shared" ca="1" si="95"/>
        <v>0</v>
      </c>
      <c r="T1536" t="b">
        <f t="shared" ca="1" si="96"/>
        <v>0</v>
      </c>
      <c r="X1536" t="str">
        <f>IF(ISBLANK(W1536),"",
IF(ISERROR(FIND(",",W1536)),
  IF(ISERROR(VLOOKUP(W1536,MapTable!$A:$A,1,0)),"맵없음",
  ""),
IF(ISERROR(FIND(",",W1536,FIND(",",W1536)+1)),
  IF(OR(ISERROR(VLOOKUP(LEFT(W1536,FIND(",",W1536)-1),MapTable!$A:$A,1,0)),ISERROR(VLOOKUP(TRIM(MID(W1536,FIND(",",W1536)+1,999)),MapTable!$A:$A,1,0))),"맵없음",
  ""),
IF(ISERROR(FIND(",",W1536,FIND(",",W1536,FIND(",",W1536)+1)+1)),
  IF(OR(ISERROR(VLOOKUP(LEFT(W1536,FIND(",",W1536)-1),MapTable!$A:$A,1,0)),ISERROR(VLOOKUP(TRIM(MID(W1536,FIND(",",W1536)+1,FIND(",",W1536,FIND(",",W1536)+1)-FIND(",",W1536)-1)),MapTable!$A:$A,1,0)),ISERROR(VLOOKUP(TRIM(MID(W1536,FIND(",",W1536,FIND(",",W1536)+1)+1,999)),MapTable!$A:$A,1,0))),"맵없음",
  ""),
IF(ISERROR(FIND(",",W1536,FIND(",",W1536,FIND(",",W1536,FIND(",",W1536)+1)+1)+1)),
  IF(OR(ISERROR(VLOOKUP(LEFT(W1536,FIND(",",W1536)-1),MapTable!$A:$A,1,0)),ISERROR(VLOOKUP(TRIM(MID(W1536,FIND(",",W1536)+1,FIND(",",W1536,FIND(",",W1536)+1)-FIND(",",W1536)-1)),MapTable!$A:$A,1,0)),ISERROR(VLOOKUP(TRIM(MID(W1536,FIND(",",W1536,FIND(",",W1536)+1)+1,FIND(",",W1536,FIND(",",W1536,FIND(",",W1536)+1)+1)-FIND(",",W1536,FIND(",",W1536)+1)-1)),MapTable!$A:$A,1,0)),ISERROR(VLOOKUP(TRIM(MID(W1536,FIND(",",W1536,FIND(",",W1536,FIND(",",W1536)+1)+1)+1,999)),MapTable!$A:$A,1,0))),"맵없음",
  ""),
)))))</f>
        <v/>
      </c>
      <c r="AC1536" t="str">
        <f>IF(ISBLANK(AB1536),"",IF(ISERROR(VLOOKUP(AB1536,[3]DropTable!$A:$A,1,0)),"드랍없음",""))</f>
        <v/>
      </c>
      <c r="AE1536" t="str">
        <f>IF(ISBLANK(AD1536),"",IF(ISERROR(VLOOKUP(AD1536,[3]DropTable!$A:$A,1,0)),"드랍없음",""))</f>
        <v/>
      </c>
      <c r="AG1536">
        <v>9.8000000000000007</v>
      </c>
      <c r="AH1536">
        <v>1</v>
      </c>
    </row>
    <row r="1537" spans="1:34" x14ac:dyDescent="0.3">
      <c r="A1537">
        <v>8</v>
      </c>
      <c r="B1537">
        <v>46</v>
      </c>
      <c r="C1537">
        <f>IF(OR($L1537=TRUE,$A1537=0,MOD($A1537,ChapterTable!$S$20)&lt;&gt;0),
MAX(0,INT(($B1537+ChapterTable!$Q$26+VLOOKUP(SUBSTITUTE(C$1,"성장단계","")&amp;"단계오프셋",ChapterTable!$S:$T,2,0))/ChapterTable!$Q$23)),
MAX(0,INT(($B1537+ChapterTable!$S$26+VLOOKUP(SUBSTITUTE(C$1,"성장단계","")&amp;"보스단계오프셋",ChapterTable!$S:$T,2,0))/ChapterTable!$S$23)))</f>
        <v>5</v>
      </c>
      <c r="D1537">
        <f>IF(OR($L1537=TRUE,$A1537=0,MOD($A1537,ChapterTable!$S$20)&lt;&gt;0),
MAX(0,INT(($B1537+ChapterTable!$Q$26+VLOOKUP(SUBSTITUTE(D$1,"성장단계","")&amp;"단계오프셋",ChapterTable!$S:$T,2,0))/ChapterTable!$Q$23)),
MAX(0,INT(($B1537+ChapterTable!$S$26+VLOOKUP(SUBSTITUTE(D$1,"성장단계","")&amp;"보스단계오프셋",ChapterTable!$S:$T,2,0))/ChapterTable!$S$23)))</f>
        <v>4</v>
      </c>
      <c r="E1537" s="1">
        <f ca="1">IF(AND($A1537=0,$B1537=1),
    VLOOKUP(1,ChapterTable!$1:$1048576,MATCH("최종"&amp;SUBSTITUTE(SUBSTITUTE(E$1,"standard",""),"|Float",""),ChapterTable!$1:$1,0),0)*ChapterTable!$Q$17,
  IF(AND($A1537=0,$B1537=0),
    E1538,
  IF($B1537=0,
    VLOOKUP($A1537,ChapterTable!$1:$1048576,MATCH("최종"&amp;SUBSTITUTE(SUBSTITUTE(E$1,"standard",""),"|Float",""),ChapterTable!$1:$1,0),0),
  IF($B1537=1,
    IF($L1537=FALSE,
      VLOOKUP($A1537,ChapterTable!$1:$1048576,MATCH("최종"&amp;SUBSTITUTE(SUBSTITUTE(E$1,"standard",""),"|Float",""),ChapterTable!$1:$1,0),0),
      VLOOKUP($A1537-ChapterTable!$Q$11,ChapterTable!$1:$1048576,MATCH("최종"&amp;SUBSTITUTE(SUBSTITUTE(E$1,"standard",""),"|Float",""),ChapterTable!$1:$1,0),0)*ChapterTable!$Q$14
    ),
  OFFSET(E1537,-$B1537+IF($L1537,1,0),0)*
    (VLOOKUP(SUBSTITUTE(SUBSTITUTE(E$1,"standard",""),"|Float","")&amp;"인게임누적곱배수",ChapterTable!$S:$T,2,0)^C1537
    +VLOOKUP(SUBSTITUTE(SUBSTITUTE(E$1,"standard",""),"|Float","")&amp;"인게임누적합배수",ChapterTable!$S:$T,2,0)*C1537)
  )
  )
  )
)</f>
        <v>4792.60546875</v>
      </c>
      <c r="F1537" s="1">
        <f ca="1">IF(AND($A1537=0,$B1537=1),
    VLOOKUP(1,ChapterTable!$1:$1048576,MATCH("최종"&amp;SUBSTITUTE(SUBSTITUTE(F$1,"standard",""),"|Float",""),ChapterTable!$1:$1,0),0)*ChapterTable!$Q$17,
  IF(AND($A1537=0,$B1537=0),
    F1538,
  IF($B1537=0,
    VLOOKUP($A1537,ChapterTable!$1:$1048576,MATCH("최종"&amp;SUBSTITUTE(SUBSTITUTE(F$1,"standard",""),"|Float",""),ChapterTable!$1:$1,0),0),
  IF($B1537=1,
    IF($L1537=FALSE,
      VLOOKUP($A1537,ChapterTable!$1:$1048576,MATCH("최종"&amp;SUBSTITUTE(SUBSTITUTE(F$1,"standard",""),"|Float",""),ChapterTable!$1:$1,0),0),
      VLOOKUP($A1537-ChapterTable!$Q$11,ChapterTable!$1:$1048576,MATCH("최종"&amp;SUBSTITUTE(SUBSTITUTE(F$1,"standard",""),"|Float",""),ChapterTable!$1:$1,0),0)*ChapterTable!$Q$14
    ),
  OFFSET(F1537,-$B1537+IF($L1537,1,0),0)*
    (VLOOKUP(SUBSTITUTE(SUBSTITUTE(F$1,"standard",""),"|Float","")&amp;"인게임누적곱배수",ChapterTable!$S:$T,2,0)^D1537
    +VLOOKUP(SUBSTITUTE(SUBSTITUTE(F$1,"standard",""),"|Float","")&amp;"인게임누적합배수",ChapterTable!$S:$T,2,0)*D1537)
  )
  )
  )
)</f>
        <v>1742.765625</v>
      </c>
      <c r="G1537" t="s">
        <v>76</v>
      </c>
      <c r="J1537" t="str">
        <f>IF(ISBLANK(I1537),"",
IFERROR(VLOOKUP(I1537,[1]StringTable!$1:$1048576,MATCH([1]StringTable!$B$1,[1]StringTable!$1:$1,0),0),
IFERROR(VLOOKUP(I1537,[1]InApkStringTable!$1:$1048576,MATCH([1]InApkStringTable!$B$1,[1]InApkStringTable!$1:$1,0),0),
"스트링없음")))</f>
        <v/>
      </c>
      <c r="L1537" t="b">
        <v>1</v>
      </c>
      <c r="N1537" t="str">
        <f>IF(ISBLANK(M1537),"",IF(ISERROR(VLOOKUP(M1537,MapTable!$A:$A,1,0)),"맵없음",""))</f>
        <v/>
      </c>
      <c r="O1537">
        <f t="shared" si="93"/>
        <v>5</v>
      </c>
      <c r="Q1537">
        <f t="shared" si="94"/>
        <v>5</v>
      </c>
      <c r="R1537" t="b">
        <f t="shared" ca="1" si="95"/>
        <v>0</v>
      </c>
      <c r="T1537" t="b">
        <f t="shared" ca="1" si="96"/>
        <v>0</v>
      </c>
      <c r="X1537" t="str">
        <f>IF(ISBLANK(W1537),"",
IF(ISERROR(FIND(",",W1537)),
  IF(ISERROR(VLOOKUP(W1537,MapTable!$A:$A,1,0)),"맵없음",
  ""),
IF(ISERROR(FIND(",",W1537,FIND(",",W1537)+1)),
  IF(OR(ISERROR(VLOOKUP(LEFT(W1537,FIND(",",W1537)-1),MapTable!$A:$A,1,0)),ISERROR(VLOOKUP(TRIM(MID(W1537,FIND(",",W1537)+1,999)),MapTable!$A:$A,1,0))),"맵없음",
  ""),
IF(ISERROR(FIND(",",W1537,FIND(",",W1537,FIND(",",W1537)+1)+1)),
  IF(OR(ISERROR(VLOOKUP(LEFT(W1537,FIND(",",W1537)-1),MapTable!$A:$A,1,0)),ISERROR(VLOOKUP(TRIM(MID(W1537,FIND(",",W1537)+1,FIND(",",W1537,FIND(",",W1537)+1)-FIND(",",W1537)-1)),MapTable!$A:$A,1,0)),ISERROR(VLOOKUP(TRIM(MID(W1537,FIND(",",W1537,FIND(",",W1537)+1)+1,999)),MapTable!$A:$A,1,0))),"맵없음",
  ""),
IF(ISERROR(FIND(",",W1537,FIND(",",W1537,FIND(",",W1537,FIND(",",W1537)+1)+1)+1)),
  IF(OR(ISERROR(VLOOKUP(LEFT(W1537,FIND(",",W1537)-1),MapTable!$A:$A,1,0)),ISERROR(VLOOKUP(TRIM(MID(W1537,FIND(",",W1537)+1,FIND(",",W1537,FIND(",",W1537)+1)-FIND(",",W1537)-1)),MapTable!$A:$A,1,0)),ISERROR(VLOOKUP(TRIM(MID(W1537,FIND(",",W1537,FIND(",",W1537)+1)+1,FIND(",",W1537,FIND(",",W1537,FIND(",",W1537)+1)+1)-FIND(",",W1537,FIND(",",W1537)+1)-1)),MapTable!$A:$A,1,0)),ISERROR(VLOOKUP(TRIM(MID(W1537,FIND(",",W1537,FIND(",",W1537,FIND(",",W1537)+1)+1)+1,999)),MapTable!$A:$A,1,0))),"맵없음",
  ""),
)))))</f>
        <v/>
      </c>
      <c r="AC1537" t="str">
        <f>IF(ISBLANK(AB1537),"",IF(ISERROR(VLOOKUP(AB1537,[3]DropTable!$A:$A,1,0)),"드랍없음",""))</f>
        <v/>
      </c>
      <c r="AE1537" t="str">
        <f>IF(ISBLANK(AD1537),"",IF(ISERROR(VLOOKUP(AD1537,[3]DropTable!$A:$A,1,0)),"드랍없음",""))</f>
        <v/>
      </c>
      <c r="AG1537">
        <v>9.8000000000000007</v>
      </c>
      <c r="AH1537">
        <v>1</v>
      </c>
    </row>
    <row r="1538" spans="1:34" x14ac:dyDescent="0.3">
      <c r="A1538">
        <v>8</v>
      </c>
      <c r="B1538">
        <v>47</v>
      </c>
      <c r="C1538">
        <f>IF(OR($L1538=TRUE,$A1538=0,MOD($A1538,ChapterTable!$S$20)&lt;&gt;0),
MAX(0,INT(($B1538+ChapterTable!$Q$26+VLOOKUP(SUBSTITUTE(C$1,"성장단계","")&amp;"단계오프셋",ChapterTable!$S:$T,2,0))/ChapterTable!$Q$23)),
MAX(0,INT(($B1538+ChapterTable!$S$26+VLOOKUP(SUBSTITUTE(C$1,"성장단계","")&amp;"보스단계오프셋",ChapterTable!$S:$T,2,0))/ChapterTable!$S$23)))</f>
        <v>5</v>
      </c>
      <c r="D1538">
        <f>IF(OR($L1538=TRUE,$A1538=0,MOD($A1538,ChapterTable!$S$20)&lt;&gt;0),
MAX(0,INT(($B1538+ChapterTable!$Q$26+VLOOKUP(SUBSTITUTE(D$1,"성장단계","")&amp;"단계오프셋",ChapterTable!$S:$T,2,0))/ChapterTable!$Q$23)),
MAX(0,INT(($B1538+ChapterTable!$S$26+VLOOKUP(SUBSTITUTE(D$1,"성장단계","")&amp;"보스단계오프셋",ChapterTable!$S:$T,2,0))/ChapterTable!$S$23)))</f>
        <v>4</v>
      </c>
      <c r="E1538" s="1">
        <f ca="1">IF(AND($A1538=0,$B1538=1),
    VLOOKUP(1,ChapterTable!$1:$1048576,MATCH("최종"&amp;SUBSTITUTE(SUBSTITUTE(E$1,"standard",""),"|Float",""),ChapterTable!$1:$1,0),0)*ChapterTable!$Q$17,
  IF(AND($A1538=0,$B1538=0),
    E1539,
  IF($B1538=0,
    VLOOKUP($A1538,ChapterTable!$1:$1048576,MATCH("최종"&amp;SUBSTITUTE(SUBSTITUTE(E$1,"standard",""),"|Float",""),ChapterTable!$1:$1,0),0),
  IF($B1538=1,
    IF($L1538=FALSE,
      VLOOKUP($A1538,ChapterTable!$1:$1048576,MATCH("최종"&amp;SUBSTITUTE(SUBSTITUTE(E$1,"standard",""),"|Float",""),ChapterTable!$1:$1,0),0),
      VLOOKUP($A1538-ChapterTable!$Q$11,ChapterTable!$1:$1048576,MATCH("최종"&amp;SUBSTITUTE(SUBSTITUTE(E$1,"standard",""),"|Float",""),ChapterTable!$1:$1,0),0)*ChapterTable!$Q$14
    ),
  OFFSET(E1538,-$B1538+IF($L1538,1,0),0)*
    (VLOOKUP(SUBSTITUTE(SUBSTITUTE(E$1,"standard",""),"|Float","")&amp;"인게임누적곱배수",ChapterTable!$S:$T,2,0)^C1538
    +VLOOKUP(SUBSTITUTE(SUBSTITUTE(E$1,"standard",""),"|Float","")&amp;"인게임누적합배수",ChapterTable!$S:$T,2,0)*C1538)
  )
  )
  )
)</f>
        <v>4792.60546875</v>
      </c>
      <c r="F1538" s="1">
        <f ca="1">IF(AND($A1538=0,$B1538=1),
    VLOOKUP(1,ChapterTable!$1:$1048576,MATCH("최종"&amp;SUBSTITUTE(SUBSTITUTE(F$1,"standard",""),"|Float",""),ChapterTable!$1:$1,0),0)*ChapterTable!$Q$17,
  IF(AND($A1538=0,$B1538=0),
    F1539,
  IF($B1538=0,
    VLOOKUP($A1538,ChapterTable!$1:$1048576,MATCH("최종"&amp;SUBSTITUTE(SUBSTITUTE(F$1,"standard",""),"|Float",""),ChapterTable!$1:$1,0),0),
  IF($B1538=1,
    IF($L1538=FALSE,
      VLOOKUP($A1538,ChapterTable!$1:$1048576,MATCH("최종"&amp;SUBSTITUTE(SUBSTITUTE(F$1,"standard",""),"|Float",""),ChapterTable!$1:$1,0),0),
      VLOOKUP($A1538-ChapterTable!$Q$11,ChapterTable!$1:$1048576,MATCH("최종"&amp;SUBSTITUTE(SUBSTITUTE(F$1,"standard",""),"|Float",""),ChapterTable!$1:$1,0),0)*ChapterTable!$Q$14
    ),
  OFFSET(F1538,-$B1538+IF($L1538,1,0),0)*
    (VLOOKUP(SUBSTITUTE(SUBSTITUTE(F$1,"standard",""),"|Float","")&amp;"인게임누적곱배수",ChapterTable!$S:$T,2,0)^D1538
    +VLOOKUP(SUBSTITUTE(SUBSTITUTE(F$1,"standard",""),"|Float","")&amp;"인게임누적합배수",ChapterTable!$S:$T,2,0)*D1538)
  )
  )
  )
)</f>
        <v>1742.765625</v>
      </c>
      <c r="G1538" t="s">
        <v>76</v>
      </c>
      <c r="J1538" t="str">
        <f>IF(ISBLANK(I1538),"",
IFERROR(VLOOKUP(I1538,[1]StringTable!$1:$1048576,MATCH([1]StringTable!$B$1,[1]StringTable!$1:$1,0),0),
IFERROR(VLOOKUP(I1538,[1]InApkStringTable!$1:$1048576,MATCH([1]InApkStringTable!$B$1,[1]InApkStringTable!$1:$1,0),0),
"스트링없음")))</f>
        <v/>
      </c>
      <c r="L1538" t="b">
        <v>1</v>
      </c>
      <c r="N1538" t="str">
        <f>IF(ISBLANK(M1538),"",IF(ISERROR(VLOOKUP(M1538,MapTable!$A:$A,1,0)),"맵없음",""))</f>
        <v/>
      </c>
      <c r="O1538">
        <f t="shared" si="93"/>
        <v>5</v>
      </c>
      <c r="Q1538">
        <f t="shared" si="94"/>
        <v>5</v>
      </c>
      <c r="R1538" t="b">
        <f t="shared" ca="1" si="95"/>
        <v>0</v>
      </c>
      <c r="T1538" t="b">
        <f t="shared" ca="1" si="96"/>
        <v>0</v>
      </c>
      <c r="X1538" t="str">
        <f>IF(ISBLANK(W1538),"",
IF(ISERROR(FIND(",",W1538)),
  IF(ISERROR(VLOOKUP(W1538,MapTable!$A:$A,1,0)),"맵없음",
  ""),
IF(ISERROR(FIND(",",W1538,FIND(",",W1538)+1)),
  IF(OR(ISERROR(VLOOKUP(LEFT(W1538,FIND(",",W1538)-1),MapTable!$A:$A,1,0)),ISERROR(VLOOKUP(TRIM(MID(W1538,FIND(",",W1538)+1,999)),MapTable!$A:$A,1,0))),"맵없음",
  ""),
IF(ISERROR(FIND(",",W1538,FIND(",",W1538,FIND(",",W1538)+1)+1)),
  IF(OR(ISERROR(VLOOKUP(LEFT(W1538,FIND(",",W1538)-1),MapTable!$A:$A,1,0)),ISERROR(VLOOKUP(TRIM(MID(W1538,FIND(",",W1538)+1,FIND(",",W1538,FIND(",",W1538)+1)-FIND(",",W1538)-1)),MapTable!$A:$A,1,0)),ISERROR(VLOOKUP(TRIM(MID(W1538,FIND(",",W1538,FIND(",",W1538)+1)+1,999)),MapTable!$A:$A,1,0))),"맵없음",
  ""),
IF(ISERROR(FIND(",",W1538,FIND(",",W1538,FIND(",",W1538,FIND(",",W1538)+1)+1)+1)),
  IF(OR(ISERROR(VLOOKUP(LEFT(W1538,FIND(",",W1538)-1),MapTable!$A:$A,1,0)),ISERROR(VLOOKUP(TRIM(MID(W1538,FIND(",",W1538)+1,FIND(",",W1538,FIND(",",W1538)+1)-FIND(",",W1538)-1)),MapTable!$A:$A,1,0)),ISERROR(VLOOKUP(TRIM(MID(W1538,FIND(",",W1538,FIND(",",W1538)+1)+1,FIND(",",W1538,FIND(",",W1538,FIND(",",W1538)+1)+1)-FIND(",",W1538,FIND(",",W1538)+1)-1)),MapTable!$A:$A,1,0)),ISERROR(VLOOKUP(TRIM(MID(W1538,FIND(",",W1538,FIND(",",W1538,FIND(",",W1538)+1)+1)+1,999)),MapTable!$A:$A,1,0))),"맵없음",
  ""),
)))))</f>
        <v/>
      </c>
      <c r="AC1538" t="str">
        <f>IF(ISBLANK(AB1538),"",IF(ISERROR(VLOOKUP(AB1538,[3]DropTable!$A:$A,1,0)),"드랍없음",""))</f>
        <v/>
      </c>
      <c r="AE1538" t="str">
        <f>IF(ISBLANK(AD1538),"",IF(ISERROR(VLOOKUP(AD1538,[3]DropTable!$A:$A,1,0)),"드랍없음",""))</f>
        <v/>
      </c>
      <c r="AG1538">
        <v>9.8000000000000007</v>
      </c>
      <c r="AH1538">
        <v>1</v>
      </c>
    </row>
    <row r="1539" spans="1:34" x14ac:dyDescent="0.3">
      <c r="A1539">
        <v>8</v>
      </c>
      <c r="B1539">
        <v>48</v>
      </c>
      <c r="C1539">
        <f>IF(OR($L1539=TRUE,$A1539=0,MOD($A1539,ChapterTable!$S$20)&lt;&gt;0),
MAX(0,INT(($B1539+ChapterTable!$Q$26+VLOOKUP(SUBSTITUTE(C$1,"성장단계","")&amp;"단계오프셋",ChapterTable!$S:$T,2,0))/ChapterTable!$Q$23)),
MAX(0,INT(($B1539+ChapterTable!$S$26+VLOOKUP(SUBSTITUTE(C$1,"성장단계","")&amp;"보스단계오프셋",ChapterTable!$S:$T,2,0))/ChapterTable!$S$23)))</f>
        <v>5</v>
      </c>
      <c r="D1539">
        <f>IF(OR($L1539=TRUE,$A1539=0,MOD($A1539,ChapterTable!$S$20)&lt;&gt;0),
MAX(0,INT(($B1539+ChapterTable!$Q$26+VLOOKUP(SUBSTITUTE(D$1,"성장단계","")&amp;"단계오프셋",ChapterTable!$S:$T,2,0))/ChapterTable!$Q$23)),
MAX(0,INT(($B1539+ChapterTable!$S$26+VLOOKUP(SUBSTITUTE(D$1,"성장단계","")&amp;"보스단계오프셋",ChapterTable!$S:$T,2,0))/ChapterTable!$S$23)))</f>
        <v>4</v>
      </c>
      <c r="E1539" s="1">
        <f ca="1">IF(AND($A1539=0,$B1539=1),
    VLOOKUP(1,ChapterTable!$1:$1048576,MATCH("최종"&amp;SUBSTITUTE(SUBSTITUTE(E$1,"standard",""),"|Float",""),ChapterTable!$1:$1,0),0)*ChapterTable!$Q$17,
  IF(AND($A1539=0,$B1539=0),
    E1540,
  IF($B1539=0,
    VLOOKUP($A1539,ChapterTable!$1:$1048576,MATCH("최종"&amp;SUBSTITUTE(SUBSTITUTE(E$1,"standard",""),"|Float",""),ChapterTable!$1:$1,0),0),
  IF($B1539=1,
    IF($L1539=FALSE,
      VLOOKUP($A1539,ChapterTable!$1:$1048576,MATCH("최종"&amp;SUBSTITUTE(SUBSTITUTE(E$1,"standard",""),"|Float",""),ChapterTable!$1:$1,0),0),
      VLOOKUP($A1539-ChapterTable!$Q$11,ChapterTable!$1:$1048576,MATCH("최종"&amp;SUBSTITUTE(SUBSTITUTE(E$1,"standard",""),"|Float",""),ChapterTable!$1:$1,0),0)*ChapterTable!$Q$14
    ),
  OFFSET(E1539,-$B1539+IF($L1539,1,0),0)*
    (VLOOKUP(SUBSTITUTE(SUBSTITUTE(E$1,"standard",""),"|Float","")&amp;"인게임누적곱배수",ChapterTable!$S:$T,2,0)^C1539
    +VLOOKUP(SUBSTITUTE(SUBSTITUTE(E$1,"standard",""),"|Float","")&amp;"인게임누적합배수",ChapterTable!$S:$T,2,0)*C1539)
  )
  )
  )
)</f>
        <v>4792.60546875</v>
      </c>
      <c r="F1539" s="1">
        <f ca="1">IF(AND($A1539=0,$B1539=1),
    VLOOKUP(1,ChapterTable!$1:$1048576,MATCH("최종"&amp;SUBSTITUTE(SUBSTITUTE(F$1,"standard",""),"|Float",""),ChapterTable!$1:$1,0),0)*ChapterTable!$Q$17,
  IF(AND($A1539=0,$B1539=0),
    F1540,
  IF($B1539=0,
    VLOOKUP($A1539,ChapterTable!$1:$1048576,MATCH("최종"&amp;SUBSTITUTE(SUBSTITUTE(F$1,"standard",""),"|Float",""),ChapterTable!$1:$1,0),0),
  IF($B1539=1,
    IF($L1539=FALSE,
      VLOOKUP($A1539,ChapterTable!$1:$1048576,MATCH("최종"&amp;SUBSTITUTE(SUBSTITUTE(F$1,"standard",""),"|Float",""),ChapterTable!$1:$1,0),0),
      VLOOKUP($A1539-ChapterTable!$Q$11,ChapterTable!$1:$1048576,MATCH("최종"&amp;SUBSTITUTE(SUBSTITUTE(F$1,"standard",""),"|Float",""),ChapterTable!$1:$1,0),0)*ChapterTable!$Q$14
    ),
  OFFSET(F1539,-$B1539+IF($L1539,1,0),0)*
    (VLOOKUP(SUBSTITUTE(SUBSTITUTE(F$1,"standard",""),"|Float","")&amp;"인게임누적곱배수",ChapterTable!$S:$T,2,0)^D1539
    +VLOOKUP(SUBSTITUTE(SUBSTITUTE(F$1,"standard",""),"|Float","")&amp;"인게임누적합배수",ChapterTable!$S:$T,2,0)*D1539)
  )
  )
  )
)</f>
        <v>1742.765625</v>
      </c>
      <c r="G1539" t="s">
        <v>76</v>
      </c>
      <c r="J1539" t="str">
        <f>IF(ISBLANK(I1539),"",
IFERROR(VLOOKUP(I1539,[1]StringTable!$1:$1048576,MATCH([1]StringTable!$B$1,[1]StringTable!$1:$1,0),0),
IFERROR(VLOOKUP(I1539,[1]InApkStringTable!$1:$1048576,MATCH([1]InApkStringTable!$B$1,[1]InApkStringTable!$1:$1,0),0),
"스트링없음")))</f>
        <v/>
      </c>
      <c r="L1539" t="b">
        <v>1</v>
      </c>
      <c r="N1539" t="str">
        <f>IF(ISBLANK(M1539),"",IF(ISERROR(VLOOKUP(M1539,MapTable!$A:$A,1,0)),"맵없음",""))</f>
        <v/>
      </c>
      <c r="O1539">
        <f t="shared" ref="O1539:O1602" si="97">IF(B1539=0,0,
  IF(AND(L1539=FALSE,A1539&lt;&gt;0,MOD(A1539,7)=0),21,
  IF(MOD(B1539,10)=0,21,
  IF(MOD(B1539,10)=5,11,
  IF(MOD(B1539,10)=9,INT(B1539/10)+91,
  INT(B1539/10+1))))))</f>
        <v>5</v>
      </c>
      <c r="Q1539">
        <f t="shared" ref="Q1539:Q1602" si="98">IF(ISBLANK(P1539),O1539,P1539)</f>
        <v>5</v>
      </c>
      <c r="R1539" t="b">
        <f t="shared" ref="R1539:R1602" ca="1" si="99">IF(OR(B1539=0,OFFSET(B1539,1,0)=0),FALSE,
IF(OFFSET(O1539,1,0)=21,TRUE,FALSE))</f>
        <v>0</v>
      </c>
      <c r="T1539" t="b">
        <f t="shared" ref="T1539:T1602" ca="1" si="100">IF(ISBLANK(S1539),R1539,S1539)</f>
        <v>0</v>
      </c>
      <c r="X1539" t="str">
        <f>IF(ISBLANK(W1539),"",
IF(ISERROR(FIND(",",W1539)),
  IF(ISERROR(VLOOKUP(W1539,MapTable!$A:$A,1,0)),"맵없음",
  ""),
IF(ISERROR(FIND(",",W1539,FIND(",",W1539)+1)),
  IF(OR(ISERROR(VLOOKUP(LEFT(W1539,FIND(",",W1539)-1),MapTable!$A:$A,1,0)),ISERROR(VLOOKUP(TRIM(MID(W1539,FIND(",",W1539)+1,999)),MapTable!$A:$A,1,0))),"맵없음",
  ""),
IF(ISERROR(FIND(",",W1539,FIND(",",W1539,FIND(",",W1539)+1)+1)),
  IF(OR(ISERROR(VLOOKUP(LEFT(W1539,FIND(",",W1539)-1),MapTable!$A:$A,1,0)),ISERROR(VLOOKUP(TRIM(MID(W1539,FIND(",",W1539)+1,FIND(",",W1539,FIND(",",W1539)+1)-FIND(",",W1539)-1)),MapTable!$A:$A,1,0)),ISERROR(VLOOKUP(TRIM(MID(W1539,FIND(",",W1539,FIND(",",W1539)+1)+1,999)),MapTable!$A:$A,1,0))),"맵없음",
  ""),
IF(ISERROR(FIND(",",W1539,FIND(",",W1539,FIND(",",W1539,FIND(",",W1539)+1)+1)+1)),
  IF(OR(ISERROR(VLOOKUP(LEFT(W1539,FIND(",",W1539)-1),MapTable!$A:$A,1,0)),ISERROR(VLOOKUP(TRIM(MID(W1539,FIND(",",W1539)+1,FIND(",",W1539,FIND(",",W1539)+1)-FIND(",",W1539)-1)),MapTable!$A:$A,1,0)),ISERROR(VLOOKUP(TRIM(MID(W1539,FIND(",",W1539,FIND(",",W1539)+1)+1,FIND(",",W1539,FIND(",",W1539,FIND(",",W1539)+1)+1)-FIND(",",W1539,FIND(",",W1539)+1)-1)),MapTable!$A:$A,1,0)),ISERROR(VLOOKUP(TRIM(MID(W1539,FIND(",",W1539,FIND(",",W1539,FIND(",",W1539)+1)+1)+1,999)),MapTable!$A:$A,1,0))),"맵없음",
  ""),
)))))</f>
        <v/>
      </c>
      <c r="AC1539" t="str">
        <f>IF(ISBLANK(AB1539),"",IF(ISERROR(VLOOKUP(AB1539,[3]DropTable!$A:$A,1,0)),"드랍없음",""))</f>
        <v/>
      </c>
      <c r="AE1539" t="str">
        <f>IF(ISBLANK(AD1539),"",IF(ISERROR(VLOOKUP(AD1539,[3]DropTable!$A:$A,1,0)),"드랍없음",""))</f>
        <v/>
      </c>
      <c r="AG1539">
        <v>9.8000000000000007</v>
      </c>
      <c r="AH1539">
        <v>1</v>
      </c>
    </row>
    <row r="1540" spans="1:34" x14ac:dyDescent="0.3">
      <c r="A1540">
        <v>8</v>
      </c>
      <c r="B1540">
        <v>49</v>
      </c>
      <c r="C1540">
        <f>IF(OR($L1540=TRUE,$A1540=0,MOD($A1540,ChapterTable!$S$20)&lt;&gt;0),
MAX(0,INT(($B1540+ChapterTable!$Q$26+VLOOKUP(SUBSTITUTE(C$1,"성장단계","")&amp;"단계오프셋",ChapterTable!$S:$T,2,0))/ChapterTable!$Q$23)),
MAX(0,INT(($B1540+ChapterTable!$S$26+VLOOKUP(SUBSTITUTE(C$1,"성장단계","")&amp;"보스단계오프셋",ChapterTable!$S:$T,2,0))/ChapterTable!$S$23)))</f>
        <v>5</v>
      </c>
      <c r="D1540">
        <f>IF(OR($L1540=TRUE,$A1540=0,MOD($A1540,ChapterTable!$S$20)&lt;&gt;0),
MAX(0,INT(($B1540+ChapterTable!$Q$26+VLOOKUP(SUBSTITUTE(D$1,"성장단계","")&amp;"단계오프셋",ChapterTable!$S:$T,2,0))/ChapterTable!$Q$23)),
MAX(0,INT(($B1540+ChapterTable!$S$26+VLOOKUP(SUBSTITUTE(D$1,"성장단계","")&amp;"보스단계오프셋",ChapterTable!$S:$T,2,0))/ChapterTable!$S$23)))</f>
        <v>4</v>
      </c>
      <c r="E1540" s="1">
        <f ca="1">IF(AND($A1540=0,$B1540=1),
    VLOOKUP(1,ChapterTable!$1:$1048576,MATCH("최종"&amp;SUBSTITUTE(SUBSTITUTE(E$1,"standard",""),"|Float",""),ChapterTable!$1:$1,0),0)*ChapterTable!$Q$17,
  IF(AND($A1540=0,$B1540=0),
    E1541,
  IF($B1540=0,
    VLOOKUP($A1540,ChapterTable!$1:$1048576,MATCH("최종"&amp;SUBSTITUTE(SUBSTITUTE(E$1,"standard",""),"|Float",""),ChapterTable!$1:$1,0),0),
  IF($B1540=1,
    IF($L1540=FALSE,
      VLOOKUP($A1540,ChapterTable!$1:$1048576,MATCH("최종"&amp;SUBSTITUTE(SUBSTITUTE(E$1,"standard",""),"|Float",""),ChapterTable!$1:$1,0),0),
      VLOOKUP($A1540-ChapterTable!$Q$11,ChapterTable!$1:$1048576,MATCH("최종"&amp;SUBSTITUTE(SUBSTITUTE(E$1,"standard",""),"|Float",""),ChapterTable!$1:$1,0),0)*ChapterTable!$Q$14
    ),
  OFFSET(E1540,-$B1540+IF($L1540,1,0),0)*
    (VLOOKUP(SUBSTITUTE(SUBSTITUTE(E$1,"standard",""),"|Float","")&amp;"인게임누적곱배수",ChapterTable!$S:$T,2,0)^C1540
    +VLOOKUP(SUBSTITUTE(SUBSTITUTE(E$1,"standard",""),"|Float","")&amp;"인게임누적합배수",ChapterTable!$S:$T,2,0)*C1540)
  )
  )
  )
)</f>
        <v>4792.60546875</v>
      </c>
      <c r="F1540" s="1">
        <f ca="1">IF(AND($A1540=0,$B1540=1),
    VLOOKUP(1,ChapterTable!$1:$1048576,MATCH("최종"&amp;SUBSTITUTE(SUBSTITUTE(F$1,"standard",""),"|Float",""),ChapterTable!$1:$1,0),0)*ChapterTable!$Q$17,
  IF(AND($A1540=0,$B1540=0),
    F1541,
  IF($B1540=0,
    VLOOKUP($A1540,ChapterTable!$1:$1048576,MATCH("최종"&amp;SUBSTITUTE(SUBSTITUTE(F$1,"standard",""),"|Float",""),ChapterTable!$1:$1,0),0),
  IF($B1540=1,
    IF($L1540=FALSE,
      VLOOKUP($A1540,ChapterTable!$1:$1048576,MATCH("최종"&amp;SUBSTITUTE(SUBSTITUTE(F$1,"standard",""),"|Float",""),ChapterTable!$1:$1,0),0),
      VLOOKUP($A1540-ChapterTable!$Q$11,ChapterTable!$1:$1048576,MATCH("최종"&amp;SUBSTITUTE(SUBSTITUTE(F$1,"standard",""),"|Float",""),ChapterTable!$1:$1,0),0)*ChapterTable!$Q$14
    ),
  OFFSET(F1540,-$B1540+IF($L1540,1,0),0)*
    (VLOOKUP(SUBSTITUTE(SUBSTITUTE(F$1,"standard",""),"|Float","")&amp;"인게임누적곱배수",ChapterTable!$S:$T,2,0)^D1540
    +VLOOKUP(SUBSTITUTE(SUBSTITUTE(F$1,"standard",""),"|Float","")&amp;"인게임누적합배수",ChapterTable!$S:$T,2,0)*D1540)
  )
  )
  )
)</f>
        <v>1742.765625</v>
      </c>
      <c r="G1540" t="s">
        <v>76</v>
      </c>
      <c r="J1540" t="str">
        <f>IF(ISBLANK(I1540),"",
IFERROR(VLOOKUP(I1540,[1]StringTable!$1:$1048576,MATCH([1]StringTable!$B$1,[1]StringTable!$1:$1,0),0),
IFERROR(VLOOKUP(I1540,[1]InApkStringTable!$1:$1048576,MATCH([1]InApkStringTable!$B$1,[1]InApkStringTable!$1:$1,0),0),
"스트링없음")))</f>
        <v/>
      </c>
      <c r="L1540" t="b">
        <v>1</v>
      </c>
      <c r="N1540" t="str">
        <f>IF(ISBLANK(M1540),"",IF(ISERROR(VLOOKUP(M1540,MapTable!$A:$A,1,0)),"맵없음",""))</f>
        <v/>
      </c>
      <c r="O1540">
        <f t="shared" si="97"/>
        <v>95</v>
      </c>
      <c r="Q1540">
        <f t="shared" si="98"/>
        <v>95</v>
      </c>
      <c r="R1540" t="b">
        <f t="shared" ca="1" si="99"/>
        <v>1</v>
      </c>
      <c r="T1540" t="b">
        <f t="shared" ca="1" si="100"/>
        <v>1</v>
      </c>
      <c r="X1540" t="str">
        <f>IF(ISBLANK(W1540),"",
IF(ISERROR(FIND(",",W1540)),
  IF(ISERROR(VLOOKUP(W1540,MapTable!$A:$A,1,0)),"맵없음",
  ""),
IF(ISERROR(FIND(",",W1540,FIND(",",W1540)+1)),
  IF(OR(ISERROR(VLOOKUP(LEFT(W1540,FIND(",",W1540)-1),MapTable!$A:$A,1,0)),ISERROR(VLOOKUP(TRIM(MID(W1540,FIND(",",W1540)+1,999)),MapTable!$A:$A,1,0))),"맵없음",
  ""),
IF(ISERROR(FIND(",",W1540,FIND(",",W1540,FIND(",",W1540)+1)+1)),
  IF(OR(ISERROR(VLOOKUP(LEFT(W1540,FIND(",",W1540)-1),MapTable!$A:$A,1,0)),ISERROR(VLOOKUP(TRIM(MID(W1540,FIND(",",W1540)+1,FIND(",",W1540,FIND(",",W1540)+1)-FIND(",",W1540)-1)),MapTable!$A:$A,1,0)),ISERROR(VLOOKUP(TRIM(MID(W1540,FIND(",",W1540,FIND(",",W1540)+1)+1,999)),MapTable!$A:$A,1,0))),"맵없음",
  ""),
IF(ISERROR(FIND(",",W1540,FIND(",",W1540,FIND(",",W1540,FIND(",",W1540)+1)+1)+1)),
  IF(OR(ISERROR(VLOOKUP(LEFT(W1540,FIND(",",W1540)-1),MapTable!$A:$A,1,0)),ISERROR(VLOOKUP(TRIM(MID(W1540,FIND(",",W1540)+1,FIND(",",W1540,FIND(",",W1540)+1)-FIND(",",W1540)-1)),MapTable!$A:$A,1,0)),ISERROR(VLOOKUP(TRIM(MID(W1540,FIND(",",W1540,FIND(",",W1540)+1)+1,FIND(",",W1540,FIND(",",W1540,FIND(",",W1540)+1)+1)-FIND(",",W1540,FIND(",",W1540)+1)-1)),MapTable!$A:$A,1,0)),ISERROR(VLOOKUP(TRIM(MID(W1540,FIND(",",W1540,FIND(",",W1540,FIND(",",W1540)+1)+1)+1,999)),MapTable!$A:$A,1,0))),"맵없음",
  ""),
)))))</f>
        <v/>
      </c>
      <c r="AC1540" t="str">
        <f>IF(ISBLANK(AB1540),"",IF(ISERROR(VLOOKUP(AB1540,[3]DropTable!$A:$A,1,0)),"드랍없음",""))</f>
        <v/>
      </c>
      <c r="AE1540" t="str">
        <f>IF(ISBLANK(AD1540),"",IF(ISERROR(VLOOKUP(AD1540,[3]DropTable!$A:$A,1,0)),"드랍없음",""))</f>
        <v/>
      </c>
      <c r="AG1540">
        <v>9.8000000000000007</v>
      </c>
      <c r="AH1540">
        <v>1</v>
      </c>
    </row>
    <row r="1541" spans="1:34" x14ac:dyDescent="0.3">
      <c r="A1541">
        <v>8</v>
      </c>
      <c r="B1541">
        <v>50</v>
      </c>
      <c r="C1541">
        <f>IF(OR($L1541=TRUE,$A1541=0,MOD($A1541,ChapterTable!$S$20)&lt;&gt;0),
MAX(0,INT(($B1541+ChapterTable!$Q$26+VLOOKUP(SUBSTITUTE(C$1,"성장단계","")&amp;"단계오프셋",ChapterTable!$S:$T,2,0))/ChapterTable!$Q$23)),
MAX(0,INT(($B1541+ChapterTable!$S$26+VLOOKUP(SUBSTITUTE(C$1,"성장단계","")&amp;"보스단계오프셋",ChapterTable!$S:$T,2,0))/ChapterTable!$S$23)))</f>
        <v>5</v>
      </c>
      <c r="D1541">
        <f>IF(OR($L1541=TRUE,$A1541=0,MOD($A1541,ChapterTable!$S$20)&lt;&gt;0),
MAX(0,INT(($B1541+ChapterTable!$Q$26+VLOOKUP(SUBSTITUTE(D$1,"성장단계","")&amp;"단계오프셋",ChapterTable!$S:$T,2,0))/ChapterTable!$Q$23)),
MAX(0,INT(($B1541+ChapterTable!$S$26+VLOOKUP(SUBSTITUTE(D$1,"성장단계","")&amp;"보스단계오프셋",ChapterTable!$S:$T,2,0))/ChapterTable!$S$23)))</f>
        <v>4</v>
      </c>
      <c r="E1541" s="1">
        <f ca="1">IF(AND($A1541=0,$B1541=1),
    VLOOKUP(1,ChapterTable!$1:$1048576,MATCH("최종"&amp;SUBSTITUTE(SUBSTITUTE(E$1,"standard",""),"|Float",""),ChapterTable!$1:$1,0),0)*ChapterTable!$Q$17,
  IF(AND($A1541=0,$B1541=0),
    E1542,
  IF($B1541=0,
    VLOOKUP($A1541,ChapterTable!$1:$1048576,MATCH("최종"&amp;SUBSTITUTE(SUBSTITUTE(E$1,"standard",""),"|Float",""),ChapterTable!$1:$1,0),0),
  IF($B1541=1,
    IF($L1541=FALSE,
      VLOOKUP($A1541,ChapterTable!$1:$1048576,MATCH("최종"&amp;SUBSTITUTE(SUBSTITUTE(E$1,"standard",""),"|Float",""),ChapterTable!$1:$1,0),0),
      VLOOKUP($A1541-ChapterTable!$Q$11,ChapterTable!$1:$1048576,MATCH("최종"&amp;SUBSTITUTE(SUBSTITUTE(E$1,"standard",""),"|Float",""),ChapterTable!$1:$1,0),0)*ChapterTable!$Q$14
    ),
  OFFSET(E1541,-$B1541+IF($L1541,1,0),0)*
    (VLOOKUP(SUBSTITUTE(SUBSTITUTE(E$1,"standard",""),"|Float","")&amp;"인게임누적곱배수",ChapterTable!$S:$T,2,0)^C1541
    +VLOOKUP(SUBSTITUTE(SUBSTITUTE(E$1,"standard",""),"|Float","")&amp;"인게임누적합배수",ChapterTable!$S:$T,2,0)*C1541)
  )
  )
  )
)</f>
        <v>4792.60546875</v>
      </c>
      <c r="F1541" s="1">
        <f ca="1">IF(AND($A1541=0,$B1541=1),
    VLOOKUP(1,ChapterTable!$1:$1048576,MATCH("최종"&amp;SUBSTITUTE(SUBSTITUTE(F$1,"standard",""),"|Float",""),ChapterTable!$1:$1,0),0)*ChapterTable!$Q$17,
  IF(AND($A1541=0,$B1541=0),
    F1542,
  IF($B1541=0,
    VLOOKUP($A1541,ChapterTable!$1:$1048576,MATCH("최종"&amp;SUBSTITUTE(SUBSTITUTE(F$1,"standard",""),"|Float",""),ChapterTable!$1:$1,0),0),
  IF($B1541=1,
    IF($L1541=FALSE,
      VLOOKUP($A1541,ChapterTable!$1:$1048576,MATCH("최종"&amp;SUBSTITUTE(SUBSTITUTE(F$1,"standard",""),"|Float",""),ChapterTable!$1:$1,0),0),
      VLOOKUP($A1541-ChapterTable!$Q$11,ChapterTable!$1:$1048576,MATCH("최종"&amp;SUBSTITUTE(SUBSTITUTE(F$1,"standard",""),"|Float",""),ChapterTable!$1:$1,0),0)*ChapterTable!$Q$14
    ),
  OFFSET(F1541,-$B1541+IF($L1541,1,0),0)*
    (VLOOKUP(SUBSTITUTE(SUBSTITUTE(F$1,"standard",""),"|Float","")&amp;"인게임누적곱배수",ChapterTable!$S:$T,2,0)^D1541
    +VLOOKUP(SUBSTITUTE(SUBSTITUTE(F$1,"standard",""),"|Float","")&amp;"인게임누적합배수",ChapterTable!$S:$T,2,0)*D1541)
  )
  )
  )
)</f>
        <v>1742.765625</v>
      </c>
      <c r="G1541" t="s">
        <v>76</v>
      </c>
      <c r="J1541" t="str">
        <f>IF(ISBLANK(I1541),"",
IFERROR(VLOOKUP(I1541,[1]StringTable!$1:$1048576,MATCH([1]StringTable!$B$1,[1]StringTable!$1:$1,0),0),
IFERROR(VLOOKUP(I1541,[1]InApkStringTable!$1:$1048576,MATCH([1]InApkStringTable!$B$1,[1]InApkStringTable!$1:$1,0),0),
"스트링없음")))</f>
        <v/>
      </c>
      <c r="L1541" t="b">
        <v>1</v>
      </c>
      <c r="N1541" t="str">
        <f>IF(ISBLANK(M1541),"",IF(ISERROR(VLOOKUP(M1541,MapTable!$A:$A,1,0)),"맵없음",""))</f>
        <v/>
      </c>
      <c r="O1541">
        <f t="shared" si="97"/>
        <v>21</v>
      </c>
      <c r="Q1541">
        <f t="shared" si="98"/>
        <v>21</v>
      </c>
      <c r="R1541" t="b">
        <f t="shared" ca="1" si="99"/>
        <v>0</v>
      </c>
      <c r="T1541" t="b">
        <f t="shared" ca="1" si="100"/>
        <v>0</v>
      </c>
      <c r="X1541" t="str">
        <f>IF(ISBLANK(W1541),"",
IF(ISERROR(FIND(",",W1541)),
  IF(ISERROR(VLOOKUP(W1541,MapTable!$A:$A,1,0)),"맵없음",
  ""),
IF(ISERROR(FIND(",",W1541,FIND(",",W1541)+1)),
  IF(OR(ISERROR(VLOOKUP(LEFT(W1541,FIND(",",W1541)-1),MapTable!$A:$A,1,0)),ISERROR(VLOOKUP(TRIM(MID(W1541,FIND(",",W1541)+1,999)),MapTable!$A:$A,1,0))),"맵없음",
  ""),
IF(ISERROR(FIND(",",W1541,FIND(",",W1541,FIND(",",W1541)+1)+1)),
  IF(OR(ISERROR(VLOOKUP(LEFT(W1541,FIND(",",W1541)-1),MapTable!$A:$A,1,0)),ISERROR(VLOOKUP(TRIM(MID(W1541,FIND(",",W1541)+1,FIND(",",W1541,FIND(",",W1541)+1)-FIND(",",W1541)-1)),MapTable!$A:$A,1,0)),ISERROR(VLOOKUP(TRIM(MID(W1541,FIND(",",W1541,FIND(",",W1541)+1)+1,999)),MapTable!$A:$A,1,0))),"맵없음",
  ""),
IF(ISERROR(FIND(",",W1541,FIND(",",W1541,FIND(",",W1541,FIND(",",W1541)+1)+1)+1)),
  IF(OR(ISERROR(VLOOKUP(LEFT(W1541,FIND(",",W1541)-1),MapTable!$A:$A,1,0)),ISERROR(VLOOKUP(TRIM(MID(W1541,FIND(",",W1541)+1,FIND(",",W1541,FIND(",",W1541)+1)-FIND(",",W1541)-1)),MapTable!$A:$A,1,0)),ISERROR(VLOOKUP(TRIM(MID(W1541,FIND(",",W1541,FIND(",",W1541)+1)+1,FIND(",",W1541,FIND(",",W1541,FIND(",",W1541)+1)+1)-FIND(",",W1541,FIND(",",W1541)+1)-1)),MapTable!$A:$A,1,0)),ISERROR(VLOOKUP(TRIM(MID(W1541,FIND(",",W1541,FIND(",",W1541,FIND(",",W1541)+1)+1)+1,999)),MapTable!$A:$A,1,0))),"맵없음",
  ""),
)))))</f>
        <v/>
      </c>
      <c r="AC1541" t="str">
        <f>IF(ISBLANK(AB1541),"",IF(ISERROR(VLOOKUP(AB1541,[3]DropTable!$A:$A,1,0)),"드랍없음",""))</f>
        <v/>
      </c>
      <c r="AE1541" t="str">
        <f>IF(ISBLANK(AD1541),"",IF(ISERROR(VLOOKUP(AD1541,[3]DropTable!$A:$A,1,0)),"드랍없음",""))</f>
        <v/>
      </c>
      <c r="AG1541">
        <v>9.8000000000000007</v>
      </c>
      <c r="AH1541">
        <v>1</v>
      </c>
    </row>
    <row r="1542" spans="1:34" x14ac:dyDescent="0.3">
      <c r="A1542">
        <v>9</v>
      </c>
      <c r="B1542">
        <v>1</v>
      </c>
      <c r="C1542">
        <f>IF(OR($L1542=TRUE,$A1542=0,MOD($A1542,ChapterTable!$S$20)&lt;&gt;0),
MAX(0,INT(($B1542+ChapterTable!$Q$26+VLOOKUP(SUBSTITUTE(C$1,"성장단계","")&amp;"단계오프셋",ChapterTable!$S:$T,2,0))/ChapterTable!$Q$23)),
MAX(0,INT(($B1542+ChapterTable!$S$26+VLOOKUP(SUBSTITUTE(C$1,"성장단계","")&amp;"보스단계오프셋",ChapterTable!$S:$T,2,0))/ChapterTable!$S$23)))</f>
        <v>0</v>
      </c>
      <c r="D1542">
        <f>IF(OR($L1542=TRUE,$A1542=0,MOD($A1542,ChapterTable!$S$20)&lt;&gt;0),
MAX(0,INT(($B1542+ChapterTable!$Q$26+VLOOKUP(SUBSTITUTE(D$1,"성장단계","")&amp;"단계오프셋",ChapterTable!$S:$T,2,0))/ChapterTable!$Q$23)),
MAX(0,INT(($B1542+ChapterTable!$S$26+VLOOKUP(SUBSTITUTE(D$1,"성장단계","")&amp;"보스단계오프셋",ChapterTable!$S:$T,2,0))/ChapterTable!$S$23)))</f>
        <v>0</v>
      </c>
      <c r="E1542" s="1">
        <f ca="1">IF(AND($A1542=0,$B1542=1),
    VLOOKUP(1,ChapterTable!$1:$1048576,MATCH("최종"&amp;SUBSTITUTE(SUBSTITUTE(E$1,"standard",""),"|Float",""),ChapterTable!$1:$1,0),0)*ChapterTable!$Q$17,
  IF(AND($A1542=0,$B1542=0),
    E1543,
  IF($B1542=0,
    VLOOKUP($A1542,ChapterTable!$1:$1048576,MATCH("최종"&amp;SUBSTITUTE(SUBSTITUTE(E$1,"standard",""),"|Float",""),ChapterTable!$1:$1,0),0),
  IF($B1542=1,
    IF($L1542=FALSE,
      VLOOKUP($A1542,ChapterTable!$1:$1048576,MATCH("최종"&amp;SUBSTITUTE(SUBSTITUTE(E$1,"standard",""),"|Float",""),ChapterTable!$1:$1,0),0),
      VLOOKUP($A1542-ChapterTable!$Q$11,ChapterTable!$1:$1048576,MATCH("최종"&amp;SUBSTITUTE(SUBSTITUTE(E$1,"standard",""),"|Float",""),ChapterTable!$1:$1,0),0)*ChapterTable!$Q$14
    ),
  OFFSET(E1542,-$B1542+IF($L1542,1,0),0)*
    (VLOOKUP(SUBSTITUTE(SUBSTITUTE(E$1,"standard",""),"|Float","")&amp;"인게임누적곱배수",ChapterTable!$S:$T,2,0)^C1542
    +VLOOKUP(SUBSTITUTE(SUBSTITUTE(E$1,"standard",""),"|Float","")&amp;"인게임누적합배수",ChapterTable!$S:$T,2,0)*C1542)
  )
  )
  )
)</f>
        <v>2614.1484375</v>
      </c>
      <c r="F1542" s="1">
        <f ca="1">IF(AND($A1542=0,$B1542=1),
    VLOOKUP(1,ChapterTable!$1:$1048576,MATCH("최종"&amp;SUBSTITUTE(SUBSTITUTE(F$1,"standard",""),"|Float",""),ChapterTable!$1:$1,0),0)*ChapterTable!$Q$17,
  IF(AND($A1542=0,$B1542=0),
    F1543,
  IF($B1542=0,
    VLOOKUP($A1542,ChapterTable!$1:$1048576,MATCH("최종"&amp;SUBSTITUTE(SUBSTITUTE(F$1,"standard",""),"|Float",""),ChapterTable!$1:$1,0),0),
  IF($B1542=1,
    IF($L1542=FALSE,
      VLOOKUP($A1542,ChapterTable!$1:$1048576,MATCH("최종"&amp;SUBSTITUTE(SUBSTITUTE(F$1,"standard",""),"|Float",""),ChapterTable!$1:$1,0),0),
      VLOOKUP($A1542-ChapterTable!$Q$11,ChapterTable!$1:$1048576,MATCH("최종"&amp;SUBSTITUTE(SUBSTITUTE(F$1,"standard",""),"|Float",""),ChapterTable!$1:$1,0),0)*ChapterTable!$Q$14
    ),
  OFFSET(F1542,-$B1542+IF($L1542,1,0),0)*
    (VLOOKUP(SUBSTITUTE(SUBSTITUTE(F$1,"standard",""),"|Float","")&amp;"인게임누적곱배수",ChapterTable!$S:$T,2,0)^D1542
    +VLOOKUP(SUBSTITUTE(SUBSTITUTE(F$1,"standard",""),"|Float","")&amp;"인게임누적합배수",ChapterTable!$S:$T,2,0)*D1542)
  )
  )
  )
)</f>
        <v>1452.3046875</v>
      </c>
      <c r="G1542" t="s">
        <v>76</v>
      </c>
      <c r="J1542" t="str">
        <f>IF(ISBLANK(I1542),"",
IFERROR(VLOOKUP(I1542,[1]StringTable!$1:$1048576,MATCH([1]StringTable!$B$1,[1]StringTable!$1:$1,0),0),
IFERROR(VLOOKUP(I1542,[1]InApkStringTable!$1:$1048576,MATCH([1]InApkStringTable!$B$1,[1]InApkStringTable!$1:$1,0),0),
"스트링없음")))</f>
        <v/>
      </c>
      <c r="L1542" t="b">
        <v>1</v>
      </c>
      <c r="N1542" t="str">
        <f>IF(ISBLANK(M1542),"",IF(ISERROR(VLOOKUP(M1542,MapTable!$A:$A,1,0)),"맵없음",""))</f>
        <v/>
      </c>
      <c r="O1542">
        <f t="shared" si="97"/>
        <v>1</v>
      </c>
      <c r="Q1542">
        <f t="shared" si="98"/>
        <v>1</v>
      </c>
      <c r="R1542" t="b">
        <f t="shared" ca="1" si="99"/>
        <v>0</v>
      </c>
      <c r="T1542" t="b">
        <f t="shared" ca="1" si="100"/>
        <v>0</v>
      </c>
      <c r="X1542" t="str">
        <f>IF(ISBLANK(W1542),"",
IF(ISERROR(FIND(",",W1542)),
  IF(ISERROR(VLOOKUP(W1542,MapTable!$A:$A,1,0)),"맵없음",
  ""),
IF(ISERROR(FIND(",",W1542,FIND(",",W1542)+1)),
  IF(OR(ISERROR(VLOOKUP(LEFT(W1542,FIND(",",W1542)-1),MapTable!$A:$A,1,0)),ISERROR(VLOOKUP(TRIM(MID(W1542,FIND(",",W1542)+1,999)),MapTable!$A:$A,1,0))),"맵없음",
  ""),
IF(ISERROR(FIND(",",W1542,FIND(",",W1542,FIND(",",W1542)+1)+1)),
  IF(OR(ISERROR(VLOOKUP(LEFT(W1542,FIND(",",W1542)-1),MapTable!$A:$A,1,0)),ISERROR(VLOOKUP(TRIM(MID(W1542,FIND(",",W1542)+1,FIND(",",W1542,FIND(",",W1542)+1)-FIND(",",W1542)-1)),MapTable!$A:$A,1,0)),ISERROR(VLOOKUP(TRIM(MID(W1542,FIND(",",W1542,FIND(",",W1542)+1)+1,999)),MapTable!$A:$A,1,0))),"맵없음",
  ""),
IF(ISERROR(FIND(",",W1542,FIND(",",W1542,FIND(",",W1542,FIND(",",W1542)+1)+1)+1)),
  IF(OR(ISERROR(VLOOKUP(LEFT(W1542,FIND(",",W1542)-1),MapTable!$A:$A,1,0)),ISERROR(VLOOKUP(TRIM(MID(W1542,FIND(",",W1542)+1,FIND(",",W1542,FIND(",",W1542)+1)-FIND(",",W1542)-1)),MapTable!$A:$A,1,0)),ISERROR(VLOOKUP(TRIM(MID(W1542,FIND(",",W1542,FIND(",",W1542)+1)+1,FIND(",",W1542,FIND(",",W1542,FIND(",",W1542)+1)+1)-FIND(",",W1542,FIND(",",W1542)+1)-1)),MapTable!$A:$A,1,0)),ISERROR(VLOOKUP(TRIM(MID(W1542,FIND(",",W1542,FIND(",",W1542,FIND(",",W1542)+1)+1)+1,999)),MapTable!$A:$A,1,0))),"맵없음",
  ""),
)))))</f>
        <v/>
      </c>
      <c r="AC1542" t="str">
        <f>IF(ISBLANK(AB1542),"",IF(ISERROR(VLOOKUP(AB1542,[3]DropTable!$A:$A,1,0)),"드랍없음",""))</f>
        <v/>
      </c>
      <c r="AE1542" t="str">
        <f>IF(ISBLANK(AD1542),"",IF(ISERROR(VLOOKUP(AD1542,[3]DropTable!$A:$A,1,0)),"드랍없음",""))</f>
        <v/>
      </c>
      <c r="AG1542">
        <v>9.8000000000000007</v>
      </c>
      <c r="AH1542">
        <v>1</v>
      </c>
    </row>
    <row r="1543" spans="1:34" x14ac:dyDescent="0.3">
      <c r="A1543">
        <v>9</v>
      </c>
      <c r="B1543">
        <v>2</v>
      </c>
      <c r="C1543">
        <f>IF(OR($L1543=TRUE,$A1543=0,MOD($A1543,ChapterTable!$S$20)&lt;&gt;0),
MAX(0,INT(($B1543+ChapterTable!$Q$26+VLOOKUP(SUBSTITUTE(C$1,"성장단계","")&amp;"단계오프셋",ChapterTable!$S:$T,2,0))/ChapterTable!$Q$23)),
MAX(0,INT(($B1543+ChapterTable!$S$26+VLOOKUP(SUBSTITUTE(C$1,"성장단계","")&amp;"보스단계오프셋",ChapterTable!$S:$T,2,0))/ChapterTable!$S$23)))</f>
        <v>0</v>
      </c>
      <c r="D1543">
        <f>IF(OR($L1543=TRUE,$A1543=0,MOD($A1543,ChapterTable!$S$20)&lt;&gt;0),
MAX(0,INT(($B1543+ChapterTable!$Q$26+VLOOKUP(SUBSTITUTE(D$1,"성장단계","")&amp;"단계오프셋",ChapterTable!$S:$T,2,0))/ChapterTable!$Q$23)),
MAX(0,INT(($B1543+ChapterTable!$S$26+VLOOKUP(SUBSTITUTE(D$1,"성장단계","")&amp;"보스단계오프셋",ChapterTable!$S:$T,2,0))/ChapterTable!$S$23)))</f>
        <v>0</v>
      </c>
      <c r="E1543" s="1">
        <f ca="1">IF(AND($A1543=0,$B1543=1),
    VLOOKUP(1,ChapterTable!$1:$1048576,MATCH("최종"&amp;SUBSTITUTE(SUBSTITUTE(E$1,"standard",""),"|Float",""),ChapterTable!$1:$1,0),0)*ChapterTable!$Q$17,
  IF(AND($A1543=0,$B1543=0),
    E1544,
  IF($B1543=0,
    VLOOKUP($A1543,ChapterTable!$1:$1048576,MATCH("최종"&amp;SUBSTITUTE(SUBSTITUTE(E$1,"standard",""),"|Float",""),ChapterTable!$1:$1,0),0),
  IF($B1543=1,
    IF($L1543=FALSE,
      VLOOKUP($A1543,ChapterTable!$1:$1048576,MATCH("최종"&amp;SUBSTITUTE(SUBSTITUTE(E$1,"standard",""),"|Float",""),ChapterTable!$1:$1,0),0),
      VLOOKUP($A1543-ChapterTable!$Q$11,ChapterTable!$1:$1048576,MATCH("최종"&amp;SUBSTITUTE(SUBSTITUTE(E$1,"standard",""),"|Float",""),ChapterTable!$1:$1,0),0)*ChapterTable!$Q$14
    ),
  OFFSET(E1543,-$B1543+IF($L1543,1,0),0)*
    (VLOOKUP(SUBSTITUTE(SUBSTITUTE(E$1,"standard",""),"|Float","")&amp;"인게임누적곱배수",ChapterTable!$S:$T,2,0)^C1543
    +VLOOKUP(SUBSTITUTE(SUBSTITUTE(E$1,"standard",""),"|Float","")&amp;"인게임누적합배수",ChapterTable!$S:$T,2,0)*C1543)
  )
  )
  )
)</f>
        <v>2614.1484375</v>
      </c>
      <c r="F1543" s="1">
        <f ca="1">IF(AND($A1543=0,$B1543=1),
    VLOOKUP(1,ChapterTable!$1:$1048576,MATCH("최종"&amp;SUBSTITUTE(SUBSTITUTE(F$1,"standard",""),"|Float",""),ChapterTable!$1:$1,0),0)*ChapterTable!$Q$17,
  IF(AND($A1543=0,$B1543=0),
    F1544,
  IF($B1543=0,
    VLOOKUP($A1543,ChapterTable!$1:$1048576,MATCH("최종"&amp;SUBSTITUTE(SUBSTITUTE(F$1,"standard",""),"|Float",""),ChapterTable!$1:$1,0),0),
  IF($B1543=1,
    IF($L1543=FALSE,
      VLOOKUP($A1543,ChapterTable!$1:$1048576,MATCH("최종"&amp;SUBSTITUTE(SUBSTITUTE(F$1,"standard",""),"|Float",""),ChapterTable!$1:$1,0),0),
      VLOOKUP($A1543-ChapterTable!$Q$11,ChapterTable!$1:$1048576,MATCH("최종"&amp;SUBSTITUTE(SUBSTITUTE(F$1,"standard",""),"|Float",""),ChapterTable!$1:$1,0),0)*ChapterTable!$Q$14
    ),
  OFFSET(F1543,-$B1543+IF($L1543,1,0),0)*
    (VLOOKUP(SUBSTITUTE(SUBSTITUTE(F$1,"standard",""),"|Float","")&amp;"인게임누적곱배수",ChapterTable!$S:$T,2,0)^D1543
    +VLOOKUP(SUBSTITUTE(SUBSTITUTE(F$1,"standard",""),"|Float","")&amp;"인게임누적합배수",ChapterTable!$S:$T,2,0)*D1543)
  )
  )
  )
)</f>
        <v>1452.3046875</v>
      </c>
      <c r="G1543" t="s">
        <v>76</v>
      </c>
      <c r="J1543" t="str">
        <f>IF(ISBLANK(I1543),"",
IFERROR(VLOOKUP(I1543,[1]StringTable!$1:$1048576,MATCH([1]StringTable!$B$1,[1]StringTable!$1:$1,0),0),
IFERROR(VLOOKUP(I1543,[1]InApkStringTable!$1:$1048576,MATCH([1]InApkStringTable!$B$1,[1]InApkStringTable!$1:$1,0),0),
"스트링없음")))</f>
        <v/>
      </c>
      <c r="L1543" t="b">
        <v>1</v>
      </c>
      <c r="N1543" t="str">
        <f>IF(ISBLANK(M1543),"",IF(ISERROR(VLOOKUP(M1543,MapTable!$A:$A,1,0)),"맵없음",""))</f>
        <v/>
      </c>
      <c r="O1543">
        <f t="shared" si="97"/>
        <v>1</v>
      </c>
      <c r="Q1543">
        <f t="shared" si="98"/>
        <v>1</v>
      </c>
      <c r="R1543" t="b">
        <f t="shared" ca="1" si="99"/>
        <v>0</v>
      </c>
      <c r="T1543" t="b">
        <f t="shared" ca="1" si="100"/>
        <v>0</v>
      </c>
      <c r="X1543" t="str">
        <f>IF(ISBLANK(W1543),"",
IF(ISERROR(FIND(",",W1543)),
  IF(ISERROR(VLOOKUP(W1543,MapTable!$A:$A,1,0)),"맵없음",
  ""),
IF(ISERROR(FIND(",",W1543,FIND(",",W1543)+1)),
  IF(OR(ISERROR(VLOOKUP(LEFT(W1543,FIND(",",W1543)-1),MapTable!$A:$A,1,0)),ISERROR(VLOOKUP(TRIM(MID(W1543,FIND(",",W1543)+1,999)),MapTable!$A:$A,1,0))),"맵없음",
  ""),
IF(ISERROR(FIND(",",W1543,FIND(",",W1543,FIND(",",W1543)+1)+1)),
  IF(OR(ISERROR(VLOOKUP(LEFT(W1543,FIND(",",W1543)-1),MapTable!$A:$A,1,0)),ISERROR(VLOOKUP(TRIM(MID(W1543,FIND(",",W1543)+1,FIND(",",W1543,FIND(",",W1543)+1)-FIND(",",W1543)-1)),MapTable!$A:$A,1,0)),ISERROR(VLOOKUP(TRIM(MID(W1543,FIND(",",W1543,FIND(",",W1543)+1)+1,999)),MapTable!$A:$A,1,0))),"맵없음",
  ""),
IF(ISERROR(FIND(",",W1543,FIND(",",W1543,FIND(",",W1543,FIND(",",W1543)+1)+1)+1)),
  IF(OR(ISERROR(VLOOKUP(LEFT(W1543,FIND(",",W1543)-1),MapTable!$A:$A,1,0)),ISERROR(VLOOKUP(TRIM(MID(W1543,FIND(",",W1543)+1,FIND(",",W1543,FIND(",",W1543)+1)-FIND(",",W1543)-1)),MapTable!$A:$A,1,0)),ISERROR(VLOOKUP(TRIM(MID(W1543,FIND(",",W1543,FIND(",",W1543)+1)+1,FIND(",",W1543,FIND(",",W1543,FIND(",",W1543)+1)+1)-FIND(",",W1543,FIND(",",W1543)+1)-1)),MapTable!$A:$A,1,0)),ISERROR(VLOOKUP(TRIM(MID(W1543,FIND(",",W1543,FIND(",",W1543,FIND(",",W1543)+1)+1)+1,999)),MapTable!$A:$A,1,0))),"맵없음",
  ""),
)))))</f>
        <v/>
      </c>
      <c r="AC1543" t="str">
        <f>IF(ISBLANK(AB1543),"",IF(ISERROR(VLOOKUP(AB1543,[3]DropTable!$A:$A,1,0)),"드랍없음",""))</f>
        <v/>
      </c>
      <c r="AE1543" t="str">
        <f>IF(ISBLANK(AD1543),"",IF(ISERROR(VLOOKUP(AD1543,[3]DropTable!$A:$A,1,0)),"드랍없음",""))</f>
        <v/>
      </c>
      <c r="AG1543">
        <v>9.8000000000000007</v>
      </c>
      <c r="AH1543">
        <v>1</v>
      </c>
    </row>
    <row r="1544" spans="1:34" x14ac:dyDescent="0.3">
      <c r="A1544">
        <v>9</v>
      </c>
      <c r="B1544">
        <v>3</v>
      </c>
      <c r="C1544">
        <f>IF(OR($L1544=TRUE,$A1544=0,MOD($A1544,ChapterTable!$S$20)&lt;&gt;0),
MAX(0,INT(($B1544+ChapterTable!$Q$26+VLOOKUP(SUBSTITUTE(C$1,"성장단계","")&amp;"단계오프셋",ChapterTable!$S:$T,2,0))/ChapterTable!$Q$23)),
MAX(0,INT(($B1544+ChapterTable!$S$26+VLOOKUP(SUBSTITUTE(C$1,"성장단계","")&amp;"보스단계오프셋",ChapterTable!$S:$T,2,0))/ChapterTable!$S$23)))</f>
        <v>0</v>
      </c>
      <c r="D1544">
        <f>IF(OR($L1544=TRUE,$A1544=0,MOD($A1544,ChapterTable!$S$20)&lt;&gt;0),
MAX(0,INT(($B1544+ChapterTable!$Q$26+VLOOKUP(SUBSTITUTE(D$1,"성장단계","")&amp;"단계오프셋",ChapterTable!$S:$T,2,0))/ChapterTable!$Q$23)),
MAX(0,INT(($B1544+ChapterTable!$S$26+VLOOKUP(SUBSTITUTE(D$1,"성장단계","")&amp;"보스단계오프셋",ChapterTable!$S:$T,2,0))/ChapterTable!$S$23)))</f>
        <v>0</v>
      </c>
      <c r="E1544" s="1">
        <f ca="1">IF(AND($A1544=0,$B1544=1),
    VLOOKUP(1,ChapterTable!$1:$1048576,MATCH("최종"&amp;SUBSTITUTE(SUBSTITUTE(E$1,"standard",""),"|Float",""),ChapterTable!$1:$1,0),0)*ChapterTable!$Q$17,
  IF(AND($A1544=0,$B1544=0),
    E1545,
  IF($B1544=0,
    VLOOKUP($A1544,ChapterTable!$1:$1048576,MATCH("최종"&amp;SUBSTITUTE(SUBSTITUTE(E$1,"standard",""),"|Float",""),ChapterTable!$1:$1,0),0),
  IF($B1544=1,
    IF($L1544=FALSE,
      VLOOKUP($A1544,ChapterTable!$1:$1048576,MATCH("최종"&amp;SUBSTITUTE(SUBSTITUTE(E$1,"standard",""),"|Float",""),ChapterTable!$1:$1,0),0),
      VLOOKUP($A1544-ChapterTable!$Q$11,ChapterTable!$1:$1048576,MATCH("최종"&amp;SUBSTITUTE(SUBSTITUTE(E$1,"standard",""),"|Float",""),ChapterTable!$1:$1,0),0)*ChapterTable!$Q$14
    ),
  OFFSET(E1544,-$B1544+IF($L1544,1,0),0)*
    (VLOOKUP(SUBSTITUTE(SUBSTITUTE(E$1,"standard",""),"|Float","")&amp;"인게임누적곱배수",ChapterTable!$S:$T,2,0)^C1544
    +VLOOKUP(SUBSTITUTE(SUBSTITUTE(E$1,"standard",""),"|Float","")&amp;"인게임누적합배수",ChapterTable!$S:$T,2,0)*C1544)
  )
  )
  )
)</f>
        <v>2614.1484375</v>
      </c>
      <c r="F1544" s="1">
        <f ca="1">IF(AND($A1544=0,$B1544=1),
    VLOOKUP(1,ChapterTable!$1:$1048576,MATCH("최종"&amp;SUBSTITUTE(SUBSTITUTE(F$1,"standard",""),"|Float",""),ChapterTable!$1:$1,0),0)*ChapterTable!$Q$17,
  IF(AND($A1544=0,$B1544=0),
    F1545,
  IF($B1544=0,
    VLOOKUP($A1544,ChapterTable!$1:$1048576,MATCH("최종"&amp;SUBSTITUTE(SUBSTITUTE(F$1,"standard",""),"|Float",""),ChapterTable!$1:$1,0),0),
  IF($B1544=1,
    IF($L1544=FALSE,
      VLOOKUP($A1544,ChapterTable!$1:$1048576,MATCH("최종"&amp;SUBSTITUTE(SUBSTITUTE(F$1,"standard",""),"|Float",""),ChapterTable!$1:$1,0),0),
      VLOOKUP($A1544-ChapterTable!$Q$11,ChapterTable!$1:$1048576,MATCH("최종"&amp;SUBSTITUTE(SUBSTITUTE(F$1,"standard",""),"|Float",""),ChapterTable!$1:$1,0),0)*ChapterTable!$Q$14
    ),
  OFFSET(F1544,-$B1544+IF($L1544,1,0),0)*
    (VLOOKUP(SUBSTITUTE(SUBSTITUTE(F$1,"standard",""),"|Float","")&amp;"인게임누적곱배수",ChapterTable!$S:$T,2,0)^D1544
    +VLOOKUP(SUBSTITUTE(SUBSTITUTE(F$1,"standard",""),"|Float","")&amp;"인게임누적합배수",ChapterTable!$S:$T,2,0)*D1544)
  )
  )
  )
)</f>
        <v>1452.3046875</v>
      </c>
      <c r="G1544" t="s">
        <v>76</v>
      </c>
      <c r="J1544" t="str">
        <f>IF(ISBLANK(I1544),"",
IFERROR(VLOOKUP(I1544,[1]StringTable!$1:$1048576,MATCH([1]StringTable!$B$1,[1]StringTable!$1:$1,0),0),
IFERROR(VLOOKUP(I1544,[1]InApkStringTable!$1:$1048576,MATCH([1]InApkStringTable!$B$1,[1]InApkStringTable!$1:$1,0),0),
"스트링없음")))</f>
        <v/>
      </c>
      <c r="L1544" t="b">
        <v>1</v>
      </c>
      <c r="N1544" t="str">
        <f>IF(ISBLANK(M1544),"",IF(ISERROR(VLOOKUP(M1544,MapTable!$A:$A,1,0)),"맵없음",""))</f>
        <v/>
      </c>
      <c r="O1544">
        <f t="shared" si="97"/>
        <v>1</v>
      </c>
      <c r="Q1544">
        <f t="shared" si="98"/>
        <v>1</v>
      </c>
      <c r="R1544" t="b">
        <f t="shared" ca="1" si="99"/>
        <v>0</v>
      </c>
      <c r="T1544" t="b">
        <f t="shared" ca="1" si="100"/>
        <v>0</v>
      </c>
      <c r="X1544" t="str">
        <f>IF(ISBLANK(W1544),"",
IF(ISERROR(FIND(",",W1544)),
  IF(ISERROR(VLOOKUP(W1544,MapTable!$A:$A,1,0)),"맵없음",
  ""),
IF(ISERROR(FIND(",",W1544,FIND(",",W1544)+1)),
  IF(OR(ISERROR(VLOOKUP(LEFT(W1544,FIND(",",W1544)-1),MapTable!$A:$A,1,0)),ISERROR(VLOOKUP(TRIM(MID(W1544,FIND(",",W1544)+1,999)),MapTable!$A:$A,1,0))),"맵없음",
  ""),
IF(ISERROR(FIND(",",W1544,FIND(",",W1544,FIND(",",W1544)+1)+1)),
  IF(OR(ISERROR(VLOOKUP(LEFT(W1544,FIND(",",W1544)-1),MapTable!$A:$A,1,0)),ISERROR(VLOOKUP(TRIM(MID(W1544,FIND(",",W1544)+1,FIND(",",W1544,FIND(",",W1544)+1)-FIND(",",W1544)-1)),MapTable!$A:$A,1,0)),ISERROR(VLOOKUP(TRIM(MID(W1544,FIND(",",W1544,FIND(",",W1544)+1)+1,999)),MapTable!$A:$A,1,0))),"맵없음",
  ""),
IF(ISERROR(FIND(",",W1544,FIND(",",W1544,FIND(",",W1544,FIND(",",W1544)+1)+1)+1)),
  IF(OR(ISERROR(VLOOKUP(LEFT(W1544,FIND(",",W1544)-1),MapTable!$A:$A,1,0)),ISERROR(VLOOKUP(TRIM(MID(W1544,FIND(",",W1544)+1,FIND(",",W1544,FIND(",",W1544)+1)-FIND(",",W1544)-1)),MapTable!$A:$A,1,0)),ISERROR(VLOOKUP(TRIM(MID(W1544,FIND(",",W1544,FIND(",",W1544)+1)+1,FIND(",",W1544,FIND(",",W1544,FIND(",",W1544)+1)+1)-FIND(",",W1544,FIND(",",W1544)+1)-1)),MapTable!$A:$A,1,0)),ISERROR(VLOOKUP(TRIM(MID(W1544,FIND(",",W1544,FIND(",",W1544,FIND(",",W1544)+1)+1)+1,999)),MapTable!$A:$A,1,0))),"맵없음",
  ""),
)))))</f>
        <v/>
      </c>
      <c r="AC1544" t="str">
        <f>IF(ISBLANK(AB1544),"",IF(ISERROR(VLOOKUP(AB1544,[3]DropTable!$A:$A,1,0)),"드랍없음",""))</f>
        <v/>
      </c>
      <c r="AE1544" t="str">
        <f>IF(ISBLANK(AD1544),"",IF(ISERROR(VLOOKUP(AD1544,[3]DropTable!$A:$A,1,0)),"드랍없음",""))</f>
        <v/>
      </c>
      <c r="AG1544">
        <v>9.8000000000000007</v>
      </c>
      <c r="AH1544">
        <v>1</v>
      </c>
    </row>
    <row r="1545" spans="1:34" x14ac:dyDescent="0.3">
      <c r="A1545">
        <v>9</v>
      </c>
      <c r="B1545">
        <v>4</v>
      </c>
      <c r="C1545">
        <f>IF(OR($L1545=TRUE,$A1545=0,MOD($A1545,ChapterTable!$S$20)&lt;&gt;0),
MAX(0,INT(($B1545+ChapterTable!$Q$26+VLOOKUP(SUBSTITUTE(C$1,"성장단계","")&amp;"단계오프셋",ChapterTable!$S:$T,2,0))/ChapterTable!$Q$23)),
MAX(0,INT(($B1545+ChapterTable!$S$26+VLOOKUP(SUBSTITUTE(C$1,"성장단계","")&amp;"보스단계오프셋",ChapterTable!$S:$T,2,0))/ChapterTable!$S$23)))</f>
        <v>0</v>
      </c>
      <c r="D1545">
        <f>IF(OR($L1545=TRUE,$A1545=0,MOD($A1545,ChapterTable!$S$20)&lt;&gt;0),
MAX(0,INT(($B1545+ChapterTable!$Q$26+VLOOKUP(SUBSTITUTE(D$1,"성장단계","")&amp;"단계오프셋",ChapterTable!$S:$T,2,0))/ChapterTable!$Q$23)),
MAX(0,INT(($B1545+ChapterTable!$S$26+VLOOKUP(SUBSTITUTE(D$1,"성장단계","")&amp;"보스단계오프셋",ChapterTable!$S:$T,2,0))/ChapterTable!$S$23)))</f>
        <v>0</v>
      </c>
      <c r="E1545" s="1">
        <f ca="1">IF(AND($A1545=0,$B1545=1),
    VLOOKUP(1,ChapterTable!$1:$1048576,MATCH("최종"&amp;SUBSTITUTE(SUBSTITUTE(E$1,"standard",""),"|Float",""),ChapterTable!$1:$1,0),0)*ChapterTable!$Q$17,
  IF(AND($A1545=0,$B1545=0),
    E1546,
  IF($B1545=0,
    VLOOKUP($A1545,ChapterTable!$1:$1048576,MATCH("최종"&amp;SUBSTITUTE(SUBSTITUTE(E$1,"standard",""),"|Float",""),ChapterTable!$1:$1,0),0),
  IF($B1545=1,
    IF($L1545=FALSE,
      VLOOKUP($A1545,ChapterTable!$1:$1048576,MATCH("최종"&amp;SUBSTITUTE(SUBSTITUTE(E$1,"standard",""),"|Float",""),ChapterTable!$1:$1,0),0),
      VLOOKUP($A1545-ChapterTable!$Q$11,ChapterTable!$1:$1048576,MATCH("최종"&amp;SUBSTITUTE(SUBSTITUTE(E$1,"standard",""),"|Float",""),ChapterTable!$1:$1,0),0)*ChapterTable!$Q$14
    ),
  OFFSET(E1545,-$B1545+IF($L1545,1,0),0)*
    (VLOOKUP(SUBSTITUTE(SUBSTITUTE(E$1,"standard",""),"|Float","")&amp;"인게임누적곱배수",ChapterTable!$S:$T,2,0)^C1545
    +VLOOKUP(SUBSTITUTE(SUBSTITUTE(E$1,"standard",""),"|Float","")&amp;"인게임누적합배수",ChapterTable!$S:$T,2,0)*C1545)
  )
  )
  )
)</f>
        <v>2614.1484375</v>
      </c>
      <c r="F1545" s="1">
        <f ca="1">IF(AND($A1545=0,$B1545=1),
    VLOOKUP(1,ChapterTable!$1:$1048576,MATCH("최종"&amp;SUBSTITUTE(SUBSTITUTE(F$1,"standard",""),"|Float",""),ChapterTable!$1:$1,0),0)*ChapterTable!$Q$17,
  IF(AND($A1545=0,$B1545=0),
    F1546,
  IF($B1545=0,
    VLOOKUP($A1545,ChapterTable!$1:$1048576,MATCH("최종"&amp;SUBSTITUTE(SUBSTITUTE(F$1,"standard",""),"|Float",""),ChapterTable!$1:$1,0),0),
  IF($B1545=1,
    IF($L1545=FALSE,
      VLOOKUP($A1545,ChapterTable!$1:$1048576,MATCH("최종"&amp;SUBSTITUTE(SUBSTITUTE(F$1,"standard",""),"|Float",""),ChapterTable!$1:$1,0),0),
      VLOOKUP($A1545-ChapterTable!$Q$11,ChapterTable!$1:$1048576,MATCH("최종"&amp;SUBSTITUTE(SUBSTITUTE(F$1,"standard",""),"|Float",""),ChapterTable!$1:$1,0),0)*ChapterTable!$Q$14
    ),
  OFFSET(F1545,-$B1545+IF($L1545,1,0),0)*
    (VLOOKUP(SUBSTITUTE(SUBSTITUTE(F$1,"standard",""),"|Float","")&amp;"인게임누적곱배수",ChapterTable!$S:$T,2,0)^D1545
    +VLOOKUP(SUBSTITUTE(SUBSTITUTE(F$1,"standard",""),"|Float","")&amp;"인게임누적합배수",ChapterTable!$S:$T,2,0)*D1545)
  )
  )
  )
)</f>
        <v>1452.3046875</v>
      </c>
      <c r="G1545" t="s">
        <v>76</v>
      </c>
      <c r="J1545" t="str">
        <f>IF(ISBLANK(I1545),"",
IFERROR(VLOOKUP(I1545,[1]StringTable!$1:$1048576,MATCH([1]StringTable!$B$1,[1]StringTable!$1:$1,0),0),
IFERROR(VLOOKUP(I1545,[1]InApkStringTable!$1:$1048576,MATCH([1]InApkStringTable!$B$1,[1]InApkStringTable!$1:$1,0),0),
"스트링없음")))</f>
        <v/>
      </c>
      <c r="L1545" t="b">
        <v>1</v>
      </c>
      <c r="N1545" t="str">
        <f>IF(ISBLANK(M1545),"",IF(ISERROR(VLOOKUP(M1545,MapTable!$A:$A,1,0)),"맵없음",""))</f>
        <v/>
      </c>
      <c r="O1545">
        <f t="shared" si="97"/>
        <v>1</v>
      </c>
      <c r="Q1545">
        <f t="shared" si="98"/>
        <v>1</v>
      </c>
      <c r="R1545" t="b">
        <f t="shared" ca="1" si="99"/>
        <v>0</v>
      </c>
      <c r="T1545" t="b">
        <f t="shared" ca="1" si="100"/>
        <v>0</v>
      </c>
      <c r="X1545" t="str">
        <f>IF(ISBLANK(W1545),"",
IF(ISERROR(FIND(",",W1545)),
  IF(ISERROR(VLOOKUP(W1545,MapTable!$A:$A,1,0)),"맵없음",
  ""),
IF(ISERROR(FIND(",",W1545,FIND(",",W1545)+1)),
  IF(OR(ISERROR(VLOOKUP(LEFT(W1545,FIND(",",W1545)-1),MapTable!$A:$A,1,0)),ISERROR(VLOOKUP(TRIM(MID(W1545,FIND(",",W1545)+1,999)),MapTable!$A:$A,1,0))),"맵없음",
  ""),
IF(ISERROR(FIND(",",W1545,FIND(",",W1545,FIND(",",W1545)+1)+1)),
  IF(OR(ISERROR(VLOOKUP(LEFT(W1545,FIND(",",W1545)-1),MapTable!$A:$A,1,0)),ISERROR(VLOOKUP(TRIM(MID(W1545,FIND(",",W1545)+1,FIND(",",W1545,FIND(",",W1545)+1)-FIND(",",W1545)-1)),MapTable!$A:$A,1,0)),ISERROR(VLOOKUP(TRIM(MID(W1545,FIND(",",W1545,FIND(",",W1545)+1)+1,999)),MapTable!$A:$A,1,0))),"맵없음",
  ""),
IF(ISERROR(FIND(",",W1545,FIND(",",W1545,FIND(",",W1545,FIND(",",W1545)+1)+1)+1)),
  IF(OR(ISERROR(VLOOKUP(LEFT(W1545,FIND(",",W1545)-1),MapTable!$A:$A,1,0)),ISERROR(VLOOKUP(TRIM(MID(W1545,FIND(",",W1545)+1,FIND(",",W1545,FIND(",",W1545)+1)-FIND(",",W1545)-1)),MapTable!$A:$A,1,0)),ISERROR(VLOOKUP(TRIM(MID(W1545,FIND(",",W1545,FIND(",",W1545)+1)+1,FIND(",",W1545,FIND(",",W1545,FIND(",",W1545)+1)+1)-FIND(",",W1545,FIND(",",W1545)+1)-1)),MapTable!$A:$A,1,0)),ISERROR(VLOOKUP(TRIM(MID(W1545,FIND(",",W1545,FIND(",",W1545,FIND(",",W1545)+1)+1)+1,999)),MapTable!$A:$A,1,0))),"맵없음",
  ""),
)))))</f>
        <v/>
      </c>
      <c r="AC1545" t="str">
        <f>IF(ISBLANK(AB1545),"",IF(ISERROR(VLOOKUP(AB1545,[3]DropTable!$A:$A,1,0)),"드랍없음",""))</f>
        <v/>
      </c>
      <c r="AE1545" t="str">
        <f>IF(ISBLANK(AD1545),"",IF(ISERROR(VLOOKUP(AD1545,[3]DropTable!$A:$A,1,0)),"드랍없음",""))</f>
        <v/>
      </c>
      <c r="AG1545">
        <v>9.8000000000000007</v>
      </c>
      <c r="AH1545">
        <v>1</v>
      </c>
    </row>
    <row r="1546" spans="1:34" x14ac:dyDescent="0.3">
      <c r="A1546">
        <v>9</v>
      </c>
      <c r="B1546">
        <v>5</v>
      </c>
      <c r="C1546">
        <f>IF(OR($L1546=TRUE,$A1546=0,MOD($A1546,ChapterTable!$S$20)&lt;&gt;0),
MAX(0,INT(($B1546+ChapterTable!$Q$26+VLOOKUP(SUBSTITUTE(C$1,"성장단계","")&amp;"단계오프셋",ChapterTable!$S:$T,2,0))/ChapterTable!$Q$23)),
MAX(0,INT(($B1546+ChapterTable!$S$26+VLOOKUP(SUBSTITUTE(C$1,"성장단계","")&amp;"보스단계오프셋",ChapterTable!$S:$T,2,0))/ChapterTable!$S$23)))</f>
        <v>0</v>
      </c>
      <c r="D1546">
        <f>IF(OR($L1546=TRUE,$A1546=0,MOD($A1546,ChapterTable!$S$20)&lt;&gt;0),
MAX(0,INT(($B1546+ChapterTable!$Q$26+VLOOKUP(SUBSTITUTE(D$1,"성장단계","")&amp;"단계오프셋",ChapterTable!$S:$T,2,0))/ChapterTable!$Q$23)),
MAX(0,INT(($B1546+ChapterTable!$S$26+VLOOKUP(SUBSTITUTE(D$1,"성장단계","")&amp;"보스단계오프셋",ChapterTable!$S:$T,2,0))/ChapterTable!$S$23)))</f>
        <v>0</v>
      </c>
      <c r="E1546" s="1">
        <f ca="1">IF(AND($A1546=0,$B1546=1),
    VLOOKUP(1,ChapterTable!$1:$1048576,MATCH("최종"&amp;SUBSTITUTE(SUBSTITUTE(E$1,"standard",""),"|Float",""),ChapterTable!$1:$1,0),0)*ChapterTable!$Q$17,
  IF(AND($A1546=0,$B1546=0),
    E1547,
  IF($B1546=0,
    VLOOKUP($A1546,ChapterTable!$1:$1048576,MATCH("최종"&amp;SUBSTITUTE(SUBSTITUTE(E$1,"standard",""),"|Float",""),ChapterTable!$1:$1,0),0),
  IF($B1546=1,
    IF($L1546=FALSE,
      VLOOKUP($A1546,ChapterTable!$1:$1048576,MATCH("최종"&amp;SUBSTITUTE(SUBSTITUTE(E$1,"standard",""),"|Float",""),ChapterTable!$1:$1,0),0),
      VLOOKUP($A1546-ChapterTable!$Q$11,ChapterTable!$1:$1048576,MATCH("최종"&amp;SUBSTITUTE(SUBSTITUTE(E$1,"standard",""),"|Float",""),ChapterTable!$1:$1,0),0)*ChapterTable!$Q$14
    ),
  OFFSET(E1546,-$B1546+IF($L1546,1,0),0)*
    (VLOOKUP(SUBSTITUTE(SUBSTITUTE(E$1,"standard",""),"|Float","")&amp;"인게임누적곱배수",ChapterTable!$S:$T,2,0)^C1546
    +VLOOKUP(SUBSTITUTE(SUBSTITUTE(E$1,"standard",""),"|Float","")&amp;"인게임누적합배수",ChapterTable!$S:$T,2,0)*C1546)
  )
  )
  )
)</f>
        <v>2614.1484375</v>
      </c>
      <c r="F1546" s="1">
        <f ca="1">IF(AND($A1546=0,$B1546=1),
    VLOOKUP(1,ChapterTable!$1:$1048576,MATCH("최종"&amp;SUBSTITUTE(SUBSTITUTE(F$1,"standard",""),"|Float",""),ChapterTable!$1:$1,0),0)*ChapterTable!$Q$17,
  IF(AND($A1546=0,$B1546=0),
    F1547,
  IF($B1546=0,
    VLOOKUP($A1546,ChapterTable!$1:$1048576,MATCH("최종"&amp;SUBSTITUTE(SUBSTITUTE(F$1,"standard",""),"|Float",""),ChapterTable!$1:$1,0),0),
  IF($B1546=1,
    IF($L1546=FALSE,
      VLOOKUP($A1546,ChapterTable!$1:$1048576,MATCH("최종"&amp;SUBSTITUTE(SUBSTITUTE(F$1,"standard",""),"|Float",""),ChapterTable!$1:$1,0),0),
      VLOOKUP($A1546-ChapterTable!$Q$11,ChapterTable!$1:$1048576,MATCH("최종"&amp;SUBSTITUTE(SUBSTITUTE(F$1,"standard",""),"|Float",""),ChapterTable!$1:$1,0),0)*ChapterTable!$Q$14
    ),
  OFFSET(F1546,-$B1546+IF($L1546,1,0),0)*
    (VLOOKUP(SUBSTITUTE(SUBSTITUTE(F$1,"standard",""),"|Float","")&amp;"인게임누적곱배수",ChapterTable!$S:$T,2,0)^D1546
    +VLOOKUP(SUBSTITUTE(SUBSTITUTE(F$1,"standard",""),"|Float","")&amp;"인게임누적합배수",ChapterTable!$S:$T,2,0)*D1546)
  )
  )
  )
)</f>
        <v>1452.3046875</v>
      </c>
      <c r="G1546" t="s">
        <v>76</v>
      </c>
      <c r="J1546" t="str">
        <f>IF(ISBLANK(I1546),"",
IFERROR(VLOOKUP(I1546,[1]StringTable!$1:$1048576,MATCH([1]StringTable!$B$1,[1]StringTable!$1:$1,0),0),
IFERROR(VLOOKUP(I1546,[1]InApkStringTable!$1:$1048576,MATCH([1]InApkStringTable!$B$1,[1]InApkStringTable!$1:$1,0),0),
"스트링없음")))</f>
        <v/>
      </c>
      <c r="L1546" t="b">
        <v>1</v>
      </c>
      <c r="N1546" t="str">
        <f>IF(ISBLANK(M1546),"",IF(ISERROR(VLOOKUP(M1546,MapTable!$A:$A,1,0)),"맵없음",""))</f>
        <v/>
      </c>
      <c r="O1546">
        <f t="shared" si="97"/>
        <v>11</v>
      </c>
      <c r="Q1546">
        <f t="shared" si="98"/>
        <v>11</v>
      </c>
      <c r="R1546" t="b">
        <f t="shared" ca="1" si="99"/>
        <v>0</v>
      </c>
      <c r="T1546" t="b">
        <f t="shared" ca="1" si="100"/>
        <v>0</v>
      </c>
      <c r="X1546" t="str">
        <f>IF(ISBLANK(W1546),"",
IF(ISERROR(FIND(",",W1546)),
  IF(ISERROR(VLOOKUP(W1546,MapTable!$A:$A,1,0)),"맵없음",
  ""),
IF(ISERROR(FIND(",",W1546,FIND(",",W1546)+1)),
  IF(OR(ISERROR(VLOOKUP(LEFT(W1546,FIND(",",W1546)-1),MapTable!$A:$A,1,0)),ISERROR(VLOOKUP(TRIM(MID(W1546,FIND(",",W1546)+1,999)),MapTable!$A:$A,1,0))),"맵없음",
  ""),
IF(ISERROR(FIND(",",W1546,FIND(",",W1546,FIND(",",W1546)+1)+1)),
  IF(OR(ISERROR(VLOOKUP(LEFT(W1546,FIND(",",W1546)-1),MapTable!$A:$A,1,0)),ISERROR(VLOOKUP(TRIM(MID(W1546,FIND(",",W1546)+1,FIND(",",W1546,FIND(",",W1546)+1)-FIND(",",W1546)-1)),MapTable!$A:$A,1,0)),ISERROR(VLOOKUP(TRIM(MID(W1546,FIND(",",W1546,FIND(",",W1546)+1)+1,999)),MapTable!$A:$A,1,0))),"맵없음",
  ""),
IF(ISERROR(FIND(",",W1546,FIND(",",W1546,FIND(",",W1546,FIND(",",W1546)+1)+1)+1)),
  IF(OR(ISERROR(VLOOKUP(LEFT(W1546,FIND(",",W1546)-1),MapTable!$A:$A,1,0)),ISERROR(VLOOKUP(TRIM(MID(W1546,FIND(",",W1546)+1,FIND(",",W1546,FIND(",",W1546)+1)-FIND(",",W1546)-1)),MapTable!$A:$A,1,0)),ISERROR(VLOOKUP(TRIM(MID(W1546,FIND(",",W1546,FIND(",",W1546)+1)+1,FIND(",",W1546,FIND(",",W1546,FIND(",",W1546)+1)+1)-FIND(",",W1546,FIND(",",W1546)+1)-1)),MapTable!$A:$A,1,0)),ISERROR(VLOOKUP(TRIM(MID(W1546,FIND(",",W1546,FIND(",",W1546,FIND(",",W1546)+1)+1)+1,999)),MapTable!$A:$A,1,0))),"맵없음",
  ""),
)))))</f>
        <v/>
      </c>
      <c r="AC1546" t="str">
        <f>IF(ISBLANK(AB1546),"",IF(ISERROR(VLOOKUP(AB1546,[3]DropTable!$A:$A,1,0)),"드랍없음",""))</f>
        <v/>
      </c>
      <c r="AE1546" t="str">
        <f>IF(ISBLANK(AD1546),"",IF(ISERROR(VLOOKUP(AD1546,[3]DropTable!$A:$A,1,0)),"드랍없음",""))</f>
        <v/>
      </c>
      <c r="AG1546">
        <v>9.8000000000000007</v>
      </c>
      <c r="AH1546">
        <v>1</v>
      </c>
    </row>
    <row r="1547" spans="1:34" x14ac:dyDescent="0.3">
      <c r="A1547">
        <v>9</v>
      </c>
      <c r="B1547">
        <v>6</v>
      </c>
      <c r="C1547">
        <f>IF(OR($L1547=TRUE,$A1547=0,MOD($A1547,ChapterTable!$S$20)&lt;&gt;0),
MAX(0,INT(($B1547+ChapterTable!$Q$26+VLOOKUP(SUBSTITUTE(C$1,"성장단계","")&amp;"단계오프셋",ChapterTable!$S:$T,2,0))/ChapterTable!$Q$23)),
MAX(0,INT(($B1547+ChapterTable!$S$26+VLOOKUP(SUBSTITUTE(C$1,"성장단계","")&amp;"보스단계오프셋",ChapterTable!$S:$T,2,0))/ChapterTable!$S$23)))</f>
        <v>1</v>
      </c>
      <c r="D1547">
        <f>IF(OR($L1547=TRUE,$A1547=0,MOD($A1547,ChapterTable!$S$20)&lt;&gt;0),
MAX(0,INT(($B1547+ChapterTable!$Q$26+VLOOKUP(SUBSTITUTE(D$1,"성장단계","")&amp;"단계오프셋",ChapterTable!$S:$T,2,0))/ChapterTable!$Q$23)),
MAX(0,INT(($B1547+ChapterTable!$S$26+VLOOKUP(SUBSTITUTE(D$1,"성장단계","")&amp;"보스단계오프셋",ChapterTable!$S:$T,2,0))/ChapterTable!$S$23)))</f>
        <v>0</v>
      </c>
      <c r="E1547" s="1">
        <f ca="1">IF(AND($A1547=0,$B1547=1),
    VLOOKUP(1,ChapterTable!$1:$1048576,MATCH("최종"&amp;SUBSTITUTE(SUBSTITUTE(E$1,"standard",""),"|Float",""),ChapterTable!$1:$1,0),0)*ChapterTable!$Q$17,
  IF(AND($A1547=0,$B1547=0),
    E1548,
  IF($B1547=0,
    VLOOKUP($A1547,ChapterTable!$1:$1048576,MATCH("최종"&amp;SUBSTITUTE(SUBSTITUTE(E$1,"standard",""),"|Float",""),ChapterTable!$1:$1,0),0),
  IF($B1547=1,
    IF($L1547=FALSE,
      VLOOKUP($A1547,ChapterTable!$1:$1048576,MATCH("최종"&amp;SUBSTITUTE(SUBSTITUTE(E$1,"standard",""),"|Float",""),ChapterTable!$1:$1,0),0),
      VLOOKUP($A1547-ChapterTable!$Q$11,ChapterTable!$1:$1048576,MATCH("최종"&amp;SUBSTITUTE(SUBSTITUTE(E$1,"standard",""),"|Float",""),ChapterTable!$1:$1,0),0)*ChapterTable!$Q$14
    ),
  OFFSET(E1547,-$B1547+IF($L1547,1,0),0)*
    (VLOOKUP(SUBSTITUTE(SUBSTITUTE(E$1,"standard",""),"|Float","")&amp;"인게임누적곱배수",ChapterTable!$S:$T,2,0)^C1547
    +VLOOKUP(SUBSTITUTE(SUBSTITUTE(E$1,"standard",""),"|Float","")&amp;"인게임누적합배수",ChapterTable!$S:$T,2,0)*C1547)
  )
  )
  )
)</f>
        <v>3529.1003906250003</v>
      </c>
      <c r="F1547" s="1">
        <f ca="1">IF(AND($A1547=0,$B1547=1),
    VLOOKUP(1,ChapterTable!$1:$1048576,MATCH("최종"&amp;SUBSTITUTE(SUBSTITUTE(F$1,"standard",""),"|Float",""),ChapterTable!$1:$1,0),0)*ChapterTable!$Q$17,
  IF(AND($A1547=0,$B1547=0),
    F1548,
  IF($B1547=0,
    VLOOKUP($A1547,ChapterTable!$1:$1048576,MATCH("최종"&amp;SUBSTITUTE(SUBSTITUTE(F$1,"standard",""),"|Float",""),ChapterTable!$1:$1,0),0),
  IF($B1547=1,
    IF($L1547=FALSE,
      VLOOKUP($A1547,ChapterTable!$1:$1048576,MATCH("최종"&amp;SUBSTITUTE(SUBSTITUTE(F$1,"standard",""),"|Float",""),ChapterTable!$1:$1,0),0),
      VLOOKUP($A1547-ChapterTable!$Q$11,ChapterTable!$1:$1048576,MATCH("최종"&amp;SUBSTITUTE(SUBSTITUTE(F$1,"standard",""),"|Float",""),ChapterTable!$1:$1,0),0)*ChapterTable!$Q$14
    ),
  OFFSET(F1547,-$B1547+IF($L1547,1,0),0)*
    (VLOOKUP(SUBSTITUTE(SUBSTITUTE(F$1,"standard",""),"|Float","")&amp;"인게임누적곱배수",ChapterTable!$S:$T,2,0)^D1547
    +VLOOKUP(SUBSTITUTE(SUBSTITUTE(F$1,"standard",""),"|Float","")&amp;"인게임누적합배수",ChapterTable!$S:$T,2,0)*D1547)
  )
  )
  )
)</f>
        <v>1452.3046875</v>
      </c>
      <c r="G1547" t="s">
        <v>76</v>
      </c>
      <c r="J1547" t="str">
        <f>IF(ISBLANK(I1547),"",
IFERROR(VLOOKUP(I1547,[1]StringTable!$1:$1048576,MATCH([1]StringTable!$B$1,[1]StringTable!$1:$1,0),0),
IFERROR(VLOOKUP(I1547,[1]InApkStringTable!$1:$1048576,MATCH([1]InApkStringTable!$B$1,[1]InApkStringTable!$1:$1,0),0),
"스트링없음")))</f>
        <v/>
      </c>
      <c r="L1547" t="b">
        <v>1</v>
      </c>
      <c r="N1547" t="str">
        <f>IF(ISBLANK(M1547),"",IF(ISERROR(VLOOKUP(M1547,MapTable!$A:$A,1,0)),"맵없음",""))</f>
        <v/>
      </c>
      <c r="O1547">
        <f t="shared" si="97"/>
        <v>1</v>
      </c>
      <c r="Q1547">
        <f t="shared" si="98"/>
        <v>1</v>
      </c>
      <c r="R1547" t="b">
        <f t="shared" ca="1" si="99"/>
        <v>0</v>
      </c>
      <c r="T1547" t="b">
        <f t="shared" ca="1" si="100"/>
        <v>0</v>
      </c>
      <c r="X1547" t="str">
        <f>IF(ISBLANK(W1547),"",
IF(ISERROR(FIND(",",W1547)),
  IF(ISERROR(VLOOKUP(W1547,MapTable!$A:$A,1,0)),"맵없음",
  ""),
IF(ISERROR(FIND(",",W1547,FIND(",",W1547)+1)),
  IF(OR(ISERROR(VLOOKUP(LEFT(W1547,FIND(",",W1547)-1),MapTable!$A:$A,1,0)),ISERROR(VLOOKUP(TRIM(MID(W1547,FIND(",",W1547)+1,999)),MapTable!$A:$A,1,0))),"맵없음",
  ""),
IF(ISERROR(FIND(",",W1547,FIND(",",W1547,FIND(",",W1547)+1)+1)),
  IF(OR(ISERROR(VLOOKUP(LEFT(W1547,FIND(",",W1547)-1),MapTable!$A:$A,1,0)),ISERROR(VLOOKUP(TRIM(MID(W1547,FIND(",",W1547)+1,FIND(",",W1547,FIND(",",W1547)+1)-FIND(",",W1547)-1)),MapTable!$A:$A,1,0)),ISERROR(VLOOKUP(TRIM(MID(W1547,FIND(",",W1547,FIND(",",W1547)+1)+1,999)),MapTable!$A:$A,1,0))),"맵없음",
  ""),
IF(ISERROR(FIND(",",W1547,FIND(",",W1547,FIND(",",W1547,FIND(",",W1547)+1)+1)+1)),
  IF(OR(ISERROR(VLOOKUP(LEFT(W1547,FIND(",",W1547)-1),MapTable!$A:$A,1,0)),ISERROR(VLOOKUP(TRIM(MID(W1547,FIND(",",W1547)+1,FIND(",",W1547,FIND(",",W1547)+1)-FIND(",",W1547)-1)),MapTable!$A:$A,1,0)),ISERROR(VLOOKUP(TRIM(MID(W1547,FIND(",",W1547,FIND(",",W1547)+1)+1,FIND(",",W1547,FIND(",",W1547,FIND(",",W1547)+1)+1)-FIND(",",W1547,FIND(",",W1547)+1)-1)),MapTable!$A:$A,1,0)),ISERROR(VLOOKUP(TRIM(MID(W1547,FIND(",",W1547,FIND(",",W1547,FIND(",",W1547)+1)+1)+1,999)),MapTable!$A:$A,1,0))),"맵없음",
  ""),
)))))</f>
        <v/>
      </c>
      <c r="AC1547" t="str">
        <f>IF(ISBLANK(AB1547),"",IF(ISERROR(VLOOKUP(AB1547,[3]DropTable!$A:$A,1,0)),"드랍없음",""))</f>
        <v/>
      </c>
      <c r="AE1547" t="str">
        <f>IF(ISBLANK(AD1547),"",IF(ISERROR(VLOOKUP(AD1547,[3]DropTable!$A:$A,1,0)),"드랍없음",""))</f>
        <v/>
      </c>
      <c r="AG1547">
        <v>9.8000000000000007</v>
      </c>
      <c r="AH1547">
        <v>1</v>
      </c>
    </row>
    <row r="1548" spans="1:34" x14ac:dyDescent="0.3">
      <c r="A1548">
        <v>9</v>
      </c>
      <c r="B1548">
        <v>7</v>
      </c>
      <c r="C1548">
        <f>IF(OR($L1548=TRUE,$A1548=0,MOD($A1548,ChapterTable!$S$20)&lt;&gt;0),
MAX(0,INT(($B1548+ChapterTable!$Q$26+VLOOKUP(SUBSTITUTE(C$1,"성장단계","")&amp;"단계오프셋",ChapterTable!$S:$T,2,0))/ChapterTable!$Q$23)),
MAX(0,INT(($B1548+ChapterTable!$S$26+VLOOKUP(SUBSTITUTE(C$1,"성장단계","")&amp;"보스단계오프셋",ChapterTable!$S:$T,2,0))/ChapterTable!$S$23)))</f>
        <v>1</v>
      </c>
      <c r="D1548">
        <f>IF(OR($L1548=TRUE,$A1548=0,MOD($A1548,ChapterTable!$S$20)&lt;&gt;0),
MAX(0,INT(($B1548+ChapterTable!$Q$26+VLOOKUP(SUBSTITUTE(D$1,"성장단계","")&amp;"단계오프셋",ChapterTable!$S:$T,2,0))/ChapterTable!$Q$23)),
MAX(0,INT(($B1548+ChapterTable!$S$26+VLOOKUP(SUBSTITUTE(D$1,"성장단계","")&amp;"보스단계오프셋",ChapterTable!$S:$T,2,0))/ChapterTable!$S$23)))</f>
        <v>0</v>
      </c>
      <c r="E1548" s="1">
        <f ca="1">IF(AND($A1548=0,$B1548=1),
    VLOOKUP(1,ChapterTable!$1:$1048576,MATCH("최종"&amp;SUBSTITUTE(SUBSTITUTE(E$1,"standard",""),"|Float",""),ChapterTable!$1:$1,0),0)*ChapterTable!$Q$17,
  IF(AND($A1548=0,$B1548=0),
    E1549,
  IF($B1548=0,
    VLOOKUP($A1548,ChapterTable!$1:$1048576,MATCH("최종"&amp;SUBSTITUTE(SUBSTITUTE(E$1,"standard",""),"|Float",""),ChapterTable!$1:$1,0),0),
  IF($B1548=1,
    IF($L1548=FALSE,
      VLOOKUP($A1548,ChapterTable!$1:$1048576,MATCH("최종"&amp;SUBSTITUTE(SUBSTITUTE(E$1,"standard",""),"|Float",""),ChapterTable!$1:$1,0),0),
      VLOOKUP($A1548-ChapterTable!$Q$11,ChapterTable!$1:$1048576,MATCH("최종"&amp;SUBSTITUTE(SUBSTITUTE(E$1,"standard",""),"|Float",""),ChapterTable!$1:$1,0),0)*ChapterTable!$Q$14
    ),
  OFFSET(E1548,-$B1548+IF($L1548,1,0),0)*
    (VLOOKUP(SUBSTITUTE(SUBSTITUTE(E$1,"standard",""),"|Float","")&amp;"인게임누적곱배수",ChapterTable!$S:$T,2,0)^C1548
    +VLOOKUP(SUBSTITUTE(SUBSTITUTE(E$1,"standard",""),"|Float","")&amp;"인게임누적합배수",ChapterTable!$S:$T,2,0)*C1548)
  )
  )
  )
)</f>
        <v>3529.1003906250003</v>
      </c>
      <c r="F1548" s="1">
        <f ca="1">IF(AND($A1548=0,$B1548=1),
    VLOOKUP(1,ChapterTable!$1:$1048576,MATCH("최종"&amp;SUBSTITUTE(SUBSTITUTE(F$1,"standard",""),"|Float",""),ChapterTable!$1:$1,0),0)*ChapterTable!$Q$17,
  IF(AND($A1548=0,$B1548=0),
    F1549,
  IF($B1548=0,
    VLOOKUP($A1548,ChapterTable!$1:$1048576,MATCH("최종"&amp;SUBSTITUTE(SUBSTITUTE(F$1,"standard",""),"|Float",""),ChapterTable!$1:$1,0),0),
  IF($B1548=1,
    IF($L1548=FALSE,
      VLOOKUP($A1548,ChapterTable!$1:$1048576,MATCH("최종"&amp;SUBSTITUTE(SUBSTITUTE(F$1,"standard",""),"|Float",""),ChapterTable!$1:$1,0),0),
      VLOOKUP($A1548-ChapterTable!$Q$11,ChapterTable!$1:$1048576,MATCH("최종"&amp;SUBSTITUTE(SUBSTITUTE(F$1,"standard",""),"|Float",""),ChapterTable!$1:$1,0),0)*ChapterTable!$Q$14
    ),
  OFFSET(F1548,-$B1548+IF($L1548,1,0),0)*
    (VLOOKUP(SUBSTITUTE(SUBSTITUTE(F$1,"standard",""),"|Float","")&amp;"인게임누적곱배수",ChapterTable!$S:$T,2,0)^D1548
    +VLOOKUP(SUBSTITUTE(SUBSTITUTE(F$1,"standard",""),"|Float","")&amp;"인게임누적합배수",ChapterTable!$S:$T,2,0)*D1548)
  )
  )
  )
)</f>
        <v>1452.3046875</v>
      </c>
      <c r="G1548" t="s">
        <v>76</v>
      </c>
      <c r="J1548" t="str">
        <f>IF(ISBLANK(I1548),"",
IFERROR(VLOOKUP(I1548,[1]StringTable!$1:$1048576,MATCH([1]StringTable!$B$1,[1]StringTable!$1:$1,0),0),
IFERROR(VLOOKUP(I1548,[1]InApkStringTable!$1:$1048576,MATCH([1]InApkStringTable!$B$1,[1]InApkStringTable!$1:$1,0),0),
"스트링없음")))</f>
        <v/>
      </c>
      <c r="L1548" t="b">
        <v>1</v>
      </c>
      <c r="N1548" t="str">
        <f>IF(ISBLANK(M1548),"",IF(ISERROR(VLOOKUP(M1548,MapTable!$A:$A,1,0)),"맵없음",""))</f>
        <v/>
      </c>
      <c r="O1548">
        <f t="shared" si="97"/>
        <v>1</v>
      </c>
      <c r="Q1548">
        <f t="shared" si="98"/>
        <v>1</v>
      </c>
      <c r="R1548" t="b">
        <f t="shared" ca="1" si="99"/>
        <v>0</v>
      </c>
      <c r="T1548" t="b">
        <f t="shared" ca="1" si="100"/>
        <v>0</v>
      </c>
      <c r="X1548" t="str">
        <f>IF(ISBLANK(W1548),"",
IF(ISERROR(FIND(",",W1548)),
  IF(ISERROR(VLOOKUP(W1548,MapTable!$A:$A,1,0)),"맵없음",
  ""),
IF(ISERROR(FIND(",",W1548,FIND(",",W1548)+1)),
  IF(OR(ISERROR(VLOOKUP(LEFT(W1548,FIND(",",W1548)-1),MapTable!$A:$A,1,0)),ISERROR(VLOOKUP(TRIM(MID(W1548,FIND(",",W1548)+1,999)),MapTable!$A:$A,1,0))),"맵없음",
  ""),
IF(ISERROR(FIND(",",W1548,FIND(",",W1548,FIND(",",W1548)+1)+1)),
  IF(OR(ISERROR(VLOOKUP(LEFT(W1548,FIND(",",W1548)-1),MapTable!$A:$A,1,0)),ISERROR(VLOOKUP(TRIM(MID(W1548,FIND(",",W1548)+1,FIND(",",W1548,FIND(",",W1548)+1)-FIND(",",W1548)-1)),MapTable!$A:$A,1,0)),ISERROR(VLOOKUP(TRIM(MID(W1548,FIND(",",W1548,FIND(",",W1548)+1)+1,999)),MapTable!$A:$A,1,0))),"맵없음",
  ""),
IF(ISERROR(FIND(",",W1548,FIND(",",W1548,FIND(",",W1548,FIND(",",W1548)+1)+1)+1)),
  IF(OR(ISERROR(VLOOKUP(LEFT(W1548,FIND(",",W1548)-1),MapTable!$A:$A,1,0)),ISERROR(VLOOKUP(TRIM(MID(W1548,FIND(",",W1548)+1,FIND(",",W1548,FIND(",",W1548)+1)-FIND(",",W1548)-1)),MapTable!$A:$A,1,0)),ISERROR(VLOOKUP(TRIM(MID(W1548,FIND(",",W1548,FIND(",",W1548)+1)+1,FIND(",",W1548,FIND(",",W1548,FIND(",",W1548)+1)+1)-FIND(",",W1548,FIND(",",W1548)+1)-1)),MapTable!$A:$A,1,0)),ISERROR(VLOOKUP(TRIM(MID(W1548,FIND(",",W1548,FIND(",",W1548,FIND(",",W1548)+1)+1)+1,999)),MapTable!$A:$A,1,0))),"맵없음",
  ""),
)))))</f>
        <v/>
      </c>
      <c r="AC1548" t="str">
        <f>IF(ISBLANK(AB1548),"",IF(ISERROR(VLOOKUP(AB1548,[3]DropTable!$A:$A,1,0)),"드랍없음",""))</f>
        <v/>
      </c>
      <c r="AE1548" t="str">
        <f>IF(ISBLANK(AD1548),"",IF(ISERROR(VLOOKUP(AD1548,[3]DropTable!$A:$A,1,0)),"드랍없음",""))</f>
        <v/>
      </c>
      <c r="AG1548">
        <v>9.8000000000000007</v>
      </c>
      <c r="AH1548">
        <v>1</v>
      </c>
    </row>
    <row r="1549" spans="1:34" x14ac:dyDescent="0.3">
      <c r="A1549">
        <v>9</v>
      </c>
      <c r="B1549">
        <v>8</v>
      </c>
      <c r="C1549">
        <f>IF(OR($L1549=TRUE,$A1549=0,MOD($A1549,ChapterTable!$S$20)&lt;&gt;0),
MAX(0,INT(($B1549+ChapterTable!$Q$26+VLOOKUP(SUBSTITUTE(C$1,"성장단계","")&amp;"단계오프셋",ChapterTable!$S:$T,2,0))/ChapterTable!$Q$23)),
MAX(0,INT(($B1549+ChapterTable!$S$26+VLOOKUP(SUBSTITUTE(C$1,"성장단계","")&amp;"보스단계오프셋",ChapterTable!$S:$T,2,0))/ChapterTable!$S$23)))</f>
        <v>1</v>
      </c>
      <c r="D1549">
        <f>IF(OR($L1549=TRUE,$A1549=0,MOD($A1549,ChapterTable!$S$20)&lt;&gt;0),
MAX(0,INT(($B1549+ChapterTable!$Q$26+VLOOKUP(SUBSTITUTE(D$1,"성장단계","")&amp;"단계오프셋",ChapterTable!$S:$T,2,0))/ChapterTable!$Q$23)),
MAX(0,INT(($B1549+ChapterTable!$S$26+VLOOKUP(SUBSTITUTE(D$1,"성장단계","")&amp;"보스단계오프셋",ChapterTable!$S:$T,2,0))/ChapterTable!$S$23)))</f>
        <v>0</v>
      </c>
      <c r="E1549" s="1">
        <f ca="1">IF(AND($A1549=0,$B1549=1),
    VLOOKUP(1,ChapterTable!$1:$1048576,MATCH("최종"&amp;SUBSTITUTE(SUBSTITUTE(E$1,"standard",""),"|Float",""),ChapterTable!$1:$1,0),0)*ChapterTable!$Q$17,
  IF(AND($A1549=0,$B1549=0),
    E1550,
  IF($B1549=0,
    VLOOKUP($A1549,ChapterTable!$1:$1048576,MATCH("최종"&amp;SUBSTITUTE(SUBSTITUTE(E$1,"standard",""),"|Float",""),ChapterTable!$1:$1,0),0),
  IF($B1549=1,
    IF($L1549=FALSE,
      VLOOKUP($A1549,ChapterTable!$1:$1048576,MATCH("최종"&amp;SUBSTITUTE(SUBSTITUTE(E$1,"standard",""),"|Float",""),ChapterTable!$1:$1,0),0),
      VLOOKUP($A1549-ChapterTable!$Q$11,ChapterTable!$1:$1048576,MATCH("최종"&amp;SUBSTITUTE(SUBSTITUTE(E$1,"standard",""),"|Float",""),ChapterTable!$1:$1,0),0)*ChapterTable!$Q$14
    ),
  OFFSET(E1549,-$B1549+IF($L1549,1,0),0)*
    (VLOOKUP(SUBSTITUTE(SUBSTITUTE(E$1,"standard",""),"|Float","")&amp;"인게임누적곱배수",ChapterTable!$S:$T,2,0)^C1549
    +VLOOKUP(SUBSTITUTE(SUBSTITUTE(E$1,"standard",""),"|Float","")&amp;"인게임누적합배수",ChapterTable!$S:$T,2,0)*C1549)
  )
  )
  )
)</f>
        <v>3529.1003906250003</v>
      </c>
      <c r="F1549" s="1">
        <f ca="1">IF(AND($A1549=0,$B1549=1),
    VLOOKUP(1,ChapterTable!$1:$1048576,MATCH("최종"&amp;SUBSTITUTE(SUBSTITUTE(F$1,"standard",""),"|Float",""),ChapterTable!$1:$1,0),0)*ChapterTable!$Q$17,
  IF(AND($A1549=0,$B1549=0),
    F1550,
  IF($B1549=0,
    VLOOKUP($A1549,ChapterTable!$1:$1048576,MATCH("최종"&amp;SUBSTITUTE(SUBSTITUTE(F$1,"standard",""),"|Float",""),ChapterTable!$1:$1,0),0),
  IF($B1549=1,
    IF($L1549=FALSE,
      VLOOKUP($A1549,ChapterTable!$1:$1048576,MATCH("최종"&amp;SUBSTITUTE(SUBSTITUTE(F$1,"standard",""),"|Float",""),ChapterTable!$1:$1,0),0),
      VLOOKUP($A1549-ChapterTable!$Q$11,ChapterTable!$1:$1048576,MATCH("최종"&amp;SUBSTITUTE(SUBSTITUTE(F$1,"standard",""),"|Float",""),ChapterTable!$1:$1,0),0)*ChapterTable!$Q$14
    ),
  OFFSET(F1549,-$B1549+IF($L1549,1,0),0)*
    (VLOOKUP(SUBSTITUTE(SUBSTITUTE(F$1,"standard",""),"|Float","")&amp;"인게임누적곱배수",ChapterTable!$S:$T,2,0)^D1549
    +VLOOKUP(SUBSTITUTE(SUBSTITUTE(F$1,"standard",""),"|Float","")&amp;"인게임누적합배수",ChapterTable!$S:$T,2,0)*D1549)
  )
  )
  )
)</f>
        <v>1452.3046875</v>
      </c>
      <c r="G1549" t="s">
        <v>76</v>
      </c>
      <c r="J1549" t="str">
        <f>IF(ISBLANK(I1549),"",
IFERROR(VLOOKUP(I1549,[1]StringTable!$1:$1048576,MATCH([1]StringTable!$B$1,[1]StringTable!$1:$1,0),0),
IFERROR(VLOOKUP(I1549,[1]InApkStringTable!$1:$1048576,MATCH([1]InApkStringTable!$B$1,[1]InApkStringTable!$1:$1,0),0),
"스트링없음")))</f>
        <v/>
      </c>
      <c r="L1549" t="b">
        <v>1</v>
      </c>
      <c r="N1549" t="str">
        <f>IF(ISBLANK(M1549),"",IF(ISERROR(VLOOKUP(M1549,MapTable!$A:$A,1,0)),"맵없음",""))</f>
        <v/>
      </c>
      <c r="O1549">
        <f t="shared" si="97"/>
        <v>1</v>
      </c>
      <c r="Q1549">
        <f t="shared" si="98"/>
        <v>1</v>
      </c>
      <c r="R1549" t="b">
        <f t="shared" ca="1" si="99"/>
        <v>0</v>
      </c>
      <c r="T1549" t="b">
        <f t="shared" ca="1" si="100"/>
        <v>0</v>
      </c>
      <c r="X1549" t="str">
        <f>IF(ISBLANK(W1549),"",
IF(ISERROR(FIND(",",W1549)),
  IF(ISERROR(VLOOKUP(W1549,MapTable!$A:$A,1,0)),"맵없음",
  ""),
IF(ISERROR(FIND(",",W1549,FIND(",",W1549)+1)),
  IF(OR(ISERROR(VLOOKUP(LEFT(W1549,FIND(",",W1549)-1),MapTable!$A:$A,1,0)),ISERROR(VLOOKUP(TRIM(MID(W1549,FIND(",",W1549)+1,999)),MapTable!$A:$A,1,0))),"맵없음",
  ""),
IF(ISERROR(FIND(",",W1549,FIND(",",W1549,FIND(",",W1549)+1)+1)),
  IF(OR(ISERROR(VLOOKUP(LEFT(W1549,FIND(",",W1549)-1),MapTable!$A:$A,1,0)),ISERROR(VLOOKUP(TRIM(MID(W1549,FIND(",",W1549)+1,FIND(",",W1549,FIND(",",W1549)+1)-FIND(",",W1549)-1)),MapTable!$A:$A,1,0)),ISERROR(VLOOKUP(TRIM(MID(W1549,FIND(",",W1549,FIND(",",W1549)+1)+1,999)),MapTable!$A:$A,1,0))),"맵없음",
  ""),
IF(ISERROR(FIND(",",W1549,FIND(",",W1549,FIND(",",W1549,FIND(",",W1549)+1)+1)+1)),
  IF(OR(ISERROR(VLOOKUP(LEFT(W1549,FIND(",",W1549)-1),MapTable!$A:$A,1,0)),ISERROR(VLOOKUP(TRIM(MID(W1549,FIND(",",W1549)+1,FIND(",",W1549,FIND(",",W1549)+1)-FIND(",",W1549)-1)),MapTable!$A:$A,1,0)),ISERROR(VLOOKUP(TRIM(MID(W1549,FIND(",",W1549,FIND(",",W1549)+1)+1,FIND(",",W1549,FIND(",",W1549,FIND(",",W1549)+1)+1)-FIND(",",W1549,FIND(",",W1549)+1)-1)),MapTable!$A:$A,1,0)),ISERROR(VLOOKUP(TRIM(MID(W1549,FIND(",",W1549,FIND(",",W1549,FIND(",",W1549)+1)+1)+1,999)),MapTable!$A:$A,1,0))),"맵없음",
  ""),
)))))</f>
        <v/>
      </c>
      <c r="AC1549" t="str">
        <f>IF(ISBLANK(AB1549),"",IF(ISERROR(VLOOKUP(AB1549,[3]DropTable!$A:$A,1,0)),"드랍없음",""))</f>
        <v/>
      </c>
      <c r="AE1549" t="str">
        <f>IF(ISBLANK(AD1549),"",IF(ISERROR(VLOOKUP(AD1549,[3]DropTable!$A:$A,1,0)),"드랍없음",""))</f>
        <v/>
      </c>
      <c r="AG1549">
        <v>9.8000000000000007</v>
      </c>
      <c r="AH1549">
        <v>1</v>
      </c>
    </row>
    <row r="1550" spans="1:34" x14ac:dyDescent="0.3">
      <c r="A1550">
        <v>9</v>
      </c>
      <c r="B1550">
        <v>9</v>
      </c>
      <c r="C1550">
        <f>IF(OR($L1550=TRUE,$A1550=0,MOD($A1550,ChapterTable!$S$20)&lt;&gt;0),
MAX(0,INT(($B1550+ChapterTable!$Q$26+VLOOKUP(SUBSTITUTE(C$1,"성장단계","")&amp;"단계오프셋",ChapterTable!$S:$T,2,0))/ChapterTable!$Q$23)),
MAX(0,INT(($B1550+ChapterTable!$S$26+VLOOKUP(SUBSTITUTE(C$1,"성장단계","")&amp;"보스단계오프셋",ChapterTable!$S:$T,2,0))/ChapterTable!$S$23)))</f>
        <v>1</v>
      </c>
      <c r="D1550">
        <f>IF(OR($L1550=TRUE,$A1550=0,MOD($A1550,ChapterTable!$S$20)&lt;&gt;0),
MAX(0,INT(($B1550+ChapterTable!$Q$26+VLOOKUP(SUBSTITUTE(D$1,"성장단계","")&amp;"단계오프셋",ChapterTable!$S:$T,2,0))/ChapterTable!$Q$23)),
MAX(0,INT(($B1550+ChapterTable!$S$26+VLOOKUP(SUBSTITUTE(D$1,"성장단계","")&amp;"보스단계오프셋",ChapterTable!$S:$T,2,0))/ChapterTable!$S$23)))</f>
        <v>0</v>
      </c>
      <c r="E1550" s="1">
        <f ca="1">IF(AND($A1550=0,$B1550=1),
    VLOOKUP(1,ChapterTable!$1:$1048576,MATCH("최종"&amp;SUBSTITUTE(SUBSTITUTE(E$1,"standard",""),"|Float",""),ChapterTable!$1:$1,0),0)*ChapterTable!$Q$17,
  IF(AND($A1550=0,$B1550=0),
    E1551,
  IF($B1550=0,
    VLOOKUP($A1550,ChapterTable!$1:$1048576,MATCH("최종"&amp;SUBSTITUTE(SUBSTITUTE(E$1,"standard",""),"|Float",""),ChapterTable!$1:$1,0),0),
  IF($B1550=1,
    IF($L1550=FALSE,
      VLOOKUP($A1550,ChapterTable!$1:$1048576,MATCH("최종"&amp;SUBSTITUTE(SUBSTITUTE(E$1,"standard",""),"|Float",""),ChapterTable!$1:$1,0),0),
      VLOOKUP($A1550-ChapterTable!$Q$11,ChapterTable!$1:$1048576,MATCH("최종"&amp;SUBSTITUTE(SUBSTITUTE(E$1,"standard",""),"|Float",""),ChapterTable!$1:$1,0),0)*ChapterTable!$Q$14
    ),
  OFFSET(E1550,-$B1550+IF($L1550,1,0),0)*
    (VLOOKUP(SUBSTITUTE(SUBSTITUTE(E$1,"standard",""),"|Float","")&amp;"인게임누적곱배수",ChapterTable!$S:$T,2,0)^C1550
    +VLOOKUP(SUBSTITUTE(SUBSTITUTE(E$1,"standard",""),"|Float","")&amp;"인게임누적합배수",ChapterTable!$S:$T,2,0)*C1550)
  )
  )
  )
)</f>
        <v>3529.1003906250003</v>
      </c>
      <c r="F1550" s="1">
        <f ca="1">IF(AND($A1550=0,$B1550=1),
    VLOOKUP(1,ChapterTable!$1:$1048576,MATCH("최종"&amp;SUBSTITUTE(SUBSTITUTE(F$1,"standard",""),"|Float",""),ChapterTable!$1:$1,0),0)*ChapterTable!$Q$17,
  IF(AND($A1550=0,$B1550=0),
    F1551,
  IF($B1550=0,
    VLOOKUP($A1550,ChapterTable!$1:$1048576,MATCH("최종"&amp;SUBSTITUTE(SUBSTITUTE(F$1,"standard",""),"|Float",""),ChapterTable!$1:$1,0),0),
  IF($B1550=1,
    IF($L1550=FALSE,
      VLOOKUP($A1550,ChapterTable!$1:$1048576,MATCH("최종"&amp;SUBSTITUTE(SUBSTITUTE(F$1,"standard",""),"|Float",""),ChapterTable!$1:$1,0),0),
      VLOOKUP($A1550-ChapterTable!$Q$11,ChapterTable!$1:$1048576,MATCH("최종"&amp;SUBSTITUTE(SUBSTITUTE(F$1,"standard",""),"|Float",""),ChapterTable!$1:$1,0),0)*ChapterTable!$Q$14
    ),
  OFFSET(F1550,-$B1550+IF($L1550,1,0),0)*
    (VLOOKUP(SUBSTITUTE(SUBSTITUTE(F$1,"standard",""),"|Float","")&amp;"인게임누적곱배수",ChapterTable!$S:$T,2,0)^D1550
    +VLOOKUP(SUBSTITUTE(SUBSTITUTE(F$1,"standard",""),"|Float","")&amp;"인게임누적합배수",ChapterTable!$S:$T,2,0)*D1550)
  )
  )
  )
)</f>
        <v>1452.3046875</v>
      </c>
      <c r="G1550" t="s">
        <v>76</v>
      </c>
      <c r="J1550" t="str">
        <f>IF(ISBLANK(I1550),"",
IFERROR(VLOOKUP(I1550,[1]StringTable!$1:$1048576,MATCH([1]StringTable!$B$1,[1]StringTable!$1:$1,0),0),
IFERROR(VLOOKUP(I1550,[1]InApkStringTable!$1:$1048576,MATCH([1]InApkStringTable!$B$1,[1]InApkStringTable!$1:$1,0),0),
"스트링없음")))</f>
        <v/>
      </c>
      <c r="L1550" t="b">
        <v>1</v>
      </c>
      <c r="N1550" t="str">
        <f>IF(ISBLANK(M1550),"",IF(ISERROR(VLOOKUP(M1550,MapTable!$A:$A,1,0)),"맵없음",""))</f>
        <v/>
      </c>
      <c r="O1550">
        <f t="shared" si="97"/>
        <v>91</v>
      </c>
      <c r="Q1550">
        <f t="shared" si="98"/>
        <v>91</v>
      </c>
      <c r="R1550" t="b">
        <f t="shared" ca="1" si="99"/>
        <v>1</v>
      </c>
      <c r="T1550" t="b">
        <f t="shared" ca="1" si="100"/>
        <v>1</v>
      </c>
      <c r="X1550" t="str">
        <f>IF(ISBLANK(W1550),"",
IF(ISERROR(FIND(",",W1550)),
  IF(ISERROR(VLOOKUP(W1550,MapTable!$A:$A,1,0)),"맵없음",
  ""),
IF(ISERROR(FIND(",",W1550,FIND(",",W1550)+1)),
  IF(OR(ISERROR(VLOOKUP(LEFT(W1550,FIND(",",W1550)-1),MapTable!$A:$A,1,0)),ISERROR(VLOOKUP(TRIM(MID(W1550,FIND(",",W1550)+1,999)),MapTable!$A:$A,1,0))),"맵없음",
  ""),
IF(ISERROR(FIND(",",W1550,FIND(",",W1550,FIND(",",W1550)+1)+1)),
  IF(OR(ISERROR(VLOOKUP(LEFT(W1550,FIND(",",W1550)-1),MapTable!$A:$A,1,0)),ISERROR(VLOOKUP(TRIM(MID(W1550,FIND(",",W1550)+1,FIND(",",W1550,FIND(",",W1550)+1)-FIND(",",W1550)-1)),MapTable!$A:$A,1,0)),ISERROR(VLOOKUP(TRIM(MID(W1550,FIND(",",W1550,FIND(",",W1550)+1)+1,999)),MapTable!$A:$A,1,0))),"맵없음",
  ""),
IF(ISERROR(FIND(",",W1550,FIND(",",W1550,FIND(",",W1550,FIND(",",W1550)+1)+1)+1)),
  IF(OR(ISERROR(VLOOKUP(LEFT(W1550,FIND(",",W1550)-1),MapTable!$A:$A,1,0)),ISERROR(VLOOKUP(TRIM(MID(W1550,FIND(",",W1550)+1,FIND(",",W1550,FIND(",",W1550)+1)-FIND(",",W1550)-1)),MapTable!$A:$A,1,0)),ISERROR(VLOOKUP(TRIM(MID(W1550,FIND(",",W1550,FIND(",",W1550)+1)+1,FIND(",",W1550,FIND(",",W1550,FIND(",",W1550)+1)+1)-FIND(",",W1550,FIND(",",W1550)+1)-1)),MapTable!$A:$A,1,0)),ISERROR(VLOOKUP(TRIM(MID(W1550,FIND(",",W1550,FIND(",",W1550,FIND(",",W1550)+1)+1)+1,999)),MapTable!$A:$A,1,0))),"맵없음",
  ""),
)))))</f>
        <v/>
      </c>
      <c r="AC1550" t="str">
        <f>IF(ISBLANK(AB1550),"",IF(ISERROR(VLOOKUP(AB1550,[3]DropTable!$A:$A,1,0)),"드랍없음",""))</f>
        <v/>
      </c>
      <c r="AE1550" t="str">
        <f>IF(ISBLANK(AD1550),"",IF(ISERROR(VLOOKUP(AD1550,[3]DropTable!$A:$A,1,0)),"드랍없음",""))</f>
        <v/>
      </c>
      <c r="AG1550">
        <v>9.8000000000000007</v>
      </c>
      <c r="AH1550">
        <v>1</v>
      </c>
    </row>
    <row r="1551" spans="1:34" x14ac:dyDescent="0.3">
      <c r="A1551">
        <v>9</v>
      </c>
      <c r="B1551">
        <v>10</v>
      </c>
      <c r="C1551">
        <f>IF(OR($L1551=TRUE,$A1551=0,MOD($A1551,ChapterTable!$S$20)&lt;&gt;0),
MAX(0,INT(($B1551+ChapterTable!$Q$26+VLOOKUP(SUBSTITUTE(C$1,"성장단계","")&amp;"단계오프셋",ChapterTable!$S:$T,2,0))/ChapterTable!$Q$23)),
MAX(0,INT(($B1551+ChapterTable!$S$26+VLOOKUP(SUBSTITUTE(C$1,"성장단계","")&amp;"보스단계오프셋",ChapterTable!$S:$T,2,0))/ChapterTable!$S$23)))</f>
        <v>1</v>
      </c>
      <c r="D1551">
        <f>IF(OR($L1551=TRUE,$A1551=0,MOD($A1551,ChapterTable!$S$20)&lt;&gt;0),
MAX(0,INT(($B1551+ChapterTable!$Q$26+VLOOKUP(SUBSTITUTE(D$1,"성장단계","")&amp;"단계오프셋",ChapterTable!$S:$T,2,0))/ChapterTable!$Q$23)),
MAX(0,INT(($B1551+ChapterTable!$S$26+VLOOKUP(SUBSTITUTE(D$1,"성장단계","")&amp;"보스단계오프셋",ChapterTable!$S:$T,2,0))/ChapterTable!$S$23)))</f>
        <v>0</v>
      </c>
      <c r="E1551" s="1">
        <f ca="1">IF(AND($A1551=0,$B1551=1),
    VLOOKUP(1,ChapterTable!$1:$1048576,MATCH("최종"&amp;SUBSTITUTE(SUBSTITUTE(E$1,"standard",""),"|Float",""),ChapterTable!$1:$1,0),0)*ChapterTable!$Q$17,
  IF(AND($A1551=0,$B1551=0),
    E1552,
  IF($B1551=0,
    VLOOKUP($A1551,ChapterTable!$1:$1048576,MATCH("최종"&amp;SUBSTITUTE(SUBSTITUTE(E$1,"standard",""),"|Float",""),ChapterTable!$1:$1,0),0),
  IF($B1551=1,
    IF($L1551=FALSE,
      VLOOKUP($A1551,ChapterTable!$1:$1048576,MATCH("최종"&amp;SUBSTITUTE(SUBSTITUTE(E$1,"standard",""),"|Float",""),ChapterTable!$1:$1,0),0),
      VLOOKUP($A1551-ChapterTable!$Q$11,ChapterTable!$1:$1048576,MATCH("최종"&amp;SUBSTITUTE(SUBSTITUTE(E$1,"standard",""),"|Float",""),ChapterTable!$1:$1,0),0)*ChapterTable!$Q$14
    ),
  OFFSET(E1551,-$B1551+IF($L1551,1,0),0)*
    (VLOOKUP(SUBSTITUTE(SUBSTITUTE(E$1,"standard",""),"|Float","")&amp;"인게임누적곱배수",ChapterTable!$S:$T,2,0)^C1551
    +VLOOKUP(SUBSTITUTE(SUBSTITUTE(E$1,"standard",""),"|Float","")&amp;"인게임누적합배수",ChapterTable!$S:$T,2,0)*C1551)
  )
  )
  )
)</f>
        <v>3529.1003906250003</v>
      </c>
      <c r="F1551" s="1">
        <f ca="1">IF(AND($A1551=0,$B1551=1),
    VLOOKUP(1,ChapterTable!$1:$1048576,MATCH("최종"&amp;SUBSTITUTE(SUBSTITUTE(F$1,"standard",""),"|Float",""),ChapterTable!$1:$1,0),0)*ChapterTable!$Q$17,
  IF(AND($A1551=0,$B1551=0),
    F1552,
  IF($B1551=0,
    VLOOKUP($A1551,ChapterTable!$1:$1048576,MATCH("최종"&amp;SUBSTITUTE(SUBSTITUTE(F$1,"standard",""),"|Float",""),ChapterTable!$1:$1,0),0),
  IF($B1551=1,
    IF($L1551=FALSE,
      VLOOKUP($A1551,ChapterTable!$1:$1048576,MATCH("최종"&amp;SUBSTITUTE(SUBSTITUTE(F$1,"standard",""),"|Float",""),ChapterTable!$1:$1,0),0),
      VLOOKUP($A1551-ChapterTable!$Q$11,ChapterTable!$1:$1048576,MATCH("최종"&amp;SUBSTITUTE(SUBSTITUTE(F$1,"standard",""),"|Float",""),ChapterTable!$1:$1,0),0)*ChapterTable!$Q$14
    ),
  OFFSET(F1551,-$B1551+IF($L1551,1,0),0)*
    (VLOOKUP(SUBSTITUTE(SUBSTITUTE(F$1,"standard",""),"|Float","")&amp;"인게임누적곱배수",ChapterTable!$S:$T,2,0)^D1551
    +VLOOKUP(SUBSTITUTE(SUBSTITUTE(F$1,"standard",""),"|Float","")&amp;"인게임누적합배수",ChapterTable!$S:$T,2,0)*D1551)
  )
  )
  )
)</f>
        <v>1452.3046875</v>
      </c>
      <c r="G1551" t="s">
        <v>76</v>
      </c>
      <c r="J1551" t="str">
        <f>IF(ISBLANK(I1551),"",
IFERROR(VLOOKUP(I1551,[1]StringTable!$1:$1048576,MATCH([1]StringTable!$B$1,[1]StringTable!$1:$1,0),0),
IFERROR(VLOOKUP(I1551,[1]InApkStringTable!$1:$1048576,MATCH([1]InApkStringTable!$B$1,[1]InApkStringTable!$1:$1,0),0),
"스트링없음")))</f>
        <v/>
      </c>
      <c r="L1551" t="b">
        <v>1</v>
      </c>
      <c r="N1551" t="str">
        <f>IF(ISBLANK(M1551),"",IF(ISERROR(VLOOKUP(M1551,MapTable!$A:$A,1,0)),"맵없음",""))</f>
        <v/>
      </c>
      <c r="O1551">
        <f t="shared" si="97"/>
        <v>21</v>
      </c>
      <c r="Q1551">
        <f t="shared" si="98"/>
        <v>21</v>
      </c>
      <c r="R1551" t="b">
        <f t="shared" ca="1" si="99"/>
        <v>0</v>
      </c>
      <c r="T1551" t="b">
        <f t="shared" ca="1" si="100"/>
        <v>0</v>
      </c>
      <c r="X1551" t="str">
        <f>IF(ISBLANK(W1551),"",
IF(ISERROR(FIND(",",W1551)),
  IF(ISERROR(VLOOKUP(W1551,MapTable!$A:$A,1,0)),"맵없음",
  ""),
IF(ISERROR(FIND(",",W1551,FIND(",",W1551)+1)),
  IF(OR(ISERROR(VLOOKUP(LEFT(W1551,FIND(",",W1551)-1),MapTable!$A:$A,1,0)),ISERROR(VLOOKUP(TRIM(MID(W1551,FIND(",",W1551)+1,999)),MapTable!$A:$A,1,0))),"맵없음",
  ""),
IF(ISERROR(FIND(",",W1551,FIND(",",W1551,FIND(",",W1551)+1)+1)),
  IF(OR(ISERROR(VLOOKUP(LEFT(W1551,FIND(",",W1551)-1),MapTable!$A:$A,1,0)),ISERROR(VLOOKUP(TRIM(MID(W1551,FIND(",",W1551)+1,FIND(",",W1551,FIND(",",W1551)+1)-FIND(",",W1551)-1)),MapTable!$A:$A,1,0)),ISERROR(VLOOKUP(TRIM(MID(W1551,FIND(",",W1551,FIND(",",W1551)+1)+1,999)),MapTable!$A:$A,1,0))),"맵없음",
  ""),
IF(ISERROR(FIND(",",W1551,FIND(",",W1551,FIND(",",W1551,FIND(",",W1551)+1)+1)+1)),
  IF(OR(ISERROR(VLOOKUP(LEFT(W1551,FIND(",",W1551)-1),MapTable!$A:$A,1,0)),ISERROR(VLOOKUP(TRIM(MID(W1551,FIND(",",W1551)+1,FIND(",",W1551,FIND(",",W1551)+1)-FIND(",",W1551)-1)),MapTable!$A:$A,1,0)),ISERROR(VLOOKUP(TRIM(MID(W1551,FIND(",",W1551,FIND(",",W1551)+1)+1,FIND(",",W1551,FIND(",",W1551,FIND(",",W1551)+1)+1)-FIND(",",W1551,FIND(",",W1551)+1)-1)),MapTable!$A:$A,1,0)),ISERROR(VLOOKUP(TRIM(MID(W1551,FIND(",",W1551,FIND(",",W1551,FIND(",",W1551)+1)+1)+1,999)),MapTable!$A:$A,1,0))),"맵없음",
  ""),
)))))</f>
        <v/>
      </c>
      <c r="AC1551" t="str">
        <f>IF(ISBLANK(AB1551),"",IF(ISERROR(VLOOKUP(AB1551,[3]DropTable!$A:$A,1,0)),"드랍없음",""))</f>
        <v/>
      </c>
      <c r="AE1551" t="str">
        <f>IF(ISBLANK(AD1551),"",IF(ISERROR(VLOOKUP(AD1551,[3]DropTable!$A:$A,1,0)),"드랍없음",""))</f>
        <v/>
      </c>
      <c r="AG1551">
        <v>9.8000000000000007</v>
      </c>
      <c r="AH1551">
        <v>1</v>
      </c>
    </row>
    <row r="1552" spans="1:34" x14ac:dyDescent="0.3">
      <c r="A1552">
        <v>9</v>
      </c>
      <c r="B1552">
        <v>11</v>
      </c>
      <c r="C1552">
        <f>IF(OR($L1552=TRUE,$A1552=0,MOD($A1552,ChapterTable!$S$20)&lt;&gt;0),
MAX(0,INT(($B1552+ChapterTable!$Q$26+VLOOKUP(SUBSTITUTE(C$1,"성장단계","")&amp;"단계오프셋",ChapterTable!$S:$T,2,0))/ChapterTable!$Q$23)),
MAX(0,INT(($B1552+ChapterTable!$S$26+VLOOKUP(SUBSTITUTE(C$1,"성장단계","")&amp;"보스단계오프셋",ChapterTable!$S:$T,2,0))/ChapterTable!$S$23)))</f>
        <v>1</v>
      </c>
      <c r="D1552">
        <f>IF(OR($L1552=TRUE,$A1552=0,MOD($A1552,ChapterTable!$S$20)&lt;&gt;0),
MAX(0,INT(($B1552+ChapterTable!$Q$26+VLOOKUP(SUBSTITUTE(D$1,"성장단계","")&amp;"단계오프셋",ChapterTable!$S:$T,2,0))/ChapterTable!$Q$23)),
MAX(0,INT(($B1552+ChapterTable!$S$26+VLOOKUP(SUBSTITUTE(D$1,"성장단계","")&amp;"보스단계오프셋",ChapterTable!$S:$T,2,0))/ChapterTable!$S$23)))</f>
        <v>1</v>
      </c>
      <c r="E1552" s="1">
        <f ca="1">IF(AND($A1552=0,$B1552=1),
    VLOOKUP(1,ChapterTable!$1:$1048576,MATCH("최종"&amp;SUBSTITUTE(SUBSTITUTE(E$1,"standard",""),"|Float",""),ChapterTable!$1:$1,0),0)*ChapterTable!$Q$17,
  IF(AND($A1552=0,$B1552=0),
    E1553,
  IF($B1552=0,
    VLOOKUP($A1552,ChapterTable!$1:$1048576,MATCH("최종"&amp;SUBSTITUTE(SUBSTITUTE(E$1,"standard",""),"|Float",""),ChapterTable!$1:$1,0),0),
  IF($B1552=1,
    IF($L1552=FALSE,
      VLOOKUP($A1552,ChapterTable!$1:$1048576,MATCH("최종"&amp;SUBSTITUTE(SUBSTITUTE(E$1,"standard",""),"|Float",""),ChapterTable!$1:$1,0),0),
      VLOOKUP($A1552-ChapterTable!$Q$11,ChapterTable!$1:$1048576,MATCH("최종"&amp;SUBSTITUTE(SUBSTITUTE(E$1,"standard",""),"|Float",""),ChapterTable!$1:$1,0),0)*ChapterTable!$Q$14
    ),
  OFFSET(E1552,-$B1552+IF($L1552,1,0),0)*
    (VLOOKUP(SUBSTITUTE(SUBSTITUTE(E$1,"standard",""),"|Float","")&amp;"인게임누적곱배수",ChapterTable!$S:$T,2,0)^C1552
    +VLOOKUP(SUBSTITUTE(SUBSTITUTE(E$1,"standard",""),"|Float","")&amp;"인게임누적합배수",ChapterTable!$S:$T,2,0)*C1552)
  )
  )
  )
)</f>
        <v>3529.1003906250003</v>
      </c>
      <c r="F1552" s="1">
        <f ca="1">IF(AND($A1552=0,$B1552=1),
    VLOOKUP(1,ChapterTable!$1:$1048576,MATCH("최종"&amp;SUBSTITUTE(SUBSTITUTE(F$1,"standard",""),"|Float",""),ChapterTable!$1:$1,0),0)*ChapterTable!$Q$17,
  IF(AND($A1552=0,$B1552=0),
    F1553,
  IF($B1552=0,
    VLOOKUP($A1552,ChapterTable!$1:$1048576,MATCH("최종"&amp;SUBSTITUTE(SUBSTITUTE(F$1,"standard",""),"|Float",""),ChapterTable!$1:$1,0),0),
  IF($B1552=1,
    IF($L1552=FALSE,
      VLOOKUP($A1552,ChapterTable!$1:$1048576,MATCH("최종"&amp;SUBSTITUTE(SUBSTITUTE(F$1,"standard",""),"|Float",""),ChapterTable!$1:$1,0),0),
      VLOOKUP($A1552-ChapterTable!$Q$11,ChapterTable!$1:$1048576,MATCH("최종"&amp;SUBSTITUTE(SUBSTITUTE(F$1,"standard",""),"|Float",""),ChapterTable!$1:$1,0),0)*ChapterTable!$Q$14
    ),
  OFFSET(F1552,-$B1552+IF($L1552,1,0),0)*
    (VLOOKUP(SUBSTITUTE(SUBSTITUTE(F$1,"standard",""),"|Float","")&amp;"인게임누적곱배수",ChapterTable!$S:$T,2,0)^D1552
    +VLOOKUP(SUBSTITUTE(SUBSTITUTE(F$1,"standard",""),"|Float","")&amp;"인게임누적합배수",ChapterTable!$S:$T,2,0)*D1552)
  )
  )
  )
)</f>
        <v>1742.765625</v>
      </c>
      <c r="G1552" t="s">
        <v>76</v>
      </c>
      <c r="J1552" t="str">
        <f>IF(ISBLANK(I1552),"",
IFERROR(VLOOKUP(I1552,[1]StringTable!$1:$1048576,MATCH([1]StringTable!$B$1,[1]StringTable!$1:$1,0),0),
IFERROR(VLOOKUP(I1552,[1]InApkStringTable!$1:$1048576,MATCH([1]InApkStringTable!$B$1,[1]InApkStringTable!$1:$1,0),0),
"스트링없음")))</f>
        <v/>
      </c>
      <c r="L1552" t="b">
        <v>1</v>
      </c>
      <c r="N1552" t="str">
        <f>IF(ISBLANK(M1552),"",IF(ISERROR(VLOOKUP(M1552,MapTable!$A:$A,1,0)),"맵없음",""))</f>
        <v/>
      </c>
      <c r="O1552">
        <f t="shared" si="97"/>
        <v>2</v>
      </c>
      <c r="Q1552">
        <f t="shared" si="98"/>
        <v>2</v>
      </c>
      <c r="R1552" t="b">
        <f t="shared" ca="1" si="99"/>
        <v>0</v>
      </c>
      <c r="T1552" t="b">
        <f t="shared" ca="1" si="100"/>
        <v>0</v>
      </c>
      <c r="X1552" t="str">
        <f>IF(ISBLANK(W1552),"",
IF(ISERROR(FIND(",",W1552)),
  IF(ISERROR(VLOOKUP(W1552,MapTable!$A:$A,1,0)),"맵없음",
  ""),
IF(ISERROR(FIND(",",W1552,FIND(",",W1552)+1)),
  IF(OR(ISERROR(VLOOKUP(LEFT(W1552,FIND(",",W1552)-1),MapTable!$A:$A,1,0)),ISERROR(VLOOKUP(TRIM(MID(W1552,FIND(",",W1552)+1,999)),MapTable!$A:$A,1,0))),"맵없음",
  ""),
IF(ISERROR(FIND(",",W1552,FIND(",",W1552,FIND(",",W1552)+1)+1)),
  IF(OR(ISERROR(VLOOKUP(LEFT(W1552,FIND(",",W1552)-1),MapTable!$A:$A,1,0)),ISERROR(VLOOKUP(TRIM(MID(W1552,FIND(",",W1552)+1,FIND(",",W1552,FIND(",",W1552)+1)-FIND(",",W1552)-1)),MapTable!$A:$A,1,0)),ISERROR(VLOOKUP(TRIM(MID(W1552,FIND(",",W1552,FIND(",",W1552)+1)+1,999)),MapTable!$A:$A,1,0))),"맵없음",
  ""),
IF(ISERROR(FIND(",",W1552,FIND(",",W1552,FIND(",",W1552,FIND(",",W1552)+1)+1)+1)),
  IF(OR(ISERROR(VLOOKUP(LEFT(W1552,FIND(",",W1552)-1),MapTable!$A:$A,1,0)),ISERROR(VLOOKUP(TRIM(MID(W1552,FIND(",",W1552)+1,FIND(",",W1552,FIND(",",W1552)+1)-FIND(",",W1552)-1)),MapTable!$A:$A,1,0)),ISERROR(VLOOKUP(TRIM(MID(W1552,FIND(",",W1552,FIND(",",W1552)+1)+1,FIND(",",W1552,FIND(",",W1552,FIND(",",W1552)+1)+1)-FIND(",",W1552,FIND(",",W1552)+1)-1)),MapTable!$A:$A,1,0)),ISERROR(VLOOKUP(TRIM(MID(W1552,FIND(",",W1552,FIND(",",W1552,FIND(",",W1552)+1)+1)+1,999)),MapTable!$A:$A,1,0))),"맵없음",
  ""),
)))))</f>
        <v/>
      </c>
      <c r="AC1552" t="str">
        <f>IF(ISBLANK(AB1552),"",IF(ISERROR(VLOOKUP(AB1552,[3]DropTable!$A:$A,1,0)),"드랍없음",""))</f>
        <v/>
      </c>
      <c r="AE1552" t="str">
        <f>IF(ISBLANK(AD1552),"",IF(ISERROR(VLOOKUP(AD1552,[3]DropTable!$A:$A,1,0)),"드랍없음",""))</f>
        <v/>
      </c>
      <c r="AG1552">
        <v>9.8000000000000007</v>
      </c>
      <c r="AH1552">
        <v>1</v>
      </c>
    </row>
    <row r="1553" spans="1:34" x14ac:dyDescent="0.3">
      <c r="A1553">
        <v>9</v>
      </c>
      <c r="B1553">
        <v>12</v>
      </c>
      <c r="C1553">
        <f>IF(OR($L1553=TRUE,$A1553=0,MOD($A1553,ChapterTable!$S$20)&lt;&gt;0),
MAX(0,INT(($B1553+ChapterTable!$Q$26+VLOOKUP(SUBSTITUTE(C$1,"성장단계","")&amp;"단계오프셋",ChapterTable!$S:$T,2,0))/ChapterTable!$Q$23)),
MAX(0,INT(($B1553+ChapterTable!$S$26+VLOOKUP(SUBSTITUTE(C$1,"성장단계","")&amp;"보스단계오프셋",ChapterTable!$S:$T,2,0))/ChapterTable!$S$23)))</f>
        <v>1</v>
      </c>
      <c r="D1553">
        <f>IF(OR($L1553=TRUE,$A1553=0,MOD($A1553,ChapterTable!$S$20)&lt;&gt;0),
MAX(0,INT(($B1553+ChapterTable!$Q$26+VLOOKUP(SUBSTITUTE(D$1,"성장단계","")&amp;"단계오프셋",ChapterTable!$S:$T,2,0))/ChapterTable!$Q$23)),
MAX(0,INT(($B1553+ChapterTable!$S$26+VLOOKUP(SUBSTITUTE(D$1,"성장단계","")&amp;"보스단계오프셋",ChapterTable!$S:$T,2,0))/ChapterTable!$S$23)))</f>
        <v>1</v>
      </c>
      <c r="E1553" s="1">
        <f ca="1">IF(AND($A1553=0,$B1553=1),
    VLOOKUP(1,ChapterTable!$1:$1048576,MATCH("최종"&amp;SUBSTITUTE(SUBSTITUTE(E$1,"standard",""),"|Float",""),ChapterTable!$1:$1,0),0)*ChapterTable!$Q$17,
  IF(AND($A1553=0,$B1553=0),
    E1554,
  IF($B1553=0,
    VLOOKUP($A1553,ChapterTable!$1:$1048576,MATCH("최종"&amp;SUBSTITUTE(SUBSTITUTE(E$1,"standard",""),"|Float",""),ChapterTable!$1:$1,0),0),
  IF($B1553=1,
    IF($L1553=FALSE,
      VLOOKUP($A1553,ChapterTable!$1:$1048576,MATCH("최종"&amp;SUBSTITUTE(SUBSTITUTE(E$1,"standard",""),"|Float",""),ChapterTable!$1:$1,0),0),
      VLOOKUP($A1553-ChapterTable!$Q$11,ChapterTable!$1:$1048576,MATCH("최종"&amp;SUBSTITUTE(SUBSTITUTE(E$1,"standard",""),"|Float",""),ChapterTable!$1:$1,0),0)*ChapterTable!$Q$14
    ),
  OFFSET(E1553,-$B1553+IF($L1553,1,0),0)*
    (VLOOKUP(SUBSTITUTE(SUBSTITUTE(E$1,"standard",""),"|Float","")&amp;"인게임누적곱배수",ChapterTable!$S:$T,2,0)^C1553
    +VLOOKUP(SUBSTITUTE(SUBSTITUTE(E$1,"standard",""),"|Float","")&amp;"인게임누적합배수",ChapterTable!$S:$T,2,0)*C1553)
  )
  )
  )
)</f>
        <v>3529.1003906250003</v>
      </c>
      <c r="F1553" s="1">
        <f ca="1">IF(AND($A1553=0,$B1553=1),
    VLOOKUP(1,ChapterTable!$1:$1048576,MATCH("최종"&amp;SUBSTITUTE(SUBSTITUTE(F$1,"standard",""),"|Float",""),ChapterTable!$1:$1,0),0)*ChapterTable!$Q$17,
  IF(AND($A1553=0,$B1553=0),
    F1554,
  IF($B1553=0,
    VLOOKUP($A1553,ChapterTable!$1:$1048576,MATCH("최종"&amp;SUBSTITUTE(SUBSTITUTE(F$1,"standard",""),"|Float",""),ChapterTable!$1:$1,0),0),
  IF($B1553=1,
    IF($L1553=FALSE,
      VLOOKUP($A1553,ChapterTable!$1:$1048576,MATCH("최종"&amp;SUBSTITUTE(SUBSTITUTE(F$1,"standard",""),"|Float",""),ChapterTable!$1:$1,0),0),
      VLOOKUP($A1553-ChapterTable!$Q$11,ChapterTable!$1:$1048576,MATCH("최종"&amp;SUBSTITUTE(SUBSTITUTE(F$1,"standard",""),"|Float",""),ChapterTable!$1:$1,0),0)*ChapterTable!$Q$14
    ),
  OFFSET(F1553,-$B1553+IF($L1553,1,0),0)*
    (VLOOKUP(SUBSTITUTE(SUBSTITUTE(F$1,"standard",""),"|Float","")&amp;"인게임누적곱배수",ChapterTable!$S:$T,2,0)^D1553
    +VLOOKUP(SUBSTITUTE(SUBSTITUTE(F$1,"standard",""),"|Float","")&amp;"인게임누적합배수",ChapterTable!$S:$T,2,0)*D1553)
  )
  )
  )
)</f>
        <v>1742.765625</v>
      </c>
      <c r="G1553" t="s">
        <v>76</v>
      </c>
      <c r="J1553" t="str">
        <f>IF(ISBLANK(I1553),"",
IFERROR(VLOOKUP(I1553,[1]StringTable!$1:$1048576,MATCH([1]StringTable!$B$1,[1]StringTable!$1:$1,0),0),
IFERROR(VLOOKUP(I1553,[1]InApkStringTable!$1:$1048576,MATCH([1]InApkStringTable!$B$1,[1]InApkStringTable!$1:$1,0),0),
"스트링없음")))</f>
        <v/>
      </c>
      <c r="L1553" t="b">
        <v>1</v>
      </c>
      <c r="N1553" t="str">
        <f>IF(ISBLANK(M1553),"",IF(ISERROR(VLOOKUP(M1553,MapTable!$A:$A,1,0)),"맵없음",""))</f>
        <v/>
      </c>
      <c r="O1553">
        <f t="shared" si="97"/>
        <v>2</v>
      </c>
      <c r="Q1553">
        <f t="shared" si="98"/>
        <v>2</v>
      </c>
      <c r="R1553" t="b">
        <f t="shared" ca="1" si="99"/>
        <v>0</v>
      </c>
      <c r="T1553" t="b">
        <f t="shared" ca="1" si="100"/>
        <v>0</v>
      </c>
      <c r="X1553" t="str">
        <f>IF(ISBLANK(W1553),"",
IF(ISERROR(FIND(",",W1553)),
  IF(ISERROR(VLOOKUP(W1553,MapTable!$A:$A,1,0)),"맵없음",
  ""),
IF(ISERROR(FIND(",",W1553,FIND(",",W1553)+1)),
  IF(OR(ISERROR(VLOOKUP(LEFT(W1553,FIND(",",W1553)-1),MapTable!$A:$A,1,0)),ISERROR(VLOOKUP(TRIM(MID(W1553,FIND(",",W1553)+1,999)),MapTable!$A:$A,1,0))),"맵없음",
  ""),
IF(ISERROR(FIND(",",W1553,FIND(",",W1553,FIND(",",W1553)+1)+1)),
  IF(OR(ISERROR(VLOOKUP(LEFT(W1553,FIND(",",W1553)-1),MapTable!$A:$A,1,0)),ISERROR(VLOOKUP(TRIM(MID(W1553,FIND(",",W1553)+1,FIND(",",W1553,FIND(",",W1553)+1)-FIND(",",W1553)-1)),MapTable!$A:$A,1,0)),ISERROR(VLOOKUP(TRIM(MID(W1553,FIND(",",W1553,FIND(",",W1553)+1)+1,999)),MapTable!$A:$A,1,0))),"맵없음",
  ""),
IF(ISERROR(FIND(",",W1553,FIND(",",W1553,FIND(",",W1553,FIND(",",W1553)+1)+1)+1)),
  IF(OR(ISERROR(VLOOKUP(LEFT(W1553,FIND(",",W1553)-1),MapTable!$A:$A,1,0)),ISERROR(VLOOKUP(TRIM(MID(W1553,FIND(",",W1553)+1,FIND(",",W1553,FIND(",",W1553)+1)-FIND(",",W1553)-1)),MapTable!$A:$A,1,0)),ISERROR(VLOOKUP(TRIM(MID(W1553,FIND(",",W1553,FIND(",",W1553)+1)+1,FIND(",",W1553,FIND(",",W1553,FIND(",",W1553)+1)+1)-FIND(",",W1553,FIND(",",W1553)+1)-1)),MapTable!$A:$A,1,0)),ISERROR(VLOOKUP(TRIM(MID(W1553,FIND(",",W1553,FIND(",",W1553,FIND(",",W1553)+1)+1)+1,999)),MapTable!$A:$A,1,0))),"맵없음",
  ""),
)))))</f>
        <v/>
      </c>
      <c r="AC1553" t="str">
        <f>IF(ISBLANK(AB1553),"",IF(ISERROR(VLOOKUP(AB1553,[3]DropTable!$A:$A,1,0)),"드랍없음",""))</f>
        <v/>
      </c>
      <c r="AE1553" t="str">
        <f>IF(ISBLANK(AD1553),"",IF(ISERROR(VLOOKUP(AD1553,[3]DropTable!$A:$A,1,0)),"드랍없음",""))</f>
        <v/>
      </c>
      <c r="AG1553">
        <v>9.8000000000000007</v>
      </c>
      <c r="AH1553">
        <v>1</v>
      </c>
    </row>
    <row r="1554" spans="1:34" x14ac:dyDescent="0.3">
      <c r="A1554">
        <v>9</v>
      </c>
      <c r="B1554">
        <v>13</v>
      </c>
      <c r="C1554">
        <f>IF(OR($L1554=TRUE,$A1554=0,MOD($A1554,ChapterTable!$S$20)&lt;&gt;0),
MAX(0,INT(($B1554+ChapterTable!$Q$26+VLOOKUP(SUBSTITUTE(C$1,"성장단계","")&amp;"단계오프셋",ChapterTable!$S:$T,2,0))/ChapterTable!$Q$23)),
MAX(0,INT(($B1554+ChapterTable!$S$26+VLOOKUP(SUBSTITUTE(C$1,"성장단계","")&amp;"보스단계오프셋",ChapterTable!$S:$T,2,0))/ChapterTable!$S$23)))</f>
        <v>1</v>
      </c>
      <c r="D1554">
        <f>IF(OR($L1554=TRUE,$A1554=0,MOD($A1554,ChapterTable!$S$20)&lt;&gt;0),
MAX(0,INT(($B1554+ChapterTable!$Q$26+VLOOKUP(SUBSTITUTE(D$1,"성장단계","")&amp;"단계오프셋",ChapterTable!$S:$T,2,0))/ChapterTable!$Q$23)),
MAX(0,INT(($B1554+ChapterTable!$S$26+VLOOKUP(SUBSTITUTE(D$1,"성장단계","")&amp;"보스단계오프셋",ChapterTable!$S:$T,2,0))/ChapterTable!$S$23)))</f>
        <v>1</v>
      </c>
      <c r="E1554" s="1">
        <f ca="1">IF(AND($A1554=0,$B1554=1),
    VLOOKUP(1,ChapterTable!$1:$1048576,MATCH("최종"&amp;SUBSTITUTE(SUBSTITUTE(E$1,"standard",""),"|Float",""),ChapterTable!$1:$1,0),0)*ChapterTable!$Q$17,
  IF(AND($A1554=0,$B1554=0),
    E1555,
  IF($B1554=0,
    VLOOKUP($A1554,ChapterTable!$1:$1048576,MATCH("최종"&amp;SUBSTITUTE(SUBSTITUTE(E$1,"standard",""),"|Float",""),ChapterTable!$1:$1,0),0),
  IF($B1554=1,
    IF($L1554=FALSE,
      VLOOKUP($A1554,ChapterTable!$1:$1048576,MATCH("최종"&amp;SUBSTITUTE(SUBSTITUTE(E$1,"standard",""),"|Float",""),ChapterTable!$1:$1,0),0),
      VLOOKUP($A1554-ChapterTable!$Q$11,ChapterTable!$1:$1048576,MATCH("최종"&amp;SUBSTITUTE(SUBSTITUTE(E$1,"standard",""),"|Float",""),ChapterTable!$1:$1,0),0)*ChapterTable!$Q$14
    ),
  OFFSET(E1554,-$B1554+IF($L1554,1,0),0)*
    (VLOOKUP(SUBSTITUTE(SUBSTITUTE(E$1,"standard",""),"|Float","")&amp;"인게임누적곱배수",ChapterTable!$S:$T,2,0)^C1554
    +VLOOKUP(SUBSTITUTE(SUBSTITUTE(E$1,"standard",""),"|Float","")&amp;"인게임누적합배수",ChapterTable!$S:$T,2,0)*C1554)
  )
  )
  )
)</f>
        <v>3529.1003906250003</v>
      </c>
      <c r="F1554" s="1">
        <f ca="1">IF(AND($A1554=0,$B1554=1),
    VLOOKUP(1,ChapterTable!$1:$1048576,MATCH("최종"&amp;SUBSTITUTE(SUBSTITUTE(F$1,"standard",""),"|Float",""),ChapterTable!$1:$1,0),0)*ChapterTable!$Q$17,
  IF(AND($A1554=0,$B1554=0),
    F1555,
  IF($B1554=0,
    VLOOKUP($A1554,ChapterTable!$1:$1048576,MATCH("최종"&amp;SUBSTITUTE(SUBSTITUTE(F$1,"standard",""),"|Float",""),ChapterTable!$1:$1,0),0),
  IF($B1554=1,
    IF($L1554=FALSE,
      VLOOKUP($A1554,ChapterTable!$1:$1048576,MATCH("최종"&amp;SUBSTITUTE(SUBSTITUTE(F$1,"standard",""),"|Float",""),ChapterTable!$1:$1,0),0),
      VLOOKUP($A1554-ChapterTable!$Q$11,ChapterTable!$1:$1048576,MATCH("최종"&amp;SUBSTITUTE(SUBSTITUTE(F$1,"standard",""),"|Float",""),ChapterTable!$1:$1,0),0)*ChapterTable!$Q$14
    ),
  OFFSET(F1554,-$B1554+IF($L1554,1,0),0)*
    (VLOOKUP(SUBSTITUTE(SUBSTITUTE(F$1,"standard",""),"|Float","")&amp;"인게임누적곱배수",ChapterTable!$S:$T,2,0)^D1554
    +VLOOKUP(SUBSTITUTE(SUBSTITUTE(F$1,"standard",""),"|Float","")&amp;"인게임누적합배수",ChapterTable!$S:$T,2,0)*D1554)
  )
  )
  )
)</f>
        <v>1742.765625</v>
      </c>
      <c r="G1554" t="s">
        <v>76</v>
      </c>
      <c r="J1554" t="str">
        <f>IF(ISBLANK(I1554),"",
IFERROR(VLOOKUP(I1554,[1]StringTable!$1:$1048576,MATCH([1]StringTable!$B$1,[1]StringTable!$1:$1,0),0),
IFERROR(VLOOKUP(I1554,[1]InApkStringTable!$1:$1048576,MATCH([1]InApkStringTable!$B$1,[1]InApkStringTable!$1:$1,0),0),
"스트링없음")))</f>
        <v/>
      </c>
      <c r="L1554" t="b">
        <v>1</v>
      </c>
      <c r="N1554" t="str">
        <f>IF(ISBLANK(M1554),"",IF(ISERROR(VLOOKUP(M1554,MapTable!$A:$A,1,0)),"맵없음",""))</f>
        <v/>
      </c>
      <c r="O1554">
        <f t="shared" si="97"/>
        <v>2</v>
      </c>
      <c r="Q1554">
        <f t="shared" si="98"/>
        <v>2</v>
      </c>
      <c r="R1554" t="b">
        <f t="shared" ca="1" si="99"/>
        <v>0</v>
      </c>
      <c r="T1554" t="b">
        <f t="shared" ca="1" si="100"/>
        <v>0</v>
      </c>
      <c r="X1554" t="str">
        <f>IF(ISBLANK(W1554),"",
IF(ISERROR(FIND(",",W1554)),
  IF(ISERROR(VLOOKUP(W1554,MapTable!$A:$A,1,0)),"맵없음",
  ""),
IF(ISERROR(FIND(",",W1554,FIND(",",W1554)+1)),
  IF(OR(ISERROR(VLOOKUP(LEFT(W1554,FIND(",",W1554)-1),MapTable!$A:$A,1,0)),ISERROR(VLOOKUP(TRIM(MID(W1554,FIND(",",W1554)+1,999)),MapTable!$A:$A,1,0))),"맵없음",
  ""),
IF(ISERROR(FIND(",",W1554,FIND(",",W1554,FIND(",",W1554)+1)+1)),
  IF(OR(ISERROR(VLOOKUP(LEFT(W1554,FIND(",",W1554)-1),MapTable!$A:$A,1,0)),ISERROR(VLOOKUP(TRIM(MID(W1554,FIND(",",W1554)+1,FIND(",",W1554,FIND(",",W1554)+1)-FIND(",",W1554)-1)),MapTable!$A:$A,1,0)),ISERROR(VLOOKUP(TRIM(MID(W1554,FIND(",",W1554,FIND(",",W1554)+1)+1,999)),MapTable!$A:$A,1,0))),"맵없음",
  ""),
IF(ISERROR(FIND(",",W1554,FIND(",",W1554,FIND(",",W1554,FIND(",",W1554)+1)+1)+1)),
  IF(OR(ISERROR(VLOOKUP(LEFT(W1554,FIND(",",W1554)-1),MapTable!$A:$A,1,0)),ISERROR(VLOOKUP(TRIM(MID(W1554,FIND(",",W1554)+1,FIND(",",W1554,FIND(",",W1554)+1)-FIND(",",W1554)-1)),MapTable!$A:$A,1,0)),ISERROR(VLOOKUP(TRIM(MID(W1554,FIND(",",W1554,FIND(",",W1554)+1)+1,FIND(",",W1554,FIND(",",W1554,FIND(",",W1554)+1)+1)-FIND(",",W1554,FIND(",",W1554)+1)-1)),MapTable!$A:$A,1,0)),ISERROR(VLOOKUP(TRIM(MID(W1554,FIND(",",W1554,FIND(",",W1554,FIND(",",W1554)+1)+1)+1,999)),MapTable!$A:$A,1,0))),"맵없음",
  ""),
)))))</f>
        <v/>
      </c>
      <c r="AC1554" t="str">
        <f>IF(ISBLANK(AB1554),"",IF(ISERROR(VLOOKUP(AB1554,[3]DropTable!$A:$A,1,0)),"드랍없음",""))</f>
        <v/>
      </c>
      <c r="AE1554" t="str">
        <f>IF(ISBLANK(AD1554),"",IF(ISERROR(VLOOKUP(AD1554,[3]DropTable!$A:$A,1,0)),"드랍없음",""))</f>
        <v/>
      </c>
      <c r="AG1554">
        <v>9.8000000000000007</v>
      </c>
      <c r="AH1554">
        <v>1</v>
      </c>
    </row>
    <row r="1555" spans="1:34" x14ac:dyDescent="0.3">
      <c r="A1555">
        <v>9</v>
      </c>
      <c r="B1555">
        <v>14</v>
      </c>
      <c r="C1555">
        <f>IF(OR($L1555=TRUE,$A1555=0,MOD($A1555,ChapterTable!$S$20)&lt;&gt;0),
MAX(0,INT(($B1555+ChapterTable!$Q$26+VLOOKUP(SUBSTITUTE(C$1,"성장단계","")&amp;"단계오프셋",ChapterTable!$S:$T,2,0))/ChapterTable!$Q$23)),
MAX(0,INT(($B1555+ChapterTable!$S$26+VLOOKUP(SUBSTITUTE(C$1,"성장단계","")&amp;"보스단계오프셋",ChapterTable!$S:$T,2,0))/ChapterTable!$S$23)))</f>
        <v>1</v>
      </c>
      <c r="D1555">
        <f>IF(OR($L1555=TRUE,$A1555=0,MOD($A1555,ChapterTable!$S$20)&lt;&gt;0),
MAX(0,INT(($B1555+ChapterTable!$Q$26+VLOOKUP(SUBSTITUTE(D$1,"성장단계","")&amp;"단계오프셋",ChapterTable!$S:$T,2,0))/ChapterTable!$Q$23)),
MAX(0,INT(($B1555+ChapterTable!$S$26+VLOOKUP(SUBSTITUTE(D$1,"성장단계","")&amp;"보스단계오프셋",ChapterTable!$S:$T,2,0))/ChapterTable!$S$23)))</f>
        <v>1</v>
      </c>
      <c r="E1555" s="1">
        <f ca="1">IF(AND($A1555=0,$B1555=1),
    VLOOKUP(1,ChapterTable!$1:$1048576,MATCH("최종"&amp;SUBSTITUTE(SUBSTITUTE(E$1,"standard",""),"|Float",""),ChapterTable!$1:$1,0),0)*ChapterTable!$Q$17,
  IF(AND($A1555=0,$B1555=0),
    E1556,
  IF($B1555=0,
    VLOOKUP($A1555,ChapterTable!$1:$1048576,MATCH("최종"&amp;SUBSTITUTE(SUBSTITUTE(E$1,"standard",""),"|Float",""),ChapterTable!$1:$1,0),0),
  IF($B1555=1,
    IF($L1555=FALSE,
      VLOOKUP($A1555,ChapterTable!$1:$1048576,MATCH("최종"&amp;SUBSTITUTE(SUBSTITUTE(E$1,"standard",""),"|Float",""),ChapterTable!$1:$1,0),0),
      VLOOKUP($A1555-ChapterTable!$Q$11,ChapterTable!$1:$1048576,MATCH("최종"&amp;SUBSTITUTE(SUBSTITUTE(E$1,"standard",""),"|Float",""),ChapterTable!$1:$1,0),0)*ChapterTable!$Q$14
    ),
  OFFSET(E1555,-$B1555+IF($L1555,1,0),0)*
    (VLOOKUP(SUBSTITUTE(SUBSTITUTE(E$1,"standard",""),"|Float","")&amp;"인게임누적곱배수",ChapterTable!$S:$T,2,0)^C1555
    +VLOOKUP(SUBSTITUTE(SUBSTITUTE(E$1,"standard",""),"|Float","")&amp;"인게임누적합배수",ChapterTable!$S:$T,2,0)*C1555)
  )
  )
  )
)</f>
        <v>3529.1003906250003</v>
      </c>
      <c r="F1555" s="1">
        <f ca="1">IF(AND($A1555=0,$B1555=1),
    VLOOKUP(1,ChapterTable!$1:$1048576,MATCH("최종"&amp;SUBSTITUTE(SUBSTITUTE(F$1,"standard",""),"|Float",""),ChapterTable!$1:$1,0),0)*ChapterTable!$Q$17,
  IF(AND($A1555=0,$B1555=0),
    F1556,
  IF($B1555=0,
    VLOOKUP($A1555,ChapterTable!$1:$1048576,MATCH("최종"&amp;SUBSTITUTE(SUBSTITUTE(F$1,"standard",""),"|Float",""),ChapterTable!$1:$1,0),0),
  IF($B1555=1,
    IF($L1555=FALSE,
      VLOOKUP($A1555,ChapterTable!$1:$1048576,MATCH("최종"&amp;SUBSTITUTE(SUBSTITUTE(F$1,"standard",""),"|Float",""),ChapterTable!$1:$1,0),0),
      VLOOKUP($A1555-ChapterTable!$Q$11,ChapterTable!$1:$1048576,MATCH("최종"&amp;SUBSTITUTE(SUBSTITUTE(F$1,"standard",""),"|Float",""),ChapterTable!$1:$1,0),0)*ChapterTable!$Q$14
    ),
  OFFSET(F1555,-$B1555+IF($L1555,1,0),0)*
    (VLOOKUP(SUBSTITUTE(SUBSTITUTE(F$1,"standard",""),"|Float","")&amp;"인게임누적곱배수",ChapterTable!$S:$T,2,0)^D1555
    +VLOOKUP(SUBSTITUTE(SUBSTITUTE(F$1,"standard",""),"|Float","")&amp;"인게임누적합배수",ChapterTable!$S:$T,2,0)*D1555)
  )
  )
  )
)</f>
        <v>1742.765625</v>
      </c>
      <c r="G1555" t="s">
        <v>76</v>
      </c>
      <c r="J1555" t="str">
        <f>IF(ISBLANK(I1555),"",
IFERROR(VLOOKUP(I1555,[1]StringTable!$1:$1048576,MATCH([1]StringTable!$B$1,[1]StringTable!$1:$1,0),0),
IFERROR(VLOOKUP(I1555,[1]InApkStringTable!$1:$1048576,MATCH([1]InApkStringTable!$B$1,[1]InApkStringTable!$1:$1,0),0),
"스트링없음")))</f>
        <v/>
      </c>
      <c r="L1555" t="b">
        <v>1</v>
      </c>
      <c r="N1555" t="str">
        <f>IF(ISBLANK(M1555),"",IF(ISERROR(VLOOKUP(M1555,MapTable!$A:$A,1,0)),"맵없음",""))</f>
        <v/>
      </c>
      <c r="O1555">
        <f t="shared" si="97"/>
        <v>2</v>
      </c>
      <c r="Q1555">
        <f t="shared" si="98"/>
        <v>2</v>
      </c>
      <c r="R1555" t="b">
        <f t="shared" ca="1" si="99"/>
        <v>0</v>
      </c>
      <c r="T1555" t="b">
        <f t="shared" ca="1" si="100"/>
        <v>0</v>
      </c>
      <c r="X1555" t="str">
        <f>IF(ISBLANK(W1555),"",
IF(ISERROR(FIND(",",W1555)),
  IF(ISERROR(VLOOKUP(W1555,MapTable!$A:$A,1,0)),"맵없음",
  ""),
IF(ISERROR(FIND(",",W1555,FIND(",",W1555)+1)),
  IF(OR(ISERROR(VLOOKUP(LEFT(W1555,FIND(",",W1555)-1),MapTable!$A:$A,1,0)),ISERROR(VLOOKUP(TRIM(MID(W1555,FIND(",",W1555)+1,999)),MapTable!$A:$A,1,0))),"맵없음",
  ""),
IF(ISERROR(FIND(",",W1555,FIND(",",W1555,FIND(",",W1555)+1)+1)),
  IF(OR(ISERROR(VLOOKUP(LEFT(W1555,FIND(",",W1555)-1),MapTable!$A:$A,1,0)),ISERROR(VLOOKUP(TRIM(MID(W1555,FIND(",",W1555)+1,FIND(",",W1555,FIND(",",W1555)+1)-FIND(",",W1555)-1)),MapTable!$A:$A,1,0)),ISERROR(VLOOKUP(TRIM(MID(W1555,FIND(",",W1555,FIND(",",W1555)+1)+1,999)),MapTable!$A:$A,1,0))),"맵없음",
  ""),
IF(ISERROR(FIND(",",W1555,FIND(",",W1555,FIND(",",W1555,FIND(",",W1555)+1)+1)+1)),
  IF(OR(ISERROR(VLOOKUP(LEFT(W1555,FIND(",",W1555)-1),MapTable!$A:$A,1,0)),ISERROR(VLOOKUP(TRIM(MID(W1555,FIND(",",W1555)+1,FIND(",",W1555,FIND(",",W1555)+1)-FIND(",",W1555)-1)),MapTable!$A:$A,1,0)),ISERROR(VLOOKUP(TRIM(MID(W1555,FIND(",",W1555,FIND(",",W1555)+1)+1,FIND(",",W1555,FIND(",",W1555,FIND(",",W1555)+1)+1)-FIND(",",W1555,FIND(",",W1555)+1)-1)),MapTable!$A:$A,1,0)),ISERROR(VLOOKUP(TRIM(MID(W1555,FIND(",",W1555,FIND(",",W1555,FIND(",",W1555)+1)+1)+1,999)),MapTable!$A:$A,1,0))),"맵없음",
  ""),
)))))</f>
        <v/>
      </c>
      <c r="AC1555" t="str">
        <f>IF(ISBLANK(AB1555),"",IF(ISERROR(VLOOKUP(AB1555,[3]DropTable!$A:$A,1,0)),"드랍없음",""))</f>
        <v/>
      </c>
      <c r="AE1555" t="str">
        <f>IF(ISBLANK(AD1555),"",IF(ISERROR(VLOOKUP(AD1555,[3]DropTable!$A:$A,1,0)),"드랍없음",""))</f>
        <v/>
      </c>
      <c r="AG1555">
        <v>9.8000000000000007</v>
      </c>
      <c r="AH1555">
        <v>1</v>
      </c>
    </row>
    <row r="1556" spans="1:34" x14ac:dyDescent="0.3">
      <c r="A1556">
        <v>9</v>
      </c>
      <c r="B1556">
        <v>15</v>
      </c>
      <c r="C1556">
        <f>IF(OR($L1556=TRUE,$A1556=0,MOD($A1556,ChapterTable!$S$20)&lt;&gt;0),
MAX(0,INT(($B1556+ChapterTable!$Q$26+VLOOKUP(SUBSTITUTE(C$1,"성장단계","")&amp;"단계오프셋",ChapterTable!$S:$T,2,0))/ChapterTable!$Q$23)),
MAX(0,INT(($B1556+ChapterTable!$S$26+VLOOKUP(SUBSTITUTE(C$1,"성장단계","")&amp;"보스단계오프셋",ChapterTable!$S:$T,2,0))/ChapterTable!$S$23)))</f>
        <v>1</v>
      </c>
      <c r="D1556">
        <f>IF(OR($L1556=TRUE,$A1556=0,MOD($A1556,ChapterTable!$S$20)&lt;&gt;0),
MAX(0,INT(($B1556+ChapterTable!$Q$26+VLOOKUP(SUBSTITUTE(D$1,"성장단계","")&amp;"단계오프셋",ChapterTable!$S:$T,2,0))/ChapterTable!$Q$23)),
MAX(0,INT(($B1556+ChapterTable!$S$26+VLOOKUP(SUBSTITUTE(D$1,"성장단계","")&amp;"보스단계오프셋",ChapterTable!$S:$T,2,0))/ChapterTable!$S$23)))</f>
        <v>1</v>
      </c>
      <c r="E1556" s="1">
        <f ca="1">IF(AND($A1556=0,$B1556=1),
    VLOOKUP(1,ChapterTable!$1:$1048576,MATCH("최종"&amp;SUBSTITUTE(SUBSTITUTE(E$1,"standard",""),"|Float",""),ChapterTable!$1:$1,0),0)*ChapterTable!$Q$17,
  IF(AND($A1556=0,$B1556=0),
    E1557,
  IF($B1556=0,
    VLOOKUP($A1556,ChapterTable!$1:$1048576,MATCH("최종"&amp;SUBSTITUTE(SUBSTITUTE(E$1,"standard",""),"|Float",""),ChapterTable!$1:$1,0),0),
  IF($B1556=1,
    IF($L1556=FALSE,
      VLOOKUP($A1556,ChapterTable!$1:$1048576,MATCH("최종"&amp;SUBSTITUTE(SUBSTITUTE(E$1,"standard",""),"|Float",""),ChapterTable!$1:$1,0),0),
      VLOOKUP($A1556-ChapterTable!$Q$11,ChapterTable!$1:$1048576,MATCH("최종"&amp;SUBSTITUTE(SUBSTITUTE(E$1,"standard",""),"|Float",""),ChapterTable!$1:$1,0),0)*ChapterTable!$Q$14
    ),
  OFFSET(E1556,-$B1556+IF($L1556,1,0),0)*
    (VLOOKUP(SUBSTITUTE(SUBSTITUTE(E$1,"standard",""),"|Float","")&amp;"인게임누적곱배수",ChapterTable!$S:$T,2,0)^C1556
    +VLOOKUP(SUBSTITUTE(SUBSTITUTE(E$1,"standard",""),"|Float","")&amp;"인게임누적합배수",ChapterTable!$S:$T,2,0)*C1556)
  )
  )
  )
)</f>
        <v>3529.1003906250003</v>
      </c>
      <c r="F1556" s="1">
        <f ca="1">IF(AND($A1556=0,$B1556=1),
    VLOOKUP(1,ChapterTable!$1:$1048576,MATCH("최종"&amp;SUBSTITUTE(SUBSTITUTE(F$1,"standard",""),"|Float",""),ChapterTable!$1:$1,0),0)*ChapterTable!$Q$17,
  IF(AND($A1556=0,$B1556=0),
    F1557,
  IF($B1556=0,
    VLOOKUP($A1556,ChapterTable!$1:$1048576,MATCH("최종"&amp;SUBSTITUTE(SUBSTITUTE(F$1,"standard",""),"|Float",""),ChapterTable!$1:$1,0),0),
  IF($B1556=1,
    IF($L1556=FALSE,
      VLOOKUP($A1556,ChapterTable!$1:$1048576,MATCH("최종"&amp;SUBSTITUTE(SUBSTITUTE(F$1,"standard",""),"|Float",""),ChapterTable!$1:$1,0),0),
      VLOOKUP($A1556-ChapterTable!$Q$11,ChapterTable!$1:$1048576,MATCH("최종"&amp;SUBSTITUTE(SUBSTITUTE(F$1,"standard",""),"|Float",""),ChapterTable!$1:$1,0),0)*ChapterTable!$Q$14
    ),
  OFFSET(F1556,-$B1556+IF($L1556,1,0),0)*
    (VLOOKUP(SUBSTITUTE(SUBSTITUTE(F$1,"standard",""),"|Float","")&amp;"인게임누적곱배수",ChapterTable!$S:$T,2,0)^D1556
    +VLOOKUP(SUBSTITUTE(SUBSTITUTE(F$1,"standard",""),"|Float","")&amp;"인게임누적합배수",ChapterTable!$S:$T,2,0)*D1556)
  )
  )
  )
)</f>
        <v>1742.765625</v>
      </c>
      <c r="G1556" t="s">
        <v>76</v>
      </c>
      <c r="J1556" t="str">
        <f>IF(ISBLANK(I1556),"",
IFERROR(VLOOKUP(I1556,[1]StringTable!$1:$1048576,MATCH([1]StringTable!$B$1,[1]StringTable!$1:$1,0),0),
IFERROR(VLOOKUP(I1556,[1]InApkStringTable!$1:$1048576,MATCH([1]InApkStringTable!$B$1,[1]InApkStringTable!$1:$1,0),0),
"스트링없음")))</f>
        <v/>
      </c>
      <c r="L1556" t="b">
        <v>1</v>
      </c>
      <c r="N1556" t="str">
        <f>IF(ISBLANK(M1556),"",IF(ISERROR(VLOOKUP(M1556,MapTable!$A:$A,1,0)),"맵없음",""))</f>
        <v/>
      </c>
      <c r="O1556">
        <f t="shared" si="97"/>
        <v>11</v>
      </c>
      <c r="Q1556">
        <f t="shared" si="98"/>
        <v>11</v>
      </c>
      <c r="R1556" t="b">
        <f t="shared" ca="1" si="99"/>
        <v>0</v>
      </c>
      <c r="T1556" t="b">
        <f t="shared" ca="1" si="100"/>
        <v>0</v>
      </c>
      <c r="X1556" t="str">
        <f>IF(ISBLANK(W1556),"",
IF(ISERROR(FIND(",",W1556)),
  IF(ISERROR(VLOOKUP(W1556,MapTable!$A:$A,1,0)),"맵없음",
  ""),
IF(ISERROR(FIND(",",W1556,FIND(",",W1556)+1)),
  IF(OR(ISERROR(VLOOKUP(LEFT(W1556,FIND(",",W1556)-1),MapTable!$A:$A,1,0)),ISERROR(VLOOKUP(TRIM(MID(W1556,FIND(",",W1556)+1,999)),MapTable!$A:$A,1,0))),"맵없음",
  ""),
IF(ISERROR(FIND(",",W1556,FIND(",",W1556,FIND(",",W1556)+1)+1)),
  IF(OR(ISERROR(VLOOKUP(LEFT(W1556,FIND(",",W1556)-1),MapTable!$A:$A,1,0)),ISERROR(VLOOKUP(TRIM(MID(W1556,FIND(",",W1556)+1,FIND(",",W1556,FIND(",",W1556)+1)-FIND(",",W1556)-1)),MapTable!$A:$A,1,0)),ISERROR(VLOOKUP(TRIM(MID(W1556,FIND(",",W1556,FIND(",",W1556)+1)+1,999)),MapTable!$A:$A,1,0))),"맵없음",
  ""),
IF(ISERROR(FIND(",",W1556,FIND(",",W1556,FIND(",",W1556,FIND(",",W1556)+1)+1)+1)),
  IF(OR(ISERROR(VLOOKUP(LEFT(W1556,FIND(",",W1556)-1),MapTable!$A:$A,1,0)),ISERROR(VLOOKUP(TRIM(MID(W1556,FIND(",",W1556)+1,FIND(",",W1556,FIND(",",W1556)+1)-FIND(",",W1556)-1)),MapTable!$A:$A,1,0)),ISERROR(VLOOKUP(TRIM(MID(W1556,FIND(",",W1556,FIND(",",W1556)+1)+1,FIND(",",W1556,FIND(",",W1556,FIND(",",W1556)+1)+1)-FIND(",",W1556,FIND(",",W1556)+1)-1)),MapTable!$A:$A,1,0)),ISERROR(VLOOKUP(TRIM(MID(W1556,FIND(",",W1556,FIND(",",W1556,FIND(",",W1556)+1)+1)+1,999)),MapTable!$A:$A,1,0))),"맵없음",
  ""),
)))))</f>
        <v/>
      </c>
      <c r="AC1556" t="str">
        <f>IF(ISBLANK(AB1556),"",IF(ISERROR(VLOOKUP(AB1556,[3]DropTable!$A:$A,1,0)),"드랍없음",""))</f>
        <v/>
      </c>
      <c r="AE1556" t="str">
        <f>IF(ISBLANK(AD1556),"",IF(ISERROR(VLOOKUP(AD1556,[3]DropTable!$A:$A,1,0)),"드랍없음",""))</f>
        <v/>
      </c>
      <c r="AG1556">
        <v>9.8000000000000007</v>
      </c>
      <c r="AH1556">
        <v>1</v>
      </c>
    </row>
    <row r="1557" spans="1:34" x14ac:dyDescent="0.3">
      <c r="A1557">
        <v>9</v>
      </c>
      <c r="B1557">
        <v>16</v>
      </c>
      <c r="C1557">
        <f>IF(OR($L1557=TRUE,$A1557=0,MOD($A1557,ChapterTable!$S$20)&lt;&gt;0),
MAX(0,INT(($B1557+ChapterTable!$Q$26+VLOOKUP(SUBSTITUTE(C$1,"성장단계","")&amp;"단계오프셋",ChapterTable!$S:$T,2,0))/ChapterTable!$Q$23)),
MAX(0,INT(($B1557+ChapterTable!$S$26+VLOOKUP(SUBSTITUTE(C$1,"성장단계","")&amp;"보스단계오프셋",ChapterTable!$S:$T,2,0))/ChapterTable!$S$23)))</f>
        <v>2</v>
      </c>
      <c r="D1557">
        <f>IF(OR($L1557=TRUE,$A1557=0,MOD($A1557,ChapterTable!$S$20)&lt;&gt;0),
MAX(0,INT(($B1557+ChapterTable!$Q$26+VLOOKUP(SUBSTITUTE(D$1,"성장단계","")&amp;"단계오프셋",ChapterTable!$S:$T,2,0))/ChapterTable!$Q$23)),
MAX(0,INT(($B1557+ChapterTable!$S$26+VLOOKUP(SUBSTITUTE(D$1,"성장단계","")&amp;"보스단계오프셋",ChapterTable!$S:$T,2,0))/ChapterTable!$S$23)))</f>
        <v>1</v>
      </c>
      <c r="E1557" s="1">
        <f ca="1">IF(AND($A1557=0,$B1557=1),
    VLOOKUP(1,ChapterTable!$1:$1048576,MATCH("최종"&amp;SUBSTITUTE(SUBSTITUTE(E$1,"standard",""),"|Float",""),ChapterTable!$1:$1,0),0)*ChapterTable!$Q$17,
  IF(AND($A1557=0,$B1557=0),
    E1558,
  IF($B1557=0,
    VLOOKUP($A1557,ChapterTable!$1:$1048576,MATCH("최종"&amp;SUBSTITUTE(SUBSTITUTE(E$1,"standard",""),"|Float",""),ChapterTable!$1:$1,0),0),
  IF($B1557=1,
    IF($L1557=FALSE,
      VLOOKUP($A1557,ChapterTable!$1:$1048576,MATCH("최종"&amp;SUBSTITUTE(SUBSTITUTE(E$1,"standard",""),"|Float",""),ChapterTable!$1:$1,0),0),
      VLOOKUP($A1557-ChapterTable!$Q$11,ChapterTable!$1:$1048576,MATCH("최종"&amp;SUBSTITUTE(SUBSTITUTE(E$1,"standard",""),"|Float",""),ChapterTable!$1:$1,0),0)*ChapterTable!$Q$14
    ),
  OFFSET(E1557,-$B1557+IF($L1557,1,0),0)*
    (VLOOKUP(SUBSTITUTE(SUBSTITUTE(E$1,"standard",""),"|Float","")&amp;"인게임누적곱배수",ChapterTable!$S:$T,2,0)^C1557
    +VLOOKUP(SUBSTITUTE(SUBSTITUTE(E$1,"standard",""),"|Float","")&amp;"인게임누적합배수",ChapterTable!$S:$T,2,0)*C1557)
  )
  )
  )
)</f>
        <v>4444.0523437499996</v>
      </c>
      <c r="F1557" s="1">
        <f ca="1">IF(AND($A1557=0,$B1557=1),
    VLOOKUP(1,ChapterTable!$1:$1048576,MATCH("최종"&amp;SUBSTITUTE(SUBSTITUTE(F$1,"standard",""),"|Float",""),ChapterTable!$1:$1,0),0)*ChapterTable!$Q$17,
  IF(AND($A1557=0,$B1557=0),
    F1558,
  IF($B1557=0,
    VLOOKUP($A1557,ChapterTable!$1:$1048576,MATCH("최종"&amp;SUBSTITUTE(SUBSTITUTE(F$1,"standard",""),"|Float",""),ChapterTable!$1:$1,0),0),
  IF($B1557=1,
    IF($L1557=FALSE,
      VLOOKUP($A1557,ChapterTable!$1:$1048576,MATCH("최종"&amp;SUBSTITUTE(SUBSTITUTE(F$1,"standard",""),"|Float",""),ChapterTable!$1:$1,0),0),
      VLOOKUP($A1557-ChapterTable!$Q$11,ChapterTable!$1:$1048576,MATCH("최종"&amp;SUBSTITUTE(SUBSTITUTE(F$1,"standard",""),"|Float",""),ChapterTable!$1:$1,0),0)*ChapterTable!$Q$14
    ),
  OFFSET(F1557,-$B1557+IF($L1557,1,0),0)*
    (VLOOKUP(SUBSTITUTE(SUBSTITUTE(F$1,"standard",""),"|Float","")&amp;"인게임누적곱배수",ChapterTable!$S:$T,2,0)^D1557
    +VLOOKUP(SUBSTITUTE(SUBSTITUTE(F$1,"standard",""),"|Float","")&amp;"인게임누적합배수",ChapterTable!$S:$T,2,0)*D1557)
  )
  )
  )
)</f>
        <v>1742.765625</v>
      </c>
      <c r="G1557" t="s">
        <v>76</v>
      </c>
      <c r="J1557" t="str">
        <f>IF(ISBLANK(I1557),"",
IFERROR(VLOOKUP(I1557,[1]StringTable!$1:$1048576,MATCH([1]StringTable!$B$1,[1]StringTable!$1:$1,0),0),
IFERROR(VLOOKUP(I1557,[1]InApkStringTable!$1:$1048576,MATCH([1]InApkStringTable!$B$1,[1]InApkStringTable!$1:$1,0),0),
"스트링없음")))</f>
        <v/>
      </c>
      <c r="L1557" t="b">
        <v>1</v>
      </c>
      <c r="N1557" t="str">
        <f>IF(ISBLANK(M1557),"",IF(ISERROR(VLOOKUP(M1557,MapTable!$A:$A,1,0)),"맵없음",""))</f>
        <v/>
      </c>
      <c r="O1557">
        <f t="shared" si="97"/>
        <v>2</v>
      </c>
      <c r="Q1557">
        <f t="shared" si="98"/>
        <v>2</v>
      </c>
      <c r="R1557" t="b">
        <f t="shared" ca="1" si="99"/>
        <v>0</v>
      </c>
      <c r="T1557" t="b">
        <f t="shared" ca="1" si="100"/>
        <v>0</v>
      </c>
      <c r="X1557" t="str">
        <f>IF(ISBLANK(W1557),"",
IF(ISERROR(FIND(",",W1557)),
  IF(ISERROR(VLOOKUP(W1557,MapTable!$A:$A,1,0)),"맵없음",
  ""),
IF(ISERROR(FIND(",",W1557,FIND(",",W1557)+1)),
  IF(OR(ISERROR(VLOOKUP(LEFT(W1557,FIND(",",W1557)-1),MapTable!$A:$A,1,0)),ISERROR(VLOOKUP(TRIM(MID(W1557,FIND(",",W1557)+1,999)),MapTable!$A:$A,1,0))),"맵없음",
  ""),
IF(ISERROR(FIND(",",W1557,FIND(",",W1557,FIND(",",W1557)+1)+1)),
  IF(OR(ISERROR(VLOOKUP(LEFT(W1557,FIND(",",W1557)-1),MapTable!$A:$A,1,0)),ISERROR(VLOOKUP(TRIM(MID(W1557,FIND(",",W1557)+1,FIND(",",W1557,FIND(",",W1557)+1)-FIND(",",W1557)-1)),MapTable!$A:$A,1,0)),ISERROR(VLOOKUP(TRIM(MID(W1557,FIND(",",W1557,FIND(",",W1557)+1)+1,999)),MapTable!$A:$A,1,0))),"맵없음",
  ""),
IF(ISERROR(FIND(",",W1557,FIND(",",W1557,FIND(",",W1557,FIND(",",W1557)+1)+1)+1)),
  IF(OR(ISERROR(VLOOKUP(LEFT(W1557,FIND(",",W1557)-1),MapTable!$A:$A,1,0)),ISERROR(VLOOKUP(TRIM(MID(W1557,FIND(",",W1557)+1,FIND(",",W1557,FIND(",",W1557)+1)-FIND(",",W1557)-1)),MapTable!$A:$A,1,0)),ISERROR(VLOOKUP(TRIM(MID(W1557,FIND(",",W1557,FIND(",",W1557)+1)+1,FIND(",",W1557,FIND(",",W1557,FIND(",",W1557)+1)+1)-FIND(",",W1557,FIND(",",W1557)+1)-1)),MapTable!$A:$A,1,0)),ISERROR(VLOOKUP(TRIM(MID(W1557,FIND(",",W1557,FIND(",",W1557,FIND(",",W1557)+1)+1)+1,999)),MapTable!$A:$A,1,0))),"맵없음",
  ""),
)))))</f>
        <v/>
      </c>
      <c r="AC1557" t="str">
        <f>IF(ISBLANK(AB1557),"",IF(ISERROR(VLOOKUP(AB1557,[3]DropTable!$A:$A,1,0)),"드랍없음",""))</f>
        <v/>
      </c>
      <c r="AE1557" t="str">
        <f>IF(ISBLANK(AD1557),"",IF(ISERROR(VLOOKUP(AD1557,[3]DropTable!$A:$A,1,0)),"드랍없음",""))</f>
        <v/>
      </c>
      <c r="AG1557">
        <v>9.8000000000000007</v>
      </c>
      <c r="AH1557">
        <v>1</v>
      </c>
    </row>
    <row r="1558" spans="1:34" x14ac:dyDescent="0.3">
      <c r="A1558">
        <v>9</v>
      </c>
      <c r="B1558">
        <v>17</v>
      </c>
      <c r="C1558">
        <f>IF(OR($L1558=TRUE,$A1558=0,MOD($A1558,ChapterTable!$S$20)&lt;&gt;0),
MAX(0,INT(($B1558+ChapterTable!$Q$26+VLOOKUP(SUBSTITUTE(C$1,"성장단계","")&amp;"단계오프셋",ChapterTable!$S:$T,2,0))/ChapterTable!$Q$23)),
MAX(0,INT(($B1558+ChapterTable!$S$26+VLOOKUP(SUBSTITUTE(C$1,"성장단계","")&amp;"보스단계오프셋",ChapterTable!$S:$T,2,0))/ChapterTable!$S$23)))</f>
        <v>2</v>
      </c>
      <c r="D1558">
        <f>IF(OR($L1558=TRUE,$A1558=0,MOD($A1558,ChapterTable!$S$20)&lt;&gt;0),
MAX(0,INT(($B1558+ChapterTable!$Q$26+VLOOKUP(SUBSTITUTE(D$1,"성장단계","")&amp;"단계오프셋",ChapterTable!$S:$T,2,0))/ChapterTable!$Q$23)),
MAX(0,INT(($B1558+ChapterTable!$S$26+VLOOKUP(SUBSTITUTE(D$1,"성장단계","")&amp;"보스단계오프셋",ChapterTable!$S:$T,2,0))/ChapterTable!$S$23)))</f>
        <v>1</v>
      </c>
      <c r="E1558" s="1">
        <f ca="1">IF(AND($A1558=0,$B1558=1),
    VLOOKUP(1,ChapterTable!$1:$1048576,MATCH("최종"&amp;SUBSTITUTE(SUBSTITUTE(E$1,"standard",""),"|Float",""),ChapterTable!$1:$1,0),0)*ChapterTable!$Q$17,
  IF(AND($A1558=0,$B1558=0),
    E1559,
  IF($B1558=0,
    VLOOKUP($A1558,ChapterTable!$1:$1048576,MATCH("최종"&amp;SUBSTITUTE(SUBSTITUTE(E$1,"standard",""),"|Float",""),ChapterTable!$1:$1,0),0),
  IF($B1558=1,
    IF($L1558=FALSE,
      VLOOKUP($A1558,ChapterTable!$1:$1048576,MATCH("최종"&amp;SUBSTITUTE(SUBSTITUTE(E$1,"standard",""),"|Float",""),ChapterTable!$1:$1,0),0),
      VLOOKUP($A1558-ChapterTable!$Q$11,ChapterTable!$1:$1048576,MATCH("최종"&amp;SUBSTITUTE(SUBSTITUTE(E$1,"standard",""),"|Float",""),ChapterTable!$1:$1,0),0)*ChapterTable!$Q$14
    ),
  OFFSET(E1558,-$B1558+IF($L1558,1,0),0)*
    (VLOOKUP(SUBSTITUTE(SUBSTITUTE(E$1,"standard",""),"|Float","")&amp;"인게임누적곱배수",ChapterTable!$S:$T,2,0)^C1558
    +VLOOKUP(SUBSTITUTE(SUBSTITUTE(E$1,"standard",""),"|Float","")&amp;"인게임누적합배수",ChapterTable!$S:$T,2,0)*C1558)
  )
  )
  )
)</f>
        <v>4444.0523437499996</v>
      </c>
      <c r="F1558" s="1">
        <f ca="1">IF(AND($A1558=0,$B1558=1),
    VLOOKUP(1,ChapterTable!$1:$1048576,MATCH("최종"&amp;SUBSTITUTE(SUBSTITUTE(F$1,"standard",""),"|Float",""),ChapterTable!$1:$1,0),0)*ChapterTable!$Q$17,
  IF(AND($A1558=0,$B1558=0),
    F1559,
  IF($B1558=0,
    VLOOKUP($A1558,ChapterTable!$1:$1048576,MATCH("최종"&amp;SUBSTITUTE(SUBSTITUTE(F$1,"standard",""),"|Float",""),ChapterTable!$1:$1,0),0),
  IF($B1558=1,
    IF($L1558=FALSE,
      VLOOKUP($A1558,ChapterTable!$1:$1048576,MATCH("최종"&amp;SUBSTITUTE(SUBSTITUTE(F$1,"standard",""),"|Float",""),ChapterTable!$1:$1,0),0),
      VLOOKUP($A1558-ChapterTable!$Q$11,ChapterTable!$1:$1048576,MATCH("최종"&amp;SUBSTITUTE(SUBSTITUTE(F$1,"standard",""),"|Float",""),ChapterTable!$1:$1,0),0)*ChapterTable!$Q$14
    ),
  OFFSET(F1558,-$B1558+IF($L1558,1,0),0)*
    (VLOOKUP(SUBSTITUTE(SUBSTITUTE(F$1,"standard",""),"|Float","")&amp;"인게임누적곱배수",ChapterTable!$S:$T,2,0)^D1558
    +VLOOKUP(SUBSTITUTE(SUBSTITUTE(F$1,"standard",""),"|Float","")&amp;"인게임누적합배수",ChapterTable!$S:$T,2,0)*D1558)
  )
  )
  )
)</f>
        <v>1742.765625</v>
      </c>
      <c r="G1558" t="s">
        <v>76</v>
      </c>
      <c r="J1558" t="str">
        <f>IF(ISBLANK(I1558),"",
IFERROR(VLOOKUP(I1558,[1]StringTable!$1:$1048576,MATCH([1]StringTable!$B$1,[1]StringTable!$1:$1,0),0),
IFERROR(VLOOKUP(I1558,[1]InApkStringTable!$1:$1048576,MATCH([1]InApkStringTable!$B$1,[1]InApkStringTable!$1:$1,0),0),
"스트링없음")))</f>
        <v/>
      </c>
      <c r="L1558" t="b">
        <v>1</v>
      </c>
      <c r="N1558" t="str">
        <f>IF(ISBLANK(M1558),"",IF(ISERROR(VLOOKUP(M1558,MapTable!$A:$A,1,0)),"맵없음",""))</f>
        <v/>
      </c>
      <c r="O1558">
        <f t="shared" si="97"/>
        <v>2</v>
      </c>
      <c r="Q1558">
        <f t="shared" si="98"/>
        <v>2</v>
      </c>
      <c r="R1558" t="b">
        <f t="shared" ca="1" si="99"/>
        <v>0</v>
      </c>
      <c r="T1558" t="b">
        <f t="shared" ca="1" si="100"/>
        <v>0</v>
      </c>
      <c r="X1558" t="str">
        <f>IF(ISBLANK(W1558),"",
IF(ISERROR(FIND(",",W1558)),
  IF(ISERROR(VLOOKUP(W1558,MapTable!$A:$A,1,0)),"맵없음",
  ""),
IF(ISERROR(FIND(",",W1558,FIND(",",W1558)+1)),
  IF(OR(ISERROR(VLOOKUP(LEFT(W1558,FIND(",",W1558)-1),MapTable!$A:$A,1,0)),ISERROR(VLOOKUP(TRIM(MID(W1558,FIND(",",W1558)+1,999)),MapTable!$A:$A,1,0))),"맵없음",
  ""),
IF(ISERROR(FIND(",",W1558,FIND(",",W1558,FIND(",",W1558)+1)+1)),
  IF(OR(ISERROR(VLOOKUP(LEFT(W1558,FIND(",",W1558)-1),MapTable!$A:$A,1,0)),ISERROR(VLOOKUP(TRIM(MID(W1558,FIND(",",W1558)+1,FIND(",",W1558,FIND(",",W1558)+1)-FIND(",",W1558)-1)),MapTable!$A:$A,1,0)),ISERROR(VLOOKUP(TRIM(MID(W1558,FIND(",",W1558,FIND(",",W1558)+1)+1,999)),MapTable!$A:$A,1,0))),"맵없음",
  ""),
IF(ISERROR(FIND(",",W1558,FIND(",",W1558,FIND(",",W1558,FIND(",",W1558)+1)+1)+1)),
  IF(OR(ISERROR(VLOOKUP(LEFT(W1558,FIND(",",W1558)-1),MapTable!$A:$A,1,0)),ISERROR(VLOOKUP(TRIM(MID(W1558,FIND(",",W1558)+1,FIND(",",W1558,FIND(",",W1558)+1)-FIND(",",W1558)-1)),MapTable!$A:$A,1,0)),ISERROR(VLOOKUP(TRIM(MID(W1558,FIND(",",W1558,FIND(",",W1558)+1)+1,FIND(",",W1558,FIND(",",W1558,FIND(",",W1558)+1)+1)-FIND(",",W1558,FIND(",",W1558)+1)-1)),MapTable!$A:$A,1,0)),ISERROR(VLOOKUP(TRIM(MID(W1558,FIND(",",W1558,FIND(",",W1558,FIND(",",W1558)+1)+1)+1,999)),MapTable!$A:$A,1,0))),"맵없음",
  ""),
)))))</f>
        <v/>
      </c>
      <c r="AC1558" t="str">
        <f>IF(ISBLANK(AB1558),"",IF(ISERROR(VLOOKUP(AB1558,[3]DropTable!$A:$A,1,0)),"드랍없음",""))</f>
        <v/>
      </c>
      <c r="AE1558" t="str">
        <f>IF(ISBLANK(AD1558),"",IF(ISERROR(VLOOKUP(AD1558,[3]DropTable!$A:$A,1,0)),"드랍없음",""))</f>
        <v/>
      </c>
      <c r="AG1558">
        <v>9.8000000000000007</v>
      </c>
      <c r="AH1558">
        <v>1</v>
      </c>
    </row>
    <row r="1559" spans="1:34" x14ac:dyDescent="0.3">
      <c r="A1559">
        <v>9</v>
      </c>
      <c r="B1559">
        <v>18</v>
      </c>
      <c r="C1559">
        <f>IF(OR($L1559=TRUE,$A1559=0,MOD($A1559,ChapterTable!$S$20)&lt;&gt;0),
MAX(0,INT(($B1559+ChapterTable!$Q$26+VLOOKUP(SUBSTITUTE(C$1,"성장단계","")&amp;"단계오프셋",ChapterTable!$S:$T,2,0))/ChapterTable!$Q$23)),
MAX(0,INT(($B1559+ChapterTable!$S$26+VLOOKUP(SUBSTITUTE(C$1,"성장단계","")&amp;"보스단계오프셋",ChapterTable!$S:$T,2,0))/ChapterTable!$S$23)))</f>
        <v>2</v>
      </c>
      <c r="D1559">
        <f>IF(OR($L1559=TRUE,$A1559=0,MOD($A1559,ChapterTable!$S$20)&lt;&gt;0),
MAX(0,INT(($B1559+ChapterTable!$Q$26+VLOOKUP(SUBSTITUTE(D$1,"성장단계","")&amp;"단계오프셋",ChapterTable!$S:$T,2,0))/ChapterTable!$Q$23)),
MAX(0,INT(($B1559+ChapterTable!$S$26+VLOOKUP(SUBSTITUTE(D$1,"성장단계","")&amp;"보스단계오프셋",ChapterTable!$S:$T,2,0))/ChapterTable!$S$23)))</f>
        <v>1</v>
      </c>
      <c r="E1559" s="1">
        <f ca="1">IF(AND($A1559=0,$B1559=1),
    VLOOKUP(1,ChapterTable!$1:$1048576,MATCH("최종"&amp;SUBSTITUTE(SUBSTITUTE(E$1,"standard",""),"|Float",""),ChapterTable!$1:$1,0),0)*ChapterTable!$Q$17,
  IF(AND($A1559=0,$B1559=0),
    E1560,
  IF($B1559=0,
    VLOOKUP($A1559,ChapterTable!$1:$1048576,MATCH("최종"&amp;SUBSTITUTE(SUBSTITUTE(E$1,"standard",""),"|Float",""),ChapterTable!$1:$1,0),0),
  IF($B1559=1,
    IF($L1559=FALSE,
      VLOOKUP($A1559,ChapterTable!$1:$1048576,MATCH("최종"&amp;SUBSTITUTE(SUBSTITUTE(E$1,"standard",""),"|Float",""),ChapterTable!$1:$1,0),0),
      VLOOKUP($A1559-ChapterTable!$Q$11,ChapterTable!$1:$1048576,MATCH("최종"&amp;SUBSTITUTE(SUBSTITUTE(E$1,"standard",""),"|Float",""),ChapterTable!$1:$1,0),0)*ChapterTable!$Q$14
    ),
  OFFSET(E1559,-$B1559+IF($L1559,1,0),0)*
    (VLOOKUP(SUBSTITUTE(SUBSTITUTE(E$1,"standard",""),"|Float","")&amp;"인게임누적곱배수",ChapterTable!$S:$T,2,0)^C1559
    +VLOOKUP(SUBSTITUTE(SUBSTITUTE(E$1,"standard",""),"|Float","")&amp;"인게임누적합배수",ChapterTable!$S:$T,2,0)*C1559)
  )
  )
  )
)</f>
        <v>4444.0523437499996</v>
      </c>
      <c r="F1559" s="1">
        <f ca="1">IF(AND($A1559=0,$B1559=1),
    VLOOKUP(1,ChapterTable!$1:$1048576,MATCH("최종"&amp;SUBSTITUTE(SUBSTITUTE(F$1,"standard",""),"|Float",""),ChapterTable!$1:$1,0),0)*ChapterTable!$Q$17,
  IF(AND($A1559=0,$B1559=0),
    F1560,
  IF($B1559=0,
    VLOOKUP($A1559,ChapterTable!$1:$1048576,MATCH("최종"&amp;SUBSTITUTE(SUBSTITUTE(F$1,"standard",""),"|Float",""),ChapterTable!$1:$1,0),0),
  IF($B1559=1,
    IF($L1559=FALSE,
      VLOOKUP($A1559,ChapterTable!$1:$1048576,MATCH("최종"&amp;SUBSTITUTE(SUBSTITUTE(F$1,"standard",""),"|Float",""),ChapterTable!$1:$1,0),0),
      VLOOKUP($A1559-ChapterTable!$Q$11,ChapterTable!$1:$1048576,MATCH("최종"&amp;SUBSTITUTE(SUBSTITUTE(F$1,"standard",""),"|Float",""),ChapterTable!$1:$1,0),0)*ChapterTable!$Q$14
    ),
  OFFSET(F1559,-$B1559+IF($L1559,1,0),0)*
    (VLOOKUP(SUBSTITUTE(SUBSTITUTE(F$1,"standard",""),"|Float","")&amp;"인게임누적곱배수",ChapterTable!$S:$T,2,0)^D1559
    +VLOOKUP(SUBSTITUTE(SUBSTITUTE(F$1,"standard",""),"|Float","")&amp;"인게임누적합배수",ChapterTable!$S:$T,2,0)*D1559)
  )
  )
  )
)</f>
        <v>1742.765625</v>
      </c>
      <c r="G1559" t="s">
        <v>76</v>
      </c>
      <c r="J1559" t="str">
        <f>IF(ISBLANK(I1559),"",
IFERROR(VLOOKUP(I1559,[1]StringTable!$1:$1048576,MATCH([1]StringTable!$B$1,[1]StringTable!$1:$1,0),0),
IFERROR(VLOOKUP(I1559,[1]InApkStringTable!$1:$1048576,MATCH([1]InApkStringTable!$B$1,[1]InApkStringTable!$1:$1,0),0),
"스트링없음")))</f>
        <v/>
      </c>
      <c r="L1559" t="b">
        <v>1</v>
      </c>
      <c r="N1559" t="str">
        <f>IF(ISBLANK(M1559),"",IF(ISERROR(VLOOKUP(M1559,MapTable!$A:$A,1,0)),"맵없음",""))</f>
        <v/>
      </c>
      <c r="O1559">
        <f t="shared" si="97"/>
        <v>2</v>
      </c>
      <c r="Q1559">
        <f t="shared" si="98"/>
        <v>2</v>
      </c>
      <c r="R1559" t="b">
        <f t="shared" ca="1" si="99"/>
        <v>0</v>
      </c>
      <c r="T1559" t="b">
        <f t="shared" ca="1" si="100"/>
        <v>0</v>
      </c>
      <c r="X1559" t="str">
        <f>IF(ISBLANK(W1559),"",
IF(ISERROR(FIND(",",W1559)),
  IF(ISERROR(VLOOKUP(W1559,MapTable!$A:$A,1,0)),"맵없음",
  ""),
IF(ISERROR(FIND(",",W1559,FIND(",",W1559)+1)),
  IF(OR(ISERROR(VLOOKUP(LEFT(W1559,FIND(",",W1559)-1),MapTable!$A:$A,1,0)),ISERROR(VLOOKUP(TRIM(MID(W1559,FIND(",",W1559)+1,999)),MapTable!$A:$A,1,0))),"맵없음",
  ""),
IF(ISERROR(FIND(",",W1559,FIND(",",W1559,FIND(",",W1559)+1)+1)),
  IF(OR(ISERROR(VLOOKUP(LEFT(W1559,FIND(",",W1559)-1),MapTable!$A:$A,1,0)),ISERROR(VLOOKUP(TRIM(MID(W1559,FIND(",",W1559)+1,FIND(",",W1559,FIND(",",W1559)+1)-FIND(",",W1559)-1)),MapTable!$A:$A,1,0)),ISERROR(VLOOKUP(TRIM(MID(W1559,FIND(",",W1559,FIND(",",W1559)+1)+1,999)),MapTable!$A:$A,1,0))),"맵없음",
  ""),
IF(ISERROR(FIND(",",W1559,FIND(",",W1559,FIND(",",W1559,FIND(",",W1559)+1)+1)+1)),
  IF(OR(ISERROR(VLOOKUP(LEFT(W1559,FIND(",",W1559)-1),MapTable!$A:$A,1,0)),ISERROR(VLOOKUP(TRIM(MID(W1559,FIND(",",W1559)+1,FIND(",",W1559,FIND(",",W1559)+1)-FIND(",",W1559)-1)),MapTable!$A:$A,1,0)),ISERROR(VLOOKUP(TRIM(MID(W1559,FIND(",",W1559,FIND(",",W1559)+1)+1,FIND(",",W1559,FIND(",",W1559,FIND(",",W1559)+1)+1)-FIND(",",W1559,FIND(",",W1559)+1)-1)),MapTable!$A:$A,1,0)),ISERROR(VLOOKUP(TRIM(MID(W1559,FIND(",",W1559,FIND(",",W1559,FIND(",",W1559)+1)+1)+1,999)),MapTable!$A:$A,1,0))),"맵없음",
  ""),
)))))</f>
        <v/>
      </c>
      <c r="AC1559" t="str">
        <f>IF(ISBLANK(AB1559),"",IF(ISERROR(VLOOKUP(AB1559,[3]DropTable!$A:$A,1,0)),"드랍없음",""))</f>
        <v/>
      </c>
      <c r="AE1559" t="str">
        <f>IF(ISBLANK(AD1559),"",IF(ISERROR(VLOOKUP(AD1559,[3]DropTable!$A:$A,1,0)),"드랍없음",""))</f>
        <v/>
      </c>
      <c r="AG1559">
        <v>9.8000000000000007</v>
      </c>
      <c r="AH1559">
        <v>1</v>
      </c>
    </row>
    <row r="1560" spans="1:34" x14ac:dyDescent="0.3">
      <c r="A1560">
        <v>9</v>
      </c>
      <c r="B1560">
        <v>19</v>
      </c>
      <c r="C1560">
        <f>IF(OR($L1560=TRUE,$A1560=0,MOD($A1560,ChapterTable!$S$20)&lt;&gt;0),
MAX(0,INT(($B1560+ChapterTable!$Q$26+VLOOKUP(SUBSTITUTE(C$1,"성장단계","")&amp;"단계오프셋",ChapterTable!$S:$T,2,0))/ChapterTable!$Q$23)),
MAX(0,INT(($B1560+ChapterTable!$S$26+VLOOKUP(SUBSTITUTE(C$1,"성장단계","")&amp;"보스단계오프셋",ChapterTable!$S:$T,2,0))/ChapterTable!$S$23)))</f>
        <v>2</v>
      </c>
      <c r="D1560">
        <f>IF(OR($L1560=TRUE,$A1560=0,MOD($A1560,ChapterTable!$S$20)&lt;&gt;0),
MAX(0,INT(($B1560+ChapterTable!$Q$26+VLOOKUP(SUBSTITUTE(D$1,"성장단계","")&amp;"단계오프셋",ChapterTable!$S:$T,2,0))/ChapterTable!$Q$23)),
MAX(0,INT(($B1560+ChapterTable!$S$26+VLOOKUP(SUBSTITUTE(D$1,"성장단계","")&amp;"보스단계오프셋",ChapterTable!$S:$T,2,0))/ChapterTable!$S$23)))</f>
        <v>1</v>
      </c>
      <c r="E1560" s="1">
        <f ca="1">IF(AND($A1560=0,$B1560=1),
    VLOOKUP(1,ChapterTable!$1:$1048576,MATCH("최종"&amp;SUBSTITUTE(SUBSTITUTE(E$1,"standard",""),"|Float",""),ChapterTable!$1:$1,0),0)*ChapterTable!$Q$17,
  IF(AND($A1560=0,$B1560=0),
    E1561,
  IF($B1560=0,
    VLOOKUP($A1560,ChapterTable!$1:$1048576,MATCH("최종"&amp;SUBSTITUTE(SUBSTITUTE(E$1,"standard",""),"|Float",""),ChapterTable!$1:$1,0),0),
  IF($B1560=1,
    IF($L1560=FALSE,
      VLOOKUP($A1560,ChapterTable!$1:$1048576,MATCH("최종"&amp;SUBSTITUTE(SUBSTITUTE(E$1,"standard",""),"|Float",""),ChapterTable!$1:$1,0),0),
      VLOOKUP($A1560-ChapterTable!$Q$11,ChapterTable!$1:$1048576,MATCH("최종"&amp;SUBSTITUTE(SUBSTITUTE(E$1,"standard",""),"|Float",""),ChapterTable!$1:$1,0),0)*ChapterTable!$Q$14
    ),
  OFFSET(E1560,-$B1560+IF($L1560,1,0),0)*
    (VLOOKUP(SUBSTITUTE(SUBSTITUTE(E$1,"standard",""),"|Float","")&amp;"인게임누적곱배수",ChapterTable!$S:$T,2,0)^C1560
    +VLOOKUP(SUBSTITUTE(SUBSTITUTE(E$1,"standard",""),"|Float","")&amp;"인게임누적합배수",ChapterTable!$S:$T,2,0)*C1560)
  )
  )
  )
)</f>
        <v>4444.0523437499996</v>
      </c>
      <c r="F1560" s="1">
        <f ca="1">IF(AND($A1560=0,$B1560=1),
    VLOOKUP(1,ChapterTable!$1:$1048576,MATCH("최종"&amp;SUBSTITUTE(SUBSTITUTE(F$1,"standard",""),"|Float",""),ChapterTable!$1:$1,0),0)*ChapterTable!$Q$17,
  IF(AND($A1560=0,$B1560=0),
    F1561,
  IF($B1560=0,
    VLOOKUP($A1560,ChapterTable!$1:$1048576,MATCH("최종"&amp;SUBSTITUTE(SUBSTITUTE(F$1,"standard",""),"|Float",""),ChapterTable!$1:$1,0),0),
  IF($B1560=1,
    IF($L1560=FALSE,
      VLOOKUP($A1560,ChapterTable!$1:$1048576,MATCH("최종"&amp;SUBSTITUTE(SUBSTITUTE(F$1,"standard",""),"|Float",""),ChapterTable!$1:$1,0),0),
      VLOOKUP($A1560-ChapterTable!$Q$11,ChapterTable!$1:$1048576,MATCH("최종"&amp;SUBSTITUTE(SUBSTITUTE(F$1,"standard",""),"|Float",""),ChapterTable!$1:$1,0),0)*ChapterTable!$Q$14
    ),
  OFFSET(F1560,-$B1560+IF($L1560,1,0),0)*
    (VLOOKUP(SUBSTITUTE(SUBSTITUTE(F$1,"standard",""),"|Float","")&amp;"인게임누적곱배수",ChapterTable!$S:$T,2,0)^D1560
    +VLOOKUP(SUBSTITUTE(SUBSTITUTE(F$1,"standard",""),"|Float","")&amp;"인게임누적합배수",ChapterTable!$S:$T,2,0)*D1560)
  )
  )
  )
)</f>
        <v>1742.765625</v>
      </c>
      <c r="G1560" t="s">
        <v>76</v>
      </c>
      <c r="J1560" t="str">
        <f>IF(ISBLANK(I1560),"",
IFERROR(VLOOKUP(I1560,[1]StringTable!$1:$1048576,MATCH([1]StringTable!$B$1,[1]StringTable!$1:$1,0),0),
IFERROR(VLOOKUP(I1560,[1]InApkStringTable!$1:$1048576,MATCH([1]InApkStringTable!$B$1,[1]InApkStringTable!$1:$1,0),0),
"스트링없음")))</f>
        <v/>
      </c>
      <c r="L1560" t="b">
        <v>1</v>
      </c>
      <c r="N1560" t="str">
        <f>IF(ISBLANK(M1560),"",IF(ISERROR(VLOOKUP(M1560,MapTable!$A:$A,1,0)),"맵없음",""))</f>
        <v/>
      </c>
      <c r="O1560">
        <f t="shared" si="97"/>
        <v>92</v>
      </c>
      <c r="Q1560">
        <f t="shared" si="98"/>
        <v>92</v>
      </c>
      <c r="R1560" t="b">
        <f t="shared" ca="1" si="99"/>
        <v>1</v>
      </c>
      <c r="T1560" t="b">
        <f t="shared" ca="1" si="100"/>
        <v>1</v>
      </c>
      <c r="X1560" t="str">
        <f>IF(ISBLANK(W1560),"",
IF(ISERROR(FIND(",",W1560)),
  IF(ISERROR(VLOOKUP(W1560,MapTable!$A:$A,1,0)),"맵없음",
  ""),
IF(ISERROR(FIND(",",W1560,FIND(",",W1560)+1)),
  IF(OR(ISERROR(VLOOKUP(LEFT(W1560,FIND(",",W1560)-1),MapTable!$A:$A,1,0)),ISERROR(VLOOKUP(TRIM(MID(W1560,FIND(",",W1560)+1,999)),MapTable!$A:$A,1,0))),"맵없음",
  ""),
IF(ISERROR(FIND(",",W1560,FIND(",",W1560,FIND(",",W1560)+1)+1)),
  IF(OR(ISERROR(VLOOKUP(LEFT(W1560,FIND(",",W1560)-1),MapTable!$A:$A,1,0)),ISERROR(VLOOKUP(TRIM(MID(W1560,FIND(",",W1560)+1,FIND(",",W1560,FIND(",",W1560)+1)-FIND(",",W1560)-1)),MapTable!$A:$A,1,0)),ISERROR(VLOOKUP(TRIM(MID(W1560,FIND(",",W1560,FIND(",",W1560)+1)+1,999)),MapTable!$A:$A,1,0))),"맵없음",
  ""),
IF(ISERROR(FIND(",",W1560,FIND(",",W1560,FIND(",",W1560,FIND(",",W1560)+1)+1)+1)),
  IF(OR(ISERROR(VLOOKUP(LEFT(W1560,FIND(",",W1560)-1),MapTable!$A:$A,1,0)),ISERROR(VLOOKUP(TRIM(MID(W1560,FIND(",",W1560)+1,FIND(",",W1560,FIND(",",W1560)+1)-FIND(",",W1560)-1)),MapTable!$A:$A,1,0)),ISERROR(VLOOKUP(TRIM(MID(W1560,FIND(",",W1560,FIND(",",W1560)+1)+1,FIND(",",W1560,FIND(",",W1560,FIND(",",W1560)+1)+1)-FIND(",",W1560,FIND(",",W1560)+1)-1)),MapTable!$A:$A,1,0)),ISERROR(VLOOKUP(TRIM(MID(W1560,FIND(",",W1560,FIND(",",W1560,FIND(",",W1560)+1)+1)+1,999)),MapTable!$A:$A,1,0))),"맵없음",
  ""),
)))))</f>
        <v/>
      </c>
      <c r="AC1560" t="str">
        <f>IF(ISBLANK(AB1560),"",IF(ISERROR(VLOOKUP(AB1560,[3]DropTable!$A:$A,1,0)),"드랍없음",""))</f>
        <v/>
      </c>
      <c r="AE1560" t="str">
        <f>IF(ISBLANK(AD1560),"",IF(ISERROR(VLOOKUP(AD1560,[3]DropTable!$A:$A,1,0)),"드랍없음",""))</f>
        <v/>
      </c>
      <c r="AG1560">
        <v>9.8000000000000007</v>
      </c>
      <c r="AH1560">
        <v>1</v>
      </c>
    </row>
    <row r="1561" spans="1:34" x14ac:dyDescent="0.3">
      <c r="A1561">
        <v>9</v>
      </c>
      <c r="B1561">
        <v>20</v>
      </c>
      <c r="C1561">
        <f>IF(OR($L1561=TRUE,$A1561=0,MOD($A1561,ChapterTable!$S$20)&lt;&gt;0),
MAX(0,INT(($B1561+ChapterTable!$Q$26+VLOOKUP(SUBSTITUTE(C$1,"성장단계","")&amp;"단계오프셋",ChapterTable!$S:$T,2,0))/ChapterTable!$Q$23)),
MAX(0,INT(($B1561+ChapterTable!$S$26+VLOOKUP(SUBSTITUTE(C$1,"성장단계","")&amp;"보스단계오프셋",ChapterTable!$S:$T,2,0))/ChapterTable!$S$23)))</f>
        <v>2</v>
      </c>
      <c r="D1561">
        <f>IF(OR($L1561=TRUE,$A1561=0,MOD($A1561,ChapterTable!$S$20)&lt;&gt;0),
MAX(0,INT(($B1561+ChapterTable!$Q$26+VLOOKUP(SUBSTITUTE(D$1,"성장단계","")&amp;"단계오프셋",ChapterTable!$S:$T,2,0))/ChapterTable!$Q$23)),
MAX(0,INT(($B1561+ChapterTable!$S$26+VLOOKUP(SUBSTITUTE(D$1,"성장단계","")&amp;"보스단계오프셋",ChapterTable!$S:$T,2,0))/ChapterTable!$S$23)))</f>
        <v>1</v>
      </c>
      <c r="E1561" s="1">
        <f ca="1">IF(AND($A1561=0,$B1561=1),
    VLOOKUP(1,ChapterTable!$1:$1048576,MATCH("최종"&amp;SUBSTITUTE(SUBSTITUTE(E$1,"standard",""),"|Float",""),ChapterTable!$1:$1,0),0)*ChapterTable!$Q$17,
  IF(AND($A1561=0,$B1561=0),
    E1562,
  IF($B1561=0,
    VLOOKUP($A1561,ChapterTable!$1:$1048576,MATCH("최종"&amp;SUBSTITUTE(SUBSTITUTE(E$1,"standard",""),"|Float",""),ChapterTable!$1:$1,0),0),
  IF($B1561=1,
    IF($L1561=FALSE,
      VLOOKUP($A1561,ChapterTable!$1:$1048576,MATCH("최종"&amp;SUBSTITUTE(SUBSTITUTE(E$1,"standard",""),"|Float",""),ChapterTable!$1:$1,0),0),
      VLOOKUP($A1561-ChapterTable!$Q$11,ChapterTable!$1:$1048576,MATCH("최종"&amp;SUBSTITUTE(SUBSTITUTE(E$1,"standard",""),"|Float",""),ChapterTable!$1:$1,0),0)*ChapterTable!$Q$14
    ),
  OFFSET(E1561,-$B1561+IF($L1561,1,0),0)*
    (VLOOKUP(SUBSTITUTE(SUBSTITUTE(E$1,"standard",""),"|Float","")&amp;"인게임누적곱배수",ChapterTable!$S:$T,2,0)^C1561
    +VLOOKUP(SUBSTITUTE(SUBSTITUTE(E$1,"standard",""),"|Float","")&amp;"인게임누적합배수",ChapterTable!$S:$T,2,0)*C1561)
  )
  )
  )
)</f>
        <v>4444.0523437499996</v>
      </c>
      <c r="F1561" s="1">
        <f ca="1">IF(AND($A1561=0,$B1561=1),
    VLOOKUP(1,ChapterTable!$1:$1048576,MATCH("최종"&amp;SUBSTITUTE(SUBSTITUTE(F$1,"standard",""),"|Float",""),ChapterTable!$1:$1,0),0)*ChapterTable!$Q$17,
  IF(AND($A1561=0,$B1561=0),
    F1562,
  IF($B1561=0,
    VLOOKUP($A1561,ChapterTable!$1:$1048576,MATCH("최종"&amp;SUBSTITUTE(SUBSTITUTE(F$1,"standard",""),"|Float",""),ChapterTable!$1:$1,0),0),
  IF($B1561=1,
    IF($L1561=FALSE,
      VLOOKUP($A1561,ChapterTable!$1:$1048576,MATCH("최종"&amp;SUBSTITUTE(SUBSTITUTE(F$1,"standard",""),"|Float",""),ChapterTable!$1:$1,0),0),
      VLOOKUP($A1561-ChapterTable!$Q$11,ChapterTable!$1:$1048576,MATCH("최종"&amp;SUBSTITUTE(SUBSTITUTE(F$1,"standard",""),"|Float",""),ChapterTable!$1:$1,0),0)*ChapterTable!$Q$14
    ),
  OFFSET(F1561,-$B1561+IF($L1561,1,0),0)*
    (VLOOKUP(SUBSTITUTE(SUBSTITUTE(F$1,"standard",""),"|Float","")&amp;"인게임누적곱배수",ChapterTable!$S:$T,2,0)^D1561
    +VLOOKUP(SUBSTITUTE(SUBSTITUTE(F$1,"standard",""),"|Float","")&amp;"인게임누적합배수",ChapterTable!$S:$T,2,0)*D1561)
  )
  )
  )
)</f>
        <v>1742.765625</v>
      </c>
      <c r="G1561" t="s">
        <v>76</v>
      </c>
      <c r="J1561" t="str">
        <f>IF(ISBLANK(I1561),"",
IFERROR(VLOOKUP(I1561,[1]StringTable!$1:$1048576,MATCH([1]StringTable!$B$1,[1]StringTable!$1:$1,0),0),
IFERROR(VLOOKUP(I1561,[1]InApkStringTable!$1:$1048576,MATCH([1]InApkStringTable!$B$1,[1]InApkStringTable!$1:$1,0),0),
"스트링없음")))</f>
        <v/>
      </c>
      <c r="L1561" t="b">
        <v>1</v>
      </c>
      <c r="N1561" t="str">
        <f>IF(ISBLANK(M1561),"",IF(ISERROR(VLOOKUP(M1561,MapTable!$A:$A,1,0)),"맵없음",""))</f>
        <v/>
      </c>
      <c r="O1561">
        <f t="shared" si="97"/>
        <v>21</v>
      </c>
      <c r="Q1561">
        <f t="shared" si="98"/>
        <v>21</v>
      </c>
      <c r="R1561" t="b">
        <f t="shared" ca="1" si="99"/>
        <v>0</v>
      </c>
      <c r="T1561" t="b">
        <f t="shared" ca="1" si="100"/>
        <v>0</v>
      </c>
      <c r="X1561" t="str">
        <f>IF(ISBLANK(W1561),"",
IF(ISERROR(FIND(",",W1561)),
  IF(ISERROR(VLOOKUP(W1561,MapTable!$A:$A,1,0)),"맵없음",
  ""),
IF(ISERROR(FIND(",",W1561,FIND(",",W1561)+1)),
  IF(OR(ISERROR(VLOOKUP(LEFT(W1561,FIND(",",W1561)-1),MapTable!$A:$A,1,0)),ISERROR(VLOOKUP(TRIM(MID(W1561,FIND(",",W1561)+1,999)),MapTable!$A:$A,1,0))),"맵없음",
  ""),
IF(ISERROR(FIND(",",W1561,FIND(",",W1561,FIND(",",W1561)+1)+1)),
  IF(OR(ISERROR(VLOOKUP(LEFT(W1561,FIND(",",W1561)-1),MapTable!$A:$A,1,0)),ISERROR(VLOOKUP(TRIM(MID(W1561,FIND(",",W1561)+1,FIND(",",W1561,FIND(",",W1561)+1)-FIND(",",W1561)-1)),MapTable!$A:$A,1,0)),ISERROR(VLOOKUP(TRIM(MID(W1561,FIND(",",W1561,FIND(",",W1561)+1)+1,999)),MapTable!$A:$A,1,0))),"맵없음",
  ""),
IF(ISERROR(FIND(",",W1561,FIND(",",W1561,FIND(",",W1561,FIND(",",W1561)+1)+1)+1)),
  IF(OR(ISERROR(VLOOKUP(LEFT(W1561,FIND(",",W1561)-1),MapTable!$A:$A,1,0)),ISERROR(VLOOKUP(TRIM(MID(W1561,FIND(",",W1561)+1,FIND(",",W1561,FIND(",",W1561)+1)-FIND(",",W1561)-1)),MapTable!$A:$A,1,0)),ISERROR(VLOOKUP(TRIM(MID(W1561,FIND(",",W1561,FIND(",",W1561)+1)+1,FIND(",",W1561,FIND(",",W1561,FIND(",",W1561)+1)+1)-FIND(",",W1561,FIND(",",W1561)+1)-1)),MapTable!$A:$A,1,0)),ISERROR(VLOOKUP(TRIM(MID(W1561,FIND(",",W1561,FIND(",",W1561,FIND(",",W1561)+1)+1)+1,999)),MapTable!$A:$A,1,0))),"맵없음",
  ""),
)))))</f>
        <v/>
      </c>
      <c r="AC1561" t="str">
        <f>IF(ISBLANK(AB1561),"",IF(ISERROR(VLOOKUP(AB1561,[3]DropTable!$A:$A,1,0)),"드랍없음",""))</f>
        <v/>
      </c>
      <c r="AE1561" t="str">
        <f>IF(ISBLANK(AD1561),"",IF(ISERROR(VLOOKUP(AD1561,[3]DropTable!$A:$A,1,0)),"드랍없음",""))</f>
        <v/>
      </c>
      <c r="AG1561">
        <v>9.8000000000000007</v>
      </c>
      <c r="AH1561">
        <v>1</v>
      </c>
    </row>
    <row r="1562" spans="1:34" x14ac:dyDescent="0.3">
      <c r="A1562">
        <v>9</v>
      </c>
      <c r="B1562">
        <v>21</v>
      </c>
      <c r="C1562">
        <f>IF(OR($L1562=TRUE,$A1562=0,MOD($A1562,ChapterTable!$S$20)&lt;&gt;0),
MAX(0,INT(($B1562+ChapterTable!$Q$26+VLOOKUP(SUBSTITUTE(C$1,"성장단계","")&amp;"단계오프셋",ChapterTable!$S:$T,2,0))/ChapterTable!$Q$23)),
MAX(0,INT(($B1562+ChapterTable!$S$26+VLOOKUP(SUBSTITUTE(C$1,"성장단계","")&amp;"보스단계오프셋",ChapterTable!$S:$T,2,0))/ChapterTable!$S$23)))</f>
        <v>2</v>
      </c>
      <c r="D1562">
        <f>IF(OR($L1562=TRUE,$A1562=0,MOD($A1562,ChapterTable!$S$20)&lt;&gt;0),
MAX(0,INT(($B1562+ChapterTable!$Q$26+VLOOKUP(SUBSTITUTE(D$1,"성장단계","")&amp;"단계오프셋",ChapterTable!$S:$T,2,0))/ChapterTable!$Q$23)),
MAX(0,INT(($B1562+ChapterTable!$S$26+VLOOKUP(SUBSTITUTE(D$1,"성장단계","")&amp;"보스단계오프셋",ChapterTable!$S:$T,2,0))/ChapterTable!$S$23)))</f>
        <v>2</v>
      </c>
      <c r="E1562" s="1">
        <f ca="1">IF(AND($A1562=0,$B1562=1),
    VLOOKUP(1,ChapterTable!$1:$1048576,MATCH("최종"&amp;SUBSTITUTE(SUBSTITUTE(E$1,"standard",""),"|Float",""),ChapterTable!$1:$1,0),0)*ChapterTable!$Q$17,
  IF(AND($A1562=0,$B1562=0),
    E1563,
  IF($B1562=0,
    VLOOKUP($A1562,ChapterTable!$1:$1048576,MATCH("최종"&amp;SUBSTITUTE(SUBSTITUTE(E$1,"standard",""),"|Float",""),ChapterTable!$1:$1,0),0),
  IF($B1562=1,
    IF($L1562=FALSE,
      VLOOKUP($A1562,ChapterTable!$1:$1048576,MATCH("최종"&amp;SUBSTITUTE(SUBSTITUTE(E$1,"standard",""),"|Float",""),ChapterTable!$1:$1,0),0),
      VLOOKUP($A1562-ChapterTable!$Q$11,ChapterTable!$1:$1048576,MATCH("최종"&amp;SUBSTITUTE(SUBSTITUTE(E$1,"standard",""),"|Float",""),ChapterTable!$1:$1,0),0)*ChapterTable!$Q$14
    ),
  OFFSET(E1562,-$B1562+IF($L1562,1,0),0)*
    (VLOOKUP(SUBSTITUTE(SUBSTITUTE(E$1,"standard",""),"|Float","")&amp;"인게임누적곱배수",ChapterTable!$S:$T,2,0)^C1562
    +VLOOKUP(SUBSTITUTE(SUBSTITUTE(E$1,"standard",""),"|Float","")&amp;"인게임누적합배수",ChapterTable!$S:$T,2,0)*C1562)
  )
  )
  )
)</f>
        <v>4444.0523437499996</v>
      </c>
      <c r="F1562" s="1">
        <f ca="1">IF(AND($A1562=0,$B1562=1),
    VLOOKUP(1,ChapterTable!$1:$1048576,MATCH("최종"&amp;SUBSTITUTE(SUBSTITUTE(F$1,"standard",""),"|Float",""),ChapterTable!$1:$1,0),0)*ChapterTable!$Q$17,
  IF(AND($A1562=0,$B1562=0),
    F1563,
  IF($B1562=0,
    VLOOKUP($A1562,ChapterTable!$1:$1048576,MATCH("최종"&amp;SUBSTITUTE(SUBSTITUTE(F$1,"standard",""),"|Float",""),ChapterTable!$1:$1,0),0),
  IF($B1562=1,
    IF($L1562=FALSE,
      VLOOKUP($A1562,ChapterTable!$1:$1048576,MATCH("최종"&amp;SUBSTITUTE(SUBSTITUTE(F$1,"standard",""),"|Float",""),ChapterTable!$1:$1,0),0),
      VLOOKUP($A1562-ChapterTable!$Q$11,ChapterTable!$1:$1048576,MATCH("최종"&amp;SUBSTITUTE(SUBSTITUTE(F$1,"standard",""),"|Float",""),ChapterTable!$1:$1,0),0)*ChapterTable!$Q$14
    ),
  OFFSET(F1562,-$B1562+IF($L1562,1,0),0)*
    (VLOOKUP(SUBSTITUTE(SUBSTITUTE(F$1,"standard",""),"|Float","")&amp;"인게임누적곱배수",ChapterTable!$S:$T,2,0)^D1562
    +VLOOKUP(SUBSTITUTE(SUBSTITUTE(F$1,"standard",""),"|Float","")&amp;"인게임누적합배수",ChapterTable!$S:$T,2,0)*D1562)
  )
  )
  )
)</f>
        <v>2033.2265624999998</v>
      </c>
      <c r="G1562" t="s">
        <v>76</v>
      </c>
      <c r="J1562" t="str">
        <f>IF(ISBLANK(I1562),"",
IFERROR(VLOOKUP(I1562,[1]StringTable!$1:$1048576,MATCH([1]StringTable!$B$1,[1]StringTable!$1:$1,0),0),
IFERROR(VLOOKUP(I1562,[1]InApkStringTable!$1:$1048576,MATCH([1]InApkStringTable!$B$1,[1]InApkStringTable!$1:$1,0),0),
"스트링없음")))</f>
        <v/>
      </c>
      <c r="L1562" t="b">
        <v>1</v>
      </c>
      <c r="N1562" t="str">
        <f>IF(ISBLANK(M1562),"",IF(ISERROR(VLOOKUP(M1562,MapTable!$A:$A,1,0)),"맵없음",""))</f>
        <v/>
      </c>
      <c r="O1562">
        <f t="shared" si="97"/>
        <v>3</v>
      </c>
      <c r="Q1562">
        <f t="shared" si="98"/>
        <v>3</v>
      </c>
      <c r="R1562" t="b">
        <f t="shared" ca="1" si="99"/>
        <v>0</v>
      </c>
      <c r="T1562" t="b">
        <f t="shared" ca="1" si="100"/>
        <v>0</v>
      </c>
      <c r="X1562" t="str">
        <f>IF(ISBLANK(W1562),"",
IF(ISERROR(FIND(",",W1562)),
  IF(ISERROR(VLOOKUP(W1562,MapTable!$A:$A,1,0)),"맵없음",
  ""),
IF(ISERROR(FIND(",",W1562,FIND(",",W1562)+1)),
  IF(OR(ISERROR(VLOOKUP(LEFT(W1562,FIND(",",W1562)-1),MapTable!$A:$A,1,0)),ISERROR(VLOOKUP(TRIM(MID(W1562,FIND(",",W1562)+1,999)),MapTable!$A:$A,1,0))),"맵없음",
  ""),
IF(ISERROR(FIND(",",W1562,FIND(",",W1562,FIND(",",W1562)+1)+1)),
  IF(OR(ISERROR(VLOOKUP(LEFT(W1562,FIND(",",W1562)-1),MapTable!$A:$A,1,0)),ISERROR(VLOOKUP(TRIM(MID(W1562,FIND(",",W1562)+1,FIND(",",W1562,FIND(",",W1562)+1)-FIND(",",W1562)-1)),MapTable!$A:$A,1,0)),ISERROR(VLOOKUP(TRIM(MID(W1562,FIND(",",W1562,FIND(",",W1562)+1)+1,999)),MapTable!$A:$A,1,0))),"맵없음",
  ""),
IF(ISERROR(FIND(",",W1562,FIND(",",W1562,FIND(",",W1562,FIND(",",W1562)+1)+1)+1)),
  IF(OR(ISERROR(VLOOKUP(LEFT(W1562,FIND(",",W1562)-1),MapTable!$A:$A,1,0)),ISERROR(VLOOKUP(TRIM(MID(W1562,FIND(",",W1562)+1,FIND(",",W1562,FIND(",",W1562)+1)-FIND(",",W1562)-1)),MapTable!$A:$A,1,0)),ISERROR(VLOOKUP(TRIM(MID(W1562,FIND(",",W1562,FIND(",",W1562)+1)+1,FIND(",",W1562,FIND(",",W1562,FIND(",",W1562)+1)+1)-FIND(",",W1562,FIND(",",W1562)+1)-1)),MapTable!$A:$A,1,0)),ISERROR(VLOOKUP(TRIM(MID(W1562,FIND(",",W1562,FIND(",",W1562,FIND(",",W1562)+1)+1)+1,999)),MapTable!$A:$A,1,0))),"맵없음",
  ""),
)))))</f>
        <v/>
      </c>
      <c r="AC1562" t="str">
        <f>IF(ISBLANK(AB1562),"",IF(ISERROR(VLOOKUP(AB1562,[3]DropTable!$A:$A,1,0)),"드랍없음",""))</f>
        <v/>
      </c>
      <c r="AE1562" t="str">
        <f>IF(ISBLANK(AD1562),"",IF(ISERROR(VLOOKUP(AD1562,[3]DropTable!$A:$A,1,0)),"드랍없음",""))</f>
        <v/>
      </c>
      <c r="AG1562">
        <v>9.8000000000000007</v>
      </c>
      <c r="AH1562">
        <v>1</v>
      </c>
    </row>
    <row r="1563" spans="1:34" x14ac:dyDescent="0.3">
      <c r="A1563">
        <v>9</v>
      </c>
      <c r="B1563">
        <v>22</v>
      </c>
      <c r="C1563">
        <f>IF(OR($L1563=TRUE,$A1563=0,MOD($A1563,ChapterTable!$S$20)&lt;&gt;0),
MAX(0,INT(($B1563+ChapterTable!$Q$26+VLOOKUP(SUBSTITUTE(C$1,"성장단계","")&amp;"단계오프셋",ChapterTable!$S:$T,2,0))/ChapterTable!$Q$23)),
MAX(0,INT(($B1563+ChapterTable!$S$26+VLOOKUP(SUBSTITUTE(C$1,"성장단계","")&amp;"보스단계오프셋",ChapterTable!$S:$T,2,0))/ChapterTable!$S$23)))</f>
        <v>2</v>
      </c>
      <c r="D1563">
        <f>IF(OR($L1563=TRUE,$A1563=0,MOD($A1563,ChapterTable!$S$20)&lt;&gt;0),
MAX(0,INT(($B1563+ChapterTable!$Q$26+VLOOKUP(SUBSTITUTE(D$1,"성장단계","")&amp;"단계오프셋",ChapterTable!$S:$T,2,0))/ChapterTable!$Q$23)),
MAX(0,INT(($B1563+ChapterTable!$S$26+VLOOKUP(SUBSTITUTE(D$1,"성장단계","")&amp;"보스단계오프셋",ChapterTable!$S:$T,2,0))/ChapterTable!$S$23)))</f>
        <v>2</v>
      </c>
      <c r="E1563" s="1">
        <f ca="1">IF(AND($A1563=0,$B1563=1),
    VLOOKUP(1,ChapterTable!$1:$1048576,MATCH("최종"&amp;SUBSTITUTE(SUBSTITUTE(E$1,"standard",""),"|Float",""),ChapterTable!$1:$1,0),0)*ChapterTable!$Q$17,
  IF(AND($A1563=0,$B1563=0),
    E1564,
  IF($B1563=0,
    VLOOKUP($A1563,ChapterTable!$1:$1048576,MATCH("최종"&amp;SUBSTITUTE(SUBSTITUTE(E$1,"standard",""),"|Float",""),ChapterTable!$1:$1,0),0),
  IF($B1563=1,
    IF($L1563=FALSE,
      VLOOKUP($A1563,ChapterTable!$1:$1048576,MATCH("최종"&amp;SUBSTITUTE(SUBSTITUTE(E$1,"standard",""),"|Float",""),ChapterTable!$1:$1,0),0),
      VLOOKUP($A1563-ChapterTable!$Q$11,ChapterTable!$1:$1048576,MATCH("최종"&amp;SUBSTITUTE(SUBSTITUTE(E$1,"standard",""),"|Float",""),ChapterTable!$1:$1,0),0)*ChapterTable!$Q$14
    ),
  OFFSET(E1563,-$B1563+IF($L1563,1,0),0)*
    (VLOOKUP(SUBSTITUTE(SUBSTITUTE(E$1,"standard",""),"|Float","")&amp;"인게임누적곱배수",ChapterTable!$S:$T,2,0)^C1563
    +VLOOKUP(SUBSTITUTE(SUBSTITUTE(E$1,"standard",""),"|Float","")&amp;"인게임누적합배수",ChapterTable!$S:$T,2,0)*C1563)
  )
  )
  )
)</f>
        <v>4444.0523437499996</v>
      </c>
      <c r="F1563" s="1">
        <f ca="1">IF(AND($A1563=0,$B1563=1),
    VLOOKUP(1,ChapterTable!$1:$1048576,MATCH("최종"&amp;SUBSTITUTE(SUBSTITUTE(F$1,"standard",""),"|Float",""),ChapterTable!$1:$1,0),0)*ChapterTable!$Q$17,
  IF(AND($A1563=0,$B1563=0),
    F1564,
  IF($B1563=0,
    VLOOKUP($A1563,ChapterTable!$1:$1048576,MATCH("최종"&amp;SUBSTITUTE(SUBSTITUTE(F$1,"standard",""),"|Float",""),ChapterTable!$1:$1,0),0),
  IF($B1563=1,
    IF($L1563=FALSE,
      VLOOKUP($A1563,ChapterTable!$1:$1048576,MATCH("최종"&amp;SUBSTITUTE(SUBSTITUTE(F$1,"standard",""),"|Float",""),ChapterTable!$1:$1,0),0),
      VLOOKUP($A1563-ChapterTable!$Q$11,ChapterTable!$1:$1048576,MATCH("최종"&amp;SUBSTITUTE(SUBSTITUTE(F$1,"standard",""),"|Float",""),ChapterTable!$1:$1,0),0)*ChapterTable!$Q$14
    ),
  OFFSET(F1563,-$B1563+IF($L1563,1,0),0)*
    (VLOOKUP(SUBSTITUTE(SUBSTITUTE(F$1,"standard",""),"|Float","")&amp;"인게임누적곱배수",ChapterTable!$S:$T,2,0)^D1563
    +VLOOKUP(SUBSTITUTE(SUBSTITUTE(F$1,"standard",""),"|Float","")&amp;"인게임누적합배수",ChapterTable!$S:$T,2,0)*D1563)
  )
  )
  )
)</f>
        <v>2033.2265624999998</v>
      </c>
      <c r="G1563" t="s">
        <v>76</v>
      </c>
      <c r="J1563" t="str">
        <f>IF(ISBLANK(I1563),"",
IFERROR(VLOOKUP(I1563,[1]StringTable!$1:$1048576,MATCH([1]StringTable!$B$1,[1]StringTable!$1:$1,0),0),
IFERROR(VLOOKUP(I1563,[1]InApkStringTable!$1:$1048576,MATCH([1]InApkStringTable!$B$1,[1]InApkStringTable!$1:$1,0),0),
"스트링없음")))</f>
        <v/>
      </c>
      <c r="L1563" t="b">
        <v>1</v>
      </c>
      <c r="N1563" t="str">
        <f>IF(ISBLANK(M1563),"",IF(ISERROR(VLOOKUP(M1563,MapTable!$A:$A,1,0)),"맵없음",""))</f>
        <v/>
      </c>
      <c r="O1563">
        <f t="shared" si="97"/>
        <v>3</v>
      </c>
      <c r="Q1563">
        <f t="shared" si="98"/>
        <v>3</v>
      </c>
      <c r="R1563" t="b">
        <f t="shared" ca="1" si="99"/>
        <v>0</v>
      </c>
      <c r="T1563" t="b">
        <f t="shared" ca="1" si="100"/>
        <v>0</v>
      </c>
      <c r="X1563" t="str">
        <f>IF(ISBLANK(W1563),"",
IF(ISERROR(FIND(",",W1563)),
  IF(ISERROR(VLOOKUP(W1563,MapTable!$A:$A,1,0)),"맵없음",
  ""),
IF(ISERROR(FIND(",",W1563,FIND(",",W1563)+1)),
  IF(OR(ISERROR(VLOOKUP(LEFT(W1563,FIND(",",W1563)-1),MapTable!$A:$A,1,0)),ISERROR(VLOOKUP(TRIM(MID(W1563,FIND(",",W1563)+1,999)),MapTable!$A:$A,1,0))),"맵없음",
  ""),
IF(ISERROR(FIND(",",W1563,FIND(",",W1563,FIND(",",W1563)+1)+1)),
  IF(OR(ISERROR(VLOOKUP(LEFT(W1563,FIND(",",W1563)-1),MapTable!$A:$A,1,0)),ISERROR(VLOOKUP(TRIM(MID(W1563,FIND(",",W1563)+1,FIND(",",W1563,FIND(",",W1563)+1)-FIND(",",W1563)-1)),MapTable!$A:$A,1,0)),ISERROR(VLOOKUP(TRIM(MID(W1563,FIND(",",W1563,FIND(",",W1563)+1)+1,999)),MapTable!$A:$A,1,0))),"맵없음",
  ""),
IF(ISERROR(FIND(",",W1563,FIND(",",W1563,FIND(",",W1563,FIND(",",W1563)+1)+1)+1)),
  IF(OR(ISERROR(VLOOKUP(LEFT(W1563,FIND(",",W1563)-1),MapTable!$A:$A,1,0)),ISERROR(VLOOKUP(TRIM(MID(W1563,FIND(",",W1563)+1,FIND(",",W1563,FIND(",",W1563)+1)-FIND(",",W1563)-1)),MapTable!$A:$A,1,0)),ISERROR(VLOOKUP(TRIM(MID(W1563,FIND(",",W1563,FIND(",",W1563)+1)+1,FIND(",",W1563,FIND(",",W1563,FIND(",",W1563)+1)+1)-FIND(",",W1563,FIND(",",W1563)+1)-1)),MapTable!$A:$A,1,0)),ISERROR(VLOOKUP(TRIM(MID(W1563,FIND(",",W1563,FIND(",",W1563,FIND(",",W1563)+1)+1)+1,999)),MapTable!$A:$A,1,0))),"맵없음",
  ""),
)))))</f>
        <v/>
      </c>
      <c r="AC1563" t="str">
        <f>IF(ISBLANK(AB1563),"",IF(ISERROR(VLOOKUP(AB1563,[3]DropTable!$A:$A,1,0)),"드랍없음",""))</f>
        <v/>
      </c>
      <c r="AE1563" t="str">
        <f>IF(ISBLANK(AD1563),"",IF(ISERROR(VLOOKUP(AD1563,[3]DropTable!$A:$A,1,0)),"드랍없음",""))</f>
        <v/>
      </c>
      <c r="AG1563">
        <v>9.8000000000000007</v>
      </c>
      <c r="AH1563">
        <v>1</v>
      </c>
    </row>
    <row r="1564" spans="1:34" x14ac:dyDescent="0.3">
      <c r="A1564">
        <v>9</v>
      </c>
      <c r="B1564">
        <v>23</v>
      </c>
      <c r="C1564">
        <f>IF(OR($L1564=TRUE,$A1564=0,MOD($A1564,ChapterTable!$S$20)&lt;&gt;0),
MAX(0,INT(($B1564+ChapterTable!$Q$26+VLOOKUP(SUBSTITUTE(C$1,"성장단계","")&amp;"단계오프셋",ChapterTable!$S:$T,2,0))/ChapterTable!$Q$23)),
MAX(0,INT(($B1564+ChapterTable!$S$26+VLOOKUP(SUBSTITUTE(C$1,"성장단계","")&amp;"보스단계오프셋",ChapterTable!$S:$T,2,0))/ChapterTable!$S$23)))</f>
        <v>2</v>
      </c>
      <c r="D1564">
        <f>IF(OR($L1564=TRUE,$A1564=0,MOD($A1564,ChapterTable!$S$20)&lt;&gt;0),
MAX(0,INT(($B1564+ChapterTable!$Q$26+VLOOKUP(SUBSTITUTE(D$1,"성장단계","")&amp;"단계오프셋",ChapterTable!$S:$T,2,0))/ChapterTable!$Q$23)),
MAX(0,INT(($B1564+ChapterTable!$S$26+VLOOKUP(SUBSTITUTE(D$1,"성장단계","")&amp;"보스단계오프셋",ChapterTable!$S:$T,2,0))/ChapterTable!$S$23)))</f>
        <v>2</v>
      </c>
      <c r="E1564" s="1">
        <f ca="1">IF(AND($A1564=0,$B1564=1),
    VLOOKUP(1,ChapterTable!$1:$1048576,MATCH("최종"&amp;SUBSTITUTE(SUBSTITUTE(E$1,"standard",""),"|Float",""),ChapterTable!$1:$1,0),0)*ChapterTable!$Q$17,
  IF(AND($A1564=0,$B1564=0),
    E1565,
  IF($B1564=0,
    VLOOKUP($A1564,ChapterTable!$1:$1048576,MATCH("최종"&amp;SUBSTITUTE(SUBSTITUTE(E$1,"standard",""),"|Float",""),ChapterTable!$1:$1,0),0),
  IF($B1564=1,
    IF($L1564=FALSE,
      VLOOKUP($A1564,ChapterTable!$1:$1048576,MATCH("최종"&amp;SUBSTITUTE(SUBSTITUTE(E$1,"standard",""),"|Float",""),ChapterTable!$1:$1,0),0),
      VLOOKUP($A1564-ChapterTable!$Q$11,ChapterTable!$1:$1048576,MATCH("최종"&amp;SUBSTITUTE(SUBSTITUTE(E$1,"standard",""),"|Float",""),ChapterTable!$1:$1,0),0)*ChapterTable!$Q$14
    ),
  OFFSET(E1564,-$B1564+IF($L1564,1,0),0)*
    (VLOOKUP(SUBSTITUTE(SUBSTITUTE(E$1,"standard",""),"|Float","")&amp;"인게임누적곱배수",ChapterTable!$S:$T,2,0)^C1564
    +VLOOKUP(SUBSTITUTE(SUBSTITUTE(E$1,"standard",""),"|Float","")&amp;"인게임누적합배수",ChapterTable!$S:$T,2,0)*C1564)
  )
  )
  )
)</f>
        <v>4444.0523437499996</v>
      </c>
      <c r="F1564" s="1">
        <f ca="1">IF(AND($A1564=0,$B1564=1),
    VLOOKUP(1,ChapterTable!$1:$1048576,MATCH("최종"&amp;SUBSTITUTE(SUBSTITUTE(F$1,"standard",""),"|Float",""),ChapterTable!$1:$1,0),0)*ChapterTable!$Q$17,
  IF(AND($A1564=0,$B1564=0),
    F1565,
  IF($B1564=0,
    VLOOKUP($A1564,ChapterTable!$1:$1048576,MATCH("최종"&amp;SUBSTITUTE(SUBSTITUTE(F$1,"standard",""),"|Float",""),ChapterTable!$1:$1,0),0),
  IF($B1564=1,
    IF($L1564=FALSE,
      VLOOKUP($A1564,ChapterTable!$1:$1048576,MATCH("최종"&amp;SUBSTITUTE(SUBSTITUTE(F$1,"standard",""),"|Float",""),ChapterTable!$1:$1,0),0),
      VLOOKUP($A1564-ChapterTable!$Q$11,ChapterTable!$1:$1048576,MATCH("최종"&amp;SUBSTITUTE(SUBSTITUTE(F$1,"standard",""),"|Float",""),ChapterTable!$1:$1,0),0)*ChapterTable!$Q$14
    ),
  OFFSET(F1564,-$B1564+IF($L1564,1,0),0)*
    (VLOOKUP(SUBSTITUTE(SUBSTITUTE(F$1,"standard",""),"|Float","")&amp;"인게임누적곱배수",ChapterTable!$S:$T,2,0)^D1564
    +VLOOKUP(SUBSTITUTE(SUBSTITUTE(F$1,"standard",""),"|Float","")&amp;"인게임누적합배수",ChapterTable!$S:$T,2,0)*D1564)
  )
  )
  )
)</f>
        <v>2033.2265624999998</v>
      </c>
      <c r="G1564" t="s">
        <v>76</v>
      </c>
      <c r="J1564" t="str">
        <f>IF(ISBLANK(I1564),"",
IFERROR(VLOOKUP(I1564,[1]StringTable!$1:$1048576,MATCH([1]StringTable!$B$1,[1]StringTable!$1:$1,0),0),
IFERROR(VLOOKUP(I1564,[1]InApkStringTable!$1:$1048576,MATCH([1]InApkStringTable!$B$1,[1]InApkStringTable!$1:$1,0),0),
"스트링없음")))</f>
        <v/>
      </c>
      <c r="L1564" t="b">
        <v>1</v>
      </c>
      <c r="N1564" t="str">
        <f>IF(ISBLANK(M1564),"",IF(ISERROR(VLOOKUP(M1564,MapTable!$A:$A,1,0)),"맵없음",""))</f>
        <v/>
      </c>
      <c r="O1564">
        <f t="shared" si="97"/>
        <v>3</v>
      </c>
      <c r="Q1564">
        <f t="shared" si="98"/>
        <v>3</v>
      </c>
      <c r="R1564" t="b">
        <f t="shared" ca="1" si="99"/>
        <v>0</v>
      </c>
      <c r="T1564" t="b">
        <f t="shared" ca="1" si="100"/>
        <v>0</v>
      </c>
      <c r="X1564" t="str">
        <f>IF(ISBLANK(W1564),"",
IF(ISERROR(FIND(",",W1564)),
  IF(ISERROR(VLOOKUP(W1564,MapTable!$A:$A,1,0)),"맵없음",
  ""),
IF(ISERROR(FIND(",",W1564,FIND(",",W1564)+1)),
  IF(OR(ISERROR(VLOOKUP(LEFT(W1564,FIND(",",W1564)-1),MapTable!$A:$A,1,0)),ISERROR(VLOOKUP(TRIM(MID(W1564,FIND(",",W1564)+1,999)),MapTable!$A:$A,1,0))),"맵없음",
  ""),
IF(ISERROR(FIND(",",W1564,FIND(",",W1564,FIND(",",W1564)+1)+1)),
  IF(OR(ISERROR(VLOOKUP(LEFT(W1564,FIND(",",W1564)-1),MapTable!$A:$A,1,0)),ISERROR(VLOOKUP(TRIM(MID(W1564,FIND(",",W1564)+1,FIND(",",W1564,FIND(",",W1564)+1)-FIND(",",W1564)-1)),MapTable!$A:$A,1,0)),ISERROR(VLOOKUP(TRIM(MID(W1564,FIND(",",W1564,FIND(",",W1564)+1)+1,999)),MapTable!$A:$A,1,0))),"맵없음",
  ""),
IF(ISERROR(FIND(",",W1564,FIND(",",W1564,FIND(",",W1564,FIND(",",W1564)+1)+1)+1)),
  IF(OR(ISERROR(VLOOKUP(LEFT(W1564,FIND(",",W1564)-1),MapTable!$A:$A,1,0)),ISERROR(VLOOKUP(TRIM(MID(W1564,FIND(",",W1564)+1,FIND(",",W1564,FIND(",",W1564)+1)-FIND(",",W1564)-1)),MapTable!$A:$A,1,0)),ISERROR(VLOOKUP(TRIM(MID(W1564,FIND(",",W1564,FIND(",",W1564)+1)+1,FIND(",",W1564,FIND(",",W1564,FIND(",",W1564)+1)+1)-FIND(",",W1564,FIND(",",W1564)+1)-1)),MapTable!$A:$A,1,0)),ISERROR(VLOOKUP(TRIM(MID(W1564,FIND(",",W1564,FIND(",",W1564,FIND(",",W1564)+1)+1)+1,999)),MapTable!$A:$A,1,0))),"맵없음",
  ""),
)))))</f>
        <v/>
      </c>
      <c r="AC1564" t="str">
        <f>IF(ISBLANK(AB1564),"",IF(ISERROR(VLOOKUP(AB1564,[3]DropTable!$A:$A,1,0)),"드랍없음",""))</f>
        <v/>
      </c>
      <c r="AE1564" t="str">
        <f>IF(ISBLANK(AD1564),"",IF(ISERROR(VLOOKUP(AD1564,[3]DropTable!$A:$A,1,0)),"드랍없음",""))</f>
        <v/>
      </c>
      <c r="AG1564">
        <v>9.8000000000000007</v>
      </c>
      <c r="AH1564">
        <v>1</v>
      </c>
    </row>
    <row r="1565" spans="1:34" x14ac:dyDescent="0.3">
      <c r="A1565">
        <v>9</v>
      </c>
      <c r="B1565">
        <v>24</v>
      </c>
      <c r="C1565">
        <f>IF(OR($L1565=TRUE,$A1565=0,MOD($A1565,ChapterTable!$S$20)&lt;&gt;0),
MAX(0,INT(($B1565+ChapterTable!$Q$26+VLOOKUP(SUBSTITUTE(C$1,"성장단계","")&amp;"단계오프셋",ChapterTable!$S:$T,2,0))/ChapterTable!$Q$23)),
MAX(0,INT(($B1565+ChapterTable!$S$26+VLOOKUP(SUBSTITUTE(C$1,"성장단계","")&amp;"보스단계오프셋",ChapterTable!$S:$T,2,0))/ChapterTable!$S$23)))</f>
        <v>2</v>
      </c>
      <c r="D1565">
        <f>IF(OR($L1565=TRUE,$A1565=0,MOD($A1565,ChapterTable!$S$20)&lt;&gt;0),
MAX(0,INT(($B1565+ChapterTable!$Q$26+VLOOKUP(SUBSTITUTE(D$1,"성장단계","")&amp;"단계오프셋",ChapterTable!$S:$T,2,0))/ChapterTable!$Q$23)),
MAX(0,INT(($B1565+ChapterTable!$S$26+VLOOKUP(SUBSTITUTE(D$1,"성장단계","")&amp;"보스단계오프셋",ChapterTable!$S:$T,2,0))/ChapterTable!$S$23)))</f>
        <v>2</v>
      </c>
      <c r="E1565" s="1">
        <f ca="1">IF(AND($A1565=0,$B1565=1),
    VLOOKUP(1,ChapterTable!$1:$1048576,MATCH("최종"&amp;SUBSTITUTE(SUBSTITUTE(E$1,"standard",""),"|Float",""),ChapterTable!$1:$1,0),0)*ChapterTable!$Q$17,
  IF(AND($A1565=0,$B1565=0),
    E1566,
  IF($B1565=0,
    VLOOKUP($A1565,ChapterTable!$1:$1048576,MATCH("최종"&amp;SUBSTITUTE(SUBSTITUTE(E$1,"standard",""),"|Float",""),ChapterTable!$1:$1,0),0),
  IF($B1565=1,
    IF($L1565=FALSE,
      VLOOKUP($A1565,ChapterTable!$1:$1048576,MATCH("최종"&amp;SUBSTITUTE(SUBSTITUTE(E$1,"standard",""),"|Float",""),ChapterTable!$1:$1,0),0),
      VLOOKUP($A1565-ChapterTable!$Q$11,ChapterTable!$1:$1048576,MATCH("최종"&amp;SUBSTITUTE(SUBSTITUTE(E$1,"standard",""),"|Float",""),ChapterTable!$1:$1,0),0)*ChapterTable!$Q$14
    ),
  OFFSET(E1565,-$B1565+IF($L1565,1,0),0)*
    (VLOOKUP(SUBSTITUTE(SUBSTITUTE(E$1,"standard",""),"|Float","")&amp;"인게임누적곱배수",ChapterTable!$S:$T,2,0)^C1565
    +VLOOKUP(SUBSTITUTE(SUBSTITUTE(E$1,"standard",""),"|Float","")&amp;"인게임누적합배수",ChapterTable!$S:$T,2,0)*C1565)
  )
  )
  )
)</f>
        <v>4444.0523437499996</v>
      </c>
      <c r="F1565" s="1">
        <f ca="1">IF(AND($A1565=0,$B1565=1),
    VLOOKUP(1,ChapterTable!$1:$1048576,MATCH("최종"&amp;SUBSTITUTE(SUBSTITUTE(F$1,"standard",""),"|Float",""),ChapterTable!$1:$1,0),0)*ChapterTable!$Q$17,
  IF(AND($A1565=0,$B1565=0),
    F1566,
  IF($B1565=0,
    VLOOKUP($A1565,ChapterTable!$1:$1048576,MATCH("최종"&amp;SUBSTITUTE(SUBSTITUTE(F$1,"standard",""),"|Float",""),ChapterTable!$1:$1,0),0),
  IF($B1565=1,
    IF($L1565=FALSE,
      VLOOKUP($A1565,ChapterTable!$1:$1048576,MATCH("최종"&amp;SUBSTITUTE(SUBSTITUTE(F$1,"standard",""),"|Float",""),ChapterTable!$1:$1,0),0),
      VLOOKUP($A1565-ChapterTable!$Q$11,ChapterTable!$1:$1048576,MATCH("최종"&amp;SUBSTITUTE(SUBSTITUTE(F$1,"standard",""),"|Float",""),ChapterTable!$1:$1,0),0)*ChapterTable!$Q$14
    ),
  OFFSET(F1565,-$B1565+IF($L1565,1,0),0)*
    (VLOOKUP(SUBSTITUTE(SUBSTITUTE(F$1,"standard",""),"|Float","")&amp;"인게임누적곱배수",ChapterTable!$S:$T,2,0)^D1565
    +VLOOKUP(SUBSTITUTE(SUBSTITUTE(F$1,"standard",""),"|Float","")&amp;"인게임누적합배수",ChapterTable!$S:$T,2,0)*D1565)
  )
  )
  )
)</f>
        <v>2033.2265624999998</v>
      </c>
      <c r="G1565" t="s">
        <v>76</v>
      </c>
      <c r="J1565" t="str">
        <f>IF(ISBLANK(I1565),"",
IFERROR(VLOOKUP(I1565,[1]StringTable!$1:$1048576,MATCH([1]StringTable!$B$1,[1]StringTable!$1:$1,0),0),
IFERROR(VLOOKUP(I1565,[1]InApkStringTable!$1:$1048576,MATCH([1]InApkStringTable!$B$1,[1]InApkStringTable!$1:$1,0),0),
"스트링없음")))</f>
        <v/>
      </c>
      <c r="L1565" t="b">
        <v>1</v>
      </c>
      <c r="N1565" t="str">
        <f>IF(ISBLANK(M1565),"",IF(ISERROR(VLOOKUP(M1565,MapTable!$A:$A,1,0)),"맵없음",""))</f>
        <v/>
      </c>
      <c r="O1565">
        <f t="shared" si="97"/>
        <v>3</v>
      </c>
      <c r="Q1565">
        <f t="shared" si="98"/>
        <v>3</v>
      </c>
      <c r="R1565" t="b">
        <f t="shared" ca="1" si="99"/>
        <v>0</v>
      </c>
      <c r="T1565" t="b">
        <f t="shared" ca="1" si="100"/>
        <v>0</v>
      </c>
      <c r="X1565" t="str">
        <f>IF(ISBLANK(W1565),"",
IF(ISERROR(FIND(",",W1565)),
  IF(ISERROR(VLOOKUP(W1565,MapTable!$A:$A,1,0)),"맵없음",
  ""),
IF(ISERROR(FIND(",",W1565,FIND(",",W1565)+1)),
  IF(OR(ISERROR(VLOOKUP(LEFT(W1565,FIND(",",W1565)-1),MapTable!$A:$A,1,0)),ISERROR(VLOOKUP(TRIM(MID(W1565,FIND(",",W1565)+1,999)),MapTable!$A:$A,1,0))),"맵없음",
  ""),
IF(ISERROR(FIND(",",W1565,FIND(",",W1565,FIND(",",W1565)+1)+1)),
  IF(OR(ISERROR(VLOOKUP(LEFT(W1565,FIND(",",W1565)-1),MapTable!$A:$A,1,0)),ISERROR(VLOOKUP(TRIM(MID(W1565,FIND(",",W1565)+1,FIND(",",W1565,FIND(",",W1565)+1)-FIND(",",W1565)-1)),MapTable!$A:$A,1,0)),ISERROR(VLOOKUP(TRIM(MID(W1565,FIND(",",W1565,FIND(",",W1565)+1)+1,999)),MapTable!$A:$A,1,0))),"맵없음",
  ""),
IF(ISERROR(FIND(",",W1565,FIND(",",W1565,FIND(",",W1565,FIND(",",W1565)+1)+1)+1)),
  IF(OR(ISERROR(VLOOKUP(LEFT(W1565,FIND(",",W1565)-1),MapTable!$A:$A,1,0)),ISERROR(VLOOKUP(TRIM(MID(W1565,FIND(",",W1565)+1,FIND(",",W1565,FIND(",",W1565)+1)-FIND(",",W1565)-1)),MapTable!$A:$A,1,0)),ISERROR(VLOOKUP(TRIM(MID(W1565,FIND(",",W1565,FIND(",",W1565)+1)+1,FIND(",",W1565,FIND(",",W1565,FIND(",",W1565)+1)+1)-FIND(",",W1565,FIND(",",W1565)+1)-1)),MapTable!$A:$A,1,0)),ISERROR(VLOOKUP(TRIM(MID(W1565,FIND(",",W1565,FIND(",",W1565,FIND(",",W1565)+1)+1)+1,999)),MapTable!$A:$A,1,0))),"맵없음",
  ""),
)))))</f>
        <v/>
      </c>
      <c r="AC1565" t="str">
        <f>IF(ISBLANK(AB1565),"",IF(ISERROR(VLOOKUP(AB1565,[3]DropTable!$A:$A,1,0)),"드랍없음",""))</f>
        <v/>
      </c>
      <c r="AE1565" t="str">
        <f>IF(ISBLANK(AD1565),"",IF(ISERROR(VLOOKUP(AD1565,[3]DropTable!$A:$A,1,0)),"드랍없음",""))</f>
        <v/>
      </c>
      <c r="AG1565">
        <v>9.8000000000000007</v>
      </c>
      <c r="AH1565">
        <v>1</v>
      </c>
    </row>
    <row r="1566" spans="1:34" x14ac:dyDescent="0.3">
      <c r="A1566">
        <v>9</v>
      </c>
      <c r="B1566">
        <v>25</v>
      </c>
      <c r="C1566">
        <f>IF(OR($L1566=TRUE,$A1566=0,MOD($A1566,ChapterTable!$S$20)&lt;&gt;0),
MAX(0,INT(($B1566+ChapterTable!$Q$26+VLOOKUP(SUBSTITUTE(C$1,"성장단계","")&amp;"단계오프셋",ChapterTable!$S:$T,2,0))/ChapterTable!$Q$23)),
MAX(0,INT(($B1566+ChapterTable!$S$26+VLOOKUP(SUBSTITUTE(C$1,"성장단계","")&amp;"보스단계오프셋",ChapterTable!$S:$T,2,0))/ChapterTable!$S$23)))</f>
        <v>2</v>
      </c>
      <c r="D1566">
        <f>IF(OR($L1566=TRUE,$A1566=0,MOD($A1566,ChapterTable!$S$20)&lt;&gt;0),
MAX(0,INT(($B1566+ChapterTable!$Q$26+VLOOKUP(SUBSTITUTE(D$1,"성장단계","")&amp;"단계오프셋",ChapterTable!$S:$T,2,0))/ChapterTable!$Q$23)),
MAX(0,INT(($B1566+ChapterTable!$S$26+VLOOKUP(SUBSTITUTE(D$1,"성장단계","")&amp;"보스단계오프셋",ChapterTable!$S:$T,2,0))/ChapterTable!$S$23)))</f>
        <v>2</v>
      </c>
      <c r="E1566" s="1">
        <f ca="1">IF(AND($A1566=0,$B1566=1),
    VLOOKUP(1,ChapterTable!$1:$1048576,MATCH("최종"&amp;SUBSTITUTE(SUBSTITUTE(E$1,"standard",""),"|Float",""),ChapterTable!$1:$1,0),0)*ChapterTable!$Q$17,
  IF(AND($A1566=0,$B1566=0),
    E1567,
  IF($B1566=0,
    VLOOKUP($A1566,ChapterTable!$1:$1048576,MATCH("최종"&amp;SUBSTITUTE(SUBSTITUTE(E$1,"standard",""),"|Float",""),ChapterTable!$1:$1,0),0),
  IF($B1566=1,
    IF($L1566=FALSE,
      VLOOKUP($A1566,ChapterTable!$1:$1048576,MATCH("최종"&amp;SUBSTITUTE(SUBSTITUTE(E$1,"standard",""),"|Float",""),ChapterTable!$1:$1,0),0),
      VLOOKUP($A1566-ChapterTable!$Q$11,ChapterTable!$1:$1048576,MATCH("최종"&amp;SUBSTITUTE(SUBSTITUTE(E$1,"standard",""),"|Float",""),ChapterTable!$1:$1,0),0)*ChapterTable!$Q$14
    ),
  OFFSET(E1566,-$B1566+IF($L1566,1,0),0)*
    (VLOOKUP(SUBSTITUTE(SUBSTITUTE(E$1,"standard",""),"|Float","")&amp;"인게임누적곱배수",ChapterTable!$S:$T,2,0)^C1566
    +VLOOKUP(SUBSTITUTE(SUBSTITUTE(E$1,"standard",""),"|Float","")&amp;"인게임누적합배수",ChapterTable!$S:$T,2,0)*C1566)
  )
  )
  )
)</f>
        <v>4444.0523437499996</v>
      </c>
      <c r="F1566" s="1">
        <f ca="1">IF(AND($A1566=0,$B1566=1),
    VLOOKUP(1,ChapterTable!$1:$1048576,MATCH("최종"&amp;SUBSTITUTE(SUBSTITUTE(F$1,"standard",""),"|Float",""),ChapterTable!$1:$1,0),0)*ChapterTable!$Q$17,
  IF(AND($A1566=0,$B1566=0),
    F1567,
  IF($B1566=0,
    VLOOKUP($A1566,ChapterTable!$1:$1048576,MATCH("최종"&amp;SUBSTITUTE(SUBSTITUTE(F$1,"standard",""),"|Float",""),ChapterTable!$1:$1,0),0),
  IF($B1566=1,
    IF($L1566=FALSE,
      VLOOKUP($A1566,ChapterTable!$1:$1048576,MATCH("최종"&amp;SUBSTITUTE(SUBSTITUTE(F$1,"standard",""),"|Float",""),ChapterTable!$1:$1,0),0),
      VLOOKUP($A1566-ChapterTable!$Q$11,ChapterTable!$1:$1048576,MATCH("최종"&amp;SUBSTITUTE(SUBSTITUTE(F$1,"standard",""),"|Float",""),ChapterTable!$1:$1,0),0)*ChapterTable!$Q$14
    ),
  OFFSET(F1566,-$B1566+IF($L1566,1,0),0)*
    (VLOOKUP(SUBSTITUTE(SUBSTITUTE(F$1,"standard",""),"|Float","")&amp;"인게임누적곱배수",ChapterTable!$S:$T,2,0)^D1566
    +VLOOKUP(SUBSTITUTE(SUBSTITUTE(F$1,"standard",""),"|Float","")&amp;"인게임누적합배수",ChapterTable!$S:$T,2,0)*D1566)
  )
  )
  )
)</f>
        <v>2033.2265624999998</v>
      </c>
      <c r="G1566" t="s">
        <v>76</v>
      </c>
      <c r="J1566" t="str">
        <f>IF(ISBLANK(I1566),"",
IFERROR(VLOOKUP(I1566,[1]StringTable!$1:$1048576,MATCH([1]StringTable!$B$1,[1]StringTable!$1:$1,0),0),
IFERROR(VLOOKUP(I1566,[1]InApkStringTable!$1:$1048576,MATCH([1]InApkStringTable!$B$1,[1]InApkStringTable!$1:$1,0),0),
"스트링없음")))</f>
        <v/>
      </c>
      <c r="L1566" t="b">
        <v>1</v>
      </c>
      <c r="N1566" t="str">
        <f>IF(ISBLANK(M1566),"",IF(ISERROR(VLOOKUP(M1566,MapTable!$A:$A,1,0)),"맵없음",""))</f>
        <v/>
      </c>
      <c r="O1566">
        <f t="shared" si="97"/>
        <v>11</v>
      </c>
      <c r="Q1566">
        <f t="shared" si="98"/>
        <v>11</v>
      </c>
      <c r="R1566" t="b">
        <f t="shared" ca="1" si="99"/>
        <v>0</v>
      </c>
      <c r="T1566" t="b">
        <f t="shared" ca="1" si="100"/>
        <v>0</v>
      </c>
      <c r="X1566" t="str">
        <f>IF(ISBLANK(W1566),"",
IF(ISERROR(FIND(",",W1566)),
  IF(ISERROR(VLOOKUP(W1566,MapTable!$A:$A,1,0)),"맵없음",
  ""),
IF(ISERROR(FIND(",",W1566,FIND(",",W1566)+1)),
  IF(OR(ISERROR(VLOOKUP(LEFT(W1566,FIND(",",W1566)-1),MapTable!$A:$A,1,0)),ISERROR(VLOOKUP(TRIM(MID(W1566,FIND(",",W1566)+1,999)),MapTable!$A:$A,1,0))),"맵없음",
  ""),
IF(ISERROR(FIND(",",W1566,FIND(",",W1566,FIND(",",W1566)+1)+1)),
  IF(OR(ISERROR(VLOOKUP(LEFT(W1566,FIND(",",W1566)-1),MapTable!$A:$A,1,0)),ISERROR(VLOOKUP(TRIM(MID(W1566,FIND(",",W1566)+1,FIND(",",W1566,FIND(",",W1566)+1)-FIND(",",W1566)-1)),MapTable!$A:$A,1,0)),ISERROR(VLOOKUP(TRIM(MID(W1566,FIND(",",W1566,FIND(",",W1566)+1)+1,999)),MapTable!$A:$A,1,0))),"맵없음",
  ""),
IF(ISERROR(FIND(",",W1566,FIND(",",W1566,FIND(",",W1566,FIND(",",W1566)+1)+1)+1)),
  IF(OR(ISERROR(VLOOKUP(LEFT(W1566,FIND(",",W1566)-1),MapTable!$A:$A,1,0)),ISERROR(VLOOKUP(TRIM(MID(W1566,FIND(",",W1566)+1,FIND(",",W1566,FIND(",",W1566)+1)-FIND(",",W1566)-1)),MapTable!$A:$A,1,0)),ISERROR(VLOOKUP(TRIM(MID(W1566,FIND(",",W1566,FIND(",",W1566)+1)+1,FIND(",",W1566,FIND(",",W1566,FIND(",",W1566)+1)+1)-FIND(",",W1566,FIND(",",W1566)+1)-1)),MapTable!$A:$A,1,0)),ISERROR(VLOOKUP(TRIM(MID(W1566,FIND(",",W1566,FIND(",",W1566,FIND(",",W1566)+1)+1)+1,999)),MapTable!$A:$A,1,0))),"맵없음",
  ""),
)))))</f>
        <v/>
      </c>
      <c r="AC1566" t="str">
        <f>IF(ISBLANK(AB1566),"",IF(ISERROR(VLOOKUP(AB1566,[3]DropTable!$A:$A,1,0)),"드랍없음",""))</f>
        <v/>
      </c>
      <c r="AE1566" t="str">
        <f>IF(ISBLANK(AD1566),"",IF(ISERROR(VLOOKUP(AD1566,[3]DropTable!$A:$A,1,0)),"드랍없음",""))</f>
        <v/>
      </c>
      <c r="AG1566">
        <v>9.8000000000000007</v>
      </c>
      <c r="AH1566">
        <v>1</v>
      </c>
    </row>
    <row r="1567" spans="1:34" x14ac:dyDescent="0.3">
      <c r="A1567">
        <v>9</v>
      </c>
      <c r="B1567">
        <v>26</v>
      </c>
      <c r="C1567">
        <f>IF(OR($L1567=TRUE,$A1567=0,MOD($A1567,ChapterTable!$S$20)&lt;&gt;0),
MAX(0,INT(($B1567+ChapterTable!$Q$26+VLOOKUP(SUBSTITUTE(C$1,"성장단계","")&amp;"단계오프셋",ChapterTable!$S:$T,2,0))/ChapterTable!$Q$23)),
MAX(0,INT(($B1567+ChapterTable!$S$26+VLOOKUP(SUBSTITUTE(C$1,"성장단계","")&amp;"보스단계오프셋",ChapterTable!$S:$T,2,0))/ChapterTable!$S$23)))</f>
        <v>3</v>
      </c>
      <c r="D1567">
        <f>IF(OR($L1567=TRUE,$A1567=0,MOD($A1567,ChapterTable!$S$20)&lt;&gt;0),
MAX(0,INT(($B1567+ChapterTable!$Q$26+VLOOKUP(SUBSTITUTE(D$1,"성장단계","")&amp;"단계오프셋",ChapterTable!$S:$T,2,0))/ChapterTable!$Q$23)),
MAX(0,INT(($B1567+ChapterTable!$S$26+VLOOKUP(SUBSTITUTE(D$1,"성장단계","")&amp;"보스단계오프셋",ChapterTable!$S:$T,2,0))/ChapterTable!$S$23)))</f>
        <v>2</v>
      </c>
      <c r="E1567" s="1">
        <f ca="1">IF(AND($A1567=0,$B1567=1),
    VLOOKUP(1,ChapterTable!$1:$1048576,MATCH("최종"&amp;SUBSTITUTE(SUBSTITUTE(E$1,"standard",""),"|Float",""),ChapterTable!$1:$1,0),0)*ChapterTable!$Q$17,
  IF(AND($A1567=0,$B1567=0),
    E1568,
  IF($B1567=0,
    VLOOKUP($A1567,ChapterTable!$1:$1048576,MATCH("최종"&amp;SUBSTITUTE(SUBSTITUTE(E$1,"standard",""),"|Float",""),ChapterTable!$1:$1,0),0),
  IF($B1567=1,
    IF($L1567=FALSE,
      VLOOKUP($A1567,ChapterTable!$1:$1048576,MATCH("최종"&amp;SUBSTITUTE(SUBSTITUTE(E$1,"standard",""),"|Float",""),ChapterTable!$1:$1,0),0),
      VLOOKUP($A1567-ChapterTable!$Q$11,ChapterTable!$1:$1048576,MATCH("최종"&amp;SUBSTITUTE(SUBSTITUTE(E$1,"standard",""),"|Float",""),ChapterTable!$1:$1,0),0)*ChapterTable!$Q$14
    ),
  OFFSET(E1567,-$B1567+IF($L1567,1,0),0)*
    (VLOOKUP(SUBSTITUTE(SUBSTITUTE(E$1,"standard",""),"|Float","")&amp;"인게임누적곱배수",ChapterTable!$S:$T,2,0)^C1567
    +VLOOKUP(SUBSTITUTE(SUBSTITUTE(E$1,"standard",""),"|Float","")&amp;"인게임누적합배수",ChapterTable!$S:$T,2,0)*C1567)
  )
  )
  )
)</f>
        <v>5359.0042968749995</v>
      </c>
      <c r="F1567" s="1">
        <f ca="1">IF(AND($A1567=0,$B1567=1),
    VLOOKUP(1,ChapterTable!$1:$1048576,MATCH("최종"&amp;SUBSTITUTE(SUBSTITUTE(F$1,"standard",""),"|Float",""),ChapterTable!$1:$1,0),0)*ChapterTable!$Q$17,
  IF(AND($A1567=0,$B1567=0),
    F1568,
  IF($B1567=0,
    VLOOKUP($A1567,ChapterTable!$1:$1048576,MATCH("최종"&amp;SUBSTITUTE(SUBSTITUTE(F$1,"standard",""),"|Float",""),ChapterTable!$1:$1,0),0),
  IF($B1567=1,
    IF($L1567=FALSE,
      VLOOKUP($A1567,ChapterTable!$1:$1048576,MATCH("최종"&amp;SUBSTITUTE(SUBSTITUTE(F$1,"standard",""),"|Float",""),ChapterTable!$1:$1,0),0),
      VLOOKUP($A1567-ChapterTable!$Q$11,ChapterTable!$1:$1048576,MATCH("최종"&amp;SUBSTITUTE(SUBSTITUTE(F$1,"standard",""),"|Float",""),ChapterTable!$1:$1,0),0)*ChapterTable!$Q$14
    ),
  OFFSET(F1567,-$B1567+IF($L1567,1,0),0)*
    (VLOOKUP(SUBSTITUTE(SUBSTITUTE(F$1,"standard",""),"|Float","")&amp;"인게임누적곱배수",ChapterTable!$S:$T,2,0)^D1567
    +VLOOKUP(SUBSTITUTE(SUBSTITUTE(F$1,"standard",""),"|Float","")&amp;"인게임누적합배수",ChapterTable!$S:$T,2,0)*D1567)
  )
  )
  )
)</f>
        <v>2033.2265624999998</v>
      </c>
      <c r="G1567" t="s">
        <v>76</v>
      </c>
      <c r="J1567" t="str">
        <f>IF(ISBLANK(I1567),"",
IFERROR(VLOOKUP(I1567,[1]StringTable!$1:$1048576,MATCH([1]StringTable!$B$1,[1]StringTable!$1:$1,0),0),
IFERROR(VLOOKUP(I1567,[1]InApkStringTable!$1:$1048576,MATCH([1]InApkStringTable!$B$1,[1]InApkStringTable!$1:$1,0),0),
"스트링없음")))</f>
        <v/>
      </c>
      <c r="L1567" t="b">
        <v>1</v>
      </c>
      <c r="N1567" t="str">
        <f>IF(ISBLANK(M1567),"",IF(ISERROR(VLOOKUP(M1567,MapTable!$A:$A,1,0)),"맵없음",""))</f>
        <v/>
      </c>
      <c r="O1567">
        <f t="shared" si="97"/>
        <v>3</v>
      </c>
      <c r="Q1567">
        <f t="shared" si="98"/>
        <v>3</v>
      </c>
      <c r="R1567" t="b">
        <f t="shared" ca="1" si="99"/>
        <v>0</v>
      </c>
      <c r="T1567" t="b">
        <f t="shared" ca="1" si="100"/>
        <v>0</v>
      </c>
      <c r="X1567" t="str">
        <f>IF(ISBLANK(W1567),"",
IF(ISERROR(FIND(",",W1567)),
  IF(ISERROR(VLOOKUP(W1567,MapTable!$A:$A,1,0)),"맵없음",
  ""),
IF(ISERROR(FIND(",",W1567,FIND(",",W1567)+1)),
  IF(OR(ISERROR(VLOOKUP(LEFT(W1567,FIND(",",W1567)-1),MapTable!$A:$A,1,0)),ISERROR(VLOOKUP(TRIM(MID(W1567,FIND(",",W1567)+1,999)),MapTable!$A:$A,1,0))),"맵없음",
  ""),
IF(ISERROR(FIND(",",W1567,FIND(",",W1567,FIND(",",W1567)+1)+1)),
  IF(OR(ISERROR(VLOOKUP(LEFT(W1567,FIND(",",W1567)-1),MapTable!$A:$A,1,0)),ISERROR(VLOOKUP(TRIM(MID(W1567,FIND(",",W1567)+1,FIND(",",W1567,FIND(",",W1567)+1)-FIND(",",W1567)-1)),MapTable!$A:$A,1,0)),ISERROR(VLOOKUP(TRIM(MID(W1567,FIND(",",W1567,FIND(",",W1567)+1)+1,999)),MapTable!$A:$A,1,0))),"맵없음",
  ""),
IF(ISERROR(FIND(",",W1567,FIND(",",W1567,FIND(",",W1567,FIND(",",W1567)+1)+1)+1)),
  IF(OR(ISERROR(VLOOKUP(LEFT(W1567,FIND(",",W1567)-1),MapTable!$A:$A,1,0)),ISERROR(VLOOKUP(TRIM(MID(W1567,FIND(",",W1567)+1,FIND(",",W1567,FIND(",",W1567)+1)-FIND(",",W1567)-1)),MapTable!$A:$A,1,0)),ISERROR(VLOOKUP(TRIM(MID(W1567,FIND(",",W1567,FIND(",",W1567)+1)+1,FIND(",",W1567,FIND(",",W1567,FIND(",",W1567)+1)+1)-FIND(",",W1567,FIND(",",W1567)+1)-1)),MapTable!$A:$A,1,0)),ISERROR(VLOOKUP(TRIM(MID(W1567,FIND(",",W1567,FIND(",",W1567,FIND(",",W1567)+1)+1)+1,999)),MapTable!$A:$A,1,0))),"맵없음",
  ""),
)))))</f>
        <v/>
      </c>
      <c r="AC1567" t="str">
        <f>IF(ISBLANK(AB1567),"",IF(ISERROR(VLOOKUP(AB1567,[3]DropTable!$A:$A,1,0)),"드랍없음",""))</f>
        <v/>
      </c>
      <c r="AE1567" t="str">
        <f>IF(ISBLANK(AD1567),"",IF(ISERROR(VLOOKUP(AD1567,[3]DropTable!$A:$A,1,0)),"드랍없음",""))</f>
        <v/>
      </c>
      <c r="AG1567">
        <v>9.8000000000000007</v>
      </c>
      <c r="AH1567">
        <v>1</v>
      </c>
    </row>
    <row r="1568" spans="1:34" x14ac:dyDescent="0.3">
      <c r="A1568">
        <v>9</v>
      </c>
      <c r="B1568">
        <v>27</v>
      </c>
      <c r="C1568">
        <f>IF(OR($L1568=TRUE,$A1568=0,MOD($A1568,ChapterTable!$S$20)&lt;&gt;0),
MAX(0,INT(($B1568+ChapterTable!$Q$26+VLOOKUP(SUBSTITUTE(C$1,"성장단계","")&amp;"단계오프셋",ChapterTable!$S:$T,2,0))/ChapterTable!$Q$23)),
MAX(0,INT(($B1568+ChapterTable!$S$26+VLOOKUP(SUBSTITUTE(C$1,"성장단계","")&amp;"보스단계오프셋",ChapterTable!$S:$T,2,0))/ChapterTable!$S$23)))</f>
        <v>3</v>
      </c>
      <c r="D1568">
        <f>IF(OR($L1568=TRUE,$A1568=0,MOD($A1568,ChapterTable!$S$20)&lt;&gt;0),
MAX(0,INT(($B1568+ChapterTable!$Q$26+VLOOKUP(SUBSTITUTE(D$1,"성장단계","")&amp;"단계오프셋",ChapterTable!$S:$T,2,0))/ChapterTable!$Q$23)),
MAX(0,INT(($B1568+ChapterTable!$S$26+VLOOKUP(SUBSTITUTE(D$1,"성장단계","")&amp;"보스단계오프셋",ChapterTable!$S:$T,2,0))/ChapterTable!$S$23)))</f>
        <v>2</v>
      </c>
      <c r="E1568" s="1">
        <f ca="1">IF(AND($A1568=0,$B1568=1),
    VLOOKUP(1,ChapterTable!$1:$1048576,MATCH("최종"&amp;SUBSTITUTE(SUBSTITUTE(E$1,"standard",""),"|Float",""),ChapterTable!$1:$1,0),0)*ChapterTable!$Q$17,
  IF(AND($A1568=0,$B1568=0),
    E1569,
  IF($B1568=0,
    VLOOKUP($A1568,ChapterTable!$1:$1048576,MATCH("최종"&amp;SUBSTITUTE(SUBSTITUTE(E$1,"standard",""),"|Float",""),ChapterTable!$1:$1,0),0),
  IF($B1568=1,
    IF($L1568=FALSE,
      VLOOKUP($A1568,ChapterTable!$1:$1048576,MATCH("최종"&amp;SUBSTITUTE(SUBSTITUTE(E$1,"standard",""),"|Float",""),ChapterTable!$1:$1,0),0),
      VLOOKUP($A1568-ChapterTable!$Q$11,ChapterTable!$1:$1048576,MATCH("최종"&amp;SUBSTITUTE(SUBSTITUTE(E$1,"standard",""),"|Float",""),ChapterTable!$1:$1,0),0)*ChapterTable!$Q$14
    ),
  OFFSET(E1568,-$B1568+IF($L1568,1,0),0)*
    (VLOOKUP(SUBSTITUTE(SUBSTITUTE(E$1,"standard",""),"|Float","")&amp;"인게임누적곱배수",ChapterTable!$S:$T,2,0)^C1568
    +VLOOKUP(SUBSTITUTE(SUBSTITUTE(E$1,"standard",""),"|Float","")&amp;"인게임누적합배수",ChapterTable!$S:$T,2,0)*C1568)
  )
  )
  )
)</f>
        <v>5359.0042968749995</v>
      </c>
      <c r="F1568" s="1">
        <f ca="1">IF(AND($A1568=0,$B1568=1),
    VLOOKUP(1,ChapterTable!$1:$1048576,MATCH("최종"&amp;SUBSTITUTE(SUBSTITUTE(F$1,"standard",""),"|Float",""),ChapterTable!$1:$1,0),0)*ChapterTable!$Q$17,
  IF(AND($A1568=0,$B1568=0),
    F1569,
  IF($B1568=0,
    VLOOKUP($A1568,ChapterTable!$1:$1048576,MATCH("최종"&amp;SUBSTITUTE(SUBSTITUTE(F$1,"standard",""),"|Float",""),ChapterTable!$1:$1,0),0),
  IF($B1568=1,
    IF($L1568=FALSE,
      VLOOKUP($A1568,ChapterTable!$1:$1048576,MATCH("최종"&amp;SUBSTITUTE(SUBSTITUTE(F$1,"standard",""),"|Float",""),ChapterTable!$1:$1,0),0),
      VLOOKUP($A1568-ChapterTable!$Q$11,ChapterTable!$1:$1048576,MATCH("최종"&amp;SUBSTITUTE(SUBSTITUTE(F$1,"standard",""),"|Float",""),ChapterTable!$1:$1,0),0)*ChapterTable!$Q$14
    ),
  OFFSET(F1568,-$B1568+IF($L1568,1,0),0)*
    (VLOOKUP(SUBSTITUTE(SUBSTITUTE(F$1,"standard",""),"|Float","")&amp;"인게임누적곱배수",ChapterTable!$S:$T,2,0)^D1568
    +VLOOKUP(SUBSTITUTE(SUBSTITUTE(F$1,"standard",""),"|Float","")&amp;"인게임누적합배수",ChapterTable!$S:$T,2,0)*D1568)
  )
  )
  )
)</f>
        <v>2033.2265624999998</v>
      </c>
      <c r="G1568" t="s">
        <v>76</v>
      </c>
      <c r="J1568" t="str">
        <f>IF(ISBLANK(I1568),"",
IFERROR(VLOOKUP(I1568,[1]StringTable!$1:$1048576,MATCH([1]StringTable!$B$1,[1]StringTable!$1:$1,0),0),
IFERROR(VLOOKUP(I1568,[1]InApkStringTable!$1:$1048576,MATCH([1]InApkStringTable!$B$1,[1]InApkStringTable!$1:$1,0),0),
"스트링없음")))</f>
        <v/>
      </c>
      <c r="L1568" t="b">
        <v>1</v>
      </c>
      <c r="N1568" t="str">
        <f>IF(ISBLANK(M1568),"",IF(ISERROR(VLOOKUP(M1568,MapTable!$A:$A,1,0)),"맵없음",""))</f>
        <v/>
      </c>
      <c r="O1568">
        <f t="shared" si="97"/>
        <v>3</v>
      </c>
      <c r="Q1568">
        <f t="shared" si="98"/>
        <v>3</v>
      </c>
      <c r="R1568" t="b">
        <f t="shared" ca="1" si="99"/>
        <v>0</v>
      </c>
      <c r="T1568" t="b">
        <f t="shared" ca="1" si="100"/>
        <v>0</v>
      </c>
      <c r="X1568" t="str">
        <f>IF(ISBLANK(W1568),"",
IF(ISERROR(FIND(",",W1568)),
  IF(ISERROR(VLOOKUP(W1568,MapTable!$A:$A,1,0)),"맵없음",
  ""),
IF(ISERROR(FIND(",",W1568,FIND(",",W1568)+1)),
  IF(OR(ISERROR(VLOOKUP(LEFT(W1568,FIND(",",W1568)-1),MapTable!$A:$A,1,0)),ISERROR(VLOOKUP(TRIM(MID(W1568,FIND(",",W1568)+1,999)),MapTable!$A:$A,1,0))),"맵없음",
  ""),
IF(ISERROR(FIND(",",W1568,FIND(",",W1568,FIND(",",W1568)+1)+1)),
  IF(OR(ISERROR(VLOOKUP(LEFT(W1568,FIND(",",W1568)-1),MapTable!$A:$A,1,0)),ISERROR(VLOOKUP(TRIM(MID(W1568,FIND(",",W1568)+1,FIND(",",W1568,FIND(",",W1568)+1)-FIND(",",W1568)-1)),MapTable!$A:$A,1,0)),ISERROR(VLOOKUP(TRIM(MID(W1568,FIND(",",W1568,FIND(",",W1568)+1)+1,999)),MapTable!$A:$A,1,0))),"맵없음",
  ""),
IF(ISERROR(FIND(",",W1568,FIND(",",W1568,FIND(",",W1568,FIND(",",W1568)+1)+1)+1)),
  IF(OR(ISERROR(VLOOKUP(LEFT(W1568,FIND(",",W1568)-1),MapTable!$A:$A,1,0)),ISERROR(VLOOKUP(TRIM(MID(W1568,FIND(",",W1568)+1,FIND(",",W1568,FIND(",",W1568)+1)-FIND(",",W1568)-1)),MapTable!$A:$A,1,0)),ISERROR(VLOOKUP(TRIM(MID(W1568,FIND(",",W1568,FIND(",",W1568)+1)+1,FIND(",",W1568,FIND(",",W1568,FIND(",",W1568)+1)+1)-FIND(",",W1568,FIND(",",W1568)+1)-1)),MapTable!$A:$A,1,0)),ISERROR(VLOOKUP(TRIM(MID(W1568,FIND(",",W1568,FIND(",",W1568,FIND(",",W1568)+1)+1)+1,999)),MapTable!$A:$A,1,0))),"맵없음",
  ""),
)))))</f>
        <v/>
      </c>
      <c r="AC1568" t="str">
        <f>IF(ISBLANK(AB1568),"",IF(ISERROR(VLOOKUP(AB1568,[3]DropTable!$A:$A,1,0)),"드랍없음",""))</f>
        <v/>
      </c>
      <c r="AE1568" t="str">
        <f>IF(ISBLANK(AD1568),"",IF(ISERROR(VLOOKUP(AD1568,[3]DropTable!$A:$A,1,0)),"드랍없음",""))</f>
        <v/>
      </c>
      <c r="AG1568">
        <v>9.8000000000000007</v>
      </c>
      <c r="AH1568">
        <v>1</v>
      </c>
    </row>
    <row r="1569" spans="1:34" x14ac:dyDescent="0.3">
      <c r="A1569">
        <v>9</v>
      </c>
      <c r="B1569">
        <v>28</v>
      </c>
      <c r="C1569">
        <f>IF(OR($L1569=TRUE,$A1569=0,MOD($A1569,ChapterTable!$S$20)&lt;&gt;0),
MAX(0,INT(($B1569+ChapterTable!$Q$26+VLOOKUP(SUBSTITUTE(C$1,"성장단계","")&amp;"단계오프셋",ChapterTable!$S:$T,2,0))/ChapterTable!$Q$23)),
MAX(0,INT(($B1569+ChapterTable!$S$26+VLOOKUP(SUBSTITUTE(C$1,"성장단계","")&amp;"보스단계오프셋",ChapterTable!$S:$T,2,0))/ChapterTable!$S$23)))</f>
        <v>3</v>
      </c>
      <c r="D1569">
        <f>IF(OR($L1569=TRUE,$A1569=0,MOD($A1569,ChapterTable!$S$20)&lt;&gt;0),
MAX(0,INT(($B1569+ChapterTable!$Q$26+VLOOKUP(SUBSTITUTE(D$1,"성장단계","")&amp;"단계오프셋",ChapterTable!$S:$T,2,0))/ChapterTable!$Q$23)),
MAX(0,INT(($B1569+ChapterTable!$S$26+VLOOKUP(SUBSTITUTE(D$1,"성장단계","")&amp;"보스단계오프셋",ChapterTable!$S:$T,2,0))/ChapterTable!$S$23)))</f>
        <v>2</v>
      </c>
      <c r="E1569" s="1">
        <f ca="1">IF(AND($A1569=0,$B1569=1),
    VLOOKUP(1,ChapterTable!$1:$1048576,MATCH("최종"&amp;SUBSTITUTE(SUBSTITUTE(E$1,"standard",""),"|Float",""),ChapterTable!$1:$1,0),0)*ChapterTable!$Q$17,
  IF(AND($A1569=0,$B1569=0),
    E1570,
  IF($B1569=0,
    VLOOKUP($A1569,ChapterTable!$1:$1048576,MATCH("최종"&amp;SUBSTITUTE(SUBSTITUTE(E$1,"standard",""),"|Float",""),ChapterTable!$1:$1,0),0),
  IF($B1569=1,
    IF($L1569=FALSE,
      VLOOKUP($A1569,ChapterTable!$1:$1048576,MATCH("최종"&amp;SUBSTITUTE(SUBSTITUTE(E$1,"standard",""),"|Float",""),ChapterTable!$1:$1,0),0),
      VLOOKUP($A1569-ChapterTable!$Q$11,ChapterTable!$1:$1048576,MATCH("최종"&amp;SUBSTITUTE(SUBSTITUTE(E$1,"standard",""),"|Float",""),ChapterTable!$1:$1,0),0)*ChapterTable!$Q$14
    ),
  OFFSET(E1569,-$B1569+IF($L1569,1,0),0)*
    (VLOOKUP(SUBSTITUTE(SUBSTITUTE(E$1,"standard",""),"|Float","")&amp;"인게임누적곱배수",ChapterTable!$S:$T,2,0)^C1569
    +VLOOKUP(SUBSTITUTE(SUBSTITUTE(E$1,"standard",""),"|Float","")&amp;"인게임누적합배수",ChapterTable!$S:$T,2,0)*C1569)
  )
  )
  )
)</f>
        <v>5359.0042968749995</v>
      </c>
      <c r="F1569" s="1">
        <f ca="1">IF(AND($A1569=0,$B1569=1),
    VLOOKUP(1,ChapterTable!$1:$1048576,MATCH("최종"&amp;SUBSTITUTE(SUBSTITUTE(F$1,"standard",""),"|Float",""),ChapterTable!$1:$1,0),0)*ChapterTable!$Q$17,
  IF(AND($A1569=0,$B1569=0),
    F1570,
  IF($B1569=0,
    VLOOKUP($A1569,ChapterTable!$1:$1048576,MATCH("최종"&amp;SUBSTITUTE(SUBSTITUTE(F$1,"standard",""),"|Float",""),ChapterTable!$1:$1,0),0),
  IF($B1569=1,
    IF($L1569=FALSE,
      VLOOKUP($A1569,ChapterTable!$1:$1048576,MATCH("최종"&amp;SUBSTITUTE(SUBSTITUTE(F$1,"standard",""),"|Float",""),ChapterTable!$1:$1,0),0),
      VLOOKUP($A1569-ChapterTable!$Q$11,ChapterTable!$1:$1048576,MATCH("최종"&amp;SUBSTITUTE(SUBSTITUTE(F$1,"standard",""),"|Float",""),ChapterTable!$1:$1,0),0)*ChapterTable!$Q$14
    ),
  OFFSET(F1569,-$B1569+IF($L1569,1,0),0)*
    (VLOOKUP(SUBSTITUTE(SUBSTITUTE(F$1,"standard",""),"|Float","")&amp;"인게임누적곱배수",ChapterTable!$S:$T,2,0)^D1569
    +VLOOKUP(SUBSTITUTE(SUBSTITUTE(F$1,"standard",""),"|Float","")&amp;"인게임누적합배수",ChapterTable!$S:$T,2,0)*D1569)
  )
  )
  )
)</f>
        <v>2033.2265624999998</v>
      </c>
      <c r="G1569" t="s">
        <v>76</v>
      </c>
      <c r="J1569" t="str">
        <f>IF(ISBLANK(I1569),"",
IFERROR(VLOOKUP(I1569,[1]StringTable!$1:$1048576,MATCH([1]StringTable!$B$1,[1]StringTable!$1:$1,0),0),
IFERROR(VLOOKUP(I1569,[1]InApkStringTable!$1:$1048576,MATCH([1]InApkStringTable!$B$1,[1]InApkStringTable!$1:$1,0),0),
"스트링없음")))</f>
        <v/>
      </c>
      <c r="L1569" t="b">
        <v>1</v>
      </c>
      <c r="N1569" t="str">
        <f>IF(ISBLANK(M1569),"",IF(ISERROR(VLOOKUP(M1569,MapTable!$A:$A,1,0)),"맵없음",""))</f>
        <v/>
      </c>
      <c r="O1569">
        <f t="shared" si="97"/>
        <v>3</v>
      </c>
      <c r="Q1569">
        <f t="shared" si="98"/>
        <v>3</v>
      </c>
      <c r="R1569" t="b">
        <f t="shared" ca="1" si="99"/>
        <v>0</v>
      </c>
      <c r="T1569" t="b">
        <f t="shared" ca="1" si="100"/>
        <v>0</v>
      </c>
      <c r="X1569" t="str">
        <f>IF(ISBLANK(W1569),"",
IF(ISERROR(FIND(",",W1569)),
  IF(ISERROR(VLOOKUP(W1569,MapTable!$A:$A,1,0)),"맵없음",
  ""),
IF(ISERROR(FIND(",",W1569,FIND(",",W1569)+1)),
  IF(OR(ISERROR(VLOOKUP(LEFT(W1569,FIND(",",W1569)-1),MapTable!$A:$A,1,0)),ISERROR(VLOOKUP(TRIM(MID(W1569,FIND(",",W1569)+1,999)),MapTable!$A:$A,1,0))),"맵없음",
  ""),
IF(ISERROR(FIND(",",W1569,FIND(",",W1569,FIND(",",W1569)+1)+1)),
  IF(OR(ISERROR(VLOOKUP(LEFT(W1569,FIND(",",W1569)-1),MapTable!$A:$A,1,0)),ISERROR(VLOOKUP(TRIM(MID(W1569,FIND(",",W1569)+1,FIND(",",W1569,FIND(",",W1569)+1)-FIND(",",W1569)-1)),MapTable!$A:$A,1,0)),ISERROR(VLOOKUP(TRIM(MID(W1569,FIND(",",W1569,FIND(",",W1569)+1)+1,999)),MapTable!$A:$A,1,0))),"맵없음",
  ""),
IF(ISERROR(FIND(",",W1569,FIND(",",W1569,FIND(",",W1569,FIND(",",W1569)+1)+1)+1)),
  IF(OR(ISERROR(VLOOKUP(LEFT(W1569,FIND(",",W1569)-1),MapTable!$A:$A,1,0)),ISERROR(VLOOKUP(TRIM(MID(W1569,FIND(",",W1569)+1,FIND(",",W1569,FIND(",",W1569)+1)-FIND(",",W1569)-1)),MapTable!$A:$A,1,0)),ISERROR(VLOOKUP(TRIM(MID(W1569,FIND(",",W1569,FIND(",",W1569)+1)+1,FIND(",",W1569,FIND(",",W1569,FIND(",",W1569)+1)+1)-FIND(",",W1569,FIND(",",W1569)+1)-1)),MapTable!$A:$A,1,0)),ISERROR(VLOOKUP(TRIM(MID(W1569,FIND(",",W1569,FIND(",",W1569,FIND(",",W1569)+1)+1)+1,999)),MapTable!$A:$A,1,0))),"맵없음",
  ""),
)))))</f>
        <v/>
      </c>
      <c r="AC1569" t="str">
        <f>IF(ISBLANK(AB1569),"",IF(ISERROR(VLOOKUP(AB1569,[3]DropTable!$A:$A,1,0)),"드랍없음",""))</f>
        <v/>
      </c>
      <c r="AE1569" t="str">
        <f>IF(ISBLANK(AD1569),"",IF(ISERROR(VLOOKUP(AD1569,[3]DropTable!$A:$A,1,0)),"드랍없음",""))</f>
        <v/>
      </c>
      <c r="AG1569">
        <v>9.8000000000000007</v>
      </c>
      <c r="AH1569">
        <v>1</v>
      </c>
    </row>
    <row r="1570" spans="1:34" x14ac:dyDescent="0.3">
      <c r="A1570">
        <v>9</v>
      </c>
      <c r="B1570">
        <v>29</v>
      </c>
      <c r="C1570">
        <f>IF(OR($L1570=TRUE,$A1570=0,MOD($A1570,ChapterTable!$S$20)&lt;&gt;0),
MAX(0,INT(($B1570+ChapterTable!$Q$26+VLOOKUP(SUBSTITUTE(C$1,"성장단계","")&amp;"단계오프셋",ChapterTable!$S:$T,2,0))/ChapterTable!$Q$23)),
MAX(0,INT(($B1570+ChapterTable!$S$26+VLOOKUP(SUBSTITUTE(C$1,"성장단계","")&amp;"보스단계오프셋",ChapterTable!$S:$T,2,0))/ChapterTable!$S$23)))</f>
        <v>3</v>
      </c>
      <c r="D1570">
        <f>IF(OR($L1570=TRUE,$A1570=0,MOD($A1570,ChapterTable!$S$20)&lt;&gt;0),
MAX(0,INT(($B1570+ChapterTable!$Q$26+VLOOKUP(SUBSTITUTE(D$1,"성장단계","")&amp;"단계오프셋",ChapterTable!$S:$T,2,0))/ChapterTable!$Q$23)),
MAX(0,INT(($B1570+ChapterTable!$S$26+VLOOKUP(SUBSTITUTE(D$1,"성장단계","")&amp;"보스단계오프셋",ChapterTable!$S:$T,2,0))/ChapterTable!$S$23)))</f>
        <v>2</v>
      </c>
      <c r="E1570" s="1">
        <f ca="1">IF(AND($A1570=0,$B1570=1),
    VLOOKUP(1,ChapterTable!$1:$1048576,MATCH("최종"&amp;SUBSTITUTE(SUBSTITUTE(E$1,"standard",""),"|Float",""),ChapterTable!$1:$1,0),0)*ChapterTable!$Q$17,
  IF(AND($A1570=0,$B1570=0),
    E1571,
  IF($B1570=0,
    VLOOKUP($A1570,ChapterTable!$1:$1048576,MATCH("최종"&amp;SUBSTITUTE(SUBSTITUTE(E$1,"standard",""),"|Float",""),ChapterTable!$1:$1,0),0),
  IF($B1570=1,
    IF($L1570=FALSE,
      VLOOKUP($A1570,ChapterTable!$1:$1048576,MATCH("최종"&amp;SUBSTITUTE(SUBSTITUTE(E$1,"standard",""),"|Float",""),ChapterTable!$1:$1,0),0),
      VLOOKUP($A1570-ChapterTable!$Q$11,ChapterTable!$1:$1048576,MATCH("최종"&amp;SUBSTITUTE(SUBSTITUTE(E$1,"standard",""),"|Float",""),ChapterTable!$1:$1,0),0)*ChapterTable!$Q$14
    ),
  OFFSET(E1570,-$B1570+IF($L1570,1,0),0)*
    (VLOOKUP(SUBSTITUTE(SUBSTITUTE(E$1,"standard",""),"|Float","")&amp;"인게임누적곱배수",ChapterTable!$S:$T,2,0)^C1570
    +VLOOKUP(SUBSTITUTE(SUBSTITUTE(E$1,"standard",""),"|Float","")&amp;"인게임누적합배수",ChapterTable!$S:$T,2,0)*C1570)
  )
  )
  )
)</f>
        <v>5359.0042968749995</v>
      </c>
      <c r="F1570" s="1">
        <f ca="1">IF(AND($A1570=0,$B1570=1),
    VLOOKUP(1,ChapterTable!$1:$1048576,MATCH("최종"&amp;SUBSTITUTE(SUBSTITUTE(F$1,"standard",""),"|Float",""),ChapterTable!$1:$1,0),0)*ChapterTable!$Q$17,
  IF(AND($A1570=0,$B1570=0),
    F1571,
  IF($B1570=0,
    VLOOKUP($A1570,ChapterTable!$1:$1048576,MATCH("최종"&amp;SUBSTITUTE(SUBSTITUTE(F$1,"standard",""),"|Float",""),ChapterTable!$1:$1,0),0),
  IF($B1570=1,
    IF($L1570=FALSE,
      VLOOKUP($A1570,ChapterTable!$1:$1048576,MATCH("최종"&amp;SUBSTITUTE(SUBSTITUTE(F$1,"standard",""),"|Float",""),ChapterTable!$1:$1,0),0),
      VLOOKUP($A1570-ChapterTable!$Q$11,ChapterTable!$1:$1048576,MATCH("최종"&amp;SUBSTITUTE(SUBSTITUTE(F$1,"standard",""),"|Float",""),ChapterTable!$1:$1,0),0)*ChapterTable!$Q$14
    ),
  OFFSET(F1570,-$B1570+IF($L1570,1,0),0)*
    (VLOOKUP(SUBSTITUTE(SUBSTITUTE(F$1,"standard",""),"|Float","")&amp;"인게임누적곱배수",ChapterTable!$S:$T,2,0)^D1570
    +VLOOKUP(SUBSTITUTE(SUBSTITUTE(F$1,"standard",""),"|Float","")&amp;"인게임누적합배수",ChapterTable!$S:$T,2,0)*D1570)
  )
  )
  )
)</f>
        <v>2033.2265624999998</v>
      </c>
      <c r="G1570" t="s">
        <v>76</v>
      </c>
      <c r="J1570" t="str">
        <f>IF(ISBLANK(I1570),"",
IFERROR(VLOOKUP(I1570,[1]StringTable!$1:$1048576,MATCH([1]StringTable!$B$1,[1]StringTable!$1:$1,0),0),
IFERROR(VLOOKUP(I1570,[1]InApkStringTable!$1:$1048576,MATCH([1]InApkStringTable!$B$1,[1]InApkStringTable!$1:$1,0),0),
"스트링없음")))</f>
        <v/>
      </c>
      <c r="L1570" t="b">
        <v>1</v>
      </c>
      <c r="N1570" t="str">
        <f>IF(ISBLANK(M1570),"",IF(ISERROR(VLOOKUP(M1570,MapTable!$A:$A,1,0)),"맵없음",""))</f>
        <v/>
      </c>
      <c r="O1570">
        <f t="shared" si="97"/>
        <v>93</v>
      </c>
      <c r="Q1570">
        <f t="shared" si="98"/>
        <v>93</v>
      </c>
      <c r="R1570" t="b">
        <f t="shared" ca="1" si="99"/>
        <v>1</v>
      </c>
      <c r="T1570" t="b">
        <f t="shared" ca="1" si="100"/>
        <v>1</v>
      </c>
      <c r="X1570" t="str">
        <f>IF(ISBLANK(W1570),"",
IF(ISERROR(FIND(",",W1570)),
  IF(ISERROR(VLOOKUP(W1570,MapTable!$A:$A,1,0)),"맵없음",
  ""),
IF(ISERROR(FIND(",",W1570,FIND(",",W1570)+1)),
  IF(OR(ISERROR(VLOOKUP(LEFT(W1570,FIND(",",W1570)-1),MapTable!$A:$A,1,0)),ISERROR(VLOOKUP(TRIM(MID(W1570,FIND(",",W1570)+1,999)),MapTable!$A:$A,1,0))),"맵없음",
  ""),
IF(ISERROR(FIND(",",W1570,FIND(",",W1570,FIND(",",W1570)+1)+1)),
  IF(OR(ISERROR(VLOOKUP(LEFT(W1570,FIND(",",W1570)-1),MapTable!$A:$A,1,0)),ISERROR(VLOOKUP(TRIM(MID(W1570,FIND(",",W1570)+1,FIND(",",W1570,FIND(",",W1570)+1)-FIND(",",W1570)-1)),MapTable!$A:$A,1,0)),ISERROR(VLOOKUP(TRIM(MID(W1570,FIND(",",W1570,FIND(",",W1570)+1)+1,999)),MapTable!$A:$A,1,0))),"맵없음",
  ""),
IF(ISERROR(FIND(",",W1570,FIND(",",W1570,FIND(",",W1570,FIND(",",W1570)+1)+1)+1)),
  IF(OR(ISERROR(VLOOKUP(LEFT(W1570,FIND(",",W1570)-1),MapTable!$A:$A,1,0)),ISERROR(VLOOKUP(TRIM(MID(W1570,FIND(",",W1570)+1,FIND(",",W1570,FIND(",",W1570)+1)-FIND(",",W1570)-1)),MapTable!$A:$A,1,0)),ISERROR(VLOOKUP(TRIM(MID(W1570,FIND(",",W1570,FIND(",",W1570)+1)+1,FIND(",",W1570,FIND(",",W1570,FIND(",",W1570)+1)+1)-FIND(",",W1570,FIND(",",W1570)+1)-1)),MapTable!$A:$A,1,0)),ISERROR(VLOOKUP(TRIM(MID(W1570,FIND(",",W1570,FIND(",",W1570,FIND(",",W1570)+1)+1)+1,999)),MapTable!$A:$A,1,0))),"맵없음",
  ""),
)))))</f>
        <v/>
      </c>
      <c r="AC1570" t="str">
        <f>IF(ISBLANK(AB1570),"",IF(ISERROR(VLOOKUP(AB1570,[3]DropTable!$A:$A,1,0)),"드랍없음",""))</f>
        <v/>
      </c>
      <c r="AE1570" t="str">
        <f>IF(ISBLANK(AD1570),"",IF(ISERROR(VLOOKUP(AD1570,[3]DropTable!$A:$A,1,0)),"드랍없음",""))</f>
        <v/>
      </c>
      <c r="AG1570">
        <v>9.8000000000000007</v>
      </c>
      <c r="AH1570">
        <v>1</v>
      </c>
    </row>
    <row r="1571" spans="1:34" x14ac:dyDescent="0.3">
      <c r="A1571">
        <v>9</v>
      </c>
      <c r="B1571">
        <v>30</v>
      </c>
      <c r="C1571">
        <f>IF(OR($L1571=TRUE,$A1571=0,MOD($A1571,ChapterTable!$S$20)&lt;&gt;0),
MAX(0,INT(($B1571+ChapterTable!$Q$26+VLOOKUP(SUBSTITUTE(C$1,"성장단계","")&amp;"단계오프셋",ChapterTable!$S:$T,2,0))/ChapterTable!$Q$23)),
MAX(0,INT(($B1571+ChapterTable!$S$26+VLOOKUP(SUBSTITUTE(C$1,"성장단계","")&amp;"보스단계오프셋",ChapterTable!$S:$T,2,0))/ChapterTable!$S$23)))</f>
        <v>3</v>
      </c>
      <c r="D1571">
        <f>IF(OR($L1571=TRUE,$A1571=0,MOD($A1571,ChapterTable!$S$20)&lt;&gt;0),
MAX(0,INT(($B1571+ChapterTable!$Q$26+VLOOKUP(SUBSTITUTE(D$1,"성장단계","")&amp;"단계오프셋",ChapterTable!$S:$T,2,0))/ChapterTable!$Q$23)),
MAX(0,INT(($B1571+ChapterTable!$S$26+VLOOKUP(SUBSTITUTE(D$1,"성장단계","")&amp;"보스단계오프셋",ChapterTable!$S:$T,2,0))/ChapterTable!$S$23)))</f>
        <v>2</v>
      </c>
      <c r="E1571" s="1">
        <f ca="1">IF(AND($A1571=0,$B1571=1),
    VLOOKUP(1,ChapterTable!$1:$1048576,MATCH("최종"&amp;SUBSTITUTE(SUBSTITUTE(E$1,"standard",""),"|Float",""),ChapterTable!$1:$1,0),0)*ChapterTable!$Q$17,
  IF(AND($A1571=0,$B1571=0),
    E1572,
  IF($B1571=0,
    VLOOKUP($A1571,ChapterTable!$1:$1048576,MATCH("최종"&amp;SUBSTITUTE(SUBSTITUTE(E$1,"standard",""),"|Float",""),ChapterTable!$1:$1,0),0),
  IF($B1571=1,
    IF($L1571=FALSE,
      VLOOKUP($A1571,ChapterTable!$1:$1048576,MATCH("최종"&amp;SUBSTITUTE(SUBSTITUTE(E$1,"standard",""),"|Float",""),ChapterTable!$1:$1,0),0),
      VLOOKUP($A1571-ChapterTable!$Q$11,ChapterTable!$1:$1048576,MATCH("최종"&amp;SUBSTITUTE(SUBSTITUTE(E$1,"standard",""),"|Float",""),ChapterTable!$1:$1,0),0)*ChapterTable!$Q$14
    ),
  OFFSET(E1571,-$B1571+IF($L1571,1,0),0)*
    (VLOOKUP(SUBSTITUTE(SUBSTITUTE(E$1,"standard",""),"|Float","")&amp;"인게임누적곱배수",ChapterTable!$S:$T,2,0)^C1571
    +VLOOKUP(SUBSTITUTE(SUBSTITUTE(E$1,"standard",""),"|Float","")&amp;"인게임누적합배수",ChapterTable!$S:$T,2,0)*C1571)
  )
  )
  )
)</f>
        <v>5359.0042968749995</v>
      </c>
      <c r="F1571" s="1">
        <f ca="1">IF(AND($A1571=0,$B1571=1),
    VLOOKUP(1,ChapterTable!$1:$1048576,MATCH("최종"&amp;SUBSTITUTE(SUBSTITUTE(F$1,"standard",""),"|Float",""),ChapterTable!$1:$1,0),0)*ChapterTable!$Q$17,
  IF(AND($A1571=0,$B1571=0),
    F1572,
  IF($B1571=0,
    VLOOKUP($A1571,ChapterTable!$1:$1048576,MATCH("최종"&amp;SUBSTITUTE(SUBSTITUTE(F$1,"standard",""),"|Float",""),ChapterTable!$1:$1,0),0),
  IF($B1571=1,
    IF($L1571=FALSE,
      VLOOKUP($A1571,ChapterTable!$1:$1048576,MATCH("최종"&amp;SUBSTITUTE(SUBSTITUTE(F$1,"standard",""),"|Float",""),ChapterTable!$1:$1,0),0),
      VLOOKUP($A1571-ChapterTable!$Q$11,ChapterTable!$1:$1048576,MATCH("최종"&amp;SUBSTITUTE(SUBSTITUTE(F$1,"standard",""),"|Float",""),ChapterTable!$1:$1,0),0)*ChapterTable!$Q$14
    ),
  OFFSET(F1571,-$B1571+IF($L1571,1,0),0)*
    (VLOOKUP(SUBSTITUTE(SUBSTITUTE(F$1,"standard",""),"|Float","")&amp;"인게임누적곱배수",ChapterTable!$S:$T,2,0)^D1571
    +VLOOKUP(SUBSTITUTE(SUBSTITUTE(F$1,"standard",""),"|Float","")&amp;"인게임누적합배수",ChapterTable!$S:$T,2,0)*D1571)
  )
  )
  )
)</f>
        <v>2033.2265624999998</v>
      </c>
      <c r="G1571" t="s">
        <v>76</v>
      </c>
      <c r="J1571" t="str">
        <f>IF(ISBLANK(I1571),"",
IFERROR(VLOOKUP(I1571,[1]StringTable!$1:$1048576,MATCH([1]StringTable!$B$1,[1]StringTable!$1:$1,0),0),
IFERROR(VLOOKUP(I1571,[1]InApkStringTable!$1:$1048576,MATCH([1]InApkStringTable!$B$1,[1]InApkStringTable!$1:$1,0),0),
"스트링없음")))</f>
        <v/>
      </c>
      <c r="L1571" t="b">
        <v>1</v>
      </c>
      <c r="N1571" t="str">
        <f>IF(ISBLANK(M1571),"",IF(ISERROR(VLOOKUP(M1571,MapTable!$A:$A,1,0)),"맵없음",""))</f>
        <v/>
      </c>
      <c r="O1571">
        <f t="shared" si="97"/>
        <v>21</v>
      </c>
      <c r="Q1571">
        <f t="shared" si="98"/>
        <v>21</v>
      </c>
      <c r="R1571" t="b">
        <f t="shared" ca="1" si="99"/>
        <v>0</v>
      </c>
      <c r="T1571" t="b">
        <f t="shared" ca="1" si="100"/>
        <v>0</v>
      </c>
      <c r="X1571" t="str">
        <f>IF(ISBLANK(W1571),"",
IF(ISERROR(FIND(",",W1571)),
  IF(ISERROR(VLOOKUP(W1571,MapTable!$A:$A,1,0)),"맵없음",
  ""),
IF(ISERROR(FIND(",",W1571,FIND(",",W1571)+1)),
  IF(OR(ISERROR(VLOOKUP(LEFT(W1571,FIND(",",W1571)-1),MapTable!$A:$A,1,0)),ISERROR(VLOOKUP(TRIM(MID(W1571,FIND(",",W1571)+1,999)),MapTable!$A:$A,1,0))),"맵없음",
  ""),
IF(ISERROR(FIND(",",W1571,FIND(",",W1571,FIND(",",W1571)+1)+1)),
  IF(OR(ISERROR(VLOOKUP(LEFT(W1571,FIND(",",W1571)-1),MapTable!$A:$A,1,0)),ISERROR(VLOOKUP(TRIM(MID(W1571,FIND(",",W1571)+1,FIND(",",W1571,FIND(",",W1571)+1)-FIND(",",W1571)-1)),MapTable!$A:$A,1,0)),ISERROR(VLOOKUP(TRIM(MID(W1571,FIND(",",W1571,FIND(",",W1571)+1)+1,999)),MapTable!$A:$A,1,0))),"맵없음",
  ""),
IF(ISERROR(FIND(",",W1571,FIND(",",W1571,FIND(",",W1571,FIND(",",W1571)+1)+1)+1)),
  IF(OR(ISERROR(VLOOKUP(LEFT(W1571,FIND(",",W1571)-1),MapTable!$A:$A,1,0)),ISERROR(VLOOKUP(TRIM(MID(W1571,FIND(",",W1571)+1,FIND(",",W1571,FIND(",",W1571)+1)-FIND(",",W1571)-1)),MapTable!$A:$A,1,0)),ISERROR(VLOOKUP(TRIM(MID(W1571,FIND(",",W1571,FIND(",",W1571)+1)+1,FIND(",",W1571,FIND(",",W1571,FIND(",",W1571)+1)+1)-FIND(",",W1571,FIND(",",W1571)+1)-1)),MapTable!$A:$A,1,0)),ISERROR(VLOOKUP(TRIM(MID(W1571,FIND(",",W1571,FIND(",",W1571,FIND(",",W1571)+1)+1)+1,999)),MapTable!$A:$A,1,0))),"맵없음",
  ""),
)))))</f>
        <v/>
      </c>
      <c r="AC1571" t="str">
        <f>IF(ISBLANK(AB1571),"",IF(ISERROR(VLOOKUP(AB1571,[3]DropTable!$A:$A,1,0)),"드랍없음",""))</f>
        <v/>
      </c>
      <c r="AE1571" t="str">
        <f>IF(ISBLANK(AD1571),"",IF(ISERROR(VLOOKUP(AD1571,[3]DropTable!$A:$A,1,0)),"드랍없음",""))</f>
        <v/>
      </c>
      <c r="AG1571">
        <v>9.8000000000000007</v>
      </c>
      <c r="AH1571">
        <v>1</v>
      </c>
    </row>
    <row r="1572" spans="1:34" x14ac:dyDescent="0.3">
      <c r="A1572">
        <v>9</v>
      </c>
      <c r="B1572">
        <v>31</v>
      </c>
      <c r="C1572">
        <f>IF(OR($L1572=TRUE,$A1572=0,MOD($A1572,ChapterTable!$S$20)&lt;&gt;0),
MAX(0,INT(($B1572+ChapterTable!$Q$26+VLOOKUP(SUBSTITUTE(C$1,"성장단계","")&amp;"단계오프셋",ChapterTable!$S:$T,2,0))/ChapterTable!$Q$23)),
MAX(0,INT(($B1572+ChapterTable!$S$26+VLOOKUP(SUBSTITUTE(C$1,"성장단계","")&amp;"보스단계오프셋",ChapterTable!$S:$T,2,0))/ChapterTable!$S$23)))</f>
        <v>3</v>
      </c>
      <c r="D1572">
        <f>IF(OR($L1572=TRUE,$A1572=0,MOD($A1572,ChapterTable!$S$20)&lt;&gt;0),
MAX(0,INT(($B1572+ChapterTable!$Q$26+VLOOKUP(SUBSTITUTE(D$1,"성장단계","")&amp;"단계오프셋",ChapterTable!$S:$T,2,0))/ChapterTable!$Q$23)),
MAX(0,INT(($B1572+ChapterTable!$S$26+VLOOKUP(SUBSTITUTE(D$1,"성장단계","")&amp;"보스단계오프셋",ChapterTable!$S:$T,2,0))/ChapterTable!$S$23)))</f>
        <v>3</v>
      </c>
      <c r="E1572" s="1">
        <f ca="1">IF(AND($A1572=0,$B1572=1),
    VLOOKUP(1,ChapterTable!$1:$1048576,MATCH("최종"&amp;SUBSTITUTE(SUBSTITUTE(E$1,"standard",""),"|Float",""),ChapterTable!$1:$1,0),0)*ChapterTable!$Q$17,
  IF(AND($A1572=0,$B1572=0),
    E1573,
  IF($B1572=0,
    VLOOKUP($A1572,ChapterTable!$1:$1048576,MATCH("최종"&amp;SUBSTITUTE(SUBSTITUTE(E$1,"standard",""),"|Float",""),ChapterTable!$1:$1,0),0),
  IF($B1572=1,
    IF($L1572=FALSE,
      VLOOKUP($A1572,ChapterTable!$1:$1048576,MATCH("최종"&amp;SUBSTITUTE(SUBSTITUTE(E$1,"standard",""),"|Float",""),ChapterTable!$1:$1,0),0),
      VLOOKUP($A1572-ChapterTable!$Q$11,ChapterTable!$1:$1048576,MATCH("최종"&amp;SUBSTITUTE(SUBSTITUTE(E$1,"standard",""),"|Float",""),ChapterTable!$1:$1,0),0)*ChapterTable!$Q$14
    ),
  OFFSET(E1572,-$B1572+IF($L1572,1,0),0)*
    (VLOOKUP(SUBSTITUTE(SUBSTITUTE(E$1,"standard",""),"|Float","")&amp;"인게임누적곱배수",ChapterTable!$S:$T,2,0)^C1572
    +VLOOKUP(SUBSTITUTE(SUBSTITUTE(E$1,"standard",""),"|Float","")&amp;"인게임누적합배수",ChapterTable!$S:$T,2,0)*C1572)
  )
  )
  )
)</f>
        <v>5359.0042968749995</v>
      </c>
      <c r="F1572" s="1">
        <f ca="1">IF(AND($A1572=0,$B1572=1),
    VLOOKUP(1,ChapterTable!$1:$1048576,MATCH("최종"&amp;SUBSTITUTE(SUBSTITUTE(F$1,"standard",""),"|Float",""),ChapterTable!$1:$1,0),0)*ChapterTable!$Q$17,
  IF(AND($A1572=0,$B1572=0),
    F1573,
  IF($B1572=0,
    VLOOKUP($A1572,ChapterTable!$1:$1048576,MATCH("최종"&amp;SUBSTITUTE(SUBSTITUTE(F$1,"standard",""),"|Float",""),ChapterTable!$1:$1,0),0),
  IF($B1572=1,
    IF($L1572=FALSE,
      VLOOKUP($A1572,ChapterTable!$1:$1048576,MATCH("최종"&amp;SUBSTITUTE(SUBSTITUTE(F$1,"standard",""),"|Float",""),ChapterTable!$1:$1,0),0),
      VLOOKUP($A1572-ChapterTable!$Q$11,ChapterTable!$1:$1048576,MATCH("최종"&amp;SUBSTITUTE(SUBSTITUTE(F$1,"standard",""),"|Float",""),ChapterTable!$1:$1,0),0)*ChapterTable!$Q$14
    ),
  OFFSET(F1572,-$B1572+IF($L1572,1,0),0)*
    (VLOOKUP(SUBSTITUTE(SUBSTITUTE(F$1,"standard",""),"|Float","")&amp;"인게임누적곱배수",ChapterTable!$S:$T,2,0)^D1572
    +VLOOKUP(SUBSTITUTE(SUBSTITUTE(F$1,"standard",""),"|Float","")&amp;"인게임누적합배수",ChapterTable!$S:$T,2,0)*D1572)
  )
  )
  )
)</f>
        <v>2323.6875</v>
      </c>
      <c r="G1572" t="s">
        <v>76</v>
      </c>
      <c r="J1572" t="str">
        <f>IF(ISBLANK(I1572),"",
IFERROR(VLOOKUP(I1572,[1]StringTable!$1:$1048576,MATCH([1]StringTable!$B$1,[1]StringTable!$1:$1,0),0),
IFERROR(VLOOKUP(I1572,[1]InApkStringTable!$1:$1048576,MATCH([1]InApkStringTable!$B$1,[1]InApkStringTable!$1:$1,0),0),
"스트링없음")))</f>
        <v/>
      </c>
      <c r="L1572" t="b">
        <v>1</v>
      </c>
      <c r="N1572" t="str">
        <f>IF(ISBLANK(M1572),"",IF(ISERROR(VLOOKUP(M1572,MapTable!$A:$A,1,0)),"맵없음",""))</f>
        <v/>
      </c>
      <c r="O1572">
        <f t="shared" si="97"/>
        <v>4</v>
      </c>
      <c r="Q1572">
        <f t="shared" si="98"/>
        <v>4</v>
      </c>
      <c r="R1572" t="b">
        <f t="shared" ca="1" si="99"/>
        <v>0</v>
      </c>
      <c r="T1572" t="b">
        <f t="shared" ca="1" si="100"/>
        <v>0</v>
      </c>
      <c r="X1572" t="str">
        <f>IF(ISBLANK(W1572),"",
IF(ISERROR(FIND(",",W1572)),
  IF(ISERROR(VLOOKUP(W1572,MapTable!$A:$A,1,0)),"맵없음",
  ""),
IF(ISERROR(FIND(",",W1572,FIND(",",W1572)+1)),
  IF(OR(ISERROR(VLOOKUP(LEFT(W1572,FIND(",",W1572)-1),MapTable!$A:$A,1,0)),ISERROR(VLOOKUP(TRIM(MID(W1572,FIND(",",W1572)+1,999)),MapTable!$A:$A,1,0))),"맵없음",
  ""),
IF(ISERROR(FIND(",",W1572,FIND(",",W1572,FIND(",",W1572)+1)+1)),
  IF(OR(ISERROR(VLOOKUP(LEFT(W1572,FIND(",",W1572)-1),MapTable!$A:$A,1,0)),ISERROR(VLOOKUP(TRIM(MID(W1572,FIND(",",W1572)+1,FIND(",",W1572,FIND(",",W1572)+1)-FIND(",",W1572)-1)),MapTable!$A:$A,1,0)),ISERROR(VLOOKUP(TRIM(MID(W1572,FIND(",",W1572,FIND(",",W1572)+1)+1,999)),MapTable!$A:$A,1,0))),"맵없음",
  ""),
IF(ISERROR(FIND(",",W1572,FIND(",",W1572,FIND(",",W1572,FIND(",",W1572)+1)+1)+1)),
  IF(OR(ISERROR(VLOOKUP(LEFT(W1572,FIND(",",W1572)-1),MapTable!$A:$A,1,0)),ISERROR(VLOOKUP(TRIM(MID(W1572,FIND(",",W1572)+1,FIND(",",W1572,FIND(",",W1572)+1)-FIND(",",W1572)-1)),MapTable!$A:$A,1,0)),ISERROR(VLOOKUP(TRIM(MID(W1572,FIND(",",W1572,FIND(",",W1572)+1)+1,FIND(",",W1572,FIND(",",W1572,FIND(",",W1572)+1)+1)-FIND(",",W1572,FIND(",",W1572)+1)-1)),MapTable!$A:$A,1,0)),ISERROR(VLOOKUP(TRIM(MID(W1572,FIND(",",W1572,FIND(",",W1572,FIND(",",W1572)+1)+1)+1,999)),MapTable!$A:$A,1,0))),"맵없음",
  ""),
)))))</f>
        <v/>
      </c>
      <c r="AC1572" t="str">
        <f>IF(ISBLANK(AB1572),"",IF(ISERROR(VLOOKUP(AB1572,[3]DropTable!$A:$A,1,0)),"드랍없음",""))</f>
        <v/>
      </c>
      <c r="AE1572" t="str">
        <f>IF(ISBLANK(AD1572),"",IF(ISERROR(VLOOKUP(AD1572,[3]DropTable!$A:$A,1,0)),"드랍없음",""))</f>
        <v/>
      </c>
      <c r="AG1572">
        <v>9.8000000000000007</v>
      </c>
      <c r="AH1572">
        <v>1</v>
      </c>
    </row>
    <row r="1573" spans="1:34" x14ac:dyDescent="0.3">
      <c r="A1573">
        <v>9</v>
      </c>
      <c r="B1573">
        <v>32</v>
      </c>
      <c r="C1573">
        <f>IF(OR($L1573=TRUE,$A1573=0,MOD($A1573,ChapterTable!$S$20)&lt;&gt;0),
MAX(0,INT(($B1573+ChapterTable!$Q$26+VLOOKUP(SUBSTITUTE(C$1,"성장단계","")&amp;"단계오프셋",ChapterTable!$S:$T,2,0))/ChapterTable!$Q$23)),
MAX(0,INT(($B1573+ChapterTable!$S$26+VLOOKUP(SUBSTITUTE(C$1,"성장단계","")&amp;"보스단계오프셋",ChapterTable!$S:$T,2,0))/ChapterTable!$S$23)))</f>
        <v>3</v>
      </c>
      <c r="D1573">
        <f>IF(OR($L1573=TRUE,$A1573=0,MOD($A1573,ChapterTable!$S$20)&lt;&gt;0),
MAX(0,INT(($B1573+ChapterTable!$Q$26+VLOOKUP(SUBSTITUTE(D$1,"성장단계","")&amp;"단계오프셋",ChapterTable!$S:$T,2,0))/ChapterTable!$Q$23)),
MAX(0,INT(($B1573+ChapterTable!$S$26+VLOOKUP(SUBSTITUTE(D$1,"성장단계","")&amp;"보스단계오프셋",ChapterTable!$S:$T,2,0))/ChapterTable!$S$23)))</f>
        <v>3</v>
      </c>
      <c r="E1573" s="1">
        <f ca="1">IF(AND($A1573=0,$B1573=1),
    VLOOKUP(1,ChapterTable!$1:$1048576,MATCH("최종"&amp;SUBSTITUTE(SUBSTITUTE(E$1,"standard",""),"|Float",""),ChapterTable!$1:$1,0),0)*ChapterTable!$Q$17,
  IF(AND($A1573=0,$B1573=0),
    E1574,
  IF($B1573=0,
    VLOOKUP($A1573,ChapterTable!$1:$1048576,MATCH("최종"&amp;SUBSTITUTE(SUBSTITUTE(E$1,"standard",""),"|Float",""),ChapterTable!$1:$1,0),0),
  IF($B1573=1,
    IF($L1573=FALSE,
      VLOOKUP($A1573,ChapterTable!$1:$1048576,MATCH("최종"&amp;SUBSTITUTE(SUBSTITUTE(E$1,"standard",""),"|Float",""),ChapterTable!$1:$1,0),0),
      VLOOKUP($A1573-ChapterTable!$Q$11,ChapterTable!$1:$1048576,MATCH("최종"&amp;SUBSTITUTE(SUBSTITUTE(E$1,"standard",""),"|Float",""),ChapterTable!$1:$1,0),0)*ChapterTable!$Q$14
    ),
  OFFSET(E1573,-$B1573+IF($L1573,1,0),0)*
    (VLOOKUP(SUBSTITUTE(SUBSTITUTE(E$1,"standard",""),"|Float","")&amp;"인게임누적곱배수",ChapterTable!$S:$T,2,0)^C1573
    +VLOOKUP(SUBSTITUTE(SUBSTITUTE(E$1,"standard",""),"|Float","")&amp;"인게임누적합배수",ChapterTable!$S:$T,2,0)*C1573)
  )
  )
  )
)</f>
        <v>5359.0042968749995</v>
      </c>
      <c r="F1573" s="1">
        <f ca="1">IF(AND($A1573=0,$B1573=1),
    VLOOKUP(1,ChapterTable!$1:$1048576,MATCH("최종"&amp;SUBSTITUTE(SUBSTITUTE(F$1,"standard",""),"|Float",""),ChapterTable!$1:$1,0),0)*ChapterTable!$Q$17,
  IF(AND($A1573=0,$B1573=0),
    F1574,
  IF($B1573=0,
    VLOOKUP($A1573,ChapterTable!$1:$1048576,MATCH("최종"&amp;SUBSTITUTE(SUBSTITUTE(F$1,"standard",""),"|Float",""),ChapterTable!$1:$1,0),0),
  IF($B1573=1,
    IF($L1573=FALSE,
      VLOOKUP($A1573,ChapterTable!$1:$1048576,MATCH("최종"&amp;SUBSTITUTE(SUBSTITUTE(F$1,"standard",""),"|Float",""),ChapterTable!$1:$1,0),0),
      VLOOKUP($A1573-ChapterTable!$Q$11,ChapterTable!$1:$1048576,MATCH("최종"&amp;SUBSTITUTE(SUBSTITUTE(F$1,"standard",""),"|Float",""),ChapterTable!$1:$1,0),0)*ChapterTable!$Q$14
    ),
  OFFSET(F1573,-$B1573+IF($L1573,1,0),0)*
    (VLOOKUP(SUBSTITUTE(SUBSTITUTE(F$1,"standard",""),"|Float","")&amp;"인게임누적곱배수",ChapterTable!$S:$T,2,0)^D1573
    +VLOOKUP(SUBSTITUTE(SUBSTITUTE(F$1,"standard",""),"|Float","")&amp;"인게임누적합배수",ChapterTable!$S:$T,2,0)*D1573)
  )
  )
  )
)</f>
        <v>2323.6875</v>
      </c>
      <c r="G1573" t="s">
        <v>76</v>
      </c>
      <c r="J1573" t="str">
        <f>IF(ISBLANK(I1573),"",
IFERROR(VLOOKUP(I1573,[1]StringTable!$1:$1048576,MATCH([1]StringTable!$B$1,[1]StringTable!$1:$1,0),0),
IFERROR(VLOOKUP(I1573,[1]InApkStringTable!$1:$1048576,MATCH([1]InApkStringTable!$B$1,[1]InApkStringTable!$1:$1,0),0),
"스트링없음")))</f>
        <v/>
      </c>
      <c r="L1573" t="b">
        <v>1</v>
      </c>
      <c r="N1573" t="str">
        <f>IF(ISBLANK(M1573),"",IF(ISERROR(VLOOKUP(M1573,MapTable!$A:$A,1,0)),"맵없음",""))</f>
        <v/>
      </c>
      <c r="O1573">
        <f t="shared" si="97"/>
        <v>4</v>
      </c>
      <c r="Q1573">
        <f t="shared" si="98"/>
        <v>4</v>
      </c>
      <c r="R1573" t="b">
        <f t="shared" ca="1" si="99"/>
        <v>0</v>
      </c>
      <c r="T1573" t="b">
        <f t="shared" ca="1" si="100"/>
        <v>0</v>
      </c>
      <c r="X1573" t="str">
        <f>IF(ISBLANK(W1573),"",
IF(ISERROR(FIND(",",W1573)),
  IF(ISERROR(VLOOKUP(W1573,MapTable!$A:$A,1,0)),"맵없음",
  ""),
IF(ISERROR(FIND(",",W1573,FIND(",",W1573)+1)),
  IF(OR(ISERROR(VLOOKUP(LEFT(W1573,FIND(",",W1573)-1),MapTable!$A:$A,1,0)),ISERROR(VLOOKUP(TRIM(MID(W1573,FIND(",",W1573)+1,999)),MapTable!$A:$A,1,0))),"맵없음",
  ""),
IF(ISERROR(FIND(",",W1573,FIND(",",W1573,FIND(",",W1573)+1)+1)),
  IF(OR(ISERROR(VLOOKUP(LEFT(W1573,FIND(",",W1573)-1),MapTable!$A:$A,1,0)),ISERROR(VLOOKUP(TRIM(MID(W1573,FIND(",",W1573)+1,FIND(",",W1573,FIND(",",W1573)+1)-FIND(",",W1573)-1)),MapTable!$A:$A,1,0)),ISERROR(VLOOKUP(TRIM(MID(W1573,FIND(",",W1573,FIND(",",W1573)+1)+1,999)),MapTable!$A:$A,1,0))),"맵없음",
  ""),
IF(ISERROR(FIND(",",W1573,FIND(",",W1573,FIND(",",W1573,FIND(",",W1573)+1)+1)+1)),
  IF(OR(ISERROR(VLOOKUP(LEFT(W1573,FIND(",",W1573)-1),MapTable!$A:$A,1,0)),ISERROR(VLOOKUP(TRIM(MID(W1573,FIND(",",W1573)+1,FIND(",",W1573,FIND(",",W1573)+1)-FIND(",",W1573)-1)),MapTable!$A:$A,1,0)),ISERROR(VLOOKUP(TRIM(MID(W1573,FIND(",",W1573,FIND(",",W1573)+1)+1,FIND(",",W1573,FIND(",",W1573,FIND(",",W1573)+1)+1)-FIND(",",W1573,FIND(",",W1573)+1)-1)),MapTable!$A:$A,1,0)),ISERROR(VLOOKUP(TRIM(MID(W1573,FIND(",",W1573,FIND(",",W1573,FIND(",",W1573)+1)+1)+1,999)),MapTable!$A:$A,1,0))),"맵없음",
  ""),
)))))</f>
        <v/>
      </c>
      <c r="AC1573" t="str">
        <f>IF(ISBLANK(AB1573),"",IF(ISERROR(VLOOKUP(AB1573,[3]DropTable!$A:$A,1,0)),"드랍없음",""))</f>
        <v/>
      </c>
      <c r="AE1573" t="str">
        <f>IF(ISBLANK(AD1573),"",IF(ISERROR(VLOOKUP(AD1573,[3]DropTable!$A:$A,1,0)),"드랍없음",""))</f>
        <v/>
      </c>
      <c r="AG1573">
        <v>9.8000000000000007</v>
      </c>
      <c r="AH1573">
        <v>1</v>
      </c>
    </row>
    <row r="1574" spans="1:34" x14ac:dyDescent="0.3">
      <c r="A1574">
        <v>9</v>
      </c>
      <c r="B1574">
        <v>33</v>
      </c>
      <c r="C1574">
        <f>IF(OR($L1574=TRUE,$A1574=0,MOD($A1574,ChapterTable!$S$20)&lt;&gt;0),
MAX(0,INT(($B1574+ChapterTable!$Q$26+VLOOKUP(SUBSTITUTE(C$1,"성장단계","")&amp;"단계오프셋",ChapterTable!$S:$T,2,0))/ChapterTable!$Q$23)),
MAX(0,INT(($B1574+ChapterTable!$S$26+VLOOKUP(SUBSTITUTE(C$1,"성장단계","")&amp;"보스단계오프셋",ChapterTable!$S:$T,2,0))/ChapterTable!$S$23)))</f>
        <v>3</v>
      </c>
      <c r="D1574">
        <f>IF(OR($L1574=TRUE,$A1574=0,MOD($A1574,ChapterTable!$S$20)&lt;&gt;0),
MAX(0,INT(($B1574+ChapterTable!$Q$26+VLOOKUP(SUBSTITUTE(D$1,"성장단계","")&amp;"단계오프셋",ChapterTable!$S:$T,2,0))/ChapterTable!$Q$23)),
MAX(0,INT(($B1574+ChapterTable!$S$26+VLOOKUP(SUBSTITUTE(D$1,"성장단계","")&amp;"보스단계오프셋",ChapterTable!$S:$T,2,0))/ChapterTable!$S$23)))</f>
        <v>3</v>
      </c>
      <c r="E1574" s="1">
        <f ca="1">IF(AND($A1574=0,$B1574=1),
    VLOOKUP(1,ChapterTable!$1:$1048576,MATCH("최종"&amp;SUBSTITUTE(SUBSTITUTE(E$1,"standard",""),"|Float",""),ChapterTable!$1:$1,0),0)*ChapterTable!$Q$17,
  IF(AND($A1574=0,$B1574=0),
    E1575,
  IF($B1574=0,
    VLOOKUP($A1574,ChapterTable!$1:$1048576,MATCH("최종"&amp;SUBSTITUTE(SUBSTITUTE(E$1,"standard",""),"|Float",""),ChapterTable!$1:$1,0),0),
  IF($B1574=1,
    IF($L1574=FALSE,
      VLOOKUP($A1574,ChapterTable!$1:$1048576,MATCH("최종"&amp;SUBSTITUTE(SUBSTITUTE(E$1,"standard",""),"|Float",""),ChapterTable!$1:$1,0),0),
      VLOOKUP($A1574-ChapterTable!$Q$11,ChapterTable!$1:$1048576,MATCH("최종"&amp;SUBSTITUTE(SUBSTITUTE(E$1,"standard",""),"|Float",""),ChapterTable!$1:$1,0),0)*ChapterTable!$Q$14
    ),
  OFFSET(E1574,-$B1574+IF($L1574,1,0),0)*
    (VLOOKUP(SUBSTITUTE(SUBSTITUTE(E$1,"standard",""),"|Float","")&amp;"인게임누적곱배수",ChapterTable!$S:$T,2,0)^C1574
    +VLOOKUP(SUBSTITUTE(SUBSTITUTE(E$1,"standard",""),"|Float","")&amp;"인게임누적합배수",ChapterTable!$S:$T,2,0)*C1574)
  )
  )
  )
)</f>
        <v>5359.0042968749995</v>
      </c>
      <c r="F1574" s="1">
        <f ca="1">IF(AND($A1574=0,$B1574=1),
    VLOOKUP(1,ChapterTable!$1:$1048576,MATCH("최종"&amp;SUBSTITUTE(SUBSTITUTE(F$1,"standard",""),"|Float",""),ChapterTable!$1:$1,0),0)*ChapterTable!$Q$17,
  IF(AND($A1574=0,$B1574=0),
    F1575,
  IF($B1574=0,
    VLOOKUP($A1574,ChapterTable!$1:$1048576,MATCH("최종"&amp;SUBSTITUTE(SUBSTITUTE(F$1,"standard",""),"|Float",""),ChapterTable!$1:$1,0),0),
  IF($B1574=1,
    IF($L1574=FALSE,
      VLOOKUP($A1574,ChapterTable!$1:$1048576,MATCH("최종"&amp;SUBSTITUTE(SUBSTITUTE(F$1,"standard",""),"|Float",""),ChapterTable!$1:$1,0),0),
      VLOOKUP($A1574-ChapterTable!$Q$11,ChapterTable!$1:$1048576,MATCH("최종"&amp;SUBSTITUTE(SUBSTITUTE(F$1,"standard",""),"|Float",""),ChapterTable!$1:$1,0),0)*ChapterTable!$Q$14
    ),
  OFFSET(F1574,-$B1574+IF($L1574,1,0),0)*
    (VLOOKUP(SUBSTITUTE(SUBSTITUTE(F$1,"standard",""),"|Float","")&amp;"인게임누적곱배수",ChapterTable!$S:$T,2,0)^D1574
    +VLOOKUP(SUBSTITUTE(SUBSTITUTE(F$1,"standard",""),"|Float","")&amp;"인게임누적합배수",ChapterTable!$S:$T,2,0)*D1574)
  )
  )
  )
)</f>
        <v>2323.6875</v>
      </c>
      <c r="G1574" t="s">
        <v>76</v>
      </c>
      <c r="J1574" t="str">
        <f>IF(ISBLANK(I1574),"",
IFERROR(VLOOKUP(I1574,[1]StringTable!$1:$1048576,MATCH([1]StringTable!$B$1,[1]StringTable!$1:$1,0),0),
IFERROR(VLOOKUP(I1574,[1]InApkStringTable!$1:$1048576,MATCH([1]InApkStringTable!$B$1,[1]InApkStringTable!$1:$1,0),0),
"스트링없음")))</f>
        <v/>
      </c>
      <c r="L1574" t="b">
        <v>1</v>
      </c>
      <c r="N1574" t="str">
        <f>IF(ISBLANK(M1574),"",IF(ISERROR(VLOOKUP(M1574,MapTable!$A:$A,1,0)),"맵없음",""))</f>
        <v/>
      </c>
      <c r="O1574">
        <f t="shared" si="97"/>
        <v>4</v>
      </c>
      <c r="Q1574">
        <f t="shared" si="98"/>
        <v>4</v>
      </c>
      <c r="R1574" t="b">
        <f t="shared" ca="1" si="99"/>
        <v>0</v>
      </c>
      <c r="T1574" t="b">
        <f t="shared" ca="1" si="100"/>
        <v>0</v>
      </c>
      <c r="X1574" t="str">
        <f>IF(ISBLANK(W1574),"",
IF(ISERROR(FIND(",",W1574)),
  IF(ISERROR(VLOOKUP(W1574,MapTable!$A:$A,1,0)),"맵없음",
  ""),
IF(ISERROR(FIND(",",W1574,FIND(",",W1574)+1)),
  IF(OR(ISERROR(VLOOKUP(LEFT(W1574,FIND(",",W1574)-1),MapTable!$A:$A,1,0)),ISERROR(VLOOKUP(TRIM(MID(W1574,FIND(",",W1574)+1,999)),MapTable!$A:$A,1,0))),"맵없음",
  ""),
IF(ISERROR(FIND(",",W1574,FIND(",",W1574,FIND(",",W1574)+1)+1)),
  IF(OR(ISERROR(VLOOKUP(LEFT(W1574,FIND(",",W1574)-1),MapTable!$A:$A,1,0)),ISERROR(VLOOKUP(TRIM(MID(W1574,FIND(",",W1574)+1,FIND(",",W1574,FIND(",",W1574)+1)-FIND(",",W1574)-1)),MapTable!$A:$A,1,0)),ISERROR(VLOOKUP(TRIM(MID(W1574,FIND(",",W1574,FIND(",",W1574)+1)+1,999)),MapTable!$A:$A,1,0))),"맵없음",
  ""),
IF(ISERROR(FIND(",",W1574,FIND(",",W1574,FIND(",",W1574,FIND(",",W1574)+1)+1)+1)),
  IF(OR(ISERROR(VLOOKUP(LEFT(W1574,FIND(",",W1574)-1),MapTable!$A:$A,1,0)),ISERROR(VLOOKUP(TRIM(MID(W1574,FIND(",",W1574)+1,FIND(",",W1574,FIND(",",W1574)+1)-FIND(",",W1574)-1)),MapTable!$A:$A,1,0)),ISERROR(VLOOKUP(TRIM(MID(W1574,FIND(",",W1574,FIND(",",W1574)+1)+1,FIND(",",W1574,FIND(",",W1574,FIND(",",W1574)+1)+1)-FIND(",",W1574,FIND(",",W1574)+1)-1)),MapTable!$A:$A,1,0)),ISERROR(VLOOKUP(TRIM(MID(W1574,FIND(",",W1574,FIND(",",W1574,FIND(",",W1574)+1)+1)+1,999)),MapTable!$A:$A,1,0))),"맵없음",
  ""),
)))))</f>
        <v/>
      </c>
      <c r="AC1574" t="str">
        <f>IF(ISBLANK(AB1574),"",IF(ISERROR(VLOOKUP(AB1574,[3]DropTable!$A:$A,1,0)),"드랍없음",""))</f>
        <v/>
      </c>
      <c r="AE1574" t="str">
        <f>IF(ISBLANK(AD1574),"",IF(ISERROR(VLOOKUP(AD1574,[3]DropTable!$A:$A,1,0)),"드랍없음",""))</f>
        <v/>
      </c>
      <c r="AG1574">
        <v>9.8000000000000007</v>
      </c>
      <c r="AH1574">
        <v>1</v>
      </c>
    </row>
    <row r="1575" spans="1:34" x14ac:dyDescent="0.3">
      <c r="A1575">
        <v>9</v>
      </c>
      <c r="B1575">
        <v>34</v>
      </c>
      <c r="C1575">
        <f>IF(OR($L1575=TRUE,$A1575=0,MOD($A1575,ChapterTable!$S$20)&lt;&gt;0),
MAX(0,INT(($B1575+ChapterTable!$Q$26+VLOOKUP(SUBSTITUTE(C$1,"성장단계","")&amp;"단계오프셋",ChapterTable!$S:$T,2,0))/ChapterTable!$Q$23)),
MAX(0,INT(($B1575+ChapterTable!$S$26+VLOOKUP(SUBSTITUTE(C$1,"성장단계","")&amp;"보스단계오프셋",ChapterTable!$S:$T,2,0))/ChapterTable!$S$23)))</f>
        <v>3</v>
      </c>
      <c r="D1575">
        <f>IF(OR($L1575=TRUE,$A1575=0,MOD($A1575,ChapterTable!$S$20)&lt;&gt;0),
MAX(0,INT(($B1575+ChapterTable!$Q$26+VLOOKUP(SUBSTITUTE(D$1,"성장단계","")&amp;"단계오프셋",ChapterTable!$S:$T,2,0))/ChapterTable!$Q$23)),
MAX(0,INT(($B1575+ChapterTable!$S$26+VLOOKUP(SUBSTITUTE(D$1,"성장단계","")&amp;"보스단계오프셋",ChapterTable!$S:$T,2,0))/ChapterTable!$S$23)))</f>
        <v>3</v>
      </c>
      <c r="E1575" s="1">
        <f ca="1">IF(AND($A1575=0,$B1575=1),
    VLOOKUP(1,ChapterTable!$1:$1048576,MATCH("최종"&amp;SUBSTITUTE(SUBSTITUTE(E$1,"standard",""),"|Float",""),ChapterTable!$1:$1,0),0)*ChapterTable!$Q$17,
  IF(AND($A1575=0,$B1575=0),
    E1576,
  IF($B1575=0,
    VLOOKUP($A1575,ChapterTable!$1:$1048576,MATCH("최종"&amp;SUBSTITUTE(SUBSTITUTE(E$1,"standard",""),"|Float",""),ChapterTable!$1:$1,0),0),
  IF($B1575=1,
    IF($L1575=FALSE,
      VLOOKUP($A1575,ChapterTable!$1:$1048576,MATCH("최종"&amp;SUBSTITUTE(SUBSTITUTE(E$1,"standard",""),"|Float",""),ChapterTable!$1:$1,0),0),
      VLOOKUP($A1575-ChapterTable!$Q$11,ChapterTable!$1:$1048576,MATCH("최종"&amp;SUBSTITUTE(SUBSTITUTE(E$1,"standard",""),"|Float",""),ChapterTable!$1:$1,0),0)*ChapterTable!$Q$14
    ),
  OFFSET(E1575,-$B1575+IF($L1575,1,0),0)*
    (VLOOKUP(SUBSTITUTE(SUBSTITUTE(E$1,"standard",""),"|Float","")&amp;"인게임누적곱배수",ChapterTable!$S:$T,2,0)^C1575
    +VLOOKUP(SUBSTITUTE(SUBSTITUTE(E$1,"standard",""),"|Float","")&amp;"인게임누적합배수",ChapterTable!$S:$T,2,0)*C1575)
  )
  )
  )
)</f>
        <v>5359.0042968749995</v>
      </c>
      <c r="F1575" s="1">
        <f ca="1">IF(AND($A1575=0,$B1575=1),
    VLOOKUP(1,ChapterTable!$1:$1048576,MATCH("최종"&amp;SUBSTITUTE(SUBSTITUTE(F$1,"standard",""),"|Float",""),ChapterTable!$1:$1,0),0)*ChapterTable!$Q$17,
  IF(AND($A1575=0,$B1575=0),
    F1576,
  IF($B1575=0,
    VLOOKUP($A1575,ChapterTable!$1:$1048576,MATCH("최종"&amp;SUBSTITUTE(SUBSTITUTE(F$1,"standard",""),"|Float",""),ChapterTable!$1:$1,0),0),
  IF($B1575=1,
    IF($L1575=FALSE,
      VLOOKUP($A1575,ChapterTable!$1:$1048576,MATCH("최종"&amp;SUBSTITUTE(SUBSTITUTE(F$1,"standard",""),"|Float",""),ChapterTable!$1:$1,0),0),
      VLOOKUP($A1575-ChapterTable!$Q$11,ChapterTable!$1:$1048576,MATCH("최종"&amp;SUBSTITUTE(SUBSTITUTE(F$1,"standard",""),"|Float",""),ChapterTable!$1:$1,0),0)*ChapterTable!$Q$14
    ),
  OFFSET(F1575,-$B1575+IF($L1575,1,0),0)*
    (VLOOKUP(SUBSTITUTE(SUBSTITUTE(F$1,"standard",""),"|Float","")&amp;"인게임누적곱배수",ChapterTable!$S:$T,2,0)^D1575
    +VLOOKUP(SUBSTITUTE(SUBSTITUTE(F$1,"standard",""),"|Float","")&amp;"인게임누적합배수",ChapterTable!$S:$T,2,0)*D1575)
  )
  )
  )
)</f>
        <v>2323.6875</v>
      </c>
      <c r="G1575" t="s">
        <v>76</v>
      </c>
      <c r="J1575" t="str">
        <f>IF(ISBLANK(I1575),"",
IFERROR(VLOOKUP(I1575,[1]StringTable!$1:$1048576,MATCH([1]StringTable!$B$1,[1]StringTable!$1:$1,0),0),
IFERROR(VLOOKUP(I1575,[1]InApkStringTable!$1:$1048576,MATCH([1]InApkStringTable!$B$1,[1]InApkStringTable!$1:$1,0),0),
"스트링없음")))</f>
        <v/>
      </c>
      <c r="L1575" t="b">
        <v>1</v>
      </c>
      <c r="N1575" t="str">
        <f>IF(ISBLANK(M1575),"",IF(ISERROR(VLOOKUP(M1575,MapTable!$A:$A,1,0)),"맵없음",""))</f>
        <v/>
      </c>
      <c r="O1575">
        <f t="shared" si="97"/>
        <v>4</v>
      </c>
      <c r="Q1575">
        <f t="shared" si="98"/>
        <v>4</v>
      </c>
      <c r="R1575" t="b">
        <f t="shared" ca="1" si="99"/>
        <v>0</v>
      </c>
      <c r="T1575" t="b">
        <f t="shared" ca="1" si="100"/>
        <v>0</v>
      </c>
      <c r="X1575" t="str">
        <f>IF(ISBLANK(W1575),"",
IF(ISERROR(FIND(",",W1575)),
  IF(ISERROR(VLOOKUP(W1575,MapTable!$A:$A,1,0)),"맵없음",
  ""),
IF(ISERROR(FIND(",",W1575,FIND(",",W1575)+1)),
  IF(OR(ISERROR(VLOOKUP(LEFT(W1575,FIND(",",W1575)-1),MapTable!$A:$A,1,0)),ISERROR(VLOOKUP(TRIM(MID(W1575,FIND(",",W1575)+1,999)),MapTable!$A:$A,1,0))),"맵없음",
  ""),
IF(ISERROR(FIND(",",W1575,FIND(",",W1575,FIND(",",W1575)+1)+1)),
  IF(OR(ISERROR(VLOOKUP(LEFT(W1575,FIND(",",W1575)-1),MapTable!$A:$A,1,0)),ISERROR(VLOOKUP(TRIM(MID(W1575,FIND(",",W1575)+1,FIND(",",W1575,FIND(",",W1575)+1)-FIND(",",W1575)-1)),MapTable!$A:$A,1,0)),ISERROR(VLOOKUP(TRIM(MID(W1575,FIND(",",W1575,FIND(",",W1575)+1)+1,999)),MapTable!$A:$A,1,0))),"맵없음",
  ""),
IF(ISERROR(FIND(",",W1575,FIND(",",W1575,FIND(",",W1575,FIND(",",W1575)+1)+1)+1)),
  IF(OR(ISERROR(VLOOKUP(LEFT(W1575,FIND(",",W1575)-1),MapTable!$A:$A,1,0)),ISERROR(VLOOKUP(TRIM(MID(W1575,FIND(",",W1575)+1,FIND(",",W1575,FIND(",",W1575)+1)-FIND(",",W1575)-1)),MapTable!$A:$A,1,0)),ISERROR(VLOOKUP(TRIM(MID(W1575,FIND(",",W1575,FIND(",",W1575)+1)+1,FIND(",",W1575,FIND(",",W1575,FIND(",",W1575)+1)+1)-FIND(",",W1575,FIND(",",W1575)+1)-1)),MapTable!$A:$A,1,0)),ISERROR(VLOOKUP(TRIM(MID(W1575,FIND(",",W1575,FIND(",",W1575,FIND(",",W1575)+1)+1)+1,999)),MapTable!$A:$A,1,0))),"맵없음",
  ""),
)))))</f>
        <v/>
      </c>
      <c r="AC1575" t="str">
        <f>IF(ISBLANK(AB1575),"",IF(ISERROR(VLOOKUP(AB1575,[3]DropTable!$A:$A,1,0)),"드랍없음",""))</f>
        <v/>
      </c>
      <c r="AE1575" t="str">
        <f>IF(ISBLANK(AD1575),"",IF(ISERROR(VLOOKUP(AD1575,[3]DropTable!$A:$A,1,0)),"드랍없음",""))</f>
        <v/>
      </c>
      <c r="AG1575">
        <v>9.8000000000000007</v>
      </c>
      <c r="AH1575">
        <v>1</v>
      </c>
    </row>
    <row r="1576" spans="1:34" x14ac:dyDescent="0.3">
      <c r="A1576">
        <v>9</v>
      </c>
      <c r="B1576">
        <v>35</v>
      </c>
      <c r="C1576">
        <f>IF(OR($L1576=TRUE,$A1576=0,MOD($A1576,ChapterTable!$S$20)&lt;&gt;0),
MAX(0,INT(($B1576+ChapterTable!$Q$26+VLOOKUP(SUBSTITUTE(C$1,"성장단계","")&amp;"단계오프셋",ChapterTable!$S:$T,2,0))/ChapterTable!$Q$23)),
MAX(0,INT(($B1576+ChapterTable!$S$26+VLOOKUP(SUBSTITUTE(C$1,"성장단계","")&amp;"보스단계오프셋",ChapterTable!$S:$T,2,0))/ChapterTable!$S$23)))</f>
        <v>3</v>
      </c>
      <c r="D1576">
        <f>IF(OR($L1576=TRUE,$A1576=0,MOD($A1576,ChapterTable!$S$20)&lt;&gt;0),
MAX(0,INT(($B1576+ChapterTable!$Q$26+VLOOKUP(SUBSTITUTE(D$1,"성장단계","")&amp;"단계오프셋",ChapterTable!$S:$T,2,0))/ChapterTable!$Q$23)),
MAX(0,INT(($B1576+ChapterTable!$S$26+VLOOKUP(SUBSTITUTE(D$1,"성장단계","")&amp;"보스단계오프셋",ChapterTable!$S:$T,2,0))/ChapterTable!$S$23)))</f>
        <v>3</v>
      </c>
      <c r="E1576" s="1">
        <f ca="1">IF(AND($A1576=0,$B1576=1),
    VLOOKUP(1,ChapterTable!$1:$1048576,MATCH("최종"&amp;SUBSTITUTE(SUBSTITUTE(E$1,"standard",""),"|Float",""),ChapterTable!$1:$1,0),0)*ChapterTable!$Q$17,
  IF(AND($A1576=0,$B1576=0),
    E1577,
  IF($B1576=0,
    VLOOKUP($A1576,ChapterTable!$1:$1048576,MATCH("최종"&amp;SUBSTITUTE(SUBSTITUTE(E$1,"standard",""),"|Float",""),ChapterTable!$1:$1,0),0),
  IF($B1576=1,
    IF($L1576=FALSE,
      VLOOKUP($A1576,ChapterTable!$1:$1048576,MATCH("최종"&amp;SUBSTITUTE(SUBSTITUTE(E$1,"standard",""),"|Float",""),ChapterTable!$1:$1,0),0),
      VLOOKUP($A1576-ChapterTable!$Q$11,ChapterTable!$1:$1048576,MATCH("최종"&amp;SUBSTITUTE(SUBSTITUTE(E$1,"standard",""),"|Float",""),ChapterTable!$1:$1,0),0)*ChapterTable!$Q$14
    ),
  OFFSET(E1576,-$B1576+IF($L1576,1,0),0)*
    (VLOOKUP(SUBSTITUTE(SUBSTITUTE(E$1,"standard",""),"|Float","")&amp;"인게임누적곱배수",ChapterTable!$S:$T,2,0)^C1576
    +VLOOKUP(SUBSTITUTE(SUBSTITUTE(E$1,"standard",""),"|Float","")&amp;"인게임누적합배수",ChapterTable!$S:$T,2,0)*C1576)
  )
  )
  )
)</f>
        <v>5359.0042968749995</v>
      </c>
      <c r="F1576" s="1">
        <f ca="1">IF(AND($A1576=0,$B1576=1),
    VLOOKUP(1,ChapterTable!$1:$1048576,MATCH("최종"&amp;SUBSTITUTE(SUBSTITUTE(F$1,"standard",""),"|Float",""),ChapterTable!$1:$1,0),0)*ChapterTable!$Q$17,
  IF(AND($A1576=0,$B1576=0),
    F1577,
  IF($B1576=0,
    VLOOKUP($A1576,ChapterTable!$1:$1048576,MATCH("최종"&amp;SUBSTITUTE(SUBSTITUTE(F$1,"standard",""),"|Float",""),ChapterTable!$1:$1,0),0),
  IF($B1576=1,
    IF($L1576=FALSE,
      VLOOKUP($A1576,ChapterTable!$1:$1048576,MATCH("최종"&amp;SUBSTITUTE(SUBSTITUTE(F$1,"standard",""),"|Float",""),ChapterTable!$1:$1,0),0),
      VLOOKUP($A1576-ChapterTable!$Q$11,ChapterTable!$1:$1048576,MATCH("최종"&amp;SUBSTITUTE(SUBSTITUTE(F$1,"standard",""),"|Float",""),ChapterTable!$1:$1,0),0)*ChapterTable!$Q$14
    ),
  OFFSET(F1576,-$B1576+IF($L1576,1,0),0)*
    (VLOOKUP(SUBSTITUTE(SUBSTITUTE(F$1,"standard",""),"|Float","")&amp;"인게임누적곱배수",ChapterTable!$S:$T,2,0)^D1576
    +VLOOKUP(SUBSTITUTE(SUBSTITUTE(F$1,"standard",""),"|Float","")&amp;"인게임누적합배수",ChapterTable!$S:$T,2,0)*D1576)
  )
  )
  )
)</f>
        <v>2323.6875</v>
      </c>
      <c r="G1576" t="s">
        <v>76</v>
      </c>
      <c r="J1576" t="str">
        <f>IF(ISBLANK(I1576),"",
IFERROR(VLOOKUP(I1576,[1]StringTable!$1:$1048576,MATCH([1]StringTable!$B$1,[1]StringTable!$1:$1,0),0),
IFERROR(VLOOKUP(I1576,[1]InApkStringTable!$1:$1048576,MATCH([1]InApkStringTable!$B$1,[1]InApkStringTable!$1:$1,0),0),
"스트링없음")))</f>
        <v/>
      </c>
      <c r="L1576" t="b">
        <v>1</v>
      </c>
      <c r="N1576" t="str">
        <f>IF(ISBLANK(M1576),"",IF(ISERROR(VLOOKUP(M1576,MapTable!$A:$A,1,0)),"맵없음",""))</f>
        <v/>
      </c>
      <c r="O1576">
        <f t="shared" si="97"/>
        <v>11</v>
      </c>
      <c r="Q1576">
        <f t="shared" si="98"/>
        <v>11</v>
      </c>
      <c r="R1576" t="b">
        <f t="shared" ca="1" si="99"/>
        <v>0</v>
      </c>
      <c r="T1576" t="b">
        <f t="shared" ca="1" si="100"/>
        <v>0</v>
      </c>
      <c r="X1576" t="str">
        <f>IF(ISBLANK(W1576),"",
IF(ISERROR(FIND(",",W1576)),
  IF(ISERROR(VLOOKUP(W1576,MapTable!$A:$A,1,0)),"맵없음",
  ""),
IF(ISERROR(FIND(",",W1576,FIND(",",W1576)+1)),
  IF(OR(ISERROR(VLOOKUP(LEFT(W1576,FIND(",",W1576)-1),MapTable!$A:$A,1,0)),ISERROR(VLOOKUP(TRIM(MID(W1576,FIND(",",W1576)+1,999)),MapTable!$A:$A,1,0))),"맵없음",
  ""),
IF(ISERROR(FIND(",",W1576,FIND(",",W1576,FIND(",",W1576)+1)+1)),
  IF(OR(ISERROR(VLOOKUP(LEFT(W1576,FIND(",",W1576)-1),MapTable!$A:$A,1,0)),ISERROR(VLOOKUP(TRIM(MID(W1576,FIND(",",W1576)+1,FIND(",",W1576,FIND(",",W1576)+1)-FIND(",",W1576)-1)),MapTable!$A:$A,1,0)),ISERROR(VLOOKUP(TRIM(MID(W1576,FIND(",",W1576,FIND(",",W1576)+1)+1,999)),MapTable!$A:$A,1,0))),"맵없음",
  ""),
IF(ISERROR(FIND(",",W1576,FIND(",",W1576,FIND(",",W1576,FIND(",",W1576)+1)+1)+1)),
  IF(OR(ISERROR(VLOOKUP(LEFT(W1576,FIND(",",W1576)-1),MapTable!$A:$A,1,0)),ISERROR(VLOOKUP(TRIM(MID(W1576,FIND(",",W1576)+1,FIND(",",W1576,FIND(",",W1576)+1)-FIND(",",W1576)-1)),MapTable!$A:$A,1,0)),ISERROR(VLOOKUP(TRIM(MID(W1576,FIND(",",W1576,FIND(",",W1576)+1)+1,FIND(",",W1576,FIND(",",W1576,FIND(",",W1576)+1)+1)-FIND(",",W1576,FIND(",",W1576)+1)-1)),MapTable!$A:$A,1,0)),ISERROR(VLOOKUP(TRIM(MID(W1576,FIND(",",W1576,FIND(",",W1576,FIND(",",W1576)+1)+1)+1,999)),MapTable!$A:$A,1,0))),"맵없음",
  ""),
)))))</f>
        <v/>
      </c>
      <c r="AC1576" t="str">
        <f>IF(ISBLANK(AB1576),"",IF(ISERROR(VLOOKUP(AB1576,[3]DropTable!$A:$A,1,0)),"드랍없음",""))</f>
        <v/>
      </c>
      <c r="AE1576" t="str">
        <f>IF(ISBLANK(AD1576),"",IF(ISERROR(VLOOKUP(AD1576,[3]DropTable!$A:$A,1,0)),"드랍없음",""))</f>
        <v/>
      </c>
      <c r="AG1576">
        <v>9.8000000000000007</v>
      </c>
      <c r="AH1576">
        <v>1</v>
      </c>
    </row>
    <row r="1577" spans="1:34" x14ac:dyDescent="0.3">
      <c r="A1577">
        <v>9</v>
      </c>
      <c r="B1577">
        <v>36</v>
      </c>
      <c r="C1577">
        <f>IF(OR($L1577=TRUE,$A1577=0,MOD($A1577,ChapterTable!$S$20)&lt;&gt;0),
MAX(0,INT(($B1577+ChapterTable!$Q$26+VLOOKUP(SUBSTITUTE(C$1,"성장단계","")&amp;"단계오프셋",ChapterTable!$S:$T,2,0))/ChapterTable!$Q$23)),
MAX(0,INT(($B1577+ChapterTable!$S$26+VLOOKUP(SUBSTITUTE(C$1,"성장단계","")&amp;"보스단계오프셋",ChapterTable!$S:$T,2,0))/ChapterTable!$S$23)))</f>
        <v>4</v>
      </c>
      <c r="D1577">
        <f>IF(OR($L1577=TRUE,$A1577=0,MOD($A1577,ChapterTable!$S$20)&lt;&gt;0),
MAX(0,INT(($B1577+ChapterTable!$Q$26+VLOOKUP(SUBSTITUTE(D$1,"성장단계","")&amp;"단계오프셋",ChapterTable!$S:$T,2,0))/ChapterTable!$Q$23)),
MAX(0,INT(($B1577+ChapterTable!$S$26+VLOOKUP(SUBSTITUTE(D$1,"성장단계","")&amp;"보스단계오프셋",ChapterTable!$S:$T,2,0))/ChapterTable!$S$23)))</f>
        <v>3</v>
      </c>
      <c r="E1577" s="1">
        <f ca="1">IF(AND($A1577=0,$B1577=1),
    VLOOKUP(1,ChapterTable!$1:$1048576,MATCH("최종"&amp;SUBSTITUTE(SUBSTITUTE(E$1,"standard",""),"|Float",""),ChapterTable!$1:$1,0),0)*ChapterTable!$Q$17,
  IF(AND($A1577=0,$B1577=0),
    E1578,
  IF($B1577=0,
    VLOOKUP($A1577,ChapterTable!$1:$1048576,MATCH("최종"&amp;SUBSTITUTE(SUBSTITUTE(E$1,"standard",""),"|Float",""),ChapterTable!$1:$1,0),0),
  IF($B1577=1,
    IF($L1577=FALSE,
      VLOOKUP($A1577,ChapterTable!$1:$1048576,MATCH("최종"&amp;SUBSTITUTE(SUBSTITUTE(E$1,"standard",""),"|Float",""),ChapterTable!$1:$1,0),0),
      VLOOKUP($A1577-ChapterTable!$Q$11,ChapterTable!$1:$1048576,MATCH("최종"&amp;SUBSTITUTE(SUBSTITUTE(E$1,"standard",""),"|Float",""),ChapterTable!$1:$1,0),0)*ChapterTable!$Q$14
    ),
  OFFSET(E1577,-$B1577+IF($L1577,1,0),0)*
    (VLOOKUP(SUBSTITUTE(SUBSTITUTE(E$1,"standard",""),"|Float","")&amp;"인게임누적곱배수",ChapterTable!$S:$T,2,0)^C1577
    +VLOOKUP(SUBSTITUTE(SUBSTITUTE(E$1,"standard",""),"|Float","")&amp;"인게임누적합배수",ChapterTable!$S:$T,2,0)*C1577)
  )
  )
  )
)</f>
        <v>6273.9562500000002</v>
      </c>
      <c r="F1577" s="1">
        <f ca="1">IF(AND($A1577=0,$B1577=1),
    VLOOKUP(1,ChapterTable!$1:$1048576,MATCH("최종"&amp;SUBSTITUTE(SUBSTITUTE(F$1,"standard",""),"|Float",""),ChapterTable!$1:$1,0),0)*ChapterTable!$Q$17,
  IF(AND($A1577=0,$B1577=0),
    F1578,
  IF($B1577=0,
    VLOOKUP($A1577,ChapterTable!$1:$1048576,MATCH("최종"&amp;SUBSTITUTE(SUBSTITUTE(F$1,"standard",""),"|Float",""),ChapterTable!$1:$1,0),0),
  IF($B1577=1,
    IF($L1577=FALSE,
      VLOOKUP($A1577,ChapterTable!$1:$1048576,MATCH("최종"&amp;SUBSTITUTE(SUBSTITUTE(F$1,"standard",""),"|Float",""),ChapterTable!$1:$1,0),0),
      VLOOKUP($A1577-ChapterTable!$Q$11,ChapterTable!$1:$1048576,MATCH("최종"&amp;SUBSTITUTE(SUBSTITUTE(F$1,"standard",""),"|Float",""),ChapterTable!$1:$1,0),0)*ChapterTable!$Q$14
    ),
  OFFSET(F1577,-$B1577+IF($L1577,1,0),0)*
    (VLOOKUP(SUBSTITUTE(SUBSTITUTE(F$1,"standard",""),"|Float","")&amp;"인게임누적곱배수",ChapterTable!$S:$T,2,0)^D1577
    +VLOOKUP(SUBSTITUTE(SUBSTITUTE(F$1,"standard",""),"|Float","")&amp;"인게임누적합배수",ChapterTable!$S:$T,2,0)*D1577)
  )
  )
  )
)</f>
        <v>2323.6875</v>
      </c>
      <c r="G1577" t="s">
        <v>76</v>
      </c>
      <c r="J1577" t="str">
        <f>IF(ISBLANK(I1577),"",
IFERROR(VLOOKUP(I1577,[1]StringTable!$1:$1048576,MATCH([1]StringTable!$B$1,[1]StringTable!$1:$1,0),0),
IFERROR(VLOOKUP(I1577,[1]InApkStringTable!$1:$1048576,MATCH([1]InApkStringTable!$B$1,[1]InApkStringTable!$1:$1,0),0),
"스트링없음")))</f>
        <v/>
      </c>
      <c r="L1577" t="b">
        <v>1</v>
      </c>
      <c r="N1577" t="str">
        <f>IF(ISBLANK(M1577),"",IF(ISERROR(VLOOKUP(M1577,MapTable!$A:$A,1,0)),"맵없음",""))</f>
        <v/>
      </c>
      <c r="O1577">
        <f t="shared" si="97"/>
        <v>4</v>
      </c>
      <c r="Q1577">
        <f t="shared" si="98"/>
        <v>4</v>
      </c>
      <c r="R1577" t="b">
        <f t="shared" ca="1" si="99"/>
        <v>0</v>
      </c>
      <c r="T1577" t="b">
        <f t="shared" ca="1" si="100"/>
        <v>0</v>
      </c>
      <c r="X1577" t="str">
        <f>IF(ISBLANK(W1577),"",
IF(ISERROR(FIND(",",W1577)),
  IF(ISERROR(VLOOKUP(W1577,MapTable!$A:$A,1,0)),"맵없음",
  ""),
IF(ISERROR(FIND(",",W1577,FIND(",",W1577)+1)),
  IF(OR(ISERROR(VLOOKUP(LEFT(W1577,FIND(",",W1577)-1),MapTable!$A:$A,1,0)),ISERROR(VLOOKUP(TRIM(MID(W1577,FIND(",",W1577)+1,999)),MapTable!$A:$A,1,0))),"맵없음",
  ""),
IF(ISERROR(FIND(",",W1577,FIND(",",W1577,FIND(",",W1577)+1)+1)),
  IF(OR(ISERROR(VLOOKUP(LEFT(W1577,FIND(",",W1577)-1),MapTable!$A:$A,1,0)),ISERROR(VLOOKUP(TRIM(MID(W1577,FIND(",",W1577)+1,FIND(",",W1577,FIND(",",W1577)+1)-FIND(",",W1577)-1)),MapTable!$A:$A,1,0)),ISERROR(VLOOKUP(TRIM(MID(W1577,FIND(",",W1577,FIND(",",W1577)+1)+1,999)),MapTable!$A:$A,1,0))),"맵없음",
  ""),
IF(ISERROR(FIND(",",W1577,FIND(",",W1577,FIND(",",W1577,FIND(",",W1577)+1)+1)+1)),
  IF(OR(ISERROR(VLOOKUP(LEFT(W1577,FIND(",",W1577)-1),MapTable!$A:$A,1,0)),ISERROR(VLOOKUP(TRIM(MID(W1577,FIND(",",W1577)+1,FIND(",",W1577,FIND(",",W1577)+1)-FIND(",",W1577)-1)),MapTable!$A:$A,1,0)),ISERROR(VLOOKUP(TRIM(MID(W1577,FIND(",",W1577,FIND(",",W1577)+1)+1,FIND(",",W1577,FIND(",",W1577,FIND(",",W1577)+1)+1)-FIND(",",W1577,FIND(",",W1577)+1)-1)),MapTable!$A:$A,1,0)),ISERROR(VLOOKUP(TRIM(MID(W1577,FIND(",",W1577,FIND(",",W1577,FIND(",",W1577)+1)+1)+1,999)),MapTable!$A:$A,1,0))),"맵없음",
  ""),
)))))</f>
        <v/>
      </c>
      <c r="AC1577" t="str">
        <f>IF(ISBLANK(AB1577),"",IF(ISERROR(VLOOKUP(AB1577,[3]DropTable!$A:$A,1,0)),"드랍없음",""))</f>
        <v/>
      </c>
      <c r="AE1577" t="str">
        <f>IF(ISBLANK(AD1577),"",IF(ISERROR(VLOOKUP(AD1577,[3]DropTable!$A:$A,1,0)),"드랍없음",""))</f>
        <v/>
      </c>
      <c r="AG1577">
        <v>9.8000000000000007</v>
      </c>
      <c r="AH1577">
        <v>1</v>
      </c>
    </row>
    <row r="1578" spans="1:34" x14ac:dyDescent="0.3">
      <c r="A1578">
        <v>9</v>
      </c>
      <c r="B1578">
        <v>37</v>
      </c>
      <c r="C1578">
        <f>IF(OR($L1578=TRUE,$A1578=0,MOD($A1578,ChapterTable!$S$20)&lt;&gt;0),
MAX(0,INT(($B1578+ChapterTable!$Q$26+VLOOKUP(SUBSTITUTE(C$1,"성장단계","")&amp;"단계오프셋",ChapterTable!$S:$T,2,0))/ChapterTable!$Q$23)),
MAX(0,INT(($B1578+ChapterTable!$S$26+VLOOKUP(SUBSTITUTE(C$1,"성장단계","")&amp;"보스단계오프셋",ChapterTable!$S:$T,2,0))/ChapterTable!$S$23)))</f>
        <v>4</v>
      </c>
      <c r="D1578">
        <f>IF(OR($L1578=TRUE,$A1578=0,MOD($A1578,ChapterTable!$S$20)&lt;&gt;0),
MAX(0,INT(($B1578+ChapterTable!$Q$26+VLOOKUP(SUBSTITUTE(D$1,"성장단계","")&amp;"단계오프셋",ChapterTable!$S:$T,2,0))/ChapterTable!$Q$23)),
MAX(0,INT(($B1578+ChapterTable!$S$26+VLOOKUP(SUBSTITUTE(D$1,"성장단계","")&amp;"보스단계오프셋",ChapterTable!$S:$T,2,0))/ChapterTable!$S$23)))</f>
        <v>3</v>
      </c>
      <c r="E1578" s="1">
        <f ca="1">IF(AND($A1578=0,$B1578=1),
    VLOOKUP(1,ChapterTable!$1:$1048576,MATCH("최종"&amp;SUBSTITUTE(SUBSTITUTE(E$1,"standard",""),"|Float",""),ChapterTable!$1:$1,0),0)*ChapterTable!$Q$17,
  IF(AND($A1578=0,$B1578=0),
    E1579,
  IF($B1578=0,
    VLOOKUP($A1578,ChapterTable!$1:$1048576,MATCH("최종"&amp;SUBSTITUTE(SUBSTITUTE(E$1,"standard",""),"|Float",""),ChapterTable!$1:$1,0),0),
  IF($B1578=1,
    IF($L1578=FALSE,
      VLOOKUP($A1578,ChapterTable!$1:$1048576,MATCH("최종"&amp;SUBSTITUTE(SUBSTITUTE(E$1,"standard",""),"|Float",""),ChapterTable!$1:$1,0),0),
      VLOOKUP($A1578-ChapterTable!$Q$11,ChapterTable!$1:$1048576,MATCH("최종"&amp;SUBSTITUTE(SUBSTITUTE(E$1,"standard",""),"|Float",""),ChapterTable!$1:$1,0),0)*ChapterTable!$Q$14
    ),
  OFFSET(E1578,-$B1578+IF($L1578,1,0),0)*
    (VLOOKUP(SUBSTITUTE(SUBSTITUTE(E$1,"standard",""),"|Float","")&amp;"인게임누적곱배수",ChapterTable!$S:$T,2,0)^C1578
    +VLOOKUP(SUBSTITUTE(SUBSTITUTE(E$1,"standard",""),"|Float","")&amp;"인게임누적합배수",ChapterTable!$S:$T,2,0)*C1578)
  )
  )
  )
)</f>
        <v>6273.9562500000002</v>
      </c>
      <c r="F1578" s="1">
        <f ca="1">IF(AND($A1578=0,$B1578=1),
    VLOOKUP(1,ChapterTable!$1:$1048576,MATCH("최종"&amp;SUBSTITUTE(SUBSTITUTE(F$1,"standard",""),"|Float",""),ChapterTable!$1:$1,0),0)*ChapterTable!$Q$17,
  IF(AND($A1578=0,$B1578=0),
    F1579,
  IF($B1578=0,
    VLOOKUP($A1578,ChapterTable!$1:$1048576,MATCH("최종"&amp;SUBSTITUTE(SUBSTITUTE(F$1,"standard",""),"|Float",""),ChapterTable!$1:$1,0),0),
  IF($B1578=1,
    IF($L1578=FALSE,
      VLOOKUP($A1578,ChapterTable!$1:$1048576,MATCH("최종"&amp;SUBSTITUTE(SUBSTITUTE(F$1,"standard",""),"|Float",""),ChapterTable!$1:$1,0),0),
      VLOOKUP($A1578-ChapterTable!$Q$11,ChapterTable!$1:$1048576,MATCH("최종"&amp;SUBSTITUTE(SUBSTITUTE(F$1,"standard",""),"|Float",""),ChapterTable!$1:$1,0),0)*ChapterTable!$Q$14
    ),
  OFFSET(F1578,-$B1578+IF($L1578,1,0),0)*
    (VLOOKUP(SUBSTITUTE(SUBSTITUTE(F$1,"standard",""),"|Float","")&amp;"인게임누적곱배수",ChapterTable!$S:$T,2,0)^D1578
    +VLOOKUP(SUBSTITUTE(SUBSTITUTE(F$1,"standard",""),"|Float","")&amp;"인게임누적합배수",ChapterTable!$S:$T,2,0)*D1578)
  )
  )
  )
)</f>
        <v>2323.6875</v>
      </c>
      <c r="G1578" t="s">
        <v>76</v>
      </c>
      <c r="J1578" t="str">
        <f>IF(ISBLANK(I1578),"",
IFERROR(VLOOKUP(I1578,[1]StringTable!$1:$1048576,MATCH([1]StringTable!$B$1,[1]StringTable!$1:$1,0),0),
IFERROR(VLOOKUP(I1578,[1]InApkStringTable!$1:$1048576,MATCH([1]InApkStringTable!$B$1,[1]InApkStringTable!$1:$1,0),0),
"스트링없음")))</f>
        <v/>
      </c>
      <c r="L1578" t="b">
        <v>1</v>
      </c>
      <c r="N1578" t="str">
        <f>IF(ISBLANK(M1578),"",IF(ISERROR(VLOOKUP(M1578,MapTable!$A:$A,1,0)),"맵없음",""))</f>
        <v/>
      </c>
      <c r="O1578">
        <f t="shared" si="97"/>
        <v>4</v>
      </c>
      <c r="Q1578">
        <f t="shared" si="98"/>
        <v>4</v>
      </c>
      <c r="R1578" t="b">
        <f t="shared" ca="1" si="99"/>
        <v>0</v>
      </c>
      <c r="T1578" t="b">
        <f t="shared" ca="1" si="100"/>
        <v>0</v>
      </c>
      <c r="X1578" t="str">
        <f>IF(ISBLANK(W1578),"",
IF(ISERROR(FIND(",",W1578)),
  IF(ISERROR(VLOOKUP(W1578,MapTable!$A:$A,1,0)),"맵없음",
  ""),
IF(ISERROR(FIND(",",W1578,FIND(",",W1578)+1)),
  IF(OR(ISERROR(VLOOKUP(LEFT(W1578,FIND(",",W1578)-1),MapTable!$A:$A,1,0)),ISERROR(VLOOKUP(TRIM(MID(W1578,FIND(",",W1578)+1,999)),MapTable!$A:$A,1,0))),"맵없음",
  ""),
IF(ISERROR(FIND(",",W1578,FIND(",",W1578,FIND(",",W1578)+1)+1)),
  IF(OR(ISERROR(VLOOKUP(LEFT(W1578,FIND(",",W1578)-1),MapTable!$A:$A,1,0)),ISERROR(VLOOKUP(TRIM(MID(W1578,FIND(",",W1578)+1,FIND(",",W1578,FIND(",",W1578)+1)-FIND(",",W1578)-1)),MapTable!$A:$A,1,0)),ISERROR(VLOOKUP(TRIM(MID(W1578,FIND(",",W1578,FIND(",",W1578)+1)+1,999)),MapTable!$A:$A,1,0))),"맵없음",
  ""),
IF(ISERROR(FIND(",",W1578,FIND(",",W1578,FIND(",",W1578,FIND(",",W1578)+1)+1)+1)),
  IF(OR(ISERROR(VLOOKUP(LEFT(W1578,FIND(",",W1578)-1),MapTable!$A:$A,1,0)),ISERROR(VLOOKUP(TRIM(MID(W1578,FIND(",",W1578)+1,FIND(",",W1578,FIND(",",W1578)+1)-FIND(",",W1578)-1)),MapTable!$A:$A,1,0)),ISERROR(VLOOKUP(TRIM(MID(W1578,FIND(",",W1578,FIND(",",W1578)+1)+1,FIND(",",W1578,FIND(",",W1578,FIND(",",W1578)+1)+1)-FIND(",",W1578,FIND(",",W1578)+1)-1)),MapTable!$A:$A,1,0)),ISERROR(VLOOKUP(TRIM(MID(W1578,FIND(",",W1578,FIND(",",W1578,FIND(",",W1578)+1)+1)+1,999)),MapTable!$A:$A,1,0))),"맵없음",
  ""),
)))))</f>
        <v/>
      </c>
      <c r="AC1578" t="str">
        <f>IF(ISBLANK(AB1578),"",IF(ISERROR(VLOOKUP(AB1578,[3]DropTable!$A:$A,1,0)),"드랍없음",""))</f>
        <v/>
      </c>
      <c r="AE1578" t="str">
        <f>IF(ISBLANK(AD1578),"",IF(ISERROR(VLOOKUP(AD1578,[3]DropTable!$A:$A,1,0)),"드랍없음",""))</f>
        <v/>
      </c>
      <c r="AG1578">
        <v>9.8000000000000007</v>
      </c>
      <c r="AH1578">
        <v>1</v>
      </c>
    </row>
    <row r="1579" spans="1:34" x14ac:dyDescent="0.3">
      <c r="A1579">
        <v>9</v>
      </c>
      <c r="B1579">
        <v>38</v>
      </c>
      <c r="C1579">
        <f>IF(OR($L1579=TRUE,$A1579=0,MOD($A1579,ChapterTable!$S$20)&lt;&gt;0),
MAX(0,INT(($B1579+ChapterTable!$Q$26+VLOOKUP(SUBSTITUTE(C$1,"성장단계","")&amp;"단계오프셋",ChapterTable!$S:$T,2,0))/ChapterTable!$Q$23)),
MAX(0,INT(($B1579+ChapterTable!$S$26+VLOOKUP(SUBSTITUTE(C$1,"성장단계","")&amp;"보스단계오프셋",ChapterTable!$S:$T,2,0))/ChapterTable!$S$23)))</f>
        <v>4</v>
      </c>
      <c r="D1579">
        <f>IF(OR($L1579=TRUE,$A1579=0,MOD($A1579,ChapterTable!$S$20)&lt;&gt;0),
MAX(0,INT(($B1579+ChapterTable!$Q$26+VLOOKUP(SUBSTITUTE(D$1,"성장단계","")&amp;"단계오프셋",ChapterTable!$S:$T,2,0))/ChapterTable!$Q$23)),
MAX(0,INT(($B1579+ChapterTable!$S$26+VLOOKUP(SUBSTITUTE(D$1,"성장단계","")&amp;"보스단계오프셋",ChapterTable!$S:$T,2,0))/ChapterTable!$S$23)))</f>
        <v>3</v>
      </c>
      <c r="E1579" s="1">
        <f ca="1">IF(AND($A1579=0,$B1579=1),
    VLOOKUP(1,ChapterTable!$1:$1048576,MATCH("최종"&amp;SUBSTITUTE(SUBSTITUTE(E$1,"standard",""),"|Float",""),ChapterTable!$1:$1,0),0)*ChapterTable!$Q$17,
  IF(AND($A1579=0,$B1579=0),
    E1580,
  IF($B1579=0,
    VLOOKUP($A1579,ChapterTable!$1:$1048576,MATCH("최종"&amp;SUBSTITUTE(SUBSTITUTE(E$1,"standard",""),"|Float",""),ChapterTable!$1:$1,0),0),
  IF($B1579=1,
    IF($L1579=FALSE,
      VLOOKUP($A1579,ChapterTable!$1:$1048576,MATCH("최종"&amp;SUBSTITUTE(SUBSTITUTE(E$1,"standard",""),"|Float",""),ChapterTable!$1:$1,0),0),
      VLOOKUP($A1579-ChapterTable!$Q$11,ChapterTable!$1:$1048576,MATCH("최종"&amp;SUBSTITUTE(SUBSTITUTE(E$1,"standard",""),"|Float",""),ChapterTable!$1:$1,0),0)*ChapterTable!$Q$14
    ),
  OFFSET(E1579,-$B1579+IF($L1579,1,0),0)*
    (VLOOKUP(SUBSTITUTE(SUBSTITUTE(E$1,"standard",""),"|Float","")&amp;"인게임누적곱배수",ChapterTable!$S:$T,2,0)^C1579
    +VLOOKUP(SUBSTITUTE(SUBSTITUTE(E$1,"standard",""),"|Float","")&amp;"인게임누적합배수",ChapterTable!$S:$T,2,0)*C1579)
  )
  )
  )
)</f>
        <v>6273.9562500000002</v>
      </c>
      <c r="F1579" s="1">
        <f ca="1">IF(AND($A1579=0,$B1579=1),
    VLOOKUP(1,ChapterTable!$1:$1048576,MATCH("최종"&amp;SUBSTITUTE(SUBSTITUTE(F$1,"standard",""),"|Float",""),ChapterTable!$1:$1,0),0)*ChapterTable!$Q$17,
  IF(AND($A1579=0,$B1579=0),
    F1580,
  IF($B1579=0,
    VLOOKUP($A1579,ChapterTable!$1:$1048576,MATCH("최종"&amp;SUBSTITUTE(SUBSTITUTE(F$1,"standard",""),"|Float",""),ChapterTable!$1:$1,0),0),
  IF($B1579=1,
    IF($L1579=FALSE,
      VLOOKUP($A1579,ChapterTable!$1:$1048576,MATCH("최종"&amp;SUBSTITUTE(SUBSTITUTE(F$1,"standard",""),"|Float",""),ChapterTable!$1:$1,0),0),
      VLOOKUP($A1579-ChapterTable!$Q$11,ChapterTable!$1:$1048576,MATCH("최종"&amp;SUBSTITUTE(SUBSTITUTE(F$1,"standard",""),"|Float",""),ChapterTable!$1:$1,0),0)*ChapterTable!$Q$14
    ),
  OFFSET(F1579,-$B1579+IF($L1579,1,0),0)*
    (VLOOKUP(SUBSTITUTE(SUBSTITUTE(F$1,"standard",""),"|Float","")&amp;"인게임누적곱배수",ChapterTable!$S:$T,2,0)^D1579
    +VLOOKUP(SUBSTITUTE(SUBSTITUTE(F$1,"standard",""),"|Float","")&amp;"인게임누적합배수",ChapterTable!$S:$T,2,0)*D1579)
  )
  )
  )
)</f>
        <v>2323.6875</v>
      </c>
      <c r="G1579" t="s">
        <v>76</v>
      </c>
      <c r="J1579" t="str">
        <f>IF(ISBLANK(I1579),"",
IFERROR(VLOOKUP(I1579,[1]StringTable!$1:$1048576,MATCH([1]StringTable!$B$1,[1]StringTable!$1:$1,0),0),
IFERROR(VLOOKUP(I1579,[1]InApkStringTable!$1:$1048576,MATCH([1]InApkStringTable!$B$1,[1]InApkStringTable!$1:$1,0),0),
"스트링없음")))</f>
        <v/>
      </c>
      <c r="L1579" t="b">
        <v>1</v>
      </c>
      <c r="N1579" t="str">
        <f>IF(ISBLANK(M1579),"",IF(ISERROR(VLOOKUP(M1579,MapTable!$A:$A,1,0)),"맵없음",""))</f>
        <v/>
      </c>
      <c r="O1579">
        <f t="shared" si="97"/>
        <v>4</v>
      </c>
      <c r="Q1579">
        <f t="shared" si="98"/>
        <v>4</v>
      </c>
      <c r="R1579" t="b">
        <f t="shared" ca="1" si="99"/>
        <v>0</v>
      </c>
      <c r="T1579" t="b">
        <f t="shared" ca="1" si="100"/>
        <v>0</v>
      </c>
      <c r="X1579" t="str">
        <f>IF(ISBLANK(W1579),"",
IF(ISERROR(FIND(",",W1579)),
  IF(ISERROR(VLOOKUP(W1579,MapTable!$A:$A,1,0)),"맵없음",
  ""),
IF(ISERROR(FIND(",",W1579,FIND(",",W1579)+1)),
  IF(OR(ISERROR(VLOOKUP(LEFT(W1579,FIND(",",W1579)-1),MapTable!$A:$A,1,0)),ISERROR(VLOOKUP(TRIM(MID(W1579,FIND(",",W1579)+1,999)),MapTable!$A:$A,1,0))),"맵없음",
  ""),
IF(ISERROR(FIND(",",W1579,FIND(",",W1579,FIND(",",W1579)+1)+1)),
  IF(OR(ISERROR(VLOOKUP(LEFT(W1579,FIND(",",W1579)-1),MapTable!$A:$A,1,0)),ISERROR(VLOOKUP(TRIM(MID(W1579,FIND(",",W1579)+1,FIND(",",W1579,FIND(",",W1579)+1)-FIND(",",W1579)-1)),MapTable!$A:$A,1,0)),ISERROR(VLOOKUP(TRIM(MID(W1579,FIND(",",W1579,FIND(",",W1579)+1)+1,999)),MapTable!$A:$A,1,0))),"맵없음",
  ""),
IF(ISERROR(FIND(",",W1579,FIND(",",W1579,FIND(",",W1579,FIND(",",W1579)+1)+1)+1)),
  IF(OR(ISERROR(VLOOKUP(LEFT(W1579,FIND(",",W1579)-1),MapTable!$A:$A,1,0)),ISERROR(VLOOKUP(TRIM(MID(W1579,FIND(",",W1579)+1,FIND(",",W1579,FIND(",",W1579)+1)-FIND(",",W1579)-1)),MapTable!$A:$A,1,0)),ISERROR(VLOOKUP(TRIM(MID(W1579,FIND(",",W1579,FIND(",",W1579)+1)+1,FIND(",",W1579,FIND(",",W1579,FIND(",",W1579)+1)+1)-FIND(",",W1579,FIND(",",W1579)+1)-1)),MapTable!$A:$A,1,0)),ISERROR(VLOOKUP(TRIM(MID(W1579,FIND(",",W1579,FIND(",",W1579,FIND(",",W1579)+1)+1)+1,999)),MapTable!$A:$A,1,0))),"맵없음",
  ""),
)))))</f>
        <v/>
      </c>
      <c r="AC1579" t="str">
        <f>IF(ISBLANK(AB1579),"",IF(ISERROR(VLOOKUP(AB1579,[3]DropTable!$A:$A,1,0)),"드랍없음",""))</f>
        <v/>
      </c>
      <c r="AE1579" t="str">
        <f>IF(ISBLANK(AD1579),"",IF(ISERROR(VLOOKUP(AD1579,[3]DropTable!$A:$A,1,0)),"드랍없음",""))</f>
        <v/>
      </c>
      <c r="AG1579">
        <v>9.8000000000000007</v>
      </c>
      <c r="AH1579">
        <v>1</v>
      </c>
    </row>
    <row r="1580" spans="1:34" x14ac:dyDescent="0.3">
      <c r="A1580">
        <v>9</v>
      </c>
      <c r="B1580">
        <v>39</v>
      </c>
      <c r="C1580">
        <f>IF(OR($L1580=TRUE,$A1580=0,MOD($A1580,ChapterTable!$S$20)&lt;&gt;0),
MAX(0,INT(($B1580+ChapterTable!$Q$26+VLOOKUP(SUBSTITUTE(C$1,"성장단계","")&amp;"단계오프셋",ChapterTable!$S:$T,2,0))/ChapterTable!$Q$23)),
MAX(0,INT(($B1580+ChapterTable!$S$26+VLOOKUP(SUBSTITUTE(C$1,"성장단계","")&amp;"보스단계오프셋",ChapterTable!$S:$T,2,0))/ChapterTable!$S$23)))</f>
        <v>4</v>
      </c>
      <c r="D1580">
        <f>IF(OR($L1580=TRUE,$A1580=0,MOD($A1580,ChapterTable!$S$20)&lt;&gt;0),
MAX(0,INT(($B1580+ChapterTable!$Q$26+VLOOKUP(SUBSTITUTE(D$1,"성장단계","")&amp;"단계오프셋",ChapterTable!$S:$T,2,0))/ChapterTable!$Q$23)),
MAX(0,INT(($B1580+ChapterTable!$S$26+VLOOKUP(SUBSTITUTE(D$1,"성장단계","")&amp;"보스단계오프셋",ChapterTable!$S:$T,2,0))/ChapterTable!$S$23)))</f>
        <v>3</v>
      </c>
      <c r="E1580" s="1">
        <f ca="1">IF(AND($A1580=0,$B1580=1),
    VLOOKUP(1,ChapterTable!$1:$1048576,MATCH("최종"&amp;SUBSTITUTE(SUBSTITUTE(E$1,"standard",""),"|Float",""),ChapterTable!$1:$1,0),0)*ChapterTable!$Q$17,
  IF(AND($A1580=0,$B1580=0),
    E1581,
  IF($B1580=0,
    VLOOKUP($A1580,ChapterTable!$1:$1048576,MATCH("최종"&amp;SUBSTITUTE(SUBSTITUTE(E$1,"standard",""),"|Float",""),ChapterTable!$1:$1,0),0),
  IF($B1580=1,
    IF($L1580=FALSE,
      VLOOKUP($A1580,ChapterTable!$1:$1048576,MATCH("최종"&amp;SUBSTITUTE(SUBSTITUTE(E$1,"standard",""),"|Float",""),ChapterTable!$1:$1,0),0),
      VLOOKUP($A1580-ChapterTable!$Q$11,ChapterTable!$1:$1048576,MATCH("최종"&amp;SUBSTITUTE(SUBSTITUTE(E$1,"standard",""),"|Float",""),ChapterTable!$1:$1,0),0)*ChapterTable!$Q$14
    ),
  OFFSET(E1580,-$B1580+IF($L1580,1,0),0)*
    (VLOOKUP(SUBSTITUTE(SUBSTITUTE(E$1,"standard",""),"|Float","")&amp;"인게임누적곱배수",ChapterTable!$S:$T,2,0)^C1580
    +VLOOKUP(SUBSTITUTE(SUBSTITUTE(E$1,"standard",""),"|Float","")&amp;"인게임누적합배수",ChapterTable!$S:$T,2,0)*C1580)
  )
  )
  )
)</f>
        <v>6273.9562500000002</v>
      </c>
      <c r="F1580" s="1">
        <f ca="1">IF(AND($A1580=0,$B1580=1),
    VLOOKUP(1,ChapterTable!$1:$1048576,MATCH("최종"&amp;SUBSTITUTE(SUBSTITUTE(F$1,"standard",""),"|Float",""),ChapterTable!$1:$1,0),0)*ChapterTable!$Q$17,
  IF(AND($A1580=0,$B1580=0),
    F1581,
  IF($B1580=0,
    VLOOKUP($A1580,ChapterTable!$1:$1048576,MATCH("최종"&amp;SUBSTITUTE(SUBSTITUTE(F$1,"standard",""),"|Float",""),ChapterTable!$1:$1,0),0),
  IF($B1580=1,
    IF($L1580=FALSE,
      VLOOKUP($A1580,ChapterTable!$1:$1048576,MATCH("최종"&amp;SUBSTITUTE(SUBSTITUTE(F$1,"standard",""),"|Float",""),ChapterTable!$1:$1,0),0),
      VLOOKUP($A1580-ChapterTable!$Q$11,ChapterTable!$1:$1048576,MATCH("최종"&amp;SUBSTITUTE(SUBSTITUTE(F$1,"standard",""),"|Float",""),ChapterTable!$1:$1,0),0)*ChapterTable!$Q$14
    ),
  OFFSET(F1580,-$B1580+IF($L1580,1,0),0)*
    (VLOOKUP(SUBSTITUTE(SUBSTITUTE(F$1,"standard",""),"|Float","")&amp;"인게임누적곱배수",ChapterTable!$S:$T,2,0)^D1580
    +VLOOKUP(SUBSTITUTE(SUBSTITUTE(F$1,"standard",""),"|Float","")&amp;"인게임누적합배수",ChapterTable!$S:$T,2,0)*D1580)
  )
  )
  )
)</f>
        <v>2323.6875</v>
      </c>
      <c r="G1580" t="s">
        <v>76</v>
      </c>
      <c r="J1580" t="str">
        <f>IF(ISBLANK(I1580),"",
IFERROR(VLOOKUP(I1580,[1]StringTable!$1:$1048576,MATCH([1]StringTable!$B$1,[1]StringTable!$1:$1,0),0),
IFERROR(VLOOKUP(I1580,[1]InApkStringTable!$1:$1048576,MATCH([1]InApkStringTable!$B$1,[1]InApkStringTable!$1:$1,0),0),
"스트링없음")))</f>
        <v/>
      </c>
      <c r="L1580" t="b">
        <v>1</v>
      </c>
      <c r="N1580" t="str">
        <f>IF(ISBLANK(M1580),"",IF(ISERROR(VLOOKUP(M1580,MapTable!$A:$A,1,0)),"맵없음",""))</f>
        <v/>
      </c>
      <c r="O1580">
        <f t="shared" si="97"/>
        <v>94</v>
      </c>
      <c r="Q1580">
        <f t="shared" si="98"/>
        <v>94</v>
      </c>
      <c r="R1580" t="b">
        <f t="shared" ca="1" si="99"/>
        <v>1</v>
      </c>
      <c r="T1580" t="b">
        <f t="shared" ca="1" si="100"/>
        <v>1</v>
      </c>
      <c r="X1580" t="str">
        <f>IF(ISBLANK(W1580),"",
IF(ISERROR(FIND(",",W1580)),
  IF(ISERROR(VLOOKUP(W1580,MapTable!$A:$A,1,0)),"맵없음",
  ""),
IF(ISERROR(FIND(",",W1580,FIND(",",W1580)+1)),
  IF(OR(ISERROR(VLOOKUP(LEFT(W1580,FIND(",",W1580)-1),MapTable!$A:$A,1,0)),ISERROR(VLOOKUP(TRIM(MID(W1580,FIND(",",W1580)+1,999)),MapTable!$A:$A,1,0))),"맵없음",
  ""),
IF(ISERROR(FIND(",",W1580,FIND(",",W1580,FIND(",",W1580)+1)+1)),
  IF(OR(ISERROR(VLOOKUP(LEFT(W1580,FIND(",",W1580)-1),MapTable!$A:$A,1,0)),ISERROR(VLOOKUP(TRIM(MID(W1580,FIND(",",W1580)+1,FIND(",",W1580,FIND(",",W1580)+1)-FIND(",",W1580)-1)),MapTable!$A:$A,1,0)),ISERROR(VLOOKUP(TRIM(MID(W1580,FIND(",",W1580,FIND(",",W1580)+1)+1,999)),MapTable!$A:$A,1,0))),"맵없음",
  ""),
IF(ISERROR(FIND(",",W1580,FIND(",",W1580,FIND(",",W1580,FIND(",",W1580)+1)+1)+1)),
  IF(OR(ISERROR(VLOOKUP(LEFT(W1580,FIND(",",W1580)-1),MapTable!$A:$A,1,0)),ISERROR(VLOOKUP(TRIM(MID(W1580,FIND(",",W1580)+1,FIND(",",W1580,FIND(",",W1580)+1)-FIND(",",W1580)-1)),MapTable!$A:$A,1,0)),ISERROR(VLOOKUP(TRIM(MID(W1580,FIND(",",W1580,FIND(",",W1580)+1)+1,FIND(",",W1580,FIND(",",W1580,FIND(",",W1580)+1)+1)-FIND(",",W1580,FIND(",",W1580)+1)-1)),MapTable!$A:$A,1,0)),ISERROR(VLOOKUP(TRIM(MID(W1580,FIND(",",W1580,FIND(",",W1580,FIND(",",W1580)+1)+1)+1,999)),MapTable!$A:$A,1,0))),"맵없음",
  ""),
)))))</f>
        <v/>
      </c>
      <c r="AC1580" t="str">
        <f>IF(ISBLANK(AB1580),"",IF(ISERROR(VLOOKUP(AB1580,[3]DropTable!$A:$A,1,0)),"드랍없음",""))</f>
        <v/>
      </c>
      <c r="AE1580" t="str">
        <f>IF(ISBLANK(AD1580),"",IF(ISERROR(VLOOKUP(AD1580,[3]DropTable!$A:$A,1,0)),"드랍없음",""))</f>
        <v/>
      </c>
      <c r="AG1580">
        <v>9.8000000000000007</v>
      </c>
      <c r="AH1580">
        <v>1</v>
      </c>
    </row>
    <row r="1581" spans="1:34" x14ac:dyDescent="0.3">
      <c r="A1581">
        <v>9</v>
      </c>
      <c r="B1581">
        <v>40</v>
      </c>
      <c r="C1581">
        <f>IF(OR($L1581=TRUE,$A1581=0,MOD($A1581,ChapterTable!$S$20)&lt;&gt;0),
MAX(0,INT(($B1581+ChapterTable!$Q$26+VLOOKUP(SUBSTITUTE(C$1,"성장단계","")&amp;"단계오프셋",ChapterTable!$S:$T,2,0))/ChapterTable!$Q$23)),
MAX(0,INT(($B1581+ChapterTable!$S$26+VLOOKUP(SUBSTITUTE(C$1,"성장단계","")&amp;"보스단계오프셋",ChapterTable!$S:$T,2,0))/ChapterTable!$S$23)))</f>
        <v>4</v>
      </c>
      <c r="D1581">
        <f>IF(OR($L1581=TRUE,$A1581=0,MOD($A1581,ChapterTable!$S$20)&lt;&gt;0),
MAX(0,INT(($B1581+ChapterTable!$Q$26+VLOOKUP(SUBSTITUTE(D$1,"성장단계","")&amp;"단계오프셋",ChapterTable!$S:$T,2,0))/ChapterTable!$Q$23)),
MAX(0,INT(($B1581+ChapterTable!$S$26+VLOOKUP(SUBSTITUTE(D$1,"성장단계","")&amp;"보스단계오프셋",ChapterTable!$S:$T,2,0))/ChapterTable!$S$23)))</f>
        <v>3</v>
      </c>
      <c r="E1581" s="1">
        <f ca="1">IF(AND($A1581=0,$B1581=1),
    VLOOKUP(1,ChapterTable!$1:$1048576,MATCH("최종"&amp;SUBSTITUTE(SUBSTITUTE(E$1,"standard",""),"|Float",""),ChapterTable!$1:$1,0),0)*ChapterTable!$Q$17,
  IF(AND($A1581=0,$B1581=0),
    E1582,
  IF($B1581=0,
    VLOOKUP($A1581,ChapterTable!$1:$1048576,MATCH("최종"&amp;SUBSTITUTE(SUBSTITUTE(E$1,"standard",""),"|Float",""),ChapterTable!$1:$1,0),0),
  IF($B1581=1,
    IF($L1581=FALSE,
      VLOOKUP($A1581,ChapterTable!$1:$1048576,MATCH("최종"&amp;SUBSTITUTE(SUBSTITUTE(E$1,"standard",""),"|Float",""),ChapterTable!$1:$1,0),0),
      VLOOKUP($A1581-ChapterTable!$Q$11,ChapterTable!$1:$1048576,MATCH("최종"&amp;SUBSTITUTE(SUBSTITUTE(E$1,"standard",""),"|Float",""),ChapterTable!$1:$1,0),0)*ChapterTable!$Q$14
    ),
  OFFSET(E1581,-$B1581+IF($L1581,1,0),0)*
    (VLOOKUP(SUBSTITUTE(SUBSTITUTE(E$1,"standard",""),"|Float","")&amp;"인게임누적곱배수",ChapterTable!$S:$T,2,0)^C1581
    +VLOOKUP(SUBSTITUTE(SUBSTITUTE(E$1,"standard",""),"|Float","")&amp;"인게임누적합배수",ChapterTable!$S:$T,2,0)*C1581)
  )
  )
  )
)</f>
        <v>6273.9562500000002</v>
      </c>
      <c r="F1581" s="1">
        <f ca="1">IF(AND($A1581=0,$B1581=1),
    VLOOKUP(1,ChapterTable!$1:$1048576,MATCH("최종"&amp;SUBSTITUTE(SUBSTITUTE(F$1,"standard",""),"|Float",""),ChapterTable!$1:$1,0),0)*ChapterTable!$Q$17,
  IF(AND($A1581=0,$B1581=0),
    F1582,
  IF($B1581=0,
    VLOOKUP($A1581,ChapterTable!$1:$1048576,MATCH("최종"&amp;SUBSTITUTE(SUBSTITUTE(F$1,"standard",""),"|Float",""),ChapterTable!$1:$1,0),0),
  IF($B1581=1,
    IF($L1581=FALSE,
      VLOOKUP($A1581,ChapterTable!$1:$1048576,MATCH("최종"&amp;SUBSTITUTE(SUBSTITUTE(F$1,"standard",""),"|Float",""),ChapterTable!$1:$1,0),0),
      VLOOKUP($A1581-ChapterTable!$Q$11,ChapterTable!$1:$1048576,MATCH("최종"&amp;SUBSTITUTE(SUBSTITUTE(F$1,"standard",""),"|Float",""),ChapterTable!$1:$1,0),0)*ChapterTable!$Q$14
    ),
  OFFSET(F1581,-$B1581+IF($L1581,1,0),0)*
    (VLOOKUP(SUBSTITUTE(SUBSTITUTE(F$1,"standard",""),"|Float","")&amp;"인게임누적곱배수",ChapterTable!$S:$T,2,0)^D1581
    +VLOOKUP(SUBSTITUTE(SUBSTITUTE(F$1,"standard",""),"|Float","")&amp;"인게임누적합배수",ChapterTable!$S:$T,2,0)*D1581)
  )
  )
  )
)</f>
        <v>2323.6875</v>
      </c>
      <c r="G1581" t="s">
        <v>76</v>
      </c>
      <c r="J1581" t="str">
        <f>IF(ISBLANK(I1581),"",
IFERROR(VLOOKUP(I1581,[1]StringTable!$1:$1048576,MATCH([1]StringTable!$B$1,[1]StringTable!$1:$1,0),0),
IFERROR(VLOOKUP(I1581,[1]InApkStringTable!$1:$1048576,MATCH([1]InApkStringTable!$B$1,[1]InApkStringTable!$1:$1,0),0),
"스트링없음")))</f>
        <v/>
      </c>
      <c r="L1581" t="b">
        <v>1</v>
      </c>
      <c r="N1581" t="str">
        <f>IF(ISBLANK(M1581),"",IF(ISERROR(VLOOKUP(M1581,MapTable!$A:$A,1,0)),"맵없음",""))</f>
        <v/>
      </c>
      <c r="O1581">
        <f t="shared" si="97"/>
        <v>21</v>
      </c>
      <c r="Q1581">
        <f t="shared" si="98"/>
        <v>21</v>
      </c>
      <c r="R1581" t="b">
        <f t="shared" ca="1" si="99"/>
        <v>0</v>
      </c>
      <c r="T1581" t="b">
        <f t="shared" ca="1" si="100"/>
        <v>0</v>
      </c>
      <c r="X1581" t="str">
        <f>IF(ISBLANK(W1581),"",
IF(ISERROR(FIND(",",W1581)),
  IF(ISERROR(VLOOKUP(W1581,MapTable!$A:$A,1,0)),"맵없음",
  ""),
IF(ISERROR(FIND(",",W1581,FIND(",",W1581)+1)),
  IF(OR(ISERROR(VLOOKUP(LEFT(W1581,FIND(",",W1581)-1),MapTable!$A:$A,1,0)),ISERROR(VLOOKUP(TRIM(MID(W1581,FIND(",",W1581)+1,999)),MapTable!$A:$A,1,0))),"맵없음",
  ""),
IF(ISERROR(FIND(",",W1581,FIND(",",W1581,FIND(",",W1581)+1)+1)),
  IF(OR(ISERROR(VLOOKUP(LEFT(W1581,FIND(",",W1581)-1),MapTable!$A:$A,1,0)),ISERROR(VLOOKUP(TRIM(MID(W1581,FIND(",",W1581)+1,FIND(",",W1581,FIND(",",W1581)+1)-FIND(",",W1581)-1)),MapTable!$A:$A,1,0)),ISERROR(VLOOKUP(TRIM(MID(W1581,FIND(",",W1581,FIND(",",W1581)+1)+1,999)),MapTable!$A:$A,1,0))),"맵없음",
  ""),
IF(ISERROR(FIND(",",W1581,FIND(",",W1581,FIND(",",W1581,FIND(",",W1581)+1)+1)+1)),
  IF(OR(ISERROR(VLOOKUP(LEFT(W1581,FIND(",",W1581)-1),MapTable!$A:$A,1,0)),ISERROR(VLOOKUP(TRIM(MID(W1581,FIND(",",W1581)+1,FIND(",",W1581,FIND(",",W1581)+1)-FIND(",",W1581)-1)),MapTable!$A:$A,1,0)),ISERROR(VLOOKUP(TRIM(MID(W1581,FIND(",",W1581,FIND(",",W1581)+1)+1,FIND(",",W1581,FIND(",",W1581,FIND(",",W1581)+1)+1)-FIND(",",W1581,FIND(",",W1581)+1)-1)),MapTable!$A:$A,1,0)),ISERROR(VLOOKUP(TRIM(MID(W1581,FIND(",",W1581,FIND(",",W1581,FIND(",",W1581)+1)+1)+1,999)),MapTable!$A:$A,1,0))),"맵없음",
  ""),
)))))</f>
        <v/>
      </c>
      <c r="AC1581" t="str">
        <f>IF(ISBLANK(AB1581),"",IF(ISERROR(VLOOKUP(AB1581,[3]DropTable!$A:$A,1,0)),"드랍없음",""))</f>
        <v/>
      </c>
      <c r="AE1581" t="str">
        <f>IF(ISBLANK(AD1581),"",IF(ISERROR(VLOOKUP(AD1581,[3]DropTable!$A:$A,1,0)),"드랍없음",""))</f>
        <v/>
      </c>
      <c r="AG1581">
        <v>9.8000000000000007</v>
      </c>
      <c r="AH1581">
        <v>1</v>
      </c>
    </row>
    <row r="1582" spans="1:34" x14ac:dyDescent="0.3">
      <c r="A1582">
        <v>9</v>
      </c>
      <c r="B1582">
        <v>41</v>
      </c>
      <c r="C1582">
        <f>IF(OR($L1582=TRUE,$A1582=0,MOD($A1582,ChapterTable!$S$20)&lt;&gt;0),
MAX(0,INT(($B1582+ChapterTable!$Q$26+VLOOKUP(SUBSTITUTE(C$1,"성장단계","")&amp;"단계오프셋",ChapterTable!$S:$T,2,0))/ChapterTable!$Q$23)),
MAX(0,INT(($B1582+ChapterTable!$S$26+VLOOKUP(SUBSTITUTE(C$1,"성장단계","")&amp;"보스단계오프셋",ChapterTable!$S:$T,2,0))/ChapterTable!$S$23)))</f>
        <v>4</v>
      </c>
      <c r="D1582">
        <f>IF(OR($L1582=TRUE,$A1582=0,MOD($A1582,ChapterTable!$S$20)&lt;&gt;0),
MAX(0,INT(($B1582+ChapterTable!$Q$26+VLOOKUP(SUBSTITUTE(D$1,"성장단계","")&amp;"단계오프셋",ChapterTable!$S:$T,2,0))/ChapterTable!$Q$23)),
MAX(0,INT(($B1582+ChapterTable!$S$26+VLOOKUP(SUBSTITUTE(D$1,"성장단계","")&amp;"보스단계오프셋",ChapterTable!$S:$T,2,0))/ChapterTable!$S$23)))</f>
        <v>4</v>
      </c>
      <c r="E1582" s="1">
        <f ca="1">IF(AND($A1582=0,$B1582=1),
    VLOOKUP(1,ChapterTable!$1:$1048576,MATCH("최종"&amp;SUBSTITUTE(SUBSTITUTE(E$1,"standard",""),"|Float",""),ChapterTable!$1:$1,0),0)*ChapterTable!$Q$17,
  IF(AND($A1582=0,$B1582=0),
    E1583,
  IF($B1582=0,
    VLOOKUP($A1582,ChapterTable!$1:$1048576,MATCH("최종"&amp;SUBSTITUTE(SUBSTITUTE(E$1,"standard",""),"|Float",""),ChapterTable!$1:$1,0),0),
  IF($B1582=1,
    IF($L1582=FALSE,
      VLOOKUP($A1582,ChapterTable!$1:$1048576,MATCH("최종"&amp;SUBSTITUTE(SUBSTITUTE(E$1,"standard",""),"|Float",""),ChapterTable!$1:$1,0),0),
      VLOOKUP($A1582-ChapterTable!$Q$11,ChapterTable!$1:$1048576,MATCH("최종"&amp;SUBSTITUTE(SUBSTITUTE(E$1,"standard",""),"|Float",""),ChapterTable!$1:$1,0),0)*ChapterTable!$Q$14
    ),
  OFFSET(E1582,-$B1582+IF($L1582,1,0),0)*
    (VLOOKUP(SUBSTITUTE(SUBSTITUTE(E$1,"standard",""),"|Float","")&amp;"인게임누적곱배수",ChapterTable!$S:$T,2,0)^C1582
    +VLOOKUP(SUBSTITUTE(SUBSTITUTE(E$1,"standard",""),"|Float","")&amp;"인게임누적합배수",ChapterTable!$S:$T,2,0)*C1582)
  )
  )
  )
)</f>
        <v>6273.9562500000002</v>
      </c>
      <c r="F1582" s="1">
        <f ca="1">IF(AND($A1582=0,$B1582=1),
    VLOOKUP(1,ChapterTable!$1:$1048576,MATCH("최종"&amp;SUBSTITUTE(SUBSTITUTE(F$1,"standard",""),"|Float",""),ChapterTable!$1:$1,0),0)*ChapterTable!$Q$17,
  IF(AND($A1582=0,$B1582=0),
    F1583,
  IF($B1582=0,
    VLOOKUP($A1582,ChapterTable!$1:$1048576,MATCH("최종"&amp;SUBSTITUTE(SUBSTITUTE(F$1,"standard",""),"|Float",""),ChapterTable!$1:$1,0),0),
  IF($B1582=1,
    IF($L1582=FALSE,
      VLOOKUP($A1582,ChapterTable!$1:$1048576,MATCH("최종"&amp;SUBSTITUTE(SUBSTITUTE(F$1,"standard",""),"|Float",""),ChapterTable!$1:$1,0),0),
      VLOOKUP($A1582-ChapterTable!$Q$11,ChapterTable!$1:$1048576,MATCH("최종"&amp;SUBSTITUTE(SUBSTITUTE(F$1,"standard",""),"|Float",""),ChapterTable!$1:$1,0),0)*ChapterTable!$Q$14
    ),
  OFFSET(F1582,-$B1582+IF($L1582,1,0),0)*
    (VLOOKUP(SUBSTITUTE(SUBSTITUTE(F$1,"standard",""),"|Float","")&amp;"인게임누적곱배수",ChapterTable!$S:$T,2,0)^D1582
    +VLOOKUP(SUBSTITUTE(SUBSTITUTE(F$1,"standard",""),"|Float","")&amp;"인게임누적합배수",ChapterTable!$S:$T,2,0)*D1582)
  )
  )
  )
)</f>
        <v>2614.1484375</v>
      </c>
      <c r="G1582" t="s">
        <v>76</v>
      </c>
      <c r="J1582" t="str">
        <f>IF(ISBLANK(I1582),"",
IFERROR(VLOOKUP(I1582,[1]StringTable!$1:$1048576,MATCH([1]StringTable!$B$1,[1]StringTable!$1:$1,0),0),
IFERROR(VLOOKUP(I1582,[1]InApkStringTable!$1:$1048576,MATCH([1]InApkStringTable!$B$1,[1]InApkStringTable!$1:$1,0),0),
"스트링없음")))</f>
        <v/>
      </c>
      <c r="L1582" t="b">
        <v>1</v>
      </c>
      <c r="N1582" t="str">
        <f>IF(ISBLANK(M1582),"",IF(ISERROR(VLOOKUP(M1582,MapTable!$A:$A,1,0)),"맵없음",""))</f>
        <v/>
      </c>
      <c r="O1582">
        <f t="shared" si="97"/>
        <v>5</v>
      </c>
      <c r="Q1582">
        <f t="shared" si="98"/>
        <v>5</v>
      </c>
      <c r="R1582" t="b">
        <f t="shared" ca="1" si="99"/>
        <v>0</v>
      </c>
      <c r="T1582" t="b">
        <f t="shared" ca="1" si="100"/>
        <v>0</v>
      </c>
      <c r="X1582" t="str">
        <f>IF(ISBLANK(W1582),"",
IF(ISERROR(FIND(",",W1582)),
  IF(ISERROR(VLOOKUP(W1582,MapTable!$A:$A,1,0)),"맵없음",
  ""),
IF(ISERROR(FIND(",",W1582,FIND(",",W1582)+1)),
  IF(OR(ISERROR(VLOOKUP(LEFT(W1582,FIND(",",W1582)-1),MapTable!$A:$A,1,0)),ISERROR(VLOOKUP(TRIM(MID(W1582,FIND(",",W1582)+1,999)),MapTable!$A:$A,1,0))),"맵없음",
  ""),
IF(ISERROR(FIND(",",W1582,FIND(",",W1582,FIND(",",W1582)+1)+1)),
  IF(OR(ISERROR(VLOOKUP(LEFT(W1582,FIND(",",W1582)-1),MapTable!$A:$A,1,0)),ISERROR(VLOOKUP(TRIM(MID(W1582,FIND(",",W1582)+1,FIND(",",W1582,FIND(",",W1582)+1)-FIND(",",W1582)-1)),MapTable!$A:$A,1,0)),ISERROR(VLOOKUP(TRIM(MID(W1582,FIND(",",W1582,FIND(",",W1582)+1)+1,999)),MapTable!$A:$A,1,0))),"맵없음",
  ""),
IF(ISERROR(FIND(",",W1582,FIND(",",W1582,FIND(",",W1582,FIND(",",W1582)+1)+1)+1)),
  IF(OR(ISERROR(VLOOKUP(LEFT(W1582,FIND(",",W1582)-1),MapTable!$A:$A,1,0)),ISERROR(VLOOKUP(TRIM(MID(W1582,FIND(",",W1582)+1,FIND(",",W1582,FIND(",",W1582)+1)-FIND(",",W1582)-1)),MapTable!$A:$A,1,0)),ISERROR(VLOOKUP(TRIM(MID(W1582,FIND(",",W1582,FIND(",",W1582)+1)+1,FIND(",",W1582,FIND(",",W1582,FIND(",",W1582)+1)+1)-FIND(",",W1582,FIND(",",W1582)+1)-1)),MapTable!$A:$A,1,0)),ISERROR(VLOOKUP(TRIM(MID(W1582,FIND(",",W1582,FIND(",",W1582,FIND(",",W1582)+1)+1)+1,999)),MapTable!$A:$A,1,0))),"맵없음",
  ""),
)))))</f>
        <v/>
      </c>
      <c r="AC1582" t="str">
        <f>IF(ISBLANK(AB1582),"",IF(ISERROR(VLOOKUP(AB1582,[3]DropTable!$A:$A,1,0)),"드랍없음",""))</f>
        <v/>
      </c>
      <c r="AE1582" t="str">
        <f>IF(ISBLANK(AD1582),"",IF(ISERROR(VLOOKUP(AD1582,[3]DropTable!$A:$A,1,0)),"드랍없음",""))</f>
        <v/>
      </c>
      <c r="AG1582">
        <v>9.8000000000000007</v>
      </c>
      <c r="AH1582">
        <v>1</v>
      </c>
    </row>
    <row r="1583" spans="1:34" x14ac:dyDescent="0.3">
      <c r="A1583">
        <v>9</v>
      </c>
      <c r="B1583">
        <v>42</v>
      </c>
      <c r="C1583">
        <f>IF(OR($L1583=TRUE,$A1583=0,MOD($A1583,ChapterTable!$S$20)&lt;&gt;0),
MAX(0,INT(($B1583+ChapterTable!$Q$26+VLOOKUP(SUBSTITUTE(C$1,"성장단계","")&amp;"단계오프셋",ChapterTable!$S:$T,2,0))/ChapterTable!$Q$23)),
MAX(0,INT(($B1583+ChapterTable!$S$26+VLOOKUP(SUBSTITUTE(C$1,"성장단계","")&amp;"보스단계오프셋",ChapterTable!$S:$T,2,0))/ChapterTable!$S$23)))</f>
        <v>4</v>
      </c>
      <c r="D1583">
        <f>IF(OR($L1583=TRUE,$A1583=0,MOD($A1583,ChapterTable!$S$20)&lt;&gt;0),
MAX(0,INT(($B1583+ChapterTable!$Q$26+VLOOKUP(SUBSTITUTE(D$1,"성장단계","")&amp;"단계오프셋",ChapterTable!$S:$T,2,0))/ChapterTable!$Q$23)),
MAX(0,INT(($B1583+ChapterTable!$S$26+VLOOKUP(SUBSTITUTE(D$1,"성장단계","")&amp;"보스단계오프셋",ChapterTable!$S:$T,2,0))/ChapterTable!$S$23)))</f>
        <v>4</v>
      </c>
      <c r="E1583" s="1">
        <f ca="1">IF(AND($A1583=0,$B1583=1),
    VLOOKUP(1,ChapterTable!$1:$1048576,MATCH("최종"&amp;SUBSTITUTE(SUBSTITUTE(E$1,"standard",""),"|Float",""),ChapterTable!$1:$1,0),0)*ChapterTable!$Q$17,
  IF(AND($A1583=0,$B1583=0),
    E1584,
  IF($B1583=0,
    VLOOKUP($A1583,ChapterTable!$1:$1048576,MATCH("최종"&amp;SUBSTITUTE(SUBSTITUTE(E$1,"standard",""),"|Float",""),ChapterTable!$1:$1,0),0),
  IF($B1583=1,
    IF($L1583=FALSE,
      VLOOKUP($A1583,ChapterTable!$1:$1048576,MATCH("최종"&amp;SUBSTITUTE(SUBSTITUTE(E$1,"standard",""),"|Float",""),ChapterTable!$1:$1,0),0),
      VLOOKUP($A1583-ChapterTable!$Q$11,ChapterTable!$1:$1048576,MATCH("최종"&amp;SUBSTITUTE(SUBSTITUTE(E$1,"standard",""),"|Float",""),ChapterTable!$1:$1,0),0)*ChapterTable!$Q$14
    ),
  OFFSET(E1583,-$B1583+IF($L1583,1,0),0)*
    (VLOOKUP(SUBSTITUTE(SUBSTITUTE(E$1,"standard",""),"|Float","")&amp;"인게임누적곱배수",ChapterTable!$S:$T,2,0)^C1583
    +VLOOKUP(SUBSTITUTE(SUBSTITUTE(E$1,"standard",""),"|Float","")&amp;"인게임누적합배수",ChapterTable!$S:$T,2,0)*C1583)
  )
  )
  )
)</f>
        <v>6273.9562500000002</v>
      </c>
      <c r="F1583" s="1">
        <f ca="1">IF(AND($A1583=0,$B1583=1),
    VLOOKUP(1,ChapterTable!$1:$1048576,MATCH("최종"&amp;SUBSTITUTE(SUBSTITUTE(F$1,"standard",""),"|Float",""),ChapterTable!$1:$1,0),0)*ChapterTable!$Q$17,
  IF(AND($A1583=0,$B1583=0),
    F1584,
  IF($B1583=0,
    VLOOKUP($A1583,ChapterTable!$1:$1048576,MATCH("최종"&amp;SUBSTITUTE(SUBSTITUTE(F$1,"standard",""),"|Float",""),ChapterTable!$1:$1,0),0),
  IF($B1583=1,
    IF($L1583=FALSE,
      VLOOKUP($A1583,ChapterTable!$1:$1048576,MATCH("최종"&amp;SUBSTITUTE(SUBSTITUTE(F$1,"standard",""),"|Float",""),ChapterTable!$1:$1,0),0),
      VLOOKUP($A1583-ChapterTable!$Q$11,ChapterTable!$1:$1048576,MATCH("최종"&amp;SUBSTITUTE(SUBSTITUTE(F$1,"standard",""),"|Float",""),ChapterTable!$1:$1,0),0)*ChapterTable!$Q$14
    ),
  OFFSET(F1583,-$B1583+IF($L1583,1,0),0)*
    (VLOOKUP(SUBSTITUTE(SUBSTITUTE(F$1,"standard",""),"|Float","")&amp;"인게임누적곱배수",ChapterTable!$S:$T,2,0)^D1583
    +VLOOKUP(SUBSTITUTE(SUBSTITUTE(F$1,"standard",""),"|Float","")&amp;"인게임누적합배수",ChapterTable!$S:$T,2,0)*D1583)
  )
  )
  )
)</f>
        <v>2614.1484375</v>
      </c>
      <c r="G1583" t="s">
        <v>76</v>
      </c>
      <c r="J1583" t="str">
        <f>IF(ISBLANK(I1583),"",
IFERROR(VLOOKUP(I1583,[1]StringTable!$1:$1048576,MATCH([1]StringTable!$B$1,[1]StringTable!$1:$1,0),0),
IFERROR(VLOOKUP(I1583,[1]InApkStringTable!$1:$1048576,MATCH([1]InApkStringTable!$B$1,[1]InApkStringTable!$1:$1,0),0),
"스트링없음")))</f>
        <v/>
      </c>
      <c r="L1583" t="b">
        <v>1</v>
      </c>
      <c r="N1583" t="str">
        <f>IF(ISBLANK(M1583),"",IF(ISERROR(VLOOKUP(M1583,MapTable!$A:$A,1,0)),"맵없음",""))</f>
        <v/>
      </c>
      <c r="O1583">
        <f t="shared" si="97"/>
        <v>5</v>
      </c>
      <c r="Q1583">
        <f t="shared" si="98"/>
        <v>5</v>
      </c>
      <c r="R1583" t="b">
        <f t="shared" ca="1" si="99"/>
        <v>0</v>
      </c>
      <c r="T1583" t="b">
        <f t="shared" ca="1" si="100"/>
        <v>0</v>
      </c>
      <c r="X1583" t="str">
        <f>IF(ISBLANK(W1583),"",
IF(ISERROR(FIND(",",W1583)),
  IF(ISERROR(VLOOKUP(W1583,MapTable!$A:$A,1,0)),"맵없음",
  ""),
IF(ISERROR(FIND(",",W1583,FIND(",",W1583)+1)),
  IF(OR(ISERROR(VLOOKUP(LEFT(W1583,FIND(",",W1583)-1),MapTable!$A:$A,1,0)),ISERROR(VLOOKUP(TRIM(MID(W1583,FIND(",",W1583)+1,999)),MapTable!$A:$A,1,0))),"맵없음",
  ""),
IF(ISERROR(FIND(",",W1583,FIND(",",W1583,FIND(",",W1583)+1)+1)),
  IF(OR(ISERROR(VLOOKUP(LEFT(W1583,FIND(",",W1583)-1),MapTable!$A:$A,1,0)),ISERROR(VLOOKUP(TRIM(MID(W1583,FIND(",",W1583)+1,FIND(",",W1583,FIND(",",W1583)+1)-FIND(",",W1583)-1)),MapTable!$A:$A,1,0)),ISERROR(VLOOKUP(TRIM(MID(W1583,FIND(",",W1583,FIND(",",W1583)+1)+1,999)),MapTable!$A:$A,1,0))),"맵없음",
  ""),
IF(ISERROR(FIND(",",W1583,FIND(",",W1583,FIND(",",W1583,FIND(",",W1583)+1)+1)+1)),
  IF(OR(ISERROR(VLOOKUP(LEFT(W1583,FIND(",",W1583)-1),MapTable!$A:$A,1,0)),ISERROR(VLOOKUP(TRIM(MID(W1583,FIND(",",W1583)+1,FIND(",",W1583,FIND(",",W1583)+1)-FIND(",",W1583)-1)),MapTable!$A:$A,1,0)),ISERROR(VLOOKUP(TRIM(MID(W1583,FIND(",",W1583,FIND(",",W1583)+1)+1,FIND(",",W1583,FIND(",",W1583,FIND(",",W1583)+1)+1)-FIND(",",W1583,FIND(",",W1583)+1)-1)),MapTable!$A:$A,1,0)),ISERROR(VLOOKUP(TRIM(MID(W1583,FIND(",",W1583,FIND(",",W1583,FIND(",",W1583)+1)+1)+1,999)),MapTable!$A:$A,1,0))),"맵없음",
  ""),
)))))</f>
        <v/>
      </c>
      <c r="AC1583" t="str">
        <f>IF(ISBLANK(AB1583),"",IF(ISERROR(VLOOKUP(AB1583,[3]DropTable!$A:$A,1,0)),"드랍없음",""))</f>
        <v/>
      </c>
      <c r="AE1583" t="str">
        <f>IF(ISBLANK(AD1583),"",IF(ISERROR(VLOOKUP(AD1583,[3]DropTable!$A:$A,1,0)),"드랍없음",""))</f>
        <v/>
      </c>
      <c r="AG1583">
        <v>9.8000000000000007</v>
      </c>
      <c r="AH1583">
        <v>1</v>
      </c>
    </row>
    <row r="1584" spans="1:34" x14ac:dyDescent="0.3">
      <c r="A1584">
        <v>9</v>
      </c>
      <c r="B1584">
        <v>43</v>
      </c>
      <c r="C1584">
        <f>IF(OR($L1584=TRUE,$A1584=0,MOD($A1584,ChapterTable!$S$20)&lt;&gt;0),
MAX(0,INT(($B1584+ChapterTable!$Q$26+VLOOKUP(SUBSTITUTE(C$1,"성장단계","")&amp;"단계오프셋",ChapterTable!$S:$T,2,0))/ChapterTable!$Q$23)),
MAX(0,INT(($B1584+ChapterTable!$S$26+VLOOKUP(SUBSTITUTE(C$1,"성장단계","")&amp;"보스단계오프셋",ChapterTable!$S:$T,2,0))/ChapterTable!$S$23)))</f>
        <v>4</v>
      </c>
      <c r="D1584">
        <f>IF(OR($L1584=TRUE,$A1584=0,MOD($A1584,ChapterTable!$S$20)&lt;&gt;0),
MAX(0,INT(($B1584+ChapterTable!$Q$26+VLOOKUP(SUBSTITUTE(D$1,"성장단계","")&amp;"단계오프셋",ChapterTable!$S:$T,2,0))/ChapterTable!$Q$23)),
MAX(0,INT(($B1584+ChapterTable!$S$26+VLOOKUP(SUBSTITUTE(D$1,"성장단계","")&amp;"보스단계오프셋",ChapterTable!$S:$T,2,0))/ChapterTable!$S$23)))</f>
        <v>4</v>
      </c>
      <c r="E1584" s="1">
        <f ca="1">IF(AND($A1584=0,$B1584=1),
    VLOOKUP(1,ChapterTable!$1:$1048576,MATCH("최종"&amp;SUBSTITUTE(SUBSTITUTE(E$1,"standard",""),"|Float",""),ChapterTable!$1:$1,0),0)*ChapterTable!$Q$17,
  IF(AND($A1584=0,$B1584=0),
    E1585,
  IF($B1584=0,
    VLOOKUP($A1584,ChapterTable!$1:$1048576,MATCH("최종"&amp;SUBSTITUTE(SUBSTITUTE(E$1,"standard",""),"|Float",""),ChapterTable!$1:$1,0),0),
  IF($B1584=1,
    IF($L1584=FALSE,
      VLOOKUP($A1584,ChapterTable!$1:$1048576,MATCH("최종"&amp;SUBSTITUTE(SUBSTITUTE(E$1,"standard",""),"|Float",""),ChapterTable!$1:$1,0),0),
      VLOOKUP($A1584-ChapterTable!$Q$11,ChapterTable!$1:$1048576,MATCH("최종"&amp;SUBSTITUTE(SUBSTITUTE(E$1,"standard",""),"|Float",""),ChapterTable!$1:$1,0),0)*ChapterTable!$Q$14
    ),
  OFFSET(E1584,-$B1584+IF($L1584,1,0),0)*
    (VLOOKUP(SUBSTITUTE(SUBSTITUTE(E$1,"standard",""),"|Float","")&amp;"인게임누적곱배수",ChapterTable!$S:$T,2,0)^C1584
    +VLOOKUP(SUBSTITUTE(SUBSTITUTE(E$1,"standard",""),"|Float","")&amp;"인게임누적합배수",ChapterTable!$S:$T,2,0)*C1584)
  )
  )
  )
)</f>
        <v>6273.9562500000002</v>
      </c>
      <c r="F1584" s="1">
        <f ca="1">IF(AND($A1584=0,$B1584=1),
    VLOOKUP(1,ChapterTable!$1:$1048576,MATCH("최종"&amp;SUBSTITUTE(SUBSTITUTE(F$1,"standard",""),"|Float",""),ChapterTable!$1:$1,0),0)*ChapterTable!$Q$17,
  IF(AND($A1584=0,$B1584=0),
    F1585,
  IF($B1584=0,
    VLOOKUP($A1584,ChapterTable!$1:$1048576,MATCH("최종"&amp;SUBSTITUTE(SUBSTITUTE(F$1,"standard",""),"|Float",""),ChapterTable!$1:$1,0),0),
  IF($B1584=1,
    IF($L1584=FALSE,
      VLOOKUP($A1584,ChapterTable!$1:$1048576,MATCH("최종"&amp;SUBSTITUTE(SUBSTITUTE(F$1,"standard",""),"|Float",""),ChapterTable!$1:$1,0),0),
      VLOOKUP($A1584-ChapterTable!$Q$11,ChapterTable!$1:$1048576,MATCH("최종"&amp;SUBSTITUTE(SUBSTITUTE(F$1,"standard",""),"|Float",""),ChapterTable!$1:$1,0),0)*ChapterTable!$Q$14
    ),
  OFFSET(F1584,-$B1584+IF($L1584,1,0),0)*
    (VLOOKUP(SUBSTITUTE(SUBSTITUTE(F$1,"standard",""),"|Float","")&amp;"인게임누적곱배수",ChapterTable!$S:$T,2,0)^D1584
    +VLOOKUP(SUBSTITUTE(SUBSTITUTE(F$1,"standard",""),"|Float","")&amp;"인게임누적합배수",ChapterTable!$S:$T,2,0)*D1584)
  )
  )
  )
)</f>
        <v>2614.1484375</v>
      </c>
      <c r="G1584" t="s">
        <v>76</v>
      </c>
      <c r="J1584" t="str">
        <f>IF(ISBLANK(I1584),"",
IFERROR(VLOOKUP(I1584,[1]StringTable!$1:$1048576,MATCH([1]StringTable!$B$1,[1]StringTable!$1:$1,0),0),
IFERROR(VLOOKUP(I1584,[1]InApkStringTable!$1:$1048576,MATCH([1]InApkStringTable!$B$1,[1]InApkStringTable!$1:$1,0),0),
"스트링없음")))</f>
        <v/>
      </c>
      <c r="L1584" t="b">
        <v>1</v>
      </c>
      <c r="N1584" t="str">
        <f>IF(ISBLANK(M1584),"",IF(ISERROR(VLOOKUP(M1584,MapTable!$A:$A,1,0)),"맵없음",""))</f>
        <v/>
      </c>
      <c r="O1584">
        <f t="shared" si="97"/>
        <v>5</v>
      </c>
      <c r="Q1584">
        <f t="shared" si="98"/>
        <v>5</v>
      </c>
      <c r="R1584" t="b">
        <f t="shared" ca="1" si="99"/>
        <v>0</v>
      </c>
      <c r="T1584" t="b">
        <f t="shared" ca="1" si="100"/>
        <v>0</v>
      </c>
      <c r="X1584" t="str">
        <f>IF(ISBLANK(W1584),"",
IF(ISERROR(FIND(",",W1584)),
  IF(ISERROR(VLOOKUP(W1584,MapTable!$A:$A,1,0)),"맵없음",
  ""),
IF(ISERROR(FIND(",",W1584,FIND(",",W1584)+1)),
  IF(OR(ISERROR(VLOOKUP(LEFT(W1584,FIND(",",W1584)-1),MapTable!$A:$A,1,0)),ISERROR(VLOOKUP(TRIM(MID(W1584,FIND(",",W1584)+1,999)),MapTable!$A:$A,1,0))),"맵없음",
  ""),
IF(ISERROR(FIND(",",W1584,FIND(",",W1584,FIND(",",W1584)+1)+1)),
  IF(OR(ISERROR(VLOOKUP(LEFT(W1584,FIND(",",W1584)-1),MapTable!$A:$A,1,0)),ISERROR(VLOOKUP(TRIM(MID(W1584,FIND(",",W1584)+1,FIND(",",W1584,FIND(",",W1584)+1)-FIND(",",W1584)-1)),MapTable!$A:$A,1,0)),ISERROR(VLOOKUP(TRIM(MID(W1584,FIND(",",W1584,FIND(",",W1584)+1)+1,999)),MapTable!$A:$A,1,0))),"맵없음",
  ""),
IF(ISERROR(FIND(",",W1584,FIND(",",W1584,FIND(",",W1584,FIND(",",W1584)+1)+1)+1)),
  IF(OR(ISERROR(VLOOKUP(LEFT(W1584,FIND(",",W1584)-1),MapTable!$A:$A,1,0)),ISERROR(VLOOKUP(TRIM(MID(W1584,FIND(",",W1584)+1,FIND(",",W1584,FIND(",",W1584)+1)-FIND(",",W1584)-1)),MapTable!$A:$A,1,0)),ISERROR(VLOOKUP(TRIM(MID(W1584,FIND(",",W1584,FIND(",",W1584)+1)+1,FIND(",",W1584,FIND(",",W1584,FIND(",",W1584)+1)+1)-FIND(",",W1584,FIND(",",W1584)+1)-1)),MapTable!$A:$A,1,0)),ISERROR(VLOOKUP(TRIM(MID(W1584,FIND(",",W1584,FIND(",",W1584,FIND(",",W1584)+1)+1)+1,999)),MapTable!$A:$A,1,0))),"맵없음",
  ""),
)))))</f>
        <v/>
      </c>
      <c r="AC1584" t="str">
        <f>IF(ISBLANK(AB1584),"",IF(ISERROR(VLOOKUP(AB1584,[3]DropTable!$A:$A,1,0)),"드랍없음",""))</f>
        <v/>
      </c>
      <c r="AE1584" t="str">
        <f>IF(ISBLANK(AD1584),"",IF(ISERROR(VLOOKUP(AD1584,[3]DropTable!$A:$A,1,0)),"드랍없음",""))</f>
        <v/>
      </c>
      <c r="AG1584">
        <v>9.8000000000000007</v>
      </c>
      <c r="AH1584">
        <v>1</v>
      </c>
    </row>
    <row r="1585" spans="1:34" x14ac:dyDescent="0.3">
      <c r="A1585">
        <v>9</v>
      </c>
      <c r="B1585">
        <v>44</v>
      </c>
      <c r="C1585">
        <f>IF(OR($L1585=TRUE,$A1585=0,MOD($A1585,ChapterTable!$S$20)&lt;&gt;0),
MAX(0,INT(($B1585+ChapterTable!$Q$26+VLOOKUP(SUBSTITUTE(C$1,"성장단계","")&amp;"단계오프셋",ChapterTable!$S:$T,2,0))/ChapterTable!$Q$23)),
MAX(0,INT(($B1585+ChapterTable!$S$26+VLOOKUP(SUBSTITUTE(C$1,"성장단계","")&amp;"보스단계오프셋",ChapterTable!$S:$T,2,0))/ChapterTable!$S$23)))</f>
        <v>4</v>
      </c>
      <c r="D1585">
        <f>IF(OR($L1585=TRUE,$A1585=0,MOD($A1585,ChapterTable!$S$20)&lt;&gt;0),
MAX(0,INT(($B1585+ChapterTable!$Q$26+VLOOKUP(SUBSTITUTE(D$1,"성장단계","")&amp;"단계오프셋",ChapterTable!$S:$T,2,0))/ChapterTable!$Q$23)),
MAX(0,INT(($B1585+ChapterTable!$S$26+VLOOKUP(SUBSTITUTE(D$1,"성장단계","")&amp;"보스단계오프셋",ChapterTable!$S:$T,2,0))/ChapterTable!$S$23)))</f>
        <v>4</v>
      </c>
      <c r="E1585" s="1">
        <f ca="1">IF(AND($A1585=0,$B1585=1),
    VLOOKUP(1,ChapterTable!$1:$1048576,MATCH("최종"&amp;SUBSTITUTE(SUBSTITUTE(E$1,"standard",""),"|Float",""),ChapterTable!$1:$1,0),0)*ChapterTable!$Q$17,
  IF(AND($A1585=0,$B1585=0),
    E1586,
  IF($B1585=0,
    VLOOKUP($A1585,ChapterTable!$1:$1048576,MATCH("최종"&amp;SUBSTITUTE(SUBSTITUTE(E$1,"standard",""),"|Float",""),ChapterTable!$1:$1,0),0),
  IF($B1585=1,
    IF($L1585=FALSE,
      VLOOKUP($A1585,ChapterTable!$1:$1048576,MATCH("최종"&amp;SUBSTITUTE(SUBSTITUTE(E$1,"standard",""),"|Float",""),ChapterTable!$1:$1,0),0),
      VLOOKUP($A1585-ChapterTable!$Q$11,ChapterTable!$1:$1048576,MATCH("최종"&amp;SUBSTITUTE(SUBSTITUTE(E$1,"standard",""),"|Float",""),ChapterTable!$1:$1,0),0)*ChapterTable!$Q$14
    ),
  OFFSET(E1585,-$B1585+IF($L1585,1,0),0)*
    (VLOOKUP(SUBSTITUTE(SUBSTITUTE(E$1,"standard",""),"|Float","")&amp;"인게임누적곱배수",ChapterTable!$S:$T,2,0)^C1585
    +VLOOKUP(SUBSTITUTE(SUBSTITUTE(E$1,"standard",""),"|Float","")&amp;"인게임누적합배수",ChapterTable!$S:$T,2,0)*C1585)
  )
  )
  )
)</f>
        <v>6273.9562500000002</v>
      </c>
      <c r="F1585" s="1">
        <f ca="1">IF(AND($A1585=0,$B1585=1),
    VLOOKUP(1,ChapterTable!$1:$1048576,MATCH("최종"&amp;SUBSTITUTE(SUBSTITUTE(F$1,"standard",""),"|Float",""),ChapterTable!$1:$1,0),0)*ChapterTable!$Q$17,
  IF(AND($A1585=0,$B1585=0),
    F1586,
  IF($B1585=0,
    VLOOKUP($A1585,ChapterTable!$1:$1048576,MATCH("최종"&amp;SUBSTITUTE(SUBSTITUTE(F$1,"standard",""),"|Float",""),ChapterTable!$1:$1,0),0),
  IF($B1585=1,
    IF($L1585=FALSE,
      VLOOKUP($A1585,ChapterTable!$1:$1048576,MATCH("최종"&amp;SUBSTITUTE(SUBSTITUTE(F$1,"standard",""),"|Float",""),ChapterTable!$1:$1,0),0),
      VLOOKUP($A1585-ChapterTable!$Q$11,ChapterTable!$1:$1048576,MATCH("최종"&amp;SUBSTITUTE(SUBSTITUTE(F$1,"standard",""),"|Float",""),ChapterTable!$1:$1,0),0)*ChapterTable!$Q$14
    ),
  OFFSET(F1585,-$B1585+IF($L1585,1,0),0)*
    (VLOOKUP(SUBSTITUTE(SUBSTITUTE(F$1,"standard",""),"|Float","")&amp;"인게임누적곱배수",ChapterTable!$S:$T,2,0)^D1585
    +VLOOKUP(SUBSTITUTE(SUBSTITUTE(F$1,"standard",""),"|Float","")&amp;"인게임누적합배수",ChapterTable!$S:$T,2,0)*D1585)
  )
  )
  )
)</f>
        <v>2614.1484375</v>
      </c>
      <c r="G1585" t="s">
        <v>76</v>
      </c>
      <c r="J1585" t="str">
        <f>IF(ISBLANK(I1585),"",
IFERROR(VLOOKUP(I1585,[1]StringTable!$1:$1048576,MATCH([1]StringTable!$B$1,[1]StringTable!$1:$1,0),0),
IFERROR(VLOOKUP(I1585,[1]InApkStringTable!$1:$1048576,MATCH([1]InApkStringTable!$B$1,[1]InApkStringTable!$1:$1,0),0),
"스트링없음")))</f>
        <v/>
      </c>
      <c r="L1585" t="b">
        <v>1</v>
      </c>
      <c r="N1585" t="str">
        <f>IF(ISBLANK(M1585),"",IF(ISERROR(VLOOKUP(M1585,MapTable!$A:$A,1,0)),"맵없음",""))</f>
        <v/>
      </c>
      <c r="O1585">
        <f t="shared" si="97"/>
        <v>5</v>
      </c>
      <c r="Q1585">
        <f t="shared" si="98"/>
        <v>5</v>
      </c>
      <c r="R1585" t="b">
        <f t="shared" ca="1" si="99"/>
        <v>0</v>
      </c>
      <c r="T1585" t="b">
        <f t="shared" ca="1" si="100"/>
        <v>0</v>
      </c>
      <c r="X1585" t="str">
        <f>IF(ISBLANK(W1585),"",
IF(ISERROR(FIND(",",W1585)),
  IF(ISERROR(VLOOKUP(W1585,MapTable!$A:$A,1,0)),"맵없음",
  ""),
IF(ISERROR(FIND(",",W1585,FIND(",",W1585)+1)),
  IF(OR(ISERROR(VLOOKUP(LEFT(W1585,FIND(",",W1585)-1),MapTable!$A:$A,1,0)),ISERROR(VLOOKUP(TRIM(MID(W1585,FIND(",",W1585)+1,999)),MapTable!$A:$A,1,0))),"맵없음",
  ""),
IF(ISERROR(FIND(",",W1585,FIND(",",W1585,FIND(",",W1585)+1)+1)),
  IF(OR(ISERROR(VLOOKUP(LEFT(W1585,FIND(",",W1585)-1),MapTable!$A:$A,1,0)),ISERROR(VLOOKUP(TRIM(MID(W1585,FIND(",",W1585)+1,FIND(",",W1585,FIND(",",W1585)+1)-FIND(",",W1585)-1)),MapTable!$A:$A,1,0)),ISERROR(VLOOKUP(TRIM(MID(W1585,FIND(",",W1585,FIND(",",W1585)+1)+1,999)),MapTable!$A:$A,1,0))),"맵없음",
  ""),
IF(ISERROR(FIND(",",W1585,FIND(",",W1585,FIND(",",W1585,FIND(",",W1585)+1)+1)+1)),
  IF(OR(ISERROR(VLOOKUP(LEFT(W1585,FIND(",",W1585)-1),MapTable!$A:$A,1,0)),ISERROR(VLOOKUP(TRIM(MID(W1585,FIND(",",W1585)+1,FIND(",",W1585,FIND(",",W1585)+1)-FIND(",",W1585)-1)),MapTable!$A:$A,1,0)),ISERROR(VLOOKUP(TRIM(MID(W1585,FIND(",",W1585,FIND(",",W1585)+1)+1,FIND(",",W1585,FIND(",",W1585,FIND(",",W1585)+1)+1)-FIND(",",W1585,FIND(",",W1585)+1)-1)),MapTable!$A:$A,1,0)),ISERROR(VLOOKUP(TRIM(MID(W1585,FIND(",",W1585,FIND(",",W1585,FIND(",",W1585)+1)+1)+1,999)),MapTable!$A:$A,1,0))),"맵없음",
  ""),
)))))</f>
        <v/>
      </c>
      <c r="AC1585" t="str">
        <f>IF(ISBLANK(AB1585),"",IF(ISERROR(VLOOKUP(AB1585,[3]DropTable!$A:$A,1,0)),"드랍없음",""))</f>
        <v/>
      </c>
      <c r="AE1585" t="str">
        <f>IF(ISBLANK(AD1585),"",IF(ISERROR(VLOOKUP(AD1585,[3]DropTable!$A:$A,1,0)),"드랍없음",""))</f>
        <v/>
      </c>
      <c r="AG1585">
        <v>9.8000000000000007</v>
      </c>
      <c r="AH1585">
        <v>1</v>
      </c>
    </row>
    <row r="1586" spans="1:34" x14ac:dyDescent="0.3">
      <c r="A1586">
        <v>9</v>
      </c>
      <c r="B1586">
        <v>45</v>
      </c>
      <c r="C1586">
        <f>IF(OR($L1586=TRUE,$A1586=0,MOD($A1586,ChapterTable!$S$20)&lt;&gt;0),
MAX(0,INT(($B1586+ChapterTable!$Q$26+VLOOKUP(SUBSTITUTE(C$1,"성장단계","")&amp;"단계오프셋",ChapterTable!$S:$T,2,0))/ChapterTable!$Q$23)),
MAX(0,INT(($B1586+ChapterTable!$S$26+VLOOKUP(SUBSTITUTE(C$1,"성장단계","")&amp;"보스단계오프셋",ChapterTable!$S:$T,2,0))/ChapterTable!$S$23)))</f>
        <v>4</v>
      </c>
      <c r="D1586">
        <f>IF(OR($L1586=TRUE,$A1586=0,MOD($A1586,ChapterTable!$S$20)&lt;&gt;0),
MAX(0,INT(($B1586+ChapterTable!$Q$26+VLOOKUP(SUBSTITUTE(D$1,"성장단계","")&amp;"단계오프셋",ChapterTable!$S:$T,2,0))/ChapterTable!$Q$23)),
MAX(0,INT(($B1586+ChapterTable!$S$26+VLOOKUP(SUBSTITUTE(D$1,"성장단계","")&amp;"보스단계오프셋",ChapterTable!$S:$T,2,0))/ChapterTable!$S$23)))</f>
        <v>4</v>
      </c>
      <c r="E1586" s="1">
        <f ca="1">IF(AND($A1586=0,$B1586=1),
    VLOOKUP(1,ChapterTable!$1:$1048576,MATCH("최종"&amp;SUBSTITUTE(SUBSTITUTE(E$1,"standard",""),"|Float",""),ChapterTable!$1:$1,0),0)*ChapterTable!$Q$17,
  IF(AND($A1586=0,$B1586=0),
    E1587,
  IF($B1586=0,
    VLOOKUP($A1586,ChapterTable!$1:$1048576,MATCH("최종"&amp;SUBSTITUTE(SUBSTITUTE(E$1,"standard",""),"|Float",""),ChapterTable!$1:$1,0),0),
  IF($B1586=1,
    IF($L1586=FALSE,
      VLOOKUP($A1586,ChapterTable!$1:$1048576,MATCH("최종"&amp;SUBSTITUTE(SUBSTITUTE(E$1,"standard",""),"|Float",""),ChapterTable!$1:$1,0),0),
      VLOOKUP($A1586-ChapterTable!$Q$11,ChapterTable!$1:$1048576,MATCH("최종"&amp;SUBSTITUTE(SUBSTITUTE(E$1,"standard",""),"|Float",""),ChapterTable!$1:$1,0),0)*ChapterTable!$Q$14
    ),
  OFFSET(E1586,-$B1586+IF($L1586,1,0),0)*
    (VLOOKUP(SUBSTITUTE(SUBSTITUTE(E$1,"standard",""),"|Float","")&amp;"인게임누적곱배수",ChapterTable!$S:$T,2,0)^C1586
    +VLOOKUP(SUBSTITUTE(SUBSTITUTE(E$1,"standard",""),"|Float","")&amp;"인게임누적합배수",ChapterTable!$S:$T,2,0)*C1586)
  )
  )
  )
)</f>
        <v>6273.9562500000002</v>
      </c>
      <c r="F1586" s="1">
        <f ca="1">IF(AND($A1586=0,$B1586=1),
    VLOOKUP(1,ChapterTable!$1:$1048576,MATCH("최종"&amp;SUBSTITUTE(SUBSTITUTE(F$1,"standard",""),"|Float",""),ChapterTable!$1:$1,0),0)*ChapterTable!$Q$17,
  IF(AND($A1586=0,$B1586=0),
    F1587,
  IF($B1586=0,
    VLOOKUP($A1586,ChapterTable!$1:$1048576,MATCH("최종"&amp;SUBSTITUTE(SUBSTITUTE(F$1,"standard",""),"|Float",""),ChapterTable!$1:$1,0),0),
  IF($B1586=1,
    IF($L1586=FALSE,
      VLOOKUP($A1586,ChapterTable!$1:$1048576,MATCH("최종"&amp;SUBSTITUTE(SUBSTITUTE(F$1,"standard",""),"|Float",""),ChapterTable!$1:$1,0),0),
      VLOOKUP($A1586-ChapterTable!$Q$11,ChapterTable!$1:$1048576,MATCH("최종"&amp;SUBSTITUTE(SUBSTITUTE(F$1,"standard",""),"|Float",""),ChapterTable!$1:$1,0),0)*ChapterTable!$Q$14
    ),
  OFFSET(F1586,-$B1586+IF($L1586,1,0),0)*
    (VLOOKUP(SUBSTITUTE(SUBSTITUTE(F$1,"standard",""),"|Float","")&amp;"인게임누적곱배수",ChapterTable!$S:$T,2,0)^D1586
    +VLOOKUP(SUBSTITUTE(SUBSTITUTE(F$1,"standard",""),"|Float","")&amp;"인게임누적합배수",ChapterTable!$S:$T,2,0)*D1586)
  )
  )
  )
)</f>
        <v>2614.1484375</v>
      </c>
      <c r="G1586" t="s">
        <v>76</v>
      </c>
      <c r="J1586" t="str">
        <f>IF(ISBLANK(I1586),"",
IFERROR(VLOOKUP(I1586,[1]StringTable!$1:$1048576,MATCH([1]StringTable!$B$1,[1]StringTable!$1:$1,0),0),
IFERROR(VLOOKUP(I1586,[1]InApkStringTable!$1:$1048576,MATCH([1]InApkStringTable!$B$1,[1]InApkStringTable!$1:$1,0),0),
"스트링없음")))</f>
        <v/>
      </c>
      <c r="L1586" t="b">
        <v>1</v>
      </c>
      <c r="N1586" t="str">
        <f>IF(ISBLANK(M1586),"",IF(ISERROR(VLOOKUP(M1586,MapTable!$A:$A,1,0)),"맵없음",""))</f>
        <v/>
      </c>
      <c r="O1586">
        <f t="shared" si="97"/>
        <v>11</v>
      </c>
      <c r="Q1586">
        <f t="shared" si="98"/>
        <v>11</v>
      </c>
      <c r="R1586" t="b">
        <f t="shared" ca="1" si="99"/>
        <v>0</v>
      </c>
      <c r="T1586" t="b">
        <f t="shared" ca="1" si="100"/>
        <v>0</v>
      </c>
      <c r="X1586" t="str">
        <f>IF(ISBLANK(W1586),"",
IF(ISERROR(FIND(",",W1586)),
  IF(ISERROR(VLOOKUP(W1586,MapTable!$A:$A,1,0)),"맵없음",
  ""),
IF(ISERROR(FIND(",",W1586,FIND(",",W1586)+1)),
  IF(OR(ISERROR(VLOOKUP(LEFT(W1586,FIND(",",W1586)-1),MapTable!$A:$A,1,0)),ISERROR(VLOOKUP(TRIM(MID(W1586,FIND(",",W1586)+1,999)),MapTable!$A:$A,1,0))),"맵없음",
  ""),
IF(ISERROR(FIND(",",W1586,FIND(",",W1586,FIND(",",W1586)+1)+1)),
  IF(OR(ISERROR(VLOOKUP(LEFT(W1586,FIND(",",W1586)-1),MapTable!$A:$A,1,0)),ISERROR(VLOOKUP(TRIM(MID(W1586,FIND(",",W1586)+1,FIND(",",W1586,FIND(",",W1586)+1)-FIND(",",W1586)-1)),MapTable!$A:$A,1,0)),ISERROR(VLOOKUP(TRIM(MID(W1586,FIND(",",W1586,FIND(",",W1586)+1)+1,999)),MapTable!$A:$A,1,0))),"맵없음",
  ""),
IF(ISERROR(FIND(",",W1586,FIND(",",W1586,FIND(",",W1586,FIND(",",W1586)+1)+1)+1)),
  IF(OR(ISERROR(VLOOKUP(LEFT(W1586,FIND(",",W1586)-1),MapTable!$A:$A,1,0)),ISERROR(VLOOKUP(TRIM(MID(W1586,FIND(",",W1586)+1,FIND(",",W1586,FIND(",",W1586)+1)-FIND(",",W1586)-1)),MapTable!$A:$A,1,0)),ISERROR(VLOOKUP(TRIM(MID(W1586,FIND(",",W1586,FIND(",",W1586)+1)+1,FIND(",",W1586,FIND(",",W1586,FIND(",",W1586)+1)+1)-FIND(",",W1586,FIND(",",W1586)+1)-1)),MapTable!$A:$A,1,0)),ISERROR(VLOOKUP(TRIM(MID(W1586,FIND(",",W1586,FIND(",",W1586,FIND(",",W1586)+1)+1)+1,999)),MapTable!$A:$A,1,0))),"맵없음",
  ""),
)))))</f>
        <v/>
      </c>
      <c r="AC1586" t="str">
        <f>IF(ISBLANK(AB1586),"",IF(ISERROR(VLOOKUP(AB1586,[3]DropTable!$A:$A,1,0)),"드랍없음",""))</f>
        <v/>
      </c>
      <c r="AE1586" t="str">
        <f>IF(ISBLANK(AD1586),"",IF(ISERROR(VLOOKUP(AD1586,[3]DropTable!$A:$A,1,0)),"드랍없음",""))</f>
        <v/>
      </c>
      <c r="AG1586">
        <v>9.8000000000000007</v>
      </c>
      <c r="AH1586">
        <v>1</v>
      </c>
    </row>
    <row r="1587" spans="1:34" x14ac:dyDescent="0.3">
      <c r="A1587">
        <v>9</v>
      </c>
      <c r="B1587">
        <v>46</v>
      </c>
      <c r="C1587">
        <f>IF(OR($L1587=TRUE,$A1587=0,MOD($A1587,ChapterTable!$S$20)&lt;&gt;0),
MAX(0,INT(($B1587+ChapterTable!$Q$26+VLOOKUP(SUBSTITUTE(C$1,"성장단계","")&amp;"단계오프셋",ChapterTable!$S:$T,2,0))/ChapterTable!$Q$23)),
MAX(0,INT(($B1587+ChapterTable!$S$26+VLOOKUP(SUBSTITUTE(C$1,"성장단계","")&amp;"보스단계오프셋",ChapterTable!$S:$T,2,0))/ChapterTable!$S$23)))</f>
        <v>5</v>
      </c>
      <c r="D1587">
        <f>IF(OR($L1587=TRUE,$A1587=0,MOD($A1587,ChapterTable!$S$20)&lt;&gt;0),
MAX(0,INT(($B1587+ChapterTable!$Q$26+VLOOKUP(SUBSTITUTE(D$1,"성장단계","")&amp;"단계오프셋",ChapterTable!$S:$T,2,0))/ChapterTable!$Q$23)),
MAX(0,INT(($B1587+ChapterTable!$S$26+VLOOKUP(SUBSTITUTE(D$1,"성장단계","")&amp;"보스단계오프셋",ChapterTable!$S:$T,2,0))/ChapterTable!$S$23)))</f>
        <v>4</v>
      </c>
      <c r="E1587" s="1">
        <f ca="1">IF(AND($A1587=0,$B1587=1),
    VLOOKUP(1,ChapterTable!$1:$1048576,MATCH("최종"&amp;SUBSTITUTE(SUBSTITUTE(E$1,"standard",""),"|Float",""),ChapterTable!$1:$1,0),0)*ChapterTable!$Q$17,
  IF(AND($A1587=0,$B1587=0),
    E1588,
  IF($B1587=0,
    VLOOKUP($A1587,ChapterTable!$1:$1048576,MATCH("최종"&amp;SUBSTITUTE(SUBSTITUTE(E$1,"standard",""),"|Float",""),ChapterTable!$1:$1,0),0),
  IF($B1587=1,
    IF($L1587=FALSE,
      VLOOKUP($A1587,ChapterTable!$1:$1048576,MATCH("최종"&amp;SUBSTITUTE(SUBSTITUTE(E$1,"standard",""),"|Float",""),ChapterTable!$1:$1,0),0),
      VLOOKUP($A1587-ChapterTable!$Q$11,ChapterTable!$1:$1048576,MATCH("최종"&amp;SUBSTITUTE(SUBSTITUTE(E$1,"standard",""),"|Float",""),ChapterTable!$1:$1,0),0)*ChapterTable!$Q$14
    ),
  OFFSET(E1587,-$B1587+IF($L1587,1,0),0)*
    (VLOOKUP(SUBSTITUTE(SUBSTITUTE(E$1,"standard",""),"|Float","")&amp;"인게임누적곱배수",ChapterTable!$S:$T,2,0)^C1587
    +VLOOKUP(SUBSTITUTE(SUBSTITUTE(E$1,"standard",""),"|Float","")&amp;"인게임누적합배수",ChapterTable!$S:$T,2,0)*C1587)
  )
  )
  )
)</f>
        <v>7188.908203125</v>
      </c>
      <c r="F1587" s="1">
        <f ca="1">IF(AND($A1587=0,$B1587=1),
    VLOOKUP(1,ChapterTable!$1:$1048576,MATCH("최종"&amp;SUBSTITUTE(SUBSTITUTE(F$1,"standard",""),"|Float",""),ChapterTable!$1:$1,0),0)*ChapterTable!$Q$17,
  IF(AND($A1587=0,$B1587=0),
    F1588,
  IF($B1587=0,
    VLOOKUP($A1587,ChapterTable!$1:$1048576,MATCH("최종"&amp;SUBSTITUTE(SUBSTITUTE(F$1,"standard",""),"|Float",""),ChapterTable!$1:$1,0),0),
  IF($B1587=1,
    IF($L1587=FALSE,
      VLOOKUP($A1587,ChapterTable!$1:$1048576,MATCH("최종"&amp;SUBSTITUTE(SUBSTITUTE(F$1,"standard",""),"|Float",""),ChapterTable!$1:$1,0),0),
      VLOOKUP($A1587-ChapterTable!$Q$11,ChapterTable!$1:$1048576,MATCH("최종"&amp;SUBSTITUTE(SUBSTITUTE(F$1,"standard",""),"|Float",""),ChapterTable!$1:$1,0),0)*ChapterTable!$Q$14
    ),
  OFFSET(F1587,-$B1587+IF($L1587,1,0),0)*
    (VLOOKUP(SUBSTITUTE(SUBSTITUTE(F$1,"standard",""),"|Float","")&amp;"인게임누적곱배수",ChapterTable!$S:$T,2,0)^D1587
    +VLOOKUP(SUBSTITUTE(SUBSTITUTE(F$1,"standard",""),"|Float","")&amp;"인게임누적합배수",ChapterTable!$S:$T,2,0)*D1587)
  )
  )
  )
)</f>
        <v>2614.1484375</v>
      </c>
      <c r="G1587" t="s">
        <v>76</v>
      </c>
      <c r="J1587" t="str">
        <f>IF(ISBLANK(I1587),"",
IFERROR(VLOOKUP(I1587,[1]StringTable!$1:$1048576,MATCH([1]StringTable!$B$1,[1]StringTable!$1:$1,0),0),
IFERROR(VLOOKUP(I1587,[1]InApkStringTable!$1:$1048576,MATCH([1]InApkStringTable!$B$1,[1]InApkStringTable!$1:$1,0),0),
"스트링없음")))</f>
        <v/>
      </c>
      <c r="L1587" t="b">
        <v>1</v>
      </c>
      <c r="N1587" t="str">
        <f>IF(ISBLANK(M1587),"",IF(ISERROR(VLOOKUP(M1587,MapTable!$A:$A,1,0)),"맵없음",""))</f>
        <v/>
      </c>
      <c r="O1587">
        <f t="shared" si="97"/>
        <v>5</v>
      </c>
      <c r="Q1587">
        <f t="shared" si="98"/>
        <v>5</v>
      </c>
      <c r="R1587" t="b">
        <f t="shared" ca="1" si="99"/>
        <v>0</v>
      </c>
      <c r="T1587" t="b">
        <f t="shared" ca="1" si="100"/>
        <v>0</v>
      </c>
      <c r="X1587" t="str">
        <f>IF(ISBLANK(W1587),"",
IF(ISERROR(FIND(",",W1587)),
  IF(ISERROR(VLOOKUP(W1587,MapTable!$A:$A,1,0)),"맵없음",
  ""),
IF(ISERROR(FIND(",",W1587,FIND(",",W1587)+1)),
  IF(OR(ISERROR(VLOOKUP(LEFT(W1587,FIND(",",W1587)-1),MapTable!$A:$A,1,0)),ISERROR(VLOOKUP(TRIM(MID(W1587,FIND(",",W1587)+1,999)),MapTable!$A:$A,1,0))),"맵없음",
  ""),
IF(ISERROR(FIND(",",W1587,FIND(",",W1587,FIND(",",W1587)+1)+1)),
  IF(OR(ISERROR(VLOOKUP(LEFT(W1587,FIND(",",W1587)-1),MapTable!$A:$A,1,0)),ISERROR(VLOOKUP(TRIM(MID(W1587,FIND(",",W1587)+1,FIND(",",W1587,FIND(",",W1587)+1)-FIND(",",W1587)-1)),MapTable!$A:$A,1,0)),ISERROR(VLOOKUP(TRIM(MID(W1587,FIND(",",W1587,FIND(",",W1587)+1)+1,999)),MapTable!$A:$A,1,0))),"맵없음",
  ""),
IF(ISERROR(FIND(",",W1587,FIND(",",W1587,FIND(",",W1587,FIND(",",W1587)+1)+1)+1)),
  IF(OR(ISERROR(VLOOKUP(LEFT(W1587,FIND(",",W1587)-1),MapTable!$A:$A,1,0)),ISERROR(VLOOKUP(TRIM(MID(W1587,FIND(",",W1587)+1,FIND(",",W1587,FIND(",",W1587)+1)-FIND(",",W1587)-1)),MapTable!$A:$A,1,0)),ISERROR(VLOOKUP(TRIM(MID(W1587,FIND(",",W1587,FIND(",",W1587)+1)+1,FIND(",",W1587,FIND(",",W1587,FIND(",",W1587)+1)+1)-FIND(",",W1587,FIND(",",W1587)+1)-1)),MapTable!$A:$A,1,0)),ISERROR(VLOOKUP(TRIM(MID(W1587,FIND(",",W1587,FIND(",",W1587,FIND(",",W1587)+1)+1)+1,999)),MapTable!$A:$A,1,0))),"맵없음",
  ""),
)))))</f>
        <v/>
      </c>
      <c r="AC1587" t="str">
        <f>IF(ISBLANK(AB1587),"",IF(ISERROR(VLOOKUP(AB1587,[3]DropTable!$A:$A,1,0)),"드랍없음",""))</f>
        <v/>
      </c>
      <c r="AE1587" t="str">
        <f>IF(ISBLANK(AD1587),"",IF(ISERROR(VLOOKUP(AD1587,[3]DropTable!$A:$A,1,0)),"드랍없음",""))</f>
        <v/>
      </c>
      <c r="AG1587">
        <v>9.8000000000000007</v>
      </c>
      <c r="AH1587">
        <v>1</v>
      </c>
    </row>
    <row r="1588" spans="1:34" x14ac:dyDescent="0.3">
      <c r="A1588">
        <v>9</v>
      </c>
      <c r="B1588">
        <v>47</v>
      </c>
      <c r="C1588">
        <f>IF(OR($L1588=TRUE,$A1588=0,MOD($A1588,ChapterTable!$S$20)&lt;&gt;0),
MAX(0,INT(($B1588+ChapterTable!$Q$26+VLOOKUP(SUBSTITUTE(C$1,"성장단계","")&amp;"단계오프셋",ChapterTable!$S:$T,2,0))/ChapterTable!$Q$23)),
MAX(0,INT(($B1588+ChapterTable!$S$26+VLOOKUP(SUBSTITUTE(C$1,"성장단계","")&amp;"보스단계오프셋",ChapterTable!$S:$T,2,0))/ChapterTable!$S$23)))</f>
        <v>5</v>
      </c>
      <c r="D1588">
        <f>IF(OR($L1588=TRUE,$A1588=0,MOD($A1588,ChapterTable!$S$20)&lt;&gt;0),
MAX(0,INT(($B1588+ChapterTable!$Q$26+VLOOKUP(SUBSTITUTE(D$1,"성장단계","")&amp;"단계오프셋",ChapterTable!$S:$T,2,0))/ChapterTable!$Q$23)),
MAX(0,INT(($B1588+ChapterTable!$S$26+VLOOKUP(SUBSTITUTE(D$1,"성장단계","")&amp;"보스단계오프셋",ChapterTable!$S:$T,2,0))/ChapterTable!$S$23)))</f>
        <v>4</v>
      </c>
      <c r="E1588" s="1">
        <f ca="1">IF(AND($A1588=0,$B1588=1),
    VLOOKUP(1,ChapterTable!$1:$1048576,MATCH("최종"&amp;SUBSTITUTE(SUBSTITUTE(E$1,"standard",""),"|Float",""),ChapterTable!$1:$1,0),0)*ChapterTable!$Q$17,
  IF(AND($A1588=0,$B1588=0),
    E1589,
  IF($B1588=0,
    VLOOKUP($A1588,ChapterTable!$1:$1048576,MATCH("최종"&amp;SUBSTITUTE(SUBSTITUTE(E$1,"standard",""),"|Float",""),ChapterTable!$1:$1,0),0),
  IF($B1588=1,
    IF($L1588=FALSE,
      VLOOKUP($A1588,ChapterTable!$1:$1048576,MATCH("최종"&amp;SUBSTITUTE(SUBSTITUTE(E$1,"standard",""),"|Float",""),ChapterTable!$1:$1,0),0),
      VLOOKUP($A1588-ChapterTable!$Q$11,ChapterTable!$1:$1048576,MATCH("최종"&amp;SUBSTITUTE(SUBSTITUTE(E$1,"standard",""),"|Float",""),ChapterTable!$1:$1,0),0)*ChapterTable!$Q$14
    ),
  OFFSET(E1588,-$B1588+IF($L1588,1,0),0)*
    (VLOOKUP(SUBSTITUTE(SUBSTITUTE(E$1,"standard",""),"|Float","")&amp;"인게임누적곱배수",ChapterTable!$S:$T,2,0)^C1588
    +VLOOKUP(SUBSTITUTE(SUBSTITUTE(E$1,"standard",""),"|Float","")&amp;"인게임누적합배수",ChapterTable!$S:$T,2,0)*C1588)
  )
  )
  )
)</f>
        <v>7188.908203125</v>
      </c>
      <c r="F1588" s="1">
        <f ca="1">IF(AND($A1588=0,$B1588=1),
    VLOOKUP(1,ChapterTable!$1:$1048576,MATCH("최종"&amp;SUBSTITUTE(SUBSTITUTE(F$1,"standard",""),"|Float",""),ChapterTable!$1:$1,0),0)*ChapterTable!$Q$17,
  IF(AND($A1588=0,$B1588=0),
    F1589,
  IF($B1588=0,
    VLOOKUP($A1588,ChapterTable!$1:$1048576,MATCH("최종"&amp;SUBSTITUTE(SUBSTITUTE(F$1,"standard",""),"|Float",""),ChapterTable!$1:$1,0),0),
  IF($B1588=1,
    IF($L1588=FALSE,
      VLOOKUP($A1588,ChapterTable!$1:$1048576,MATCH("최종"&amp;SUBSTITUTE(SUBSTITUTE(F$1,"standard",""),"|Float",""),ChapterTable!$1:$1,0),0),
      VLOOKUP($A1588-ChapterTable!$Q$11,ChapterTable!$1:$1048576,MATCH("최종"&amp;SUBSTITUTE(SUBSTITUTE(F$1,"standard",""),"|Float",""),ChapterTable!$1:$1,0),0)*ChapterTable!$Q$14
    ),
  OFFSET(F1588,-$B1588+IF($L1588,1,0),0)*
    (VLOOKUP(SUBSTITUTE(SUBSTITUTE(F$1,"standard",""),"|Float","")&amp;"인게임누적곱배수",ChapterTable!$S:$T,2,0)^D1588
    +VLOOKUP(SUBSTITUTE(SUBSTITUTE(F$1,"standard",""),"|Float","")&amp;"인게임누적합배수",ChapterTable!$S:$T,2,0)*D1588)
  )
  )
  )
)</f>
        <v>2614.1484375</v>
      </c>
      <c r="G1588" t="s">
        <v>76</v>
      </c>
      <c r="J1588" t="str">
        <f>IF(ISBLANK(I1588),"",
IFERROR(VLOOKUP(I1588,[1]StringTable!$1:$1048576,MATCH([1]StringTable!$B$1,[1]StringTable!$1:$1,0),0),
IFERROR(VLOOKUP(I1588,[1]InApkStringTable!$1:$1048576,MATCH([1]InApkStringTable!$B$1,[1]InApkStringTable!$1:$1,0),0),
"스트링없음")))</f>
        <v/>
      </c>
      <c r="L1588" t="b">
        <v>1</v>
      </c>
      <c r="N1588" t="str">
        <f>IF(ISBLANK(M1588),"",IF(ISERROR(VLOOKUP(M1588,MapTable!$A:$A,1,0)),"맵없음",""))</f>
        <v/>
      </c>
      <c r="O1588">
        <f t="shared" si="97"/>
        <v>5</v>
      </c>
      <c r="Q1588">
        <f t="shared" si="98"/>
        <v>5</v>
      </c>
      <c r="R1588" t="b">
        <f t="shared" ca="1" si="99"/>
        <v>0</v>
      </c>
      <c r="T1588" t="b">
        <f t="shared" ca="1" si="100"/>
        <v>0</v>
      </c>
      <c r="X1588" t="str">
        <f>IF(ISBLANK(W1588),"",
IF(ISERROR(FIND(",",W1588)),
  IF(ISERROR(VLOOKUP(W1588,MapTable!$A:$A,1,0)),"맵없음",
  ""),
IF(ISERROR(FIND(",",W1588,FIND(",",W1588)+1)),
  IF(OR(ISERROR(VLOOKUP(LEFT(W1588,FIND(",",W1588)-1),MapTable!$A:$A,1,0)),ISERROR(VLOOKUP(TRIM(MID(W1588,FIND(",",W1588)+1,999)),MapTable!$A:$A,1,0))),"맵없음",
  ""),
IF(ISERROR(FIND(",",W1588,FIND(",",W1588,FIND(",",W1588)+1)+1)),
  IF(OR(ISERROR(VLOOKUP(LEFT(W1588,FIND(",",W1588)-1),MapTable!$A:$A,1,0)),ISERROR(VLOOKUP(TRIM(MID(W1588,FIND(",",W1588)+1,FIND(",",W1588,FIND(",",W1588)+1)-FIND(",",W1588)-1)),MapTable!$A:$A,1,0)),ISERROR(VLOOKUP(TRIM(MID(W1588,FIND(",",W1588,FIND(",",W1588)+1)+1,999)),MapTable!$A:$A,1,0))),"맵없음",
  ""),
IF(ISERROR(FIND(",",W1588,FIND(",",W1588,FIND(",",W1588,FIND(",",W1588)+1)+1)+1)),
  IF(OR(ISERROR(VLOOKUP(LEFT(W1588,FIND(",",W1588)-1),MapTable!$A:$A,1,0)),ISERROR(VLOOKUP(TRIM(MID(W1588,FIND(",",W1588)+1,FIND(",",W1588,FIND(",",W1588)+1)-FIND(",",W1588)-1)),MapTable!$A:$A,1,0)),ISERROR(VLOOKUP(TRIM(MID(W1588,FIND(",",W1588,FIND(",",W1588)+1)+1,FIND(",",W1588,FIND(",",W1588,FIND(",",W1588)+1)+1)-FIND(",",W1588,FIND(",",W1588)+1)-1)),MapTable!$A:$A,1,0)),ISERROR(VLOOKUP(TRIM(MID(W1588,FIND(",",W1588,FIND(",",W1588,FIND(",",W1588)+1)+1)+1,999)),MapTable!$A:$A,1,0))),"맵없음",
  ""),
)))))</f>
        <v/>
      </c>
      <c r="AC1588" t="str">
        <f>IF(ISBLANK(AB1588),"",IF(ISERROR(VLOOKUP(AB1588,[3]DropTable!$A:$A,1,0)),"드랍없음",""))</f>
        <v/>
      </c>
      <c r="AE1588" t="str">
        <f>IF(ISBLANK(AD1588),"",IF(ISERROR(VLOOKUP(AD1588,[3]DropTable!$A:$A,1,0)),"드랍없음",""))</f>
        <v/>
      </c>
      <c r="AG1588">
        <v>9.8000000000000007</v>
      </c>
      <c r="AH1588">
        <v>1</v>
      </c>
    </row>
    <row r="1589" spans="1:34" x14ac:dyDescent="0.3">
      <c r="A1589">
        <v>9</v>
      </c>
      <c r="B1589">
        <v>48</v>
      </c>
      <c r="C1589">
        <f>IF(OR($L1589=TRUE,$A1589=0,MOD($A1589,ChapterTable!$S$20)&lt;&gt;0),
MAX(0,INT(($B1589+ChapterTable!$Q$26+VLOOKUP(SUBSTITUTE(C$1,"성장단계","")&amp;"단계오프셋",ChapterTable!$S:$T,2,0))/ChapterTable!$Q$23)),
MAX(0,INT(($B1589+ChapterTable!$S$26+VLOOKUP(SUBSTITUTE(C$1,"성장단계","")&amp;"보스단계오프셋",ChapterTable!$S:$T,2,0))/ChapterTable!$S$23)))</f>
        <v>5</v>
      </c>
      <c r="D1589">
        <f>IF(OR($L1589=TRUE,$A1589=0,MOD($A1589,ChapterTable!$S$20)&lt;&gt;0),
MAX(0,INT(($B1589+ChapterTable!$Q$26+VLOOKUP(SUBSTITUTE(D$1,"성장단계","")&amp;"단계오프셋",ChapterTable!$S:$T,2,0))/ChapterTable!$Q$23)),
MAX(0,INT(($B1589+ChapterTable!$S$26+VLOOKUP(SUBSTITUTE(D$1,"성장단계","")&amp;"보스단계오프셋",ChapterTable!$S:$T,2,0))/ChapterTable!$S$23)))</f>
        <v>4</v>
      </c>
      <c r="E1589" s="1">
        <f ca="1">IF(AND($A1589=0,$B1589=1),
    VLOOKUP(1,ChapterTable!$1:$1048576,MATCH("최종"&amp;SUBSTITUTE(SUBSTITUTE(E$1,"standard",""),"|Float",""),ChapterTable!$1:$1,0),0)*ChapterTable!$Q$17,
  IF(AND($A1589=0,$B1589=0),
    E1590,
  IF($B1589=0,
    VLOOKUP($A1589,ChapterTable!$1:$1048576,MATCH("최종"&amp;SUBSTITUTE(SUBSTITUTE(E$1,"standard",""),"|Float",""),ChapterTable!$1:$1,0),0),
  IF($B1589=1,
    IF($L1589=FALSE,
      VLOOKUP($A1589,ChapterTable!$1:$1048576,MATCH("최종"&amp;SUBSTITUTE(SUBSTITUTE(E$1,"standard",""),"|Float",""),ChapterTable!$1:$1,0),0),
      VLOOKUP($A1589-ChapterTable!$Q$11,ChapterTable!$1:$1048576,MATCH("최종"&amp;SUBSTITUTE(SUBSTITUTE(E$1,"standard",""),"|Float",""),ChapterTable!$1:$1,0),0)*ChapterTable!$Q$14
    ),
  OFFSET(E1589,-$B1589+IF($L1589,1,0),0)*
    (VLOOKUP(SUBSTITUTE(SUBSTITUTE(E$1,"standard",""),"|Float","")&amp;"인게임누적곱배수",ChapterTable!$S:$T,2,0)^C1589
    +VLOOKUP(SUBSTITUTE(SUBSTITUTE(E$1,"standard",""),"|Float","")&amp;"인게임누적합배수",ChapterTable!$S:$T,2,0)*C1589)
  )
  )
  )
)</f>
        <v>7188.908203125</v>
      </c>
      <c r="F1589" s="1">
        <f ca="1">IF(AND($A1589=0,$B1589=1),
    VLOOKUP(1,ChapterTable!$1:$1048576,MATCH("최종"&amp;SUBSTITUTE(SUBSTITUTE(F$1,"standard",""),"|Float",""),ChapterTable!$1:$1,0),0)*ChapterTable!$Q$17,
  IF(AND($A1589=0,$B1589=0),
    F1590,
  IF($B1589=0,
    VLOOKUP($A1589,ChapterTable!$1:$1048576,MATCH("최종"&amp;SUBSTITUTE(SUBSTITUTE(F$1,"standard",""),"|Float",""),ChapterTable!$1:$1,0),0),
  IF($B1589=1,
    IF($L1589=FALSE,
      VLOOKUP($A1589,ChapterTable!$1:$1048576,MATCH("최종"&amp;SUBSTITUTE(SUBSTITUTE(F$1,"standard",""),"|Float",""),ChapterTable!$1:$1,0),0),
      VLOOKUP($A1589-ChapterTable!$Q$11,ChapterTable!$1:$1048576,MATCH("최종"&amp;SUBSTITUTE(SUBSTITUTE(F$1,"standard",""),"|Float",""),ChapterTable!$1:$1,0),0)*ChapterTable!$Q$14
    ),
  OFFSET(F1589,-$B1589+IF($L1589,1,0),0)*
    (VLOOKUP(SUBSTITUTE(SUBSTITUTE(F$1,"standard",""),"|Float","")&amp;"인게임누적곱배수",ChapterTable!$S:$T,2,0)^D1589
    +VLOOKUP(SUBSTITUTE(SUBSTITUTE(F$1,"standard",""),"|Float","")&amp;"인게임누적합배수",ChapterTable!$S:$T,2,0)*D1589)
  )
  )
  )
)</f>
        <v>2614.1484375</v>
      </c>
      <c r="G1589" t="s">
        <v>76</v>
      </c>
      <c r="J1589" t="str">
        <f>IF(ISBLANK(I1589),"",
IFERROR(VLOOKUP(I1589,[1]StringTable!$1:$1048576,MATCH([1]StringTable!$B$1,[1]StringTable!$1:$1,0),0),
IFERROR(VLOOKUP(I1589,[1]InApkStringTable!$1:$1048576,MATCH([1]InApkStringTable!$B$1,[1]InApkStringTable!$1:$1,0),0),
"스트링없음")))</f>
        <v/>
      </c>
      <c r="L1589" t="b">
        <v>1</v>
      </c>
      <c r="N1589" t="str">
        <f>IF(ISBLANK(M1589),"",IF(ISERROR(VLOOKUP(M1589,MapTable!$A:$A,1,0)),"맵없음",""))</f>
        <v/>
      </c>
      <c r="O1589">
        <f t="shared" si="97"/>
        <v>5</v>
      </c>
      <c r="Q1589">
        <f t="shared" si="98"/>
        <v>5</v>
      </c>
      <c r="R1589" t="b">
        <f t="shared" ca="1" si="99"/>
        <v>0</v>
      </c>
      <c r="T1589" t="b">
        <f t="shared" ca="1" si="100"/>
        <v>0</v>
      </c>
      <c r="X1589" t="str">
        <f>IF(ISBLANK(W1589),"",
IF(ISERROR(FIND(",",W1589)),
  IF(ISERROR(VLOOKUP(W1589,MapTable!$A:$A,1,0)),"맵없음",
  ""),
IF(ISERROR(FIND(",",W1589,FIND(",",W1589)+1)),
  IF(OR(ISERROR(VLOOKUP(LEFT(W1589,FIND(",",W1589)-1),MapTable!$A:$A,1,0)),ISERROR(VLOOKUP(TRIM(MID(W1589,FIND(",",W1589)+1,999)),MapTable!$A:$A,1,0))),"맵없음",
  ""),
IF(ISERROR(FIND(",",W1589,FIND(",",W1589,FIND(",",W1589)+1)+1)),
  IF(OR(ISERROR(VLOOKUP(LEFT(W1589,FIND(",",W1589)-1),MapTable!$A:$A,1,0)),ISERROR(VLOOKUP(TRIM(MID(W1589,FIND(",",W1589)+1,FIND(",",W1589,FIND(",",W1589)+1)-FIND(",",W1589)-1)),MapTable!$A:$A,1,0)),ISERROR(VLOOKUP(TRIM(MID(W1589,FIND(",",W1589,FIND(",",W1589)+1)+1,999)),MapTable!$A:$A,1,0))),"맵없음",
  ""),
IF(ISERROR(FIND(",",W1589,FIND(",",W1589,FIND(",",W1589,FIND(",",W1589)+1)+1)+1)),
  IF(OR(ISERROR(VLOOKUP(LEFT(W1589,FIND(",",W1589)-1),MapTable!$A:$A,1,0)),ISERROR(VLOOKUP(TRIM(MID(W1589,FIND(",",W1589)+1,FIND(",",W1589,FIND(",",W1589)+1)-FIND(",",W1589)-1)),MapTable!$A:$A,1,0)),ISERROR(VLOOKUP(TRIM(MID(W1589,FIND(",",W1589,FIND(",",W1589)+1)+1,FIND(",",W1589,FIND(",",W1589,FIND(",",W1589)+1)+1)-FIND(",",W1589,FIND(",",W1589)+1)-1)),MapTable!$A:$A,1,0)),ISERROR(VLOOKUP(TRIM(MID(W1589,FIND(",",W1589,FIND(",",W1589,FIND(",",W1589)+1)+1)+1,999)),MapTable!$A:$A,1,0))),"맵없음",
  ""),
)))))</f>
        <v/>
      </c>
      <c r="AC1589" t="str">
        <f>IF(ISBLANK(AB1589),"",IF(ISERROR(VLOOKUP(AB1589,[3]DropTable!$A:$A,1,0)),"드랍없음",""))</f>
        <v/>
      </c>
      <c r="AE1589" t="str">
        <f>IF(ISBLANK(AD1589),"",IF(ISERROR(VLOOKUP(AD1589,[3]DropTable!$A:$A,1,0)),"드랍없음",""))</f>
        <v/>
      </c>
      <c r="AG1589">
        <v>9.8000000000000007</v>
      </c>
      <c r="AH1589">
        <v>1</v>
      </c>
    </row>
    <row r="1590" spans="1:34" x14ac:dyDescent="0.3">
      <c r="A1590">
        <v>9</v>
      </c>
      <c r="B1590">
        <v>49</v>
      </c>
      <c r="C1590">
        <f>IF(OR($L1590=TRUE,$A1590=0,MOD($A1590,ChapterTable!$S$20)&lt;&gt;0),
MAX(0,INT(($B1590+ChapterTable!$Q$26+VLOOKUP(SUBSTITUTE(C$1,"성장단계","")&amp;"단계오프셋",ChapterTable!$S:$T,2,0))/ChapterTable!$Q$23)),
MAX(0,INT(($B1590+ChapterTable!$S$26+VLOOKUP(SUBSTITUTE(C$1,"성장단계","")&amp;"보스단계오프셋",ChapterTable!$S:$T,2,0))/ChapterTable!$S$23)))</f>
        <v>5</v>
      </c>
      <c r="D1590">
        <f>IF(OR($L1590=TRUE,$A1590=0,MOD($A1590,ChapterTable!$S$20)&lt;&gt;0),
MAX(0,INT(($B1590+ChapterTable!$Q$26+VLOOKUP(SUBSTITUTE(D$1,"성장단계","")&amp;"단계오프셋",ChapterTable!$S:$T,2,0))/ChapterTable!$Q$23)),
MAX(0,INT(($B1590+ChapterTable!$S$26+VLOOKUP(SUBSTITUTE(D$1,"성장단계","")&amp;"보스단계오프셋",ChapterTable!$S:$T,2,0))/ChapterTable!$S$23)))</f>
        <v>4</v>
      </c>
      <c r="E1590" s="1">
        <f ca="1">IF(AND($A1590=0,$B1590=1),
    VLOOKUP(1,ChapterTable!$1:$1048576,MATCH("최종"&amp;SUBSTITUTE(SUBSTITUTE(E$1,"standard",""),"|Float",""),ChapterTable!$1:$1,0),0)*ChapterTable!$Q$17,
  IF(AND($A1590=0,$B1590=0),
    E1591,
  IF($B1590=0,
    VLOOKUP($A1590,ChapterTable!$1:$1048576,MATCH("최종"&amp;SUBSTITUTE(SUBSTITUTE(E$1,"standard",""),"|Float",""),ChapterTable!$1:$1,0),0),
  IF($B1590=1,
    IF($L1590=FALSE,
      VLOOKUP($A1590,ChapterTable!$1:$1048576,MATCH("최종"&amp;SUBSTITUTE(SUBSTITUTE(E$1,"standard",""),"|Float",""),ChapterTable!$1:$1,0),0),
      VLOOKUP($A1590-ChapterTable!$Q$11,ChapterTable!$1:$1048576,MATCH("최종"&amp;SUBSTITUTE(SUBSTITUTE(E$1,"standard",""),"|Float",""),ChapterTable!$1:$1,0),0)*ChapterTable!$Q$14
    ),
  OFFSET(E1590,-$B1590+IF($L1590,1,0),0)*
    (VLOOKUP(SUBSTITUTE(SUBSTITUTE(E$1,"standard",""),"|Float","")&amp;"인게임누적곱배수",ChapterTable!$S:$T,2,0)^C1590
    +VLOOKUP(SUBSTITUTE(SUBSTITUTE(E$1,"standard",""),"|Float","")&amp;"인게임누적합배수",ChapterTable!$S:$T,2,0)*C1590)
  )
  )
  )
)</f>
        <v>7188.908203125</v>
      </c>
      <c r="F1590" s="1">
        <f ca="1">IF(AND($A1590=0,$B1590=1),
    VLOOKUP(1,ChapterTable!$1:$1048576,MATCH("최종"&amp;SUBSTITUTE(SUBSTITUTE(F$1,"standard",""),"|Float",""),ChapterTable!$1:$1,0),0)*ChapterTable!$Q$17,
  IF(AND($A1590=0,$B1590=0),
    F1591,
  IF($B1590=0,
    VLOOKUP($A1590,ChapterTable!$1:$1048576,MATCH("최종"&amp;SUBSTITUTE(SUBSTITUTE(F$1,"standard",""),"|Float",""),ChapterTable!$1:$1,0),0),
  IF($B1590=1,
    IF($L1590=FALSE,
      VLOOKUP($A1590,ChapterTable!$1:$1048576,MATCH("최종"&amp;SUBSTITUTE(SUBSTITUTE(F$1,"standard",""),"|Float",""),ChapterTable!$1:$1,0),0),
      VLOOKUP($A1590-ChapterTable!$Q$11,ChapterTable!$1:$1048576,MATCH("최종"&amp;SUBSTITUTE(SUBSTITUTE(F$1,"standard",""),"|Float",""),ChapterTable!$1:$1,0),0)*ChapterTable!$Q$14
    ),
  OFFSET(F1590,-$B1590+IF($L1590,1,0),0)*
    (VLOOKUP(SUBSTITUTE(SUBSTITUTE(F$1,"standard",""),"|Float","")&amp;"인게임누적곱배수",ChapterTable!$S:$T,2,0)^D1590
    +VLOOKUP(SUBSTITUTE(SUBSTITUTE(F$1,"standard",""),"|Float","")&amp;"인게임누적합배수",ChapterTable!$S:$T,2,0)*D1590)
  )
  )
  )
)</f>
        <v>2614.1484375</v>
      </c>
      <c r="G1590" t="s">
        <v>76</v>
      </c>
      <c r="J1590" t="str">
        <f>IF(ISBLANK(I1590),"",
IFERROR(VLOOKUP(I1590,[1]StringTable!$1:$1048576,MATCH([1]StringTable!$B$1,[1]StringTable!$1:$1,0),0),
IFERROR(VLOOKUP(I1590,[1]InApkStringTable!$1:$1048576,MATCH([1]InApkStringTable!$B$1,[1]InApkStringTable!$1:$1,0),0),
"스트링없음")))</f>
        <v/>
      </c>
      <c r="L1590" t="b">
        <v>1</v>
      </c>
      <c r="N1590" t="str">
        <f>IF(ISBLANK(M1590),"",IF(ISERROR(VLOOKUP(M1590,MapTable!$A:$A,1,0)),"맵없음",""))</f>
        <v/>
      </c>
      <c r="O1590">
        <f t="shared" si="97"/>
        <v>95</v>
      </c>
      <c r="Q1590">
        <f t="shared" si="98"/>
        <v>95</v>
      </c>
      <c r="R1590" t="b">
        <f t="shared" ca="1" si="99"/>
        <v>1</v>
      </c>
      <c r="T1590" t="b">
        <f t="shared" ca="1" si="100"/>
        <v>1</v>
      </c>
      <c r="X1590" t="str">
        <f>IF(ISBLANK(W1590),"",
IF(ISERROR(FIND(",",W1590)),
  IF(ISERROR(VLOOKUP(W1590,MapTable!$A:$A,1,0)),"맵없음",
  ""),
IF(ISERROR(FIND(",",W1590,FIND(",",W1590)+1)),
  IF(OR(ISERROR(VLOOKUP(LEFT(W1590,FIND(",",W1590)-1),MapTable!$A:$A,1,0)),ISERROR(VLOOKUP(TRIM(MID(W1590,FIND(",",W1590)+1,999)),MapTable!$A:$A,1,0))),"맵없음",
  ""),
IF(ISERROR(FIND(",",W1590,FIND(",",W1590,FIND(",",W1590)+1)+1)),
  IF(OR(ISERROR(VLOOKUP(LEFT(W1590,FIND(",",W1590)-1),MapTable!$A:$A,1,0)),ISERROR(VLOOKUP(TRIM(MID(W1590,FIND(",",W1590)+1,FIND(",",W1590,FIND(",",W1590)+1)-FIND(",",W1590)-1)),MapTable!$A:$A,1,0)),ISERROR(VLOOKUP(TRIM(MID(W1590,FIND(",",W1590,FIND(",",W1590)+1)+1,999)),MapTable!$A:$A,1,0))),"맵없음",
  ""),
IF(ISERROR(FIND(",",W1590,FIND(",",W1590,FIND(",",W1590,FIND(",",W1590)+1)+1)+1)),
  IF(OR(ISERROR(VLOOKUP(LEFT(W1590,FIND(",",W1590)-1),MapTable!$A:$A,1,0)),ISERROR(VLOOKUP(TRIM(MID(W1590,FIND(",",W1590)+1,FIND(",",W1590,FIND(",",W1590)+1)-FIND(",",W1590)-1)),MapTable!$A:$A,1,0)),ISERROR(VLOOKUP(TRIM(MID(W1590,FIND(",",W1590,FIND(",",W1590)+1)+1,FIND(",",W1590,FIND(",",W1590,FIND(",",W1590)+1)+1)-FIND(",",W1590,FIND(",",W1590)+1)-1)),MapTable!$A:$A,1,0)),ISERROR(VLOOKUP(TRIM(MID(W1590,FIND(",",W1590,FIND(",",W1590,FIND(",",W1590)+1)+1)+1,999)),MapTable!$A:$A,1,0))),"맵없음",
  ""),
)))))</f>
        <v/>
      </c>
      <c r="AC1590" t="str">
        <f>IF(ISBLANK(AB1590),"",IF(ISERROR(VLOOKUP(AB1590,[3]DropTable!$A:$A,1,0)),"드랍없음",""))</f>
        <v/>
      </c>
      <c r="AE1590" t="str">
        <f>IF(ISBLANK(AD1590),"",IF(ISERROR(VLOOKUP(AD1590,[3]DropTable!$A:$A,1,0)),"드랍없음",""))</f>
        <v/>
      </c>
      <c r="AG1590">
        <v>9.8000000000000007</v>
      </c>
      <c r="AH1590">
        <v>1</v>
      </c>
    </row>
    <row r="1591" spans="1:34" x14ac:dyDescent="0.3">
      <c r="A1591">
        <v>9</v>
      </c>
      <c r="B1591">
        <v>50</v>
      </c>
      <c r="C1591">
        <f>IF(OR($L1591=TRUE,$A1591=0,MOD($A1591,ChapterTable!$S$20)&lt;&gt;0),
MAX(0,INT(($B1591+ChapterTable!$Q$26+VLOOKUP(SUBSTITUTE(C$1,"성장단계","")&amp;"단계오프셋",ChapterTable!$S:$T,2,0))/ChapterTable!$Q$23)),
MAX(0,INT(($B1591+ChapterTable!$S$26+VLOOKUP(SUBSTITUTE(C$1,"성장단계","")&amp;"보스단계오프셋",ChapterTable!$S:$T,2,0))/ChapterTable!$S$23)))</f>
        <v>5</v>
      </c>
      <c r="D1591">
        <f>IF(OR($L1591=TRUE,$A1591=0,MOD($A1591,ChapterTable!$S$20)&lt;&gt;0),
MAX(0,INT(($B1591+ChapterTable!$Q$26+VLOOKUP(SUBSTITUTE(D$1,"성장단계","")&amp;"단계오프셋",ChapterTable!$S:$T,2,0))/ChapterTable!$Q$23)),
MAX(0,INT(($B1591+ChapterTable!$S$26+VLOOKUP(SUBSTITUTE(D$1,"성장단계","")&amp;"보스단계오프셋",ChapterTable!$S:$T,2,0))/ChapterTable!$S$23)))</f>
        <v>4</v>
      </c>
      <c r="E1591" s="1">
        <f ca="1">IF(AND($A1591=0,$B1591=1),
    VLOOKUP(1,ChapterTable!$1:$1048576,MATCH("최종"&amp;SUBSTITUTE(SUBSTITUTE(E$1,"standard",""),"|Float",""),ChapterTable!$1:$1,0),0)*ChapterTable!$Q$17,
  IF(AND($A1591=0,$B1591=0),
    E1592,
  IF($B1591=0,
    VLOOKUP($A1591,ChapterTable!$1:$1048576,MATCH("최종"&amp;SUBSTITUTE(SUBSTITUTE(E$1,"standard",""),"|Float",""),ChapterTable!$1:$1,0),0),
  IF($B1591=1,
    IF($L1591=FALSE,
      VLOOKUP($A1591,ChapterTable!$1:$1048576,MATCH("최종"&amp;SUBSTITUTE(SUBSTITUTE(E$1,"standard",""),"|Float",""),ChapterTable!$1:$1,0),0),
      VLOOKUP($A1591-ChapterTable!$Q$11,ChapterTable!$1:$1048576,MATCH("최종"&amp;SUBSTITUTE(SUBSTITUTE(E$1,"standard",""),"|Float",""),ChapterTable!$1:$1,0),0)*ChapterTable!$Q$14
    ),
  OFFSET(E1591,-$B1591+IF($L1591,1,0),0)*
    (VLOOKUP(SUBSTITUTE(SUBSTITUTE(E$1,"standard",""),"|Float","")&amp;"인게임누적곱배수",ChapterTable!$S:$T,2,0)^C1591
    +VLOOKUP(SUBSTITUTE(SUBSTITUTE(E$1,"standard",""),"|Float","")&amp;"인게임누적합배수",ChapterTable!$S:$T,2,0)*C1591)
  )
  )
  )
)</f>
        <v>7188.908203125</v>
      </c>
      <c r="F1591" s="1">
        <f ca="1">IF(AND($A1591=0,$B1591=1),
    VLOOKUP(1,ChapterTable!$1:$1048576,MATCH("최종"&amp;SUBSTITUTE(SUBSTITUTE(F$1,"standard",""),"|Float",""),ChapterTable!$1:$1,0),0)*ChapterTable!$Q$17,
  IF(AND($A1591=0,$B1591=0),
    F1592,
  IF($B1591=0,
    VLOOKUP($A1591,ChapterTable!$1:$1048576,MATCH("최종"&amp;SUBSTITUTE(SUBSTITUTE(F$1,"standard",""),"|Float",""),ChapterTable!$1:$1,0),0),
  IF($B1591=1,
    IF($L1591=FALSE,
      VLOOKUP($A1591,ChapterTable!$1:$1048576,MATCH("최종"&amp;SUBSTITUTE(SUBSTITUTE(F$1,"standard",""),"|Float",""),ChapterTable!$1:$1,0),0),
      VLOOKUP($A1591-ChapterTable!$Q$11,ChapterTable!$1:$1048576,MATCH("최종"&amp;SUBSTITUTE(SUBSTITUTE(F$1,"standard",""),"|Float",""),ChapterTable!$1:$1,0),0)*ChapterTable!$Q$14
    ),
  OFFSET(F1591,-$B1591+IF($L1591,1,0),0)*
    (VLOOKUP(SUBSTITUTE(SUBSTITUTE(F$1,"standard",""),"|Float","")&amp;"인게임누적곱배수",ChapterTable!$S:$T,2,0)^D1591
    +VLOOKUP(SUBSTITUTE(SUBSTITUTE(F$1,"standard",""),"|Float","")&amp;"인게임누적합배수",ChapterTable!$S:$T,2,0)*D1591)
  )
  )
  )
)</f>
        <v>2614.1484375</v>
      </c>
      <c r="G1591" t="s">
        <v>76</v>
      </c>
      <c r="J1591" t="str">
        <f>IF(ISBLANK(I1591),"",
IFERROR(VLOOKUP(I1591,[1]StringTable!$1:$1048576,MATCH([1]StringTable!$B$1,[1]StringTable!$1:$1,0),0),
IFERROR(VLOOKUP(I1591,[1]InApkStringTable!$1:$1048576,MATCH([1]InApkStringTable!$B$1,[1]InApkStringTable!$1:$1,0),0),
"스트링없음")))</f>
        <v/>
      </c>
      <c r="L1591" t="b">
        <v>1</v>
      </c>
      <c r="N1591" t="str">
        <f>IF(ISBLANK(M1591),"",IF(ISERROR(VLOOKUP(M1591,MapTable!$A:$A,1,0)),"맵없음",""))</f>
        <v/>
      </c>
      <c r="O1591">
        <f t="shared" si="97"/>
        <v>21</v>
      </c>
      <c r="Q1591">
        <f t="shared" si="98"/>
        <v>21</v>
      </c>
      <c r="R1591" t="b">
        <f t="shared" ca="1" si="99"/>
        <v>0</v>
      </c>
      <c r="T1591" t="b">
        <f t="shared" ca="1" si="100"/>
        <v>0</v>
      </c>
      <c r="X1591" t="str">
        <f>IF(ISBLANK(W1591),"",
IF(ISERROR(FIND(",",W1591)),
  IF(ISERROR(VLOOKUP(W1591,MapTable!$A:$A,1,0)),"맵없음",
  ""),
IF(ISERROR(FIND(",",W1591,FIND(",",W1591)+1)),
  IF(OR(ISERROR(VLOOKUP(LEFT(W1591,FIND(",",W1591)-1),MapTable!$A:$A,1,0)),ISERROR(VLOOKUP(TRIM(MID(W1591,FIND(",",W1591)+1,999)),MapTable!$A:$A,1,0))),"맵없음",
  ""),
IF(ISERROR(FIND(",",W1591,FIND(",",W1591,FIND(",",W1591)+1)+1)),
  IF(OR(ISERROR(VLOOKUP(LEFT(W1591,FIND(",",W1591)-1),MapTable!$A:$A,1,0)),ISERROR(VLOOKUP(TRIM(MID(W1591,FIND(",",W1591)+1,FIND(",",W1591,FIND(",",W1591)+1)-FIND(",",W1591)-1)),MapTable!$A:$A,1,0)),ISERROR(VLOOKUP(TRIM(MID(W1591,FIND(",",W1591,FIND(",",W1591)+1)+1,999)),MapTable!$A:$A,1,0))),"맵없음",
  ""),
IF(ISERROR(FIND(",",W1591,FIND(",",W1591,FIND(",",W1591,FIND(",",W1591)+1)+1)+1)),
  IF(OR(ISERROR(VLOOKUP(LEFT(W1591,FIND(",",W1591)-1),MapTable!$A:$A,1,0)),ISERROR(VLOOKUP(TRIM(MID(W1591,FIND(",",W1591)+1,FIND(",",W1591,FIND(",",W1591)+1)-FIND(",",W1591)-1)),MapTable!$A:$A,1,0)),ISERROR(VLOOKUP(TRIM(MID(W1591,FIND(",",W1591,FIND(",",W1591)+1)+1,FIND(",",W1591,FIND(",",W1591,FIND(",",W1591)+1)+1)-FIND(",",W1591,FIND(",",W1591)+1)-1)),MapTable!$A:$A,1,0)),ISERROR(VLOOKUP(TRIM(MID(W1591,FIND(",",W1591,FIND(",",W1591,FIND(",",W1591)+1)+1)+1,999)),MapTable!$A:$A,1,0))),"맵없음",
  ""),
)))))</f>
        <v/>
      </c>
      <c r="AC1591" t="str">
        <f>IF(ISBLANK(AB1591),"",IF(ISERROR(VLOOKUP(AB1591,[3]DropTable!$A:$A,1,0)),"드랍없음",""))</f>
        <v/>
      </c>
      <c r="AE1591" t="str">
        <f>IF(ISBLANK(AD1591),"",IF(ISERROR(VLOOKUP(AD1591,[3]DropTable!$A:$A,1,0)),"드랍없음",""))</f>
        <v/>
      </c>
      <c r="AG1591">
        <v>9.8000000000000007</v>
      </c>
      <c r="AH1591">
        <v>1</v>
      </c>
    </row>
    <row r="1592" spans="1:34" x14ac:dyDescent="0.3">
      <c r="A1592">
        <v>10</v>
      </c>
      <c r="B1592">
        <v>1</v>
      </c>
      <c r="C1592">
        <f>IF(OR($L1592=TRUE,$A1592=0,MOD($A1592,ChapterTable!$S$20)&lt;&gt;0),
MAX(0,INT(($B1592+ChapterTable!$Q$26+VLOOKUP(SUBSTITUTE(C$1,"성장단계","")&amp;"단계오프셋",ChapterTable!$S:$T,2,0))/ChapterTable!$Q$23)),
MAX(0,INT(($B1592+ChapterTable!$S$26+VLOOKUP(SUBSTITUTE(C$1,"성장단계","")&amp;"보스단계오프셋",ChapterTable!$S:$T,2,0))/ChapterTable!$S$23)))</f>
        <v>0</v>
      </c>
      <c r="D1592">
        <f>IF(OR($L1592=TRUE,$A1592=0,MOD($A1592,ChapterTable!$S$20)&lt;&gt;0),
MAX(0,INT(($B1592+ChapterTable!$Q$26+VLOOKUP(SUBSTITUTE(D$1,"성장단계","")&amp;"단계오프셋",ChapterTable!$S:$T,2,0))/ChapterTable!$Q$23)),
MAX(0,INT(($B1592+ChapterTable!$S$26+VLOOKUP(SUBSTITUTE(D$1,"성장단계","")&amp;"보스단계오프셋",ChapterTable!$S:$T,2,0))/ChapterTable!$S$23)))</f>
        <v>0</v>
      </c>
      <c r="E1592" s="1">
        <f ca="1">IF(AND($A1592=0,$B1592=1),
    VLOOKUP(1,ChapterTable!$1:$1048576,MATCH("최종"&amp;SUBSTITUTE(SUBSTITUTE(E$1,"standard",""),"|Float",""),ChapterTable!$1:$1,0),0)*ChapterTable!$Q$17,
  IF(AND($A1592=0,$B1592=0),
    E1593,
  IF($B1592=0,
    VLOOKUP($A1592,ChapterTable!$1:$1048576,MATCH("최종"&amp;SUBSTITUTE(SUBSTITUTE(E$1,"standard",""),"|Float",""),ChapterTable!$1:$1,0),0),
  IF($B1592=1,
    IF($L1592=FALSE,
      VLOOKUP($A1592,ChapterTable!$1:$1048576,MATCH("최종"&amp;SUBSTITUTE(SUBSTITUTE(E$1,"standard",""),"|Float",""),ChapterTable!$1:$1,0),0),
      VLOOKUP($A1592-ChapterTable!$Q$11,ChapterTable!$1:$1048576,MATCH("최종"&amp;SUBSTITUTE(SUBSTITUTE(E$1,"standard",""),"|Float",""),ChapterTable!$1:$1,0),0)*ChapterTable!$Q$14
    ),
  OFFSET(E1592,-$B1592+IF($L1592,1,0),0)*
    (VLOOKUP(SUBSTITUTE(SUBSTITUTE(E$1,"standard",""),"|Float","")&amp;"인게임누적곱배수",ChapterTable!$S:$T,2,0)^C1592
    +VLOOKUP(SUBSTITUTE(SUBSTITUTE(E$1,"standard",""),"|Float","")&amp;"인게임누적합배수",ChapterTable!$S:$T,2,0)*C1592)
  )
  )
  )
)</f>
        <v>3921.22265625</v>
      </c>
      <c r="F1592" s="1">
        <f ca="1">IF(AND($A1592=0,$B1592=1),
    VLOOKUP(1,ChapterTable!$1:$1048576,MATCH("최종"&amp;SUBSTITUTE(SUBSTITUTE(F$1,"standard",""),"|Float",""),ChapterTable!$1:$1,0),0)*ChapterTable!$Q$17,
  IF(AND($A1592=0,$B1592=0),
    F1593,
  IF($B1592=0,
    VLOOKUP($A1592,ChapterTable!$1:$1048576,MATCH("최종"&amp;SUBSTITUTE(SUBSTITUTE(F$1,"standard",""),"|Float",""),ChapterTable!$1:$1,0),0),
  IF($B1592=1,
    IF($L1592=FALSE,
      VLOOKUP($A1592,ChapterTable!$1:$1048576,MATCH("최종"&amp;SUBSTITUTE(SUBSTITUTE(F$1,"standard",""),"|Float",""),ChapterTable!$1:$1,0),0),
      VLOOKUP($A1592-ChapterTable!$Q$11,ChapterTable!$1:$1048576,MATCH("최종"&amp;SUBSTITUTE(SUBSTITUTE(F$1,"standard",""),"|Float",""),ChapterTable!$1:$1,0),0)*ChapterTable!$Q$14
    ),
  OFFSET(F1592,-$B1592+IF($L1592,1,0),0)*
    (VLOOKUP(SUBSTITUTE(SUBSTITUTE(F$1,"standard",""),"|Float","")&amp;"인게임누적곱배수",ChapterTable!$S:$T,2,0)^D1592
    +VLOOKUP(SUBSTITUTE(SUBSTITUTE(F$1,"standard",""),"|Float","")&amp;"인게임누적합배수",ChapterTable!$S:$T,2,0)*D1592)
  )
  )
  )
)</f>
        <v>2178.45703125</v>
      </c>
      <c r="G1592" t="s">
        <v>76</v>
      </c>
      <c r="J1592" t="str">
        <f>IF(ISBLANK(I1592),"",
IFERROR(VLOOKUP(I1592,[1]StringTable!$1:$1048576,MATCH([1]StringTable!$B$1,[1]StringTable!$1:$1,0),0),
IFERROR(VLOOKUP(I1592,[1]InApkStringTable!$1:$1048576,MATCH([1]InApkStringTable!$B$1,[1]InApkStringTable!$1:$1,0),0),
"스트링없음")))</f>
        <v/>
      </c>
      <c r="L1592" t="b">
        <v>1</v>
      </c>
      <c r="N1592" t="str">
        <f>IF(ISBLANK(M1592),"",IF(ISERROR(VLOOKUP(M1592,MapTable!$A:$A,1,0)),"맵없음",""))</f>
        <v/>
      </c>
      <c r="O1592">
        <f t="shared" si="97"/>
        <v>1</v>
      </c>
      <c r="Q1592">
        <f t="shared" si="98"/>
        <v>1</v>
      </c>
      <c r="R1592" t="b">
        <f t="shared" ca="1" si="99"/>
        <v>0</v>
      </c>
      <c r="T1592" t="b">
        <f t="shared" ca="1" si="100"/>
        <v>0</v>
      </c>
      <c r="X1592" t="str">
        <f>IF(ISBLANK(W1592),"",
IF(ISERROR(FIND(",",W1592)),
  IF(ISERROR(VLOOKUP(W1592,MapTable!$A:$A,1,0)),"맵없음",
  ""),
IF(ISERROR(FIND(",",W1592,FIND(",",W1592)+1)),
  IF(OR(ISERROR(VLOOKUP(LEFT(W1592,FIND(",",W1592)-1),MapTable!$A:$A,1,0)),ISERROR(VLOOKUP(TRIM(MID(W1592,FIND(",",W1592)+1,999)),MapTable!$A:$A,1,0))),"맵없음",
  ""),
IF(ISERROR(FIND(",",W1592,FIND(",",W1592,FIND(",",W1592)+1)+1)),
  IF(OR(ISERROR(VLOOKUP(LEFT(W1592,FIND(",",W1592)-1),MapTable!$A:$A,1,0)),ISERROR(VLOOKUP(TRIM(MID(W1592,FIND(",",W1592)+1,FIND(",",W1592,FIND(",",W1592)+1)-FIND(",",W1592)-1)),MapTable!$A:$A,1,0)),ISERROR(VLOOKUP(TRIM(MID(W1592,FIND(",",W1592,FIND(",",W1592)+1)+1,999)),MapTable!$A:$A,1,0))),"맵없음",
  ""),
IF(ISERROR(FIND(",",W1592,FIND(",",W1592,FIND(",",W1592,FIND(",",W1592)+1)+1)+1)),
  IF(OR(ISERROR(VLOOKUP(LEFT(W1592,FIND(",",W1592)-1),MapTable!$A:$A,1,0)),ISERROR(VLOOKUP(TRIM(MID(W1592,FIND(",",W1592)+1,FIND(",",W1592,FIND(",",W1592)+1)-FIND(",",W1592)-1)),MapTable!$A:$A,1,0)),ISERROR(VLOOKUP(TRIM(MID(W1592,FIND(",",W1592,FIND(",",W1592)+1)+1,FIND(",",W1592,FIND(",",W1592,FIND(",",W1592)+1)+1)-FIND(",",W1592,FIND(",",W1592)+1)-1)),MapTable!$A:$A,1,0)),ISERROR(VLOOKUP(TRIM(MID(W1592,FIND(",",W1592,FIND(",",W1592,FIND(",",W1592)+1)+1)+1,999)),MapTable!$A:$A,1,0))),"맵없음",
  ""),
)))))</f>
        <v/>
      </c>
      <c r="AC1592" t="str">
        <f>IF(ISBLANK(AB1592),"",IF(ISERROR(VLOOKUP(AB1592,[3]DropTable!$A:$A,1,0)),"드랍없음",""))</f>
        <v/>
      </c>
      <c r="AE1592" t="str">
        <f>IF(ISBLANK(AD1592),"",IF(ISERROR(VLOOKUP(AD1592,[3]DropTable!$A:$A,1,0)),"드랍없음",""))</f>
        <v/>
      </c>
      <c r="AG1592">
        <v>9.8000000000000007</v>
      </c>
      <c r="AH1592">
        <v>1</v>
      </c>
    </row>
    <row r="1593" spans="1:34" x14ac:dyDescent="0.3">
      <c r="A1593">
        <v>10</v>
      </c>
      <c r="B1593">
        <v>2</v>
      </c>
      <c r="C1593">
        <f>IF(OR($L1593=TRUE,$A1593=0,MOD($A1593,ChapterTable!$S$20)&lt;&gt;0),
MAX(0,INT(($B1593+ChapterTable!$Q$26+VLOOKUP(SUBSTITUTE(C$1,"성장단계","")&amp;"단계오프셋",ChapterTable!$S:$T,2,0))/ChapterTable!$Q$23)),
MAX(0,INT(($B1593+ChapterTable!$S$26+VLOOKUP(SUBSTITUTE(C$1,"성장단계","")&amp;"보스단계오프셋",ChapterTable!$S:$T,2,0))/ChapterTable!$S$23)))</f>
        <v>0</v>
      </c>
      <c r="D1593">
        <f>IF(OR($L1593=TRUE,$A1593=0,MOD($A1593,ChapterTable!$S$20)&lt;&gt;0),
MAX(0,INT(($B1593+ChapterTable!$Q$26+VLOOKUP(SUBSTITUTE(D$1,"성장단계","")&amp;"단계오프셋",ChapterTable!$S:$T,2,0))/ChapterTable!$Q$23)),
MAX(0,INT(($B1593+ChapterTable!$S$26+VLOOKUP(SUBSTITUTE(D$1,"성장단계","")&amp;"보스단계오프셋",ChapterTable!$S:$T,2,0))/ChapterTable!$S$23)))</f>
        <v>0</v>
      </c>
      <c r="E1593" s="1">
        <f ca="1">IF(AND($A1593=0,$B1593=1),
    VLOOKUP(1,ChapterTable!$1:$1048576,MATCH("최종"&amp;SUBSTITUTE(SUBSTITUTE(E$1,"standard",""),"|Float",""),ChapterTable!$1:$1,0),0)*ChapterTable!$Q$17,
  IF(AND($A1593=0,$B1593=0),
    E1594,
  IF($B1593=0,
    VLOOKUP($A1593,ChapterTable!$1:$1048576,MATCH("최종"&amp;SUBSTITUTE(SUBSTITUTE(E$1,"standard",""),"|Float",""),ChapterTable!$1:$1,0),0),
  IF($B1593=1,
    IF($L1593=FALSE,
      VLOOKUP($A1593,ChapterTable!$1:$1048576,MATCH("최종"&amp;SUBSTITUTE(SUBSTITUTE(E$1,"standard",""),"|Float",""),ChapterTable!$1:$1,0),0),
      VLOOKUP($A1593-ChapterTable!$Q$11,ChapterTable!$1:$1048576,MATCH("최종"&amp;SUBSTITUTE(SUBSTITUTE(E$1,"standard",""),"|Float",""),ChapterTable!$1:$1,0),0)*ChapterTable!$Q$14
    ),
  OFFSET(E1593,-$B1593+IF($L1593,1,0),0)*
    (VLOOKUP(SUBSTITUTE(SUBSTITUTE(E$1,"standard",""),"|Float","")&amp;"인게임누적곱배수",ChapterTable!$S:$T,2,0)^C1593
    +VLOOKUP(SUBSTITUTE(SUBSTITUTE(E$1,"standard",""),"|Float","")&amp;"인게임누적합배수",ChapterTable!$S:$T,2,0)*C1593)
  )
  )
  )
)</f>
        <v>3921.22265625</v>
      </c>
      <c r="F1593" s="1">
        <f ca="1">IF(AND($A1593=0,$B1593=1),
    VLOOKUP(1,ChapterTable!$1:$1048576,MATCH("최종"&amp;SUBSTITUTE(SUBSTITUTE(F$1,"standard",""),"|Float",""),ChapterTable!$1:$1,0),0)*ChapterTable!$Q$17,
  IF(AND($A1593=0,$B1593=0),
    F1594,
  IF($B1593=0,
    VLOOKUP($A1593,ChapterTable!$1:$1048576,MATCH("최종"&amp;SUBSTITUTE(SUBSTITUTE(F$1,"standard",""),"|Float",""),ChapterTable!$1:$1,0),0),
  IF($B1593=1,
    IF($L1593=FALSE,
      VLOOKUP($A1593,ChapterTable!$1:$1048576,MATCH("최종"&amp;SUBSTITUTE(SUBSTITUTE(F$1,"standard",""),"|Float",""),ChapterTable!$1:$1,0),0),
      VLOOKUP($A1593-ChapterTable!$Q$11,ChapterTable!$1:$1048576,MATCH("최종"&amp;SUBSTITUTE(SUBSTITUTE(F$1,"standard",""),"|Float",""),ChapterTable!$1:$1,0),0)*ChapterTable!$Q$14
    ),
  OFFSET(F1593,-$B1593+IF($L1593,1,0),0)*
    (VLOOKUP(SUBSTITUTE(SUBSTITUTE(F$1,"standard",""),"|Float","")&amp;"인게임누적곱배수",ChapterTable!$S:$T,2,0)^D1593
    +VLOOKUP(SUBSTITUTE(SUBSTITUTE(F$1,"standard",""),"|Float","")&amp;"인게임누적합배수",ChapterTable!$S:$T,2,0)*D1593)
  )
  )
  )
)</f>
        <v>2178.45703125</v>
      </c>
      <c r="G1593" t="s">
        <v>76</v>
      </c>
      <c r="J1593" t="str">
        <f>IF(ISBLANK(I1593),"",
IFERROR(VLOOKUP(I1593,[1]StringTable!$1:$1048576,MATCH([1]StringTable!$B$1,[1]StringTable!$1:$1,0),0),
IFERROR(VLOOKUP(I1593,[1]InApkStringTable!$1:$1048576,MATCH([1]InApkStringTable!$B$1,[1]InApkStringTable!$1:$1,0),0),
"스트링없음")))</f>
        <v/>
      </c>
      <c r="L1593" t="b">
        <v>1</v>
      </c>
      <c r="N1593" t="str">
        <f>IF(ISBLANK(M1593),"",IF(ISERROR(VLOOKUP(M1593,MapTable!$A:$A,1,0)),"맵없음",""))</f>
        <v/>
      </c>
      <c r="O1593">
        <f t="shared" si="97"/>
        <v>1</v>
      </c>
      <c r="Q1593">
        <f t="shared" si="98"/>
        <v>1</v>
      </c>
      <c r="R1593" t="b">
        <f t="shared" ca="1" si="99"/>
        <v>0</v>
      </c>
      <c r="T1593" t="b">
        <f t="shared" ca="1" si="100"/>
        <v>0</v>
      </c>
      <c r="X1593" t="str">
        <f>IF(ISBLANK(W1593),"",
IF(ISERROR(FIND(",",W1593)),
  IF(ISERROR(VLOOKUP(W1593,MapTable!$A:$A,1,0)),"맵없음",
  ""),
IF(ISERROR(FIND(",",W1593,FIND(",",W1593)+1)),
  IF(OR(ISERROR(VLOOKUP(LEFT(W1593,FIND(",",W1593)-1),MapTable!$A:$A,1,0)),ISERROR(VLOOKUP(TRIM(MID(W1593,FIND(",",W1593)+1,999)),MapTable!$A:$A,1,0))),"맵없음",
  ""),
IF(ISERROR(FIND(",",W1593,FIND(",",W1593,FIND(",",W1593)+1)+1)),
  IF(OR(ISERROR(VLOOKUP(LEFT(W1593,FIND(",",W1593)-1),MapTable!$A:$A,1,0)),ISERROR(VLOOKUP(TRIM(MID(W1593,FIND(",",W1593)+1,FIND(",",W1593,FIND(",",W1593)+1)-FIND(",",W1593)-1)),MapTable!$A:$A,1,0)),ISERROR(VLOOKUP(TRIM(MID(W1593,FIND(",",W1593,FIND(",",W1593)+1)+1,999)),MapTable!$A:$A,1,0))),"맵없음",
  ""),
IF(ISERROR(FIND(",",W1593,FIND(",",W1593,FIND(",",W1593,FIND(",",W1593)+1)+1)+1)),
  IF(OR(ISERROR(VLOOKUP(LEFT(W1593,FIND(",",W1593)-1),MapTable!$A:$A,1,0)),ISERROR(VLOOKUP(TRIM(MID(W1593,FIND(",",W1593)+1,FIND(",",W1593,FIND(",",W1593)+1)-FIND(",",W1593)-1)),MapTable!$A:$A,1,0)),ISERROR(VLOOKUP(TRIM(MID(W1593,FIND(",",W1593,FIND(",",W1593)+1)+1,FIND(",",W1593,FIND(",",W1593,FIND(",",W1593)+1)+1)-FIND(",",W1593,FIND(",",W1593)+1)-1)),MapTable!$A:$A,1,0)),ISERROR(VLOOKUP(TRIM(MID(W1593,FIND(",",W1593,FIND(",",W1593,FIND(",",W1593)+1)+1)+1,999)),MapTable!$A:$A,1,0))),"맵없음",
  ""),
)))))</f>
        <v/>
      </c>
      <c r="AC1593" t="str">
        <f>IF(ISBLANK(AB1593),"",IF(ISERROR(VLOOKUP(AB1593,[3]DropTable!$A:$A,1,0)),"드랍없음",""))</f>
        <v/>
      </c>
      <c r="AE1593" t="str">
        <f>IF(ISBLANK(AD1593),"",IF(ISERROR(VLOOKUP(AD1593,[3]DropTable!$A:$A,1,0)),"드랍없음",""))</f>
        <v/>
      </c>
      <c r="AG1593">
        <v>9.8000000000000007</v>
      </c>
      <c r="AH1593">
        <v>1</v>
      </c>
    </row>
    <row r="1594" spans="1:34" x14ac:dyDescent="0.3">
      <c r="A1594">
        <v>10</v>
      </c>
      <c r="B1594">
        <v>3</v>
      </c>
      <c r="C1594">
        <f>IF(OR($L1594=TRUE,$A1594=0,MOD($A1594,ChapterTable!$S$20)&lt;&gt;0),
MAX(0,INT(($B1594+ChapterTable!$Q$26+VLOOKUP(SUBSTITUTE(C$1,"성장단계","")&amp;"단계오프셋",ChapterTable!$S:$T,2,0))/ChapterTable!$Q$23)),
MAX(0,INT(($B1594+ChapterTable!$S$26+VLOOKUP(SUBSTITUTE(C$1,"성장단계","")&amp;"보스단계오프셋",ChapterTable!$S:$T,2,0))/ChapterTable!$S$23)))</f>
        <v>0</v>
      </c>
      <c r="D1594">
        <f>IF(OR($L1594=TRUE,$A1594=0,MOD($A1594,ChapterTable!$S$20)&lt;&gt;0),
MAX(0,INT(($B1594+ChapterTable!$Q$26+VLOOKUP(SUBSTITUTE(D$1,"성장단계","")&amp;"단계오프셋",ChapterTable!$S:$T,2,0))/ChapterTable!$Q$23)),
MAX(0,INT(($B1594+ChapterTable!$S$26+VLOOKUP(SUBSTITUTE(D$1,"성장단계","")&amp;"보스단계오프셋",ChapterTable!$S:$T,2,0))/ChapterTable!$S$23)))</f>
        <v>0</v>
      </c>
      <c r="E1594" s="1">
        <f ca="1">IF(AND($A1594=0,$B1594=1),
    VLOOKUP(1,ChapterTable!$1:$1048576,MATCH("최종"&amp;SUBSTITUTE(SUBSTITUTE(E$1,"standard",""),"|Float",""),ChapterTable!$1:$1,0),0)*ChapterTable!$Q$17,
  IF(AND($A1594=0,$B1594=0),
    E1595,
  IF($B1594=0,
    VLOOKUP($A1594,ChapterTable!$1:$1048576,MATCH("최종"&amp;SUBSTITUTE(SUBSTITUTE(E$1,"standard",""),"|Float",""),ChapterTable!$1:$1,0),0),
  IF($B1594=1,
    IF($L1594=FALSE,
      VLOOKUP($A1594,ChapterTable!$1:$1048576,MATCH("최종"&amp;SUBSTITUTE(SUBSTITUTE(E$1,"standard",""),"|Float",""),ChapterTable!$1:$1,0),0),
      VLOOKUP($A1594-ChapterTable!$Q$11,ChapterTable!$1:$1048576,MATCH("최종"&amp;SUBSTITUTE(SUBSTITUTE(E$1,"standard",""),"|Float",""),ChapterTable!$1:$1,0),0)*ChapterTable!$Q$14
    ),
  OFFSET(E1594,-$B1594+IF($L1594,1,0),0)*
    (VLOOKUP(SUBSTITUTE(SUBSTITUTE(E$1,"standard",""),"|Float","")&amp;"인게임누적곱배수",ChapterTable!$S:$T,2,0)^C1594
    +VLOOKUP(SUBSTITUTE(SUBSTITUTE(E$1,"standard",""),"|Float","")&amp;"인게임누적합배수",ChapterTable!$S:$T,2,0)*C1594)
  )
  )
  )
)</f>
        <v>3921.22265625</v>
      </c>
      <c r="F1594" s="1">
        <f ca="1">IF(AND($A1594=0,$B1594=1),
    VLOOKUP(1,ChapterTable!$1:$1048576,MATCH("최종"&amp;SUBSTITUTE(SUBSTITUTE(F$1,"standard",""),"|Float",""),ChapterTable!$1:$1,0),0)*ChapterTable!$Q$17,
  IF(AND($A1594=0,$B1594=0),
    F1595,
  IF($B1594=0,
    VLOOKUP($A1594,ChapterTable!$1:$1048576,MATCH("최종"&amp;SUBSTITUTE(SUBSTITUTE(F$1,"standard",""),"|Float",""),ChapterTable!$1:$1,0),0),
  IF($B1594=1,
    IF($L1594=FALSE,
      VLOOKUP($A1594,ChapterTable!$1:$1048576,MATCH("최종"&amp;SUBSTITUTE(SUBSTITUTE(F$1,"standard",""),"|Float",""),ChapterTable!$1:$1,0),0),
      VLOOKUP($A1594-ChapterTable!$Q$11,ChapterTable!$1:$1048576,MATCH("최종"&amp;SUBSTITUTE(SUBSTITUTE(F$1,"standard",""),"|Float",""),ChapterTable!$1:$1,0),0)*ChapterTable!$Q$14
    ),
  OFFSET(F1594,-$B1594+IF($L1594,1,0),0)*
    (VLOOKUP(SUBSTITUTE(SUBSTITUTE(F$1,"standard",""),"|Float","")&amp;"인게임누적곱배수",ChapterTable!$S:$T,2,0)^D1594
    +VLOOKUP(SUBSTITUTE(SUBSTITUTE(F$1,"standard",""),"|Float","")&amp;"인게임누적합배수",ChapterTable!$S:$T,2,0)*D1594)
  )
  )
  )
)</f>
        <v>2178.45703125</v>
      </c>
      <c r="G1594" t="s">
        <v>76</v>
      </c>
      <c r="J1594" t="str">
        <f>IF(ISBLANK(I1594),"",
IFERROR(VLOOKUP(I1594,[1]StringTable!$1:$1048576,MATCH([1]StringTable!$B$1,[1]StringTable!$1:$1,0),0),
IFERROR(VLOOKUP(I1594,[1]InApkStringTable!$1:$1048576,MATCH([1]InApkStringTable!$B$1,[1]InApkStringTable!$1:$1,0),0),
"스트링없음")))</f>
        <v/>
      </c>
      <c r="L1594" t="b">
        <v>1</v>
      </c>
      <c r="N1594" t="str">
        <f>IF(ISBLANK(M1594),"",IF(ISERROR(VLOOKUP(M1594,MapTable!$A:$A,1,0)),"맵없음",""))</f>
        <v/>
      </c>
      <c r="O1594">
        <f t="shared" si="97"/>
        <v>1</v>
      </c>
      <c r="Q1594">
        <f t="shared" si="98"/>
        <v>1</v>
      </c>
      <c r="R1594" t="b">
        <f t="shared" ca="1" si="99"/>
        <v>0</v>
      </c>
      <c r="T1594" t="b">
        <f t="shared" ca="1" si="100"/>
        <v>0</v>
      </c>
      <c r="X1594" t="str">
        <f>IF(ISBLANK(W1594),"",
IF(ISERROR(FIND(",",W1594)),
  IF(ISERROR(VLOOKUP(W1594,MapTable!$A:$A,1,0)),"맵없음",
  ""),
IF(ISERROR(FIND(",",W1594,FIND(",",W1594)+1)),
  IF(OR(ISERROR(VLOOKUP(LEFT(W1594,FIND(",",W1594)-1),MapTable!$A:$A,1,0)),ISERROR(VLOOKUP(TRIM(MID(W1594,FIND(",",W1594)+1,999)),MapTable!$A:$A,1,0))),"맵없음",
  ""),
IF(ISERROR(FIND(",",W1594,FIND(",",W1594,FIND(",",W1594)+1)+1)),
  IF(OR(ISERROR(VLOOKUP(LEFT(W1594,FIND(",",W1594)-1),MapTable!$A:$A,1,0)),ISERROR(VLOOKUP(TRIM(MID(W1594,FIND(",",W1594)+1,FIND(",",W1594,FIND(",",W1594)+1)-FIND(",",W1594)-1)),MapTable!$A:$A,1,0)),ISERROR(VLOOKUP(TRIM(MID(W1594,FIND(",",W1594,FIND(",",W1594)+1)+1,999)),MapTable!$A:$A,1,0))),"맵없음",
  ""),
IF(ISERROR(FIND(",",W1594,FIND(",",W1594,FIND(",",W1594,FIND(",",W1594)+1)+1)+1)),
  IF(OR(ISERROR(VLOOKUP(LEFT(W1594,FIND(",",W1594)-1),MapTable!$A:$A,1,0)),ISERROR(VLOOKUP(TRIM(MID(W1594,FIND(",",W1594)+1,FIND(",",W1594,FIND(",",W1594)+1)-FIND(",",W1594)-1)),MapTable!$A:$A,1,0)),ISERROR(VLOOKUP(TRIM(MID(W1594,FIND(",",W1594,FIND(",",W1594)+1)+1,FIND(",",W1594,FIND(",",W1594,FIND(",",W1594)+1)+1)-FIND(",",W1594,FIND(",",W1594)+1)-1)),MapTable!$A:$A,1,0)),ISERROR(VLOOKUP(TRIM(MID(W1594,FIND(",",W1594,FIND(",",W1594,FIND(",",W1594)+1)+1)+1,999)),MapTable!$A:$A,1,0))),"맵없음",
  ""),
)))))</f>
        <v/>
      </c>
      <c r="AC1594" t="str">
        <f>IF(ISBLANK(AB1594),"",IF(ISERROR(VLOOKUP(AB1594,[3]DropTable!$A:$A,1,0)),"드랍없음",""))</f>
        <v/>
      </c>
      <c r="AE1594" t="str">
        <f>IF(ISBLANK(AD1594),"",IF(ISERROR(VLOOKUP(AD1594,[3]DropTable!$A:$A,1,0)),"드랍없음",""))</f>
        <v/>
      </c>
      <c r="AG1594">
        <v>9.8000000000000007</v>
      </c>
      <c r="AH1594">
        <v>1</v>
      </c>
    </row>
    <row r="1595" spans="1:34" x14ac:dyDescent="0.3">
      <c r="A1595">
        <v>10</v>
      </c>
      <c r="B1595">
        <v>4</v>
      </c>
      <c r="C1595">
        <f>IF(OR($L1595=TRUE,$A1595=0,MOD($A1595,ChapterTable!$S$20)&lt;&gt;0),
MAX(0,INT(($B1595+ChapterTable!$Q$26+VLOOKUP(SUBSTITUTE(C$1,"성장단계","")&amp;"단계오프셋",ChapterTable!$S:$T,2,0))/ChapterTable!$Q$23)),
MAX(0,INT(($B1595+ChapterTable!$S$26+VLOOKUP(SUBSTITUTE(C$1,"성장단계","")&amp;"보스단계오프셋",ChapterTable!$S:$T,2,0))/ChapterTable!$S$23)))</f>
        <v>0</v>
      </c>
      <c r="D1595">
        <f>IF(OR($L1595=TRUE,$A1595=0,MOD($A1595,ChapterTable!$S$20)&lt;&gt;0),
MAX(0,INT(($B1595+ChapterTable!$Q$26+VLOOKUP(SUBSTITUTE(D$1,"성장단계","")&amp;"단계오프셋",ChapterTable!$S:$T,2,0))/ChapterTable!$Q$23)),
MAX(0,INT(($B1595+ChapterTable!$S$26+VLOOKUP(SUBSTITUTE(D$1,"성장단계","")&amp;"보스단계오프셋",ChapterTable!$S:$T,2,0))/ChapterTable!$S$23)))</f>
        <v>0</v>
      </c>
      <c r="E1595" s="1">
        <f ca="1">IF(AND($A1595=0,$B1595=1),
    VLOOKUP(1,ChapterTable!$1:$1048576,MATCH("최종"&amp;SUBSTITUTE(SUBSTITUTE(E$1,"standard",""),"|Float",""),ChapterTable!$1:$1,0),0)*ChapterTable!$Q$17,
  IF(AND($A1595=0,$B1595=0),
    E1596,
  IF($B1595=0,
    VLOOKUP($A1595,ChapterTable!$1:$1048576,MATCH("최종"&amp;SUBSTITUTE(SUBSTITUTE(E$1,"standard",""),"|Float",""),ChapterTable!$1:$1,0),0),
  IF($B1595=1,
    IF($L1595=FALSE,
      VLOOKUP($A1595,ChapterTable!$1:$1048576,MATCH("최종"&amp;SUBSTITUTE(SUBSTITUTE(E$1,"standard",""),"|Float",""),ChapterTable!$1:$1,0),0),
      VLOOKUP($A1595-ChapterTable!$Q$11,ChapterTable!$1:$1048576,MATCH("최종"&amp;SUBSTITUTE(SUBSTITUTE(E$1,"standard",""),"|Float",""),ChapterTable!$1:$1,0),0)*ChapterTable!$Q$14
    ),
  OFFSET(E1595,-$B1595+IF($L1595,1,0),0)*
    (VLOOKUP(SUBSTITUTE(SUBSTITUTE(E$1,"standard",""),"|Float","")&amp;"인게임누적곱배수",ChapterTable!$S:$T,2,0)^C1595
    +VLOOKUP(SUBSTITUTE(SUBSTITUTE(E$1,"standard",""),"|Float","")&amp;"인게임누적합배수",ChapterTable!$S:$T,2,0)*C1595)
  )
  )
  )
)</f>
        <v>3921.22265625</v>
      </c>
      <c r="F1595" s="1">
        <f ca="1">IF(AND($A1595=0,$B1595=1),
    VLOOKUP(1,ChapterTable!$1:$1048576,MATCH("최종"&amp;SUBSTITUTE(SUBSTITUTE(F$1,"standard",""),"|Float",""),ChapterTable!$1:$1,0),0)*ChapterTable!$Q$17,
  IF(AND($A1595=0,$B1595=0),
    F1596,
  IF($B1595=0,
    VLOOKUP($A1595,ChapterTable!$1:$1048576,MATCH("최종"&amp;SUBSTITUTE(SUBSTITUTE(F$1,"standard",""),"|Float",""),ChapterTable!$1:$1,0),0),
  IF($B1595=1,
    IF($L1595=FALSE,
      VLOOKUP($A1595,ChapterTable!$1:$1048576,MATCH("최종"&amp;SUBSTITUTE(SUBSTITUTE(F$1,"standard",""),"|Float",""),ChapterTable!$1:$1,0),0),
      VLOOKUP($A1595-ChapterTable!$Q$11,ChapterTable!$1:$1048576,MATCH("최종"&amp;SUBSTITUTE(SUBSTITUTE(F$1,"standard",""),"|Float",""),ChapterTable!$1:$1,0),0)*ChapterTable!$Q$14
    ),
  OFFSET(F1595,-$B1595+IF($L1595,1,0),0)*
    (VLOOKUP(SUBSTITUTE(SUBSTITUTE(F$1,"standard",""),"|Float","")&amp;"인게임누적곱배수",ChapterTable!$S:$T,2,0)^D1595
    +VLOOKUP(SUBSTITUTE(SUBSTITUTE(F$1,"standard",""),"|Float","")&amp;"인게임누적합배수",ChapterTable!$S:$T,2,0)*D1595)
  )
  )
  )
)</f>
        <v>2178.45703125</v>
      </c>
      <c r="G1595" t="s">
        <v>76</v>
      </c>
      <c r="J1595" t="str">
        <f>IF(ISBLANK(I1595),"",
IFERROR(VLOOKUP(I1595,[1]StringTable!$1:$1048576,MATCH([1]StringTable!$B$1,[1]StringTable!$1:$1,0),0),
IFERROR(VLOOKUP(I1595,[1]InApkStringTable!$1:$1048576,MATCH([1]InApkStringTable!$B$1,[1]InApkStringTable!$1:$1,0),0),
"스트링없음")))</f>
        <v/>
      </c>
      <c r="L1595" t="b">
        <v>1</v>
      </c>
      <c r="N1595" t="str">
        <f>IF(ISBLANK(M1595),"",IF(ISERROR(VLOOKUP(M1595,MapTable!$A:$A,1,0)),"맵없음",""))</f>
        <v/>
      </c>
      <c r="O1595">
        <f t="shared" si="97"/>
        <v>1</v>
      </c>
      <c r="Q1595">
        <f t="shared" si="98"/>
        <v>1</v>
      </c>
      <c r="R1595" t="b">
        <f t="shared" ca="1" si="99"/>
        <v>0</v>
      </c>
      <c r="T1595" t="b">
        <f t="shared" ca="1" si="100"/>
        <v>0</v>
      </c>
      <c r="X1595" t="str">
        <f>IF(ISBLANK(W1595),"",
IF(ISERROR(FIND(",",W1595)),
  IF(ISERROR(VLOOKUP(W1595,MapTable!$A:$A,1,0)),"맵없음",
  ""),
IF(ISERROR(FIND(",",W1595,FIND(",",W1595)+1)),
  IF(OR(ISERROR(VLOOKUP(LEFT(W1595,FIND(",",W1595)-1),MapTable!$A:$A,1,0)),ISERROR(VLOOKUP(TRIM(MID(W1595,FIND(",",W1595)+1,999)),MapTable!$A:$A,1,0))),"맵없음",
  ""),
IF(ISERROR(FIND(",",W1595,FIND(",",W1595,FIND(",",W1595)+1)+1)),
  IF(OR(ISERROR(VLOOKUP(LEFT(W1595,FIND(",",W1595)-1),MapTable!$A:$A,1,0)),ISERROR(VLOOKUP(TRIM(MID(W1595,FIND(",",W1595)+1,FIND(",",W1595,FIND(",",W1595)+1)-FIND(",",W1595)-1)),MapTable!$A:$A,1,0)),ISERROR(VLOOKUP(TRIM(MID(W1595,FIND(",",W1595,FIND(",",W1595)+1)+1,999)),MapTable!$A:$A,1,0))),"맵없음",
  ""),
IF(ISERROR(FIND(",",W1595,FIND(",",W1595,FIND(",",W1595,FIND(",",W1595)+1)+1)+1)),
  IF(OR(ISERROR(VLOOKUP(LEFT(W1595,FIND(",",W1595)-1),MapTable!$A:$A,1,0)),ISERROR(VLOOKUP(TRIM(MID(W1595,FIND(",",W1595)+1,FIND(",",W1595,FIND(",",W1595)+1)-FIND(",",W1595)-1)),MapTable!$A:$A,1,0)),ISERROR(VLOOKUP(TRIM(MID(W1595,FIND(",",W1595,FIND(",",W1595)+1)+1,FIND(",",W1595,FIND(",",W1595,FIND(",",W1595)+1)+1)-FIND(",",W1595,FIND(",",W1595)+1)-1)),MapTable!$A:$A,1,0)),ISERROR(VLOOKUP(TRIM(MID(W1595,FIND(",",W1595,FIND(",",W1595,FIND(",",W1595)+1)+1)+1,999)),MapTable!$A:$A,1,0))),"맵없음",
  ""),
)))))</f>
        <v/>
      </c>
      <c r="AC1595" t="str">
        <f>IF(ISBLANK(AB1595),"",IF(ISERROR(VLOOKUP(AB1595,[3]DropTable!$A:$A,1,0)),"드랍없음",""))</f>
        <v/>
      </c>
      <c r="AE1595" t="str">
        <f>IF(ISBLANK(AD1595),"",IF(ISERROR(VLOOKUP(AD1595,[3]DropTable!$A:$A,1,0)),"드랍없음",""))</f>
        <v/>
      </c>
      <c r="AG1595">
        <v>9.8000000000000007</v>
      </c>
      <c r="AH1595">
        <v>1</v>
      </c>
    </row>
    <row r="1596" spans="1:34" x14ac:dyDescent="0.3">
      <c r="A1596">
        <v>10</v>
      </c>
      <c r="B1596">
        <v>5</v>
      </c>
      <c r="C1596">
        <f>IF(OR($L1596=TRUE,$A1596=0,MOD($A1596,ChapterTable!$S$20)&lt;&gt;0),
MAX(0,INT(($B1596+ChapterTable!$Q$26+VLOOKUP(SUBSTITUTE(C$1,"성장단계","")&amp;"단계오프셋",ChapterTable!$S:$T,2,0))/ChapterTable!$Q$23)),
MAX(0,INT(($B1596+ChapterTable!$S$26+VLOOKUP(SUBSTITUTE(C$1,"성장단계","")&amp;"보스단계오프셋",ChapterTable!$S:$T,2,0))/ChapterTable!$S$23)))</f>
        <v>0</v>
      </c>
      <c r="D1596">
        <f>IF(OR($L1596=TRUE,$A1596=0,MOD($A1596,ChapterTable!$S$20)&lt;&gt;0),
MAX(0,INT(($B1596+ChapterTable!$Q$26+VLOOKUP(SUBSTITUTE(D$1,"성장단계","")&amp;"단계오프셋",ChapterTable!$S:$T,2,0))/ChapterTable!$Q$23)),
MAX(0,INT(($B1596+ChapterTable!$S$26+VLOOKUP(SUBSTITUTE(D$1,"성장단계","")&amp;"보스단계오프셋",ChapterTable!$S:$T,2,0))/ChapterTable!$S$23)))</f>
        <v>0</v>
      </c>
      <c r="E1596" s="1">
        <f ca="1">IF(AND($A1596=0,$B1596=1),
    VLOOKUP(1,ChapterTable!$1:$1048576,MATCH("최종"&amp;SUBSTITUTE(SUBSTITUTE(E$1,"standard",""),"|Float",""),ChapterTable!$1:$1,0),0)*ChapterTable!$Q$17,
  IF(AND($A1596=0,$B1596=0),
    E1597,
  IF($B1596=0,
    VLOOKUP($A1596,ChapterTable!$1:$1048576,MATCH("최종"&amp;SUBSTITUTE(SUBSTITUTE(E$1,"standard",""),"|Float",""),ChapterTable!$1:$1,0),0),
  IF($B1596=1,
    IF($L1596=FALSE,
      VLOOKUP($A1596,ChapterTable!$1:$1048576,MATCH("최종"&amp;SUBSTITUTE(SUBSTITUTE(E$1,"standard",""),"|Float",""),ChapterTable!$1:$1,0),0),
      VLOOKUP($A1596-ChapterTable!$Q$11,ChapterTable!$1:$1048576,MATCH("최종"&amp;SUBSTITUTE(SUBSTITUTE(E$1,"standard",""),"|Float",""),ChapterTable!$1:$1,0),0)*ChapterTable!$Q$14
    ),
  OFFSET(E1596,-$B1596+IF($L1596,1,0),0)*
    (VLOOKUP(SUBSTITUTE(SUBSTITUTE(E$1,"standard",""),"|Float","")&amp;"인게임누적곱배수",ChapterTable!$S:$T,2,0)^C1596
    +VLOOKUP(SUBSTITUTE(SUBSTITUTE(E$1,"standard",""),"|Float","")&amp;"인게임누적합배수",ChapterTable!$S:$T,2,0)*C1596)
  )
  )
  )
)</f>
        <v>3921.22265625</v>
      </c>
      <c r="F1596" s="1">
        <f ca="1">IF(AND($A1596=0,$B1596=1),
    VLOOKUP(1,ChapterTable!$1:$1048576,MATCH("최종"&amp;SUBSTITUTE(SUBSTITUTE(F$1,"standard",""),"|Float",""),ChapterTable!$1:$1,0),0)*ChapterTable!$Q$17,
  IF(AND($A1596=0,$B1596=0),
    F1597,
  IF($B1596=0,
    VLOOKUP($A1596,ChapterTable!$1:$1048576,MATCH("최종"&amp;SUBSTITUTE(SUBSTITUTE(F$1,"standard",""),"|Float",""),ChapterTable!$1:$1,0),0),
  IF($B1596=1,
    IF($L1596=FALSE,
      VLOOKUP($A1596,ChapterTable!$1:$1048576,MATCH("최종"&amp;SUBSTITUTE(SUBSTITUTE(F$1,"standard",""),"|Float",""),ChapterTable!$1:$1,0),0),
      VLOOKUP($A1596-ChapterTable!$Q$11,ChapterTable!$1:$1048576,MATCH("최종"&amp;SUBSTITUTE(SUBSTITUTE(F$1,"standard",""),"|Float",""),ChapterTable!$1:$1,0),0)*ChapterTable!$Q$14
    ),
  OFFSET(F1596,-$B1596+IF($L1596,1,0),0)*
    (VLOOKUP(SUBSTITUTE(SUBSTITUTE(F$1,"standard",""),"|Float","")&amp;"인게임누적곱배수",ChapterTable!$S:$T,2,0)^D1596
    +VLOOKUP(SUBSTITUTE(SUBSTITUTE(F$1,"standard",""),"|Float","")&amp;"인게임누적합배수",ChapterTable!$S:$T,2,0)*D1596)
  )
  )
  )
)</f>
        <v>2178.45703125</v>
      </c>
      <c r="G1596" t="s">
        <v>76</v>
      </c>
      <c r="J1596" t="str">
        <f>IF(ISBLANK(I1596),"",
IFERROR(VLOOKUP(I1596,[1]StringTable!$1:$1048576,MATCH([1]StringTable!$B$1,[1]StringTable!$1:$1,0),0),
IFERROR(VLOOKUP(I1596,[1]InApkStringTable!$1:$1048576,MATCH([1]InApkStringTable!$B$1,[1]InApkStringTable!$1:$1,0),0),
"스트링없음")))</f>
        <v/>
      </c>
      <c r="L1596" t="b">
        <v>1</v>
      </c>
      <c r="N1596" t="str">
        <f>IF(ISBLANK(M1596),"",IF(ISERROR(VLOOKUP(M1596,MapTable!$A:$A,1,0)),"맵없음",""))</f>
        <v/>
      </c>
      <c r="O1596">
        <f t="shared" si="97"/>
        <v>11</v>
      </c>
      <c r="Q1596">
        <f t="shared" si="98"/>
        <v>11</v>
      </c>
      <c r="R1596" t="b">
        <f t="shared" ca="1" si="99"/>
        <v>0</v>
      </c>
      <c r="T1596" t="b">
        <f t="shared" ca="1" si="100"/>
        <v>0</v>
      </c>
      <c r="X1596" t="str">
        <f>IF(ISBLANK(W1596),"",
IF(ISERROR(FIND(",",W1596)),
  IF(ISERROR(VLOOKUP(W1596,MapTable!$A:$A,1,0)),"맵없음",
  ""),
IF(ISERROR(FIND(",",W1596,FIND(",",W1596)+1)),
  IF(OR(ISERROR(VLOOKUP(LEFT(W1596,FIND(",",W1596)-1),MapTable!$A:$A,1,0)),ISERROR(VLOOKUP(TRIM(MID(W1596,FIND(",",W1596)+1,999)),MapTable!$A:$A,1,0))),"맵없음",
  ""),
IF(ISERROR(FIND(",",W1596,FIND(",",W1596,FIND(",",W1596)+1)+1)),
  IF(OR(ISERROR(VLOOKUP(LEFT(W1596,FIND(",",W1596)-1),MapTable!$A:$A,1,0)),ISERROR(VLOOKUP(TRIM(MID(W1596,FIND(",",W1596)+1,FIND(",",W1596,FIND(",",W1596)+1)-FIND(",",W1596)-1)),MapTable!$A:$A,1,0)),ISERROR(VLOOKUP(TRIM(MID(W1596,FIND(",",W1596,FIND(",",W1596)+1)+1,999)),MapTable!$A:$A,1,0))),"맵없음",
  ""),
IF(ISERROR(FIND(",",W1596,FIND(",",W1596,FIND(",",W1596,FIND(",",W1596)+1)+1)+1)),
  IF(OR(ISERROR(VLOOKUP(LEFT(W1596,FIND(",",W1596)-1),MapTable!$A:$A,1,0)),ISERROR(VLOOKUP(TRIM(MID(W1596,FIND(",",W1596)+1,FIND(",",W1596,FIND(",",W1596)+1)-FIND(",",W1596)-1)),MapTable!$A:$A,1,0)),ISERROR(VLOOKUP(TRIM(MID(W1596,FIND(",",W1596,FIND(",",W1596)+1)+1,FIND(",",W1596,FIND(",",W1596,FIND(",",W1596)+1)+1)-FIND(",",W1596,FIND(",",W1596)+1)-1)),MapTable!$A:$A,1,0)),ISERROR(VLOOKUP(TRIM(MID(W1596,FIND(",",W1596,FIND(",",W1596,FIND(",",W1596)+1)+1)+1,999)),MapTable!$A:$A,1,0))),"맵없음",
  ""),
)))))</f>
        <v/>
      </c>
      <c r="AC1596" t="str">
        <f>IF(ISBLANK(AB1596),"",IF(ISERROR(VLOOKUP(AB1596,[3]DropTable!$A:$A,1,0)),"드랍없음",""))</f>
        <v/>
      </c>
      <c r="AE1596" t="str">
        <f>IF(ISBLANK(AD1596),"",IF(ISERROR(VLOOKUP(AD1596,[3]DropTable!$A:$A,1,0)),"드랍없음",""))</f>
        <v/>
      </c>
      <c r="AG1596">
        <v>9.8000000000000007</v>
      </c>
      <c r="AH1596">
        <v>1</v>
      </c>
    </row>
    <row r="1597" spans="1:34" x14ac:dyDescent="0.3">
      <c r="A1597">
        <v>10</v>
      </c>
      <c r="B1597">
        <v>6</v>
      </c>
      <c r="C1597">
        <f>IF(OR($L1597=TRUE,$A1597=0,MOD($A1597,ChapterTable!$S$20)&lt;&gt;0),
MAX(0,INT(($B1597+ChapterTable!$Q$26+VLOOKUP(SUBSTITUTE(C$1,"성장단계","")&amp;"단계오프셋",ChapterTable!$S:$T,2,0))/ChapterTable!$Q$23)),
MAX(0,INT(($B1597+ChapterTable!$S$26+VLOOKUP(SUBSTITUTE(C$1,"성장단계","")&amp;"보스단계오프셋",ChapterTable!$S:$T,2,0))/ChapterTable!$S$23)))</f>
        <v>1</v>
      </c>
      <c r="D1597">
        <f>IF(OR($L1597=TRUE,$A1597=0,MOD($A1597,ChapterTable!$S$20)&lt;&gt;0),
MAX(0,INT(($B1597+ChapterTable!$Q$26+VLOOKUP(SUBSTITUTE(D$1,"성장단계","")&amp;"단계오프셋",ChapterTable!$S:$T,2,0))/ChapterTable!$Q$23)),
MAX(0,INT(($B1597+ChapterTable!$S$26+VLOOKUP(SUBSTITUTE(D$1,"성장단계","")&amp;"보스단계오프셋",ChapterTable!$S:$T,2,0))/ChapterTable!$S$23)))</f>
        <v>0</v>
      </c>
      <c r="E1597" s="1">
        <f ca="1">IF(AND($A1597=0,$B1597=1),
    VLOOKUP(1,ChapterTable!$1:$1048576,MATCH("최종"&amp;SUBSTITUTE(SUBSTITUTE(E$1,"standard",""),"|Float",""),ChapterTable!$1:$1,0),0)*ChapterTable!$Q$17,
  IF(AND($A1597=0,$B1597=0),
    E1598,
  IF($B1597=0,
    VLOOKUP($A1597,ChapterTable!$1:$1048576,MATCH("최종"&amp;SUBSTITUTE(SUBSTITUTE(E$1,"standard",""),"|Float",""),ChapterTable!$1:$1,0),0),
  IF($B1597=1,
    IF($L1597=FALSE,
      VLOOKUP($A1597,ChapterTable!$1:$1048576,MATCH("최종"&amp;SUBSTITUTE(SUBSTITUTE(E$1,"standard",""),"|Float",""),ChapterTable!$1:$1,0),0),
      VLOOKUP($A1597-ChapterTable!$Q$11,ChapterTable!$1:$1048576,MATCH("최종"&amp;SUBSTITUTE(SUBSTITUTE(E$1,"standard",""),"|Float",""),ChapterTable!$1:$1,0),0)*ChapterTable!$Q$14
    ),
  OFFSET(E1597,-$B1597+IF($L1597,1,0),0)*
    (VLOOKUP(SUBSTITUTE(SUBSTITUTE(E$1,"standard",""),"|Float","")&amp;"인게임누적곱배수",ChapterTable!$S:$T,2,0)^C1597
    +VLOOKUP(SUBSTITUTE(SUBSTITUTE(E$1,"standard",""),"|Float","")&amp;"인게임누적합배수",ChapterTable!$S:$T,2,0)*C1597)
  )
  )
  )
)</f>
        <v>5293.6505859375002</v>
      </c>
      <c r="F1597" s="1">
        <f ca="1">IF(AND($A1597=0,$B1597=1),
    VLOOKUP(1,ChapterTable!$1:$1048576,MATCH("최종"&amp;SUBSTITUTE(SUBSTITUTE(F$1,"standard",""),"|Float",""),ChapterTable!$1:$1,0),0)*ChapterTable!$Q$17,
  IF(AND($A1597=0,$B1597=0),
    F1598,
  IF($B1597=0,
    VLOOKUP($A1597,ChapterTable!$1:$1048576,MATCH("최종"&amp;SUBSTITUTE(SUBSTITUTE(F$1,"standard",""),"|Float",""),ChapterTable!$1:$1,0),0),
  IF($B1597=1,
    IF($L1597=FALSE,
      VLOOKUP($A1597,ChapterTable!$1:$1048576,MATCH("최종"&amp;SUBSTITUTE(SUBSTITUTE(F$1,"standard",""),"|Float",""),ChapterTable!$1:$1,0),0),
      VLOOKUP($A1597-ChapterTable!$Q$11,ChapterTable!$1:$1048576,MATCH("최종"&amp;SUBSTITUTE(SUBSTITUTE(F$1,"standard",""),"|Float",""),ChapterTable!$1:$1,0),0)*ChapterTable!$Q$14
    ),
  OFFSET(F1597,-$B1597+IF($L1597,1,0),0)*
    (VLOOKUP(SUBSTITUTE(SUBSTITUTE(F$1,"standard",""),"|Float","")&amp;"인게임누적곱배수",ChapterTable!$S:$T,2,0)^D1597
    +VLOOKUP(SUBSTITUTE(SUBSTITUTE(F$1,"standard",""),"|Float","")&amp;"인게임누적합배수",ChapterTable!$S:$T,2,0)*D1597)
  )
  )
  )
)</f>
        <v>2178.45703125</v>
      </c>
      <c r="G1597" t="s">
        <v>76</v>
      </c>
      <c r="J1597" t="str">
        <f>IF(ISBLANK(I1597),"",
IFERROR(VLOOKUP(I1597,[1]StringTable!$1:$1048576,MATCH([1]StringTable!$B$1,[1]StringTable!$1:$1,0),0),
IFERROR(VLOOKUP(I1597,[1]InApkStringTable!$1:$1048576,MATCH([1]InApkStringTable!$B$1,[1]InApkStringTable!$1:$1,0),0),
"스트링없음")))</f>
        <v/>
      </c>
      <c r="L1597" t="b">
        <v>1</v>
      </c>
      <c r="N1597" t="str">
        <f>IF(ISBLANK(M1597),"",IF(ISERROR(VLOOKUP(M1597,MapTable!$A:$A,1,0)),"맵없음",""))</f>
        <v/>
      </c>
      <c r="O1597">
        <f t="shared" si="97"/>
        <v>1</v>
      </c>
      <c r="Q1597">
        <f t="shared" si="98"/>
        <v>1</v>
      </c>
      <c r="R1597" t="b">
        <f t="shared" ca="1" si="99"/>
        <v>0</v>
      </c>
      <c r="T1597" t="b">
        <f t="shared" ca="1" si="100"/>
        <v>0</v>
      </c>
      <c r="X1597" t="str">
        <f>IF(ISBLANK(W1597),"",
IF(ISERROR(FIND(",",W1597)),
  IF(ISERROR(VLOOKUP(W1597,MapTable!$A:$A,1,0)),"맵없음",
  ""),
IF(ISERROR(FIND(",",W1597,FIND(",",W1597)+1)),
  IF(OR(ISERROR(VLOOKUP(LEFT(W1597,FIND(",",W1597)-1),MapTable!$A:$A,1,0)),ISERROR(VLOOKUP(TRIM(MID(W1597,FIND(",",W1597)+1,999)),MapTable!$A:$A,1,0))),"맵없음",
  ""),
IF(ISERROR(FIND(",",W1597,FIND(",",W1597,FIND(",",W1597)+1)+1)),
  IF(OR(ISERROR(VLOOKUP(LEFT(W1597,FIND(",",W1597)-1),MapTable!$A:$A,1,0)),ISERROR(VLOOKUP(TRIM(MID(W1597,FIND(",",W1597)+1,FIND(",",W1597,FIND(",",W1597)+1)-FIND(",",W1597)-1)),MapTable!$A:$A,1,0)),ISERROR(VLOOKUP(TRIM(MID(W1597,FIND(",",W1597,FIND(",",W1597)+1)+1,999)),MapTable!$A:$A,1,0))),"맵없음",
  ""),
IF(ISERROR(FIND(",",W1597,FIND(",",W1597,FIND(",",W1597,FIND(",",W1597)+1)+1)+1)),
  IF(OR(ISERROR(VLOOKUP(LEFT(W1597,FIND(",",W1597)-1),MapTable!$A:$A,1,0)),ISERROR(VLOOKUP(TRIM(MID(W1597,FIND(",",W1597)+1,FIND(",",W1597,FIND(",",W1597)+1)-FIND(",",W1597)-1)),MapTable!$A:$A,1,0)),ISERROR(VLOOKUP(TRIM(MID(W1597,FIND(",",W1597,FIND(",",W1597)+1)+1,FIND(",",W1597,FIND(",",W1597,FIND(",",W1597)+1)+1)-FIND(",",W1597,FIND(",",W1597)+1)-1)),MapTable!$A:$A,1,0)),ISERROR(VLOOKUP(TRIM(MID(W1597,FIND(",",W1597,FIND(",",W1597,FIND(",",W1597)+1)+1)+1,999)),MapTable!$A:$A,1,0))),"맵없음",
  ""),
)))))</f>
        <v/>
      </c>
      <c r="AC1597" t="str">
        <f>IF(ISBLANK(AB1597),"",IF(ISERROR(VLOOKUP(AB1597,[3]DropTable!$A:$A,1,0)),"드랍없음",""))</f>
        <v/>
      </c>
      <c r="AE1597" t="str">
        <f>IF(ISBLANK(AD1597),"",IF(ISERROR(VLOOKUP(AD1597,[3]DropTable!$A:$A,1,0)),"드랍없음",""))</f>
        <v/>
      </c>
      <c r="AG1597">
        <v>9.8000000000000007</v>
      </c>
      <c r="AH1597">
        <v>1</v>
      </c>
    </row>
    <row r="1598" spans="1:34" x14ac:dyDescent="0.3">
      <c r="A1598">
        <v>10</v>
      </c>
      <c r="B1598">
        <v>7</v>
      </c>
      <c r="C1598">
        <f>IF(OR($L1598=TRUE,$A1598=0,MOD($A1598,ChapterTable!$S$20)&lt;&gt;0),
MAX(0,INT(($B1598+ChapterTable!$Q$26+VLOOKUP(SUBSTITUTE(C$1,"성장단계","")&amp;"단계오프셋",ChapterTable!$S:$T,2,0))/ChapterTable!$Q$23)),
MAX(0,INT(($B1598+ChapterTable!$S$26+VLOOKUP(SUBSTITUTE(C$1,"성장단계","")&amp;"보스단계오프셋",ChapterTable!$S:$T,2,0))/ChapterTable!$S$23)))</f>
        <v>1</v>
      </c>
      <c r="D1598">
        <f>IF(OR($L1598=TRUE,$A1598=0,MOD($A1598,ChapterTable!$S$20)&lt;&gt;0),
MAX(0,INT(($B1598+ChapterTable!$Q$26+VLOOKUP(SUBSTITUTE(D$1,"성장단계","")&amp;"단계오프셋",ChapterTable!$S:$T,2,0))/ChapterTable!$Q$23)),
MAX(0,INT(($B1598+ChapterTable!$S$26+VLOOKUP(SUBSTITUTE(D$1,"성장단계","")&amp;"보스단계오프셋",ChapterTable!$S:$T,2,0))/ChapterTable!$S$23)))</f>
        <v>0</v>
      </c>
      <c r="E1598" s="1">
        <f ca="1">IF(AND($A1598=0,$B1598=1),
    VLOOKUP(1,ChapterTable!$1:$1048576,MATCH("최종"&amp;SUBSTITUTE(SUBSTITUTE(E$1,"standard",""),"|Float",""),ChapterTable!$1:$1,0),0)*ChapterTable!$Q$17,
  IF(AND($A1598=0,$B1598=0),
    E1599,
  IF($B1598=0,
    VLOOKUP($A1598,ChapterTable!$1:$1048576,MATCH("최종"&amp;SUBSTITUTE(SUBSTITUTE(E$1,"standard",""),"|Float",""),ChapterTable!$1:$1,0),0),
  IF($B1598=1,
    IF($L1598=FALSE,
      VLOOKUP($A1598,ChapterTable!$1:$1048576,MATCH("최종"&amp;SUBSTITUTE(SUBSTITUTE(E$1,"standard",""),"|Float",""),ChapterTable!$1:$1,0),0),
      VLOOKUP($A1598-ChapterTable!$Q$11,ChapterTable!$1:$1048576,MATCH("최종"&amp;SUBSTITUTE(SUBSTITUTE(E$1,"standard",""),"|Float",""),ChapterTable!$1:$1,0),0)*ChapterTable!$Q$14
    ),
  OFFSET(E1598,-$B1598+IF($L1598,1,0),0)*
    (VLOOKUP(SUBSTITUTE(SUBSTITUTE(E$1,"standard",""),"|Float","")&amp;"인게임누적곱배수",ChapterTable!$S:$T,2,0)^C1598
    +VLOOKUP(SUBSTITUTE(SUBSTITUTE(E$1,"standard",""),"|Float","")&amp;"인게임누적합배수",ChapterTable!$S:$T,2,0)*C1598)
  )
  )
  )
)</f>
        <v>5293.6505859375002</v>
      </c>
      <c r="F1598" s="1">
        <f ca="1">IF(AND($A1598=0,$B1598=1),
    VLOOKUP(1,ChapterTable!$1:$1048576,MATCH("최종"&amp;SUBSTITUTE(SUBSTITUTE(F$1,"standard",""),"|Float",""),ChapterTable!$1:$1,0),0)*ChapterTable!$Q$17,
  IF(AND($A1598=0,$B1598=0),
    F1599,
  IF($B1598=0,
    VLOOKUP($A1598,ChapterTable!$1:$1048576,MATCH("최종"&amp;SUBSTITUTE(SUBSTITUTE(F$1,"standard",""),"|Float",""),ChapterTable!$1:$1,0),0),
  IF($B1598=1,
    IF($L1598=FALSE,
      VLOOKUP($A1598,ChapterTable!$1:$1048576,MATCH("최종"&amp;SUBSTITUTE(SUBSTITUTE(F$1,"standard",""),"|Float",""),ChapterTable!$1:$1,0),0),
      VLOOKUP($A1598-ChapterTable!$Q$11,ChapterTable!$1:$1048576,MATCH("최종"&amp;SUBSTITUTE(SUBSTITUTE(F$1,"standard",""),"|Float",""),ChapterTable!$1:$1,0),0)*ChapterTable!$Q$14
    ),
  OFFSET(F1598,-$B1598+IF($L1598,1,0),0)*
    (VLOOKUP(SUBSTITUTE(SUBSTITUTE(F$1,"standard",""),"|Float","")&amp;"인게임누적곱배수",ChapterTable!$S:$T,2,0)^D1598
    +VLOOKUP(SUBSTITUTE(SUBSTITUTE(F$1,"standard",""),"|Float","")&amp;"인게임누적합배수",ChapterTable!$S:$T,2,0)*D1598)
  )
  )
  )
)</f>
        <v>2178.45703125</v>
      </c>
      <c r="G1598" t="s">
        <v>76</v>
      </c>
      <c r="J1598" t="str">
        <f>IF(ISBLANK(I1598),"",
IFERROR(VLOOKUP(I1598,[1]StringTable!$1:$1048576,MATCH([1]StringTable!$B$1,[1]StringTable!$1:$1,0),0),
IFERROR(VLOOKUP(I1598,[1]InApkStringTable!$1:$1048576,MATCH([1]InApkStringTable!$B$1,[1]InApkStringTable!$1:$1,0),0),
"스트링없음")))</f>
        <v/>
      </c>
      <c r="L1598" t="b">
        <v>1</v>
      </c>
      <c r="N1598" t="str">
        <f>IF(ISBLANK(M1598),"",IF(ISERROR(VLOOKUP(M1598,MapTable!$A:$A,1,0)),"맵없음",""))</f>
        <v/>
      </c>
      <c r="O1598">
        <f t="shared" si="97"/>
        <v>1</v>
      </c>
      <c r="Q1598">
        <f t="shared" si="98"/>
        <v>1</v>
      </c>
      <c r="R1598" t="b">
        <f t="shared" ca="1" si="99"/>
        <v>0</v>
      </c>
      <c r="T1598" t="b">
        <f t="shared" ca="1" si="100"/>
        <v>0</v>
      </c>
      <c r="X1598" t="str">
        <f>IF(ISBLANK(W1598),"",
IF(ISERROR(FIND(",",W1598)),
  IF(ISERROR(VLOOKUP(W1598,MapTable!$A:$A,1,0)),"맵없음",
  ""),
IF(ISERROR(FIND(",",W1598,FIND(",",W1598)+1)),
  IF(OR(ISERROR(VLOOKUP(LEFT(W1598,FIND(",",W1598)-1),MapTable!$A:$A,1,0)),ISERROR(VLOOKUP(TRIM(MID(W1598,FIND(",",W1598)+1,999)),MapTable!$A:$A,1,0))),"맵없음",
  ""),
IF(ISERROR(FIND(",",W1598,FIND(",",W1598,FIND(",",W1598)+1)+1)),
  IF(OR(ISERROR(VLOOKUP(LEFT(W1598,FIND(",",W1598)-1),MapTable!$A:$A,1,0)),ISERROR(VLOOKUP(TRIM(MID(W1598,FIND(",",W1598)+1,FIND(",",W1598,FIND(",",W1598)+1)-FIND(",",W1598)-1)),MapTable!$A:$A,1,0)),ISERROR(VLOOKUP(TRIM(MID(W1598,FIND(",",W1598,FIND(",",W1598)+1)+1,999)),MapTable!$A:$A,1,0))),"맵없음",
  ""),
IF(ISERROR(FIND(",",W1598,FIND(",",W1598,FIND(",",W1598,FIND(",",W1598)+1)+1)+1)),
  IF(OR(ISERROR(VLOOKUP(LEFT(W1598,FIND(",",W1598)-1),MapTable!$A:$A,1,0)),ISERROR(VLOOKUP(TRIM(MID(W1598,FIND(",",W1598)+1,FIND(",",W1598,FIND(",",W1598)+1)-FIND(",",W1598)-1)),MapTable!$A:$A,1,0)),ISERROR(VLOOKUP(TRIM(MID(W1598,FIND(",",W1598,FIND(",",W1598)+1)+1,FIND(",",W1598,FIND(",",W1598,FIND(",",W1598)+1)+1)-FIND(",",W1598,FIND(",",W1598)+1)-1)),MapTable!$A:$A,1,0)),ISERROR(VLOOKUP(TRIM(MID(W1598,FIND(",",W1598,FIND(",",W1598,FIND(",",W1598)+1)+1)+1,999)),MapTable!$A:$A,1,0))),"맵없음",
  ""),
)))))</f>
        <v/>
      </c>
      <c r="AC1598" t="str">
        <f>IF(ISBLANK(AB1598),"",IF(ISERROR(VLOOKUP(AB1598,[3]DropTable!$A:$A,1,0)),"드랍없음",""))</f>
        <v/>
      </c>
      <c r="AE1598" t="str">
        <f>IF(ISBLANK(AD1598),"",IF(ISERROR(VLOOKUP(AD1598,[3]DropTable!$A:$A,1,0)),"드랍없음",""))</f>
        <v/>
      </c>
      <c r="AG1598">
        <v>9.8000000000000007</v>
      </c>
      <c r="AH1598">
        <v>1</v>
      </c>
    </row>
    <row r="1599" spans="1:34" x14ac:dyDescent="0.3">
      <c r="A1599">
        <v>10</v>
      </c>
      <c r="B1599">
        <v>8</v>
      </c>
      <c r="C1599">
        <f>IF(OR($L1599=TRUE,$A1599=0,MOD($A1599,ChapterTable!$S$20)&lt;&gt;0),
MAX(0,INT(($B1599+ChapterTable!$Q$26+VLOOKUP(SUBSTITUTE(C$1,"성장단계","")&amp;"단계오프셋",ChapterTable!$S:$T,2,0))/ChapterTable!$Q$23)),
MAX(0,INT(($B1599+ChapterTable!$S$26+VLOOKUP(SUBSTITUTE(C$1,"성장단계","")&amp;"보스단계오프셋",ChapterTable!$S:$T,2,0))/ChapterTable!$S$23)))</f>
        <v>1</v>
      </c>
      <c r="D1599">
        <f>IF(OR($L1599=TRUE,$A1599=0,MOD($A1599,ChapterTable!$S$20)&lt;&gt;0),
MAX(0,INT(($B1599+ChapterTable!$Q$26+VLOOKUP(SUBSTITUTE(D$1,"성장단계","")&amp;"단계오프셋",ChapterTable!$S:$T,2,0))/ChapterTable!$Q$23)),
MAX(0,INT(($B1599+ChapterTable!$S$26+VLOOKUP(SUBSTITUTE(D$1,"성장단계","")&amp;"보스단계오프셋",ChapterTable!$S:$T,2,0))/ChapterTable!$S$23)))</f>
        <v>0</v>
      </c>
      <c r="E1599" s="1">
        <f ca="1">IF(AND($A1599=0,$B1599=1),
    VLOOKUP(1,ChapterTable!$1:$1048576,MATCH("최종"&amp;SUBSTITUTE(SUBSTITUTE(E$1,"standard",""),"|Float",""),ChapterTable!$1:$1,0),0)*ChapterTable!$Q$17,
  IF(AND($A1599=0,$B1599=0),
    E1600,
  IF($B1599=0,
    VLOOKUP($A1599,ChapterTable!$1:$1048576,MATCH("최종"&amp;SUBSTITUTE(SUBSTITUTE(E$1,"standard",""),"|Float",""),ChapterTable!$1:$1,0),0),
  IF($B1599=1,
    IF($L1599=FALSE,
      VLOOKUP($A1599,ChapterTable!$1:$1048576,MATCH("최종"&amp;SUBSTITUTE(SUBSTITUTE(E$1,"standard",""),"|Float",""),ChapterTable!$1:$1,0),0),
      VLOOKUP($A1599-ChapterTable!$Q$11,ChapterTable!$1:$1048576,MATCH("최종"&amp;SUBSTITUTE(SUBSTITUTE(E$1,"standard",""),"|Float",""),ChapterTable!$1:$1,0),0)*ChapterTable!$Q$14
    ),
  OFFSET(E1599,-$B1599+IF($L1599,1,0),0)*
    (VLOOKUP(SUBSTITUTE(SUBSTITUTE(E$1,"standard",""),"|Float","")&amp;"인게임누적곱배수",ChapterTable!$S:$T,2,0)^C1599
    +VLOOKUP(SUBSTITUTE(SUBSTITUTE(E$1,"standard",""),"|Float","")&amp;"인게임누적합배수",ChapterTable!$S:$T,2,0)*C1599)
  )
  )
  )
)</f>
        <v>5293.6505859375002</v>
      </c>
      <c r="F1599" s="1">
        <f ca="1">IF(AND($A1599=0,$B1599=1),
    VLOOKUP(1,ChapterTable!$1:$1048576,MATCH("최종"&amp;SUBSTITUTE(SUBSTITUTE(F$1,"standard",""),"|Float",""),ChapterTable!$1:$1,0),0)*ChapterTable!$Q$17,
  IF(AND($A1599=0,$B1599=0),
    F1600,
  IF($B1599=0,
    VLOOKUP($A1599,ChapterTable!$1:$1048576,MATCH("최종"&amp;SUBSTITUTE(SUBSTITUTE(F$1,"standard",""),"|Float",""),ChapterTable!$1:$1,0),0),
  IF($B1599=1,
    IF($L1599=FALSE,
      VLOOKUP($A1599,ChapterTable!$1:$1048576,MATCH("최종"&amp;SUBSTITUTE(SUBSTITUTE(F$1,"standard",""),"|Float",""),ChapterTable!$1:$1,0),0),
      VLOOKUP($A1599-ChapterTable!$Q$11,ChapterTable!$1:$1048576,MATCH("최종"&amp;SUBSTITUTE(SUBSTITUTE(F$1,"standard",""),"|Float",""),ChapterTable!$1:$1,0),0)*ChapterTable!$Q$14
    ),
  OFFSET(F1599,-$B1599+IF($L1599,1,0),0)*
    (VLOOKUP(SUBSTITUTE(SUBSTITUTE(F$1,"standard",""),"|Float","")&amp;"인게임누적곱배수",ChapterTable!$S:$T,2,0)^D1599
    +VLOOKUP(SUBSTITUTE(SUBSTITUTE(F$1,"standard",""),"|Float","")&amp;"인게임누적합배수",ChapterTable!$S:$T,2,0)*D1599)
  )
  )
  )
)</f>
        <v>2178.45703125</v>
      </c>
      <c r="G1599" t="s">
        <v>76</v>
      </c>
      <c r="J1599" t="str">
        <f>IF(ISBLANK(I1599),"",
IFERROR(VLOOKUP(I1599,[1]StringTable!$1:$1048576,MATCH([1]StringTable!$B$1,[1]StringTable!$1:$1,0),0),
IFERROR(VLOOKUP(I1599,[1]InApkStringTable!$1:$1048576,MATCH([1]InApkStringTable!$B$1,[1]InApkStringTable!$1:$1,0),0),
"스트링없음")))</f>
        <v/>
      </c>
      <c r="L1599" t="b">
        <v>1</v>
      </c>
      <c r="N1599" t="str">
        <f>IF(ISBLANK(M1599),"",IF(ISERROR(VLOOKUP(M1599,MapTable!$A:$A,1,0)),"맵없음",""))</f>
        <v/>
      </c>
      <c r="O1599">
        <f t="shared" si="97"/>
        <v>1</v>
      </c>
      <c r="Q1599">
        <f t="shared" si="98"/>
        <v>1</v>
      </c>
      <c r="R1599" t="b">
        <f t="shared" ca="1" si="99"/>
        <v>0</v>
      </c>
      <c r="T1599" t="b">
        <f t="shared" ca="1" si="100"/>
        <v>0</v>
      </c>
      <c r="X1599" t="str">
        <f>IF(ISBLANK(W1599),"",
IF(ISERROR(FIND(",",W1599)),
  IF(ISERROR(VLOOKUP(W1599,MapTable!$A:$A,1,0)),"맵없음",
  ""),
IF(ISERROR(FIND(",",W1599,FIND(",",W1599)+1)),
  IF(OR(ISERROR(VLOOKUP(LEFT(W1599,FIND(",",W1599)-1),MapTable!$A:$A,1,0)),ISERROR(VLOOKUP(TRIM(MID(W1599,FIND(",",W1599)+1,999)),MapTable!$A:$A,1,0))),"맵없음",
  ""),
IF(ISERROR(FIND(",",W1599,FIND(",",W1599,FIND(",",W1599)+1)+1)),
  IF(OR(ISERROR(VLOOKUP(LEFT(W1599,FIND(",",W1599)-1),MapTable!$A:$A,1,0)),ISERROR(VLOOKUP(TRIM(MID(W1599,FIND(",",W1599)+1,FIND(",",W1599,FIND(",",W1599)+1)-FIND(",",W1599)-1)),MapTable!$A:$A,1,0)),ISERROR(VLOOKUP(TRIM(MID(W1599,FIND(",",W1599,FIND(",",W1599)+1)+1,999)),MapTable!$A:$A,1,0))),"맵없음",
  ""),
IF(ISERROR(FIND(",",W1599,FIND(",",W1599,FIND(",",W1599,FIND(",",W1599)+1)+1)+1)),
  IF(OR(ISERROR(VLOOKUP(LEFT(W1599,FIND(",",W1599)-1),MapTable!$A:$A,1,0)),ISERROR(VLOOKUP(TRIM(MID(W1599,FIND(",",W1599)+1,FIND(",",W1599,FIND(",",W1599)+1)-FIND(",",W1599)-1)),MapTable!$A:$A,1,0)),ISERROR(VLOOKUP(TRIM(MID(W1599,FIND(",",W1599,FIND(",",W1599)+1)+1,FIND(",",W1599,FIND(",",W1599,FIND(",",W1599)+1)+1)-FIND(",",W1599,FIND(",",W1599)+1)-1)),MapTable!$A:$A,1,0)),ISERROR(VLOOKUP(TRIM(MID(W1599,FIND(",",W1599,FIND(",",W1599,FIND(",",W1599)+1)+1)+1,999)),MapTable!$A:$A,1,0))),"맵없음",
  ""),
)))))</f>
        <v/>
      </c>
      <c r="AC1599" t="str">
        <f>IF(ISBLANK(AB1599),"",IF(ISERROR(VLOOKUP(AB1599,[3]DropTable!$A:$A,1,0)),"드랍없음",""))</f>
        <v/>
      </c>
      <c r="AE1599" t="str">
        <f>IF(ISBLANK(AD1599),"",IF(ISERROR(VLOOKUP(AD1599,[3]DropTable!$A:$A,1,0)),"드랍없음",""))</f>
        <v/>
      </c>
      <c r="AG1599">
        <v>9.8000000000000007</v>
      </c>
      <c r="AH1599">
        <v>1</v>
      </c>
    </row>
    <row r="1600" spans="1:34" x14ac:dyDescent="0.3">
      <c r="A1600">
        <v>10</v>
      </c>
      <c r="B1600">
        <v>9</v>
      </c>
      <c r="C1600">
        <f>IF(OR($L1600=TRUE,$A1600=0,MOD($A1600,ChapterTable!$S$20)&lt;&gt;0),
MAX(0,INT(($B1600+ChapterTable!$Q$26+VLOOKUP(SUBSTITUTE(C$1,"성장단계","")&amp;"단계오프셋",ChapterTable!$S:$T,2,0))/ChapterTable!$Q$23)),
MAX(0,INT(($B1600+ChapterTable!$S$26+VLOOKUP(SUBSTITUTE(C$1,"성장단계","")&amp;"보스단계오프셋",ChapterTable!$S:$T,2,0))/ChapterTable!$S$23)))</f>
        <v>1</v>
      </c>
      <c r="D1600">
        <f>IF(OR($L1600=TRUE,$A1600=0,MOD($A1600,ChapterTable!$S$20)&lt;&gt;0),
MAX(0,INT(($B1600+ChapterTable!$Q$26+VLOOKUP(SUBSTITUTE(D$1,"성장단계","")&amp;"단계오프셋",ChapterTable!$S:$T,2,0))/ChapterTable!$Q$23)),
MAX(0,INT(($B1600+ChapterTable!$S$26+VLOOKUP(SUBSTITUTE(D$1,"성장단계","")&amp;"보스단계오프셋",ChapterTable!$S:$T,2,0))/ChapterTable!$S$23)))</f>
        <v>0</v>
      </c>
      <c r="E1600" s="1">
        <f ca="1">IF(AND($A1600=0,$B1600=1),
    VLOOKUP(1,ChapterTable!$1:$1048576,MATCH("최종"&amp;SUBSTITUTE(SUBSTITUTE(E$1,"standard",""),"|Float",""),ChapterTable!$1:$1,0),0)*ChapterTable!$Q$17,
  IF(AND($A1600=0,$B1600=0),
    E1601,
  IF($B1600=0,
    VLOOKUP($A1600,ChapterTable!$1:$1048576,MATCH("최종"&amp;SUBSTITUTE(SUBSTITUTE(E$1,"standard",""),"|Float",""),ChapterTable!$1:$1,0),0),
  IF($B1600=1,
    IF($L1600=FALSE,
      VLOOKUP($A1600,ChapterTable!$1:$1048576,MATCH("최종"&amp;SUBSTITUTE(SUBSTITUTE(E$1,"standard",""),"|Float",""),ChapterTable!$1:$1,0),0),
      VLOOKUP($A1600-ChapterTable!$Q$11,ChapterTable!$1:$1048576,MATCH("최종"&amp;SUBSTITUTE(SUBSTITUTE(E$1,"standard",""),"|Float",""),ChapterTable!$1:$1,0),0)*ChapterTable!$Q$14
    ),
  OFFSET(E1600,-$B1600+IF($L1600,1,0),0)*
    (VLOOKUP(SUBSTITUTE(SUBSTITUTE(E$1,"standard",""),"|Float","")&amp;"인게임누적곱배수",ChapterTable!$S:$T,2,0)^C1600
    +VLOOKUP(SUBSTITUTE(SUBSTITUTE(E$1,"standard",""),"|Float","")&amp;"인게임누적합배수",ChapterTable!$S:$T,2,0)*C1600)
  )
  )
  )
)</f>
        <v>5293.6505859375002</v>
      </c>
      <c r="F1600" s="1">
        <f ca="1">IF(AND($A1600=0,$B1600=1),
    VLOOKUP(1,ChapterTable!$1:$1048576,MATCH("최종"&amp;SUBSTITUTE(SUBSTITUTE(F$1,"standard",""),"|Float",""),ChapterTable!$1:$1,0),0)*ChapterTable!$Q$17,
  IF(AND($A1600=0,$B1600=0),
    F1601,
  IF($B1600=0,
    VLOOKUP($A1600,ChapterTable!$1:$1048576,MATCH("최종"&amp;SUBSTITUTE(SUBSTITUTE(F$1,"standard",""),"|Float",""),ChapterTable!$1:$1,0),0),
  IF($B1600=1,
    IF($L1600=FALSE,
      VLOOKUP($A1600,ChapterTable!$1:$1048576,MATCH("최종"&amp;SUBSTITUTE(SUBSTITUTE(F$1,"standard",""),"|Float",""),ChapterTable!$1:$1,0),0),
      VLOOKUP($A1600-ChapterTable!$Q$11,ChapterTable!$1:$1048576,MATCH("최종"&amp;SUBSTITUTE(SUBSTITUTE(F$1,"standard",""),"|Float",""),ChapterTable!$1:$1,0),0)*ChapterTable!$Q$14
    ),
  OFFSET(F1600,-$B1600+IF($L1600,1,0),0)*
    (VLOOKUP(SUBSTITUTE(SUBSTITUTE(F$1,"standard",""),"|Float","")&amp;"인게임누적곱배수",ChapterTable!$S:$T,2,0)^D1600
    +VLOOKUP(SUBSTITUTE(SUBSTITUTE(F$1,"standard",""),"|Float","")&amp;"인게임누적합배수",ChapterTable!$S:$T,2,0)*D1600)
  )
  )
  )
)</f>
        <v>2178.45703125</v>
      </c>
      <c r="G1600" t="s">
        <v>76</v>
      </c>
      <c r="J1600" t="str">
        <f>IF(ISBLANK(I1600),"",
IFERROR(VLOOKUP(I1600,[1]StringTable!$1:$1048576,MATCH([1]StringTable!$B$1,[1]StringTable!$1:$1,0),0),
IFERROR(VLOOKUP(I1600,[1]InApkStringTable!$1:$1048576,MATCH([1]InApkStringTable!$B$1,[1]InApkStringTable!$1:$1,0),0),
"스트링없음")))</f>
        <v/>
      </c>
      <c r="L1600" t="b">
        <v>1</v>
      </c>
      <c r="N1600" t="str">
        <f>IF(ISBLANK(M1600),"",IF(ISERROR(VLOOKUP(M1600,MapTable!$A:$A,1,0)),"맵없음",""))</f>
        <v/>
      </c>
      <c r="O1600">
        <f t="shared" si="97"/>
        <v>91</v>
      </c>
      <c r="Q1600">
        <f t="shared" si="98"/>
        <v>91</v>
      </c>
      <c r="R1600" t="b">
        <f t="shared" ca="1" si="99"/>
        <v>1</v>
      </c>
      <c r="T1600" t="b">
        <f t="shared" ca="1" si="100"/>
        <v>1</v>
      </c>
      <c r="X1600" t="str">
        <f>IF(ISBLANK(W1600),"",
IF(ISERROR(FIND(",",W1600)),
  IF(ISERROR(VLOOKUP(W1600,MapTable!$A:$A,1,0)),"맵없음",
  ""),
IF(ISERROR(FIND(",",W1600,FIND(",",W1600)+1)),
  IF(OR(ISERROR(VLOOKUP(LEFT(W1600,FIND(",",W1600)-1),MapTable!$A:$A,1,0)),ISERROR(VLOOKUP(TRIM(MID(W1600,FIND(",",W1600)+1,999)),MapTable!$A:$A,1,0))),"맵없음",
  ""),
IF(ISERROR(FIND(",",W1600,FIND(",",W1600,FIND(",",W1600)+1)+1)),
  IF(OR(ISERROR(VLOOKUP(LEFT(W1600,FIND(",",W1600)-1),MapTable!$A:$A,1,0)),ISERROR(VLOOKUP(TRIM(MID(W1600,FIND(",",W1600)+1,FIND(",",W1600,FIND(",",W1600)+1)-FIND(",",W1600)-1)),MapTable!$A:$A,1,0)),ISERROR(VLOOKUP(TRIM(MID(W1600,FIND(",",W1600,FIND(",",W1600)+1)+1,999)),MapTable!$A:$A,1,0))),"맵없음",
  ""),
IF(ISERROR(FIND(",",W1600,FIND(",",W1600,FIND(",",W1600,FIND(",",W1600)+1)+1)+1)),
  IF(OR(ISERROR(VLOOKUP(LEFT(W1600,FIND(",",W1600)-1),MapTable!$A:$A,1,0)),ISERROR(VLOOKUP(TRIM(MID(W1600,FIND(",",W1600)+1,FIND(",",W1600,FIND(",",W1600)+1)-FIND(",",W1600)-1)),MapTable!$A:$A,1,0)),ISERROR(VLOOKUP(TRIM(MID(W1600,FIND(",",W1600,FIND(",",W1600)+1)+1,FIND(",",W1600,FIND(",",W1600,FIND(",",W1600)+1)+1)-FIND(",",W1600,FIND(",",W1600)+1)-1)),MapTable!$A:$A,1,0)),ISERROR(VLOOKUP(TRIM(MID(W1600,FIND(",",W1600,FIND(",",W1600,FIND(",",W1600)+1)+1)+1,999)),MapTable!$A:$A,1,0))),"맵없음",
  ""),
)))))</f>
        <v/>
      </c>
      <c r="AC1600" t="str">
        <f>IF(ISBLANK(AB1600),"",IF(ISERROR(VLOOKUP(AB1600,[3]DropTable!$A:$A,1,0)),"드랍없음",""))</f>
        <v/>
      </c>
      <c r="AE1600" t="str">
        <f>IF(ISBLANK(AD1600),"",IF(ISERROR(VLOOKUP(AD1600,[3]DropTable!$A:$A,1,0)),"드랍없음",""))</f>
        <v/>
      </c>
      <c r="AG1600">
        <v>9.8000000000000007</v>
      </c>
      <c r="AH1600">
        <v>1</v>
      </c>
    </row>
    <row r="1601" spans="1:34" x14ac:dyDescent="0.3">
      <c r="A1601">
        <v>10</v>
      </c>
      <c r="B1601">
        <v>10</v>
      </c>
      <c r="C1601">
        <f>IF(OR($L1601=TRUE,$A1601=0,MOD($A1601,ChapterTable!$S$20)&lt;&gt;0),
MAX(0,INT(($B1601+ChapterTable!$Q$26+VLOOKUP(SUBSTITUTE(C$1,"성장단계","")&amp;"단계오프셋",ChapterTable!$S:$T,2,0))/ChapterTable!$Q$23)),
MAX(0,INT(($B1601+ChapterTable!$S$26+VLOOKUP(SUBSTITUTE(C$1,"성장단계","")&amp;"보스단계오프셋",ChapterTable!$S:$T,2,0))/ChapterTable!$S$23)))</f>
        <v>1</v>
      </c>
      <c r="D1601">
        <f>IF(OR($L1601=TRUE,$A1601=0,MOD($A1601,ChapterTable!$S$20)&lt;&gt;0),
MAX(0,INT(($B1601+ChapterTable!$Q$26+VLOOKUP(SUBSTITUTE(D$1,"성장단계","")&amp;"단계오프셋",ChapterTable!$S:$T,2,0))/ChapterTable!$Q$23)),
MAX(0,INT(($B1601+ChapterTable!$S$26+VLOOKUP(SUBSTITUTE(D$1,"성장단계","")&amp;"보스단계오프셋",ChapterTable!$S:$T,2,0))/ChapterTable!$S$23)))</f>
        <v>0</v>
      </c>
      <c r="E1601" s="1">
        <f ca="1">IF(AND($A1601=0,$B1601=1),
    VLOOKUP(1,ChapterTable!$1:$1048576,MATCH("최종"&amp;SUBSTITUTE(SUBSTITUTE(E$1,"standard",""),"|Float",""),ChapterTable!$1:$1,0),0)*ChapterTable!$Q$17,
  IF(AND($A1601=0,$B1601=0),
    E1602,
  IF($B1601=0,
    VLOOKUP($A1601,ChapterTable!$1:$1048576,MATCH("최종"&amp;SUBSTITUTE(SUBSTITUTE(E$1,"standard",""),"|Float",""),ChapterTable!$1:$1,0),0),
  IF($B1601=1,
    IF($L1601=FALSE,
      VLOOKUP($A1601,ChapterTable!$1:$1048576,MATCH("최종"&amp;SUBSTITUTE(SUBSTITUTE(E$1,"standard",""),"|Float",""),ChapterTable!$1:$1,0),0),
      VLOOKUP($A1601-ChapterTable!$Q$11,ChapterTable!$1:$1048576,MATCH("최종"&amp;SUBSTITUTE(SUBSTITUTE(E$1,"standard",""),"|Float",""),ChapterTable!$1:$1,0),0)*ChapterTable!$Q$14
    ),
  OFFSET(E1601,-$B1601+IF($L1601,1,0),0)*
    (VLOOKUP(SUBSTITUTE(SUBSTITUTE(E$1,"standard",""),"|Float","")&amp;"인게임누적곱배수",ChapterTable!$S:$T,2,0)^C1601
    +VLOOKUP(SUBSTITUTE(SUBSTITUTE(E$1,"standard",""),"|Float","")&amp;"인게임누적합배수",ChapterTable!$S:$T,2,0)*C1601)
  )
  )
  )
)</f>
        <v>5293.6505859375002</v>
      </c>
      <c r="F1601" s="1">
        <f ca="1">IF(AND($A1601=0,$B1601=1),
    VLOOKUP(1,ChapterTable!$1:$1048576,MATCH("최종"&amp;SUBSTITUTE(SUBSTITUTE(F$1,"standard",""),"|Float",""),ChapterTable!$1:$1,0),0)*ChapterTable!$Q$17,
  IF(AND($A1601=0,$B1601=0),
    F1602,
  IF($B1601=0,
    VLOOKUP($A1601,ChapterTable!$1:$1048576,MATCH("최종"&amp;SUBSTITUTE(SUBSTITUTE(F$1,"standard",""),"|Float",""),ChapterTable!$1:$1,0),0),
  IF($B1601=1,
    IF($L1601=FALSE,
      VLOOKUP($A1601,ChapterTable!$1:$1048576,MATCH("최종"&amp;SUBSTITUTE(SUBSTITUTE(F$1,"standard",""),"|Float",""),ChapterTable!$1:$1,0),0),
      VLOOKUP($A1601-ChapterTable!$Q$11,ChapterTable!$1:$1048576,MATCH("최종"&amp;SUBSTITUTE(SUBSTITUTE(F$1,"standard",""),"|Float",""),ChapterTable!$1:$1,0),0)*ChapterTable!$Q$14
    ),
  OFFSET(F1601,-$B1601+IF($L1601,1,0),0)*
    (VLOOKUP(SUBSTITUTE(SUBSTITUTE(F$1,"standard",""),"|Float","")&amp;"인게임누적곱배수",ChapterTable!$S:$T,2,0)^D1601
    +VLOOKUP(SUBSTITUTE(SUBSTITUTE(F$1,"standard",""),"|Float","")&amp;"인게임누적합배수",ChapterTable!$S:$T,2,0)*D1601)
  )
  )
  )
)</f>
        <v>2178.45703125</v>
      </c>
      <c r="G1601" t="s">
        <v>76</v>
      </c>
      <c r="J1601" t="str">
        <f>IF(ISBLANK(I1601),"",
IFERROR(VLOOKUP(I1601,[1]StringTable!$1:$1048576,MATCH([1]StringTable!$B$1,[1]StringTable!$1:$1,0),0),
IFERROR(VLOOKUP(I1601,[1]InApkStringTable!$1:$1048576,MATCH([1]InApkStringTable!$B$1,[1]InApkStringTable!$1:$1,0),0),
"스트링없음")))</f>
        <v/>
      </c>
      <c r="L1601" t="b">
        <v>1</v>
      </c>
      <c r="N1601" t="str">
        <f>IF(ISBLANK(M1601),"",IF(ISERROR(VLOOKUP(M1601,MapTable!$A:$A,1,0)),"맵없음",""))</f>
        <v/>
      </c>
      <c r="O1601">
        <f t="shared" si="97"/>
        <v>21</v>
      </c>
      <c r="Q1601">
        <f t="shared" si="98"/>
        <v>21</v>
      </c>
      <c r="R1601" t="b">
        <f t="shared" ca="1" si="99"/>
        <v>0</v>
      </c>
      <c r="T1601" t="b">
        <f t="shared" ca="1" si="100"/>
        <v>0</v>
      </c>
      <c r="X1601" t="str">
        <f>IF(ISBLANK(W1601),"",
IF(ISERROR(FIND(",",W1601)),
  IF(ISERROR(VLOOKUP(W1601,MapTable!$A:$A,1,0)),"맵없음",
  ""),
IF(ISERROR(FIND(",",W1601,FIND(",",W1601)+1)),
  IF(OR(ISERROR(VLOOKUP(LEFT(W1601,FIND(",",W1601)-1),MapTable!$A:$A,1,0)),ISERROR(VLOOKUP(TRIM(MID(W1601,FIND(",",W1601)+1,999)),MapTable!$A:$A,1,0))),"맵없음",
  ""),
IF(ISERROR(FIND(",",W1601,FIND(",",W1601,FIND(",",W1601)+1)+1)),
  IF(OR(ISERROR(VLOOKUP(LEFT(W1601,FIND(",",W1601)-1),MapTable!$A:$A,1,0)),ISERROR(VLOOKUP(TRIM(MID(W1601,FIND(",",W1601)+1,FIND(",",W1601,FIND(",",W1601)+1)-FIND(",",W1601)-1)),MapTable!$A:$A,1,0)),ISERROR(VLOOKUP(TRIM(MID(W1601,FIND(",",W1601,FIND(",",W1601)+1)+1,999)),MapTable!$A:$A,1,0))),"맵없음",
  ""),
IF(ISERROR(FIND(",",W1601,FIND(",",W1601,FIND(",",W1601,FIND(",",W1601)+1)+1)+1)),
  IF(OR(ISERROR(VLOOKUP(LEFT(W1601,FIND(",",W1601)-1),MapTable!$A:$A,1,0)),ISERROR(VLOOKUP(TRIM(MID(W1601,FIND(",",W1601)+1,FIND(",",W1601,FIND(",",W1601)+1)-FIND(",",W1601)-1)),MapTable!$A:$A,1,0)),ISERROR(VLOOKUP(TRIM(MID(W1601,FIND(",",W1601,FIND(",",W1601)+1)+1,FIND(",",W1601,FIND(",",W1601,FIND(",",W1601)+1)+1)-FIND(",",W1601,FIND(",",W1601)+1)-1)),MapTable!$A:$A,1,0)),ISERROR(VLOOKUP(TRIM(MID(W1601,FIND(",",W1601,FIND(",",W1601,FIND(",",W1601)+1)+1)+1,999)),MapTable!$A:$A,1,0))),"맵없음",
  ""),
)))))</f>
        <v/>
      </c>
      <c r="AC1601" t="str">
        <f>IF(ISBLANK(AB1601),"",IF(ISERROR(VLOOKUP(AB1601,[3]DropTable!$A:$A,1,0)),"드랍없음",""))</f>
        <v/>
      </c>
      <c r="AE1601" t="str">
        <f>IF(ISBLANK(AD1601),"",IF(ISERROR(VLOOKUP(AD1601,[3]DropTable!$A:$A,1,0)),"드랍없음",""))</f>
        <v/>
      </c>
      <c r="AG1601">
        <v>9.8000000000000007</v>
      </c>
      <c r="AH1601">
        <v>1</v>
      </c>
    </row>
    <row r="1602" spans="1:34" x14ac:dyDescent="0.3">
      <c r="A1602">
        <v>10</v>
      </c>
      <c r="B1602">
        <v>11</v>
      </c>
      <c r="C1602">
        <f>IF(OR($L1602=TRUE,$A1602=0,MOD($A1602,ChapterTable!$S$20)&lt;&gt;0),
MAX(0,INT(($B1602+ChapterTable!$Q$26+VLOOKUP(SUBSTITUTE(C$1,"성장단계","")&amp;"단계오프셋",ChapterTable!$S:$T,2,0))/ChapterTable!$Q$23)),
MAX(0,INT(($B1602+ChapterTable!$S$26+VLOOKUP(SUBSTITUTE(C$1,"성장단계","")&amp;"보스단계오프셋",ChapterTable!$S:$T,2,0))/ChapterTable!$S$23)))</f>
        <v>1</v>
      </c>
      <c r="D1602">
        <f>IF(OR($L1602=TRUE,$A1602=0,MOD($A1602,ChapterTable!$S$20)&lt;&gt;0),
MAX(0,INT(($B1602+ChapterTable!$Q$26+VLOOKUP(SUBSTITUTE(D$1,"성장단계","")&amp;"단계오프셋",ChapterTable!$S:$T,2,0))/ChapterTable!$Q$23)),
MAX(0,INT(($B1602+ChapterTable!$S$26+VLOOKUP(SUBSTITUTE(D$1,"성장단계","")&amp;"보스단계오프셋",ChapterTable!$S:$T,2,0))/ChapterTable!$S$23)))</f>
        <v>1</v>
      </c>
      <c r="E1602" s="1">
        <f ca="1">IF(AND($A1602=0,$B1602=1),
    VLOOKUP(1,ChapterTable!$1:$1048576,MATCH("최종"&amp;SUBSTITUTE(SUBSTITUTE(E$1,"standard",""),"|Float",""),ChapterTable!$1:$1,0),0)*ChapterTable!$Q$17,
  IF(AND($A1602=0,$B1602=0),
    E1603,
  IF($B1602=0,
    VLOOKUP($A1602,ChapterTable!$1:$1048576,MATCH("최종"&amp;SUBSTITUTE(SUBSTITUTE(E$1,"standard",""),"|Float",""),ChapterTable!$1:$1,0),0),
  IF($B1602=1,
    IF($L1602=FALSE,
      VLOOKUP($A1602,ChapterTable!$1:$1048576,MATCH("최종"&amp;SUBSTITUTE(SUBSTITUTE(E$1,"standard",""),"|Float",""),ChapterTable!$1:$1,0),0),
      VLOOKUP($A1602-ChapterTable!$Q$11,ChapterTable!$1:$1048576,MATCH("최종"&amp;SUBSTITUTE(SUBSTITUTE(E$1,"standard",""),"|Float",""),ChapterTable!$1:$1,0),0)*ChapterTable!$Q$14
    ),
  OFFSET(E1602,-$B1602+IF($L1602,1,0),0)*
    (VLOOKUP(SUBSTITUTE(SUBSTITUTE(E$1,"standard",""),"|Float","")&amp;"인게임누적곱배수",ChapterTable!$S:$T,2,0)^C1602
    +VLOOKUP(SUBSTITUTE(SUBSTITUTE(E$1,"standard",""),"|Float","")&amp;"인게임누적합배수",ChapterTable!$S:$T,2,0)*C1602)
  )
  )
  )
)</f>
        <v>5293.6505859375002</v>
      </c>
      <c r="F1602" s="1">
        <f ca="1">IF(AND($A1602=0,$B1602=1),
    VLOOKUP(1,ChapterTable!$1:$1048576,MATCH("최종"&amp;SUBSTITUTE(SUBSTITUTE(F$1,"standard",""),"|Float",""),ChapterTable!$1:$1,0),0)*ChapterTable!$Q$17,
  IF(AND($A1602=0,$B1602=0),
    F1603,
  IF($B1602=0,
    VLOOKUP($A1602,ChapterTable!$1:$1048576,MATCH("최종"&amp;SUBSTITUTE(SUBSTITUTE(F$1,"standard",""),"|Float",""),ChapterTable!$1:$1,0),0),
  IF($B1602=1,
    IF($L1602=FALSE,
      VLOOKUP($A1602,ChapterTable!$1:$1048576,MATCH("최종"&amp;SUBSTITUTE(SUBSTITUTE(F$1,"standard",""),"|Float",""),ChapterTable!$1:$1,0),0),
      VLOOKUP($A1602-ChapterTable!$Q$11,ChapterTable!$1:$1048576,MATCH("최종"&amp;SUBSTITUTE(SUBSTITUTE(F$1,"standard",""),"|Float",""),ChapterTable!$1:$1,0),0)*ChapterTable!$Q$14
    ),
  OFFSET(F1602,-$B1602+IF($L1602,1,0),0)*
    (VLOOKUP(SUBSTITUTE(SUBSTITUTE(F$1,"standard",""),"|Float","")&amp;"인게임누적곱배수",ChapterTable!$S:$T,2,0)^D1602
    +VLOOKUP(SUBSTITUTE(SUBSTITUTE(F$1,"standard",""),"|Float","")&amp;"인게임누적합배수",ChapterTable!$S:$T,2,0)*D1602)
  )
  )
  )
)</f>
        <v>2614.1484375</v>
      </c>
      <c r="G1602" t="s">
        <v>76</v>
      </c>
      <c r="J1602" t="str">
        <f>IF(ISBLANK(I1602),"",
IFERROR(VLOOKUP(I1602,[1]StringTable!$1:$1048576,MATCH([1]StringTable!$B$1,[1]StringTable!$1:$1,0),0),
IFERROR(VLOOKUP(I1602,[1]InApkStringTable!$1:$1048576,MATCH([1]InApkStringTable!$B$1,[1]InApkStringTable!$1:$1,0),0),
"스트링없음")))</f>
        <v/>
      </c>
      <c r="L1602" t="b">
        <v>1</v>
      </c>
      <c r="N1602" t="str">
        <f>IF(ISBLANK(M1602),"",IF(ISERROR(VLOOKUP(M1602,MapTable!$A:$A,1,0)),"맵없음",""))</f>
        <v/>
      </c>
      <c r="O1602">
        <f t="shared" si="97"/>
        <v>2</v>
      </c>
      <c r="Q1602">
        <f t="shared" si="98"/>
        <v>2</v>
      </c>
      <c r="R1602" t="b">
        <f t="shared" ca="1" si="99"/>
        <v>0</v>
      </c>
      <c r="T1602" t="b">
        <f t="shared" ca="1" si="100"/>
        <v>0</v>
      </c>
      <c r="X1602" t="str">
        <f>IF(ISBLANK(W1602),"",
IF(ISERROR(FIND(",",W1602)),
  IF(ISERROR(VLOOKUP(W1602,MapTable!$A:$A,1,0)),"맵없음",
  ""),
IF(ISERROR(FIND(",",W1602,FIND(",",W1602)+1)),
  IF(OR(ISERROR(VLOOKUP(LEFT(W1602,FIND(",",W1602)-1),MapTable!$A:$A,1,0)),ISERROR(VLOOKUP(TRIM(MID(W1602,FIND(",",W1602)+1,999)),MapTable!$A:$A,1,0))),"맵없음",
  ""),
IF(ISERROR(FIND(",",W1602,FIND(",",W1602,FIND(",",W1602)+1)+1)),
  IF(OR(ISERROR(VLOOKUP(LEFT(W1602,FIND(",",W1602)-1),MapTable!$A:$A,1,0)),ISERROR(VLOOKUP(TRIM(MID(W1602,FIND(",",W1602)+1,FIND(",",W1602,FIND(",",W1602)+1)-FIND(",",W1602)-1)),MapTable!$A:$A,1,0)),ISERROR(VLOOKUP(TRIM(MID(W1602,FIND(",",W1602,FIND(",",W1602)+1)+1,999)),MapTable!$A:$A,1,0))),"맵없음",
  ""),
IF(ISERROR(FIND(",",W1602,FIND(",",W1602,FIND(",",W1602,FIND(",",W1602)+1)+1)+1)),
  IF(OR(ISERROR(VLOOKUP(LEFT(W1602,FIND(",",W1602)-1),MapTable!$A:$A,1,0)),ISERROR(VLOOKUP(TRIM(MID(W1602,FIND(",",W1602)+1,FIND(",",W1602,FIND(",",W1602)+1)-FIND(",",W1602)-1)),MapTable!$A:$A,1,0)),ISERROR(VLOOKUP(TRIM(MID(W1602,FIND(",",W1602,FIND(",",W1602)+1)+1,FIND(",",W1602,FIND(",",W1602,FIND(",",W1602)+1)+1)-FIND(",",W1602,FIND(",",W1602)+1)-1)),MapTable!$A:$A,1,0)),ISERROR(VLOOKUP(TRIM(MID(W1602,FIND(",",W1602,FIND(",",W1602,FIND(",",W1602)+1)+1)+1,999)),MapTable!$A:$A,1,0))),"맵없음",
  ""),
)))))</f>
        <v/>
      </c>
      <c r="AC1602" t="str">
        <f>IF(ISBLANK(AB1602),"",IF(ISERROR(VLOOKUP(AB1602,[3]DropTable!$A:$A,1,0)),"드랍없음",""))</f>
        <v/>
      </c>
      <c r="AE1602" t="str">
        <f>IF(ISBLANK(AD1602),"",IF(ISERROR(VLOOKUP(AD1602,[3]DropTable!$A:$A,1,0)),"드랍없음",""))</f>
        <v/>
      </c>
      <c r="AG1602">
        <v>9.8000000000000007</v>
      </c>
      <c r="AH1602">
        <v>1</v>
      </c>
    </row>
    <row r="1603" spans="1:34" x14ac:dyDescent="0.3">
      <c r="A1603">
        <v>10</v>
      </c>
      <c r="B1603">
        <v>12</v>
      </c>
      <c r="C1603">
        <f>IF(OR($L1603=TRUE,$A1603=0,MOD($A1603,ChapterTable!$S$20)&lt;&gt;0),
MAX(0,INT(($B1603+ChapterTable!$Q$26+VLOOKUP(SUBSTITUTE(C$1,"성장단계","")&amp;"단계오프셋",ChapterTable!$S:$T,2,0))/ChapterTable!$Q$23)),
MAX(0,INT(($B1603+ChapterTable!$S$26+VLOOKUP(SUBSTITUTE(C$1,"성장단계","")&amp;"보스단계오프셋",ChapterTable!$S:$T,2,0))/ChapterTable!$S$23)))</f>
        <v>1</v>
      </c>
      <c r="D1603">
        <f>IF(OR($L1603=TRUE,$A1603=0,MOD($A1603,ChapterTable!$S$20)&lt;&gt;0),
MAX(0,INT(($B1603+ChapterTable!$Q$26+VLOOKUP(SUBSTITUTE(D$1,"성장단계","")&amp;"단계오프셋",ChapterTable!$S:$T,2,0))/ChapterTable!$Q$23)),
MAX(0,INT(($B1603+ChapterTable!$S$26+VLOOKUP(SUBSTITUTE(D$1,"성장단계","")&amp;"보스단계오프셋",ChapterTable!$S:$T,2,0))/ChapterTable!$S$23)))</f>
        <v>1</v>
      </c>
      <c r="E1603" s="1">
        <f ca="1">IF(AND($A1603=0,$B1603=1),
    VLOOKUP(1,ChapterTable!$1:$1048576,MATCH("최종"&amp;SUBSTITUTE(SUBSTITUTE(E$1,"standard",""),"|Float",""),ChapterTable!$1:$1,0),0)*ChapterTable!$Q$17,
  IF(AND($A1603=0,$B1603=0),
    E1604,
  IF($B1603=0,
    VLOOKUP($A1603,ChapterTable!$1:$1048576,MATCH("최종"&amp;SUBSTITUTE(SUBSTITUTE(E$1,"standard",""),"|Float",""),ChapterTable!$1:$1,0),0),
  IF($B1603=1,
    IF($L1603=FALSE,
      VLOOKUP($A1603,ChapterTable!$1:$1048576,MATCH("최종"&amp;SUBSTITUTE(SUBSTITUTE(E$1,"standard",""),"|Float",""),ChapterTable!$1:$1,0),0),
      VLOOKUP($A1603-ChapterTable!$Q$11,ChapterTable!$1:$1048576,MATCH("최종"&amp;SUBSTITUTE(SUBSTITUTE(E$1,"standard",""),"|Float",""),ChapterTable!$1:$1,0),0)*ChapterTable!$Q$14
    ),
  OFFSET(E1603,-$B1603+IF($L1603,1,0),0)*
    (VLOOKUP(SUBSTITUTE(SUBSTITUTE(E$1,"standard",""),"|Float","")&amp;"인게임누적곱배수",ChapterTable!$S:$T,2,0)^C1603
    +VLOOKUP(SUBSTITUTE(SUBSTITUTE(E$1,"standard",""),"|Float","")&amp;"인게임누적합배수",ChapterTable!$S:$T,2,0)*C1603)
  )
  )
  )
)</f>
        <v>5293.6505859375002</v>
      </c>
      <c r="F1603" s="1">
        <f ca="1">IF(AND($A1603=0,$B1603=1),
    VLOOKUP(1,ChapterTable!$1:$1048576,MATCH("최종"&amp;SUBSTITUTE(SUBSTITUTE(F$1,"standard",""),"|Float",""),ChapterTable!$1:$1,0),0)*ChapterTable!$Q$17,
  IF(AND($A1603=0,$B1603=0),
    F1604,
  IF($B1603=0,
    VLOOKUP($A1603,ChapterTable!$1:$1048576,MATCH("최종"&amp;SUBSTITUTE(SUBSTITUTE(F$1,"standard",""),"|Float",""),ChapterTable!$1:$1,0),0),
  IF($B1603=1,
    IF($L1603=FALSE,
      VLOOKUP($A1603,ChapterTable!$1:$1048576,MATCH("최종"&amp;SUBSTITUTE(SUBSTITUTE(F$1,"standard",""),"|Float",""),ChapterTable!$1:$1,0),0),
      VLOOKUP($A1603-ChapterTable!$Q$11,ChapterTable!$1:$1048576,MATCH("최종"&amp;SUBSTITUTE(SUBSTITUTE(F$1,"standard",""),"|Float",""),ChapterTable!$1:$1,0),0)*ChapterTable!$Q$14
    ),
  OFFSET(F1603,-$B1603+IF($L1603,1,0),0)*
    (VLOOKUP(SUBSTITUTE(SUBSTITUTE(F$1,"standard",""),"|Float","")&amp;"인게임누적곱배수",ChapterTable!$S:$T,2,0)^D1603
    +VLOOKUP(SUBSTITUTE(SUBSTITUTE(F$1,"standard",""),"|Float","")&amp;"인게임누적합배수",ChapterTable!$S:$T,2,0)*D1603)
  )
  )
  )
)</f>
        <v>2614.1484375</v>
      </c>
      <c r="G1603" t="s">
        <v>76</v>
      </c>
      <c r="J1603" t="str">
        <f>IF(ISBLANK(I1603),"",
IFERROR(VLOOKUP(I1603,[1]StringTable!$1:$1048576,MATCH([1]StringTable!$B$1,[1]StringTable!$1:$1,0),0),
IFERROR(VLOOKUP(I1603,[1]InApkStringTable!$1:$1048576,MATCH([1]InApkStringTable!$B$1,[1]InApkStringTable!$1:$1,0),0),
"스트링없음")))</f>
        <v/>
      </c>
      <c r="L1603" t="b">
        <v>1</v>
      </c>
      <c r="N1603" t="str">
        <f>IF(ISBLANK(M1603),"",IF(ISERROR(VLOOKUP(M1603,MapTable!$A:$A,1,0)),"맵없음",""))</f>
        <v/>
      </c>
      <c r="O1603">
        <f t="shared" ref="O1603:O1666" si="101">IF(B1603=0,0,
  IF(AND(L1603=FALSE,A1603&lt;&gt;0,MOD(A1603,7)=0),21,
  IF(MOD(B1603,10)=0,21,
  IF(MOD(B1603,10)=5,11,
  IF(MOD(B1603,10)=9,INT(B1603/10)+91,
  INT(B1603/10+1))))))</f>
        <v>2</v>
      </c>
      <c r="Q1603">
        <f t="shared" ref="Q1603:Q1666" si="102">IF(ISBLANK(P1603),O1603,P1603)</f>
        <v>2</v>
      </c>
      <c r="R1603" t="b">
        <f t="shared" ref="R1603:R1666" ca="1" si="103">IF(OR(B1603=0,OFFSET(B1603,1,0)=0),FALSE,
IF(OFFSET(O1603,1,0)=21,TRUE,FALSE))</f>
        <v>0</v>
      </c>
      <c r="T1603" t="b">
        <f t="shared" ref="T1603:T1666" ca="1" si="104">IF(ISBLANK(S1603),R1603,S1603)</f>
        <v>0</v>
      </c>
      <c r="X1603" t="str">
        <f>IF(ISBLANK(W1603),"",
IF(ISERROR(FIND(",",W1603)),
  IF(ISERROR(VLOOKUP(W1603,MapTable!$A:$A,1,0)),"맵없음",
  ""),
IF(ISERROR(FIND(",",W1603,FIND(",",W1603)+1)),
  IF(OR(ISERROR(VLOOKUP(LEFT(W1603,FIND(",",W1603)-1),MapTable!$A:$A,1,0)),ISERROR(VLOOKUP(TRIM(MID(W1603,FIND(",",W1603)+1,999)),MapTable!$A:$A,1,0))),"맵없음",
  ""),
IF(ISERROR(FIND(",",W1603,FIND(",",W1603,FIND(",",W1603)+1)+1)),
  IF(OR(ISERROR(VLOOKUP(LEFT(W1603,FIND(",",W1603)-1),MapTable!$A:$A,1,0)),ISERROR(VLOOKUP(TRIM(MID(W1603,FIND(",",W1603)+1,FIND(",",W1603,FIND(",",W1603)+1)-FIND(",",W1603)-1)),MapTable!$A:$A,1,0)),ISERROR(VLOOKUP(TRIM(MID(W1603,FIND(",",W1603,FIND(",",W1603)+1)+1,999)),MapTable!$A:$A,1,0))),"맵없음",
  ""),
IF(ISERROR(FIND(",",W1603,FIND(",",W1603,FIND(",",W1603,FIND(",",W1603)+1)+1)+1)),
  IF(OR(ISERROR(VLOOKUP(LEFT(W1603,FIND(",",W1603)-1),MapTable!$A:$A,1,0)),ISERROR(VLOOKUP(TRIM(MID(W1603,FIND(",",W1603)+1,FIND(",",W1603,FIND(",",W1603)+1)-FIND(",",W1603)-1)),MapTable!$A:$A,1,0)),ISERROR(VLOOKUP(TRIM(MID(W1603,FIND(",",W1603,FIND(",",W1603)+1)+1,FIND(",",W1603,FIND(",",W1603,FIND(",",W1603)+1)+1)-FIND(",",W1603,FIND(",",W1603)+1)-1)),MapTable!$A:$A,1,0)),ISERROR(VLOOKUP(TRIM(MID(W1603,FIND(",",W1603,FIND(",",W1603,FIND(",",W1603)+1)+1)+1,999)),MapTable!$A:$A,1,0))),"맵없음",
  ""),
)))))</f>
        <v/>
      </c>
      <c r="AC1603" t="str">
        <f>IF(ISBLANK(AB1603),"",IF(ISERROR(VLOOKUP(AB1603,[3]DropTable!$A:$A,1,0)),"드랍없음",""))</f>
        <v/>
      </c>
      <c r="AE1603" t="str">
        <f>IF(ISBLANK(AD1603),"",IF(ISERROR(VLOOKUP(AD1603,[3]DropTable!$A:$A,1,0)),"드랍없음",""))</f>
        <v/>
      </c>
      <c r="AG1603">
        <v>9.8000000000000007</v>
      </c>
      <c r="AH1603">
        <v>1</v>
      </c>
    </row>
    <row r="1604" spans="1:34" x14ac:dyDescent="0.3">
      <c r="A1604">
        <v>10</v>
      </c>
      <c r="B1604">
        <v>13</v>
      </c>
      <c r="C1604">
        <f>IF(OR($L1604=TRUE,$A1604=0,MOD($A1604,ChapterTable!$S$20)&lt;&gt;0),
MAX(0,INT(($B1604+ChapterTable!$Q$26+VLOOKUP(SUBSTITUTE(C$1,"성장단계","")&amp;"단계오프셋",ChapterTable!$S:$T,2,0))/ChapterTable!$Q$23)),
MAX(0,INT(($B1604+ChapterTable!$S$26+VLOOKUP(SUBSTITUTE(C$1,"성장단계","")&amp;"보스단계오프셋",ChapterTable!$S:$T,2,0))/ChapterTable!$S$23)))</f>
        <v>1</v>
      </c>
      <c r="D1604">
        <f>IF(OR($L1604=TRUE,$A1604=0,MOD($A1604,ChapterTable!$S$20)&lt;&gt;0),
MAX(0,INT(($B1604+ChapterTable!$Q$26+VLOOKUP(SUBSTITUTE(D$1,"성장단계","")&amp;"단계오프셋",ChapterTable!$S:$T,2,0))/ChapterTable!$Q$23)),
MAX(0,INT(($B1604+ChapterTable!$S$26+VLOOKUP(SUBSTITUTE(D$1,"성장단계","")&amp;"보스단계오프셋",ChapterTable!$S:$T,2,0))/ChapterTable!$S$23)))</f>
        <v>1</v>
      </c>
      <c r="E1604" s="1">
        <f ca="1">IF(AND($A1604=0,$B1604=1),
    VLOOKUP(1,ChapterTable!$1:$1048576,MATCH("최종"&amp;SUBSTITUTE(SUBSTITUTE(E$1,"standard",""),"|Float",""),ChapterTable!$1:$1,0),0)*ChapterTable!$Q$17,
  IF(AND($A1604=0,$B1604=0),
    E1605,
  IF($B1604=0,
    VLOOKUP($A1604,ChapterTable!$1:$1048576,MATCH("최종"&amp;SUBSTITUTE(SUBSTITUTE(E$1,"standard",""),"|Float",""),ChapterTable!$1:$1,0),0),
  IF($B1604=1,
    IF($L1604=FALSE,
      VLOOKUP($A1604,ChapterTable!$1:$1048576,MATCH("최종"&amp;SUBSTITUTE(SUBSTITUTE(E$1,"standard",""),"|Float",""),ChapterTable!$1:$1,0),0),
      VLOOKUP($A1604-ChapterTable!$Q$11,ChapterTable!$1:$1048576,MATCH("최종"&amp;SUBSTITUTE(SUBSTITUTE(E$1,"standard",""),"|Float",""),ChapterTable!$1:$1,0),0)*ChapterTable!$Q$14
    ),
  OFFSET(E1604,-$B1604+IF($L1604,1,0),0)*
    (VLOOKUP(SUBSTITUTE(SUBSTITUTE(E$1,"standard",""),"|Float","")&amp;"인게임누적곱배수",ChapterTable!$S:$T,2,0)^C1604
    +VLOOKUP(SUBSTITUTE(SUBSTITUTE(E$1,"standard",""),"|Float","")&amp;"인게임누적합배수",ChapterTable!$S:$T,2,0)*C1604)
  )
  )
  )
)</f>
        <v>5293.6505859375002</v>
      </c>
      <c r="F1604" s="1">
        <f ca="1">IF(AND($A1604=0,$B1604=1),
    VLOOKUP(1,ChapterTable!$1:$1048576,MATCH("최종"&amp;SUBSTITUTE(SUBSTITUTE(F$1,"standard",""),"|Float",""),ChapterTable!$1:$1,0),0)*ChapterTable!$Q$17,
  IF(AND($A1604=0,$B1604=0),
    F1605,
  IF($B1604=0,
    VLOOKUP($A1604,ChapterTable!$1:$1048576,MATCH("최종"&amp;SUBSTITUTE(SUBSTITUTE(F$1,"standard",""),"|Float",""),ChapterTable!$1:$1,0),0),
  IF($B1604=1,
    IF($L1604=FALSE,
      VLOOKUP($A1604,ChapterTable!$1:$1048576,MATCH("최종"&amp;SUBSTITUTE(SUBSTITUTE(F$1,"standard",""),"|Float",""),ChapterTable!$1:$1,0),0),
      VLOOKUP($A1604-ChapterTable!$Q$11,ChapterTable!$1:$1048576,MATCH("최종"&amp;SUBSTITUTE(SUBSTITUTE(F$1,"standard",""),"|Float",""),ChapterTable!$1:$1,0),0)*ChapterTable!$Q$14
    ),
  OFFSET(F1604,-$B1604+IF($L1604,1,0),0)*
    (VLOOKUP(SUBSTITUTE(SUBSTITUTE(F$1,"standard",""),"|Float","")&amp;"인게임누적곱배수",ChapterTable!$S:$T,2,0)^D1604
    +VLOOKUP(SUBSTITUTE(SUBSTITUTE(F$1,"standard",""),"|Float","")&amp;"인게임누적합배수",ChapterTable!$S:$T,2,0)*D1604)
  )
  )
  )
)</f>
        <v>2614.1484375</v>
      </c>
      <c r="G1604" t="s">
        <v>76</v>
      </c>
      <c r="J1604" t="str">
        <f>IF(ISBLANK(I1604),"",
IFERROR(VLOOKUP(I1604,[1]StringTable!$1:$1048576,MATCH([1]StringTable!$B$1,[1]StringTable!$1:$1,0),0),
IFERROR(VLOOKUP(I1604,[1]InApkStringTable!$1:$1048576,MATCH([1]InApkStringTable!$B$1,[1]InApkStringTable!$1:$1,0),0),
"스트링없음")))</f>
        <v/>
      </c>
      <c r="L1604" t="b">
        <v>1</v>
      </c>
      <c r="N1604" t="str">
        <f>IF(ISBLANK(M1604),"",IF(ISERROR(VLOOKUP(M1604,MapTable!$A:$A,1,0)),"맵없음",""))</f>
        <v/>
      </c>
      <c r="O1604">
        <f t="shared" si="101"/>
        <v>2</v>
      </c>
      <c r="Q1604">
        <f t="shared" si="102"/>
        <v>2</v>
      </c>
      <c r="R1604" t="b">
        <f t="shared" ca="1" si="103"/>
        <v>0</v>
      </c>
      <c r="T1604" t="b">
        <f t="shared" ca="1" si="104"/>
        <v>0</v>
      </c>
      <c r="X1604" t="str">
        <f>IF(ISBLANK(W1604),"",
IF(ISERROR(FIND(",",W1604)),
  IF(ISERROR(VLOOKUP(W1604,MapTable!$A:$A,1,0)),"맵없음",
  ""),
IF(ISERROR(FIND(",",W1604,FIND(",",W1604)+1)),
  IF(OR(ISERROR(VLOOKUP(LEFT(W1604,FIND(",",W1604)-1),MapTable!$A:$A,1,0)),ISERROR(VLOOKUP(TRIM(MID(W1604,FIND(",",W1604)+1,999)),MapTable!$A:$A,1,0))),"맵없음",
  ""),
IF(ISERROR(FIND(",",W1604,FIND(",",W1604,FIND(",",W1604)+1)+1)),
  IF(OR(ISERROR(VLOOKUP(LEFT(W1604,FIND(",",W1604)-1),MapTable!$A:$A,1,0)),ISERROR(VLOOKUP(TRIM(MID(W1604,FIND(",",W1604)+1,FIND(",",W1604,FIND(",",W1604)+1)-FIND(",",W1604)-1)),MapTable!$A:$A,1,0)),ISERROR(VLOOKUP(TRIM(MID(W1604,FIND(",",W1604,FIND(",",W1604)+1)+1,999)),MapTable!$A:$A,1,0))),"맵없음",
  ""),
IF(ISERROR(FIND(",",W1604,FIND(",",W1604,FIND(",",W1604,FIND(",",W1604)+1)+1)+1)),
  IF(OR(ISERROR(VLOOKUP(LEFT(W1604,FIND(",",W1604)-1),MapTable!$A:$A,1,0)),ISERROR(VLOOKUP(TRIM(MID(W1604,FIND(",",W1604)+1,FIND(",",W1604,FIND(",",W1604)+1)-FIND(",",W1604)-1)),MapTable!$A:$A,1,0)),ISERROR(VLOOKUP(TRIM(MID(W1604,FIND(",",W1604,FIND(",",W1604)+1)+1,FIND(",",W1604,FIND(",",W1604,FIND(",",W1604)+1)+1)-FIND(",",W1604,FIND(",",W1604)+1)-1)),MapTable!$A:$A,1,0)),ISERROR(VLOOKUP(TRIM(MID(W1604,FIND(",",W1604,FIND(",",W1604,FIND(",",W1604)+1)+1)+1,999)),MapTable!$A:$A,1,0))),"맵없음",
  ""),
)))))</f>
        <v/>
      </c>
      <c r="AC1604" t="str">
        <f>IF(ISBLANK(AB1604),"",IF(ISERROR(VLOOKUP(AB1604,[3]DropTable!$A:$A,1,0)),"드랍없음",""))</f>
        <v/>
      </c>
      <c r="AE1604" t="str">
        <f>IF(ISBLANK(AD1604),"",IF(ISERROR(VLOOKUP(AD1604,[3]DropTable!$A:$A,1,0)),"드랍없음",""))</f>
        <v/>
      </c>
      <c r="AG1604">
        <v>9.8000000000000007</v>
      </c>
      <c r="AH1604">
        <v>1</v>
      </c>
    </row>
    <row r="1605" spans="1:34" x14ac:dyDescent="0.3">
      <c r="A1605">
        <v>10</v>
      </c>
      <c r="B1605">
        <v>14</v>
      </c>
      <c r="C1605">
        <f>IF(OR($L1605=TRUE,$A1605=0,MOD($A1605,ChapterTable!$S$20)&lt;&gt;0),
MAX(0,INT(($B1605+ChapterTable!$Q$26+VLOOKUP(SUBSTITUTE(C$1,"성장단계","")&amp;"단계오프셋",ChapterTable!$S:$T,2,0))/ChapterTable!$Q$23)),
MAX(0,INT(($B1605+ChapterTable!$S$26+VLOOKUP(SUBSTITUTE(C$1,"성장단계","")&amp;"보스단계오프셋",ChapterTable!$S:$T,2,0))/ChapterTable!$S$23)))</f>
        <v>1</v>
      </c>
      <c r="D1605">
        <f>IF(OR($L1605=TRUE,$A1605=0,MOD($A1605,ChapterTable!$S$20)&lt;&gt;0),
MAX(0,INT(($B1605+ChapterTable!$Q$26+VLOOKUP(SUBSTITUTE(D$1,"성장단계","")&amp;"단계오프셋",ChapterTable!$S:$T,2,0))/ChapterTable!$Q$23)),
MAX(0,INT(($B1605+ChapterTable!$S$26+VLOOKUP(SUBSTITUTE(D$1,"성장단계","")&amp;"보스단계오프셋",ChapterTable!$S:$T,2,0))/ChapterTable!$S$23)))</f>
        <v>1</v>
      </c>
      <c r="E1605" s="1">
        <f ca="1">IF(AND($A1605=0,$B1605=1),
    VLOOKUP(1,ChapterTable!$1:$1048576,MATCH("최종"&amp;SUBSTITUTE(SUBSTITUTE(E$1,"standard",""),"|Float",""),ChapterTable!$1:$1,0),0)*ChapterTable!$Q$17,
  IF(AND($A1605=0,$B1605=0),
    E1606,
  IF($B1605=0,
    VLOOKUP($A1605,ChapterTable!$1:$1048576,MATCH("최종"&amp;SUBSTITUTE(SUBSTITUTE(E$1,"standard",""),"|Float",""),ChapterTable!$1:$1,0),0),
  IF($B1605=1,
    IF($L1605=FALSE,
      VLOOKUP($A1605,ChapterTable!$1:$1048576,MATCH("최종"&amp;SUBSTITUTE(SUBSTITUTE(E$1,"standard",""),"|Float",""),ChapterTable!$1:$1,0),0),
      VLOOKUP($A1605-ChapterTable!$Q$11,ChapterTable!$1:$1048576,MATCH("최종"&amp;SUBSTITUTE(SUBSTITUTE(E$1,"standard",""),"|Float",""),ChapterTable!$1:$1,0),0)*ChapterTable!$Q$14
    ),
  OFFSET(E1605,-$B1605+IF($L1605,1,0),0)*
    (VLOOKUP(SUBSTITUTE(SUBSTITUTE(E$1,"standard",""),"|Float","")&amp;"인게임누적곱배수",ChapterTable!$S:$T,2,0)^C1605
    +VLOOKUP(SUBSTITUTE(SUBSTITUTE(E$1,"standard",""),"|Float","")&amp;"인게임누적합배수",ChapterTable!$S:$T,2,0)*C1605)
  )
  )
  )
)</f>
        <v>5293.6505859375002</v>
      </c>
      <c r="F1605" s="1">
        <f ca="1">IF(AND($A1605=0,$B1605=1),
    VLOOKUP(1,ChapterTable!$1:$1048576,MATCH("최종"&amp;SUBSTITUTE(SUBSTITUTE(F$1,"standard",""),"|Float",""),ChapterTable!$1:$1,0),0)*ChapterTable!$Q$17,
  IF(AND($A1605=0,$B1605=0),
    F1606,
  IF($B1605=0,
    VLOOKUP($A1605,ChapterTable!$1:$1048576,MATCH("최종"&amp;SUBSTITUTE(SUBSTITUTE(F$1,"standard",""),"|Float",""),ChapterTable!$1:$1,0),0),
  IF($B1605=1,
    IF($L1605=FALSE,
      VLOOKUP($A1605,ChapterTable!$1:$1048576,MATCH("최종"&amp;SUBSTITUTE(SUBSTITUTE(F$1,"standard",""),"|Float",""),ChapterTable!$1:$1,0),0),
      VLOOKUP($A1605-ChapterTable!$Q$11,ChapterTable!$1:$1048576,MATCH("최종"&amp;SUBSTITUTE(SUBSTITUTE(F$1,"standard",""),"|Float",""),ChapterTable!$1:$1,0),0)*ChapterTable!$Q$14
    ),
  OFFSET(F1605,-$B1605+IF($L1605,1,0),0)*
    (VLOOKUP(SUBSTITUTE(SUBSTITUTE(F$1,"standard",""),"|Float","")&amp;"인게임누적곱배수",ChapterTable!$S:$T,2,0)^D1605
    +VLOOKUP(SUBSTITUTE(SUBSTITUTE(F$1,"standard",""),"|Float","")&amp;"인게임누적합배수",ChapterTable!$S:$T,2,0)*D1605)
  )
  )
  )
)</f>
        <v>2614.1484375</v>
      </c>
      <c r="G1605" t="s">
        <v>76</v>
      </c>
      <c r="J1605" t="str">
        <f>IF(ISBLANK(I1605),"",
IFERROR(VLOOKUP(I1605,[1]StringTable!$1:$1048576,MATCH([1]StringTable!$B$1,[1]StringTable!$1:$1,0),0),
IFERROR(VLOOKUP(I1605,[1]InApkStringTable!$1:$1048576,MATCH([1]InApkStringTable!$B$1,[1]InApkStringTable!$1:$1,0),0),
"스트링없음")))</f>
        <v/>
      </c>
      <c r="L1605" t="b">
        <v>1</v>
      </c>
      <c r="N1605" t="str">
        <f>IF(ISBLANK(M1605),"",IF(ISERROR(VLOOKUP(M1605,MapTable!$A:$A,1,0)),"맵없음",""))</f>
        <v/>
      </c>
      <c r="O1605">
        <f t="shared" si="101"/>
        <v>2</v>
      </c>
      <c r="Q1605">
        <f t="shared" si="102"/>
        <v>2</v>
      </c>
      <c r="R1605" t="b">
        <f t="shared" ca="1" si="103"/>
        <v>0</v>
      </c>
      <c r="T1605" t="b">
        <f t="shared" ca="1" si="104"/>
        <v>0</v>
      </c>
      <c r="X1605" t="str">
        <f>IF(ISBLANK(W1605),"",
IF(ISERROR(FIND(",",W1605)),
  IF(ISERROR(VLOOKUP(W1605,MapTable!$A:$A,1,0)),"맵없음",
  ""),
IF(ISERROR(FIND(",",W1605,FIND(",",W1605)+1)),
  IF(OR(ISERROR(VLOOKUP(LEFT(W1605,FIND(",",W1605)-1),MapTable!$A:$A,1,0)),ISERROR(VLOOKUP(TRIM(MID(W1605,FIND(",",W1605)+1,999)),MapTable!$A:$A,1,0))),"맵없음",
  ""),
IF(ISERROR(FIND(",",W1605,FIND(",",W1605,FIND(",",W1605)+1)+1)),
  IF(OR(ISERROR(VLOOKUP(LEFT(W1605,FIND(",",W1605)-1),MapTable!$A:$A,1,0)),ISERROR(VLOOKUP(TRIM(MID(W1605,FIND(",",W1605)+1,FIND(",",W1605,FIND(",",W1605)+1)-FIND(",",W1605)-1)),MapTable!$A:$A,1,0)),ISERROR(VLOOKUP(TRIM(MID(W1605,FIND(",",W1605,FIND(",",W1605)+1)+1,999)),MapTable!$A:$A,1,0))),"맵없음",
  ""),
IF(ISERROR(FIND(",",W1605,FIND(",",W1605,FIND(",",W1605,FIND(",",W1605)+1)+1)+1)),
  IF(OR(ISERROR(VLOOKUP(LEFT(W1605,FIND(",",W1605)-1),MapTable!$A:$A,1,0)),ISERROR(VLOOKUP(TRIM(MID(W1605,FIND(",",W1605)+1,FIND(",",W1605,FIND(",",W1605)+1)-FIND(",",W1605)-1)),MapTable!$A:$A,1,0)),ISERROR(VLOOKUP(TRIM(MID(W1605,FIND(",",W1605,FIND(",",W1605)+1)+1,FIND(",",W1605,FIND(",",W1605,FIND(",",W1605)+1)+1)-FIND(",",W1605,FIND(",",W1605)+1)-1)),MapTable!$A:$A,1,0)),ISERROR(VLOOKUP(TRIM(MID(W1605,FIND(",",W1605,FIND(",",W1605,FIND(",",W1605)+1)+1)+1,999)),MapTable!$A:$A,1,0))),"맵없음",
  ""),
)))))</f>
        <v/>
      </c>
      <c r="AC1605" t="str">
        <f>IF(ISBLANK(AB1605),"",IF(ISERROR(VLOOKUP(AB1605,[3]DropTable!$A:$A,1,0)),"드랍없음",""))</f>
        <v/>
      </c>
      <c r="AE1605" t="str">
        <f>IF(ISBLANK(AD1605),"",IF(ISERROR(VLOOKUP(AD1605,[3]DropTable!$A:$A,1,0)),"드랍없음",""))</f>
        <v/>
      </c>
      <c r="AG1605">
        <v>9.8000000000000007</v>
      </c>
      <c r="AH1605">
        <v>1</v>
      </c>
    </row>
    <row r="1606" spans="1:34" x14ac:dyDescent="0.3">
      <c r="A1606">
        <v>10</v>
      </c>
      <c r="B1606">
        <v>15</v>
      </c>
      <c r="C1606">
        <f>IF(OR($L1606=TRUE,$A1606=0,MOD($A1606,ChapterTable!$S$20)&lt;&gt;0),
MAX(0,INT(($B1606+ChapterTable!$Q$26+VLOOKUP(SUBSTITUTE(C$1,"성장단계","")&amp;"단계오프셋",ChapterTable!$S:$T,2,0))/ChapterTable!$Q$23)),
MAX(0,INT(($B1606+ChapterTable!$S$26+VLOOKUP(SUBSTITUTE(C$1,"성장단계","")&amp;"보스단계오프셋",ChapterTable!$S:$T,2,0))/ChapterTable!$S$23)))</f>
        <v>1</v>
      </c>
      <c r="D1606">
        <f>IF(OR($L1606=TRUE,$A1606=0,MOD($A1606,ChapterTable!$S$20)&lt;&gt;0),
MAX(0,INT(($B1606+ChapterTable!$Q$26+VLOOKUP(SUBSTITUTE(D$1,"성장단계","")&amp;"단계오프셋",ChapterTable!$S:$T,2,0))/ChapterTable!$Q$23)),
MAX(0,INT(($B1606+ChapterTable!$S$26+VLOOKUP(SUBSTITUTE(D$1,"성장단계","")&amp;"보스단계오프셋",ChapterTable!$S:$T,2,0))/ChapterTable!$S$23)))</f>
        <v>1</v>
      </c>
      <c r="E1606" s="1">
        <f ca="1">IF(AND($A1606=0,$B1606=1),
    VLOOKUP(1,ChapterTable!$1:$1048576,MATCH("최종"&amp;SUBSTITUTE(SUBSTITUTE(E$1,"standard",""),"|Float",""),ChapterTable!$1:$1,0),0)*ChapterTable!$Q$17,
  IF(AND($A1606=0,$B1606=0),
    E1607,
  IF($B1606=0,
    VLOOKUP($A1606,ChapterTable!$1:$1048576,MATCH("최종"&amp;SUBSTITUTE(SUBSTITUTE(E$1,"standard",""),"|Float",""),ChapterTable!$1:$1,0),0),
  IF($B1606=1,
    IF($L1606=FALSE,
      VLOOKUP($A1606,ChapterTable!$1:$1048576,MATCH("최종"&amp;SUBSTITUTE(SUBSTITUTE(E$1,"standard",""),"|Float",""),ChapterTable!$1:$1,0),0),
      VLOOKUP($A1606-ChapterTable!$Q$11,ChapterTable!$1:$1048576,MATCH("최종"&amp;SUBSTITUTE(SUBSTITUTE(E$1,"standard",""),"|Float",""),ChapterTable!$1:$1,0),0)*ChapterTable!$Q$14
    ),
  OFFSET(E1606,-$B1606+IF($L1606,1,0),0)*
    (VLOOKUP(SUBSTITUTE(SUBSTITUTE(E$1,"standard",""),"|Float","")&amp;"인게임누적곱배수",ChapterTable!$S:$T,2,0)^C1606
    +VLOOKUP(SUBSTITUTE(SUBSTITUTE(E$1,"standard",""),"|Float","")&amp;"인게임누적합배수",ChapterTable!$S:$T,2,0)*C1606)
  )
  )
  )
)</f>
        <v>5293.6505859375002</v>
      </c>
      <c r="F1606" s="1">
        <f ca="1">IF(AND($A1606=0,$B1606=1),
    VLOOKUP(1,ChapterTable!$1:$1048576,MATCH("최종"&amp;SUBSTITUTE(SUBSTITUTE(F$1,"standard",""),"|Float",""),ChapterTable!$1:$1,0),0)*ChapterTable!$Q$17,
  IF(AND($A1606=0,$B1606=0),
    F1607,
  IF($B1606=0,
    VLOOKUP($A1606,ChapterTable!$1:$1048576,MATCH("최종"&amp;SUBSTITUTE(SUBSTITUTE(F$1,"standard",""),"|Float",""),ChapterTable!$1:$1,0),0),
  IF($B1606=1,
    IF($L1606=FALSE,
      VLOOKUP($A1606,ChapterTable!$1:$1048576,MATCH("최종"&amp;SUBSTITUTE(SUBSTITUTE(F$1,"standard",""),"|Float",""),ChapterTable!$1:$1,0),0),
      VLOOKUP($A1606-ChapterTable!$Q$11,ChapterTable!$1:$1048576,MATCH("최종"&amp;SUBSTITUTE(SUBSTITUTE(F$1,"standard",""),"|Float",""),ChapterTable!$1:$1,0),0)*ChapterTable!$Q$14
    ),
  OFFSET(F1606,-$B1606+IF($L1606,1,0),0)*
    (VLOOKUP(SUBSTITUTE(SUBSTITUTE(F$1,"standard",""),"|Float","")&amp;"인게임누적곱배수",ChapterTable!$S:$T,2,0)^D1606
    +VLOOKUP(SUBSTITUTE(SUBSTITUTE(F$1,"standard",""),"|Float","")&amp;"인게임누적합배수",ChapterTable!$S:$T,2,0)*D1606)
  )
  )
  )
)</f>
        <v>2614.1484375</v>
      </c>
      <c r="G1606" t="s">
        <v>76</v>
      </c>
      <c r="J1606" t="str">
        <f>IF(ISBLANK(I1606),"",
IFERROR(VLOOKUP(I1606,[1]StringTable!$1:$1048576,MATCH([1]StringTable!$B$1,[1]StringTable!$1:$1,0),0),
IFERROR(VLOOKUP(I1606,[1]InApkStringTable!$1:$1048576,MATCH([1]InApkStringTable!$B$1,[1]InApkStringTable!$1:$1,0),0),
"스트링없음")))</f>
        <v/>
      </c>
      <c r="L1606" t="b">
        <v>1</v>
      </c>
      <c r="N1606" t="str">
        <f>IF(ISBLANK(M1606),"",IF(ISERROR(VLOOKUP(M1606,MapTable!$A:$A,1,0)),"맵없음",""))</f>
        <v/>
      </c>
      <c r="O1606">
        <f t="shared" si="101"/>
        <v>11</v>
      </c>
      <c r="Q1606">
        <f t="shared" si="102"/>
        <v>11</v>
      </c>
      <c r="R1606" t="b">
        <f t="shared" ca="1" si="103"/>
        <v>0</v>
      </c>
      <c r="T1606" t="b">
        <f t="shared" ca="1" si="104"/>
        <v>0</v>
      </c>
      <c r="X1606" t="str">
        <f>IF(ISBLANK(W1606),"",
IF(ISERROR(FIND(",",W1606)),
  IF(ISERROR(VLOOKUP(W1606,MapTable!$A:$A,1,0)),"맵없음",
  ""),
IF(ISERROR(FIND(",",W1606,FIND(",",W1606)+1)),
  IF(OR(ISERROR(VLOOKUP(LEFT(W1606,FIND(",",W1606)-1),MapTable!$A:$A,1,0)),ISERROR(VLOOKUP(TRIM(MID(W1606,FIND(",",W1606)+1,999)),MapTable!$A:$A,1,0))),"맵없음",
  ""),
IF(ISERROR(FIND(",",W1606,FIND(",",W1606,FIND(",",W1606)+1)+1)),
  IF(OR(ISERROR(VLOOKUP(LEFT(W1606,FIND(",",W1606)-1),MapTable!$A:$A,1,0)),ISERROR(VLOOKUP(TRIM(MID(W1606,FIND(",",W1606)+1,FIND(",",W1606,FIND(",",W1606)+1)-FIND(",",W1606)-1)),MapTable!$A:$A,1,0)),ISERROR(VLOOKUP(TRIM(MID(W1606,FIND(",",W1606,FIND(",",W1606)+1)+1,999)),MapTable!$A:$A,1,0))),"맵없음",
  ""),
IF(ISERROR(FIND(",",W1606,FIND(",",W1606,FIND(",",W1606,FIND(",",W1606)+1)+1)+1)),
  IF(OR(ISERROR(VLOOKUP(LEFT(W1606,FIND(",",W1606)-1),MapTable!$A:$A,1,0)),ISERROR(VLOOKUP(TRIM(MID(W1606,FIND(",",W1606)+1,FIND(",",W1606,FIND(",",W1606)+1)-FIND(",",W1606)-1)),MapTable!$A:$A,1,0)),ISERROR(VLOOKUP(TRIM(MID(W1606,FIND(",",W1606,FIND(",",W1606)+1)+1,FIND(",",W1606,FIND(",",W1606,FIND(",",W1606)+1)+1)-FIND(",",W1606,FIND(",",W1606)+1)-1)),MapTable!$A:$A,1,0)),ISERROR(VLOOKUP(TRIM(MID(W1606,FIND(",",W1606,FIND(",",W1606,FIND(",",W1606)+1)+1)+1,999)),MapTable!$A:$A,1,0))),"맵없음",
  ""),
)))))</f>
        <v/>
      </c>
      <c r="AC1606" t="str">
        <f>IF(ISBLANK(AB1606),"",IF(ISERROR(VLOOKUP(AB1606,[3]DropTable!$A:$A,1,0)),"드랍없음",""))</f>
        <v/>
      </c>
      <c r="AE1606" t="str">
        <f>IF(ISBLANK(AD1606),"",IF(ISERROR(VLOOKUP(AD1606,[3]DropTable!$A:$A,1,0)),"드랍없음",""))</f>
        <v/>
      </c>
      <c r="AG1606">
        <v>9.8000000000000007</v>
      </c>
      <c r="AH1606">
        <v>1</v>
      </c>
    </row>
    <row r="1607" spans="1:34" x14ac:dyDescent="0.3">
      <c r="A1607">
        <v>10</v>
      </c>
      <c r="B1607">
        <v>16</v>
      </c>
      <c r="C1607">
        <f>IF(OR($L1607=TRUE,$A1607=0,MOD($A1607,ChapterTable!$S$20)&lt;&gt;0),
MAX(0,INT(($B1607+ChapterTable!$Q$26+VLOOKUP(SUBSTITUTE(C$1,"성장단계","")&amp;"단계오프셋",ChapterTable!$S:$T,2,0))/ChapterTable!$Q$23)),
MAX(0,INT(($B1607+ChapterTable!$S$26+VLOOKUP(SUBSTITUTE(C$1,"성장단계","")&amp;"보스단계오프셋",ChapterTable!$S:$T,2,0))/ChapterTable!$S$23)))</f>
        <v>2</v>
      </c>
      <c r="D1607">
        <f>IF(OR($L1607=TRUE,$A1607=0,MOD($A1607,ChapterTable!$S$20)&lt;&gt;0),
MAX(0,INT(($B1607+ChapterTable!$Q$26+VLOOKUP(SUBSTITUTE(D$1,"성장단계","")&amp;"단계오프셋",ChapterTable!$S:$T,2,0))/ChapterTable!$Q$23)),
MAX(0,INT(($B1607+ChapterTable!$S$26+VLOOKUP(SUBSTITUTE(D$1,"성장단계","")&amp;"보스단계오프셋",ChapterTable!$S:$T,2,0))/ChapterTable!$S$23)))</f>
        <v>1</v>
      </c>
      <c r="E1607" s="1">
        <f ca="1">IF(AND($A1607=0,$B1607=1),
    VLOOKUP(1,ChapterTable!$1:$1048576,MATCH("최종"&amp;SUBSTITUTE(SUBSTITUTE(E$1,"standard",""),"|Float",""),ChapterTable!$1:$1,0),0)*ChapterTable!$Q$17,
  IF(AND($A1607=0,$B1607=0),
    E1608,
  IF($B1607=0,
    VLOOKUP($A1607,ChapterTable!$1:$1048576,MATCH("최종"&amp;SUBSTITUTE(SUBSTITUTE(E$1,"standard",""),"|Float",""),ChapterTable!$1:$1,0),0),
  IF($B1607=1,
    IF($L1607=FALSE,
      VLOOKUP($A1607,ChapterTable!$1:$1048576,MATCH("최종"&amp;SUBSTITUTE(SUBSTITUTE(E$1,"standard",""),"|Float",""),ChapterTable!$1:$1,0),0),
      VLOOKUP($A1607-ChapterTable!$Q$11,ChapterTable!$1:$1048576,MATCH("최종"&amp;SUBSTITUTE(SUBSTITUTE(E$1,"standard",""),"|Float",""),ChapterTable!$1:$1,0),0)*ChapterTable!$Q$14
    ),
  OFFSET(E1607,-$B1607+IF($L1607,1,0),0)*
    (VLOOKUP(SUBSTITUTE(SUBSTITUTE(E$1,"standard",""),"|Float","")&amp;"인게임누적곱배수",ChapterTable!$S:$T,2,0)^C1607
    +VLOOKUP(SUBSTITUTE(SUBSTITUTE(E$1,"standard",""),"|Float","")&amp;"인게임누적합배수",ChapterTable!$S:$T,2,0)*C1607)
  )
  )
  )
)</f>
        <v>6666.0785156249995</v>
      </c>
      <c r="F1607" s="1">
        <f ca="1">IF(AND($A1607=0,$B1607=1),
    VLOOKUP(1,ChapterTable!$1:$1048576,MATCH("최종"&amp;SUBSTITUTE(SUBSTITUTE(F$1,"standard",""),"|Float",""),ChapterTable!$1:$1,0),0)*ChapterTable!$Q$17,
  IF(AND($A1607=0,$B1607=0),
    F1608,
  IF($B1607=0,
    VLOOKUP($A1607,ChapterTable!$1:$1048576,MATCH("최종"&amp;SUBSTITUTE(SUBSTITUTE(F$1,"standard",""),"|Float",""),ChapterTable!$1:$1,0),0),
  IF($B1607=1,
    IF($L1607=FALSE,
      VLOOKUP($A1607,ChapterTable!$1:$1048576,MATCH("최종"&amp;SUBSTITUTE(SUBSTITUTE(F$1,"standard",""),"|Float",""),ChapterTable!$1:$1,0),0),
      VLOOKUP($A1607-ChapterTable!$Q$11,ChapterTable!$1:$1048576,MATCH("최종"&amp;SUBSTITUTE(SUBSTITUTE(F$1,"standard",""),"|Float",""),ChapterTable!$1:$1,0),0)*ChapterTable!$Q$14
    ),
  OFFSET(F1607,-$B1607+IF($L1607,1,0),0)*
    (VLOOKUP(SUBSTITUTE(SUBSTITUTE(F$1,"standard",""),"|Float","")&amp;"인게임누적곱배수",ChapterTable!$S:$T,2,0)^D1607
    +VLOOKUP(SUBSTITUTE(SUBSTITUTE(F$1,"standard",""),"|Float","")&amp;"인게임누적합배수",ChapterTable!$S:$T,2,0)*D1607)
  )
  )
  )
)</f>
        <v>2614.1484375</v>
      </c>
      <c r="G1607" t="s">
        <v>76</v>
      </c>
      <c r="J1607" t="str">
        <f>IF(ISBLANK(I1607),"",
IFERROR(VLOOKUP(I1607,[1]StringTable!$1:$1048576,MATCH([1]StringTable!$B$1,[1]StringTable!$1:$1,0),0),
IFERROR(VLOOKUP(I1607,[1]InApkStringTable!$1:$1048576,MATCH([1]InApkStringTable!$B$1,[1]InApkStringTable!$1:$1,0),0),
"스트링없음")))</f>
        <v/>
      </c>
      <c r="L1607" t="b">
        <v>1</v>
      </c>
      <c r="N1607" t="str">
        <f>IF(ISBLANK(M1607),"",IF(ISERROR(VLOOKUP(M1607,MapTable!$A:$A,1,0)),"맵없음",""))</f>
        <v/>
      </c>
      <c r="O1607">
        <f t="shared" si="101"/>
        <v>2</v>
      </c>
      <c r="Q1607">
        <f t="shared" si="102"/>
        <v>2</v>
      </c>
      <c r="R1607" t="b">
        <f t="shared" ca="1" si="103"/>
        <v>0</v>
      </c>
      <c r="T1607" t="b">
        <f t="shared" ca="1" si="104"/>
        <v>0</v>
      </c>
      <c r="X1607" t="str">
        <f>IF(ISBLANK(W1607),"",
IF(ISERROR(FIND(",",W1607)),
  IF(ISERROR(VLOOKUP(W1607,MapTable!$A:$A,1,0)),"맵없음",
  ""),
IF(ISERROR(FIND(",",W1607,FIND(",",W1607)+1)),
  IF(OR(ISERROR(VLOOKUP(LEFT(W1607,FIND(",",W1607)-1),MapTable!$A:$A,1,0)),ISERROR(VLOOKUP(TRIM(MID(W1607,FIND(",",W1607)+1,999)),MapTable!$A:$A,1,0))),"맵없음",
  ""),
IF(ISERROR(FIND(",",W1607,FIND(",",W1607,FIND(",",W1607)+1)+1)),
  IF(OR(ISERROR(VLOOKUP(LEFT(W1607,FIND(",",W1607)-1),MapTable!$A:$A,1,0)),ISERROR(VLOOKUP(TRIM(MID(W1607,FIND(",",W1607)+1,FIND(",",W1607,FIND(",",W1607)+1)-FIND(",",W1607)-1)),MapTable!$A:$A,1,0)),ISERROR(VLOOKUP(TRIM(MID(W1607,FIND(",",W1607,FIND(",",W1607)+1)+1,999)),MapTable!$A:$A,1,0))),"맵없음",
  ""),
IF(ISERROR(FIND(",",W1607,FIND(",",W1607,FIND(",",W1607,FIND(",",W1607)+1)+1)+1)),
  IF(OR(ISERROR(VLOOKUP(LEFT(W1607,FIND(",",W1607)-1),MapTable!$A:$A,1,0)),ISERROR(VLOOKUP(TRIM(MID(W1607,FIND(",",W1607)+1,FIND(",",W1607,FIND(",",W1607)+1)-FIND(",",W1607)-1)),MapTable!$A:$A,1,0)),ISERROR(VLOOKUP(TRIM(MID(W1607,FIND(",",W1607,FIND(",",W1607)+1)+1,FIND(",",W1607,FIND(",",W1607,FIND(",",W1607)+1)+1)-FIND(",",W1607,FIND(",",W1607)+1)-1)),MapTable!$A:$A,1,0)),ISERROR(VLOOKUP(TRIM(MID(W1607,FIND(",",W1607,FIND(",",W1607,FIND(",",W1607)+1)+1)+1,999)),MapTable!$A:$A,1,0))),"맵없음",
  ""),
)))))</f>
        <v/>
      </c>
      <c r="AC1607" t="str">
        <f>IF(ISBLANK(AB1607),"",IF(ISERROR(VLOOKUP(AB1607,[3]DropTable!$A:$A,1,0)),"드랍없음",""))</f>
        <v/>
      </c>
      <c r="AE1607" t="str">
        <f>IF(ISBLANK(AD1607),"",IF(ISERROR(VLOOKUP(AD1607,[3]DropTable!$A:$A,1,0)),"드랍없음",""))</f>
        <v/>
      </c>
      <c r="AG1607">
        <v>9.8000000000000007</v>
      </c>
      <c r="AH1607">
        <v>1</v>
      </c>
    </row>
    <row r="1608" spans="1:34" x14ac:dyDescent="0.3">
      <c r="A1608">
        <v>10</v>
      </c>
      <c r="B1608">
        <v>17</v>
      </c>
      <c r="C1608">
        <f>IF(OR($L1608=TRUE,$A1608=0,MOD($A1608,ChapterTable!$S$20)&lt;&gt;0),
MAX(0,INT(($B1608+ChapterTable!$Q$26+VLOOKUP(SUBSTITUTE(C$1,"성장단계","")&amp;"단계오프셋",ChapterTable!$S:$T,2,0))/ChapterTable!$Q$23)),
MAX(0,INT(($B1608+ChapterTable!$S$26+VLOOKUP(SUBSTITUTE(C$1,"성장단계","")&amp;"보스단계오프셋",ChapterTable!$S:$T,2,0))/ChapterTable!$S$23)))</f>
        <v>2</v>
      </c>
      <c r="D1608">
        <f>IF(OR($L1608=TRUE,$A1608=0,MOD($A1608,ChapterTable!$S$20)&lt;&gt;0),
MAX(0,INT(($B1608+ChapterTable!$Q$26+VLOOKUP(SUBSTITUTE(D$1,"성장단계","")&amp;"단계오프셋",ChapterTable!$S:$T,2,0))/ChapterTable!$Q$23)),
MAX(0,INT(($B1608+ChapterTable!$S$26+VLOOKUP(SUBSTITUTE(D$1,"성장단계","")&amp;"보스단계오프셋",ChapterTable!$S:$T,2,0))/ChapterTable!$S$23)))</f>
        <v>1</v>
      </c>
      <c r="E1608" s="1">
        <f ca="1">IF(AND($A1608=0,$B1608=1),
    VLOOKUP(1,ChapterTable!$1:$1048576,MATCH("최종"&amp;SUBSTITUTE(SUBSTITUTE(E$1,"standard",""),"|Float",""),ChapterTable!$1:$1,0),0)*ChapterTable!$Q$17,
  IF(AND($A1608=0,$B1608=0),
    E1609,
  IF($B1608=0,
    VLOOKUP($A1608,ChapterTable!$1:$1048576,MATCH("최종"&amp;SUBSTITUTE(SUBSTITUTE(E$1,"standard",""),"|Float",""),ChapterTable!$1:$1,0),0),
  IF($B1608=1,
    IF($L1608=FALSE,
      VLOOKUP($A1608,ChapterTable!$1:$1048576,MATCH("최종"&amp;SUBSTITUTE(SUBSTITUTE(E$1,"standard",""),"|Float",""),ChapterTable!$1:$1,0),0),
      VLOOKUP($A1608-ChapterTable!$Q$11,ChapterTable!$1:$1048576,MATCH("최종"&amp;SUBSTITUTE(SUBSTITUTE(E$1,"standard",""),"|Float",""),ChapterTable!$1:$1,0),0)*ChapterTable!$Q$14
    ),
  OFFSET(E1608,-$B1608+IF($L1608,1,0),0)*
    (VLOOKUP(SUBSTITUTE(SUBSTITUTE(E$1,"standard",""),"|Float","")&amp;"인게임누적곱배수",ChapterTable!$S:$T,2,0)^C1608
    +VLOOKUP(SUBSTITUTE(SUBSTITUTE(E$1,"standard",""),"|Float","")&amp;"인게임누적합배수",ChapterTable!$S:$T,2,0)*C1608)
  )
  )
  )
)</f>
        <v>6666.0785156249995</v>
      </c>
      <c r="F1608" s="1">
        <f ca="1">IF(AND($A1608=0,$B1608=1),
    VLOOKUP(1,ChapterTable!$1:$1048576,MATCH("최종"&amp;SUBSTITUTE(SUBSTITUTE(F$1,"standard",""),"|Float",""),ChapterTable!$1:$1,0),0)*ChapterTable!$Q$17,
  IF(AND($A1608=0,$B1608=0),
    F1609,
  IF($B1608=0,
    VLOOKUP($A1608,ChapterTable!$1:$1048576,MATCH("최종"&amp;SUBSTITUTE(SUBSTITUTE(F$1,"standard",""),"|Float",""),ChapterTable!$1:$1,0),0),
  IF($B1608=1,
    IF($L1608=FALSE,
      VLOOKUP($A1608,ChapterTable!$1:$1048576,MATCH("최종"&amp;SUBSTITUTE(SUBSTITUTE(F$1,"standard",""),"|Float",""),ChapterTable!$1:$1,0),0),
      VLOOKUP($A1608-ChapterTable!$Q$11,ChapterTable!$1:$1048576,MATCH("최종"&amp;SUBSTITUTE(SUBSTITUTE(F$1,"standard",""),"|Float",""),ChapterTable!$1:$1,0),0)*ChapterTable!$Q$14
    ),
  OFFSET(F1608,-$B1608+IF($L1608,1,0),0)*
    (VLOOKUP(SUBSTITUTE(SUBSTITUTE(F$1,"standard",""),"|Float","")&amp;"인게임누적곱배수",ChapterTable!$S:$T,2,0)^D1608
    +VLOOKUP(SUBSTITUTE(SUBSTITUTE(F$1,"standard",""),"|Float","")&amp;"인게임누적합배수",ChapterTable!$S:$T,2,0)*D1608)
  )
  )
  )
)</f>
        <v>2614.1484375</v>
      </c>
      <c r="G1608" t="s">
        <v>76</v>
      </c>
      <c r="J1608" t="str">
        <f>IF(ISBLANK(I1608),"",
IFERROR(VLOOKUP(I1608,[1]StringTable!$1:$1048576,MATCH([1]StringTable!$B$1,[1]StringTable!$1:$1,0),0),
IFERROR(VLOOKUP(I1608,[1]InApkStringTable!$1:$1048576,MATCH([1]InApkStringTable!$B$1,[1]InApkStringTable!$1:$1,0),0),
"스트링없음")))</f>
        <v/>
      </c>
      <c r="L1608" t="b">
        <v>1</v>
      </c>
      <c r="N1608" t="str">
        <f>IF(ISBLANK(M1608),"",IF(ISERROR(VLOOKUP(M1608,MapTable!$A:$A,1,0)),"맵없음",""))</f>
        <v/>
      </c>
      <c r="O1608">
        <f t="shared" si="101"/>
        <v>2</v>
      </c>
      <c r="Q1608">
        <f t="shared" si="102"/>
        <v>2</v>
      </c>
      <c r="R1608" t="b">
        <f t="shared" ca="1" si="103"/>
        <v>0</v>
      </c>
      <c r="T1608" t="b">
        <f t="shared" ca="1" si="104"/>
        <v>0</v>
      </c>
      <c r="X1608" t="str">
        <f>IF(ISBLANK(W1608),"",
IF(ISERROR(FIND(",",W1608)),
  IF(ISERROR(VLOOKUP(W1608,MapTable!$A:$A,1,0)),"맵없음",
  ""),
IF(ISERROR(FIND(",",W1608,FIND(",",W1608)+1)),
  IF(OR(ISERROR(VLOOKUP(LEFT(W1608,FIND(",",W1608)-1),MapTable!$A:$A,1,0)),ISERROR(VLOOKUP(TRIM(MID(W1608,FIND(",",W1608)+1,999)),MapTable!$A:$A,1,0))),"맵없음",
  ""),
IF(ISERROR(FIND(",",W1608,FIND(",",W1608,FIND(",",W1608)+1)+1)),
  IF(OR(ISERROR(VLOOKUP(LEFT(W1608,FIND(",",W1608)-1),MapTable!$A:$A,1,0)),ISERROR(VLOOKUP(TRIM(MID(W1608,FIND(",",W1608)+1,FIND(",",W1608,FIND(",",W1608)+1)-FIND(",",W1608)-1)),MapTable!$A:$A,1,0)),ISERROR(VLOOKUP(TRIM(MID(W1608,FIND(",",W1608,FIND(",",W1608)+1)+1,999)),MapTable!$A:$A,1,0))),"맵없음",
  ""),
IF(ISERROR(FIND(",",W1608,FIND(",",W1608,FIND(",",W1608,FIND(",",W1608)+1)+1)+1)),
  IF(OR(ISERROR(VLOOKUP(LEFT(W1608,FIND(",",W1608)-1),MapTable!$A:$A,1,0)),ISERROR(VLOOKUP(TRIM(MID(W1608,FIND(",",W1608)+1,FIND(",",W1608,FIND(",",W1608)+1)-FIND(",",W1608)-1)),MapTable!$A:$A,1,0)),ISERROR(VLOOKUP(TRIM(MID(W1608,FIND(",",W1608,FIND(",",W1608)+1)+1,FIND(",",W1608,FIND(",",W1608,FIND(",",W1608)+1)+1)-FIND(",",W1608,FIND(",",W1608)+1)-1)),MapTable!$A:$A,1,0)),ISERROR(VLOOKUP(TRIM(MID(W1608,FIND(",",W1608,FIND(",",W1608,FIND(",",W1608)+1)+1)+1,999)),MapTable!$A:$A,1,0))),"맵없음",
  ""),
)))))</f>
        <v/>
      </c>
      <c r="AC1608" t="str">
        <f>IF(ISBLANK(AB1608),"",IF(ISERROR(VLOOKUP(AB1608,[3]DropTable!$A:$A,1,0)),"드랍없음",""))</f>
        <v/>
      </c>
      <c r="AE1608" t="str">
        <f>IF(ISBLANK(AD1608),"",IF(ISERROR(VLOOKUP(AD1608,[3]DropTable!$A:$A,1,0)),"드랍없음",""))</f>
        <v/>
      </c>
      <c r="AG1608">
        <v>9.8000000000000007</v>
      </c>
      <c r="AH1608">
        <v>1</v>
      </c>
    </row>
    <row r="1609" spans="1:34" x14ac:dyDescent="0.3">
      <c r="A1609">
        <v>10</v>
      </c>
      <c r="B1609">
        <v>18</v>
      </c>
      <c r="C1609">
        <f>IF(OR($L1609=TRUE,$A1609=0,MOD($A1609,ChapterTable!$S$20)&lt;&gt;0),
MAX(0,INT(($B1609+ChapterTable!$Q$26+VLOOKUP(SUBSTITUTE(C$1,"성장단계","")&amp;"단계오프셋",ChapterTable!$S:$T,2,0))/ChapterTable!$Q$23)),
MAX(0,INT(($B1609+ChapterTable!$S$26+VLOOKUP(SUBSTITUTE(C$1,"성장단계","")&amp;"보스단계오프셋",ChapterTable!$S:$T,2,0))/ChapterTable!$S$23)))</f>
        <v>2</v>
      </c>
      <c r="D1609">
        <f>IF(OR($L1609=TRUE,$A1609=0,MOD($A1609,ChapterTable!$S$20)&lt;&gt;0),
MAX(0,INT(($B1609+ChapterTable!$Q$26+VLOOKUP(SUBSTITUTE(D$1,"성장단계","")&amp;"단계오프셋",ChapterTable!$S:$T,2,0))/ChapterTable!$Q$23)),
MAX(0,INT(($B1609+ChapterTable!$S$26+VLOOKUP(SUBSTITUTE(D$1,"성장단계","")&amp;"보스단계오프셋",ChapterTable!$S:$T,2,0))/ChapterTable!$S$23)))</f>
        <v>1</v>
      </c>
      <c r="E1609" s="1">
        <f ca="1">IF(AND($A1609=0,$B1609=1),
    VLOOKUP(1,ChapterTable!$1:$1048576,MATCH("최종"&amp;SUBSTITUTE(SUBSTITUTE(E$1,"standard",""),"|Float",""),ChapterTable!$1:$1,0),0)*ChapterTable!$Q$17,
  IF(AND($A1609=0,$B1609=0),
    E1610,
  IF($B1609=0,
    VLOOKUP($A1609,ChapterTable!$1:$1048576,MATCH("최종"&amp;SUBSTITUTE(SUBSTITUTE(E$1,"standard",""),"|Float",""),ChapterTable!$1:$1,0),0),
  IF($B1609=1,
    IF($L1609=FALSE,
      VLOOKUP($A1609,ChapterTable!$1:$1048576,MATCH("최종"&amp;SUBSTITUTE(SUBSTITUTE(E$1,"standard",""),"|Float",""),ChapterTable!$1:$1,0),0),
      VLOOKUP($A1609-ChapterTable!$Q$11,ChapterTable!$1:$1048576,MATCH("최종"&amp;SUBSTITUTE(SUBSTITUTE(E$1,"standard",""),"|Float",""),ChapterTable!$1:$1,0),0)*ChapterTable!$Q$14
    ),
  OFFSET(E1609,-$B1609+IF($L1609,1,0),0)*
    (VLOOKUP(SUBSTITUTE(SUBSTITUTE(E$1,"standard",""),"|Float","")&amp;"인게임누적곱배수",ChapterTable!$S:$T,2,0)^C1609
    +VLOOKUP(SUBSTITUTE(SUBSTITUTE(E$1,"standard",""),"|Float","")&amp;"인게임누적합배수",ChapterTable!$S:$T,2,0)*C1609)
  )
  )
  )
)</f>
        <v>6666.0785156249995</v>
      </c>
      <c r="F1609" s="1">
        <f ca="1">IF(AND($A1609=0,$B1609=1),
    VLOOKUP(1,ChapterTable!$1:$1048576,MATCH("최종"&amp;SUBSTITUTE(SUBSTITUTE(F$1,"standard",""),"|Float",""),ChapterTable!$1:$1,0),0)*ChapterTable!$Q$17,
  IF(AND($A1609=0,$B1609=0),
    F1610,
  IF($B1609=0,
    VLOOKUP($A1609,ChapterTable!$1:$1048576,MATCH("최종"&amp;SUBSTITUTE(SUBSTITUTE(F$1,"standard",""),"|Float",""),ChapterTable!$1:$1,0),0),
  IF($B1609=1,
    IF($L1609=FALSE,
      VLOOKUP($A1609,ChapterTable!$1:$1048576,MATCH("최종"&amp;SUBSTITUTE(SUBSTITUTE(F$1,"standard",""),"|Float",""),ChapterTable!$1:$1,0),0),
      VLOOKUP($A1609-ChapterTable!$Q$11,ChapterTable!$1:$1048576,MATCH("최종"&amp;SUBSTITUTE(SUBSTITUTE(F$1,"standard",""),"|Float",""),ChapterTable!$1:$1,0),0)*ChapterTable!$Q$14
    ),
  OFFSET(F1609,-$B1609+IF($L1609,1,0),0)*
    (VLOOKUP(SUBSTITUTE(SUBSTITUTE(F$1,"standard",""),"|Float","")&amp;"인게임누적곱배수",ChapterTable!$S:$T,2,0)^D1609
    +VLOOKUP(SUBSTITUTE(SUBSTITUTE(F$1,"standard",""),"|Float","")&amp;"인게임누적합배수",ChapterTable!$S:$T,2,0)*D1609)
  )
  )
  )
)</f>
        <v>2614.1484375</v>
      </c>
      <c r="G1609" t="s">
        <v>76</v>
      </c>
      <c r="J1609" t="str">
        <f>IF(ISBLANK(I1609),"",
IFERROR(VLOOKUP(I1609,[1]StringTable!$1:$1048576,MATCH([1]StringTable!$B$1,[1]StringTable!$1:$1,0),0),
IFERROR(VLOOKUP(I1609,[1]InApkStringTable!$1:$1048576,MATCH([1]InApkStringTable!$B$1,[1]InApkStringTable!$1:$1,0),0),
"스트링없음")))</f>
        <v/>
      </c>
      <c r="L1609" t="b">
        <v>1</v>
      </c>
      <c r="N1609" t="str">
        <f>IF(ISBLANK(M1609),"",IF(ISERROR(VLOOKUP(M1609,MapTable!$A:$A,1,0)),"맵없음",""))</f>
        <v/>
      </c>
      <c r="O1609">
        <f t="shared" si="101"/>
        <v>2</v>
      </c>
      <c r="Q1609">
        <f t="shared" si="102"/>
        <v>2</v>
      </c>
      <c r="R1609" t="b">
        <f t="shared" ca="1" si="103"/>
        <v>0</v>
      </c>
      <c r="T1609" t="b">
        <f t="shared" ca="1" si="104"/>
        <v>0</v>
      </c>
      <c r="X1609" t="str">
        <f>IF(ISBLANK(W1609),"",
IF(ISERROR(FIND(",",W1609)),
  IF(ISERROR(VLOOKUP(W1609,MapTable!$A:$A,1,0)),"맵없음",
  ""),
IF(ISERROR(FIND(",",W1609,FIND(",",W1609)+1)),
  IF(OR(ISERROR(VLOOKUP(LEFT(W1609,FIND(",",W1609)-1),MapTable!$A:$A,1,0)),ISERROR(VLOOKUP(TRIM(MID(W1609,FIND(",",W1609)+1,999)),MapTable!$A:$A,1,0))),"맵없음",
  ""),
IF(ISERROR(FIND(",",W1609,FIND(",",W1609,FIND(",",W1609)+1)+1)),
  IF(OR(ISERROR(VLOOKUP(LEFT(W1609,FIND(",",W1609)-1),MapTable!$A:$A,1,0)),ISERROR(VLOOKUP(TRIM(MID(W1609,FIND(",",W1609)+1,FIND(",",W1609,FIND(",",W1609)+1)-FIND(",",W1609)-1)),MapTable!$A:$A,1,0)),ISERROR(VLOOKUP(TRIM(MID(W1609,FIND(",",W1609,FIND(",",W1609)+1)+1,999)),MapTable!$A:$A,1,0))),"맵없음",
  ""),
IF(ISERROR(FIND(",",W1609,FIND(",",W1609,FIND(",",W1609,FIND(",",W1609)+1)+1)+1)),
  IF(OR(ISERROR(VLOOKUP(LEFT(W1609,FIND(",",W1609)-1),MapTable!$A:$A,1,0)),ISERROR(VLOOKUP(TRIM(MID(W1609,FIND(",",W1609)+1,FIND(",",W1609,FIND(",",W1609)+1)-FIND(",",W1609)-1)),MapTable!$A:$A,1,0)),ISERROR(VLOOKUP(TRIM(MID(W1609,FIND(",",W1609,FIND(",",W1609)+1)+1,FIND(",",W1609,FIND(",",W1609,FIND(",",W1609)+1)+1)-FIND(",",W1609,FIND(",",W1609)+1)-1)),MapTable!$A:$A,1,0)),ISERROR(VLOOKUP(TRIM(MID(W1609,FIND(",",W1609,FIND(",",W1609,FIND(",",W1609)+1)+1)+1,999)),MapTable!$A:$A,1,0))),"맵없음",
  ""),
)))))</f>
        <v/>
      </c>
      <c r="AC1609" t="str">
        <f>IF(ISBLANK(AB1609),"",IF(ISERROR(VLOOKUP(AB1609,[3]DropTable!$A:$A,1,0)),"드랍없음",""))</f>
        <v/>
      </c>
      <c r="AE1609" t="str">
        <f>IF(ISBLANK(AD1609),"",IF(ISERROR(VLOOKUP(AD1609,[3]DropTable!$A:$A,1,0)),"드랍없음",""))</f>
        <v/>
      </c>
      <c r="AG1609">
        <v>9.8000000000000007</v>
      </c>
      <c r="AH1609">
        <v>1</v>
      </c>
    </row>
    <row r="1610" spans="1:34" x14ac:dyDescent="0.3">
      <c r="A1610">
        <v>10</v>
      </c>
      <c r="B1610">
        <v>19</v>
      </c>
      <c r="C1610">
        <f>IF(OR($L1610=TRUE,$A1610=0,MOD($A1610,ChapterTable!$S$20)&lt;&gt;0),
MAX(0,INT(($B1610+ChapterTable!$Q$26+VLOOKUP(SUBSTITUTE(C$1,"성장단계","")&amp;"단계오프셋",ChapterTable!$S:$T,2,0))/ChapterTable!$Q$23)),
MAX(0,INT(($B1610+ChapterTable!$S$26+VLOOKUP(SUBSTITUTE(C$1,"성장단계","")&amp;"보스단계오프셋",ChapterTable!$S:$T,2,0))/ChapterTable!$S$23)))</f>
        <v>2</v>
      </c>
      <c r="D1610">
        <f>IF(OR($L1610=TRUE,$A1610=0,MOD($A1610,ChapterTable!$S$20)&lt;&gt;0),
MAX(0,INT(($B1610+ChapterTable!$Q$26+VLOOKUP(SUBSTITUTE(D$1,"성장단계","")&amp;"단계오프셋",ChapterTable!$S:$T,2,0))/ChapterTable!$Q$23)),
MAX(0,INT(($B1610+ChapterTable!$S$26+VLOOKUP(SUBSTITUTE(D$1,"성장단계","")&amp;"보스단계오프셋",ChapterTable!$S:$T,2,0))/ChapterTable!$S$23)))</f>
        <v>1</v>
      </c>
      <c r="E1610" s="1">
        <f ca="1">IF(AND($A1610=0,$B1610=1),
    VLOOKUP(1,ChapterTable!$1:$1048576,MATCH("최종"&amp;SUBSTITUTE(SUBSTITUTE(E$1,"standard",""),"|Float",""),ChapterTable!$1:$1,0),0)*ChapterTable!$Q$17,
  IF(AND($A1610=0,$B1610=0),
    E1611,
  IF($B1610=0,
    VLOOKUP($A1610,ChapterTable!$1:$1048576,MATCH("최종"&amp;SUBSTITUTE(SUBSTITUTE(E$1,"standard",""),"|Float",""),ChapterTable!$1:$1,0),0),
  IF($B1610=1,
    IF($L1610=FALSE,
      VLOOKUP($A1610,ChapterTable!$1:$1048576,MATCH("최종"&amp;SUBSTITUTE(SUBSTITUTE(E$1,"standard",""),"|Float",""),ChapterTable!$1:$1,0),0),
      VLOOKUP($A1610-ChapterTable!$Q$11,ChapterTable!$1:$1048576,MATCH("최종"&amp;SUBSTITUTE(SUBSTITUTE(E$1,"standard",""),"|Float",""),ChapterTable!$1:$1,0),0)*ChapterTable!$Q$14
    ),
  OFFSET(E1610,-$B1610+IF($L1610,1,0),0)*
    (VLOOKUP(SUBSTITUTE(SUBSTITUTE(E$1,"standard",""),"|Float","")&amp;"인게임누적곱배수",ChapterTable!$S:$T,2,0)^C1610
    +VLOOKUP(SUBSTITUTE(SUBSTITUTE(E$1,"standard",""),"|Float","")&amp;"인게임누적합배수",ChapterTable!$S:$T,2,0)*C1610)
  )
  )
  )
)</f>
        <v>6666.0785156249995</v>
      </c>
      <c r="F1610" s="1">
        <f ca="1">IF(AND($A1610=0,$B1610=1),
    VLOOKUP(1,ChapterTable!$1:$1048576,MATCH("최종"&amp;SUBSTITUTE(SUBSTITUTE(F$1,"standard",""),"|Float",""),ChapterTable!$1:$1,0),0)*ChapterTable!$Q$17,
  IF(AND($A1610=0,$B1610=0),
    F1611,
  IF($B1610=0,
    VLOOKUP($A1610,ChapterTable!$1:$1048576,MATCH("최종"&amp;SUBSTITUTE(SUBSTITUTE(F$1,"standard",""),"|Float",""),ChapterTable!$1:$1,0),0),
  IF($B1610=1,
    IF($L1610=FALSE,
      VLOOKUP($A1610,ChapterTable!$1:$1048576,MATCH("최종"&amp;SUBSTITUTE(SUBSTITUTE(F$1,"standard",""),"|Float",""),ChapterTable!$1:$1,0),0),
      VLOOKUP($A1610-ChapterTable!$Q$11,ChapterTable!$1:$1048576,MATCH("최종"&amp;SUBSTITUTE(SUBSTITUTE(F$1,"standard",""),"|Float",""),ChapterTable!$1:$1,0),0)*ChapterTable!$Q$14
    ),
  OFFSET(F1610,-$B1610+IF($L1610,1,0),0)*
    (VLOOKUP(SUBSTITUTE(SUBSTITUTE(F$1,"standard",""),"|Float","")&amp;"인게임누적곱배수",ChapterTable!$S:$T,2,0)^D1610
    +VLOOKUP(SUBSTITUTE(SUBSTITUTE(F$1,"standard",""),"|Float","")&amp;"인게임누적합배수",ChapterTable!$S:$T,2,0)*D1610)
  )
  )
  )
)</f>
        <v>2614.1484375</v>
      </c>
      <c r="G1610" t="s">
        <v>76</v>
      </c>
      <c r="J1610" t="str">
        <f>IF(ISBLANK(I1610),"",
IFERROR(VLOOKUP(I1610,[1]StringTable!$1:$1048576,MATCH([1]StringTable!$B$1,[1]StringTable!$1:$1,0),0),
IFERROR(VLOOKUP(I1610,[1]InApkStringTable!$1:$1048576,MATCH([1]InApkStringTable!$B$1,[1]InApkStringTable!$1:$1,0),0),
"스트링없음")))</f>
        <v/>
      </c>
      <c r="L1610" t="b">
        <v>1</v>
      </c>
      <c r="N1610" t="str">
        <f>IF(ISBLANK(M1610),"",IF(ISERROR(VLOOKUP(M1610,MapTable!$A:$A,1,0)),"맵없음",""))</f>
        <v/>
      </c>
      <c r="O1610">
        <f t="shared" si="101"/>
        <v>92</v>
      </c>
      <c r="Q1610">
        <f t="shared" si="102"/>
        <v>92</v>
      </c>
      <c r="R1610" t="b">
        <f t="shared" ca="1" si="103"/>
        <v>1</v>
      </c>
      <c r="T1610" t="b">
        <f t="shared" ca="1" si="104"/>
        <v>1</v>
      </c>
      <c r="X1610" t="str">
        <f>IF(ISBLANK(W1610),"",
IF(ISERROR(FIND(",",W1610)),
  IF(ISERROR(VLOOKUP(W1610,MapTable!$A:$A,1,0)),"맵없음",
  ""),
IF(ISERROR(FIND(",",W1610,FIND(",",W1610)+1)),
  IF(OR(ISERROR(VLOOKUP(LEFT(W1610,FIND(",",W1610)-1),MapTable!$A:$A,1,0)),ISERROR(VLOOKUP(TRIM(MID(W1610,FIND(",",W1610)+1,999)),MapTable!$A:$A,1,0))),"맵없음",
  ""),
IF(ISERROR(FIND(",",W1610,FIND(",",W1610,FIND(",",W1610)+1)+1)),
  IF(OR(ISERROR(VLOOKUP(LEFT(W1610,FIND(",",W1610)-1),MapTable!$A:$A,1,0)),ISERROR(VLOOKUP(TRIM(MID(W1610,FIND(",",W1610)+1,FIND(",",W1610,FIND(",",W1610)+1)-FIND(",",W1610)-1)),MapTable!$A:$A,1,0)),ISERROR(VLOOKUP(TRIM(MID(W1610,FIND(",",W1610,FIND(",",W1610)+1)+1,999)),MapTable!$A:$A,1,0))),"맵없음",
  ""),
IF(ISERROR(FIND(",",W1610,FIND(",",W1610,FIND(",",W1610,FIND(",",W1610)+1)+1)+1)),
  IF(OR(ISERROR(VLOOKUP(LEFT(W1610,FIND(",",W1610)-1),MapTable!$A:$A,1,0)),ISERROR(VLOOKUP(TRIM(MID(W1610,FIND(",",W1610)+1,FIND(",",W1610,FIND(",",W1610)+1)-FIND(",",W1610)-1)),MapTable!$A:$A,1,0)),ISERROR(VLOOKUP(TRIM(MID(W1610,FIND(",",W1610,FIND(",",W1610)+1)+1,FIND(",",W1610,FIND(",",W1610,FIND(",",W1610)+1)+1)-FIND(",",W1610,FIND(",",W1610)+1)-1)),MapTable!$A:$A,1,0)),ISERROR(VLOOKUP(TRIM(MID(W1610,FIND(",",W1610,FIND(",",W1610,FIND(",",W1610)+1)+1)+1,999)),MapTable!$A:$A,1,0))),"맵없음",
  ""),
)))))</f>
        <v/>
      </c>
      <c r="AC1610" t="str">
        <f>IF(ISBLANK(AB1610),"",IF(ISERROR(VLOOKUP(AB1610,[3]DropTable!$A:$A,1,0)),"드랍없음",""))</f>
        <v/>
      </c>
      <c r="AE1610" t="str">
        <f>IF(ISBLANK(AD1610),"",IF(ISERROR(VLOOKUP(AD1610,[3]DropTable!$A:$A,1,0)),"드랍없음",""))</f>
        <v/>
      </c>
      <c r="AG1610">
        <v>9.8000000000000007</v>
      </c>
      <c r="AH1610">
        <v>1</v>
      </c>
    </row>
    <row r="1611" spans="1:34" x14ac:dyDescent="0.3">
      <c r="A1611">
        <v>10</v>
      </c>
      <c r="B1611">
        <v>20</v>
      </c>
      <c r="C1611">
        <f>IF(OR($L1611=TRUE,$A1611=0,MOD($A1611,ChapterTable!$S$20)&lt;&gt;0),
MAX(0,INT(($B1611+ChapterTable!$Q$26+VLOOKUP(SUBSTITUTE(C$1,"성장단계","")&amp;"단계오프셋",ChapterTable!$S:$T,2,0))/ChapterTable!$Q$23)),
MAX(0,INT(($B1611+ChapterTable!$S$26+VLOOKUP(SUBSTITUTE(C$1,"성장단계","")&amp;"보스단계오프셋",ChapterTable!$S:$T,2,0))/ChapterTable!$S$23)))</f>
        <v>2</v>
      </c>
      <c r="D1611">
        <f>IF(OR($L1611=TRUE,$A1611=0,MOD($A1611,ChapterTable!$S$20)&lt;&gt;0),
MAX(0,INT(($B1611+ChapterTable!$Q$26+VLOOKUP(SUBSTITUTE(D$1,"성장단계","")&amp;"단계오프셋",ChapterTable!$S:$T,2,0))/ChapterTable!$Q$23)),
MAX(0,INT(($B1611+ChapterTable!$S$26+VLOOKUP(SUBSTITUTE(D$1,"성장단계","")&amp;"보스단계오프셋",ChapterTable!$S:$T,2,0))/ChapterTable!$S$23)))</f>
        <v>1</v>
      </c>
      <c r="E1611" s="1">
        <f ca="1">IF(AND($A1611=0,$B1611=1),
    VLOOKUP(1,ChapterTable!$1:$1048576,MATCH("최종"&amp;SUBSTITUTE(SUBSTITUTE(E$1,"standard",""),"|Float",""),ChapterTable!$1:$1,0),0)*ChapterTable!$Q$17,
  IF(AND($A1611=0,$B1611=0),
    E1612,
  IF($B1611=0,
    VLOOKUP($A1611,ChapterTable!$1:$1048576,MATCH("최종"&amp;SUBSTITUTE(SUBSTITUTE(E$1,"standard",""),"|Float",""),ChapterTable!$1:$1,0),0),
  IF($B1611=1,
    IF($L1611=FALSE,
      VLOOKUP($A1611,ChapterTable!$1:$1048576,MATCH("최종"&amp;SUBSTITUTE(SUBSTITUTE(E$1,"standard",""),"|Float",""),ChapterTable!$1:$1,0),0),
      VLOOKUP($A1611-ChapterTable!$Q$11,ChapterTable!$1:$1048576,MATCH("최종"&amp;SUBSTITUTE(SUBSTITUTE(E$1,"standard",""),"|Float",""),ChapterTable!$1:$1,0),0)*ChapterTable!$Q$14
    ),
  OFFSET(E1611,-$B1611+IF($L1611,1,0),0)*
    (VLOOKUP(SUBSTITUTE(SUBSTITUTE(E$1,"standard",""),"|Float","")&amp;"인게임누적곱배수",ChapterTable!$S:$T,2,0)^C1611
    +VLOOKUP(SUBSTITUTE(SUBSTITUTE(E$1,"standard",""),"|Float","")&amp;"인게임누적합배수",ChapterTable!$S:$T,2,0)*C1611)
  )
  )
  )
)</f>
        <v>6666.0785156249995</v>
      </c>
      <c r="F1611" s="1">
        <f ca="1">IF(AND($A1611=0,$B1611=1),
    VLOOKUP(1,ChapterTable!$1:$1048576,MATCH("최종"&amp;SUBSTITUTE(SUBSTITUTE(F$1,"standard",""),"|Float",""),ChapterTable!$1:$1,0),0)*ChapterTable!$Q$17,
  IF(AND($A1611=0,$B1611=0),
    F1612,
  IF($B1611=0,
    VLOOKUP($A1611,ChapterTable!$1:$1048576,MATCH("최종"&amp;SUBSTITUTE(SUBSTITUTE(F$1,"standard",""),"|Float",""),ChapterTable!$1:$1,0),0),
  IF($B1611=1,
    IF($L1611=FALSE,
      VLOOKUP($A1611,ChapterTable!$1:$1048576,MATCH("최종"&amp;SUBSTITUTE(SUBSTITUTE(F$1,"standard",""),"|Float",""),ChapterTable!$1:$1,0),0),
      VLOOKUP($A1611-ChapterTable!$Q$11,ChapterTable!$1:$1048576,MATCH("최종"&amp;SUBSTITUTE(SUBSTITUTE(F$1,"standard",""),"|Float",""),ChapterTable!$1:$1,0),0)*ChapterTable!$Q$14
    ),
  OFFSET(F1611,-$B1611+IF($L1611,1,0),0)*
    (VLOOKUP(SUBSTITUTE(SUBSTITUTE(F$1,"standard",""),"|Float","")&amp;"인게임누적곱배수",ChapterTable!$S:$T,2,0)^D1611
    +VLOOKUP(SUBSTITUTE(SUBSTITUTE(F$1,"standard",""),"|Float","")&amp;"인게임누적합배수",ChapterTable!$S:$T,2,0)*D1611)
  )
  )
  )
)</f>
        <v>2614.1484375</v>
      </c>
      <c r="G1611" t="s">
        <v>76</v>
      </c>
      <c r="J1611" t="str">
        <f>IF(ISBLANK(I1611),"",
IFERROR(VLOOKUP(I1611,[1]StringTable!$1:$1048576,MATCH([1]StringTable!$B$1,[1]StringTable!$1:$1,0),0),
IFERROR(VLOOKUP(I1611,[1]InApkStringTable!$1:$1048576,MATCH([1]InApkStringTable!$B$1,[1]InApkStringTable!$1:$1,0),0),
"스트링없음")))</f>
        <v/>
      </c>
      <c r="L1611" t="b">
        <v>1</v>
      </c>
      <c r="N1611" t="str">
        <f>IF(ISBLANK(M1611),"",IF(ISERROR(VLOOKUP(M1611,MapTable!$A:$A,1,0)),"맵없음",""))</f>
        <v/>
      </c>
      <c r="O1611">
        <f t="shared" si="101"/>
        <v>21</v>
      </c>
      <c r="Q1611">
        <f t="shared" si="102"/>
        <v>21</v>
      </c>
      <c r="R1611" t="b">
        <f t="shared" ca="1" si="103"/>
        <v>0</v>
      </c>
      <c r="T1611" t="b">
        <f t="shared" ca="1" si="104"/>
        <v>0</v>
      </c>
      <c r="X1611" t="str">
        <f>IF(ISBLANK(W1611),"",
IF(ISERROR(FIND(",",W1611)),
  IF(ISERROR(VLOOKUP(W1611,MapTable!$A:$A,1,0)),"맵없음",
  ""),
IF(ISERROR(FIND(",",W1611,FIND(",",W1611)+1)),
  IF(OR(ISERROR(VLOOKUP(LEFT(W1611,FIND(",",W1611)-1),MapTable!$A:$A,1,0)),ISERROR(VLOOKUP(TRIM(MID(W1611,FIND(",",W1611)+1,999)),MapTable!$A:$A,1,0))),"맵없음",
  ""),
IF(ISERROR(FIND(",",W1611,FIND(",",W1611,FIND(",",W1611)+1)+1)),
  IF(OR(ISERROR(VLOOKUP(LEFT(W1611,FIND(",",W1611)-1),MapTable!$A:$A,1,0)),ISERROR(VLOOKUP(TRIM(MID(W1611,FIND(",",W1611)+1,FIND(",",W1611,FIND(",",W1611)+1)-FIND(",",W1611)-1)),MapTable!$A:$A,1,0)),ISERROR(VLOOKUP(TRIM(MID(W1611,FIND(",",W1611,FIND(",",W1611)+1)+1,999)),MapTable!$A:$A,1,0))),"맵없음",
  ""),
IF(ISERROR(FIND(",",W1611,FIND(",",W1611,FIND(",",W1611,FIND(",",W1611)+1)+1)+1)),
  IF(OR(ISERROR(VLOOKUP(LEFT(W1611,FIND(",",W1611)-1),MapTable!$A:$A,1,0)),ISERROR(VLOOKUP(TRIM(MID(W1611,FIND(",",W1611)+1,FIND(",",W1611,FIND(",",W1611)+1)-FIND(",",W1611)-1)),MapTable!$A:$A,1,0)),ISERROR(VLOOKUP(TRIM(MID(W1611,FIND(",",W1611,FIND(",",W1611)+1)+1,FIND(",",W1611,FIND(",",W1611,FIND(",",W1611)+1)+1)-FIND(",",W1611,FIND(",",W1611)+1)-1)),MapTable!$A:$A,1,0)),ISERROR(VLOOKUP(TRIM(MID(W1611,FIND(",",W1611,FIND(",",W1611,FIND(",",W1611)+1)+1)+1,999)),MapTable!$A:$A,1,0))),"맵없음",
  ""),
)))))</f>
        <v/>
      </c>
      <c r="AC1611" t="str">
        <f>IF(ISBLANK(AB1611),"",IF(ISERROR(VLOOKUP(AB1611,[3]DropTable!$A:$A,1,0)),"드랍없음",""))</f>
        <v/>
      </c>
      <c r="AE1611" t="str">
        <f>IF(ISBLANK(AD1611),"",IF(ISERROR(VLOOKUP(AD1611,[3]DropTable!$A:$A,1,0)),"드랍없음",""))</f>
        <v/>
      </c>
      <c r="AG1611">
        <v>9.8000000000000007</v>
      </c>
      <c r="AH1611">
        <v>1</v>
      </c>
    </row>
    <row r="1612" spans="1:34" x14ac:dyDescent="0.3">
      <c r="A1612">
        <v>10</v>
      </c>
      <c r="B1612">
        <v>21</v>
      </c>
      <c r="C1612">
        <f>IF(OR($L1612=TRUE,$A1612=0,MOD($A1612,ChapterTable!$S$20)&lt;&gt;0),
MAX(0,INT(($B1612+ChapterTable!$Q$26+VLOOKUP(SUBSTITUTE(C$1,"성장단계","")&amp;"단계오프셋",ChapterTable!$S:$T,2,0))/ChapterTable!$Q$23)),
MAX(0,INT(($B1612+ChapterTable!$S$26+VLOOKUP(SUBSTITUTE(C$1,"성장단계","")&amp;"보스단계오프셋",ChapterTable!$S:$T,2,0))/ChapterTable!$S$23)))</f>
        <v>2</v>
      </c>
      <c r="D1612">
        <f>IF(OR($L1612=TRUE,$A1612=0,MOD($A1612,ChapterTable!$S$20)&lt;&gt;0),
MAX(0,INT(($B1612+ChapterTable!$Q$26+VLOOKUP(SUBSTITUTE(D$1,"성장단계","")&amp;"단계오프셋",ChapterTable!$S:$T,2,0))/ChapterTable!$Q$23)),
MAX(0,INT(($B1612+ChapterTable!$S$26+VLOOKUP(SUBSTITUTE(D$1,"성장단계","")&amp;"보스단계오프셋",ChapterTable!$S:$T,2,0))/ChapterTable!$S$23)))</f>
        <v>2</v>
      </c>
      <c r="E1612" s="1">
        <f ca="1">IF(AND($A1612=0,$B1612=1),
    VLOOKUP(1,ChapterTable!$1:$1048576,MATCH("최종"&amp;SUBSTITUTE(SUBSTITUTE(E$1,"standard",""),"|Float",""),ChapterTable!$1:$1,0),0)*ChapterTable!$Q$17,
  IF(AND($A1612=0,$B1612=0),
    E1613,
  IF($B1612=0,
    VLOOKUP($A1612,ChapterTable!$1:$1048576,MATCH("최종"&amp;SUBSTITUTE(SUBSTITUTE(E$1,"standard",""),"|Float",""),ChapterTable!$1:$1,0),0),
  IF($B1612=1,
    IF($L1612=FALSE,
      VLOOKUP($A1612,ChapterTable!$1:$1048576,MATCH("최종"&amp;SUBSTITUTE(SUBSTITUTE(E$1,"standard",""),"|Float",""),ChapterTable!$1:$1,0),0),
      VLOOKUP($A1612-ChapterTable!$Q$11,ChapterTable!$1:$1048576,MATCH("최종"&amp;SUBSTITUTE(SUBSTITUTE(E$1,"standard",""),"|Float",""),ChapterTable!$1:$1,0),0)*ChapterTable!$Q$14
    ),
  OFFSET(E1612,-$B1612+IF($L1612,1,0),0)*
    (VLOOKUP(SUBSTITUTE(SUBSTITUTE(E$1,"standard",""),"|Float","")&amp;"인게임누적곱배수",ChapterTable!$S:$T,2,0)^C1612
    +VLOOKUP(SUBSTITUTE(SUBSTITUTE(E$1,"standard",""),"|Float","")&amp;"인게임누적합배수",ChapterTable!$S:$T,2,0)*C1612)
  )
  )
  )
)</f>
        <v>6666.0785156249995</v>
      </c>
      <c r="F1612" s="1">
        <f ca="1">IF(AND($A1612=0,$B1612=1),
    VLOOKUP(1,ChapterTable!$1:$1048576,MATCH("최종"&amp;SUBSTITUTE(SUBSTITUTE(F$1,"standard",""),"|Float",""),ChapterTable!$1:$1,0),0)*ChapterTable!$Q$17,
  IF(AND($A1612=0,$B1612=0),
    F1613,
  IF($B1612=0,
    VLOOKUP($A1612,ChapterTable!$1:$1048576,MATCH("최종"&amp;SUBSTITUTE(SUBSTITUTE(F$1,"standard",""),"|Float",""),ChapterTable!$1:$1,0),0),
  IF($B1612=1,
    IF($L1612=FALSE,
      VLOOKUP($A1612,ChapterTable!$1:$1048576,MATCH("최종"&amp;SUBSTITUTE(SUBSTITUTE(F$1,"standard",""),"|Float",""),ChapterTable!$1:$1,0),0),
      VLOOKUP($A1612-ChapterTable!$Q$11,ChapterTable!$1:$1048576,MATCH("최종"&amp;SUBSTITUTE(SUBSTITUTE(F$1,"standard",""),"|Float",""),ChapterTable!$1:$1,0),0)*ChapterTable!$Q$14
    ),
  OFFSET(F1612,-$B1612+IF($L1612,1,0),0)*
    (VLOOKUP(SUBSTITUTE(SUBSTITUTE(F$1,"standard",""),"|Float","")&amp;"인게임누적곱배수",ChapterTable!$S:$T,2,0)^D1612
    +VLOOKUP(SUBSTITUTE(SUBSTITUTE(F$1,"standard",""),"|Float","")&amp;"인게임누적합배수",ChapterTable!$S:$T,2,0)*D1612)
  )
  )
  )
)</f>
        <v>3049.83984375</v>
      </c>
      <c r="G1612" t="s">
        <v>76</v>
      </c>
      <c r="J1612" t="str">
        <f>IF(ISBLANK(I1612),"",
IFERROR(VLOOKUP(I1612,[1]StringTable!$1:$1048576,MATCH([1]StringTable!$B$1,[1]StringTable!$1:$1,0),0),
IFERROR(VLOOKUP(I1612,[1]InApkStringTable!$1:$1048576,MATCH([1]InApkStringTable!$B$1,[1]InApkStringTable!$1:$1,0),0),
"스트링없음")))</f>
        <v/>
      </c>
      <c r="L1612" t="b">
        <v>1</v>
      </c>
      <c r="N1612" t="str">
        <f>IF(ISBLANK(M1612),"",IF(ISERROR(VLOOKUP(M1612,MapTable!$A:$A,1,0)),"맵없음",""))</f>
        <v/>
      </c>
      <c r="O1612">
        <f t="shared" si="101"/>
        <v>3</v>
      </c>
      <c r="Q1612">
        <f t="shared" si="102"/>
        <v>3</v>
      </c>
      <c r="R1612" t="b">
        <f t="shared" ca="1" si="103"/>
        <v>0</v>
      </c>
      <c r="T1612" t="b">
        <f t="shared" ca="1" si="104"/>
        <v>0</v>
      </c>
      <c r="X1612" t="str">
        <f>IF(ISBLANK(W1612),"",
IF(ISERROR(FIND(",",W1612)),
  IF(ISERROR(VLOOKUP(W1612,MapTable!$A:$A,1,0)),"맵없음",
  ""),
IF(ISERROR(FIND(",",W1612,FIND(",",W1612)+1)),
  IF(OR(ISERROR(VLOOKUP(LEFT(W1612,FIND(",",W1612)-1),MapTable!$A:$A,1,0)),ISERROR(VLOOKUP(TRIM(MID(W1612,FIND(",",W1612)+1,999)),MapTable!$A:$A,1,0))),"맵없음",
  ""),
IF(ISERROR(FIND(",",W1612,FIND(",",W1612,FIND(",",W1612)+1)+1)),
  IF(OR(ISERROR(VLOOKUP(LEFT(W1612,FIND(",",W1612)-1),MapTable!$A:$A,1,0)),ISERROR(VLOOKUP(TRIM(MID(W1612,FIND(",",W1612)+1,FIND(",",W1612,FIND(",",W1612)+1)-FIND(",",W1612)-1)),MapTable!$A:$A,1,0)),ISERROR(VLOOKUP(TRIM(MID(W1612,FIND(",",W1612,FIND(",",W1612)+1)+1,999)),MapTable!$A:$A,1,0))),"맵없음",
  ""),
IF(ISERROR(FIND(",",W1612,FIND(",",W1612,FIND(",",W1612,FIND(",",W1612)+1)+1)+1)),
  IF(OR(ISERROR(VLOOKUP(LEFT(W1612,FIND(",",W1612)-1),MapTable!$A:$A,1,0)),ISERROR(VLOOKUP(TRIM(MID(W1612,FIND(",",W1612)+1,FIND(",",W1612,FIND(",",W1612)+1)-FIND(",",W1612)-1)),MapTable!$A:$A,1,0)),ISERROR(VLOOKUP(TRIM(MID(W1612,FIND(",",W1612,FIND(",",W1612)+1)+1,FIND(",",W1612,FIND(",",W1612,FIND(",",W1612)+1)+1)-FIND(",",W1612,FIND(",",W1612)+1)-1)),MapTable!$A:$A,1,0)),ISERROR(VLOOKUP(TRIM(MID(W1612,FIND(",",W1612,FIND(",",W1612,FIND(",",W1612)+1)+1)+1,999)),MapTable!$A:$A,1,0))),"맵없음",
  ""),
)))))</f>
        <v/>
      </c>
      <c r="AC1612" t="str">
        <f>IF(ISBLANK(AB1612),"",IF(ISERROR(VLOOKUP(AB1612,[3]DropTable!$A:$A,1,0)),"드랍없음",""))</f>
        <v/>
      </c>
      <c r="AE1612" t="str">
        <f>IF(ISBLANK(AD1612),"",IF(ISERROR(VLOOKUP(AD1612,[3]DropTable!$A:$A,1,0)),"드랍없음",""))</f>
        <v/>
      </c>
      <c r="AG1612">
        <v>9.8000000000000007</v>
      </c>
      <c r="AH1612">
        <v>1</v>
      </c>
    </row>
    <row r="1613" spans="1:34" x14ac:dyDescent="0.3">
      <c r="A1613">
        <v>10</v>
      </c>
      <c r="B1613">
        <v>22</v>
      </c>
      <c r="C1613">
        <f>IF(OR($L1613=TRUE,$A1613=0,MOD($A1613,ChapterTable!$S$20)&lt;&gt;0),
MAX(0,INT(($B1613+ChapterTable!$Q$26+VLOOKUP(SUBSTITUTE(C$1,"성장단계","")&amp;"단계오프셋",ChapterTable!$S:$T,2,0))/ChapterTable!$Q$23)),
MAX(0,INT(($B1613+ChapterTable!$S$26+VLOOKUP(SUBSTITUTE(C$1,"성장단계","")&amp;"보스단계오프셋",ChapterTable!$S:$T,2,0))/ChapterTable!$S$23)))</f>
        <v>2</v>
      </c>
      <c r="D1613">
        <f>IF(OR($L1613=TRUE,$A1613=0,MOD($A1613,ChapterTable!$S$20)&lt;&gt;0),
MAX(0,INT(($B1613+ChapterTable!$Q$26+VLOOKUP(SUBSTITUTE(D$1,"성장단계","")&amp;"단계오프셋",ChapterTable!$S:$T,2,0))/ChapterTable!$Q$23)),
MAX(0,INT(($B1613+ChapterTable!$S$26+VLOOKUP(SUBSTITUTE(D$1,"성장단계","")&amp;"보스단계오프셋",ChapterTable!$S:$T,2,0))/ChapterTable!$S$23)))</f>
        <v>2</v>
      </c>
      <c r="E1613" s="1">
        <f ca="1">IF(AND($A1613=0,$B1613=1),
    VLOOKUP(1,ChapterTable!$1:$1048576,MATCH("최종"&amp;SUBSTITUTE(SUBSTITUTE(E$1,"standard",""),"|Float",""),ChapterTable!$1:$1,0),0)*ChapterTable!$Q$17,
  IF(AND($A1613=0,$B1613=0),
    E1614,
  IF($B1613=0,
    VLOOKUP($A1613,ChapterTable!$1:$1048576,MATCH("최종"&amp;SUBSTITUTE(SUBSTITUTE(E$1,"standard",""),"|Float",""),ChapterTable!$1:$1,0),0),
  IF($B1613=1,
    IF($L1613=FALSE,
      VLOOKUP($A1613,ChapterTable!$1:$1048576,MATCH("최종"&amp;SUBSTITUTE(SUBSTITUTE(E$1,"standard",""),"|Float",""),ChapterTable!$1:$1,0),0),
      VLOOKUP($A1613-ChapterTable!$Q$11,ChapterTable!$1:$1048576,MATCH("최종"&amp;SUBSTITUTE(SUBSTITUTE(E$1,"standard",""),"|Float",""),ChapterTable!$1:$1,0),0)*ChapterTable!$Q$14
    ),
  OFFSET(E1613,-$B1613+IF($L1613,1,0),0)*
    (VLOOKUP(SUBSTITUTE(SUBSTITUTE(E$1,"standard",""),"|Float","")&amp;"인게임누적곱배수",ChapterTable!$S:$T,2,0)^C1613
    +VLOOKUP(SUBSTITUTE(SUBSTITUTE(E$1,"standard",""),"|Float","")&amp;"인게임누적합배수",ChapterTable!$S:$T,2,0)*C1613)
  )
  )
  )
)</f>
        <v>6666.0785156249995</v>
      </c>
      <c r="F1613" s="1">
        <f ca="1">IF(AND($A1613=0,$B1613=1),
    VLOOKUP(1,ChapterTable!$1:$1048576,MATCH("최종"&amp;SUBSTITUTE(SUBSTITUTE(F$1,"standard",""),"|Float",""),ChapterTable!$1:$1,0),0)*ChapterTable!$Q$17,
  IF(AND($A1613=0,$B1613=0),
    F1614,
  IF($B1613=0,
    VLOOKUP($A1613,ChapterTable!$1:$1048576,MATCH("최종"&amp;SUBSTITUTE(SUBSTITUTE(F$1,"standard",""),"|Float",""),ChapterTable!$1:$1,0),0),
  IF($B1613=1,
    IF($L1613=FALSE,
      VLOOKUP($A1613,ChapterTable!$1:$1048576,MATCH("최종"&amp;SUBSTITUTE(SUBSTITUTE(F$1,"standard",""),"|Float",""),ChapterTable!$1:$1,0),0),
      VLOOKUP($A1613-ChapterTable!$Q$11,ChapterTable!$1:$1048576,MATCH("최종"&amp;SUBSTITUTE(SUBSTITUTE(F$1,"standard",""),"|Float",""),ChapterTable!$1:$1,0),0)*ChapterTable!$Q$14
    ),
  OFFSET(F1613,-$B1613+IF($L1613,1,0),0)*
    (VLOOKUP(SUBSTITUTE(SUBSTITUTE(F$1,"standard",""),"|Float","")&amp;"인게임누적곱배수",ChapterTable!$S:$T,2,0)^D1613
    +VLOOKUP(SUBSTITUTE(SUBSTITUTE(F$1,"standard",""),"|Float","")&amp;"인게임누적합배수",ChapterTable!$S:$T,2,0)*D1613)
  )
  )
  )
)</f>
        <v>3049.83984375</v>
      </c>
      <c r="G1613" t="s">
        <v>76</v>
      </c>
      <c r="J1613" t="str">
        <f>IF(ISBLANK(I1613),"",
IFERROR(VLOOKUP(I1613,[1]StringTable!$1:$1048576,MATCH([1]StringTable!$B$1,[1]StringTable!$1:$1,0),0),
IFERROR(VLOOKUP(I1613,[1]InApkStringTable!$1:$1048576,MATCH([1]InApkStringTable!$B$1,[1]InApkStringTable!$1:$1,0),0),
"스트링없음")))</f>
        <v/>
      </c>
      <c r="L1613" t="b">
        <v>1</v>
      </c>
      <c r="N1613" t="str">
        <f>IF(ISBLANK(M1613),"",IF(ISERROR(VLOOKUP(M1613,MapTable!$A:$A,1,0)),"맵없음",""))</f>
        <v/>
      </c>
      <c r="O1613">
        <f t="shared" si="101"/>
        <v>3</v>
      </c>
      <c r="Q1613">
        <f t="shared" si="102"/>
        <v>3</v>
      </c>
      <c r="R1613" t="b">
        <f t="shared" ca="1" si="103"/>
        <v>0</v>
      </c>
      <c r="T1613" t="b">
        <f t="shared" ca="1" si="104"/>
        <v>0</v>
      </c>
      <c r="X1613" t="str">
        <f>IF(ISBLANK(W1613),"",
IF(ISERROR(FIND(",",W1613)),
  IF(ISERROR(VLOOKUP(W1613,MapTable!$A:$A,1,0)),"맵없음",
  ""),
IF(ISERROR(FIND(",",W1613,FIND(",",W1613)+1)),
  IF(OR(ISERROR(VLOOKUP(LEFT(W1613,FIND(",",W1613)-1),MapTable!$A:$A,1,0)),ISERROR(VLOOKUP(TRIM(MID(W1613,FIND(",",W1613)+1,999)),MapTable!$A:$A,1,0))),"맵없음",
  ""),
IF(ISERROR(FIND(",",W1613,FIND(",",W1613,FIND(",",W1613)+1)+1)),
  IF(OR(ISERROR(VLOOKUP(LEFT(W1613,FIND(",",W1613)-1),MapTable!$A:$A,1,0)),ISERROR(VLOOKUP(TRIM(MID(W1613,FIND(",",W1613)+1,FIND(",",W1613,FIND(",",W1613)+1)-FIND(",",W1613)-1)),MapTable!$A:$A,1,0)),ISERROR(VLOOKUP(TRIM(MID(W1613,FIND(",",W1613,FIND(",",W1613)+1)+1,999)),MapTable!$A:$A,1,0))),"맵없음",
  ""),
IF(ISERROR(FIND(",",W1613,FIND(",",W1613,FIND(",",W1613,FIND(",",W1613)+1)+1)+1)),
  IF(OR(ISERROR(VLOOKUP(LEFT(W1613,FIND(",",W1613)-1),MapTable!$A:$A,1,0)),ISERROR(VLOOKUP(TRIM(MID(W1613,FIND(",",W1613)+1,FIND(",",W1613,FIND(",",W1613)+1)-FIND(",",W1613)-1)),MapTable!$A:$A,1,0)),ISERROR(VLOOKUP(TRIM(MID(W1613,FIND(",",W1613,FIND(",",W1613)+1)+1,FIND(",",W1613,FIND(",",W1613,FIND(",",W1613)+1)+1)-FIND(",",W1613,FIND(",",W1613)+1)-1)),MapTable!$A:$A,1,0)),ISERROR(VLOOKUP(TRIM(MID(W1613,FIND(",",W1613,FIND(",",W1613,FIND(",",W1613)+1)+1)+1,999)),MapTable!$A:$A,1,0))),"맵없음",
  ""),
)))))</f>
        <v/>
      </c>
      <c r="AC1613" t="str">
        <f>IF(ISBLANK(AB1613),"",IF(ISERROR(VLOOKUP(AB1613,[3]DropTable!$A:$A,1,0)),"드랍없음",""))</f>
        <v/>
      </c>
      <c r="AE1613" t="str">
        <f>IF(ISBLANK(AD1613),"",IF(ISERROR(VLOOKUP(AD1613,[3]DropTable!$A:$A,1,0)),"드랍없음",""))</f>
        <v/>
      </c>
      <c r="AG1613">
        <v>9.8000000000000007</v>
      </c>
      <c r="AH1613">
        <v>1</v>
      </c>
    </row>
    <row r="1614" spans="1:34" x14ac:dyDescent="0.3">
      <c r="A1614">
        <v>10</v>
      </c>
      <c r="B1614">
        <v>23</v>
      </c>
      <c r="C1614">
        <f>IF(OR($L1614=TRUE,$A1614=0,MOD($A1614,ChapterTable!$S$20)&lt;&gt;0),
MAX(0,INT(($B1614+ChapterTable!$Q$26+VLOOKUP(SUBSTITUTE(C$1,"성장단계","")&amp;"단계오프셋",ChapterTable!$S:$T,2,0))/ChapterTable!$Q$23)),
MAX(0,INT(($B1614+ChapterTable!$S$26+VLOOKUP(SUBSTITUTE(C$1,"성장단계","")&amp;"보스단계오프셋",ChapterTable!$S:$T,2,0))/ChapterTable!$S$23)))</f>
        <v>2</v>
      </c>
      <c r="D1614">
        <f>IF(OR($L1614=TRUE,$A1614=0,MOD($A1614,ChapterTable!$S$20)&lt;&gt;0),
MAX(0,INT(($B1614+ChapterTable!$Q$26+VLOOKUP(SUBSTITUTE(D$1,"성장단계","")&amp;"단계오프셋",ChapterTable!$S:$T,2,0))/ChapterTable!$Q$23)),
MAX(0,INT(($B1614+ChapterTable!$S$26+VLOOKUP(SUBSTITUTE(D$1,"성장단계","")&amp;"보스단계오프셋",ChapterTable!$S:$T,2,0))/ChapterTable!$S$23)))</f>
        <v>2</v>
      </c>
      <c r="E1614" s="1">
        <f ca="1">IF(AND($A1614=0,$B1614=1),
    VLOOKUP(1,ChapterTable!$1:$1048576,MATCH("최종"&amp;SUBSTITUTE(SUBSTITUTE(E$1,"standard",""),"|Float",""),ChapterTable!$1:$1,0),0)*ChapterTable!$Q$17,
  IF(AND($A1614=0,$B1614=0),
    E1615,
  IF($B1614=0,
    VLOOKUP($A1614,ChapterTable!$1:$1048576,MATCH("최종"&amp;SUBSTITUTE(SUBSTITUTE(E$1,"standard",""),"|Float",""),ChapterTable!$1:$1,0),0),
  IF($B1614=1,
    IF($L1614=FALSE,
      VLOOKUP($A1614,ChapterTable!$1:$1048576,MATCH("최종"&amp;SUBSTITUTE(SUBSTITUTE(E$1,"standard",""),"|Float",""),ChapterTable!$1:$1,0),0),
      VLOOKUP($A1614-ChapterTable!$Q$11,ChapterTable!$1:$1048576,MATCH("최종"&amp;SUBSTITUTE(SUBSTITUTE(E$1,"standard",""),"|Float",""),ChapterTable!$1:$1,0),0)*ChapterTable!$Q$14
    ),
  OFFSET(E1614,-$B1614+IF($L1614,1,0),0)*
    (VLOOKUP(SUBSTITUTE(SUBSTITUTE(E$1,"standard",""),"|Float","")&amp;"인게임누적곱배수",ChapterTable!$S:$T,2,0)^C1614
    +VLOOKUP(SUBSTITUTE(SUBSTITUTE(E$1,"standard",""),"|Float","")&amp;"인게임누적합배수",ChapterTable!$S:$T,2,0)*C1614)
  )
  )
  )
)</f>
        <v>6666.0785156249995</v>
      </c>
      <c r="F1614" s="1">
        <f ca="1">IF(AND($A1614=0,$B1614=1),
    VLOOKUP(1,ChapterTable!$1:$1048576,MATCH("최종"&amp;SUBSTITUTE(SUBSTITUTE(F$1,"standard",""),"|Float",""),ChapterTable!$1:$1,0),0)*ChapterTable!$Q$17,
  IF(AND($A1614=0,$B1614=0),
    F1615,
  IF($B1614=0,
    VLOOKUP($A1614,ChapterTable!$1:$1048576,MATCH("최종"&amp;SUBSTITUTE(SUBSTITUTE(F$1,"standard",""),"|Float",""),ChapterTable!$1:$1,0),0),
  IF($B1614=1,
    IF($L1614=FALSE,
      VLOOKUP($A1614,ChapterTable!$1:$1048576,MATCH("최종"&amp;SUBSTITUTE(SUBSTITUTE(F$1,"standard",""),"|Float",""),ChapterTable!$1:$1,0),0),
      VLOOKUP($A1614-ChapterTable!$Q$11,ChapterTable!$1:$1048576,MATCH("최종"&amp;SUBSTITUTE(SUBSTITUTE(F$1,"standard",""),"|Float",""),ChapterTable!$1:$1,0),0)*ChapterTable!$Q$14
    ),
  OFFSET(F1614,-$B1614+IF($L1614,1,0),0)*
    (VLOOKUP(SUBSTITUTE(SUBSTITUTE(F$1,"standard",""),"|Float","")&amp;"인게임누적곱배수",ChapterTable!$S:$T,2,0)^D1614
    +VLOOKUP(SUBSTITUTE(SUBSTITUTE(F$1,"standard",""),"|Float","")&amp;"인게임누적합배수",ChapterTable!$S:$T,2,0)*D1614)
  )
  )
  )
)</f>
        <v>3049.83984375</v>
      </c>
      <c r="G1614" t="s">
        <v>76</v>
      </c>
      <c r="J1614" t="str">
        <f>IF(ISBLANK(I1614),"",
IFERROR(VLOOKUP(I1614,[1]StringTable!$1:$1048576,MATCH([1]StringTable!$B$1,[1]StringTable!$1:$1,0),0),
IFERROR(VLOOKUP(I1614,[1]InApkStringTable!$1:$1048576,MATCH([1]InApkStringTable!$B$1,[1]InApkStringTable!$1:$1,0),0),
"스트링없음")))</f>
        <v/>
      </c>
      <c r="L1614" t="b">
        <v>1</v>
      </c>
      <c r="N1614" t="str">
        <f>IF(ISBLANK(M1614),"",IF(ISERROR(VLOOKUP(M1614,MapTable!$A:$A,1,0)),"맵없음",""))</f>
        <v/>
      </c>
      <c r="O1614">
        <f t="shared" si="101"/>
        <v>3</v>
      </c>
      <c r="Q1614">
        <f t="shared" si="102"/>
        <v>3</v>
      </c>
      <c r="R1614" t="b">
        <f t="shared" ca="1" si="103"/>
        <v>0</v>
      </c>
      <c r="T1614" t="b">
        <f t="shared" ca="1" si="104"/>
        <v>0</v>
      </c>
      <c r="X1614" t="str">
        <f>IF(ISBLANK(W1614),"",
IF(ISERROR(FIND(",",W1614)),
  IF(ISERROR(VLOOKUP(W1614,MapTable!$A:$A,1,0)),"맵없음",
  ""),
IF(ISERROR(FIND(",",W1614,FIND(",",W1614)+1)),
  IF(OR(ISERROR(VLOOKUP(LEFT(W1614,FIND(",",W1614)-1),MapTable!$A:$A,1,0)),ISERROR(VLOOKUP(TRIM(MID(W1614,FIND(",",W1614)+1,999)),MapTable!$A:$A,1,0))),"맵없음",
  ""),
IF(ISERROR(FIND(",",W1614,FIND(",",W1614,FIND(",",W1614)+1)+1)),
  IF(OR(ISERROR(VLOOKUP(LEFT(W1614,FIND(",",W1614)-1),MapTable!$A:$A,1,0)),ISERROR(VLOOKUP(TRIM(MID(W1614,FIND(",",W1614)+1,FIND(",",W1614,FIND(",",W1614)+1)-FIND(",",W1614)-1)),MapTable!$A:$A,1,0)),ISERROR(VLOOKUP(TRIM(MID(W1614,FIND(",",W1614,FIND(",",W1614)+1)+1,999)),MapTable!$A:$A,1,0))),"맵없음",
  ""),
IF(ISERROR(FIND(",",W1614,FIND(",",W1614,FIND(",",W1614,FIND(",",W1614)+1)+1)+1)),
  IF(OR(ISERROR(VLOOKUP(LEFT(W1614,FIND(",",W1614)-1),MapTable!$A:$A,1,0)),ISERROR(VLOOKUP(TRIM(MID(W1614,FIND(",",W1614)+1,FIND(",",W1614,FIND(",",W1614)+1)-FIND(",",W1614)-1)),MapTable!$A:$A,1,0)),ISERROR(VLOOKUP(TRIM(MID(W1614,FIND(",",W1614,FIND(",",W1614)+1)+1,FIND(",",W1614,FIND(",",W1614,FIND(",",W1614)+1)+1)-FIND(",",W1614,FIND(",",W1614)+1)-1)),MapTable!$A:$A,1,0)),ISERROR(VLOOKUP(TRIM(MID(W1614,FIND(",",W1614,FIND(",",W1614,FIND(",",W1614)+1)+1)+1,999)),MapTable!$A:$A,1,0))),"맵없음",
  ""),
)))))</f>
        <v/>
      </c>
      <c r="AC1614" t="str">
        <f>IF(ISBLANK(AB1614),"",IF(ISERROR(VLOOKUP(AB1614,[3]DropTable!$A:$A,1,0)),"드랍없음",""))</f>
        <v/>
      </c>
      <c r="AE1614" t="str">
        <f>IF(ISBLANK(AD1614),"",IF(ISERROR(VLOOKUP(AD1614,[3]DropTable!$A:$A,1,0)),"드랍없음",""))</f>
        <v/>
      </c>
      <c r="AG1614">
        <v>9.8000000000000007</v>
      </c>
      <c r="AH1614">
        <v>1</v>
      </c>
    </row>
    <row r="1615" spans="1:34" x14ac:dyDescent="0.3">
      <c r="A1615">
        <v>10</v>
      </c>
      <c r="B1615">
        <v>24</v>
      </c>
      <c r="C1615">
        <f>IF(OR($L1615=TRUE,$A1615=0,MOD($A1615,ChapterTable!$S$20)&lt;&gt;0),
MAX(0,INT(($B1615+ChapterTable!$Q$26+VLOOKUP(SUBSTITUTE(C$1,"성장단계","")&amp;"단계오프셋",ChapterTable!$S:$T,2,0))/ChapterTable!$Q$23)),
MAX(0,INT(($B1615+ChapterTable!$S$26+VLOOKUP(SUBSTITUTE(C$1,"성장단계","")&amp;"보스단계오프셋",ChapterTable!$S:$T,2,0))/ChapterTable!$S$23)))</f>
        <v>2</v>
      </c>
      <c r="D1615">
        <f>IF(OR($L1615=TRUE,$A1615=0,MOD($A1615,ChapterTable!$S$20)&lt;&gt;0),
MAX(0,INT(($B1615+ChapterTable!$Q$26+VLOOKUP(SUBSTITUTE(D$1,"성장단계","")&amp;"단계오프셋",ChapterTable!$S:$T,2,0))/ChapterTable!$Q$23)),
MAX(0,INT(($B1615+ChapterTable!$S$26+VLOOKUP(SUBSTITUTE(D$1,"성장단계","")&amp;"보스단계오프셋",ChapterTable!$S:$T,2,0))/ChapterTable!$S$23)))</f>
        <v>2</v>
      </c>
      <c r="E1615" s="1">
        <f ca="1">IF(AND($A1615=0,$B1615=1),
    VLOOKUP(1,ChapterTable!$1:$1048576,MATCH("최종"&amp;SUBSTITUTE(SUBSTITUTE(E$1,"standard",""),"|Float",""),ChapterTable!$1:$1,0),0)*ChapterTable!$Q$17,
  IF(AND($A1615=0,$B1615=0),
    E1616,
  IF($B1615=0,
    VLOOKUP($A1615,ChapterTable!$1:$1048576,MATCH("최종"&amp;SUBSTITUTE(SUBSTITUTE(E$1,"standard",""),"|Float",""),ChapterTable!$1:$1,0),0),
  IF($B1615=1,
    IF($L1615=FALSE,
      VLOOKUP($A1615,ChapterTable!$1:$1048576,MATCH("최종"&amp;SUBSTITUTE(SUBSTITUTE(E$1,"standard",""),"|Float",""),ChapterTable!$1:$1,0),0),
      VLOOKUP($A1615-ChapterTable!$Q$11,ChapterTable!$1:$1048576,MATCH("최종"&amp;SUBSTITUTE(SUBSTITUTE(E$1,"standard",""),"|Float",""),ChapterTable!$1:$1,0),0)*ChapterTable!$Q$14
    ),
  OFFSET(E1615,-$B1615+IF($L1615,1,0),0)*
    (VLOOKUP(SUBSTITUTE(SUBSTITUTE(E$1,"standard",""),"|Float","")&amp;"인게임누적곱배수",ChapterTable!$S:$T,2,0)^C1615
    +VLOOKUP(SUBSTITUTE(SUBSTITUTE(E$1,"standard",""),"|Float","")&amp;"인게임누적합배수",ChapterTable!$S:$T,2,0)*C1615)
  )
  )
  )
)</f>
        <v>6666.0785156249995</v>
      </c>
      <c r="F1615" s="1">
        <f ca="1">IF(AND($A1615=0,$B1615=1),
    VLOOKUP(1,ChapterTable!$1:$1048576,MATCH("최종"&amp;SUBSTITUTE(SUBSTITUTE(F$1,"standard",""),"|Float",""),ChapterTable!$1:$1,0),0)*ChapterTable!$Q$17,
  IF(AND($A1615=0,$B1615=0),
    F1616,
  IF($B1615=0,
    VLOOKUP($A1615,ChapterTable!$1:$1048576,MATCH("최종"&amp;SUBSTITUTE(SUBSTITUTE(F$1,"standard",""),"|Float",""),ChapterTable!$1:$1,0),0),
  IF($B1615=1,
    IF($L1615=FALSE,
      VLOOKUP($A1615,ChapterTable!$1:$1048576,MATCH("최종"&amp;SUBSTITUTE(SUBSTITUTE(F$1,"standard",""),"|Float",""),ChapterTable!$1:$1,0),0),
      VLOOKUP($A1615-ChapterTable!$Q$11,ChapterTable!$1:$1048576,MATCH("최종"&amp;SUBSTITUTE(SUBSTITUTE(F$1,"standard",""),"|Float",""),ChapterTable!$1:$1,0),0)*ChapterTable!$Q$14
    ),
  OFFSET(F1615,-$B1615+IF($L1615,1,0),0)*
    (VLOOKUP(SUBSTITUTE(SUBSTITUTE(F$1,"standard",""),"|Float","")&amp;"인게임누적곱배수",ChapterTable!$S:$T,2,0)^D1615
    +VLOOKUP(SUBSTITUTE(SUBSTITUTE(F$1,"standard",""),"|Float","")&amp;"인게임누적합배수",ChapterTable!$S:$T,2,0)*D1615)
  )
  )
  )
)</f>
        <v>3049.83984375</v>
      </c>
      <c r="G1615" t="s">
        <v>76</v>
      </c>
      <c r="J1615" t="str">
        <f>IF(ISBLANK(I1615),"",
IFERROR(VLOOKUP(I1615,[1]StringTable!$1:$1048576,MATCH([1]StringTable!$B$1,[1]StringTable!$1:$1,0),0),
IFERROR(VLOOKUP(I1615,[1]InApkStringTable!$1:$1048576,MATCH([1]InApkStringTable!$B$1,[1]InApkStringTable!$1:$1,0),0),
"스트링없음")))</f>
        <v/>
      </c>
      <c r="L1615" t="b">
        <v>1</v>
      </c>
      <c r="N1615" t="str">
        <f>IF(ISBLANK(M1615),"",IF(ISERROR(VLOOKUP(M1615,MapTable!$A:$A,1,0)),"맵없음",""))</f>
        <v/>
      </c>
      <c r="O1615">
        <f t="shared" si="101"/>
        <v>3</v>
      </c>
      <c r="Q1615">
        <f t="shared" si="102"/>
        <v>3</v>
      </c>
      <c r="R1615" t="b">
        <f t="shared" ca="1" si="103"/>
        <v>0</v>
      </c>
      <c r="T1615" t="b">
        <f t="shared" ca="1" si="104"/>
        <v>0</v>
      </c>
      <c r="X1615" t="str">
        <f>IF(ISBLANK(W1615),"",
IF(ISERROR(FIND(",",W1615)),
  IF(ISERROR(VLOOKUP(W1615,MapTable!$A:$A,1,0)),"맵없음",
  ""),
IF(ISERROR(FIND(",",W1615,FIND(",",W1615)+1)),
  IF(OR(ISERROR(VLOOKUP(LEFT(W1615,FIND(",",W1615)-1),MapTable!$A:$A,1,0)),ISERROR(VLOOKUP(TRIM(MID(W1615,FIND(",",W1615)+1,999)),MapTable!$A:$A,1,0))),"맵없음",
  ""),
IF(ISERROR(FIND(",",W1615,FIND(",",W1615,FIND(",",W1615)+1)+1)),
  IF(OR(ISERROR(VLOOKUP(LEFT(W1615,FIND(",",W1615)-1),MapTable!$A:$A,1,0)),ISERROR(VLOOKUP(TRIM(MID(W1615,FIND(",",W1615)+1,FIND(",",W1615,FIND(",",W1615)+1)-FIND(",",W1615)-1)),MapTable!$A:$A,1,0)),ISERROR(VLOOKUP(TRIM(MID(W1615,FIND(",",W1615,FIND(",",W1615)+1)+1,999)),MapTable!$A:$A,1,0))),"맵없음",
  ""),
IF(ISERROR(FIND(",",W1615,FIND(",",W1615,FIND(",",W1615,FIND(",",W1615)+1)+1)+1)),
  IF(OR(ISERROR(VLOOKUP(LEFT(W1615,FIND(",",W1615)-1),MapTable!$A:$A,1,0)),ISERROR(VLOOKUP(TRIM(MID(W1615,FIND(",",W1615)+1,FIND(",",W1615,FIND(",",W1615)+1)-FIND(",",W1615)-1)),MapTable!$A:$A,1,0)),ISERROR(VLOOKUP(TRIM(MID(W1615,FIND(",",W1615,FIND(",",W1615)+1)+1,FIND(",",W1615,FIND(",",W1615,FIND(",",W1615)+1)+1)-FIND(",",W1615,FIND(",",W1615)+1)-1)),MapTable!$A:$A,1,0)),ISERROR(VLOOKUP(TRIM(MID(W1615,FIND(",",W1615,FIND(",",W1615,FIND(",",W1615)+1)+1)+1,999)),MapTable!$A:$A,1,0))),"맵없음",
  ""),
)))))</f>
        <v/>
      </c>
      <c r="AC1615" t="str">
        <f>IF(ISBLANK(AB1615),"",IF(ISERROR(VLOOKUP(AB1615,[3]DropTable!$A:$A,1,0)),"드랍없음",""))</f>
        <v/>
      </c>
      <c r="AE1615" t="str">
        <f>IF(ISBLANK(AD1615),"",IF(ISERROR(VLOOKUP(AD1615,[3]DropTable!$A:$A,1,0)),"드랍없음",""))</f>
        <v/>
      </c>
      <c r="AG1615">
        <v>9.8000000000000007</v>
      </c>
      <c r="AH1615">
        <v>1</v>
      </c>
    </row>
    <row r="1616" spans="1:34" x14ac:dyDescent="0.3">
      <c r="A1616">
        <v>10</v>
      </c>
      <c r="B1616">
        <v>25</v>
      </c>
      <c r="C1616">
        <f>IF(OR($L1616=TRUE,$A1616=0,MOD($A1616,ChapterTable!$S$20)&lt;&gt;0),
MAX(0,INT(($B1616+ChapterTable!$Q$26+VLOOKUP(SUBSTITUTE(C$1,"성장단계","")&amp;"단계오프셋",ChapterTable!$S:$T,2,0))/ChapterTable!$Q$23)),
MAX(0,INT(($B1616+ChapterTable!$S$26+VLOOKUP(SUBSTITUTE(C$1,"성장단계","")&amp;"보스단계오프셋",ChapterTable!$S:$T,2,0))/ChapterTable!$S$23)))</f>
        <v>2</v>
      </c>
      <c r="D1616">
        <f>IF(OR($L1616=TRUE,$A1616=0,MOD($A1616,ChapterTable!$S$20)&lt;&gt;0),
MAX(0,INT(($B1616+ChapterTable!$Q$26+VLOOKUP(SUBSTITUTE(D$1,"성장단계","")&amp;"단계오프셋",ChapterTable!$S:$T,2,0))/ChapterTable!$Q$23)),
MAX(0,INT(($B1616+ChapterTable!$S$26+VLOOKUP(SUBSTITUTE(D$1,"성장단계","")&amp;"보스단계오프셋",ChapterTable!$S:$T,2,0))/ChapterTable!$S$23)))</f>
        <v>2</v>
      </c>
      <c r="E1616" s="1">
        <f ca="1">IF(AND($A1616=0,$B1616=1),
    VLOOKUP(1,ChapterTable!$1:$1048576,MATCH("최종"&amp;SUBSTITUTE(SUBSTITUTE(E$1,"standard",""),"|Float",""),ChapterTable!$1:$1,0),0)*ChapterTable!$Q$17,
  IF(AND($A1616=0,$B1616=0),
    E1617,
  IF($B1616=0,
    VLOOKUP($A1616,ChapterTable!$1:$1048576,MATCH("최종"&amp;SUBSTITUTE(SUBSTITUTE(E$1,"standard",""),"|Float",""),ChapterTable!$1:$1,0),0),
  IF($B1616=1,
    IF($L1616=FALSE,
      VLOOKUP($A1616,ChapterTable!$1:$1048576,MATCH("최종"&amp;SUBSTITUTE(SUBSTITUTE(E$1,"standard",""),"|Float",""),ChapterTable!$1:$1,0),0),
      VLOOKUP($A1616-ChapterTable!$Q$11,ChapterTable!$1:$1048576,MATCH("최종"&amp;SUBSTITUTE(SUBSTITUTE(E$1,"standard",""),"|Float",""),ChapterTable!$1:$1,0),0)*ChapterTable!$Q$14
    ),
  OFFSET(E1616,-$B1616+IF($L1616,1,0),0)*
    (VLOOKUP(SUBSTITUTE(SUBSTITUTE(E$1,"standard",""),"|Float","")&amp;"인게임누적곱배수",ChapterTable!$S:$T,2,0)^C1616
    +VLOOKUP(SUBSTITUTE(SUBSTITUTE(E$1,"standard",""),"|Float","")&amp;"인게임누적합배수",ChapterTable!$S:$T,2,0)*C1616)
  )
  )
  )
)</f>
        <v>6666.0785156249995</v>
      </c>
      <c r="F1616" s="1">
        <f ca="1">IF(AND($A1616=0,$B1616=1),
    VLOOKUP(1,ChapterTable!$1:$1048576,MATCH("최종"&amp;SUBSTITUTE(SUBSTITUTE(F$1,"standard",""),"|Float",""),ChapterTable!$1:$1,0),0)*ChapterTable!$Q$17,
  IF(AND($A1616=0,$B1616=0),
    F1617,
  IF($B1616=0,
    VLOOKUP($A1616,ChapterTable!$1:$1048576,MATCH("최종"&amp;SUBSTITUTE(SUBSTITUTE(F$1,"standard",""),"|Float",""),ChapterTable!$1:$1,0),0),
  IF($B1616=1,
    IF($L1616=FALSE,
      VLOOKUP($A1616,ChapterTable!$1:$1048576,MATCH("최종"&amp;SUBSTITUTE(SUBSTITUTE(F$1,"standard",""),"|Float",""),ChapterTable!$1:$1,0),0),
      VLOOKUP($A1616-ChapterTable!$Q$11,ChapterTable!$1:$1048576,MATCH("최종"&amp;SUBSTITUTE(SUBSTITUTE(F$1,"standard",""),"|Float",""),ChapterTable!$1:$1,0),0)*ChapterTable!$Q$14
    ),
  OFFSET(F1616,-$B1616+IF($L1616,1,0),0)*
    (VLOOKUP(SUBSTITUTE(SUBSTITUTE(F$1,"standard",""),"|Float","")&amp;"인게임누적곱배수",ChapterTable!$S:$T,2,0)^D1616
    +VLOOKUP(SUBSTITUTE(SUBSTITUTE(F$1,"standard",""),"|Float","")&amp;"인게임누적합배수",ChapterTable!$S:$T,2,0)*D1616)
  )
  )
  )
)</f>
        <v>3049.83984375</v>
      </c>
      <c r="G1616" t="s">
        <v>76</v>
      </c>
      <c r="J1616" t="str">
        <f>IF(ISBLANK(I1616),"",
IFERROR(VLOOKUP(I1616,[1]StringTable!$1:$1048576,MATCH([1]StringTable!$B$1,[1]StringTable!$1:$1,0),0),
IFERROR(VLOOKUP(I1616,[1]InApkStringTable!$1:$1048576,MATCH([1]InApkStringTable!$B$1,[1]InApkStringTable!$1:$1,0),0),
"스트링없음")))</f>
        <v/>
      </c>
      <c r="L1616" t="b">
        <v>1</v>
      </c>
      <c r="N1616" t="str">
        <f>IF(ISBLANK(M1616),"",IF(ISERROR(VLOOKUP(M1616,MapTable!$A:$A,1,0)),"맵없음",""))</f>
        <v/>
      </c>
      <c r="O1616">
        <f t="shared" si="101"/>
        <v>11</v>
      </c>
      <c r="Q1616">
        <f t="shared" si="102"/>
        <v>11</v>
      </c>
      <c r="R1616" t="b">
        <f t="shared" ca="1" si="103"/>
        <v>0</v>
      </c>
      <c r="T1616" t="b">
        <f t="shared" ca="1" si="104"/>
        <v>0</v>
      </c>
      <c r="X1616" t="str">
        <f>IF(ISBLANK(W1616),"",
IF(ISERROR(FIND(",",W1616)),
  IF(ISERROR(VLOOKUP(W1616,MapTable!$A:$A,1,0)),"맵없음",
  ""),
IF(ISERROR(FIND(",",W1616,FIND(",",W1616)+1)),
  IF(OR(ISERROR(VLOOKUP(LEFT(W1616,FIND(",",W1616)-1),MapTable!$A:$A,1,0)),ISERROR(VLOOKUP(TRIM(MID(W1616,FIND(",",W1616)+1,999)),MapTable!$A:$A,1,0))),"맵없음",
  ""),
IF(ISERROR(FIND(",",W1616,FIND(",",W1616,FIND(",",W1616)+1)+1)),
  IF(OR(ISERROR(VLOOKUP(LEFT(W1616,FIND(",",W1616)-1),MapTable!$A:$A,1,0)),ISERROR(VLOOKUP(TRIM(MID(W1616,FIND(",",W1616)+1,FIND(",",W1616,FIND(",",W1616)+1)-FIND(",",W1616)-1)),MapTable!$A:$A,1,0)),ISERROR(VLOOKUP(TRIM(MID(W1616,FIND(",",W1616,FIND(",",W1616)+1)+1,999)),MapTable!$A:$A,1,0))),"맵없음",
  ""),
IF(ISERROR(FIND(",",W1616,FIND(",",W1616,FIND(",",W1616,FIND(",",W1616)+1)+1)+1)),
  IF(OR(ISERROR(VLOOKUP(LEFT(W1616,FIND(",",W1616)-1),MapTable!$A:$A,1,0)),ISERROR(VLOOKUP(TRIM(MID(W1616,FIND(",",W1616)+1,FIND(",",W1616,FIND(",",W1616)+1)-FIND(",",W1616)-1)),MapTable!$A:$A,1,0)),ISERROR(VLOOKUP(TRIM(MID(W1616,FIND(",",W1616,FIND(",",W1616)+1)+1,FIND(",",W1616,FIND(",",W1616,FIND(",",W1616)+1)+1)-FIND(",",W1616,FIND(",",W1616)+1)-1)),MapTable!$A:$A,1,0)),ISERROR(VLOOKUP(TRIM(MID(W1616,FIND(",",W1616,FIND(",",W1616,FIND(",",W1616)+1)+1)+1,999)),MapTable!$A:$A,1,0))),"맵없음",
  ""),
)))))</f>
        <v/>
      </c>
      <c r="AC1616" t="str">
        <f>IF(ISBLANK(AB1616),"",IF(ISERROR(VLOOKUP(AB1616,[3]DropTable!$A:$A,1,0)),"드랍없음",""))</f>
        <v/>
      </c>
      <c r="AE1616" t="str">
        <f>IF(ISBLANK(AD1616),"",IF(ISERROR(VLOOKUP(AD1616,[3]DropTable!$A:$A,1,0)),"드랍없음",""))</f>
        <v/>
      </c>
      <c r="AG1616">
        <v>9.8000000000000007</v>
      </c>
      <c r="AH1616">
        <v>1</v>
      </c>
    </row>
    <row r="1617" spans="1:34" x14ac:dyDescent="0.3">
      <c r="A1617">
        <v>10</v>
      </c>
      <c r="B1617">
        <v>26</v>
      </c>
      <c r="C1617">
        <f>IF(OR($L1617=TRUE,$A1617=0,MOD($A1617,ChapterTable!$S$20)&lt;&gt;0),
MAX(0,INT(($B1617+ChapterTable!$Q$26+VLOOKUP(SUBSTITUTE(C$1,"성장단계","")&amp;"단계오프셋",ChapterTable!$S:$T,2,0))/ChapterTable!$Q$23)),
MAX(0,INT(($B1617+ChapterTable!$S$26+VLOOKUP(SUBSTITUTE(C$1,"성장단계","")&amp;"보스단계오프셋",ChapterTable!$S:$T,2,0))/ChapterTable!$S$23)))</f>
        <v>3</v>
      </c>
      <c r="D1617">
        <f>IF(OR($L1617=TRUE,$A1617=0,MOD($A1617,ChapterTable!$S$20)&lt;&gt;0),
MAX(0,INT(($B1617+ChapterTable!$Q$26+VLOOKUP(SUBSTITUTE(D$1,"성장단계","")&amp;"단계오프셋",ChapterTable!$S:$T,2,0))/ChapterTable!$Q$23)),
MAX(0,INT(($B1617+ChapterTable!$S$26+VLOOKUP(SUBSTITUTE(D$1,"성장단계","")&amp;"보스단계오프셋",ChapterTable!$S:$T,2,0))/ChapterTable!$S$23)))</f>
        <v>2</v>
      </c>
      <c r="E1617" s="1">
        <f ca="1">IF(AND($A1617=0,$B1617=1),
    VLOOKUP(1,ChapterTable!$1:$1048576,MATCH("최종"&amp;SUBSTITUTE(SUBSTITUTE(E$1,"standard",""),"|Float",""),ChapterTable!$1:$1,0),0)*ChapterTable!$Q$17,
  IF(AND($A1617=0,$B1617=0),
    E1618,
  IF($B1617=0,
    VLOOKUP($A1617,ChapterTable!$1:$1048576,MATCH("최종"&amp;SUBSTITUTE(SUBSTITUTE(E$1,"standard",""),"|Float",""),ChapterTable!$1:$1,0),0),
  IF($B1617=1,
    IF($L1617=FALSE,
      VLOOKUP($A1617,ChapterTable!$1:$1048576,MATCH("최종"&amp;SUBSTITUTE(SUBSTITUTE(E$1,"standard",""),"|Float",""),ChapterTable!$1:$1,0),0),
      VLOOKUP($A1617-ChapterTable!$Q$11,ChapterTable!$1:$1048576,MATCH("최종"&amp;SUBSTITUTE(SUBSTITUTE(E$1,"standard",""),"|Float",""),ChapterTable!$1:$1,0),0)*ChapterTable!$Q$14
    ),
  OFFSET(E1617,-$B1617+IF($L1617,1,0),0)*
    (VLOOKUP(SUBSTITUTE(SUBSTITUTE(E$1,"standard",""),"|Float","")&amp;"인게임누적곱배수",ChapterTable!$S:$T,2,0)^C1617
    +VLOOKUP(SUBSTITUTE(SUBSTITUTE(E$1,"standard",""),"|Float","")&amp;"인게임누적합배수",ChapterTable!$S:$T,2,0)*C1617)
  )
  )
  )
)</f>
        <v>8038.5064453124996</v>
      </c>
      <c r="F1617" s="1">
        <f ca="1">IF(AND($A1617=0,$B1617=1),
    VLOOKUP(1,ChapterTable!$1:$1048576,MATCH("최종"&amp;SUBSTITUTE(SUBSTITUTE(F$1,"standard",""),"|Float",""),ChapterTable!$1:$1,0),0)*ChapterTable!$Q$17,
  IF(AND($A1617=0,$B1617=0),
    F1618,
  IF($B1617=0,
    VLOOKUP($A1617,ChapterTable!$1:$1048576,MATCH("최종"&amp;SUBSTITUTE(SUBSTITUTE(F$1,"standard",""),"|Float",""),ChapterTable!$1:$1,0),0),
  IF($B1617=1,
    IF($L1617=FALSE,
      VLOOKUP($A1617,ChapterTable!$1:$1048576,MATCH("최종"&amp;SUBSTITUTE(SUBSTITUTE(F$1,"standard",""),"|Float",""),ChapterTable!$1:$1,0),0),
      VLOOKUP($A1617-ChapterTable!$Q$11,ChapterTable!$1:$1048576,MATCH("최종"&amp;SUBSTITUTE(SUBSTITUTE(F$1,"standard",""),"|Float",""),ChapterTable!$1:$1,0),0)*ChapterTable!$Q$14
    ),
  OFFSET(F1617,-$B1617+IF($L1617,1,0),0)*
    (VLOOKUP(SUBSTITUTE(SUBSTITUTE(F$1,"standard",""),"|Float","")&amp;"인게임누적곱배수",ChapterTable!$S:$T,2,0)^D1617
    +VLOOKUP(SUBSTITUTE(SUBSTITUTE(F$1,"standard",""),"|Float","")&amp;"인게임누적합배수",ChapterTable!$S:$T,2,0)*D1617)
  )
  )
  )
)</f>
        <v>3049.83984375</v>
      </c>
      <c r="G1617" t="s">
        <v>76</v>
      </c>
      <c r="J1617" t="str">
        <f>IF(ISBLANK(I1617),"",
IFERROR(VLOOKUP(I1617,[1]StringTable!$1:$1048576,MATCH([1]StringTable!$B$1,[1]StringTable!$1:$1,0),0),
IFERROR(VLOOKUP(I1617,[1]InApkStringTable!$1:$1048576,MATCH([1]InApkStringTable!$B$1,[1]InApkStringTable!$1:$1,0),0),
"스트링없음")))</f>
        <v/>
      </c>
      <c r="L1617" t="b">
        <v>1</v>
      </c>
      <c r="N1617" t="str">
        <f>IF(ISBLANK(M1617),"",IF(ISERROR(VLOOKUP(M1617,MapTable!$A:$A,1,0)),"맵없음",""))</f>
        <v/>
      </c>
      <c r="O1617">
        <f t="shared" si="101"/>
        <v>3</v>
      </c>
      <c r="Q1617">
        <f t="shared" si="102"/>
        <v>3</v>
      </c>
      <c r="R1617" t="b">
        <f t="shared" ca="1" si="103"/>
        <v>0</v>
      </c>
      <c r="T1617" t="b">
        <f t="shared" ca="1" si="104"/>
        <v>0</v>
      </c>
      <c r="X1617" t="str">
        <f>IF(ISBLANK(W1617),"",
IF(ISERROR(FIND(",",W1617)),
  IF(ISERROR(VLOOKUP(W1617,MapTable!$A:$A,1,0)),"맵없음",
  ""),
IF(ISERROR(FIND(",",W1617,FIND(",",W1617)+1)),
  IF(OR(ISERROR(VLOOKUP(LEFT(W1617,FIND(",",W1617)-1),MapTable!$A:$A,1,0)),ISERROR(VLOOKUP(TRIM(MID(W1617,FIND(",",W1617)+1,999)),MapTable!$A:$A,1,0))),"맵없음",
  ""),
IF(ISERROR(FIND(",",W1617,FIND(",",W1617,FIND(",",W1617)+1)+1)),
  IF(OR(ISERROR(VLOOKUP(LEFT(W1617,FIND(",",W1617)-1),MapTable!$A:$A,1,0)),ISERROR(VLOOKUP(TRIM(MID(W1617,FIND(",",W1617)+1,FIND(",",W1617,FIND(",",W1617)+1)-FIND(",",W1617)-1)),MapTable!$A:$A,1,0)),ISERROR(VLOOKUP(TRIM(MID(W1617,FIND(",",W1617,FIND(",",W1617)+1)+1,999)),MapTable!$A:$A,1,0))),"맵없음",
  ""),
IF(ISERROR(FIND(",",W1617,FIND(",",W1617,FIND(",",W1617,FIND(",",W1617)+1)+1)+1)),
  IF(OR(ISERROR(VLOOKUP(LEFT(W1617,FIND(",",W1617)-1),MapTable!$A:$A,1,0)),ISERROR(VLOOKUP(TRIM(MID(W1617,FIND(",",W1617)+1,FIND(",",W1617,FIND(",",W1617)+1)-FIND(",",W1617)-1)),MapTable!$A:$A,1,0)),ISERROR(VLOOKUP(TRIM(MID(W1617,FIND(",",W1617,FIND(",",W1617)+1)+1,FIND(",",W1617,FIND(",",W1617,FIND(",",W1617)+1)+1)-FIND(",",W1617,FIND(",",W1617)+1)-1)),MapTable!$A:$A,1,0)),ISERROR(VLOOKUP(TRIM(MID(W1617,FIND(",",W1617,FIND(",",W1617,FIND(",",W1617)+1)+1)+1,999)),MapTable!$A:$A,1,0))),"맵없음",
  ""),
)))))</f>
        <v/>
      </c>
      <c r="AC1617" t="str">
        <f>IF(ISBLANK(AB1617),"",IF(ISERROR(VLOOKUP(AB1617,[3]DropTable!$A:$A,1,0)),"드랍없음",""))</f>
        <v/>
      </c>
      <c r="AE1617" t="str">
        <f>IF(ISBLANK(AD1617),"",IF(ISERROR(VLOOKUP(AD1617,[3]DropTable!$A:$A,1,0)),"드랍없음",""))</f>
        <v/>
      </c>
      <c r="AG1617">
        <v>9.8000000000000007</v>
      </c>
      <c r="AH1617">
        <v>1</v>
      </c>
    </row>
    <row r="1618" spans="1:34" x14ac:dyDescent="0.3">
      <c r="A1618">
        <v>10</v>
      </c>
      <c r="B1618">
        <v>27</v>
      </c>
      <c r="C1618">
        <f>IF(OR($L1618=TRUE,$A1618=0,MOD($A1618,ChapterTable!$S$20)&lt;&gt;0),
MAX(0,INT(($B1618+ChapterTable!$Q$26+VLOOKUP(SUBSTITUTE(C$1,"성장단계","")&amp;"단계오프셋",ChapterTable!$S:$T,2,0))/ChapterTable!$Q$23)),
MAX(0,INT(($B1618+ChapterTable!$S$26+VLOOKUP(SUBSTITUTE(C$1,"성장단계","")&amp;"보스단계오프셋",ChapterTable!$S:$T,2,0))/ChapterTable!$S$23)))</f>
        <v>3</v>
      </c>
      <c r="D1618">
        <f>IF(OR($L1618=TRUE,$A1618=0,MOD($A1618,ChapterTable!$S$20)&lt;&gt;0),
MAX(0,INT(($B1618+ChapterTable!$Q$26+VLOOKUP(SUBSTITUTE(D$1,"성장단계","")&amp;"단계오프셋",ChapterTable!$S:$T,2,0))/ChapterTable!$Q$23)),
MAX(0,INT(($B1618+ChapterTable!$S$26+VLOOKUP(SUBSTITUTE(D$1,"성장단계","")&amp;"보스단계오프셋",ChapterTable!$S:$T,2,0))/ChapterTable!$S$23)))</f>
        <v>2</v>
      </c>
      <c r="E1618" s="1">
        <f ca="1">IF(AND($A1618=0,$B1618=1),
    VLOOKUP(1,ChapterTable!$1:$1048576,MATCH("최종"&amp;SUBSTITUTE(SUBSTITUTE(E$1,"standard",""),"|Float",""),ChapterTable!$1:$1,0),0)*ChapterTable!$Q$17,
  IF(AND($A1618=0,$B1618=0),
    E1619,
  IF($B1618=0,
    VLOOKUP($A1618,ChapterTable!$1:$1048576,MATCH("최종"&amp;SUBSTITUTE(SUBSTITUTE(E$1,"standard",""),"|Float",""),ChapterTable!$1:$1,0),0),
  IF($B1618=1,
    IF($L1618=FALSE,
      VLOOKUP($A1618,ChapterTable!$1:$1048576,MATCH("최종"&amp;SUBSTITUTE(SUBSTITUTE(E$1,"standard",""),"|Float",""),ChapterTable!$1:$1,0),0),
      VLOOKUP($A1618-ChapterTable!$Q$11,ChapterTable!$1:$1048576,MATCH("최종"&amp;SUBSTITUTE(SUBSTITUTE(E$1,"standard",""),"|Float",""),ChapterTable!$1:$1,0),0)*ChapterTable!$Q$14
    ),
  OFFSET(E1618,-$B1618+IF($L1618,1,0),0)*
    (VLOOKUP(SUBSTITUTE(SUBSTITUTE(E$1,"standard",""),"|Float","")&amp;"인게임누적곱배수",ChapterTable!$S:$T,2,0)^C1618
    +VLOOKUP(SUBSTITUTE(SUBSTITUTE(E$1,"standard",""),"|Float","")&amp;"인게임누적합배수",ChapterTable!$S:$T,2,0)*C1618)
  )
  )
  )
)</f>
        <v>8038.5064453124996</v>
      </c>
      <c r="F1618" s="1">
        <f ca="1">IF(AND($A1618=0,$B1618=1),
    VLOOKUP(1,ChapterTable!$1:$1048576,MATCH("최종"&amp;SUBSTITUTE(SUBSTITUTE(F$1,"standard",""),"|Float",""),ChapterTable!$1:$1,0),0)*ChapterTable!$Q$17,
  IF(AND($A1618=0,$B1618=0),
    F1619,
  IF($B1618=0,
    VLOOKUP($A1618,ChapterTable!$1:$1048576,MATCH("최종"&amp;SUBSTITUTE(SUBSTITUTE(F$1,"standard",""),"|Float",""),ChapterTable!$1:$1,0),0),
  IF($B1618=1,
    IF($L1618=FALSE,
      VLOOKUP($A1618,ChapterTable!$1:$1048576,MATCH("최종"&amp;SUBSTITUTE(SUBSTITUTE(F$1,"standard",""),"|Float",""),ChapterTable!$1:$1,0),0),
      VLOOKUP($A1618-ChapterTable!$Q$11,ChapterTable!$1:$1048576,MATCH("최종"&amp;SUBSTITUTE(SUBSTITUTE(F$1,"standard",""),"|Float",""),ChapterTable!$1:$1,0),0)*ChapterTable!$Q$14
    ),
  OFFSET(F1618,-$B1618+IF($L1618,1,0),0)*
    (VLOOKUP(SUBSTITUTE(SUBSTITUTE(F$1,"standard",""),"|Float","")&amp;"인게임누적곱배수",ChapterTable!$S:$T,2,0)^D1618
    +VLOOKUP(SUBSTITUTE(SUBSTITUTE(F$1,"standard",""),"|Float","")&amp;"인게임누적합배수",ChapterTable!$S:$T,2,0)*D1618)
  )
  )
  )
)</f>
        <v>3049.83984375</v>
      </c>
      <c r="G1618" t="s">
        <v>76</v>
      </c>
      <c r="J1618" t="str">
        <f>IF(ISBLANK(I1618),"",
IFERROR(VLOOKUP(I1618,[1]StringTable!$1:$1048576,MATCH([1]StringTable!$B$1,[1]StringTable!$1:$1,0),0),
IFERROR(VLOOKUP(I1618,[1]InApkStringTable!$1:$1048576,MATCH([1]InApkStringTable!$B$1,[1]InApkStringTable!$1:$1,0),0),
"스트링없음")))</f>
        <v/>
      </c>
      <c r="L1618" t="b">
        <v>1</v>
      </c>
      <c r="N1618" t="str">
        <f>IF(ISBLANK(M1618),"",IF(ISERROR(VLOOKUP(M1618,MapTable!$A:$A,1,0)),"맵없음",""))</f>
        <v/>
      </c>
      <c r="O1618">
        <f t="shared" si="101"/>
        <v>3</v>
      </c>
      <c r="Q1618">
        <f t="shared" si="102"/>
        <v>3</v>
      </c>
      <c r="R1618" t="b">
        <f t="shared" ca="1" si="103"/>
        <v>0</v>
      </c>
      <c r="T1618" t="b">
        <f t="shared" ca="1" si="104"/>
        <v>0</v>
      </c>
      <c r="X1618" t="str">
        <f>IF(ISBLANK(W1618),"",
IF(ISERROR(FIND(",",W1618)),
  IF(ISERROR(VLOOKUP(W1618,MapTable!$A:$A,1,0)),"맵없음",
  ""),
IF(ISERROR(FIND(",",W1618,FIND(",",W1618)+1)),
  IF(OR(ISERROR(VLOOKUP(LEFT(W1618,FIND(",",W1618)-1),MapTable!$A:$A,1,0)),ISERROR(VLOOKUP(TRIM(MID(W1618,FIND(",",W1618)+1,999)),MapTable!$A:$A,1,0))),"맵없음",
  ""),
IF(ISERROR(FIND(",",W1618,FIND(",",W1618,FIND(",",W1618)+1)+1)),
  IF(OR(ISERROR(VLOOKUP(LEFT(W1618,FIND(",",W1618)-1),MapTable!$A:$A,1,0)),ISERROR(VLOOKUP(TRIM(MID(W1618,FIND(",",W1618)+1,FIND(",",W1618,FIND(",",W1618)+1)-FIND(",",W1618)-1)),MapTable!$A:$A,1,0)),ISERROR(VLOOKUP(TRIM(MID(W1618,FIND(",",W1618,FIND(",",W1618)+1)+1,999)),MapTable!$A:$A,1,0))),"맵없음",
  ""),
IF(ISERROR(FIND(",",W1618,FIND(",",W1618,FIND(",",W1618,FIND(",",W1618)+1)+1)+1)),
  IF(OR(ISERROR(VLOOKUP(LEFT(W1618,FIND(",",W1618)-1),MapTable!$A:$A,1,0)),ISERROR(VLOOKUP(TRIM(MID(W1618,FIND(",",W1618)+1,FIND(",",W1618,FIND(",",W1618)+1)-FIND(",",W1618)-1)),MapTable!$A:$A,1,0)),ISERROR(VLOOKUP(TRIM(MID(W1618,FIND(",",W1618,FIND(",",W1618)+1)+1,FIND(",",W1618,FIND(",",W1618,FIND(",",W1618)+1)+1)-FIND(",",W1618,FIND(",",W1618)+1)-1)),MapTable!$A:$A,1,0)),ISERROR(VLOOKUP(TRIM(MID(W1618,FIND(",",W1618,FIND(",",W1618,FIND(",",W1618)+1)+1)+1,999)),MapTable!$A:$A,1,0))),"맵없음",
  ""),
)))))</f>
        <v/>
      </c>
      <c r="AC1618" t="str">
        <f>IF(ISBLANK(AB1618),"",IF(ISERROR(VLOOKUP(AB1618,[3]DropTable!$A:$A,1,0)),"드랍없음",""))</f>
        <v/>
      </c>
      <c r="AE1618" t="str">
        <f>IF(ISBLANK(AD1618),"",IF(ISERROR(VLOOKUP(AD1618,[3]DropTable!$A:$A,1,0)),"드랍없음",""))</f>
        <v/>
      </c>
      <c r="AG1618">
        <v>9.8000000000000007</v>
      </c>
      <c r="AH1618">
        <v>1</v>
      </c>
    </row>
    <row r="1619" spans="1:34" x14ac:dyDescent="0.3">
      <c r="A1619">
        <v>10</v>
      </c>
      <c r="B1619">
        <v>28</v>
      </c>
      <c r="C1619">
        <f>IF(OR($L1619=TRUE,$A1619=0,MOD($A1619,ChapterTable!$S$20)&lt;&gt;0),
MAX(0,INT(($B1619+ChapterTable!$Q$26+VLOOKUP(SUBSTITUTE(C$1,"성장단계","")&amp;"단계오프셋",ChapterTable!$S:$T,2,0))/ChapterTable!$Q$23)),
MAX(0,INT(($B1619+ChapterTable!$S$26+VLOOKUP(SUBSTITUTE(C$1,"성장단계","")&amp;"보스단계오프셋",ChapterTable!$S:$T,2,0))/ChapterTable!$S$23)))</f>
        <v>3</v>
      </c>
      <c r="D1619">
        <f>IF(OR($L1619=TRUE,$A1619=0,MOD($A1619,ChapterTable!$S$20)&lt;&gt;0),
MAX(0,INT(($B1619+ChapterTable!$Q$26+VLOOKUP(SUBSTITUTE(D$1,"성장단계","")&amp;"단계오프셋",ChapterTable!$S:$T,2,0))/ChapterTable!$Q$23)),
MAX(0,INT(($B1619+ChapterTable!$S$26+VLOOKUP(SUBSTITUTE(D$1,"성장단계","")&amp;"보스단계오프셋",ChapterTable!$S:$T,2,0))/ChapterTable!$S$23)))</f>
        <v>2</v>
      </c>
      <c r="E1619" s="1">
        <f ca="1">IF(AND($A1619=0,$B1619=1),
    VLOOKUP(1,ChapterTable!$1:$1048576,MATCH("최종"&amp;SUBSTITUTE(SUBSTITUTE(E$1,"standard",""),"|Float",""),ChapterTable!$1:$1,0),0)*ChapterTable!$Q$17,
  IF(AND($A1619=0,$B1619=0),
    E1620,
  IF($B1619=0,
    VLOOKUP($A1619,ChapterTable!$1:$1048576,MATCH("최종"&amp;SUBSTITUTE(SUBSTITUTE(E$1,"standard",""),"|Float",""),ChapterTable!$1:$1,0),0),
  IF($B1619=1,
    IF($L1619=FALSE,
      VLOOKUP($A1619,ChapterTable!$1:$1048576,MATCH("최종"&amp;SUBSTITUTE(SUBSTITUTE(E$1,"standard",""),"|Float",""),ChapterTable!$1:$1,0),0),
      VLOOKUP($A1619-ChapterTable!$Q$11,ChapterTable!$1:$1048576,MATCH("최종"&amp;SUBSTITUTE(SUBSTITUTE(E$1,"standard",""),"|Float",""),ChapterTable!$1:$1,0),0)*ChapterTable!$Q$14
    ),
  OFFSET(E1619,-$B1619+IF($L1619,1,0),0)*
    (VLOOKUP(SUBSTITUTE(SUBSTITUTE(E$1,"standard",""),"|Float","")&amp;"인게임누적곱배수",ChapterTable!$S:$T,2,0)^C1619
    +VLOOKUP(SUBSTITUTE(SUBSTITUTE(E$1,"standard",""),"|Float","")&amp;"인게임누적합배수",ChapterTable!$S:$T,2,0)*C1619)
  )
  )
  )
)</f>
        <v>8038.5064453124996</v>
      </c>
      <c r="F1619" s="1">
        <f ca="1">IF(AND($A1619=0,$B1619=1),
    VLOOKUP(1,ChapterTable!$1:$1048576,MATCH("최종"&amp;SUBSTITUTE(SUBSTITUTE(F$1,"standard",""),"|Float",""),ChapterTable!$1:$1,0),0)*ChapterTable!$Q$17,
  IF(AND($A1619=0,$B1619=0),
    F1620,
  IF($B1619=0,
    VLOOKUP($A1619,ChapterTable!$1:$1048576,MATCH("최종"&amp;SUBSTITUTE(SUBSTITUTE(F$1,"standard",""),"|Float",""),ChapterTable!$1:$1,0),0),
  IF($B1619=1,
    IF($L1619=FALSE,
      VLOOKUP($A1619,ChapterTable!$1:$1048576,MATCH("최종"&amp;SUBSTITUTE(SUBSTITUTE(F$1,"standard",""),"|Float",""),ChapterTable!$1:$1,0),0),
      VLOOKUP($A1619-ChapterTable!$Q$11,ChapterTable!$1:$1048576,MATCH("최종"&amp;SUBSTITUTE(SUBSTITUTE(F$1,"standard",""),"|Float",""),ChapterTable!$1:$1,0),0)*ChapterTable!$Q$14
    ),
  OFFSET(F1619,-$B1619+IF($L1619,1,0),0)*
    (VLOOKUP(SUBSTITUTE(SUBSTITUTE(F$1,"standard",""),"|Float","")&amp;"인게임누적곱배수",ChapterTable!$S:$T,2,0)^D1619
    +VLOOKUP(SUBSTITUTE(SUBSTITUTE(F$1,"standard",""),"|Float","")&amp;"인게임누적합배수",ChapterTable!$S:$T,2,0)*D1619)
  )
  )
  )
)</f>
        <v>3049.83984375</v>
      </c>
      <c r="G1619" t="s">
        <v>76</v>
      </c>
      <c r="J1619" t="str">
        <f>IF(ISBLANK(I1619),"",
IFERROR(VLOOKUP(I1619,[1]StringTable!$1:$1048576,MATCH([1]StringTable!$B$1,[1]StringTable!$1:$1,0),0),
IFERROR(VLOOKUP(I1619,[1]InApkStringTable!$1:$1048576,MATCH([1]InApkStringTable!$B$1,[1]InApkStringTable!$1:$1,0),0),
"스트링없음")))</f>
        <v/>
      </c>
      <c r="L1619" t="b">
        <v>1</v>
      </c>
      <c r="N1619" t="str">
        <f>IF(ISBLANK(M1619),"",IF(ISERROR(VLOOKUP(M1619,MapTable!$A:$A,1,0)),"맵없음",""))</f>
        <v/>
      </c>
      <c r="O1619">
        <f t="shared" si="101"/>
        <v>3</v>
      </c>
      <c r="Q1619">
        <f t="shared" si="102"/>
        <v>3</v>
      </c>
      <c r="R1619" t="b">
        <f t="shared" ca="1" si="103"/>
        <v>0</v>
      </c>
      <c r="T1619" t="b">
        <f t="shared" ca="1" si="104"/>
        <v>0</v>
      </c>
      <c r="X1619" t="str">
        <f>IF(ISBLANK(W1619),"",
IF(ISERROR(FIND(",",W1619)),
  IF(ISERROR(VLOOKUP(W1619,MapTable!$A:$A,1,0)),"맵없음",
  ""),
IF(ISERROR(FIND(",",W1619,FIND(",",W1619)+1)),
  IF(OR(ISERROR(VLOOKUP(LEFT(W1619,FIND(",",W1619)-1),MapTable!$A:$A,1,0)),ISERROR(VLOOKUP(TRIM(MID(W1619,FIND(",",W1619)+1,999)),MapTable!$A:$A,1,0))),"맵없음",
  ""),
IF(ISERROR(FIND(",",W1619,FIND(",",W1619,FIND(",",W1619)+1)+1)),
  IF(OR(ISERROR(VLOOKUP(LEFT(W1619,FIND(",",W1619)-1),MapTable!$A:$A,1,0)),ISERROR(VLOOKUP(TRIM(MID(W1619,FIND(",",W1619)+1,FIND(",",W1619,FIND(",",W1619)+1)-FIND(",",W1619)-1)),MapTable!$A:$A,1,0)),ISERROR(VLOOKUP(TRIM(MID(W1619,FIND(",",W1619,FIND(",",W1619)+1)+1,999)),MapTable!$A:$A,1,0))),"맵없음",
  ""),
IF(ISERROR(FIND(",",W1619,FIND(",",W1619,FIND(",",W1619,FIND(",",W1619)+1)+1)+1)),
  IF(OR(ISERROR(VLOOKUP(LEFT(W1619,FIND(",",W1619)-1),MapTable!$A:$A,1,0)),ISERROR(VLOOKUP(TRIM(MID(W1619,FIND(",",W1619)+1,FIND(",",W1619,FIND(",",W1619)+1)-FIND(",",W1619)-1)),MapTable!$A:$A,1,0)),ISERROR(VLOOKUP(TRIM(MID(W1619,FIND(",",W1619,FIND(",",W1619)+1)+1,FIND(",",W1619,FIND(",",W1619,FIND(",",W1619)+1)+1)-FIND(",",W1619,FIND(",",W1619)+1)-1)),MapTable!$A:$A,1,0)),ISERROR(VLOOKUP(TRIM(MID(W1619,FIND(",",W1619,FIND(",",W1619,FIND(",",W1619)+1)+1)+1,999)),MapTable!$A:$A,1,0))),"맵없음",
  ""),
)))))</f>
        <v/>
      </c>
      <c r="AC1619" t="str">
        <f>IF(ISBLANK(AB1619),"",IF(ISERROR(VLOOKUP(AB1619,[3]DropTable!$A:$A,1,0)),"드랍없음",""))</f>
        <v/>
      </c>
      <c r="AE1619" t="str">
        <f>IF(ISBLANK(AD1619),"",IF(ISERROR(VLOOKUP(AD1619,[3]DropTable!$A:$A,1,0)),"드랍없음",""))</f>
        <v/>
      </c>
      <c r="AG1619">
        <v>9.8000000000000007</v>
      </c>
      <c r="AH1619">
        <v>1</v>
      </c>
    </row>
    <row r="1620" spans="1:34" x14ac:dyDescent="0.3">
      <c r="A1620">
        <v>10</v>
      </c>
      <c r="B1620">
        <v>29</v>
      </c>
      <c r="C1620">
        <f>IF(OR($L1620=TRUE,$A1620=0,MOD($A1620,ChapterTable!$S$20)&lt;&gt;0),
MAX(0,INT(($B1620+ChapterTable!$Q$26+VLOOKUP(SUBSTITUTE(C$1,"성장단계","")&amp;"단계오프셋",ChapterTable!$S:$T,2,0))/ChapterTable!$Q$23)),
MAX(0,INT(($B1620+ChapterTable!$S$26+VLOOKUP(SUBSTITUTE(C$1,"성장단계","")&amp;"보스단계오프셋",ChapterTable!$S:$T,2,0))/ChapterTable!$S$23)))</f>
        <v>3</v>
      </c>
      <c r="D1620">
        <f>IF(OR($L1620=TRUE,$A1620=0,MOD($A1620,ChapterTable!$S$20)&lt;&gt;0),
MAX(0,INT(($B1620+ChapterTable!$Q$26+VLOOKUP(SUBSTITUTE(D$1,"성장단계","")&amp;"단계오프셋",ChapterTable!$S:$T,2,0))/ChapterTable!$Q$23)),
MAX(0,INT(($B1620+ChapterTable!$S$26+VLOOKUP(SUBSTITUTE(D$1,"성장단계","")&amp;"보스단계오프셋",ChapterTable!$S:$T,2,0))/ChapterTable!$S$23)))</f>
        <v>2</v>
      </c>
      <c r="E1620" s="1">
        <f ca="1">IF(AND($A1620=0,$B1620=1),
    VLOOKUP(1,ChapterTable!$1:$1048576,MATCH("최종"&amp;SUBSTITUTE(SUBSTITUTE(E$1,"standard",""),"|Float",""),ChapterTable!$1:$1,0),0)*ChapterTable!$Q$17,
  IF(AND($A1620=0,$B1620=0),
    E1621,
  IF($B1620=0,
    VLOOKUP($A1620,ChapterTable!$1:$1048576,MATCH("최종"&amp;SUBSTITUTE(SUBSTITUTE(E$1,"standard",""),"|Float",""),ChapterTable!$1:$1,0),0),
  IF($B1620=1,
    IF($L1620=FALSE,
      VLOOKUP($A1620,ChapterTable!$1:$1048576,MATCH("최종"&amp;SUBSTITUTE(SUBSTITUTE(E$1,"standard",""),"|Float",""),ChapterTable!$1:$1,0),0),
      VLOOKUP($A1620-ChapterTable!$Q$11,ChapterTable!$1:$1048576,MATCH("최종"&amp;SUBSTITUTE(SUBSTITUTE(E$1,"standard",""),"|Float",""),ChapterTable!$1:$1,0),0)*ChapterTable!$Q$14
    ),
  OFFSET(E1620,-$B1620+IF($L1620,1,0),0)*
    (VLOOKUP(SUBSTITUTE(SUBSTITUTE(E$1,"standard",""),"|Float","")&amp;"인게임누적곱배수",ChapterTable!$S:$T,2,0)^C1620
    +VLOOKUP(SUBSTITUTE(SUBSTITUTE(E$1,"standard",""),"|Float","")&amp;"인게임누적합배수",ChapterTable!$S:$T,2,0)*C1620)
  )
  )
  )
)</f>
        <v>8038.5064453124996</v>
      </c>
      <c r="F1620" s="1">
        <f ca="1">IF(AND($A1620=0,$B1620=1),
    VLOOKUP(1,ChapterTable!$1:$1048576,MATCH("최종"&amp;SUBSTITUTE(SUBSTITUTE(F$1,"standard",""),"|Float",""),ChapterTable!$1:$1,0),0)*ChapterTable!$Q$17,
  IF(AND($A1620=0,$B1620=0),
    F1621,
  IF($B1620=0,
    VLOOKUP($A1620,ChapterTable!$1:$1048576,MATCH("최종"&amp;SUBSTITUTE(SUBSTITUTE(F$1,"standard",""),"|Float",""),ChapterTable!$1:$1,0),0),
  IF($B1620=1,
    IF($L1620=FALSE,
      VLOOKUP($A1620,ChapterTable!$1:$1048576,MATCH("최종"&amp;SUBSTITUTE(SUBSTITUTE(F$1,"standard",""),"|Float",""),ChapterTable!$1:$1,0),0),
      VLOOKUP($A1620-ChapterTable!$Q$11,ChapterTable!$1:$1048576,MATCH("최종"&amp;SUBSTITUTE(SUBSTITUTE(F$1,"standard",""),"|Float",""),ChapterTable!$1:$1,0),0)*ChapterTable!$Q$14
    ),
  OFFSET(F1620,-$B1620+IF($L1620,1,0),0)*
    (VLOOKUP(SUBSTITUTE(SUBSTITUTE(F$1,"standard",""),"|Float","")&amp;"인게임누적곱배수",ChapterTable!$S:$T,2,0)^D1620
    +VLOOKUP(SUBSTITUTE(SUBSTITUTE(F$1,"standard",""),"|Float","")&amp;"인게임누적합배수",ChapterTable!$S:$T,2,0)*D1620)
  )
  )
  )
)</f>
        <v>3049.83984375</v>
      </c>
      <c r="G1620" t="s">
        <v>76</v>
      </c>
      <c r="J1620" t="str">
        <f>IF(ISBLANK(I1620),"",
IFERROR(VLOOKUP(I1620,[1]StringTable!$1:$1048576,MATCH([1]StringTable!$B$1,[1]StringTable!$1:$1,0),0),
IFERROR(VLOOKUP(I1620,[1]InApkStringTable!$1:$1048576,MATCH([1]InApkStringTable!$B$1,[1]InApkStringTable!$1:$1,0),0),
"스트링없음")))</f>
        <v/>
      </c>
      <c r="L1620" t="b">
        <v>1</v>
      </c>
      <c r="N1620" t="str">
        <f>IF(ISBLANK(M1620),"",IF(ISERROR(VLOOKUP(M1620,MapTable!$A:$A,1,0)),"맵없음",""))</f>
        <v/>
      </c>
      <c r="O1620">
        <f t="shared" si="101"/>
        <v>93</v>
      </c>
      <c r="Q1620">
        <f t="shared" si="102"/>
        <v>93</v>
      </c>
      <c r="R1620" t="b">
        <f t="shared" ca="1" si="103"/>
        <v>1</v>
      </c>
      <c r="T1620" t="b">
        <f t="shared" ca="1" si="104"/>
        <v>1</v>
      </c>
      <c r="X1620" t="str">
        <f>IF(ISBLANK(W1620),"",
IF(ISERROR(FIND(",",W1620)),
  IF(ISERROR(VLOOKUP(W1620,MapTable!$A:$A,1,0)),"맵없음",
  ""),
IF(ISERROR(FIND(",",W1620,FIND(",",W1620)+1)),
  IF(OR(ISERROR(VLOOKUP(LEFT(W1620,FIND(",",W1620)-1),MapTable!$A:$A,1,0)),ISERROR(VLOOKUP(TRIM(MID(W1620,FIND(",",W1620)+1,999)),MapTable!$A:$A,1,0))),"맵없음",
  ""),
IF(ISERROR(FIND(",",W1620,FIND(",",W1620,FIND(",",W1620)+1)+1)),
  IF(OR(ISERROR(VLOOKUP(LEFT(W1620,FIND(",",W1620)-1),MapTable!$A:$A,1,0)),ISERROR(VLOOKUP(TRIM(MID(W1620,FIND(",",W1620)+1,FIND(",",W1620,FIND(",",W1620)+1)-FIND(",",W1620)-1)),MapTable!$A:$A,1,0)),ISERROR(VLOOKUP(TRIM(MID(W1620,FIND(",",W1620,FIND(",",W1620)+1)+1,999)),MapTable!$A:$A,1,0))),"맵없음",
  ""),
IF(ISERROR(FIND(",",W1620,FIND(",",W1620,FIND(",",W1620,FIND(",",W1620)+1)+1)+1)),
  IF(OR(ISERROR(VLOOKUP(LEFT(W1620,FIND(",",W1620)-1),MapTable!$A:$A,1,0)),ISERROR(VLOOKUP(TRIM(MID(W1620,FIND(",",W1620)+1,FIND(",",W1620,FIND(",",W1620)+1)-FIND(",",W1620)-1)),MapTable!$A:$A,1,0)),ISERROR(VLOOKUP(TRIM(MID(W1620,FIND(",",W1620,FIND(",",W1620)+1)+1,FIND(",",W1620,FIND(",",W1620,FIND(",",W1620)+1)+1)-FIND(",",W1620,FIND(",",W1620)+1)-1)),MapTable!$A:$A,1,0)),ISERROR(VLOOKUP(TRIM(MID(W1620,FIND(",",W1620,FIND(",",W1620,FIND(",",W1620)+1)+1)+1,999)),MapTable!$A:$A,1,0))),"맵없음",
  ""),
)))))</f>
        <v/>
      </c>
      <c r="AC1620" t="str">
        <f>IF(ISBLANK(AB1620),"",IF(ISERROR(VLOOKUP(AB1620,[3]DropTable!$A:$A,1,0)),"드랍없음",""))</f>
        <v/>
      </c>
      <c r="AE1620" t="str">
        <f>IF(ISBLANK(AD1620),"",IF(ISERROR(VLOOKUP(AD1620,[3]DropTable!$A:$A,1,0)),"드랍없음",""))</f>
        <v/>
      </c>
      <c r="AG1620">
        <v>9.8000000000000007</v>
      </c>
      <c r="AH1620">
        <v>1</v>
      </c>
    </row>
    <row r="1621" spans="1:34" x14ac:dyDescent="0.3">
      <c r="A1621">
        <v>10</v>
      </c>
      <c r="B1621">
        <v>30</v>
      </c>
      <c r="C1621">
        <f>IF(OR($L1621=TRUE,$A1621=0,MOD($A1621,ChapterTable!$S$20)&lt;&gt;0),
MAX(0,INT(($B1621+ChapterTable!$Q$26+VLOOKUP(SUBSTITUTE(C$1,"성장단계","")&amp;"단계오프셋",ChapterTable!$S:$T,2,0))/ChapterTable!$Q$23)),
MAX(0,INT(($B1621+ChapterTable!$S$26+VLOOKUP(SUBSTITUTE(C$1,"성장단계","")&amp;"보스단계오프셋",ChapterTable!$S:$T,2,0))/ChapterTable!$S$23)))</f>
        <v>3</v>
      </c>
      <c r="D1621">
        <f>IF(OR($L1621=TRUE,$A1621=0,MOD($A1621,ChapterTable!$S$20)&lt;&gt;0),
MAX(0,INT(($B1621+ChapterTable!$Q$26+VLOOKUP(SUBSTITUTE(D$1,"성장단계","")&amp;"단계오프셋",ChapterTable!$S:$T,2,0))/ChapterTable!$Q$23)),
MAX(0,INT(($B1621+ChapterTable!$S$26+VLOOKUP(SUBSTITUTE(D$1,"성장단계","")&amp;"보스단계오프셋",ChapterTable!$S:$T,2,0))/ChapterTable!$S$23)))</f>
        <v>2</v>
      </c>
      <c r="E1621" s="1">
        <f ca="1">IF(AND($A1621=0,$B1621=1),
    VLOOKUP(1,ChapterTable!$1:$1048576,MATCH("최종"&amp;SUBSTITUTE(SUBSTITUTE(E$1,"standard",""),"|Float",""),ChapterTable!$1:$1,0),0)*ChapterTable!$Q$17,
  IF(AND($A1621=0,$B1621=0),
    E1622,
  IF($B1621=0,
    VLOOKUP($A1621,ChapterTable!$1:$1048576,MATCH("최종"&amp;SUBSTITUTE(SUBSTITUTE(E$1,"standard",""),"|Float",""),ChapterTable!$1:$1,0),0),
  IF($B1621=1,
    IF($L1621=FALSE,
      VLOOKUP($A1621,ChapterTable!$1:$1048576,MATCH("최종"&amp;SUBSTITUTE(SUBSTITUTE(E$1,"standard",""),"|Float",""),ChapterTable!$1:$1,0),0),
      VLOOKUP($A1621-ChapterTable!$Q$11,ChapterTable!$1:$1048576,MATCH("최종"&amp;SUBSTITUTE(SUBSTITUTE(E$1,"standard",""),"|Float",""),ChapterTable!$1:$1,0),0)*ChapterTable!$Q$14
    ),
  OFFSET(E1621,-$B1621+IF($L1621,1,0),0)*
    (VLOOKUP(SUBSTITUTE(SUBSTITUTE(E$1,"standard",""),"|Float","")&amp;"인게임누적곱배수",ChapterTable!$S:$T,2,0)^C1621
    +VLOOKUP(SUBSTITUTE(SUBSTITUTE(E$1,"standard",""),"|Float","")&amp;"인게임누적합배수",ChapterTable!$S:$T,2,0)*C1621)
  )
  )
  )
)</f>
        <v>8038.5064453124996</v>
      </c>
      <c r="F1621" s="1">
        <f ca="1">IF(AND($A1621=0,$B1621=1),
    VLOOKUP(1,ChapterTable!$1:$1048576,MATCH("최종"&amp;SUBSTITUTE(SUBSTITUTE(F$1,"standard",""),"|Float",""),ChapterTable!$1:$1,0),0)*ChapterTable!$Q$17,
  IF(AND($A1621=0,$B1621=0),
    F1622,
  IF($B1621=0,
    VLOOKUP($A1621,ChapterTable!$1:$1048576,MATCH("최종"&amp;SUBSTITUTE(SUBSTITUTE(F$1,"standard",""),"|Float",""),ChapterTable!$1:$1,0),0),
  IF($B1621=1,
    IF($L1621=FALSE,
      VLOOKUP($A1621,ChapterTable!$1:$1048576,MATCH("최종"&amp;SUBSTITUTE(SUBSTITUTE(F$1,"standard",""),"|Float",""),ChapterTable!$1:$1,0),0),
      VLOOKUP($A1621-ChapterTable!$Q$11,ChapterTable!$1:$1048576,MATCH("최종"&amp;SUBSTITUTE(SUBSTITUTE(F$1,"standard",""),"|Float",""),ChapterTable!$1:$1,0),0)*ChapterTable!$Q$14
    ),
  OFFSET(F1621,-$B1621+IF($L1621,1,0),0)*
    (VLOOKUP(SUBSTITUTE(SUBSTITUTE(F$1,"standard",""),"|Float","")&amp;"인게임누적곱배수",ChapterTable!$S:$T,2,0)^D1621
    +VLOOKUP(SUBSTITUTE(SUBSTITUTE(F$1,"standard",""),"|Float","")&amp;"인게임누적합배수",ChapterTable!$S:$T,2,0)*D1621)
  )
  )
  )
)</f>
        <v>3049.83984375</v>
      </c>
      <c r="G1621" t="s">
        <v>76</v>
      </c>
      <c r="J1621" t="str">
        <f>IF(ISBLANK(I1621),"",
IFERROR(VLOOKUP(I1621,[1]StringTable!$1:$1048576,MATCH([1]StringTable!$B$1,[1]StringTable!$1:$1,0),0),
IFERROR(VLOOKUP(I1621,[1]InApkStringTable!$1:$1048576,MATCH([1]InApkStringTable!$B$1,[1]InApkStringTable!$1:$1,0),0),
"스트링없음")))</f>
        <v/>
      </c>
      <c r="L1621" t="b">
        <v>1</v>
      </c>
      <c r="N1621" t="str">
        <f>IF(ISBLANK(M1621),"",IF(ISERROR(VLOOKUP(M1621,MapTable!$A:$A,1,0)),"맵없음",""))</f>
        <v/>
      </c>
      <c r="O1621">
        <f t="shared" si="101"/>
        <v>21</v>
      </c>
      <c r="Q1621">
        <f t="shared" si="102"/>
        <v>21</v>
      </c>
      <c r="R1621" t="b">
        <f t="shared" ca="1" si="103"/>
        <v>0</v>
      </c>
      <c r="T1621" t="b">
        <f t="shared" ca="1" si="104"/>
        <v>0</v>
      </c>
      <c r="X1621" t="str">
        <f>IF(ISBLANK(W1621),"",
IF(ISERROR(FIND(",",W1621)),
  IF(ISERROR(VLOOKUP(W1621,MapTable!$A:$A,1,0)),"맵없음",
  ""),
IF(ISERROR(FIND(",",W1621,FIND(",",W1621)+1)),
  IF(OR(ISERROR(VLOOKUP(LEFT(W1621,FIND(",",W1621)-1),MapTable!$A:$A,1,0)),ISERROR(VLOOKUP(TRIM(MID(W1621,FIND(",",W1621)+1,999)),MapTable!$A:$A,1,0))),"맵없음",
  ""),
IF(ISERROR(FIND(",",W1621,FIND(",",W1621,FIND(",",W1621)+1)+1)),
  IF(OR(ISERROR(VLOOKUP(LEFT(W1621,FIND(",",W1621)-1),MapTable!$A:$A,1,0)),ISERROR(VLOOKUP(TRIM(MID(W1621,FIND(",",W1621)+1,FIND(",",W1621,FIND(",",W1621)+1)-FIND(",",W1621)-1)),MapTable!$A:$A,1,0)),ISERROR(VLOOKUP(TRIM(MID(W1621,FIND(",",W1621,FIND(",",W1621)+1)+1,999)),MapTable!$A:$A,1,0))),"맵없음",
  ""),
IF(ISERROR(FIND(",",W1621,FIND(",",W1621,FIND(",",W1621,FIND(",",W1621)+1)+1)+1)),
  IF(OR(ISERROR(VLOOKUP(LEFT(W1621,FIND(",",W1621)-1),MapTable!$A:$A,1,0)),ISERROR(VLOOKUP(TRIM(MID(W1621,FIND(",",W1621)+1,FIND(",",W1621,FIND(",",W1621)+1)-FIND(",",W1621)-1)),MapTable!$A:$A,1,0)),ISERROR(VLOOKUP(TRIM(MID(W1621,FIND(",",W1621,FIND(",",W1621)+1)+1,FIND(",",W1621,FIND(",",W1621,FIND(",",W1621)+1)+1)-FIND(",",W1621,FIND(",",W1621)+1)-1)),MapTable!$A:$A,1,0)),ISERROR(VLOOKUP(TRIM(MID(W1621,FIND(",",W1621,FIND(",",W1621,FIND(",",W1621)+1)+1)+1,999)),MapTable!$A:$A,1,0))),"맵없음",
  ""),
)))))</f>
        <v/>
      </c>
      <c r="AC1621" t="str">
        <f>IF(ISBLANK(AB1621),"",IF(ISERROR(VLOOKUP(AB1621,[3]DropTable!$A:$A,1,0)),"드랍없음",""))</f>
        <v/>
      </c>
      <c r="AE1621" t="str">
        <f>IF(ISBLANK(AD1621),"",IF(ISERROR(VLOOKUP(AD1621,[3]DropTable!$A:$A,1,0)),"드랍없음",""))</f>
        <v/>
      </c>
      <c r="AG1621">
        <v>9.8000000000000007</v>
      </c>
      <c r="AH1621">
        <v>1</v>
      </c>
    </row>
    <row r="1622" spans="1:34" x14ac:dyDescent="0.3">
      <c r="A1622">
        <v>10</v>
      </c>
      <c r="B1622">
        <v>31</v>
      </c>
      <c r="C1622">
        <f>IF(OR($L1622=TRUE,$A1622=0,MOD($A1622,ChapterTable!$S$20)&lt;&gt;0),
MAX(0,INT(($B1622+ChapterTable!$Q$26+VLOOKUP(SUBSTITUTE(C$1,"성장단계","")&amp;"단계오프셋",ChapterTable!$S:$T,2,0))/ChapterTable!$Q$23)),
MAX(0,INT(($B1622+ChapterTable!$S$26+VLOOKUP(SUBSTITUTE(C$1,"성장단계","")&amp;"보스단계오프셋",ChapterTable!$S:$T,2,0))/ChapterTable!$S$23)))</f>
        <v>3</v>
      </c>
      <c r="D1622">
        <f>IF(OR($L1622=TRUE,$A1622=0,MOD($A1622,ChapterTable!$S$20)&lt;&gt;0),
MAX(0,INT(($B1622+ChapterTable!$Q$26+VLOOKUP(SUBSTITUTE(D$1,"성장단계","")&amp;"단계오프셋",ChapterTable!$S:$T,2,0))/ChapterTable!$Q$23)),
MAX(0,INT(($B1622+ChapterTable!$S$26+VLOOKUP(SUBSTITUTE(D$1,"성장단계","")&amp;"보스단계오프셋",ChapterTable!$S:$T,2,0))/ChapterTable!$S$23)))</f>
        <v>3</v>
      </c>
      <c r="E1622" s="1">
        <f ca="1">IF(AND($A1622=0,$B1622=1),
    VLOOKUP(1,ChapterTable!$1:$1048576,MATCH("최종"&amp;SUBSTITUTE(SUBSTITUTE(E$1,"standard",""),"|Float",""),ChapterTable!$1:$1,0),0)*ChapterTable!$Q$17,
  IF(AND($A1622=0,$B1622=0),
    E1623,
  IF($B1622=0,
    VLOOKUP($A1622,ChapterTable!$1:$1048576,MATCH("최종"&amp;SUBSTITUTE(SUBSTITUTE(E$1,"standard",""),"|Float",""),ChapterTable!$1:$1,0),0),
  IF($B1622=1,
    IF($L1622=FALSE,
      VLOOKUP($A1622,ChapterTable!$1:$1048576,MATCH("최종"&amp;SUBSTITUTE(SUBSTITUTE(E$1,"standard",""),"|Float",""),ChapterTable!$1:$1,0),0),
      VLOOKUP($A1622-ChapterTable!$Q$11,ChapterTable!$1:$1048576,MATCH("최종"&amp;SUBSTITUTE(SUBSTITUTE(E$1,"standard",""),"|Float",""),ChapterTable!$1:$1,0),0)*ChapterTable!$Q$14
    ),
  OFFSET(E1622,-$B1622+IF($L1622,1,0),0)*
    (VLOOKUP(SUBSTITUTE(SUBSTITUTE(E$1,"standard",""),"|Float","")&amp;"인게임누적곱배수",ChapterTable!$S:$T,2,0)^C1622
    +VLOOKUP(SUBSTITUTE(SUBSTITUTE(E$1,"standard",""),"|Float","")&amp;"인게임누적합배수",ChapterTable!$S:$T,2,0)*C1622)
  )
  )
  )
)</f>
        <v>8038.5064453124996</v>
      </c>
      <c r="F1622" s="1">
        <f ca="1">IF(AND($A1622=0,$B1622=1),
    VLOOKUP(1,ChapterTable!$1:$1048576,MATCH("최종"&amp;SUBSTITUTE(SUBSTITUTE(F$1,"standard",""),"|Float",""),ChapterTable!$1:$1,0),0)*ChapterTable!$Q$17,
  IF(AND($A1622=0,$B1622=0),
    F1623,
  IF($B1622=0,
    VLOOKUP($A1622,ChapterTable!$1:$1048576,MATCH("최종"&amp;SUBSTITUTE(SUBSTITUTE(F$1,"standard",""),"|Float",""),ChapterTable!$1:$1,0),0),
  IF($B1622=1,
    IF($L1622=FALSE,
      VLOOKUP($A1622,ChapterTable!$1:$1048576,MATCH("최종"&amp;SUBSTITUTE(SUBSTITUTE(F$1,"standard",""),"|Float",""),ChapterTable!$1:$1,0),0),
      VLOOKUP($A1622-ChapterTable!$Q$11,ChapterTable!$1:$1048576,MATCH("최종"&amp;SUBSTITUTE(SUBSTITUTE(F$1,"standard",""),"|Float",""),ChapterTable!$1:$1,0),0)*ChapterTable!$Q$14
    ),
  OFFSET(F1622,-$B1622+IF($L1622,1,0),0)*
    (VLOOKUP(SUBSTITUTE(SUBSTITUTE(F$1,"standard",""),"|Float","")&amp;"인게임누적곱배수",ChapterTable!$S:$T,2,0)^D1622
    +VLOOKUP(SUBSTITUTE(SUBSTITUTE(F$1,"standard",""),"|Float","")&amp;"인게임누적합배수",ChapterTable!$S:$T,2,0)*D1622)
  )
  )
  )
)</f>
        <v>3485.53125</v>
      </c>
      <c r="G1622" t="s">
        <v>76</v>
      </c>
      <c r="J1622" t="str">
        <f>IF(ISBLANK(I1622),"",
IFERROR(VLOOKUP(I1622,[1]StringTable!$1:$1048576,MATCH([1]StringTable!$B$1,[1]StringTable!$1:$1,0),0),
IFERROR(VLOOKUP(I1622,[1]InApkStringTable!$1:$1048576,MATCH([1]InApkStringTable!$B$1,[1]InApkStringTable!$1:$1,0),0),
"스트링없음")))</f>
        <v/>
      </c>
      <c r="L1622" t="b">
        <v>1</v>
      </c>
      <c r="N1622" t="str">
        <f>IF(ISBLANK(M1622),"",IF(ISERROR(VLOOKUP(M1622,MapTable!$A:$A,1,0)),"맵없음",""))</f>
        <v/>
      </c>
      <c r="O1622">
        <f t="shared" si="101"/>
        <v>4</v>
      </c>
      <c r="Q1622">
        <f t="shared" si="102"/>
        <v>4</v>
      </c>
      <c r="R1622" t="b">
        <f t="shared" ca="1" si="103"/>
        <v>0</v>
      </c>
      <c r="T1622" t="b">
        <f t="shared" ca="1" si="104"/>
        <v>0</v>
      </c>
      <c r="X1622" t="str">
        <f>IF(ISBLANK(W1622),"",
IF(ISERROR(FIND(",",W1622)),
  IF(ISERROR(VLOOKUP(W1622,MapTable!$A:$A,1,0)),"맵없음",
  ""),
IF(ISERROR(FIND(",",W1622,FIND(",",W1622)+1)),
  IF(OR(ISERROR(VLOOKUP(LEFT(W1622,FIND(",",W1622)-1),MapTable!$A:$A,1,0)),ISERROR(VLOOKUP(TRIM(MID(W1622,FIND(",",W1622)+1,999)),MapTable!$A:$A,1,0))),"맵없음",
  ""),
IF(ISERROR(FIND(",",W1622,FIND(",",W1622,FIND(",",W1622)+1)+1)),
  IF(OR(ISERROR(VLOOKUP(LEFT(W1622,FIND(",",W1622)-1),MapTable!$A:$A,1,0)),ISERROR(VLOOKUP(TRIM(MID(W1622,FIND(",",W1622)+1,FIND(",",W1622,FIND(",",W1622)+1)-FIND(",",W1622)-1)),MapTable!$A:$A,1,0)),ISERROR(VLOOKUP(TRIM(MID(W1622,FIND(",",W1622,FIND(",",W1622)+1)+1,999)),MapTable!$A:$A,1,0))),"맵없음",
  ""),
IF(ISERROR(FIND(",",W1622,FIND(",",W1622,FIND(",",W1622,FIND(",",W1622)+1)+1)+1)),
  IF(OR(ISERROR(VLOOKUP(LEFT(W1622,FIND(",",W1622)-1),MapTable!$A:$A,1,0)),ISERROR(VLOOKUP(TRIM(MID(W1622,FIND(",",W1622)+1,FIND(",",W1622,FIND(",",W1622)+1)-FIND(",",W1622)-1)),MapTable!$A:$A,1,0)),ISERROR(VLOOKUP(TRIM(MID(W1622,FIND(",",W1622,FIND(",",W1622)+1)+1,FIND(",",W1622,FIND(",",W1622,FIND(",",W1622)+1)+1)-FIND(",",W1622,FIND(",",W1622)+1)-1)),MapTable!$A:$A,1,0)),ISERROR(VLOOKUP(TRIM(MID(W1622,FIND(",",W1622,FIND(",",W1622,FIND(",",W1622)+1)+1)+1,999)),MapTable!$A:$A,1,0))),"맵없음",
  ""),
)))))</f>
        <v/>
      </c>
      <c r="AC1622" t="str">
        <f>IF(ISBLANK(AB1622),"",IF(ISERROR(VLOOKUP(AB1622,[3]DropTable!$A:$A,1,0)),"드랍없음",""))</f>
        <v/>
      </c>
      <c r="AE1622" t="str">
        <f>IF(ISBLANK(AD1622),"",IF(ISERROR(VLOOKUP(AD1622,[3]DropTable!$A:$A,1,0)),"드랍없음",""))</f>
        <v/>
      </c>
      <c r="AG1622">
        <v>9.8000000000000007</v>
      </c>
      <c r="AH1622">
        <v>1</v>
      </c>
    </row>
    <row r="1623" spans="1:34" x14ac:dyDescent="0.3">
      <c r="A1623">
        <v>10</v>
      </c>
      <c r="B1623">
        <v>32</v>
      </c>
      <c r="C1623">
        <f>IF(OR($L1623=TRUE,$A1623=0,MOD($A1623,ChapterTable!$S$20)&lt;&gt;0),
MAX(0,INT(($B1623+ChapterTable!$Q$26+VLOOKUP(SUBSTITUTE(C$1,"성장단계","")&amp;"단계오프셋",ChapterTable!$S:$T,2,0))/ChapterTable!$Q$23)),
MAX(0,INT(($B1623+ChapterTable!$S$26+VLOOKUP(SUBSTITUTE(C$1,"성장단계","")&amp;"보스단계오프셋",ChapterTable!$S:$T,2,0))/ChapterTable!$S$23)))</f>
        <v>3</v>
      </c>
      <c r="D1623">
        <f>IF(OR($L1623=TRUE,$A1623=0,MOD($A1623,ChapterTable!$S$20)&lt;&gt;0),
MAX(0,INT(($B1623+ChapterTable!$Q$26+VLOOKUP(SUBSTITUTE(D$1,"성장단계","")&amp;"단계오프셋",ChapterTable!$S:$T,2,0))/ChapterTable!$Q$23)),
MAX(0,INT(($B1623+ChapterTable!$S$26+VLOOKUP(SUBSTITUTE(D$1,"성장단계","")&amp;"보스단계오프셋",ChapterTable!$S:$T,2,0))/ChapterTable!$S$23)))</f>
        <v>3</v>
      </c>
      <c r="E1623" s="1">
        <f ca="1">IF(AND($A1623=0,$B1623=1),
    VLOOKUP(1,ChapterTable!$1:$1048576,MATCH("최종"&amp;SUBSTITUTE(SUBSTITUTE(E$1,"standard",""),"|Float",""),ChapterTable!$1:$1,0),0)*ChapterTable!$Q$17,
  IF(AND($A1623=0,$B1623=0),
    E1624,
  IF($B1623=0,
    VLOOKUP($A1623,ChapterTable!$1:$1048576,MATCH("최종"&amp;SUBSTITUTE(SUBSTITUTE(E$1,"standard",""),"|Float",""),ChapterTable!$1:$1,0),0),
  IF($B1623=1,
    IF($L1623=FALSE,
      VLOOKUP($A1623,ChapterTable!$1:$1048576,MATCH("최종"&amp;SUBSTITUTE(SUBSTITUTE(E$1,"standard",""),"|Float",""),ChapterTable!$1:$1,0),0),
      VLOOKUP($A1623-ChapterTable!$Q$11,ChapterTable!$1:$1048576,MATCH("최종"&amp;SUBSTITUTE(SUBSTITUTE(E$1,"standard",""),"|Float",""),ChapterTable!$1:$1,0),0)*ChapterTable!$Q$14
    ),
  OFFSET(E1623,-$B1623+IF($L1623,1,0),0)*
    (VLOOKUP(SUBSTITUTE(SUBSTITUTE(E$1,"standard",""),"|Float","")&amp;"인게임누적곱배수",ChapterTable!$S:$T,2,0)^C1623
    +VLOOKUP(SUBSTITUTE(SUBSTITUTE(E$1,"standard",""),"|Float","")&amp;"인게임누적합배수",ChapterTable!$S:$T,2,0)*C1623)
  )
  )
  )
)</f>
        <v>8038.5064453124996</v>
      </c>
      <c r="F1623" s="1">
        <f ca="1">IF(AND($A1623=0,$B1623=1),
    VLOOKUP(1,ChapterTable!$1:$1048576,MATCH("최종"&amp;SUBSTITUTE(SUBSTITUTE(F$1,"standard",""),"|Float",""),ChapterTable!$1:$1,0),0)*ChapterTable!$Q$17,
  IF(AND($A1623=0,$B1623=0),
    F1624,
  IF($B1623=0,
    VLOOKUP($A1623,ChapterTable!$1:$1048576,MATCH("최종"&amp;SUBSTITUTE(SUBSTITUTE(F$1,"standard",""),"|Float",""),ChapterTable!$1:$1,0),0),
  IF($B1623=1,
    IF($L1623=FALSE,
      VLOOKUP($A1623,ChapterTable!$1:$1048576,MATCH("최종"&amp;SUBSTITUTE(SUBSTITUTE(F$1,"standard",""),"|Float",""),ChapterTable!$1:$1,0),0),
      VLOOKUP($A1623-ChapterTable!$Q$11,ChapterTable!$1:$1048576,MATCH("최종"&amp;SUBSTITUTE(SUBSTITUTE(F$1,"standard",""),"|Float",""),ChapterTable!$1:$1,0),0)*ChapterTable!$Q$14
    ),
  OFFSET(F1623,-$B1623+IF($L1623,1,0),0)*
    (VLOOKUP(SUBSTITUTE(SUBSTITUTE(F$1,"standard",""),"|Float","")&amp;"인게임누적곱배수",ChapterTable!$S:$T,2,0)^D1623
    +VLOOKUP(SUBSTITUTE(SUBSTITUTE(F$1,"standard",""),"|Float","")&amp;"인게임누적합배수",ChapterTable!$S:$T,2,0)*D1623)
  )
  )
  )
)</f>
        <v>3485.53125</v>
      </c>
      <c r="G1623" t="s">
        <v>76</v>
      </c>
      <c r="J1623" t="str">
        <f>IF(ISBLANK(I1623),"",
IFERROR(VLOOKUP(I1623,[1]StringTable!$1:$1048576,MATCH([1]StringTable!$B$1,[1]StringTable!$1:$1,0),0),
IFERROR(VLOOKUP(I1623,[1]InApkStringTable!$1:$1048576,MATCH([1]InApkStringTable!$B$1,[1]InApkStringTable!$1:$1,0),0),
"스트링없음")))</f>
        <v/>
      </c>
      <c r="L1623" t="b">
        <v>1</v>
      </c>
      <c r="N1623" t="str">
        <f>IF(ISBLANK(M1623),"",IF(ISERROR(VLOOKUP(M1623,MapTable!$A:$A,1,0)),"맵없음",""))</f>
        <v/>
      </c>
      <c r="O1623">
        <f t="shared" si="101"/>
        <v>4</v>
      </c>
      <c r="Q1623">
        <f t="shared" si="102"/>
        <v>4</v>
      </c>
      <c r="R1623" t="b">
        <f t="shared" ca="1" si="103"/>
        <v>0</v>
      </c>
      <c r="T1623" t="b">
        <f t="shared" ca="1" si="104"/>
        <v>0</v>
      </c>
      <c r="X1623" t="str">
        <f>IF(ISBLANK(W1623),"",
IF(ISERROR(FIND(",",W1623)),
  IF(ISERROR(VLOOKUP(W1623,MapTable!$A:$A,1,0)),"맵없음",
  ""),
IF(ISERROR(FIND(",",W1623,FIND(",",W1623)+1)),
  IF(OR(ISERROR(VLOOKUP(LEFT(W1623,FIND(",",W1623)-1),MapTable!$A:$A,1,0)),ISERROR(VLOOKUP(TRIM(MID(W1623,FIND(",",W1623)+1,999)),MapTable!$A:$A,1,0))),"맵없음",
  ""),
IF(ISERROR(FIND(",",W1623,FIND(",",W1623,FIND(",",W1623)+1)+1)),
  IF(OR(ISERROR(VLOOKUP(LEFT(W1623,FIND(",",W1623)-1),MapTable!$A:$A,1,0)),ISERROR(VLOOKUP(TRIM(MID(W1623,FIND(",",W1623)+1,FIND(",",W1623,FIND(",",W1623)+1)-FIND(",",W1623)-1)),MapTable!$A:$A,1,0)),ISERROR(VLOOKUP(TRIM(MID(W1623,FIND(",",W1623,FIND(",",W1623)+1)+1,999)),MapTable!$A:$A,1,0))),"맵없음",
  ""),
IF(ISERROR(FIND(",",W1623,FIND(",",W1623,FIND(",",W1623,FIND(",",W1623)+1)+1)+1)),
  IF(OR(ISERROR(VLOOKUP(LEFT(W1623,FIND(",",W1623)-1),MapTable!$A:$A,1,0)),ISERROR(VLOOKUP(TRIM(MID(W1623,FIND(",",W1623)+1,FIND(",",W1623,FIND(",",W1623)+1)-FIND(",",W1623)-1)),MapTable!$A:$A,1,0)),ISERROR(VLOOKUP(TRIM(MID(W1623,FIND(",",W1623,FIND(",",W1623)+1)+1,FIND(",",W1623,FIND(",",W1623,FIND(",",W1623)+1)+1)-FIND(",",W1623,FIND(",",W1623)+1)-1)),MapTable!$A:$A,1,0)),ISERROR(VLOOKUP(TRIM(MID(W1623,FIND(",",W1623,FIND(",",W1623,FIND(",",W1623)+1)+1)+1,999)),MapTable!$A:$A,1,0))),"맵없음",
  ""),
)))))</f>
        <v/>
      </c>
      <c r="AC1623" t="str">
        <f>IF(ISBLANK(AB1623),"",IF(ISERROR(VLOOKUP(AB1623,[3]DropTable!$A:$A,1,0)),"드랍없음",""))</f>
        <v/>
      </c>
      <c r="AE1623" t="str">
        <f>IF(ISBLANK(AD1623),"",IF(ISERROR(VLOOKUP(AD1623,[3]DropTable!$A:$A,1,0)),"드랍없음",""))</f>
        <v/>
      </c>
      <c r="AG1623">
        <v>9.8000000000000007</v>
      </c>
      <c r="AH1623">
        <v>1</v>
      </c>
    </row>
    <row r="1624" spans="1:34" x14ac:dyDescent="0.3">
      <c r="A1624">
        <v>10</v>
      </c>
      <c r="B1624">
        <v>33</v>
      </c>
      <c r="C1624">
        <f>IF(OR($L1624=TRUE,$A1624=0,MOD($A1624,ChapterTable!$S$20)&lt;&gt;0),
MAX(0,INT(($B1624+ChapterTable!$Q$26+VLOOKUP(SUBSTITUTE(C$1,"성장단계","")&amp;"단계오프셋",ChapterTable!$S:$T,2,0))/ChapterTable!$Q$23)),
MAX(0,INT(($B1624+ChapterTable!$S$26+VLOOKUP(SUBSTITUTE(C$1,"성장단계","")&amp;"보스단계오프셋",ChapterTable!$S:$T,2,0))/ChapterTable!$S$23)))</f>
        <v>3</v>
      </c>
      <c r="D1624">
        <f>IF(OR($L1624=TRUE,$A1624=0,MOD($A1624,ChapterTable!$S$20)&lt;&gt;0),
MAX(0,INT(($B1624+ChapterTable!$Q$26+VLOOKUP(SUBSTITUTE(D$1,"성장단계","")&amp;"단계오프셋",ChapterTable!$S:$T,2,0))/ChapterTable!$Q$23)),
MAX(0,INT(($B1624+ChapterTable!$S$26+VLOOKUP(SUBSTITUTE(D$1,"성장단계","")&amp;"보스단계오프셋",ChapterTable!$S:$T,2,0))/ChapterTable!$S$23)))</f>
        <v>3</v>
      </c>
      <c r="E1624" s="1">
        <f ca="1">IF(AND($A1624=0,$B1624=1),
    VLOOKUP(1,ChapterTable!$1:$1048576,MATCH("최종"&amp;SUBSTITUTE(SUBSTITUTE(E$1,"standard",""),"|Float",""),ChapterTable!$1:$1,0),0)*ChapterTable!$Q$17,
  IF(AND($A1624=0,$B1624=0),
    E1625,
  IF($B1624=0,
    VLOOKUP($A1624,ChapterTable!$1:$1048576,MATCH("최종"&amp;SUBSTITUTE(SUBSTITUTE(E$1,"standard",""),"|Float",""),ChapterTable!$1:$1,0),0),
  IF($B1624=1,
    IF($L1624=FALSE,
      VLOOKUP($A1624,ChapterTable!$1:$1048576,MATCH("최종"&amp;SUBSTITUTE(SUBSTITUTE(E$1,"standard",""),"|Float",""),ChapterTable!$1:$1,0),0),
      VLOOKUP($A1624-ChapterTable!$Q$11,ChapterTable!$1:$1048576,MATCH("최종"&amp;SUBSTITUTE(SUBSTITUTE(E$1,"standard",""),"|Float",""),ChapterTable!$1:$1,0),0)*ChapterTable!$Q$14
    ),
  OFFSET(E1624,-$B1624+IF($L1624,1,0),0)*
    (VLOOKUP(SUBSTITUTE(SUBSTITUTE(E$1,"standard",""),"|Float","")&amp;"인게임누적곱배수",ChapterTable!$S:$T,2,0)^C1624
    +VLOOKUP(SUBSTITUTE(SUBSTITUTE(E$1,"standard",""),"|Float","")&amp;"인게임누적합배수",ChapterTable!$S:$T,2,0)*C1624)
  )
  )
  )
)</f>
        <v>8038.5064453124996</v>
      </c>
      <c r="F1624" s="1">
        <f ca="1">IF(AND($A1624=0,$B1624=1),
    VLOOKUP(1,ChapterTable!$1:$1048576,MATCH("최종"&amp;SUBSTITUTE(SUBSTITUTE(F$1,"standard",""),"|Float",""),ChapterTable!$1:$1,0),0)*ChapterTable!$Q$17,
  IF(AND($A1624=0,$B1624=0),
    F1625,
  IF($B1624=0,
    VLOOKUP($A1624,ChapterTable!$1:$1048576,MATCH("최종"&amp;SUBSTITUTE(SUBSTITUTE(F$1,"standard",""),"|Float",""),ChapterTable!$1:$1,0),0),
  IF($B1624=1,
    IF($L1624=FALSE,
      VLOOKUP($A1624,ChapterTable!$1:$1048576,MATCH("최종"&amp;SUBSTITUTE(SUBSTITUTE(F$1,"standard",""),"|Float",""),ChapterTable!$1:$1,0),0),
      VLOOKUP($A1624-ChapterTable!$Q$11,ChapterTable!$1:$1048576,MATCH("최종"&amp;SUBSTITUTE(SUBSTITUTE(F$1,"standard",""),"|Float",""),ChapterTable!$1:$1,0),0)*ChapterTable!$Q$14
    ),
  OFFSET(F1624,-$B1624+IF($L1624,1,0),0)*
    (VLOOKUP(SUBSTITUTE(SUBSTITUTE(F$1,"standard",""),"|Float","")&amp;"인게임누적곱배수",ChapterTable!$S:$T,2,0)^D1624
    +VLOOKUP(SUBSTITUTE(SUBSTITUTE(F$1,"standard",""),"|Float","")&amp;"인게임누적합배수",ChapterTable!$S:$T,2,0)*D1624)
  )
  )
  )
)</f>
        <v>3485.53125</v>
      </c>
      <c r="G1624" t="s">
        <v>76</v>
      </c>
      <c r="J1624" t="str">
        <f>IF(ISBLANK(I1624),"",
IFERROR(VLOOKUP(I1624,[1]StringTable!$1:$1048576,MATCH([1]StringTable!$B$1,[1]StringTable!$1:$1,0),0),
IFERROR(VLOOKUP(I1624,[1]InApkStringTable!$1:$1048576,MATCH([1]InApkStringTable!$B$1,[1]InApkStringTable!$1:$1,0),0),
"스트링없음")))</f>
        <v/>
      </c>
      <c r="L1624" t="b">
        <v>1</v>
      </c>
      <c r="N1624" t="str">
        <f>IF(ISBLANK(M1624),"",IF(ISERROR(VLOOKUP(M1624,MapTable!$A:$A,1,0)),"맵없음",""))</f>
        <v/>
      </c>
      <c r="O1624">
        <f t="shared" si="101"/>
        <v>4</v>
      </c>
      <c r="Q1624">
        <f t="shared" si="102"/>
        <v>4</v>
      </c>
      <c r="R1624" t="b">
        <f t="shared" ca="1" si="103"/>
        <v>0</v>
      </c>
      <c r="T1624" t="b">
        <f t="shared" ca="1" si="104"/>
        <v>0</v>
      </c>
      <c r="X1624" t="str">
        <f>IF(ISBLANK(W1624),"",
IF(ISERROR(FIND(",",W1624)),
  IF(ISERROR(VLOOKUP(W1624,MapTable!$A:$A,1,0)),"맵없음",
  ""),
IF(ISERROR(FIND(",",W1624,FIND(",",W1624)+1)),
  IF(OR(ISERROR(VLOOKUP(LEFT(W1624,FIND(",",W1624)-1),MapTable!$A:$A,1,0)),ISERROR(VLOOKUP(TRIM(MID(W1624,FIND(",",W1624)+1,999)),MapTable!$A:$A,1,0))),"맵없음",
  ""),
IF(ISERROR(FIND(",",W1624,FIND(",",W1624,FIND(",",W1624)+1)+1)),
  IF(OR(ISERROR(VLOOKUP(LEFT(W1624,FIND(",",W1624)-1),MapTable!$A:$A,1,0)),ISERROR(VLOOKUP(TRIM(MID(W1624,FIND(",",W1624)+1,FIND(",",W1624,FIND(",",W1624)+1)-FIND(",",W1624)-1)),MapTable!$A:$A,1,0)),ISERROR(VLOOKUP(TRIM(MID(W1624,FIND(",",W1624,FIND(",",W1624)+1)+1,999)),MapTable!$A:$A,1,0))),"맵없음",
  ""),
IF(ISERROR(FIND(",",W1624,FIND(",",W1624,FIND(",",W1624,FIND(",",W1624)+1)+1)+1)),
  IF(OR(ISERROR(VLOOKUP(LEFT(W1624,FIND(",",W1624)-1),MapTable!$A:$A,1,0)),ISERROR(VLOOKUP(TRIM(MID(W1624,FIND(",",W1624)+1,FIND(",",W1624,FIND(",",W1624)+1)-FIND(",",W1624)-1)),MapTable!$A:$A,1,0)),ISERROR(VLOOKUP(TRIM(MID(W1624,FIND(",",W1624,FIND(",",W1624)+1)+1,FIND(",",W1624,FIND(",",W1624,FIND(",",W1624)+1)+1)-FIND(",",W1624,FIND(",",W1624)+1)-1)),MapTable!$A:$A,1,0)),ISERROR(VLOOKUP(TRIM(MID(W1624,FIND(",",W1624,FIND(",",W1624,FIND(",",W1624)+1)+1)+1,999)),MapTable!$A:$A,1,0))),"맵없음",
  ""),
)))))</f>
        <v/>
      </c>
      <c r="AC1624" t="str">
        <f>IF(ISBLANK(AB1624),"",IF(ISERROR(VLOOKUP(AB1624,[3]DropTable!$A:$A,1,0)),"드랍없음",""))</f>
        <v/>
      </c>
      <c r="AE1624" t="str">
        <f>IF(ISBLANK(AD1624),"",IF(ISERROR(VLOOKUP(AD1624,[3]DropTable!$A:$A,1,0)),"드랍없음",""))</f>
        <v/>
      </c>
      <c r="AG1624">
        <v>9.8000000000000007</v>
      </c>
      <c r="AH1624">
        <v>1</v>
      </c>
    </row>
    <row r="1625" spans="1:34" x14ac:dyDescent="0.3">
      <c r="A1625">
        <v>10</v>
      </c>
      <c r="B1625">
        <v>34</v>
      </c>
      <c r="C1625">
        <f>IF(OR($L1625=TRUE,$A1625=0,MOD($A1625,ChapterTable!$S$20)&lt;&gt;0),
MAX(0,INT(($B1625+ChapterTable!$Q$26+VLOOKUP(SUBSTITUTE(C$1,"성장단계","")&amp;"단계오프셋",ChapterTable!$S:$T,2,0))/ChapterTable!$Q$23)),
MAX(0,INT(($B1625+ChapterTable!$S$26+VLOOKUP(SUBSTITUTE(C$1,"성장단계","")&amp;"보스단계오프셋",ChapterTable!$S:$T,2,0))/ChapterTable!$S$23)))</f>
        <v>3</v>
      </c>
      <c r="D1625">
        <f>IF(OR($L1625=TRUE,$A1625=0,MOD($A1625,ChapterTable!$S$20)&lt;&gt;0),
MAX(0,INT(($B1625+ChapterTable!$Q$26+VLOOKUP(SUBSTITUTE(D$1,"성장단계","")&amp;"단계오프셋",ChapterTable!$S:$T,2,0))/ChapterTable!$Q$23)),
MAX(0,INT(($B1625+ChapterTable!$S$26+VLOOKUP(SUBSTITUTE(D$1,"성장단계","")&amp;"보스단계오프셋",ChapterTable!$S:$T,2,0))/ChapterTable!$S$23)))</f>
        <v>3</v>
      </c>
      <c r="E1625" s="1">
        <f ca="1">IF(AND($A1625=0,$B1625=1),
    VLOOKUP(1,ChapterTable!$1:$1048576,MATCH("최종"&amp;SUBSTITUTE(SUBSTITUTE(E$1,"standard",""),"|Float",""),ChapterTable!$1:$1,0),0)*ChapterTable!$Q$17,
  IF(AND($A1625=0,$B1625=0),
    E1626,
  IF($B1625=0,
    VLOOKUP($A1625,ChapterTable!$1:$1048576,MATCH("최종"&amp;SUBSTITUTE(SUBSTITUTE(E$1,"standard",""),"|Float",""),ChapterTable!$1:$1,0),0),
  IF($B1625=1,
    IF($L1625=FALSE,
      VLOOKUP($A1625,ChapterTable!$1:$1048576,MATCH("최종"&amp;SUBSTITUTE(SUBSTITUTE(E$1,"standard",""),"|Float",""),ChapterTable!$1:$1,0),0),
      VLOOKUP($A1625-ChapterTable!$Q$11,ChapterTable!$1:$1048576,MATCH("최종"&amp;SUBSTITUTE(SUBSTITUTE(E$1,"standard",""),"|Float",""),ChapterTable!$1:$1,0),0)*ChapterTable!$Q$14
    ),
  OFFSET(E1625,-$B1625+IF($L1625,1,0),0)*
    (VLOOKUP(SUBSTITUTE(SUBSTITUTE(E$1,"standard",""),"|Float","")&amp;"인게임누적곱배수",ChapterTable!$S:$T,2,0)^C1625
    +VLOOKUP(SUBSTITUTE(SUBSTITUTE(E$1,"standard",""),"|Float","")&amp;"인게임누적합배수",ChapterTable!$S:$T,2,0)*C1625)
  )
  )
  )
)</f>
        <v>8038.5064453124996</v>
      </c>
      <c r="F1625" s="1">
        <f ca="1">IF(AND($A1625=0,$B1625=1),
    VLOOKUP(1,ChapterTable!$1:$1048576,MATCH("최종"&amp;SUBSTITUTE(SUBSTITUTE(F$1,"standard",""),"|Float",""),ChapterTable!$1:$1,0),0)*ChapterTable!$Q$17,
  IF(AND($A1625=0,$B1625=0),
    F1626,
  IF($B1625=0,
    VLOOKUP($A1625,ChapterTable!$1:$1048576,MATCH("최종"&amp;SUBSTITUTE(SUBSTITUTE(F$1,"standard",""),"|Float",""),ChapterTable!$1:$1,0),0),
  IF($B1625=1,
    IF($L1625=FALSE,
      VLOOKUP($A1625,ChapterTable!$1:$1048576,MATCH("최종"&amp;SUBSTITUTE(SUBSTITUTE(F$1,"standard",""),"|Float",""),ChapterTable!$1:$1,0),0),
      VLOOKUP($A1625-ChapterTable!$Q$11,ChapterTable!$1:$1048576,MATCH("최종"&amp;SUBSTITUTE(SUBSTITUTE(F$1,"standard",""),"|Float",""),ChapterTable!$1:$1,0),0)*ChapterTable!$Q$14
    ),
  OFFSET(F1625,-$B1625+IF($L1625,1,0),0)*
    (VLOOKUP(SUBSTITUTE(SUBSTITUTE(F$1,"standard",""),"|Float","")&amp;"인게임누적곱배수",ChapterTable!$S:$T,2,0)^D1625
    +VLOOKUP(SUBSTITUTE(SUBSTITUTE(F$1,"standard",""),"|Float","")&amp;"인게임누적합배수",ChapterTable!$S:$T,2,0)*D1625)
  )
  )
  )
)</f>
        <v>3485.53125</v>
      </c>
      <c r="G1625" t="s">
        <v>76</v>
      </c>
      <c r="J1625" t="str">
        <f>IF(ISBLANK(I1625),"",
IFERROR(VLOOKUP(I1625,[1]StringTable!$1:$1048576,MATCH([1]StringTable!$B$1,[1]StringTable!$1:$1,0),0),
IFERROR(VLOOKUP(I1625,[1]InApkStringTable!$1:$1048576,MATCH([1]InApkStringTable!$B$1,[1]InApkStringTable!$1:$1,0),0),
"스트링없음")))</f>
        <v/>
      </c>
      <c r="L1625" t="b">
        <v>1</v>
      </c>
      <c r="N1625" t="str">
        <f>IF(ISBLANK(M1625),"",IF(ISERROR(VLOOKUP(M1625,MapTable!$A:$A,1,0)),"맵없음",""))</f>
        <v/>
      </c>
      <c r="O1625">
        <f t="shared" si="101"/>
        <v>4</v>
      </c>
      <c r="Q1625">
        <f t="shared" si="102"/>
        <v>4</v>
      </c>
      <c r="R1625" t="b">
        <f t="shared" ca="1" si="103"/>
        <v>0</v>
      </c>
      <c r="T1625" t="b">
        <f t="shared" ca="1" si="104"/>
        <v>0</v>
      </c>
      <c r="X1625" t="str">
        <f>IF(ISBLANK(W1625),"",
IF(ISERROR(FIND(",",W1625)),
  IF(ISERROR(VLOOKUP(W1625,MapTable!$A:$A,1,0)),"맵없음",
  ""),
IF(ISERROR(FIND(",",W1625,FIND(",",W1625)+1)),
  IF(OR(ISERROR(VLOOKUP(LEFT(W1625,FIND(",",W1625)-1),MapTable!$A:$A,1,0)),ISERROR(VLOOKUP(TRIM(MID(W1625,FIND(",",W1625)+1,999)),MapTable!$A:$A,1,0))),"맵없음",
  ""),
IF(ISERROR(FIND(",",W1625,FIND(",",W1625,FIND(",",W1625)+1)+1)),
  IF(OR(ISERROR(VLOOKUP(LEFT(W1625,FIND(",",W1625)-1),MapTable!$A:$A,1,0)),ISERROR(VLOOKUP(TRIM(MID(W1625,FIND(",",W1625)+1,FIND(",",W1625,FIND(",",W1625)+1)-FIND(",",W1625)-1)),MapTable!$A:$A,1,0)),ISERROR(VLOOKUP(TRIM(MID(W1625,FIND(",",W1625,FIND(",",W1625)+1)+1,999)),MapTable!$A:$A,1,0))),"맵없음",
  ""),
IF(ISERROR(FIND(",",W1625,FIND(",",W1625,FIND(",",W1625,FIND(",",W1625)+1)+1)+1)),
  IF(OR(ISERROR(VLOOKUP(LEFT(W1625,FIND(",",W1625)-1),MapTable!$A:$A,1,0)),ISERROR(VLOOKUP(TRIM(MID(W1625,FIND(",",W1625)+1,FIND(",",W1625,FIND(",",W1625)+1)-FIND(",",W1625)-1)),MapTable!$A:$A,1,0)),ISERROR(VLOOKUP(TRIM(MID(W1625,FIND(",",W1625,FIND(",",W1625)+1)+1,FIND(",",W1625,FIND(",",W1625,FIND(",",W1625)+1)+1)-FIND(",",W1625,FIND(",",W1625)+1)-1)),MapTable!$A:$A,1,0)),ISERROR(VLOOKUP(TRIM(MID(W1625,FIND(",",W1625,FIND(",",W1625,FIND(",",W1625)+1)+1)+1,999)),MapTable!$A:$A,1,0))),"맵없음",
  ""),
)))))</f>
        <v/>
      </c>
      <c r="AC1625" t="str">
        <f>IF(ISBLANK(AB1625),"",IF(ISERROR(VLOOKUP(AB1625,[3]DropTable!$A:$A,1,0)),"드랍없음",""))</f>
        <v/>
      </c>
      <c r="AE1625" t="str">
        <f>IF(ISBLANK(AD1625),"",IF(ISERROR(VLOOKUP(AD1625,[3]DropTable!$A:$A,1,0)),"드랍없음",""))</f>
        <v/>
      </c>
      <c r="AG1625">
        <v>9.8000000000000007</v>
      </c>
      <c r="AH1625">
        <v>1</v>
      </c>
    </row>
    <row r="1626" spans="1:34" x14ac:dyDescent="0.3">
      <c r="A1626">
        <v>10</v>
      </c>
      <c r="B1626">
        <v>35</v>
      </c>
      <c r="C1626">
        <f>IF(OR($L1626=TRUE,$A1626=0,MOD($A1626,ChapterTable!$S$20)&lt;&gt;0),
MAX(0,INT(($B1626+ChapterTable!$Q$26+VLOOKUP(SUBSTITUTE(C$1,"성장단계","")&amp;"단계오프셋",ChapterTable!$S:$T,2,0))/ChapterTable!$Q$23)),
MAX(0,INT(($B1626+ChapterTable!$S$26+VLOOKUP(SUBSTITUTE(C$1,"성장단계","")&amp;"보스단계오프셋",ChapterTable!$S:$T,2,0))/ChapterTable!$S$23)))</f>
        <v>3</v>
      </c>
      <c r="D1626">
        <f>IF(OR($L1626=TRUE,$A1626=0,MOD($A1626,ChapterTable!$S$20)&lt;&gt;0),
MAX(0,INT(($B1626+ChapterTable!$Q$26+VLOOKUP(SUBSTITUTE(D$1,"성장단계","")&amp;"단계오프셋",ChapterTable!$S:$T,2,0))/ChapterTable!$Q$23)),
MAX(0,INT(($B1626+ChapterTable!$S$26+VLOOKUP(SUBSTITUTE(D$1,"성장단계","")&amp;"보스단계오프셋",ChapterTable!$S:$T,2,0))/ChapterTable!$S$23)))</f>
        <v>3</v>
      </c>
      <c r="E1626" s="1">
        <f ca="1">IF(AND($A1626=0,$B1626=1),
    VLOOKUP(1,ChapterTable!$1:$1048576,MATCH("최종"&amp;SUBSTITUTE(SUBSTITUTE(E$1,"standard",""),"|Float",""),ChapterTable!$1:$1,0),0)*ChapterTable!$Q$17,
  IF(AND($A1626=0,$B1626=0),
    E1627,
  IF($B1626=0,
    VLOOKUP($A1626,ChapterTable!$1:$1048576,MATCH("최종"&amp;SUBSTITUTE(SUBSTITUTE(E$1,"standard",""),"|Float",""),ChapterTable!$1:$1,0),0),
  IF($B1626=1,
    IF($L1626=FALSE,
      VLOOKUP($A1626,ChapterTable!$1:$1048576,MATCH("최종"&amp;SUBSTITUTE(SUBSTITUTE(E$1,"standard",""),"|Float",""),ChapterTable!$1:$1,0),0),
      VLOOKUP($A1626-ChapterTable!$Q$11,ChapterTable!$1:$1048576,MATCH("최종"&amp;SUBSTITUTE(SUBSTITUTE(E$1,"standard",""),"|Float",""),ChapterTable!$1:$1,0),0)*ChapterTable!$Q$14
    ),
  OFFSET(E1626,-$B1626+IF($L1626,1,0),0)*
    (VLOOKUP(SUBSTITUTE(SUBSTITUTE(E$1,"standard",""),"|Float","")&amp;"인게임누적곱배수",ChapterTable!$S:$T,2,0)^C1626
    +VLOOKUP(SUBSTITUTE(SUBSTITUTE(E$1,"standard",""),"|Float","")&amp;"인게임누적합배수",ChapterTable!$S:$T,2,0)*C1626)
  )
  )
  )
)</f>
        <v>8038.5064453124996</v>
      </c>
      <c r="F1626" s="1">
        <f ca="1">IF(AND($A1626=0,$B1626=1),
    VLOOKUP(1,ChapterTable!$1:$1048576,MATCH("최종"&amp;SUBSTITUTE(SUBSTITUTE(F$1,"standard",""),"|Float",""),ChapterTable!$1:$1,0),0)*ChapterTable!$Q$17,
  IF(AND($A1626=0,$B1626=0),
    F1627,
  IF($B1626=0,
    VLOOKUP($A1626,ChapterTable!$1:$1048576,MATCH("최종"&amp;SUBSTITUTE(SUBSTITUTE(F$1,"standard",""),"|Float",""),ChapterTable!$1:$1,0),0),
  IF($B1626=1,
    IF($L1626=FALSE,
      VLOOKUP($A1626,ChapterTable!$1:$1048576,MATCH("최종"&amp;SUBSTITUTE(SUBSTITUTE(F$1,"standard",""),"|Float",""),ChapterTable!$1:$1,0),0),
      VLOOKUP($A1626-ChapterTable!$Q$11,ChapterTable!$1:$1048576,MATCH("최종"&amp;SUBSTITUTE(SUBSTITUTE(F$1,"standard",""),"|Float",""),ChapterTable!$1:$1,0),0)*ChapterTable!$Q$14
    ),
  OFFSET(F1626,-$B1626+IF($L1626,1,0),0)*
    (VLOOKUP(SUBSTITUTE(SUBSTITUTE(F$1,"standard",""),"|Float","")&amp;"인게임누적곱배수",ChapterTable!$S:$T,2,0)^D1626
    +VLOOKUP(SUBSTITUTE(SUBSTITUTE(F$1,"standard",""),"|Float","")&amp;"인게임누적합배수",ChapterTable!$S:$T,2,0)*D1626)
  )
  )
  )
)</f>
        <v>3485.53125</v>
      </c>
      <c r="G1626" t="s">
        <v>76</v>
      </c>
      <c r="J1626" t="str">
        <f>IF(ISBLANK(I1626),"",
IFERROR(VLOOKUP(I1626,[1]StringTable!$1:$1048576,MATCH([1]StringTable!$B$1,[1]StringTable!$1:$1,0),0),
IFERROR(VLOOKUP(I1626,[1]InApkStringTable!$1:$1048576,MATCH([1]InApkStringTable!$B$1,[1]InApkStringTable!$1:$1,0),0),
"스트링없음")))</f>
        <v/>
      </c>
      <c r="L1626" t="b">
        <v>1</v>
      </c>
      <c r="N1626" t="str">
        <f>IF(ISBLANK(M1626),"",IF(ISERROR(VLOOKUP(M1626,MapTable!$A:$A,1,0)),"맵없음",""))</f>
        <v/>
      </c>
      <c r="O1626">
        <f t="shared" si="101"/>
        <v>11</v>
      </c>
      <c r="Q1626">
        <f t="shared" si="102"/>
        <v>11</v>
      </c>
      <c r="R1626" t="b">
        <f t="shared" ca="1" si="103"/>
        <v>0</v>
      </c>
      <c r="T1626" t="b">
        <f t="shared" ca="1" si="104"/>
        <v>0</v>
      </c>
      <c r="X1626" t="str">
        <f>IF(ISBLANK(W1626),"",
IF(ISERROR(FIND(",",W1626)),
  IF(ISERROR(VLOOKUP(W1626,MapTable!$A:$A,1,0)),"맵없음",
  ""),
IF(ISERROR(FIND(",",W1626,FIND(",",W1626)+1)),
  IF(OR(ISERROR(VLOOKUP(LEFT(W1626,FIND(",",W1626)-1),MapTable!$A:$A,1,0)),ISERROR(VLOOKUP(TRIM(MID(W1626,FIND(",",W1626)+1,999)),MapTable!$A:$A,1,0))),"맵없음",
  ""),
IF(ISERROR(FIND(",",W1626,FIND(",",W1626,FIND(",",W1626)+1)+1)),
  IF(OR(ISERROR(VLOOKUP(LEFT(W1626,FIND(",",W1626)-1),MapTable!$A:$A,1,0)),ISERROR(VLOOKUP(TRIM(MID(W1626,FIND(",",W1626)+1,FIND(",",W1626,FIND(",",W1626)+1)-FIND(",",W1626)-1)),MapTable!$A:$A,1,0)),ISERROR(VLOOKUP(TRIM(MID(W1626,FIND(",",W1626,FIND(",",W1626)+1)+1,999)),MapTable!$A:$A,1,0))),"맵없음",
  ""),
IF(ISERROR(FIND(",",W1626,FIND(",",W1626,FIND(",",W1626,FIND(",",W1626)+1)+1)+1)),
  IF(OR(ISERROR(VLOOKUP(LEFT(W1626,FIND(",",W1626)-1),MapTable!$A:$A,1,0)),ISERROR(VLOOKUP(TRIM(MID(W1626,FIND(",",W1626)+1,FIND(",",W1626,FIND(",",W1626)+1)-FIND(",",W1626)-1)),MapTable!$A:$A,1,0)),ISERROR(VLOOKUP(TRIM(MID(W1626,FIND(",",W1626,FIND(",",W1626)+1)+1,FIND(",",W1626,FIND(",",W1626,FIND(",",W1626)+1)+1)-FIND(",",W1626,FIND(",",W1626)+1)-1)),MapTable!$A:$A,1,0)),ISERROR(VLOOKUP(TRIM(MID(W1626,FIND(",",W1626,FIND(",",W1626,FIND(",",W1626)+1)+1)+1,999)),MapTable!$A:$A,1,0))),"맵없음",
  ""),
)))))</f>
        <v/>
      </c>
      <c r="AC1626" t="str">
        <f>IF(ISBLANK(AB1626),"",IF(ISERROR(VLOOKUP(AB1626,[3]DropTable!$A:$A,1,0)),"드랍없음",""))</f>
        <v/>
      </c>
      <c r="AE1626" t="str">
        <f>IF(ISBLANK(AD1626),"",IF(ISERROR(VLOOKUP(AD1626,[3]DropTable!$A:$A,1,0)),"드랍없음",""))</f>
        <v/>
      </c>
      <c r="AG1626">
        <v>9.8000000000000007</v>
      </c>
      <c r="AH1626">
        <v>1</v>
      </c>
    </row>
    <row r="1627" spans="1:34" x14ac:dyDescent="0.3">
      <c r="A1627">
        <v>10</v>
      </c>
      <c r="B1627">
        <v>36</v>
      </c>
      <c r="C1627">
        <f>IF(OR($L1627=TRUE,$A1627=0,MOD($A1627,ChapterTable!$S$20)&lt;&gt;0),
MAX(0,INT(($B1627+ChapterTable!$Q$26+VLOOKUP(SUBSTITUTE(C$1,"성장단계","")&amp;"단계오프셋",ChapterTable!$S:$T,2,0))/ChapterTable!$Q$23)),
MAX(0,INT(($B1627+ChapterTable!$S$26+VLOOKUP(SUBSTITUTE(C$1,"성장단계","")&amp;"보스단계오프셋",ChapterTable!$S:$T,2,0))/ChapterTable!$S$23)))</f>
        <v>4</v>
      </c>
      <c r="D1627">
        <f>IF(OR($L1627=TRUE,$A1627=0,MOD($A1627,ChapterTable!$S$20)&lt;&gt;0),
MAX(0,INT(($B1627+ChapterTable!$Q$26+VLOOKUP(SUBSTITUTE(D$1,"성장단계","")&amp;"단계오프셋",ChapterTable!$S:$T,2,0))/ChapterTable!$Q$23)),
MAX(0,INT(($B1627+ChapterTable!$S$26+VLOOKUP(SUBSTITUTE(D$1,"성장단계","")&amp;"보스단계오프셋",ChapterTable!$S:$T,2,0))/ChapterTable!$S$23)))</f>
        <v>3</v>
      </c>
      <c r="E1627" s="1">
        <f ca="1">IF(AND($A1627=0,$B1627=1),
    VLOOKUP(1,ChapterTable!$1:$1048576,MATCH("최종"&amp;SUBSTITUTE(SUBSTITUTE(E$1,"standard",""),"|Float",""),ChapterTable!$1:$1,0),0)*ChapterTable!$Q$17,
  IF(AND($A1627=0,$B1627=0),
    E1628,
  IF($B1627=0,
    VLOOKUP($A1627,ChapterTable!$1:$1048576,MATCH("최종"&amp;SUBSTITUTE(SUBSTITUTE(E$1,"standard",""),"|Float",""),ChapterTable!$1:$1,0),0),
  IF($B1627=1,
    IF($L1627=FALSE,
      VLOOKUP($A1627,ChapterTable!$1:$1048576,MATCH("최종"&amp;SUBSTITUTE(SUBSTITUTE(E$1,"standard",""),"|Float",""),ChapterTable!$1:$1,0),0),
      VLOOKUP($A1627-ChapterTable!$Q$11,ChapterTable!$1:$1048576,MATCH("최종"&amp;SUBSTITUTE(SUBSTITUTE(E$1,"standard",""),"|Float",""),ChapterTable!$1:$1,0),0)*ChapterTable!$Q$14
    ),
  OFFSET(E1627,-$B1627+IF($L1627,1,0),0)*
    (VLOOKUP(SUBSTITUTE(SUBSTITUTE(E$1,"standard",""),"|Float","")&amp;"인게임누적곱배수",ChapterTable!$S:$T,2,0)^C1627
    +VLOOKUP(SUBSTITUTE(SUBSTITUTE(E$1,"standard",""),"|Float","")&amp;"인게임누적합배수",ChapterTable!$S:$T,2,0)*C1627)
  )
  )
  )
)</f>
        <v>9410.9343749999989</v>
      </c>
      <c r="F1627" s="1">
        <f ca="1">IF(AND($A1627=0,$B1627=1),
    VLOOKUP(1,ChapterTable!$1:$1048576,MATCH("최종"&amp;SUBSTITUTE(SUBSTITUTE(F$1,"standard",""),"|Float",""),ChapterTable!$1:$1,0),0)*ChapterTable!$Q$17,
  IF(AND($A1627=0,$B1627=0),
    F1628,
  IF($B1627=0,
    VLOOKUP($A1627,ChapterTable!$1:$1048576,MATCH("최종"&amp;SUBSTITUTE(SUBSTITUTE(F$1,"standard",""),"|Float",""),ChapterTable!$1:$1,0),0),
  IF($B1627=1,
    IF($L1627=FALSE,
      VLOOKUP($A1627,ChapterTable!$1:$1048576,MATCH("최종"&amp;SUBSTITUTE(SUBSTITUTE(F$1,"standard",""),"|Float",""),ChapterTable!$1:$1,0),0),
      VLOOKUP($A1627-ChapterTable!$Q$11,ChapterTable!$1:$1048576,MATCH("최종"&amp;SUBSTITUTE(SUBSTITUTE(F$1,"standard",""),"|Float",""),ChapterTable!$1:$1,0),0)*ChapterTable!$Q$14
    ),
  OFFSET(F1627,-$B1627+IF($L1627,1,0),0)*
    (VLOOKUP(SUBSTITUTE(SUBSTITUTE(F$1,"standard",""),"|Float","")&amp;"인게임누적곱배수",ChapterTable!$S:$T,2,0)^D1627
    +VLOOKUP(SUBSTITUTE(SUBSTITUTE(F$1,"standard",""),"|Float","")&amp;"인게임누적합배수",ChapterTable!$S:$T,2,0)*D1627)
  )
  )
  )
)</f>
        <v>3485.53125</v>
      </c>
      <c r="G1627" t="s">
        <v>76</v>
      </c>
      <c r="J1627" t="str">
        <f>IF(ISBLANK(I1627),"",
IFERROR(VLOOKUP(I1627,[1]StringTable!$1:$1048576,MATCH([1]StringTable!$B$1,[1]StringTable!$1:$1,0),0),
IFERROR(VLOOKUP(I1627,[1]InApkStringTable!$1:$1048576,MATCH([1]InApkStringTable!$B$1,[1]InApkStringTable!$1:$1,0),0),
"스트링없음")))</f>
        <v/>
      </c>
      <c r="L1627" t="b">
        <v>1</v>
      </c>
      <c r="N1627" t="str">
        <f>IF(ISBLANK(M1627),"",IF(ISERROR(VLOOKUP(M1627,MapTable!$A:$A,1,0)),"맵없음",""))</f>
        <v/>
      </c>
      <c r="O1627">
        <f t="shared" si="101"/>
        <v>4</v>
      </c>
      <c r="Q1627">
        <f t="shared" si="102"/>
        <v>4</v>
      </c>
      <c r="R1627" t="b">
        <f t="shared" ca="1" si="103"/>
        <v>0</v>
      </c>
      <c r="T1627" t="b">
        <f t="shared" ca="1" si="104"/>
        <v>0</v>
      </c>
      <c r="X1627" t="str">
        <f>IF(ISBLANK(W1627),"",
IF(ISERROR(FIND(",",W1627)),
  IF(ISERROR(VLOOKUP(W1627,MapTable!$A:$A,1,0)),"맵없음",
  ""),
IF(ISERROR(FIND(",",W1627,FIND(",",W1627)+1)),
  IF(OR(ISERROR(VLOOKUP(LEFT(W1627,FIND(",",W1627)-1),MapTable!$A:$A,1,0)),ISERROR(VLOOKUP(TRIM(MID(W1627,FIND(",",W1627)+1,999)),MapTable!$A:$A,1,0))),"맵없음",
  ""),
IF(ISERROR(FIND(",",W1627,FIND(",",W1627,FIND(",",W1627)+1)+1)),
  IF(OR(ISERROR(VLOOKUP(LEFT(W1627,FIND(",",W1627)-1),MapTable!$A:$A,1,0)),ISERROR(VLOOKUP(TRIM(MID(W1627,FIND(",",W1627)+1,FIND(",",W1627,FIND(",",W1627)+1)-FIND(",",W1627)-1)),MapTable!$A:$A,1,0)),ISERROR(VLOOKUP(TRIM(MID(W1627,FIND(",",W1627,FIND(",",W1627)+1)+1,999)),MapTable!$A:$A,1,0))),"맵없음",
  ""),
IF(ISERROR(FIND(",",W1627,FIND(",",W1627,FIND(",",W1627,FIND(",",W1627)+1)+1)+1)),
  IF(OR(ISERROR(VLOOKUP(LEFT(W1627,FIND(",",W1627)-1),MapTable!$A:$A,1,0)),ISERROR(VLOOKUP(TRIM(MID(W1627,FIND(",",W1627)+1,FIND(",",W1627,FIND(",",W1627)+1)-FIND(",",W1627)-1)),MapTable!$A:$A,1,0)),ISERROR(VLOOKUP(TRIM(MID(W1627,FIND(",",W1627,FIND(",",W1627)+1)+1,FIND(",",W1627,FIND(",",W1627,FIND(",",W1627)+1)+1)-FIND(",",W1627,FIND(",",W1627)+1)-1)),MapTable!$A:$A,1,0)),ISERROR(VLOOKUP(TRIM(MID(W1627,FIND(",",W1627,FIND(",",W1627,FIND(",",W1627)+1)+1)+1,999)),MapTable!$A:$A,1,0))),"맵없음",
  ""),
)))))</f>
        <v/>
      </c>
      <c r="AC1627" t="str">
        <f>IF(ISBLANK(AB1627),"",IF(ISERROR(VLOOKUP(AB1627,[3]DropTable!$A:$A,1,0)),"드랍없음",""))</f>
        <v/>
      </c>
      <c r="AE1627" t="str">
        <f>IF(ISBLANK(AD1627),"",IF(ISERROR(VLOOKUP(AD1627,[3]DropTable!$A:$A,1,0)),"드랍없음",""))</f>
        <v/>
      </c>
      <c r="AG1627">
        <v>9.8000000000000007</v>
      </c>
      <c r="AH1627">
        <v>1</v>
      </c>
    </row>
    <row r="1628" spans="1:34" x14ac:dyDescent="0.3">
      <c r="A1628">
        <v>10</v>
      </c>
      <c r="B1628">
        <v>37</v>
      </c>
      <c r="C1628">
        <f>IF(OR($L1628=TRUE,$A1628=0,MOD($A1628,ChapterTable!$S$20)&lt;&gt;0),
MAX(0,INT(($B1628+ChapterTable!$Q$26+VLOOKUP(SUBSTITUTE(C$1,"성장단계","")&amp;"단계오프셋",ChapterTable!$S:$T,2,0))/ChapterTable!$Q$23)),
MAX(0,INT(($B1628+ChapterTable!$S$26+VLOOKUP(SUBSTITUTE(C$1,"성장단계","")&amp;"보스단계오프셋",ChapterTable!$S:$T,2,0))/ChapterTable!$S$23)))</f>
        <v>4</v>
      </c>
      <c r="D1628">
        <f>IF(OR($L1628=TRUE,$A1628=0,MOD($A1628,ChapterTable!$S$20)&lt;&gt;0),
MAX(0,INT(($B1628+ChapterTable!$Q$26+VLOOKUP(SUBSTITUTE(D$1,"성장단계","")&amp;"단계오프셋",ChapterTable!$S:$T,2,0))/ChapterTable!$Q$23)),
MAX(0,INT(($B1628+ChapterTable!$S$26+VLOOKUP(SUBSTITUTE(D$1,"성장단계","")&amp;"보스단계오프셋",ChapterTable!$S:$T,2,0))/ChapterTable!$S$23)))</f>
        <v>3</v>
      </c>
      <c r="E1628" s="1">
        <f ca="1">IF(AND($A1628=0,$B1628=1),
    VLOOKUP(1,ChapterTable!$1:$1048576,MATCH("최종"&amp;SUBSTITUTE(SUBSTITUTE(E$1,"standard",""),"|Float",""),ChapterTable!$1:$1,0),0)*ChapterTable!$Q$17,
  IF(AND($A1628=0,$B1628=0),
    E1629,
  IF($B1628=0,
    VLOOKUP($A1628,ChapterTable!$1:$1048576,MATCH("최종"&amp;SUBSTITUTE(SUBSTITUTE(E$1,"standard",""),"|Float",""),ChapterTable!$1:$1,0),0),
  IF($B1628=1,
    IF($L1628=FALSE,
      VLOOKUP($A1628,ChapterTable!$1:$1048576,MATCH("최종"&amp;SUBSTITUTE(SUBSTITUTE(E$1,"standard",""),"|Float",""),ChapterTable!$1:$1,0),0),
      VLOOKUP($A1628-ChapterTable!$Q$11,ChapterTable!$1:$1048576,MATCH("최종"&amp;SUBSTITUTE(SUBSTITUTE(E$1,"standard",""),"|Float",""),ChapterTable!$1:$1,0),0)*ChapterTable!$Q$14
    ),
  OFFSET(E1628,-$B1628+IF($L1628,1,0),0)*
    (VLOOKUP(SUBSTITUTE(SUBSTITUTE(E$1,"standard",""),"|Float","")&amp;"인게임누적곱배수",ChapterTable!$S:$T,2,0)^C1628
    +VLOOKUP(SUBSTITUTE(SUBSTITUTE(E$1,"standard",""),"|Float","")&amp;"인게임누적합배수",ChapterTable!$S:$T,2,0)*C1628)
  )
  )
  )
)</f>
        <v>9410.9343749999989</v>
      </c>
      <c r="F1628" s="1">
        <f ca="1">IF(AND($A1628=0,$B1628=1),
    VLOOKUP(1,ChapterTable!$1:$1048576,MATCH("최종"&amp;SUBSTITUTE(SUBSTITUTE(F$1,"standard",""),"|Float",""),ChapterTable!$1:$1,0),0)*ChapterTable!$Q$17,
  IF(AND($A1628=0,$B1628=0),
    F1629,
  IF($B1628=0,
    VLOOKUP($A1628,ChapterTable!$1:$1048576,MATCH("최종"&amp;SUBSTITUTE(SUBSTITUTE(F$1,"standard",""),"|Float",""),ChapterTable!$1:$1,0),0),
  IF($B1628=1,
    IF($L1628=FALSE,
      VLOOKUP($A1628,ChapterTable!$1:$1048576,MATCH("최종"&amp;SUBSTITUTE(SUBSTITUTE(F$1,"standard",""),"|Float",""),ChapterTable!$1:$1,0),0),
      VLOOKUP($A1628-ChapterTable!$Q$11,ChapterTable!$1:$1048576,MATCH("최종"&amp;SUBSTITUTE(SUBSTITUTE(F$1,"standard",""),"|Float",""),ChapterTable!$1:$1,0),0)*ChapterTable!$Q$14
    ),
  OFFSET(F1628,-$B1628+IF($L1628,1,0),0)*
    (VLOOKUP(SUBSTITUTE(SUBSTITUTE(F$1,"standard",""),"|Float","")&amp;"인게임누적곱배수",ChapterTable!$S:$T,2,0)^D1628
    +VLOOKUP(SUBSTITUTE(SUBSTITUTE(F$1,"standard",""),"|Float","")&amp;"인게임누적합배수",ChapterTable!$S:$T,2,0)*D1628)
  )
  )
  )
)</f>
        <v>3485.53125</v>
      </c>
      <c r="G1628" t="s">
        <v>76</v>
      </c>
      <c r="J1628" t="str">
        <f>IF(ISBLANK(I1628),"",
IFERROR(VLOOKUP(I1628,[1]StringTable!$1:$1048576,MATCH([1]StringTable!$B$1,[1]StringTable!$1:$1,0),0),
IFERROR(VLOOKUP(I1628,[1]InApkStringTable!$1:$1048576,MATCH([1]InApkStringTable!$B$1,[1]InApkStringTable!$1:$1,0),0),
"스트링없음")))</f>
        <v/>
      </c>
      <c r="L1628" t="b">
        <v>1</v>
      </c>
      <c r="N1628" t="str">
        <f>IF(ISBLANK(M1628),"",IF(ISERROR(VLOOKUP(M1628,MapTable!$A:$A,1,0)),"맵없음",""))</f>
        <v/>
      </c>
      <c r="O1628">
        <f t="shared" si="101"/>
        <v>4</v>
      </c>
      <c r="Q1628">
        <f t="shared" si="102"/>
        <v>4</v>
      </c>
      <c r="R1628" t="b">
        <f t="shared" ca="1" si="103"/>
        <v>0</v>
      </c>
      <c r="T1628" t="b">
        <f t="shared" ca="1" si="104"/>
        <v>0</v>
      </c>
      <c r="X1628" t="str">
        <f>IF(ISBLANK(W1628),"",
IF(ISERROR(FIND(",",W1628)),
  IF(ISERROR(VLOOKUP(W1628,MapTable!$A:$A,1,0)),"맵없음",
  ""),
IF(ISERROR(FIND(",",W1628,FIND(",",W1628)+1)),
  IF(OR(ISERROR(VLOOKUP(LEFT(W1628,FIND(",",W1628)-1),MapTable!$A:$A,1,0)),ISERROR(VLOOKUP(TRIM(MID(W1628,FIND(",",W1628)+1,999)),MapTable!$A:$A,1,0))),"맵없음",
  ""),
IF(ISERROR(FIND(",",W1628,FIND(",",W1628,FIND(",",W1628)+1)+1)),
  IF(OR(ISERROR(VLOOKUP(LEFT(W1628,FIND(",",W1628)-1),MapTable!$A:$A,1,0)),ISERROR(VLOOKUP(TRIM(MID(W1628,FIND(",",W1628)+1,FIND(",",W1628,FIND(",",W1628)+1)-FIND(",",W1628)-1)),MapTable!$A:$A,1,0)),ISERROR(VLOOKUP(TRIM(MID(W1628,FIND(",",W1628,FIND(",",W1628)+1)+1,999)),MapTable!$A:$A,1,0))),"맵없음",
  ""),
IF(ISERROR(FIND(",",W1628,FIND(",",W1628,FIND(",",W1628,FIND(",",W1628)+1)+1)+1)),
  IF(OR(ISERROR(VLOOKUP(LEFT(W1628,FIND(",",W1628)-1),MapTable!$A:$A,1,0)),ISERROR(VLOOKUP(TRIM(MID(W1628,FIND(",",W1628)+1,FIND(",",W1628,FIND(",",W1628)+1)-FIND(",",W1628)-1)),MapTable!$A:$A,1,0)),ISERROR(VLOOKUP(TRIM(MID(W1628,FIND(",",W1628,FIND(",",W1628)+1)+1,FIND(",",W1628,FIND(",",W1628,FIND(",",W1628)+1)+1)-FIND(",",W1628,FIND(",",W1628)+1)-1)),MapTable!$A:$A,1,0)),ISERROR(VLOOKUP(TRIM(MID(W1628,FIND(",",W1628,FIND(",",W1628,FIND(",",W1628)+1)+1)+1,999)),MapTable!$A:$A,1,0))),"맵없음",
  ""),
)))))</f>
        <v/>
      </c>
      <c r="AC1628" t="str">
        <f>IF(ISBLANK(AB1628),"",IF(ISERROR(VLOOKUP(AB1628,[3]DropTable!$A:$A,1,0)),"드랍없음",""))</f>
        <v/>
      </c>
      <c r="AE1628" t="str">
        <f>IF(ISBLANK(AD1628),"",IF(ISERROR(VLOOKUP(AD1628,[3]DropTable!$A:$A,1,0)),"드랍없음",""))</f>
        <v/>
      </c>
      <c r="AG1628">
        <v>9.8000000000000007</v>
      </c>
      <c r="AH1628">
        <v>1</v>
      </c>
    </row>
    <row r="1629" spans="1:34" x14ac:dyDescent="0.3">
      <c r="A1629">
        <v>10</v>
      </c>
      <c r="B1629">
        <v>38</v>
      </c>
      <c r="C1629">
        <f>IF(OR($L1629=TRUE,$A1629=0,MOD($A1629,ChapterTable!$S$20)&lt;&gt;0),
MAX(0,INT(($B1629+ChapterTable!$Q$26+VLOOKUP(SUBSTITUTE(C$1,"성장단계","")&amp;"단계오프셋",ChapterTable!$S:$T,2,0))/ChapterTable!$Q$23)),
MAX(0,INT(($B1629+ChapterTable!$S$26+VLOOKUP(SUBSTITUTE(C$1,"성장단계","")&amp;"보스단계오프셋",ChapterTable!$S:$T,2,0))/ChapterTable!$S$23)))</f>
        <v>4</v>
      </c>
      <c r="D1629">
        <f>IF(OR($L1629=TRUE,$A1629=0,MOD($A1629,ChapterTable!$S$20)&lt;&gt;0),
MAX(0,INT(($B1629+ChapterTable!$Q$26+VLOOKUP(SUBSTITUTE(D$1,"성장단계","")&amp;"단계오프셋",ChapterTable!$S:$T,2,0))/ChapterTable!$Q$23)),
MAX(0,INT(($B1629+ChapterTable!$S$26+VLOOKUP(SUBSTITUTE(D$1,"성장단계","")&amp;"보스단계오프셋",ChapterTable!$S:$T,2,0))/ChapterTable!$S$23)))</f>
        <v>3</v>
      </c>
      <c r="E1629" s="1">
        <f ca="1">IF(AND($A1629=0,$B1629=1),
    VLOOKUP(1,ChapterTable!$1:$1048576,MATCH("최종"&amp;SUBSTITUTE(SUBSTITUTE(E$1,"standard",""),"|Float",""),ChapterTable!$1:$1,0),0)*ChapterTable!$Q$17,
  IF(AND($A1629=0,$B1629=0),
    E1630,
  IF($B1629=0,
    VLOOKUP($A1629,ChapterTable!$1:$1048576,MATCH("최종"&amp;SUBSTITUTE(SUBSTITUTE(E$1,"standard",""),"|Float",""),ChapterTable!$1:$1,0),0),
  IF($B1629=1,
    IF($L1629=FALSE,
      VLOOKUP($A1629,ChapterTable!$1:$1048576,MATCH("최종"&amp;SUBSTITUTE(SUBSTITUTE(E$1,"standard",""),"|Float",""),ChapterTable!$1:$1,0),0),
      VLOOKUP($A1629-ChapterTable!$Q$11,ChapterTable!$1:$1048576,MATCH("최종"&amp;SUBSTITUTE(SUBSTITUTE(E$1,"standard",""),"|Float",""),ChapterTable!$1:$1,0),0)*ChapterTable!$Q$14
    ),
  OFFSET(E1629,-$B1629+IF($L1629,1,0),0)*
    (VLOOKUP(SUBSTITUTE(SUBSTITUTE(E$1,"standard",""),"|Float","")&amp;"인게임누적곱배수",ChapterTable!$S:$T,2,0)^C1629
    +VLOOKUP(SUBSTITUTE(SUBSTITUTE(E$1,"standard",""),"|Float","")&amp;"인게임누적합배수",ChapterTable!$S:$T,2,0)*C1629)
  )
  )
  )
)</f>
        <v>9410.9343749999989</v>
      </c>
      <c r="F1629" s="1">
        <f ca="1">IF(AND($A1629=0,$B1629=1),
    VLOOKUP(1,ChapterTable!$1:$1048576,MATCH("최종"&amp;SUBSTITUTE(SUBSTITUTE(F$1,"standard",""),"|Float",""),ChapterTable!$1:$1,0),0)*ChapterTable!$Q$17,
  IF(AND($A1629=0,$B1629=0),
    F1630,
  IF($B1629=0,
    VLOOKUP($A1629,ChapterTable!$1:$1048576,MATCH("최종"&amp;SUBSTITUTE(SUBSTITUTE(F$1,"standard",""),"|Float",""),ChapterTable!$1:$1,0),0),
  IF($B1629=1,
    IF($L1629=FALSE,
      VLOOKUP($A1629,ChapterTable!$1:$1048576,MATCH("최종"&amp;SUBSTITUTE(SUBSTITUTE(F$1,"standard",""),"|Float",""),ChapterTable!$1:$1,0),0),
      VLOOKUP($A1629-ChapterTable!$Q$11,ChapterTable!$1:$1048576,MATCH("최종"&amp;SUBSTITUTE(SUBSTITUTE(F$1,"standard",""),"|Float",""),ChapterTable!$1:$1,0),0)*ChapterTable!$Q$14
    ),
  OFFSET(F1629,-$B1629+IF($L1629,1,0),0)*
    (VLOOKUP(SUBSTITUTE(SUBSTITUTE(F$1,"standard",""),"|Float","")&amp;"인게임누적곱배수",ChapterTable!$S:$T,2,0)^D1629
    +VLOOKUP(SUBSTITUTE(SUBSTITUTE(F$1,"standard",""),"|Float","")&amp;"인게임누적합배수",ChapterTable!$S:$T,2,0)*D1629)
  )
  )
  )
)</f>
        <v>3485.53125</v>
      </c>
      <c r="G1629" t="s">
        <v>76</v>
      </c>
      <c r="J1629" t="str">
        <f>IF(ISBLANK(I1629),"",
IFERROR(VLOOKUP(I1629,[1]StringTable!$1:$1048576,MATCH([1]StringTable!$B$1,[1]StringTable!$1:$1,0),0),
IFERROR(VLOOKUP(I1629,[1]InApkStringTable!$1:$1048576,MATCH([1]InApkStringTable!$B$1,[1]InApkStringTable!$1:$1,0),0),
"스트링없음")))</f>
        <v/>
      </c>
      <c r="L1629" t="b">
        <v>1</v>
      </c>
      <c r="N1629" t="str">
        <f>IF(ISBLANK(M1629),"",IF(ISERROR(VLOOKUP(M1629,MapTable!$A:$A,1,0)),"맵없음",""))</f>
        <v/>
      </c>
      <c r="O1629">
        <f t="shared" si="101"/>
        <v>4</v>
      </c>
      <c r="Q1629">
        <f t="shared" si="102"/>
        <v>4</v>
      </c>
      <c r="R1629" t="b">
        <f t="shared" ca="1" si="103"/>
        <v>0</v>
      </c>
      <c r="T1629" t="b">
        <f t="shared" ca="1" si="104"/>
        <v>0</v>
      </c>
      <c r="X1629" t="str">
        <f>IF(ISBLANK(W1629),"",
IF(ISERROR(FIND(",",W1629)),
  IF(ISERROR(VLOOKUP(W1629,MapTable!$A:$A,1,0)),"맵없음",
  ""),
IF(ISERROR(FIND(",",W1629,FIND(",",W1629)+1)),
  IF(OR(ISERROR(VLOOKUP(LEFT(W1629,FIND(",",W1629)-1),MapTable!$A:$A,1,0)),ISERROR(VLOOKUP(TRIM(MID(W1629,FIND(",",W1629)+1,999)),MapTable!$A:$A,1,0))),"맵없음",
  ""),
IF(ISERROR(FIND(",",W1629,FIND(",",W1629,FIND(",",W1629)+1)+1)),
  IF(OR(ISERROR(VLOOKUP(LEFT(W1629,FIND(",",W1629)-1),MapTable!$A:$A,1,0)),ISERROR(VLOOKUP(TRIM(MID(W1629,FIND(",",W1629)+1,FIND(",",W1629,FIND(",",W1629)+1)-FIND(",",W1629)-1)),MapTable!$A:$A,1,0)),ISERROR(VLOOKUP(TRIM(MID(W1629,FIND(",",W1629,FIND(",",W1629)+1)+1,999)),MapTable!$A:$A,1,0))),"맵없음",
  ""),
IF(ISERROR(FIND(",",W1629,FIND(",",W1629,FIND(",",W1629,FIND(",",W1629)+1)+1)+1)),
  IF(OR(ISERROR(VLOOKUP(LEFT(W1629,FIND(",",W1629)-1),MapTable!$A:$A,1,0)),ISERROR(VLOOKUP(TRIM(MID(W1629,FIND(",",W1629)+1,FIND(",",W1629,FIND(",",W1629)+1)-FIND(",",W1629)-1)),MapTable!$A:$A,1,0)),ISERROR(VLOOKUP(TRIM(MID(W1629,FIND(",",W1629,FIND(",",W1629)+1)+1,FIND(",",W1629,FIND(",",W1629,FIND(",",W1629)+1)+1)-FIND(",",W1629,FIND(",",W1629)+1)-1)),MapTable!$A:$A,1,0)),ISERROR(VLOOKUP(TRIM(MID(W1629,FIND(",",W1629,FIND(",",W1629,FIND(",",W1629)+1)+1)+1,999)),MapTable!$A:$A,1,0))),"맵없음",
  ""),
)))))</f>
        <v/>
      </c>
      <c r="AC1629" t="str">
        <f>IF(ISBLANK(AB1629),"",IF(ISERROR(VLOOKUP(AB1629,[3]DropTable!$A:$A,1,0)),"드랍없음",""))</f>
        <v/>
      </c>
      <c r="AE1629" t="str">
        <f>IF(ISBLANK(AD1629),"",IF(ISERROR(VLOOKUP(AD1629,[3]DropTable!$A:$A,1,0)),"드랍없음",""))</f>
        <v/>
      </c>
      <c r="AG1629">
        <v>9.8000000000000007</v>
      </c>
      <c r="AH1629">
        <v>1</v>
      </c>
    </row>
    <row r="1630" spans="1:34" x14ac:dyDescent="0.3">
      <c r="A1630">
        <v>10</v>
      </c>
      <c r="B1630">
        <v>39</v>
      </c>
      <c r="C1630">
        <f>IF(OR($L1630=TRUE,$A1630=0,MOD($A1630,ChapterTable!$S$20)&lt;&gt;0),
MAX(0,INT(($B1630+ChapterTable!$Q$26+VLOOKUP(SUBSTITUTE(C$1,"성장단계","")&amp;"단계오프셋",ChapterTable!$S:$T,2,0))/ChapterTable!$Q$23)),
MAX(0,INT(($B1630+ChapterTable!$S$26+VLOOKUP(SUBSTITUTE(C$1,"성장단계","")&amp;"보스단계오프셋",ChapterTable!$S:$T,2,0))/ChapterTable!$S$23)))</f>
        <v>4</v>
      </c>
      <c r="D1630">
        <f>IF(OR($L1630=TRUE,$A1630=0,MOD($A1630,ChapterTable!$S$20)&lt;&gt;0),
MAX(0,INT(($B1630+ChapterTable!$Q$26+VLOOKUP(SUBSTITUTE(D$1,"성장단계","")&amp;"단계오프셋",ChapterTable!$S:$T,2,0))/ChapterTable!$Q$23)),
MAX(0,INT(($B1630+ChapterTable!$S$26+VLOOKUP(SUBSTITUTE(D$1,"성장단계","")&amp;"보스단계오프셋",ChapterTable!$S:$T,2,0))/ChapterTable!$S$23)))</f>
        <v>3</v>
      </c>
      <c r="E1630" s="1">
        <f ca="1">IF(AND($A1630=0,$B1630=1),
    VLOOKUP(1,ChapterTable!$1:$1048576,MATCH("최종"&amp;SUBSTITUTE(SUBSTITUTE(E$1,"standard",""),"|Float",""),ChapterTable!$1:$1,0),0)*ChapterTable!$Q$17,
  IF(AND($A1630=0,$B1630=0),
    E1631,
  IF($B1630=0,
    VLOOKUP($A1630,ChapterTable!$1:$1048576,MATCH("최종"&amp;SUBSTITUTE(SUBSTITUTE(E$1,"standard",""),"|Float",""),ChapterTable!$1:$1,0),0),
  IF($B1630=1,
    IF($L1630=FALSE,
      VLOOKUP($A1630,ChapterTable!$1:$1048576,MATCH("최종"&amp;SUBSTITUTE(SUBSTITUTE(E$1,"standard",""),"|Float",""),ChapterTable!$1:$1,0),0),
      VLOOKUP($A1630-ChapterTable!$Q$11,ChapterTable!$1:$1048576,MATCH("최종"&amp;SUBSTITUTE(SUBSTITUTE(E$1,"standard",""),"|Float",""),ChapterTable!$1:$1,0),0)*ChapterTable!$Q$14
    ),
  OFFSET(E1630,-$B1630+IF($L1630,1,0),0)*
    (VLOOKUP(SUBSTITUTE(SUBSTITUTE(E$1,"standard",""),"|Float","")&amp;"인게임누적곱배수",ChapterTable!$S:$T,2,0)^C1630
    +VLOOKUP(SUBSTITUTE(SUBSTITUTE(E$1,"standard",""),"|Float","")&amp;"인게임누적합배수",ChapterTable!$S:$T,2,0)*C1630)
  )
  )
  )
)</f>
        <v>9410.9343749999989</v>
      </c>
      <c r="F1630" s="1">
        <f ca="1">IF(AND($A1630=0,$B1630=1),
    VLOOKUP(1,ChapterTable!$1:$1048576,MATCH("최종"&amp;SUBSTITUTE(SUBSTITUTE(F$1,"standard",""),"|Float",""),ChapterTable!$1:$1,0),0)*ChapterTable!$Q$17,
  IF(AND($A1630=0,$B1630=0),
    F1631,
  IF($B1630=0,
    VLOOKUP($A1630,ChapterTable!$1:$1048576,MATCH("최종"&amp;SUBSTITUTE(SUBSTITUTE(F$1,"standard",""),"|Float",""),ChapterTable!$1:$1,0),0),
  IF($B1630=1,
    IF($L1630=FALSE,
      VLOOKUP($A1630,ChapterTable!$1:$1048576,MATCH("최종"&amp;SUBSTITUTE(SUBSTITUTE(F$1,"standard",""),"|Float",""),ChapterTable!$1:$1,0),0),
      VLOOKUP($A1630-ChapterTable!$Q$11,ChapterTable!$1:$1048576,MATCH("최종"&amp;SUBSTITUTE(SUBSTITUTE(F$1,"standard",""),"|Float",""),ChapterTable!$1:$1,0),0)*ChapterTable!$Q$14
    ),
  OFFSET(F1630,-$B1630+IF($L1630,1,0),0)*
    (VLOOKUP(SUBSTITUTE(SUBSTITUTE(F$1,"standard",""),"|Float","")&amp;"인게임누적곱배수",ChapterTable!$S:$T,2,0)^D1630
    +VLOOKUP(SUBSTITUTE(SUBSTITUTE(F$1,"standard",""),"|Float","")&amp;"인게임누적합배수",ChapterTable!$S:$T,2,0)*D1630)
  )
  )
  )
)</f>
        <v>3485.53125</v>
      </c>
      <c r="G1630" t="s">
        <v>76</v>
      </c>
      <c r="J1630" t="str">
        <f>IF(ISBLANK(I1630),"",
IFERROR(VLOOKUP(I1630,[1]StringTable!$1:$1048576,MATCH([1]StringTable!$B$1,[1]StringTable!$1:$1,0),0),
IFERROR(VLOOKUP(I1630,[1]InApkStringTable!$1:$1048576,MATCH([1]InApkStringTable!$B$1,[1]InApkStringTable!$1:$1,0),0),
"스트링없음")))</f>
        <v/>
      </c>
      <c r="L1630" t="b">
        <v>1</v>
      </c>
      <c r="N1630" t="str">
        <f>IF(ISBLANK(M1630),"",IF(ISERROR(VLOOKUP(M1630,MapTable!$A:$A,1,0)),"맵없음",""))</f>
        <v/>
      </c>
      <c r="O1630">
        <f t="shared" si="101"/>
        <v>94</v>
      </c>
      <c r="Q1630">
        <f t="shared" si="102"/>
        <v>94</v>
      </c>
      <c r="R1630" t="b">
        <f t="shared" ca="1" si="103"/>
        <v>1</v>
      </c>
      <c r="T1630" t="b">
        <f t="shared" ca="1" si="104"/>
        <v>1</v>
      </c>
      <c r="X1630" t="str">
        <f>IF(ISBLANK(W1630),"",
IF(ISERROR(FIND(",",W1630)),
  IF(ISERROR(VLOOKUP(W1630,MapTable!$A:$A,1,0)),"맵없음",
  ""),
IF(ISERROR(FIND(",",W1630,FIND(",",W1630)+1)),
  IF(OR(ISERROR(VLOOKUP(LEFT(W1630,FIND(",",W1630)-1),MapTable!$A:$A,1,0)),ISERROR(VLOOKUP(TRIM(MID(W1630,FIND(",",W1630)+1,999)),MapTable!$A:$A,1,0))),"맵없음",
  ""),
IF(ISERROR(FIND(",",W1630,FIND(",",W1630,FIND(",",W1630)+1)+1)),
  IF(OR(ISERROR(VLOOKUP(LEFT(W1630,FIND(",",W1630)-1),MapTable!$A:$A,1,0)),ISERROR(VLOOKUP(TRIM(MID(W1630,FIND(",",W1630)+1,FIND(",",W1630,FIND(",",W1630)+1)-FIND(",",W1630)-1)),MapTable!$A:$A,1,0)),ISERROR(VLOOKUP(TRIM(MID(W1630,FIND(",",W1630,FIND(",",W1630)+1)+1,999)),MapTable!$A:$A,1,0))),"맵없음",
  ""),
IF(ISERROR(FIND(",",W1630,FIND(",",W1630,FIND(",",W1630,FIND(",",W1630)+1)+1)+1)),
  IF(OR(ISERROR(VLOOKUP(LEFT(W1630,FIND(",",W1630)-1),MapTable!$A:$A,1,0)),ISERROR(VLOOKUP(TRIM(MID(W1630,FIND(",",W1630)+1,FIND(",",W1630,FIND(",",W1630)+1)-FIND(",",W1630)-1)),MapTable!$A:$A,1,0)),ISERROR(VLOOKUP(TRIM(MID(W1630,FIND(",",W1630,FIND(",",W1630)+1)+1,FIND(",",W1630,FIND(",",W1630,FIND(",",W1630)+1)+1)-FIND(",",W1630,FIND(",",W1630)+1)-1)),MapTable!$A:$A,1,0)),ISERROR(VLOOKUP(TRIM(MID(W1630,FIND(",",W1630,FIND(",",W1630,FIND(",",W1630)+1)+1)+1,999)),MapTable!$A:$A,1,0))),"맵없음",
  ""),
)))))</f>
        <v/>
      </c>
      <c r="AC1630" t="str">
        <f>IF(ISBLANK(AB1630),"",IF(ISERROR(VLOOKUP(AB1630,[3]DropTable!$A:$A,1,0)),"드랍없음",""))</f>
        <v/>
      </c>
      <c r="AE1630" t="str">
        <f>IF(ISBLANK(AD1630),"",IF(ISERROR(VLOOKUP(AD1630,[3]DropTable!$A:$A,1,0)),"드랍없음",""))</f>
        <v/>
      </c>
      <c r="AG1630">
        <v>9.8000000000000007</v>
      </c>
      <c r="AH1630">
        <v>1</v>
      </c>
    </row>
    <row r="1631" spans="1:34" x14ac:dyDescent="0.3">
      <c r="A1631">
        <v>10</v>
      </c>
      <c r="B1631">
        <v>40</v>
      </c>
      <c r="C1631">
        <f>IF(OR($L1631=TRUE,$A1631=0,MOD($A1631,ChapterTable!$S$20)&lt;&gt;0),
MAX(0,INT(($B1631+ChapterTable!$Q$26+VLOOKUP(SUBSTITUTE(C$1,"성장단계","")&amp;"단계오프셋",ChapterTable!$S:$T,2,0))/ChapterTable!$Q$23)),
MAX(0,INT(($B1631+ChapterTable!$S$26+VLOOKUP(SUBSTITUTE(C$1,"성장단계","")&amp;"보스단계오프셋",ChapterTable!$S:$T,2,0))/ChapterTable!$S$23)))</f>
        <v>4</v>
      </c>
      <c r="D1631">
        <f>IF(OR($L1631=TRUE,$A1631=0,MOD($A1631,ChapterTable!$S$20)&lt;&gt;0),
MAX(0,INT(($B1631+ChapterTable!$Q$26+VLOOKUP(SUBSTITUTE(D$1,"성장단계","")&amp;"단계오프셋",ChapterTable!$S:$T,2,0))/ChapterTable!$Q$23)),
MAX(0,INT(($B1631+ChapterTable!$S$26+VLOOKUP(SUBSTITUTE(D$1,"성장단계","")&amp;"보스단계오프셋",ChapterTable!$S:$T,2,0))/ChapterTable!$S$23)))</f>
        <v>3</v>
      </c>
      <c r="E1631" s="1">
        <f ca="1">IF(AND($A1631=0,$B1631=1),
    VLOOKUP(1,ChapterTable!$1:$1048576,MATCH("최종"&amp;SUBSTITUTE(SUBSTITUTE(E$1,"standard",""),"|Float",""),ChapterTable!$1:$1,0),0)*ChapterTable!$Q$17,
  IF(AND($A1631=0,$B1631=0),
    E1632,
  IF($B1631=0,
    VLOOKUP($A1631,ChapterTable!$1:$1048576,MATCH("최종"&amp;SUBSTITUTE(SUBSTITUTE(E$1,"standard",""),"|Float",""),ChapterTable!$1:$1,0),0),
  IF($B1631=1,
    IF($L1631=FALSE,
      VLOOKUP($A1631,ChapterTable!$1:$1048576,MATCH("최종"&amp;SUBSTITUTE(SUBSTITUTE(E$1,"standard",""),"|Float",""),ChapterTable!$1:$1,0),0),
      VLOOKUP($A1631-ChapterTable!$Q$11,ChapterTable!$1:$1048576,MATCH("최종"&amp;SUBSTITUTE(SUBSTITUTE(E$1,"standard",""),"|Float",""),ChapterTable!$1:$1,0),0)*ChapterTable!$Q$14
    ),
  OFFSET(E1631,-$B1631+IF($L1631,1,0),0)*
    (VLOOKUP(SUBSTITUTE(SUBSTITUTE(E$1,"standard",""),"|Float","")&amp;"인게임누적곱배수",ChapterTable!$S:$T,2,0)^C1631
    +VLOOKUP(SUBSTITUTE(SUBSTITUTE(E$1,"standard",""),"|Float","")&amp;"인게임누적합배수",ChapterTable!$S:$T,2,0)*C1631)
  )
  )
  )
)</f>
        <v>9410.9343749999989</v>
      </c>
      <c r="F1631" s="1">
        <f ca="1">IF(AND($A1631=0,$B1631=1),
    VLOOKUP(1,ChapterTable!$1:$1048576,MATCH("최종"&amp;SUBSTITUTE(SUBSTITUTE(F$1,"standard",""),"|Float",""),ChapterTable!$1:$1,0),0)*ChapterTable!$Q$17,
  IF(AND($A1631=0,$B1631=0),
    F1632,
  IF($B1631=0,
    VLOOKUP($A1631,ChapterTable!$1:$1048576,MATCH("최종"&amp;SUBSTITUTE(SUBSTITUTE(F$1,"standard",""),"|Float",""),ChapterTable!$1:$1,0),0),
  IF($B1631=1,
    IF($L1631=FALSE,
      VLOOKUP($A1631,ChapterTable!$1:$1048576,MATCH("최종"&amp;SUBSTITUTE(SUBSTITUTE(F$1,"standard",""),"|Float",""),ChapterTable!$1:$1,0),0),
      VLOOKUP($A1631-ChapterTable!$Q$11,ChapterTable!$1:$1048576,MATCH("최종"&amp;SUBSTITUTE(SUBSTITUTE(F$1,"standard",""),"|Float",""),ChapterTable!$1:$1,0),0)*ChapterTable!$Q$14
    ),
  OFFSET(F1631,-$B1631+IF($L1631,1,0),0)*
    (VLOOKUP(SUBSTITUTE(SUBSTITUTE(F$1,"standard",""),"|Float","")&amp;"인게임누적곱배수",ChapterTable!$S:$T,2,0)^D1631
    +VLOOKUP(SUBSTITUTE(SUBSTITUTE(F$1,"standard",""),"|Float","")&amp;"인게임누적합배수",ChapterTable!$S:$T,2,0)*D1631)
  )
  )
  )
)</f>
        <v>3485.53125</v>
      </c>
      <c r="G1631" t="s">
        <v>76</v>
      </c>
      <c r="J1631" t="str">
        <f>IF(ISBLANK(I1631),"",
IFERROR(VLOOKUP(I1631,[1]StringTable!$1:$1048576,MATCH([1]StringTable!$B$1,[1]StringTable!$1:$1,0),0),
IFERROR(VLOOKUP(I1631,[1]InApkStringTable!$1:$1048576,MATCH([1]InApkStringTable!$B$1,[1]InApkStringTable!$1:$1,0),0),
"스트링없음")))</f>
        <v/>
      </c>
      <c r="L1631" t="b">
        <v>1</v>
      </c>
      <c r="N1631" t="str">
        <f>IF(ISBLANK(M1631),"",IF(ISERROR(VLOOKUP(M1631,MapTable!$A:$A,1,0)),"맵없음",""))</f>
        <v/>
      </c>
      <c r="O1631">
        <f t="shared" si="101"/>
        <v>21</v>
      </c>
      <c r="Q1631">
        <f t="shared" si="102"/>
        <v>21</v>
      </c>
      <c r="R1631" t="b">
        <f t="shared" ca="1" si="103"/>
        <v>0</v>
      </c>
      <c r="T1631" t="b">
        <f t="shared" ca="1" si="104"/>
        <v>0</v>
      </c>
      <c r="X1631" t="str">
        <f>IF(ISBLANK(W1631),"",
IF(ISERROR(FIND(",",W1631)),
  IF(ISERROR(VLOOKUP(W1631,MapTable!$A:$A,1,0)),"맵없음",
  ""),
IF(ISERROR(FIND(",",W1631,FIND(",",W1631)+1)),
  IF(OR(ISERROR(VLOOKUP(LEFT(W1631,FIND(",",W1631)-1),MapTable!$A:$A,1,0)),ISERROR(VLOOKUP(TRIM(MID(W1631,FIND(",",W1631)+1,999)),MapTable!$A:$A,1,0))),"맵없음",
  ""),
IF(ISERROR(FIND(",",W1631,FIND(",",W1631,FIND(",",W1631)+1)+1)),
  IF(OR(ISERROR(VLOOKUP(LEFT(W1631,FIND(",",W1631)-1),MapTable!$A:$A,1,0)),ISERROR(VLOOKUP(TRIM(MID(W1631,FIND(",",W1631)+1,FIND(",",W1631,FIND(",",W1631)+1)-FIND(",",W1631)-1)),MapTable!$A:$A,1,0)),ISERROR(VLOOKUP(TRIM(MID(W1631,FIND(",",W1631,FIND(",",W1631)+1)+1,999)),MapTable!$A:$A,1,0))),"맵없음",
  ""),
IF(ISERROR(FIND(",",W1631,FIND(",",W1631,FIND(",",W1631,FIND(",",W1631)+1)+1)+1)),
  IF(OR(ISERROR(VLOOKUP(LEFT(W1631,FIND(",",W1631)-1),MapTable!$A:$A,1,0)),ISERROR(VLOOKUP(TRIM(MID(W1631,FIND(",",W1631)+1,FIND(",",W1631,FIND(",",W1631)+1)-FIND(",",W1631)-1)),MapTable!$A:$A,1,0)),ISERROR(VLOOKUP(TRIM(MID(W1631,FIND(",",W1631,FIND(",",W1631)+1)+1,FIND(",",W1631,FIND(",",W1631,FIND(",",W1631)+1)+1)-FIND(",",W1631,FIND(",",W1631)+1)-1)),MapTable!$A:$A,1,0)),ISERROR(VLOOKUP(TRIM(MID(W1631,FIND(",",W1631,FIND(",",W1631,FIND(",",W1631)+1)+1)+1,999)),MapTable!$A:$A,1,0))),"맵없음",
  ""),
)))))</f>
        <v/>
      </c>
      <c r="AC1631" t="str">
        <f>IF(ISBLANK(AB1631),"",IF(ISERROR(VLOOKUP(AB1631,[3]DropTable!$A:$A,1,0)),"드랍없음",""))</f>
        <v/>
      </c>
      <c r="AE1631" t="str">
        <f>IF(ISBLANK(AD1631),"",IF(ISERROR(VLOOKUP(AD1631,[3]DropTable!$A:$A,1,0)),"드랍없음",""))</f>
        <v/>
      </c>
      <c r="AG1631">
        <v>9.8000000000000007</v>
      </c>
      <c r="AH1631">
        <v>1</v>
      </c>
    </row>
    <row r="1632" spans="1:34" x14ac:dyDescent="0.3">
      <c r="A1632">
        <v>10</v>
      </c>
      <c r="B1632">
        <v>41</v>
      </c>
      <c r="C1632">
        <f>IF(OR($L1632=TRUE,$A1632=0,MOD($A1632,ChapterTable!$S$20)&lt;&gt;0),
MAX(0,INT(($B1632+ChapterTable!$Q$26+VLOOKUP(SUBSTITUTE(C$1,"성장단계","")&amp;"단계오프셋",ChapterTable!$S:$T,2,0))/ChapterTable!$Q$23)),
MAX(0,INT(($B1632+ChapterTable!$S$26+VLOOKUP(SUBSTITUTE(C$1,"성장단계","")&amp;"보스단계오프셋",ChapterTable!$S:$T,2,0))/ChapterTable!$S$23)))</f>
        <v>4</v>
      </c>
      <c r="D1632">
        <f>IF(OR($L1632=TRUE,$A1632=0,MOD($A1632,ChapterTable!$S$20)&lt;&gt;0),
MAX(0,INT(($B1632+ChapterTable!$Q$26+VLOOKUP(SUBSTITUTE(D$1,"성장단계","")&amp;"단계오프셋",ChapterTable!$S:$T,2,0))/ChapterTable!$Q$23)),
MAX(0,INT(($B1632+ChapterTable!$S$26+VLOOKUP(SUBSTITUTE(D$1,"성장단계","")&amp;"보스단계오프셋",ChapterTable!$S:$T,2,0))/ChapterTable!$S$23)))</f>
        <v>4</v>
      </c>
      <c r="E1632" s="1">
        <f ca="1">IF(AND($A1632=0,$B1632=1),
    VLOOKUP(1,ChapterTable!$1:$1048576,MATCH("최종"&amp;SUBSTITUTE(SUBSTITUTE(E$1,"standard",""),"|Float",""),ChapterTable!$1:$1,0),0)*ChapterTable!$Q$17,
  IF(AND($A1632=0,$B1632=0),
    E1633,
  IF($B1632=0,
    VLOOKUP($A1632,ChapterTable!$1:$1048576,MATCH("최종"&amp;SUBSTITUTE(SUBSTITUTE(E$1,"standard",""),"|Float",""),ChapterTable!$1:$1,0),0),
  IF($B1632=1,
    IF($L1632=FALSE,
      VLOOKUP($A1632,ChapterTable!$1:$1048576,MATCH("최종"&amp;SUBSTITUTE(SUBSTITUTE(E$1,"standard",""),"|Float",""),ChapterTable!$1:$1,0),0),
      VLOOKUP($A1632-ChapterTable!$Q$11,ChapterTable!$1:$1048576,MATCH("최종"&amp;SUBSTITUTE(SUBSTITUTE(E$1,"standard",""),"|Float",""),ChapterTable!$1:$1,0),0)*ChapterTable!$Q$14
    ),
  OFFSET(E1632,-$B1632+IF($L1632,1,0),0)*
    (VLOOKUP(SUBSTITUTE(SUBSTITUTE(E$1,"standard",""),"|Float","")&amp;"인게임누적곱배수",ChapterTable!$S:$T,2,0)^C1632
    +VLOOKUP(SUBSTITUTE(SUBSTITUTE(E$1,"standard",""),"|Float","")&amp;"인게임누적합배수",ChapterTable!$S:$T,2,0)*C1632)
  )
  )
  )
)</f>
        <v>9410.9343749999989</v>
      </c>
      <c r="F1632" s="1">
        <f ca="1">IF(AND($A1632=0,$B1632=1),
    VLOOKUP(1,ChapterTable!$1:$1048576,MATCH("최종"&amp;SUBSTITUTE(SUBSTITUTE(F$1,"standard",""),"|Float",""),ChapterTable!$1:$1,0),0)*ChapterTable!$Q$17,
  IF(AND($A1632=0,$B1632=0),
    F1633,
  IF($B1632=0,
    VLOOKUP($A1632,ChapterTable!$1:$1048576,MATCH("최종"&amp;SUBSTITUTE(SUBSTITUTE(F$1,"standard",""),"|Float",""),ChapterTable!$1:$1,0),0),
  IF($B1632=1,
    IF($L1632=FALSE,
      VLOOKUP($A1632,ChapterTable!$1:$1048576,MATCH("최종"&amp;SUBSTITUTE(SUBSTITUTE(F$1,"standard",""),"|Float",""),ChapterTable!$1:$1,0),0),
      VLOOKUP($A1632-ChapterTable!$Q$11,ChapterTable!$1:$1048576,MATCH("최종"&amp;SUBSTITUTE(SUBSTITUTE(F$1,"standard",""),"|Float",""),ChapterTable!$1:$1,0),0)*ChapterTable!$Q$14
    ),
  OFFSET(F1632,-$B1632+IF($L1632,1,0),0)*
    (VLOOKUP(SUBSTITUTE(SUBSTITUTE(F$1,"standard",""),"|Float","")&amp;"인게임누적곱배수",ChapterTable!$S:$T,2,0)^D1632
    +VLOOKUP(SUBSTITUTE(SUBSTITUTE(F$1,"standard",""),"|Float","")&amp;"인게임누적합배수",ChapterTable!$S:$T,2,0)*D1632)
  )
  )
  )
)</f>
        <v>3921.22265625</v>
      </c>
      <c r="G1632" t="s">
        <v>76</v>
      </c>
      <c r="J1632" t="str">
        <f>IF(ISBLANK(I1632),"",
IFERROR(VLOOKUP(I1632,[1]StringTable!$1:$1048576,MATCH([1]StringTable!$B$1,[1]StringTable!$1:$1,0),0),
IFERROR(VLOOKUP(I1632,[1]InApkStringTable!$1:$1048576,MATCH([1]InApkStringTable!$B$1,[1]InApkStringTable!$1:$1,0),0),
"스트링없음")))</f>
        <v/>
      </c>
      <c r="L1632" t="b">
        <v>1</v>
      </c>
      <c r="N1632" t="str">
        <f>IF(ISBLANK(M1632),"",IF(ISERROR(VLOOKUP(M1632,MapTable!$A:$A,1,0)),"맵없음",""))</f>
        <v/>
      </c>
      <c r="O1632">
        <f t="shared" si="101"/>
        <v>5</v>
      </c>
      <c r="Q1632">
        <f t="shared" si="102"/>
        <v>5</v>
      </c>
      <c r="R1632" t="b">
        <f t="shared" ca="1" si="103"/>
        <v>0</v>
      </c>
      <c r="T1632" t="b">
        <f t="shared" ca="1" si="104"/>
        <v>0</v>
      </c>
      <c r="X1632" t="str">
        <f>IF(ISBLANK(W1632),"",
IF(ISERROR(FIND(",",W1632)),
  IF(ISERROR(VLOOKUP(W1632,MapTable!$A:$A,1,0)),"맵없음",
  ""),
IF(ISERROR(FIND(",",W1632,FIND(",",W1632)+1)),
  IF(OR(ISERROR(VLOOKUP(LEFT(W1632,FIND(",",W1632)-1),MapTable!$A:$A,1,0)),ISERROR(VLOOKUP(TRIM(MID(W1632,FIND(",",W1632)+1,999)),MapTable!$A:$A,1,0))),"맵없음",
  ""),
IF(ISERROR(FIND(",",W1632,FIND(",",W1632,FIND(",",W1632)+1)+1)),
  IF(OR(ISERROR(VLOOKUP(LEFT(W1632,FIND(",",W1632)-1),MapTable!$A:$A,1,0)),ISERROR(VLOOKUP(TRIM(MID(W1632,FIND(",",W1632)+1,FIND(",",W1632,FIND(",",W1632)+1)-FIND(",",W1632)-1)),MapTable!$A:$A,1,0)),ISERROR(VLOOKUP(TRIM(MID(W1632,FIND(",",W1632,FIND(",",W1632)+1)+1,999)),MapTable!$A:$A,1,0))),"맵없음",
  ""),
IF(ISERROR(FIND(",",W1632,FIND(",",W1632,FIND(",",W1632,FIND(",",W1632)+1)+1)+1)),
  IF(OR(ISERROR(VLOOKUP(LEFT(W1632,FIND(",",W1632)-1),MapTable!$A:$A,1,0)),ISERROR(VLOOKUP(TRIM(MID(W1632,FIND(",",W1632)+1,FIND(",",W1632,FIND(",",W1632)+1)-FIND(",",W1632)-1)),MapTable!$A:$A,1,0)),ISERROR(VLOOKUP(TRIM(MID(W1632,FIND(",",W1632,FIND(",",W1632)+1)+1,FIND(",",W1632,FIND(",",W1632,FIND(",",W1632)+1)+1)-FIND(",",W1632,FIND(",",W1632)+1)-1)),MapTable!$A:$A,1,0)),ISERROR(VLOOKUP(TRIM(MID(W1632,FIND(",",W1632,FIND(",",W1632,FIND(",",W1632)+1)+1)+1,999)),MapTable!$A:$A,1,0))),"맵없음",
  ""),
)))))</f>
        <v/>
      </c>
      <c r="AC1632" t="str">
        <f>IF(ISBLANK(AB1632),"",IF(ISERROR(VLOOKUP(AB1632,[3]DropTable!$A:$A,1,0)),"드랍없음",""))</f>
        <v/>
      </c>
      <c r="AE1632" t="str">
        <f>IF(ISBLANK(AD1632),"",IF(ISERROR(VLOOKUP(AD1632,[3]DropTable!$A:$A,1,0)),"드랍없음",""))</f>
        <v/>
      </c>
      <c r="AG1632">
        <v>9.8000000000000007</v>
      </c>
      <c r="AH1632">
        <v>1</v>
      </c>
    </row>
    <row r="1633" spans="1:34" x14ac:dyDescent="0.3">
      <c r="A1633">
        <v>10</v>
      </c>
      <c r="B1633">
        <v>42</v>
      </c>
      <c r="C1633">
        <f>IF(OR($L1633=TRUE,$A1633=0,MOD($A1633,ChapterTable!$S$20)&lt;&gt;0),
MAX(0,INT(($B1633+ChapterTable!$Q$26+VLOOKUP(SUBSTITUTE(C$1,"성장단계","")&amp;"단계오프셋",ChapterTable!$S:$T,2,0))/ChapterTable!$Q$23)),
MAX(0,INT(($B1633+ChapterTable!$S$26+VLOOKUP(SUBSTITUTE(C$1,"성장단계","")&amp;"보스단계오프셋",ChapterTable!$S:$T,2,0))/ChapterTable!$S$23)))</f>
        <v>4</v>
      </c>
      <c r="D1633">
        <f>IF(OR($L1633=TRUE,$A1633=0,MOD($A1633,ChapterTable!$S$20)&lt;&gt;0),
MAX(0,INT(($B1633+ChapterTable!$Q$26+VLOOKUP(SUBSTITUTE(D$1,"성장단계","")&amp;"단계오프셋",ChapterTable!$S:$T,2,0))/ChapterTable!$Q$23)),
MAX(0,INT(($B1633+ChapterTable!$S$26+VLOOKUP(SUBSTITUTE(D$1,"성장단계","")&amp;"보스단계오프셋",ChapterTable!$S:$T,2,0))/ChapterTable!$S$23)))</f>
        <v>4</v>
      </c>
      <c r="E1633" s="1">
        <f ca="1">IF(AND($A1633=0,$B1633=1),
    VLOOKUP(1,ChapterTable!$1:$1048576,MATCH("최종"&amp;SUBSTITUTE(SUBSTITUTE(E$1,"standard",""),"|Float",""),ChapterTable!$1:$1,0),0)*ChapterTable!$Q$17,
  IF(AND($A1633=0,$B1633=0),
    E1634,
  IF($B1633=0,
    VLOOKUP($A1633,ChapterTable!$1:$1048576,MATCH("최종"&amp;SUBSTITUTE(SUBSTITUTE(E$1,"standard",""),"|Float",""),ChapterTable!$1:$1,0),0),
  IF($B1633=1,
    IF($L1633=FALSE,
      VLOOKUP($A1633,ChapterTable!$1:$1048576,MATCH("최종"&amp;SUBSTITUTE(SUBSTITUTE(E$1,"standard",""),"|Float",""),ChapterTable!$1:$1,0),0),
      VLOOKUP($A1633-ChapterTable!$Q$11,ChapterTable!$1:$1048576,MATCH("최종"&amp;SUBSTITUTE(SUBSTITUTE(E$1,"standard",""),"|Float",""),ChapterTable!$1:$1,0),0)*ChapterTable!$Q$14
    ),
  OFFSET(E1633,-$B1633+IF($L1633,1,0),0)*
    (VLOOKUP(SUBSTITUTE(SUBSTITUTE(E$1,"standard",""),"|Float","")&amp;"인게임누적곱배수",ChapterTable!$S:$T,2,0)^C1633
    +VLOOKUP(SUBSTITUTE(SUBSTITUTE(E$1,"standard",""),"|Float","")&amp;"인게임누적합배수",ChapterTable!$S:$T,2,0)*C1633)
  )
  )
  )
)</f>
        <v>9410.9343749999989</v>
      </c>
      <c r="F1633" s="1">
        <f ca="1">IF(AND($A1633=0,$B1633=1),
    VLOOKUP(1,ChapterTable!$1:$1048576,MATCH("최종"&amp;SUBSTITUTE(SUBSTITUTE(F$1,"standard",""),"|Float",""),ChapterTable!$1:$1,0),0)*ChapterTable!$Q$17,
  IF(AND($A1633=0,$B1633=0),
    F1634,
  IF($B1633=0,
    VLOOKUP($A1633,ChapterTable!$1:$1048576,MATCH("최종"&amp;SUBSTITUTE(SUBSTITUTE(F$1,"standard",""),"|Float",""),ChapterTable!$1:$1,0),0),
  IF($B1633=1,
    IF($L1633=FALSE,
      VLOOKUP($A1633,ChapterTable!$1:$1048576,MATCH("최종"&amp;SUBSTITUTE(SUBSTITUTE(F$1,"standard",""),"|Float",""),ChapterTable!$1:$1,0),0),
      VLOOKUP($A1633-ChapterTable!$Q$11,ChapterTable!$1:$1048576,MATCH("최종"&amp;SUBSTITUTE(SUBSTITUTE(F$1,"standard",""),"|Float",""),ChapterTable!$1:$1,0),0)*ChapterTable!$Q$14
    ),
  OFFSET(F1633,-$B1633+IF($L1633,1,0),0)*
    (VLOOKUP(SUBSTITUTE(SUBSTITUTE(F$1,"standard",""),"|Float","")&amp;"인게임누적곱배수",ChapterTable!$S:$T,2,0)^D1633
    +VLOOKUP(SUBSTITUTE(SUBSTITUTE(F$1,"standard",""),"|Float","")&amp;"인게임누적합배수",ChapterTable!$S:$T,2,0)*D1633)
  )
  )
  )
)</f>
        <v>3921.22265625</v>
      </c>
      <c r="G1633" t="s">
        <v>76</v>
      </c>
      <c r="J1633" t="str">
        <f>IF(ISBLANK(I1633),"",
IFERROR(VLOOKUP(I1633,[1]StringTable!$1:$1048576,MATCH([1]StringTable!$B$1,[1]StringTable!$1:$1,0),0),
IFERROR(VLOOKUP(I1633,[1]InApkStringTable!$1:$1048576,MATCH([1]InApkStringTable!$B$1,[1]InApkStringTable!$1:$1,0),0),
"스트링없음")))</f>
        <v/>
      </c>
      <c r="L1633" t="b">
        <v>1</v>
      </c>
      <c r="N1633" t="str">
        <f>IF(ISBLANK(M1633),"",IF(ISERROR(VLOOKUP(M1633,MapTable!$A:$A,1,0)),"맵없음",""))</f>
        <v/>
      </c>
      <c r="O1633">
        <f t="shared" si="101"/>
        <v>5</v>
      </c>
      <c r="Q1633">
        <f t="shared" si="102"/>
        <v>5</v>
      </c>
      <c r="R1633" t="b">
        <f t="shared" ca="1" si="103"/>
        <v>0</v>
      </c>
      <c r="T1633" t="b">
        <f t="shared" ca="1" si="104"/>
        <v>0</v>
      </c>
      <c r="X1633" t="str">
        <f>IF(ISBLANK(W1633),"",
IF(ISERROR(FIND(",",W1633)),
  IF(ISERROR(VLOOKUP(W1633,MapTable!$A:$A,1,0)),"맵없음",
  ""),
IF(ISERROR(FIND(",",W1633,FIND(",",W1633)+1)),
  IF(OR(ISERROR(VLOOKUP(LEFT(W1633,FIND(",",W1633)-1),MapTable!$A:$A,1,0)),ISERROR(VLOOKUP(TRIM(MID(W1633,FIND(",",W1633)+1,999)),MapTable!$A:$A,1,0))),"맵없음",
  ""),
IF(ISERROR(FIND(",",W1633,FIND(",",W1633,FIND(",",W1633)+1)+1)),
  IF(OR(ISERROR(VLOOKUP(LEFT(W1633,FIND(",",W1633)-1),MapTable!$A:$A,1,0)),ISERROR(VLOOKUP(TRIM(MID(W1633,FIND(",",W1633)+1,FIND(",",W1633,FIND(",",W1633)+1)-FIND(",",W1633)-1)),MapTable!$A:$A,1,0)),ISERROR(VLOOKUP(TRIM(MID(W1633,FIND(",",W1633,FIND(",",W1633)+1)+1,999)),MapTable!$A:$A,1,0))),"맵없음",
  ""),
IF(ISERROR(FIND(",",W1633,FIND(",",W1633,FIND(",",W1633,FIND(",",W1633)+1)+1)+1)),
  IF(OR(ISERROR(VLOOKUP(LEFT(W1633,FIND(",",W1633)-1),MapTable!$A:$A,1,0)),ISERROR(VLOOKUP(TRIM(MID(W1633,FIND(",",W1633)+1,FIND(",",W1633,FIND(",",W1633)+1)-FIND(",",W1633)-1)),MapTable!$A:$A,1,0)),ISERROR(VLOOKUP(TRIM(MID(W1633,FIND(",",W1633,FIND(",",W1633)+1)+1,FIND(",",W1633,FIND(",",W1633,FIND(",",W1633)+1)+1)-FIND(",",W1633,FIND(",",W1633)+1)-1)),MapTable!$A:$A,1,0)),ISERROR(VLOOKUP(TRIM(MID(W1633,FIND(",",W1633,FIND(",",W1633,FIND(",",W1633)+1)+1)+1,999)),MapTable!$A:$A,1,0))),"맵없음",
  ""),
)))))</f>
        <v/>
      </c>
      <c r="AC1633" t="str">
        <f>IF(ISBLANK(AB1633),"",IF(ISERROR(VLOOKUP(AB1633,[3]DropTable!$A:$A,1,0)),"드랍없음",""))</f>
        <v/>
      </c>
      <c r="AE1633" t="str">
        <f>IF(ISBLANK(AD1633),"",IF(ISERROR(VLOOKUP(AD1633,[3]DropTable!$A:$A,1,0)),"드랍없음",""))</f>
        <v/>
      </c>
      <c r="AG1633">
        <v>9.8000000000000007</v>
      </c>
      <c r="AH1633">
        <v>1</v>
      </c>
    </row>
    <row r="1634" spans="1:34" x14ac:dyDescent="0.3">
      <c r="A1634">
        <v>10</v>
      </c>
      <c r="B1634">
        <v>43</v>
      </c>
      <c r="C1634">
        <f>IF(OR($L1634=TRUE,$A1634=0,MOD($A1634,ChapterTable!$S$20)&lt;&gt;0),
MAX(0,INT(($B1634+ChapterTable!$Q$26+VLOOKUP(SUBSTITUTE(C$1,"성장단계","")&amp;"단계오프셋",ChapterTable!$S:$T,2,0))/ChapterTable!$Q$23)),
MAX(0,INT(($B1634+ChapterTable!$S$26+VLOOKUP(SUBSTITUTE(C$1,"성장단계","")&amp;"보스단계오프셋",ChapterTable!$S:$T,2,0))/ChapterTable!$S$23)))</f>
        <v>4</v>
      </c>
      <c r="D1634">
        <f>IF(OR($L1634=TRUE,$A1634=0,MOD($A1634,ChapterTable!$S$20)&lt;&gt;0),
MAX(0,INT(($B1634+ChapterTable!$Q$26+VLOOKUP(SUBSTITUTE(D$1,"성장단계","")&amp;"단계오프셋",ChapterTable!$S:$T,2,0))/ChapterTable!$Q$23)),
MAX(0,INT(($B1634+ChapterTable!$S$26+VLOOKUP(SUBSTITUTE(D$1,"성장단계","")&amp;"보스단계오프셋",ChapterTable!$S:$T,2,0))/ChapterTable!$S$23)))</f>
        <v>4</v>
      </c>
      <c r="E1634" s="1">
        <f ca="1">IF(AND($A1634=0,$B1634=1),
    VLOOKUP(1,ChapterTable!$1:$1048576,MATCH("최종"&amp;SUBSTITUTE(SUBSTITUTE(E$1,"standard",""),"|Float",""),ChapterTable!$1:$1,0),0)*ChapterTable!$Q$17,
  IF(AND($A1634=0,$B1634=0),
    E1635,
  IF($B1634=0,
    VLOOKUP($A1634,ChapterTable!$1:$1048576,MATCH("최종"&amp;SUBSTITUTE(SUBSTITUTE(E$1,"standard",""),"|Float",""),ChapterTable!$1:$1,0),0),
  IF($B1634=1,
    IF($L1634=FALSE,
      VLOOKUP($A1634,ChapterTable!$1:$1048576,MATCH("최종"&amp;SUBSTITUTE(SUBSTITUTE(E$1,"standard",""),"|Float",""),ChapterTable!$1:$1,0),0),
      VLOOKUP($A1634-ChapterTable!$Q$11,ChapterTable!$1:$1048576,MATCH("최종"&amp;SUBSTITUTE(SUBSTITUTE(E$1,"standard",""),"|Float",""),ChapterTable!$1:$1,0),0)*ChapterTable!$Q$14
    ),
  OFFSET(E1634,-$B1634+IF($L1634,1,0),0)*
    (VLOOKUP(SUBSTITUTE(SUBSTITUTE(E$1,"standard",""),"|Float","")&amp;"인게임누적곱배수",ChapterTable!$S:$T,2,0)^C1634
    +VLOOKUP(SUBSTITUTE(SUBSTITUTE(E$1,"standard",""),"|Float","")&amp;"인게임누적합배수",ChapterTable!$S:$T,2,0)*C1634)
  )
  )
  )
)</f>
        <v>9410.9343749999989</v>
      </c>
      <c r="F1634" s="1">
        <f ca="1">IF(AND($A1634=0,$B1634=1),
    VLOOKUP(1,ChapterTable!$1:$1048576,MATCH("최종"&amp;SUBSTITUTE(SUBSTITUTE(F$1,"standard",""),"|Float",""),ChapterTable!$1:$1,0),0)*ChapterTable!$Q$17,
  IF(AND($A1634=0,$B1634=0),
    F1635,
  IF($B1634=0,
    VLOOKUP($A1634,ChapterTable!$1:$1048576,MATCH("최종"&amp;SUBSTITUTE(SUBSTITUTE(F$1,"standard",""),"|Float",""),ChapterTable!$1:$1,0),0),
  IF($B1634=1,
    IF($L1634=FALSE,
      VLOOKUP($A1634,ChapterTable!$1:$1048576,MATCH("최종"&amp;SUBSTITUTE(SUBSTITUTE(F$1,"standard",""),"|Float",""),ChapterTable!$1:$1,0),0),
      VLOOKUP($A1634-ChapterTable!$Q$11,ChapterTable!$1:$1048576,MATCH("최종"&amp;SUBSTITUTE(SUBSTITUTE(F$1,"standard",""),"|Float",""),ChapterTable!$1:$1,0),0)*ChapterTable!$Q$14
    ),
  OFFSET(F1634,-$B1634+IF($L1634,1,0),0)*
    (VLOOKUP(SUBSTITUTE(SUBSTITUTE(F$1,"standard",""),"|Float","")&amp;"인게임누적곱배수",ChapterTable!$S:$T,2,0)^D1634
    +VLOOKUP(SUBSTITUTE(SUBSTITUTE(F$1,"standard",""),"|Float","")&amp;"인게임누적합배수",ChapterTable!$S:$T,2,0)*D1634)
  )
  )
  )
)</f>
        <v>3921.22265625</v>
      </c>
      <c r="G1634" t="s">
        <v>76</v>
      </c>
      <c r="J1634" t="str">
        <f>IF(ISBLANK(I1634),"",
IFERROR(VLOOKUP(I1634,[1]StringTable!$1:$1048576,MATCH([1]StringTable!$B$1,[1]StringTable!$1:$1,0),0),
IFERROR(VLOOKUP(I1634,[1]InApkStringTable!$1:$1048576,MATCH([1]InApkStringTable!$B$1,[1]InApkStringTable!$1:$1,0),0),
"스트링없음")))</f>
        <v/>
      </c>
      <c r="L1634" t="b">
        <v>1</v>
      </c>
      <c r="N1634" t="str">
        <f>IF(ISBLANK(M1634),"",IF(ISERROR(VLOOKUP(M1634,MapTable!$A:$A,1,0)),"맵없음",""))</f>
        <v/>
      </c>
      <c r="O1634">
        <f t="shared" si="101"/>
        <v>5</v>
      </c>
      <c r="Q1634">
        <f t="shared" si="102"/>
        <v>5</v>
      </c>
      <c r="R1634" t="b">
        <f t="shared" ca="1" si="103"/>
        <v>0</v>
      </c>
      <c r="T1634" t="b">
        <f t="shared" ca="1" si="104"/>
        <v>0</v>
      </c>
      <c r="X1634" t="str">
        <f>IF(ISBLANK(W1634),"",
IF(ISERROR(FIND(",",W1634)),
  IF(ISERROR(VLOOKUP(W1634,MapTable!$A:$A,1,0)),"맵없음",
  ""),
IF(ISERROR(FIND(",",W1634,FIND(",",W1634)+1)),
  IF(OR(ISERROR(VLOOKUP(LEFT(W1634,FIND(",",W1634)-1),MapTable!$A:$A,1,0)),ISERROR(VLOOKUP(TRIM(MID(W1634,FIND(",",W1634)+1,999)),MapTable!$A:$A,1,0))),"맵없음",
  ""),
IF(ISERROR(FIND(",",W1634,FIND(",",W1634,FIND(",",W1634)+1)+1)),
  IF(OR(ISERROR(VLOOKUP(LEFT(W1634,FIND(",",W1634)-1),MapTable!$A:$A,1,0)),ISERROR(VLOOKUP(TRIM(MID(W1634,FIND(",",W1634)+1,FIND(",",W1634,FIND(",",W1634)+1)-FIND(",",W1634)-1)),MapTable!$A:$A,1,0)),ISERROR(VLOOKUP(TRIM(MID(W1634,FIND(",",W1634,FIND(",",W1634)+1)+1,999)),MapTable!$A:$A,1,0))),"맵없음",
  ""),
IF(ISERROR(FIND(",",W1634,FIND(",",W1634,FIND(",",W1634,FIND(",",W1634)+1)+1)+1)),
  IF(OR(ISERROR(VLOOKUP(LEFT(W1634,FIND(",",W1634)-1),MapTable!$A:$A,1,0)),ISERROR(VLOOKUP(TRIM(MID(W1634,FIND(",",W1634)+1,FIND(",",W1634,FIND(",",W1634)+1)-FIND(",",W1634)-1)),MapTable!$A:$A,1,0)),ISERROR(VLOOKUP(TRIM(MID(W1634,FIND(",",W1634,FIND(",",W1634)+1)+1,FIND(",",W1634,FIND(",",W1634,FIND(",",W1634)+1)+1)-FIND(",",W1634,FIND(",",W1634)+1)-1)),MapTable!$A:$A,1,0)),ISERROR(VLOOKUP(TRIM(MID(W1634,FIND(",",W1634,FIND(",",W1634,FIND(",",W1634)+1)+1)+1,999)),MapTable!$A:$A,1,0))),"맵없음",
  ""),
)))))</f>
        <v/>
      </c>
      <c r="AC1634" t="str">
        <f>IF(ISBLANK(AB1634),"",IF(ISERROR(VLOOKUP(AB1634,[3]DropTable!$A:$A,1,0)),"드랍없음",""))</f>
        <v/>
      </c>
      <c r="AE1634" t="str">
        <f>IF(ISBLANK(AD1634),"",IF(ISERROR(VLOOKUP(AD1634,[3]DropTable!$A:$A,1,0)),"드랍없음",""))</f>
        <v/>
      </c>
      <c r="AG1634">
        <v>9.8000000000000007</v>
      </c>
      <c r="AH1634">
        <v>1</v>
      </c>
    </row>
    <row r="1635" spans="1:34" x14ac:dyDescent="0.3">
      <c r="A1635">
        <v>10</v>
      </c>
      <c r="B1635">
        <v>44</v>
      </c>
      <c r="C1635">
        <f>IF(OR($L1635=TRUE,$A1635=0,MOD($A1635,ChapterTable!$S$20)&lt;&gt;0),
MAX(0,INT(($B1635+ChapterTable!$Q$26+VLOOKUP(SUBSTITUTE(C$1,"성장단계","")&amp;"단계오프셋",ChapterTable!$S:$T,2,0))/ChapterTable!$Q$23)),
MAX(0,INT(($B1635+ChapterTable!$S$26+VLOOKUP(SUBSTITUTE(C$1,"성장단계","")&amp;"보스단계오프셋",ChapterTable!$S:$T,2,0))/ChapterTable!$S$23)))</f>
        <v>4</v>
      </c>
      <c r="D1635">
        <f>IF(OR($L1635=TRUE,$A1635=0,MOD($A1635,ChapterTable!$S$20)&lt;&gt;0),
MAX(0,INT(($B1635+ChapterTable!$Q$26+VLOOKUP(SUBSTITUTE(D$1,"성장단계","")&amp;"단계오프셋",ChapterTable!$S:$T,2,0))/ChapterTable!$Q$23)),
MAX(0,INT(($B1635+ChapterTable!$S$26+VLOOKUP(SUBSTITUTE(D$1,"성장단계","")&amp;"보스단계오프셋",ChapterTable!$S:$T,2,0))/ChapterTable!$S$23)))</f>
        <v>4</v>
      </c>
      <c r="E1635" s="1">
        <f ca="1">IF(AND($A1635=0,$B1635=1),
    VLOOKUP(1,ChapterTable!$1:$1048576,MATCH("최종"&amp;SUBSTITUTE(SUBSTITUTE(E$1,"standard",""),"|Float",""),ChapterTable!$1:$1,0),0)*ChapterTable!$Q$17,
  IF(AND($A1635=0,$B1635=0),
    E1636,
  IF($B1635=0,
    VLOOKUP($A1635,ChapterTable!$1:$1048576,MATCH("최종"&amp;SUBSTITUTE(SUBSTITUTE(E$1,"standard",""),"|Float",""),ChapterTable!$1:$1,0),0),
  IF($B1635=1,
    IF($L1635=FALSE,
      VLOOKUP($A1635,ChapterTable!$1:$1048576,MATCH("최종"&amp;SUBSTITUTE(SUBSTITUTE(E$1,"standard",""),"|Float",""),ChapterTable!$1:$1,0),0),
      VLOOKUP($A1635-ChapterTable!$Q$11,ChapterTable!$1:$1048576,MATCH("최종"&amp;SUBSTITUTE(SUBSTITUTE(E$1,"standard",""),"|Float",""),ChapterTable!$1:$1,0),0)*ChapterTable!$Q$14
    ),
  OFFSET(E1635,-$B1635+IF($L1635,1,0),0)*
    (VLOOKUP(SUBSTITUTE(SUBSTITUTE(E$1,"standard",""),"|Float","")&amp;"인게임누적곱배수",ChapterTable!$S:$T,2,0)^C1635
    +VLOOKUP(SUBSTITUTE(SUBSTITUTE(E$1,"standard",""),"|Float","")&amp;"인게임누적합배수",ChapterTable!$S:$T,2,0)*C1635)
  )
  )
  )
)</f>
        <v>9410.9343749999989</v>
      </c>
      <c r="F1635" s="1">
        <f ca="1">IF(AND($A1635=0,$B1635=1),
    VLOOKUP(1,ChapterTable!$1:$1048576,MATCH("최종"&amp;SUBSTITUTE(SUBSTITUTE(F$1,"standard",""),"|Float",""),ChapterTable!$1:$1,0),0)*ChapterTable!$Q$17,
  IF(AND($A1635=0,$B1635=0),
    F1636,
  IF($B1635=0,
    VLOOKUP($A1635,ChapterTable!$1:$1048576,MATCH("최종"&amp;SUBSTITUTE(SUBSTITUTE(F$1,"standard",""),"|Float",""),ChapterTable!$1:$1,0),0),
  IF($B1635=1,
    IF($L1635=FALSE,
      VLOOKUP($A1635,ChapterTable!$1:$1048576,MATCH("최종"&amp;SUBSTITUTE(SUBSTITUTE(F$1,"standard",""),"|Float",""),ChapterTable!$1:$1,0),0),
      VLOOKUP($A1635-ChapterTable!$Q$11,ChapterTable!$1:$1048576,MATCH("최종"&amp;SUBSTITUTE(SUBSTITUTE(F$1,"standard",""),"|Float",""),ChapterTable!$1:$1,0),0)*ChapterTable!$Q$14
    ),
  OFFSET(F1635,-$B1635+IF($L1635,1,0),0)*
    (VLOOKUP(SUBSTITUTE(SUBSTITUTE(F$1,"standard",""),"|Float","")&amp;"인게임누적곱배수",ChapterTable!$S:$T,2,0)^D1635
    +VLOOKUP(SUBSTITUTE(SUBSTITUTE(F$1,"standard",""),"|Float","")&amp;"인게임누적합배수",ChapterTable!$S:$T,2,0)*D1635)
  )
  )
  )
)</f>
        <v>3921.22265625</v>
      </c>
      <c r="G1635" t="s">
        <v>76</v>
      </c>
      <c r="J1635" t="str">
        <f>IF(ISBLANK(I1635),"",
IFERROR(VLOOKUP(I1635,[1]StringTable!$1:$1048576,MATCH([1]StringTable!$B$1,[1]StringTable!$1:$1,0),0),
IFERROR(VLOOKUP(I1635,[1]InApkStringTable!$1:$1048576,MATCH([1]InApkStringTable!$B$1,[1]InApkStringTable!$1:$1,0),0),
"스트링없음")))</f>
        <v/>
      </c>
      <c r="L1635" t="b">
        <v>1</v>
      </c>
      <c r="N1635" t="str">
        <f>IF(ISBLANK(M1635),"",IF(ISERROR(VLOOKUP(M1635,MapTable!$A:$A,1,0)),"맵없음",""))</f>
        <v/>
      </c>
      <c r="O1635">
        <f t="shared" si="101"/>
        <v>5</v>
      </c>
      <c r="Q1635">
        <f t="shared" si="102"/>
        <v>5</v>
      </c>
      <c r="R1635" t="b">
        <f t="shared" ca="1" si="103"/>
        <v>0</v>
      </c>
      <c r="T1635" t="b">
        <f t="shared" ca="1" si="104"/>
        <v>0</v>
      </c>
      <c r="X1635" t="str">
        <f>IF(ISBLANK(W1635),"",
IF(ISERROR(FIND(",",W1635)),
  IF(ISERROR(VLOOKUP(W1635,MapTable!$A:$A,1,0)),"맵없음",
  ""),
IF(ISERROR(FIND(",",W1635,FIND(",",W1635)+1)),
  IF(OR(ISERROR(VLOOKUP(LEFT(W1635,FIND(",",W1635)-1),MapTable!$A:$A,1,0)),ISERROR(VLOOKUP(TRIM(MID(W1635,FIND(",",W1635)+1,999)),MapTable!$A:$A,1,0))),"맵없음",
  ""),
IF(ISERROR(FIND(",",W1635,FIND(",",W1635,FIND(",",W1635)+1)+1)),
  IF(OR(ISERROR(VLOOKUP(LEFT(W1635,FIND(",",W1635)-1),MapTable!$A:$A,1,0)),ISERROR(VLOOKUP(TRIM(MID(W1635,FIND(",",W1635)+1,FIND(",",W1635,FIND(",",W1635)+1)-FIND(",",W1635)-1)),MapTable!$A:$A,1,0)),ISERROR(VLOOKUP(TRIM(MID(W1635,FIND(",",W1635,FIND(",",W1635)+1)+1,999)),MapTable!$A:$A,1,0))),"맵없음",
  ""),
IF(ISERROR(FIND(",",W1635,FIND(",",W1635,FIND(",",W1635,FIND(",",W1635)+1)+1)+1)),
  IF(OR(ISERROR(VLOOKUP(LEFT(W1635,FIND(",",W1635)-1),MapTable!$A:$A,1,0)),ISERROR(VLOOKUP(TRIM(MID(W1635,FIND(",",W1635)+1,FIND(",",W1635,FIND(",",W1635)+1)-FIND(",",W1635)-1)),MapTable!$A:$A,1,0)),ISERROR(VLOOKUP(TRIM(MID(W1635,FIND(",",W1635,FIND(",",W1635)+1)+1,FIND(",",W1635,FIND(",",W1635,FIND(",",W1635)+1)+1)-FIND(",",W1635,FIND(",",W1635)+1)-1)),MapTable!$A:$A,1,0)),ISERROR(VLOOKUP(TRIM(MID(W1635,FIND(",",W1635,FIND(",",W1635,FIND(",",W1635)+1)+1)+1,999)),MapTable!$A:$A,1,0))),"맵없음",
  ""),
)))))</f>
        <v/>
      </c>
      <c r="AC1635" t="str">
        <f>IF(ISBLANK(AB1635),"",IF(ISERROR(VLOOKUP(AB1635,[3]DropTable!$A:$A,1,0)),"드랍없음",""))</f>
        <v/>
      </c>
      <c r="AE1635" t="str">
        <f>IF(ISBLANK(AD1635),"",IF(ISERROR(VLOOKUP(AD1635,[3]DropTable!$A:$A,1,0)),"드랍없음",""))</f>
        <v/>
      </c>
      <c r="AG1635">
        <v>9.8000000000000007</v>
      </c>
      <c r="AH1635">
        <v>1</v>
      </c>
    </row>
    <row r="1636" spans="1:34" x14ac:dyDescent="0.3">
      <c r="A1636">
        <v>10</v>
      </c>
      <c r="B1636">
        <v>45</v>
      </c>
      <c r="C1636">
        <f>IF(OR($L1636=TRUE,$A1636=0,MOD($A1636,ChapterTable!$S$20)&lt;&gt;0),
MAX(0,INT(($B1636+ChapterTable!$Q$26+VLOOKUP(SUBSTITUTE(C$1,"성장단계","")&amp;"단계오프셋",ChapterTable!$S:$T,2,0))/ChapterTable!$Q$23)),
MAX(0,INT(($B1636+ChapterTable!$S$26+VLOOKUP(SUBSTITUTE(C$1,"성장단계","")&amp;"보스단계오프셋",ChapterTable!$S:$T,2,0))/ChapterTable!$S$23)))</f>
        <v>4</v>
      </c>
      <c r="D1636">
        <f>IF(OR($L1636=TRUE,$A1636=0,MOD($A1636,ChapterTable!$S$20)&lt;&gt;0),
MAX(0,INT(($B1636+ChapterTable!$Q$26+VLOOKUP(SUBSTITUTE(D$1,"성장단계","")&amp;"단계오프셋",ChapterTable!$S:$T,2,0))/ChapterTable!$Q$23)),
MAX(0,INT(($B1636+ChapterTable!$S$26+VLOOKUP(SUBSTITUTE(D$1,"성장단계","")&amp;"보스단계오프셋",ChapterTable!$S:$T,2,0))/ChapterTable!$S$23)))</f>
        <v>4</v>
      </c>
      <c r="E1636" s="1">
        <f ca="1">IF(AND($A1636=0,$B1636=1),
    VLOOKUP(1,ChapterTable!$1:$1048576,MATCH("최종"&amp;SUBSTITUTE(SUBSTITUTE(E$1,"standard",""),"|Float",""),ChapterTable!$1:$1,0),0)*ChapterTable!$Q$17,
  IF(AND($A1636=0,$B1636=0),
    E1637,
  IF($B1636=0,
    VLOOKUP($A1636,ChapterTable!$1:$1048576,MATCH("최종"&amp;SUBSTITUTE(SUBSTITUTE(E$1,"standard",""),"|Float",""),ChapterTable!$1:$1,0),0),
  IF($B1636=1,
    IF($L1636=FALSE,
      VLOOKUP($A1636,ChapterTable!$1:$1048576,MATCH("최종"&amp;SUBSTITUTE(SUBSTITUTE(E$1,"standard",""),"|Float",""),ChapterTable!$1:$1,0),0),
      VLOOKUP($A1636-ChapterTable!$Q$11,ChapterTable!$1:$1048576,MATCH("최종"&amp;SUBSTITUTE(SUBSTITUTE(E$1,"standard",""),"|Float",""),ChapterTable!$1:$1,0),0)*ChapterTable!$Q$14
    ),
  OFFSET(E1636,-$B1636+IF($L1636,1,0),0)*
    (VLOOKUP(SUBSTITUTE(SUBSTITUTE(E$1,"standard",""),"|Float","")&amp;"인게임누적곱배수",ChapterTable!$S:$T,2,0)^C1636
    +VLOOKUP(SUBSTITUTE(SUBSTITUTE(E$1,"standard",""),"|Float","")&amp;"인게임누적합배수",ChapterTable!$S:$T,2,0)*C1636)
  )
  )
  )
)</f>
        <v>9410.9343749999989</v>
      </c>
      <c r="F1636" s="1">
        <f ca="1">IF(AND($A1636=0,$B1636=1),
    VLOOKUP(1,ChapterTable!$1:$1048576,MATCH("최종"&amp;SUBSTITUTE(SUBSTITUTE(F$1,"standard",""),"|Float",""),ChapterTable!$1:$1,0),0)*ChapterTable!$Q$17,
  IF(AND($A1636=0,$B1636=0),
    F1637,
  IF($B1636=0,
    VLOOKUP($A1636,ChapterTable!$1:$1048576,MATCH("최종"&amp;SUBSTITUTE(SUBSTITUTE(F$1,"standard",""),"|Float",""),ChapterTable!$1:$1,0),0),
  IF($B1636=1,
    IF($L1636=FALSE,
      VLOOKUP($A1636,ChapterTable!$1:$1048576,MATCH("최종"&amp;SUBSTITUTE(SUBSTITUTE(F$1,"standard",""),"|Float",""),ChapterTable!$1:$1,0),0),
      VLOOKUP($A1636-ChapterTable!$Q$11,ChapterTable!$1:$1048576,MATCH("최종"&amp;SUBSTITUTE(SUBSTITUTE(F$1,"standard",""),"|Float",""),ChapterTable!$1:$1,0),0)*ChapterTable!$Q$14
    ),
  OFFSET(F1636,-$B1636+IF($L1636,1,0),0)*
    (VLOOKUP(SUBSTITUTE(SUBSTITUTE(F$1,"standard",""),"|Float","")&amp;"인게임누적곱배수",ChapterTable!$S:$T,2,0)^D1636
    +VLOOKUP(SUBSTITUTE(SUBSTITUTE(F$1,"standard",""),"|Float","")&amp;"인게임누적합배수",ChapterTable!$S:$T,2,0)*D1636)
  )
  )
  )
)</f>
        <v>3921.22265625</v>
      </c>
      <c r="G1636" t="s">
        <v>76</v>
      </c>
      <c r="J1636" t="str">
        <f>IF(ISBLANK(I1636),"",
IFERROR(VLOOKUP(I1636,[1]StringTable!$1:$1048576,MATCH([1]StringTable!$B$1,[1]StringTable!$1:$1,0),0),
IFERROR(VLOOKUP(I1636,[1]InApkStringTable!$1:$1048576,MATCH([1]InApkStringTable!$B$1,[1]InApkStringTable!$1:$1,0),0),
"스트링없음")))</f>
        <v/>
      </c>
      <c r="L1636" t="b">
        <v>1</v>
      </c>
      <c r="N1636" t="str">
        <f>IF(ISBLANK(M1636),"",IF(ISERROR(VLOOKUP(M1636,MapTable!$A:$A,1,0)),"맵없음",""))</f>
        <v/>
      </c>
      <c r="O1636">
        <f t="shared" si="101"/>
        <v>11</v>
      </c>
      <c r="Q1636">
        <f t="shared" si="102"/>
        <v>11</v>
      </c>
      <c r="R1636" t="b">
        <f t="shared" ca="1" si="103"/>
        <v>0</v>
      </c>
      <c r="T1636" t="b">
        <f t="shared" ca="1" si="104"/>
        <v>0</v>
      </c>
      <c r="X1636" t="str">
        <f>IF(ISBLANK(W1636),"",
IF(ISERROR(FIND(",",W1636)),
  IF(ISERROR(VLOOKUP(W1636,MapTable!$A:$A,1,0)),"맵없음",
  ""),
IF(ISERROR(FIND(",",W1636,FIND(",",W1636)+1)),
  IF(OR(ISERROR(VLOOKUP(LEFT(W1636,FIND(",",W1636)-1),MapTable!$A:$A,1,0)),ISERROR(VLOOKUP(TRIM(MID(W1636,FIND(",",W1636)+1,999)),MapTable!$A:$A,1,0))),"맵없음",
  ""),
IF(ISERROR(FIND(",",W1636,FIND(",",W1636,FIND(",",W1636)+1)+1)),
  IF(OR(ISERROR(VLOOKUP(LEFT(W1636,FIND(",",W1636)-1),MapTable!$A:$A,1,0)),ISERROR(VLOOKUP(TRIM(MID(W1636,FIND(",",W1636)+1,FIND(",",W1636,FIND(",",W1636)+1)-FIND(",",W1636)-1)),MapTable!$A:$A,1,0)),ISERROR(VLOOKUP(TRIM(MID(W1636,FIND(",",W1636,FIND(",",W1636)+1)+1,999)),MapTable!$A:$A,1,0))),"맵없음",
  ""),
IF(ISERROR(FIND(",",W1636,FIND(",",W1636,FIND(",",W1636,FIND(",",W1636)+1)+1)+1)),
  IF(OR(ISERROR(VLOOKUP(LEFT(W1636,FIND(",",W1636)-1),MapTable!$A:$A,1,0)),ISERROR(VLOOKUP(TRIM(MID(W1636,FIND(",",W1636)+1,FIND(",",W1636,FIND(",",W1636)+1)-FIND(",",W1636)-1)),MapTable!$A:$A,1,0)),ISERROR(VLOOKUP(TRIM(MID(W1636,FIND(",",W1636,FIND(",",W1636)+1)+1,FIND(",",W1636,FIND(",",W1636,FIND(",",W1636)+1)+1)-FIND(",",W1636,FIND(",",W1636)+1)-1)),MapTable!$A:$A,1,0)),ISERROR(VLOOKUP(TRIM(MID(W1636,FIND(",",W1636,FIND(",",W1636,FIND(",",W1636)+1)+1)+1,999)),MapTable!$A:$A,1,0))),"맵없음",
  ""),
)))))</f>
        <v/>
      </c>
      <c r="AC1636" t="str">
        <f>IF(ISBLANK(AB1636),"",IF(ISERROR(VLOOKUP(AB1636,[3]DropTable!$A:$A,1,0)),"드랍없음",""))</f>
        <v/>
      </c>
      <c r="AE1636" t="str">
        <f>IF(ISBLANK(AD1636),"",IF(ISERROR(VLOOKUP(AD1636,[3]DropTable!$A:$A,1,0)),"드랍없음",""))</f>
        <v/>
      </c>
      <c r="AG1636">
        <v>9.8000000000000007</v>
      </c>
      <c r="AH1636">
        <v>1</v>
      </c>
    </row>
    <row r="1637" spans="1:34" x14ac:dyDescent="0.3">
      <c r="A1637">
        <v>10</v>
      </c>
      <c r="B1637">
        <v>46</v>
      </c>
      <c r="C1637">
        <f>IF(OR($L1637=TRUE,$A1637=0,MOD($A1637,ChapterTable!$S$20)&lt;&gt;0),
MAX(0,INT(($B1637+ChapterTable!$Q$26+VLOOKUP(SUBSTITUTE(C$1,"성장단계","")&amp;"단계오프셋",ChapterTable!$S:$T,2,0))/ChapterTable!$Q$23)),
MAX(0,INT(($B1637+ChapterTable!$S$26+VLOOKUP(SUBSTITUTE(C$1,"성장단계","")&amp;"보스단계오프셋",ChapterTable!$S:$T,2,0))/ChapterTable!$S$23)))</f>
        <v>5</v>
      </c>
      <c r="D1637">
        <f>IF(OR($L1637=TRUE,$A1637=0,MOD($A1637,ChapterTable!$S$20)&lt;&gt;0),
MAX(0,INT(($B1637+ChapterTable!$Q$26+VLOOKUP(SUBSTITUTE(D$1,"성장단계","")&amp;"단계오프셋",ChapterTable!$S:$T,2,0))/ChapterTable!$Q$23)),
MAX(0,INT(($B1637+ChapterTable!$S$26+VLOOKUP(SUBSTITUTE(D$1,"성장단계","")&amp;"보스단계오프셋",ChapterTable!$S:$T,2,0))/ChapterTable!$S$23)))</f>
        <v>4</v>
      </c>
      <c r="E1637" s="1">
        <f ca="1">IF(AND($A1637=0,$B1637=1),
    VLOOKUP(1,ChapterTable!$1:$1048576,MATCH("최종"&amp;SUBSTITUTE(SUBSTITUTE(E$1,"standard",""),"|Float",""),ChapterTable!$1:$1,0),0)*ChapterTable!$Q$17,
  IF(AND($A1637=0,$B1637=0),
    E1638,
  IF($B1637=0,
    VLOOKUP($A1637,ChapterTable!$1:$1048576,MATCH("최종"&amp;SUBSTITUTE(SUBSTITUTE(E$1,"standard",""),"|Float",""),ChapterTable!$1:$1,0),0),
  IF($B1637=1,
    IF($L1637=FALSE,
      VLOOKUP($A1637,ChapterTable!$1:$1048576,MATCH("최종"&amp;SUBSTITUTE(SUBSTITUTE(E$1,"standard",""),"|Float",""),ChapterTable!$1:$1,0),0),
      VLOOKUP($A1637-ChapterTable!$Q$11,ChapterTable!$1:$1048576,MATCH("최종"&amp;SUBSTITUTE(SUBSTITUTE(E$1,"standard",""),"|Float",""),ChapterTable!$1:$1,0),0)*ChapterTable!$Q$14
    ),
  OFFSET(E1637,-$B1637+IF($L1637,1,0),0)*
    (VLOOKUP(SUBSTITUTE(SUBSTITUTE(E$1,"standard",""),"|Float","")&amp;"인게임누적곱배수",ChapterTable!$S:$T,2,0)^C1637
    +VLOOKUP(SUBSTITUTE(SUBSTITUTE(E$1,"standard",""),"|Float","")&amp;"인게임누적합배수",ChapterTable!$S:$T,2,0)*C1637)
  )
  )
  )
)</f>
        <v>10783.3623046875</v>
      </c>
      <c r="F1637" s="1">
        <f ca="1">IF(AND($A1637=0,$B1637=1),
    VLOOKUP(1,ChapterTable!$1:$1048576,MATCH("최종"&amp;SUBSTITUTE(SUBSTITUTE(F$1,"standard",""),"|Float",""),ChapterTable!$1:$1,0),0)*ChapterTable!$Q$17,
  IF(AND($A1637=0,$B1637=0),
    F1638,
  IF($B1637=0,
    VLOOKUP($A1637,ChapterTable!$1:$1048576,MATCH("최종"&amp;SUBSTITUTE(SUBSTITUTE(F$1,"standard",""),"|Float",""),ChapterTable!$1:$1,0),0),
  IF($B1637=1,
    IF($L1637=FALSE,
      VLOOKUP($A1637,ChapterTable!$1:$1048576,MATCH("최종"&amp;SUBSTITUTE(SUBSTITUTE(F$1,"standard",""),"|Float",""),ChapterTable!$1:$1,0),0),
      VLOOKUP($A1637-ChapterTable!$Q$11,ChapterTable!$1:$1048576,MATCH("최종"&amp;SUBSTITUTE(SUBSTITUTE(F$1,"standard",""),"|Float",""),ChapterTable!$1:$1,0),0)*ChapterTable!$Q$14
    ),
  OFFSET(F1637,-$B1637+IF($L1637,1,0),0)*
    (VLOOKUP(SUBSTITUTE(SUBSTITUTE(F$1,"standard",""),"|Float","")&amp;"인게임누적곱배수",ChapterTable!$S:$T,2,0)^D1637
    +VLOOKUP(SUBSTITUTE(SUBSTITUTE(F$1,"standard",""),"|Float","")&amp;"인게임누적합배수",ChapterTable!$S:$T,2,0)*D1637)
  )
  )
  )
)</f>
        <v>3921.22265625</v>
      </c>
      <c r="G1637" t="s">
        <v>76</v>
      </c>
      <c r="J1637" t="str">
        <f>IF(ISBLANK(I1637),"",
IFERROR(VLOOKUP(I1637,[1]StringTable!$1:$1048576,MATCH([1]StringTable!$B$1,[1]StringTable!$1:$1,0),0),
IFERROR(VLOOKUP(I1637,[1]InApkStringTable!$1:$1048576,MATCH([1]InApkStringTable!$B$1,[1]InApkStringTable!$1:$1,0),0),
"스트링없음")))</f>
        <v/>
      </c>
      <c r="L1637" t="b">
        <v>1</v>
      </c>
      <c r="N1637" t="str">
        <f>IF(ISBLANK(M1637),"",IF(ISERROR(VLOOKUP(M1637,MapTable!$A:$A,1,0)),"맵없음",""))</f>
        <v/>
      </c>
      <c r="O1637">
        <f t="shared" si="101"/>
        <v>5</v>
      </c>
      <c r="Q1637">
        <f t="shared" si="102"/>
        <v>5</v>
      </c>
      <c r="R1637" t="b">
        <f t="shared" ca="1" si="103"/>
        <v>0</v>
      </c>
      <c r="T1637" t="b">
        <f t="shared" ca="1" si="104"/>
        <v>0</v>
      </c>
      <c r="X1637" t="str">
        <f>IF(ISBLANK(W1637),"",
IF(ISERROR(FIND(",",W1637)),
  IF(ISERROR(VLOOKUP(W1637,MapTable!$A:$A,1,0)),"맵없음",
  ""),
IF(ISERROR(FIND(",",W1637,FIND(",",W1637)+1)),
  IF(OR(ISERROR(VLOOKUP(LEFT(W1637,FIND(",",W1637)-1),MapTable!$A:$A,1,0)),ISERROR(VLOOKUP(TRIM(MID(W1637,FIND(",",W1637)+1,999)),MapTable!$A:$A,1,0))),"맵없음",
  ""),
IF(ISERROR(FIND(",",W1637,FIND(",",W1637,FIND(",",W1637)+1)+1)),
  IF(OR(ISERROR(VLOOKUP(LEFT(W1637,FIND(",",W1637)-1),MapTable!$A:$A,1,0)),ISERROR(VLOOKUP(TRIM(MID(W1637,FIND(",",W1637)+1,FIND(",",W1637,FIND(",",W1637)+1)-FIND(",",W1637)-1)),MapTable!$A:$A,1,0)),ISERROR(VLOOKUP(TRIM(MID(W1637,FIND(",",W1637,FIND(",",W1637)+1)+1,999)),MapTable!$A:$A,1,0))),"맵없음",
  ""),
IF(ISERROR(FIND(",",W1637,FIND(",",W1637,FIND(",",W1637,FIND(",",W1637)+1)+1)+1)),
  IF(OR(ISERROR(VLOOKUP(LEFT(W1637,FIND(",",W1637)-1),MapTable!$A:$A,1,0)),ISERROR(VLOOKUP(TRIM(MID(W1637,FIND(",",W1637)+1,FIND(",",W1637,FIND(",",W1637)+1)-FIND(",",W1637)-1)),MapTable!$A:$A,1,0)),ISERROR(VLOOKUP(TRIM(MID(W1637,FIND(",",W1637,FIND(",",W1637)+1)+1,FIND(",",W1637,FIND(",",W1637,FIND(",",W1637)+1)+1)-FIND(",",W1637,FIND(",",W1637)+1)-1)),MapTable!$A:$A,1,0)),ISERROR(VLOOKUP(TRIM(MID(W1637,FIND(",",W1637,FIND(",",W1637,FIND(",",W1637)+1)+1)+1,999)),MapTable!$A:$A,1,0))),"맵없음",
  ""),
)))))</f>
        <v/>
      </c>
      <c r="AC1637" t="str">
        <f>IF(ISBLANK(AB1637),"",IF(ISERROR(VLOOKUP(AB1637,[3]DropTable!$A:$A,1,0)),"드랍없음",""))</f>
        <v/>
      </c>
      <c r="AE1637" t="str">
        <f>IF(ISBLANK(AD1637),"",IF(ISERROR(VLOOKUP(AD1637,[3]DropTable!$A:$A,1,0)),"드랍없음",""))</f>
        <v/>
      </c>
      <c r="AG1637">
        <v>9.8000000000000007</v>
      </c>
      <c r="AH1637">
        <v>1</v>
      </c>
    </row>
    <row r="1638" spans="1:34" x14ac:dyDescent="0.3">
      <c r="A1638">
        <v>10</v>
      </c>
      <c r="B1638">
        <v>47</v>
      </c>
      <c r="C1638">
        <f>IF(OR($L1638=TRUE,$A1638=0,MOD($A1638,ChapterTable!$S$20)&lt;&gt;0),
MAX(0,INT(($B1638+ChapterTable!$Q$26+VLOOKUP(SUBSTITUTE(C$1,"성장단계","")&amp;"단계오프셋",ChapterTable!$S:$T,2,0))/ChapterTable!$Q$23)),
MAX(0,INT(($B1638+ChapterTable!$S$26+VLOOKUP(SUBSTITUTE(C$1,"성장단계","")&amp;"보스단계오프셋",ChapterTable!$S:$T,2,0))/ChapterTable!$S$23)))</f>
        <v>5</v>
      </c>
      <c r="D1638">
        <f>IF(OR($L1638=TRUE,$A1638=0,MOD($A1638,ChapterTable!$S$20)&lt;&gt;0),
MAX(0,INT(($B1638+ChapterTable!$Q$26+VLOOKUP(SUBSTITUTE(D$1,"성장단계","")&amp;"단계오프셋",ChapterTable!$S:$T,2,0))/ChapterTable!$Q$23)),
MAX(0,INT(($B1638+ChapterTable!$S$26+VLOOKUP(SUBSTITUTE(D$1,"성장단계","")&amp;"보스단계오프셋",ChapterTable!$S:$T,2,0))/ChapterTable!$S$23)))</f>
        <v>4</v>
      </c>
      <c r="E1638" s="1">
        <f ca="1">IF(AND($A1638=0,$B1638=1),
    VLOOKUP(1,ChapterTable!$1:$1048576,MATCH("최종"&amp;SUBSTITUTE(SUBSTITUTE(E$1,"standard",""),"|Float",""),ChapterTable!$1:$1,0),0)*ChapterTable!$Q$17,
  IF(AND($A1638=0,$B1638=0),
    E1639,
  IF($B1638=0,
    VLOOKUP($A1638,ChapterTable!$1:$1048576,MATCH("최종"&amp;SUBSTITUTE(SUBSTITUTE(E$1,"standard",""),"|Float",""),ChapterTable!$1:$1,0),0),
  IF($B1638=1,
    IF($L1638=FALSE,
      VLOOKUP($A1638,ChapterTable!$1:$1048576,MATCH("최종"&amp;SUBSTITUTE(SUBSTITUTE(E$1,"standard",""),"|Float",""),ChapterTable!$1:$1,0),0),
      VLOOKUP($A1638-ChapterTable!$Q$11,ChapterTable!$1:$1048576,MATCH("최종"&amp;SUBSTITUTE(SUBSTITUTE(E$1,"standard",""),"|Float",""),ChapterTable!$1:$1,0),0)*ChapterTable!$Q$14
    ),
  OFFSET(E1638,-$B1638+IF($L1638,1,0),0)*
    (VLOOKUP(SUBSTITUTE(SUBSTITUTE(E$1,"standard",""),"|Float","")&amp;"인게임누적곱배수",ChapterTable!$S:$T,2,0)^C1638
    +VLOOKUP(SUBSTITUTE(SUBSTITUTE(E$1,"standard",""),"|Float","")&amp;"인게임누적합배수",ChapterTable!$S:$T,2,0)*C1638)
  )
  )
  )
)</f>
        <v>10783.3623046875</v>
      </c>
      <c r="F1638" s="1">
        <f ca="1">IF(AND($A1638=0,$B1638=1),
    VLOOKUP(1,ChapterTable!$1:$1048576,MATCH("최종"&amp;SUBSTITUTE(SUBSTITUTE(F$1,"standard",""),"|Float",""),ChapterTable!$1:$1,0),0)*ChapterTable!$Q$17,
  IF(AND($A1638=0,$B1638=0),
    F1639,
  IF($B1638=0,
    VLOOKUP($A1638,ChapterTable!$1:$1048576,MATCH("최종"&amp;SUBSTITUTE(SUBSTITUTE(F$1,"standard",""),"|Float",""),ChapterTable!$1:$1,0),0),
  IF($B1638=1,
    IF($L1638=FALSE,
      VLOOKUP($A1638,ChapterTable!$1:$1048576,MATCH("최종"&amp;SUBSTITUTE(SUBSTITUTE(F$1,"standard",""),"|Float",""),ChapterTable!$1:$1,0),0),
      VLOOKUP($A1638-ChapterTable!$Q$11,ChapterTable!$1:$1048576,MATCH("최종"&amp;SUBSTITUTE(SUBSTITUTE(F$1,"standard",""),"|Float",""),ChapterTable!$1:$1,0),0)*ChapterTable!$Q$14
    ),
  OFFSET(F1638,-$B1638+IF($L1638,1,0),0)*
    (VLOOKUP(SUBSTITUTE(SUBSTITUTE(F$1,"standard",""),"|Float","")&amp;"인게임누적곱배수",ChapterTable!$S:$T,2,0)^D1638
    +VLOOKUP(SUBSTITUTE(SUBSTITUTE(F$1,"standard",""),"|Float","")&amp;"인게임누적합배수",ChapterTable!$S:$T,2,0)*D1638)
  )
  )
  )
)</f>
        <v>3921.22265625</v>
      </c>
      <c r="G1638" t="s">
        <v>76</v>
      </c>
      <c r="J1638" t="str">
        <f>IF(ISBLANK(I1638),"",
IFERROR(VLOOKUP(I1638,[1]StringTable!$1:$1048576,MATCH([1]StringTable!$B$1,[1]StringTable!$1:$1,0),0),
IFERROR(VLOOKUP(I1638,[1]InApkStringTable!$1:$1048576,MATCH([1]InApkStringTable!$B$1,[1]InApkStringTable!$1:$1,0),0),
"스트링없음")))</f>
        <v/>
      </c>
      <c r="L1638" t="b">
        <v>1</v>
      </c>
      <c r="N1638" t="str">
        <f>IF(ISBLANK(M1638),"",IF(ISERROR(VLOOKUP(M1638,MapTable!$A:$A,1,0)),"맵없음",""))</f>
        <v/>
      </c>
      <c r="O1638">
        <f t="shared" si="101"/>
        <v>5</v>
      </c>
      <c r="Q1638">
        <f t="shared" si="102"/>
        <v>5</v>
      </c>
      <c r="R1638" t="b">
        <f t="shared" ca="1" si="103"/>
        <v>0</v>
      </c>
      <c r="T1638" t="b">
        <f t="shared" ca="1" si="104"/>
        <v>0</v>
      </c>
      <c r="X1638" t="str">
        <f>IF(ISBLANK(W1638),"",
IF(ISERROR(FIND(",",W1638)),
  IF(ISERROR(VLOOKUP(W1638,MapTable!$A:$A,1,0)),"맵없음",
  ""),
IF(ISERROR(FIND(",",W1638,FIND(",",W1638)+1)),
  IF(OR(ISERROR(VLOOKUP(LEFT(W1638,FIND(",",W1638)-1),MapTable!$A:$A,1,0)),ISERROR(VLOOKUP(TRIM(MID(W1638,FIND(",",W1638)+1,999)),MapTable!$A:$A,1,0))),"맵없음",
  ""),
IF(ISERROR(FIND(",",W1638,FIND(",",W1638,FIND(",",W1638)+1)+1)),
  IF(OR(ISERROR(VLOOKUP(LEFT(W1638,FIND(",",W1638)-1),MapTable!$A:$A,1,0)),ISERROR(VLOOKUP(TRIM(MID(W1638,FIND(",",W1638)+1,FIND(",",W1638,FIND(",",W1638)+1)-FIND(",",W1638)-1)),MapTable!$A:$A,1,0)),ISERROR(VLOOKUP(TRIM(MID(W1638,FIND(",",W1638,FIND(",",W1638)+1)+1,999)),MapTable!$A:$A,1,0))),"맵없음",
  ""),
IF(ISERROR(FIND(",",W1638,FIND(",",W1638,FIND(",",W1638,FIND(",",W1638)+1)+1)+1)),
  IF(OR(ISERROR(VLOOKUP(LEFT(W1638,FIND(",",W1638)-1),MapTable!$A:$A,1,0)),ISERROR(VLOOKUP(TRIM(MID(W1638,FIND(",",W1638)+1,FIND(",",W1638,FIND(",",W1638)+1)-FIND(",",W1638)-1)),MapTable!$A:$A,1,0)),ISERROR(VLOOKUP(TRIM(MID(W1638,FIND(",",W1638,FIND(",",W1638)+1)+1,FIND(",",W1638,FIND(",",W1638,FIND(",",W1638)+1)+1)-FIND(",",W1638,FIND(",",W1638)+1)-1)),MapTable!$A:$A,1,0)),ISERROR(VLOOKUP(TRIM(MID(W1638,FIND(",",W1638,FIND(",",W1638,FIND(",",W1638)+1)+1)+1,999)),MapTable!$A:$A,1,0))),"맵없음",
  ""),
)))))</f>
        <v/>
      </c>
      <c r="AC1638" t="str">
        <f>IF(ISBLANK(AB1638),"",IF(ISERROR(VLOOKUP(AB1638,[3]DropTable!$A:$A,1,0)),"드랍없음",""))</f>
        <v/>
      </c>
      <c r="AE1638" t="str">
        <f>IF(ISBLANK(AD1638),"",IF(ISERROR(VLOOKUP(AD1638,[3]DropTable!$A:$A,1,0)),"드랍없음",""))</f>
        <v/>
      </c>
      <c r="AG1638">
        <v>9.8000000000000007</v>
      </c>
      <c r="AH1638">
        <v>1</v>
      </c>
    </row>
    <row r="1639" spans="1:34" x14ac:dyDescent="0.3">
      <c r="A1639">
        <v>10</v>
      </c>
      <c r="B1639">
        <v>48</v>
      </c>
      <c r="C1639">
        <f>IF(OR($L1639=TRUE,$A1639=0,MOD($A1639,ChapterTable!$S$20)&lt;&gt;0),
MAX(0,INT(($B1639+ChapterTable!$Q$26+VLOOKUP(SUBSTITUTE(C$1,"성장단계","")&amp;"단계오프셋",ChapterTable!$S:$T,2,0))/ChapterTable!$Q$23)),
MAX(0,INT(($B1639+ChapterTable!$S$26+VLOOKUP(SUBSTITUTE(C$1,"성장단계","")&amp;"보스단계오프셋",ChapterTable!$S:$T,2,0))/ChapterTable!$S$23)))</f>
        <v>5</v>
      </c>
      <c r="D1639">
        <f>IF(OR($L1639=TRUE,$A1639=0,MOD($A1639,ChapterTable!$S$20)&lt;&gt;0),
MAX(0,INT(($B1639+ChapterTable!$Q$26+VLOOKUP(SUBSTITUTE(D$1,"성장단계","")&amp;"단계오프셋",ChapterTable!$S:$T,2,0))/ChapterTable!$Q$23)),
MAX(0,INT(($B1639+ChapterTable!$S$26+VLOOKUP(SUBSTITUTE(D$1,"성장단계","")&amp;"보스단계오프셋",ChapterTable!$S:$T,2,0))/ChapterTable!$S$23)))</f>
        <v>4</v>
      </c>
      <c r="E1639" s="1">
        <f ca="1">IF(AND($A1639=0,$B1639=1),
    VLOOKUP(1,ChapterTable!$1:$1048576,MATCH("최종"&amp;SUBSTITUTE(SUBSTITUTE(E$1,"standard",""),"|Float",""),ChapterTable!$1:$1,0),0)*ChapterTable!$Q$17,
  IF(AND($A1639=0,$B1639=0),
    E1640,
  IF($B1639=0,
    VLOOKUP($A1639,ChapterTable!$1:$1048576,MATCH("최종"&amp;SUBSTITUTE(SUBSTITUTE(E$1,"standard",""),"|Float",""),ChapterTable!$1:$1,0),0),
  IF($B1639=1,
    IF($L1639=FALSE,
      VLOOKUP($A1639,ChapterTable!$1:$1048576,MATCH("최종"&amp;SUBSTITUTE(SUBSTITUTE(E$1,"standard",""),"|Float",""),ChapterTable!$1:$1,0),0),
      VLOOKUP($A1639-ChapterTable!$Q$11,ChapterTable!$1:$1048576,MATCH("최종"&amp;SUBSTITUTE(SUBSTITUTE(E$1,"standard",""),"|Float",""),ChapterTable!$1:$1,0),0)*ChapterTable!$Q$14
    ),
  OFFSET(E1639,-$B1639+IF($L1639,1,0),0)*
    (VLOOKUP(SUBSTITUTE(SUBSTITUTE(E$1,"standard",""),"|Float","")&amp;"인게임누적곱배수",ChapterTable!$S:$T,2,0)^C1639
    +VLOOKUP(SUBSTITUTE(SUBSTITUTE(E$1,"standard",""),"|Float","")&amp;"인게임누적합배수",ChapterTable!$S:$T,2,0)*C1639)
  )
  )
  )
)</f>
        <v>10783.3623046875</v>
      </c>
      <c r="F1639" s="1">
        <f ca="1">IF(AND($A1639=0,$B1639=1),
    VLOOKUP(1,ChapterTable!$1:$1048576,MATCH("최종"&amp;SUBSTITUTE(SUBSTITUTE(F$1,"standard",""),"|Float",""),ChapterTable!$1:$1,0),0)*ChapterTable!$Q$17,
  IF(AND($A1639=0,$B1639=0),
    F1640,
  IF($B1639=0,
    VLOOKUP($A1639,ChapterTable!$1:$1048576,MATCH("최종"&amp;SUBSTITUTE(SUBSTITUTE(F$1,"standard",""),"|Float",""),ChapterTable!$1:$1,0),0),
  IF($B1639=1,
    IF($L1639=FALSE,
      VLOOKUP($A1639,ChapterTable!$1:$1048576,MATCH("최종"&amp;SUBSTITUTE(SUBSTITUTE(F$1,"standard",""),"|Float",""),ChapterTable!$1:$1,0),0),
      VLOOKUP($A1639-ChapterTable!$Q$11,ChapterTable!$1:$1048576,MATCH("최종"&amp;SUBSTITUTE(SUBSTITUTE(F$1,"standard",""),"|Float",""),ChapterTable!$1:$1,0),0)*ChapterTable!$Q$14
    ),
  OFFSET(F1639,-$B1639+IF($L1639,1,0),0)*
    (VLOOKUP(SUBSTITUTE(SUBSTITUTE(F$1,"standard",""),"|Float","")&amp;"인게임누적곱배수",ChapterTable!$S:$T,2,0)^D1639
    +VLOOKUP(SUBSTITUTE(SUBSTITUTE(F$1,"standard",""),"|Float","")&amp;"인게임누적합배수",ChapterTable!$S:$T,2,0)*D1639)
  )
  )
  )
)</f>
        <v>3921.22265625</v>
      </c>
      <c r="G1639" t="s">
        <v>76</v>
      </c>
      <c r="J1639" t="str">
        <f>IF(ISBLANK(I1639),"",
IFERROR(VLOOKUP(I1639,[1]StringTable!$1:$1048576,MATCH([1]StringTable!$B$1,[1]StringTable!$1:$1,0),0),
IFERROR(VLOOKUP(I1639,[1]InApkStringTable!$1:$1048576,MATCH([1]InApkStringTable!$B$1,[1]InApkStringTable!$1:$1,0),0),
"스트링없음")))</f>
        <v/>
      </c>
      <c r="L1639" t="b">
        <v>1</v>
      </c>
      <c r="N1639" t="str">
        <f>IF(ISBLANK(M1639),"",IF(ISERROR(VLOOKUP(M1639,MapTable!$A:$A,1,0)),"맵없음",""))</f>
        <v/>
      </c>
      <c r="O1639">
        <f t="shared" si="101"/>
        <v>5</v>
      </c>
      <c r="Q1639">
        <f t="shared" si="102"/>
        <v>5</v>
      </c>
      <c r="R1639" t="b">
        <f t="shared" ca="1" si="103"/>
        <v>0</v>
      </c>
      <c r="T1639" t="b">
        <f t="shared" ca="1" si="104"/>
        <v>0</v>
      </c>
      <c r="X1639" t="str">
        <f>IF(ISBLANK(W1639),"",
IF(ISERROR(FIND(",",W1639)),
  IF(ISERROR(VLOOKUP(W1639,MapTable!$A:$A,1,0)),"맵없음",
  ""),
IF(ISERROR(FIND(",",W1639,FIND(",",W1639)+1)),
  IF(OR(ISERROR(VLOOKUP(LEFT(W1639,FIND(",",W1639)-1),MapTable!$A:$A,1,0)),ISERROR(VLOOKUP(TRIM(MID(W1639,FIND(",",W1639)+1,999)),MapTable!$A:$A,1,0))),"맵없음",
  ""),
IF(ISERROR(FIND(",",W1639,FIND(",",W1639,FIND(",",W1639)+1)+1)),
  IF(OR(ISERROR(VLOOKUP(LEFT(W1639,FIND(",",W1639)-1),MapTable!$A:$A,1,0)),ISERROR(VLOOKUP(TRIM(MID(W1639,FIND(",",W1639)+1,FIND(",",W1639,FIND(",",W1639)+1)-FIND(",",W1639)-1)),MapTable!$A:$A,1,0)),ISERROR(VLOOKUP(TRIM(MID(W1639,FIND(",",W1639,FIND(",",W1639)+1)+1,999)),MapTable!$A:$A,1,0))),"맵없음",
  ""),
IF(ISERROR(FIND(",",W1639,FIND(",",W1639,FIND(",",W1639,FIND(",",W1639)+1)+1)+1)),
  IF(OR(ISERROR(VLOOKUP(LEFT(W1639,FIND(",",W1639)-1),MapTable!$A:$A,1,0)),ISERROR(VLOOKUP(TRIM(MID(W1639,FIND(",",W1639)+1,FIND(",",W1639,FIND(",",W1639)+1)-FIND(",",W1639)-1)),MapTable!$A:$A,1,0)),ISERROR(VLOOKUP(TRIM(MID(W1639,FIND(",",W1639,FIND(",",W1639)+1)+1,FIND(",",W1639,FIND(",",W1639,FIND(",",W1639)+1)+1)-FIND(",",W1639,FIND(",",W1639)+1)-1)),MapTable!$A:$A,1,0)),ISERROR(VLOOKUP(TRIM(MID(W1639,FIND(",",W1639,FIND(",",W1639,FIND(",",W1639)+1)+1)+1,999)),MapTable!$A:$A,1,0))),"맵없음",
  ""),
)))))</f>
        <v/>
      </c>
      <c r="AC1639" t="str">
        <f>IF(ISBLANK(AB1639),"",IF(ISERROR(VLOOKUP(AB1639,[3]DropTable!$A:$A,1,0)),"드랍없음",""))</f>
        <v/>
      </c>
      <c r="AE1639" t="str">
        <f>IF(ISBLANK(AD1639),"",IF(ISERROR(VLOOKUP(AD1639,[3]DropTable!$A:$A,1,0)),"드랍없음",""))</f>
        <v/>
      </c>
      <c r="AG1639">
        <v>9.8000000000000007</v>
      </c>
      <c r="AH1639">
        <v>1</v>
      </c>
    </row>
    <row r="1640" spans="1:34" x14ac:dyDescent="0.3">
      <c r="A1640">
        <v>10</v>
      </c>
      <c r="B1640">
        <v>49</v>
      </c>
      <c r="C1640">
        <f>IF(OR($L1640=TRUE,$A1640=0,MOD($A1640,ChapterTable!$S$20)&lt;&gt;0),
MAX(0,INT(($B1640+ChapterTable!$Q$26+VLOOKUP(SUBSTITUTE(C$1,"성장단계","")&amp;"단계오프셋",ChapterTable!$S:$T,2,0))/ChapterTable!$Q$23)),
MAX(0,INT(($B1640+ChapterTable!$S$26+VLOOKUP(SUBSTITUTE(C$1,"성장단계","")&amp;"보스단계오프셋",ChapterTable!$S:$T,2,0))/ChapterTable!$S$23)))</f>
        <v>5</v>
      </c>
      <c r="D1640">
        <f>IF(OR($L1640=TRUE,$A1640=0,MOD($A1640,ChapterTable!$S$20)&lt;&gt;0),
MAX(0,INT(($B1640+ChapterTable!$Q$26+VLOOKUP(SUBSTITUTE(D$1,"성장단계","")&amp;"단계오프셋",ChapterTable!$S:$T,2,0))/ChapterTable!$Q$23)),
MAX(0,INT(($B1640+ChapterTable!$S$26+VLOOKUP(SUBSTITUTE(D$1,"성장단계","")&amp;"보스단계오프셋",ChapterTable!$S:$T,2,0))/ChapterTable!$S$23)))</f>
        <v>4</v>
      </c>
      <c r="E1640" s="1">
        <f ca="1">IF(AND($A1640=0,$B1640=1),
    VLOOKUP(1,ChapterTable!$1:$1048576,MATCH("최종"&amp;SUBSTITUTE(SUBSTITUTE(E$1,"standard",""),"|Float",""),ChapterTable!$1:$1,0),0)*ChapterTable!$Q$17,
  IF(AND($A1640=0,$B1640=0),
    E1641,
  IF($B1640=0,
    VLOOKUP($A1640,ChapterTable!$1:$1048576,MATCH("최종"&amp;SUBSTITUTE(SUBSTITUTE(E$1,"standard",""),"|Float",""),ChapterTable!$1:$1,0),0),
  IF($B1640=1,
    IF($L1640=FALSE,
      VLOOKUP($A1640,ChapterTable!$1:$1048576,MATCH("최종"&amp;SUBSTITUTE(SUBSTITUTE(E$1,"standard",""),"|Float",""),ChapterTable!$1:$1,0),0),
      VLOOKUP($A1640-ChapterTable!$Q$11,ChapterTable!$1:$1048576,MATCH("최종"&amp;SUBSTITUTE(SUBSTITUTE(E$1,"standard",""),"|Float",""),ChapterTable!$1:$1,0),0)*ChapterTable!$Q$14
    ),
  OFFSET(E1640,-$B1640+IF($L1640,1,0),0)*
    (VLOOKUP(SUBSTITUTE(SUBSTITUTE(E$1,"standard",""),"|Float","")&amp;"인게임누적곱배수",ChapterTable!$S:$T,2,0)^C1640
    +VLOOKUP(SUBSTITUTE(SUBSTITUTE(E$1,"standard",""),"|Float","")&amp;"인게임누적합배수",ChapterTable!$S:$T,2,0)*C1640)
  )
  )
  )
)</f>
        <v>10783.3623046875</v>
      </c>
      <c r="F1640" s="1">
        <f ca="1">IF(AND($A1640=0,$B1640=1),
    VLOOKUP(1,ChapterTable!$1:$1048576,MATCH("최종"&amp;SUBSTITUTE(SUBSTITUTE(F$1,"standard",""),"|Float",""),ChapterTable!$1:$1,0),0)*ChapterTable!$Q$17,
  IF(AND($A1640=0,$B1640=0),
    F1641,
  IF($B1640=0,
    VLOOKUP($A1640,ChapterTable!$1:$1048576,MATCH("최종"&amp;SUBSTITUTE(SUBSTITUTE(F$1,"standard",""),"|Float",""),ChapterTable!$1:$1,0),0),
  IF($B1640=1,
    IF($L1640=FALSE,
      VLOOKUP($A1640,ChapterTable!$1:$1048576,MATCH("최종"&amp;SUBSTITUTE(SUBSTITUTE(F$1,"standard",""),"|Float",""),ChapterTable!$1:$1,0),0),
      VLOOKUP($A1640-ChapterTable!$Q$11,ChapterTable!$1:$1048576,MATCH("최종"&amp;SUBSTITUTE(SUBSTITUTE(F$1,"standard",""),"|Float",""),ChapterTable!$1:$1,0),0)*ChapterTable!$Q$14
    ),
  OFFSET(F1640,-$B1640+IF($L1640,1,0),0)*
    (VLOOKUP(SUBSTITUTE(SUBSTITUTE(F$1,"standard",""),"|Float","")&amp;"인게임누적곱배수",ChapterTable!$S:$T,2,0)^D1640
    +VLOOKUP(SUBSTITUTE(SUBSTITUTE(F$1,"standard",""),"|Float","")&amp;"인게임누적합배수",ChapterTable!$S:$T,2,0)*D1640)
  )
  )
  )
)</f>
        <v>3921.22265625</v>
      </c>
      <c r="G1640" t="s">
        <v>76</v>
      </c>
      <c r="J1640" t="str">
        <f>IF(ISBLANK(I1640),"",
IFERROR(VLOOKUP(I1640,[1]StringTable!$1:$1048576,MATCH([1]StringTable!$B$1,[1]StringTable!$1:$1,0),0),
IFERROR(VLOOKUP(I1640,[1]InApkStringTable!$1:$1048576,MATCH([1]InApkStringTable!$B$1,[1]InApkStringTable!$1:$1,0),0),
"스트링없음")))</f>
        <v/>
      </c>
      <c r="L1640" t="b">
        <v>1</v>
      </c>
      <c r="N1640" t="str">
        <f>IF(ISBLANK(M1640),"",IF(ISERROR(VLOOKUP(M1640,MapTable!$A:$A,1,0)),"맵없음",""))</f>
        <v/>
      </c>
      <c r="O1640">
        <f t="shared" si="101"/>
        <v>95</v>
      </c>
      <c r="Q1640">
        <f t="shared" si="102"/>
        <v>95</v>
      </c>
      <c r="R1640" t="b">
        <f t="shared" ca="1" si="103"/>
        <v>1</v>
      </c>
      <c r="T1640" t="b">
        <f t="shared" ca="1" si="104"/>
        <v>1</v>
      </c>
      <c r="X1640" t="str">
        <f>IF(ISBLANK(W1640),"",
IF(ISERROR(FIND(",",W1640)),
  IF(ISERROR(VLOOKUP(W1640,MapTable!$A:$A,1,0)),"맵없음",
  ""),
IF(ISERROR(FIND(",",W1640,FIND(",",W1640)+1)),
  IF(OR(ISERROR(VLOOKUP(LEFT(W1640,FIND(",",W1640)-1),MapTable!$A:$A,1,0)),ISERROR(VLOOKUP(TRIM(MID(W1640,FIND(",",W1640)+1,999)),MapTable!$A:$A,1,0))),"맵없음",
  ""),
IF(ISERROR(FIND(",",W1640,FIND(",",W1640,FIND(",",W1640)+1)+1)),
  IF(OR(ISERROR(VLOOKUP(LEFT(W1640,FIND(",",W1640)-1),MapTable!$A:$A,1,0)),ISERROR(VLOOKUP(TRIM(MID(W1640,FIND(",",W1640)+1,FIND(",",W1640,FIND(",",W1640)+1)-FIND(",",W1640)-1)),MapTable!$A:$A,1,0)),ISERROR(VLOOKUP(TRIM(MID(W1640,FIND(",",W1640,FIND(",",W1640)+1)+1,999)),MapTable!$A:$A,1,0))),"맵없음",
  ""),
IF(ISERROR(FIND(",",W1640,FIND(",",W1640,FIND(",",W1640,FIND(",",W1640)+1)+1)+1)),
  IF(OR(ISERROR(VLOOKUP(LEFT(W1640,FIND(",",W1640)-1),MapTable!$A:$A,1,0)),ISERROR(VLOOKUP(TRIM(MID(W1640,FIND(",",W1640)+1,FIND(",",W1640,FIND(",",W1640)+1)-FIND(",",W1640)-1)),MapTable!$A:$A,1,0)),ISERROR(VLOOKUP(TRIM(MID(W1640,FIND(",",W1640,FIND(",",W1640)+1)+1,FIND(",",W1640,FIND(",",W1640,FIND(",",W1640)+1)+1)-FIND(",",W1640,FIND(",",W1640)+1)-1)),MapTable!$A:$A,1,0)),ISERROR(VLOOKUP(TRIM(MID(W1640,FIND(",",W1640,FIND(",",W1640,FIND(",",W1640)+1)+1)+1,999)),MapTable!$A:$A,1,0))),"맵없음",
  ""),
)))))</f>
        <v/>
      </c>
      <c r="AC1640" t="str">
        <f>IF(ISBLANK(AB1640),"",IF(ISERROR(VLOOKUP(AB1640,[3]DropTable!$A:$A,1,0)),"드랍없음",""))</f>
        <v/>
      </c>
      <c r="AE1640" t="str">
        <f>IF(ISBLANK(AD1640),"",IF(ISERROR(VLOOKUP(AD1640,[3]DropTable!$A:$A,1,0)),"드랍없음",""))</f>
        <v/>
      </c>
      <c r="AG1640">
        <v>9.8000000000000007</v>
      </c>
      <c r="AH1640">
        <v>1</v>
      </c>
    </row>
    <row r="1641" spans="1:34" x14ac:dyDescent="0.3">
      <c r="A1641">
        <v>10</v>
      </c>
      <c r="B1641">
        <v>50</v>
      </c>
      <c r="C1641">
        <f>IF(OR($L1641=TRUE,$A1641=0,MOD($A1641,ChapterTable!$S$20)&lt;&gt;0),
MAX(0,INT(($B1641+ChapterTable!$Q$26+VLOOKUP(SUBSTITUTE(C$1,"성장단계","")&amp;"단계오프셋",ChapterTable!$S:$T,2,0))/ChapterTable!$Q$23)),
MAX(0,INT(($B1641+ChapterTable!$S$26+VLOOKUP(SUBSTITUTE(C$1,"성장단계","")&amp;"보스단계오프셋",ChapterTable!$S:$T,2,0))/ChapterTable!$S$23)))</f>
        <v>5</v>
      </c>
      <c r="D1641">
        <f>IF(OR($L1641=TRUE,$A1641=0,MOD($A1641,ChapterTable!$S$20)&lt;&gt;0),
MAX(0,INT(($B1641+ChapterTable!$Q$26+VLOOKUP(SUBSTITUTE(D$1,"성장단계","")&amp;"단계오프셋",ChapterTable!$S:$T,2,0))/ChapterTable!$Q$23)),
MAX(0,INT(($B1641+ChapterTable!$S$26+VLOOKUP(SUBSTITUTE(D$1,"성장단계","")&amp;"보스단계오프셋",ChapterTable!$S:$T,2,0))/ChapterTable!$S$23)))</f>
        <v>4</v>
      </c>
      <c r="E1641" s="1">
        <f ca="1">IF(AND($A1641=0,$B1641=1),
    VLOOKUP(1,ChapterTable!$1:$1048576,MATCH("최종"&amp;SUBSTITUTE(SUBSTITUTE(E$1,"standard",""),"|Float",""),ChapterTable!$1:$1,0),0)*ChapterTable!$Q$17,
  IF(AND($A1641=0,$B1641=0),
    E1642,
  IF($B1641=0,
    VLOOKUP($A1641,ChapterTable!$1:$1048576,MATCH("최종"&amp;SUBSTITUTE(SUBSTITUTE(E$1,"standard",""),"|Float",""),ChapterTable!$1:$1,0),0),
  IF($B1641=1,
    IF($L1641=FALSE,
      VLOOKUP($A1641,ChapterTable!$1:$1048576,MATCH("최종"&amp;SUBSTITUTE(SUBSTITUTE(E$1,"standard",""),"|Float",""),ChapterTable!$1:$1,0),0),
      VLOOKUP($A1641-ChapterTable!$Q$11,ChapterTable!$1:$1048576,MATCH("최종"&amp;SUBSTITUTE(SUBSTITUTE(E$1,"standard",""),"|Float",""),ChapterTable!$1:$1,0),0)*ChapterTable!$Q$14
    ),
  OFFSET(E1641,-$B1641+IF($L1641,1,0),0)*
    (VLOOKUP(SUBSTITUTE(SUBSTITUTE(E$1,"standard",""),"|Float","")&amp;"인게임누적곱배수",ChapterTable!$S:$T,2,0)^C1641
    +VLOOKUP(SUBSTITUTE(SUBSTITUTE(E$1,"standard",""),"|Float","")&amp;"인게임누적합배수",ChapterTable!$S:$T,2,0)*C1641)
  )
  )
  )
)</f>
        <v>10783.3623046875</v>
      </c>
      <c r="F1641" s="1">
        <f ca="1">IF(AND($A1641=0,$B1641=1),
    VLOOKUP(1,ChapterTable!$1:$1048576,MATCH("최종"&amp;SUBSTITUTE(SUBSTITUTE(F$1,"standard",""),"|Float",""),ChapterTable!$1:$1,0),0)*ChapterTable!$Q$17,
  IF(AND($A1641=0,$B1641=0),
    F1642,
  IF($B1641=0,
    VLOOKUP($A1641,ChapterTable!$1:$1048576,MATCH("최종"&amp;SUBSTITUTE(SUBSTITUTE(F$1,"standard",""),"|Float",""),ChapterTable!$1:$1,0),0),
  IF($B1641=1,
    IF($L1641=FALSE,
      VLOOKUP($A1641,ChapterTable!$1:$1048576,MATCH("최종"&amp;SUBSTITUTE(SUBSTITUTE(F$1,"standard",""),"|Float",""),ChapterTable!$1:$1,0),0),
      VLOOKUP($A1641-ChapterTable!$Q$11,ChapterTable!$1:$1048576,MATCH("최종"&amp;SUBSTITUTE(SUBSTITUTE(F$1,"standard",""),"|Float",""),ChapterTable!$1:$1,0),0)*ChapterTable!$Q$14
    ),
  OFFSET(F1641,-$B1641+IF($L1641,1,0),0)*
    (VLOOKUP(SUBSTITUTE(SUBSTITUTE(F$1,"standard",""),"|Float","")&amp;"인게임누적곱배수",ChapterTable!$S:$T,2,0)^D1641
    +VLOOKUP(SUBSTITUTE(SUBSTITUTE(F$1,"standard",""),"|Float","")&amp;"인게임누적합배수",ChapterTable!$S:$T,2,0)*D1641)
  )
  )
  )
)</f>
        <v>3921.22265625</v>
      </c>
      <c r="G1641" t="s">
        <v>76</v>
      </c>
      <c r="J1641" t="str">
        <f>IF(ISBLANK(I1641),"",
IFERROR(VLOOKUP(I1641,[1]StringTable!$1:$1048576,MATCH([1]StringTable!$B$1,[1]StringTable!$1:$1,0),0),
IFERROR(VLOOKUP(I1641,[1]InApkStringTable!$1:$1048576,MATCH([1]InApkStringTable!$B$1,[1]InApkStringTable!$1:$1,0),0),
"스트링없음")))</f>
        <v/>
      </c>
      <c r="L1641" t="b">
        <v>1</v>
      </c>
      <c r="N1641" t="str">
        <f>IF(ISBLANK(M1641),"",IF(ISERROR(VLOOKUP(M1641,MapTable!$A:$A,1,0)),"맵없음",""))</f>
        <v/>
      </c>
      <c r="O1641">
        <f t="shared" si="101"/>
        <v>21</v>
      </c>
      <c r="Q1641">
        <f t="shared" si="102"/>
        <v>21</v>
      </c>
      <c r="R1641" t="b">
        <f t="shared" ca="1" si="103"/>
        <v>0</v>
      </c>
      <c r="T1641" t="b">
        <f t="shared" ca="1" si="104"/>
        <v>0</v>
      </c>
      <c r="X1641" t="str">
        <f>IF(ISBLANK(W1641),"",
IF(ISERROR(FIND(",",W1641)),
  IF(ISERROR(VLOOKUP(W1641,MapTable!$A:$A,1,0)),"맵없음",
  ""),
IF(ISERROR(FIND(",",W1641,FIND(",",W1641)+1)),
  IF(OR(ISERROR(VLOOKUP(LEFT(W1641,FIND(",",W1641)-1),MapTable!$A:$A,1,0)),ISERROR(VLOOKUP(TRIM(MID(W1641,FIND(",",W1641)+1,999)),MapTable!$A:$A,1,0))),"맵없음",
  ""),
IF(ISERROR(FIND(",",W1641,FIND(",",W1641,FIND(",",W1641)+1)+1)),
  IF(OR(ISERROR(VLOOKUP(LEFT(W1641,FIND(",",W1641)-1),MapTable!$A:$A,1,0)),ISERROR(VLOOKUP(TRIM(MID(W1641,FIND(",",W1641)+1,FIND(",",W1641,FIND(",",W1641)+1)-FIND(",",W1641)-1)),MapTable!$A:$A,1,0)),ISERROR(VLOOKUP(TRIM(MID(W1641,FIND(",",W1641,FIND(",",W1641)+1)+1,999)),MapTable!$A:$A,1,0))),"맵없음",
  ""),
IF(ISERROR(FIND(",",W1641,FIND(",",W1641,FIND(",",W1641,FIND(",",W1641)+1)+1)+1)),
  IF(OR(ISERROR(VLOOKUP(LEFT(W1641,FIND(",",W1641)-1),MapTable!$A:$A,1,0)),ISERROR(VLOOKUP(TRIM(MID(W1641,FIND(",",W1641)+1,FIND(",",W1641,FIND(",",W1641)+1)-FIND(",",W1641)-1)),MapTable!$A:$A,1,0)),ISERROR(VLOOKUP(TRIM(MID(W1641,FIND(",",W1641,FIND(",",W1641)+1)+1,FIND(",",W1641,FIND(",",W1641,FIND(",",W1641)+1)+1)-FIND(",",W1641,FIND(",",W1641)+1)-1)),MapTable!$A:$A,1,0)),ISERROR(VLOOKUP(TRIM(MID(W1641,FIND(",",W1641,FIND(",",W1641,FIND(",",W1641)+1)+1)+1,999)),MapTable!$A:$A,1,0))),"맵없음",
  ""),
)))))</f>
        <v/>
      </c>
      <c r="AC1641" t="str">
        <f>IF(ISBLANK(AB1641),"",IF(ISERROR(VLOOKUP(AB1641,[3]DropTable!$A:$A,1,0)),"드랍없음",""))</f>
        <v/>
      </c>
      <c r="AE1641" t="str">
        <f>IF(ISBLANK(AD1641),"",IF(ISERROR(VLOOKUP(AD1641,[3]DropTable!$A:$A,1,0)),"드랍없음",""))</f>
        <v/>
      </c>
      <c r="AG1641">
        <v>9.8000000000000007</v>
      </c>
      <c r="AH1641">
        <v>1</v>
      </c>
    </row>
    <row r="1642" spans="1:34" x14ac:dyDescent="0.3">
      <c r="A1642">
        <v>11</v>
      </c>
      <c r="B1642">
        <v>1</v>
      </c>
      <c r="C1642">
        <f>IF(OR($L1642=TRUE,$A1642=0,MOD($A1642,ChapterTable!$S$20)&lt;&gt;0),
MAX(0,INT(($B1642+ChapterTable!$Q$26+VLOOKUP(SUBSTITUTE(C$1,"성장단계","")&amp;"단계오프셋",ChapterTable!$S:$T,2,0))/ChapterTable!$Q$23)),
MAX(0,INT(($B1642+ChapterTable!$S$26+VLOOKUP(SUBSTITUTE(C$1,"성장단계","")&amp;"보스단계오프셋",ChapterTable!$S:$T,2,0))/ChapterTable!$S$23)))</f>
        <v>0</v>
      </c>
      <c r="D1642">
        <f>IF(OR($L1642=TRUE,$A1642=0,MOD($A1642,ChapterTable!$S$20)&lt;&gt;0),
MAX(0,INT(($B1642+ChapterTable!$Q$26+VLOOKUP(SUBSTITUTE(D$1,"성장단계","")&amp;"단계오프셋",ChapterTable!$S:$T,2,0))/ChapterTable!$Q$23)),
MAX(0,INT(($B1642+ChapterTable!$S$26+VLOOKUP(SUBSTITUTE(D$1,"성장단계","")&amp;"보스단계오프셋",ChapterTable!$S:$T,2,0))/ChapterTable!$S$23)))</f>
        <v>0</v>
      </c>
      <c r="E1642" s="1">
        <f ca="1">IF(AND($A1642=0,$B1642=1),
    VLOOKUP(1,ChapterTable!$1:$1048576,MATCH("최종"&amp;SUBSTITUTE(SUBSTITUTE(E$1,"standard",""),"|Float",""),ChapterTable!$1:$1,0),0)*ChapterTable!$Q$17,
  IF(AND($A1642=0,$B1642=0),
    E1643,
  IF($B1642=0,
    VLOOKUP($A1642,ChapterTable!$1:$1048576,MATCH("최종"&amp;SUBSTITUTE(SUBSTITUTE(E$1,"standard",""),"|Float",""),ChapterTable!$1:$1,0),0),
  IF($B1642=1,
    IF($L1642=FALSE,
      VLOOKUP($A1642,ChapterTable!$1:$1048576,MATCH("최종"&amp;SUBSTITUTE(SUBSTITUTE(E$1,"standard",""),"|Float",""),ChapterTable!$1:$1,0),0),
      VLOOKUP($A1642-ChapterTable!$Q$11,ChapterTable!$1:$1048576,MATCH("최종"&amp;SUBSTITUTE(SUBSTITUTE(E$1,"standard",""),"|Float",""),ChapterTable!$1:$1,0),0)*ChapterTable!$Q$14
    ),
  OFFSET(E1642,-$B1642+IF($L1642,1,0),0)*
    (VLOOKUP(SUBSTITUTE(SUBSTITUTE(E$1,"standard",""),"|Float","")&amp;"인게임누적곱배수",ChapterTable!$S:$T,2,0)^C1642
    +VLOOKUP(SUBSTITUTE(SUBSTITUTE(E$1,"standard",""),"|Float","")&amp;"인게임누적합배수",ChapterTable!$S:$T,2,0)*C1642)
  )
  )
  )
)</f>
        <v>5881.833984375</v>
      </c>
      <c r="F1642" s="1">
        <f ca="1">IF(AND($A1642=0,$B1642=1),
    VLOOKUP(1,ChapterTable!$1:$1048576,MATCH("최종"&amp;SUBSTITUTE(SUBSTITUTE(F$1,"standard",""),"|Float",""),ChapterTable!$1:$1,0),0)*ChapterTable!$Q$17,
  IF(AND($A1642=0,$B1642=0),
    F1643,
  IF($B1642=0,
    VLOOKUP($A1642,ChapterTable!$1:$1048576,MATCH("최종"&amp;SUBSTITUTE(SUBSTITUTE(F$1,"standard",""),"|Float",""),ChapterTable!$1:$1,0),0),
  IF($B1642=1,
    IF($L1642=FALSE,
      VLOOKUP($A1642,ChapterTable!$1:$1048576,MATCH("최종"&amp;SUBSTITUTE(SUBSTITUTE(F$1,"standard",""),"|Float",""),ChapterTable!$1:$1,0),0),
      VLOOKUP($A1642-ChapterTable!$Q$11,ChapterTable!$1:$1048576,MATCH("최종"&amp;SUBSTITUTE(SUBSTITUTE(F$1,"standard",""),"|Float",""),ChapterTable!$1:$1,0),0)*ChapterTable!$Q$14
    ),
  OFFSET(F1642,-$B1642+IF($L1642,1,0),0)*
    (VLOOKUP(SUBSTITUTE(SUBSTITUTE(F$1,"standard",""),"|Float","")&amp;"인게임누적곱배수",ChapterTable!$S:$T,2,0)^D1642
    +VLOOKUP(SUBSTITUTE(SUBSTITUTE(F$1,"standard",""),"|Float","")&amp;"인게임누적합배수",ChapterTable!$S:$T,2,0)*D1642)
  )
  )
  )
)</f>
        <v>3267.685546875</v>
      </c>
      <c r="G1642" t="s">
        <v>76</v>
      </c>
      <c r="J1642" t="str">
        <f>IF(ISBLANK(I1642),"",
IFERROR(VLOOKUP(I1642,[1]StringTable!$1:$1048576,MATCH([1]StringTable!$B$1,[1]StringTable!$1:$1,0),0),
IFERROR(VLOOKUP(I1642,[1]InApkStringTable!$1:$1048576,MATCH([1]InApkStringTable!$B$1,[1]InApkStringTable!$1:$1,0),0),
"스트링없음")))</f>
        <v/>
      </c>
      <c r="L1642" t="b">
        <v>1</v>
      </c>
      <c r="N1642" t="str">
        <f>IF(ISBLANK(M1642),"",IF(ISERROR(VLOOKUP(M1642,MapTable!$A:$A,1,0)),"맵없음",""))</f>
        <v/>
      </c>
      <c r="O1642">
        <f t="shared" si="101"/>
        <v>1</v>
      </c>
      <c r="Q1642">
        <f t="shared" si="102"/>
        <v>1</v>
      </c>
      <c r="R1642" t="b">
        <f t="shared" ca="1" si="103"/>
        <v>0</v>
      </c>
      <c r="T1642" t="b">
        <f t="shared" ca="1" si="104"/>
        <v>0</v>
      </c>
      <c r="X1642" t="str">
        <f>IF(ISBLANK(W1642),"",
IF(ISERROR(FIND(",",W1642)),
  IF(ISERROR(VLOOKUP(W1642,MapTable!$A:$A,1,0)),"맵없음",
  ""),
IF(ISERROR(FIND(",",W1642,FIND(",",W1642)+1)),
  IF(OR(ISERROR(VLOOKUP(LEFT(W1642,FIND(",",W1642)-1),MapTable!$A:$A,1,0)),ISERROR(VLOOKUP(TRIM(MID(W1642,FIND(",",W1642)+1,999)),MapTable!$A:$A,1,0))),"맵없음",
  ""),
IF(ISERROR(FIND(",",W1642,FIND(",",W1642,FIND(",",W1642)+1)+1)),
  IF(OR(ISERROR(VLOOKUP(LEFT(W1642,FIND(",",W1642)-1),MapTable!$A:$A,1,0)),ISERROR(VLOOKUP(TRIM(MID(W1642,FIND(",",W1642)+1,FIND(",",W1642,FIND(",",W1642)+1)-FIND(",",W1642)-1)),MapTable!$A:$A,1,0)),ISERROR(VLOOKUP(TRIM(MID(W1642,FIND(",",W1642,FIND(",",W1642)+1)+1,999)),MapTable!$A:$A,1,0))),"맵없음",
  ""),
IF(ISERROR(FIND(",",W1642,FIND(",",W1642,FIND(",",W1642,FIND(",",W1642)+1)+1)+1)),
  IF(OR(ISERROR(VLOOKUP(LEFT(W1642,FIND(",",W1642)-1),MapTable!$A:$A,1,0)),ISERROR(VLOOKUP(TRIM(MID(W1642,FIND(",",W1642)+1,FIND(",",W1642,FIND(",",W1642)+1)-FIND(",",W1642)-1)),MapTable!$A:$A,1,0)),ISERROR(VLOOKUP(TRIM(MID(W1642,FIND(",",W1642,FIND(",",W1642)+1)+1,FIND(",",W1642,FIND(",",W1642,FIND(",",W1642)+1)+1)-FIND(",",W1642,FIND(",",W1642)+1)-1)),MapTable!$A:$A,1,0)),ISERROR(VLOOKUP(TRIM(MID(W1642,FIND(",",W1642,FIND(",",W1642,FIND(",",W1642)+1)+1)+1,999)),MapTable!$A:$A,1,0))),"맵없음",
  ""),
)))))</f>
        <v/>
      </c>
      <c r="AC1642" t="str">
        <f>IF(ISBLANK(AB1642),"",IF(ISERROR(VLOOKUP(AB1642,[3]DropTable!$A:$A,1,0)),"드랍없음",""))</f>
        <v/>
      </c>
      <c r="AE1642" t="str">
        <f>IF(ISBLANK(AD1642),"",IF(ISERROR(VLOOKUP(AD1642,[3]DropTable!$A:$A,1,0)),"드랍없음",""))</f>
        <v/>
      </c>
      <c r="AG1642">
        <v>9.8000000000000007</v>
      </c>
      <c r="AH1642">
        <v>1</v>
      </c>
    </row>
    <row r="1643" spans="1:34" x14ac:dyDescent="0.3">
      <c r="A1643">
        <v>11</v>
      </c>
      <c r="B1643">
        <v>2</v>
      </c>
      <c r="C1643">
        <f>IF(OR($L1643=TRUE,$A1643=0,MOD($A1643,ChapterTable!$S$20)&lt;&gt;0),
MAX(0,INT(($B1643+ChapterTable!$Q$26+VLOOKUP(SUBSTITUTE(C$1,"성장단계","")&amp;"단계오프셋",ChapterTable!$S:$T,2,0))/ChapterTable!$Q$23)),
MAX(0,INT(($B1643+ChapterTable!$S$26+VLOOKUP(SUBSTITUTE(C$1,"성장단계","")&amp;"보스단계오프셋",ChapterTable!$S:$T,2,0))/ChapterTable!$S$23)))</f>
        <v>0</v>
      </c>
      <c r="D1643">
        <f>IF(OR($L1643=TRUE,$A1643=0,MOD($A1643,ChapterTable!$S$20)&lt;&gt;0),
MAX(0,INT(($B1643+ChapterTable!$Q$26+VLOOKUP(SUBSTITUTE(D$1,"성장단계","")&amp;"단계오프셋",ChapterTable!$S:$T,2,0))/ChapterTable!$Q$23)),
MAX(0,INT(($B1643+ChapterTable!$S$26+VLOOKUP(SUBSTITUTE(D$1,"성장단계","")&amp;"보스단계오프셋",ChapterTable!$S:$T,2,0))/ChapterTable!$S$23)))</f>
        <v>0</v>
      </c>
      <c r="E1643" s="1">
        <f ca="1">IF(AND($A1643=0,$B1643=1),
    VLOOKUP(1,ChapterTable!$1:$1048576,MATCH("최종"&amp;SUBSTITUTE(SUBSTITUTE(E$1,"standard",""),"|Float",""),ChapterTable!$1:$1,0),0)*ChapterTable!$Q$17,
  IF(AND($A1643=0,$B1643=0),
    E1644,
  IF($B1643=0,
    VLOOKUP($A1643,ChapterTable!$1:$1048576,MATCH("최종"&amp;SUBSTITUTE(SUBSTITUTE(E$1,"standard",""),"|Float",""),ChapterTable!$1:$1,0),0),
  IF($B1643=1,
    IF($L1643=FALSE,
      VLOOKUP($A1643,ChapterTable!$1:$1048576,MATCH("최종"&amp;SUBSTITUTE(SUBSTITUTE(E$1,"standard",""),"|Float",""),ChapterTable!$1:$1,0),0),
      VLOOKUP($A1643-ChapterTable!$Q$11,ChapterTable!$1:$1048576,MATCH("최종"&amp;SUBSTITUTE(SUBSTITUTE(E$1,"standard",""),"|Float",""),ChapterTable!$1:$1,0),0)*ChapterTable!$Q$14
    ),
  OFFSET(E1643,-$B1643+IF($L1643,1,0),0)*
    (VLOOKUP(SUBSTITUTE(SUBSTITUTE(E$1,"standard",""),"|Float","")&amp;"인게임누적곱배수",ChapterTable!$S:$T,2,0)^C1643
    +VLOOKUP(SUBSTITUTE(SUBSTITUTE(E$1,"standard",""),"|Float","")&amp;"인게임누적합배수",ChapterTable!$S:$T,2,0)*C1643)
  )
  )
  )
)</f>
        <v>5881.833984375</v>
      </c>
      <c r="F1643" s="1">
        <f ca="1">IF(AND($A1643=0,$B1643=1),
    VLOOKUP(1,ChapterTable!$1:$1048576,MATCH("최종"&amp;SUBSTITUTE(SUBSTITUTE(F$1,"standard",""),"|Float",""),ChapterTable!$1:$1,0),0)*ChapterTable!$Q$17,
  IF(AND($A1643=0,$B1643=0),
    F1644,
  IF($B1643=0,
    VLOOKUP($A1643,ChapterTable!$1:$1048576,MATCH("최종"&amp;SUBSTITUTE(SUBSTITUTE(F$1,"standard",""),"|Float",""),ChapterTable!$1:$1,0),0),
  IF($B1643=1,
    IF($L1643=FALSE,
      VLOOKUP($A1643,ChapterTable!$1:$1048576,MATCH("최종"&amp;SUBSTITUTE(SUBSTITUTE(F$1,"standard",""),"|Float",""),ChapterTable!$1:$1,0),0),
      VLOOKUP($A1643-ChapterTable!$Q$11,ChapterTable!$1:$1048576,MATCH("최종"&amp;SUBSTITUTE(SUBSTITUTE(F$1,"standard",""),"|Float",""),ChapterTable!$1:$1,0),0)*ChapterTable!$Q$14
    ),
  OFFSET(F1643,-$B1643+IF($L1643,1,0),0)*
    (VLOOKUP(SUBSTITUTE(SUBSTITUTE(F$1,"standard",""),"|Float","")&amp;"인게임누적곱배수",ChapterTable!$S:$T,2,0)^D1643
    +VLOOKUP(SUBSTITUTE(SUBSTITUTE(F$1,"standard",""),"|Float","")&amp;"인게임누적합배수",ChapterTable!$S:$T,2,0)*D1643)
  )
  )
  )
)</f>
        <v>3267.685546875</v>
      </c>
      <c r="G1643" t="s">
        <v>76</v>
      </c>
      <c r="J1643" t="str">
        <f>IF(ISBLANK(I1643),"",
IFERROR(VLOOKUP(I1643,[1]StringTable!$1:$1048576,MATCH([1]StringTable!$B$1,[1]StringTable!$1:$1,0),0),
IFERROR(VLOOKUP(I1643,[1]InApkStringTable!$1:$1048576,MATCH([1]InApkStringTable!$B$1,[1]InApkStringTable!$1:$1,0),0),
"스트링없음")))</f>
        <v/>
      </c>
      <c r="L1643" t="b">
        <v>1</v>
      </c>
      <c r="N1643" t="str">
        <f>IF(ISBLANK(M1643),"",IF(ISERROR(VLOOKUP(M1643,MapTable!$A:$A,1,0)),"맵없음",""))</f>
        <v/>
      </c>
      <c r="O1643">
        <f t="shared" si="101"/>
        <v>1</v>
      </c>
      <c r="Q1643">
        <f t="shared" si="102"/>
        <v>1</v>
      </c>
      <c r="R1643" t="b">
        <f t="shared" ca="1" si="103"/>
        <v>0</v>
      </c>
      <c r="T1643" t="b">
        <f t="shared" ca="1" si="104"/>
        <v>0</v>
      </c>
      <c r="X1643" t="str">
        <f>IF(ISBLANK(W1643),"",
IF(ISERROR(FIND(",",W1643)),
  IF(ISERROR(VLOOKUP(W1643,MapTable!$A:$A,1,0)),"맵없음",
  ""),
IF(ISERROR(FIND(",",W1643,FIND(",",W1643)+1)),
  IF(OR(ISERROR(VLOOKUP(LEFT(W1643,FIND(",",W1643)-1),MapTable!$A:$A,1,0)),ISERROR(VLOOKUP(TRIM(MID(W1643,FIND(",",W1643)+1,999)),MapTable!$A:$A,1,0))),"맵없음",
  ""),
IF(ISERROR(FIND(",",W1643,FIND(",",W1643,FIND(",",W1643)+1)+1)),
  IF(OR(ISERROR(VLOOKUP(LEFT(W1643,FIND(",",W1643)-1),MapTable!$A:$A,1,0)),ISERROR(VLOOKUP(TRIM(MID(W1643,FIND(",",W1643)+1,FIND(",",W1643,FIND(",",W1643)+1)-FIND(",",W1643)-1)),MapTable!$A:$A,1,0)),ISERROR(VLOOKUP(TRIM(MID(W1643,FIND(",",W1643,FIND(",",W1643)+1)+1,999)),MapTable!$A:$A,1,0))),"맵없음",
  ""),
IF(ISERROR(FIND(",",W1643,FIND(",",W1643,FIND(",",W1643,FIND(",",W1643)+1)+1)+1)),
  IF(OR(ISERROR(VLOOKUP(LEFT(W1643,FIND(",",W1643)-1),MapTable!$A:$A,1,0)),ISERROR(VLOOKUP(TRIM(MID(W1643,FIND(",",W1643)+1,FIND(",",W1643,FIND(",",W1643)+1)-FIND(",",W1643)-1)),MapTable!$A:$A,1,0)),ISERROR(VLOOKUP(TRIM(MID(W1643,FIND(",",W1643,FIND(",",W1643)+1)+1,FIND(",",W1643,FIND(",",W1643,FIND(",",W1643)+1)+1)-FIND(",",W1643,FIND(",",W1643)+1)-1)),MapTable!$A:$A,1,0)),ISERROR(VLOOKUP(TRIM(MID(W1643,FIND(",",W1643,FIND(",",W1643,FIND(",",W1643)+1)+1)+1,999)),MapTable!$A:$A,1,0))),"맵없음",
  ""),
)))))</f>
        <v/>
      </c>
      <c r="AC1643" t="str">
        <f>IF(ISBLANK(AB1643),"",IF(ISERROR(VLOOKUP(AB1643,[3]DropTable!$A:$A,1,0)),"드랍없음",""))</f>
        <v/>
      </c>
      <c r="AE1643" t="str">
        <f>IF(ISBLANK(AD1643),"",IF(ISERROR(VLOOKUP(AD1643,[3]DropTable!$A:$A,1,0)),"드랍없음",""))</f>
        <v/>
      </c>
      <c r="AG1643">
        <v>9.8000000000000007</v>
      </c>
      <c r="AH1643">
        <v>1</v>
      </c>
    </row>
    <row r="1644" spans="1:34" x14ac:dyDescent="0.3">
      <c r="A1644">
        <v>11</v>
      </c>
      <c r="B1644">
        <v>3</v>
      </c>
      <c r="C1644">
        <f>IF(OR($L1644=TRUE,$A1644=0,MOD($A1644,ChapterTable!$S$20)&lt;&gt;0),
MAX(0,INT(($B1644+ChapterTable!$Q$26+VLOOKUP(SUBSTITUTE(C$1,"성장단계","")&amp;"단계오프셋",ChapterTable!$S:$T,2,0))/ChapterTable!$Q$23)),
MAX(0,INT(($B1644+ChapterTable!$S$26+VLOOKUP(SUBSTITUTE(C$1,"성장단계","")&amp;"보스단계오프셋",ChapterTable!$S:$T,2,0))/ChapterTable!$S$23)))</f>
        <v>0</v>
      </c>
      <c r="D1644">
        <f>IF(OR($L1644=TRUE,$A1644=0,MOD($A1644,ChapterTable!$S$20)&lt;&gt;0),
MAX(0,INT(($B1644+ChapterTable!$Q$26+VLOOKUP(SUBSTITUTE(D$1,"성장단계","")&amp;"단계오프셋",ChapterTable!$S:$T,2,0))/ChapterTable!$Q$23)),
MAX(0,INT(($B1644+ChapterTable!$S$26+VLOOKUP(SUBSTITUTE(D$1,"성장단계","")&amp;"보스단계오프셋",ChapterTable!$S:$T,2,0))/ChapterTable!$S$23)))</f>
        <v>0</v>
      </c>
      <c r="E1644" s="1">
        <f ca="1">IF(AND($A1644=0,$B1644=1),
    VLOOKUP(1,ChapterTable!$1:$1048576,MATCH("최종"&amp;SUBSTITUTE(SUBSTITUTE(E$1,"standard",""),"|Float",""),ChapterTable!$1:$1,0),0)*ChapterTable!$Q$17,
  IF(AND($A1644=0,$B1644=0),
    E1645,
  IF($B1644=0,
    VLOOKUP($A1644,ChapterTable!$1:$1048576,MATCH("최종"&amp;SUBSTITUTE(SUBSTITUTE(E$1,"standard",""),"|Float",""),ChapterTable!$1:$1,0),0),
  IF($B1644=1,
    IF($L1644=FALSE,
      VLOOKUP($A1644,ChapterTable!$1:$1048576,MATCH("최종"&amp;SUBSTITUTE(SUBSTITUTE(E$1,"standard",""),"|Float",""),ChapterTable!$1:$1,0),0),
      VLOOKUP($A1644-ChapterTable!$Q$11,ChapterTable!$1:$1048576,MATCH("최종"&amp;SUBSTITUTE(SUBSTITUTE(E$1,"standard",""),"|Float",""),ChapterTable!$1:$1,0),0)*ChapterTable!$Q$14
    ),
  OFFSET(E1644,-$B1644+IF($L1644,1,0),0)*
    (VLOOKUP(SUBSTITUTE(SUBSTITUTE(E$1,"standard",""),"|Float","")&amp;"인게임누적곱배수",ChapterTable!$S:$T,2,0)^C1644
    +VLOOKUP(SUBSTITUTE(SUBSTITUTE(E$1,"standard",""),"|Float","")&amp;"인게임누적합배수",ChapterTable!$S:$T,2,0)*C1644)
  )
  )
  )
)</f>
        <v>5881.833984375</v>
      </c>
      <c r="F1644" s="1">
        <f ca="1">IF(AND($A1644=0,$B1644=1),
    VLOOKUP(1,ChapterTable!$1:$1048576,MATCH("최종"&amp;SUBSTITUTE(SUBSTITUTE(F$1,"standard",""),"|Float",""),ChapterTable!$1:$1,0),0)*ChapterTable!$Q$17,
  IF(AND($A1644=0,$B1644=0),
    F1645,
  IF($B1644=0,
    VLOOKUP($A1644,ChapterTable!$1:$1048576,MATCH("최종"&amp;SUBSTITUTE(SUBSTITUTE(F$1,"standard",""),"|Float",""),ChapterTable!$1:$1,0),0),
  IF($B1644=1,
    IF($L1644=FALSE,
      VLOOKUP($A1644,ChapterTable!$1:$1048576,MATCH("최종"&amp;SUBSTITUTE(SUBSTITUTE(F$1,"standard",""),"|Float",""),ChapterTable!$1:$1,0),0),
      VLOOKUP($A1644-ChapterTable!$Q$11,ChapterTable!$1:$1048576,MATCH("최종"&amp;SUBSTITUTE(SUBSTITUTE(F$1,"standard",""),"|Float",""),ChapterTable!$1:$1,0),0)*ChapterTable!$Q$14
    ),
  OFFSET(F1644,-$B1644+IF($L1644,1,0),0)*
    (VLOOKUP(SUBSTITUTE(SUBSTITUTE(F$1,"standard",""),"|Float","")&amp;"인게임누적곱배수",ChapterTable!$S:$T,2,0)^D1644
    +VLOOKUP(SUBSTITUTE(SUBSTITUTE(F$1,"standard",""),"|Float","")&amp;"인게임누적합배수",ChapterTable!$S:$T,2,0)*D1644)
  )
  )
  )
)</f>
        <v>3267.685546875</v>
      </c>
      <c r="G1644" t="s">
        <v>76</v>
      </c>
      <c r="J1644" t="str">
        <f>IF(ISBLANK(I1644),"",
IFERROR(VLOOKUP(I1644,[1]StringTable!$1:$1048576,MATCH([1]StringTable!$B$1,[1]StringTable!$1:$1,0),0),
IFERROR(VLOOKUP(I1644,[1]InApkStringTable!$1:$1048576,MATCH([1]InApkStringTable!$B$1,[1]InApkStringTable!$1:$1,0),0),
"스트링없음")))</f>
        <v/>
      </c>
      <c r="L1644" t="b">
        <v>1</v>
      </c>
      <c r="N1644" t="str">
        <f>IF(ISBLANK(M1644),"",IF(ISERROR(VLOOKUP(M1644,MapTable!$A:$A,1,0)),"맵없음",""))</f>
        <v/>
      </c>
      <c r="O1644">
        <f t="shared" si="101"/>
        <v>1</v>
      </c>
      <c r="Q1644">
        <f t="shared" si="102"/>
        <v>1</v>
      </c>
      <c r="R1644" t="b">
        <f t="shared" ca="1" si="103"/>
        <v>0</v>
      </c>
      <c r="T1644" t="b">
        <f t="shared" ca="1" si="104"/>
        <v>0</v>
      </c>
      <c r="X1644" t="str">
        <f>IF(ISBLANK(W1644),"",
IF(ISERROR(FIND(",",W1644)),
  IF(ISERROR(VLOOKUP(W1644,MapTable!$A:$A,1,0)),"맵없음",
  ""),
IF(ISERROR(FIND(",",W1644,FIND(",",W1644)+1)),
  IF(OR(ISERROR(VLOOKUP(LEFT(W1644,FIND(",",W1644)-1),MapTable!$A:$A,1,0)),ISERROR(VLOOKUP(TRIM(MID(W1644,FIND(",",W1644)+1,999)),MapTable!$A:$A,1,0))),"맵없음",
  ""),
IF(ISERROR(FIND(",",W1644,FIND(",",W1644,FIND(",",W1644)+1)+1)),
  IF(OR(ISERROR(VLOOKUP(LEFT(W1644,FIND(",",W1644)-1),MapTable!$A:$A,1,0)),ISERROR(VLOOKUP(TRIM(MID(W1644,FIND(",",W1644)+1,FIND(",",W1644,FIND(",",W1644)+1)-FIND(",",W1644)-1)),MapTable!$A:$A,1,0)),ISERROR(VLOOKUP(TRIM(MID(W1644,FIND(",",W1644,FIND(",",W1644)+1)+1,999)),MapTable!$A:$A,1,0))),"맵없음",
  ""),
IF(ISERROR(FIND(",",W1644,FIND(",",W1644,FIND(",",W1644,FIND(",",W1644)+1)+1)+1)),
  IF(OR(ISERROR(VLOOKUP(LEFT(W1644,FIND(",",W1644)-1),MapTable!$A:$A,1,0)),ISERROR(VLOOKUP(TRIM(MID(W1644,FIND(",",W1644)+1,FIND(",",W1644,FIND(",",W1644)+1)-FIND(",",W1644)-1)),MapTable!$A:$A,1,0)),ISERROR(VLOOKUP(TRIM(MID(W1644,FIND(",",W1644,FIND(",",W1644)+1)+1,FIND(",",W1644,FIND(",",W1644,FIND(",",W1644)+1)+1)-FIND(",",W1644,FIND(",",W1644)+1)-1)),MapTable!$A:$A,1,0)),ISERROR(VLOOKUP(TRIM(MID(W1644,FIND(",",W1644,FIND(",",W1644,FIND(",",W1644)+1)+1)+1,999)),MapTable!$A:$A,1,0))),"맵없음",
  ""),
)))))</f>
        <v/>
      </c>
      <c r="AC1644" t="str">
        <f>IF(ISBLANK(AB1644),"",IF(ISERROR(VLOOKUP(AB1644,[3]DropTable!$A:$A,1,0)),"드랍없음",""))</f>
        <v/>
      </c>
      <c r="AE1644" t="str">
        <f>IF(ISBLANK(AD1644),"",IF(ISERROR(VLOOKUP(AD1644,[3]DropTable!$A:$A,1,0)),"드랍없음",""))</f>
        <v/>
      </c>
      <c r="AG1644">
        <v>9.8000000000000007</v>
      </c>
      <c r="AH1644">
        <v>1</v>
      </c>
    </row>
    <row r="1645" spans="1:34" x14ac:dyDescent="0.3">
      <c r="A1645">
        <v>11</v>
      </c>
      <c r="B1645">
        <v>4</v>
      </c>
      <c r="C1645">
        <f>IF(OR($L1645=TRUE,$A1645=0,MOD($A1645,ChapterTable!$S$20)&lt;&gt;0),
MAX(0,INT(($B1645+ChapterTable!$Q$26+VLOOKUP(SUBSTITUTE(C$1,"성장단계","")&amp;"단계오프셋",ChapterTable!$S:$T,2,0))/ChapterTable!$Q$23)),
MAX(0,INT(($B1645+ChapterTable!$S$26+VLOOKUP(SUBSTITUTE(C$1,"성장단계","")&amp;"보스단계오프셋",ChapterTable!$S:$T,2,0))/ChapterTable!$S$23)))</f>
        <v>0</v>
      </c>
      <c r="D1645">
        <f>IF(OR($L1645=TRUE,$A1645=0,MOD($A1645,ChapterTable!$S$20)&lt;&gt;0),
MAX(0,INT(($B1645+ChapterTable!$Q$26+VLOOKUP(SUBSTITUTE(D$1,"성장단계","")&amp;"단계오프셋",ChapterTable!$S:$T,2,0))/ChapterTable!$Q$23)),
MAX(0,INT(($B1645+ChapterTable!$S$26+VLOOKUP(SUBSTITUTE(D$1,"성장단계","")&amp;"보스단계오프셋",ChapterTable!$S:$T,2,0))/ChapterTable!$S$23)))</f>
        <v>0</v>
      </c>
      <c r="E1645" s="1">
        <f ca="1">IF(AND($A1645=0,$B1645=1),
    VLOOKUP(1,ChapterTable!$1:$1048576,MATCH("최종"&amp;SUBSTITUTE(SUBSTITUTE(E$1,"standard",""),"|Float",""),ChapterTable!$1:$1,0),0)*ChapterTable!$Q$17,
  IF(AND($A1645=0,$B1645=0),
    E1646,
  IF($B1645=0,
    VLOOKUP($A1645,ChapterTable!$1:$1048576,MATCH("최종"&amp;SUBSTITUTE(SUBSTITUTE(E$1,"standard",""),"|Float",""),ChapterTable!$1:$1,0),0),
  IF($B1645=1,
    IF($L1645=FALSE,
      VLOOKUP($A1645,ChapterTable!$1:$1048576,MATCH("최종"&amp;SUBSTITUTE(SUBSTITUTE(E$1,"standard",""),"|Float",""),ChapterTable!$1:$1,0),0),
      VLOOKUP($A1645-ChapterTable!$Q$11,ChapterTable!$1:$1048576,MATCH("최종"&amp;SUBSTITUTE(SUBSTITUTE(E$1,"standard",""),"|Float",""),ChapterTable!$1:$1,0),0)*ChapterTable!$Q$14
    ),
  OFFSET(E1645,-$B1645+IF($L1645,1,0),0)*
    (VLOOKUP(SUBSTITUTE(SUBSTITUTE(E$1,"standard",""),"|Float","")&amp;"인게임누적곱배수",ChapterTable!$S:$T,2,0)^C1645
    +VLOOKUP(SUBSTITUTE(SUBSTITUTE(E$1,"standard",""),"|Float","")&amp;"인게임누적합배수",ChapterTable!$S:$T,2,0)*C1645)
  )
  )
  )
)</f>
        <v>5881.833984375</v>
      </c>
      <c r="F1645" s="1">
        <f ca="1">IF(AND($A1645=0,$B1645=1),
    VLOOKUP(1,ChapterTable!$1:$1048576,MATCH("최종"&amp;SUBSTITUTE(SUBSTITUTE(F$1,"standard",""),"|Float",""),ChapterTable!$1:$1,0),0)*ChapterTable!$Q$17,
  IF(AND($A1645=0,$B1645=0),
    F1646,
  IF($B1645=0,
    VLOOKUP($A1645,ChapterTable!$1:$1048576,MATCH("최종"&amp;SUBSTITUTE(SUBSTITUTE(F$1,"standard",""),"|Float",""),ChapterTable!$1:$1,0),0),
  IF($B1645=1,
    IF($L1645=FALSE,
      VLOOKUP($A1645,ChapterTable!$1:$1048576,MATCH("최종"&amp;SUBSTITUTE(SUBSTITUTE(F$1,"standard",""),"|Float",""),ChapterTable!$1:$1,0),0),
      VLOOKUP($A1645-ChapterTable!$Q$11,ChapterTable!$1:$1048576,MATCH("최종"&amp;SUBSTITUTE(SUBSTITUTE(F$1,"standard",""),"|Float",""),ChapterTable!$1:$1,0),0)*ChapterTable!$Q$14
    ),
  OFFSET(F1645,-$B1645+IF($L1645,1,0),0)*
    (VLOOKUP(SUBSTITUTE(SUBSTITUTE(F$1,"standard",""),"|Float","")&amp;"인게임누적곱배수",ChapterTable!$S:$T,2,0)^D1645
    +VLOOKUP(SUBSTITUTE(SUBSTITUTE(F$1,"standard",""),"|Float","")&amp;"인게임누적합배수",ChapterTable!$S:$T,2,0)*D1645)
  )
  )
  )
)</f>
        <v>3267.685546875</v>
      </c>
      <c r="G1645" t="s">
        <v>76</v>
      </c>
      <c r="J1645" t="str">
        <f>IF(ISBLANK(I1645),"",
IFERROR(VLOOKUP(I1645,[1]StringTable!$1:$1048576,MATCH([1]StringTable!$B$1,[1]StringTable!$1:$1,0),0),
IFERROR(VLOOKUP(I1645,[1]InApkStringTable!$1:$1048576,MATCH([1]InApkStringTable!$B$1,[1]InApkStringTable!$1:$1,0),0),
"스트링없음")))</f>
        <v/>
      </c>
      <c r="L1645" t="b">
        <v>1</v>
      </c>
      <c r="N1645" t="str">
        <f>IF(ISBLANK(M1645),"",IF(ISERROR(VLOOKUP(M1645,MapTable!$A:$A,1,0)),"맵없음",""))</f>
        <v/>
      </c>
      <c r="O1645">
        <f t="shared" si="101"/>
        <v>1</v>
      </c>
      <c r="Q1645">
        <f t="shared" si="102"/>
        <v>1</v>
      </c>
      <c r="R1645" t="b">
        <f t="shared" ca="1" si="103"/>
        <v>0</v>
      </c>
      <c r="T1645" t="b">
        <f t="shared" ca="1" si="104"/>
        <v>0</v>
      </c>
      <c r="X1645" t="str">
        <f>IF(ISBLANK(W1645),"",
IF(ISERROR(FIND(",",W1645)),
  IF(ISERROR(VLOOKUP(W1645,MapTable!$A:$A,1,0)),"맵없음",
  ""),
IF(ISERROR(FIND(",",W1645,FIND(",",W1645)+1)),
  IF(OR(ISERROR(VLOOKUP(LEFT(W1645,FIND(",",W1645)-1),MapTable!$A:$A,1,0)),ISERROR(VLOOKUP(TRIM(MID(W1645,FIND(",",W1645)+1,999)),MapTable!$A:$A,1,0))),"맵없음",
  ""),
IF(ISERROR(FIND(",",W1645,FIND(",",W1645,FIND(",",W1645)+1)+1)),
  IF(OR(ISERROR(VLOOKUP(LEFT(W1645,FIND(",",W1645)-1),MapTable!$A:$A,1,0)),ISERROR(VLOOKUP(TRIM(MID(W1645,FIND(",",W1645)+1,FIND(",",W1645,FIND(",",W1645)+1)-FIND(",",W1645)-1)),MapTable!$A:$A,1,0)),ISERROR(VLOOKUP(TRIM(MID(W1645,FIND(",",W1645,FIND(",",W1645)+1)+1,999)),MapTable!$A:$A,1,0))),"맵없음",
  ""),
IF(ISERROR(FIND(",",W1645,FIND(",",W1645,FIND(",",W1645,FIND(",",W1645)+1)+1)+1)),
  IF(OR(ISERROR(VLOOKUP(LEFT(W1645,FIND(",",W1645)-1),MapTable!$A:$A,1,0)),ISERROR(VLOOKUP(TRIM(MID(W1645,FIND(",",W1645)+1,FIND(",",W1645,FIND(",",W1645)+1)-FIND(",",W1645)-1)),MapTable!$A:$A,1,0)),ISERROR(VLOOKUP(TRIM(MID(W1645,FIND(",",W1645,FIND(",",W1645)+1)+1,FIND(",",W1645,FIND(",",W1645,FIND(",",W1645)+1)+1)-FIND(",",W1645,FIND(",",W1645)+1)-1)),MapTable!$A:$A,1,0)),ISERROR(VLOOKUP(TRIM(MID(W1645,FIND(",",W1645,FIND(",",W1645,FIND(",",W1645)+1)+1)+1,999)),MapTable!$A:$A,1,0))),"맵없음",
  ""),
)))))</f>
        <v/>
      </c>
      <c r="AC1645" t="str">
        <f>IF(ISBLANK(AB1645),"",IF(ISERROR(VLOOKUP(AB1645,[3]DropTable!$A:$A,1,0)),"드랍없음",""))</f>
        <v/>
      </c>
      <c r="AE1645" t="str">
        <f>IF(ISBLANK(AD1645),"",IF(ISERROR(VLOOKUP(AD1645,[3]DropTable!$A:$A,1,0)),"드랍없음",""))</f>
        <v/>
      </c>
      <c r="AG1645">
        <v>9.8000000000000007</v>
      </c>
      <c r="AH1645">
        <v>1</v>
      </c>
    </row>
    <row r="1646" spans="1:34" x14ac:dyDescent="0.3">
      <c r="A1646">
        <v>11</v>
      </c>
      <c r="B1646">
        <v>5</v>
      </c>
      <c r="C1646">
        <f>IF(OR($L1646=TRUE,$A1646=0,MOD($A1646,ChapterTable!$S$20)&lt;&gt;0),
MAX(0,INT(($B1646+ChapterTable!$Q$26+VLOOKUP(SUBSTITUTE(C$1,"성장단계","")&amp;"단계오프셋",ChapterTable!$S:$T,2,0))/ChapterTable!$Q$23)),
MAX(0,INT(($B1646+ChapterTable!$S$26+VLOOKUP(SUBSTITUTE(C$1,"성장단계","")&amp;"보스단계오프셋",ChapterTable!$S:$T,2,0))/ChapterTable!$S$23)))</f>
        <v>0</v>
      </c>
      <c r="D1646">
        <f>IF(OR($L1646=TRUE,$A1646=0,MOD($A1646,ChapterTable!$S$20)&lt;&gt;0),
MAX(0,INT(($B1646+ChapterTable!$Q$26+VLOOKUP(SUBSTITUTE(D$1,"성장단계","")&amp;"단계오프셋",ChapterTable!$S:$T,2,0))/ChapterTable!$Q$23)),
MAX(0,INT(($B1646+ChapterTable!$S$26+VLOOKUP(SUBSTITUTE(D$1,"성장단계","")&amp;"보스단계오프셋",ChapterTable!$S:$T,2,0))/ChapterTable!$S$23)))</f>
        <v>0</v>
      </c>
      <c r="E1646" s="1">
        <f ca="1">IF(AND($A1646=0,$B1646=1),
    VLOOKUP(1,ChapterTable!$1:$1048576,MATCH("최종"&amp;SUBSTITUTE(SUBSTITUTE(E$1,"standard",""),"|Float",""),ChapterTable!$1:$1,0),0)*ChapterTable!$Q$17,
  IF(AND($A1646=0,$B1646=0),
    E1647,
  IF($B1646=0,
    VLOOKUP($A1646,ChapterTable!$1:$1048576,MATCH("최종"&amp;SUBSTITUTE(SUBSTITUTE(E$1,"standard",""),"|Float",""),ChapterTable!$1:$1,0),0),
  IF($B1646=1,
    IF($L1646=FALSE,
      VLOOKUP($A1646,ChapterTable!$1:$1048576,MATCH("최종"&amp;SUBSTITUTE(SUBSTITUTE(E$1,"standard",""),"|Float",""),ChapterTable!$1:$1,0),0),
      VLOOKUP($A1646-ChapterTable!$Q$11,ChapterTable!$1:$1048576,MATCH("최종"&amp;SUBSTITUTE(SUBSTITUTE(E$1,"standard",""),"|Float",""),ChapterTable!$1:$1,0),0)*ChapterTable!$Q$14
    ),
  OFFSET(E1646,-$B1646+IF($L1646,1,0),0)*
    (VLOOKUP(SUBSTITUTE(SUBSTITUTE(E$1,"standard",""),"|Float","")&amp;"인게임누적곱배수",ChapterTable!$S:$T,2,0)^C1646
    +VLOOKUP(SUBSTITUTE(SUBSTITUTE(E$1,"standard",""),"|Float","")&amp;"인게임누적합배수",ChapterTable!$S:$T,2,0)*C1646)
  )
  )
  )
)</f>
        <v>5881.833984375</v>
      </c>
      <c r="F1646" s="1">
        <f ca="1">IF(AND($A1646=0,$B1646=1),
    VLOOKUP(1,ChapterTable!$1:$1048576,MATCH("최종"&amp;SUBSTITUTE(SUBSTITUTE(F$1,"standard",""),"|Float",""),ChapterTable!$1:$1,0),0)*ChapterTable!$Q$17,
  IF(AND($A1646=0,$B1646=0),
    F1647,
  IF($B1646=0,
    VLOOKUP($A1646,ChapterTable!$1:$1048576,MATCH("최종"&amp;SUBSTITUTE(SUBSTITUTE(F$1,"standard",""),"|Float",""),ChapterTable!$1:$1,0),0),
  IF($B1646=1,
    IF($L1646=FALSE,
      VLOOKUP($A1646,ChapterTable!$1:$1048576,MATCH("최종"&amp;SUBSTITUTE(SUBSTITUTE(F$1,"standard",""),"|Float",""),ChapterTable!$1:$1,0),0),
      VLOOKUP($A1646-ChapterTable!$Q$11,ChapterTable!$1:$1048576,MATCH("최종"&amp;SUBSTITUTE(SUBSTITUTE(F$1,"standard",""),"|Float",""),ChapterTable!$1:$1,0),0)*ChapterTable!$Q$14
    ),
  OFFSET(F1646,-$B1646+IF($L1646,1,0),0)*
    (VLOOKUP(SUBSTITUTE(SUBSTITUTE(F$1,"standard",""),"|Float","")&amp;"인게임누적곱배수",ChapterTable!$S:$T,2,0)^D1646
    +VLOOKUP(SUBSTITUTE(SUBSTITUTE(F$1,"standard",""),"|Float","")&amp;"인게임누적합배수",ChapterTable!$S:$T,2,0)*D1646)
  )
  )
  )
)</f>
        <v>3267.685546875</v>
      </c>
      <c r="G1646" t="s">
        <v>76</v>
      </c>
      <c r="J1646" t="str">
        <f>IF(ISBLANK(I1646),"",
IFERROR(VLOOKUP(I1646,[1]StringTable!$1:$1048576,MATCH([1]StringTable!$B$1,[1]StringTable!$1:$1,0),0),
IFERROR(VLOOKUP(I1646,[1]InApkStringTable!$1:$1048576,MATCH([1]InApkStringTable!$B$1,[1]InApkStringTable!$1:$1,0),0),
"스트링없음")))</f>
        <v/>
      </c>
      <c r="L1646" t="b">
        <v>1</v>
      </c>
      <c r="N1646" t="str">
        <f>IF(ISBLANK(M1646),"",IF(ISERROR(VLOOKUP(M1646,MapTable!$A:$A,1,0)),"맵없음",""))</f>
        <v/>
      </c>
      <c r="O1646">
        <f t="shared" si="101"/>
        <v>11</v>
      </c>
      <c r="Q1646">
        <f t="shared" si="102"/>
        <v>11</v>
      </c>
      <c r="R1646" t="b">
        <f t="shared" ca="1" si="103"/>
        <v>0</v>
      </c>
      <c r="T1646" t="b">
        <f t="shared" ca="1" si="104"/>
        <v>0</v>
      </c>
      <c r="X1646" t="str">
        <f>IF(ISBLANK(W1646),"",
IF(ISERROR(FIND(",",W1646)),
  IF(ISERROR(VLOOKUP(W1646,MapTable!$A:$A,1,0)),"맵없음",
  ""),
IF(ISERROR(FIND(",",W1646,FIND(",",W1646)+1)),
  IF(OR(ISERROR(VLOOKUP(LEFT(W1646,FIND(",",W1646)-1),MapTable!$A:$A,1,0)),ISERROR(VLOOKUP(TRIM(MID(W1646,FIND(",",W1646)+1,999)),MapTable!$A:$A,1,0))),"맵없음",
  ""),
IF(ISERROR(FIND(",",W1646,FIND(",",W1646,FIND(",",W1646)+1)+1)),
  IF(OR(ISERROR(VLOOKUP(LEFT(W1646,FIND(",",W1646)-1),MapTable!$A:$A,1,0)),ISERROR(VLOOKUP(TRIM(MID(W1646,FIND(",",W1646)+1,FIND(",",W1646,FIND(",",W1646)+1)-FIND(",",W1646)-1)),MapTable!$A:$A,1,0)),ISERROR(VLOOKUP(TRIM(MID(W1646,FIND(",",W1646,FIND(",",W1646)+1)+1,999)),MapTable!$A:$A,1,0))),"맵없음",
  ""),
IF(ISERROR(FIND(",",W1646,FIND(",",W1646,FIND(",",W1646,FIND(",",W1646)+1)+1)+1)),
  IF(OR(ISERROR(VLOOKUP(LEFT(W1646,FIND(",",W1646)-1),MapTable!$A:$A,1,0)),ISERROR(VLOOKUP(TRIM(MID(W1646,FIND(",",W1646)+1,FIND(",",W1646,FIND(",",W1646)+1)-FIND(",",W1646)-1)),MapTable!$A:$A,1,0)),ISERROR(VLOOKUP(TRIM(MID(W1646,FIND(",",W1646,FIND(",",W1646)+1)+1,FIND(",",W1646,FIND(",",W1646,FIND(",",W1646)+1)+1)-FIND(",",W1646,FIND(",",W1646)+1)-1)),MapTable!$A:$A,1,0)),ISERROR(VLOOKUP(TRIM(MID(W1646,FIND(",",W1646,FIND(",",W1646,FIND(",",W1646)+1)+1)+1,999)),MapTable!$A:$A,1,0))),"맵없음",
  ""),
)))))</f>
        <v/>
      </c>
      <c r="AC1646" t="str">
        <f>IF(ISBLANK(AB1646),"",IF(ISERROR(VLOOKUP(AB1646,[3]DropTable!$A:$A,1,0)),"드랍없음",""))</f>
        <v/>
      </c>
      <c r="AE1646" t="str">
        <f>IF(ISBLANK(AD1646),"",IF(ISERROR(VLOOKUP(AD1646,[3]DropTable!$A:$A,1,0)),"드랍없음",""))</f>
        <v/>
      </c>
      <c r="AG1646">
        <v>9.8000000000000007</v>
      </c>
      <c r="AH1646">
        <v>1</v>
      </c>
    </row>
    <row r="1647" spans="1:34" x14ac:dyDescent="0.3">
      <c r="A1647">
        <v>11</v>
      </c>
      <c r="B1647">
        <v>6</v>
      </c>
      <c r="C1647">
        <f>IF(OR($L1647=TRUE,$A1647=0,MOD($A1647,ChapterTable!$S$20)&lt;&gt;0),
MAX(0,INT(($B1647+ChapterTable!$Q$26+VLOOKUP(SUBSTITUTE(C$1,"성장단계","")&amp;"단계오프셋",ChapterTable!$S:$T,2,0))/ChapterTable!$Q$23)),
MAX(0,INT(($B1647+ChapterTable!$S$26+VLOOKUP(SUBSTITUTE(C$1,"성장단계","")&amp;"보스단계오프셋",ChapterTable!$S:$T,2,0))/ChapterTable!$S$23)))</f>
        <v>1</v>
      </c>
      <c r="D1647">
        <f>IF(OR($L1647=TRUE,$A1647=0,MOD($A1647,ChapterTable!$S$20)&lt;&gt;0),
MAX(0,INT(($B1647+ChapterTable!$Q$26+VLOOKUP(SUBSTITUTE(D$1,"성장단계","")&amp;"단계오프셋",ChapterTable!$S:$T,2,0))/ChapterTable!$Q$23)),
MAX(0,INT(($B1647+ChapterTable!$S$26+VLOOKUP(SUBSTITUTE(D$1,"성장단계","")&amp;"보스단계오프셋",ChapterTable!$S:$T,2,0))/ChapterTable!$S$23)))</f>
        <v>0</v>
      </c>
      <c r="E1647" s="1">
        <f ca="1">IF(AND($A1647=0,$B1647=1),
    VLOOKUP(1,ChapterTable!$1:$1048576,MATCH("최종"&amp;SUBSTITUTE(SUBSTITUTE(E$1,"standard",""),"|Float",""),ChapterTable!$1:$1,0),0)*ChapterTable!$Q$17,
  IF(AND($A1647=0,$B1647=0),
    E1648,
  IF($B1647=0,
    VLOOKUP($A1647,ChapterTable!$1:$1048576,MATCH("최종"&amp;SUBSTITUTE(SUBSTITUTE(E$1,"standard",""),"|Float",""),ChapterTable!$1:$1,0),0),
  IF($B1647=1,
    IF($L1647=FALSE,
      VLOOKUP($A1647,ChapterTable!$1:$1048576,MATCH("최종"&amp;SUBSTITUTE(SUBSTITUTE(E$1,"standard",""),"|Float",""),ChapterTable!$1:$1,0),0),
      VLOOKUP($A1647-ChapterTable!$Q$11,ChapterTable!$1:$1048576,MATCH("최종"&amp;SUBSTITUTE(SUBSTITUTE(E$1,"standard",""),"|Float",""),ChapterTable!$1:$1,0),0)*ChapterTable!$Q$14
    ),
  OFFSET(E1647,-$B1647+IF($L1647,1,0),0)*
    (VLOOKUP(SUBSTITUTE(SUBSTITUTE(E$1,"standard",""),"|Float","")&amp;"인게임누적곱배수",ChapterTable!$S:$T,2,0)^C1647
    +VLOOKUP(SUBSTITUTE(SUBSTITUTE(E$1,"standard",""),"|Float","")&amp;"인게임누적합배수",ChapterTable!$S:$T,2,0)*C1647)
  )
  )
  )
)</f>
        <v>7940.4758789062507</v>
      </c>
      <c r="F1647" s="1">
        <f ca="1">IF(AND($A1647=0,$B1647=1),
    VLOOKUP(1,ChapterTable!$1:$1048576,MATCH("최종"&amp;SUBSTITUTE(SUBSTITUTE(F$1,"standard",""),"|Float",""),ChapterTable!$1:$1,0),0)*ChapterTable!$Q$17,
  IF(AND($A1647=0,$B1647=0),
    F1648,
  IF($B1647=0,
    VLOOKUP($A1647,ChapterTable!$1:$1048576,MATCH("최종"&amp;SUBSTITUTE(SUBSTITUTE(F$1,"standard",""),"|Float",""),ChapterTable!$1:$1,0),0),
  IF($B1647=1,
    IF($L1647=FALSE,
      VLOOKUP($A1647,ChapterTable!$1:$1048576,MATCH("최종"&amp;SUBSTITUTE(SUBSTITUTE(F$1,"standard",""),"|Float",""),ChapterTable!$1:$1,0),0),
      VLOOKUP($A1647-ChapterTable!$Q$11,ChapterTable!$1:$1048576,MATCH("최종"&amp;SUBSTITUTE(SUBSTITUTE(F$1,"standard",""),"|Float",""),ChapterTable!$1:$1,0),0)*ChapterTable!$Q$14
    ),
  OFFSET(F1647,-$B1647+IF($L1647,1,0),0)*
    (VLOOKUP(SUBSTITUTE(SUBSTITUTE(F$1,"standard",""),"|Float","")&amp;"인게임누적곱배수",ChapterTable!$S:$T,2,0)^D1647
    +VLOOKUP(SUBSTITUTE(SUBSTITUTE(F$1,"standard",""),"|Float","")&amp;"인게임누적합배수",ChapterTable!$S:$T,2,0)*D1647)
  )
  )
  )
)</f>
        <v>3267.685546875</v>
      </c>
      <c r="G1647" t="s">
        <v>76</v>
      </c>
      <c r="J1647" t="str">
        <f>IF(ISBLANK(I1647),"",
IFERROR(VLOOKUP(I1647,[1]StringTable!$1:$1048576,MATCH([1]StringTable!$B$1,[1]StringTable!$1:$1,0),0),
IFERROR(VLOOKUP(I1647,[1]InApkStringTable!$1:$1048576,MATCH([1]InApkStringTable!$B$1,[1]InApkStringTable!$1:$1,0),0),
"스트링없음")))</f>
        <v/>
      </c>
      <c r="L1647" t="b">
        <v>1</v>
      </c>
      <c r="N1647" t="str">
        <f>IF(ISBLANK(M1647),"",IF(ISERROR(VLOOKUP(M1647,MapTable!$A:$A,1,0)),"맵없음",""))</f>
        <v/>
      </c>
      <c r="O1647">
        <f t="shared" si="101"/>
        <v>1</v>
      </c>
      <c r="Q1647">
        <f t="shared" si="102"/>
        <v>1</v>
      </c>
      <c r="R1647" t="b">
        <f t="shared" ca="1" si="103"/>
        <v>0</v>
      </c>
      <c r="T1647" t="b">
        <f t="shared" ca="1" si="104"/>
        <v>0</v>
      </c>
      <c r="X1647" t="str">
        <f>IF(ISBLANK(W1647),"",
IF(ISERROR(FIND(",",W1647)),
  IF(ISERROR(VLOOKUP(W1647,MapTable!$A:$A,1,0)),"맵없음",
  ""),
IF(ISERROR(FIND(",",W1647,FIND(",",W1647)+1)),
  IF(OR(ISERROR(VLOOKUP(LEFT(W1647,FIND(",",W1647)-1),MapTable!$A:$A,1,0)),ISERROR(VLOOKUP(TRIM(MID(W1647,FIND(",",W1647)+1,999)),MapTable!$A:$A,1,0))),"맵없음",
  ""),
IF(ISERROR(FIND(",",W1647,FIND(",",W1647,FIND(",",W1647)+1)+1)),
  IF(OR(ISERROR(VLOOKUP(LEFT(W1647,FIND(",",W1647)-1),MapTable!$A:$A,1,0)),ISERROR(VLOOKUP(TRIM(MID(W1647,FIND(",",W1647)+1,FIND(",",W1647,FIND(",",W1647)+1)-FIND(",",W1647)-1)),MapTable!$A:$A,1,0)),ISERROR(VLOOKUP(TRIM(MID(W1647,FIND(",",W1647,FIND(",",W1647)+1)+1,999)),MapTable!$A:$A,1,0))),"맵없음",
  ""),
IF(ISERROR(FIND(",",W1647,FIND(",",W1647,FIND(",",W1647,FIND(",",W1647)+1)+1)+1)),
  IF(OR(ISERROR(VLOOKUP(LEFT(W1647,FIND(",",W1647)-1),MapTable!$A:$A,1,0)),ISERROR(VLOOKUP(TRIM(MID(W1647,FIND(",",W1647)+1,FIND(",",W1647,FIND(",",W1647)+1)-FIND(",",W1647)-1)),MapTable!$A:$A,1,0)),ISERROR(VLOOKUP(TRIM(MID(W1647,FIND(",",W1647,FIND(",",W1647)+1)+1,FIND(",",W1647,FIND(",",W1647,FIND(",",W1647)+1)+1)-FIND(",",W1647,FIND(",",W1647)+1)-1)),MapTable!$A:$A,1,0)),ISERROR(VLOOKUP(TRIM(MID(W1647,FIND(",",W1647,FIND(",",W1647,FIND(",",W1647)+1)+1)+1,999)),MapTable!$A:$A,1,0))),"맵없음",
  ""),
)))))</f>
        <v/>
      </c>
      <c r="AC1647" t="str">
        <f>IF(ISBLANK(AB1647),"",IF(ISERROR(VLOOKUP(AB1647,[3]DropTable!$A:$A,1,0)),"드랍없음",""))</f>
        <v/>
      </c>
      <c r="AE1647" t="str">
        <f>IF(ISBLANK(AD1647),"",IF(ISERROR(VLOOKUP(AD1647,[3]DropTable!$A:$A,1,0)),"드랍없음",""))</f>
        <v/>
      </c>
      <c r="AG1647">
        <v>9.8000000000000007</v>
      </c>
      <c r="AH1647">
        <v>1</v>
      </c>
    </row>
    <row r="1648" spans="1:34" x14ac:dyDescent="0.3">
      <c r="A1648">
        <v>11</v>
      </c>
      <c r="B1648">
        <v>7</v>
      </c>
      <c r="C1648">
        <f>IF(OR($L1648=TRUE,$A1648=0,MOD($A1648,ChapterTable!$S$20)&lt;&gt;0),
MAX(0,INT(($B1648+ChapterTable!$Q$26+VLOOKUP(SUBSTITUTE(C$1,"성장단계","")&amp;"단계오프셋",ChapterTable!$S:$T,2,0))/ChapterTable!$Q$23)),
MAX(0,INT(($B1648+ChapterTable!$S$26+VLOOKUP(SUBSTITUTE(C$1,"성장단계","")&amp;"보스단계오프셋",ChapterTable!$S:$T,2,0))/ChapterTable!$S$23)))</f>
        <v>1</v>
      </c>
      <c r="D1648">
        <f>IF(OR($L1648=TRUE,$A1648=0,MOD($A1648,ChapterTable!$S$20)&lt;&gt;0),
MAX(0,INT(($B1648+ChapterTable!$Q$26+VLOOKUP(SUBSTITUTE(D$1,"성장단계","")&amp;"단계오프셋",ChapterTable!$S:$T,2,0))/ChapterTable!$Q$23)),
MAX(0,INT(($B1648+ChapterTable!$S$26+VLOOKUP(SUBSTITUTE(D$1,"성장단계","")&amp;"보스단계오프셋",ChapterTable!$S:$T,2,0))/ChapterTable!$S$23)))</f>
        <v>0</v>
      </c>
      <c r="E1648" s="1">
        <f ca="1">IF(AND($A1648=0,$B1648=1),
    VLOOKUP(1,ChapterTable!$1:$1048576,MATCH("최종"&amp;SUBSTITUTE(SUBSTITUTE(E$1,"standard",""),"|Float",""),ChapterTable!$1:$1,0),0)*ChapterTable!$Q$17,
  IF(AND($A1648=0,$B1648=0),
    E1649,
  IF($B1648=0,
    VLOOKUP($A1648,ChapterTable!$1:$1048576,MATCH("최종"&amp;SUBSTITUTE(SUBSTITUTE(E$1,"standard",""),"|Float",""),ChapterTable!$1:$1,0),0),
  IF($B1648=1,
    IF($L1648=FALSE,
      VLOOKUP($A1648,ChapterTable!$1:$1048576,MATCH("최종"&amp;SUBSTITUTE(SUBSTITUTE(E$1,"standard",""),"|Float",""),ChapterTable!$1:$1,0),0),
      VLOOKUP($A1648-ChapterTable!$Q$11,ChapterTable!$1:$1048576,MATCH("최종"&amp;SUBSTITUTE(SUBSTITUTE(E$1,"standard",""),"|Float",""),ChapterTable!$1:$1,0),0)*ChapterTable!$Q$14
    ),
  OFFSET(E1648,-$B1648+IF($L1648,1,0),0)*
    (VLOOKUP(SUBSTITUTE(SUBSTITUTE(E$1,"standard",""),"|Float","")&amp;"인게임누적곱배수",ChapterTable!$S:$T,2,0)^C1648
    +VLOOKUP(SUBSTITUTE(SUBSTITUTE(E$1,"standard",""),"|Float","")&amp;"인게임누적합배수",ChapterTable!$S:$T,2,0)*C1648)
  )
  )
  )
)</f>
        <v>7940.4758789062507</v>
      </c>
      <c r="F1648" s="1">
        <f ca="1">IF(AND($A1648=0,$B1648=1),
    VLOOKUP(1,ChapterTable!$1:$1048576,MATCH("최종"&amp;SUBSTITUTE(SUBSTITUTE(F$1,"standard",""),"|Float",""),ChapterTable!$1:$1,0),0)*ChapterTable!$Q$17,
  IF(AND($A1648=0,$B1648=0),
    F1649,
  IF($B1648=0,
    VLOOKUP($A1648,ChapterTable!$1:$1048576,MATCH("최종"&amp;SUBSTITUTE(SUBSTITUTE(F$1,"standard",""),"|Float",""),ChapterTable!$1:$1,0),0),
  IF($B1648=1,
    IF($L1648=FALSE,
      VLOOKUP($A1648,ChapterTable!$1:$1048576,MATCH("최종"&amp;SUBSTITUTE(SUBSTITUTE(F$1,"standard",""),"|Float",""),ChapterTable!$1:$1,0),0),
      VLOOKUP($A1648-ChapterTable!$Q$11,ChapterTable!$1:$1048576,MATCH("최종"&amp;SUBSTITUTE(SUBSTITUTE(F$1,"standard",""),"|Float",""),ChapterTable!$1:$1,0),0)*ChapterTable!$Q$14
    ),
  OFFSET(F1648,-$B1648+IF($L1648,1,0),0)*
    (VLOOKUP(SUBSTITUTE(SUBSTITUTE(F$1,"standard",""),"|Float","")&amp;"인게임누적곱배수",ChapterTable!$S:$T,2,0)^D1648
    +VLOOKUP(SUBSTITUTE(SUBSTITUTE(F$1,"standard",""),"|Float","")&amp;"인게임누적합배수",ChapterTable!$S:$T,2,0)*D1648)
  )
  )
  )
)</f>
        <v>3267.685546875</v>
      </c>
      <c r="G1648" t="s">
        <v>76</v>
      </c>
      <c r="J1648" t="str">
        <f>IF(ISBLANK(I1648),"",
IFERROR(VLOOKUP(I1648,[1]StringTable!$1:$1048576,MATCH([1]StringTable!$B$1,[1]StringTable!$1:$1,0),0),
IFERROR(VLOOKUP(I1648,[1]InApkStringTable!$1:$1048576,MATCH([1]InApkStringTable!$B$1,[1]InApkStringTable!$1:$1,0),0),
"스트링없음")))</f>
        <v/>
      </c>
      <c r="L1648" t="b">
        <v>1</v>
      </c>
      <c r="N1648" t="str">
        <f>IF(ISBLANK(M1648),"",IF(ISERROR(VLOOKUP(M1648,MapTable!$A:$A,1,0)),"맵없음",""))</f>
        <v/>
      </c>
      <c r="O1648">
        <f t="shared" si="101"/>
        <v>1</v>
      </c>
      <c r="Q1648">
        <f t="shared" si="102"/>
        <v>1</v>
      </c>
      <c r="R1648" t="b">
        <f t="shared" ca="1" si="103"/>
        <v>0</v>
      </c>
      <c r="T1648" t="b">
        <f t="shared" ca="1" si="104"/>
        <v>0</v>
      </c>
      <c r="X1648" t="str">
        <f>IF(ISBLANK(W1648),"",
IF(ISERROR(FIND(",",W1648)),
  IF(ISERROR(VLOOKUP(W1648,MapTable!$A:$A,1,0)),"맵없음",
  ""),
IF(ISERROR(FIND(",",W1648,FIND(",",W1648)+1)),
  IF(OR(ISERROR(VLOOKUP(LEFT(W1648,FIND(",",W1648)-1),MapTable!$A:$A,1,0)),ISERROR(VLOOKUP(TRIM(MID(W1648,FIND(",",W1648)+1,999)),MapTable!$A:$A,1,0))),"맵없음",
  ""),
IF(ISERROR(FIND(",",W1648,FIND(",",W1648,FIND(",",W1648)+1)+1)),
  IF(OR(ISERROR(VLOOKUP(LEFT(W1648,FIND(",",W1648)-1),MapTable!$A:$A,1,0)),ISERROR(VLOOKUP(TRIM(MID(W1648,FIND(",",W1648)+1,FIND(",",W1648,FIND(",",W1648)+1)-FIND(",",W1648)-1)),MapTable!$A:$A,1,0)),ISERROR(VLOOKUP(TRIM(MID(W1648,FIND(",",W1648,FIND(",",W1648)+1)+1,999)),MapTable!$A:$A,1,0))),"맵없음",
  ""),
IF(ISERROR(FIND(",",W1648,FIND(",",W1648,FIND(",",W1648,FIND(",",W1648)+1)+1)+1)),
  IF(OR(ISERROR(VLOOKUP(LEFT(W1648,FIND(",",W1648)-1),MapTable!$A:$A,1,0)),ISERROR(VLOOKUP(TRIM(MID(W1648,FIND(",",W1648)+1,FIND(",",W1648,FIND(",",W1648)+1)-FIND(",",W1648)-1)),MapTable!$A:$A,1,0)),ISERROR(VLOOKUP(TRIM(MID(W1648,FIND(",",W1648,FIND(",",W1648)+1)+1,FIND(",",W1648,FIND(",",W1648,FIND(",",W1648)+1)+1)-FIND(",",W1648,FIND(",",W1648)+1)-1)),MapTable!$A:$A,1,0)),ISERROR(VLOOKUP(TRIM(MID(W1648,FIND(",",W1648,FIND(",",W1648,FIND(",",W1648)+1)+1)+1,999)),MapTable!$A:$A,1,0))),"맵없음",
  ""),
)))))</f>
        <v/>
      </c>
      <c r="AC1648" t="str">
        <f>IF(ISBLANK(AB1648),"",IF(ISERROR(VLOOKUP(AB1648,[3]DropTable!$A:$A,1,0)),"드랍없음",""))</f>
        <v/>
      </c>
      <c r="AE1648" t="str">
        <f>IF(ISBLANK(AD1648),"",IF(ISERROR(VLOOKUP(AD1648,[3]DropTable!$A:$A,1,0)),"드랍없음",""))</f>
        <v/>
      </c>
      <c r="AG1648">
        <v>9.8000000000000007</v>
      </c>
      <c r="AH1648">
        <v>1</v>
      </c>
    </row>
    <row r="1649" spans="1:34" x14ac:dyDescent="0.3">
      <c r="A1649">
        <v>11</v>
      </c>
      <c r="B1649">
        <v>8</v>
      </c>
      <c r="C1649">
        <f>IF(OR($L1649=TRUE,$A1649=0,MOD($A1649,ChapterTable!$S$20)&lt;&gt;0),
MAX(0,INT(($B1649+ChapterTable!$Q$26+VLOOKUP(SUBSTITUTE(C$1,"성장단계","")&amp;"단계오프셋",ChapterTable!$S:$T,2,0))/ChapterTable!$Q$23)),
MAX(0,INT(($B1649+ChapterTable!$S$26+VLOOKUP(SUBSTITUTE(C$1,"성장단계","")&amp;"보스단계오프셋",ChapterTable!$S:$T,2,0))/ChapterTable!$S$23)))</f>
        <v>1</v>
      </c>
      <c r="D1649">
        <f>IF(OR($L1649=TRUE,$A1649=0,MOD($A1649,ChapterTable!$S$20)&lt;&gt;0),
MAX(0,INT(($B1649+ChapterTable!$Q$26+VLOOKUP(SUBSTITUTE(D$1,"성장단계","")&amp;"단계오프셋",ChapterTable!$S:$T,2,0))/ChapterTable!$Q$23)),
MAX(0,INT(($B1649+ChapterTable!$S$26+VLOOKUP(SUBSTITUTE(D$1,"성장단계","")&amp;"보스단계오프셋",ChapterTable!$S:$T,2,0))/ChapterTable!$S$23)))</f>
        <v>0</v>
      </c>
      <c r="E1649" s="1">
        <f ca="1">IF(AND($A1649=0,$B1649=1),
    VLOOKUP(1,ChapterTable!$1:$1048576,MATCH("최종"&amp;SUBSTITUTE(SUBSTITUTE(E$1,"standard",""),"|Float",""),ChapterTable!$1:$1,0),0)*ChapterTable!$Q$17,
  IF(AND($A1649=0,$B1649=0),
    E1650,
  IF($B1649=0,
    VLOOKUP($A1649,ChapterTable!$1:$1048576,MATCH("최종"&amp;SUBSTITUTE(SUBSTITUTE(E$1,"standard",""),"|Float",""),ChapterTable!$1:$1,0),0),
  IF($B1649=1,
    IF($L1649=FALSE,
      VLOOKUP($A1649,ChapterTable!$1:$1048576,MATCH("최종"&amp;SUBSTITUTE(SUBSTITUTE(E$1,"standard",""),"|Float",""),ChapterTable!$1:$1,0),0),
      VLOOKUP($A1649-ChapterTable!$Q$11,ChapterTable!$1:$1048576,MATCH("최종"&amp;SUBSTITUTE(SUBSTITUTE(E$1,"standard",""),"|Float",""),ChapterTable!$1:$1,0),0)*ChapterTable!$Q$14
    ),
  OFFSET(E1649,-$B1649+IF($L1649,1,0),0)*
    (VLOOKUP(SUBSTITUTE(SUBSTITUTE(E$1,"standard",""),"|Float","")&amp;"인게임누적곱배수",ChapterTable!$S:$T,2,0)^C1649
    +VLOOKUP(SUBSTITUTE(SUBSTITUTE(E$1,"standard",""),"|Float","")&amp;"인게임누적합배수",ChapterTable!$S:$T,2,0)*C1649)
  )
  )
  )
)</f>
        <v>7940.4758789062507</v>
      </c>
      <c r="F1649" s="1">
        <f ca="1">IF(AND($A1649=0,$B1649=1),
    VLOOKUP(1,ChapterTable!$1:$1048576,MATCH("최종"&amp;SUBSTITUTE(SUBSTITUTE(F$1,"standard",""),"|Float",""),ChapterTable!$1:$1,0),0)*ChapterTable!$Q$17,
  IF(AND($A1649=0,$B1649=0),
    F1650,
  IF($B1649=0,
    VLOOKUP($A1649,ChapterTable!$1:$1048576,MATCH("최종"&amp;SUBSTITUTE(SUBSTITUTE(F$1,"standard",""),"|Float",""),ChapterTable!$1:$1,0),0),
  IF($B1649=1,
    IF($L1649=FALSE,
      VLOOKUP($A1649,ChapterTable!$1:$1048576,MATCH("최종"&amp;SUBSTITUTE(SUBSTITUTE(F$1,"standard",""),"|Float",""),ChapterTable!$1:$1,0),0),
      VLOOKUP($A1649-ChapterTable!$Q$11,ChapterTable!$1:$1048576,MATCH("최종"&amp;SUBSTITUTE(SUBSTITUTE(F$1,"standard",""),"|Float",""),ChapterTable!$1:$1,0),0)*ChapterTable!$Q$14
    ),
  OFFSET(F1649,-$B1649+IF($L1649,1,0),0)*
    (VLOOKUP(SUBSTITUTE(SUBSTITUTE(F$1,"standard",""),"|Float","")&amp;"인게임누적곱배수",ChapterTable!$S:$T,2,0)^D1649
    +VLOOKUP(SUBSTITUTE(SUBSTITUTE(F$1,"standard",""),"|Float","")&amp;"인게임누적합배수",ChapterTable!$S:$T,2,0)*D1649)
  )
  )
  )
)</f>
        <v>3267.685546875</v>
      </c>
      <c r="G1649" t="s">
        <v>76</v>
      </c>
      <c r="J1649" t="str">
        <f>IF(ISBLANK(I1649),"",
IFERROR(VLOOKUP(I1649,[1]StringTable!$1:$1048576,MATCH([1]StringTable!$B$1,[1]StringTable!$1:$1,0),0),
IFERROR(VLOOKUP(I1649,[1]InApkStringTable!$1:$1048576,MATCH([1]InApkStringTable!$B$1,[1]InApkStringTable!$1:$1,0),0),
"스트링없음")))</f>
        <v/>
      </c>
      <c r="L1649" t="b">
        <v>1</v>
      </c>
      <c r="N1649" t="str">
        <f>IF(ISBLANK(M1649),"",IF(ISERROR(VLOOKUP(M1649,MapTable!$A:$A,1,0)),"맵없음",""))</f>
        <v/>
      </c>
      <c r="O1649">
        <f t="shared" si="101"/>
        <v>1</v>
      </c>
      <c r="Q1649">
        <f t="shared" si="102"/>
        <v>1</v>
      </c>
      <c r="R1649" t="b">
        <f t="shared" ca="1" si="103"/>
        <v>0</v>
      </c>
      <c r="T1649" t="b">
        <f t="shared" ca="1" si="104"/>
        <v>0</v>
      </c>
      <c r="X1649" t="str">
        <f>IF(ISBLANK(W1649),"",
IF(ISERROR(FIND(",",W1649)),
  IF(ISERROR(VLOOKUP(W1649,MapTable!$A:$A,1,0)),"맵없음",
  ""),
IF(ISERROR(FIND(",",W1649,FIND(",",W1649)+1)),
  IF(OR(ISERROR(VLOOKUP(LEFT(W1649,FIND(",",W1649)-1),MapTable!$A:$A,1,0)),ISERROR(VLOOKUP(TRIM(MID(W1649,FIND(",",W1649)+1,999)),MapTable!$A:$A,1,0))),"맵없음",
  ""),
IF(ISERROR(FIND(",",W1649,FIND(",",W1649,FIND(",",W1649)+1)+1)),
  IF(OR(ISERROR(VLOOKUP(LEFT(W1649,FIND(",",W1649)-1),MapTable!$A:$A,1,0)),ISERROR(VLOOKUP(TRIM(MID(W1649,FIND(",",W1649)+1,FIND(",",W1649,FIND(",",W1649)+1)-FIND(",",W1649)-1)),MapTable!$A:$A,1,0)),ISERROR(VLOOKUP(TRIM(MID(W1649,FIND(",",W1649,FIND(",",W1649)+1)+1,999)),MapTable!$A:$A,1,0))),"맵없음",
  ""),
IF(ISERROR(FIND(",",W1649,FIND(",",W1649,FIND(",",W1649,FIND(",",W1649)+1)+1)+1)),
  IF(OR(ISERROR(VLOOKUP(LEFT(W1649,FIND(",",W1649)-1),MapTable!$A:$A,1,0)),ISERROR(VLOOKUP(TRIM(MID(W1649,FIND(",",W1649)+1,FIND(",",W1649,FIND(",",W1649)+1)-FIND(",",W1649)-1)),MapTable!$A:$A,1,0)),ISERROR(VLOOKUP(TRIM(MID(W1649,FIND(",",W1649,FIND(",",W1649)+1)+1,FIND(",",W1649,FIND(",",W1649,FIND(",",W1649)+1)+1)-FIND(",",W1649,FIND(",",W1649)+1)-1)),MapTable!$A:$A,1,0)),ISERROR(VLOOKUP(TRIM(MID(W1649,FIND(",",W1649,FIND(",",W1649,FIND(",",W1649)+1)+1)+1,999)),MapTable!$A:$A,1,0))),"맵없음",
  ""),
)))))</f>
        <v/>
      </c>
      <c r="AC1649" t="str">
        <f>IF(ISBLANK(AB1649),"",IF(ISERROR(VLOOKUP(AB1649,[3]DropTable!$A:$A,1,0)),"드랍없음",""))</f>
        <v/>
      </c>
      <c r="AE1649" t="str">
        <f>IF(ISBLANK(AD1649),"",IF(ISERROR(VLOOKUP(AD1649,[3]DropTable!$A:$A,1,0)),"드랍없음",""))</f>
        <v/>
      </c>
      <c r="AG1649">
        <v>9.8000000000000007</v>
      </c>
      <c r="AH1649">
        <v>1</v>
      </c>
    </row>
    <row r="1650" spans="1:34" x14ac:dyDescent="0.3">
      <c r="A1650">
        <v>11</v>
      </c>
      <c r="B1650">
        <v>9</v>
      </c>
      <c r="C1650">
        <f>IF(OR($L1650=TRUE,$A1650=0,MOD($A1650,ChapterTable!$S$20)&lt;&gt;0),
MAX(0,INT(($B1650+ChapterTable!$Q$26+VLOOKUP(SUBSTITUTE(C$1,"성장단계","")&amp;"단계오프셋",ChapterTable!$S:$T,2,0))/ChapterTable!$Q$23)),
MAX(0,INT(($B1650+ChapterTable!$S$26+VLOOKUP(SUBSTITUTE(C$1,"성장단계","")&amp;"보스단계오프셋",ChapterTable!$S:$T,2,0))/ChapterTable!$S$23)))</f>
        <v>1</v>
      </c>
      <c r="D1650">
        <f>IF(OR($L1650=TRUE,$A1650=0,MOD($A1650,ChapterTable!$S$20)&lt;&gt;0),
MAX(0,INT(($B1650+ChapterTable!$Q$26+VLOOKUP(SUBSTITUTE(D$1,"성장단계","")&amp;"단계오프셋",ChapterTable!$S:$T,2,0))/ChapterTable!$Q$23)),
MAX(0,INT(($B1650+ChapterTable!$S$26+VLOOKUP(SUBSTITUTE(D$1,"성장단계","")&amp;"보스단계오프셋",ChapterTable!$S:$T,2,0))/ChapterTable!$S$23)))</f>
        <v>0</v>
      </c>
      <c r="E1650" s="1">
        <f ca="1">IF(AND($A1650=0,$B1650=1),
    VLOOKUP(1,ChapterTable!$1:$1048576,MATCH("최종"&amp;SUBSTITUTE(SUBSTITUTE(E$1,"standard",""),"|Float",""),ChapterTable!$1:$1,0),0)*ChapterTable!$Q$17,
  IF(AND($A1650=0,$B1650=0),
    E1651,
  IF($B1650=0,
    VLOOKUP($A1650,ChapterTable!$1:$1048576,MATCH("최종"&amp;SUBSTITUTE(SUBSTITUTE(E$1,"standard",""),"|Float",""),ChapterTable!$1:$1,0),0),
  IF($B1650=1,
    IF($L1650=FALSE,
      VLOOKUP($A1650,ChapterTable!$1:$1048576,MATCH("최종"&amp;SUBSTITUTE(SUBSTITUTE(E$1,"standard",""),"|Float",""),ChapterTable!$1:$1,0),0),
      VLOOKUP($A1650-ChapterTable!$Q$11,ChapterTable!$1:$1048576,MATCH("최종"&amp;SUBSTITUTE(SUBSTITUTE(E$1,"standard",""),"|Float",""),ChapterTable!$1:$1,0),0)*ChapterTable!$Q$14
    ),
  OFFSET(E1650,-$B1650+IF($L1650,1,0),0)*
    (VLOOKUP(SUBSTITUTE(SUBSTITUTE(E$1,"standard",""),"|Float","")&amp;"인게임누적곱배수",ChapterTable!$S:$T,2,0)^C1650
    +VLOOKUP(SUBSTITUTE(SUBSTITUTE(E$1,"standard",""),"|Float","")&amp;"인게임누적합배수",ChapterTable!$S:$T,2,0)*C1650)
  )
  )
  )
)</f>
        <v>7940.4758789062507</v>
      </c>
      <c r="F1650" s="1">
        <f ca="1">IF(AND($A1650=0,$B1650=1),
    VLOOKUP(1,ChapterTable!$1:$1048576,MATCH("최종"&amp;SUBSTITUTE(SUBSTITUTE(F$1,"standard",""),"|Float",""),ChapterTable!$1:$1,0),0)*ChapterTable!$Q$17,
  IF(AND($A1650=0,$B1650=0),
    F1651,
  IF($B1650=0,
    VLOOKUP($A1650,ChapterTable!$1:$1048576,MATCH("최종"&amp;SUBSTITUTE(SUBSTITUTE(F$1,"standard",""),"|Float",""),ChapterTable!$1:$1,0),0),
  IF($B1650=1,
    IF($L1650=FALSE,
      VLOOKUP($A1650,ChapterTable!$1:$1048576,MATCH("최종"&amp;SUBSTITUTE(SUBSTITUTE(F$1,"standard",""),"|Float",""),ChapterTable!$1:$1,0),0),
      VLOOKUP($A1650-ChapterTable!$Q$11,ChapterTable!$1:$1048576,MATCH("최종"&amp;SUBSTITUTE(SUBSTITUTE(F$1,"standard",""),"|Float",""),ChapterTable!$1:$1,0),0)*ChapterTable!$Q$14
    ),
  OFFSET(F1650,-$B1650+IF($L1650,1,0),0)*
    (VLOOKUP(SUBSTITUTE(SUBSTITUTE(F$1,"standard",""),"|Float","")&amp;"인게임누적곱배수",ChapterTable!$S:$T,2,0)^D1650
    +VLOOKUP(SUBSTITUTE(SUBSTITUTE(F$1,"standard",""),"|Float","")&amp;"인게임누적합배수",ChapterTable!$S:$T,2,0)*D1650)
  )
  )
  )
)</f>
        <v>3267.685546875</v>
      </c>
      <c r="G1650" t="s">
        <v>76</v>
      </c>
      <c r="J1650" t="str">
        <f>IF(ISBLANK(I1650),"",
IFERROR(VLOOKUP(I1650,[1]StringTable!$1:$1048576,MATCH([1]StringTable!$B$1,[1]StringTable!$1:$1,0),0),
IFERROR(VLOOKUP(I1650,[1]InApkStringTable!$1:$1048576,MATCH([1]InApkStringTable!$B$1,[1]InApkStringTable!$1:$1,0),0),
"스트링없음")))</f>
        <v/>
      </c>
      <c r="L1650" t="b">
        <v>1</v>
      </c>
      <c r="N1650" t="str">
        <f>IF(ISBLANK(M1650),"",IF(ISERROR(VLOOKUP(M1650,MapTable!$A:$A,1,0)),"맵없음",""))</f>
        <v/>
      </c>
      <c r="O1650">
        <f t="shared" si="101"/>
        <v>91</v>
      </c>
      <c r="Q1650">
        <f t="shared" si="102"/>
        <v>91</v>
      </c>
      <c r="R1650" t="b">
        <f t="shared" ca="1" si="103"/>
        <v>1</v>
      </c>
      <c r="T1650" t="b">
        <f t="shared" ca="1" si="104"/>
        <v>1</v>
      </c>
      <c r="X1650" t="str">
        <f>IF(ISBLANK(W1650),"",
IF(ISERROR(FIND(",",W1650)),
  IF(ISERROR(VLOOKUP(W1650,MapTable!$A:$A,1,0)),"맵없음",
  ""),
IF(ISERROR(FIND(",",W1650,FIND(",",W1650)+1)),
  IF(OR(ISERROR(VLOOKUP(LEFT(W1650,FIND(",",W1650)-1),MapTable!$A:$A,1,0)),ISERROR(VLOOKUP(TRIM(MID(W1650,FIND(",",W1650)+1,999)),MapTable!$A:$A,1,0))),"맵없음",
  ""),
IF(ISERROR(FIND(",",W1650,FIND(",",W1650,FIND(",",W1650)+1)+1)),
  IF(OR(ISERROR(VLOOKUP(LEFT(W1650,FIND(",",W1650)-1),MapTable!$A:$A,1,0)),ISERROR(VLOOKUP(TRIM(MID(W1650,FIND(",",W1650)+1,FIND(",",W1650,FIND(",",W1650)+1)-FIND(",",W1650)-1)),MapTable!$A:$A,1,0)),ISERROR(VLOOKUP(TRIM(MID(W1650,FIND(",",W1650,FIND(",",W1650)+1)+1,999)),MapTable!$A:$A,1,0))),"맵없음",
  ""),
IF(ISERROR(FIND(",",W1650,FIND(",",W1650,FIND(",",W1650,FIND(",",W1650)+1)+1)+1)),
  IF(OR(ISERROR(VLOOKUP(LEFT(W1650,FIND(",",W1650)-1),MapTable!$A:$A,1,0)),ISERROR(VLOOKUP(TRIM(MID(W1650,FIND(",",W1650)+1,FIND(",",W1650,FIND(",",W1650)+1)-FIND(",",W1650)-1)),MapTable!$A:$A,1,0)),ISERROR(VLOOKUP(TRIM(MID(W1650,FIND(",",W1650,FIND(",",W1650)+1)+1,FIND(",",W1650,FIND(",",W1650,FIND(",",W1650)+1)+1)-FIND(",",W1650,FIND(",",W1650)+1)-1)),MapTable!$A:$A,1,0)),ISERROR(VLOOKUP(TRIM(MID(W1650,FIND(",",W1650,FIND(",",W1650,FIND(",",W1650)+1)+1)+1,999)),MapTable!$A:$A,1,0))),"맵없음",
  ""),
)))))</f>
        <v/>
      </c>
      <c r="AC1650" t="str">
        <f>IF(ISBLANK(AB1650),"",IF(ISERROR(VLOOKUP(AB1650,[3]DropTable!$A:$A,1,0)),"드랍없음",""))</f>
        <v/>
      </c>
      <c r="AE1650" t="str">
        <f>IF(ISBLANK(AD1650),"",IF(ISERROR(VLOOKUP(AD1650,[3]DropTable!$A:$A,1,0)),"드랍없음",""))</f>
        <v/>
      </c>
      <c r="AG1650">
        <v>9.8000000000000007</v>
      </c>
      <c r="AH1650">
        <v>1</v>
      </c>
    </row>
    <row r="1651" spans="1:34" x14ac:dyDescent="0.3">
      <c r="A1651">
        <v>11</v>
      </c>
      <c r="B1651">
        <v>10</v>
      </c>
      <c r="C1651">
        <f>IF(OR($L1651=TRUE,$A1651=0,MOD($A1651,ChapterTable!$S$20)&lt;&gt;0),
MAX(0,INT(($B1651+ChapterTable!$Q$26+VLOOKUP(SUBSTITUTE(C$1,"성장단계","")&amp;"단계오프셋",ChapterTable!$S:$T,2,0))/ChapterTable!$Q$23)),
MAX(0,INT(($B1651+ChapterTable!$S$26+VLOOKUP(SUBSTITUTE(C$1,"성장단계","")&amp;"보스단계오프셋",ChapterTable!$S:$T,2,0))/ChapterTable!$S$23)))</f>
        <v>1</v>
      </c>
      <c r="D1651">
        <f>IF(OR($L1651=TRUE,$A1651=0,MOD($A1651,ChapterTable!$S$20)&lt;&gt;0),
MAX(0,INT(($B1651+ChapterTable!$Q$26+VLOOKUP(SUBSTITUTE(D$1,"성장단계","")&amp;"단계오프셋",ChapterTable!$S:$T,2,0))/ChapterTable!$Q$23)),
MAX(0,INT(($B1651+ChapterTable!$S$26+VLOOKUP(SUBSTITUTE(D$1,"성장단계","")&amp;"보스단계오프셋",ChapterTable!$S:$T,2,0))/ChapterTable!$S$23)))</f>
        <v>0</v>
      </c>
      <c r="E1651" s="1">
        <f ca="1">IF(AND($A1651=0,$B1651=1),
    VLOOKUP(1,ChapterTable!$1:$1048576,MATCH("최종"&amp;SUBSTITUTE(SUBSTITUTE(E$1,"standard",""),"|Float",""),ChapterTable!$1:$1,0),0)*ChapterTable!$Q$17,
  IF(AND($A1651=0,$B1651=0),
    E1652,
  IF($B1651=0,
    VLOOKUP($A1651,ChapterTable!$1:$1048576,MATCH("최종"&amp;SUBSTITUTE(SUBSTITUTE(E$1,"standard",""),"|Float",""),ChapterTable!$1:$1,0),0),
  IF($B1651=1,
    IF($L1651=FALSE,
      VLOOKUP($A1651,ChapterTable!$1:$1048576,MATCH("최종"&amp;SUBSTITUTE(SUBSTITUTE(E$1,"standard",""),"|Float",""),ChapterTable!$1:$1,0),0),
      VLOOKUP($A1651-ChapterTable!$Q$11,ChapterTable!$1:$1048576,MATCH("최종"&amp;SUBSTITUTE(SUBSTITUTE(E$1,"standard",""),"|Float",""),ChapterTable!$1:$1,0),0)*ChapterTable!$Q$14
    ),
  OFFSET(E1651,-$B1651+IF($L1651,1,0),0)*
    (VLOOKUP(SUBSTITUTE(SUBSTITUTE(E$1,"standard",""),"|Float","")&amp;"인게임누적곱배수",ChapterTable!$S:$T,2,0)^C1651
    +VLOOKUP(SUBSTITUTE(SUBSTITUTE(E$1,"standard",""),"|Float","")&amp;"인게임누적합배수",ChapterTable!$S:$T,2,0)*C1651)
  )
  )
  )
)</f>
        <v>7940.4758789062507</v>
      </c>
      <c r="F1651" s="1">
        <f ca="1">IF(AND($A1651=0,$B1651=1),
    VLOOKUP(1,ChapterTable!$1:$1048576,MATCH("최종"&amp;SUBSTITUTE(SUBSTITUTE(F$1,"standard",""),"|Float",""),ChapterTable!$1:$1,0),0)*ChapterTable!$Q$17,
  IF(AND($A1651=0,$B1651=0),
    F1652,
  IF($B1651=0,
    VLOOKUP($A1651,ChapterTable!$1:$1048576,MATCH("최종"&amp;SUBSTITUTE(SUBSTITUTE(F$1,"standard",""),"|Float",""),ChapterTable!$1:$1,0),0),
  IF($B1651=1,
    IF($L1651=FALSE,
      VLOOKUP($A1651,ChapterTable!$1:$1048576,MATCH("최종"&amp;SUBSTITUTE(SUBSTITUTE(F$1,"standard",""),"|Float",""),ChapterTable!$1:$1,0),0),
      VLOOKUP($A1651-ChapterTable!$Q$11,ChapterTable!$1:$1048576,MATCH("최종"&amp;SUBSTITUTE(SUBSTITUTE(F$1,"standard",""),"|Float",""),ChapterTable!$1:$1,0),0)*ChapterTable!$Q$14
    ),
  OFFSET(F1651,-$B1651+IF($L1651,1,0),0)*
    (VLOOKUP(SUBSTITUTE(SUBSTITUTE(F$1,"standard",""),"|Float","")&amp;"인게임누적곱배수",ChapterTable!$S:$T,2,0)^D1651
    +VLOOKUP(SUBSTITUTE(SUBSTITUTE(F$1,"standard",""),"|Float","")&amp;"인게임누적합배수",ChapterTable!$S:$T,2,0)*D1651)
  )
  )
  )
)</f>
        <v>3267.685546875</v>
      </c>
      <c r="G1651" t="s">
        <v>76</v>
      </c>
      <c r="J1651" t="str">
        <f>IF(ISBLANK(I1651),"",
IFERROR(VLOOKUP(I1651,[1]StringTable!$1:$1048576,MATCH([1]StringTable!$B$1,[1]StringTable!$1:$1,0),0),
IFERROR(VLOOKUP(I1651,[1]InApkStringTable!$1:$1048576,MATCH([1]InApkStringTable!$B$1,[1]InApkStringTable!$1:$1,0),0),
"스트링없음")))</f>
        <v/>
      </c>
      <c r="L1651" t="b">
        <v>1</v>
      </c>
      <c r="N1651" t="str">
        <f>IF(ISBLANK(M1651),"",IF(ISERROR(VLOOKUP(M1651,MapTable!$A:$A,1,0)),"맵없음",""))</f>
        <v/>
      </c>
      <c r="O1651">
        <f t="shared" si="101"/>
        <v>21</v>
      </c>
      <c r="Q1651">
        <f t="shared" si="102"/>
        <v>21</v>
      </c>
      <c r="R1651" t="b">
        <f t="shared" ca="1" si="103"/>
        <v>0</v>
      </c>
      <c r="T1651" t="b">
        <f t="shared" ca="1" si="104"/>
        <v>0</v>
      </c>
      <c r="X1651" t="str">
        <f>IF(ISBLANK(W1651),"",
IF(ISERROR(FIND(",",W1651)),
  IF(ISERROR(VLOOKUP(W1651,MapTable!$A:$A,1,0)),"맵없음",
  ""),
IF(ISERROR(FIND(",",W1651,FIND(",",W1651)+1)),
  IF(OR(ISERROR(VLOOKUP(LEFT(W1651,FIND(",",W1651)-1),MapTable!$A:$A,1,0)),ISERROR(VLOOKUP(TRIM(MID(W1651,FIND(",",W1651)+1,999)),MapTable!$A:$A,1,0))),"맵없음",
  ""),
IF(ISERROR(FIND(",",W1651,FIND(",",W1651,FIND(",",W1651)+1)+1)),
  IF(OR(ISERROR(VLOOKUP(LEFT(W1651,FIND(",",W1651)-1),MapTable!$A:$A,1,0)),ISERROR(VLOOKUP(TRIM(MID(W1651,FIND(",",W1651)+1,FIND(",",W1651,FIND(",",W1651)+1)-FIND(",",W1651)-1)),MapTable!$A:$A,1,0)),ISERROR(VLOOKUP(TRIM(MID(W1651,FIND(",",W1651,FIND(",",W1651)+1)+1,999)),MapTable!$A:$A,1,0))),"맵없음",
  ""),
IF(ISERROR(FIND(",",W1651,FIND(",",W1651,FIND(",",W1651,FIND(",",W1651)+1)+1)+1)),
  IF(OR(ISERROR(VLOOKUP(LEFT(W1651,FIND(",",W1651)-1),MapTable!$A:$A,1,0)),ISERROR(VLOOKUP(TRIM(MID(W1651,FIND(",",W1651)+1,FIND(",",W1651,FIND(",",W1651)+1)-FIND(",",W1651)-1)),MapTable!$A:$A,1,0)),ISERROR(VLOOKUP(TRIM(MID(W1651,FIND(",",W1651,FIND(",",W1651)+1)+1,FIND(",",W1651,FIND(",",W1651,FIND(",",W1651)+1)+1)-FIND(",",W1651,FIND(",",W1651)+1)-1)),MapTable!$A:$A,1,0)),ISERROR(VLOOKUP(TRIM(MID(W1651,FIND(",",W1651,FIND(",",W1651,FIND(",",W1651)+1)+1)+1,999)),MapTable!$A:$A,1,0))),"맵없음",
  ""),
)))))</f>
        <v/>
      </c>
      <c r="AC1651" t="str">
        <f>IF(ISBLANK(AB1651),"",IF(ISERROR(VLOOKUP(AB1651,[3]DropTable!$A:$A,1,0)),"드랍없음",""))</f>
        <v/>
      </c>
      <c r="AE1651" t="str">
        <f>IF(ISBLANK(AD1651),"",IF(ISERROR(VLOOKUP(AD1651,[3]DropTable!$A:$A,1,0)),"드랍없음",""))</f>
        <v/>
      </c>
      <c r="AG1651">
        <v>9.8000000000000007</v>
      </c>
      <c r="AH1651">
        <v>1</v>
      </c>
    </row>
    <row r="1652" spans="1:34" x14ac:dyDescent="0.3">
      <c r="A1652">
        <v>11</v>
      </c>
      <c r="B1652">
        <v>11</v>
      </c>
      <c r="C1652">
        <f>IF(OR($L1652=TRUE,$A1652=0,MOD($A1652,ChapterTable!$S$20)&lt;&gt;0),
MAX(0,INT(($B1652+ChapterTable!$Q$26+VLOOKUP(SUBSTITUTE(C$1,"성장단계","")&amp;"단계오프셋",ChapterTable!$S:$T,2,0))/ChapterTable!$Q$23)),
MAX(0,INT(($B1652+ChapterTable!$S$26+VLOOKUP(SUBSTITUTE(C$1,"성장단계","")&amp;"보스단계오프셋",ChapterTable!$S:$T,2,0))/ChapterTable!$S$23)))</f>
        <v>1</v>
      </c>
      <c r="D1652">
        <f>IF(OR($L1652=TRUE,$A1652=0,MOD($A1652,ChapterTable!$S$20)&lt;&gt;0),
MAX(0,INT(($B1652+ChapterTable!$Q$26+VLOOKUP(SUBSTITUTE(D$1,"성장단계","")&amp;"단계오프셋",ChapterTable!$S:$T,2,0))/ChapterTable!$Q$23)),
MAX(0,INT(($B1652+ChapterTable!$S$26+VLOOKUP(SUBSTITUTE(D$1,"성장단계","")&amp;"보스단계오프셋",ChapterTable!$S:$T,2,0))/ChapterTable!$S$23)))</f>
        <v>1</v>
      </c>
      <c r="E1652" s="1">
        <f ca="1">IF(AND($A1652=0,$B1652=1),
    VLOOKUP(1,ChapterTable!$1:$1048576,MATCH("최종"&amp;SUBSTITUTE(SUBSTITUTE(E$1,"standard",""),"|Float",""),ChapterTable!$1:$1,0),0)*ChapterTable!$Q$17,
  IF(AND($A1652=0,$B1652=0),
    E1653,
  IF($B1652=0,
    VLOOKUP($A1652,ChapterTable!$1:$1048576,MATCH("최종"&amp;SUBSTITUTE(SUBSTITUTE(E$1,"standard",""),"|Float",""),ChapterTable!$1:$1,0),0),
  IF($B1652=1,
    IF($L1652=FALSE,
      VLOOKUP($A1652,ChapterTable!$1:$1048576,MATCH("최종"&amp;SUBSTITUTE(SUBSTITUTE(E$1,"standard",""),"|Float",""),ChapterTable!$1:$1,0),0),
      VLOOKUP($A1652-ChapterTable!$Q$11,ChapterTable!$1:$1048576,MATCH("최종"&amp;SUBSTITUTE(SUBSTITUTE(E$1,"standard",""),"|Float",""),ChapterTable!$1:$1,0),0)*ChapterTable!$Q$14
    ),
  OFFSET(E1652,-$B1652+IF($L1652,1,0),0)*
    (VLOOKUP(SUBSTITUTE(SUBSTITUTE(E$1,"standard",""),"|Float","")&amp;"인게임누적곱배수",ChapterTable!$S:$T,2,0)^C1652
    +VLOOKUP(SUBSTITUTE(SUBSTITUTE(E$1,"standard",""),"|Float","")&amp;"인게임누적합배수",ChapterTable!$S:$T,2,0)*C1652)
  )
  )
  )
)</f>
        <v>7940.4758789062507</v>
      </c>
      <c r="F1652" s="1">
        <f ca="1">IF(AND($A1652=0,$B1652=1),
    VLOOKUP(1,ChapterTable!$1:$1048576,MATCH("최종"&amp;SUBSTITUTE(SUBSTITUTE(F$1,"standard",""),"|Float",""),ChapterTable!$1:$1,0),0)*ChapterTable!$Q$17,
  IF(AND($A1652=0,$B1652=0),
    F1653,
  IF($B1652=0,
    VLOOKUP($A1652,ChapterTable!$1:$1048576,MATCH("최종"&amp;SUBSTITUTE(SUBSTITUTE(F$1,"standard",""),"|Float",""),ChapterTable!$1:$1,0),0),
  IF($B1652=1,
    IF($L1652=FALSE,
      VLOOKUP($A1652,ChapterTable!$1:$1048576,MATCH("최종"&amp;SUBSTITUTE(SUBSTITUTE(F$1,"standard",""),"|Float",""),ChapterTable!$1:$1,0),0),
      VLOOKUP($A1652-ChapterTable!$Q$11,ChapterTable!$1:$1048576,MATCH("최종"&amp;SUBSTITUTE(SUBSTITUTE(F$1,"standard",""),"|Float",""),ChapterTable!$1:$1,0),0)*ChapterTable!$Q$14
    ),
  OFFSET(F1652,-$B1652+IF($L1652,1,0),0)*
    (VLOOKUP(SUBSTITUTE(SUBSTITUTE(F$1,"standard",""),"|Float","")&amp;"인게임누적곱배수",ChapterTable!$S:$T,2,0)^D1652
    +VLOOKUP(SUBSTITUTE(SUBSTITUTE(F$1,"standard",""),"|Float","")&amp;"인게임누적합배수",ChapterTable!$S:$T,2,0)*D1652)
  )
  )
  )
)</f>
        <v>3921.22265625</v>
      </c>
      <c r="G1652" t="s">
        <v>76</v>
      </c>
      <c r="J1652" t="str">
        <f>IF(ISBLANK(I1652),"",
IFERROR(VLOOKUP(I1652,[1]StringTable!$1:$1048576,MATCH([1]StringTable!$B$1,[1]StringTable!$1:$1,0),0),
IFERROR(VLOOKUP(I1652,[1]InApkStringTable!$1:$1048576,MATCH([1]InApkStringTable!$B$1,[1]InApkStringTable!$1:$1,0),0),
"스트링없음")))</f>
        <v/>
      </c>
      <c r="L1652" t="b">
        <v>1</v>
      </c>
      <c r="N1652" t="str">
        <f>IF(ISBLANK(M1652),"",IF(ISERROR(VLOOKUP(M1652,MapTable!$A:$A,1,0)),"맵없음",""))</f>
        <v/>
      </c>
      <c r="O1652">
        <f t="shared" si="101"/>
        <v>2</v>
      </c>
      <c r="Q1652">
        <f t="shared" si="102"/>
        <v>2</v>
      </c>
      <c r="R1652" t="b">
        <f t="shared" ca="1" si="103"/>
        <v>0</v>
      </c>
      <c r="T1652" t="b">
        <f t="shared" ca="1" si="104"/>
        <v>0</v>
      </c>
      <c r="X1652" t="str">
        <f>IF(ISBLANK(W1652),"",
IF(ISERROR(FIND(",",W1652)),
  IF(ISERROR(VLOOKUP(W1652,MapTable!$A:$A,1,0)),"맵없음",
  ""),
IF(ISERROR(FIND(",",W1652,FIND(",",W1652)+1)),
  IF(OR(ISERROR(VLOOKUP(LEFT(W1652,FIND(",",W1652)-1),MapTable!$A:$A,1,0)),ISERROR(VLOOKUP(TRIM(MID(W1652,FIND(",",W1652)+1,999)),MapTable!$A:$A,1,0))),"맵없음",
  ""),
IF(ISERROR(FIND(",",W1652,FIND(",",W1652,FIND(",",W1652)+1)+1)),
  IF(OR(ISERROR(VLOOKUP(LEFT(W1652,FIND(",",W1652)-1),MapTable!$A:$A,1,0)),ISERROR(VLOOKUP(TRIM(MID(W1652,FIND(",",W1652)+1,FIND(",",W1652,FIND(",",W1652)+1)-FIND(",",W1652)-1)),MapTable!$A:$A,1,0)),ISERROR(VLOOKUP(TRIM(MID(W1652,FIND(",",W1652,FIND(",",W1652)+1)+1,999)),MapTable!$A:$A,1,0))),"맵없음",
  ""),
IF(ISERROR(FIND(",",W1652,FIND(",",W1652,FIND(",",W1652,FIND(",",W1652)+1)+1)+1)),
  IF(OR(ISERROR(VLOOKUP(LEFT(W1652,FIND(",",W1652)-1),MapTable!$A:$A,1,0)),ISERROR(VLOOKUP(TRIM(MID(W1652,FIND(",",W1652)+1,FIND(",",W1652,FIND(",",W1652)+1)-FIND(",",W1652)-1)),MapTable!$A:$A,1,0)),ISERROR(VLOOKUP(TRIM(MID(W1652,FIND(",",W1652,FIND(",",W1652)+1)+1,FIND(",",W1652,FIND(",",W1652,FIND(",",W1652)+1)+1)-FIND(",",W1652,FIND(",",W1652)+1)-1)),MapTable!$A:$A,1,0)),ISERROR(VLOOKUP(TRIM(MID(W1652,FIND(",",W1652,FIND(",",W1652,FIND(",",W1652)+1)+1)+1,999)),MapTable!$A:$A,1,0))),"맵없음",
  ""),
)))))</f>
        <v/>
      </c>
      <c r="AC1652" t="str">
        <f>IF(ISBLANK(AB1652),"",IF(ISERROR(VLOOKUP(AB1652,[3]DropTable!$A:$A,1,0)),"드랍없음",""))</f>
        <v/>
      </c>
      <c r="AE1652" t="str">
        <f>IF(ISBLANK(AD1652),"",IF(ISERROR(VLOOKUP(AD1652,[3]DropTable!$A:$A,1,0)),"드랍없음",""))</f>
        <v/>
      </c>
      <c r="AG1652">
        <v>9.8000000000000007</v>
      </c>
      <c r="AH1652">
        <v>1</v>
      </c>
    </row>
    <row r="1653" spans="1:34" x14ac:dyDescent="0.3">
      <c r="A1653">
        <v>11</v>
      </c>
      <c r="B1653">
        <v>12</v>
      </c>
      <c r="C1653">
        <f>IF(OR($L1653=TRUE,$A1653=0,MOD($A1653,ChapterTable!$S$20)&lt;&gt;0),
MAX(0,INT(($B1653+ChapterTable!$Q$26+VLOOKUP(SUBSTITUTE(C$1,"성장단계","")&amp;"단계오프셋",ChapterTable!$S:$T,2,0))/ChapterTable!$Q$23)),
MAX(0,INT(($B1653+ChapterTable!$S$26+VLOOKUP(SUBSTITUTE(C$1,"성장단계","")&amp;"보스단계오프셋",ChapterTable!$S:$T,2,0))/ChapterTable!$S$23)))</f>
        <v>1</v>
      </c>
      <c r="D1653">
        <f>IF(OR($L1653=TRUE,$A1653=0,MOD($A1653,ChapterTable!$S$20)&lt;&gt;0),
MAX(0,INT(($B1653+ChapterTable!$Q$26+VLOOKUP(SUBSTITUTE(D$1,"성장단계","")&amp;"단계오프셋",ChapterTable!$S:$T,2,0))/ChapterTable!$Q$23)),
MAX(0,INT(($B1653+ChapterTable!$S$26+VLOOKUP(SUBSTITUTE(D$1,"성장단계","")&amp;"보스단계오프셋",ChapterTable!$S:$T,2,0))/ChapterTable!$S$23)))</f>
        <v>1</v>
      </c>
      <c r="E1653" s="1">
        <f ca="1">IF(AND($A1653=0,$B1653=1),
    VLOOKUP(1,ChapterTable!$1:$1048576,MATCH("최종"&amp;SUBSTITUTE(SUBSTITUTE(E$1,"standard",""),"|Float",""),ChapterTable!$1:$1,0),0)*ChapterTable!$Q$17,
  IF(AND($A1653=0,$B1653=0),
    E1654,
  IF($B1653=0,
    VLOOKUP($A1653,ChapterTable!$1:$1048576,MATCH("최종"&amp;SUBSTITUTE(SUBSTITUTE(E$1,"standard",""),"|Float",""),ChapterTable!$1:$1,0),0),
  IF($B1653=1,
    IF($L1653=FALSE,
      VLOOKUP($A1653,ChapterTable!$1:$1048576,MATCH("최종"&amp;SUBSTITUTE(SUBSTITUTE(E$1,"standard",""),"|Float",""),ChapterTable!$1:$1,0),0),
      VLOOKUP($A1653-ChapterTable!$Q$11,ChapterTable!$1:$1048576,MATCH("최종"&amp;SUBSTITUTE(SUBSTITUTE(E$1,"standard",""),"|Float",""),ChapterTable!$1:$1,0),0)*ChapterTable!$Q$14
    ),
  OFFSET(E1653,-$B1653+IF($L1653,1,0),0)*
    (VLOOKUP(SUBSTITUTE(SUBSTITUTE(E$1,"standard",""),"|Float","")&amp;"인게임누적곱배수",ChapterTable!$S:$T,2,0)^C1653
    +VLOOKUP(SUBSTITUTE(SUBSTITUTE(E$1,"standard",""),"|Float","")&amp;"인게임누적합배수",ChapterTable!$S:$T,2,0)*C1653)
  )
  )
  )
)</f>
        <v>7940.4758789062507</v>
      </c>
      <c r="F1653" s="1">
        <f ca="1">IF(AND($A1653=0,$B1653=1),
    VLOOKUP(1,ChapterTable!$1:$1048576,MATCH("최종"&amp;SUBSTITUTE(SUBSTITUTE(F$1,"standard",""),"|Float",""),ChapterTable!$1:$1,0),0)*ChapterTable!$Q$17,
  IF(AND($A1653=0,$B1653=0),
    F1654,
  IF($B1653=0,
    VLOOKUP($A1653,ChapterTable!$1:$1048576,MATCH("최종"&amp;SUBSTITUTE(SUBSTITUTE(F$1,"standard",""),"|Float",""),ChapterTable!$1:$1,0),0),
  IF($B1653=1,
    IF($L1653=FALSE,
      VLOOKUP($A1653,ChapterTable!$1:$1048576,MATCH("최종"&amp;SUBSTITUTE(SUBSTITUTE(F$1,"standard",""),"|Float",""),ChapterTable!$1:$1,0),0),
      VLOOKUP($A1653-ChapterTable!$Q$11,ChapterTable!$1:$1048576,MATCH("최종"&amp;SUBSTITUTE(SUBSTITUTE(F$1,"standard",""),"|Float",""),ChapterTable!$1:$1,0),0)*ChapterTable!$Q$14
    ),
  OFFSET(F1653,-$B1653+IF($L1653,1,0),0)*
    (VLOOKUP(SUBSTITUTE(SUBSTITUTE(F$1,"standard",""),"|Float","")&amp;"인게임누적곱배수",ChapterTable!$S:$T,2,0)^D1653
    +VLOOKUP(SUBSTITUTE(SUBSTITUTE(F$1,"standard",""),"|Float","")&amp;"인게임누적합배수",ChapterTable!$S:$T,2,0)*D1653)
  )
  )
  )
)</f>
        <v>3921.22265625</v>
      </c>
      <c r="G1653" t="s">
        <v>76</v>
      </c>
      <c r="J1653" t="str">
        <f>IF(ISBLANK(I1653),"",
IFERROR(VLOOKUP(I1653,[1]StringTable!$1:$1048576,MATCH([1]StringTable!$B$1,[1]StringTable!$1:$1,0),0),
IFERROR(VLOOKUP(I1653,[1]InApkStringTable!$1:$1048576,MATCH([1]InApkStringTable!$B$1,[1]InApkStringTable!$1:$1,0),0),
"스트링없음")))</f>
        <v/>
      </c>
      <c r="L1653" t="b">
        <v>1</v>
      </c>
      <c r="N1653" t="str">
        <f>IF(ISBLANK(M1653),"",IF(ISERROR(VLOOKUP(M1653,MapTable!$A:$A,1,0)),"맵없음",""))</f>
        <v/>
      </c>
      <c r="O1653">
        <f t="shared" si="101"/>
        <v>2</v>
      </c>
      <c r="Q1653">
        <f t="shared" si="102"/>
        <v>2</v>
      </c>
      <c r="R1653" t="b">
        <f t="shared" ca="1" si="103"/>
        <v>0</v>
      </c>
      <c r="T1653" t="b">
        <f t="shared" ca="1" si="104"/>
        <v>0</v>
      </c>
      <c r="X1653" t="str">
        <f>IF(ISBLANK(W1653),"",
IF(ISERROR(FIND(",",W1653)),
  IF(ISERROR(VLOOKUP(W1653,MapTable!$A:$A,1,0)),"맵없음",
  ""),
IF(ISERROR(FIND(",",W1653,FIND(",",W1653)+1)),
  IF(OR(ISERROR(VLOOKUP(LEFT(W1653,FIND(",",W1653)-1),MapTable!$A:$A,1,0)),ISERROR(VLOOKUP(TRIM(MID(W1653,FIND(",",W1653)+1,999)),MapTable!$A:$A,1,0))),"맵없음",
  ""),
IF(ISERROR(FIND(",",W1653,FIND(",",W1653,FIND(",",W1653)+1)+1)),
  IF(OR(ISERROR(VLOOKUP(LEFT(W1653,FIND(",",W1653)-1),MapTable!$A:$A,1,0)),ISERROR(VLOOKUP(TRIM(MID(W1653,FIND(",",W1653)+1,FIND(",",W1653,FIND(",",W1653)+1)-FIND(",",W1653)-1)),MapTable!$A:$A,1,0)),ISERROR(VLOOKUP(TRIM(MID(W1653,FIND(",",W1653,FIND(",",W1653)+1)+1,999)),MapTable!$A:$A,1,0))),"맵없음",
  ""),
IF(ISERROR(FIND(",",W1653,FIND(",",W1653,FIND(",",W1653,FIND(",",W1653)+1)+1)+1)),
  IF(OR(ISERROR(VLOOKUP(LEFT(W1653,FIND(",",W1653)-1),MapTable!$A:$A,1,0)),ISERROR(VLOOKUP(TRIM(MID(W1653,FIND(",",W1653)+1,FIND(",",W1653,FIND(",",W1653)+1)-FIND(",",W1653)-1)),MapTable!$A:$A,1,0)),ISERROR(VLOOKUP(TRIM(MID(W1653,FIND(",",W1653,FIND(",",W1653)+1)+1,FIND(",",W1653,FIND(",",W1653,FIND(",",W1653)+1)+1)-FIND(",",W1653,FIND(",",W1653)+1)-1)),MapTable!$A:$A,1,0)),ISERROR(VLOOKUP(TRIM(MID(W1653,FIND(",",W1653,FIND(",",W1653,FIND(",",W1653)+1)+1)+1,999)),MapTable!$A:$A,1,0))),"맵없음",
  ""),
)))))</f>
        <v/>
      </c>
      <c r="AC1653" t="str">
        <f>IF(ISBLANK(AB1653),"",IF(ISERROR(VLOOKUP(AB1653,[3]DropTable!$A:$A,1,0)),"드랍없음",""))</f>
        <v/>
      </c>
      <c r="AE1653" t="str">
        <f>IF(ISBLANK(AD1653),"",IF(ISERROR(VLOOKUP(AD1653,[3]DropTable!$A:$A,1,0)),"드랍없음",""))</f>
        <v/>
      </c>
      <c r="AG1653">
        <v>9.8000000000000007</v>
      </c>
      <c r="AH1653">
        <v>1</v>
      </c>
    </row>
    <row r="1654" spans="1:34" x14ac:dyDescent="0.3">
      <c r="A1654">
        <v>11</v>
      </c>
      <c r="B1654">
        <v>13</v>
      </c>
      <c r="C1654">
        <f>IF(OR($L1654=TRUE,$A1654=0,MOD($A1654,ChapterTable!$S$20)&lt;&gt;0),
MAX(0,INT(($B1654+ChapterTable!$Q$26+VLOOKUP(SUBSTITUTE(C$1,"성장단계","")&amp;"단계오프셋",ChapterTable!$S:$T,2,0))/ChapterTable!$Q$23)),
MAX(0,INT(($B1654+ChapterTable!$S$26+VLOOKUP(SUBSTITUTE(C$1,"성장단계","")&amp;"보스단계오프셋",ChapterTable!$S:$T,2,0))/ChapterTable!$S$23)))</f>
        <v>1</v>
      </c>
      <c r="D1654">
        <f>IF(OR($L1654=TRUE,$A1654=0,MOD($A1654,ChapterTable!$S$20)&lt;&gt;0),
MAX(0,INT(($B1654+ChapterTable!$Q$26+VLOOKUP(SUBSTITUTE(D$1,"성장단계","")&amp;"단계오프셋",ChapterTable!$S:$T,2,0))/ChapterTable!$Q$23)),
MAX(0,INT(($B1654+ChapterTable!$S$26+VLOOKUP(SUBSTITUTE(D$1,"성장단계","")&amp;"보스단계오프셋",ChapterTable!$S:$T,2,0))/ChapterTable!$S$23)))</f>
        <v>1</v>
      </c>
      <c r="E1654" s="1">
        <f ca="1">IF(AND($A1654=0,$B1654=1),
    VLOOKUP(1,ChapterTable!$1:$1048576,MATCH("최종"&amp;SUBSTITUTE(SUBSTITUTE(E$1,"standard",""),"|Float",""),ChapterTable!$1:$1,0),0)*ChapterTable!$Q$17,
  IF(AND($A1654=0,$B1654=0),
    E1655,
  IF($B1654=0,
    VLOOKUP($A1654,ChapterTable!$1:$1048576,MATCH("최종"&amp;SUBSTITUTE(SUBSTITUTE(E$1,"standard",""),"|Float",""),ChapterTable!$1:$1,0),0),
  IF($B1654=1,
    IF($L1654=FALSE,
      VLOOKUP($A1654,ChapterTable!$1:$1048576,MATCH("최종"&amp;SUBSTITUTE(SUBSTITUTE(E$1,"standard",""),"|Float",""),ChapterTable!$1:$1,0),0),
      VLOOKUP($A1654-ChapterTable!$Q$11,ChapterTable!$1:$1048576,MATCH("최종"&amp;SUBSTITUTE(SUBSTITUTE(E$1,"standard",""),"|Float",""),ChapterTable!$1:$1,0),0)*ChapterTable!$Q$14
    ),
  OFFSET(E1654,-$B1654+IF($L1654,1,0),0)*
    (VLOOKUP(SUBSTITUTE(SUBSTITUTE(E$1,"standard",""),"|Float","")&amp;"인게임누적곱배수",ChapterTable!$S:$T,2,0)^C1654
    +VLOOKUP(SUBSTITUTE(SUBSTITUTE(E$1,"standard",""),"|Float","")&amp;"인게임누적합배수",ChapterTable!$S:$T,2,0)*C1654)
  )
  )
  )
)</f>
        <v>7940.4758789062507</v>
      </c>
      <c r="F1654" s="1">
        <f ca="1">IF(AND($A1654=0,$B1654=1),
    VLOOKUP(1,ChapterTable!$1:$1048576,MATCH("최종"&amp;SUBSTITUTE(SUBSTITUTE(F$1,"standard",""),"|Float",""),ChapterTable!$1:$1,0),0)*ChapterTable!$Q$17,
  IF(AND($A1654=0,$B1654=0),
    F1655,
  IF($B1654=0,
    VLOOKUP($A1654,ChapterTable!$1:$1048576,MATCH("최종"&amp;SUBSTITUTE(SUBSTITUTE(F$1,"standard",""),"|Float",""),ChapterTable!$1:$1,0),0),
  IF($B1654=1,
    IF($L1654=FALSE,
      VLOOKUP($A1654,ChapterTable!$1:$1048576,MATCH("최종"&amp;SUBSTITUTE(SUBSTITUTE(F$1,"standard",""),"|Float",""),ChapterTable!$1:$1,0),0),
      VLOOKUP($A1654-ChapterTable!$Q$11,ChapterTable!$1:$1048576,MATCH("최종"&amp;SUBSTITUTE(SUBSTITUTE(F$1,"standard",""),"|Float",""),ChapterTable!$1:$1,0),0)*ChapterTable!$Q$14
    ),
  OFFSET(F1654,-$B1654+IF($L1654,1,0),0)*
    (VLOOKUP(SUBSTITUTE(SUBSTITUTE(F$1,"standard",""),"|Float","")&amp;"인게임누적곱배수",ChapterTable!$S:$T,2,0)^D1654
    +VLOOKUP(SUBSTITUTE(SUBSTITUTE(F$1,"standard",""),"|Float","")&amp;"인게임누적합배수",ChapterTable!$S:$T,2,0)*D1654)
  )
  )
  )
)</f>
        <v>3921.22265625</v>
      </c>
      <c r="G1654" t="s">
        <v>76</v>
      </c>
      <c r="J1654" t="str">
        <f>IF(ISBLANK(I1654),"",
IFERROR(VLOOKUP(I1654,[1]StringTable!$1:$1048576,MATCH([1]StringTable!$B$1,[1]StringTable!$1:$1,0),0),
IFERROR(VLOOKUP(I1654,[1]InApkStringTable!$1:$1048576,MATCH([1]InApkStringTable!$B$1,[1]InApkStringTable!$1:$1,0),0),
"스트링없음")))</f>
        <v/>
      </c>
      <c r="L1654" t="b">
        <v>1</v>
      </c>
      <c r="N1654" t="str">
        <f>IF(ISBLANK(M1654),"",IF(ISERROR(VLOOKUP(M1654,MapTable!$A:$A,1,0)),"맵없음",""))</f>
        <v/>
      </c>
      <c r="O1654">
        <f t="shared" si="101"/>
        <v>2</v>
      </c>
      <c r="Q1654">
        <f t="shared" si="102"/>
        <v>2</v>
      </c>
      <c r="R1654" t="b">
        <f t="shared" ca="1" si="103"/>
        <v>0</v>
      </c>
      <c r="T1654" t="b">
        <f t="shared" ca="1" si="104"/>
        <v>0</v>
      </c>
      <c r="X1654" t="str">
        <f>IF(ISBLANK(W1654),"",
IF(ISERROR(FIND(",",W1654)),
  IF(ISERROR(VLOOKUP(W1654,MapTable!$A:$A,1,0)),"맵없음",
  ""),
IF(ISERROR(FIND(",",W1654,FIND(",",W1654)+1)),
  IF(OR(ISERROR(VLOOKUP(LEFT(W1654,FIND(",",W1654)-1),MapTable!$A:$A,1,0)),ISERROR(VLOOKUP(TRIM(MID(W1654,FIND(",",W1654)+1,999)),MapTable!$A:$A,1,0))),"맵없음",
  ""),
IF(ISERROR(FIND(",",W1654,FIND(",",W1654,FIND(",",W1654)+1)+1)),
  IF(OR(ISERROR(VLOOKUP(LEFT(W1654,FIND(",",W1654)-1),MapTable!$A:$A,1,0)),ISERROR(VLOOKUP(TRIM(MID(W1654,FIND(",",W1654)+1,FIND(",",W1654,FIND(",",W1654)+1)-FIND(",",W1654)-1)),MapTable!$A:$A,1,0)),ISERROR(VLOOKUP(TRIM(MID(W1654,FIND(",",W1654,FIND(",",W1654)+1)+1,999)),MapTable!$A:$A,1,0))),"맵없음",
  ""),
IF(ISERROR(FIND(",",W1654,FIND(",",W1654,FIND(",",W1654,FIND(",",W1654)+1)+1)+1)),
  IF(OR(ISERROR(VLOOKUP(LEFT(W1654,FIND(",",W1654)-1),MapTable!$A:$A,1,0)),ISERROR(VLOOKUP(TRIM(MID(W1654,FIND(",",W1654)+1,FIND(",",W1654,FIND(",",W1654)+1)-FIND(",",W1654)-1)),MapTable!$A:$A,1,0)),ISERROR(VLOOKUP(TRIM(MID(W1654,FIND(",",W1654,FIND(",",W1654)+1)+1,FIND(",",W1654,FIND(",",W1654,FIND(",",W1654)+1)+1)-FIND(",",W1654,FIND(",",W1654)+1)-1)),MapTable!$A:$A,1,0)),ISERROR(VLOOKUP(TRIM(MID(W1654,FIND(",",W1654,FIND(",",W1654,FIND(",",W1654)+1)+1)+1,999)),MapTable!$A:$A,1,0))),"맵없음",
  ""),
)))))</f>
        <v/>
      </c>
      <c r="AC1654" t="str">
        <f>IF(ISBLANK(AB1654),"",IF(ISERROR(VLOOKUP(AB1654,[3]DropTable!$A:$A,1,0)),"드랍없음",""))</f>
        <v/>
      </c>
      <c r="AE1654" t="str">
        <f>IF(ISBLANK(AD1654),"",IF(ISERROR(VLOOKUP(AD1654,[3]DropTable!$A:$A,1,0)),"드랍없음",""))</f>
        <v/>
      </c>
      <c r="AG1654">
        <v>9.8000000000000007</v>
      </c>
      <c r="AH1654">
        <v>1</v>
      </c>
    </row>
    <row r="1655" spans="1:34" x14ac:dyDescent="0.3">
      <c r="A1655">
        <v>11</v>
      </c>
      <c r="B1655">
        <v>14</v>
      </c>
      <c r="C1655">
        <f>IF(OR($L1655=TRUE,$A1655=0,MOD($A1655,ChapterTable!$S$20)&lt;&gt;0),
MAX(0,INT(($B1655+ChapterTable!$Q$26+VLOOKUP(SUBSTITUTE(C$1,"성장단계","")&amp;"단계오프셋",ChapterTable!$S:$T,2,0))/ChapterTable!$Q$23)),
MAX(0,INT(($B1655+ChapterTable!$S$26+VLOOKUP(SUBSTITUTE(C$1,"성장단계","")&amp;"보스단계오프셋",ChapterTable!$S:$T,2,0))/ChapterTable!$S$23)))</f>
        <v>1</v>
      </c>
      <c r="D1655">
        <f>IF(OR($L1655=TRUE,$A1655=0,MOD($A1655,ChapterTable!$S$20)&lt;&gt;0),
MAX(0,INT(($B1655+ChapterTable!$Q$26+VLOOKUP(SUBSTITUTE(D$1,"성장단계","")&amp;"단계오프셋",ChapterTable!$S:$T,2,0))/ChapterTable!$Q$23)),
MAX(0,INT(($B1655+ChapterTable!$S$26+VLOOKUP(SUBSTITUTE(D$1,"성장단계","")&amp;"보스단계오프셋",ChapterTable!$S:$T,2,0))/ChapterTable!$S$23)))</f>
        <v>1</v>
      </c>
      <c r="E1655" s="1">
        <f ca="1">IF(AND($A1655=0,$B1655=1),
    VLOOKUP(1,ChapterTable!$1:$1048576,MATCH("최종"&amp;SUBSTITUTE(SUBSTITUTE(E$1,"standard",""),"|Float",""),ChapterTable!$1:$1,0),0)*ChapterTable!$Q$17,
  IF(AND($A1655=0,$B1655=0),
    E1656,
  IF($B1655=0,
    VLOOKUP($A1655,ChapterTable!$1:$1048576,MATCH("최종"&amp;SUBSTITUTE(SUBSTITUTE(E$1,"standard",""),"|Float",""),ChapterTable!$1:$1,0),0),
  IF($B1655=1,
    IF($L1655=FALSE,
      VLOOKUP($A1655,ChapterTable!$1:$1048576,MATCH("최종"&amp;SUBSTITUTE(SUBSTITUTE(E$1,"standard",""),"|Float",""),ChapterTable!$1:$1,0),0),
      VLOOKUP($A1655-ChapterTable!$Q$11,ChapterTable!$1:$1048576,MATCH("최종"&amp;SUBSTITUTE(SUBSTITUTE(E$1,"standard",""),"|Float",""),ChapterTable!$1:$1,0),0)*ChapterTable!$Q$14
    ),
  OFFSET(E1655,-$B1655+IF($L1655,1,0),0)*
    (VLOOKUP(SUBSTITUTE(SUBSTITUTE(E$1,"standard",""),"|Float","")&amp;"인게임누적곱배수",ChapterTable!$S:$T,2,0)^C1655
    +VLOOKUP(SUBSTITUTE(SUBSTITUTE(E$1,"standard",""),"|Float","")&amp;"인게임누적합배수",ChapterTable!$S:$T,2,0)*C1655)
  )
  )
  )
)</f>
        <v>7940.4758789062507</v>
      </c>
      <c r="F1655" s="1">
        <f ca="1">IF(AND($A1655=0,$B1655=1),
    VLOOKUP(1,ChapterTable!$1:$1048576,MATCH("최종"&amp;SUBSTITUTE(SUBSTITUTE(F$1,"standard",""),"|Float",""),ChapterTable!$1:$1,0),0)*ChapterTable!$Q$17,
  IF(AND($A1655=0,$B1655=0),
    F1656,
  IF($B1655=0,
    VLOOKUP($A1655,ChapterTable!$1:$1048576,MATCH("최종"&amp;SUBSTITUTE(SUBSTITUTE(F$1,"standard",""),"|Float",""),ChapterTable!$1:$1,0),0),
  IF($B1655=1,
    IF($L1655=FALSE,
      VLOOKUP($A1655,ChapterTable!$1:$1048576,MATCH("최종"&amp;SUBSTITUTE(SUBSTITUTE(F$1,"standard",""),"|Float",""),ChapterTable!$1:$1,0),0),
      VLOOKUP($A1655-ChapterTable!$Q$11,ChapterTable!$1:$1048576,MATCH("최종"&amp;SUBSTITUTE(SUBSTITUTE(F$1,"standard",""),"|Float",""),ChapterTable!$1:$1,0),0)*ChapterTable!$Q$14
    ),
  OFFSET(F1655,-$B1655+IF($L1655,1,0),0)*
    (VLOOKUP(SUBSTITUTE(SUBSTITUTE(F$1,"standard",""),"|Float","")&amp;"인게임누적곱배수",ChapterTable!$S:$T,2,0)^D1655
    +VLOOKUP(SUBSTITUTE(SUBSTITUTE(F$1,"standard",""),"|Float","")&amp;"인게임누적합배수",ChapterTable!$S:$T,2,0)*D1655)
  )
  )
  )
)</f>
        <v>3921.22265625</v>
      </c>
      <c r="G1655" t="s">
        <v>76</v>
      </c>
      <c r="J1655" t="str">
        <f>IF(ISBLANK(I1655),"",
IFERROR(VLOOKUP(I1655,[1]StringTable!$1:$1048576,MATCH([1]StringTable!$B$1,[1]StringTable!$1:$1,0),0),
IFERROR(VLOOKUP(I1655,[1]InApkStringTable!$1:$1048576,MATCH([1]InApkStringTable!$B$1,[1]InApkStringTable!$1:$1,0),0),
"스트링없음")))</f>
        <v/>
      </c>
      <c r="L1655" t="b">
        <v>1</v>
      </c>
      <c r="N1655" t="str">
        <f>IF(ISBLANK(M1655),"",IF(ISERROR(VLOOKUP(M1655,MapTable!$A:$A,1,0)),"맵없음",""))</f>
        <v/>
      </c>
      <c r="O1655">
        <f t="shared" si="101"/>
        <v>2</v>
      </c>
      <c r="Q1655">
        <f t="shared" si="102"/>
        <v>2</v>
      </c>
      <c r="R1655" t="b">
        <f t="shared" ca="1" si="103"/>
        <v>0</v>
      </c>
      <c r="T1655" t="b">
        <f t="shared" ca="1" si="104"/>
        <v>0</v>
      </c>
      <c r="X1655" t="str">
        <f>IF(ISBLANK(W1655),"",
IF(ISERROR(FIND(",",W1655)),
  IF(ISERROR(VLOOKUP(W1655,MapTable!$A:$A,1,0)),"맵없음",
  ""),
IF(ISERROR(FIND(",",W1655,FIND(",",W1655)+1)),
  IF(OR(ISERROR(VLOOKUP(LEFT(W1655,FIND(",",W1655)-1),MapTable!$A:$A,1,0)),ISERROR(VLOOKUP(TRIM(MID(W1655,FIND(",",W1655)+1,999)),MapTable!$A:$A,1,0))),"맵없음",
  ""),
IF(ISERROR(FIND(",",W1655,FIND(",",W1655,FIND(",",W1655)+1)+1)),
  IF(OR(ISERROR(VLOOKUP(LEFT(W1655,FIND(",",W1655)-1),MapTable!$A:$A,1,0)),ISERROR(VLOOKUP(TRIM(MID(W1655,FIND(",",W1655)+1,FIND(",",W1655,FIND(",",W1655)+1)-FIND(",",W1655)-1)),MapTable!$A:$A,1,0)),ISERROR(VLOOKUP(TRIM(MID(W1655,FIND(",",W1655,FIND(",",W1655)+1)+1,999)),MapTable!$A:$A,1,0))),"맵없음",
  ""),
IF(ISERROR(FIND(",",W1655,FIND(",",W1655,FIND(",",W1655,FIND(",",W1655)+1)+1)+1)),
  IF(OR(ISERROR(VLOOKUP(LEFT(W1655,FIND(",",W1655)-1),MapTable!$A:$A,1,0)),ISERROR(VLOOKUP(TRIM(MID(W1655,FIND(",",W1655)+1,FIND(",",W1655,FIND(",",W1655)+1)-FIND(",",W1655)-1)),MapTable!$A:$A,1,0)),ISERROR(VLOOKUP(TRIM(MID(W1655,FIND(",",W1655,FIND(",",W1655)+1)+1,FIND(",",W1655,FIND(",",W1655,FIND(",",W1655)+1)+1)-FIND(",",W1655,FIND(",",W1655)+1)-1)),MapTable!$A:$A,1,0)),ISERROR(VLOOKUP(TRIM(MID(W1655,FIND(",",W1655,FIND(",",W1655,FIND(",",W1655)+1)+1)+1,999)),MapTable!$A:$A,1,0))),"맵없음",
  ""),
)))))</f>
        <v/>
      </c>
      <c r="AC1655" t="str">
        <f>IF(ISBLANK(AB1655),"",IF(ISERROR(VLOOKUP(AB1655,[3]DropTable!$A:$A,1,0)),"드랍없음",""))</f>
        <v/>
      </c>
      <c r="AE1655" t="str">
        <f>IF(ISBLANK(AD1655),"",IF(ISERROR(VLOOKUP(AD1655,[3]DropTable!$A:$A,1,0)),"드랍없음",""))</f>
        <v/>
      </c>
      <c r="AG1655">
        <v>9.8000000000000007</v>
      </c>
      <c r="AH1655">
        <v>1</v>
      </c>
    </row>
    <row r="1656" spans="1:34" x14ac:dyDescent="0.3">
      <c r="A1656">
        <v>11</v>
      </c>
      <c r="B1656">
        <v>15</v>
      </c>
      <c r="C1656">
        <f>IF(OR($L1656=TRUE,$A1656=0,MOD($A1656,ChapterTable!$S$20)&lt;&gt;0),
MAX(0,INT(($B1656+ChapterTable!$Q$26+VLOOKUP(SUBSTITUTE(C$1,"성장단계","")&amp;"단계오프셋",ChapterTable!$S:$T,2,0))/ChapterTable!$Q$23)),
MAX(0,INT(($B1656+ChapterTable!$S$26+VLOOKUP(SUBSTITUTE(C$1,"성장단계","")&amp;"보스단계오프셋",ChapterTable!$S:$T,2,0))/ChapterTable!$S$23)))</f>
        <v>1</v>
      </c>
      <c r="D1656">
        <f>IF(OR($L1656=TRUE,$A1656=0,MOD($A1656,ChapterTable!$S$20)&lt;&gt;0),
MAX(0,INT(($B1656+ChapterTable!$Q$26+VLOOKUP(SUBSTITUTE(D$1,"성장단계","")&amp;"단계오프셋",ChapterTable!$S:$T,2,0))/ChapterTable!$Q$23)),
MAX(0,INT(($B1656+ChapterTable!$S$26+VLOOKUP(SUBSTITUTE(D$1,"성장단계","")&amp;"보스단계오프셋",ChapterTable!$S:$T,2,0))/ChapterTable!$S$23)))</f>
        <v>1</v>
      </c>
      <c r="E1656" s="1">
        <f ca="1">IF(AND($A1656=0,$B1656=1),
    VLOOKUP(1,ChapterTable!$1:$1048576,MATCH("최종"&amp;SUBSTITUTE(SUBSTITUTE(E$1,"standard",""),"|Float",""),ChapterTable!$1:$1,0),0)*ChapterTable!$Q$17,
  IF(AND($A1656=0,$B1656=0),
    E1657,
  IF($B1656=0,
    VLOOKUP($A1656,ChapterTable!$1:$1048576,MATCH("최종"&amp;SUBSTITUTE(SUBSTITUTE(E$1,"standard",""),"|Float",""),ChapterTable!$1:$1,0),0),
  IF($B1656=1,
    IF($L1656=FALSE,
      VLOOKUP($A1656,ChapterTable!$1:$1048576,MATCH("최종"&amp;SUBSTITUTE(SUBSTITUTE(E$1,"standard",""),"|Float",""),ChapterTable!$1:$1,0),0),
      VLOOKUP($A1656-ChapterTable!$Q$11,ChapterTable!$1:$1048576,MATCH("최종"&amp;SUBSTITUTE(SUBSTITUTE(E$1,"standard",""),"|Float",""),ChapterTable!$1:$1,0),0)*ChapterTable!$Q$14
    ),
  OFFSET(E1656,-$B1656+IF($L1656,1,0),0)*
    (VLOOKUP(SUBSTITUTE(SUBSTITUTE(E$1,"standard",""),"|Float","")&amp;"인게임누적곱배수",ChapterTable!$S:$T,2,0)^C1656
    +VLOOKUP(SUBSTITUTE(SUBSTITUTE(E$1,"standard",""),"|Float","")&amp;"인게임누적합배수",ChapterTable!$S:$T,2,0)*C1656)
  )
  )
  )
)</f>
        <v>7940.4758789062507</v>
      </c>
      <c r="F1656" s="1">
        <f ca="1">IF(AND($A1656=0,$B1656=1),
    VLOOKUP(1,ChapterTable!$1:$1048576,MATCH("최종"&amp;SUBSTITUTE(SUBSTITUTE(F$1,"standard",""),"|Float",""),ChapterTable!$1:$1,0),0)*ChapterTable!$Q$17,
  IF(AND($A1656=0,$B1656=0),
    F1657,
  IF($B1656=0,
    VLOOKUP($A1656,ChapterTable!$1:$1048576,MATCH("최종"&amp;SUBSTITUTE(SUBSTITUTE(F$1,"standard",""),"|Float",""),ChapterTable!$1:$1,0),0),
  IF($B1656=1,
    IF($L1656=FALSE,
      VLOOKUP($A1656,ChapterTable!$1:$1048576,MATCH("최종"&amp;SUBSTITUTE(SUBSTITUTE(F$1,"standard",""),"|Float",""),ChapterTable!$1:$1,0),0),
      VLOOKUP($A1656-ChapterTable!$Q$11,ChapterTable!$1:$1048576,MATCH("최종"&amp;SUBSTITUTE(SUBSTITUTE(F$1,"standard",""),"|Float",""),ChapterTable!$1:$1,0),0)*ChapterTable!$Q$14
    ),
  OFFSET(F1656,-$B1656+IF($L1656,1,0),0)*
    (VLOOKUP(SUBSTITUTE(SUBSTITUTE(F$1,"standard",""),"|Float","")&amp;"인게임누적곱배수",ChapterTable!$S:$T,2,0)^D1656
    +VLOOKUP(SUBSTITUTE(SUBSTITUTE(F$1,"standard",""),"|Float","")&amp;"인게임누적합배수",ChapterTable!$S:$T,2,0)*D1656)
  )
  )
  )
)</f>
        <v>3921.22265625</v>
      </c>
      <c r="G1656" t="s">
        <v>76</v>
      </c>
      <c r="J1656" t="str">
        <f>IF(ISBLANK(I1656),"",
IFERROR(VLOOKUP(I1656,[1]StringTable!$1:$1048576,MATCH([1]StringTable!$B$1,[1]StringTable!$1:$1,0),0),
IFERROR(VLOOKUP(I1656,[1]InApkStringTable!$1:$1048576,MATCH([1]InApkStringTable!$B$1,[1]InApkStringTable!$1:$1,0),0),
"스트링없음")))</f>
        <v/>
      </c>
      <c r="L1656" t="b">
        <v>1</v>
      </c>
      <c r="N1656" t="str">
        <f>IF(ISBLANK(M1656),"",IF(ISERROR(VLOOKUP(M1656,MapTable!$A:$A,1,0)),"맵없음",""))</f>
        <v/>
      </c>
      <c r="O1656">
        <f t="shared" si="101"/>
        <v>11</v>
      </c>
      <c r="Q1656">
        <f t="shared" si="102"/>
        <v>11</v>
      </c>
      <c r="R1656" t="b">
        <f t="shared" ca="1" si="103"/>
        <v>0</v>
      </c>
      <c r="T1656" t="b">
        <f t="shared" ca="1" si="104"/>
        <v>0</v>
      </c>
      <c r="X1656" t="str">
        <f>IF(ISBLANK(W1656),"",
IF(ISERROR(FIND(",",W1656)),
  IF(ISERROR(VLOOKUP(W1656,MapTable!$A:$A,1,0)),"맵없음",
  ""),
IF(ISERROR(FIND(",",W1656,FIND(",",W1656)+1)),
  IF(OR(ISERROR(VLOOKUP(LEFT(W1656,FIND(",",W1656)-1),MapTable!$A:$A,1,0)),ISERROR(VLOOKUP(TRIM(MID(W1656,FIND(",",W1656)+1,999)),MapTable!$A:$A,1,0))),"맵없음",
  ""),
IF(ISERROR(FIND(",",W1656,FIND(",",W1656,FIND(",",W1656)+1)+1)),
  IF(OR(ISERROR(VLOOKUP(LEFT(W1656,FIND(",",W1656)-1),MapTable!$A:$A,1,0)),ISERROR(VLOOKUP(TRIM(MID(W1656,FIND(",",W1656)+1,FIND(",",W1656,FIND(",",W1656)+1)-FIND(",",W1656)-1)),MapTable!$A:$A,1,0)),ISERROR(VLOOKUP(TRIM(MID(W1656,FIND(",",W1656,FIND(",",W1656)+1)+1,999)),MapTable!$A:$A,1,0))),"맵없음",
  ""),
IF(ISERROR(FIND(",",W1656,FIND(",",W1656,FIND(",",W1656,FIND(",",W1656)+1)+1)+1)),
  IF(OR(ISERROR(VLOOKUP(LEFT(W1656,FIND(",",W1656)-1),MapTable!$A:$A,1,0)),ISERROR(VLOOKUP(TRIM(MID(W1656,FIND(",",W1656)+1,FIND(",",W1656,FIND(",",W1656)+1)-FIND(",",W1656)-1)),MapTable!$A:$A,1,0)),ISERROR(VLOOKUP(TRIM(MID(W1656,FIND(",",W1656,FIND(",",W1656)+1)+1,FIND(",",W1656,FIND(",",W1656,FIND(",",W1656)+1)+1)-FIND(",",W1656,FIND(",",W1656)+1)-1)),MapTable!$A:$A,1,0)),ISERROR(VLOOKUP(TRIM(MID(W1656,FIND(",",W1656,FIND(",",W1656,FIND(",",W1656)+1)+1)+1,999)),MapTable!$A:$A,1,0))),"맵없음",
  ""),
)))))</f>
        <v/>
      </c>
      <c r="AC1656" t="str">
        <f>IF(ISBLANK(AB1656),"",IF(ISERROR(VLOOKUP(AB1656,[3]DropTable!$A:$A,1,0)),"드랍없음",""))</f>
        <v/>
      </c>
      <c r="AE1656" t="str">
        <f>IF(ISBLANK(AD1656),"",IF(ISERROR(VLOOKUP(AD1656,[3]DropTable!$A:$A,1,0)),"드랍없음",""))</f>
        <v/>
      </c>
      <c r="AG1656">
        <v>9.8000000000000007</v>
      </c>
      <c r="AH1656">
        <v>1</v>
      </c>
    </row>
    <row r="1657" spans="1:34" x14ac:dyDescent="0.3">
      <c r="A1657">
        <v>11</v>
      </c>
      <c r="B1657">
        <v>16</v>
      </c>
      <c r="C1657">
        <f>IF(OR($L1657=TRUE,$A1657=0,MOD($A1657,ChapterTable!$S$20)&lt;&gt;0),
MAX(0,INT(($B1657+ChapterTable!$Q$26+VLOOKUP(SUBSTITUTE(C$1,"성장단계","")&amp;"단계오프셋",ChapterTable!$S:$T,2,0))/ChapterTable!$Q$23)),
MAX(0,INT(($B1657+ChapterTable!$S$26+VLOOKUP(SUBSTITUTE(C$1,"성장단계","")&amp;"보스단계오프셋",ChapterTable!$S:$T,2,0))/ChapterTable!$S$23)))</f>
        <v>2</v>
      </c>
      <c r="D1657">
        <f>IF(OR($L1657=TRUE,$A1657=0,MOD($A1657,ChapterTable!$S$20)&lt;&gt;0),
MAX(0,INT(($B1657+ChapterTable!$Q$26+VLOOKUP(SUBSTITUTE(D$1,"성장단계","")&amp;"단계오프셋",ChapterTable!$S:$T,2,0))/ChapterTable!$Q$23)),
MAX(0,INT(($B1657+ChapterTable!$S$26+VLOOKUP(SUBSTITUTE(D$1,"성장단계","")&amp;"보스단계오프셋",ChapterTable!$S:$T,2,0))/ChapterTable!$S$23)))</f>
        <v>1</v>
      </c>
      <c r="E1657" s="1">
        <f ca="1">IF(AND($A1657=0,$B1657=1),
    VLOOKUP(1,ChapterTable!$1:$1048576,MATCH("최종"&amp;SUBSTITUTE(SUBSTITUTE(E$1,"standard",""),"|Float",""),ChapterTable!$1:$1,0),0)*ChapterTable!$Q$17,
  IF(AND($A1657=0,$B1657=0),
    E1658,
  IF($B1657=0,
    VLOOKUP($A1657,ChapterTable!$1:$1048576,MATCH("최종"&amp;SUBSTITUTE(SUBSTITUTE(E$1,"standard",""),"|Float",""),ChapterTable!$1:$1,0),0),
  IF($B1657=1,
    IF($L1657=FALSE,
      VLOOKUP($A1657,ChapterTable!$1:$1048576,MATCH("최종"&amp;SUBSTITUTE(SUBSTITUTE(E$1,"standard",""),"|Float",""),ChapterTable!$1:$1,0),0),
      VLOOKUP($A1657-ChapterTable!$Q$11,ChapterTable!$1:$1048576,MATCH("최종"&amp;SUBSTITUTE(SUBSTITUTE(E$1,"standard",""),"|Float",""),ChapterTable!$1:$1,0),0)*ChapterTable!$Q$14
    ),
  OFFSET(E1657,-$B1657+IF($L1657,1,0),0)*
    (VLOOKUP(SUBSTITUTE(SUBSTITUTE(E$1,"standard",""),"|Float","")&amp;"인게임누적곱배수",ChapterTable!$S:$T,2,0)^C1657
    +VLOOKUP(SUBSTITUTE(SUBSTITUTE(E$1,"standard",""),"|Float","")&amp;"인게임누적합배수",ChapterTable!$S:$T,2,0)*C1657)
  )
  )
  )
)</f>
        <v>9999.1177734374996</v>
      </c>
      <c r="F1657" s="1">
        <f ca="1">IF(AND($A1657=0,$B1657=1),
    VLOOKUP(1,ChapterTable!$1:$1048576,MATCH("최종"&amp;SUBSTITUTE(SUBSTITUTE(F$1,"standard",""),"|Float",""),ChapterTable!$1:$1,0),0)*ChapterTable!$Q$17,
  IF(AND($A1657=0,$B1657=0),
    F1658,
  IF($B1657=0,
    VLOOKUP($A1657,ChapterTable!$1:$1048576,MATCH("최종"&amp;SUBSTITUTE(SUBSTITUTE(F$1,"standard",""),"|Float",""),ChapterTable!$1:$1,0),0),
  IF($B1657=1,
    IF($L1657=FALSE,
      VLOOKUP($A1657,ChapterTable!$1:$1048576,MATCH("최종"&amp;SUBSTITUTE(SUBSTITUTE(F$1,"standard",""),"|Float",""),ChapterTable!$1:$1,0),0),
      VLOOKUP($A1657-ChapterTable!$Q$11,ChapterTable!$1:$1048576,MATCH("최종"&amp;SUBSTITUTE(SUBSTITUTE(F$1,"standard",""),"|Float",""),ChapterTable!$1:$1,0),0)*ChapterTable!$Q$14
    ),
  OFFSET(F1657,-$B1657+IF($L1657,1,0),0)*
    (VLOOKUP(SUBSTITUTE(SUBSTITUTE(F$1,"standard",""),"|Float","")&amp;"인게임누적곱배수",ChapterTable!$S:$T,2,0)^D1657
    +VLOOKUP(SUBSTITUTE(SUBSTITUTE(F$1,"standard",""),"|Float","")&amp;"인게임누적합배수",ChapterTable!$S:$T,2,0)*D1657)
  )
  )
  )
)</f>
        <v>3921.22265625</v>
      </c>
      <c r="G1657" t="s">
        <v>76</v>
      </c>
      <c r="J1657" t="str">
        <f>IF(ISBLANK(I1657),"",
IFERROR(VLOOKUP(I1657,[1]StringTable!$1:$1048576,MATCH([1]StringTable!$B$1,[1]StringTable!$1:$1,0),0),
IFERROR(VLOOKUP(I1657,[1]InApkStringTable!$1:$1048576,MATCH([1]InApkStringTable!$B$1,[1]InApkStringTable!$1:$1,0),0),
"스트링없음")))</f>
        <v/>
      </c>
      <c r="L1657" t="b">
        <v>1</v>
      </c>
      <c r="N1657" t="str">
        <f>IF(ISBLANK(M1657),"",IF(ISERROR(VLOOKUP(M1657,MapTable!$A:$A,1,0)),"맵없음",""))</f>
        <v/>
      </c>
      <c r="O1657">
        <f t="shared" si="101"/>
        <v>2</v>
      </c>
      <c r="Q1657">
        <f t="shared" si="102"/>
        <v>2</v>
      </c>
      <c r="R1657" t="b">
        <f t="shared" ca="1" si="103"/>
        <v>0</v>
      </c>
      <c r="T1657" t="b">
        <f t="shared" ca="1" si="104"/>
        <v>0</v>
      </c>
      <c r="X1657" t="str">
        <f>IF(ISBLANK(W1657),"",
IF(ISERROR(FIND(",",W1657)),
  IF(ISERROR(VLOOKUP(W1657,MapTable!$A:$A,1,0)),"맵없음",
  ""),
IF(ISERROR(FIND(",",W1657,FIND(",",W1657)+1)),
  IF(OR(ISERROR(VLOOKUP(LEFT(W1657,FIND(",",W1657)-1),MapTable!$A:$A,1,0)),ISERROR(VLOOKUP(TRIM(MID(W1657,FIND(",",W1657)+1,999)),MapTable!$A:$A,1,0))),"맵없음",
  ""),
IF(ISERROR(FIND(",",W1657,FIND(",",W1657,FIND(",",W1657)+1)+1)),
  IF(OR(ISERROR(VLOOKUP(LEFT(W1657,FIND(",",W1657)-1),MapTable!$A:$A,1,0)),ISERROR(VLOOKUP(TRIM(MID(W1657,FIND(",",W1657)+1,FIND(",",W1657,FIND(",",W1657)+1)-FIND(",",W1657)-1)),MapTable!$A:$A,1,0)),ISERROR(VLOOKUP(TRIM(MID(W1657,FIND(",",W1657,FIND(",",W1657)+1)+1,999)),MapTable!$A:$A,1,0))),"맵없음",
  ""),
IF(ISERROR(FIND(",",W1657,FIND(",",W1657,FIND(",",W1657,FIND(",",W1657)+1)+1)+1)),
  IF(OR(ISERROR(VLOOKUP(LEFT(W1657,FIND(",",W1657)-1),MapTable!$A:$A,1,0)),ISERROR(VLOOKUP(TRIM(MID(W1657,FIND(",",W1657)+1,FIND(",",W1657,FIND(",",W1657)+1)-FIND(",",W1657)-1)),MapTable!$A:$A,1,0)),ISERROR(VLOOKUP(TRIM(MID(W1657,FIND(",",W1657,FIND(",",W1657)+1)+1,FIND(",",W1657,FIND(",",W1657,FIND(",",W1657)+1)+1)-FIND(",",W1657,FIND(",",W1657)+1)-1)),MapTable!$A:$A,1,0)),ISERROR(VLOOKUP(TRIM(MID(W1657,FIND(",",W1657,FIND(",",W1657,FIND(",",W1657)+1)+1)+1,999)),MapTable!$A:$A,1,0))),"맵없음",
  ""),
)))))</f>
        <v/>
      </c>
      <c r="AC1657" t="str">
        <f>IF(ISBLANK(AB1657),"",IF(ISERROR(VLOOKUP(AB1657,[3]DropTable!$A:$A,1,0)),"드랍없음",""))</f>
        <v/>
      </c>
      <c r="AE1657" t="str">
        <f>IF(ISBLANK(AD1657),"",IF(ISERROR(VLOOKUP(AD1657,[3]DropTable!$A:$A,1,0)),"드랍없음",""))</f>
        <v/>
      </c>
      <c r="AG1657">
        <v>9.8000000000000007</v>
      </c>
      <c r="AH1657">
        <v>1</v>
      </c>
    </row>
    <row r="1658" spans="1:34" x14ac:dyDescent="0.3">
      <c r="A1658">
        <v>11</v>
      </c>
      <c r="B1658">
        <v>17</v>
      </c>
      <c r="C1658">
        <f>IF(OR($L1658=TRUE,$A1658=0,MOD($A1658,ChapterTable!$S$20)&lt;&gt;0),
MAX(0,INT(($B1658+ChapterTable!$Q$26+VLOOKUP(SUBSTITUTE(C$1,"성장단계","")&amp;"단계오프셋",ChapterTable!$S:$T,2,0))/ChapterTable!$Q$23)),
MAX(0,INT(($B1658+ChapterTable!$S$26+VLOOKUP(SUBSTITUTE(C$1,"성장단계","")&amp;"보스단계오프셋",ChapterTable!$S:$T,2,0))/ChapterTable!$S$23)))</f>
        <v>2</v>
      </c>
      <c r="D1658">
        <f>IF(OR($L1658=TRUE,$A1658=0,MOD($A1658,ChapterTable!$S$20)&lt;&gt;0),
MAX(0,INT(($B1658+ChapterTable!$Q$26+VLOOKUP(SUBSTITUTE(D$1,"성장단계","")&amp;"단계오프셋",ChapterTable!$S:$T,2,0))/ChapterTable!$Q$23)),
MAX(0,INT(($B1658+ChapterTable!$S$26+VLOOKUP(SUBSTITUTE(D$1,"성장단계","")&amp;"보스단계오프셋",ChapterTable!$S:$T,2,0))/ChapterTable!$S$23)))</f>
        <v>1</v>
      </c>
      <c r="E1658" s="1">
        <f ca="1">IF(AND($A1658=0,$B1658=1),
    VLOOKUP(1,ChapterTable!$1:$1048576,MATCH("최종"&amp;SUBSTITUTE(SUBSTITUTE(E$1,"standard",""),"|Float",""),ChapterTable!$1:$1,0),0)*ChapterTable!$Q$17,
  IF(AND($A1658=0,$B1658=0),
    E1659,
  IF($B1658=0,
    VLOOKUP($A1658,ChapterTable!$1:$1048576,MATCH("최종"&amp;SUBSTITUTE(SUBSTITUTE(E$1,"standard",""),"|Float",""),ChapterTable!$1:$1,0),0),
  IF($B1658=1,
    IF($L1658=FALSE,
      VLOOKUP($A1658,ChapterTable!$1:$1048576,MATCH("최종"&amp;SUBSTITUTE(SUBSTITUTE(E$1,"standard",""),"|Float",""),ChapterTable!$1:$1,0),0),
      VLOOKUP($A1658-ChapterTable!$Q$11,ChapterTable!$1:$1048576,MATCH("최종"&amp;SUBSTITUTE(SUBSTITUTE(E$1,"standard",""),"|Float",""),ChapterTable!$1:$1,0),0)*ChapterTable!$Q$14
    ),
  OFFSET(E1658,-$B1658+IF($L1658,1,0),0)*
    (VLOOKUP(SUBSTITUTE(SUBSTITUTE(E$1,"standard",""),"|Float","")&amp;"인게임누적곱배수",ChapterTable!$S:$T,2,0)^C1658
    +VLOOKUP(SUBSTITUTE(SUBSTITUTE(E$1,"standard",""),"|Float","")&amp;"인게임누적합배수",ChapterTable!$S:$T,2,0)*C1658)
  )
  )
  )
)</f>
        <v>9999.1177734374996</v>
      </c>
      <c r="F1658" s="1">
        <f ca="1">IF(AND($A1658=0,$B1658=1),
    VLOOKUP(1,ChapterTable!$1:$1048576,MATCH("최종"&amp;SUBSTITUTE(SUBSTITUTE(F$1,"standard",""),"|Float",""),ChapterTable!$1:$1,0),0)*ChapterTable!$Q$17,
  IF(AND($A1658=0,$B1658=0),
    F1659,
  IF($B1658=0,
    VLOOKUP($A1658,ChapterTable!$1:$1048576,MATCH("최종"&amp;SUBSTITUTE(SUBSTITUTE(F$1,"standard",""),"|Float",""),ChapterTable!$1:$1,0),0),
  IF($B1658=1,
    IF($L1658=FALSE,
      VLOOKUP($A1658,ChapterTable!$1:$1048576,MATCH("최종"&amp;SUBSTITUTE(SUBSTITUTE(F$1,"standard",""),"|Float",""),ChapterTable!$1:$1,0),0),
      VLOOKUP($A1658-ChapterTable!$Q$11,ChapterTable!$1:$1048576,MATCH("최종"&amp;SUBSTITUTE(SUBSTITUTE(F$1,"standard",""),"|Float",""),ChapterTable!$1:$1,0),0)*ChapterTable!$Q$14
    ),
  OFFSET(F1658,-$B1658+IF($L1658,1,0),0)*
    (VLOOKUP(SUBSTITUTE(SUBSTITUTE(F$1,"standard",""),"|Float","")&amp;"인게임누적곱배수",ChapterTable!$S:$T,2,0)^D1658
    +VLOOKUP(SUBSTITUTE(SUBSTITUTE(F$1,"standard",""),"|Float","")&amp;"인게임누적합배수",ChapterTable!$S:$T,2,0)*D1658)
  )
  )
  )
)</f>
        <v>3921.22265625</v>
      </c>
      <c r="G1658" t="s">
        <v>76</v>
      </c>
      <c r="J1658" t="str">
        <f>IF(ISBLANK(I1658),"",
IFERROR(VLOOKUP(I1658,[1]StringTable!$1:$1048576,MATCH([1]StringTable!$B$1,[1]StringTable!$1:$1,0),0),
IFERROR(VLOOKUP(I1658,[1]InApkStringTable!$1:$1048576,MATCH([1]InApkStringTable!$B$1,[1]InApkStringTable!$1:$1,0),0),
"스트링없음")))</f>
        <v/>
      </c>
      <c r="L1658" t="b">
        <v>1</v>
      </c>
      <c r="N1658" t="str">
        <f>IF(ISBLANK(M1658),"",IF(ISERROR(VLOOKUP(M1658,MapTable!$A:$A,1,0)),"맵없음",""))</f>
        <v/>
      </c>
      <c r="O1658">
        <f t="shared" si="101"/>
        <v>2</v>
      </c>
      <c r="Q1658">
        <f t="shared" si="102"/>
        <v>2</v>
      </c>
      <c r="R1658" t="b">
        <f t="shared" ca="1" si="103"/>
        <v>0</v>
      </c>
      <c r="T1658" t="b">
        <f t="shared" ca="1" si="104"/>
        <v>0</v>
      </c>
      <c r="X1658" t="str">
        <f>IF(ISBLANK(W1658),"",
IF(ISERROR(FIND(",",W1658)),
  IF(ISERROR(VLOOKUP(W1658,MapTable!$A:$A,1,0)),"맵없음",
  ""),
IF(ISERROR(FIND(",",W1658,FIND(",",W1658)+1)),
  IF(OR(ISERROR(VLOOKUP(LEFT(W1658,FIND(",",W1658)-1),MapTable!$A:$A,1,0)),ISERROR(VLOOKUP(TRIM(MID(W1658,FIND(",",W1658)+1,999)),MapTable!$A:$A,1,0))),"맵없음",
  ""),
IF(ISERROR(FIND(",",W1658,FIND(",",W1658,FIND(",",W1658)+1)+1)),
  IF(OR(ISERROR(VLOOKUP(LEFT(W1658,FIND(",",W1658)-1),MapTable!$A:$A,1,0)),ISERROR(VLOOKUP(TRIM(MID(W1658,FIND(",",W1658)+1,FIND(",",W1658,FIND(",",W1658)+1)-FIND(",",W1658)-1)),MapTable!$A:$A,1,0)),ISERROR(VLOOKUP(TRIM(MID(W1658,FIND(",",W1658,FIND(",",W1658)+1)+1,999)),MapTable!$A:$A,1,0))),"맵없음",
  ""),
IF(ISERROR(FIND(",",W1658,FIND(",",W1658,FIND(",",W1658,FIND(",",W1658)+1)+1)+1)),
  IF(OR(ISERROR(VLOOKUP(LEFT(W1658,FIND(",",W1658)-1),MapTable!$A:$A,1,0)),ISERROR(VLOOKUP(TRIM(MID(W1658,FIND(",",W1658)+1,FIND(",",W1658,FIND(",",W1658)+1)-FIND(",",W1658)-1)),MapTable!$A:$A,1,0)),ISERROR(VLOOKUP(TRIM(MID(W1658,FIND(",",W1658,FIND(",",W1658)+1)+1,FIND(",",W1658,FIND(",",W1658,FIND(",",W1658)+1)+1)-FIND(",",W1658,FIND(",",W1658)+1)-1)),MapTable!$A:$A,1,0)),ISERROR(VLOOKUP(TRIM(MID(W1658,FIND(",",W1658,FIND(",",W1658,FIND(",",W1658)+1)+1)+1,999)),MapTable!$A:$A,1,0))),"맵없음",
  ""),
)))))</f>
        <v/>
      </c>
      <c r="AC1658" t="str">
        <f>IF(ISBLANK(AB1658),"",IF(ISERROR(VLOOKUP(AB1658,[3]DropTable!$A:$A,1,0)),"드랍없음",""))</f>
        <v/>
      </c>
      <c r="AE1658" t="str">
        <f>IF(ISBLANK(AD1658),"",IF(ISERROR(VLOOKUP(AD1658,[3]DropTable!$A:$A,1,0)),"드랍없음",""))</f>
        <v/>
      </c>
      <c r="AG1658">
        <v>9.8000000000000007</v>
      </c>
      <c r="AH1658">
        <v>1</v>
      </c>
    </row>
    <row r="1659" spans="1:34" x14ac:dyDescent="0.3">
      <c r="A1659">
        <v>11</v>
      </c>
      <c r="B1659">
        <v>18</v>
      </c>
      <c r="C1659">
        <f>IF(OR($L1659=TRUE,$A1659=0,MOD($A1659,ChapterTable!$S$20)&lt;&gt;0),
MAX(0,INT(($B1659+ChapterTable!$Q$26+VLOOKUP(SUBSTITUTE(C$1,"성장단계","")&amp;"단계오프셋",ChapterTable!$S:$T,2,0))/ChapterTable!$Q$23)),
MAX(0,INT(($B1659+ChapterTable!$S$26+VLOOKUP(SUBSTITUTE(C$1,"성장단계","")&amp;"보스단계오프셋",ChapterTable!$S:$T,2,0))/ChapterTable!$S$23)))</f>
        <v>2</v>
      </c>
      <c r="D1659">
        <f>IF(OR($L1659=TRUE,$A1659=0,MOD($A1659,ChapterTable!$S$20)&lt;&gt;0),
MAX(0,INT(($B1659+ChapterTable!$Q$26+VLOOKUP(SUBSTITUTE(D$1,"성장단계","")&amp;"단계오프셋",ChapterTable!$S:$T,2,0))/ChapterTable!$Q$23)),
MAX(0,INT(($B1659+ChapterTable!$S$26+VLOOKUP(SUBSTITUTE(D$1,"성장단계","")&amp;"보스단계오프셋",ChapterTable!$S:$T,2,0))/ChapterTable!$S$23)))</f>
        <v>1</v>
      </c>
      <c r="E1659" s="1">
        <f ca="1">IF(AND($A1659=0,$B1659=1),
    VLOOKUP(1,ChapterTable!$1:$1048576,MATCH("최종"&amp;SUBSTITUTE(SUBSTITUTE(E$1,"standard",""),"|Float",""),ChapterTable!$1:$1,0),0)*ChapterTable!$Q$17,
  IF(AND($A1659=0,$B1659=0),
    E1660,
  IF($B1659=0,
    VLOOKUP($A1659,ChapterTable!$1:$1048576,MATCH("최종"&amp;SUBSTITUTE(SUBSTITUTE(E$1,"standard",""),"|Float",""),ChapterTable!$1:$1,0),0),
  IF($B1659=1,
    IF($L1659=FALSE,
      VLOOKUP($A1659,ChapterTable!$1:$1048576,MATCH("최종"&amp;SUBSTITUTE(SUBSTITUTE(E$1,"standard",""),"|Float",""),ChapterTable!$1:$1,0),0),
      VLOOKUP($A1659-ChapterTable!$Q$11,ChapterTable!$1:$1048576,MATCH("최종"&amp;SUBSTITUTE(SUBSTITUTE(E$1,"standard",""),"|Float",""),ChapterTable!$1:$1,0),0)*ChapterTable!$Q$14
    ),
  OFFSET(E1659,-$B1659+IF($L1659,1,0),0)*
    (VLOOKUP(SUBSTITUTE(SUBSTITUTE(E$1,"standard",""),"|Float","")&amp;"인게임누적곱배수",ChapterTable!$S:$T,2,0)^C1659
    +VLOOKUP(SUBSTITUTE(SUBSTITUTE(E$1,"standard",""),"|Float","")&amp;"인게임누적합배수",ChapterTable!$S:$T,2,0)*C1659)
  )
  )
  )
)</f>
        <v>9999.1177734374996</v>
      </c>
      <c r="F1659" s="1">
        <f ca="1">IF(AND($A1659=0,$B1659=1),
    VLOOKUP(1,ChapterTable!$1:$1048576,MATCH("최종"&amp;SUBSTITUTE(SUBSTITUTE(F$1,"standard",""),"|Float",""),ChapterTable!$1:$1,0),0)*ChapterTable!$Q$17,
  IF(AND($A1659=0,$B1659=0),
    F1660,
  IF($B1659=0,
    VLOOKUP($A1659,ChapterTable!$1:$1048576,MATCH("최종"&amp;SUBSTITUTE(SUBSTITUTE(F$1,"standard",""),"|Float",""),ChapterTable!$1:$1,0),0),
  IF($B1659=1,
    IF($L1659=FALSE,
      VLOOKUP($A1659,ChapterTable!$1:$1048576,MATCH("최종"&amp;SUBSTITUTE(SUBSTITUTE(F$1,"standard",""),"|Float",""),ChapterTable!$1:$1,0),0),
      VLOOKUP($A1659-ChapterTable!$Q$11,ChapterTable!$1:$1048576,MATCH("최종"&amp;SUBSTITUTE(SUBSTITUTE(F$1,"standard",""),"|Float",""),ChapterTable!$1:$1,0),0)*ChapterTable!$Q$14
    ),
  OFFSET(F1659,-$B1659+IF($L1659,1,0),0)*
    (VLOOKUP(SUBSTITUTE(SUBSTITUTE(F$1,"standard",""),"|Float","")&amp;"인게임누적곱배수",ChapterTable!$S:$T,2,0)^D1659
    +VLOOKUP(SUBSTITUTE(SUBSTITUTE(F$1,"standard",""),"|Float","")&amp;"인게임누적합배수",ChapterTable!$S:$T,2,0)*D1659)
  )
  )
  )
)</f>
        <v>3921.22265625</v>
      </c>
      <c r="G1659" t="s">
        <v>76</v>
      </c>
      <c r="J1659" t="str">
        <f>IF(ISBLANK(I1659),"",
IFERROR(VLOOKUP(I1659,[1]StringTable!$1:$1048576,MATCH([1]StringTable!$B$1,[1]StringTable!$1:$1,0),0),
IFERROR(VLOOKUP(I1659,[1]InApkStringTable!$1:$1048576,MATCH([1]InApkStringTable!$B$1,[1]InApkStringTable!$1:$1,0),0),
"스트링없음")))</f>
        <v/>
      </c>
      <c r="L1659" t="b">
        <v>1</v>
      </c>
      <c r="N1659" t="str">
        <f>IF(ISBLANK(M1659),"",IF(ISERROR(VLOOKUP(M1659,MapTable!$A:$A,1,0)),"맵없음",""))</f>
        <v/>
      </c>
      <c r="O1659">
        <f t="shared" si="101"/>
        <v>2</v>
      </c>
      <c r="Q1659">
        <f t="shared" si="102"/>
        <v>2</v>
      </c>
      <c r="R1659" t="b">
        <f t="shared" ca="1" si="103"/>
        <v>0</v>
      </c>
      <c r="T1659" t="b">
        <f t="shared" ca="1" si="104"/>
        <v>0</v>
      </c>
      <c r="X1659" t="str">
        <f>IF(ISBLANK(W1659),"",
IF(ISERROR(FIND(",",W1659)),
  IF(ISERROR(VLOOKUP(W1659,MapTable!$A:$A,1,0)),"맵없음",
  ""),
IF(ISERROR(FIND(",",W1659,FIND(",",W1659)+1)),
  IF(OR(ISERROR(VLOOKUP(LEFT(W1659,FIND(",",W1659)-1),MapTable!$A:$A,1,0)),ISERROR(VLOOKUP(TRIM(MID(W1659,FIND(",",W1659)+1,999)),MapTable!$A:$A,1,0))),"맵없음",
  ""),
IF(ISERROR(FIND(",",W1659,FIND(",",W1659,FIND(",",W1659)+1)+1)),
  IF(OR(ISERROR(VLOOKUP(LEFT(W1659,FIND(",",W1659)-1),MapTable!$A:$A,1,0)),ISERROR(VLOOKUP(TRIM(MID(W1659,FIND(",",W1659)+1,FIND(",",W1659,FIND(",",W1659)+1)-FIND(",",W1659)-1)),MapTable!$A:$A,1,0)),ISERROR(VLOOKUP(TRIM(MID(W1659,FIND(",",W1659,FIND(",",W1659)+1)+1,999)),MapTable!$A:$A,1,0))),"맵없음",
  ""),
IF(ISERROR(FIND(",",W1659,FIND(",",W1659,FIND(",",W1659,FIND(",",W1659)+1)+1)+1)),
  IF(OR(ISERROR(VLOOKUP(LEFT(W1659,FIND(",",W1659)-1),MapTable!$A:$A,1,0)),ISERROR(VLOOKUP(TRIM(MID(W1659,FIND(",",W1659)+1,FIND(",",W1659,FIND(",",W1659)+1)-FIND(",",W1659)-1)),MapTable!$A:$A,1,0)),ISERROR(VLOOKUP(TRIM(MID(W1659,FIND(",",W1659,FIND(",",W1659)+1)+1,FIND(",",W1659,FIND(",",W1659,FIND(",",W1659)+1)+1)-FIND(",",W1659,FIND(",",W1659)+1)-1)),MapTable!$A:$A,1,0)),ISERROR(VLOOKUP(TRIM(MID(W1659,FIND(",",W1659,FIND(",",W1659,FIND(",",W1659)+1)+1)+1,999)),MapTable!$A:$A,1,0))),"맵없음",
  ""),
)))))</f>
        <v/>
      </c>
      <c r="AC1659" t="str">
        <f>IF(ISBLANK(AB1659),"",IF(ISERROR(VLOOKUP(AB1659,[3]DropTable!$A:$A,1,0)),"드랍없음",""))</f>
        <v/>
      </c>
      <c r="AE1659" t="str">
        <f>IF(ISBLANK(AD1659),"",IF(ISERROR(VLOOKUP(AD1659,[3]DropTable!$A:$A,1,0)),"드랍없음",""))</f>
        <v/>
      </c>
      <c r="AG1659">
        <v>9.8000000000000007</v>
      </c>
      <c r="AH1659">
        <v>1</v>
      </c>
    </row>
    <row r="1660" spans="1:34" x14ac:dyDescent="0.3">
      <c r="A1660">
        <v>11</v>
      </c>
      <c r="B1660">
        <v>19</v>
      </c>
      <c r="C1660">
        <f>IF(OR($L1660=TRUE,$A1660=0,MOD($A1660,ChapterTable!$S$20)&lt;&gt;0),
MAX(0,INT(($B1660+ChapterTable!$Q$26+VLOOKUP(SUBSTITUTE(C$1,"성장단계","")&amp;"단계오프셋",ChapterTable!$S:$T,2,0))/ChapterTable!$Q$23)),
MAX(0,INT(($B1660+ChapterTable!$S$26+VLOOKUP(SUBSTITUTE(C$1,"성장단계","")&amp;"보스단계오프셋",ChapterTable!$S:$T,2,0))/ChapterTable!$S$23)))</f>
        <v>2</v>
      </c>
      <c r="D1660">
        <f>IF(OR($L1660=TRUE,$A1660=0,MOD($A1660,ChapterTable!$S$20)&lt;&gt;0),
MAX(0,INT(($B1660+ChapterTable!$Q$26+VLOOKUP(SUBSTITUTE(D$1,"성장단계","")&amp;"단계오프셋",ChapterTable!$S:$T,2,0))/ChapterTable!$Q$23)),
MAX(0,INT(($B1660+ChapterTable!$S$26+VLOOKUP(SUBSTITUTE(D$1,"성장단계","")&amp;"보스단계오프셋",ChapterTable!$S:$T,2,0))/ChapterTable!$S$23)))</f>
        <v>1</v>
      </c>
      <c r="E1660" s="1">
        <f ca="1">IF(AND($A1660=0,$B1660=1),
    VLOOKUP(1,ChapterTable!$1:$1048576,MATCH("최종"&amp;SUBSTITUTE(SUBSTITUTE(E$1,"standard",""),"|Float",""),ChapterTable!$1:$1,0),0)*ChapterTable!$Q$17,
  IF(AND($A1660=0,$B1660=0),
    E1661,
  IF($B1660=0,
    VLOOKUP($A1660,ChapterTable!$1:$1048576,MATCH("최종"&amp;SUBSTITUTE(SUBSTITUTE(E$1,"standard",""),"|Float",""),ChapterTable!$1:$1,0),0),
  IF($B1660=1,
    IF($L1660=FALSE,
      VLOOKUP($A1660,ChapterTable!$1:$1048576,MATCH("최종"&amp;SUBSTITUTE(SUBSTITUTE(E$1,"standard",""),"|Float",""),ChapterTable!$1:$1,0),0),
      VLOOKUP($A1660-ChapterTable!$Q$11,ChapterTable!$1:$1048576,MATCH("최종"&amp;SUBSTITUTE(SUBSTITUTE(E$1,"standard",""),"|Float",""),ChapterTable!$1:$1,0),0)*ChapterTable!$Q$14
    ),
  OFFSET(E1660,-$B1660+IF($L1660,1,0),0)*
    (VLOOKUP(SUBSTITUTE(SUBSTITUTE(E$1,"standard",""),"|Float","")&amp;"인게임누적곱배수",ChapterTable!$S:$T,2,0)^C1660
    +VLOOKUP(SUBSTITUTE(SUBSTITUTE(E$1,"standard",""),"|Float","")&amp;"인게임누적합배수",ChapterTable!$S:$T,2,0)*C1660)
  )
  )
  )
)</f>
        <v>9999.1177734374996</v>
      </c>
      <c r="F1660" s="1">
        <f ca="1">IF(AND($A1660=0,$B1660=1),
    VLOOKUP(1,ChapterTable!$1:$1048576,MATCH("최종"&amp;SUBSTITUTE(SUBSTITUTE(F$1,"standard",""),"|Float",""),ChapterTable!$1:$1,0),0)*ChapterTable!$Q$17,
  IF(AND($A1660=0,$B1660=0),
    F1661,
  IF($B1660=0,
    VLOOKUP($A1660,ChapterTable!$1:$1048576,MATCH("최종"&amp;SUBSTITUTE(SUBSTITUTE(F$1,"standard",""),"|Float",""),ChapterTable!$1:$1,0),0),
  IF($B1660=1,
    IF($L1660=FALSE,
      VLOOKUP($A1660,ChapterTable!$1:$1048576,MATCH("최종"&amp;SUBSTITUTE(SUBSTITUTE(F$1,"standard",""),"|Float",""),ChapterTable!$1:$1,0),0),
      VLOOKUP($A1660-ChapterTable!$Q$11,ChapterTable!$1:$1048576,MATCH("최종"&amp;SUBSTITUTE(SUBSTITUTE(F$1,"standard",""),"|Float",""),ChapterTable!$1:$1,0),0)*ChapterTable!$Q$14
    ),
  OFFSET(F1660,-$B1660+IF($L1660,1,0),0)*
    (VLOOKUP(SUBSTITUTE(SUBSTITUTE(F$1,"standard",""),"|Float","")&amp;"인게임누적곱배수",ChapterTable!$S:$T,2,0)^D1660
    +VLOOKUP(SUBSTITUTE(SUBSTITUTE(F$1,"standard",""),"|Float","")&amp;"인게임누적합배수",ChapterTable!$S:$T,2,0)*D1660)
  )
  )
  )
)</f>
        <v>3921.22265625</v>
      </c>
      <c r="G1660" t="s">
        <v>76</v>
      </c>
      <c r="J1660" t="str">
        <f>IF(ISBLANK(I1660),"",
IFERROR(VLOOKUP(I1660,[1]StringTable!$1:$1048576,MATCH([1]StringTable!$B$1,[1]StringTable!$1:$1,0),0),
IFERROR(VLOOKUP(I1660,[1]InApkStringTable!$1:$1048576,MATCH([1]InApkStringTable!$B$1,[1]InApkStringTable!$1:$1,0),0),
"스트링없음")))</f>
        <v/>
      </c>
      <c r="L1660" t="b">
        <v>1</v>
      </c>
      <c r="N1660" t="str">
        <f>IF(ISBLANK(M1660),"",IF(ISERROR(VLOOKUP(M1660,MapTable!$A:$A,1,0)),"맵없음",""))</f>
        <v/>
      </c>
      <c r="O1660">
        <f t="shared" si="101"/>
        <v>92</v>
      </c>
      <c r="Q1660">
        <f t="shared" si="102"/>
        <v>92</v>
      </c>
      <c r="R1660" t="b">
        <f t="shared" ca="1" si="103"/>
        <v>1</v>
      </c>
      <c r="T1660" t="b">
        <f t="shared" ca="1" si="104"/>
        <v>1</v>
      </c>
      <c r="X1660" t="str">
        <f>IF(ISBLANK(W1660),"",
IF(ISERROR(FIND(",",W1660)),
  IF(ISERROR(VLOOKUP(W1660,MapTable!$A:$A,1,0)),"맵없음",
  ""),
IF(ISERROR(FIND(",",W1660,FIND(",",W1660)+1)),
  IF(OR(ISERROR(VLOOKUP(LEFT(W1660,FIND(",",W1660)-1),MapTable!$A:$A,1,0)),ISERROR(VLOOKUP(TRIM(MID(W1660,FIND(",",W1660)+1,999)),MapTable!$A:$A,1,0))),"맵없음",
  ""),
IF(ISERROR(FIND(",",W1660,FIND(",",W1660,FIND(",",W1660)+1)+1)),
  IF(OR(ISERROR(VLOOKUP(LEFT(W1660,FIND(",",W1660)-1),MapTable!$A:$A,1,0)),ISERROR(VLOOKUP(TRIM(MID(W1660,FIND(",",W1660)+1,FIND(",",W1660,FIND(",",W1660)+1)-FIND(",",W1660)-1)),MapTable!$A:$A,1,0)),ISERROR(VLOOKUP(TRIM(MID(W1660,FIND(",",W1660,FIND(",",W1660)+1)+1,999)),MapTable!$A:$A,1,0))),"맵없음",
  ""),
IF(ISERROR(FIND(",",W1660,FIND(",",W1660,FIND(",",W1660,FIND(",",W1660)+1)+1)+1)),
  IF(OR(ISERROR(VLOOKUP(LEFT(W1660,FIND(",",W1660)-1),MapTable!$A:$A,1,0)),ISERROR(VLOOKUP(TRIM(MID(W1660,FIND(",",W1660)+1,FIND(",",W1660,FIND(",",W1660)+1)-FIND(",",W1660)-1)),MapTable!$A:$A,1,0)),ISERROR(VLOOKUP(TRIM(MID(W1660,FIND(",",W1660,FIND(",",W1660)+1)+1,FIND(",",W1660,FIND(",",W1660,FIND(",",W1660)+1)+1)-FIND(",",W1660,FIND(",",W1660)+1)-1)),MapTable!$A:$A,1,0)),ISERROR(VLOOKUP(TRIM(MID(W1660,FIND(",",W1660,FIND(",",W1660,FIND(",",W1660)+1)+1)+1,999)),MapTable!$A:$A,1,0))),"맵없음",
  ""),
)))))</f>
        <v/>
      </c>
      <c r="AC1660" t="str">
        <f>IF(ISBLANK(AB1660),"",IF(ISERROR(VLOOKUP(AB1660,[3]DropTable!$A:$A,1,0)),"드랍없음",""))</f>
        <v/>
      </c>
      <c r="AE1660" t="str">
        <f>IF(ISBLANK(AD1660),"",IF(ISERROR(VLOOKUP(AD1660,[3]DropTable!$A:$A,1,0)),"드랍없음",""))</f>
        <v/>
      </c>
      <c r="AG1660">
        <v>9.8000000000000007</v>
      </c>
      <c r="AH1660">
        <v>1</v>
      </c>
    </row>
    <row r="1661" spans="1:34" x14ac:dyDescent="0.3">
      <c r="A1661">
        <v>11</v>
      </c>
      <c r="B1661">
        <v>20</v>
      </c>
      <c r="C1661">
        <f>IF(OR($L1661=TRUE,$A1661=0,MOD($A1661,ChapterTable!$S$20)&lt;&gt;0),
MAX(0,INT(($B1661+ChapterTable!$Q$26+VLOOKUP(SUBSTITUTE(C$1,"성장단계","")&amp;"단계오프셋",ChapterTable!$S:$T,2,0))/ChapterTable!$Q$23)),
MAX(0,INT(($B1661+ChapterTable!$S$26+VLOOKUP(SUBSTITUTE(C$1,"성장단계","")&amp;"보스단계오프셋",ChapterTable!$S:$T,2,0))/ChapterTable!$S$23)))</f>
        <v>2</v>
      </c>
      <c r="D1661">
        <f>IF(OR($L1661=TRUE,$A1661=0,MOD($A1661,ChapterTable!$S$20)&lt;&gt;0),
MAX(0,INT(($B1661+ChapterTable!$Q$26+VLOOKUP(SUBSTITUTE(D$1,"성장단계","")&amp;"단계오프셋",ChapterTable!$S:$T,2,0))/ChapterTable!$Q$23)),
MAX(0,INT(($B1661+ChapterTable!$S$26+VLOOKUP(SUBSTITUTE(D$1,"성장단계","")&amp;"보스단계오프셋",ChapterTable!$S:$T,2,0))/ChapterTable!$S$23)))</f>
        <v>1</v>
      </c>
      <c r="E1661" s="1">
        <f ca="1">IF(AND($A1661=0,$B1661=1),
    VLOOKUP(1,ChapterTable!$1:$1048576,MATCH("최종"&amp;SUBSTITUTE(SUBSTITUTE(E$1,"standard",""),"|Float",""),ChapterTable!$1:$1,0),0)*ChapterTable!$Q$17,
  IF(AND($A1661=0,$B1661=0),
    E1662,
  IF($B1661=0,
    VLOOKUP($A1661,ChapterTable!$1:$1048576,MATCH("최종"&amp;SUBSTITUTE(SUBSTITUTE(E$1,"standard",""),"|Float",""),ChapterTable!$1:$1,0),0),
  IF($B1661=1,
    IF($L1661=FALSE,
      VLOOKUP($A1661,ChapterTable!$1:$1048576,MATCH("최종"&amp;SUBSTITUTE(SUBSTITUTE(E$1,"standard",""),"|Float",""),ChapterTable!$1:$1,0),0),
      VLOOKUP($A1661-ChapterTable!$Q$11,ChapterTable!$1:$1048576,MATCH("최종"&amp;SUBSTITUTE(SUBSTITUTE(E$1,"standard",""),"|Float",""),ChapterTable!$1:$1,0),0)*ChapterTable!$Q$14
    ),
  OFFSET(E1661,-$B1661+IF($L1661,1,0),0)*
    (VLOOKUP(SUBSTITUTE(SUBSTITUTE(E$1,"standard",""),"|Float","")&amp;"인게임누적곱배수",ChapterTable!$S:$T,2,0)^C1661
    +VLOOKUP(SUBSTITUTE(SUBSTITUTE(E$1,"standard",""),"|Float","")&amp;"인게임누적합배수",ChapterTable!$S:$T,2,0)*C1661)
  )
  )
  )
)</f>
        <v>9999.1177734374996</v>
      </c>
      <c r="F1661" s="1">
        <f ca="1">IF(AND($A1661=0,$B1661=1),
    VLOOKUP(1,ChapterTable!$1:$1048576,MATCH("최종"&amp;SUBSTITUTE(SUBSTITUTE(F$1,"standard",""),"|Float",""),ChapterTable!$1:$1,0),0)*ChapterTable!$Q$17,
  IF(AND($A1661=0,$B1661=0),
    F1662,
  IF($B1661=0,
    VLOOKUP($A1661,ChapterTable!$1:$1048576,MATCH("최종"&amp;SUBSTITUTE(SUBSTITUTE(F$1,"standard",""),"|Float",""),ChapterTable!$1:$1,0),0),
  IF($B1661=1,
    IF($L1661=FALSE,
      VLOOKUP($A1661,ChapterTable!$1:$1048576,MATCH("최종"&amp;SUBSTITUTE(SUBSTITUTE(F$1,"standard",""),"|Float",""),ChapterTable!$1:$1,0),0),
      VLOOKUP($A1661-ChapterTable!$Q$11,ChapterTable!$1:$1048576,MATCH("최종"&amp;SUBSTITUTE(SUBSTITUTE(F$1,"standard",""),"|Float",""),ChapterTable!$1:$1,0),0)*ChapterTable!$Q$14
    ),
  OFFSET(F1661,-$B1661+IF($L1661,1,0),0)*
    (VLOOKUP(SUBSTITUTE(SUBSTITUTE(F$1,"standard",""),"|Float","")&amp;"인게임누적곱배수",ChapterTable!$S:$T,2,0)^D1661
    +VLOOKUP(SUBSTITUTE(SUBSTITUTE(F$1,"standard",""),"|Float","")&amp;"인게임누적합배수",ChapterTable!$S:$T,2,0)*D1661)
  )
  )
  )
)</f>
        <v>3921.22265625</v>
      </c>
      <c r="G1661" t="s">
        <v>76</v>
      </c>
      <c r="J1661" t="str">
        <f>IF(ISBLANK(I1661),"",
IFERROR(VLOOKUP(I1661,[1]StringTable!$1:$1048576,MATCH([1]StringTable!$B$1,[1]StringTable!$1:$1,0),0),
IFERROR(VLOOKUP(I1661,[1]InApkStringTable!$1:$1048576,MATCH([1]InApkStringTable!$B$1,[1]InApkStringTable!$1:$1,0),0),
"스트링없음")))</f>
        <v/>
      </c>
      <c r="L1661" t="b">
        <v>1</v>
      </c>
      <c r="N1661" t="str">
        <f>IF(ISBLANK(M1661),"",IF(ISERROR(VLOOKUP(M1661,MapTable!$A:$A,1,0)),"맵없음",""))</f>
        <v/>
      </c>
      <c r="O1661">
        <f t="shared" si="101"/>
        <v>21</v>
      </c>
      <c r="Q1661">
        <f t="shared" si="102"/>
        <v>21</v>
      </c>
      <c r="R1661" t="b">
        <f t="shared" ca="1" si="103"/>
        <v>0</v>
      </c>
      <c r="T1661" t="b">
        <f t="shared" ca="1" si="104"/>
        <v>0</v>
      </c>
      <c r="X1661" t="str">
        <f>IF(ISBLANK(W1661),"",
IF(ISERROR(FIND(",",W1661)),
  IF(ISERROR(VLOOKUP(W1661,MapTable!$A:$A,1,0)),"맵없음",
  ""),
IF(ISERROR(FIND(",",W1661,FIND(",",W1661)+1)),
  IF(OR(ISERROR(VLOOKUP(LEFT(W1661,FIND(",",W1661)-1),MapTable!$A:$A,1,0)),ISERROR(VLOOKUP(TRIM(MID(W1661,FIND(",",W1661)+1,999)),MapTable!$A:$A,1,0))),"맵없음",
  ""),
IF(ISERROR(FIND(",",W1661,FIND(",",W1661,FIND(",",W1661)+1)+1)),
  IF(OR(ISERROR(VLOOKUP(LEFT(W1661,FIND(",",W1661)-1),MapTable!$A:$A,1,0)),ISERROR(VLOOKUP(TRIM(MID(W1661,FIND(",",W1661)+1,FIND(",",W1661,FIND(",",W1661)+1)-FIND(",",W1661)-1)),MapTable!$A:$A,1,0)),ISERROR(VLOOKUP(TRIM(MID(W1661,FIND(",",W1661,FIND(",",W1661)+1)+1,999)),MapTable!$A:$A,1,0))),"맵없음",
  ""),
IF(ISERROR(FIND(",",W1661,FIND(",",W1661,FIND(",",W1661,FIND(",",W1661)+1)+1)+1)),
  IF(OR(ISERROR(VLOOKUP(LEFT(W1661,FIND(",",W1661)-1),MapTable!$A:$A,1,0)),ISERROR(VLOOKUP(TRIM(MID(W1661,FIND(",",W1661)+1,FIND(",",W1661,FIND(",",W1661)+1)-FIND(",",W1661)-1)),MapTable!$A:$A,1,0)),ISERROR(VLOOKUP(TRIM(MID(W1661,FIND(",",W1661,FIND(",",W1661)+1)+1,FIND(",",W1661,FIND(",",W1661,FIND(",",W1661)+1)+1)-FIND(",",W1661,FIND(",",W1661)+1)-1)),MapTable!$A:$A,1,0)),ISERROR(VLOOKUP(TRIM(MID(W1661,FIND(",",W1661,FIND(",",W1661,FIND(",",W1661)+1)+1)+1,999)),MapTable!$A:$A,1,0))),"맵없음",
  ""),
)))))</f>
        <v/>
      </c>
      <c r="AC1661" t="str">
        <f>IF(ISBLANK(AB1661),"",IF(ISERROR(VLOOKUP(AB1661,[3]DropTable!$A:$A,1,0)),"드랍없음",""))</f>
        <v/>
      </c>
      <c r="AE1661" t="str">
        <f>IF(ISBLANK(AD1661),"",IF(ISERROR(VLOOKUP(AD1661,[3]DropTable!$A:$A,1,0)),"드랍없음",""))</f>
        <v/>
      </c>
      <c r="AG1661">
        <v>9.8000000000000007</v>
      </c>
      <c r="AH1661">
        <v>1</v>
      </c>
    </row>
    <row r="1662" spans="1:34" x14ac:dyDescent="0.3">
      <c r="A1662">
        <v>11</v>
      </c>
      <c r="B1662">
        <v>21</v>
      </c>
      <c r="C1662">
        <f>IF(OR($L1662=TRUE,$A1662=0,MOD($A1662,ChapterTable!$S$20)&lt;&gt;0),
MAX(0,INT(($B1662+ChapterTable!$Q$26+VLOOKUP(SUBSTITUTE(C$1,"성장단계","")&amp;"단계오프셋",ChapterTable!$S:$T,2,0))/ChapterTable!$Q$23)),
MAX(0,INT(($B1662+ChapterTable!$S$26+VLOOKUP(SUBSTITUTE(C$1,"성장단계","")&amp;"보스단계오프셋",ChapterTable!$S:$T,2,0))/ChapterTable!$S$23)))</f>
        <v>2</v>
      </c>
      <c r="D1662">
        <f>IF(OR($L1662=TRUE,$A1662=0,MOD($A1662,ChapterTable!$S$20)&lt;&gt;0),
MAX(0,INT(($B1662+ChapterTable!$Q$26+VLOOKUP(SUBSTITUTE(D$1,"성장단계","")&amp;"단계오프셋",ChapterTable!$S:$T,2,0))/ChapterTable!$Q$23)),
MAX(0,INT(($B1662+ChapterTable!$S$26+VLOOKUP(SUBSTITUTE(D$1,"성장단계","")&amp;"보스단계오프셋",ChapterTable!$S:$T,2,0))/ChapterTable!$S$23)))</f>
        <v>2</v>
      </c>
      <c r="E1662" s="1">
        <f ca="1">IF(AND($A1662=0,$B1662=1),
    VLOOKUP(1,ChapterTable!$1:$1048576,MATCH("최종"&amp;SUBSTITUTE(SUBSTITUTE(E$1,"standard",""),"|Float",""),ChapterTable!$1:$1,0),0)*ChapterTable!$Q$17,
  IF(AND($A1662=0,$B1662=0),
    E1663,
  IF($B1662=0,
    VLOOKUP($A1662,ChapterTable!$1:$1048576,MATCH("최종"&amp;SUBSTITUTE(SUBSTITUTE(E$1,"standard",""),"|Float",""),ChapterTable!$1:$1,0),0),
  IF($B1662=1,
    IF($L1662=FALSE,
      VLOOKUP($A1662,ChapterTable!$1:$1048576,MATCH("최종"&amp;SUBSTITUTE(SUBSTITUTE(E$1,"standard",""),"|Float",""),ChapterTable!$1:$1,0),0),
      VLOOKUP($A1662-ChapterTable!$Q$11,ChapterTable!$1:$1048576,MATCH("최종"&amp;SUBSTITUTE(SUBSTITUTE(E$1,"standard",""),"|Float",""),ChapterTable!$1:$1,0),0)*ChapterTable!$Q$14
    ),
  OFFSET(E1662,-$B1662+IF($L1662,1,0),0)*
    (VLOOKUP(SUBSTITUTE(SUBSTITUTE(E$1,"standard",""),"|Float","")&amp;"인게임누적곱배수",ChapterTable!$S:$T,2,0)^C1662
    +VLOOKUP(SUBSTITUTE(SUBSTITUTE(E$1,"standard",""),"|Float","")&amp;"인게임누적합배수",ChapterTable!$S:$T,2,0)*C1662)
  )
  )
  )
)</f>
        <v>9999.1177734374996</v>
      </c>
      <c r="F1662" s="1">
        <f ca="1">IF(AND($A1662=0,$B1662=1),
    VLOOKUP(1,ChapterTable!$1:$1048576,MATCH("최종"&amp;SUBSTITUTE(SUBSTITUTE(F$1,"standard",""),"|Float",""),ChapterTable!$1:$1,0),0)*ChapterTable!$Q$17,
  IF(AND($A1662=0,$B1662=0),
    F1663,
  IF($B1662=0,
    VLOOKUP($A1662,ChapterTable!$1:$1048576,MATCH("최종"&amp;SUBSTITUTE(SUBSTITUTE(F$1,"standard",""),"|Float",""),ChapterTable!$1:$1,0),0),
  IF($B1662=1,
    IF($L1662=FALSE,
      VLOOKUP($A1662,ChapterTable!$1:$1048576,MATCH("최종"&amp;SUBSTITUTE(SUBSTITUTE(F$1,"standard",""),"|Float",""),ChapterTable!$1:$1,0),0),
      VLOOKUP($A1662-ChapterTable!$Q$11,ChapterTable!$1:$1048576,MATCH("최종"&amp;SUBSTITUTE(SUBSTITUTE(F$1,"standard",""),"|Float",""),ChapterTable!$1:$1,0),0)*ChapterTable!$Q$14
    ),
  OFFSET(F1662,-$B1662+IF($L1662,1,0),0)*
    (VLOOKUP(SUBSTITUTE(SUBSTITUTE(F$1,"standard",""),"|Float","")&amp;"인게임누적곱배수",ChapterTable!$S:$T,2,0)^D1662
    +VLOOKUP(SUBSTITUTE(SUBSTITUTE(F$1,"standard",""),"|Float","")&amp;"인게임누적합배수",ChapterTable!$S:$T,2,0)*D1662)
  )
  )
  )
)</f>
        <v>4574.759765625</v>
      </c>
      <c r="G1662" t="s">
        <v>76</v>
      </c>
      <c r="J1662" t="str">
        <f>IF(ISBLANK(I1662),"",
IFERROR(VLOOKUP(I1662,[1]StringTable!$1:$1048576,MATCH([1]StringTable!$B$1,[1]StringTable!$1:$1,0),0),
IFERROR(VLOOKUP(I1662,[1]InApkStringTable!$1:$1048576,MATCH([1]InApkStringTable!$B$1,[1]InApkStringTable!$1:$1,0),0),
"스트링없음")))</f>
        <v/>
      </c>
      <c r="L1662" t="b">
        <v>1</v>
      </c>
      <c r="N1662" t="str">
        <f>IF(ISBLANK(M1662),"",IF(ISERROR(VLOOKUP(M1662,MapTable!$A:$A,1,0)),"맵없음",""))</f>
        <v/>
      </c>
      <c r="O1662">
        <f t="shared" si="101"/>
        <v>3</v>
      </c>
      <c r="Q1662">
        <f t="shared" si="102"/>
        <v>3</v>
      </c>
      <c r="R1662" t="b">
        <f t="shared" ca="1" si="103"/>
        <v>0</v>
      </c>
      <c r="T1662" t="b">
        <f t="shared" ca="1" si="104"/>
        <v>0</v>
      </c>
      <c r="X1662" t="str">
        <f>IF(ISBLANK(W1662),"",
IF(ISERROR(FIND(",",W1662)),
  IF(ISERROR(VLOOKUP(W1662,MapTable!$A:$A,1,0)),"맵없음",
  ""),
IF(ISERROR(FIND(",",W1662,FIND(",",W1662)+1)),
  IF(OR(ISERROR(VLOOKUP(LEFT(W1662,FIND(",",W1662)-1),MapTable!$A:$A,1,0)),ISERROR(VLOOKUP(TRIM(MID(W1662,FIND(",",W1662)+1,999)),MapTable!$A:$A,1,0))),"맵없음",
  ""),
IF(ISERROR(FIND(",",W1662,FIND(",",W1662,FIND(",",W1662)+1)+1)),
  IF(OR(ISERROR(VLOOKUP(LEFT(W1662,FIND(",",W1662)-1),MapTable!$A:$A,1,0)),ISERROR(VLOOKUP(TRIM(MID(W1662,FIND(",",W1662)+1,FIND(",",W1662,FIND(",",W1662)+1)-FIND(",",W1662)-1)),MapTable!$A:$A,1,0)),ISERROR(VLOOKUP(TRIM(MID(W1662,FIND(",",W1662,FIND(",",W1662)+1)+1,999)),MapTable!$A:$A,1,0))),"맵없음",
  ""),
IF(ISERROR(FIND(",",W1662,FIND(",",W1662,FIND(",",W1662,FIND(",",W1662)+1)+1)+1)),
  IF(OR(ISERROR(VLOOKUP(LEFT(W1662,FIND(",",W1662)-1),MapTable!$A:$A,1,0)),ISERROR(VLOOKUP(TRIM(MID(W1662,FIND(",",W1662)+1,FIND(",",W1662,FIND(",",W1662)+1)-FIND(",",W1662)-1)),MapTable!$A:$A,1,0)),ISERROR(VLOOKUP(TRIM(MID(W1662,FIND(",",W1662,FIND(",",W1662)+1)+1,FIND(",",W1662,FIND(",",W1662,FIND(",",W1662)+1)+1)-FIND(",",W1662,FIND(",",W1662)+1)-1)),MapTable!$A:$A,1,0)),ISERROR(VLOOKUP(TRIM(MID(W1662,FIND(",",W1662,FIND(",",W1662,FIND(",",W1662)+1)+1)+1,999)),MapTable!$A:$A,1,0))),"맵없음",
  ""),
)))))</f>
        <v/>
      </c>
      <c r="AC1662" t="str">
        <f>IF(ISBLANK(AB1662),"",IF(ISERROR(VLOOKUP(AB1662,[3]DropTable!$A:$A,1,0)),"드랍없음",""))</f>
        <v/>
      </c>
      <c r="AE1662" t="str">
        <f>IF(ISBLANK(AD1662),"",IF(ISERROR(VLOOKUP(AD1662,[3]DropTable!$A:$A,1,0)),"드랍없음",""))</f>
        <v/>
      </c>
      <c r="AG1662">
        <v>9.8000000000000007</v>
      </c>
      <c r="AH1662">
        <v>1</v>
      </c>
    </row>
    <row r="1663" spans="1:34" x14ac:dyDescent="0.3">
      <c r="A1663">
        <v>11</v>
      </c>
      <c r="B1663">
        <v>22</v>
      </c>
      <c r="C1663">
        <f>IF(OR($L1663=TRUE,$A1663=0,MOD($A1663,ChapterTable!$S$20)&lt;&gt;0),
MAX(0,INT(($B1663+ChapterTable!$Q$26+VLOOKUP(SUBSTITUTE(C$1,"성장단계","")&amp;"단계오프셋",ChapterTable!$S:$T,2,0))/ChapterTable!$Q$23)),
MAX(0,INT(($B1663+ChapterTable!$S$26+VLOOKUP(SUBSTITUTE(C$1,"성장단계","")&amp;"보스단계오프셋",ChapterTable!$S:$T,2,0))/ChapterTable!$S$23)))</f>
        <v>2</v>
      </c>
      <c r="D1663">
        <f>IF(OR($L1663=TRUE,$A1663=0,MOD($A1663,ChapterTable!$S$20)&lt;&gt;0),
MAX(0,INT(($B1663+ChapterTable!$Q$26+VLOOKUP(SUBSTITUTE(D$1,"성장단계","")&amp;"단계오프셋",ChapterTable!$S:$T,2,0))/ChapterTable!$Q$23)),
MAX(0,INT(($B1663+ChapterTable!$S$26+VLOOKUP(SUBSTITUTE(D$1,"성장단계","")&amp;"보스단계오프셋",ChapterTable!$S:$T,2,0))/ChapterTable!$S$23)))</f>
        <v>2</v>
      </c>
      <c r="E1663" s="1">
        <f ca="1">IF(AND($A1663=0,$B1663=1),
    VLOOKUP(1,ChapterTable!$1:$1048576,MATCH("최종"&amp;SUBSTITUTE(SUBSTITUTE(E$1,"standard",""),"|Float",""),ChapterTable!$1:$1,0),0)*ChapterTable!$Q$17,
  IF(AND($A1663=0,$B1663=0),
    E1664,
  IF($B1663=0,
    VLOOKUP($A1663,ChapterTable!$1:$1048576,MATCH("최종"&amp;SUBSTITUTE(SUBSTITUTE(E$1,"standard",""),"|Float",""),ChapterTable!$1:$1,0),0),
  IF($B1663=1,
    IF($L1663=FALSE,
      VLOOKUP($A1663,ChapterTable!$1:$1048576,MATCH("최종"&amp;SUBSTITUTE(SUBSTITUTE(E$1,"standard",""),"|Float",""),ChapterTable!$1:$1,0),0),
      VLOOKUP($A1663-ChapterTable!$Q$11,ChapterTable!$1:$1048576,MATCH("최종"&amp;SUBSTITUTE(SUBSTITUTE(E$1,"standard",""),"|Float",""),ChapterTable!$1:$1,0),0)*ChapterTable!$Q$14
    ),
  OFFSET(E1663,-$B1663+IF($L1663,1,0),0)*
    (VLOOKUP(SUBSTITUTE(SUBSTITUTE(E$1,"standard",""),"|Float","")&amp;"인게임누적곱배수",ChapterTable!$S:$T,2,0)^C1663
    +VLOOKUP(SUBSTITUTE(SUBSTITUTE(E$1,"standard",""),"|Float","")&amp;"인게임누적합배수",ChapterTable!$S:$T,2,0)*C1663)
  )
  )
  )
)</f>
        <v>9999.1177734374996</v>
      </c>
      <c r="F1663" s="1">
        <f ca="1">IF(AND($A1663=0,$B1663=1),
    VLOOKUP(1,ChapterTable!$1:$1048576,MATCH("최종"&amp;SUBSTITUTE(SUBSTITUTE(F$1,"standard",""),"|Float",""),ChapterTable!$1:$1,0),0)*ChapterTable!$Q$17,
  IF(AND($A1663=0,$B1663=0),
    F1664,
  IF($B1663=0,
    VLOOKUP($A1663,ChapterTable!$1:$1048576,MATCH("최종"&amp;SUBSTITUTE(SUBSTITUTE(F$1,"standard",""),"|Float",""),ChapterTable!$1:$1,0),0),
  IF($B1663=1,
    IF($L1663=FALSE,
      VLOOKUP($A1663,ChapterTable!$1:$1048576,MATCH("최종"&amp;SUBSTITUTE(SUBSTITUTE(F$1,"standard",""),"|Float",""),ChapterTable!$1:$1,0),0),
      VLOOKUP($A1663-ChapterTable!$Q$11,ChapterTable!$1:$1048576,MATCH("최종"&amp;SUBSTITUTE(SUBSTITUTE(F$1,"standard",""),"|Float",""),ChapterTable!$1:$1,0),0)*ChapterTable!$Q$14
    ),
  OFFSET(F1663,-$B1663+IF($L1663,1,0),0)*
    (VLOOKUP(SUBSTITUTE(SUBSTITUTE(F$1,"standard",""),"|Float","")&amp;"인게임누적곱배수",ChapterTable!$S:$T,2,0)^D1663
    +VLOOKUP(SUBSTITUTE(SUBSTITUTE(F$1,"standard",""),"|Float","")&amp;"인게임누적합배수",ChapterTable!$S:$T,2,0)*D1663)
  )
  )
  )
)</f>
        <v>4574.759765625</v>
      </c>
      <c r="G1663" t="s">
        <v>76</v>
      </c>
      <c r="J1663" t="str">
        <f>IF(ISBLANK(I1663),"",
IFERROR(VLOOKUP(I1663,[1]StringTable!$1:$1048576,MATCH([1]StringTable!$B$1,[1]StringTable!$1:$1,0),0),
IFERROR(VLOOKUP(I1663,[1]InApkStringTable!$1:$1048576,MATCH([1]InApkStringTable!$B$1,[1]InApkStringTable!$1:$1,0),0),
"스트링없음")))</f>
        <v/>
      </c>
      <c r="L1663" t="b">
        <v>1</v>
      </c>
      <c r="N1663" t="str">
        <f>IF(ISBLANK(M1663),"",IF(ISERROR(VLOOKUP(M1663,MapTable!$A:$A,1,0)),"맵없음",""))</f>
        <v/>
      </c>
      <c r="O1663">
        <f t="shared" si="101"/>
        <v>3</v>
      </c>
      <c r="Q1663">
        <f t="shared" si="102"/>
        <v>3</v>
      </c>
      <c r="R1663" t="b">
        <f t="shared" ca="1" si="103"/>
        <v>0</v>
      </c>
      <c r="T1663" t="b">
        <f t="shared" ca="1" si="104"/>
        <v>0</v>
      </c>
      <c r="X1663" t="str">
        <f>IF(ISBLANK(W1663),"",
IF(ISERROR(FIND(",",W1663)),
  IF(ISERROR(VLOOKUP(W1663,MapTable!$A:$A,1,0)),"맵없음",
  ""),
IF(ISERROR(FIND(",",W1663,FIND(",",W1663)+1)),
  IF(OR(ISERROR(VLOOKUP(LEFT(W1663,FIND(",",W1663)-1),MapTable!$A:$A,1,0)),ISERROR(VLOOKUP(TRIM(MID(W1663,FIND(",",W1663)+1,999)),MapTable!$A:$A,1,0))),"맵없음",
  ""),
IF(ISERROR(FIND(",",W1663,FIND(",",W1663,FIND(",",W1663)+1)+1)),
  IF(OR(ISERROR(VLOOKUP(LEFT(W1663,FIND(",",W1663)-1),MapTable!$A:$A,1,0)),ISERROR(VLOOKUP(TRIM(MID(W1663,FIND(",",W1663)+1,FIND(",",W1663,FIND(",",W1663)+1)-FIND(",",W1663)-1)),MapTable!$A:$A,1,0)),ISERROR(VLOOKUP(TRIM(MID(W1663,FIND(",",W1663,FIND(",",W1663)+1)+1,999)),MapTable!$A:$A,1,0))),"맵없음",
  ""),
IF(ISERROR(FIND(",",W1663,FIND(",",W1663,FIND(",",W1663,FIND(",",W1663)+1)+1)+1)),
  IF(OR(ISERROR(VLOOKUP(LEFT(W1663,FIND(",",W1663)-1),MapTable!$A:$A,1,0)),ISERROR(VLOOKUP(TRIM(MID(W1663,FIND(",",W1663)+1,FIND(",",W1663,FIND(",",W1663)+1)-FIND(",",W1663)-1)),MapTable!$A:$A,1,0)),ISERROR(VLOOKUP(TRIM(MID(W1663,FIND(",",W1663,FIND(",",W1663)+1)+1,FIND(",",W1663,FIND(",",W1663,FIND(",",W1663)+1)+1)-FIND(",",W1663,FIND(",",W1663)+1)-1)),MapTable!$A:$A,1,0)),ISERROR(VLOOKUP(TRIM(MID(W1663,FIND(",",W1663,FIND(",",W1663,FIND(",",W1663)+1)+1)+1,999)),MapTable!$A:$A,1,0))),"맵없음",
  ""),
)))))</f>
        <v/>
      </c>
      <c r="AC1663" t="str">
        <f>IF(ISBLANK(AB1663),"",IF(ISERROR(VLOOKUP(AB1663,[3]DropTable!$A:$A,1,0)),"드랍없음",""))</f>
        <v/>
      </c>
      <c r="AE1663" t="str">
        <f>IF(ISBLANK(AD1663),"",IF(ISERROR(VLOOKUP(AD1663,[3]DropTable!$A:$A,1,0)),"드랍없음",""))</f>
        <v/>
      </c>
      <c r="AG1663">
        <v>9.8000000000000007</v>
      </c>
      <c r="AH1663">
        <v>1</v>
      </c>
    </row>
    <row r="1664" spans="1:34" x14ac:dyDescent="0.3">
      <c r="A1664">
        <v>11</v>
      </c>
      <c r="B1664">
        <v>23</v>
      </c>
      <c r="C1664">
        <f>IF(OR($L1664=TRUE,$A1664=0,MOD($A1664,ChapterTable!$S$20)&lt;&gt;0),
MAX(0,INT(($B1664+ChapterTable!$Q$26+VLOOKUP(SUBSTITUTE(C$1,"성장단계","")&amp;"단계오프셋",ChapterTable!$S:$T,2,0))/ChapterTable!$Q$23)),
MAX(0,INT(($B1664+ChapterTable!$S$26+VLOOKUP(SUBSTITUTE(C$1,"성장단계","")&amp;"보스단계오프셋",ChapterTable!$S:$T,2,0))/ChapterTable!$S$23)))</f>
        <v>2</v>
      </c>
      <c r="D1664">
        <f>IF(OR($L1664=TRUE,$A1664=0,MOD($A1664,ChapterTable!$S$20)&lt;&gt;0),
MAX(0,INT(($B1664+ChapterTable!$Q$26+VLOOKUP(SUBSTITUTE(D$1,"성장단계","")&amp;"단계오프셋",ChapterTable!$S:$T,2,0))/ChapterTable!$Q$23)),
MAX(0,INT(($B1664+ChapterTable!$S$26+VLOOKUP(SUBSTITUTE(D$1,"성장단계","")&amp;"보스단계오프셋",ChapterTable!$S:$T,2,0))/ChapterTable!$S$23)))</f>
        <v>2</v>
      </c>
      <c r="E1664" s="1">
        <f ca="1">IF(AND($A1664=0,$B1664=1),
    VLOOKUP(1,ChapterTable!$1:$1048576,MATCH("최종"&amp;SUBSTITUTE(SUBSTITUTE(E$1,"standard",""),"|Float",""),ChapterTable!$1:$1,0),0)*ChapterTable!$Q$17,
  IF(AND($A1664=0,$B1664=0),
    E1665,
  IF($B1664=0,
    VLOOKUP($A1664,ChapterTable!$1:$1048576,MATCH("최종"&amp;SUBSTITUTE(SUBSTITUTE(E$1,"standard",""),"|Float",""),ChapterTable!$1:$1,0),0),
  IF($B1664=1,
    IF($L1664=FALSE,
      VLOOKUP($A1664,ChapterTable!$1:$1048576,MATCH("최종"&amp;SUBSTITUTE(SUBSTITUTE(E$1,"standard",""),"|Float",""),ChapterTable!$1:$1,0),0),
      VLOOKUP($A1664-ChapterTable!$Q$11,ChapterTable!$1:$1048576,MATCH("최종"&amp;SUBSTITUTE(SUBSTITUTE(E$1,"standard",""),"|Float",""),ChapterTable!$1:$1,0),0)*ChapterTable!$Q$14
    ),
  OFFSET(E1664,-$B1664+IF($L1664,1,0),0)*
    (VLOOKUP(SUBSTITUTE(SUBSTITUTE(E$1,"standard",""),"|Float","")&amp;"인게임누적곱배수",ChapterTable!$S:$T,2,0)^C1664
    +VLOOKUP(SUBSTITUTE(SUBSTITUTE(E$1,"standard",""),"|Float","")&amp;"인게임누적합배수",ChapterTable!$S:$T,2,0)*C1664)
  )
  )
  )
)</f>
        <v>9999.1177734374996</v>
      </c>
      <c r="F1664" s="1">
        <f ca="1">IF(AND($A1664=0,$B1664=1),
    VLOOKUP(1,ChapterTable!$1:$1048576,MATCH("최종"&amp;SUBSTITUTE(SUBSTITUTE(F$1,"standard",""),"|Float",""),ChapterTable!$1:$1,0),0)*ChapterTable!$Q$17,
  IF(AND($A1664=0,$B1664=0),
    F1665,
  IF($B1664=0,
    VLOOKUP($A1664,ChapterTable!$1:$1048576,MATCH("최종"&amp;SUBSTITUTE(SUBSTITUTE(F$1,"standard",""),"|Float",""),ChapterTable!$1:$1,0),0),
  IF($B1664=1,
    IF($L1664=FALSE,
      VLOOKUP($A1664,ChapterTable!$1:$1048576,MATCH("최종"&amp;SUBSTITUTE(SUBSTITUTE(F$1,"standard",""),"|Float",""),ChapterTable!$1:$1,0),0),
      VLOOKUP($A1664-ChapterTable!$Q$11,ChapterTable!$1:$1048576,MATCH("최종"&amp;SUBSTITUTE(SUBSTITUTE(F$1,"standard",""),"|Float",""),ChapterTable!$1:$1,0),0)*ChapterTable!$Q$14
    ),
  OFFSET(F1664,-$B1664+IF($L1664,1,0),0)*
    (VLOOKUP(SUBSTITUTE(SUBSTITUTE(F$1,"standard",""),"|Float","")&amp;"인게임누적곱배수",ChapterTable!$S:$T,2,0)^D1664
    +VLOOKUP(SUBSTITUTE(SUBSTITUTE(F$1,"standard",""),"|Float","")&amp;"인게임누적합배수",ChapterTable!$S:$T,2,0)*D1664)
  )
  )
  )
)</f>
        <v>4574.759765625</v>
      </c>
      <c r="G1664" t="s">
        <v>76</v>
      </c>
      <c r="J1664" t="str">
        <f>IF(ISBLANK(I1664),"",
IFERROR(VLOOKUP(I1664,[1]StringTable!$1:$1048576,MATCH([1]StringTable!$B$1,[1]StringTable!$1:$1,0),0),
IFERROR(VLOOKUP(I1664,[1]InApkStringTable!$1:$1048576,MATCH([1]InApkStringTable!$B$1,[1]InApkStringTable!$1:$1,0),0),
"스트링없음")))</f>
        <v/>
      </c>
      <c r="L1664" t="b">
        <v>1</v>
      </c>
      <c r="N1664" t="str">
        <f>IF(ISBLANK(M1664),"",IF(ISERROR(VLOOKUP(M1664,MapTable!$A:$A,1,0)),"맵없음",""))</f>
        <v/>
      </c>
      <c r="O1664">
        <f t="shared" si="101"/>
        <v>3</v>
      </c>
      <c r="Q1664">
        <f t="shared" si="102"/>
        <v>3</v>
      </c>
      <c r="R1664" t="b">
        <f t="shared" ca="1" si="103"/>
        <v>0</v>
      </c>
      <c r="T1664" t="b">
        <f t="shared" ca="1" si="104"/>
        <v>0</v>
      </c>
      <c r="X1664" t="str">
        <f>IF(ISBLANK(W1664),"",
IF(ISERROR(FIND(",",W1664)),
  IF(ISERROR(VLOOKUP(W1664,MapTable!$A:$A,1,0)),"맵없음",
  ""),
IF(ISERROR(FIND(",",W1664,FIND(",",W1664)+1)),
  IF(OR(ISERROR(VLOOKUP(LEFT(W1664,FIND(",",W1664)-1),MapTable!$A:$A,1,0)),ISERROR(VLOOKUP(TRIM(MID(W1664,FIND(",",W1664)+1,999)),MapTable!$A:$A,1,0))),"맵없음",
  ""),
IF(ISERROR(FIND(",",W1664,FIND(",",W1664,FIND(",",W1664)+1)+1)),
  IF(OR(ISERROR(VLOOKUP(LEFT(W1664,FIND(",",W1664)-1),MapTable!$A:$A,1,0)),ISERROR(VLOOKUP(TRIM(MID(W1664,FIND(",",W1664)+1,FIND(",",W1664,FIND(",",W1664)+1)-FIND(",",W1664)-1)),MapTable!$A:$A,1,0)),ISERROR(VLOOKUP(TRIM(MID(W1664,FIND(",",W1664,FIND(",",W1664)+1)+1,999)),MapTable!$A:$A,1,0))),"맵없음",
  ""),
IF(ISERROR(FIND(",",W1664,FIND(",",W1664,FIND(",",W1664,FIND(",",W1664)+1)+1)+1)),
  IF(OR(ISERROR(VLOOKUP(LEFT(W1664,FIND(",",W1664)-1),MapTable!$A:$A,1,0)),ISERROR(VLOOKUP(TRIM(MID(W1664,FIND(",",W1664)+1,FIND(",",W1664,FIND(",",W1664)+1)-FIND(",",W1664)-1)),MapTable!$A:$A,1,0)),ISERROR(VLOOKUP(TRIM(MID(W1664,FIND(",",W1664,FIND(",",W1664)+1)+1,FIND(",",W1664,FIND(",",W1664,FIND(",",W1664)+1)+1)-FIND(",",W1664,FIND(",",W1664)+1)-1)),MapTable!$A:$A,1,0)),ISERROR(VLOOKUP(TRIM(MID(W1664,FIND(",",W1664,FIND(",",W1664,FIND(",",W1664)+1)+1)+1,999)),MapTable!$A:$A,1,0))),"맵없음",
  ""),
)))))</f>
        <v/>
      </c>
      <c r="AC1664" t="str">
        <f>IF(ISBLANK(AB1664),"",IF(ISERROR(VLOOKUP(AB1664,[3]DropTable!$A:$A,1,0)),"드랍없음",""))</f>
        <v/>
      </c>
      <c r="AE1664" t="str">
        <f>IF(ISBLANK(AD1664),"",IF(ISERROR(VLOOKUP(AD1664,[3]DropTable!$A:$A,1,0)),"드랍없음",""))</f>
        <v/>
      </c>
      <c r="AG1664">
        <v>9.8000000000000007</v>
      </c>
      <c r="AH1664">
        <v>1</v>
      </c>
    </row>
    <row r="1665" spans="1:34" x14ac:dyDescent="0.3">
      <c r="A1665">
        <v>11</v>
      </c>
      <c r="B1665">
        <v>24</v>
      </c>
      <c r="C1665">
        <f>IF(OR($L1665=TRUE,$A1665=0,MOD($A1665,ChapterTable!$S$20)&lt;&gt;0),
MAX(0,INT(($B1665+ChapterTable!$Q$26+VLOOKUP(SUBSTITUTE(C$1,"성장단계","")&amp;"단계오프셋",ChapterTable!$S:$T,2,0))/ChapterTable!$Q$23)),
MAX(0,INT(($B1665+ChapterTable!$S$26+VLOOKUP(SUBSTITUTE(C$1,"성장단계","")&amp;"보스단계오프셋",ChapterTable!$S:$T,2,0))/ChapterTable!$S$23)))</f>
        <v>2</v>
      </c>
      <c r="D1665">
        <f>IF(OR($L1665=TRUE,$A1665=0,MOD($A1665,ChapterTable!$S$20)&lt;&gt;0),
MAX(0,INT(($B1665+ChapterTable!$Q$26+VLOOKUP(SUBSTITUTE(D$1,"성장단계","")&amp;"단계오프셋",ChapterTable!$S:$T,2,0))/ChapterTable!$Q$23)),
MAX(0,INT(($B1665+ChapterTable!$S$26+VLOOKUP(SUBSTITUTE(D$1,"성장단계","")&amp;"보스단계오프셋",ChapterTable!$S:$T,2,0))/ChapterTable!$S$23)))</f>
        <v>2</v>
      </c>
      <c r="E1665" s="1">
        <f ca="1">IF(AND($A1665=0,$B1665=1),
    VLOOKUP(1,ChapterTable!$1:$1048576,MATCH("최종"&amp;SUBSTITUTE(SUBSTITUTE(E$1,"standard",""),"|Float",""),ChapterTable!$1:$1,0),0)*ChapterTable!$Q$17,
  IF(AND($A1665=0,$B1665=0),
    E1666,
  IF($B1665=0,
    VLOOKUP($A1665,ChapterTable!$1:$1048576,MATCH("최종"&amp;SUBSTITUTE(SUBSTITUTE(E$1,"standard",""),"|Float",""),ChapterTable!$1:$1,0),0),
  IF($B1665=1,
    IF($L1665=FALSE,
      VLOOKUP($A1665,ChapterTable!$1:$1048576,MATCH("최종"&amp;SUBSTITUTE(SUBSTITUTE(E$1,"standard",""),"|Float",""),ChapterTable!$1:$1,0),0),
      VLOOKUP($A1665-ChapterTable!$Q$11,ChapterTable!$1:$1048576,MATCH("최종"&amp;SUBSTITUTE(SUBSTITUTE(E$1,"standard",""),"|Float",""),ChapterTable!$1:$1,0),0)*ChapterTable!$Q$14
    ),
  OFFSET(E1665,-$B1665+IF($L1665,1,0),0)*
    (VLOOKUP(SUBSTITUTE(SUBSTITUTE(E$1,"standard",""),"|Float","")&amp;"인게임누적곱배수",ChapterTable!$S:$T,2,0)^C1665
    +VLOOKUP(SUBSTITUTE(SUBSTITUTE(E$1,"standard",""),"|Float","")&amp;"인게임누적합배수",ChapterTable!$S:$T,2,0)*C1665)
  )
  )
  )
)</f>
        <v>9999.1177734374996</v>
      </c>
      <c r="F1665" s="1">
        <f ca="1">IF(AND($A1665=0,$B1665=1),
    VLOOKUP(1,ChapterTable!$1:$1048576,MATCH("최종"&amp;SUBSTITUTE(SUBSTITUTE(F$1,"standard",""),"|Float",""),ChapterTable!$1:$1,0),0)*ChapterTable!$Q$17,
  IF(AND($A1665=0,$B1665=0),
    F1666,
  IF($B1665=0,
    VLOOKUP($A1665,ChapterTable!$1:$1048576,MATCH("최종"&amp;SUBSTITUTE(SUBSTITUTE(F$1,"standard",""),"|Float",""),ChapterTable!$1:$1,0),0),
  IF($B1665=1,
    IF($L1665=FALSE,
      VLOOKUP($A1665,ChapterTable!$1:$1048576,MATCH("최종"&amp;SUBSTITUTE(SUBSTITUTE(F$1,"standard",""),"|Float",""),ChapterTable!$1:$1,0),0),
      VLOOKUP($A1665-ChapterTable!$Q$11,ChapterTable!$1:$1048576,MATCH("최종"&amp;SUBSTITUTE(SUBSTITUTE(F$1,"standard",""),"|Float",""),ChapterTable!$1:$1,0),0)*ChapterTable!$Q$14
    ),
  OFFSET(F1665,-$B1665+IF($L1665,1,0),0)*
    (VLOOKUP(SUBSTITUTE(SUBSTITUTE(F$1,"standard",""),"|Float","")&amp;"인게임누적곱배수",ChapterTable!$S:$T,2,0)^D1665
    +VLOOKUP(SUBSTITUTE(SUBSTITUTE(F$1,"standard",""),"|Float","")&amp;"인게임누적합배수",ChapterTable!$S:$T,2,0)*D1665)
  )
  )
  )
)</f>
        <v>4574.759765625</v>
      </c>
      <c r="G1665" t="s">
        <v>76</v>
      </c>
      <c r="J1665" t="str">
        <f>IF(ISBLANK(I1665),"",
IFERROR(VLOOKUP(I1665,[1]StringTable!$1:$1048576,MATCH([1]StringTable!$B$1,[1]StringTable!$1:$1,0),0),
IFERROR(VLOOKUP(I1665,[1]InApkStringTable!$1:$1048576,MATCH([1]InApkStringTable!$B$1,[1]InApkStringTable!$1:$1,0),0),
"스트링없음")))</f>
        <v/>
      </c>
      <c r="L1665" t="b">
        <v>1</v>
      </c>
      <c r="N1665" t="str">
        <f>IF(ISBLANK(M1665),"",IF(ISERROR(VLOOKUP(M1665,MapTable!$A:$A,1,0)),"맵없음",""))</f>
        <v/>
      </c>
      <c r="O1665">
        <f t="shared" si="101"/>
        <v>3</v>
      </c>
      <c r="Q1665">
        <f t="shared" si="102"/>
        <v>3</v>
      </c>
      <c r="R1665" t="b">
        <f t="shared" ca="1" si="103"/>
        <v>0</v>
      </c>
      <c r="T1665" t="b">
        <f t="shared" ca="1" si="104"/>
        <v>0</v>
      </c>
      <c r="X1665" t="str">
        <f>IF(ISBLANK(W1665),"",
IF(ISERROR(FIND(",",W1665)),
  IF(ISERROR(VLOOKUP(W1665,MapTable!$A:$A,1,0)),"맵없음",
  ""),
IF(ISERROR(FIND(",",W1665,FIND(",",W1665)+1)),
  IF(OR(ISERROR(VLOOKUP(LEFT(W1665,FIND(",",W1665)-1),MapTable!$A:$A,1,0)),ISERROR(VLOOKUP(TRIM(MID(W1665,FIND(",",W1665)+1,999)),MapTable!$A:$A,1,0))),"맵없음",
  ""),
IF(ISERROR(FIND(",",W1665,FIND(",",W1665,FIND(",",W1665)+1)+1)),
  IF(OR(ISERROR(VLOOKUP(LEFT(W1665,FIND(",",W1665)-1),MapTable!$A:$A,1,0)),ISERROR(VLOOKUP(TRIM(MID(W1665,FIND(",",W1665)+1,FIND(",",W1665,FIND(",",W1665)+1)-FIND(",",W1665)-1)),MapTable!$A:$A,1,0)),ISERROR(VLOOKUP(TRIM(MID(W1665,FIND(",",W1665,FIND(",",W1665)+1)+1,999)),MapTable!$A:$A,1,0))),"맵없음",
  ""),
IF(ISERROR(FIND(",",W1665,FIND(",",W1665,FIND(",",W1665,FIND(",",W1665)+1)+1)+1)),
  IF(OR(ISERROR(VLOOKUP(LEFT(W1665,FIND(",",W1665)-1),MapTable!$A:$A,1,0)),ISERROR(VLOOKUP(TRIM(MID(W1665,FIND(",",W1665)+1,FIND(",",W1665,FIND(",",W1665)+1)-FIND(",",W1665)-1)),MapTable!$A:$A,1,0)),ISERROR(VLOOKUP(TRIM(MID(W1665,FIND(",",W1665,FIND(",",W1665)+1)+1,FIND(",",W1665,FIND(",",W1665,FIND(",",W1665)+1)+1)-FIND(",",W1665,FIND(",",W1665)+1)-1)),MapTable!$A:$A,1,0)),ISERROR(VLOOKUP(TRIM(MID(W1665,FIND(",",W1665,FIND(",",W1665,FIND(",",W1665)+1)+1)+1,999)),MapTable!$A:$A,1,0))),"맵없음",
  ""),
)))))</f>
        <v/>
      </c>
      <c r="AC1665" t="str">
        <f>IF(ISBLANK(AB1665),"",IF(ISERROR(VLOOKUP(AB1665,[3]DropTable!$A:$A,1,0)),"드랍없음",""))</f>
        <v/>
      </c>
      <c r="AE1665" t="str">
        <f>IF(ISBLANK(AD1665),"",IF(ISERROR(VLOOKUP(AD1665,[3]DropTable!$A:$A,1,0)),"드랍없음",""))</f>
        <v/>
      </c>
      <c r="AG1665">
        <v>9.8000000000000007</v>
      </c>
      <c r="AH1665">
        <v>1</v>
      </c>
    </row>
    <row r="1666" spans="1:34" x14ac:dyDescent="0.3">
      <c r="A1666">
        <v>11</v>
      </c>
      <c r="B1666">
        <v>25</v>
      </c>
      <c r="C1666">
        <f>IF(OR($L1666=TRUE,$A1666=0,MOD($A1666,ChapterTable!$S$20)&lt;&gt;0),
MAX(0,INT(($B1666+ChapterTable!$Q$26+VLOOKUP(SUBSTITUTE(C$1,"성장단계","")&amp;"단계오프셋",ChapterTable!$S:$T,2,0))/ChapterTable!$Q$23)),
MAX(0,INT(($B1666+ChapterTable!$S$26+VLOOKUP(SUBSTITUTE(C$1,"성장단계","")&amp;"보스단계오프셋",ChapterTable!$S:$T,2,0))/ChapterTable!$S$23)))</f>
        <v>2</v>
      </c>
      <c r="D1666">
        <f>IF(OR($L1666=TRUE,$A1666=0,MOD($A1666,ChapterTable!$S$20)&lt;&gt;0),
MAX(0,INT(($B1666+ChapterTable!$Q$26+VLOOKUP(SUBSTITUTE(D$1,"성장단계","")&amp;"단계오프셋",ChapterTable!$S:$T,2,0))/ChapterTable!$Q$23)),
MAX(0,INT(($B1666+ChapterTable!$S$26+VLOOKUP(SUBSTITUTE(D$1,"성장단계","")&amp;"보스단계오프셋",ChapterTable!$S:$T,2,0))/ChapterTable!$S$23)))</f>
        <v>2</v>
      </c>
      <c r="E1666" s="1">
        <f ca="1">IF(AND($A1666=0,$B1666=1),
    VLOOKUP(1,ChapterTable!$1:$1048576,MATCH("최종"&amp;SUBSTITUTE(SUBSTITUTE(E$1,"standard",""),"|Float",""),ChapterTable!$1:$1,0),0)*ChapterTable!$Q$17,
  IF(AND($A1666=0,$B1666=0),
    E1667,
  IF($B1666=0,
    VLOOKUP($A1666,ChapterTable!$1:$1048576,MATCH("최종"&amp;SUBSTITUTE(SUBSTITUTE(E$1,"standard",""),"|Float",""),ChapterTable!$1:$1,0),0),
  IF($B1666=1,
    IF($L1666=FALSE,
      VLOOKUP($A1666,ChapterTable!$1:$1048576,MATCH("최종"&amp;SUBSTITUTE(SUBSTITUTE(E$1,"standard",""),"|Float",""),ChapterTable!$1:$1,0),0),
      VLOOKUP($A1666-ChapterTable!$Q$11,ChapterTable!$1:$1048576,MATCH("최종"&amp;SUBSTITUTE(SUBSTITUTE(E$1,"standard",""),"|Float",""),ChapterTable!$1:$1,0),0)*ChapterTable!$Q$14
    ),
  OFFSET(E1666,-$B1666+IF($L1666,1,0),0)*
    (VLOOKUP(SUBSTITUTE(SUBSTITUTE(E$1,"standard",""),"|Float","")&amp;"인게임누적곱배수",ChapterTable!$S:$T,2,0)^C1666
    +VLOOKUP(SUBSTITUTE(SUBSTITUTE(E$1,"standard",""),"|Float","")&amp;"인게임누적합배수",ChapterTable!$S:$T,2,0)*C1666)
  )
  )
  )
)</f>
        <v>9999.1177734374996</v>
      </c>
      <c r="F1666" s="1">
        <f ca="1">IF(AND($A1666=0,$B1666=1),
    VLOOKUP(1,ChapterTable!$1:$1048576,MATCH("최종"&amp;SUBSTITUTE(SUBSTITUTE(F$1,"standard",""),"|Float",""),ChapterTable!$1:$1,0),0)*ChapterTable!$Q$17,
  IF(AND($A1666=0,$B1666=0),
    F1667,
  IF($B1666=0,
    VLOOKUP($A1666,ChapterTable!$1:$1048576,MATCH("최종"&amp;SUBSTITUTE(SUBSTITUTE(F$1,"standard",""),"|Float",""),ChapterTable!$1:$1,0),0),
  IF($B1666=1,
    IF($L1666=FALSE,
      VLOOKUP($A1666,ChapterTable!$1:$1048576,MATCH("최종"&amp;SUBSTITUTE(SUBSTITUTE(F$1,"standard",""),"|Float",""),ChapterTable!$1:$1,0),0),
      VLOOKUP($A1666-ChapterTable!$Q$11,ChapterTable!$1:$1048576,MATCH("최종"&amp;SUBSTITUTE(SUBSTITUTE(F$1,"standard",""),"|Float",""),ChapterTable!$1:$1,0),0)*ChapterTable!$Q$14
    ),
  OFFSET(F1666,-$B1666+IF($L1666,1,0),0)*
    (VLOOKUP(SUBSTITUTE(SUBSTITUTE(F$1,"standard",""),"|Float","")&amp;"인게임누적곱배수",ChapterTable!$S:$T,2,0)^D1666
    +VLOOKUP(SUBSTITUTE(SUBSTITUTE(F$1,"standard",""),"|Float","")&amp;"인게임누적합배수",ChapterTable!$S:$T,2,0)*D1666)
  )
  )
  )
)</f>
        <v>4574.759765625</v>
      </c>
      <c r="G1666" t="s">
        <v>76</v>
      </c>
      <c r="J1666" t="str">
        <f>IF(ISBLANK(I1666),"",
IFERROR(VLOOKUP(I1666,[1]StringTable!$1:$1048576,MATCH([1]StringTable!$B$1,[1]StringTable!$1:$1,0),0),
IFERROR(VLOOKUP(I1666,[1]InApkStringTable!$1:$1048576,MATCH([1]InApkStringTable!$B$1,[1]InApkStringTable!$1:$1,0),0),
"스트링없음")))</f>
        <v/>
      </c>
      <c r="L1666" t="b">
        <v>1</v>
      </c>
      <c r="N1666" t="str">
        <f>IF(ISBLANK(M1666),"",IF(ISERROR(VLOOKUP(M1666,MapTable!$A:$A,1,0)),"맵없음",""))</f>
        <v/>
      </c>
      <c r="O1666">
        <f t="shared" si="101"/>
        <v>11</v>
      </c>
      <c r="Q1666">
        <f t="shared" si="102"/>
        <v>11</v>
      </c>
      <c r="R1666" t="b">
        <f t="shared" ca="1" si="103"/>
        <v>0</v>
      </c>
      <c r="T1666" t="b">
        <f t="shared" ca="1" si="104"/>
        <v>0</v>
      </c>
      <c r="X1666" t="str">
        <f>IF(ISBLANK(W1666),"",
IF(ISERROR(FIND(",",W1666)),
  IF(ISERROR(VLOOKUP(W1666,MapTable!$A:$A,1,0)),"맵없음",
  ""),
IF(ISERROR(FIND(",",W1666,FIND(",",W1666)+1)),
  IF(OR(ISERROR(VLOOKUP(LEFT(W1666,FIND(",",W1666)-1),MapTable!$A:$A,1,0)),ISERROR(VLOOKUP(TRIM(MID(W1666,FIND(",",W1666)+1,999)),MapTable!$A:$A,1,0))),"맵없음",
  ""),
IF(ISERROR(FIND(",",W1666,FIND(",",W1666,FIND(",",W1666)+1)+1)),
  IF(OR(ISERROR(VLOOKUP(LEFT(W1666,FIND(",",W1666)-1),MapTable!$A:$A,1,0)),ISERROR(VLOOKUP(TRIM(MID(W1666,FIND(",",W1666)+1,FIND(",",W1666,FIND(",",W1666)+1)-FIND(",",W1666)-1)),MapTable!$A:$A,1,0)),ISERROR(VLOOKUP(TRIM(MID(W1666,FIND(",",W1666,FIND(",",W1666)+1)+1,999)),MapTable!$A:$A,1,0))),"맵없음",
  ""),
IF(ISERROR(FIND(",",W1666,FIND(",",W1666,FIND(",",W1666,FIND(",",W1666)+1)+1)+1)),
  IF(OR(ISERROR(VLOOKUP(LEFT(W1666,FIND(",",W1666)-1),MapTable!$A:$A,1,0)),ISERROR(VLOOKUP(TRIM(MID(W1666,FIND(",",W1666)+1,FIND(",",W1666,FIND(",",W1666)+1)-FIND(",",W1666)-1)),MapTable!$A:$A,1,0)),ISERROR(VLOOKUP(TRIM(MID(W1666,FIND(",",W1666,FIND(",",W1666)+1)+1,FIND(",",W1666,FIND(",",W1666,FIND(",",W1666)+1)+1)-FIND(",",W1666,FIND(",",W1666)+1)-1)),MapTable!$A:$A,1,0)),ISERROR(VLOOKUP(TRIM(MID(W1666,FIND(",",W1666,FIND(",",W1666,FIND(",",W1666)+1)+1)+1,999)),MapTable!$A:$A,1,0))),"맵없음",
  ""),
)))))</f>
        <v/>
      </c>
      <c r="AC1666" t="str">
        <f>IF(ISBLANK(AB1666),"",IF(ISERROR(VLOOKUP(AB1666,[3]DropTable!$A:$A,1,0)),"드랍없음",""))</f>
        <v/>
      </c>
      <c r="AE1666" t="str">
        <f>IF(ISBLANK(AD1666),"",IF(ISERROR(VLOOKUP(AD1666,[3]DropTable!$A:$A,1,0)),"드랍없음",""))</f>
        <v/>
      </c>
      <c r="AG1666">
        <v>9.8000000000000007</v>
      </c>
      <c r="AH1666">
        <v>1</v>
      </c>
    </row>
    <row r="1667" spans="1:34" x14ac:dyDescent="0.3">
      <c r="A1667">
        <v>11</v>
      </c>
      <c r="B1667">
        <v>26</v>
      </c>
      <c r="C1667">
        <f>IF(OR($L1667=TRUE,$A1667=0,MOD($A1667,ChapterTable!$S$20)&lt;&gt;0),
MAX(0,INT(($B1667+ChapterTable!$Q$26+VLOOKUP(SUBSTITUTE(C$1,"성장단계","")&amp;"단계오프셋",ChapterTable!$S:$T,2,0))/ChapterTable!$Q$23)),
MAX(0,INT(($B1667+ChapterTable!$S$26+VLOOKUP(SUBSTITUTE(C$1,"성장단계","")&amp;"보스단계오프셋",ChapterTable!$S:$T,2,0))/ChapterTable!$S$23)))</f>
        <v>3</v>
      </c>
      <c r="D1667">
        <f>IF(OR($L1667=TRUE,$A1667=0,MOD($A1667,ChapterTable!$S$20)&lt;&gt;0),
MAX(0,INT(($B1667+ChapterTable!$Q$26+VLOOKUP(SUBSTITUTE(D$1,"성장단계","")&amp;"단계오프셋",ChapterTable!$S:$T,2,0))/ChapterTable!$Q$23)),
MAX(0,INT(($B1667+ChapterTable!$S$26+VLOOKUP(SUBSTITUTE(D$1,"성장단계","")&amp;"보스단계오프셋",ChapterTable!$S:$T,2,0))/ChapterTable!$S$23)))</f>
        <v>2</v>
      </c>
      <c r="E1667" s="1">
        <f ca="1">IF(AND($A1667=0,$B1667=1),
    VLOOKUP(1,ChapterTable!$1:$1048576,MATCH("최종"&amp;SUBSTITUTE(SUBSTITUTE(E$1,"standard",""),"|Float",""),ChapterTable!$1:$1,0),0)*ChapterTable!$Q$17,
  IF(AND($A1667=0,$B1667=0),
    E1668,
  IF($B1667=0,
    VLOOKUP($A1667,ChapterTable!$1:$1048576,MATCH("최종"&amp;SUBSTITUTE(SUBSTITUTE(E$1,"standard",""),"|Float",""),ChapterTable!$1:$1,0),0),
  IF($B1667=1,
    IF($L1667=FALSE,
      VLOOKUP($A1667,ChapterTable!$1:$1048576,MATCH("최종"&amp;SUBSTITUTE(SUBSTITUTE(E$1,"standard",""),"|Float",""),ChapterTable!$1:$1,0),0),
      VLOOKUP($A1667-ChapterTable!$Q$11,ChapterTable!$1:$1048576,MATCH("최종"&amp;SUBSTITUTE(SUBSTITUTE(E$1,"standard",""),"|Float",""),ChapterTable!$1:$1,0),0)*ChapterTable!$Q$14
    ),
  OFFSET(E1667,-$B1667+IF($L1667,1,0),0)*
    (VLOOKUP(SUBSTITUTE(SUBSTITUTE(E$1,"standard",""),"|Float","")&amp;"인게임누적곱배수",ChapterTable!$S:$T,2,0)^C1667
    +VLOOKUP(SUBSTITUTE(SUBSTITUTE(E$1,"standard",""),"|Float","")&amp;"인게임누적합배수",ChapterTable!$S:$T,2,0)*C1667)
  )
  )
  )
)</f>
        <v>12057.759667968749</v>
      </c>
      <c r="F1667" s="1">
        <f ca="1">IF(AND($A1667=0,$B1667=1),
    VLOOKUP(1,ChapterTable!$1:$1048576,MATCH("최종"&amp;SUBSTITUTE(SUBSTITUTE(F$1,"standard",""),"|Float",""),ChapterTable!$1:$1,0),0)*ChapterTable!$Q$17,
  IF(AND($A1667=0,$B1667=0),
    F1668,
  IF($B1667=0,
    VLOOKUP($A1667,ChapterTable!$1:$1048576,MATCH("최종"&amp;SUBSTITUTE(SUBSTITUTE(F$1,"standard",""),"|Float",""),ChapterTable!$1:$1,0),0),
  IF($B1667=1,
    IF($L1667=FALSE,
      VLOOKUP($A1667,ChapterTable!$1:$1048576,MATCH("최종"&amp;SUBSTITUTE(SUBSTITUTE(F$1,"standard",""),"|Float",""),ChapterTable!$1:$1,0),0),
      VLOOKUP($A1667-ChapterTable!$Q$11,ChapterTable!$1:$1048576,MATCH("최종"&amp;SUBSTITUTE(SUBSTITUTE(F$1,"standard",""),"|Float",""),ChapterTable!$1:$1,0),0)*ChapterTable!$Q$14
    ),
  OFFSET(F1667,-$B1667+IF($L1667,1,0),0)*
    (VLOOKUP(SUBSTITUTE(SUBSTITUTE(F$1,"standard",""),"|Float","")&amp;"인게임누적곱배수",ChapterTable!$S:$T,2,0)^D1667
    +VLOOKUP(SUBSTITUTE(SUBSTITUTE(F$1,"standard",""),"|Float","")&amp;"인게임누적합배수",ChapterTable!$S:$T,2,0)*D1667)
  )
  )
  )
)</f>
        <v>4574.759765625</v>
      </c>
      <c r="G1667" t="s">
        <v>76</v>
      </c>
      <c r="J1667" t="str">
        <f>IF(ISBLANK(I1667),"",
IFERROR(VLOOKUP(I1667,[1]StringTable!$1:$1048576,MATCH([1]StringTable!$B$1,[1]StringTable!$1:$1,0),0),
IFERROR(VLOOKUP(I1667,[1]InApkStringTable!$1:$1048576,MATCH([1]InApkStringTable!$B$1,[1]InApkStringTable!$1:$1,0),0),
"스트링없음")))</f>
        <v/>
      </c>
      <c r="L1667" t="b">
        <v>1</v>
      </c>
      <c r="N1667" t="str">
        <f>IF(ISBLANK(M1667),"",IF(ISERROR(VLOOKUP(M1667,MapTable!$A:$A,1,0)),"맵없음",""))</f>
        <v/>
      </c>
      <c r="O1667">
        <f t="shared" ref="O1667:O1730" si="105">IF(B1667=0,0,
  IF(AND(L1667=FALSE,A1667&lt;&gt;0,MOD(A1667,7)=0),21,
  IF(MOD(B1667,10)=0,21,
  IF(MOD(B1667,10)=5,11,
  IF(MOD(B1667,10)=9,INT(B1667/10)+91,
  INT(B1667/10+1))))))</f>
        <v>3</v>
      </c>
      <c r="Q1667">
        <f t="shared" ref="Q1667:Q1730" si="106">IF(ISBLANK(P1667),O1667,P1667)</f>
        <v>3</v>
      </c>
      <c r="R1667" t="b">
        <f t="shared" ref="R1667:R1730" ca="1" si="107">IF(OR(B1667=0,OFFSET(B1667,1,0)=0),FALSE,
IF(OFFSET(O1667,1,0)=21,TRUE,FALSE))</f>
        <v>0</v>
      </c>
      <c r="T1667" t="b">
        <f t="shared" ref="T1667:T1730" ca="1" si="108">IF(ISBLANK(S1667),R1667,S1667)</f>
        <v>0</v>
      </c>
      <c r="X1667" t="str">
        <f>IF(ISBLANK(W1667),"",
IF(ISERROR(FIND(",",W1667)),
  IF(ISERROR(VLOOKUP(W1667,MapTable!$A:$A,1,0)),"맵없음",
  ""),
IF(ISERROR(FIND(",",W1667,FIND(",",W1667)+1)),
  IF(OR(ISERROR(VLOOKUP(LEFT(W1667,FIND(",",W1667)-1),MapTable!$A:$A,1,0)),ISERROR(VLOOKUP(TRIM(MID(W1667,FIND(",",W1667)+1,999)),MapTable!$A:$A,1,0))),"맵없음",
  ""),
IF(ISERROR(FIND(",",W1667,FIND(",",W1667,FIND(",",W1667)+1)+1)),
  IF(OR(ISERROR(VLOOKUP(LEFT(W1667,FIND(",",W1667)-1),MapTable!$A:$A,1,0)),ISERROR(VLOOKUP(TRIM(MID(W1667,FIND(",",W1667)+1,FIND(",",W1667,FIND(",",W1667)+1)-FIND(",",W1667)-1)),MapTable!$A:$A,1,0)),ISERROR(VLOOKUP(TRIM(MID(W1667,FIND(",",W1667,FIND(",",W1667)+1)+1,999)),MapTable!$A:$A,1,0))),"맵없음",
  ""),
IF(ISERROR(FIND(",",W1667,FIND(",",W1667,FIND(",",W1667,FIND(",",W1667)+1)+1)+1)),
  IF(OR(ISERROR(VLOOKUP(LEFT(W1667,FIND(",",W1667)-1),MapTable!$A:$A,1,0)),ISERROR(VLOOKUP(TRIM(MID(W1667,FIND(",",W1667)+1,FIND(",",W1667,FIND(",",W1667)+1)-FIND(",",W1667)-1)),MapTable!$A:$A,1,0)),ISERROR(VLOOKUP(TRIM(MID(W1667,FIND(",",W1667,FIND(",",W1667)+1)+1,FIND(",",W1667,FIND(",",W1667,FIND(",",W1667)+1)+1)-FIND(",",W1667,FIND(",",W1667)+1)-1)),MapTable!$A:$A,1,0)),ISERROR(VLOOKUP(TRIM(MID(W1667,FIND(",",W1667,FIND(",",W1667,FIND(",",W1667)+1)+1)+1,999)),MapTable!$A:$A,1,0))),"맵없음",
  ""),
)))))</f>
        <v/>
      </c>
      <c r="AC1667" t="str">
        <f>IF(ISBLANK(AB1667),"",IF(ISERROR(VLOOKUP(AB1667,[3]DropTable!$A:$A,1,0)),"드랍없음",""))</f>
        <v/>
      </c>
      <c r="AE1667" t="str">
        <f>IF(ISBLANK(AD1667),"",IF(ISERROR(VLOOKUP(AD1667,[3]DropTable!$A:$A,1,0)),"드랍없음",""))</f>
        <v/>
      </c>
      <c r="AG1667">
        <v>9.8000000000000007</v>
      </c>
      <c r="AH1667">
        <v>1</v>
      </c>
    </row>
    <row r="1668" spans="1:34" x14ac:dyDescent="0.3">
      <c r="A1668">
        <v>11</v>
      </c>
      <c r="B1668">
        <v>27</v>
      </c>
      <c r="C1668">
        <f>IF(OR($L1668=TRUE,$A1668=0,MOD($A1668,ChapterTable!$S$20)&lt;&gt;0),
MAX(0,INT(($B1668+ChapterTable!$Q$26+VLOOKUP(SUBSTITUTE(C$1,"성장단계","")&amp;"단계오프셋",ChapterTable!$S:$T,2,0))/ChapterTable!$Q$23)),
MAX(0,INT(($B1668+ChapterTable!$S$26+VLOOKUP(SUBSTITUTE(C$1,"성장단계","")&amp;"보스단계오프셋",ChapterTable!$S:$T,2,0))/ChapterTable!$S$23)))</f>
        <v>3</v>
      </c>
      <c r="D1668">
        <f>IF(OR($L1668=TRUE,$A1668=0,MOD($A1668,ChapterTable!$S$20)&lt;&gt;0),
MAX(0,INT(($B1668+ChapterTable!$Q$26+VLOOKUP(SUBSTITUTE(D$1,"성장단계","")&amp;"단계오프셋",ChapterTable!$S:$T,2,0))/ChapterTable!$Q$23)),
MAX(0,INT(($B1668+ChapterTable!$S$26+VLOOKUP(SUBSTITUTE(D$1,"성장단계","")&amp;"보스단계오프셋",ChapterTable!$S:$T,2,0))/ChapterTable!$S$23)))</f>
        <v>2</v>
      </c>
      <c r="E1668" s="1">
        <f ca="1">IF(AND($A1668=0,$B1668=1),
    VLOOKUP(1,ChapterTable!$1:$1048576,MATCH("최종"&amp;SUBSTITUTE(SUBSTITUTE(E$1,"standard",""),"|Float",""),ChapterTable!$1:$1,0),0)*ChapterTable!$Q$17,
  IF(AND($A1668=0,$B1668=0),
    E1669,
  IF($B1668=0,
    VLOOKUP($A1668,ChapterTable!$1:$1048576,MATCH("최종"&amp;SUBSTITUTE(SUBSTITUTE(E$1,"standard",""),"|Float",""),ChapterTable!$1:$1,0),0),
  IF($B1668=1,
    IF($L1668=FALSE,
      VLOOKUP($A1668,ChapterTable!$1:$1048576,MATCH("최종"&amp;SUBSTITUTE(SUBSTITUTE(E$1,"standard",""),"|Float",""),ChapterTable!$1:$1,0),0),
      VLOOKUP($A1668-ChapterTable!$Q$11,ChapterTable!$1:$1048576,MATCH("최종"&amp;SUBSTITUTE(SUBSTITUTE(E$1,"standard",""),"|Float",""),ChapterTable!$1:$1,0),0)*ChapterTable!$Q$14
    ),
  OFFSET(E1668,-$B1668+IF($L1668,1,0),0)*
    (VLOOKUP(SUBSTITUTE(SUBSTITUTE(E$1,"standard",""),"|Float","")&amp;"인게임누적곱배수",ChapterTable!$S:$T,2,0)^C1668
    +VLOOKUP(SUBSTITUTE(SUBSTITUTE(E$1,"standard",""),"|Float","")&amp;"인게임누적합배수",ChapterTable!$S:$T,2,0)*C1668)
  )
  )
  )
)</f>
        <v>12057.759667968749</v>
      </c>
      <c r="F1668" s="1">
        <f ca="1">IF(AND($A1668=0,$B1668=1),
    VLOOKUP(1,ChapterTable!$1:$1048576,MATCH("최종"&amp;SUBSTITUTE(SUBSTITUTE(F$1,"standard",""),"|Float",""),ChapterTable!$1:$1,0),0)*ChapterTable!$Q$17,
  IF(AND($A1668=0,$B1668=0),
    F1669,
  IF($B1668=0,
    VLOOKUP($A1668,ChapterTable!$1:$1048576,MATCH("최종"&amp;SUBSTITUTE(SUBSTITUTE(F$1,"standard",""),"|Float",""),ChapterTable!$1:$1,0),0),
  IF($B1668=1,
    IF($L1668=FALSE,
      VLOOKUP($A1668,ChapterTable!$1:$1048576,MATCH("최종"&amp;SUBSTITUTE(SUBSTITUTE(F$1,"standard",""),"|Float",""),ChapterTable!$1:$1,0),0),
      VLOOKUP($A1668-ChapterTable!$Q$11,ChapterTable!$1:$1048576,MATCH("최종"&amp;SUBSTITUTE(SUBSTITUTE(F$1,"standard",""),"|Float",""),ChapterTable!$1:$1,0),0)*ChapterTable!$Q$14
    ),
  OFFSET(F1668,-$B1668+IF($L1668,1,0),0)*
    (VLOOKUP(SUBSTITUTE(SUBSTITUTE(F$1,"standard",""),"|Float","")&amp;"인게임누적곱배수",ChapterTable!$S:$T,2,0)^D1668
    +VLOOKUP(SUBSTITUTE(SUBSTITUTE(F$1,"standard",""),"|Float","")&amp;"인게임누적합배수",ChapterTable!$S:$T,2,0)*D1668)
  )
  )
  )
)</f>
        <v>4574.759765625</v>
      </c>
      <c r="G1668" t="s">
        <v>76</v>
      </c>
      <c r="J1668" t="str">
        <f>IF(ISBLANK(I1668),"",
IFERROR(VLOOKUP(I1668,[1]StringTable!$1:$1048576,MATCH([1]StringTable!$B$1,[1]StringTable!$1:$1,0),0),
IFERROR(VLOOKUP(I1668,[1]InApkStringTable!$1:$1048576,MATCH([1]InApkStringTable!$B$1,[1]InApkStringTable!$1:$1,0),0),
"스트링없음")))</f>
        <v/>
      </c>
      <c r="L1668" t="b">
        <v>1</v>
      </c>
      <c r="N1668" t="str">
        <f>IF(ISBLANK(M1668),"",IF(ISERROR(VLOOKUP(M1668,MapTable!$A:$A,1,0)),"맵없음",""))</f>
        <v/>
      </c>
      <c r="O1668">
        <f t="shared" si="105"/>
        <v>3</v>
      </c>
      <c r="Q1668">
        <f t="shared" si="106"/>
        <v>3</v>
      </c>
      <c r="R1668" t="b">
        <f t="shared" ca="1" si="107"/>
        <v>0</v>
      </c>
      <c r="T1668" t="b">
        <f t="shared" ca="1" si="108"/>
        <v>0</v>
      </c>
      <c r="X1668" t="str">
        <f>IF(ISBLANK(W1668),"",
IF(ISERROR(FIND(",",W1668)),
  IF(ISERROR(VLOOKUP(W1668,MapTable!$A:$A,1,0)),"맵없음",
  ""),
IF(ISERROR(FIND(",",W1668,FIND(",",W1668)+1)),
  IF(OR(ISERROR(VLOOKUP(LEFT(W1668,FIND(",",W1668)-1),MapTable!$A:$A,1,0)),ISERROR(VLOOKUP(TRIM(MID(W1668,FIND(",",W1668)+1,999)),MapTable!$A:$A,1,0))),"맵없음",
  ""),
IF(ISERROR(FIND(",",W1668,FIND(",",W1668,FIND(",",W1668)+1)+1)),
  IF(OR(ISERROR(VLOOKUP(LEFT(W1668,FIND(",",W1668)-1),MapTable!$A:$A,1,0)),ISERROR(VLOOKUP(TRIM(MID(W1668,FIND(",",W1668)+1,FIND(",",W1668,FIND(",",W1668)+1)-FIND(",",W1668)-1)),MapTable!$A:$A,1,0)),ISERROR(VLOOKUP(TRIM(MID(W1668,FIND(",",W1668,FIND(",",W1668)+1)+1,999)),MapTable!$A:$A,1,0))),"맵없음",
  ""),
IF(ISERROR(FIND(",",W1668,FIND(",",W1668,FIND(",",W1668,FIND(",",W1668)+1)+1)+1)),
  IF(OR(ISERROR(VLOOKUP(LEFT(W1668,FIND(",",W1668)-1),MapTable!$A:$A,1,0)),ISERROR(VLOOKUP(TRIM(MID(W1668,FIND(",",W1668)+1,FIND(",",W1668,FIND(",",W1668)+1)-FIND(",",W1668)-1)),MapTable!$A:$A,1,0)),ISERROR(VLOOKUP(TRIM(MID(W1668,FIND(",",W1668,FIND(",",W1668)+1)+1,FIND(",",W1668,FIND(",",W1668,FIND(",",W1668)+1)+1)-FIND(",",W1668,FIND(",",W1668)+1)-1)),MapTable!$A:$A,1,0)),ISERROR(VLOOKUP(TRIM(MID(W1668,FIND(",",W1668,FIND(",",W1668,FIND(",",W1668)+1)+1)+1,999)),MapTable!$A:$A,1,0))),"맵없음",
  ""),
)))))</f>
        <v/>
      </c>
      <c r="AC1668" t="str">
        <f>IF(ISBLANK(AB1668),"",IF(ISERROR(VLOOKUP(AB1668,[3]DropTable!$A:$A,1,0)),"드랍없음",""))</f>
        <v/>
      </c>
      <c r="AE1668" t="str">
        <f>IF(ISBLANK(AD1668),"",IF(ISERROR(VLOOKUP(AD1668,[3]DropTable!$A:$A,1,0)),"드랍없음",""))</f>
        <v/>
      </c>
      <c r="AG1668">
        <v>9.8000000000000007</v>
      </c>
      <c r="AH1668">
        <v>1</v>
      </c>
    </row>
    <row r="1669" spans="1:34" x14ac:dyDescent="0.3">
      <c r="A1669">
        <v>11</v>
      </c>
      <c r="B1669">
        <v>28</v>
      </c>
      <c r="C1669">
        <f>IF(OR($L1669=TRUE,$A1669=0,MOD($A1669,ChapterTable!$S$20)&lt;&gt;0),
MAX(0,INT(($B1669+ChapterTable!$Q$26+VLOOKUP(SUBSTITUTE(C$1,"성장단계","")&amp;"단계오프셋",ChapterTable!$S:$T,2,0))/ChapterTable!$Q$23)),
MAX(0,INT(($B1669+ChapterTable!$S$26+VLOOKUP(SUBSTITUTE(C$1,"성장단계","")&amp;"보스단계오프셋",ChapterTable!$S:$T,2,0))/ChapterTable!$S$23)))</f>
        <v>3</v>
      </c>
      <c r="D1669">
        <f>IF(OR($L1669=TRUE,$A1669=0,MOD($A1669,ChapterTable!$S$20)&lt;&gt;0),
MAX(0,INT(($B1669+ChapterTable!$Q$26+VLOOKUP(SUBSTITUTE(D$1,"성장단계","")&amp;"단계오프셋",ChapterTable!$S:$T,2,0))/ChapterTable!$Q$23)),
MAX(0,INT(($B1669+ChapterTable!$S$26+VLOOKUP(SUBSTITUTE(D$1,"성장단계","")&amp;"보스단계오프셋",ChapterTable!$S:$T,2,0))/ChapterTable!$S$23)))</f>
        <v>2</v>
      </c>
      <c r="E1669" s="1">
        <f ca="1">IF(AND($A1669=0,$B1669=1),
    VLOOKUP(1,ChapterTable!$1:$1048576,MATCH("최종"&amp;SUBSTITUTE(SUBSTITUTE(E$1,"standard",""),"|Float",""),ChapterTable!$1:$1,0),0)*ChapterTable!$Q$17,
  IF(AND($A1669=0,$B1669=0),
    E1670,
  IF($B1669=0,
    VLOOKUP($A1669,ChapterTable!$1:$1048576,MATCH("최종"&amp;SUBSTITUTE(SUBSTITUTE(E$1,"standard",""),"|Float",""),ChapterTable!$1:$1,0),0),
  IF($B1669=1,
    IF($L1669=FALSE,
      VLOOKUP($A1669,ChapterTable!$1:$1048576,MATCH("최종"&amp;SUBSTITUTE(SUBSTITUTE(E$1,"standard",""),"|Float",""),ChapterTable!$1:$1,0),0),
      VLOOKUP($A1669-ChapterTable!$Q$11,ChapterTable!$1:$1048576,MATCH("최종"&amp;SUBSTITUTE(SUBSTITUTE(E$1,"standard",""),"|Float",""),ChapterTable!$1:$1,0),0)*ChapterTable!$Q$14
    ),
  OFFSET(E1669,-$B1669+IF($L1669,1,0),0)*
    (VLOOKUP(SUBSTITUTE(SUBSTITUTE(E$1,"standard",""),"|Float","")&amp;"인게임누적곱배수",ChapterTable!$S:$T,2,0)^C1669
    +VLOOKUP(SUBSTITUTE(SUBSTITUTE(E$1,"standard",""),"|Float","")&amp;"인게임누적합배수",ChapterTable!$S:$T,2,0)*C1669)
  )
  )
  )
)</f>
        <v>12057.759667968749</v>
      </c>
      <c r="F1669" s="1">
        <f ca="1">IF(AND($A1669=0,$B1669=1),
    VLOOKUP(1,ChapterTable!$1:$1048576,MATCH("최종"&amp;SUBSTITUTE(SUBSTITUTE(F$1,"standard",""),"|Float",""),ChapterTable!$1:$1,0),0)*ChapterTable!$Q$17,
  IF(AND($A1669=0,$B1669=0),
    F1670,
  IF($B1669=0,
    VLOOKUP($A1669,ChapterTable!$1:$1048576,MATCH("최종"&amp;SUBSTITUTE(SUBSTITUTE(F$1,"standard",""),"|Float",""),ChapterTable!$1:$1,0),0),
  IF($B1669=1,
    IF($L1669=FALSE,
      VLOOKUP($A1669,ChapterTable!$1:$1048576,MATCH("최종"&amp;SUBSTITUTE(SUBSTITUTE(F$1,"standard",""),"|Float",""),ChapterTable!$1:$1,0),0),
      VLOOKUP($A1669-ChapterTable!$Q$11,ChapterTable!$1:$1048576,MATCH("최종"&amp;SUBSTITUTE(SUBSTITUTE(F$1,"standard",""),"|Float",""),ChapterTable!$1:$1,0),0)*ChapterTable!$Q$14
    ),
  OFFSET(F1669,-$B1669+IF($L1669,1,0),0)*
    (VLOOKUP(SUBSTITUTE(SUBSTITUTE(F$1,"standard",""),"|Float","")&amp;"인게임누적곱배수",ChapterTable!$S:$T,2,0)^D1669
    +VLOOKUP(SUBSTITUTE(SUBSTITUTE(F$1,"standard",""),"|Float","")&amp;"인게임누적합배수",ChapterTable!$S:$T,2,0)*D1669)
  )
  )
  )
)</f>
        <v>4574.759765625</v>
      </c>
      <c r="G1669" t="s">
        <v>76</v>
      </c>
      <c r="J1669" t="str">
        <f>IF(ISBLANK(I1669),"",
IFERROR(VLOOKUP(I1669,[1]StringTable!$1:$1048576,MATCH([1]StringTable!$B$1,[1]StringTable!$1:$1,0),0),
IFERROR(VLOOKUP(I1669,[1]InApkStringTable!$1:$1048576,MATCH([1]InApkStringTable!$B$1,[1]InApkStringTable!$1:$1,0),0),
"스트링없음")))</f>
        <v/>
      </c>
      <c r="L1669" t="b">
        <v>1</v>
      </c>
      <c r="N1669" t="str">
        <f>IF(ISBLANK(M1669),"",IF(ISERROR(VLOOKUP(M1669,MapTable!$A:$A,1,0)),"맵없음",""))</f>
        <v/>
      </c>
      <c r="O1669">
        <f t="shared" si="105"/>
        <v>3</v>
      </c>
      <c r="Q1669">
        <f t="shared" si="106"/>
        <v>3</v>
      </c>
      <c r="R1669" t="b">
        <f t="shared" ca="1" si="107"/>
        <v>0</v>
      </c>
      <c r="T1669" t="b">
        <f t="shared" ca="1" si="108"/>
        <v>0</v>
      </c>
      <c r="X1669" t="str">
        <f>IF(ISBLANK(W1669),"",
IF(ISERROR(FIND(",",W1669)),
  IF(ISERROR(VLOOKUP(W1669,MapTable!$A:$A,1,0)),"맵없음",
  ""),
IF(ISERROR(FIND(",",W1669,FIND(",",W1669)+1)),
  IF(OR(ISERROR(VLOOKUP(LEFT(W1669,FIND(",",W1669)-1),MapTable!$A:$A,1,0)),ISERROR(VLOOKUP(TRIM(MID(W1669,FIND(",",W1669)+1,999)),MapTable!$A:$A,1,0))),"맵없음",
  ""),
IF(ISERROR(FIND(",",W1669,FIND(",",W1669,FIND(",",W1669)+1)+1)),
  IF(OR(ISERROR(VLOOKUP(LEFT(W1669,FIND(",",W1669)-1),MapTable!$A:$A,1,0)),ISERROR(VLOOKUP(TRIM(MID(W1669,FIND(",",W1669)+1,FIND(",",W1669,FIND(",",W1669)+1)-FIND(",",W1669)-1)),MapTable!$A:$A,1,0)),ISERROR(VLOOKUP(TRIM(MID(W1669,FIND(",",W1669,FIND(",",W1669)+1)+1,999)),MapTable!$A:$A,1,0))),"맵없음",
  ""),
IF(ISERROR(FIND(",",W1669,FIND(",",W1669,FIND(",",W1669,FIND(",",W1669)+1)+1)+1)),
  IF(OR(ISERROR(VLOOKUP(LEFT(W1669,FIND(",",W1669)-1),MapTable!$A:$A,1,0)),ISERROR(VLOOKUP(TRIM(MID(W1669,FIND(",",W1669)+1,FIND(",",W1669,FIND(",",W1669)+1)-FIND(",",W1669)-1)),MapTable!$A:$A,1,0)),ISERROR(VLOOKUP(TRIM(MID(W1669,FIND(",",W1669,FIND(",",W1669)+1)+1,FIND(",",W1669,FIND(",",W1669,FIND(",",W1669)+1)+1)-FIND(",",W1669,FIND(",",W1669)+1)-1)),MapTable!$A:$A,1,0)),ISERROR(VLOOKUP(TRIM(MID(W1669,FIND(",",W1669,FIND(",",W1669,FIND(",",W1669)+1)+1)+1,999)),MapTable!$A:$A,1,0))),"맵없음",
  ""),
)))))</f>
        <v/>
      </c>
      <c r="AC1669" t="str">
        <f>IF(ISBLANK(AB1669),"",IF(ISERROR(VLOOKUP(AB1669,[3]DropTable!$A:$A,1,0)),"드랍없음",""))</f>
        <v/>
      </c>
      <c r="AE1669" t="str">
        <f>IF(ISBLANK(AD1669),"",IF(ISERROR(VLOOKUP(AD1669,[3]DropTable!$A:$A,1,0)),"드랍없음",""))</f>
        <v/>
      </c>
      <c r="AG1669">
        <v>9.8000000000000007</v>
      </c>
      <c r="AH1669">
        <v>1</v>
      </c>
    </row>
    <row r="1670" spans="1:34" x14ac:dyDescent="0.3">
      <c r="A1670">
        <v>11</v>
      </c>
      <c r="B1670">
        <v>29</v>
      </c>
      <c r="C1670">
        <f>IF(OR($L1670=TRUE,$A1670=0,MOD($A1670,ChapterTable!$S$20)&lt;&gt;0),
MAX(0,INT(($B1670+ChapterTable!$Q$26+VLOOKUP(SUBSTITUTE(C$1,"성장단계","")&amp;"단계오프셋",ChapterTable!$S:$T,2,0))/ChapterTable!$Q$23)),
MAX(0,INT(($B1670+ChapterTable!$S$26+VLOOKUP(SUBSTITUTE(C$1,"성장단계","")&amp;"보스단계오프셋",ChapterTable!$S:$T,2,0))/ChapterTable!$S$23)))</f>
        <v>3</v>
      </c>
      <c r="D1670">
        <f>IF(OR($L1670=TRUE,$A1670=0,MOD($A1670,ChapterTable!$S$20)&lt;&gt;0),
MAX(0,INT(($B1670+ChapterTable!$Q$26+VLOOKUP(SUBSTITUTE(D$1,"성장단계","")&amp;"단계오프셋",ChapterTable!$S:$T,2,0))/ChapterTable!$Q$23)),
MAX(0,INT(($B1670+ChapterTable!$S$26+VLOOKUP(SUBSTITUTE(D$1,"성장단계","")&amp;"보스단계오프셋",ChapterTable!$S:$T,2,0))/ChapterTable!$S$23)))</f>
        <v>2</v>
      </c>
      <c r="E1670" s="1">
        <f ca="1">IF(AND($A1670=0,$B1670=1),
    VLOOKUP(1,ChapterTable!$1:$1048576,MATCH("최종"&amp;SUBSTITUTE(SUBSTITUTE(E$1,"standard",""),"|Float",""),ChapterTable!$1:$1,0),0)*ChapterTable!$Q$17,
  IF(AND($A1670=0,$B1670=0),
    E1671,
  IF($B1670=0,
    VLOOKUP($A1670,ChapterTable!$1:$1048576,MATCH("최종"&amp;SUBSTITUTE(SUBSTITUTE(E$1,"standard",""),"|Float",""),ChapterTable!$1:$1,0),0),
  IF($B1670=1,
    IF($L1670=FALSE,
      VLOOKUP($A1670,ChapterTable!$1:$1048576,MATCH("최종"&amp;SUBSTITUTE(SUBSTITUTE(E$1,"standard",""),"|Float",""),ChapterTable!$1:$1,0),0),
      VLOOKUP($A1670-ChapterTable!$Q$11,ChapterTable!$1:$1048576,MATCH("최종"&amp;SUBSTITUTE(SUBSTITUTE(E$1,"standard",""),"|Float",""),ChapterTable!$1:$1,0),0)*ChapterTable!$Q$14
    ),
  OFFSET(E1670,-$B1670+IF($L1670,1,0),0)*
    (VLOOKUP(SUBSTITUTE(SUBSTITUTE(E$1,"standard",""),"|Float","")&amp;"인게임누적곱배수",ChapterTable!$S:$T,2,0)^C1670
    +VLOOKUP(SUBSTITUTE(SUBSTITUTE(E$1,"standard",""),"|Float","")&amp;"인게임누적합배수",ChapterTable!$S:$T,2,0)*C1670)
  )
  )
  )
)</f>
        <v>12057.759667968749</v>
      </c>
      <c r="F1670" s="1">
        <f ca="1">IF(AND($A1670=0,$B1670=1),
    VLOOKUP(1,ChapterTable!$1:$1048576,MATCH("최종"&amp;SUBSTITUTE(SUBSTITUTE(F$1,"standard",""),"|Float",""),ChapterTable!$1:$1,0),0)*ChapterTable!$Q$17,
  IF(AND($A1670=0,$B1670=0),
    F1671,
  IF($B1670=0,
    VLOOKUP($A1670,ChapterTable!$1:$1048576,MATCH("최종"&amp;SUBSTITUTE(SUBSTITUTE(F$1,"standard",""),"|Float",""),ChapterTable!$1:$1,0),0),
  IF($B1670=1,
    IF($L1670=FALSE,
      VLOOKUP($A1670,ChapterTable!$1:$1048576,MATCH("최종"&amp;SUBSTITUTE(SUBSTITUTE(F$1,"standard",""),"|Float",""),ChapterTable!$1:$1,0),0),
      VLOOKUP($A1670-ChapterTable!$Q$11,ChapterTable!$1:$1048576,MATCH("최종"&amp;SUBSTITUTE(SUBSTITUTE(F$1,"standard",""),"|Float",""),ChapterTable!$1:$1,0),0)*ChapterTable!$Q$14
    ),
  OFFSET(F1670,-$B1670+IF($L1670,1,0),0)*
    (VLOOKUP(SUBSTITUTE(SUBSTITUTE(F$1,"standard",""),"|Float","")&amp;"인게임누적곱배수",ChapterTable!$S:$T,2,0)^D1670
    +VLOOKUP(SUBSTITUTE(SUBSTITUTE(F$1,"standard",""),"|Float","")&amp;"인게임누적합배수",ChapterTable!$S:$T,2,0)*D1670)
  )
  )
  )
)</f>
        <v>4574.759765625</v>
      </c>
      <c r="G1670" t="s">
        <v>76</v>
      </c>
      <c r="J1670" t="str">
        <f>IF(ISBLANK(I1670),"",
IFERROR(VLOOKUP(I1670,[1]StringTable!$1:$1048576,MATCH([1]StringTable!$B$1,[1]StringTable!$1:$1,0),0),
IFERROR(VLOOKUP(I1670,[1]InApkStringTable!$1:$1048576,MATCH([1]InApkStringTable!$B$1,[1]InApkStringTable!$1:$1,0),0),
"스트링없음")))</f>
        <v/>
      </c>
      <c r="L1670" t="b">
        <v>1</v>
      </c>
      <c r="N1670" t="str">
        <f>IF(ISBLANK(M1670),"",IF(ISERROR(VLOOKUP(M1670,MapTable!$A:$A,1,0)),"맵없음",""))</f>
        <v/>
      </c>
      <c r="O1670">
        <f t="shared" si="105"/>
        <v>93</v>
      </c>
      <c r="Q1670">
        <f t="shared" si="106"/>
        <v>93</v>
      </c>
      <c r="R1670" t="b">
        <f t="shared" ca="1" si="107"/>
        <v>1</v>
      </c>
      <c r="T1670" t="b">
        <f t="shared" ca="1" si="108"/>
        <v>1</v>
      </c>
      <c r="X1670" t="str">
        <f>IF(ISBLANK(W1670),"",
IF(ISERROR(FIND(",",W1670)),
  IF(ISERROR(VLOOKUP(W1670,MapTable!$A:$A,1,0)),"맵없음",
  ""),
IF(ISERROR(FIND(",",W1670,FIND(",",W1670)+1)),
  IF(OR(ISERROR(VLOOKUP(LEFT(W1670,FIND(",",W1670)-1),MapTable!$A:$A,1,0)),ISERROR(VLOOKUP(TRIM(MID(W1670,FIND(",",W1670)+1,999)),MapTable!$A:$A,1,0))),"맵없음",
  ""),
IF(ISERROR(FIND(",",W1670,FIND(",",W1670,FIND(",",W1670)+1)+1)),
  IF(OR(ISERROR(VLOOKUP(LEFT(W1670,FIND(",",W1670)-1),MapTable!$A:$A,1,0)),ISERROR(VLOOKUP(TRIM(MID(W1670,FIND(",",W1670)+1,FIND(",",W1670,FIND(",",W1670)+1)-FIND(",",W1670)-1)),MapTable!$A:$A,1,0)),ISERROR(VLOOKUP(TRIM(MID(W1670,FIND(",",W1670,FIND(",",W1670)+1)+1,999)),MapTable!$A:$A,1,0))),"맵없음",
  ""),
IF(ISERROR(FIND(",",W1670,FIND(",",W1670,FIND(",",W1670,FIND(",",W1670)+1)+1)+1)),
  IF(OR(ISERROR(VLOOKUP(LEFT(W1670,FIND(",",W1670)-1),MapTable!$A:$A,1,0)),ISERROR(VLOOKUP(TRIM(MID(W1670,FIND(",",W1670)+1,FIND(",",W1670,FIND(",",W1670)+1)-FIND(",",W1670)-1)),MapTable!$A:$A,1,0)),ISERROR(VLOOKUP(TRIM(MID(W1670,FIND(",",W1670,FIND(",",W1670)+1)+1,FIND(",",W1670,FIND(",",W1670,FIND(",",W1670)+1)+1)-FIND(",",W1670,FIND(",",W1670)+1)-1)),MapTable!$A:$A,1,0)),ISERROR(VLOOKUP(TRIM(MID(W1670,FIND(",",W1670,FIND(",",W1670,FIND(",",W1670)+1)+1)+1,999)),MapTable!$A:$A,1,0))),"맵없음",
  ""),
)))))</f>
        <v/>
      </c>
      <c r="AC1670" t="str">
        <f>IF(ISBLANK(AB1670),"",IF(ISERROR(VLOOKUP(AB1670,[3]DropTable!$A:$A,1,0)),"드랍없음",""))</f>
        <v/>
      </c>
      <c r="AE1670" t="str">
        <f>IF(ISBLANK(AD1670),"",IF(ISERROR(VLOOKUP(AD1670,[3]DropTable!$A:$A,1,0)),"드랍없음",""))</f>
        <v/>
      </c>
      <c r="AG1670">
        <v>9.8000000000000007</v>
      </c>
      <c r="AH1670">
        <v>1</v>
      </c>
    </row>
    <row r="1671" spans="1:34" x14ac:dyDescent="0.3">
      <c r="A1671">
        <v>11</v>
      </c>
      <c r="B1671">
        <v>30</v>
      </c>
      <c r="C1671">
        <f>IF(OR($L1671=TRUE,$A1671=0,MOD($A1671,ChapterTable!$S$20)&lt;&gt;0),
MAX(0,INT(($B1671+ChapterTable!$Q$26+VLOOKUP(SUBSTITUTE(C$1,"성장단계","")&amp;"단계오프셋",ChapterTable!$S:$T,2,0))/ChapterTable!$Q$23)),
MAX(0,INT(($B1671+ChapterTable!$S$26+VLOOKUP(SUBSTITUTE(C$1,"성장단계","")&amp;"보스단계오프셋",ChapterTable!$S:$T,2,0))/ChapterTable!$S$23)))</f>
        <v>3</v>
      </c>
      <c r="D1671">
        <f>IF(OR($L1671=TRUE,$A1671=0,MOD($A1671,ChapterTable!$S$20)&lt;&gt;0),
MAX(0,INT(($B1671+ChapterTable!$Q$26+VLOOKUP(SUBSTITUTE(D$1,"성장단계","")&amp;"단계오프셋",ChapterTable!$S:$T,2,0))/ChapterTable!$Q$23)),
MAX(0,INT(($B1671+ChapterTable!$S$26+VLOOKUP(SUBSTITUTE(D$1,"성장단계","")&amp;"보스단계오프셋",ChapterTable!$S:$T,2,0))/ChapterTable!$S$23)))</f>
        <v>2</v>
      </c>
      <c r="E1671" s="1">
        <f ca="1">IF(AND($A1671=0,$B1671=1),
    VLOOKUP(1,ChapterTable!$1:$1048576,MATCH("최종"&amp;SUBSTITUTE(SUBSTITUTE(E$1,"standard",""),"|Float",""),ChapterTable!$1:$1,0),0)*ChapterTable!$Q$17,
  IF(AND($A1671=0,$B1671=0),
    E1672,
  IF($B1671=0,
    VLOOKUP($A1671,ChapterTable!$1:$1048576,MATCH("최종"&amp;SUBSTITUTE(SUBSTITUTE(E$1,"standard",""),"|Float",""),ChapterTable!$1:$1,0),0),
  IF($B1671=1,
    IF($L1671=FALSE,
      VLOOKUP($A1671,ChapterTable!$1:$1048576,MATCH("최종"&amp;SUBSTITUTE(SUBSTITUTE(E$1,"standard",""),"|Float",""),ChapterTable!$1:$1,0),0),
      VLOOKUP($A1671-ChapterTable!$Q$11,ChapterTable!$1:$1048576,MATCH("최종"&amp;SUBSTITUTE(SUBSTITUTE(E$1,"standard",""),"|Float",""),ChapterTable!$1:$1,0),0)*ChapterTable!$Q$14
    ),
  OFFSET(E1671,-$B1671+IF($L1671,1,0),0)*
    (VLOOKUP(SUBSTITUTE(SUBSTITUTE(E$1,"standard",""),"|Float","")&amp;"인게임누적곱배수",ChapterTable!$S:$T,2,0)^C1671
    +VLOOKUP(SUBSTITUTE(SUBSTITUTE(E$1,"standard",""),"|Float","")&amp;"인게임누적합배수",ChapterTable!$S:$T,2,0)*C1671)
  )
  )
  )
)</f>
        <v>12057.759667968749</v>
      </c>
      <c r="F1671" s="1">
        <f ca="1">IF(AND($A1671=0,$B1671=1),
    VLOOKUP(1,ChapterTable!$1:$1048576,MATCH("최종"&amp;SUBSTITUTE(SUBSTITUTE(F$1,"standard",""),"|Float",""),ChapterTable!$1:$1,0),0)*ChapterTable!$Q$17,
  IF(AND($A1671=0,$B1671=0),
    F1672,
  IF($B1671=0,
    VLOOKUP($A1671,ChapterTable!$1:$1048576,MATCH("최종"&amp;SUBSTITUTE(SUBSTITUTE(F$1,"standard",""),"|Float",""),ChapterTable!$1:$1,0),0),
  IF($B1671=1,
    IF($L1671=FALSE,
      VLOOKUP($A1671,ChapterTable!$1:$1048576,MATCH("최종"&amp;SUBSTITUTE(SUBSTITUTE(F$1,"standard",""),"|Float",""),ChapterTable!$1:$1,0),0),
      VLOOKUP($A1671-ChapterTable!$Q$11,ChapterTable!$1:$1048576,MATCH("최종"&amp;SUBSTITUTE(SUBSTITUTE(F$1,"standard",""),"|Float",""),ChapterTable!$1:$1,0),0)*ChapterTable!$Q$14
    ),
  OFFSET(F1671,-$B1671+IF($L1671,1,0),0)*
    (VLOOKUP(SUBSTITUTE(SUBSTITUTE(F$1,"standard",""),"|Float","")&amp;"인게임누적곱배수",ChapterTable!$S:$T,2,0)^D1671
    +VLOOKUP(SUBSTITUTE(SUBSTITUTE(F$1,"standard",""),"|Float","")&amp;"인게임누적합배수",ChapterTable!$S:$T,2,0)*D1671)
  )
  )
  )
)</f>
        <v>4574.759765625</v>
      </c>
      <c r="G1671" t="s">
        <v>76</v>
      </c>
      <c r="J1671" t="str">
        <f>IF(ISBLANK(I1671),"",
IFERROR(VLOOKUP(I1671,[1]StringTable!$1:$1048576,MATCH([1]StringTable!$B$1,[1]StringTable!$1:$1,0),0),
IFERROR(VLOOKUP(I1671,[1]InApkStringTable!$1:$1048576,MATCH([1]InApkStringTable!$B$1,[1]InApkStringTable!$1:$1,0),0),
"스트링없음")))</f>
        <v/>
      </c>
      <c r="L1671" t="b">
        <v>1</v>
      </c>
      <c r="N1671" t="str">
        <f>IF(ISBLANK(M1671),"",IF(ISERROR(VLOOKUP(M1671,MapTable!$A:$A,1,0)),"맵없음",""))</f>
        <v/>
      </c>
      <c r="O1671">
        <f t="shared" si="105"/>
        <v>21</v>
      </c>
      <c r="Q1671">
        <f t="shared" si="106"/>
        <v>21</v>
      </c>
      <c r="R1671" t="b">
        <f t="shared" ca="1" si="107"/>
        <v>0</v>
      </c>
      <c r="T1671" t="b">
        <f t="shared" ca="1" si="108"/>
        <v>0</v>
      </c>
      <c r="X1671" t="str">
        <f>IF(ISBLANK(W1671),"",
IF(ISERROR(FIND(",",W1671)),
  IF(ISERROR(VLOOKUP(W1671,MapTable!$A:$A,1,0)),"맵없음",
  ""),
IF(ISERROR(FIND(",",W1671,FIND(",",W1671)+1)),
  IF(OR(ISERROR(VLOOKUP(LEFT(W1671,FIND(",",W1671)-1),MapTable!$A:$A,1,0)),ISERROR(VLOOKUP(TRIM(MID(W1671,FIND(",",W1671)+1,999)),MapTable!$A:$A,1,0))),"맵없음",
  ""),
IF(ISERROR(FIND(",",W1671,FIND(",",W1671,FIND(",",W1671)+1)+1)),
  IF(OR(ISERROR(VLOOKUP(LEFT(W1671,FIND(",",W1671)-1),MapTable!$A:$A,1,0)),ISERROR(VLOOKUP(TRIM(MID(W1671,FIND(",",W1671)+1,FIND(",",W1671,FIND(",",W1671)+1)-FIND(",",W1671)-1)),MapTable!$A:$A,1,0)),ISERROR(VLOOKUP(TRIM(MID(W1671,FIND(",",W1671,FIND(",",W1671)+1)+1,999)),MapTable!$A:$A,1,0))),"맵없음",
  ""),
IF(ISERROR(FIND(",",W1671,FIND(",",W1671,FIND(",",W1671,FIND(",",W1671)+1)+1)+1)),
  IF(OR(ISERROR(VLOOKUP(LEFT(W1671,FIND(",",W1671)-1),MapTable!$A:$A,1,0)),ISERROR(VLOOKUP(TRIM(MID(W1671,FIND(",",W1671)+1,FIND(",",W1671,FIND(",",W1671)+1)-FIND(",",W1671)-1)),MapTable!$A:$A,1,0)),ISERROR(VLOOKUP(TRIM(MID(W1671,FIND(",",W1671,FIND(",",W1671)+1)+1,FIND(",",W1671,FIND(",",W1671,FIND(",",W1671)+1)+1)-FIND(",",W1671,FIND(",",W1671)+1)-1)),MapTable!$A:$A,1,0)),ISERROR(VLOOKUP(TRIM(MID(W1671,FIND(",",W1671,FIND(",",W1671,FIND(",",W1671)+1)+1)+1,999)),MapTable!$A:$A,1,0))),"맵없음",
  ""),
)))))</f>
        <v/>
      </c>
      <c r="AC1671" t="str">
        <f>IF(ISBLANK(AB1671),"",IF(ISERROR(VLOOKUP(AB1671,[3]DropTable!$A:$A,1,0)),"드랍없음",""))</f>
        <v/>
      </c>
      <c r="AE1671" t="str">
        <f>IF(ISBLANK(AD1671),"",IF(ISERROR(VLOOKUP(AD1671,[3]DropTable!$A:$A,1,0)),"드랍없음",""))</f>
        <v/>
      </c>
      <c r="AG1671">
        <v>9.8000000000000007</v>
      </c>
      <c r="AH1671">
        <v>1</v>
      </c>
    </row>
    <row r="1672" spans="1:34" x14ac:dyDescent="0.3">
      <c r="A1672">
        <v>11</v>
      </c>
      <c r="B1672">
        <v>31</v>
      </c>
      <c r="C1672">
        <f>IF(OR($L1672=TRUE,$A1672=0,MOD($A1672,ChapterTable!$S$20)&lt;&gt;0),
MAX(0,INT(($B1672+ChapterTable!$Q$26+VLOOKUP(SUBSTITUTE(C$1,"성장단계","")&amp;"단계오프셋",ChapterTable!$S:$T,2,0))/ChapterTable!$Q$23)),
MAX(0,INT(($B1672+ChapterTable!$S$26+VLOOKUP(SUBSTITUTE(C$1,"성장단계","")&amp;"보스단계오프셋",ChapterTable!$S:$T,2,0))/ChapterTable!$S$23)))</f>
        <v>3</v>
      </c>
      <c r="D1672">
        <f>IF(OR($L1672=TRUE,$A1672=0,MOD($A1672,ChapterTable!$S$20)&lt;&gt;0),
MAX(0,INT(($B1672+ChapterTable!$Q$26+VLOOKUP(SUBSTITUTE(D$1,"성장단계","")&amp;"단계오프셋",ChapterTable!$S:$T,2,0))/ChapterTable!$Q$23)),
MAX(0,INT(($B1672+ChapterTable!$S$26+VLOOKUP(SUBSTITUTE(D$1,"성장단계","")&amp;"보스단계오프셋",ChapterTable!$S:$T,2,0))/ChapterTable!$S$23)))</f>
        <v>3</v>
      </c>
      <c r="E1672" s="1">
        <f ca="1">IF(AND($A1672=0,$B1672=1),
    VLOOKUP(1,ChapterTable!$1:$1048576,MATCH("최종"&amp;SUBSTITUTE(SUBSTITUTE(E$1,"standard",""),"|Float",""),ChapterTable!$1:$1,0),0)*ChapterTable!$Q$17,
  IF(AND($A1672=0,$B1672=0),
    E1673,
  IF($B1672=0,
    VLOOKUP($A1672,ChapterTable!$1:$1048576,MATCH("최종"&amp;SUBSTITUTE(SUBSTITUTE(E$1,"standard",""),"|Float",""),ChapterTable!$1:$1,0),0),
  IF($B1672=1,
    IF($L1672=FALSE,
      VLOOKUP($A1672,ChapterTable!$1:$1048576,MATCH("최종"&amp;SUBSTITUTE(SUBSTITUTE(E$1,"standard",""),"|Float",""),ChapterTable!$1:$1,0),0),
      VLOOKUP($A1672-ChapterTable!$Q$11,ChapterTable!$1:$1048576,MATCH("최종"&amp;SUBSTITUTE(SUBSTITUTE(E$1,"standard",""),"|Float",""),ChapterTable!$1:$1,0),0)*ChapterTable!$Q$14
    ),
  OFFSET(E1672,-$B1672+IF($L1672,1,0),0)*
    (VLOOKUP(SUBSTITUTE(SUBSTITUTE(E$1,"standard",""),"|Float","")&amp;"인게임누적곱배수",ChapterTable!$S:$T,2,0)^C1672
    +VLOOKUP(SUBSTITUTE(SUBSTITUTE(E$1,"standard",""),"|Float","")&amp;"인게임누적합배수",ChapterTable!$S:$T,2,0)*C1672)
  )
  )
  )
)</f>
        <v>12057.759667968749</v>
      </c>
      <c r="F1672" s="1">
        <f ca="1">IF(AND($A1672=0,$B1672=1),
    VLOOKUP(1,ChapterTable!$1:$1048576,MATCH("최종"&amp;SUBSTITUTE(SUBSTITUTE(F$1,"standard",""),"|Float",""),ChapterTable!$1:$1,0),0)*ChapterTable!$Q$17,
  IF(AND($A1672=0,$B1672=0),
    F1673,
  IF($B1672=0,
    VLOOKUP($A1672,ChapterTable!$1:$1048576,MATCH("최종"&amp;SUBSTITUTE(SUBSTITUTE(F$1,"standard",""),"|Float",""),ChapterTable!$1:$1,0),0),
  IF($B1672=1,
    IF($L1672=FALSE,
      VLOOKUP($A1672,ChapterTable!$1:$1048576,MATCH("최종"&amp;SUBSTITUTE(SUBSTITUTE(F$1,"standard",""),"|Float",""),ChapterTable!$1:$1,0),0),
      VLOOKUP($A1672-ChapterTable!$Q$11,ChapterTable!$1:$1048576,MATCH("최종"&amp;SUBSTITUTE(SUBSTITUTE(F$1,"standard",""),"|Float",""),ChapterTable!$1:$1,0),0)*ChapterTable!$Q$14
    ),
  OFFSET(F1672,-$B1672+IF($L1672,1,0),0)*
    (VLOOKUP(SUBSTITUTE(SUBSTITUTE(F$1,"standard",""),"|Float","")&amp;"인게임누적곱배수",ChapterTable!$S:$T,2,0)^D1672
    +VLOOKUP(SUBSTITUTE(SUBSTITUTE(F$1,"standard",""),"|Float","")&amp;"인게임누적합배수",ChapterTable!$S:$T,2,0)*D1672)
  )
  )
  )
)</f>
        <v>5228.296875</v>
      </c>
      <c r="G1672" t="s">
        <v>76</v>
      </c>
      <c r="J1672" t="str">
        <f>IF(ISBLANK(I1672),"",
IFERROR(VLOOKUP(I1672,[1]StringTable!$1:$1048576,MATCH([1]StringTable!$B$1,[1]StringTable!$1:$1,0),0),
IFERROR(VLOOKUP(I1672,[1]InApkStringTable!$1:$1048576,MATCH([1]InApkStringTable!$B$1,[1]InApkStringTable!$1:$1,0),0),
"스트링없음")))</f>
        <v/>
      </c>
      <c r="L1672" t="b">
        <v>1</v>
      </c>
      <c r="N1672" t="str">
        <f>IF(ISBLANK(M1672),"",IF(ISERROR(VLOOKUP(M1672,MapTable!$A:$A,1,0)),"맵없음",""))</f>
        <v/>
      </c>
      <c r="O1672">
        <f t="shared" si="105"/>
        <v>4</v>
      </c>
      <c r="Q1672">
        <f t="shared" si="106"/>
        <v>4</v>
      </c>
      <c r="R1672" t="b">
        <f t="shared" ca="1" si="107"/>
        <v>0</v>
      </c>
      <c r="T1672" t="b">
        <f t="shared" ca="1" si="108"/>
        <v>0</v>
      </c>
      <c r="X1672" t="str">
        <f>IF(ISBLANK(W1672),"",
IF(ISERROR(FIND(",",W1672)),
  IF(ISERROR(VLOOKUP(W1672,MapTable!$A:$A,1,0)),"맵없음",
  ""),
IF(ISERROR(FIND(",",W1672,FIND(",",W1672)+1)),
  IF(OR(ISERROR(VLOOKUP(LEFT(W1672,FIND(",",W1672)-1),MapTable!$A:$A,1,0)),ISERROR(VLOOKUP(TRIM(MID(W1672,FIND(",",W1672)+1,999)),MapTable!$A:$A,1,0))),"맵없음",
  ""),
IF(ISERROR(FIND(",",W1672,FIND(",",W1672,FIND(",",W1672)+1)+1)),
  IF(OR(ISERROR(VLOOKUP(LEFT(W1672,FIND(",",W1672)-1),MapTable!$A:$A,1,0)),ISERROR(VLOOKUP(TRIM(MID(W1672,FIND(",",W1672)+1,FIND(",",W1672,FIND(",",W1672)+1)-FIND(",",W1672)-1)),MapTable!$A:$A,1,0)),ISERROR(VLOOKUP(TRIM(MID(W1672,FIND(",",W1672,FIND(",",W1672)+1)+1,999)),MapTable!$A:$A,1,0))),"맵없음",
  ""),
IF(ISERROR(FIND(",",W1672,FIND(",",W1672,FIND(",",W1672,FIND(",",W1672)+1)+1)+1)),
  IF(OR(ISERROR(VLOOKUP(LEFT(W1672,FIND(",",W1672)-1),MapTable!$A:$A,1,0)),ISERROR(VLOOKUP(TRIM(MID(W1672,FIND(",",W1672)+1,FIND(",",W1672,FIND(",",W1672)+1)-FIND(",",W1672)-1)),MapTable!$A:$A,1,0)),ISERROR(VLOOKUP(TRIM(MID(W1672,FIND(",",W1672,FIND(",",W1672)+1)+1,FIND(",",W1672,FIND(",",W1672,FIND(",",W1672)+1)+1)-FIND(",",W1672,FIND(",",W1672)+1)-1)),MapTable!$A:$A,1,0)),ISERROR(VLOOKUP(TRIM(MID(W1672,FIND(",",W1672,FIND(",",W1672,FIND(",",W1672)+1)+1)+1,999)),MapTable!$A:$A,1,0))),"맵없음",
  ""),
)))))</f>
        <v/>
      </c>
      <c r="AC1672" t="str">
        <f>IF(ISBLANK(AB1672),"",IF(ISERROR(VLOOKUP(AB1672,[3]DropTable!$A:$A,1,0)),"드랍없음",""))</f>
        <v/>
      </c>
      <c r="AE1672" t="str">
        <f>IF(ISBLANK(AD1672),"",IF(ISERROR(VLOOKUP(AD1672,[3]DropTable!$A:$A,1,0)),"드랍없음",""))</f>
        <v/>
      </c>
      <c r="AG1672">
        <v>9.8000000000000007</v>
      </c>
      <c r="AH1672">
        <v>1</v>
      </c>
    </row>
    <row r="1673" spans="1:34" x14ac:dyDescent="0.3">
      <c r="A1673">
        <v>11</v>
      </c>
      <c r="B1673">
        <v>32</v>
      </c>
      <c r="C1673">
        <f>IF(OR($L1673=TRUE,$A1673=0,MOD($A1673,ChapterTable!$S$20)&lt;&gt;0),
MAX(0,INT(($B1673+ChapterTable!$Q$26+VLOOKUP(SUBSTITUTE(C$1,"성장단계","")&amp;"단계오프셋",ChapterTable!$S:$T,2,0))/ChapterTable!$Q$23)),
MAX(0,INT(($B1673+ChapterTable!$S$26+VLOOKUP(SUBSTITUTE(C$1,"성장단계","")&amp;"보스단계오프셋",ChapterTable!$S:$T,2,0))/ChapterTable!$S$23)))</f>
        <v>3</v>
      </c>
      <c r="D1673">
        <f>IF(OR($L1673=TRUE,$A1673=0,MOD($A1673,ChapterTable!$S$20)&lt;&gt;0),
MAX(0,INT(($B1673+ChapterTable!$Q$26+VLOOKUP(SUBSTITUTE(D$1,"성장단계","")&amp;"단계오프셋",ChapterTable!$S:$T,2,0))/ChapterTable!$Q$23)),
MAX(0,INT(($B1673+ChapterTable!$S$26+VLOOKUP(SUBSTITUTE(D$1,"성장단계","")&amp;"보스단계오프셋",ChapterTable!$S:$T,2,0))/ChapterTable!$S$23)))</f>
        <v>3</v>
      </c>
      <c r="E1673" s="1">
        <f ca="1">IF(AND($A1673=0,$B1673=1),
    VLOOKUP(1,ChapterTable!$1:$1048576,MATCH("최종"&amp;SUBSTITUTE(SUBSTITUTE(E$1,"standard",""),"|Float",""),ChapterTable!$1:$1,0),0)*ChapterTable!$Q$17,
  IF(AND($A1673=0,$B1673=0),
    E1674,
  IF($B1673=0,
    VLOOKUP($A1673,ChapterTable!$1:$1048576,MATCH("최종"&amp;SUBSTITUTE(SUBSTITUTE(E$1,"standard",""),"|Float",""),ChapterTable!$1:$1,0),0),
  IF($B1673=1,
    IF($L1673=FALSE,
      VLOOKUP($A1673,ChapterTable!$1:$1048576,MATCH("최종"&amp;SUBSTITUTE(SUBSTITUTE(E$1,"standard",""),"|Float",""),ChapterTable!$1:$1,0),0),
      VLOOKUP($A1673-ChapterTable!$Q$11,ChapterTable!$1:$1048576,MATCH("최종"&amp;SUBSTITUTE(SUBSTITUTE(E$1,"standard",""),"|Float",""),ChapterTable!$1:$1,0),0)*ChapterTable!$Q$14
    ),
  OFFSET(E1673,-$B1673+IF($L1673,1,0),0)*
    (VLOOKUP(SUBSTITUTE(SUBSTITUTE(E$1,"standard",""),"|Float","")&amp;"인게임누적곱배수",ChapterTable!$S:$T,2,0)^C1673
    +VLOOKUP(SUBSTITUTE(SUBSTITUTE(E$1,"standard",""),"|Float","")&amp;"인게임누적합배수",ChapterTable!$S:$T,2,0)*C1673)
  )
  )
  )
)</f>
        <v>12057.759667968749</v>
      </c>
      <c r="F1673" s="1">
        <f ca="1">IF(AND($A1673=0,$B1673=1),
    VLOOKUP(1,ChapterTable!$1:$1048576,MATCH("최종"&amp;SUBSTITUTE(SUBSTITUTE(F$1,"standard",""),"|Float",""),ChapterTable!$1:$1,0),0)*ChapterTable!$Q$17,
  IF(AND($A1673=0,$B1673=0),
    F1674,
  IF($B1673=0,
    VLOOKUP($A1673,ChapterTable!$1:$1048576,MATCH("최종"&amp;SUBSTITUTE(SUBSTITUTE(F$1,"standard",""),"|Float",""),ChapterTable!$1:$1,0),0),
  IF($B1673=1,
    IF($L1673=FALSE,
      VLOOKUP($A1673,ChapterTable!$1:$1048576,MATCH("최종"&amp;SUBSTITUTE(SUBSTITUTE(F$1,"standard",""),"|Float",""),ChapterTable!$1:$1,0),0),
      VLOOKUP($A1673-ChapterTable!$Q$11,ChapterTable!$1:$1048576,MATCH("최종"&amp;SUBSTITUTE(SUBSTITUTE(F$1,"standard",""),"|Float",""),ChapterTable!$1:$1,0),0)*ChapterTable!$Q$14
    ),
  OFFSET(F1673,-$B1673+IF($L1673,1,0),0)*
    (VLOOKUP(SUBSTITUTE(SUBSTITUTE(F$1,"standard",""),"|Float","")&amp;"인게임누적곱배수",ChapterTable!$S:$T,2,0)^D1673
    +VLOOKUP(SUBSTITUTE(SUBSTITUTE(F$1,"standard",""),"|Float","")&amp;"인게임누적합배수",ChapterTable!$S:$T,2,0)*D1673)
  )
  )
  )
)</f>
        <v>5228.296875</v>
      </c>
      <c r="G1673" t="s">
        <v>76</v>
      </c>
      <c r="J1673" t="str">
        <f>IF(ISBLANK(I1673),"",
IFERROR(VLOOKUP(I1673,[1]StringTable!$1:$1048576,MATCH([1]StringTable!$B$1,[1]StringTable!$1:$1,0),0),
IFERROR(VLOOKUP(I1673,[1]InApkStringTable!$1:$1048576,MATCH([1]InApkStringTable!$B$1,[1]InApkStringTable!$1:$1,0),0),
"스트링없음")))</f>
        <v/>
      </c>
      <c r="L1673" t="b">
        <v>1</v>
      </c>
      <c r="N1673" t="str">
        <f>IF(ISBLANK(M1673),"",IF(ISERROR(VLOOKUP(M1673,MapTable!$A:$A,1,0)),"맵없음",""))</f>
        <v/>
      </c>
      <c r="O1673">
        <f t="shared" si="105"/>
        <v>4</v>
      </c>
      <c r="Q1673">
        <f t="shared" si="106"/>
        <v>4</v>
      </c>
      <c r="R1673" t="b">
        <f t="shared" ca="1" si="107"/>
        <v>0</v>
      </c>
      <c r="T1673" t="b">
        <f t="shared" ca="1" si="108"/>
        <v>0</v>
      </c>
      <c r="X1673" t="str">
        <f>IF(ISBLANK(W1673),"",
IF(ISERROR(FIND(",",W1673)),
  IF(ISERROR(VLOOKUP(W1673,MapTable!$A:$A,1,0)),"맵없음",
  ""),
IF(ISERROR(FIND(",",W1673,FIND(",",W1673)+1)),
  IF(OR(ISERROR(VLOOKUP(LEFT(W1673,FIND(",",W1673)-1),MapTable!$A:$A,1,0)),ISERROR(VLOOKUP(TRIM(MID(W1673,FIND(",",W1673)+1,999)),MapTable!$A:$A,1,0))),"맵없음",
  ""),
IF(ISERROR(FIND(",",W1673,FIND(",",W1673,FIND(",",W1673)+1)+1)),
  IF(OR(ISERROR(VLOOKUP(LEFT(W1673,FIND(",",W1673)-1),MapTable!$A:$A,1,0)),ISERROR(VLOOKUP(TRIM(MID(W1673,FIND(",",W1673)+1,FIND(",",W1673,FIND(",",W1673)+1)-FIND(",",W1673)-1)),MapTable!$A:$A,1,0)),ISERROR(VLOOKUP(TRIM(MID(W1673,FIND(",",W1673,FIND(",",W1673)+1)+1,999)),MapTable!$A:$A,1,0))),"맵없음",
  ""),
IF(ISERROR(FIND(",",W1673,FIND(",",W1673,FIND(",",W1673,FIND(",",W1673)+1)+1)+1)),
  IF(OR(ISERROR(VLOOKUP(LEFT(W1673,FIND(",",W1673)-1),MapTable!$A:$A,1,0)),ISERROR(VLOOKUP(TRIM(MID(W1673,FIND(",",W1673)+1,FIND(",",W1673,FIND(",",W1673)+1)-FIND(",",W1673)-1)),MapTable!$A:$A,1,0)),ISERROR(VLOOKUP(TRIM(MID(W1673,FIND(",",W1673,FIND(",",W1673)+1)+1,FIND(",",W1673,FIND(",",W1673,FIND(",",W1673)+1)+1)-FIND(",",W1673,FIND(",",W1673)+1)-1)),MapTable!$A:$A,1,0)),ISERROR(VLOOKUP(TRIM(MID(W1673,FIND(",",W1673,FIND(",",W1673,FIND(",",W1673)+1)+1)+1,999)),MapTable!$A:$A,1,0))),"맵없음",
  ""),
)))))</f>
        <v/>
      </c>
      <c r="AC1673" t="str">
        <f>IF(ISBLANK(AB1673),"",IF(ISERROR(VLOOKUP(AB1673,[3]DropTable!$A:$A,1,0)),"드랍없음",""))</f>
        <v/>
      </c>
      <c r="AE1673" t="str">
        <f>IF(ISBLANK(AD1673),"",IF(ISERROR(VLOOKUP(AD1673,[3]DropTable!$A:$A,1,0)),"드랍없음",""))</f>
        <v/>
      </c>
      <c r="AG1673">
        <v>9.8000000000000007</v>
      </c>
      <c r="AH1673">
        <v>1</v>
      </c>
    </row>
    <row r="1674" spans="1:34" x14ac:dyDescent="0.3">
      <c r="A1674">
        <v>11</v>
      </c>
      <c r="B1674">
        <v>33</v>
      </c>
      <c r="C1674">
        <f>IF(OR($L1674=TRUE,$A1674=0,MOD($A1674,ChapterTable!$S$20)&lt;&gt;0),
MAX(0,INT(($B1674+ChapterTable!$Q$26+VLOOKUP(SUBSTITUTE(C$1,"성장단계","")&amp;"단계오프셋",ChapterTable!$S:$T,2,0))/ChapterTable!$Q$23)),
MAX(0,INT(($B1674+ChapterTable!$S$26+VLOOKUP(SUBSTITUTE(C$1,"성장단계","")&amp;"보스단계오프셋",ChapterTable!$S:$T,2,0))/ChapterTable!$S$23)))</f>
        <v>3</v>
      </c>
      <c r="D1674">
        <f>IF(OR($L1674=TRUE,$A1674=0,MOD($A1674,ChapterTable!$S$20)&lt;&gt;0),
MAX(0,INT(($B1674+ChapterTable!$Q$26+VLOOKUP(SUBSTITUTE(D$1,"성장단계","")&amp;"단계오프셋",ChapterTable!$S:$T,2,0))/ChapterTable!$Q$23)),
MAX(0,INT(($B1674+ChapterTable!$S$26+VLOOKUP(SUBSTITUTE(D$1,"성장단계","")&amp;"보스단계오프셋",ChapterTable!$S:$T,2,0))/ChapterTable!$S$23)))</f>
        <v>3</v>
      </c>
      <c r="E1674" s="1">
        <f ca="1">IF(AND($A1674=0,$B1674=1),
    VLOOKUP(1,ChapterTable!$1:$1048576,MATCH("최종"&amp;SUBSTITUTE(SUBSTITUTE(E$1,"standard",""),"|Float",""),ChapterTable!$1:$1,0),0)*ChapterTable!$Q$17,
  IF(AND($A1674=0,$B1674=0),
    E1675,
  IF($B1674=0,
    VLOOKUP($A1674,ChapterTable!$1:$1048576,MATCH("최종"&amp;SUBSTITUTE(SUBSTITUTE(E$1,"standard",""),"|Float",""),ChapterTable!$1:$1,0),0),
  IF($B1674=1,
    IF($L1674=FALSE,
      VLOOKUP($A1674,ChapterTable!$1:$1048576,MATCH("최종"&amp;SUBSTITUTE(SUBSTITUTE(E$1,"standard",""),"|Float",""),ChapterTable!$1:$1,0),0),
      VLOOKUP($A1674-ChapterTable!$Q$11,ChapterTable!$1:$1048576,MATCH("최종"&amp;SUBSTITUTE(SUBSTITUTE(E$1,"standard",""),"|Float",""),ChapterTable!$1:$1,0),0)*ChapterTable!$Q$14
    ),
  OFFSET(E1674,-$B1674+IF($L1674,1,0),0)*
    (VLOOKUP(SUBSTITUTE(SUBSTITUTE(E$1,"standard",""),"|Float","")&amp;"인게임누적곱배수",ChapterTable!$S:$T,2,0)^C1674
    +VLOOKUP(SUBSTITUTE(SUBSTITUTE(E$1,"standard",""),"|Float","")&amp;"인게임누적합배수",ChapterTable!$S:$T,2,0)*C1674)
  )
  )
  )
)</f>
        <v>12057.759667968749</v>
      </c>
      <c r="F1674" s="1">
        <f ca="1">IF(AND($A1674=0,$B1674=1),
    VLOOKUP(1,ChapterTable!$1:$1048576,MATCH("최종"&amp;SUBSTITUTE(SUBSTITUTE(F$1,"standard",""),"|Float",""),ChapterTable!$1:$1,0),0)*ChapterTable!$Q$17,
  IF(AND($A1674=0,$B1674=0),
    F1675,
  IF($B1674=0,
    VLOOKUP($A1674,ChapterTable!$1:$1048576,MATCH("최종"&amp;SUBSTITUTE(SUBSTITUTE(F$1,"standard",""),"|Float",""),ChapterTable!$1:$1,0),0),
  IF($B1674=1,
    IF($L1674=FALSE,
      VLOOKUP($A1674,ChapterTable!$1:$1048576,MATCH("최종"&amp;SUBSTITUTE(SUBSTITUTE(F$1,"standard",""),"|Float",""),ChapterTable!$1:$1,0),0),
      VLOOKUP($A1674-ChapterTable!$Q$11,ChapterTable!$1:$1048576,MATCH("최종"&amp;SUBSTITUTE(SUBSTITUTE(F$1,"standard",""),"|Float",""),ChapterTable!$1:$1,0),0)*ChapterTable!$Q$14
    ),
  OFFSET(F1674,-$B1674+IF($L1674,1,0),0)*
    (VLOOKUP(SUBSTITUTE(SUBSTITUTE(F$1,"standard",""),"|Float","")&amp;"인게임누적곱배수",ChapterTable!$S:$T,2,0)^D1674
    +VLOOKUP(SUBSTITUTE(SUBSTITUTE(F$1,"standard",""),"|Float","")&amp;"인게임누적합배수",ChapterTable!$S:$T,2,0)*D1674)
  )
  )
  )
)</f>
        <v>5228.296875</v>
      </c>
      <c r="G1674" t="s">
        <v>76</v>
      </c>
      <c r="J1674" t="str">
        <f>IF(ISBLANK(I1674),"",
IFERROR(VLOOKUP(I1674,[1]StringTable!$1:$1048576,MATCH([1]StringTable!$B$1,[1]StringTable!$1:$1,0),0),
IFERROR(VLOOKUP(I1674,[1]InApkStringTable!$1:$1048576,MATCH([1]InApkStringTable!$B$1,[1]InApkStringTable!$1:$1,0),0),
"스트링없음")))</f>
        <v/>
      </c>
      <c r="L1674" t="b">
        <v>1</v>
      </c>
      <c r="N1674" t="str">
        <f>IF(ISBLANK(M1674),"",IF(ISERROR(VLOOKUP(M1674,MapTable!$A:$A,1,0)),"맵없음",""))</f>
        <v/>
      </c>
      <c r="O1674">
        <f t="shared" si="105"/>
        <v>4</v>
      </c>
      <c r="Q1674">
        <f t="shared" si="106"/>
        <v>4</v>
      </c>
      <c r="R1674" t="b">
        <f t="shared" ca="1" si="107"/>
        <v>0</v>
      </c>
      <c r="T1674" t="b">
        <f t="shared" ca="1" si="108"/>
        <v>0</v>
      </c>
      <c r="X1674" t="str">
        <f>IF(ISBLANK(W1674),"",
IF(ISERROR(FIND(",",W1674)),
  IF(ISERROR(VLOOKUP(W1674,MapTable!$A:$A,1,0)),"맵없음",
  ""),
IF(ISERROR(FIND(",",W1674,FIND(",",W1674)+1)),
  IF(OR(ISERROR(VLOOKUP(LEFT(W1674,FIND(",",W1674)-1),MapTable!$A:$A,1,0)),ISERROR(VLOOKUP(TRIM(MID(W1674,FIND(",",W1674)+1,999)),MapTable!$A:$A,1,0))),"맵없음",
  ""),
IF(ISERROR(FIND(",",W1674,FIND(",",W1674,FIND(",",W1674)+1)+1)),
  IF(OR(ISERROR(VLOOKUP(LEFT(W1674,FIND(",",W1674)-1),MapTable!$A:$A,1,0)),ISERROR(VLOOKUP(TRIM(MID(W1674,FIND(",",W1674)+1,FIND(",",W1674,FIND(",",W1674)+1)-FIND(",",W1674)-1)),MapTable!$A:$A,1,0)),ISERROR(VLOOKUP(TRIM(MID(W1674,FIND(",",W1674,FIND(",",W1674)+1)+1,999)),MapTable!$A:$A,1,0))),"맵없음",
  ""),
IF(ISERROR(FIND(",",W1674,FIND(",",W1674,FIND(",",W1674,FIND(",",W1674)+1)+1)+1)),
  IF(OR(ISERROR(VLOOKUP(LEFT(W1674,FIND(",",W1674)-1),MapTable!$A:$A,1,0)),ISERROR(VLOOKUP(TRIM(MID(W1674,FIND(",",W1674)+1,FIND(",",W1674,FIND(",",W1674)+1)-FIND(",",W1674)-1)),MapTable!$A:$A,1,0)),ISERROR(VLOOKUP(TRIM(MID(W1674,FIND(",",W1674,FIND(",",W1674)+1)+1,FIND(",",W1674,FIND(",",W1674,FIND(",",W1674)+1)+1)-FIND(",",W1674,FIND(",",W1674)+1)-1)),MapTable!$A:$A,1,0)),ISERROR(VLOOKUP(TRIM(MID(W1674,FIND(",",W1674,FIND(",",W1674,FIND(",",W1674)+1)+1)+1,999)),MapTable!$A:$A,1,0))),"맵없음",
  ""),
)))))</f>
        <v/>
      </c>
      <c r="AC1674" t="str">
        <f>IF(ISBLANK(AB1674),"",IF(ISERROR(VLOOKUP(AB1674,[3]DropTable!$A:$A,1,0)),"드랍없음",""))</f>
        <v/>
      </c>
      <c r="AE1674" t="str">
        <f>IF(ISBLANK(AD1674),"",IF(ISERROR(VLOOKUP(AD1674,[3]DropTable!$A:$A,1,0)),"드랍없음",""))</f>
        <v/>
      </c>
      <c r="AG1674">
        <v>9.8000000000000007</v>
      </c>
      <c r="AH1674">
        <v>1</v>
      </c>
    </row>
    <row r="1675" spans="1:34" x14ac:dyDescent="0.3">
      <c r="A1675">
        <v>11</v>
      </c>
      <c r="B1675">
        <v>34</v>
      </c>
      <c r="C1675">
        <f>IF(OR($L1675=TRUE,$A1675=0,MOD($A1675,ChapterTable!$S$20)&lt;&gt;0),
MAX(0,INT(($B1675+ChapterTable!$Q$26+VLOOKUP(SUBSTITUTE(C$1,"성장단계","")&amp;"단계오프셋",ChapterTable!$S:$T,2,0))/ChapterTable!$Q$23)),
MAX(0,INT(($B1675+ChapterTable!$S$26+VLOOKUP(SUBSTITUTE(C$1,"성장단계","")&amp;"보스단계오프셋",ChapterTable!$S:$T,2,0))/ChapterTable!$S$23)))</f>
        <v>3</v>
      </c>
      <c r="D1675">
        <f>IF(OR($L1675=TRUE,$A1675=0,MOD($A1675,ChapterTable!$S$20)&lt;&gt;0),
MAX(0,INT(($B1675+ChapterTable!$Q$26+VLOOKUP(SUBSTITUTE(D$1,"성장단계","")&amp;"단계오프셋",ChapterTable!$S:$T,2,0))/ChapterTable!$Q$23)),
MAX(0,INT(($B1675+ChapterTable!$S$26+VLOOKUP(SUBSTITUTE(D$1,"성장단계","")&amp;"보스단계오프셋",ChapterTable!$S:$T,2,0))/ChapterTable!$S$23)))</f>
        <v>3</v>
      </c>
      <c r="E1675" s="1">
        <f ca="1">IF(AND($A1675=0,$B1675=1),
    VLOOKUP(1,ChapterTable!$1:$1048576,MATCH("최종"&amp;SUBSTITUTE(SUBSTITUTE(E$1,"standard",""),"|Float",""),ChapterTable!$1:$1,0),0)*ChapterTable!$Q$17,
  IF(AND($A1675=0,$B1675=0),
    E1676,
  IF($B1675=0,
    VLOOKUP($A1675,ChapterTable!$1:$1048576,MATCH("최종"&amp;SUBSTITUTE(SUBSTITUTE(E$1,"standard",""),"|Float",""),ChapterTable!$1:$1,0),0),
  IF($B1675=1,
    IF($L1675=FALSE,
      VLOOKUP($A1675,ChapterTable!$1:$1048576,MATCH("최종"&amp;SUBSTITUTE(SUBSTITUTE(E$1,"standard",""),"|Float",""),ChapterTable!$1:$1,0),0),
      VLOOKUP($A1675-ChapterTable!$Q$11,ChapterTable!$1:$1048576,MATCH("최종"&amp;SUBSTITUTE(SUBSTITUTE(E$1,"standard",""),"|Float",""),ChapterTable!$1:$1,0),0)*ChapterTable!$Q$14
    ),
  OFFSET(E1675,-$B1675+IF($L1675,1,0),0)*
    (VLOOKUP(SUBSTITUTE(SUBSTITUTE(E$1,"standard",""),"|Float","")&amp;"인게임누적곱배수",ChapterTable!$S:$T,2,0)^C1675
    +VLOOKUP(SUBSTITUTE(SUBSTITUTE(E$1,"standard",""),"|Float","")&amp;"인게임누적합배수",ChapterTable!$S:$T,2,0)*C1675)
  )
  )
  )
)</f>
        <v>12057.759667968749</v>
      </c>
      <c r="F1675" s="1">
        <f ca="1">IF(AND($A1675=0,$B1675=1),
    VLOOKUP(1,ChapterTable!$1:$1048576,MATCH("최종"&amp;SUBSTITUTE(SUBSTITUTE(F$1,"standard",""),"|Float",""),ChapterTable!$1:$1,0),0)*ChapterTable!$Q$17,
  IF(AND($A1675=0,$B1675=0),
    F1676,
  IF($B1675=0,
    VLOOKUP($A1675,ChapterTable!$1:$1048576,MATCH("최종"&amp;SUBSTITUTE(SUBSTITUTE(F$1,"standard",""),"|Float",""),ChapterTable!$1:$1,0),0),
  IF($B1675=1,
    IF($L1675=FALSE,
      VLOOKUP($A1675,ChapterTable!$1:$1048576,MATCH("최종"&amp;SUBSTITUTE(SUBSTITUTE(F$1,"standard",""),"|Float",""),ChapterTable!$1:$1,0),0),
      VLOOKUP($A1675-ChapterTable!$Q$11,ChapterTable!$1:$1048576,MATCH("최종"&amp;SUBSTITUTE(SUBSTITUTE(F$1,"standard",""),"|Float",""),ChapterTable!$1:$1,0),0)*ChapterTable!$Q$14
    ),
  OFFSET(F1675,-$B1675+IF($L1675,1,0),0)*
    (VLOOKUP(SUBSTITUTE(SUBSTITUTE(F$1,"standard",""),"|Float","")&amp;"인게임누적곱배수",ChapterTable!$S:$T,2,0)^D1675
    +VLOOKUP(SUBSTITUTE(SUBSTITUTE(F$1,"standard",""),"|Float","")&amp;"인게임누적합배수",ChapterTable!$S:$T,2,0)*D1675)
  )
  )
  )
)</f>
        <v>5228.296875</v>
      </c>
      <c r="G1675" t="s">
        <v>76</v>
      </c>
      <c r="J1675" t="str">
        <f>IF(ISBLANK(I1675),"",
IFERROR(VLOOKUP(I1675,[1]StringTable!$1:$1048576,MATCH([1]StringTable!$B$1,[1]StringTable!$1:$1,0),0),
IFERROR(VLOOKUP(I1675,[1]InApkStringTable!$1:$1048576,MATCH([1]InApkStringTable!$B$1,[1]InApkStringTable!$1:$1,0),0),
"스트링없음")))</f>
        <v/>
      </c>
      <c r="L1675" t="b">
        <v>1</v>
      </c>
      <c r="N1675" t="str">
        <f>IF(ISBLANK(M1675),"",IF(ISERROR(VLOOKUP(M1675,MapTable!$A:$A,1,0)),"맵없음",""))</f>
        <v/>
      </c>
      <c r="O1675">
        <f t="shared" si="105"/>
        <v>4</v>
      </c>
      <c r="Q1675">
        <f t="shared" si="106"/>
        <v>4</v>
      </c>
      <c r="R1675" t="b">
        <f t="shared" ca="1" si="107"/>
        <v>0</v>
      </c>
      <c r="T1675" t="b">
        <f t="shared" ca="1" si="108"/>
        <v>0</v>
      </c>
      <c r="X1675" t="str">
        <f>IF(ISBLANK(W1675),"",
IF(ISERROR(FIND(",",W1675)),
  IF(ISERROR(VLOOKUP(W1675,MapTable!$A:$A,1,0)),"맵없음",
  ""),
IF(ISERROR(FIND(",",W1675,FIND(",",W1675)+1)),
  IF(OR(ISERROR(VLOOKUP(LEFT(W1675,FIND(",",W1675)-1),MapTable!$A:$A,1,0)),ISERROR(VLOOKUP(TRIM(MID(W1675,FIND(",",W1675)+1,999)),MapTable!$A:$A,1,0))),"맵없음",
  ""),
IF(ISERROR(FIND(",",W1675,FIND(",",W1675,FIND(",",W1675)+1)+1)),
  IF(OR(ISERROR(VLOOKUP(LEFT(W1675,FIND(",",W1675)-1),MapTable!$A:$A,1,0)),ISERROR(VLOOKUP(TRIM(MID(W1675,FIND(",",W1675)+1,FIND(",",W1675,FIND(",",W1675)+1)-FIND(",",W1675)-1)),MapTable!$A:$A,1,0)),ISERROR(VLOOKUP(TRIM(MID(W1675,FIND(",",W1675,FIND(",",W1675)+1)+1,999)),MapTable!$A:$A,1,0))),"맵없음",
  ""),
IF(ISERROR(FIND(",",W1675,FIND(",",W1675,FIND(",",W1675,FIND(",",W1675)+1)+1)+1)),
  IF(OR(ISERROR(VLOOKUP(LEFT(W1675,FIND(",",W1675)-1),MapTable!$A:$A,1,0)),ISERROR(VLOOKUP(TRIM(MID(W1675,FIND(",",W1675)+1,FIND(",",W1675,FIND(",",W1675)+1)-FIND(",",W1675)-1)),MapTable!$A:$A,1,0)),ISERROR(VLOOKUP(TRIM(MID(W1675,FIND(",",W1675,FIND(",",W1675)+1)+1,FIND(",",W1675,FIND(",",W1675,FIND(",",W1675)+1)+1)-FIND(",",W1675,FIND(",",W1675)+1)-1)),MapTable!$A:$A,1,0)),ISERROR(VLOOKUP(TRIM(MID(W1675,FIND(",",W1675,FIND(",",W1675,FIND(",",W1675)+1)+1)+1,999)),MapTable!$A:$A,1,0))),"맵없음",
  ""),
)))))</f>
        <v/>
      </c>
      <c r="AC1675" t="str">
        <f>IF(ISBLANK(AB1675),"",IF(ISERROR(VLOOKUP(AB1675,[3]DropTable!$A:$A,1,0)),"드랍없음",""))</f>
        <v/>
      </c>
      <c r="AE1675" t="str">
        <f>IF(ISBLANK(AD1675),"",IF(ISERROR(VLOOKUP(AD1675,[3]DropTable!$A:$A,1,0)),"드랍없음",""))</f>
        <v/>
      </c>
      <c r="AG1675">
        <v>9.8000000000000007</v>
      </c>
      <c r="AH1675">
        <v>1</v>
      </c>
    </row>
    <row r="1676" spans="1:34" x14ac:dyDescent="0.3">
      <c r="A1676">
        <v>11</v>
      </c>
      <c r="B1676">
        <v>35</v>
      </c>
      <c r="C1676">
        <f>IF(OR($L1676=TRUE,$A1676=0,MOD($A1676,ChapterTable!$S$20)&lt;&gt;0),
MAX(0,INT(($B1676+ChapterTable!$Q$26+VLOOKUP(SUBSTITUTE(C$1,"성장단계","")&amp;"단계오프셋",ChapterTable!$S:$T,2,0))/ChapterTable!$Q$23)),
MAX(0,INT(($B1676+ChapterTable!$S$26+VLOOKUP(SUBSTITUTE(C$1,"성장단계","")&amp;"보스단계오프셋",ChapterTable!$S:$T,2,0))/ChapterTable!$S$23)))</f>
        <v>3</v>
      </c>
      <c r="D1676">
        <f>IF(OR($L1676=TRUE,$A1676=0,MOD($A1676,ChapterTable!$S$20)&lt;&gt;0),
MAX(0,INT(($B1676+ChapterTable!$Q$26+VLOOKUP(SUBSTITUTE(D$1,"성장단계","")&amp;"단계오프셋",ChapterTable!$S:$T,2,0))/ChapterTable!$Q$23)),
MAX(0,INT(($B1676+ChapterTable!$S$26+VLOOKUP(SUBSTITUTE(D$1,"성장단계","")&amp;"보스단계오프셋",ChapterTable!$S:$T,2,0))/ChapterTable!$S$23)))</f>
        <v>3</v>
      </c>
      <c r="E1676" s="1">
        <f ca="1">IF(AND($A1676=0,$B1676=1),
    VLOOKUP(1,ChapterTable!$1:$1048576,MATCH("최종"&amp;SUBSTITUTE(SUBSTITUTE(E$1,"standard",""),"|Float",""),ChapterTable!$1:$1,0),0)*ChapterTable!$Q$17,
  IF(AND($A1676=0,$B1676=0),
    E1677,
  IF($B1676=0,
    VLOOKUP($A1676,ChapterTable!$1:$1048576,MATCH("최종"&amp;SUBSTITUTE(SUBSTITUTE(E$1,"standard",""),"|Float",""),ChapterTable!$1:$1,0),0),
  IF($B1676=1,
    IF($L1676=FALSE,
      VLOOKUP($A1676,ChapterTable!$1:$1048576,MATCH("최종"&amp;SUBSTITUTE(SUBSTITUTE(E$1,"standard",""),"|Float",""),ChapterTable!$1:$1,0),0),
      VLOOKUP($A1676-ChapterTable!$Q$11,ChapterTable!$1:$1048576,MATCH("최종"&amp;SUBSTITUTE(SUBSTITUTE(E$1,"standard",""),"|Float",""),ChapterTable!$1:$1,0),0)*ChapterTable!$Q$14
    ),
  OFFSET(E1676,-$B1676+IF($L1676,1,0),0)*
    (VLOOKUP(SUBSTITUTE(SUBSTITUTE(E$1,"standard",""),"|Float","")&amp;"인게임누적곱배수",ChapterTable!$S:$T,2,0)^C1676
    +VLOOKUP(SUBSTITUTE(SUBSTITUTE(E$1,"standard",""),"|Float","")&amp;"인게임누적합배수",ChapterTable!$S:$T,2,0)*C1676)
  )
  )
  )
)</f>
        <v>12057.759667968749</v>
      </c>
      <c r="F1676" s="1">
        <f ca="1">IF(AND($A1676=0,$B1676=1),
    VLOOKUP(1,ChapterTable!$1:$1048576,MATCH("최종"&amp;SUBSTITUTE(SUBSTITUTE(F$1,"standard",""),"|Float",""),ChapterTable!$1:$1,0),0)*ChapterTable!$Q$17,
  IF(AND($A1676=0,$B1676=0),
    F1677,
  IF($B1676=0,
    VLOOKUP($A1676,ChapterTable!$1:$1048576,MATCH("최종"&amp;SUBSTITUTE(SUBSTITUTE(F$1,"standard",""),"|Float",""),ChapterTable!$1:$1,0),0),
  IF($B1676=1,
    IF($L1676=FALSE,
      VLOOKUP($A1676,ChapterTable!$1:$1048576,MATCH("최종"&amp;SUBSTITUTE(SUBSTITUTE(F$1,"standard",""),"|Float",""),ChapterTable!$1:$1,0),0),
      VLOOKUP($A1676-ChapterTable!$Q$11,ChapterTable!$1:$1048576,MATCH("최종"&amp;SUBSTITUTE(SUBSTITUTE(F$1,"standard",""),"|Float",""),ChapterTable!$1:$1,0),0)*ChapterTable!$Q$14
    ),
  OFFSET(F1676,-$B1676+IF($L1676,1,0),0)*
    (VLOOKUP(SUBSTITUTE(SUBSTITUTE(F$1,"standard",""),"|Float","")&amp;"인게임누적곱배수",ChapterTable!$S:$T,2,0)^D1676
    +VLOOKUP(SUBSTITUTE(SUBSTITUTE(F$1,"standard",""),"|Float","")&amp;"인게임누적합배수",ChapterTable!$S:$T,2,0)*D1676)
  )
  )
  )
)</f>
        <v>5228.296875</v>
      </c>
      <c r="G1676" t="s">
        <v>76</v>
      </c>
      <c r="J1676" t="str">
        <f>IF(ISBLANK(I1676),"",
IFERROR(VLOOKUP(I1676,[1]StringTable!$1:$1048576,MATCH([1]StringTable!$B$1,[1]StringTable!$1:$1,0),0),
IFERROR(VLOOKUP(I1676,[1]InApkStringTable!$1:$1048576,MATCH([1]InApkStringTable!$B$1,[1]InApkStringTable!$1:$1,0),0),
"스트링없음")))</f>
        <v/>
      </c>
      <c r="L1676" t="b">
        <v>1</v>
      </c>
      <c r="N1676" t="str">
        <f>IF(ISBLANK(M1676),"",IF(ISERROR(VLOOKUP(M1676,MapTable!$A:$A,1,0)),"맵없음",""))</f>
        <v/>
      </c>
      <c r="O1676">
        <f t="shared" si="105"/>
        <v>11</v>
      </c>
      <c r="Q1676">
        <f t="shared" si="106"/>
        <v>11</v>
      </c>
      <c r="R1676" t="b">
        <f t="shared" ca="1" si="107"/>
        <v>0</v>
      </c>
      <c r="T1676" t="b">
        <f t="shared" ca="1" si="108"/>
        <v>0</v>
      </c>
      <c r="X1676" t="str">
        <f>IF(ISBLANK(W1676),"",
IF(ISERROR(FIND(",",W1676)),
  IF(ISERROR(VLOOKUP(W1676,MapTable!$A:$A,1,0)),"맵없음",
  ""),
IF(ISERROR(FIND(",",W1676,FIND(",",W1676)+1)),
  IF(OR(ISERROR(VLOOKUP(LEFT(W1676,FIND(",",W1676)-1),MapTable!$A:$A,1,0)),ISERROR(VLOOKUP(TRIM(MID(W1676,FIND(",",W1676)+1,999)),MapTable!$A:$A,1,0))),"맵없음",
  ""),
IF(ISERROR(FIND(",",W1676,FIND(",",W1676,FIND(",",W1676)+1)+1)),
  IF(OR(ISERROR(VLOOKUP(LEFT(W1676,FIND(",",W1676)-1),MapTable!$A:$A,1,0)),ISERROR(VLOOKUP(TRIM(MID(W1676,FIND(",",W1676)+1,FIND(",",W1676,FIND(",",W1676)+1)-FIND(",",W1676)-1)),MapTable!$A:$A,1,0)),ISERROR(VLOOKUP(TRIM(MID(W1676,FIND(",",W1676,FIND(",",W1676)+1)+1,999)),MapTable!$A:$A,1,0))),"맵없음",
  ""),
IF(ISERROR(FIND(",",W1676,FIND(",",W1676,FIND(",",W1676,FIND(",",W1676)+1)+1)+1)),
  IF(OR(ISERROR(VLOOKUP(LEFT(W1676,FIND(",",W1676)-1),MapTable!$A:$A,1,0)),ISERROR(VLOOKUP(TRIM(MID(W1676,FIND(",",W1676)+1,FIND(",",W1676,FIND(",",W1676)+1)-FIND(",",W1676)-1)),MapTable!$A:$A,1,0)),ISERROR(VLOOKUP(TRIM(MID(W1676,FIND(",",W1676,FIND(",",W1676)+1)+1,FIND(",",W1676,FIND(",",W1676,FIND(",",W1676)+1)+1)-FIND(",",W1676,FIND(",",W1676)+1)-1)),MapTable!$A:$A,1,0)),ISERROR(VLOOKUP(TRIM(MID(W1676,FIND(",",W1676,FIND(",",W1676,FIND(",",W1676)+1)+1)+1,999)),MapTable!$A:$A,1,0))),"맵없음",
  ""),
)))))</f>
        <v/>
      </c>
      <c r="AC1676" t="str">
        <f>IF(ISBLANK(AB1676),"",IF(ISERROR(VLOOKUP(AB1676,[3]DropTable!$A:$A,1,0)),"드랍없음",""))</f>
        <v/>
      </c>
      <c r="AE1676" t="str">
        <f>IF(ISBLANK(AD1676),"",IF(ISERROR(VLOOKUP(AD1676,[3]DropTable!$A:$A,1,0)),"드랍없음",""))</f>
        <v/>
      </c>
      <c r="AG1676">
        <v>9.8000000000000007</v>
      </c>
      <c r="AH1676">
        <v>1</v>
      </c>
    </row>
    <row r="1677" spans="1:34" x14ac:dyDescent="0.3">
      <c r="A1677">
        <v>11</v>
      </c>
      <c r="B1677">
        <v>36</v>
      </c>
      <c r="C1677">
        <f>IF(OR($L1677=TRUE,$A1677=0,MOD($A1677,ChapterTable!$S$20)&lt;&gt;0),
MAX(0,INT(($B1677+ChapterTable!$Q$26+VLOOKUP(SUBSTITUTE(C$1,"성장단계","")&amp;"단계오프셋",ChapterTable!$S:$T,2,0))/ChapterTable!$Q$23)),
MAX(0,INT(($B1677+ChapterTable!$S$26+VLOOKUP(SUBSTITUTE(C$1,"성장단계","")&amp;"보스단계오프셋",ChapterTable!$S:$T,2,0))/ChapterTable!$S$23)))</f>
        <v>4</v>
      </c>
      <c r="D1677">
        <f>IF(OR($L1677=TRUE,$A1677=0,MOD($A1677,ChapterTable!$S$20)&lt;&gt;0),
MAX(0,INT(($B1677+ChapterTable!$Q$26+VLOOKUP(SUBSTITUTE(D$1,"성장단계","")&amp;"단계오프셋",ChapterTable!$S:$T,2,0))/ChapterTable!$Q$23)),
MAX(0,INT(($B1677+ChapterTable!$S$26+VLOOKUP(SUBSTITUTE(D$1,"성장단계","")&amp;"보스단계오프셋",ChapterTable!$S:$T,2,0))/ChapterTable!$S$23)))</f>
        <v>3</v>
      </c>
      <c r="E1677" s="1">
        <f ca="1">IF(AND($A1677=0,$B1677=1),
    VLOOKUP(1,ChapterTable!$1:$1048576,MATCH("최종"&amp;SUBSTITUTE(SUBSTITUTE(E$1,"standard",""),"|Float",""),ChapterTable!$1:$1,0),0)*ChapterTable!$Q$17,
  IF(AND($A1677=0,$B1677=0),
    E1678,
  IF($B1677=0,
    VLOOKUP($A1677,ChapterTable!$1:$1048576,MATCH("최종"&amp;SUBSTITUTE(SUBSTITUTE(E$1,"standard",""),"|Float",""),ChapterTable!$1:$1,0),0),
  IF($B1677=1,
    IF($L1677=FALSE,
      VLOOKUP($A1677,ChapterTable!$1:$1048576,MATCH("최종"&amp;SUBSTITUTE(SUBSTITUTE(E$1,"standard",""),"|Float",""),ChapterTable!$1:$1,0),0),
      VLOOKUP($A1677-ChapterTable!$Q$11,ChapterTable!$1:$1048576,MATCH("최종"&amp;SUBSTITUTE(SUBSTITUTE(E$1,"standard",""),"|Float",""),ChapterTable!$1:$1,0),0)*ChapterTable!$Q$14
    ),
  OFFSET(E1677,-$B1677+IF($L1677,1,0),0)*
    (VLOOKUP(SUBSTITUTE(SUBSTITUTE(E$1,"standard",""),"|Float","")&amp;"인게임누적곱배수",ChapterTable!$S:$T,2,0)^C1677
    +VLOOKUP(SUBSTITUTE(SUBSTITUTE(E$1,"standard",""),"|Float","")&amp;"인게임누적합배수",ChapterTable!$S:$T,2,0)*C1677)
  )
  )
  )
)</f>
        <v>14116.401562499999</v>
      </c>
      <c r="F1677" s="1">
        <f ca="1">IF(AND($A1677=0,$B1677=1),
    VLOOKUP(1,ChapterTable!$1:$1048576,MATCH("최종"&amp;SUBSTITUTE(SUBSTITUTE(F$1,"standard",""),"|Float",""),ChapterTable!$1:$1,0),0)*ChapterTable!$Q$17,
  IF(AND($A1677=0,$B1677=0),
    F1678,
  IF($B1677=0,
    VLOOKUP($A1677,ChapterTable!$1:$1048576,MATCH("최종"&amp;SUBSTITUTE(SUBSTITUTE(F$1,"standard",""),"|Float",""),ChapterTable!$1:$1,0),0),
  IF($B1677=1,
    IF($L1677=FALSE,
      VLOOKUP($A1677,ChapterTable!$1:$1048576,MATCH("최종"&amp;SUBSTITUTE(SUBSTITUTE(F$1,"standard",""),"|Float",""),ChapterTable!$1:$1,0),0),
      VLOOKUP($A1677-ChapterTable!$Q$11,ChapterTable!$1:$1048576,MATCH("최종"&amp;SUBSTITUTE(SUBSTITUTE(F$1,"standard",""),"|Float",""),ChapterTable!$1:$1,0),0)*ChapterTable!$Q$14
    ),
  OFFSET(F1677,-$B1677+IF($L1677,1,0),0)*
    (VLOOKUP(SUBSTITUTE(SUBSTITUTE(F$1,"standard",""),"|Float","")&amp;"인게임누적곱배수",ChapterTable!$S:$T,2,0)^D1677
    +VLOOKUP(SUBSTITUTE(SUBSTITUTE(F$1,"standard",""),"|Float","")&amp;"인게임누적합배수",ChapterTable!$S:$T,2,0)*D1677)
  )
  )
  )
)</f>
        <v>5228.296875</v>
      </c>
      <c r="G1677" t="s">
        <v>76</v>
      </c>
      <c r="J1677" t="str">
        <f>IF(ISBLANK(I1677),"",
IFERROR(VLOOKUP(I1677,[1]StringTable!$1:$1048576,MATCH([1]StringTable!$B$1,[1]StringTable!$1:$1,0),0),
IFERROR(VLOOKUP(I1677,[1]InApkStringTable!$1:$1048576,MATCH([1]InApkStringTable!$B$1,[1]InApkStringTable!$1:$1,0),0),
"스트링없음")))</f>
        <v/>
      </c>
      <c r="L1677" t="b">
        <v>1</v>
      </c>
      <c r="N1677" t="str">
        <f>IF(ISBLANK(M1677),"",IF(ISERROR(VLOOKUP(M1677,MapTable!$A:$A,1,0)),"맵없음",""))</f>
        <v/>
      </c>
      <c r="O1677">
        <f t="shared" si="105"/>
        <v>4</v>
      </c>
      <c r="Q1677">
        <f t="shared" si="106"/>
        <v>4</v>
      </c>
      <c r="R1677" t="b">
        <f t="shared" ca="1" si="107"/>
        <v>0</v>
      </c>
      <c r="T1677" t="b">
        <f t="shared" ca="1" si="108"/>
        <v>0</v>
      </c>
      <c r="X1677" t="str">
        <f>IF(ISBLANK(W1677),"",
IF(ISERROR(FIND(",",W1677)),
  IF(ISERROR(VLOOKUP(W1677,MapTable!$A:$A,1,0)),"맵없음",
  ""),
IF(ISERROR(FIND(",",W1677,FIND(",",W1677)+1)),
  IF(OR(ISERROR(VLOOKUP(LEFT(W1677,FIND(",",W1677)-1),MapTable!$A:$A,1,0)),ISERROR(VLOOKUP(TRIM(MID(W1677,FIND(",",W1677)+1,999)),MapTable!$A:$A,1,0))),"맵없음",
  ""),
IF(ISERROR(FIND(",",W1677,FIND(",",W1677,FIND(",",W1677)+1)+1)),
  IF(OR(ISERROR(VLOOKUP(LEFT(W1677,FIND(",",W1677)-1),MapTable!$A:$A,1,0)),ISERROR(VLOOKUP(TRIM(MID(W1677,FIND(",",W1677)+1,FIND(",",W1677,FIND(",",W1677)+1)-FIND(",",W1677)-1)),MapTable!$A:$A,1,0)),ISERROR(VLOOKUP(TRIM(MID(W1677,FIND(",",W1677,FIND(",",W1677)+1)+1,999)),MapTable!$A:$A,1,0))),"맵없음",
  ""),
IF(ISERROR(FIND(",",W1677,FIND(",",W1677,FIND(",",W1677,FIND(",",W1677)+1)+1)+1)),
  IF(OR(ISERROR(VLOOKUP(LEFT(W1677,FIND(",",W1677)-1),MapTable!$A:$A,1,0)),ISERROR(VLOOKUP(TRIM(MID(W1677,FIND(",",W1677)+1,FIND(",",W1677,FIND(",",W1677)+1)-FIND(",",W1677)-1)),MapTable!$A:$A,1,0)),ISERROR(VLOOKUP(TRIM(MID(W1677,FIND(",",W1677,FIND(",",W1677)+1)+1,FIND(",",W1677,FIND(",",W1677,FIND(",",W1677)+1)+1)-FIND(",",W1677,FIND(",",W1677)+1)-1)),MapTable!$A:$A,1,0)),ISERROR(VLOOKUP(TRIM(MID(W1677,FIND(",",W1677,FIND(",",W1677,FIND(",",W1677)+1)+1)+1,999)),MapTable!$A:$A,1,0))),"맵없음",
  ""),
)))))</f>
        <v/>
      </c>
      <c r="AC1677" t="str">
        <f>IF(ISBLANK(AB1677),"",IF(ISERROR(VLOOKUP(AB1677,[3]DropTable!$A:$A,1,0)),"드랍없음",""))</f>
        <v/>
      </c>
      <c r="AE1677" t="str">
        <f>IF(ISBLANK(AD1677),"",IF(ISERROR(VLOOKUP(AD1677,[3]DropTable!$A:$A,1,0)),"드랍없음",""))</f>
        <v/>
      </c>
      <c r="AG1677">
        <v>9.8000000000000007</v>
      </c>
      <c r="AH1677">
        <v>1</v>
      </c>
    </row>
    <row r="1678" spans="1:34" x14ac:dyDescent="0.3">
      <c r="A1678">
        <v>11</v>
      </c>
      <c r="B1678">
        <v>37</v>
      </c>
      <c r="C1678">
        <f>IF(OR($L1678=TRUE,$A1678=0,MOD($A1678,ChapterTable!$S$20)&lt;&gt;0),
MAX(0,INT(($B1678+ChapterTable!$Q$26+VLOOKUP(SUBSTITUTE(C$1,"성장단계","")&amp;"단계오프셋",ChapterTable!$S:$T,2,0))/ChapterTable!$Q$23)),
MAX(0,INT(($B1678+ChapterTable!$S$26+VLOOKUP(SUBSTITUTE(C$1,"성장단계","")&amp;"보스단계오프셋",ChapterTable!$S:$T,2,0))/ChapterTable!$S$23)))</f>
        <v>4</v>
      </c>
      <c r="D1678">
        <f>IF(OR($L1678=TRUE,$A1678=0,MOD($A1678,ChapterTable!$S$20)&lt;&gt;0),
MAX(0,INT(($B1678+ChapterTable!$Q$26+VLOOKUP(SUBSTITUTE(D$1,"성장단계","")&amp;"단계오프셋",ChapterTable!$S:$T,2,0))/ChapterTable!$Q$23)),
MAX(0,INT(($B1678+ChapterTable!$S$26+VLOOKUP(SUBSTITUTE(D$1,"성장단계","")&amp;"보스단계오프셋",ChapterTable!$S:$T,2,0))/ChapterTable!$S$23)))</f>
        <v>3</v>
      </c>
      <c r="E1678" s="1">
        <f ca="1">IF(AND($A1678=0,$B1678=1),
    VLOOKUP(1,ChapterTable!$1:$1048576,MATCH("최종"&amp;SUBSTITUTE(SUBSTITUTE(E$1,"standard",""),"|Float",""),ChapterTable!$1:$1,0),0)*ChapterTable!$Q$17,
  IF(AND($A1678=0,$B1678=0),
    E1679,
  IF($B1678=0,
    VLOOKUP($A1678,ChapterTable!$1:$1048576,MATCH("최종"&amp;SUBSTITUTE(SUBSTITUTE(E$1,"standard",""),"|Float",""),ChapterTable!$1:$1,0),0),
  IF($B1678=1,
    IF($L1678=FALSE,
      VLOOKUP($A1678,ChapterTable!$1:$1048576,MATCH("최종"&amp;SUBSTITUTE(SUBSTITUTE(E$1,"standard",""),"|Float",""),ChapterTable!$1:$1,0),0),
      VLOOKUP($A1678-ChapterTable!$Q$11,ChapterTable!$1:$1048576,MATCH("최종"&amp;SUBSTITUTE(SUBSTITUTE(E$1,"standard",""),"|Float",""),ChapterTable!$1:$1,0),0)*ChapterTable!$Q$14
    ),
  OFFSET(E1678,-$B1678+IF($L1678,1,0),0)*
    (VLOOKUP(SUBSTITUTE(SUBSTITUTE(E$1,"standard",""),"|Float","")&amp;"인게임누적곱배수",ChapterTable!$S:$T,2,0)^C1678
    +VLOOKUP(SUBSTITUTE(SUBSTITUTE(E$1,"standard",""),"|Float","")&amp;"인게임누적합배수",ChapterTable!$S:$T,2,0)*C1678)
  )
  )
  )
)</f>
        <v>14116.401562499999</v>
      </c>
      <c r="F1678" s="1">
        <f ca="1">IF(AND($A1678=0,$B1678=1),
    VLOOKUP(1,ChapterTable!$1:$1048576,MATCH("최종"&amp;SUBSTITUTE(SUBSTITUTE(F$1,"standard",""),"|Float",""),ChapterTable!$1:$1,0),0)*ChapterTable!$Q$17,
  IF(AND($A1678=0,$B1678=0),
    F1679,
  IF($B1678=0,
    VLOOKUP($A1678,ChapterTable!$1:$1048576,MATCH("최종"&amp;SUBSTITUTE(SUBSTITUTE(F$1,"standard",""),"|Float",""),ChapterTable!$1:$1,0),0),
  IF($B1678=1,
    IF($L1678=FALSE,
      VLOOKUP($A1678,ChapterTable!$1:$1048576,MATCH("최종"&amp;SUBSTITUTE(SUBSTITUTE(F$1,"standard",""),"|Float",""),ChapterTable!$1:$1,0),0),
      VLOOKUP($A1678-ChapterTable!$Q$11,ChapterTable!$1:$1048576,MATCH("최종"&amp;SUBSTITUTE(SUBSTITUTE(F$1,"standard",""),"|Float",""),ChapterTable!$1:$1,0),0)*ChapterTable!$Q$14
    ),
  OFFSET(F1678,-$B1678+IF($L1678,1,0),0)*
    (VLOOKUP(SUBSTITUTE(SUBSTITUTE(F$1,"standard",""),"|Float","")&amp;"인게임누적곱배수",ChapterTable!$S:$T,2,0)^D1678
    +VLOOKUP(SUBSTITUTE(SUBSTITUTE(F$1,"standard",""),"|Float","")&amp;"인게임누적합배수",ChapterTable!$S:$T,2,0)*D1678)
  )
  )
  )
)</f>
        <v>5228.296875</v>
      </c>
      <c r="G1678" t="s">
        <v>76</v>
      </c>
      <c r="J1678" t="str">
        <f>IF(ISBLANK(I1678),"",
IFERROR(VLOOKUP(I1678,[1]StringTable!$1:$1048576,MATCH([1]StringTable!$B$1,[1]StringTable!$1:$1,0),0),
IFERROR(VLOOKUP(I1678,[1]InApkStringTable!$1:$1048576,MATCH([1]InApkStringTable!$B$1,[1]InApkStringTable!$1:$1,0),0),
"스트링없음")))</f>
        <v/>
      </c>
      <c r="L1678" t="b">
        <v>1</v>
      </c>
      <c r="N1678" t="str">
        <f>IF(ISBLANK(M1678),"",IF(ISERROR(VLOOKUP(M1678,MapTable!$A:$A,1,0)),"맵없음",""))</f>
        <v/>
      </c>
      <c r="O1678">
        <f t="shared" si="105"/>
        <v>4</v>
      </c>
      <c r="Q1678">
        <f t="shared" si="106"/>
        <v>4</v>
      </c>
      <c r="R1678" t="b">
        <f t="shared" ca="1" si="107"/>
        <v>0</v>
      </c>
      <c r="T1678" t="b">
        <f t="shared" ca="1" si="108"/>
        <v>0</v>
      </c>
      <c r="X1678" t="str">
        <f>IF(ISBLANK(W1678),"",
IF(ISERROR(FIND(",",W1678)),
  IF(ISERROR(VLOOKUP(W1678,MapTable!$A:$A,1,0)),"맵없음",
  ""),
IF(ISERROR(FIND(",",W1678,FIND(",",W1678)+1)),
  IF(OR(ISERROR(VLOOKUP(LEFT(W1678,FIND(",",W1678)-1),MapTable!$A:$A,1,0)),ISERROR(VLOOKUP(TRIM(MID(W1678,FIND(",",W1678)+1,999)),MapTable!$A:$A,1,0))),"맵없음",
  ""),
IF(ISERROR(FIND(",",W1678,FIND(",",W1678,FIND(",",W1678)+1)+1)),
  IF(OR(ISERROR(VLOOKUP(LEFT(W1678,FIND(",",W1678)-1),MapTable!$A:$A,1,0)),ISERROR(VLOOKUP(TRIM(MID(W1678,FIND(",",W1678)+1,FIND(",",W1678,FIND(",",W1678)+1)-FIND(",",W1678)-1)),MapTable!$A:$A,1,0)),ISERROR(VLOOKUP(TRIM(MID(W1678,FIND(",",W1678,FIND(",",W1678)+1)+1,999)),MapTable!$A:$A,1,0))),"맵없음",
  ""),
IF(ISERROR(FIND(",",W1678,FIND(",",W1678,FIND(",",W1678,FIND(",",W1678)+1)+1)+1)),
  IF(OR(ISERROR(VLOOKUP(LEFT(W1678,FIND(",",W1678)-1),MapTable!$A:$A,1,0)),ISERROR(VLOOKUP(TRIM(MID(W1678,FIND(",",W1678)+1,FIND(",",W1678,FIND(",",W1678)+1)-FIND(",",W1678)-1)),MapTable!$A:$A,1,0)),ISERROR(VLOOKUP(TRIM(MID(W1678,FIND(",",W1678,FIND(",",W1678)+1)+1,FIND(",",W1678,FIND(",",W1678,FIND(",",W1678)+1)+1)-FIND(",",W1678,FIND(",",W1678)+1)-1)),MapTable!$A:$A,1,0)),ISERROR(VLOOKUP(TRIM(MID(W1678,FIND(",",W1678,FIND(",",W1678,FIND(",",W1678)+1)+1)+1,999)),MapTable!$A:$A,1,0))),"맵없음",
  ""),
)))))</f>
        <v/>
      </c>
      <c r="AC1678" t="str">
        <f>IF(ISBLANK(AB1678),"",IF(ISERROR(VLOOKUP(AB1678,[3]DropTable!$A:$A,1,0)),"드랍없음",""))</f>
        <v/>
      </c>
      <c r="AE1678" t="str">
        <f>IF(ISBLANK(AD1678),"",IF(ISERROR(VLOOKUP(AD1678,[3]DropTable!$A:$A,1,0)),"드랍없음",""))</f>
        <v/>
      </c>
      <c r="AG1678">
        <v>9.8000000000000007</v>
      </c>
      <c r="AH1678">
        <v>1</v>
      </c>
    </row>
    <row r="1679" spans="1:34" x14ac:dyDescent="0.3">
      <c r="A1679">
        <v>11</v>
      </c>
      <c r="B1679">
        <v>38</v>
      </c>
      <c r="C1679">
        <f>IF(OR($L1679=TRUE,$A1679=0,MOD($A1679,ChapterTable!$S$20)&lt;&gt;0),
MAX(0,INT(($B1679+ChapterTable!$Q$26+VLOOKUP(SUBSTITUTE(C$1,"성장단계","")&amp;"단계오프셋",ChapterTable!$S:$T,2,0))/ChapterTable!$Q$23)),
MAX(0,INT(($B1679+ChapterTable!$S$26+VLOOKUP(SUBSTITUTE(C$1,"성장단계","")&amp;"보스단계오프셋",ChapterTable!$S:$T,2,0))/ChapterTable!$S$23)))</f>
        <v>4</v>
      </c>
      <c r="D1679">
        <f>IF(OR($L1679=TRUE,$A1679=0,MOD($A1679,ChapterTable!$S$20)&lt;&gt;0),
MAX(0,INT(($B1679+ChapterTable!$Q$26+VLOOKUP(SUBSTITUTE(D$1,"성장단계","")&amp;"단계오프셋",ChapterTable!$S:$T,2,0))/ChapterTable!$Q$23)),
MAX(0,INT(($B1679+ChapterTable!$S$26+VLOOKUP(SUBSTITUTE(D$1,"성장단계","")&amp;"보스단계오프셋",ChapterTable!$S:$T,2,0))/ChapterTable!$S$23)))</f>
        <v>3</v>
      </c>
      <c r="E1679" s="1">
        <f ca="1">IF(AND($A1679=0,$B1679=1),
    VLOOKUP(1,ChapterTable!$1:$1048576,MATCH("최종"&amp;SUBSTITUTE(SUBSTITUTE(E$1,"standard",""),"|Float",""),ChapterTable!$1:$1,0),0)*ChapterTable!$Q$17,
  IF(AND($A1679=0,$B1679=0),
    E1680,
  IF($B1679=0,
    VLOOKUP($A1679,ChapterTable!$1:$1048576,MATCH("최종"&amp;SUBSTITUTE(SUBSTITUTE(E$1,"standard",""),"|Float",""),ChapterTable!$1:$1,0),0),
  IF($B1679=1,
    IF($L1679=FALSE,
      VLOOKUP($A1679,ChapterTable!$1:$1048576,MATCH("최종"&amp;SUBSTITUTE(SUBSTITUTE(E$1,"standard",""),"|Float",""),ChapterTable!$1:$1,0),0),
      VLOOKUP($A1679-ChapterTable!$Q$11,ChapterTable!$1:$1048576,MATCH("최종"&amp;SUBSTITUTE(SUBSTITUTE(E$1,"standard",""),"|Float",""),ChapterTable!$1:$1,0),0)*ChapterTable!$Q$14
    ),
  OFFSET(E1679,-$B1679+IF($L1679,1,0),0)*
    (VLOOKUP(SUBSTITUTE(SUBSTITUTE(E$1,"standard",""),"|Float","")&amp;"인게임누적곱배수",ChapterTable!$S:$T,2,0)^C1679
    +VLOOKUP(SUBSTITUTE(SUBSTITUTE(E$1,"standard",""),"|Float","")&amp;"인게임누적합배수",ChapterTable!$S:$T,2,0)*C1679)
  )
  )
  )
)</f>
        <v>14116.401562499999</v>
      </c>
      <c r="F1679" s="1">
        <f ca="1">IF(AND($A1679=0,$B1679=1),
    VLOOKUP(1,ChapterTable!$1:$1048576,MATCH("최종"&amp;SUBSTITUTE(SUBSTITUTE(F$1,"standard",""),"|Float",""),ChapterTable!$1:$1,0),0)*ChapterTable!$Q$17,
  IF(AND($A1679=0,$B1679=0),
    F1680,
  IF($B1679=0,
    VLOOKUP($A1679,ChapterTable!$1:$1048576,MATCH("최종"&amp;SUBSTITUTE(SUBSTITUTE(F$1,"standard",""),"|Float",""),ChapterTable!$1:$1,0),0),
  IF($B1679=1,
    IF($L1679=FALSE,
      VLOOKUP($A1679,ChapterTable!$1:$1048576,MATCH("최종"&amp;SUBSTITUTE(SUBSTITUTE(F$1,"standard",""),"|Float",""),ChapterTable!$1:$1,0),0),
      VLOOKUP($A1679-ChapterTable!$Q$11,ChapterTable!$1:$1048576,MATCH("최종"&amp;SUBSTITUTE(SUBSTITUTE(F$1,"standard",""),"|Float",""),ChapterTable!$1:$1,0),0)*ChapterTable!$Q$14
    ),
  OFFSET(F1679,-$B1679+IF($L1679,1,0),0)*
    (VLOOKUP(SUBSTITUTE(SUBSTITUTE(F$1,"standard",""),"|Float","")&amp;"인게임누적곱배수",ChapterTable!$S:$T,2,0)^D1679
    +VLOOKUP(SUBSTITUTE(SUBSTITUTE(F$1,"standard",""),"|Float","")&amp;"인게임누적합배수",ChapterTable!$S:$T,2,0)*D1679)
  )
  )
  )
)</f>
        <v>5228.296875</v>
      </c>
      <c r="G1679" t="s">
        <v>76</v>
      </c>
      <c r="J1679" t="str">
        <f>IF(ISBLANK(I1679),"",
IFERROR(VLOOKUP(I1679,[1]StringTable!$1:$1048576,MATCH([1]StringTable!$B$1,[1]StringTable!$1:$1,0),0),
IFERROR(VLOOKUP(I1679,[1]InApkStringTable!$1:$1048576,MATCH([1]InApkStringTable!$B$1,[1]InApkStringTable!$1:$1,0),0),
"스트링없음")))</f>
        <v/>
      </c>
      <c r="L1679" t="b">
        <v>1</v>
      </c>
      <c r="N1679" t="str">
        <f>IF(ISBLANK(M1679),"",IF(ISERROR(VLOOKUP(M1679,MapTable!$A:$A,1,0)),"맵없음",""))</f>
        <v/>
      </c>
      <c r="O1679">
        <f t="shared" si="105"/>
        <v>4</v>
      </c>
      <c r="Q1679">
        <f t="shared" si="106"/>
        <v>4</v>
      </c>
      <c r="R1679" t="b">
        <f t="shared" ca="1" si="107"/>
        <v>0</v>
      </c>
      <c r="T1679" t="b">
        <f t="shared" ca="1" si="108"/>
        <v>0</v>
      </c>
      <c r="X1679" t="str">
        <f>IF(ISBLANK(W1679),"",
IF(ISERROR(FIND(",",W1679)),
  IF(ISERROR(VLOOKUP(W1679,MapTable!$A:$A,1,0)),"맵없음",
  ""),
IF(ISERROR(FIND(",",W1679,FIND(",",W1679)+1)),
  IF(OR(ISERROR(VLOOKUP(LEFT(W1679,FIND(",",W1679)-1),MapTable!$A:$A,1,0)),ISERROR(VLOOKUP(TRIM(MID(W1679,FIND(",",W1679)+1,999)),MapTable!$A:$A,1,0))),"맵없음",
  ""),
IF(ISERROR(FIND(",",W1679,FIND(",",W1679,FIND(",",W1679)+1)+1)),
  IF(OR(ISERROR(VLOOKUP(LEFT(W1679,FIND(",",W1679)-1),MapTable!$A:$A,1,0)),ISERROR(VLOOKUP(TRIM(MID(W1679,FIND(",",W1679)+1,FIND(",",W1679,FIND(",",W1679)+1)-FIND(",",W1679)-1)),MapTable!$A:$A,1,0)),ISERROR(VLOOKUP(TRIM(MID(W1679,FIND(",",W1679,FIND(",",W1679)+1)+1,999)),MapTable!$A:$A,1,0))),"맵없음",
  ""),
IF(ISERROR(FIND(",",W1679,FIND(",",W1679,FIND(",",W1679,FIND(",",W1679)+1)+1)+1)),
  IF(OR(ISERROR(VLOOKUP(LEFT(W1679,FIND(",",W1679)-1),MapTable!$A:$A,1,0)),ISERROR(VLOOKUP(TRIM(MID(W1679,FIND(",",W1679)+1,FIND(",",W1679,FIND(",",W1679)+1)-FIND(",",W1679)-1)),MapTable!$A:$A,1,0)),ISERROR(VLOOKUP(TRIM(MID(W1679,FIND(",",W1679,FIND(",",W1679)+1)+1,FIND(",",W1679,FIND(",",W1679,FIND(",",W1679)+1)+1)-FIND(",",W1679,FIND(",",W1679)+1)-1)),MapTable!$A:$A,1,0)),ISERROR(VLOOKUP(TRIM(MID(W1679,FIND(",",W1679,FIND(",",W1679,FIND(",",W1679)+1)+1)+1,999)),MapTable!$A:$A,1,0))),"맵없음",
  ""),
)))))</f>
        <v/>
      </c>
      <c r="AC1679" t="str">
        <f>IF(ISBLANK(AB1679),"",IF(ISERROR(VLOOKUP(AB1679,[3]DropTable!$A:$A,1,0)),"드랍없음",""))</f>
        <v/>
      </c>
      <c r="AE1679" t="str">
        <f>IF(ISBLANK(AD1679),"",IF(ISERROR(VLOOKUP(AD1679,[3]DropTable!$A:$A,1,0)),"드랍없음",""))</f>
        <v/>
      </c>
      <c r="AG1679">
        <v>9.8000000000000007</v>
      </c>
      <c r="AH1679">
        <v>1</v>
      </c>
    </row>
    <row r="1680" spans="1:34" x14ac:dyDescent="0.3">
      <c r="A1680">
        <v>11</v>
      </c>
      <c r="B1680">
        <v>39</v>
      </c>
      <c r="C1680">
        <f>IF(OR($L1680=TRUE,$A1680=0,MOD($A1680,ChapterTable!$S$20)&lt;&gt;0),
MAX(0,INT(($B1680+ChapterTable!$Q$26+VLOOKUP(SUBSTITUTE(C$1,"성장단계","")&amp;"단계오프셋",ChapterTable!$S:$T,2,0))/ChapterTable!$Q$23)),
MAX(0,INT(($B1680+ChapterTable!$S$26+VLOOKUP(SUBSTITUTE(C$1,"성장단계","")&amp;"보스단계오프셋",ChapterTable!$S:$T,2,0))/ChapterTable!$S$23)))</f>
        <v>4</v>
      </c>
      <c r="D1680">
        <f>IF(OR($L1680=TRUE,$A1680=0,MOD($A1680,ChapterTable!$S$20)&lt;&gt;0),
MAX(0,INT(($B1680+ChapterTable!$Q$26+VLOOKUP(SUBSTITUTE(D$1,"성장단계","")&amp;"단계오프셋",ChapterTable!$S:$T,2,0))/ChapterTable!$Q$23)),
MAX(0,INT(($B1680+ChapterTable!$S$26+VLOOKUP(SUBSTITUTE(D$1,"성장단계","")&amp;"보스단계오프셋",ChapterTable!$S:$T,2,0))/ChapterTable!$S$23)))</f>
        <v>3</v>
      </c>
      <c r="E1680" s="1">
        <f ca="1">IF(AND($A1680=0,$B1680=1),
    VLOOKUP(1,ChapterTable!$1:$1048576,MATCH("최종"&amp;SUBSTITUTE(SUBSTITUTE(E$1,"standard",""),"|Float",""),ChapterTable!$1:$1,0),0)*ChapterTable!$Q$17,
  IF(AND($A1680=0,$B1680=0),
    E1681,
  IF($B1680=0,
    VLOOKUP($A1680,ChapterTable!$1:$1048576,MATCH("최종"&amp;SUBSTITUTE(SUBSTITUTE(E$1,"standard",""),"|Float",""),ChapterTable!$1:$1,0),0),
  IF($B1680=1,
    IF($L1680=FALSE,
      VLOOKUP($A1680,ChapterTable!$1:$1048576,MATCH("최종"&amp;SUBSTITUTE(SUBSTITUTE(E$1,"standard",""),"|Float",""),ChapterTable!$1:$1,0),0),
      VLOOKUP($A1680-ChapterTable!$Q$11,ChapterTable!$1:$1048576,MATCH("최종"&amp;SUBSTITUTE(SUBSTITUTE(E$1,"standard",""),"|Float",""),ChapterTable!$1:$1,0),0)*ChapterTable!$Q$14
    ),
  OFFSET(E1680,-$B1680+IF($L1680,1,0),0)*
    (VLOOKUP(SUBSTITUTE(SUBSTITUTE(E$1,"standard",""),"|Float","")&amp;"인게임누적곱배수",ChapterTable!$S:$T,2,0)^C1680
    +VLOOKUP(SUBSTITUTE(SUBSTITUTE(E$1,"standard",""),"|Float","")&amp;"인게임누적합배수",ChapterTable!$S:$T,2,0)*C1680)
  )
  )
  )
)</f>
        <v>14116.401562499999</v>
      </c>
      <c r="F1680" s="1">
        <f ca="1">IF(AND($A1680=0,$B1680=1),
    VLOOKUP(1,ChapterTable!$1:$1048576,MATCH("최종"&amp;SUBSTITUTE(SUBSTITUTE(F$1,"standard",""),"|Float",""),ChapterTable!$1:$1,0),0)*ChapterTable!$Q$17,
  IF(AND($A1680=0,$B1680=0),
    F1681,
  IF($B1680=0,
    VLOOKUP($A1680,ChapterTable!$1:$1048576,MATCH("최종"&amp;SUBSTITUTE(SUBSTITUTE(F$1,"standard",""),"|Float",""),ChapterTable!$1:$1,0),0),
  IF($B1680=1,
    IF($L1680=FALSE,
      VLOOKUP($A1680,ChapterTable!$1:$1048576,MATCH("최종"&amp;SUBSTITUTE(SUBSTITUTE(F$1,"standard",""),"|Float",""),ChapterTable!$1:$1,0),0),
      VLOOKUP($A1680-ChapterTable!$Q$11,ChapterTable!$1:$1048576,MATCH("최종"&amp;SUBSTITUTE(SUBSTITUTE(F$1,"standard",""),"|Float",""),ChapterTable!$1:$1,0),0)*ChapterTable!$Q$14
    ),
  OFFSET(F1680,-$B1680+IF($L1680,1,0),0)*
    (VLOOKUP(SUBSTITUTE(SUBSTITUTE(F$1,"standard",""),"|Float","")&amp;"인게임누적곱배수",ChapterTable!$S:$T,2,0)^D1680
    +VLOOKUP(SUBSTITUTE(SUBSTITUTE(F$1,"standard",""),"|Float","")&amp;"인게임누적합배수",ChapterTable!$S:$T,2,0)*D1680)
  )
  )
  )
)</f>
        <v>5228.296875</v>
      </c>
      <c r="G1680" t="s">
        <v>76</v>
      </c>
      <c r="J1680" t="str">
        <f>IF(ISBLANK(I1680),"",
IFERROR(VLOOKUP(I1680,[1]StringTable!$1:$1048576,MATCH([1]StringTable!$B$1,[1]StringTable!$1:$1,0),0),
IFERROR(VLOOKUP(I1680,[1]InApkStringTable!$1:$1048576,MATCH([1]InApkStringTable!$B$1,[1]InApkStringTable!$1:$1,0),0),
"스트링없음")))</f>
        <v/>
      </c>
      <c r="L1680" t="b">
        <v>1</v>
      </c>
      <c r="N1680" t="str">
        <f>IF(ISBLANK(M1680),"",IF(ISERROR(VLOOKUP(M1680,MapTable!$A:$A,1,0)),"맵없음",""))</f>
        <v/>
      </c>
      <c r="O1680">
        <f t="shared" si="105"/>
        <v>94</v>
      </c>
      <c r="Q1680">
        <f t="shared" si="106"/>
        <v>94</v>
      </c>
      <c r="R1680" t="b">
        <f t="shared" ca="1" si="107"/>
        <v>1</v>
      </c>
      <c r="T1680" t="b">
        <f t="shared" ca="1" si="108"/>
        <v>1</v>
      </c>
      <c r="X1680" t="str">
        <f>IF(ISBLANK(W1680),"",
IF(ISERROR(FIND(",",W1680)),
  IF(ISERROR(VLOOKUP(W1680,MapTable!$A:$A,1,0)),"맵없음",
  ""),
IF(ISERROR(FIND(",",W1680,FIND(",",W1680)+1)),
  IF(OR(ISERROR(VLOOKUP(LEFT(W1680,FIND(",",W1680)-1),MapTable!$A:$A,1,0)),ISERROR(VLOOKUP(TRIM(MID(W1680,FIND(",",W1680)+1,999)),MapTable!$A:$A,1,0))),"맵없음",
  ""),
IF(ISERROR(FIND(",",W1680,FIND(",",W1680,FIND(",",W1680)+1)+1)),
  IF(OR(ISERROR(VLOOKUP(LEFT(W1680,FIND(",",W1680)-1),MapTable!$A:$A,1,0)),ISERROR(VLOOKUP(TRIM(MID(W1680,FIND(",",W1680)+1,FIND(",",W1680,FIND(",",W1680)+1)-FIND(",",W1680)-1)),MapTable!$A:$A,1,0)),ISERROR(VLOOKUP(TRIM(MID(W1680,FIND(",",W1680,FIND(",",W1680)+1)+1,999)),MapTable!$A:$A,1,0))),"맵없음",
  ""),
IF(ISERROR(FIND(",",W1680,FIND(",",W1680,FIND(",",W1680,FIND(",",W1680)+1)+1)+1)),
  IF(OR(ISERROR(VLOOKUP(LEFT(W1680,FIND(",",W1680)-1),MapTable!$A:$A,1,0)),ISERROR(VLOOKUP(TRIM(MID(W1680,FIND(",",W1680)+1,FIND(",",W1680,FIND(",",W1680)+1)-FIND(",",W1680)-1)),MapTable!$A:$A,1,0)),ISERROR(VLOOKUP(TRIM(MID(W1680,FIND(",",W1680,FIND(",",W1680)+1)+1,FIND(",",W1680,FIND(",",W1680,FIND(",",W1680)+1)+1)-FIND(",",W1680,FIND(",",W1680)+1)-1)),MapTable!$A:$A,1,0)),ISERROR(VLOOKUP(TRIM(MID(W1680,FIND(",",W1680,FIND(",",W1680,FIND(",",W1680)+1)+1)+1,999)),MapTable!$A:$A,1,0))),"맵없음",
  ""),
)))))</f>
        <v/>
      </c>
      <c r="AC1680" t="str">
        <f>IF(ISBLANK(AB1680),"",IF(ISERROR(VLOOKUP(AB1680,[3]DropTable!$A:$A,1,0)),"드랍없음",""))</f>
        <v/>
      </c>
      <c r="AE1680" t="str">
        <f>IF(ISBLANK(AD1680),"",IF(ISERROR(VLOOKUP(AD1680,[3]DropTable!$A:$A,1,0)),"드랍없음",""))</f>
        <v/>
      </c>
      <c r="AG1680">
        <v>9.8000000000000007</v>
      </c>
      <c r="AH1680">
        <v>1</v>
      </c>
    </row>
    <row r="1681" spans="1:34" x14ac:dyDescent="0.3">
      <c r="A1681">
        <v>11</v>
      </c>
      <c r="B1681">
        <v>40</v>
      </c>
      <c r="C1681">
        <f>IF(OR($L1681=TRUE,$A1681=0,MOD($A1681,ChapterTable!$S$20)&lt;&gt;0),
MAX(0,INT(($B1681+ChapterTable!$Q$26+VLOOKUP(SUBSTITUTE(C$1,"성장단계","")&amp;"단계오프셋",ChapterTable!$S:$T,2,0))/ChapterTable!$Q$23)),
MAX(0,INT(($B1681+ChapterTable!$S$26+VLOOKUP(SUBSTITUTE(C$1,"성장단계","")&amp;"보스단계오프셋",ChapterTable!$S:$T,2,0))/ChapterTable!$S$23)))</f>
        <v>4</v>
      </c>
      <c r="D1681">
        <f>IF(OR($L1681=TRUE,$A1681=0,MOD($A1681,ChapterTable!$S$20)&lt;&gt;0),
MAX(0,INT(($B1681+ChapterTable!$Q$26+VLOOKUP(SUBSTITUTE(D$1,"성장단계","")&amp;"단계오프셋",ChapterTable!$S:$T,2,0))/ChapterTable!$Q$23)),
MAX(0,INT(($B1681+ChapterTable!$S$26+VLOOKUP(SUBSTITUTE(D$1,"성장단계","")&amp;"보스단계오프셋",ChapterTable!$S:$T,2,0))/ChapterTable!$S$23)))</f>
        <v>3</v>
      </c>
      <c r="E1681" s="1">
        <f ca="1">IF(AND($A1681=0,$B1681=1),
    VLOOKUP(1,ChapterTable!$1:$1048576,MATCH("최종"&amp;SUBSTITUTE(SUBSTITUTE(E$1,"standard",""),"|Float",""),ChapterTable!$1:$1,0),0)*ChapterTable!$Q$17,
  IF(AND($A1681=0,$B1681=0),
    E1682,
  IF($B1681=0,
    VLOOKUP($A1681,ChapterTable!$1:$1048576,MATCH("최종"&amp;SUBSTITUTE(SUBSTITUTE(E$1,"standard",""),"|Float",""),ChapterTable!$1:$1,0),0),
  IF($B1681=1,
    IF($L1681=FALSE,
      VLOOKUP($A1681,ChapterTable!$1:$1048576,MATCH("최종"&amp;SUBSTITUTE(SUBSTITUTE(E$1,"standard",""),"|Float",""),ChapterTable!$1:$1,0),0),
      VLOOKUP($A1681-ChapterTable!$Q$11,ChapterTable!$1:$1048576,MATCH("최종"&amp;SUBSTITUTE(SUBSTITUTE(E$1,"standard",""),"|Float",""),ChapterTable!$1:$1,0),0)*ChapterTable!$Q$14
    ),
  OFFSET(E1681,-$B1681+IF($L1681,1,0),0)*
    (VLOOKUP(SUBSTITUTE(SUBSTITUTE(E$1,"standard",""),"|Float","")&amp;"인게임누적곱배수",ChapterTable!$S:$T,2,0)^C1681
    +VLOOKUP(SUBSTITUTE(SUBSTITUTE(E$1,"standard",""),"|Float","")&amp;"인게임누적합배수",ChapterTable!$S:$T,2,0)*C1681)
  )
  )
  )
)</f>
        <v>14116.401562499999</v>
      </c>
      <c r="F1681" s="1">
        <f ca="1">IF(AND($A1681=0,$B1681=1),
    VLOOKUP(1,ChapterTable!$1:$1048576,MATCH("최종"&amp;SUBSTITUTE(SUBSTITUTE(F$1,"standard",""),"|Float",""),ChapterTable!$1:$1,0),0)*ChapterTable!$Q$17,
  IF(AND($A1681=0,$B1681=0),
    F1682,
  IF($B1681=0,
    VLOOKUP($A1681,ChapterTable!$1:$1048576,MATCH("최종"&amp;SUBSTITUTE(SUBSTITUTE(F$1,"standard",""),"|Float",""),ChapterTable!$1:$1,0),0),
  IF($B1681=1,
    IF($L1681=FALSE,
      VLOOKUP($A1681,ChapterTable!$1:$1048576,MATCH("최종"&amp;SUBSTITUTE(SUBSTITUTE(F$1,"standard",""),"|Float",""),ChapterTable!$1:$1,0),0),
      VLOOKUP($A1681-ChapterTable!$Q$11,ChapterTable!$1:$1048576,MATCH("최종"&amp;SUBSTITUTE(SUBSTITUTE(F$1,"standard",""),"|Float",""),ChapterTable!$1:$1,0),0)*ChapterTable!$Q$14
    ),
  OFFSET(F1681,-$B1681+IF($L1681,1,0),0)*
    (VLOOKUP(SUBSTITUTE(SUBSTITUTE(F$1,"standard",""),"|Float","")&amp;"인게임누적곱배수",ChapterTable!$S:$T,2,0)^D1681
    +VLOOKUP(SUBSTITUTE(SUBSTITUTE(F$1,"standard",""),"|Float","")&amp;"인게임누적합배수",ChapterTable!$S:$T,2,0)*D1681)
  )
  )
  )
)</f>
        <v>5228.296875</v>
      </c>
      <c r="G1681" t="s">
        <v>76</v>
      </c>
      <c r="J1681" t="str">
        <f>IF(ISBLANK(I1681),"",
IFERROR(VLOOKUP(I1681,[1]StringTable!$1:$1048576,MATCH([1]StringTable!$B$1,[1]StringTable!$1:$1,0),0),
IFERROR(VLOOKUP(I1681,[1]InApkStringTable!$1:$1048576,MATCH([1]InApkStringTable!$B$1,[1]InApkStringTable!$1:$1,0),0),
"스트링없음")))</f>
        <v/>
      </c>
      <c r="L1681" t="b">
        <v>1</v>
      </c>
      <c r="N1681" t="str">
        <f>IF(ISBLANK(M1681),"",IF(ISERROR(VLOOKUP(M1681,MapTable!$A:$A,1,0)),"맵없음",""))</f>
        <v/>
      </c>
      <c r="O1681">
        <f t="shared" si="105"/>
        <v>21</v>
      </c>
      <c r="Q1681">
        <f t="shared" si="106"/>
        <v>21</v>
      </c>
      <c r="R1681" t="b">
        <f t="shared" ca="1" si="107"/>
        <v>0</v>
      </c>
      <c r="T1681" t="b">
        <f t="shared" ca="1" si="108"/>
        <v>0</v>
      </c>
      <c r="X1681" t="str">
        <f>IF(ISBLANK(W1681),"",
IF(ISERROR(FIND(",",W1681)),
  IF(ISERROR(VLOOKUP(W1681,MapTable!$A:$A,1,0)),"맵없음",
  ""),
IF(ISERROR(FIND(",",W1681,FIND(",",W1681)+1)),
  IF(OR(ISERROR(VLOOKUP(LEFT(W1681,FIND(",",W1681)-1),MapTable!$A:$A,1,0)),ISERROR(VLOOKUP(TRIM(MID(W1681,FIND(",",W1681)+1,999)),MapTable!$A:$A,1,0))),"맵없음",
  ""),
IF(ISERROR(FIND(",",W1681,FIND(",",W1681,FIND(",",W1681)+1)+1)),
  IF(OR(ISERROR(VLOOKUP(LEFT(W1681,FIND(",",W1681)-1),MapTable!$A:$A,1,0)),ISERROR(VLOOKUP(TRIM(MID(W1681,FIND(",",W1681)+1,FIND(",",W1681,FIND(",",W1681)+1)-FIND(",",W1681)-1)),MapTable!$A:$A,1,0)),ISERROR(VLOOKUP(TRIM(MID(W1681,FIND(",",W1681,FIND(",",W1681)+1)+1,999)),MapTable!$A:$A,1,0))),"맵없음",
  ""),
IF(ISERROR(FIND(",",W1681,FIND(",",W1681,FIND(",",W1681,FIND(",",W1681)+1)+1)+1)),
  IF(OR(ISERROR(VLOOKUP(LEFT(W1681,FIND(",",W1681)-1),MapTable!$A:$A,1,0)),ISERROR(VLOOKUP(TRIM(MID(W1681,FIND(",",W1681)+1,FIND(",",W1681,FIND(",",W1681)+1)-FIND(",",W1681)-1)),MapTable!$A:$A,1,0)),ISERROR(VLOOKUP(TRIM(MID(W1681,FIND(",",W1681,FIND(",",W1681)+1)+1,FIND(",",W1681,FIND(",",W1681,FIND(",",W1681)+1)+1)-FIND(",",W1681,FIND(",",W1681)+1)-1)),MapTable!$A:$A,1,0)),ISERROR(VLOOKUP(TRIM(MID(W1681,FIND(",",W1681,FIND(",",W1681,FIND(",",W1681)+1)+1)+1,999)),MapTable!$A:$A,1,0))),"맵없음",
  ""),
)))))</f>
        <v/>
      </c>
      <c r="AC1681" t="str">
        <f>IF(ISBLANK(AB1681),"",IF(ISERROR(VLOOKUP(AB1681,[3]DropTable!$A:$A,1,0)),"드랍없음",""))</f>
        <v/>
      </c>
      <c r="AE1681" t="str">
        <f>IF(ISBLANK(AD1681),"",IF(ISERROR(VLOOKUP(AD1681,[3]DropTable!$A:$A,1,0)),"드랍없음",""))</f>
        <v/>
      </c>
      <c r="AG1681">
        <v>9.8000000000000007</v>
      </c>
      <c r="AH1681">
        <v>1</v>
      </c>
    </row>
    <row r="1682" spans="1:34" x14ac:dyDescent="0.3">
      <c r="A1682">
        <v>11</v>
      </c>
      <c r="B1682">
        <v>41</v>
      </c>
      <c r="C1682">
        <f>IF(OR($L1682=TRUE,$A1682=0,MOD($A1682,ChapterTable!$S$20)&lt;&gt;0),
MAX(0,INT(($B1682+ChapterTable!$Q$26+VLOOKUP(SUBSTITUTE(C$1,"성장단계","")&amp;"단계오프셋",ChapterTable!$S:$T,2,0))/ChapterTable!$Q$23)),
MAX(0,INT(($B1682+ChapterTable!$S$26+VLOOKUP(SUBSTITUTE(C$1,"성장단계","")&amp;"보스단계오프셋",ChapterTable!$S:$T,2,0))/ChapterTable!$S$23)))</f>
        <v>4</v>
      </c>
      <c r="D1682">
        <f>IF(OR($L1682=TRUE,$A1682=0,MOD($A1682,ChapterTable!$S$20)&lt;&gt;0),
MAX(0,INT(($B1682+ChapterTable!$Q$26+VLOOKUP(SUBSTITUTE(D$1,"성장단계","")&amp;"단계오프셋",ChapterTable!$S:$T,2,0))/ChapterTable!$Q$23)),
MAX(0,INT(($B1682+ChapterTable!$S$26+VLOOKUP(SUBSTITUTE(D$1,"성장단계","")&amp;"보스단계오프셋",ChapterTable!$S:$T,2,0))/ChapterTable!$S$23)))</f>
        <v>4</v>
      </c>
      <c r="E1682" s="1">
        <f ca="1">IF(AND($A1682=0,$B1682=1),
    VLOOKUP(1,ChapterTable!$1:$1048576,MATCH("최종"&amp;SUBSTITUTE(SUBSTITUTE(E$1,"standard",""),"|Float",""),ChapterTable!$1:$1,0),0)*ChapterTable!$Q$17,
  IF(AND($A1682=0,$B1682=0),
    E1683,
  IF($B1682=0,
    VLOOKUP($A1682,ChapterTable!$1:$1048576,MATCH("최종"&amp;SUBSTITUTE(SUBSTITUTE(E$1,"standard",""),"|Float",""),ChapterTable!$1:$1,0),0),
  IF($B1682=1,
    IF($L1682=FALSE,
      VLOOKUP($A1682,ChapterTable!$1:$1048576,MATCH("최종"&amp;SUBSTITUTE(SUBSTITUTE(E$1,"standard",""),"|Float",""),ChapterTable!$1:$1,0),0),
      VLOOKUP($A1682-ChapterTable!$Q$11,ChapterTable!$1:$1048576,MATCH("최종"&amp;SUBSTITUTE(SUBSTITUTE(E$1,"standard",""),"|Float",""),ChapterTable!$1:$1,0),0)*ChapterTable!$Q$14
    ),
  OFFSET(E1682,-$B1682+IF($L1682,1,0),0)*
    (VLOOKUP(SUBSTITUTE(SUBSTITUTE(E$1,"standard",""),"|Float","")&amp;"인게임누적곱배수",ChapterTable!$S:$T,2,0)^C1682
    +VLOOKUP(SUBSTITUTE(SUBSTITUTE(E$1,"standard",""),"|Float","")&amp;"인게임누적합배수",ChapterTable!$S:$T,2,0)*C1682)
  )
  )
  )
)</f>
        <v>14116.401562499999</v>
      </c>
      <c r="F1682" s="1">
        <f ca="1">IF(AND($A1682=0,$B1682=1),
    VLOOKUP(1,ChapterTable!$1:$1048576,MATCH("최종"&amp;SUBSTITUTE(SUBSTITUTE(F$1,"standard",""),"|Float",""),ChapterTable!$1:$1,0),0)*ChapterTable!$Q$17,
  IF(AND($A1682=0,$B1682=0),
    F1683,
  IF($B1682=0,
    VLOOKUP($A1682,ChapterTable!$1:$1048576,MATCH("최종"&amp;SUBSTITUTE(SUBSTITUTE(F$1,"standard",""),"|Float",""),ChapterTable!$1:$1,0),0),
  IF($B1682=1,
    IF($L1682=FALSE,
      VLOOKUP($A1682,ChapterTable!$1:$1048576,MATCH("최종"&amp;SUBSTITUTE(SUBSTITUTE(F$1,"standard",""),"|Float",""),ChapterTable!$1:$1,0),0),
      VLOOKUP($A1682-ChapterTable!$Q$11,ChapterTable!$1:$1048576,MATCH("최종"&amp;SUBSTITUTE(SUBSTITUTE(F$1,"standard",""),"|Float",""),ChapterTable!$1:$1,0),0)*ChapterTable!$Q$14
    ),
  OFFSET(F1682,-$B1682+IF($L1682,1,0),0)*
    (VLOOKUP(SUBSTITUTE(SUBSTITUTE(F$1,"standard",""),"|Float","")&amp;"인게임누적곱배수",ChapterTable!$S:$T,2,0)^D1682
    +VLOOKUP(SUBSTITUTE(SUBSTITUTE(F$1,"standard",""),"|Float","")&amp;"인게임누적합배수",ChapterTable!$S:$T,2,0)*D1682)
  )
  )
  )
)</f>
        <v>5881.833984375</v>
      </c>
      <c r="G1682" t="s">
        <v>76</v>
      </c>
      <c r="J1682" t="str">
        <f>IF(ISBLANK(I1682),"",
IFERROR(VLOOKUP(I1682,[1]StringTable!$1:$1048576,MATCH([1]StringTable!$B$1,[1]StringTable!$1:$1,0),0),
IFERROR(VLOOKUP(I1682,[1]InApkStringTable!$1:$1048576,MATCH([1]InApkStringTable!$B$1,[1]InApkStringTable!$1:$1,0),0),
"스트링없음")))</f>
        <v/>
      </c>
      <c r="L1682" t="b">
        <v>1</v>
      </c>
      <c r="N1682" t="str">
        <f>IF(ISBLANK(M1682),"",IF(ISERROR(VLOOKUP(M1682,MapTable!$A:$A,1,0)),"맵없음",""))</f>
        <v/>
      </c>
      <c r="O1682">
        <f t="shared" si="105"/>
        <v>5</v>
      </c>
      <c r="Q1682">
        <f t="shared" si="106"/>
        <v>5</v>
      </c>
      <c r="R1682" t="b">
        <f t="shared" ca="1" si="107"/>
        <v>0</v>
      </c>
      <c r="T1682" t="b">
        <f t="shared" ca="1" si="108"/>
        <v>0</v>
      </c>
      <c r="X1682" t="str">
        <f>IF(ISBLANK(W1682),"",
IF(ISERROR(FIND(",",W1682)),
  IF(ISERROR(VLOOKUP(W1682,MapTable!$A:$A,1,0)),"맵없음",
  ""),
IF(ISERROR(FIND(",",W1682,FIND(",",W1682)+1)),
  IF(OR(ISERROR(VLOOKUP(LEFT(W1682,FIND(",",W1682)-1),MapTable!$A:$A,1,0)),ISERROR(VLOOKUP(TRIM(MID(W1682,FIND(",",W1682)+1,999)),MapTable!$A:$A,1,0))),"맵없음",
  ""),
IF(ISERROR(FIND(",",W1682,FIND(",",W1682,FIND(",",W1682)+1)+1)),
  IF(OR(ISERROR(VLOOKUP(LEFT(W1682,FIND(",",W1682)-1),MapTable!$A:$A,1,0)),ISERROR(VLOOKUP(TRIM(MID(W1682,FIND(",",W1682)+1,FIND(",",W1682,FIND(",",W1682)+1)-FIND(",",W1682)-1)),MapTable!$A:$A,1,0)),ISERROR(VLOOKUP(TRIM(MID(W1682,FIND(",",W1682,FIND(",",W1682)+1)+1,999)),MapTable!$A:$A,1,0))),"맵없음",
  ""),
IF(ISERROR(FIND(",",W1682,FIND(",",W1682,FIND(",",W1682,FIND(",",W1682)+1)+1)+1)),
  IF(OR(ISERROR(VLOOKUP(LEFT(W1682,FIND(",",W1682)-1),MapTable!$A:$A,1,0)),ISERROR(VLOOKUP(TRIM(MID(W1682,FIND(",",W1682)+1,FIND(",",W1682,FIND(",",W1682)+1)-FIND(",",W1682)-1)),MapTable!$A:$A,1,0)),ISERROR(VLOOKUP(TRIM(MID(W1682,FIND(",",W1682,FIND(",",W1682)+1)+1,FIND(",",W1682,FIND(",",W1682,FIND(",",W1682)+1)+1)-FIND(",",W1682,FIND(",",W1682)+1)-1)),MapTable!$A:$A,1,0)),ISERROR(VLOOKUP(TRIM(MID(W1682,FIND(",",W1682,FIND(",",W1682,FIND(",",W1682)+1)+1)+1,999)),MapTable!$A:$A,1,0))),"맵없음",
  ""),
)))))</f>
        <v/>
      </c>
      <c r="AC1682" t="str">
        <f>IF(ISBLANK(AB1682),"",IF(ISERROR(VLOOKUP(AB1682,[3]DropTable!$A:$A,1,0)),"드랍없음",""))</f>
        <v/>
      </c>
      <c r="AE1682" t="str">
        <f>IF(ISBLANK(AD1682),"",IF(ISERROR(VLOOKUP(AD1682,[3]DropTable!$A:$A,1,0)),"드랍없음",""))</f>
        <v/>
      </c>
      <c r="AG1682">
        <v>9.8000000000000007</v>
      </c>
      <c r="AH1682">
        <v>1</v>
      </c>
    </row>
    <row r="1683" spans="1:34" x14ac:dyDescent="0.3">
      <c r="A1683">
        <v>11</v>
      </c>
      <c r="B1683">
        <v>42</v>
      </c>
      <c r="C1683">
        <f>IF(OR($L1683=TRUE,$A1683=0,MOD($A1683,ChapterTable!$S$20)&lt;&gt;0),
MAX(0,INT(($B1683+ChapterTable!$Q$26+VLOOKUP(SUBSTITUTE(C$1,"성장단계","")&amp;"단계오프셋",ChapterTable!$S:$T,2,0))/ChapterTable!$Q$23)),
MAX(0,INT(($B1683+ChapterTable!$S$26+VLOOKUP(SUBSTITUTE(C$1,"성장단계","")&amp;"보스단계오프셋",ChapterTable!$S:$T,2,0))/ChapterTable!$S$23)))</f>
        <v>4</v>
      </c>
      <c r="D1683">
        <f>IF(OR($L1683=TRUE,$A1683=0,MOD($A1683,ChapterTable!$S$20)&lt;&gt;0),
MAX(0,INT(($B1683+ChapterTable!$Q$26+VLOOKUP(SUBSTITUTE(D$1,"성장단계","")&amp;"단계오프셋",ChapterTable!$S:$T,2,0))/ChapterTable!$Q$23)),
MAX(0,INT(($B1683+ChapterTable!$S$26+VLOOKUP(SUBSTITUTE(D$1,"성장단계","")&amp;"보스단계오프셋",ChapterTable!$S:$T,2,0))/ChapterTable!$S$23)))</f>
        <v>4</v>
      </c>
      <c r="E1683" s="1">
        <f ca="1">IF(AND($A1683=0,$B1683=1),
    VLOOKUP(1,ChapterTable!$1:$1048576,MATCH("최종"&amp;SUBSTITUTE(SUBSTITUTE(E$1,"standard",""),"|Float",""),ChapterTable!$1:$1,0),0)*ChapterTable!$Q$17,
  IF(AND($A1683=0,$B1683=0),
    E1684,
  IF($B1683=0,
    VLOOKUP($A1683,ChapterTable!$1:$1048576,MATCH("최종"&amp;SUBSTITUTE(SUBSTITUTE(E$1,"standard",""),"|Float",""),ChapterTable!$1:$1,0),0),
  IF($B1683=1,
    IF($L1683=FALSE,
      VLOOKUP($A1683,ChapterTable!$1:$1048576,MATCH("최종"&amp;SUBSTITUTE(SUBSTITUTE(E$1,"standard",""),"|Float",""),ChapterTable!$1:$1,0),0),
      VLOOKUP($A1683-ChapterTable!$Q$11,ChapterTable!$1:$1048576,MATCH("최종"&amp;SUBSTITUTE(SUBSTITUTE(E$1,"standard",""),"|Float",""),ChapterTable!$1:$1,0),0)*ChapterTable!$Q$14
    ),
  OFFSET(E1683,-$B1683+IF($L1683,1,0),0)*
    (VLOOKUP(SUBSTITUTE(SUBSTITUTE(E$1,"standard",""),"|Float","")&amp;"인게임누적곱배수",ChapterTable!$S:$T,2,0)^C1683
    +VLOOKUP(SUBSTITUTE(SUBSTITUTE(E$1,"standard",""),"|Float","")&amp;"인게임누적합배수",ChapterTable!$S:$T,2,0)*C1683)
  )
  )
  )
)</f>
        <v>14116.401562499999</v>
      </c>
      <c r="F1683" s="1">
        <f ca="1">IF(AND($A1683=0,$B1683=1),
    VLOOKUP(1,ChapterTable!$1:$1048576,MATCH("최종"&amp;SUBSTITUTE(SUBSTITUTE(F$1,"standard",""),"|Float",""),ChapterTable!$1:$1,0),0)*ChapterTable!$Q$17,
  IF(AND($A1683=0,$B1683=0),
    F1684,
  IF($B1683=0,
    VLOOKUP($A1683,ChapterTable!$1:$1048576,MATCH("최종"&amp;SUBSTITUTE(SUBSTITUTE(F$1,"standard",""),"|Float",""),ChapterTable!$1:$1,0),0),
  IF($B1683=1,
    IF($L1683=FALSE,
      VLOOKUP($A1683,ChapterTable!$1:$1048576,MATCH("최종"&amp;SUBSTITUTE(SUBSTITUTE(F$1,"standard",""),"|Float",""),ChapterTable!$1:$1,0),0),
      VLOOKUP($A1683-ChapterTable!$Q$11,ChapterTable!$1:$1048576,MATCH("최종"&amp;SUBSTITUTE(SUBSTITUTE(F$1,"standard",""),"|Float",""),ChapterTable!$1:$1,0),0)*ChapterTable!$Q$14
    ),
  OFFSET(F1683,-$B1683+IF($L1683,1,0),0)*
    (VLOOKUP(SUBSTITUTE(SUBSTITUTE(F$1,"standard",""),"|Float","")&amp;"인게임누적곱배수",ChapterTable!$S:$T,2,0)^D1683
    +VLOOKUP(SUBSTITUTE(SUBSTITUTE(F$1,"standard",""),"|Float","")&amp;"인게임누적합배수",ChapterTable!$S:$T,2,0)*D1683)
  )
  )
  )
)</f>
        <v>5881.833984375</v>
      </c>
      <c r="G1683" t="s">
        <v>76</v>
      </c>
      <c r="J1683" t="str">
        <f>IF(ISBLANK(I1683),"",
IFERROR(VLOOKUP(I1683,[1]StringTable!$1:$1048576,MATCH([1]StringTable!$B$1,[1]StringTable!$1:$1,0),0),
IFERROR(VLOOKUP(I1683,[1]InApkStringTable!$1:$1048576,MATCH([1]InApkStringTable!$B$1,[1]InApkStringTable!$1:$1,0),0),
"스트링없음")))</f>
        <v/>
      </c>
      <c r="L1683" t="b">
        <v>1</v>
      </c>
      <c r="N1683" t="str">
        <f>IF(ISBLANK(M1683),"",IF(ISERROR(VLOOKUP(M1683,MapTable!$A:$A,1,0)),"맵없음",""))</f>
        <v/>
      </c>
      <c r="O1683">
        <f t="shared" si="105"/>
        <v>5</v>
      </c>
      <c r="Q1683">
        <f t="shared" si="106"/>
        <v>5</v>
      </c>
      <c r="R1683" t="b">
        <f t="shared" ca="1" si="107"/>
        <v>0</v>
      </c>
      <c r="T1683" t="b">
        <f t="shared" ca="1" si="108"/>
        <v>0</v>
      </c>
      <c r="X1683" t="str">
        <f>IF(ISBLANK(W1683),"",
IF(ISERROR(FIND(",",W1683)),
  IF(ISERROR(VLOOKUP(W1683,MapTable!$A:$A,1,0)),"맵없음",
  ""),
IF(ISERROR(FIND(",",W1683,FIND(",",W1683)+1)),
  IF(OR(ISERROR(VLOOKUP(LEFT(W1683,FIND(",",W1683)-1),MapTable!$A:$A,1,0)),ISERROR(VLOOKUP(TRIM(MID(W1683,FIND(",",W1683)+1,999)),MapTable!$A:$A,1,0))),"맵없음",
  ""),
IF(ISERROR(FIND(",",W1683,FIND(",",W1683,FIND(",",W1683)+1)+1)),
  IF(OR(ISERROR(VLOOKUP(LEFT(W1683,FIND(",",W1683)-1),MapTable!$A:$A,1,0)),ISERROR(VLOOKUP(TRIM(MID(W1683,FIND(",",W1683)+1,FIND(",",W1683,FIND(",",W1683)+1)-FIND(",",W1683)-1)),MapTable!$A:$A,1,0)),ISERROR(VLOOKUP(TRIM(MID(W1683,FIND(",",W1683,FIND(",",W1683)+1)+1,999)),MapTable!$A:$A,1,0))),"맵없음",
  ""),
IF(ISERROR(FIND(",",W1683,FIND(",",W1683,FIND(",",W1683,FIND(",",W1683)+1)+1)+1)),
  IF(OR(ISERROR(VLOOKUP(LEFT(W1683,FIND(",",W1683)-1),MapTable!$A:$A,1,0)),ISERROR(VLOOKUP(TRIM(MID(W1683,FIND(",",W1683)+1,FIND(",",W1683,FIND(",",W1683)+1)-FIND(",",W1683)-1)),MapTable!$A:$A,1,0)),ISERROR(VLOOKUP(TRIM(MID(W1683,FIND(",",W1683,FIND(",",W1683)+1)+1,FIND(",",W1683,FIND(",",W1683,FIND(",",W1683)+1)+1)-FIND(",",W1683,FIND(",",W1683)+1)-1)),MapTable!$A:$A,1,0)),ISERROR(VLOOKUP(TRIM(MID(W1683,FIND(",",W1683,FIND(",",W1683,FIND(",",W1683)+1)+1)+1,999)),MapTable!$A:$A,1,0))),"맵없음",
  ""),
)))))</f>
        <v/>
      </c>
      <c r="AC1683" t="str">
        <f>IF(ISBLANK(AB1683),"",IF(ISERROR(VLOOKUP(AB1683,[3]DropTable!$A:$A,1,0)),"드랍없음",""))</f>
        <v/>
      </c>
      <c r="AE1683" t="str">
        <f>IF(ISBLANK(AD1683),"",IF(ISERROR(VLOOKUP(AD1683,[3]DropTable!$A:$A,1,0)),"드랍없음",""))</f>
        <v/>
      </c>
      <c r="AG1683">
        <v>9.8000000000000007</v>
      </c>
      <c r="AH1683">
        <v>1</v>
      </c>
    </row>
    <row r="1684" spans="1:34" x14ac:dyDescent="0.3">
      <c r="A1684">
        <v>11</v>
      </c>
      <c r="B1684">
        <v>43</v>
      </c>
      <c r="C1684">
        <f>IF(OR($L1684=TRUE,$A1684=0,MOD($A1684,ChapterTable!$S$20)&lt;&gt;0),
MAX(0,INT(($B1684+ChapterTable!$Q$26+VLOOKUP(SUBSTITUTE(C$1,"성장단계","")&amp;"단계오프셋",ChapterTable!$S:$T,2,0))/ChapterTable!$Q$23)),
MAX(0,INT(($B1684+ChapterTable!$S$26+VLOOKUP(SUBSTITUTE(C$1,"성장단계","")&amp;"보스단계오프셋",ChapterTable!$S:$T,2,0))/ChapterTable!$S$23)))</f>
        <v>4</v>
      </c>
      <c r="D1684">
        <f>IF(OR($L1684=TRUE,$A1684=0,MOD($A1684,ChapterTable!$S$20)&lt;&gt;0),
MAX(0,INT(($B1684+ChapterTable!$Q$26+VLOOKUP(SUBSTITUTE(D$1,"성장단계","")&amp;"단계오프셋",ChapterTable!$S:$T,2,0))/ChapterTable!$Q$23)),
MAX(0,INT(($B1684+ChapterTable!$S$26+VLOOKUP(SUBSTITUTE(D$1,"성장단계","")&amp;"보스단계오프셋",ChapterTable!$S:$T,2,0))/ChapterTable!$S$23)))</f>
        <v>4</v>
      </c>
      <c r="E1684" s="1">
        <f ca="1">IF(AND($A1684=0,$B1684=1),
    VLOOKUP(1,ChapterTable!$1:$1048576,MATCH("최종"&amp;SUBSTITUTE(SUBSTITUTE(E$1,"standard",""),"|Float",""),ChapterTable!$1:$1,0),0)*ChapterTable!$Q$17,
  IF(AND($A1684=0,$B1684=0),
    E1685,
  IF($B1684=0,
    VLOOKUP($A1684,ChapterTable!$1:$1048576,MATCH("최종"&amp;SUBSTITUTE(SUBSTITUTE(E$1,"standard",""),"|Float",""),ChapterTable!$1:$1,0),0),
  IF($B1684=1,
    IF($L1684=FALSE,
      VLOOKUP($A1684,ChapterTable!$1:$1048576,MATCH("최종"&amp;SUBSTITUTE(SUBSTITUTE(E$1,"standard",""),"|Float",""),ChapterTable!$1:$1,0),0),
      VLOOKUP($A1684-ChapterTable!$Q$11,ChapterTable!$1:$1048576,MATCH("최종"&amp;SUBSTITUTE(SUBSTITUTE(E$1,"standard",""),"|Float",""),ChapterTable!$1:$1,0),0)*ChapterTable!$Q$14
    ),
  OFFSET(E1684,-$B1684+IF($L1684,1,0),0)*
    (VLOOKUP(SUBSTITUTE(SUBSTITUTE(E$1,"standard",""),"|Float","")&amp;"인게임누적곱배수",ChapterTable!$S:$T,2,0)^C1684
    +VLOOKUP(SUBSTITUTE(SUBSTITUTE(E$1,"standard",""),"|Float","")&amp;"인게임누적합배수",ChapterTable!$S:$T,2,0)*C1684)
  )
  )
  )
)</f>
        <v>14116.401562499999</v>
      </c>
      <c r="F1684" s="1">
        <f ca="1">IF(AND($A1684=0,$B1684=1),
    VLOOKUP(1,ChapterTable!$1:$1048576,MATCH("최종"&amp;SUBSTITUTE(SUBSTITUTE(F$1,"standard",""),"|Float",""),ChapterTable!$1:$1,0),0)*ChapterTable!$Q$17,
  IF(AND($A1684=0,$B1684=0),
    F1685,
  IF($B1684=0,
    VLOOKUP($A1684,ChapterTable!$1:$1048576,MATCH("최종"&amp;SUBSTITUTE(SUBSTITUTE(F$1,"standard",""),"|Float",""),ChapterTable!$1:$1,0),0),
  IF($B1684=1,
    IF($L1684=FALSE,
      VLOOKUP($A1684,ChapterTable!$1:$1048576,MATCH("최종"&amp;SUBSTITUTE(SUBSTITUTE(F$1,"standard",""),"|Float",""),ChapterTable!$1:$1,0),0),
      VLOOKUP($A1684-ChapterTable!$Q$11,ChapterTable!$1:$1048576,MATCH("최종"&amp;SUBSTITUTE(SUBSTITUTE(F$1,"standard",""),"|Float",""),ChapterTable!$1:$1,0),0)*ChapterTable!$Q$14
    ),
  OFFSET(F1684,-$B1684+IF($L1684,1,0),0)*
    (VLOOKUP(SUBSTITUTE(SUBSTITUTE(F$1,"standard",""),"|Float","")&amp;"인게임누적곱배수",ChapterTable!$S:$T,2,0)^D1684
    +VLOOKUP(SUBSTITUTE(SUBSTITUTE(F$1,"standard",""),"|Float","")&amp;"인게임누적합배수",ChapterTable!$S:$T,2,0)*D1684)
  )
  )
  )
)</f>
        <v>5881.833984375</v>
      </c>
      <c r="G1684" t="s">
        <v>76</v>
      </c>
      <c r="J1684" t="str">
        <f>IF(ISBLANK(I1684),"",
IFERROR(VLOOKUP(I1684,[1]StringTable!$1:$1048576,MATCH([1]StringTable!$B$1,[1]StringTable!$1:$1,0),0),
IFERROR(VLOOKUP(I1684,[1]InApkStringTable!$1:$1048576,MATCH([1]InApkStringTable!$B$1,[1]InApkStringTable!$1:$1,0),0),
"스트링없음")))</f>
        <v/>
      </c>
      <c r="L1684" t="b">
        <v>1</v>
      </c>
      <c r="N1684" t="str">
        <f>IF(ISBLANK(M1684),"",IF(ISERROR(VLOOKUP(M1684,MapTable!$A:$A,1,0)),"맵없음",""))</f>
        <v/>
      </c>
      <c r="O1684">
        <f t="shared" si="105"/>
        <v>5</v>
      </c>
      <c r="Q1684">
        <f t="shared" si="106"/>
        <v>5</v>
      </c>
      <c r="R1684" t="b">
        <f t="shared" ca="1" si="107"/>
        <v>0</v>
      </c>
      <c r="T1684" t="b">
        <f t="shared" ca="1" si="108"/>
        <v>0</v>
      </c>
      <c r="X1684" t="str">
        <f>IF(ISBLANK(W1684),"",
IF(ISERROR(FIND(",",W1684)),
  IF(ISERROR(VLOOKUP(W1684,MapTable!$A:$A,1,0)),"맵없음",
  ""),
IF(ISERROR(FIND(",",W1684,FIND(",",W1684)+1)),
  IF(OR(ISERROR(VLOOKUP(LEFT(W1684,FIND(",",W1684)-1),MapTable!$A:$A,1,0)),ISERROR(VLOOKUP(TRIM(MID(W1684,FIND(",",W1684)+1,999)),MapTable!$A:$A,1,0))),"맵없음",
  ""),
IF(ISERROR(FIND(",",W1684,FIND(",",W1684,FIND(",",W1684)+1)+1)),
  IF(OR(ISERROR(VLOOKUP(LEFT(W1684,FIND(",",W1684)-1),MapTable!$A:$A,1,0)),ISERROR(VLOOKUP(TRIM(MID(W1684,FIND(",",W1684)+1,FIND(",",W1684,FIND(",",W1684)+1)-FIND(",",W1684)-1)),MapTable!$A:$A,1,0)),ISERROR(VLOOKUP(TRIM(MID(W1684,FIND(",",W1684,FIND(",",W1684)+1)+1,999)),MapTable!$A:$A,1,0))),"맵없음",
  ""),
IF(ISERROR(FIND(",",W1684,FIND(",",W1684,FIND(",",W1684,FIND(",",W1684)+1)+1)+1)),
  IF(OR(ISERROR(VLOOKUP(LEFT(W1684,FIND(",",W1684)-1),MapTable!$A:$A,1,0)),ISERROR(VLOOKUP(TRIM(MID(W1684,FIND(",",W1684)+1,FIND(",",W1684,FIND(",",W1684)+1)-FIND(",",W1684)-1)),MapTable!$A:$A,1,0)),ISERROR(VLOOKUP(TRIM(MID(W1684,FIND(",",W1684,FIND(",",W1684)+1)+1,FIND(",",W1684,FIND(",",W1684,FIND(",",W1684)+1)+1)-FIND(",",W1684,FIND(",",W1684)+1)-1)),MapTable!$A:$A,1,0)),ISERROR(VLOOKUP(TRIM(MID(W1684,FIND(",",W1684,FIND(",",W1684,FIND(",",W1684)+1)+1)+1,999)),MapTable!$A:$A,1,0))),"맵없음",
  ""),
)))))</f>
        <v/>
      </c>
      <c r="AC1684" t="str">
        <f>IF(ISBLANK(AB1684),"",IF(ISERROR(VLOOKUP(AB1684,[3]DropTable!$A:$A,1,0)),"드랍없음",""))</f>
        <v/>
      </c>
      <c r="AE1684" t="str">
        <f>IF(ISBLANK(AD1684),"",IF(ISERROR(VLOOKUP(AD1684,[3]DropTable!$A:$A,1,0)),"드랍없음",""))</f>
        <v/>
      </c>
      <c r="AG1684">
        <v>9.8000000000000007</v>
      </c>
      <c r="AH1684">
        <v>1</v>
      </c>
    </row>
    <row r="1685" spans="1:34" x14ac:dyDescent="0.3">
      <c r="A1685">
        <v>11</v>
      </c>
      <c r="B1685">
        <v>44</v>
      </c>
      <c r="C1685">
        <f>IF(OR($L1685=TRUE,$A1685=0,MOD($A1685,ChapterTable!$S$20)&lt;&gt;0),
MAX(0,INT(($B1685+ChapterTable!$Q$26+VLOOKUP(SUBSTITUTE(C$1,"성장단계","")&amp;"단계오프셋",ChapterTable!$S:$T,2,0))/ChapterTable!$Q$23)),
MAX(0,INT(($B1685+ChapterTable!$S$26+VLOOKUP(SUBSTITUTE(C$1,"성장단계","")&amp;"보스단계오프셋",ChapterTable!$S:$T,2,0))/ChapterTable!$S$23)))</f>
        <v>4</v>
      </c>
      <c r="D1685">
        <f>IF(OR($L1685=TRUE,$A1685=0,MOD($A1685,ChapterTable!$S$20)&lt;&gt;0),
MAX(0,INT(($B1685+ChapterTable!$Q$26+VLOOKUP(SUBSTITUTE(D$1,"성장단계","")&amp;"단계오프셋",ChapterTable!$S:$T,2,0))/ChapterTable!$Q$23)),
MAX(0,INT(($B1685+ChapterTable!$S$26+VLOOKUP(SUBSTITUTE(D$1,"성장단계","")&amp;"보스단계오프셋",ChapterTable!$S:$T,2,0))/ChapterTable!$S$23)))</f>
        <v>4</v>
      </c>
      <c r="E1685" s="1">
        <f ca="1">IF(AND($A1685=0,$B1685=1),
    VLOOKUP(1,ChapterTable!$1:$1048576,MATCH("최종"&amp;SUBSTITUTE(SUBSTITUTE(E$1,"standard",""),"|Float",""),ChapterTable!$1:$1,0),0)*ChapterTable!$Q$17,
  IF(AND($A1685=0,$B1685=0),
    E1686,
  IF($B1685=0,
    VLOOKUP($A1685,ChapterTable!$1:$1048576,MATCH("최종"&amp;SUBSTITUTE(SUBSTITUTE(E$1,"standard",""),"|Float",""),ChapterTable!$1:$1,0),0),
  IF($B1685=1,
    IF($L1685=FALSE,
      VLOOKUP($A1685,ChapterTable!$1:$1048576,MATCH("최종"&amp;SUBSTITUTE(SUBSTITUTE(E$1,"standard",""),"|Float",""),ChapterTable!$1:$1,0),0),
      VLOOKUP($A1685-ChapterTable!$Q$11,ChapterTable!$1:$1048576,MATCH("최종"&amp;SUBSTITUTE(SUBSTITUTE(E$1,"standard",""),"|Float",""),ChapterTable!$1:$1,0),0)*ChapterTable!$Q$14
    ),
  OFFSET(E1685,-$B1685+IF($L1685,1,0),0)*
    (VLOOKUP(SUBSTITUTE(SUBSTITUTE(E$1,"standard",""),"|Float","")&amp;"인게임누적곱배수",ChapterTable!$S:$T,2,0)^C1685
    +VLOOKUP(SUBSTITUTE(SUBSTITUTE(E$1,"standard",""),"|Float","")&amp;"인게임누적합배수",ChapterTable!$S:$T,2,0)*C1685)
  )
  )
  )
)</f>
        <v>14116.401562499999</v>
      </c>
      <c r="F1685" s="1">
        <f ca="1">IF(AND($A1685=0,$B1685=1),
    VLOOKUP(1,ChapterTable!$1:$1048576,MATCH("최종"&amp;SUBSTITUTE(SUBSTITUTE(F$1,"standard",""),"|Float",""),ChapterTable!$1:$1,0),0)*ChapterTable!$Q$17,
  IF(AND($A1685=0,$B1685=0),
    F1686,
  IF($B1685=0,
    VLOOKUP($A1685,ChapterTable!$1:$1048576,MATCH("최종"&amp;SUBSTITUTE(SUBSTITUTE(F$1,"standard",""),"|Float",""),ChapterTable!$1:$1,0),0),
  IF($B1685=1,
    IF($L1685=FALSE,
      VLOOKUP($A1685,ChapterTable!$1:$1048576,MATCH("최종"&amp;SUBSTITUTE(SUBSTITUTE(F$1,"standard",""),"|Float",""),ChapterTable!$1:$1,0),0),
      VLOOKUP($A1685-ChapterTable!$Q$11,ChapterTable!$1:$1048576,MATCH("최종"&amp;SUBSTITUTE(SUBSTITUTE(F$1,"standard",""),"|Float",""),ChapterTable!$1:$1,0),0)*ChapterTable!$Q$14
    ),
  OFFSET(F1685,-$B1685+IF($L1685,1,0),0)*
    (VLOOKUP(SUBSTITUTE(SUBSTITUTE(F$1,"standard",""),"|Float","")&amp;"인게임누적곱배수",ChapterTable!$S:$T,2,0)^D1685
    +VLOOKUP(SUBSTITUTE(SUBSTITUTE(F$1,"standard",""),"|Float","")&amp;"인게임누적합배수",ChapterTable!$S:$T,2,0)*D1685)
  )
  )
  )
)</f>
        <v>5881.833984375</v>
      </c>
      <c r="G1685" t="s">
        <v>76</v>
      </c>
      <c r="J1685" t="str">
        <f>IF(ISBLANK(I1685),"",
IFERROR(VLOOKUP(I1685,[1]StringTable!$1:$1048576,MATCH([1]StringTable!$B$1,[1]StringTable!$1:$1,0),0),
IFERROR(VLOOKUP(I1685,[1]InApkStringTable!$1:$1048576,MATCH([1]InApkStringTable!$B$1,[1]InApkStringTable!$1:$1,0),0),
"스트링없음")))</f>
        <v/>
      </c>
      <c r="L1685" t="b">
        <v>1</v>
      </c>
      <c r="N1685" t="str">
        <f>IF(ISBLANK(M1685),"",IF(ISERROR(VLOOKUP(M1685,MapTable!$A:$A,1,0)),"맵없음",""))</f>
        <v/>
      </c>
      <c r="O1685">
        <f t="shared" si="105"/>
        <v>5</v>
      </c>
      <c r="Q1685">
        <f t="shared" si="106"/>
        <v>5</v>
      </c>
      <c r="R1685" t="b">
        <f t="shared" ca="1" si="107"/>
        <v>0</v>
      </c>
      <c r="T1685" t="b">
        <f t="shared" ca="1" si="108"/>
        <v>0</v>
      </c>
      <c r="X1685" t="str">
        <f>IF(ISBLANK(W1685),"",
IF(ISERROR(FIND(",",W1685)),
  IF(ISERROR(VLOOKUP(W1685,MapTable!$A:$A,1,0)),"맵없음",
  ""),
IF(ISERROR(FIND(",",W1685,FIND(",",W1685)+1)),
  IF(OR(ISERROR(VLOOKUP(LEFT(W1685,FIND(",",W1685)-1),MapTable!$A:$A,1,0)),ISERROR(VLOOKUP(TRIM(MID(W1685,FIND(",",W1685)+1,999)),MapTable!$A:$A,1,0))),"맵없음",
  ""),
IF(ISERROR(FIND(",",W1685,FIND(",",W1685,FIND(",",W1685)+1)+1)),
  IF(OR(ISERROR(VLOOKUP(LEFT(W1685,FIND(",",W1685)-1),MapTable!$A:$A,1,0)),ISERROR(VLOOKUP(TRIM(MID(W1685,FIND(",",W1685)+1,FIND(",",W1685,FIND(",",W1685)+1)-FIND(",",W1685)-1)),MapTable!$A:$A,1,0)),ISERROR(VLOOKUP(TRIM(MID(W1685,FIND(",",W1685,FIND(",",W1685)+1)+1,999)),MapTable!$A:$A,1,0))),"맵없음",
  ""),
IF(ISERROR(FIND(",",W1685,FIND(",",W1685,FIND(",",W1685,FIND(",",W1685)+1)+1)+1)),
  IF(OR(ISERROR(VLOOKUP(LEFT(W1685,FIND(",",W1685)-1),MapTable!$A:$A,1,0)),ISERROR(VLOOKUP(TRIM(MID(W1685,FIND(",",W1685)+1,FIND(",",W1685,FIND(",",W1685)+1)-FIND(",",W1685)-1)),MapTable!$A:$A,1,0)),ISERROR(VLOOKUP(TRIM(MID(W1685,FIND(",",W1685,FIND(",",W1685)+1)+1,FIND(",",W1685,FIND(",",W1685,FIND(",",W1685)+1)+1)-FIND(",",W1685,FIND(",",W1685)+1)-1)),MapTable!$A:$A,1,0)),ISERROR(VLOOKUP(TRIM(MID(W1685,FIND(",",W1685,FIND(",",W1685,FIND(",",W1685)+1)+1)+1,999)),MapTable!$A:$A,1,0))),"맵없음",
  ""),
)))))</f>
        <v/>
      </c>
      <c r="AC1685" t="str">
        <f>IF(ISBLANK(AB1685),"",IF(ISERROR(VLOOKUP(AB1685,[3]DropTable!$A:$A,1,0)),"드랍없음",""))</f>
        <v/>
      </c>
      <c r="AE1685" t="str">
        <f>IF(ISBLANK(AD1685),"",IF(ISERROR(VLOOKUP(AD1685,[3]DropTable!$A:$A,1,0)),"드랍없음",""))</f>
        <v/>
      </c>
      <c r="AG1685">
        <v>9.8000000000000007</v>
      </c>
      <c r="AH1685">
        <v>1</v>
      </c>
    </row>
    <row r="1686" spans="1:34" x14ac:dyDescent="0.3">
      <c r="A1686">
        <v>11</v>
      </c>
      <c r="B1686">
        <v>45</v>
      </c>
      <c r="C1686">
        <f>IF(OR($L1686=TRUE,$A1686=0,MOD($A1686,ChapterTable!$S$20)&lt;&gt;0),
MAX(0,INT(($B1686+ChapterTable!$Q$26+VLOOKUP(SUBSTITUTE(C$1,"성장단계","")&amp;"단계오프셋",ChapterTable!$S:$T,2,0))/ChapterTable!$Q$23)),
MAX(0,INT(($B1686+ChapterTable!$S$26+VLOOKUP(SUBSTITUTE(C$1,"성장단계","")&amp;"보스단계오프셋",ChapterTable!$S:$T,2,0))/ChapterTable!$S$23)))</f>
        <v>4</v>
      </c>
      <c r="D1686">
        <f>IF(OR($L1686=TRUE,$A1686=0,MOD($A1686,ChapterTable!$S$20)&lt;&gt;0),
MAX(0,INT(($B1686+ChapterTable!$Q$26+VLOOKUP(SUBSTITUTE(D$1,"성장단계","")&amp;"단계오프셋",ChapterTable!$S:$T,2,0))/ChapterTable!$Q$23)),
MAX(0,INT(($B1686+ChapterTable!$S$26+VLOOKUP(SUBSTITUTE(D$1,"성장단계","")&amp;"보스단계오프셋",ChapterTable!$S:$T,2,0))/ChapterTable!$S$23)))</f>
        <v>4</v>
      </c>
      <c r="E1686" s="1">
        <f ca="1">IF(AND($A1686=0,$B1686=1),
    VLOOKUP(1,ChapterTable!$1:$1048576,MATCH("최종"&amp;SUBSTITUTE(SUBSTITUTE(E$1,"standard",""),"|Float",""),ChapterTable!$1:$1,0),0)*ChapterTable!$Q$17,
  IF(AND($A1686=0,$B1686=0),
    E1687,
  IF($B1686=0,
    VLOOKUP($A1686,ChapterTable!$1:$1048576,MATCH("최종"&amp;SUBSTITUTE(SUBSTITUTE(E$1,"standard",""),"|Float",""),ChapterTable!$1:$1,0),0),
  IF($B1686=1,
    IF($L1686=FALSE,
      VLOOKUP($A1686,ChapterTable!$1:$1048576,MATCH("최종"&amp;SUBSTITUTE(SUBSTITUTE(E$1,"standard",""),"|Float",""),ChapterTable!$1:$1,0),0),
      VLOOKUP($A1686-ChapterTable!$Q$11,ChapterTable!$1:$1048576,MATCH("최종"&amp;SUBSTITUTE(SUBSTITUTE(E$1,"standard",""),"|Float",""),ChapterTable!$1:$1,0),0)*ChapterTable!$Q$14
    ),
  OFFSET(E1686,-$B1686+IF($L1686,1,0),0)*
    (VLOOKUP(SUBSTITUTE(SUBSTITUTE(E$1,"standard",""),"|Float","")&amp;"인게임누적곱배수",ChapterTable!$S:$T,2,0)^C1686
    +VLOOKUP(SUBSTITUTE(SUBSTITUTE(E$1,"standard",""),"|Float","")&amp;"인게임누적합배수",ChapterTable!$S:$T,2,0)*C1686)
  )
  )
  )
)</f>
        <v>14116.401562499999</v>
      </c>
      <c r="F1686" s="1">
        <f ca="1">IF(AND($A1686=0,$B1686=1),
    VLOOKUP(1,ChapterTable!$1:$1048576,MATCH("최종"&amp;SUBSTITUTE(SUBSTITUTE(F$1,"standard",""),"|Float",""),ChapterTable!$1:$1,0),0)*ChapterTable!$Q$17,
  IF(AND($A1686=0,$B1686=0),
    F1687,
  IF($B1686=0,
    VLOOKUP($A1686,ChapterTable!$1:$1048576,MATCH("최종"&amp;SUBSTITUTE(SUBSTITUTE(F$1,"standard",""),"|Float",""),ChapterTable!$1:$1,0),0),
  IF($B1686=1,
    IF($L1686=FALSE,
      VLOOKUP($A1686,ChapterTable!$1:$1048576,MATCH("최종"&amp;SUBSTITUTE(SUBSTITUTE(F$1,"standard",""),"|Float",""),ChapterTable!$1:$1,0),0),
      VLOOKUP($A1686-ChapterTable!$Q$11,ChapterTable!$1:$1048576,MATCH("최종"&amp;SUBSTITUTE(SUBSTITUTE(F$1,"standard",""),"|Float",""),ChapterTable!$1:$1,0),0)*ChapterTable!$Q$14
    ),
  OFFSET(F1686,-$B1686+IF($L1686,1,0),0)*
    (VLOOKUP(SUBSTITUTE(SUBSTITUTE(F$1,"standard",""),"|Float","")&amp;"인게임누적곱배수",ChapterTable!$S:$T,2,0)^D1686
    +VLOOKUP(SUBSTITUTE(SUBSTITUTE(F$1,"standard",""),"|Float","")&amp;"인게임누적합배수",ChapterTable!$S:$T,2,0)*D1686)
  )
  )
  )
)</f>
        <v>5881.833984375</v>
      </c>
      <c r="G1686" t="s">
        <v>76</v>
      </c>
      <c r="J1686" t="str">
        <f>IF(ISBLANK(I1686),"",
IFERROR(VLOOKUP(I1686,[1]StringTable!$1:$1048576,MATCH([1]StringTable!$B$1,[1]StringTable!$1:$1,0),0),
IFERROR(VLOOKUP(I1686,[1]InApkStringTable!$1:$1048576,MATCH([1]InApkStringTable!$B$1,[1]InApkStringTable!$1:$1,0),0),
"스트링없음")))</f>
        <v/>
      </c>
      <c r="L1686" t="b">
        <v>1</v>
      </c>
      <c r="N1686" t="str">
        <f>IF(ISBLANK(M1686),"",IF(ISERROR(VLOOKUP(M1686,MapTable!$A:$A,1,0)),"맵없음",""))</f>
        <v/>
      </c>
      <c r="O1686">
        <f t="shared" si="105"/>
        <v>11</v>
      </c>
      <c r="Q1686">
        <f t="shared" si="106"/>
        <v>11</v>
      </c>
      <c r="R1686" t="b">
        <f t="shared" ca="1" si="107"/>
        <v>0</v>
      </c>
      <c r="T1686" t="b">
        <f t="shared" ca="1" si="108"/>
        <v>0</v>
      </c>
      <c r="X1686" t="str">
        <f>IF(ISBLANK(W1686),"",
IF(ISERROR(FIND(",",W1686)),
  IF(ISERROR(VLOOKUP(W1686,MapTable!$A:$A,1,0)),"맵없음",
  ""),
IF(ISERROR(FIND(",",W1686,FIND(",",W1686)+1)),
  IF(OR(ISERROR(VLOOKUP(LEFT(W1686,FIND(",",W1686)-1),MapTable!$A:$A,1,0)),ISERROR(VLOOKUP(TRIM(MID(W1686,FIND(",",W1686)+1,999)),MapTable!$A:$A,1,0))),"맵없음",
  ""),
IF(ISERROR(FIND(",",W1686,FIND(",",W1686,FIND(",",W1686)+1)+1)),
  IF(OR(ISERROR(VLOOKUP(LEFT(W1686,FIND(",",W1686)-1),MapTable!$A:$A,1,0)),ISERROR(VLOOKUP(TRIM(MID(W1686,FIND(",",W1686)+1,FIND(",",W1686,FIND(",",W1686)+1)-FIND(",",W1686)-1)),MapTable!$A:$A,1,0)),ISERROR(VLOOKUP(TRIM(MID(W1686,FIND(",",W1686,FIND(",",W1686)+1)+1,999)),MapTable!$A:$A,1,0))),"맵없음",
  ""),
IF(ISERROR(FIND(",",W1686,FIND(",",W1686,FIND(",",W1686,FIND(",",W1686)+1)+1)+1)),
  IF(OR(ISERROR(VLOOKUP(LEFT(W1686,FIND(",",W1686)-1),MapTable!$A:$A,1,0)),ISERROR(VLOOKUP(TRIM(MID(W1686,FIND(",",W1686)+1,FIND(",",W1686,FIND(",",W1686)+1)-FIND(",",W1686)-1)),MapTable!$A:$A,1,0)),ISERROR(VLOOKUP(TRIM(MID(W1686,FIND(",",W1686,FIND(",",W1686)+1)+1,FIND(",",W1686,FIND(",",W1686,FIND(",",W1686)+1)+1)-FIND(",",W1686,FIND(",",W1686)+1)-1)),MapTable!$A:$A,1,0)),ISERROR(VLOOKUP(TRIM(MID(W1686,FIND(",",W1686,FIND(",",W1686,FIND(",",W1686)+1)+1)+1,999)),MapTable!$A:$A,1,0))),"맵없음",
  ""),
)))))</f>
        <v/>
      </c>
      <c r="AC1686" t="str">
        <f>IF(ISBLANK(AB1686),"",IF(ISERROR(VLOOKUP(AB1686,[3]DropTable!$A:$A,1,0)),"드랍없음",""))</f>
        <v/>
      </c>
      <c r="AE1686" t="str">
        <f>IF(ISBLANK(AD1686),"",IF(ISERROR(VLOOKUP(AD1686,[3]DropTable!$A:$A,1,0)),"드랍없음",""))</f>
        <v/>
      </c>
      <c r="AG1686">
        <v>9.8000000000000007</v>
      </c>
      <c r="AH1686">
        <v>1</v>
      </c>
    </row>
    <row r="1687" spans="1:34" x14ac:dyDescent="0.3">
      <c r="A1687">
        <v>11</v>
      </c>
      <c r="B1687">
        <v>46</v>
      </c>
      <c r="C1687">
        <f>IF(OR($L1687=TRUE,$A1687=0,MOD($A1687,ChapterTable!$S$20)&lt;&gt;0),
MAX(0,INT(($B1687+ChapterTable!$Q$26+VLOOKUP(SUBSTITUTE(C$1,"성장단계","")&amp;"단계오프셋",ChapterTable!$S:$T,2,0))/ChapterTable!$Q$23)),
MAX(0,INT(($B1687+ChapterTable!$S$26+VLOOKUP(SUBSTITUTE(C$1,"성장단계","")&amp;"보스단계오프셋",ChapterTable!$S:$T,2,0))/ChapterTable!$S$23)))</f>
        <v>5</v>
      </c>
      <c r="D1687">
        <f>IF(OR($L1687=TRUE,$A1687=0,MOD($A1687,ChapterTable!$S$20)&lt;&gt;0),
MAX(0,INT(($B1687+ChapterTable!$Q$26+VLOOKUP(SUBSTITUTE(D$1,"성장단계","")&amp;"단계오프셋",ChapterTable!$S:$T,2,0))/ChapterTable!$Q$23)),
MAX(0,INT(($B1687+ChapterTable!$S$26+VLOOKUP(SUBSTITUTE(D$1,"성장단계","")&amp;"보스단계오프셋",ChapterTable!$S:$T,2,0))/ChapterTable!$S$23)))</f>
        <v>4</v>
      </c>
      <c r="E1687" s="1">
        <f ca="1">IF(AND($A1687=0,$B1687=1),
    VLOOKUP(1,ChapterTable!$1:$1048576,MATCH("최종"&amp;SUBSTITUTE(SUBSTITUTE(E$1,"standard",""),"|Float",""),ChapterTable!$1:$1,0),0)*ChapterTable!$Q$17,
  IF(AND($A1687=0,$B1687=0),
    E1688,
  IF($B1687=0,
    VLOOKUP($A1687,ChapterTable!$1:$1048576,MATCH("최종"&amp;SUBSTITUTE(SUBSTITUTE(E$1,"standard",""),"|Float",""),ChapterTable!$1:$1,0),0),
  IF($B1687=1,
    IF($L1687=FALSE,
      VLOOKUP($A1687,ChapterTable!$1:$1048576,MATCH("최종"&amp;SUBSTITUTE(SUBSTITUTE(E$1,"standard",""),"|Float",""),ChapterTable!$1:$1,0),0),
      VLOOKUP($A1687-ChapterTable!$Q$11,ChapterTable!$1:$1048576,MATCH("최종"&amp;SUBSTITUTE(SUBSTITUTE(E$1,"standard",""),"|Float",""),ChapterTable!$1:$1,0),0)*ChapterTable!$Q$14
    ),
  OFFSET(E1687,-$B1687+IF($L1687,1,0),0)*
    (VLOOKUP(SUBSTITUTE(SUBSTITUTE(E$1,"standard",""),"|Float","")&amp;"인게임누적곱배수",ChapterTable!$S:$T,2,0)^C1687
    +VLOOKUP(SUBSTITUTE(SUBSTITUTE(E$1,"standard",""),"|Float","")&amp;"인게임누적합배수",ChapterTable!$S:$T,2,0)*C1687)
  )
  )
  )
)</f>
        <v>16175.04345703125</v>
      </c>
      <c r="F1687" s="1">
        <f ca="1">IF(AND($A1687=0,$B1687=1),
    VLOOKUP(1,ChapterTable!$1:$1048576,MATCH("최종"&amp;SUBSTITUTE(SUBSTITUTE(F$1,"standard",""),"|Float",""),ChapterTable!$1:$1,0),0)*ChapterTable!$Q$17,
  IF(AND($A1687=0,$B1687=0),
    F1688,
  IF($B1687=0,
    VLOOKUP($A1687,ChapterTable!$1:$1048576,MATCH("최종"&amp;SUBSTITUTE(SUBSTITUTE(F$1,"standard",""),"|Float",""),ChapterTable!$1:$1,0),0),
  IF($B1687=1,
    IF($L1687=FALSE,
      VLOOKUP($A1687,ChapterTable!$1:$1048576,MATCH("최종"&amp;SUBSTITUTE(SUBSTITUTE(F$1,"standard",""),"|Float",""),ChapterTable!$1:$1,0),0),
      VLOOKUP($A1687-ChapterTable!$Q$11,ChapterTable!$1:$1048576,MATCH("최종"&amp;SUBSTITUTE(SUBSTITUTE(F$1,"standard",""),"|Float",""),ChapterTable!$1:$1,0),0)*ChapterTable!$Q$14
    ),
  OFFSET(F1687,-$B1687+IF($L1687,1,0),0)*
    (VLOOKUP(SUBSTITUTE(SUBSTITUTE(F$1,"standard",""),"|Float","")&amp;"인게임누적곱배수",ChapterTable!$S:$T,2,0)^D1687
    +VLOOKUP(SUBSTITUTE(SUBSTITUTE(F$1,"standard",""),"|Float","")&amp;"인게임누적합배수",ChapterTable!$S:$T,2,0)*D1687)
  )
  )
  )
)</f>
        <v>5881.833984375</v>
      </c>
      <c r="G1687" t="s">
        <v>76</v>
      </c>
      <c r="J1687" t="str">
        <f>IF(ISBLANK(I1687),"",
IFERROR(VLOOKUP(I1687,[1]StringTable!$1:$1048576,MATCH([1]StringTable!$B$1,[1]StringTable!$1:$1,0),0),
IFERROR(VLOOKUP(I1687,[1]InApkStringTable!$1:$1048576,MATCH([1]InApkStringTable!$B$1,[1]InApkStringTable!$1:$1,0),0),
"스트링없음")))</f>
        <v/>
      </c>
      <c r="L1687" t="b">
        <v>1</v>
      </c>
      <c r="N1687" t="str">
        <f>IF(ISBLANK(M1687),"",IF(ISERROR(VLOOKUP(M1687,MapTable!$A:$A,1,0)),"맵없음",""))</f>
        <v/>
      </c>
      <c r="O1687">
        <f t="shared" si="105"/>
        <v>5</v>
      </c>
      <c r="Q1687">
        <f t="shared" si="106"/>
        <v>5</v>
      </c>
      <c r="R1687" t="b">
        <f t="shared" ca="1" si="107"/>
        <v>0</v>
      </c>
      <c r="T1687" t="b">
        <f t="shared" ca="1" si="108"/>
        <v>0</v>
      </c>
      <c r="X1687" t="str">
        <f>IF(ISBLANK(W1687),"",
IF(ISERROR(FIND(",",W1687)),
  IF(ISERROR(VLOOKUP(W1687,MapTable!$A:$A,1,0)),"맵없음",
  ""),
IF(ISERROR(FIND(",",W1687,FIND(",",W1687)+1)),
  IF(OR(ISERROR(VLOOKUP(LEFT(W1687,FIND(",",W1687)-1),MapTable!$A:$A,1,0)),ISERROR(VLOOKUP(TRIM(MID(W1687,FIND(",",W1687)+1,999)),MapTable!$A:$A,1,0))),"맵없음",
  ""),
IF(ISERROR(FIND(",",W1687,FIND(",",W1687,FIND(",",W1687)+1)+1)),
  IF(OR(ISERROR(VLOOKUP(LEFT(W1687,FIND(",",W1687)-1),MapTable!$A:$A,1,0)),ISERROR(VLOOKUP(TRIM(MID(W1687,FIND(",",W1687)+1,FIND(",",W1687,FIND(",",W1687)+1)-FIND(",",W1687)-1)),MapTable!$A:$A,1,0)),ISERROR(VLOOKUP(TRIM(MID(W1687,FIND(",",W1687,FIND(",",W1687)+1)+1,999)),MapTable!$A:$A,1,0))),"맵없음",
  ""),
IF(ISERROR(FIND(",",W1687,FIND(",",W1687,FIND(",",W1687,FIND(",",W1687)+1)+1)+1)),
  IF(OR(ISERROR(VLOOKUP(LEFT(W1687,FIND(",",W1687)-1),MapTable!$A:$A,1,0)),ISERROR(VLOOKUP(TRIM(MID(W1687,FIND(",",W1687)+1,FIND(",",W1687,FIND(",",W1687)+1)-FIND(",",W1687)-1)),MapTable!$A:$A,1,0)),ISERROR(VLOOKUP(TRIM(MID(W1687,FIND(",",W1687,FIND(",",W1687)+1)+1,FIND(",",W1687,FIND(",",W1687,FIND(",",W1687)+1)+1)-FIND(",",W1687,FIND(",",W1687)+1)-1)),MapTable!$A:$A,1,0)),ISERROR(VLOOKUP(TRIM(MID(W1687,FIND(",",W1687,FIND(",",W1687,FIND(",",W1687)+1)+1)+1,999)),MapTable!$A:$A,1,0))),"맵없음",
  ""),
)))))</f>
        <v/>
      </c>
      <c r="AC1687" t="str">
        <f>IF(ISBLANK(AB1687),"",IF(ISERROR(VLOOKUP(AB1687,[3]DropTable!$A:$A,1,0)),"드랍없음",""))</f>
        <v/>
      </c>
      <c r="AE1687" t="str">
        <f>IF(ISBLANK(AD1687),"",IF(ISERROR(VLOOKUP(AD1687,[3]DropTable!$A:$A,1,0)),"드랍없음",""))</f>
        <v/>
      </c>
      <c r="AG1687">
        <v>9.8000000000000007</v>
      </c>
      <c r="AH1687">
        <v>1</v>
      </c>
    </row>
    <row r="1688" spans="1:34" x14ac:dyDescent="0.3">
      <c r="A1688">
        <v>11</v>
      </c>
      <c r="B1688">
        <v>47</v>
      </c>
      <c r="C1688">
        <f>IF(OR($L1688=TRUE,$A1688=0,MOD($A1688,ChapterTable!$S$20)&lt;&gt;0),
MAX(0,INT(($B1688+ChapterTable!$Q$26+VLOOKUP(SUBSTITUTE(C$1,"성장단계","")&amp;"단계오프셋",ChapterTable!$S:$T,2,0))/ChapterTable!$Q$23)),
MAX(0,INT(($B1688+ChapterTable!$S$26+VLOOKUP(SUBSTITUTE(C$1,"성장단계","")&amp;"보스단계오프셋",ChapterTable!$S:$T,2,0))/ChapterTable!$S$23)))</f>
        <v>5</v>
      </c>
      <c r="D1688">
        <f>IF(OR($L1688=TRUE,$A1688=0,MOD($A1688,ChapterTable!$S$20)&lt;&gt;0),
MAX(0,INT(($B1688+ChapterTable!$Q$26+VLOOKUP(SUBSTITUTE(D$1,"성장단계","")&amp;"단계오프셋",ChapterTable!$S:$T,2,0))/ChapterTable!$Q$23)),
MAX(0,INT(($B1688+ChapterTable!$S$26+VLOOKUP(SUBSTITUTE(D$1,"성장단계","")&amp;"보스단계오프셋",ChapterTable!$S:$T,2,0))/ChapterTable!$S$23)))</f>
        <v>4</v>
      </c>
      <c r="E1688" s="1">
        <f ca="1">IF(AND($A1688=0,$B1688=1),
    VLOOKUP(1,ChapterTable!$1:$1048576,MATCH("최종"&amp;SUBSTITUTE(SUBSTITUTE(E$1,"standard",""),"|Float",""),ChapterTable!$1:$1,0),0)*ChapterTable!$Q$17,
  IF(AND($A1688=0,$B1688=0),
    E1689,
  IF($B1688=0,
    VLOOKUP($A1688,ChapterTable!$1:$1048576,MATCH("최종"&amp;SUBSTITUTE(SUBSTITUTE(E$1,"standard",""),"|Float",""),ChapterTable!$1:$1,0),0),
  IF($B1688=1,
    IF($L1688=FALSE,
      VLOOKUP($A1688,ChapterTable!$1:$1048576,MATCH("최종"&amp;SUBSTITUTE(SUBSTITUTE(E$1,"standard",""),"|Float",""),ChapterTable!$1:$1,0),0),
      VLOOKUP($A1688-ChapterTable!$Q$11,ChapterTable!$1:$1048576,MATCH("최종"&amp;SUBSTITUTE(SUBSTITUTE(E$1,"standard",""),"|Float",""),ChapterTable!$1:$1,0),0)*ChapterTable!$Q$14
    ),
  OFFSET(E1688,-$B1688+IF($L1688,1,0),0)*
    (VLOOKUP(SUBSTITUTE(SUBSTITUTE(E$1,"standard",""),"|Float","")&amp;"인게임누적곱배수",ChapterTable!$S:$T,2,0)^C1688
    +VLOOKUP(SUBSTITUTE(SUBSTITUTE(E$1,"standard",""),"|Float","")&amp;"인게임누적합배수",ChapterTable!$S:$T,2,0)*C1688)
  )
  )
  )
)</f>
        <v>16175.04345703125</v>
      </c>
      <c r="F1688" s="1">
        <f ca="1">IF(AND($A1688=0,$B1688=1),
    VLOOKUP(1,ChapterTable!$1:$1048576,MATCH("최종"&amp;SUBSTITUTE(SUBSTITUTE(F$1,"standard",""),"|Float",""),ChapterTable!$1:$1,0),0)*ChapterTable!$Q$17,
  IF(AND($A1688=0,$B1688=0),
    F1689,
  IF($B1688=0,
    VLOOKUP($A1688,ChapterTable!$1:$1048576,MATCH("최종"&amp;SUBSTITUTE(SUBSTITUTE(F$1,"standard",""),"|Float",""),ChapterTable!$1:$1,0),0),
  IF($B1688=1,
    IF($L1688=FALSE,
      VLOOKUP($A1688,ChapterTable!$1:$1048576,MATCH("최종"&amp;SUBSTITUTE(SUBSTITUTE(F$1,"standard",""),"|Float",""),ChapterTable!$1:$1,0),0),
      VLOOKUP($A1688-ChapterTable!$Q$11,ChapterTable!$1:$1048576,MATCH("최종"&amp;SUBSTITUTE(SUBSTITUTE(F$1,"standard",""),"|Float",""),ChapterTable!$1:$1,0),0)*ChapterTable!$Q$14
    ),
  OFFSET(F1688,-$B1688+IF($L1688,1,0),0)*
    (VLOOKUP(SUBSTITUTE(SUBSTITUTE(F$1,"standard",""),"|Float","")&amp;"인게임누적곱배수",ChapterTable!$S:$T,2,0)^D1688
    +VLOOKUP(SUBSTITUTE(SUBSTITUTE(F$1,"standard",""),"|Float","")&amp;"인게임누적합배수",ChapterTable!$S:$T,2,0)*D1688)
  )
  )
  )
)</f>
        <v>5881.833984375</v>
      </c>
      <c r="G1688" t="s">
        <v>76</v>
      </c>
      <c r="J1688" t="str">
        <f>IF(ISBLANK(I1688),"",
IFERROR(VLOOKUP(I1688,[1]StringTable!$1:$1048576,MATCH([1]StringTable!$B$1,[1]StringTable!$1:$1,0),0),
IFERROR(VLOOKUP(I1688,[1]InApkStringTable!$1:$1048576,MATCH([1]InApkStringTable!$B$1,[1]InApkStringTable!$1:$1,0),0),
"스트링없음")))</f>
        <v/>
      </c>
      <c r="L1688" t="b">
        <v>1</v>
      </c>
      <c r="N1688" t="str">
        <f>IF(ISBLANK(M1688),"",IF(ISERROR(VLOOKUP(M1688,MapTable!$A:$A,1,0)),"맵없음",""))</f>
        <v/>
      </c>
      <c r="O1688">
        <f t="shared" si="105"/>
        <v>5</v>
      </c>
      <c r="Q1688">
        <f t="shared" si="106"/>
        <v>5</v>
      </c>
      <c r="R1688" t="b">
        <f t="shared" ca="1" si="107"/>
        <v>0</v>
      </c>
      <c r="T1688" t="b">
        <f t="shared" ca="1" si="108"/>
        <v>0</v>
      </c>
      <c r="X1688" t="str">
        <f>IF(ISBLANK(W1688),"",
IF(ISERROR(FIND(",",W1688)),
  IF(ISERROR(VLOOKUP(W1688,MapTable!$A:$A,1,0)),"맵없음",
  ""),
IF(ISERROR(FIND(",",W1688,FIND(",",W1688)+1)),
  IF(OR(ISERROR(VLOOKUP(LEFT(W1688,FIND(",",W1688)-1),MapTable!$A:$A,1,0)),ISERROR(VLOOKUP(TRIM(MID(W1688,FIND(",",W1688)+1,999)),MapTable!$A:$A,1,0))),"맵없음",
  ""),
IF(ISERROR(FIND(",",W1688,FIND(",",W1688,FIND(",",W1688)+1)+1)),
  IF(OR(ISERROR(VLOOKUP(LEFT(W1688,FIND(",",W1688)-1),MapTable!$A:$A,1,0)),ISERROR(VLOOKUP(TRIM(MID(W1688,FIND(",",W1688)+1,FIND(",",W1688,FIND(",",W1688)+1)-FIND(",",W1688)-1)),MapTable!$A:$A,1,0)),ISERROR(VLOOKUP(TRIM(MID(W1688,FIND(",",W1688,FIND(",",W1688)+1)+1,999)),MapTable!$A:$A,1,0))),"맵없음",
  ""),
IF(ISERROR(FIND(",",W1688,FIND(",",W1688,FIND(",",W1688,FIND(",",W1688)+1)+1)+1)),
  IF(OR(ISERROR(VLOOKUP(LEFT(W1688,FIND(",",W1688)-1),MapTable!$A:$A,1,0)),ISERROR(VLOOKUP(TRIM(MID(W1688,FIND(",",W1688)+1,FIND(",",W1688,FIND(",",W1688)+1)-FIND(",",W1688)-1)),MapTable!$A:$A,1,0)),ISERROR(VLOOKUP(TRIM(MID(W1688,FIND(",",W1688,FIND(",",W1688)+1)+1,FIND(",",W1688,FIND(",",W1688,FIND(",",W1688)+1)+1)-FIND(",",W1688,FIND(",",W1688)+1)-1)),MapTable!$A:$A,1,0)),ISERROR(VLOOKUP(TRIM(MID(W1688,FIND(",",W1688,FIND(",",W1688,FIND(",",W1688)+1)+1)+1,999)),MapTable!$A:$A,1,0))),"맵없음",
  ""),
)))))</f>
        <v/>
      </c>
      <c r="AC1688" t="str">
        <f>IF(ISBLANK(AB1688),"",IF(ISERROR(VLOOKUP(AB1688,[3]DropTable!$A:$A,1,0)),"드랍없음",""))</f>
        <v/>
      </c>
      <c r="AE1688" t="str">
        <f>IF(ISBLANK(AD1688),"",IF(ISERROR(VLOOKUP(AD1688,[3]DropTable!$A:$A,1,0)),"드랍없음",""))</f>
        <v/>
      </c>
      <c r="AG1688">
        <v>9.8000000000000007</v>
      </c>
      <c r="AH1688">
        <v>1</v>
      </c>
    </row>
    <row r="1689" spans="1:34" x14ac:dyDescent="0.3">
      <c r="A1689">
        <v>11</v>
      </c>
      <c r="B1689">
        <v>48</v>
      </c>
      <c r="C1689">
        <f>IF(OR($L1689=TRUE,$A1689=0,MOD($A1689,ChapterTable!$S$20)&lt;&gt;0),
MAX(0,INT(($B1689+ChapterTable!$Q$26+VLOOKUP(SUBSTITUTE(C$1,"성장단계","")&amp;"단계오프셋",ChapterTable!$S:$T,2,0))/ChapterTable!$Q$23)),
MAX(0,INT(($B1689+ChapterTable!$S$26+VLOOKUP(SUBSTITUTE(C$1,"성장단계","")&amp;"보스단계오프셋",ChapterTable!$S:$T,2,0))/ChapterTable!$S$23)))</f>
        <v>5</v>
      </c>
      <c r="D1689">
        <f>IF(OR($L1689=TRUE,$A1689=0,MOD($A1689,ChapterTable!$S$20)&lt;&gt;0),
MAX(0,INT(($B1689+ChapterTable!$Q$26+VLOOKUP(SUBSTITUTE(D$1,"성장단계","")&amp;"단계오프셋",ChapterTable!$S:$T,2,0))/ChapterTable!$Q$23)),
MAX(0,INT(($B1689+ChapterTable!$S$26+VLOOKUP(SUBSTITUTE(D$1,"성장단계","")&amp;"보스단계오프셋",ChapterTable!$S:$T,2,0))/ChapterTable!$S$23)))</f>
        <v>4</v>
      </c>
      <c r="E1689" s="1">
        <f ca="1">IF(AND($A1689=0,$B1689=1),
    VLOOKUP(1,ChapterTable!$1:$1048576,MATCH("최종"&amp;SUBSTITUTE(SUBSTITUTE(E$1,"standard",""),"|Float",""),ChapterTable!$1:$1,0),0)*ChapterTable!$Q$17,
  IF(AND($A1689=0,$B1689=0),
    E1690,
  IF($B1689=0,
    VLOOKUP($A1689,ChapterTable!$1:$1048576,MATCH("최종"&amp;SUBSTITUTE(SUBSTITUTE(E$1,"standard",""),"|Float",""),ChapterTable!$1:$1,0),0),
  IF($B1689=1,
    IF($L1689=FALSE,
      VLOOKUP($A1689,ChapterTable!$1:$1048576,MATCH("최종"&amp;SUBSTITUTE(SUBSTITUTE(E$1,"standard",""),"|Float",""),ChapterTable!$1:$1,0),0),
      VLOOKUP($A1689-ChapterTable!$Q$11,ChapterTable!$1:$1048576,MATCH("최종"&amp;SUBSTITUTE(SUBSTITUTE(E$1,"standard",""),"|Float",""),ChapterTable!$1:$1,0),0)*ChapterTable!$Q$14
    ),
  OFFSET(E1689,-$B1689+IF($L1689,1,0),0)*
    (VLOOKUP(SUBSTITUTE(SUBSTITUTE(E$1,"standard",""),"|Float","")&amp;"인게임누적곱배수",ChapterTable!$S:$T,2,0)^C1689
    +VLOOKUP(SUBSTITUTE(SUBSTITUTE(E$1,"standard",""),"|Float","")&amp;"인게임누적합배수",ChapterTable!$S:$T,2,0)*C1689)
  )
  )
  )
)</f>
        <v>16175.04345703125</v>
      </c>
      <c r="F1689" s="1">
        <f ca="1">IF(AND($A1689=0,$B1689=1),
    VLOOKUP(1,ChapterTable!$1:$1048576,MATCH("최종"&amp;SUBSTITUTE(SUBSTITUTE(F$1,"standard",""),"|Float",""),ChapterTable!$1:$1,0),0)*ChapterTable!$Q$17,
  IF(AND($A1689=0,$B1689=0),
    F1690,
  IF($B1689=0,
    VLOOKUP($A1689,ChapterTable!$1:$1048576,MATCH("최종"&amp;SUBSTITUTE(SUBSTITUTE(F$1,"standard",""),"|Float",""),ChapterTable!$1:$1,0),0),
  IF($B1689=1,
    IF($L1689=FALSE,
      VLOOKUP($A1689,ChapterTable!$1:$1048576,MATCH("최종"&amp;SUBSTITUTE(SUBSTITUTE(F$1,"standard",""),"|Float",""),ChapterTable!$1:$1,0),0),
      VLOOKUP($A1689-ChapterTable!$Q$11,ChapterTable!$1:$1048576,MATCH("최종"&amp;SUBSTITUTE(SUBSTITUTE(F$1,"standard",""),"|Float",""),ChapterTable!$1:$1,0),0)*ChapterTable!$Q$14
    ),
  OFFSET(F1689,-$B1689+IF($L1689,1,0),0)*
    (VLOOKUP(SUBSTITUTE(SUBSTITUTE(F$1,"standard",""),"|Float","")&amp;"인게임누적곱배수",ChapterTable!$S:$T,2,0)^D1689
    +VLOOKUP(SUBSTITUTE(SUBSTITUTE(F$1,"standard",""),"|Float","")&amp;"인게임누적합배수",ChapterTable!$S:$T,2,0)*D1689)
  )
  )
  )
)</f>
        <v>5881.833984375</v>
      </c>
      <c r="G1689" t="s">
        <v>76</v>
      </c>
      <c r="J1689" t="str">
        <f>IF(ISBLANK(I1689),"",
IFERROR(VLOOKUP(I1689,[1]StringTable!$1:$1048576,MATCH([1]StringTable!$B$1,[1]StringTable!$1:$1,0),0),
IFERROR(VLOOKUP(I1689,[1]InApkStringTable!$1:$1048576,MATCH([1]InApkStringTable!$B$1,[1]InApkStringTable!$1:$1,0),0),
"스트링없음")))</f>
        <v/>
      </c>
      <c r="L1689" t="b">
        <v>1</v>
      </c>
      <c r="N1689" t="str">
        <f>IF(ISBLANK(M1689),"",IF(ISERROR(VLOOKUP(M1689,MapTable!$A:$A,1,0)),"맵없음",""))</f>
        <v/>
      </c>
      <c r="O1689">
        <f t="shared" si="105"/>
        <v>5</v>
      </c>
      <c r="Q1689">
        <f t="shared" si="106"/>
        <v>5</v>
      </c>
      <c r="R1689" t="b">
        <f t="shared" ca="1" si="107"/>
        <v>0</v>
      </c>
      <c r="T1689" t="b">
        <f t="shared" ca="1" si="108"/>
        <v>0</v>
      </c>
      <c r="X1689" t="str">
        <f>IF(ISBLANK(W1689),"",
IF(ISERROR(FIND(",",W1689)),
  IF(ISERROR(VLOOKUP(W1689,MapTable!$A:$A,1,0)),"맵없음",
  ""),
IF(ISERROR(FIND(",",W1689,FIND(",",W1689)+1)),
  IF(OR(ISERROR(VLOOKUP(LEFT(W1689,FIND(",",W1689)-1),MapTable!$A:$A,1,0)),ISERROR(VLOOKUP(TRIM(MID(W1689,FIND(",",W1689)+1,999)),MapTable!$A:$A,1,0))),"맵없음",
  ""),
IF(ISERROR(FIND(",",W1689,FIND(",",W1689,FIND(",",W1689)+1)+1)),
  IF(OR(ISERROR(VLOOKUP(LEFT(W1689,FIND(",",W1689)-1),MapTable!$A:$A,1,0)),ISERROR(VLOOKUP(TRIM(MID(W1689,FIND(",",W1689)+1,FIND(",",W1689,FIND(",",W1689)+1)-FIND(",",W1689)-1)),MapTable!$A:$A,1,0)),ISERROR(VLOOKUP(TRIM(MID(W1689,FIND(",",W1689,FIND(",",W1689)+1)+1,999)),MapTable!$A:$A,1,0))),"맵없음",
  ""),
IF(ISERROR(FIND(",",W1689,FIND(",",W1689,FIND(",",W1689,FIND(",",W1689)+1)+1)+1)),
  IF(OR(ISERROR(VLOOKUP(LEFT(W1689,FIND(",",W1689)-1),MapTable!$A:$A,1,0)),ISERROR(VLOOKUP(TRIM(MID(W1689,FIND(",",W1689)+1,FIND(",",W1689,FIND(",",W1689)+1)-FIND(",",W1689)-1)),MapTable!$A:$A,1,0)),ISERROR(VLOOKUP(TRIM(MID(W1689,FIND(",",W1689,FIND(",",W1689)+1)+1,FIND(",",W1689,FIND(",",W1689,FIND(",",W1689)+1)+1)-FIND(",",W1689,FIND(",",W1689)+1)-1)),MapTable!$A:$A,1,0)),ISERROR(VLOOKUP(TRIM(MID(W1689,FIND(",",W1689,FIND(",",W1689,FIND(",",W1689)+1)+1)+1,999)),MapTable!$A:$A,1,0))),"맵없음",
  ""),
)))))</f>
        <v/>
      </c>
      <c r="AC1689" t="str">
        <f>IF(ISBLANK(AB1689),"",IF(ISERROR(VLOOKUP(AB1689,[3]DropTable!$A:$A,1,0)),"드랍없음",""))</f>
        <v/>
      </c>
      <c r="AE1689" t="str">
        <f>IF(ISBLANK(AD1689),"",IF(ISERROR(VLOOKUP(AD1689,[3]DropTable!$A:$A,1,0)),"드랍없음",""))</f>
        <v/>
      </c>
      <c r="AG1689">
        <v>9.8000000000000007</v>
      </c>
      <c r="AH1689">
        <v>1</v>
      </c>
    </row>
    <row r="1690" spans="1:34" x14ac:dyDescent="0.3">
      <c r="A1690">
        <v>11</v>
      </c>
      <c r="B1690">
        <v>49</v>
      </c>
      <c r="C1690">
        <f>IF(OR($L1690=TRUE,$A1690=0,MOD($A1690,ChapterTable!$S$20)&lt;&gt;0),
MAX(0,INT(($B1690+ChapterTable!$Q$26+VLOOKUP(SUBSTITUTE(C$1,"성장단계","")&amp;"단계오프셋",ChapterTable!$S:$T,2,0))/ChapterTable!$Q$23)),
MAX(0,INT(($B1690+ChapterTable!$S$26+VLOOKUP(SUBSTITUTE(C$1,"성장단계","")&amp;"보스단계오프셋",ChapterTable!$S:$T,2,0))/ChapterTable!$S$23)))</f>
        <v>5</v>
      </c>
      <c r="D1690">
        <f>IF(OR($L1690=TRUE,$A1690=0,MOD($A1690,ChapterTable!$S$20)&lt;&gt;0),
MAX(0,INT(($B1690+ChapterTable!$Q$26+VLOOKUP(SUBSTITUTE(D$1,"성장단계","")&amp;"단계오프셋",ChapterTable!$S:$T,2,0))/ChapterTable!$Q$23)),
MAX(0,INT(($B1690+ChapterTable!$S$26+VLOOKUP(SUBSTITUTE(D$1,"성장단계","")&amp;"보스단계오프셋",ChapterTable!$S:$T,2,0))/ChapterTable!$S$23)))</f>
        <v>4</v>
      </c>
      <c r="E1690" s="1">
        <f ca="1">IF(AND($A1690=0,$B1690=1),
    VLOOKUP(1,ChapterTable!$1:$1048576,MATCH("최종"&amp;SUBSTITUTE(SUBSTITUTE(E$1,"standard",""),"|Float",""),ChapterTable!$1:$1,0),0)*ChapterTable!$Q$17,
  IF(AND($A1690=0,$B1690=0),
    E1691,
  IF($B1690=0,
    VLOOKUP($A1690,ChapterTable!$1:$1048576,MATCH("최종"&amp;SUBSTITUTE(SUBSTITUTE(E$1,"standard",""),"|Float",""),ChapterTable!$1:$1,0),0),
  IF($B1690=1,
    IF($L1690=FALSE,
      VLOOKUP($A1690,ChapterTable!$1:$1048576,MATCH("최종"&amp;SUBSTITUTE(SUBSTITUTE(E$1,"standard",""),"|Float",""),ChapterTable!$1:$1,0),0),
      VLOOKUP($A1690-ChapterTable!$Q$11,ChapterTable!$1:$1048576,MATCH("최종"&amp;SUBSTITUTE(SUBSTITUTE(E$1,"standard",""),"|Float",""),ChapterTable!$1:$1,0),0)*ChapterTable!$Q$14
    ),
  OFFSET(E1690,-$B1690+IF($L1690,1,0),0)*
    (VLOOKUP(SUBSTITUTE(SUBSTITUTE(E$1,"standard",""),"|Float","")&amp;"인게임누적곱배수",ChapterTable!$S:$T,2,0)^C1690
    +VLOOKUP(SUBSTITUTE(SUBSTITUTE(E$1,"standard",""),"|Float","")&amp;"인게임누적합배수",ChapterTable!$S:$T,2,0)*C1690)
  )
  )
  )
)</f>
        <v>16175.04345703125</v>
      </c>
      <c r="F1690" s="1">
        <f ca="1">IF(AND($A1690=0,$B1690=1),
    VLOOKUP(1,ChapterTable!$1:$1048576,MATCH("최종"&amp;SUBSTITUTE(SUBSTITUTE(F$1,"standard",""),"|Float",""),ChapterTable!$1:$1,0),0)*ChapterTable!$Q$17,
  IF(AND($A1690=0,$B1690=0),
    F1691,
  IF($B1690=0,
    VLOOKUP($A1690,ChapterTable!$1:$1048576,MATCH("최종"&amp;SUBSTITUTE(SUBSTITUTE(F$1,"standard",""),"|Float",""),ChapterTable!$1:$1,0),0),
  IF($B1690=1,
    IF($L1690=FALSE,
      VLOOKUP($A1690,ChapterTable!$1:$1048576,MATCH("최종"&amp;SUBSTITUTE(SUBSTITUTE(F$1,"standard",""),"|Float",""),ChapterTable!$1:$1,0),0),
      VLOOKUP($A1690-ChapterTable!$Q$11,ChapterTable!$1:$1048576,MATCH("최종"&amp;SUBSTITUTE(SUBSTITUTE(F$1,"standard",""),"|Float",""),ChapterTable!$1:$1,0),0)*ChapterTable!$Q$14
    ),
  OFFSET(F1690,-$B1690+IF($L1690,1,0),0)*
    (VLOOKUP(SUBSTITUTE(SUBSTITUTE(F$1,"standard",""),"|Float","")&amp;"인게임누적곱배수",ChapterTable!$S:$T,2,0)^D1690
    +VLOOKUP(SUBSTITUTE(SUBSTITUTE(F$1,"standard",""),"|Float","")&amp;"인게임누적합배수",ChapterTable!$S:$T,2,0)*D1690)
  )
  )
  )
)</f>
        <v>5881.833984375</v>
      </c>
      <c r="G1690" t="s">
        <v>76</v>
      </c>
      <c r="J1690" t="str">
        <f>IF(ISBLANK(I1690),"",
IFERROR(VLOOKUP(I1690,[1]StringTable!$1:$1048576,MATCH([1]StringTable!$B$1,[1]StringTable!$1:$1,0),0),
IFERROR(VLOOKUP(I1690,[1]InApkStringTable!$1:$1048576,MATCH([1]InApkStringTable!$B$1,[1]InApkStringTable!$1:$1,0),0),
"스트링없음")))</f>
        <v/>
      </c>
      <c r="L1690" t="b">
        <v>1</v>
      </c>
      <c r="N1690" t="str">
        <f>IF(ISBLANK(M1690),"",IF(ISERROR(VLOOKUP(M1690,MapTable!$A:$A,1,0)),"맵없음",""))</f>
        <v/>
      </c>
      <c r="O1690">
        <f t="shared" si="105"/>
        <v>95</v>
      </c>
      <c r="Q1690">
        <f t="shared" si="106"/>
        <v>95</v>
      </c>
      <c r="R1690" t="b">
        <f t="shared" ca="1" si="107"/>
        <v>1</v>
      </c>
      <c r="T1690" t="b">
        <f t="shared" ca="1" si="108"/>
        <v>1</v>
      </c>
      <c r="X1690" t="str">
        <f>IF(ISBLANK(W1690),"",
IF(ISERROR(FIND(",",W1690)),
  IF(ISERROR(VLOOKUP(W1690,MapTable!$A:$A,1,0)),"맵없음",
  ""),
IF(ISERROR(FIND(",",W1690,FIND(",",W1690)+1)),
  IF(OR(ISERROR(VLOOKUP(LEFT(W1690,FIND(",",W1690)-1),MapTable!$A:$A,1,0)),ISERROR(VLOOKUP(TRIM(MID(W1690,FIND(",",W1690)+1,999)),MapTable!$A:$A,1,0))),"맵없음",
  ""),
IF(ISERROR(FIND(",",W1690,FIND(",",W1690,FIND(",",W1690)+1)+1)),
  IF(OR(ISERROR(VLOOKUP(LEFT(W1690,FIND(",",W1690)-1),MapTable!$A:$A,1,0)),ISERROR(VLOOKUP(TRIM(MID(W1690,FIND(",",W1690)+1,FIND(",",W1690,FIND(",",W1690)+1)-FIND(",",W1690)-1)),MapTable!$A:$A,1,0)),ISERROR(VLOOKUP(TRIM(MID(W1690,FIND(",",W1690,FIND(",",W1690)+1)+1,999)),MapTable!$A:$A,1,0))),"맵없음",
  ""),
IF(ISERROR(FIND(",",W1690,FIND(",",W1690,FIND(",",W1690,FIND(",",W1690)+1)+1)+1)),
  IF(OR(ISERROR(VLOOKUP(LEFT(W1690,FIND(",",W1690)-1),MapTable!$A:$A,1,0)),ISERROR(VLOOKUP(TRIM(MID(W1690,FIND(",",W1690)+1,FIND(",",W1690,FIND(",",W1690)+1)-FIND(",",W1690)-1)),MapTable!$A:$A,1,0)),ISERROR(VLOOKUP(TRIM(MID(W1690,FIND(",",W1690,FIND(",",W1690)+1)+1,FIND(",",W1690,FIND(",",W1690,FIND(",",W1690)+1)+1)-FIND(",",W1690,FIND(",",W1690)+1)-1)),MapTable!$A:$A,1,0)),ISERROR(VLOOKUP(TRIM(MID(W1690,FIND(",",W1690,FIND(",",W1690,FIND(",",W1690)+1)+1)+1,999)),MapTable!$A:$A,1,0))),"맵없음",
  ""),
)))))</f>
        <v/>
      </c>
      <c r="AC1690" t="str">
        <f>IF(ISBLANK(AB1690),"",IF(ISERROR(VLOOKUP(AB1690,[3]DropTable!$A:$A,1,0)),"드랍없음",""))</f>
        <v/>
      </c>
      <c r="AE1690" t="str">
        <f>IF(ISBLANK(AD1690),"",IF(ISERROR(VLOOKUP(AD1690,[3]DropTable!$A:$A,1,0)),"드랍없음",""))</f>
        <v/>
      </c>
      <c r="AG1690">
        <v>9.8000000000000007</v>
      </c>
      <c r="AH1690">
        <v>1</v>
      </c>
    </row>
    <row r="1691" spans="1:34" x14ac:dyDescent="0.3">
      <c r="A1691">
        <v>11</v>
      </c>
      <c r="B1691">
        <v>50</v>
      </c>
      <c r="C1691">
        <f>IF(OR($L1691=TRUE,$A1691=0,MOD($A1691,ChapterTable!$S$20)&lt;&gt;0),
MAX(0,INT(($B1691+ChapterTable!$Q$26+VLOOKUP(SUBSTITUTE(C$1,"성장단계","")&amp;"단계오프셋",ChapterTable!$S:$T,2,0))/ChapterTable!$Q$23)),
MAX(0,INT(($B1691+ChapterTable!$S$26+VLOOKUP(SUBSTITUTE(C$1,"성장단계","")&amp;"보스단계오프셋",ChapterTable!$S:$T,2,0))/ChapterTable!$S$23)))</f>
        <v>5</v>
      </c>
      <c r="D1691">
        <f>IF(OR($L1691=TRUE,$A1691=0,MOD($A1691,ChapterTable!$S$20)&lt;&gt;0),
MAX(0,INT(($B1691+ChapterTable!$Q$26+VLOOKUP(SUBSTITUTE(D$1,"성장단계","")&amp;"단계오프셋",ChapterTable!$S:$T,2,0))/ChapterTable!$Q$23)),
MAX(0,INT(($B1691+ChapterTable!$S$26+VLOOKUP(SUBSTITUTE(D$1,"성장단계","")&amp;"보스단계오프셋",ChapterTable!$S:$T,2,0))/ChapterTable!$S$23)))</f>
        <v>4</v>
      </c>
      <c r="E1691" s="1">
        <f ca="1">IF(AND($A1691=0,$B1691=1),
    VLOOKUP(1,ChapterTable!$1:$1048576,MATCH("최종"&amp;SUBSTITUTE(SUBSTITUTE(E$1,"standard",""),"|Float",""),ChapterTable!$1:$1,0),0)*ChapterTable!$Q$17,
  IF(AND($A1691=0,$B1691=0),
    E1692,
  IF($B1691=0,
    VLOOKUP($A1691,ChapterTable!$1:$1048576,MATCH("최종"&amp;SUBSTITUTE(SUBSTITUTE(E$1,"standard",""),"|Float",""),ChapterTable!$1:$1,0),0),
  IF($B1691=1,
    IF($L1691=FALSE,
      VLOOKUP($A1691,ChapterTable!$1:$1048576,MATCH("최종"&amp;SUBSTITUTE(SUBSTITUTE(E$1,"standard",""),"|Float",""),ChapterTable!$1:$1,0),0),
      VLOOKUP($A1691-ChapterTable!$Q$11,ChapterTable!$1:$1048576,MATCH("최종"&amp;SUBSTITUTE(SUBSTITUTE(E$1,"standard",""),"|Float",""),ChapterTable!$1:$1,0),0)*ChapterTable!$Q$14
    ),
  OFFSET(E1691,-$B1691+IF($L1691,1,0),0)*
    (VLOOKUP(SUBSTITUTE(SUBSTITUTE(E$1,"standard",""),"|Float","")&amp;"인게임누적곱배수",ChapterTable!$S:$T,2,0)^C1691
    +VLOOKUP(SUBSTITUTE(SUBSTITUTE(E$1,"standard",""),"|Float","")&amp;"인게임누적합배수",ChapterTable!$S:$T,2,0)*C1691)
  )
  )
  )
)</f>
        <v>16175.04345703125</v>
      </c>
      <c r="F1691" s="1">
        <f ca="1">IF(AND($A1691=0,$B1691=1),
    VLOOKUP(1,ChapterTable!$1:$1048576,MATCH("최종"&amp;SUBSTITUTE(SUBSTITUTE(F$1,"standard",""),"|Float",""),ChapterTable!$1:$1,0),0)*ChapterTable!$Q$17,
  IF(AND($A1691=0,$B1691=0),
    F1692,
  IF($B1691=0,
    VLOOKUP($A1691,ChapterTable!$1:$1048576,MATCH("최종"&amp;SUBSTITUTE(SUBSTITUTE(F$1,"standard",""),"|Float",""),ChapterTable!$1:$1,0),0),
  IF($B1691=1,
    IF($L1691=FALSE,
      VLOOKUP($A1691,ChapterTable!$1:$1048576,MATCH("최종"&amp;SUBSTITUTE(SUBSTITUTE(F$1,"standard",""),"|Float",""),ChapterTable!$1:$1,0),0),
      VLOOKUP($A1691-ChapterTable!$Q$11,ChapterTable!$1:$1048576,MATCH("최종"&amp;SUBSTITUTE(SUBSTITUTE(F$1,"standard",""),"|Float",""),ChapterTable!$1:$1,0),0)*ChapterTable!$Q$14
    ),
  OFFSET(F1691,-$B1691+IF($L1691,1,0),0)*
    (VLOOKUP(SUBSTITUTE(SUBSTITUTE(F$1,"standard",""),"|Float","")&amp;"인게임누적곱배수",ChapterTable!$S:$T,2,0)^D1691
    +VLOOKUP(SUBSTITUTE(SUBSTITUTE(F$1,"standard",""),"|Float","")&amp;"인게임누적합배수",ChapterTable!$S:$T,2,0)*D1691)
  )
  )
  )
)</f>
        <v>5881.833984375</v>
      </c>
      <c r="G1691" t="s">
        <v>76</v>
      </c>
      <c r="J1691" t="str">
        <f>IF(ISBLANK(I1691),"",
IFERROR(VLOOKUP(I1691,[1]StringTable!$1:$1048576,MATCH([1]StringTable!$B$1,[1]StringTable!$1:$1,0),0),
IFERROR(VLOOKUP(I1691,[1]InApkStringTable!$1:$1048576,MATCH([1]InApkStringTable!$B$1,[1]InApkStringTable!$1:$1,0),0),
"스트링없음")))</f>
        <v/>
      </c>
      <c r="L1691" t="b">
        <v>1</v>
      </c>
      <c r="N1691" t="str">
        <f>IF(ISBLANK(M1691),"",IF(ISERROR(VLOOKUP(M1691,MapTable!$A:$A,1,0)),"맵없음",""))</f>
        <v/>
      </c>
      <c r="O1691">
        <f t="shared" si="105"/>
        <v>21</v>
      </c>
      <c r="Q1691">
        <f t="shared" si="106"/>
        <v>21</v>
      </c>
      <c r="R1691" t="b">
        <f t="shared" ca="1" si="107"/>
        <v>0</v>
      </c>
      <c r="T1691" t="b">
        <f t="shared" ca="1" si="108"/>
        <v>0</v>
      </c>
      <c r="X1691" t="str">
        <f>IF(ISBLANK(W1691),"",
IF(ISERROR(FIND(",",W1691)),
  IF(ISERROR(VLOOKUP(W1691,MapTable!$A:$A,1,0)),"맵없음",
  ""),
IF(ISERROR(FIND(",",W1691,FIND(",",W1691)+1)),
  IF(OR(ISERROR(VLOOKUP(LEFT(W1691,FIND(",",W1691)-1),MapTable!$A:$A,1,0)),ISERROR(VLOOKUP(TRIM(MID(W1691,FIND(",",W1691)+1,999)),MapTable!$A:$A,1,0))),"맵없음",
  ""),
IF(ISERROR(FIND(",",W1691,FIND(",",W1691,FIND(",",W1691)+1)+1)),
  IF(OR(ISERROR(VLOOKUP(LEFT(W1691,FIND(",",W1691)-1),MapTable!$A:$A,1,0)),ISERROR(VLOOKUP(TRIM(MID(W1691,FIND(",",W1691)+1,FIND(",",W1691,FIND(",",W1691)+1)-FIND(",",W1691)-1)),MapTable!$A:$A,1,0)),ISERROR(VLOOKUP(TRIM(MID(W1691,FIND(",",W1691,FIND(",",W1691)+1)+1,999)),MapTable!$A:$A,1,0))),"맵없음",
  ""),
IF(ISERROR(FIND(",",W1691,FIND(",",W1691,FIND(",",W1691,FIND(",",W1691)+1)+1)+1)),
  IF(OR(ISERROR(VLOOKUP(LEFT(W1691,FIND(",",W1691)-1),MapTable!$A:$A,1,0)),ISERROR(VLOOKUP(TRIM(MID(W1691,FIND(",",W1691)+1,FIND(",",W1691,FIND(",",W1691)+1)-FIND(",",W1691)-1)),MapTable!$A:$A,1,0)),ISERROR(VLOOKUP(TRIM(MID(W1691,FIND(",",W1691,FIND(",",W1691)+1)+1,FIND(",",W1691,FIND(",",W1691,FIND(",",W1691)+1)+1)-FIND(",",W1691,FIND(",",W1691)+1)-1)),MapTable!$A:$A,1,0)),ISERROR(VLOOKUP(TRIM(MID(W1691,FIND(",",W1691,FIND(",",W1691,FIND(",",W1691)+1)+1)+1,999)),MapTable!$A:$A,1,0))),"맵없음",
  ""),
)))))</f>
        <v/>
      </c>
      <c r="AC1691" t="str">
        <f>IF(ISBLANK(AB1691),"",IF(ISERROR(VLOOKUP(AB1691,[3]DropTable!$A:$A,1,0)),"드랍없음",""))</f>
        <v/>
      </c>
      <c r="AE1691" t="str">
        <f>IF(ISBLANK(AD1691),"",IF(ISERROR(VLOOKUP(AD1691,[3]DropTable!$A:$A,1,0)),"드랍없음",""))</f>
        <v/>
      </c>
      <c r="AG1691">
        <v>9.8000000000000007</v>
      </c>
      <c r="AH1691">
        <v>1</v>
      </c>
    </row>
    <row r="1692" spans="1:34" x14ac:dyDescent="0.3">
      <c r="A1692">
        <v>12</v>
      </c>
      <c r="B1692">
        <v>1</v>
      </c>
      <c r="C1692">
        <f>IF(OR($L1692=TRUE,$A1692=0,MOD($A1692,ChapterTable!$S$20)&lt;&gt;0),
MAX(0,INT(($B1692+ChapterTable!$Q$26+VLOOKUP(SUBSTITUTE(C$1,"성장단계","")&amp;"단계오프셋",ChapterTable!$S:$T,2,0))/ChapterTable!$Q$23)),
MAX(0,INT(($B1692+ChapterTable!$S$26+VLOOKUP(SUBSTITUTE(C$1,"성장단계","")&amp;"보스단계오프셋",ChapterTable!$S:$T,2,0))/ChapterTable!$S$23)))</f>
        <v>0</v>
      </c>
      <c r="D1692">
        <f>IF(OR($L1692=TRUE,$A1692=0,MOD($A1692,ChapterTable!$S$20)&lt;&gt;0),
MAX(0,INT(($B1692+ChapterTable!$Q$26+VLOOKUP(SUBSTITUTE(D$1,"성장단계","")&amp;"단계오프셋",ChapterTable!$S:$T,2,0))/ChapterTable!$Q$23)),
MAX(0,INT(($B1692+ChapterTable!$S$26+VLOOKUP(SUBSTITUTE(D$1,"성장단계","")&amp;"보스단계오프셋",ChapterTable!$S:$T,2,0))/ChapterTable!$S$23)))</f>
        <v>0</v>
      </c>
      <c r="E1692" s="1">
        <f ca="1">IF(AND($A1692=0,$B1692=1),
    VLOOKUP(1,ChapterTable!$1:$1048576,MATCH("최종"&amp;SUBSTITUTE(SUBSTITUTE(E$1,"standard",""),"|Float",""),ChapterTable!$1:$1,0),0)*ChapterTable!$Q$17,
  IF(AND($A1692=0,$B1692=0),
    E1693,
  IF($B1692=0,
    VLOOKUP($A1692,ChapterTable!$1:$1048576,MATCH("최종"&amp;SUBSTITUTE(SUBSTITUTE(E$1,"standard",""),"|Float",""),ChapterTable!$1:$1,0),0),
  IF($B1692=1,
    IF($L1692=FALSE,
      VLOOKUP($A1692,ChapterTable!$1:$1048576,MATCH("최종"&amp;SUBSTITUTE(SUBSTITUTE(E$1,"standard",""),"|Float",""),ChapterTable!$1:$1,0),0),
      VLOOKUP($A1692-ChapterTable!$Q$11,ChapterTable!$1:$1048576,MATCH("최종"&amp;SUBSTITUTE(SUBSTITUTE(E$1,"standard",""),"|Float",""),ChapterTable!$1:$1,0),0)*ChapterTable!$Q$14
    ),
  OFFSET(E1692,-$B1692+IF($L1692,1,0),0)*
    (VLOOKUP(SUBSTITUTE(SUBSTITUTE(E$1,"standard",""),"|Float","")&amp;"인게임누적곱배수",ChapterTable!$S:$T,2,0)^C1692
    +VLOOKUP(SUBSTITUTE(SUBSTITUTE(E$1,"standard",""),"|Float","")&amp;"인게임누적합배수",ChapterTable!$S:$T,2,0)*C1692)
  )
  )
  )
)</f>
        <v>8822.7509765625</v>
      </c>
      <c r="F1692" s="1">
        <f ca="1">IF(AND($A1692=0,$B1692=1),
    VLOOKUP(1,ChapterTable!$1:$1048576,MATCH("최종"&amp;SUBSTITUTE(SUBSTITUTE(F$1,"standard",""),"|Float",""),ChapterTable!$1:$1,0),0)*ChapterTable!$Q$17,
  IF(AND($A1692=0,$B1692=0),
    F1693,
  IF($B1692=0,
    VLOOKUP($A1692,ChapterTable!$1:$1048576,MATCH("최종"&amp;SUBSTITUTE(SUBSTITUTE(F$1,"standard",""),"|Float",""),ChapterTable!$1:$1,0),0),
  IF($B1692=1,
    IF($L1692=FALSE,
      VLOOKUP($A1692,ChapterTable!$1:$1048576,MATCH("최종"&amp;SUBSTITUTE(SUBSTITUTE(F$1,"standard",""),"|Float",""),ChapterTable!$1:$1,0),0),
      VLOOKUP($A1692-ChapterTable!$Q$11,ChapterTable!$1:$1048576,MATCH("최종"&amp;SUBSTITUTE(SUBSTITUTE(F$1,"standard",""),"|Float",""),ChapterTable!$1:$1,0),0)*ChapterTable!$Q$14
    ),
  OFFSET(F1692,-$B1692+IF($L1692,1,0),0)*
    (VLOOKUP(SUBSTITUTE(SUBSTITUTE(F$1,"standard",""),"|Float","")&amp;"인게임누적곱배수",ChapterTable!$S:$T,2,0)^D1692
    +VLOOKUP(SUBSTITUTE(SUBSTITUTE(F$1,"standard",""),"|Float","")&amp;"인게임누적합배수",ChapterTable!$S:$T,2,0)*D1692)
  )
  )
  )
)</f>
        <v>4901.5283203125</v>
      </c>
      <c r="G1692" t="s">
        <v>76</v>
      </c>
      <c r="J1692" t="str">
        <f>IF(ISBLANK(I1692),"",
IFERROR(VLOOKUP(I1692,[1]StringTable!$1:$1048576,MATCH([1]StringTable!$B$1,[1]StringTable!$1:$1,0),0),
IFERROR(VLOOKUP(I1692,[1]InApkStringTable!$1:$1048576,MATCH([1]InApkStringTable!$B$1,[1]InApkStringTable!$1:$1,0),0),
"스트링없음")))</f>
        <v/>
      </c>
      <c r="L1692" t="b">
        <v>1</v>
      </c>
      <c r="N1692" t="str">
        <f>IF(ISBLANK(M1692),"",IF(ISERROR(VLOOKUP(M1692,MapTable!$A:$A,1,0)),"맵없음",""))</f>
        <v/>
      </c>
      <c r="O1692">
        <f t="shared" si="105"/>
        <v>1</v>
      </c>
      <c r="Q1692">
        <f t="shared" si="106"/>
        <v>1</v>
      </c>
      <c r="R1692" t="b">
        <f t="shared" ca="1" si="107"/>
        <v>0</v>
      </c>
      <c r="T1692" t="b">
        <f t="shared" ca="1" si="108"/>
        <v>0</v>
      </c>
      <c r="X1692" t="str">
        <f>IF(ISBLANK(W1692),"",
IF(ISERROR(FIND(",",W1692)),
  IF(ISERROR(VLOOKUP(W1692,MapTable!$A:$A,1,0)),"맵없음",
  ""),
IF(ISERROR(FIND(",",W1692,FIND(",",W1692)+1)),
  IF(OR(ISERROR(VLOOKUP(LEFT(W1692,FIND(",",W1692)-1),MapTable!$A:$A,1,0)),ISERROR(VLOOKUP(TRIM(MID(W1692,FIND(",",W1692)+1,999)),MapTable!$A:$A,1,0))),"맵없음",
  ""),
IF(ISERROR(FIND(",",W1692,FIND(",",W1692,FIND(",",W1692)+1)+1)),
  IF(OR(ISERROR(VLOOKUP(LEFT(W1692,FIND(",",W1692)-1),MapTable!$A:$A,1,0)),ISERROR(VLOOKUP(TRIM(MID(W1692,FIND(",",W1692)+1,FIND(",",W1692,FIND(",",W1692)+1)-FIND(",",W1692)-1)),MapTable!$A:$A,1,0)),ISERROR(VLOOKUP(TRIM(MID(W1692,FIND(",",W1692,FIND(",",W1692)+1)+1,999)),MapTable!$A:$A,1,0))),"맵없음",
  ""),
IF(ISERROR(FIND(",",W1692,FIND(",",W1692,FIND(",",W1692,FIND(",",W1692)+1)+1)+1)),
  IF(OR(ISERROR(VLOOKUP(LEFT(W1692,FIND(",",W1692)-1),MapTable!$A:$A,1,0)),ISERROR(VLOOKUP(TRIM(MID(W1692,FIND(",",W1692)+1,FIND(",",W1692,FIND(",",W1692)+1)-FIND(",",W1692)-1)),MapTable!$A:$A,1,0)),ISERROR(VLOOKUP(TRIM(MID(W1692,FIND(",",W1692,FIND(",",W1692)+1)+1,FIND(",",W1692,FIND(",",W1692,FIND(",",W1692)+1)+1)-FIND(",",W1692,FIND(",",W1692)+1)-1)),MapTable!$A:$A,1,0)),ISERROR(VLOOKUP(TRIM(MID(W1692,FIND(",",W1692,FIND(",",W1692,FIND(",",W1692)+1)+1)+1,999)),MapTable!$A:$A,1,0))),"맵없음",
  ""),
)))))</f>
        <v/>
      </c>
      <c r="AC1692" t="str">
        <f>IF(ISBLANK(AB1692),"",IF(ISERROR(VLOOKUP(AB1692,[3]DropTable!$A:$A,1,0)),"드랍없음",""))</f>
        <v/>
      </c>
      <c r="AE1692" t="str">
        <f>IF(ISBLANK(AD1692),"",IF(ISERROR(VLOOKUP(AD1692,[3]DropTable!$A:$A,1,0)),"드랍없음",""))</f>
        <v/>
      </c>
      <c r="AG1692">
        <v>9.8000000000000007</v>
      </c>
      <c r="AH1692">
        <v>1</v>
      </c>
    </row>
    <row r="1693" spans="1:34" x14ac:dyDescent="0.3">
      <c r="A1693">
        <v>12</v>
      </c>
      <c r="B1693">
        <v>2</v>
      </c>
      <c r="C1693">
        <f>IF(OR($L1693=TRUE,$A1693=0,MOD($A1693,ChapterTable!$S$20)&lt;&gt;0),
MAX(0,INT(($B1693+ChapterTable!$Q$26+VLOOKUP(SUBSTITUTE(C$1,"성장단계","")&amp;"단계오프셋",ChapterTable!$S:$T,2,0))/ChapterTable!$Q$23)),
MAX(0,INT(($B1693+ChapterTable!$S$26+VLOOKUP(SUBSTITUTE(C$1,"성장단계","")&amp;"보스단계오프셋",ChapterTable!$S:$T,2,0))/ChapterTable!$S$23)))</f>
        <v>0</v>
      </c>
      <c r="D1693">
        <f>IF(OR($L1693=TRUE,$A1693=0,MOD($A1693,ChapterTable!$S$20)&lt;&gt;0),
MAX(0,INT(($B1693+ChapterTable!$Q$26+VLOOKUP(SUBSTITUTE(D$1,"성장단계","")&amp;"단계오프셋",ChapterTable!$S:$T,2,0))/ChapterTable!$Q$23)),
MAX(0,INT(($B1693+ChapterTable!$S$26+VLOOKUP(SUBSTITUTE(D$1,"성장단계","")&amp;"보스단계오프셋",ChapterTable!$S:$T,2,0))/ChapterTable!$S$23)))</f>
        <v>0</v>
      </c>
      <c r="E1693" s="1">
        <f ca="1">IF(AND($A1693=0,$B1693=1),
    VLOOKUP(1,ChapterTable!$1:$1048576,MATCH("최종"&amp;SUBSTITUTE(SUBSTITUTE(E$1,"standard",""),"|Float",""),ChapterTable!$1:$1,0),0)*ChapterTable!$Q$17,
  IF(AND($A1693=0,$B1693=0),
    E1694,
  IF($B1693=0,
    VLOOKUP($A1693,ChapterTable!$1:$1048576,MATCH("최종"&amp;SUBSTITUTE(SUBSTITUTE(E$1,"standard",""),"|Float",""),ChapterTable!$1:$1,0),0),
  IF($B1693=1,
    IF($L1693=FALSE,
      VLOOKUP($A1693,ChapterTable!$1:$1048576,MATCH("최종"&amp;SUBSTITUTE(SUBSTITUTE(E$1,"standard",""),"|Float",""),ChapterTable!$1:$1,0),0),
      VLOOKUP($A1693-ChapterTable!$Q$11,ChapterTable!$1:$1048576,MATCH("최종"&amp;SUBSTITUTE(SUBSTITUTE(E$1,"standard",""),"|Float",""),ChapterTable!$1:$1,0),0)*ChapterTable!$Q$14
    ),
  OFFSET(E1693,-$B1693+IF($L1693,1,0),0)*
    (VLOOKUP(SUBSTITUTE(SUBSTITUTE(E$1,"standard",""),"|Float","")&amp;"인게임누적곱배수",ChapterTable!$S:$T,2,0)^C1693
    +VLOOKUP(SUBSTITUTE(SUBSTITUTE(E$1,"standard",""),"|Float","")&amp;"인게임누적합배수",ChapterTable!$S:$T,2,0)*C1693)
  )
  )
  )
)</f>
        <v>8822.7509765625</v>
      </c>
      <c r="F1693" s="1">
        <f ca="1">IF(AND($A1693=0,$B1693=1),
    VLOOKUP(1,ChapterTable!$1:$1048576,MATCH("최종"&amp;SUBSTITUTE(SUBSTITUTE(F$1,"standard",""),"|Float",""),ChapterTable!$1:$1,0),0)*ChapterTable!$Q$17,
  IF(AND($A1693=0,$B1693=0),
    F1694,
  IF($B1693=0,
    VLOOKUP($A1693,ChapterTable!$1:$1048576,MATCH("최종"&amp;SUBSTITUTE(SUBSTITUTE(F$1,"standard",""),"|Float",""),ChapterTable!$1:$1,0),0),
  IF($B1693=1,
    IF($L1693=FALSE,
      VLOOKUP($A1693,ChapterTable!$1:$1048576,MATCH("최종"&amp;SUBSTITUTE(SUBSTITUTE(F$1,"standard",""),"|Float",""),ChapterTable!$1:$1,0),0),
      VLOOKUP($A1693-ChapterTable!$Q$11,ChapterTable!$1:$1048576,MATCH("최종"&amp;SUBSTITUTE(SUBSTITUTE(F$1,"standard",""),"|Float",""),ChapterTable!$1:$1,0),0)*ChapterTable!$Q$14
    ),
  OFFSET(F1693,-$B1693+IF($L1693,1,0),0)*
    (VLOOKUP(SUBSTITUTE(SUBSTITUTE(F$1,"standard",""),"|Float","")&amp;"인게임누적곱배수",ChapterTable!$S:$T,2,0)^D1693
    +VLOOKUP(SUBSTITUTE(SUBSTITUTE(F$1,"standard",""),"|Float","")&amp;"인게임누적합배수",ChapterTable!$S:$T,2,0)*D1693)
  )
  )
  )
)</f>
        <v>4901.5283203125</v>
      </c>
      <c r="G1693" t="s">
        <v>76</v>
      </c>
      <c r="J1693" t="str">
        <f>IF(ISBLANK(I1693),"",
IFERROR(VLOOKUP(I1693,[1]StringTable!$1:$1048576,MATCH([1]StringTable!$B$1,[1]StringTable!$1:$1,0),0),
IFERROR(VLOOKUP(I1693,[1]InApkStringTable!$1:$1048576,MATCH([1]InApkStringTable!$B$1,[1]InApkStringTable!$1:$1,0),0),
"스트링없음")))</f>
        <v/>
      </c>
      <c r="L1693" t="b">
        <v>1</v>
      </c>
      <c r="N1693" t="str">
        <f>IF(ISBLANK(M1693),"",IF(ISERROR(VLOOKUP(M1693,MapTable!$A:$A,1,0)),"맵없음",""))</f>
        <v/>
      </c>
      <c r="O1693">
        <f t="shared" si="105"/>
        <v>1</v>
      </c>
      <c r="Q1693">
        <f t="shared" si="106"/>
        <v>1</v>
      </c>
      <c r="R1693" t="b">
        <f t="shared" ca="1" si="107"/>
        <v>0</v>
      </c>
      <c r="T1693" t="b">
        <f t="shared" ca="1" si="108"/>
        <v>0</v>
      </c>
      <c r="X1693" t="str">
        <f>IF(ISBLANK(W1693),"",
IF(ISERROR(FIND(",",W1693)),
  IF(ISERROR(VLOOKUP(W1693,MapTable!$A:$A,1,0)),"맵없음",
  ""),
IF(ISERROR(FIND(",",W1693,FIND(",",W1693)+1)),
  IF(OR(ISERROR(VLOOKUP(LEFT(W1693,FIND(",",W1693)-1),MapTable!$A:$A,1,0)),ISERROR(VLOOKUP(TRIM(MID(W1693,FIND(",",W1693)+1,999)),MapTable!$A:$A,1,0))),"맵없음",
  ""),
IF(ISERROR(FIND(",",W1693,FIND(",",W1693,FIND(",",W1693)+1)+1)),
  IF(OR(ISERROR(VLOOKUP(LEFT(W1693,FIND(",",W1693)-1),MapTable!$A:$A,1,0)),ISERROR(VLOOKUP(TRIM(MID(W1693,FIND(",",W1693)+1,FIND(",",W1693,FIND(",",W1693)+1)-FIND(",",W1693)-1)),MapTable!$A:$A,1,0)),ISERROR(VLOOKUP(TRIM(MID(W1693,FIND(",",W1693,FIND(",",W1693)+1)+1,999)),MapTable!$A:$A,1,0))),"맵없음",
  ""),
IF(ISERROR(FIND(",",W1693,FIND(",",W1693,FIND(",",W1693,FIND(",",W1693)+1)+1)+1)),
  IF(OR(ISERROR(VLOOKUP(LEFT(W1693,FIND(",",W1693)-1),MapTable!$A:$A,1,0)),ISERROR(VLOOKUP(TRIM(MID(W1693,FIND(",",W1693)+1,FIND(",",W1693,FIND(",",W1693)+1)-FIND(",",W1693)-1)),MapTable!$A:$A,1,0)),ISERROR(VLOOKUP(TRIM(MID(W1693,FIND(",",W1693,FIND(",",W1693)+1)+1,FIND(",",W1693,FIND(",",W1693,FIND(",",W1693)+1)+1)-FIND(",",W1693,FIND(",",W1693)+1)-1)),MapTable!$A:$A,1,0)),ISERROR(VLOOKUP(TRIM(MID(W1693,FIND(",",W1693,FIND(",",W1693,FIND(",",W1693)+1)+1)+1,999)),MapTable!$A:$A,1,0))),"맵없음",
  ""),
)))))</f>
        <v/>
      </c>
      <c r="AC1693" t="str">
        <f>IF(ISBLANK(AB1693),"",IF(ISERROR(VLOOKUP(AB1693,[3]DropTable!$A:$A,1,0)),"드랍없음",""))</f>
        <v/>
      </c>
      <c r="AE1693" t="str">
        <f>IF(ISBLANK(AD1693),"",IF(ISERROR(VLOOKUP(AD1693,[3]DropTable!$A:$A,1,0)),"드랍없음",""))</f>
        <v/>
      </c>
      <c r="AG1693">
        <v>9.8000000000000007</v>
      </c>
      <c r="AH1693">
        <v>1</v>
      </c>
    </row>
    <row r="1694" spans="1:34" x14ac:dyDescent="0.3">
      <c r="A1694">
        <v>12</v>
      </c>
      <c r="B1694">
        <v>3</v>
      </c>
      <c r="C1694">
        <f>IF(OR($L1694=TRUE,$A1694=0,MOD($A1694,ChapterTable!$S$20)&lt;&gt;0),
MAX(0,INT(($B1694+ChapterTable!$Q$26+VLOOKUP(SUBSTITUTE(C$1,"성장단계","")&amp;"단계오프셋",ChapterTable!$S:$T,2,0))/ChapterTable!$Q$23)),
MAX(0,INT(($B1694+ChapterTable!$S$26+VLOOKUP(SUBSTITUTE(C$1,"성장단계","")&amp;"보스단계오프셋",ChapterTable!$S:$T,2,0))/ChapterTable!$S$23)))</f>
        <v>0</v>
      </c>
      <c r="D1694">
        <f>IF(OR($L1694=TRUE,$A1694=0,MOD($A1694,ChapterTable!$S$20)&lt;&gt;0),
MAX(0,INT(($B1694+ChapterTable!$Q$26+VLOOKUP(SUBSTITUTE(D$1,"성장단계","")&amp;"단계오프셋",ChapterTable!$S:$T,2,0))/ChapterTable!$Q$23)),
MAX(0,INT(($B1694+ChapterTable!$S$26+VLOOKUP(SUBSTITUTE(D$1,"성장단계","")&amp;"보스단계오프셋",ChapterTable!$S:$T,2,0))/ChapterTable!$S$23)))</f>
        <v>0</v>
      </c>
      <c r="E1694" s="1">
        <f ca="1">IF(AND($A1694=0,$B1694=1),
    VLOOKUP(1,ChapterTable!$1:$1048576,MATCH("최종"&amp;SUBSTITUTE(SUBSTITUTE(E$1,"standard",""),"|Float",""),ChapterTable!$1:$1,0),0)*ChapterTable!$Q$17,
  IF(AND($A1694=0,$B1694=0),
    E1695,
  IF($B1694=0,
    VLOOKUP($A1694,ChapterTable!$1:$1048576,MATCH("최종"&amp;SUBSTITUTE(SUBSTITUTE(E$1,"standard",""),"|Float",""),ChapterTable!$1:$1,0),0),
  IF($B1694=1,
    IF($L1694=FALSE,
      VLOOKUP($A1694,ChapterTable!$1:$1048576,MATCH("최종"&amp;SUBSTITUTE(SUBSTITUTE(E$1,"standard",""),"|Float",""),ChapterTable!$1:$1,0),0),
      VLOOKUP($A1694-ChapterTable!$Q$11,ChapterTable!$1:$1048576,MATCH("최종"&amp;SUBSTITUTE(SUBSTITUTE(E$1,"standard",""),"|Float",""),ChapterTable!$1:$1,0),0)*ChapterTable!$Q$14
    ),
  OFFSET(E1694,-$B1694+IF($L1694,1,0),0)*
    (VLOOKUP(SUBSTITUTE(SUBSTITUTE(E$1,"standard",""),"|Float","")&amp;"인게임누적곱배수",ChapterTable!$S:$T,2,0)^C1694
    +VLOOKUP(SUBSTITUTE(SUBSTITUTE(E$1,"standard",""),"|Float","")&amp;"인게임누적합배수",ChapterTable!$S:$T,2,0)*C1694)
  )
  )
  )
)</f>
        <v>8822.7509765625</v>
      </c>
      <c r="F1694" s="1">
        <f ca="1">IF(AND($A1694=0,$B1694=1),
    VLOOKUP(1,ChapterTable!$1:$1048576,MATCH("최종"&amp;SUBSTITUTE(SUBSTITUTE(F$1,"standard",""),"|Float",""),ChapterTable!$1:$1,0),0)*ChapterTable!$Q$17,
  IF(AND($A1694=0,$B1694=0),
    F1695,
  IF($B1694=0,
    VLOOKUP($A1694,ChapterTable!$1:$1048576,MATCH("최종"&amp;SUBSTITUTE(SUBSTITUTE(F$1,"standard",""),"|Float",""),ChapterTable!$1:$1,0),0),
  IF($B1694=1,
    IF($L1694=FALSE,
      VLOOKUP($A1694,ChapterTable!$1:$1048576,MATCH("최종"&amp;SUBSTITUTE(SUBSTITUTE(F$1,"standard",""),"|Float",""),ChapterTable!$1:$1,0),0),
      VLOOKUP($A1694-ChapterTable!$Q$11,ChapterTable!$1:$1048576,MATCH("최종"&amp;SUBSTITUTE(SUBSTITUTE(F$1,"standard",""),"|Float",""),ChapterTable!$1:$1,0),0)*ChapterTable!$Q$14
    ),
  OFFSET(F1694,-$B1694+IF($L1694,1,0),0)*
    (VLOOKUP(SUBSTITUTE(SUBSTITUTE(F$1,"standard",""),"|Float","")&amp;"인게임누적곱배수",ChapterTable!$S:$T,2,0)^D1694
    +VLOOKUP(SUBSTITUTE(SUBSTITUTE(F$1,"standard",""),"|Float","")&amp;"인게임누적합배수",ChapterTable!$S:$T,2,0)*D1694)
  )
  )
  )
)</f>
        <v>4901.5283203125</v>
      </c>
      <c r="G1694" t="s">
        <v>76</v>
      </c>
      <c r="J1694" t="str">
        <f>IF(ISBLANK(I1694),"",
IFERROR(VLOOKUP(I1694,[1]StringTable!$1:$1048576,MATCH([1]StringTable!$B$1,[1]StringTable!$1:$1,0),0),
IFERROR(VLOOKUP(I1694,[1]InApkStringTable!$1:$1048576,MATCH([1]InApkStringTable!$B$1,[1]InApkStringTable!$1:$1,0),0),
"스트링없음")))</f>
        <v/>
      </c>
      <c r="L1694" t="b">
        <v>1</v>
      </c>
      <c r="N1694" t="str">
        <f>IF(ISBLANK(M1694),"",IF(ISERROR(VLOOKUP(M1694,MapTable!$A:$A,1,0)),"맵없음",""))</f>
        <v/>
      </c>
      <c r="O1694">
        <f t="shared" si="105"/>
        <v>1</v>
      </c>
      <c r="Q1694">
        <f t="shared" si="106"/>
        <v>1</v>
      </c>
      <c r="R1694" t="b">
        <f t="shared" ca="1" si="107"/>
        <v>0</v>
      </c>
      <c r="T1694" t="b">
        <f t="shared" ca="1" si="108"/>
        <v>0</v>
      </c>
      <c r="X1694" t="str">
        <f>IF(ISBLANK(W1694),"",
IF(ISERROR(FIND(",",W1694)),
  IF(ISERROR(VLOOKUP(W1694,MapTable!$A:$A,1,0)),"맵없음",
  ""),
IF(ISERROR(FIND(",",W1694,FIND(",",W1694)+1)),
  IF(OR(ISERROR(VLOOKUP(LEFT(W1694,FIND(",",W1694)-1),MapTable!$A:$A,1,0)),ISERROR(VLOOKUP(TRIM(MID(W1694,FIND(",",W1694)+1,999)),MapTable!$A:$A,1,0))),"맵없음",
  ""),
IF(ISERROR(FIND(",",W1694,FIND(",",W1694,FIND(",",W1694)+1)+1)),
  IF(OR(ISERROR(VLOOKUP(LEFT(W1694,FIND(",",W1694)-1),MapTable!$A:$A,1,0)),ISERROR(VLOOKUP(TRIM(MID(W1694,FIND(",",W1694)+1,FIND(",",W1694,FIND(",",W1694)+1)-FIND(",",W1694)-1)),MapTable!$A:$A,1,0)),ISERROR(VLOOKUP(TRIM(MID(W1694,FIND(",",W1694,FIND(",",W1694)+1)+1,999)),MapTable!$A:$A,1,0))),"맵없음",
  ""),
IF(ISERROR(FIND(",",W1694,FIND(",",W1694,FIND(",",W1694,FIND(",",W1694)+1)+1)+1)),
  IF(OR(ISERROR(VLOOKUP(LEFT(W1694,FIND(",",W1694)-1),MapTable!$A:$A,1,0)),ISERROR(VLOOKUP(TRIM(MID(W1694,FIND(",",W1694)+1,FIND(",",W1694,FIND(",",W1694)+1)-FIND(",",W1694)-1)),MapTable!$A:$A,1,0)),ISERROR(VLOOKUP(TRIM(MID(W1694,FIND(",",W1694,FIND(",",W1694)+1)+1,FIND(",",W1694,FIND(",",W1694,FIND(",",W1694)+1)+1)-FIND(",",W1694,FIND(",",W1694)+1)-1)),MapTable!$A:$A,1,0)),ISERROR(VLOOKUP(TRIM(MID(W1694,FIND(",",W1694,FIND(",",W1694,FIND(",",W1694)+1)+1)+1,999)),MapTable!$A:$A,1,0))),"맵없음",
  ""),
)))))</f>
        <v/>
      </c>
      <c r="AC1694" t="str">
        <f>IF(ISBLANK(AB1694),"",IF(ISERROR(VLOOKUP(AB1694,[3]DropTable!$A:$A,1,0)),"드랍없음",""))</f>
        <v/>
      </c>
      <c r="AE1694" t="str">
        <f>IF(ISBLANK(AD1694),"",IF(ISERROR(VLOOKUP(AD1694,[3]DropTable!$A:$A,1,0)),"드랍없음",""))</f>
        <v/>
      </c>
      <c r="AG1694">
        <v>9.8000000000000007</v>
      </c>
      <c r="AH1694">
        <v>1</v>
      </c>
    </row>
    <row r="1695" spans="1:34" x14ac:dyDescent="0.3">
      <c r="A1695">
        <v>12</v>
      </c>
      <c r="B1695">
        <v>4</v>
      </c>
      <c r="C1695">
        <f>IF(OR($L1695=TRUE,$A1695=0,MOD($A1695,ChapterTable!$S$20)&lt;&gt;0),
MAX(0,INT(($B1695+ChapterTable!$Q$26+VLOOKUP(SUBSTITUTE(C$1,"성장단계","")&amp;"단계오프셋",ChapterTable!$S:$T,2,0))/ChapterTable!$Q$23)),
MAX(0,INT(($B1695+ChapterTable!$S$26+VLOOKUP(SUBSTITUTE(C$1,"성장단계","")&amp;"보스단계오프셋",ChapterTable!$S:$T,2,0))/ChapterTable!$S$23)))</f>
        <v>0</v>
      </c>
      <c r="D1695">
        <f>IF(OR($L1695=TRUE,$A1695=0,MOD($A1695,ChapterTable!$S$20)&lt;&gt;0),
MAX(0,INT(($B1695+ChapterTable!$Q$26+VLOOKUP(SUBSTITUTE(D$1,"성장단계","")&amp;"단계오프셋",ChapterTable!$S:$T,2,0))/ChapterTable!$Q$23)),
MAX(0,INT(($B1695+ChapterTable!$S$26+VLOOKUP(SUBSTITUTE(D$1,"성장단계","")&amp;"보스단계오프셋",ChapterTable!$S:$T,2,0))/ChapterTable!$S$23)))</f>
        <v>0</v>
      </c>
      <c r="E1695" s="1">
        <f ca="1">IF(AND($A1695=0,$B1695=1),
    VLOOKUP(1,ChapterTable!$1:$1048576,MATCH("최종"&amp;SUBSTITUTE(SUBSTITUTE(E$1,"standard",""),"|Float",""),ChapterTable!$1:$1,0),0)*ChapterTable!$Q$17,
  IF(AND($A1695=0,$B1695=0),
    E1696,
  IF($B1695=0,
    VLOOKUP($A1695,ChapterTable!$1:$1048576,MATCH("최종"&amp;SUBSTITUTE(SUBSTITUTE(E$1,"standard",""),"|Float",""),ChapterTable!$1:$1,0),0),
  IF($B1695=1,
    IF($L1695=FALSE,
      VLOOKUP($A1695,ChapterTable!$1:$1048576,MATCH("최종"&amp;SUBSTITUTE(SUBSTITUTE(E$1,"standard",""),"|Float",""),ChapterTable!$1:$1,0),0),
      VLOOKUP($A1695-ChapterTable!$Q$11,ChapterTable!$1:$1048576,MATCH("최종"&amp;SUBSTITUTE(SUBSTITUTE(E$1,"standard",""),"|Float",""),ChapterTable!$1:$1,0),0)*ChapterTable!$Q$14
    ),
  OFFSET(E1695,-$B1695+IF($L1695,1,0),0)*
    (VLOOKUP(SUBSTITUTE(SUBSTITUTE(E$1,"standard",""),"|Float","")&amp;"인게임누적곱배수",ChapterTable!$S:$T,2,0)^C1695
    +VLOOKUP(SUBSTITUTE(SUBSTITUTE(E$1,"standard",""),"|Float","")&amp;"인게임누적합배수",ChapterTable!$S:$T,2,0)*C1695)
  )
  )
  )
)</f>
        <v>8822.7509765625</v>
      </c>
      <c r="F1695" s="1">
        <f ca="1">IF(AND($A1695=0,$B1695=1),
    VLOOKUP(1,ChapterTable!$1:$1048576,MATCH("최종"&amp;SUBSTITUTE(SUBSTITUTE(F$1,"standard",""),"|Float",""),ChapterTable!$1:$1,0),0)*ChapterTable!$Q$17,
  IF(AND($A1695=0,$B1695=0),
    F1696,
  IF($B1695=0,
    VLOOKUP($A1695,ChapterTable!$1:$1048576,MATCH("최종"&amp;SUBSTITUTE(SUBSTITUTE(F$1,"standard",""),"|Float",""),ChapterTable!$1:$1,0),0),
  IF($B1695=1,
    IF($L1695=FALSE,
      VLOOKUP($A1695,ChapterTable!$1:$1048576,MATCH("최종"&amp;SUBSTITUTE(SUBSTITUTE(F$1,"standard",""),"|Float",""),ChapterTable!$1:$1,0),0),
      VLOOKUP($A1695-ChapterTable!$Q$11,ChapterTable!$1:$1048576,MATCH("최종"&amp;SUBSTITUTE(SUBSTITUTE(F$1,"standard",""),"|Float",""),ChapterTable!$1:$1,0),0)*ChapterTable!$Q$14
    ),
  OFFSET(F1695,-$B1695+IF($L1695,1,0),0)*
    (VLOOKUP(SUBSTITUTE(SUBSTITUTE(F$1,"standard",""),"|Float","")&amp;"인게임누적곱배수",ChapterTable!$S:$T,2,0)^D1695
    +VLOOKUP(SUBSTITUTE(SUBSTITUTE(F$1,"standard",""),"|Float","")&amp;"인게임누적합배수",ChapterTable!$S:$T,2,0)*D1695)
  )
  )
  )
)</f>
        <v>4901.5283203125</v>
      </c>
      <c r="G1695" t="s">
        <v>76</v>
      </c>
      <c r="J1695" t="str">
        <f>IF(ISBLANK(I1695),"",
IFERROR(VLOOKUP(I1695,[1]StringTable!$1:$1048576,MATCH([1]StringTable!$B$1,[1]StringTable!$1:$1,0),0),
IFERROR(VLOOKUP(I1695,[1]InApkStringTable!$1:$1048576,MATCH([1]InApkStringTable!$B$1,[1]InApkStringTable!$1:$1,0),0),
"스트링없음")))</f>
        <v/>
      </c>
      <c r="L1695" t="b">
        <v>1</v>
      </c>
      <c r="N1695" t="str">
        <f>IF(ISBLANK(M1695),"",IF(ISERROR(VLOOKUP(M1695,MapTable!$A:$A,1,0)),"맵없음",""))</f>
        <v/>
      </c>
      <c r="O1695">
        <f t="shared" si="105"/>
        <v>1</v>
      </c>
      <c r="Q1695">
        <f t="shared" si="106"/>
        <v>1</v>
      </c>
      <c r="R1695" t="b">
        <f t="shared" ca="1" si="107"/>
        <v>0</v>
      </c>
      <c r="T1695" t="b">
        <f t="shared" ca="1" si="108"/>
        <v>0</v>
      </c>
      <c r="X1695" t="str">
        <f>IF(ISBLANK(W1695),"",
IF(ISERROR(FIND(",",W1695)),
  IF(ISERROR(VLOOKUP(W1695,MapTable!$A:$A,1,0)),"맵없음",
  ""),
IF(ISERROR(FIND(",",W1695,FIND(",",W1695)+1)),
  IF(OR(ISERROR(VLOOKUP(LEFT(W1695,FIND(",",W1695)-1),MapTable!$A:$A,1,0)),ISERROR(VLOOKUP(TRIM(MID(W1695,FIND(",",W1695)+1,999)),MapTable!$A:$A,1,0))),"맵없음",
  ""),
IF(ISERROR(FIND(",",W1695,FIND(",",W1695,FIND(",",W1695)+1)+1)),
  IF(OR(ISERROR(VLOOKUP(LEFT(W1695,FIND(",",W1695)-1),MapTable!$A:$A,1,0)),ISERROR(VLOOKUP(TRIM(MID(W1695,FIND(",",W1695)+1,FIND(",",W1695,FIND(",",W1695)+1)-FIND(",",W1695)-1)),MapTable!$A:$A,1,0)),ISERROR(VLOOKUP(TRIM(MID(W1695,FIND(",",W1695,FIND(",",W1695)+1)+1,999)),MapTable!$A:$A,1,0))),"맵없음",
  ""),
IF(ISERROR(FIND(",",W1695,FIND(",",W1695,FIND(",",W1695,FIND(",",W1695)+1)+1)+1)),
  IF(OR(ISERROR(VLOOKUP(LEFT(W1695,FIND(",",W1695)-1),MapTable!$A:$A,1,0)),ISERROR(VLOOKUP(TRIM(MID(W1695,FIND(",",W1695)+1,FIND(",",W1695,FIND(",",W1695)+1)-FIND(",",W1695)-1)),MapTable!$A:$A,1,0)),ISERROR(VLOOKUP(TRIM(MID(W1695,FIND(",",W1695,FIND(",",W1695)+1)+1,FIND(",",W1695,FIND(",",W1695,FIND(",",W1695)+1)+1)-FIND(",",W1695,FIND(",",W1695)+1)-1)),MapTable!$A:$A,1,0)),ISERROR(VLOOKUP(TRIM(MID(W1695,FIND(",",W1695,FIND(",",W1695,FIND(",",W1695)+1)+1)+1,999)),MapTable!$A:$A,1,0))),"맵없음",
  ""),
)))))</f>
        <v/>
      </c>
      <c r="AC1695" t="str">
        <f>IF(ISBLANK(AB1695),"",IF(ISERROR(VLOOKUP(AB1695,[3]DropTable!$A:$A,1,0)),"드랍없음",""))</f>
        <v/>
      </c>
      <c r="AE1695" t="str">
        <f>IF(ISBLANK(AD1695),"",IF(ISERROR(VLOOKUP(AD1695,[3]DropTable!$A:$A,1,0)),"드랍없음",""))</f>
        <v/>
      </c>
      <c r="AG1695">
        <v>9.8000000000000007</v>
      </c>
      <c r="AH1695">
        <v>1</v>
      </c>
    </row>
    <row r="1696" spans="1:34" x14ac:dyDescent="0.3">
      <c r="A1696">
        <v>12</v>
      </c>
      <c r="B1696">
        <v>5</v>
      </c>
      <c r="C1696">
        <f>IF(OR($L1696=TRUE,$A1696=0,MOD($A1696,ChapterTable!$S$20)&lt;&gt;0),
MAX(0,INT(($B1696+ChapterTable!$Q$26+VLOOKUP(SUBSTITUTE(C$1,"성장단계","")&amp;"단계오프셋",ChapterTable!$S:$T,2,0))/ChapterTable!$Q$23)),
MAX(0,INT(($B1696+ChapterTable!$S$26+VLOOKUP(SUBSTITUTE(C$1,"성장단계","")&amp;"보스단계오프셋",ChapterTable!$S:$T,2,0))/ChapterTable!$S$23)))</f>
        <v>0</v>
      </c>
      <c r="D1696">
        <f>IF(OR($L1696=TRUE,$A1696=0,MOD($A1696,ChapterTable!$S$20)&lt;&gt;0),
MAX(0,INT(($B1696+ChapterTable!$Q$26+VLOOKUP(SUBSTITUTE(D$1,"성장단계","")&amp;"단계오프셋",ChapterTable!$S:$T,2,0))/ChapterTable!$Q$23)),
MAX(0,INT(($B1696+ChapterTable!$S$26+VLOOKUP(SUBSTITUTE(D$1,"성장단계","")&amp;"보스단계오프셋",ChapterTable!$S:$T,2,0))/ChapterTable!$S$23)))</f>
        <v>0</v>
      </c>
      <c r="E1696" s="1">
        <f ca="1">IF(AND($A1696=0,$B1696=1),
    VLOOKUP(1,ChapterTable!$1:$1048576,MATCH("최종"&amp;SUBSTITUTE(SUBSTITUTE(E$1,"standard",""),"|Float",""),ChapterTable!$1:$1,0),0)*ChapterTable!$Q$17,
  IF(AND($A1696=0,$B1696=0),
    E1697,
  IF($B1696=0,
    VLOOKUP($A1696,ChapterTable!$1:$1048576,MATCH("최종"&amp;SUBSTITUTE(SUBSTITUTE(E$1,"standard",""),"|Float",""),ChapterTable!$1:$1,0),0),
  IF($B1696=1,
    IF($L1696=FALSE,
      VLOOKUP($A1696,ChapterTable!$1:$1048576,MATCH("최종"&amp;SUBSTITUTE(SUBSTITUTE(E$1,"standard",""),"|Float",""),ChapterTable!$1:$1,0),0),
      VLOOKUP($A1696-ChapterTable!$Q$11,ChapterTable!$1:$1048576,MATCH("최종"&amp;SUBSTITUTE(SUBSTITUTE(E$1,"standard",""),"|Float",""),ChapterTable!$1:$1,0),0)*ChapterTable!$Q$14
    ),
  OFFSET(E1696,-$B1696+IF($L1696,1,0),0)*
    (VLOOKUP(SUBSTITUTE(SUBSTITUTE(E$1,"standard",""),"|Float","")&amp;"인게임누적곱배수",ChapterTable!$S:$T,2,0)^C1696
    +VLOOKUP(SUBSTITUTE(SUBSTITUTE(E$1,"standard",""),"|Float","")&amp;"인게임누적합배수",ChapterTable!$S:$T,2,0)*C1696)
  )
  )
  )
)</f>
        <v>8822.7509765625</v>
      </c>
      <c r="F1696" s="1">
        <f ca="1">IF(AND($A1696=0,$B1696=1),
    VLOOKUP(1,ChapterTable!$1:$1048576,MATCH("최종"&amp;SUBSTITUTE(SUBSTITUTE(F$1,"standard",""),"|Float",""),ChapterTable!$1:$1,0),0)*ChapterTable!$Q$17,
  IF(AND($A1696=0,$B1696=0),
    F1697,
  IF($B1696=0,
    VLOOKUP($A1696,ChapterTable!$1:$1048576,MATCH("최종"&amp;SUBSTITUTE(SUBSTITUTE(F$1,"standard",""),"|Float",""),ChapterTable!$1:$1,0),0),
  IF($B1696=1,
    IF($L1696=FALSE,
      VLOOKUP($A1696,ChapterTable!$1:$1048576,MATCH("최종"&amp;SUBSTITUTE(SUBSTITUTE(F$1,"standard",""),"|Float",""),ChapterTable!$1:$1,0),0),
      VLOOKUP($A1696-ChapterTable!$Q$11,ChapterTable!$1:$1048576,MATCH("최종"&amp;SUBSTITUTE(SUBSTITUTE(F$1,"standard",""),"|Float",""),ChapterTable!$1:$1,0),0)*ChapterTable!$Q$14
    ),
  OFFSET(F1696,-$B1696+IF($L1696,1,0),0)*
    (VLOOKUP(SUBSTITUTE(SUBSTITUTE(F$1,"standard",""),"|Float","")&amp;"인게임누적곱배수",ChapterTable!$S:$T,2,0)^D1696
    +VLOOKUP(SUBSTITUTE(SUBSTITUTE(F$1,"standard",""),"|Float","")&amp;"인게임누적합배수",ChapterTable!$S:$T,2,0)*D1696)
  )
  )
  )
)</f>
        <v>4901.5283203125</v>
      </c>
      <c r="G1696" t="s">
        <v>76</v>
      </c>
      <c r="J1696" t="str">
        <f>IF(ISBLANK(I1696),"",
IFERROR(VLOOKUP(I1696,[1]StringTable!$1:$1048576,MATCH([1]StringTable!$B$1,[1]StringTable!$1:$1,0),0),
IFERROR(VLOOKUP(I1696,[1]InApkStringTable!$1:$1048576,MATCH([1]InApkStringTable!$B$1,[1]InApkStringTable!$1:$1,0),0),
"스트링없음")))</f>
        <v/>
      </c>
      <c r="L1696" t="b">
        <v>1</v>
      </c>
      <c r="N1696" t="str">
        <f>IF(ISBLANK(M1696),"",IF(ISERROR(VLOOKUP(M1696,MapTable!$A:$A,1,0)),"맵없음",""))</f>
        <v/>
      </c>
      <c r="O1696">
        <f t="shared" si="105"/>
        <v>11</v>
      </c>
      <c r="Q1696">
        <f t="shared" si="106"/>
        <v>11</v>
      </c>
      <c r="R1696" t="b">
        <f t="shared" ca="1" si="107"/>
        <v>0</v>
      </c>
      <c r="T1696" t="b">
        <f t="shared" ca="1" si="108"/>
        <v>0</v>
      </c>
      <c r="X1696" t="str">
        <f>IF(ISBLANK(W1696),"",
IF(ISERROR(FIND(",",W1696)),
  IF(ISERROR(VLOOKUP(W1696,MapTable!$A:$A,1,0)),"맵없음",
  ""),
IF(ISERROR(FIND(",",W1696,FIND(",",W1696)+1)),
  IF(OR(ISERROR(VLOOKUP(LEFT(W1696,FIND(",",W1696)-1),MapTable!$A:$A,1,0)),ISERROR(VLOOKUP(TRIM(MID(W1696,FIND(",",W1696)+1,999)),MapTable!$A:$A,1,0))),"맵없음",
  ""),
IF(ISERROR(FIND(",",W1696,FIND(",",W1696,FIND(",",W1696)+1)+1)),
  IF(OR(ISERROR(VLOOKUP(LEFT(W1696,FIND(",",W1696)-1),MapTable!$A:$A,1,0)),ISERROR(VLOOKUP(TRIM(MID(W1696,FIND(",",W1696)+1,FIND(",",W1696,FIND(",",W1696)+1)-FIND(",",W1696)-1)),MapTable!$A:$A,1,0)),ISERROR(VLOOKUP(TRIM(MID(W1696,FIND(",",W1696,FIND(",",W1696)+1)+1,999)),MapTable!$A:$A,1,0))),"맵없음",
  ""),
IF(ISERROR(FIND(",",W1696,FIND(",",W1696,FIND(",",W1696,FIND(",",W1696)+1)+1)+1)),
  IF(OR(ISERROR(VLOOKUP(LEFT(W1696,FIND(",",W1696)-1),MapTable!$A:$A,1,0)),ISERROR(VLOOKUP(TRIM(MID(W1696,FIND(",",W1696)+1,FIND(",",W1696,FIND(",",W1696)+1)-FIND(",",W1696)-1)),MapTable!$A:$A,1,0)),ISERROR(VLOOKUP(TRIM(MID(W1696,FIND(",",W1696,FIND(",",W1696)+1)+1,FIND(",",W1696,FIND(",",W1696,FIND(",",W1696)+1)+1)-FIND(",",W1696,FIND(",",W1696)+1)-1)),MapTable!$A:$A,1,0)),ISERROR(VLOOKUP(TRIM(MID(W1696,FIND(",",W1696,FIND(",",W1696,FIND(",",W1696)+1)+1)+1,999)),MapTable!$A:$A,1,0))),"맵없음",
  ""),
)))))</f>
        <v/>
      </c>
      <c r="AC1696" t="str">
        <f>IF(ISBLANK(AB1696),"",IF(ISERROR(VLOOKUP(AB1696,[3]DropTable!$A:$A,1,0)),"드랍없음",""))</f>
        <v/>
      </c>
      <c r="AE1696" t="str">
        <f>IF(ISBLANK(AD1696),"",IF(ISERROR(VLOOKUP(AD1696,[3]DropTable!$A:$A,1,0)),"드랍없음",""))</f>
        <v/>
      </c>
      <c r="AG1696">
        <v>9.8000000000000007</v>
      </c>
      <c r="AH1696">
        <v>1</v>
      </c>
    </row>
    <row r="1697" spans="1:34" x14ac:dyDescent="0.3">
      <c r="A1697">
        <v>12</v>
      </c>
      <c r="B1697">
        <v>6</v>
      </c>
      <c r="C1697">
        <f>IF(OR($L1697=TRUE,$A1697=0,MOD($A1697,ChapterTable!$S$20)&lt;&gt;0),
MAX(0,INT(($B1697+ChapterTable!$Q$26+VLOOKUP(SUBSTITUTE(C$1,"성장단계","")&amp;"단계오프셋",ChapterTable!$S:$T,2,0))/ChapterTable!$Q$23)),
MAX(0,INT(($B1697+ChapterTable!$S$26+VLOOKUP(SUBSTITUTE(C$1,"성장단계","")&amp;"보스단계오프셋",ChapterTable!$S:$T,2,0))/ChapterTable!$S$23)))</f>
        <v>1</v>
      </c>
      <c r="D1697">
        <f>IF(OR($L1697=TRUE,$A1697=0,MOD($A1697,ChapterTable!$S$20)&lt;&gt;0),
MAX(0,INT(($B1697+ChapterTable!$Q$26+VLOOKUP(SUBSTITUTE(D$1,"성장단계","")&amp;"단계오프셋",ChapterTable!$S:$T,2,0))/ChapterTable!$Q$23)),
MAX(0,INT(($B1697+ChapterTable!$S$26+VLOOKUP(SUBSTITUTE(D$1,"성장단계","")&amp;"보스단계오프셋",ChapterTable!$S:$T,2,0))/ChapterTable!$S$23)))</f>
        <v>0</v>
      </c>
      <c r="E1697" s="1">
        <f ca="1">IF(AND($A1697=0,$B1697=1),
    VLOOKUP(1,ChapterTable!$1:$1048576,MATCH("최종"&amp;SUBSTITUTE(SUBSTITUTE(E$1,"standard",""),"|Float",""),ChapterTable!$1:$1,0),0)*ChapterTable!$Q$17,
  IF(AND($A1697=0,$B1697=0),
    E1698,
  IF($B1697=0,
    VLOOKUP($A1697,ChapterTable!$1:$1048576,MATCH("최종"&amp;SUBSTITUTE(SUBSTITUTE(E$1,"standard",""),"|Float",""),ChapterTable!$1:$1,0),0),
  IF($B1697=1,
    IF($L1697=FALSE,
      VLOOKUP($A1697,ChapterTable!$1:$1048576,MATCH("최종"&amp;SUBSTITUTE(SUBSTITUTE(E$1,"standard",""),"|Float",""),ChapterTable!$1:$1,0),0),
      VLOOKUP($A1697-ChapterTable!$Q$11,ChapterTable!$1:$1048576,MATCH("최종"&amp;SUBSTITUTE(SUBSTITUTE(E$1,"standard",""),"|Float",""),ChapterTable!$1:$1,0),0)*ChapterTable!$Q$14
    ),
  OFFSET(E1697,-$B1697+IF($L1697,1,0),0)*
    (VLOOKUP(SUBSTITUTE(SUBSTITUTE(E$1,"standard",""),"|Float","")&amp;"인게임누적곱배수",ChapterTable!$S:$T,2,0)^C1697
    +VLOOKUP(SUBSTITUTE(SUBSTITUTE(E$1,"standard",""),"|Float","")&amp;"인게임누적합배수",ChapterTable!$S:$T,2,0)*C1697)
  )
  )
  )
)</f>
        <v>11910.713818359376</v>
      </c>
      <c r="F1697" s="1">
        <f ca="1">IF(AND($A1697=0,$B1697=1),
    VLOOKUP(1,ChapterTable!$1:$1048576,MATCH("최종"&amp;SUBSTITUTE(SUBSTITUTE(F$1,"standard",""),"|Float",""),ChapterTable!$1:$1,0),0)*ChapterTable!$Q$17,
  IF(AND($A1697=0,$B1697=0),
    F1698,
  IF($B1697=0,
    VLOOKUP($A1697,ChapterTable!$1:$1048576,MATCH("최종"&amp;SUBSTITUTE(SUBSTITUTE(F$1,"standard",""),"|Float",""),ChapterTable!$1:$1,0),0),
  IF($B1697=1,
    IF($L1697=FALSE,
      VLOOKUP($A1697,ChapterTable!$1:$1048576,MATCH("최종"&amp;SUBSTITUTE(SUBSTITUTE(F$1,"standard",""),"|Float",""),ChapterTable!$1:$1,0),0),
      VLOOKUP($A1697-ChapterTable!$Q$11,ChapterTable!$1:$1048576,MATCH("최종"&amp;SUBSTITUTE(SUBSTITUTE(F$1,"standard",""),"|Float",""),ChapterTable!$1:$1,0),0)*ChapterTable!$Q$14
    ),
  OFFSET(F1697,-$B1697+IF($L1697,1,0),0)*
    (VLOOKUP(SUBSTITUTE(SUBSTITUTE(F$1,"standard",""),"|Float","")&amp;"인게임누적곱배수",ChapterTable!$S:$T,2,0)^D1697
    +VLOOKUP(SUBSTITUTE(SUBSTITUTE(F$1,"standard",""),"|Float","")&amp;"인게임누적합배수",ChapterTable!$S:$T,2,0)*D1697)
  )
  )
  )
)</f>
        <v>4901.5283203125</v>
      </c>
      <c r="G1697" t="s">
        <v>76</v>
      </c>
      <c r="J1697" t="str">
        <f>IF(ISBLANK(I1697),"",
IFERROR(VLOOKUP(I1697,[1]StringTable!$1:$1048576,MATCH([1]StringTable!$B$1,[1]StringTable!$1:$1,0),0),
IFERROR(VLOOKUP(I1697,[1]InApkStringTable!$1:$1048576,MATCH([1]InApkStringTable!$B$1,[1]InApkStringTable!$1:$1,0),0),
"스트링없음")))</f>
        <v/>
      </c>
      <c r="L1697" t="b">
        <v>1</v>
      </c>
      <c r="N1697" t="str">
        <f>IF(ISBLANK(M1697),"",IF(ISERROR(VLOOKUP(M1697,MapTable!$A:$A,1,0)),"맵없음",""))</f>
        <v/>
      </c>
      <c r="O1697">
        <f t="shared" si="105"/>
        <v>1</v>
      </c>
      <c r="Q1697">
        <f t="shared" si="106"/>
        <v>1</v>
      </c>
      <c r="R1697" t="b">
        <f t="shared" ca="1" si="107"/>
        <v>0</v>
      </c>
      <c r="T1697" t="b">
        <f t="shared" ca="1" si="108"/>
        <v>0</v>
      </c>
      <c r="X1697" t="str">
        <f>IF(ISBLANK(W1697),"",
IF(ISERROR(FIND(",",W1697)),
  IF(ISERROR(VLOOKUP(W1697,MapTable!$A:$A,1,0)),"맵없음",
  ""),
IF(ISERROR(FIND(",",W1697,FIND(",",W1697)+1)),
  IF(OR(ISERROR(VLOOKUP(LEFT(W1697,FIND(",",W1697)-1),MapTable!$A:$A,1,0)),ISERROR(VLOOKUP(TRIM(MID(W1697,FIND(",",W1697)+1,999)),MapTable!$A:$A,1,0))),"맵없음",
  ""),
IF(ISERROR(FIND(",",W1697,FIND(",",W1697,FIND(",",W1697)+1)+1)),
  IF(OR(ISERROR(VLOOKUP(LEFT(W1697,FIND(",",W1697)-1),MapTable!$A:$A,1,0)),ISERROR(VLOOKUP(TRIM(MID(W1697,FIND(",",W1697)+1,FIND(",",W1697,FIND(",",W1697)+1)-FIND(",",W1697)-1)),MapTable!$A:$A,1,0)),ISERROR(VLOOKUP(TRIM(MID(W1697,FIND(",",W1697,FIND(",",W1697)+1)+1,999)),MapTable!$A:$A,1,0))),"맵없음",
  ""),
IF(ISERROR(FIND(",",W1697,FIND(",",W1697,FIND(",",W1697,FIND(",",W1697)+1)+1)+1)),
  IF(OR(ISERROR(VLOOKUP(LEFT(W1697,FIND(",",W1697)-1),MapTable!$A:$A,1,0)),ISERROR(VLOOKUP(TRIM(MID(W1697,FIND(",",W1697)+1,FIND(",",W1697,FIND(",",W1697)+1)-FIND(",",W1697)-1)),MapTable!$A:$A,1,0)),ISERROR(VLOOKUP(TRIM(MID(W1697,FIND(",",W1697,FIND(",",W1697)+1)+1,FIND(",",W1697,FIND(",",W1697,FIND(",",W1697)+1)+1)-FIND(",",W1697,FIND(",",W1697)+1)-1)),MapTable!$A:$A,1,0)),ISERROR(VLOOKUP(TRIM(MID(W1697,FIND(",",W1697,FIND(",",W1697,FIND(",",W1697)+1)+1)+1,999)),MapTable!$A:$A,1,0))),"맵없음",
  ""),
)))))</f>
        <v/>
      </c>
      <c r="AC1697" t="str">
        <f>IF(ISBLANK(AB1697),"",IF(ISERROR(VLOOKUP(AB1697,[3]DropTable!$A:$A,1,0)),"드랍없음",""))</f>
        <v/>
      </c>
      <c r="AE1697" t="str">
        <f>IF(ISBLANK(AD1697),"",IF(ISERROR(VLOOKUP(AD1697,[3]DropTable!$A:$A,1,0)),"드랍없음",""))</f>
        <v/>
      </c>
      <c r="AG1697">
        <v>9.8000000000000007</v>
      </c>
      <c r="AH1697">
        <v>1</v>
      </c>
    </row>
    <row r="1698" spans="1:34" x14ac:dyDescent="0.3">
      <c r="A1698">
        <v>12</v>
      </c>
      <c r="B1698">
        <v>7</v>
      </c>
      <c r="C1698">
        <f>IF(OR($L1698=TRUE,$A1698=0,MOD($A1698,ChapterTable!$S$20)&lt;&gt;0),
MAX(0,INT(($B1698+ChapterTable!$Q$26+VLOOKUP(SUBSTITUTE(C$1,"성장단계","")&amp;"단계오프셋",ChapterTable!$S:$T,2,0))/ChapterTable!$Q$23)),
MAX(0,INT(($B1698+ChapterTable!$S$26+VLOOKUP(SUBSTITUTE(C$1,"성장단계","")&amp;"보스단계오프셋",ChapterTable!$S:$T,2,0))/ChapterTable!$S$23)))</f>
        <v>1</v>
      </c>
      <c r="D1698">
        <f>IF(OR($L1698=TRUE,$A1698=0,MOD($A1698,ChapterTable!$S$20)&lt;&gt;0),
MAX(0,INT(($B1698+ChapterTable!$Q$26+VLOOKUP(SUBSTITUTE(D$1,"성장단계","")&amp;"단계오프셋",ChapterTable!$S:$T,2,0))/ChapterTable!$Q$23)),
MAX(0,INT(($B1698+ChapterTable!$S$26+VLOOKUP(SUBSTITUTE(D$1,"성장단계","")&amp;"보스단계오프셋",ChapterTable!$S:$T,2,0))/ChapterTable!$S$23)))</f>
        <v>0</v>
      </c>
      <c r="E1698" s="1">
        <f ca="1">IF(AND($A1698=0,$B1698=1),
    VLOOKUP(1,ChapterTable!$1:$1048576,MATCH("최종"&amp;SUBSTITUTE(SUBSTITUTE(E$1,"standard",""),"|Float",""),ChapterTable!$1:$1,0),0)*ChapterTable!$Q$17,
  IF(AND($A1698=0,$B1698=0),
    E1699,
  IF($B1698=0,
    VLOOKUP($A1698,ChapterTable!$1:$1048576,MATCH("최종"&amp;SUBSTITUTE(SUBSTITUTE(E$1,"standard",""),"|Float",""),ChapterTable!$1:$1,0),0),
  IF($B1698=1,
    IF($L1698=FALSE,
      VLOOKUP($A1698,ChapterTable!$1:$1048576,MATCH("최종"&amp;SUBSTITUTE(SUBSTITUTE(E$1,"standard",""),"|Float",""),ChapterTable!$1:$1,0),0),
      VLOOKUP($A1698-ChapterTable!$Q$11,ChapterTable!$1:$1048576,MATCH("최종"&amp;SUBSTITUTE(SUBSTITUTE(E$1,"standard",""),"|Float",""),ChapterTable!$1:$1,0),0)*ChapterTable!$Q$14
    ),
  OFFSET(E1698,-$B1698+IF($L1698,1,0),0)*
    (VLOOKUP(SUBSTITUTE(SUBSTITUTE(E$1,"standard",""),"|Float","")&amp;"인게임누적곱배수",ChapterTable!$S:$T,2,0)^C1698
    +VLOOKUP(SUBSTITUTE(SUBSTITUTE(E$1,"standard",""),"|Float","")&amp;"인게임누적합배수",ChapterTable!$S:$T,2,0)*C1698)
  )
  )
  )
)</f>
        <v>11910.713818359376</v>
      </c>
      <c r="F1698" s="1">
        <f ca="1">IF(AND($A1698=0,$B1698=1),
    VLOOKUP(1,ChapterTable!$1:$1048576,MATCH("최종"&amp;SUBSTITUTE(SUBSTITUTE(F$1,"standard",""),"|Float",""),ChapterTable!$1:$1,0),0)*ChapterTable!$Q$17,
  IF(AND($A1698=0,$B1698=0),
    F1699,
  IF($B1698=0,
    VLOOKUP($A1698,ChapterTable!$1:$1048576,MATCH("최종"&amp;SUBSTITUTE(SUBSTITUTE(F$1,"standard",""),"|Float",""),ChapterTable!$1:$1,0),0),
  IF($B1698=1,
    IF($L1698=FALSE,
      VLOOKUP($A1698,ChapterTable!$1:$1048576,MATCH("최종"&amp;SUBSTITUTE(SUBSTITUTE(F$1,"standard",""),"|Float",""),ChapterTable!$1:$1,0),0),
      VLOOKUP($A1698-ChapterTable!$Q$11,ChapterTable!$1:$1048576,MATCH("최종"&amp;SUBSTITUTE(SUBSTITUTE(F$1,"standard",""),"|Float",""),ChapterTable!$1:$1,0),0)*ChapterTable!$Q$14
    ),
  OFFSET(F1698,-$B1698+IF($L1698,1,0),0)*
    (VLOOKUP(SUBSTITUTE(SUBSTITUTE(F$1,"standard",""),"|Float","")&amp;"인게임누적곱배수",ChapterTable!$S:$T,2,0)^D1698
    +VLOOKUP(SUBSTITUTE(SUBSTITUTE(F$1,"standard",""),"|Float","")&amp;"인게임누적합배수",ChapterTable!$S:$T,2,0)*D1698)
  )
  )
  )
)</f>
        <v>4901.5283203125</v>
      </c>
      <c r="G1698" t="s">
        <v>76</v>
      </c>
      <c r="J1698" t="str">
        <f>IF(ISBLANK(I1698),"",
IFERROR(VLOOKUP(I1698,[1]StringTable!$1:$1048576,MATCH([1]StringTable!$B$1,[1]StringTable!$1:$1,0),0),
IFERROR(VLOOKUP(I1698,[1]InApkStringTable!$1:$1048576,MATCH([1]InApkStringTable!$B$1,[1]InApkStringTable!$1:$1,0),0),
"스트링없음")))</f>
        <v/>
      </c>
      <c r="L1698" t="b">
        <v>1</v>
      </c>
      <c r="N1698" t="str">
        <f>IF(ISBLANK(M1698),"",IF(ISERROR(VLOOKUP(M1698,MapTable!$A:$A,1,0)),"맵없음",""))</f>
        <v/>
      </c>
      <c r="O1698">
        <f t="shared" si="105"/>
        <v>1</v>
      </c>
      <c r="Q1698">
        <f t="shared" si="106"/>
        <v>1</v>
      </c>
      <c r="R1698" t="b">
        <f t="shared" ca="1" si="107"/>
        <v>0</v>
      </c>
      <c r="T1698" t="b">
        <f t="shared" ca="1" si="108"/>
        <v>0</v>
      </c>
      <c r="X1698" t="str">
        <f>IF(ISBLANK(W1698),"",
IF(ISERROR(FIND(",",W1698)),
  IF(ISERROR(VLOOKUP(W1698,MapTable!$A:$A,1,0)),"맵없음",
  ""),
IF(ISERROR(FIND(",",W1698,FIND(",",W1698)+1)),
  IF(OR(ISERROR(VLOOKUP(LEFT(W1698,FIND(",",W1698)-1),MapTable!$A:$A,1,0)),ISERROR(VLOOKUP(TRIM(MID(W1698,FIND(",",W1698)+1,999)),MapTable!$A:$A,1,0))),"맵없음",
  ""),
IF(ISERROR(FIND(",",W1698,FIND(",",W1698,FIND(",",W1698)+1)+1)),
  IF(OR(ISERROR(VLOOKUP(LEFT(W1698,FIND(",",W1698)-1),MapTable!$A:$A,1,0)),ISERROR(VLOOKUP(TRIM(MID(W1698,FIND(",",W1698)+1,FIND(",",W1698,FIND(",",W1698)+1)-FIND(",",W1698)-1)),MapTable!$A:$A,1,0)),ISERROR(VLOOKUP(TRIM(MID(W1698,FIND(",",W1698,FIND(",",W1698)+1)+1,999)),MapTable!$A:$A,1,0))),"맵없음",
  ""),
IF(ISERROR(FIND(",",W1698,FIND(",",W1698,FIND(",",W1698,FIND(",",W1698)+1)+1)+1)),
  IF(OR(ISERROR(VLOOKUP(LEFT(W1698,FIND(",",W1698)-1),MapTable!$A:$A,1,0)),ISERROR(VLOOKUP(TRIM(MID(W1698,FIND(",",W1698)+1,FIND(",",W1698,FIND(",",W1698)+1)-FIND(",",W1698)-1)),MapTable!$A:$A,1,0)),ISERROR(VLOOKUP(TRIM(MID(W1698,FIND(",",W1698,FIND(",",W1698)+1)+1,FIND(",",W1698,FIND(",",W1698,FIND(",",W1698)+1)+1)-FIND(",",W1698,FIND(",",W1698)+1)-1)),MapTable!$A:$A,1,0)),ISERROR(VLOOKUP(TRIM(MID(W1698,FIND(",",W1698,FIND(",",W1698,FIND(",",W1698)+1)+1)+1,999)),MapTable!$A:$A,1,0))),"맵없음",
  ""),
)))))</f>
        <v/>
      </c>
      <c r="AC1698" t="str">
        <f>IF(ISBLANK(AB1698),"",IF(ISERROR(VLOOKUP(AB1698,[3]DropTable!$A:$A,1,0)),"드랍없음",""))</f>
        <v/>
      </c>
      <c r="AE1698" t="str">
        <f>IF(ISBLANK(AD1698),"",IF(ISERROR(VLOOKUP(AD1698,[3]DropTable!$A:$A,1,0)),"드랍없음",""))</f>
        <v/>
      </c>
      <c r="AG1698">
        <v>9.8000000000000007</v>
      </c>
      <c r="AH1698">
        <v>1</v>
      </c>
    </row>
    <row r="1699" spans="1:34" x14ac:dyDescent="0.3">
      <c r="A1699">
        <v>12</v>
      </c>
      <c r="B1699">
        <v>8</v>
      </c>
      <c r="C1699">
        <f>IF(OR($L1699=TRUE,$A1699=0,MOD($A1699,ChapterTable!$S$20)&lt;&gt;0),
MAX(0,INT(($B1699+ChapterTable!$Q$26+VLOOKUP(SUBSTITUTE(C$1,"성장단계","")&amp;"단계오프셋",ChapterTable!$S:$T,2,0))/ChapterTable!$Q$23)),
MAX(0,INT(($B1699+ChapterTable!$S$26+VLOOKUP(SUBSTITUTE(C$1,"성장단계","")&amp;"보스단계오프셋",ChapterTable!$S:$T,2,0))/ChapterTable!$S$23)))</f>
        <v>1</v>
      </c>
      <c r="D1699">
        <f>IF(OR($L1699=TRUE,$A1699=0,MOD($A1699,ChapterTable!$S$20)&lt;&gt;0),
MAX(0,INT(($B1699+ChapterTable!$Q$26+VLOOKUP(SUBSTITUTE(D$1,"성장단계","")&amp;"단계오프셋",ChapterTable!$S:$T,2,0))/ChapterTable!$Q$23)),
MAX(0,INT(($B1699+ChapterTable!$S$26+VLOOKUP(SUBSTITUTE(D$1,"성장단계","")&amp;"보스단계오프셋",ChapterTable!$S:$T,2,0))/ChapterTable!$S$23)))</f>
        <v>0</v>
      </c>
      <c r="E1699" s="1">
        <f ca="1">IF(AND($A1699=0,$B1699=1),
    VLOOKUP(1,ChapterTable!$1:$1048576,MATCH("최종"&amp;SUBSTITUTE(SUBSTITUTE(E$1,"standard",""),"|Float",""),ChapterTable!$1:$1,0),0)*ChapterTable!$Q$17,
  IF(AND($A1699=0,$B1699=0),
    E1700,
  IF($B1699=0,
    VLOOKUP($A1699,ChapterTable!$1:$1048576,MATCH("최종"&amp;SUBSTITUTE(SUBSTITUTE(E$1,"standard",""),"|Float",""),ChapterTable!$1:$1,0),0),
  IF($B1699=1,
    IF($L1699=FALSE,
      VLOOKUP($A1699,ChapterTable!$1:$1048576,MATCH("최종"&amp;SUBSTITUTE(SUBSTITUTE(E$1,"standard",""),"|Float",""),ChapterTable!$1:$1,0),0),
      VLOOKUP($A1699-ChapterTable!$Q$11,ChapterTable!$1:$1048576,MATCH("최종"&amp;SUBSTITUTE(SUBSTITUTE(E$1,"standard",""),"|Float",""),ChapterTable!$1:$1,0),0)*ChapterTable!$Q$14
    ),
  OFFSET(E1699,-$B1699+IF($L1699,1,0),0)*
    (VLOOKUP(SUBSTITUTE(SUBSTITUTE(E$1,"standard",""),"|Float","")&amp;"인게임누적곱배수",ChapterTable!$S:$T,2,0)^C1699
    +VLOOKUP(SUBSTITUTE(SUBSTITUTE(E$1,"standard",""),"|Float","")&amp;"인게임누적합배수",ChapterTable!$S:$T,2,0)*C1699)
  )
  )
  )
)</f>
        <v>11910.713818359376</v>
      </c>
      <c r="F1699" s="1">
        <f ca="1">IF(AND($A1699=0,$B1699=1),
    VLOOKUP(1,ChapterTable!$1:$1048576,MATCH("최종"&amp;SUBSTITUTE(SUBSTITUTE(F$1,"standard",""),"|Float",""),ChapterTable!$1:$1,0),0)*ChapterTable!$Q$17,
  IF(AND($A1699=0,$B1699=0),
    F1700,
  IF($B1699=0,
    VLOOKUP($A1699,ChapterTable!$1:$1048576,MATCH("최종"&amp;SUBSTITUTE(SUBSTITUTE(F$1,"standard",""),"|Float",""),ChapterTable!$1:$1,0),0),
  IF($B1699=1,
    IF($L1699=FALSE,
      VLOOKUP($A1699,ChapterTable!$1:$1048576,MATCH("최종"&amp;SUBSTITUTE(SUBSTITUTE(F$1,"standard",""),"|Float",""),ChapterTable!$1:$1,0),0),
      VLOOKUP($A1699-ChapterTable!$Q$11,ChapterTable!$1:$1048576,MATCH("최종"&amp;SUBSTITUTE(SUBSTITUTE(F$1,"standard",""),"|Float",""),ChapterTable!$1:$1,0),0)*ChapterTable!$Q$14
    ),
  OFFSET(F1699,-$B1699+IF($L1699,1,0),0)*
    (VLOOKUP(SUBSTITUTE(SUBSTITUTE(F$1,"standard",""),"|Float","")&amp;"인게임누적곱배수",ChapterTable!$S:$T,2,0)^D1699
    +VLOOKUP(SUBSTITUTE(SUBSTITUTE(F$1,"standard",""),"|Float","")&amp;"인게임누적합배수",ChapterTable!$S:$T,2,0)*D1699)
  )
  )
  )
)</f>
        <v>4901.5283203125</v>
      </c>
      <c r="G1699" t="s">
        <v>76</v>
      </c>
      <c r="J1699" t="str">
        <f>IF(ISBLANK(I1699),"",
IFERROR(VLOOKUP(I1699,[1]StringTable!$1:$1048576,MATCH([1]StringTable!$B$1,[1]StringTable!$1:$1,0),0),
IFERROR(VLOOKUP(I1699,[1]InApkStringTable!$1:$1048576,MATCH([1]InApkStringTable!$B$1,[1]InApkStringTable!$1:$1,0),0),
"스트링없음")))</f>
        <v/>
      </c>
      <c r="L1699" t="b">
        <v>1</v>
      </c>
      <c r="N1699" t="str">
        <f>IF(ISBLANK(M1699),"",IF(ISERROR(VLOOKUP(M1699,MapTable!$A:$A,1,0)),"맵없음",""))</f>
        <v/>
      </c>
      <c r="O1699">
        <f t="shared" si="105"/>
        <v>1</v>
      </c>
      <c r="Q1699">
        <f t="shared" si="106"/>
        <v>1</v>
      </c>
      <c r="R1699" t="b">
        <f t="shared" ca="1" si="107"/>
        <v>0</v>
      </c>
      <c r="T1699" t="b">
        <f t="shared" ca="1" si="108"/>
        <v>0</v>
      </c>
      <c r="X1699" t="str">
        <f>IF(ISBLANK(W1699),"",
IF(ISERROR(FIND(",",W1699)),
  IF(ISERROR(VLOOKUP(W1699,MapTable!$A:$A,1,0)),"맵없음",
  ""),
IF(ISERROR(FIND(",",W1699,FIND(",",W1699)+1)),
  IF(OR(ISERROR(VLOOKUP(LEFT(W1699,FIND(",",W1699)-1),MapTable!$A:$A,1,0)),ISERROR(VLOOKUP(TRIM(MID(W1699,FIND(",",W1699)+1,999)),MapTable!$A:$A,1,0))),"맵없음",
  ""),
IF(ISERROR(FIND(",",W1699,FIND(",",W1699,FIND(",",W1699)+1)+1)),
  IF(OR(ISERROR(VLOOKUP(LEFT(W1699,FIND(",",W1699)-1),MapTable!$A:$A,1,0)),ISERROR(VLOOKUP(TRIM(MID(W1699,FIND(",",W1699)+1,FIND(",",W1699,FIND(",",W1699)+1)-FIND(",",W1699)-1)),MapTable!$A:$A,1,0)),ISERROR(VLOOKUP(TRIM(MID(W1699,FIND(",",W1699,FIND(",",W1699)+1)+1,999)),MapTable!$A:$A,1,0))),"맵없음",
  ""),
IF(ISERROR(FIND(",",W1699,FIND(",",W1699,FIND(",",W1699,FIND(",",W1699)+1)+1)+1)),
  IF(OR(ISERROR(VLOOKUP(LEFT(W1699,FIND(",",W1699)-1),MapTable!$A:$A,1,0)),ISERROR(VLOOKUP(TRIM(MID(W1699,FIND(",",W1699)+1,FIND(",",W1699,FIND(",",W1699)+1)-FIND(",",W1699)-1)),MapTable!$A:$A,1,0)),ISERROR(VLOOKUP(TRIM(MID(W1699,FIND(",",W1699,FIND(",",W1699)+1)+1,FIND(",",W1699,FIND(",",W1699,FIND(",",W1699)+1)+1)-FIND(",",W1699,FIND(",",W1699)+1)-1)),MapTable!$A:$A,1,0)),ISERROR(VLOOKUP(TRIM(MID(W1699,FIND(",",W1699,FIND(",",W1699,FIND(",",W1699)+1)+1)+1,999)),MapTable!$A:$A,1,0))),"맵없음",
  ""),
)))))</f>
        <v/>
      </c>
      <c r="AC1699" t="str">
        <f>IF(ISBLANK(AB1699),"",IF(ISERROR(VLOOKUP(AB1699,[3]DropTable!$A:$A,1,0)),"드랍없음",""))</f>
        <v/>
      </c>
      <c r="AE1699" t="str">
        <f>IF(ISBLANK(AD1699),"",IF(ISERROR(VLOOKUP(AD1699,[3]DropTable!$A:$A,1,0)),"드랍없음",""))</f>
        <v/>
      </c>
      <c r="AG1699">
        <v>9.8000000000000007</v>
      </c>
      <c r="AH1699">
        <v>1</v>
      </c>
    </row>
    <row r="1700" spans="1:34" x14ac:dyDescent="0.3">
      <c r="A1700">
        <v>12</v>
      </c>
      <c r="B1700">
        <v>9</v>
      </c>
      <c r="C1700">
        <f>IF(OR($L1700=TRUE,$A1700=0,MOD($A1700,ChapterTable!$S$20)&lt;&gt;0),
MAX(0,INT(($B1700+ChapterTable!$Q$26+VLOOKUP(SUBSTITUTE(C$1,"성장단계","")&amp;"단계오프셋",ChapterTable!$S:$T,2,0))/ChapterTable!$Q$23)),
MAX(0,INT(($B1700+ChapterTable!$S$26+VLOOKUP(SUBSTITUTE(C$1,"성장단계","")&amp;"보스단계오프셋",ChapterTable!$S:$T,2,0))/ChapterTable!$S$23)))</f>
        <v>1</v>
      </c>
      <c r="D1700">
        <f>IF(OR($L1700=TRUE,$A1700=0,MOD($A1700,ChapterTable!$S$20)&lt;&gt;0),
MAX(0,INT(($B1700+ChapterTable!$Q$26+VLOOKUP(SUBSTITUTE(D$1,"성장단계","")&amp;"단계오프셋",ChapterTable!$S:$T,2,0))/ChapterTable!$Q$23)),
MAX(0,INT(($B1700+ChapterTable!$S$26+VLOOKUP(SUBSTITUTE(D$1,"성장단계","")&amp;"보스단계오프셋",ChapterTable!$S:$T,2,0))/ChapterTable!$S$23)))</f>
        <v>0</v>
      </c>
      <c r="E1700" s="1">
        <f ca="1">IF(AND($A1700=0,$B1700=1),
    VLOOKUP(1,ChapterTable!$1:$1048576,MATCH("최종"&amp;SUBSTITUTE(SUBSTITUTE(E$1,"standard",""),"|Float",""),ChapterTable!$1:$1,0),0)*ChapterTable!$Q$17,
  IF(AND($A1700=0,$B1700=0),
    E1701,
  IF($B1700=0,
    VLOOKUP($A1700,ChapterTable!$1:$1048576,MATCH("최종"&amp;SUBSTITUTE(SUBSTITUTE(E$1,"standard",""),"|Float",""),ChapterTable!$1:$1,0),0),
  IF($B1700=1,
    IF($L1700=FALSE,
      VLOOKUP($A1700,ChapterTable!$1:$1048576,MATCH("최종"&amp;SUBSTITUTE(SUBSTITUTE(E$1,"standard",""),"|Float",""),ChapterTable!$1:$1,0),0),
      VLOOKUP($A1700-ChapterTable!$Q$11,ChapterTable!$1:$1048576,MATCH("최종"&amp;SUBSTITUTE(SUBSTITUTE(E$1,"standard",""),"|Float",""),ChapterTable!$1:$1,0),0)*ChapterTable!$Q$14
    ),
  OFFSET(E1700,-$B1700+IF($L1700,1,0),0)*
    (VLOOKUP(SUBSTITUTE(SUBSTITUTE(E$1,"standard",""),"|Float","")&amp;"인게임누적곱배수",ChapterTable!$S:$T,2,0)^C1700
    +VLOOKUP(SUBSTITUTE(SUBSTITUTE(E$1,"standard",""),"|Float","")&amp;"인게임누적합배수",ChapterTable!$S:$T,2,0)*C1700)
  )
  )
  )
)</f>
        <v>11910.713818359376</v>
      </c>
      <c r="F1700" s="1">
        <f ca="1">IF(AND($A1700=0,$B1700=1),
    VLOOKUP(1,ChapterTable!$1:$1048576,MATCH("최종"&amp;SUBSTITUTE(SUBSTITUTE(F$1,"standard",""),"|Float",""),ChapterTable!$1:$1,0),0)*ChapterTable!$Q$17,
  IF(AND($A1700=0,$B1700=0),
    F1701,
  IF($B1700=0,
    VLOOKUP($A1700,ChapterTable!$1:$1048576,MATCH("최종"&amp;SUBSTITUTE(SUBSTITUTE(F$1,"standard",""),"|Float",""),ChapterTable!$1:$1,0),0),
  IF($B1700=1,
    IF($L1700=FALSE,
      VLOOKUP($A1700,ChapterTable!$1:$1048576,MATCH("최종"&amp;SUBSTITUTE(SUBSTITUTE(F$1,"standard",""),"|Float",""),ChapterTable!$1:$1,0),0),
      VLOOKUP($A1700-ChapterTable!$Q$11,ChapterTable!$1:$1048576,MATCH("최종"&amp;SUBSTITUTE(SUBSTITUTE(F$1,"standard",""),"|Float",""),ChapterTable!$1:$1,0),0)*ChapterTable!$Q$14
    ),
  OFFSET(F1700,-$B1700+IF($L1700,1,0),0)*
    (VLOOKUP(SUBSTITUTE(SUBSTITUTE(F$1,"standard",""),"|Float","")&amp;"인게임누적곱배수",ChapterTable!$S:$T,2,0)^D1700
    +VLOOKUP(SUBSTITUTE(SUBSTITUTE(F$1,"standard",""),"|Float","")&amp;"인게임누적합배수",ChapterTable!$S:$T,2,0)*D1700)
  )
  )
  )
)</f>
        <v>4901.5283203125</v>
      </c>
      <c r="G1700" t="s">
        <v>76</v>
      </c>
      <c r="J1700" t="str">
        <f>IF(ISBLANK(I1700),"",
IFERROR(VLOOKUP(I1700,[1]StringTable!$1:$1048576,MATCH([1]StringTable!$B$1,[1]StringTable!$1:$1,0),0),
IFERROR(VLOOKUP(I1700,[1]InApkStringTable!$1:$1048576,MATCH([1]InApkStringTable!$B$1,[1]InApkStringTable!$1:$1,0),0),
"스트링없음")))</f>
        <v/>
      </c>
      <c r="L1700" t="b">
        <v>1</v>
      </c>
      <c r="N1700" t="str">
        <f>IF(ISBLANK(M1700),"",IF(ISERROR(VLOOKUP(M1700,MapTable!$A:$A,1,0)),"맵없음",""))</f>
        <v/>
      </c>
      <c r="O1700">
        <f t="shared" si="105"/>
        <v>91</v>
      </c>
      <c r="Q1700">
        <f t="shared" si="106"/>
        <v>91</v>
      </c>
      <c r="R1700" t="b">
        <f t="shared" ca="1" si="107"/>
        <v>1</v>
      </c>
      <c r="T1700" t="b">
        <f t="shared" ca="1" si="108"/>
        <v>1</v>
      </c>
      <c r="X1700" t="str">
        <f>IF(ISBLANK(W1700),"",
IF(ISERROR(FIND(",",W1700)),
  IF(ISERROR(VLOOKUP(W1700,MapTable!$A:$A,1,0)),"맵없음",
  ""),
IF(ISERROR(FIND(",",W1700,FIND(",",W1700)+1)),
  IF(OR(ISERROR(VLOOKUP(LEFT(W1700,FIND(",",W1700)-1),MapTable!$A:$A,1,0)),ISERROR(VLOOKUP(TRIM(MID(W1700,FIND(",",W1700)+1,999)),MapTable!$A:$A,1,0))),"맵없음",
  ""),
IF(ISERROR(FIND(",",W1700,FIND(",",W1700,FIND(",",W1700)+1)+1)),
  IF(OR(ISERROR(VLOOKUP(LEFT(W1700,FIND(",",W1700)-1),MapTable!$A:$A,1,0)),ISERROR(VLOOKUP(TRIM(MID(W1700,FIND(",",W1700)+1,FIND(",",W1700,FIND(",",W1700)+1)-FIND(",",W1700)-1)),MapTable!$A:$A,1,0)),ISERROR(VLOOKUP(TRIM(MID(W1700,FIND(",",W1700,FIND(",",W1700)+1)+1,999)),MapTable!$A:$A,1,0))),"맵없음",
  ""),
IF(ISERROR(FIND(",",W1700,FIND(",",W1700,FIND(",",W1700,FIND(",",W1700)+1)+1)+1)),
  IF(OR(ISERROR(VLOOKUP(LEFT(W1700,FIND(",",W1700)-1),MapTable!$A:$A,1,0)),ISERROR(VLOOKUP(TRIM(MID(W1700,FIND(",",W1700)+1,FIND(",",W1700,FIND(",",W1700)+1)-FIND(",",W1700)-1)),MapTable!$A:$A,1,0)),ISERROR(VLOOKUP(TRIM(MID(W1700,FIND(",",W1700,FIND(",",W1700)+1)+1,FIND(",",W1700,FIND(",",W1700,FIND(",",W1700)+1)+1)-FIND(",",W1700,FIND(",",W1700)+1)-1)),MapTable!$A:$A,1,0)),ISERROR(VLOOKUP(TRIM(MID(W1700,FIND(",",W1700,FIND(",",W1700,FIND(",",W1700)+1)+1)+1,999)),MapTable!$A:$A,1,0))),"맵없음",
  ""),
)))))</f>
        <v/>
      </c>
      <c r="AC1700" t="str">
        <f>IF(ISBLANK(AB1700),"",IF(ISERROR(VLOOKUP(AB1700,[3]DropTable!$A:$A,1,0)),"드랍없음",""))</f>
        <v/>
      </c>
      <c r="AE1700" t="str">
        <f>IF(ISBLANK(AD1700),"",IF(ISERROR(VLOOKUP(AD1700,[3]DropTable!$A:$A,1,0)),"드랍없음",""))</f>
        <v/>
      </c>
      <c r="AG1700">
        <v>9.8000000000000007</v>
      </c>
      <c r="AH1700">
        <v>1</v>
      </c>
    </row>
    <row r="1701" spans="1:34" x14ac:dyDescent="0.3">
      <c r="A1701">
        <v>12</v>
      </c>
      <c r="B1701">
        <v>10</v>
      </c>
      <c r="C1701">
        <f>IF(OR($L1701=TRUE,$A1701=0,MOD($A1701,ChapterTable!$S$20)&lt;&gt;0),
MAX(0,INT(($B1701+ChapterTable!$Q$26+VLOOKUP(SUBSTITUTE(C$1,"성장단계","")&amp;"단계오프셋",ChapterTable!$S:$T,2,0))/ChapterTable!$Q$23)),
MAX(0,INT(($B1701+ChapterTable!$S$26+VLOOKUP(SUBSTITUTE(C$1,"성장단계","")&amp;"보스단계오프셋",ChapterTable!$S:$T,2,0))/ChapterTable!$S$23)))</f>
        <v>1</v>
      </c>
      <c r="D1701">
        <f>IF(OR($L1701=TRUE,$A1701=0,MOD($A1701,ChapterTable!$S$20)&lt;&gt;0),
MAX(0,INT(($B1701+ChapterTable!$Q$26+VLOOKUP(SUBSTITUTE(D$1,"성장단계","")&amp;"단계오프셋",ChapterTable!$S:$T,2,0))/ChapterTable!$Q$23)),
MAX(0,INT(($B1701+ChapterTable!$S$26+VLOOKUP(SUBSTITUTE(D$1,"성장단계","")&amp;"보스단계오프셋",ChapterTable!$S:$T,2,0))/ChapterTable!$S$23)))</f>
        <v>0</v>
      </c>
      <c r="E1701" s="1">
        <f ca="1">IF(AND($A1701=0,$B1701=1),
    VLOOKUP(1,ChapterTable!$1:$1048576,MATCH("최종"&amp;SUBSTITUTE(SUBSTITUTE(E$1,"standard",""),"|Float",""),ChapterTable!$1:$1,0),0)*ChapterTable!$Q$17,
  IF(AND($A1701=0,$B1701=0),
    E1702,
  IF($B1701=0,
    VLOOKUP($A1701,ChapterTable!$1:$1048576,MATCH("최종"&amp;SUBSTITUTE(SUBSTITUTE(E$1,"standard",""),"|Float",""),ChapterTable!$1:$1,0),0),
  IF($B1701=1,
    IF($L1701=FALSE,
      VLOOKUP($A1701,ChapterTable!$1:$1048576,MATCH("최종"&amp;SUBSTITUTE(SUBSTITUTE(E$1,"standard",""),"|Float",""),ChapterTable!$1:$1,0),0),
      VLOOKUP($A1701-ChapterTable!$Q$11,ChapterTable!$1:$1048576,MATCH("최종"&amp;SUBSTITUTE(SUBSTITUTE(E$1,"standard",""),"|Float",""),ChapterTable!$1:$1,0),0)*ChapterTable!$Q$14
    ),
  OFFSET(E1701,-$B1701+IF($L1701,1,0),0)*
    (VLOOKUP(SUBSTITUTE(SUBSTITUTE(E$1,"standard",""),"|Float","")&amp;"인게임누적곱배수",ChapterTable!$S:$T,2,0)^C1701
    +VLOOKUP(SUBSTITUTE(SUBSTITUTE(E$1,"standard",""),"|Float","")&amp;"인게임누적합배수",ChapterTable!$S:$T,2,0)*C1701)
  )
  )
  )
)</f>
        <v>11910.713818359376</v>
      </c>
      <c r="F1701" s="1">
        <f ca="1">IF(AND($A1701=0,$B1701=1),
    VLOOKUP(1,ChapterTable!$1:$1048576,MATCH("최종"&amp;SUBSTITUTE(SUBSTITUTE(F$1,"standard",""),"|Float",""),ChapterTable!$1:$1,0),0)*ChapterTable!$Q$17,
  IF(AND($A1701=0,$B1701=0),
    F1702,
  IF($B1701=0,
    VLOOKUP($A1701,ChapterTable!$1:$1048576,MATCH("최종"&amp;SUBSTITUTE(SUBSTITUTE(F$1,"standard",""),"|Float",""),ChapterTable!$1:$1,0),0),
  IF($B1701=1,
    IF($L1701=FALSE,
      VLOOKUP($A1701,ChapterTable!$1:$1048576,MATCH("최종"&amp;SUBSTITUTE(SUBSTITUTE(F$1,"standard",""),"|Float",""),ChapterTable!$1:$1,0),0),
      VLOOKUP($A1701-ChapterTable!$Q$11,ChapterTable!$1:$1048576,MATCH("최종"&amp;SUBSTITUTE(SUBSTITUTE(F$1,"standard",""),"|Float",""),ChapterTable!$1:$1,0),0)*ChapterTable!$Q$14
    ),
  OFFSET(F1701,-$B1701+IF($L1701,1,0),0)*
    (VLOOKUP(SUBSTITUTE(SUBSTITUTE(F$1,"standard",""),"|Float","")&amp;"인게임누적곱배수",ChapterTable!$S:$T,2,0)^D1701
    +VLOOKUP(SUBSTITUTE(SUBSTITUTE(F$1,"standard",""),"|Float","")&amp;"인게임누적합배수",ChapterTable!$S:$T,2,0)*D1701)
  )
  )
  )
)</f>
        <v>4901.5283203125</v>
      </c>
      <c r="G1701" t="s">
        <v>76</v>
      </c>
      <c r="J1701" t="str">
        <f>IF(ISBLANK(I1701),"",
IFERROR(VLOOKUP(I1701,[1]StringTable!$1:$1048576,MATCH([1]StringTable!$B$1,[1]StringTable!$1:$1,0),0),
IFERROR(VLOOKUP(I1701,[1]InApkStringTable!$1:$1048576,MATCH([1]InApkStringTable!$B$1,[1]InApkStringTable!$1:$1,0),0),
"스트링없음")))</f>
        <v/>
      </c>
      <c r="L1701" t="b">
        <v>1</v>
      </c>
      <c r="N1701" t="str">
        <f>IF(ISBLANK(M1701),"",IF(ISERROR(VLOOKUP(M1701,MapTable!$A:$A,1,0)),"맵없음",""))</f>
        <v/>
      </c>
      <c r="O1701">
        <f t="shared" si="105"/>
        <v>21</v>
      </c>
      <c r="Q1701">
        <f t="shared" si="106"/>
        <v>21</v>
      </c>
      <c r="R1701" t="b">
        <f t="shared" ca="1" si="107"/>
        <v>0</v>
      </c>
      <c r="T1701" t="b">
        <f t="shared" ca="1" si="108"/>
        <v>0</v>
      </c>
      <c r="X1701" t="str">
        <f>IF(ISBLANK(W1701),"",
IF(ISERROR(FIND(",",W1701)),
  IF(ISERROR(VLOOKUP(W1701,MapTable!$A:$A,1,0)),"맵없음",
  ""),
IF(ISERROR(FIND(",",W1701,FIND(",",W1701)+1)),
  IF(OR(ISERROR(VLOOKUP(LEFT(W1701,FIND(",",W1701)-1),MapTable!$A:$A,1,0)),ISERROR(VLOOKUP(TRIM(MID(W1701,FIND(",",W1701)+1,999)),MapTable!$A:$A,1,0))),"맵없음",
  ""),
IF(ISERROR(FIND(",",W1701,FIND(",",W1701,FIND(",",W1701)+1)+1)),
  IF(OR(ISERROR(VLOOKUP(LEFT(W1701,FIND(",",W1701)-1),MapTable!$A:$A,1,0)),ISERROR(VLOOKUP(TRIM(MID(W1701,FIND(",",W1701)+1,FIND(",",W1701,FIND(",",W1701)+1)-FIND(",",W1701)-1)),MapTable!$A:$A,1,0)),ISERROR(VLOOKUP(TRIM(MID(W1701,FIND(",",W1701,FIND(",",W1701)+1)+1,999)),MapTable!$A:$A,1,0))),"맵없음",
  ""),
IF(ISERROR(FIND(",",W1701,FIND(",",W1701,FIND(",",W1701,FIND(",",W1701)+1)+1)+1)),
  IF(OR(ISERROR(VLOOKUP(LEFT(W1701,FIND(",",W1701)-1),MapTable!$A:$A,1,0)),ISERROR(VLOOKUP(TRIM(MID(W1701,FIND(",",W1701)+1,FIND(",",W1701,FIND(",",W1701)+1)-FIND(",",W1701)-1)),MapTable!$A:$A,1,0)),ISERROR(VLOOKUP(TRIM(MID(W1701,FIND(",",W1701,FIND(",",W1701)+1)+1,FIND(",",W1701,FIND(",",W1701,FIND(",",W1701)+1)+1)-FIND(",",W1701,FIND(",",W1701)+1)-1)),MapTable!$A:$A,1,0)),ISERROR(VLOOKUP(TRIM(MID(W1701,FIND(",",W1701,FIND(",",W1701,FIND(",",W1701)+1)+1)+1,999)),MapTable!$A:$A,1,0))),"맵없음",
  ""),
)))))</f>
        <v/>
      </c>
      <c r="AC1701" t="str">
        <f>IF(ISBLANK(AB1701),"",IF(ISERROR(VLOOKUP(AB1701,[3]DropTable!$A:$A,1,0)),"드랍없음",""))</f>
        <v/>
      </c>
      <c r="AE1701" t="str">
        <f>IF(ISBLANK(AD1701),"",IF(ISERROR(VLOOKUP(AD1701,[3]DropTable!$A:$A,1,0)),"드랍없음",""))</f>
        <v/>
      </c>
      <c r="AG1701">
        <v>9.8000000000000007</v>
      </c>
      <c r="AH1701">
        <v>1</v>
      </c>
    </row>
    <row r="1702" spans="1:34" x14ac:dyDescent="0.3">
      <c r="A1702">
        <v>12</v>
      </c>
      <c r="B1702">
        <v>11</v>
      </c>
      <c r="C1702">
        <f>IF(OR($L1702=TRUE,$A1702=0,MOD($A1702,ChapterTable!$S$20)&lt;&gt;0),
MAX(0,INT(($B1702+ChapterTable!$Q$26+VLOOKUP(SUBSTITUTE(C$1,"성장단계","")&amp;"단계오프셋",ChapterTable!$S:$T,2,0))/ChapterTable!$Q$23)),
MAX(0,INT(($B1702+ChapterTable!$S$26+VLOOKUP(SUBSTITUTE(C$1,"성장단계","")&amp;"보스단계오프셋",ChapterTable!$S:$T,2,0))/ChapterTable!$S$23)))</f>
        <v>1</v>
      </c>
      <c r="D1702">
        <f>IF(OR($L1702=TRUE,$A1702=0,MOD($A1702,ChapterTable!$S$20)&lt;&gt;0),
MAX(0,INT(($B1702+ChapterTable!$Q$26+VLOOKUP(SUBSTITUTE(D$1,"성장단계","")&amp;"단계오프셋",ChapterTable!$S:$T,2,0))/ChapterTable!$Q$23)),
MAX(0,INT(($B1702+ChapterTable!$S$26+VLOOKUP(SUBSTITUTE(D$1,"성장단계","")&amp;"보스단계오프셋",ChapterTable!$S:$T,2,0))/ChapterTable!$S$23)))</f>
        <v>1</v>
      </c>
      <c r="E1702" s="1">
        <f ca="1">IF(AND($A1702=0,$B1702=1),
    VLOOKUP(1,ChapterTable!$1:$1048576,MATCH("최종"&amp;SUBSTITUTE(SUBSTITUTE(E$1,"standard",""),"|Float",""),ChapterTable!$1:$1,0),0)*ChapterTable!$Q$17,
  IF(AND($A1702=0,$B1702=0),
    E1703,
  IF($B1702=0,
    VLOOKUP($A1702,ChapterTable!$1:$1048576,MATCH("최종"&amp;SUBSTITUTE(SUBSTITUTE(E$1,"standard",""),"|Float",""),ChapterTable!$1:$1,0),0),
  IF($B1702=1,
    IF($L1702=FALSE,
      VLOOKUP($A1702,ChapterTable!$1:$1048576,MATCH("최종"&amp;SUBSTITUTE(SUBSTITUTE(E$1,"standard",""),"|Float",""),ChapterTable!$1:$1,0),0),
      VLOOKUP($A1702-ChapterTable!$Q$11,ChapterTable!$1:$1048576,MATCH("최종"&amp;SUBSTITUTE(SUBSTITUTE(E$1,"standard",""),"|Float",""),ChapterTable!$1:$1,0),0)*ChapterTable!$Q$14
    ),
  OFFSET(E1702,-$B1702+IF($L1702,1,0),0)*
    (VLOOKUP(SUBSTITUTE(SUBSTITUTE(E$1,"standard",""),"|Float","")&amp;"인게임누적곱배수",ChapterTable!$S:$T,2,0)^C1702
    +VLOOKUP(SUBSTITUTE(SUBSTITUTE(E$1,"standard",""),"|Float","")&amp;"인게임누적합배수",ChapterTable!$S:$T,2,0)*C1702)
  )
  )
  )
)</f>
        <v>11910.713818359376</v>
      </c>
      <c r="F1702" s="1">
        <f ca="1">IF(AND($A1702=0,$B1702=1),
    VLOOKUP(1,ChapterTable!$1:$1048576,MATCH("최종"&amp;SUBSTITUTE(SUBSTITUTE(F$1,"standard",""),"|Float",""),ChapterTable!$1:$1,0),0)*ChapterTable!$Q$17,
  IF(AND($A1702=0,$B1702=0),
    F1703,
  IF($B1702=0,
    VLOOKUP($A1702,ChapterTable!$1:$1048576,MATCH("최종"&amp;SUBSTITUTE(SUBSTITUTE(F$1,"standard",""),"|Float",""),ChapterTable!$1:$1,0),0),
  IF($B1702=1,
    IF($L1702=FALSE,
      VLOOKUP($A1702,ChapterTable!$1:$1048576,MATCH("최종"&amp;SUBSTITUTE(SUBSTITUTE(F$1,"standard",""),"|Float",""),ChapterTable!$1:$1,0),0),
      VLOOKUP($A1702-ChapterTable!$Q$11,ChapterTable!$1:$1048576,MATCH("최종"&amp;SUBSTITUTE(SUBSTITUTE(F$1,"standard",""),"|Float",""),ChapterTable!$1:$1,0),0)*ChapterTable!$Q$14
    ),
  OFFSET(F1702,-$B1702+IF($L1702,1,0),0)*
    (VLOOKUP(SUBSTITUTE(SUBSTITUTE(F$1,"standard",""),"|Float","")&amp;"인게임누적곱배수",ChapterTable!$S:$T,2,0)^D1702
    +VLOOKUP(SUBSTITUTE(SUBSTITUTE(F$1,"standard",""),"|Float","")&amp;"인게임누적합배수",ChapterTable!$S:$T,2,0)*D1702)
  )
  )
  )
)</f>
        <v>5881.833984375</v>
      </c>
      <c r="G1702" t="s">
        <v>76</v>
      </c>
      <c r="J1702" t="str">
        <f>IF(ISBLANK(I1702),"",
IFERROR(VLOOKUP(I1702,[1]StringTable!$1:$1048576,MATCH([1]StringTable!$B$1,[1]StringTable!$1:$1,0),0),
IFERROR(VLOOKUP(I1702,[1]InApkStringTable!$1:$1048576,MATCH([1]InApkStringTable!$B$1,[1]InApkStringTable!$1:$1,0),0),
"스트링없음")))</f>
        <v/>
      </c>
      <c r="L1702" t="b">
        <v>1</v>
      </c>
      <c r="N1702" t="str">
        <f>IF(ISBLANK(M1702),"",IF(ISERROR(VLOOKUP(M1702,MapTable!$A:$A,1,0)),"맵없음",""))</f>
        <v/>
      </c>
      <c r="O1702">
        <f t="shared" si="105"/>
        <v>2</v>
      </c>
      <c r="Q1702">
        <f t="shared" si="106"/>
        <v>2</v>
      </c>
      <c r="R1702" t="b">
        <f t="shared" ca="1" si="107"/>
        <v>0</v>
      </c>
      <c r="T1702" t="b">
        <f t="shared" ca="1" si="108"/>
        <v>0</v>
      </c>
      <c r="X1702" t="str">
        <f>IF(ISBLANK(W1702),"",
IF(ISERROR(FIND(",",W1702)),
  IF(ISERROR(VLOOKUP(W1702,MapTable!$A:$A,1,0)),"맵없음",
  ""),
IF(ISERROR(FIND(",",W1702,FIND(",",W1702)+1)),
  IF(OR(ISERROR(VLOOKUP(LEFT(W1702,FIND(",",W1702)-1),MapTable!$A:$A,1,0)),ISERROR(VLOOKUP(TRIM(MID(W1702,FIND(",",W1702)+1,999)),MapTable!$A:$A,1,0))),"맵없음",
  ""),
IF(ISERROR(FIND(",",W1702,FIND(",",W1702,FIND(",",W1702)+1)+1)),
  IF(OR(ISERROR(VLOOKUP(LEFT(W1702,FIND(",",W1702)-1),MapTable!$A:$A,1,0)),ISERROR(VLOOKUP(TRIM(MID(W1702,FIND(",",W1702)+1,FIND(",",W1702,FIND(",",W1702)+1)-FIND(",",W1702)-1)),MapTable!$A:$A,1,0)),ISERROR(VLOOKUP(TRIM(MID(W1702,FIND(",",W1702,FIND(",",W1702)+1)+1,999)),MapTable!$A:$A,1,0))),"맵없음",
  ""),
IF(ISERROR(FIND(",",W1702,FIND(",",W1702,FIND(",",W1702,FIND(",",W1702)+1)+1)+1)),
  IF(OR(ISERROR(VLOOKUP(LEFT(W1702,FIND(",",W1702)-1),MapTable!$A:$A,1,0)),ISERROR(VLOOKUP(TRIM(MID(W1702,FIND(",",W1702)+1,FIND(",",W1702,FIND(",",W1702)+1)-FIND(",",W1702)-1)),MapTable!$A:$A,1,0)),ISERROR(VLOOKUP(TRIM(MID(W1702,FIND(",",W1702,FIND(",",W1702)+1)+1,FIND(",",W1702,FIND(",",W1702,FIND(",",W1702)+1)+1)-FIND(",",W1702,FIND(",",W1702)+1)-1)),MapTable!$A:$A,1,0)),ISERROR(VLOOKUP(TRIM(MID(W1702,FIND(",",W1702,FIND(",",W1702,FIND(",",W1702)+1)+1)+1,999)),MapTable!$A:$A,1,0))),"맵없음",
  ""),
)))))</f>
        <v/>
      </c>
      <c r="AC1702" t="str">
        <f>IF(ISBLANK(AB1702),"",IF(ISERROR(VLOOKUP(AB1702,[3]DropTable!$A:$A,1,0)),"드랍없음",""))</f>
        <v/>
      </c>
      <c r="AE1702" t="str">
        <f>IF(ISBLANK(AD1702),"",IF(ISERROR(VLOOKUP(AD1702,[3]DropTable!$A:$A,1,0)),"드랍없음",""))</f>
        <v/>
      </c>
      <c r="AG1702">
        <v>9.8000000000000007</v>
      </c>
      <c r="AH1702">
        <v>1</v>
      </c>
    </row>
    <row r="1703" spans="1:34" x14ac:dyDescent="0.3">
      <c r="A1703">
        <v>12</v>
      </c>
      <c r="B1703">
        <v>12</v>
      </c>
      <c r="C1703">
        <f>IF(OR($L1703=TRUE,$A1703=0,MOD($A1703,ChapterTable!$S$20)&lt;&gt;0),
MAX(0,INT(($B1703+ChapterTable!$Q$26+VLOOKUP(SUBSTITUTE(C$1,"성장단계","")&amp;"단계오프셋",ChapterTable!$S:$T,2,0))/ChapterTable!$Q$23)),
MAX(0,INT(($B1703+ChapterTable!$S$26+VLOOKUP(SUBSTITUTE(C$1,"성장단계","")&amp;"보스단계오프셋",ChapterTable!$S:$T,2,0))/ChapterTable!$S$23)))</f>
        <v>1</v>
      </c>
      <c r="D1703">
        <f>IF(OR($L1703=TRUE,$A1703=0,MOD($A1703,ChapterTable!$S$20)&lt;&gt;0),
MAX(0,INT(($B1703+ChapterTable!$Q$26+VLOOKUP(SUBSTITUTE(D$1,"성장단계","")&amp;"단계오프셋",ChapterTable!$S:$T,2,0))/ChapterTable!$Q$23)),
MAX(0,INT(($B1703+ChapterTable!$S$26+VLOOKUP(SUBSTITUTE(D$1,"성장단계","")&amp;"보스단계오프셋",ChapterTable!$S:$T,2,0))/ChapterTable!$S$23)))</f>
        <v>1</v>
      </c>
      <c r="E1703" s="1">
        <f ca="1">IF(AND($A1703=0,$B1703=1),
    VLOOKUP(1,ChapterTable!$1:$1048576,MATCH("최종"&amp;SUBSTITUTE(SUBSTITUTE(E$1,"standard",""),"|Float",""),ChapterTable!$1:$1,0),0)*ChapterTable!$Q$17,
  IF(AND($A1703=0,$B1703=0),
    E1704,
  IF($B1703=0,
    VLOOKUP($A1703,ChapterTable!$1:$1048576,MATCH("최종"&amp;SUBSTITUTE(SUBSTITUTE(E$1,"standard",""),"|Float",""),ChapterTable!$1:$1,0),0),
  IF($B1703=1,
    IF($L1703=FALSE,
      VLOOKUP($A1703,ChapterTable!$1:$1048576,MATCH("최종"&amp;SUBSTITUTE(SUBSTITUTE(E$1,"standard",""),"|Float",""),ChapterTable!$1:$1,0),0),
      VLOOKUP($A1703-ChapterTable!$Q$11,ChapterTable!$1:$1048576,MATCH("최종"&amp;SUBSTITUTE(SUBSTITUTE(E$1,"standard",""),"|Float",""),ChapterTable!$1:$1,0),0)*ChapterTable!$Q$14
    ),
  OFFSET(E1703,-$B1703+IF($L1703,1,0),0)*
    (VLOOKUP(SUBSTITUTE(SUBSTITUTE(E$1,"standard",""),"|Float","")&amp;"인게임누적곱배수",ChapterTable!$S:$T,2,0)^C1703
    +VLOOKUP(SUBSTITUTE(SUBSTITUTE(E$1,"standard",""),"|Float","")&amp;"인게임누적합배수",ChapterTable!$S:$T,2,0)*C1703)
  )
  )
  )
)</f>
        <v>11910.713818359376</v>
      </c>
      <c r="F1703" s="1">
        <f ca="1">IF(AND($A1703=0,$B1703=1),
    VLOOKUP(1,ChapterTable!$1:$1048576,MATCH("최종"&amp;SUBSTITUTE(SUBSTITUTE(F$1,"standard",""),"|Float",""),ChapterTable!$1:$1,0),0)*ChapterTable!$Q$17,
  IF(AND($A1703=0,$B1703=0),
    F1704,
  IF($B1703=0,
    VLOOKUP($A1703,ChapterTable!$1:$1048576,MATCH("최종"&amp;SUBSTITUTE(SUBSTITUTE(F$1,"standard",""),"|Float",""),ChapterTable!$1:$1,0),0),
  IF($B1703=1,
    IF($L1703=FALSE,
      VLOOKUP($A1703,ChapterTable!$1:$1048576,MATCH("최종"&amp;SUBSTITUTE(SUBSTITUTE(F$1,"standard",""),"|Float",""),ChapterTable!$1:$1,0),0),
      VLOOKUP($A1703-ChapterTable!$Q$11,ChapterTable!$1:$1048576,MATCH("최종"&amp;SUBSTITUTE(SUBSTITUTE(F$1,"standard",""),"|Float",""),ChapterTable!$1:$1,0),0)*ChapterTable!$Q$14
    ),
  OFFSET(F1703,-$B1703+IF($L1703,1,0),0)*
    (VLOOKUP(SUBSTITUTE(SUBSTITUTE(F$1,"standard",""),"|Float","")&amp;"인게임누적곱배수",ChapterTable!$S:$T,2,0)^D1703
    +VLOOKUP(SUBSTITUTE(SUBSTITUTE(F$1,"standard",""),"|Float","")&amp;"인게임누적합배수",ChapterTable!$S:$T,2,0)*D1703)
  )
  )
  )
)</f>
        <v>5881.833984375</v>
      </c>
      <c r="G1703" t="s">
        <v>76</v>
      </c>
      <c r="J1703" t="str">
        <f>IF(ISBLANK(I1703),"",
IFERROR(VLOOKUP(I1703,[1]StringTable!$1:$1048576,MATCH([1]StringTable!$B$1,[1]StringTable!$1:$1,0),0),
IFERROR(VLOOKUP(I1703,[1]InApkStringTable!$1:$1048576,MATCH([1]InApkStringTable!$B$1,[1]InApkStringTable!$1:$1,0),0),
"스트링없음")))</f>
        <v/>
      </c>
      <c r="L1703" t="b">
        <v>1</v>
      </c>
      <c r="N1703" t="str">
        <f>IF(ISBLANK(M1703),"",IF(ISERROR(VLOOKUP(M1703,MapTable!$A:$A,1,0)),"맵없음",""))</f>
        <v/>
      </c>
      <c r="O1703">
        <f t="shared" si="105"/>
        <v>2</v>
      </c>
      <c r="Q1703">
        <f t="shared" si="106"/>
        <v>2</v>
      </c>
      <c r="R1703" t="b">
        <f t="shared" ca="1" si="107"/>
        <v>0</v>
      </c>
      <c r="T1703" t="b">
        <f t="shared" ca="1" si="108"/>
        <v>0</v>
      </c>
      <c r="X1703" t="str">
        <f>IF(ISBLANK(W1703),"",
IF(ISERROR(FIND(",",W1703)),
  IF(ISERROR(VLOOKUP(W1703,MapTable!$A:$A,1,0)),"맵없음",
  ""),
IF(ISERROR(FIND(",",W1703,FIND(",",W1703)+1)),
  IF(OR(ISERROR(VLOOKUP(LEFT(W1703,FIND(",",W1703)-1),MapTable!$A:$A,1,0)),ISERROR(VLOOKUP(TRIM(MID(W1703,FIND(",",W1703)+1,999)),MapTable!$A:$A,1,0))),"맵없음",
  ""),
IF(ISERROR(FIND(",",W1703,FIND(",",W1703,FIND(",",W1703)+1)+1)),
  IF(OR(ISERROR(VLOOKUP(LEFT(W1703,FIND(",",W1703)-1),MapTable!$A:$A,1,0)),ISERROR(VLOOKUP(TRIM(MID(W1703,FIND(",",W1703)+1,FIND(",",W1703,FIND(",",W1703)+1)-FIND(",",W1703)-1)),MapTable!$A:$A,1,0)),ISERROR(VLOOKUP(TRIM(MID(W1703,FIND(",",W1703,FIND(",",W1703)+1)+1,999)),MapTable!$A:$A,1,0))),"맵없음",
  ""),
IF(ISERROR(FIND(",",W1703,FIND(",",W1703,FIND(",",W1703,FIND(",",W1703)+1)+1)+1)),
  IF(OR(ISERROR(VLOOKUP(LEFT(W1703,FIND(",",W1703)-1),MapTable!$A:$A,1,0)),ISERROR(VLOOKUP(TRIM(MID(W1703,FIND(",",W1703)+1,FIND(",",W1703,FIND(",",W1703)+1)-FIND(",",W1703)-1)),MapTable!$A:$A,1,0)),ISERROR(VLOOKUP(TRIM(MID(W1703,FIND(",",W1703,FIND(",",W1703)+1)+1,FIND(",",W1703,FIND(",",W1703,FIND(",",W1703)+1)+1)-FIND(",",W1703,FIND(",",W1703)+1)-1)),MapTable!$A:$A,1,0)),ISERROR(VLOOKUP(TRIM(MID(W1703,FIND(",",W1703,FIND(",",W1703,FIND(",",W1703)+1)+1)+1,999)),MapTable!$A:$A,1,0))),"맵없음",
  ""),
)))))</f>
        <v/>
      </c>
      <c r="AC1703" t="str">
        <f>IF(ISBLANK(AB1703),"",IF(ISERROR(VLOOKUP(AB1703,[3]DropTable!$A:$A,1,0)),"드랍없음",""))</f>
        <v/>
      </c>
      <c r="AE1703" t="str">
        <f>IF(ISBLANK(AD1703),"",IF(ISERROR(VLOOKUP(AD1703,[3]DropTable!$A:$A,1,0)),"드랍없음",""))</f>
        <v/>
      </c>
      <c r="AG1703">
        <v>9.8000000000000007</v>
      </c>
      <c r="AH1703">
        <v>1</v>
      </c>
    </row>
    <row r="1704" spans="1:34" x14ac:dyDescent="0.3">
      <c r="A1704">
        <v>12</v>
      </c>
      <c r="B1704">
        <v>13</v>
      </c>
      <c r="C1704">
        <f>IF(OR($L1704=TRUE,$A1704=0,MOD($A1704,ChapterTable!$S$20)&lt;&gt;0),
MAX(0,INT(($B1704+ChapterTable!$Q$26+VLOOKUP(SUBSTITUTE(C$1,"성장단계","")&amp;"단계오프셋",ChapterTable!$S:$T,2,0))/ChapterTable!$Q$23)),
MAX(0,INT(($B1704+ChapterTable!$S$26+VLOOKUP(SUBSTITUTE(C$1,"성장단계","")&amp;"보스단계오프셋",ChapterTable!$S:$T,2,0))/ChapterTable!$S$23)))</f>
        <v>1</v>
      </c>
      <c r="D1704">
        <f>IF(OR($L1704=TRUE,$A1704=0,MOD($A1704,ChapterTable!$S$20)&lt;&gt;0),
MAX(0,INT(($B1704+ChapterTable!$Q$26+VLOOKUP(SUBSTITUTE(D$1,"성장단계","")&amp;"단계오프셋",ChapterTable!$S:$T,2,0))/ChapterTable!$Q$23)),
MAX(0,INT(($B1704+ChapterTable!$S$26+VLOOKUP(SUBSTITUTE(D$1,"성장단계","")&amp;"보스단계오프셋",ChapterTable!$S:$T,2,0))/ChapterTable!$S$23)))</f>
        <v>1</v>
      </c>
      <c r="E1704" s="1">
        <f ca="1">IF(AND($A1704=0,$B1704=1),
    VLOOKUP(1,ChapterTable!$1:$1048576,MATCH("최종"&amp;SUBSTITUTE(SUBSTITUTE(E$1,"standard",""),"|Float",""),ChapterTable!$1:$1,0),0)*ChapterTable!$Q$17,
  IF(AND($A1704=0,$B1704=0),
    E1705,
  IF($B1704=0,
    VLOOKUP($A1704,ChapterTable!$1:$1048576,MATCH("최종"&amp;SUBSTITUTE(SUBSTITUTE(E$1,"standard",""),"|Float",""),ChapterTable!$1:$1,0),0),
  IF($B1704=1,
    IF($L1704=FALSE,
      VLOOKUP($A1704,ChapterTable!$1:$1048576,MATCH("최종"&amp;SUBSTITUTE(SUBSTITUTE(E$1,"standard",""),"|Float",""),ChapterTable!$1:$1,0),0),
      VLOOKUP($A1704-ChapterTable!$Q$11,ChapterTable!$1:$1048576,MATCH("최종"&amp;SUBSTITUTE(SUBSTITUTE(E$1,"standard",""),"|Float",""),ChapterTable!$1:$1,0),0)*ChapterTable!$Q$14
    ),
  OFFSET(E1704,-$B1704+IF($L1704,1,0),0)*
    (VLOOKUP(SUBSTITUTE(SUBSTITUTE(E$1,"standard",""),"|Float","")&amp;"인게임누적곱배수",ChapterTable!$S:$T,2,0)^C1704
    +VLOOKUP(SUBSTITUTE(SUBSTITUTE(E$1,"standard",""),"|Float","")&amp;"인게임누적합배수",ChapterTable!$S:$T,2,0)*C1704)
  )
  )
  )
)</f>
        <v>11910.713818359376</v>
      </c>
      <c r="F1704" s="1">
        <f ca="1">IF(AND($A1704=0,$B1704=1),
    VLOOKUP(1,ChapterTable!$1:$1048576,MATCH("최종"&amp;SUBSTITUTE(SUBSTITUTE(F$1,"standard",""),"|Float",""),ChapterTable!$1:$1,0),0)*ChapterTable!$Q$17,
  IF(AND($A1704=0,$B1704=0),
    F1705,
  IF($B1704=0,
    VLOOKUP($A1704,ChapterTable!$1:$1048576,MATCH("최종"&amp;SUBSTITUTE(SUBSTITUTE(F$1,"standard",""),"|Float",""),ChapterTable!$1:$1,0),0),
  IF($B1704=1,
    IF($L1704=FALSE,
      VLOOKUP($A1704,ChapterTable!$1:$1048576,MATCH("최종"&amp;SUBSTITUTE(SUBSTITUTE(F$1,"standard",""),"|Float",""),ChapterTable!$1:$1,0),0),
      VLOOKUP($A1704-ChapterTable!$Q$11,ChapterTable!$1:$1048576,MATCH("최종"&amp;SUBSTITUTE(SUBSTITUTE(F$1,"standard",""),"|Float",""),ChapterTable!$1:$1,0),0)*ChapterTable!$Q$14
    ),
  OFFSET(F1704,-$B1704+IF($L1704,1,0),0)*
    (VLOOKUP(SUBSTITUTE(SUBSTITUTE(F$1,"standard",""),"|Float","")&amp;"인게임누적곱배수",ChapterTable!$S:$T,2,0)^D1704
    +VLOOKUP(SUBSTITUTE(SUBSTITUTE(F$1,"standard",""),"|Float","")&amp;"인게임누적합배수",ChapterTable!$S:$T,2,0)*D1704)
  )
  )
  )
)</f>
        <v>5881.833984375</v>
      </c>
      <c r="G1704" t="s">
        <v>76</v>
      </c>
      <c r="J1704" t="str">
        <f>IF(ISBLANK(I1704),"",
IFERROR(VLOOKUP(I1704,[1]StringTable!$1:$1048576,MATCH([1]StringTable!$B$1,[1]StringTable!$1:$1,0),0),
IFERROR(VLOOKUP(I1704,[1]InApkStringTable!$1:$1048576,MATCH([1]InApkStringTable!$B$1,[1]InApkStringTable!$1:$1,0),0),
"스트링없음")))</f>
        <v/>
      </c>
      <c r="L1704" t="b">
        <v>1</v>
      </c>
      <c r="N1704" t="str">
        <f>IF(ISBLANK(M1704),"",IF(ISERROR(VLOOKUP(M1704,MapTable!$A:$A,1,0)),"맵없음",""))</f>
        <v/>
      </c>
      <c r="O1704">
        <f t="shared" si="105"/>
        <v>2</v>
      </c>
      <c r="Q1704">
        <f t="shared" si="106"/>
        <v>2</v>
      </c>
      <c r="R1704" t="b">
        <f t="shared" ca="1" si="107"/>
        <v>0</v>
      </c>
      <c r="T1704" t="b">
        <f t="shared" ca="1" si="108"/>
        <v>0</v>
      </c>
      <c r="X1704" t="str">
        <f>IF(ISBLANK(W1704),"",
IF(ISERROR(FIND(",",W1704)),
  IF(ISERROR(VLOOKUP(W1704,MapTable!$A:$A,1,0)),"맵없음",
  ""),
IF(ISERROR(FIND(",",W1704,FIND(",",W1704)+1)),
  IF(OR(ISERROR(VLOOKUP(LEFT(W1704,FIND(",",W1704)-1),MapTable!$A:$A,1,0)),ISERROR(VLOOKUP(TRIM(MID(W1704,FIND(",",W1704)+1,999)),MapTable!$A:$A,1,0))),"맵없음",
  ""),
IF(ISERROR(FIND(",",W1704,FIND(",",W1704,FIND(",",W1704)+1)+1)),
  IF(OR(ISERROR(VLOOKUP(LEFT(W1704,FIND(",",W1704)-1),MapTable!$A:$A,1,0)),ISERROR(VLOOKUP(TRIM(MID(W1704,FIND(",",W1704)+1,FIND(",",W1704,FIND(",",W1704)+1)-FIND(",",W1704)-1)),MapTable!$A:$A,1,0)),ISERROR(VLOOKUP(TRIM(MID(W1704,FIND(",",W1704,FIND(",",W1704)+1)+1,999)),MapTable!$A:$A,1,0))),"맵없음",
  ""),
IF(ISERROR(FIND(",",W1704,FIND(",",W1704,FIND(",",W1704,FIND(",",W1704)+1)+1)+1)),
  IF(OR(ISERROR(VLOOKUP(LEFT(W1704,FIND(",",W1704)-1),MapTable!$A:$A,1,0)),ISERROR(VLOOKUP(TRIM(MID(W1704,FIND(",",W1704)+1,FIND(",",W1704,FIND(",",W1704)+1)-FIND(",",W1704)-1)),MapTable!$A:$A,1,0)),ISERROR(VLOOKUP(TRIM(MID(W1704,FIND(",",W1704,FIND(",",W1704)+1)+1,FIND(",",W1704,FIND(",",W1704,FIND(",",W1704)+1)+1)-FIND(",",W1704,FIND(",",W1704)+1)-1)),MapTable!$A:$A,1,0)),ISERROR(VLOOKUP(TRIM(MID(W1704,FIND(",",W1704,FIND(",",W1704,FIND(",",W1704)+1)+1)+1,999)),MapTable!$A:$A,1,0))),"맵없음",
  ""),
)))))</f>
        <v/>
      </c>
      <c r="AC1704" t="str">
        <f>IF(ISBLANK(AB1704),"",IF(ISERROR(VLOOKUP(AB1704,[3]DropTable!$A:$A,1,0)),"드랍없음",""))</f>
        <v/>
      </c>
      <c r="AE1704" t="str">
        <f>IF(ISBLANK(AD1704),"",IF(ISERROR(VLOOKUP(AD1704,[3]DropTable!$A:$A,1,0)),"드랍없음",""))</f>
        <v/>
      </c>
      <c r="AG1704">
        <v>9.8000000000000007</v>
      </c>
      <c r="AH1704">
        <v>1</v>
      </c>
    </row>
    <row r="1705" spans="1:34" x14ac:dyDescent="0.3">
      <c r="A1705">
        <v>12</v>
      </c>
      <c r="B1705">
        <v>14</v>
      </c>
      <c r="C1705">
        <f>IF(OR($L1705=TRUE,$A1705=0,MOD($A1705,ChapterTable!$S$20)&lt;&gt;0),
MAX(0,INT(($B1705+ChapterTable!$Q$26+VLOOKUP(SUBSTITUTE(C$1,"성장단계","")&amp;"단계오프셋",ChapterTable!$S:$T,2,0))/ChapterTable!$Q$23)),
MAX(0,INT(($B1705+ChapterTable!$S$26+VLOOKUP(SUBSTITUTE(C$1,"성장단계","")&amp;"보스단계오프셋",ChapterTable!$S:$T,2,0))/ChapterTable!$S$23)))</f>
        <v>1</v>
      </c>
      <c r="D1705">
        <f>IF(OR($L1705=TRUE,$A1705=0,MOD($A1705,ChapterTable!$S$20)&lt;&gt;0),
MAX(0,INT(($B1705+ChapterTable!$Q$26+VLOOKUP(SUBSTITUTE(D$1,"성장단계","")&amp;"단계오프셋",ChapterTable!$S:$T,2,0))/ChapterTable!$Q$23)),
MAX(0,INT(($B1705+ChapterTable!$S$26+VLOOKUP(SUBSTITUTE(D$1,"성장단계","")&amp;"보스단계오프셋",ChapterTable!$S:$T,2,0))/ChapterTable!$S$23)))</f>
        <v>1</v>
      </c>
      <c r="E1705" s="1">
        <f ca="1">IF(AND($A1705=0,$B1705=1),
    VLOOKUP(1,ChapterTable!$1:$1048576,MATCH("최종"&amp;SUBSTITUTE(SUBSTITUTE(E$1,"standard",""),"|Float",""),ChapterTable!$1:$1,0),0)*ChapterTable!$Q$17,
  IF(AND($A1705=0,$B1705=0),
    E1706,
  IF($B1705=0,
    VLOOKUP($A1705,ChapterTable!$1:$1048576,MATCH("최종"&amp;SUBSTITUTE(SUBSTITUTE(E$1,"standard",""),"|Float",""),ChapterTable!$1:$1,0),0),
  IF($B1705=1,
    IF($L1705=FALSE,
      VLOOKUP($A1705,ChapterTable!$1:$1048576,MATCH("최종"&amp;SUBSTITUTE(SUBSTITUTE(E$1,"standard",""),"|Float",""),ChapterTable!$1:$1,0),0),
      VLOOKUP($A1705-ChapterTable!$Q$11,ChapterTable!$1:$1048576,MATCH("최종"&amp;SUBSTITUTE(SUBSTITUTE(E$1,"standard",""),"|Float",""),ChapterTable!$1:$1,0),0)*ChapterTable!$Q$14
    ),
  OFFSET(E1705,-$B1705+IF($L1705,1,0),0)*
    (VLOOKUP(SUBSTITUTE(SUBSTITUTE(E$1,"standard",""),"|Float","")&amp;"인게임누적곱배수",ChapterTable!$S:$T,2,0)^C1705
    +VLOOKUP(SUBSTITUTE(SUBSTITUTE(E$1,"standard",""),"|Float","")&amp;"인게임누적합배수",ChapterTable!$S:$T,2,0)*C1705)
  )
  )
  )
)</f>
        <v>11910.713818359376</v>
      </c>
      <c r="F1705" s="1">
        <f ca="1">IF(AND($A1705=0,$B1705=1),
    VLOOKUP(1,ChapterTable!$1:$1048576,MATCH("최종"&amp;SUBSTITUTE(SUBSTITUTE(F$1,"standard",""),"|Float",""),ChapterTable!$1:$1,0),0)*ChapterTable!$Q$17,
  IF(AND($A1705=0,$B1705=0),
    F1706,
  IF($B1705=0,
    VLOOKUP($A1705,ChapterTable!$1:$1048576,MATCH("최종"&amp;SUBSTITUTE(SUBSTITUTE(F$1,"standard",""),"|Float",""),ChapterTable!$1:$1,0),0),
  IF($B1705=1,
    IF($L1705=FALSE,
      VLOOKUP($A1705,ChapterTable!$1:$1048576,MATCH("최종"&amp;SUBSTITUTE(SUBSTITUTE(F$1,"standard",""),"|Float",""),ChapterTable!$1:$1,0),0),
      VLOOKUP($A1705-ChapterTable!$Q$11,ChapterTable!$1:$1048576,MATCH("최종"&amp;SUBSTITUTE(SUBSTITUTE(F$1,"standard",""),"|Float",""),ChapterTable!$1:$1,0),0)*ChapterTable!$Q$14
    ),
  OFFSET(F1705,-$B1705+IF($L1705,1,0),0)*
    (VLOOKUP(SUBSTITUTE(SUBSTITUTE(F$1,"standard",""),"|Float","")&amp;"인게임누적곱배수",ChapterTable!$S:$T,2,0)^D1705
    +VLOOKUP(SUBSTITUTE(SUBSTITUTE(F$1,"standard",""),"|Float","")&amp;"인게임누적합배수",ChapterTable!$S:$T,2,0)*D1705)
  )
  )
  )
)</f>
        <v>5881.833984375</v>
      </c>
      <c r="G1705" t="s">
        <v>76</v>
      </c>
      <c r="J1705" t="str">
        <f>IF(ISBLANK(I1705),"",
IFERROR(VLOOKUP(I1705,[1]StringTable!$1:$1048576,MATCH([1]StringTable!$B$1,[1]StringTable!$1:$1,0),0),
IFERROR(VLOOKUP(I1705,[1]InApkStringTable!$1:$1048576,MATCH([1]InApkStringTable!$B$1,[1]InApkStringTable!$1:$1,0),0),
"스트링없음")))</f>
        <v/>
      </c>
      <c r="L1705" t="b">
        <v>1</v>
      </c>
      <c r="N1705" t="str">
        <f>IF(ISBLANK(M1705),"",IF(ISERROR(VLOOKUP(M1705,MapTable!$A:$A,1,0)),"맵없음",""))</f>
        <v/>
      </c>
      <c r="O1705">
        <f t="shared" si="105"/>
        <v>2</v>
      </c>
      <c r="Q1705">
        <f t="shared" si="106"/>
        <v>2</v>
      </c>
      <c r="R1705" t="b">
        <f t="shared" ca="1" si="107"/>
        <v>0</v>
      </c>
      <c r="T1705" t="b">
        <f t="shared" ca="1" si="108"/>
        <v>0</v>
      </c>
      <c r="X1705" t="str">
        <f>IF(ISBLANK(W1705),"",
IF(ISERROR(FIND(",",W1705)),
  IF(ISERROR(VLOOKUP(W1705,MapTable!$A:$A,1,0)),"맵없음",
  ""),
IF(ISERROR(FIND(",",W1705,FIND(",",W1705)+1)),
  IF(OR(ISERROR(VLOOKUP(LEFT(W1705,FIND(",",W1705)-1),MapTable!$A:$A,1,0)),ISERROR(VLOOKUP(TRIM(MID(W1705,FIND(",",W1705)+1,999)),MapTable!$A:$A,1,0))),"맵없음",
  ""),
IF(ISERROR(FIND(",",W1705,FIND(",",W1705,FIND(",",W1705)+1)+1)),
  IF(OR(ISERROR(VLOOKUP(LEFT(W1705,FIND(",",W1705)-1),MapTable!$A:$A,1,0)),ISERROR(VLOOKUP(TRIM(MID(W1705,FIND(",",W1705)+1,FIND(",",W1705,FIND(",",W1705)+1)-FIND(",",W1705)-1)),MapTable!$A:$A,1,0)),ISERROR(VLOOKUP(TRIM(MID(W1705,FIND(",",W1705,FIND(",",W1705)+1)+1,999)),MapTable!$A:$A,1,0))),"맵없음",
  ""),
IF(ISERROR(FIND(",",W1705,FIND(",",W1705,FIND(",",W1705,FIND(",",W1705)+1)+1)+1)),
  IF(OR(ISERROR(VLOOKUP(LEFT(W1705,FIND(",",W1705)-1),MapTable!$A:$A,1,0)),ISERROR(VLOOKUP(TRIM(MID(W1705,FIND(",",W1705)+1,FIND(",",W1705,FIND(",",W1705)+1)-FIND(",",W1705)-1)),MapTable!$A:$A,1,0)),ISERROR(VLOOKUP(TRIM(MID(W1705,FIND(",",W1705,FIND(",",W1705)+1)+1,FIND(",",W1705,FIND(",",W1705,FIND(",",W1705)+1)+1)-FIND(",",W1705,FIND(",",W1705)+1)-1)),MapTable!$A:$A,1,0)),ISERROR(VLOOKUP(TRIM(MID(W1705,FIND(",",W1705,FIND(",",W1705,FIND(",",W1705)+1)+1)+1,999)),MapTable!$A:$A,1,0))),"맵없음",
  ""),
)))))</f>
        <v/>
      </c>
      <c r="AC1705" t="str">
        <f>IF(ISBLANK(AB1705),"",IF(ISERROR(VLOOKUP(AB1705,[3]DropTable!$A:$A,1,0)),"드랍없음",""))</f>
        <v/>
      </c>
      <c r="AE1705" t="str">
        <f>IF(ISBLANK(AD1705),"",IF(ISERROR(VLOOKUP(AD1705,[3]DropTable!$A:$A,1,0)),"드랍없음",""))</f>
        <v/>
      </c>
      <c r="AG1705">
        <v>9.8000000000000007</v>
      </c>
      <c r="AH1705">
        <v>1</v>
      </c>
    </row>
    <row r="1706" spans="1:34" x14ac:dyDescent="0.3">
      <c r="A1706">
        <v>12</v>
      </c>
      <c r="B1706">
        <v>15</v>
      </c>
      <c r="C1706">
        <f>IF(OR($L1706=TRUE,$A1706=0,MOD($A1706,ChapterTable!$S$20)&lt;&gt;0),
MAX(0,INT(($B1706+ChapterTable!$Q$26+VLOOKUP(SUBSTITUTE(C$1,"성장단계","")&amp;"단계오프셋",ChapterTable!$S:$T,2,0))/ChapterTable!$Q$23)),
MAX(0,INT(($B1706+ChapterTable!$S$26+VLOOKUP(SUBSTITUTE(C$1,"성장단계","")&amp;"보스단계오프셋",ChapterTable!$S:$T,2,0))/ChapterTable!$S$23)))</f>
        <v>1</v>
      </c>
      <c r="D1706">
        <f>IF(OR($L1706=TRUE,$A1706=0,MOD($A1706,ChapterTable!$S$20)&lt;&gt;0),
MAX(0,INT(($B1706+ChapterTable!$Q$26+VLOOKUP(SUBSTITUTE(D$1,"성장단계","")&amp;"단계오프셋",ChapterTable!$S:$T,2,0))/ChapterTable!$Q$23)),
MAX(0,INT(($B1706+ChapterTable!$S$26+VLOOKUP(SUBSTITUTE(D$1,"성장단계","")&amp;"보스단계오프셋",ChapterTable!$S:$T,2,0))/ChapterTable!$S$23)))</f>
        <v>1</v>
      </c>
      <c r="E1706" s="1">
        <f ca="1">IF(AND($A1706=0,$B1706=1),
    VLOOKUP(1,ChapterTable!$1:$1048576,MATCH("최종"&amp;SUBSTITUTE(SUBSTITUTE(E$1,"standard",""),"|Float",""),ChapterTable!$1:$1,0),0)*ChapterTable!$Q$17,
  IF(AND($A1706=0,$B1706=0),
    E1707,
  IF($B1706=0,
    VLOOKUP($A1706,ChapterTable!$1:$1048576,MATCH("최종"&amp;SUBSTITUTE(SUBSTITUTE(E$1,"standard",""),"|Float",""),ChapterTable!$1:$1,0),0),
  IF($B1706=1,
    IF($L1706=FALSE,
      VLOOKUP($A1706,ChapterTable!$1:$1048576,MATCH("최종"&amp;SUBSTITUTE(SUBSTITUTE(E$1,"standard",""),"|Float",""),ChapterTable!$1:$1,0),0),
      VLOOKUP($A1706-ChapterTable!$Q$11,ChapterTable!$1:$1048576,MATCH("최종"&amp;SUBSTITUTE(SUBSTITUTE(E$1,"standard",""),"|Float",""),ChapterTable!$1:$1,0),0)*ChapterTable!$Q$14
    ),
  OFFSET(E1706,-$B1706+IF($L1706,1,0),0)*
    (VLOOKUP(SUBSTITUTE(SUBSTITUTE(E$1,"standard",""),"|Float","")&amp;"인게임누적곱배수",ChapterTable!$S:$T,2,0)^C1706
    +VLOOKUP(SUBSTITUTE(SUBSTITUTE(E$1,"standard",""),"|Float","")&amp;"인게임누적합배수",ChapterTable!$S:$T,2,0)*C1706)
  )
  )
  )
)</f>
        <v>11910.713818359376</v>
      </c>
      <c r="F1706" s="1">
        <f ca="1">IF(AND($A1706=0,$B1706=1),
    VLOOKUP(1,ChapterTable!$1:$1048576,MATCH("최종"&amp;SUBSTITUTE(SUBSTITUTE(F$1,"standard",""),"|Float",""),ChapterTable!$1:$1,0),0)*ChapterTable!$Q$17,
  IF(AND($A1706=0,$B1706=0),
    F1707,
  IF($B1706=0,
    VLOOKUP($A1706,ChapterTable!$1:$1048576,MATCH("최종"&amp;SUBSTITUTE(SUBSTITUTE(F$1,"standard",""),"|Float",""),ChapterTable!$1:$1,0),0),
  IF($B1706=1,
    IF($L1706=FALSE,
      VLOOKUP($A1706,ChapterTable!$1:$1048576,MATCH("최종"&amp;SUBSTITUTE(SUBSTITUTE(F$1,"standard",""),"|Float",""),ChapterTable!$1:$1,0),0),
      VLOOKUP($A1706-ChapterTable!$Q$11,ChapterTable!$1:$1048576,MATCH("최종"&amp;SUBSTITUTE(SUBSTITUTE(F$1,"standard",""),"|Float",""),ChapterTable!$1:$1,0),0)*ChapterTable!$Q$14
    ),
  OFFSET(F1706,-$B1706+IF($L1706,1,0),0)*
    (VLOOKUP(SUBSTITUTE(SUBSTITUTE(F$1,"standard",""),"|Float","")&amp;"인게임누적곱배수",ChapterTable!$S:$T,2,0)^D1706
    +VLOOKUP(SUBSTITUTE(SUBSTITUTE(F$1,"standard",""),"|Float","")&amp;"인게임누적합배수",ChapterTable!$S:$T,2,0)*D1706)
  )
  )
  )
)</f>
        <v>5881.833984375</v>
      </c>
      <c r="G1706" t="s">
        <v>76</v>
      </c>
      <c r="J1706" t="str">
        <f>IF(ISBLANK(I1706),"",
IFERROR(VLOOKUP(I1706,[1]StringTable!$1:$1048576,MATCH([1]StringTable!$B$1,[1]StringTable!$1:$1,0),0),
IFERROR(VLOOKUP(I1706,[1]InApkStringTable!$1:$1048576,MATCH([1]InApkStringTable!$B$1,[1]InApkStringTable!$1:$1,0),0),
"스트링없음")))</f>
        <v/>
      </c>
      <c r="L1706" t="b">
        <v>1</v>
      </c>
      <c r="N1706" t="str">
        <f>IF(ISBLANK(M1706),"",IF(ISERROR(VLOOKUP(M1706,MapTable!$A:$A,1,0)),"맵없음",""))</f>
        <v/>
      </c>
      <c r="O1706">
        <f t="shared" si="105"/>
        <v>11</v>
      </c>
      <c r="Q1706">
        <f t="shared" si="106"/>
        <v>11</v>
      </c>
      <c r="R1706" t="b">
        <f t="shared" ca="1" si="107"/>
        <v>0</v>
      </c>
      <c r="T1706" t="b">
        <f t="shared" ca="1" si="108"/>
        <v>0</v>
      </c>
      <c r="X1706" t="str">
        <f>IF(ISBLANK(W1706),"",
IF(ISERROR(FIND(",",W1706)),
  IF(ISERROR(VLOOKUP(W1706,MapTable!$A:$A,1,0)),"맵없음",
  ""),
IF(ISERROR(FIND(",",W1706,FIND(",",W1706)+1)),
  IF(OR(ISERROR(VLOOKUP(LEFT(W1706,FIND(",",W1706)-1),MapTable!$A:$A,1,0)),ISERROR(VLOOKUP(TRIM(MID(W1706,FIND(",",W1706)+1,999)),MapTable!$A:$A,1,0))),"맵없음",
  ""),
IF(ISERROR(FIND(",",W1706,FIND(",",W1706,FIND(",",W1706)+1)+1)),
  IF(OR(ISERROR(VLOOKUP(LEFT(W1706,FIND(",",W1706)-1),MapTable!$A:$A,1,0)),ISERROR(VLOOKUP(TRIM(MID(W1706,FIND(",",W1706)+1,FIND(",",W1706,FIND(",",W1706)+1)-FIND(",",W1706)-1)),MapTable!$A:$A,1,0)),ISERROR(VLOOKUP(TRIM(MID(W1706,FIND(",",W1706,FIND(",",W1706)+1)+1,999)),MapTable!$A:$A,1,0))),"맵없음",
  ""),
IF(ISERROR(FIND(",",W1706,FIND(",",W1706,FIND(",",W1706,FIND(",",W1706)+1)+1)+1)),
  IF(OR(ISERROR(VLOOKUP(LEFT(W1706,FIND(",",W1706)-1),MapTable!$A:$A,1,0)),ISERROR(VLOOKUP(TRIM(MID(W1706,FIND(",",W1706)+1,FIND(",",W1706,FIND(",",W1706)+1)-FIND(",",W1706)-1)),MapTable!$A:$A,1,0)),ISERROR(VLOOKUP(TRIM(MID(W1706,FIND(",",W1706,FIND(",",W1706)+1)+1,FIND(",",W1706,FIND(",",W1706,FIND(",",W1706)+1)+1)-FIND(",",W1706,FIND(",",W1706)+1)-1)),MapTable!$A:$A,1,0)),ISERROR(VLOOKUP(TRIM(MID(W1706,FIND(",",W1706,FIND(",",W1706,FIND(",",W1706)+1)+1)+1,999)),MapTable!$A:$A,1,0))),"맵없음",
  ""),
)))))</f>
        <v/>
      </c>
      <c r="AC1706" t="str">
        <f>IF(ISBLANK(AB1706),"",IF(ISERROR(VLOOKUP(AB1706,[3]DropTable!$A:$A,1,0)),"드랍없음",""))</f>
        <v/>
      </c>
      <c r="AE1706" t="str">
        <f>IF(ISBLANK(AD1706),"",IF(ISERROR(VLOOKUP(AD1706,[3]DropTable!$A:$A,1,0)),"드랍없음",""))</f>
        <v/>
      </c>
      <c r="AG1706">
        <v>9.8000000000000007</v>
      </c>
      <c r="AH1706">
        <v>1</v>
      </c>
    </row>
    <row r="1707" spans="1:34" x14ac:dyDescent="0.3">
      <c r="A1707">
        <v>12</v>
      </c>
      <c r="B1707">
        <v>16</v>
      </c>
      <c r="C1707">
        <f>IF(OR($L1707=TRUE,$A1707=0,MOD($A1707,ChapterTable!$S$20)&lt;&gt;0),
MAX(0,INT(($B1707+ChapterTable!$Q$26+VLOOKUP(SUBSTITUTE(C$1,"성장단계","")&amp;"단계오프셋",ChapterTable!$S:$T,2,0))/ChapterTable!$Q$23)),
MAX(0,INT(($B1707+ChapterTable!$S$26+VLOOKUP(SUBSTITUTE(C$1,"성장단계","")&amp;"보스단계오프셋",ChapterTable!$S:$T,2,0))/ChapterTable!$S$23)))</f>
        <v>2</v>
      </c>
      <c r="D1707">
        <f>IF(OR($L1707=TRUE,$A1707=0,MOD($A1707,ChapterTable!$S$20)&lt;&gt;0),
MAX(0,INT(($B1707+ChapterTable!$Q$26+VLOOKUP(SUBSTITUTE(D$1,"성장단계","")&amp;"단계오프셋",ChapterTable!$S:$T,2,0))/ChapterTable!$Q$23)),
MAX(0,INT(($B1707+ChapterTable!$S$26+VLOOKUP(SUBSTITUTE(D$1,"성장단계","")&amp;"보스단계오프셋",ChapterTable!$S:$T,2,0))/ChapterTable!$S$23)))</f>
        <v>1</v>
      </c>
      <c r="E1707" s="1">
        <f ca="1">IF(AND($A1707=0,$B1707=1),
    VLOOKUP(1,ChapterTable!$1:$1048576,MATCH("최종"&amp;SUBSTITUTE(SUBSTITUTE(E$1,"standard",""),"|Float",""),ChapterTable!$1:$1,0),0)*ChapterTable!$Q$17,
  IF(AND($A1707=0,$B1707=0),
    E1708,
  IF($B1707=0,
    VLOOKUP($A1707,ChapterTable!$1:$1048576,MATCH("최종"&amp;SUBSTITUTE(SUBSTITUTE(E$1,"standard",""),"|Float",""),ChapterTable!$1:$1,0),0),
  IF($B1707=1,
    IF($L1707=FALSE,
      VLOOKUP($A1707,ChapterTable!$1:$1048576,MATCH("최종"&amp;SUBSTITUTE(SUBSTITUTE(E$1,"standard",""),"|Float",""),ChapterTable!$1:$1,0),0),
      VLOOKUP($A1707-ChapterTable!$Q$11,ChapterTable!$1:$1048576,MATCH("최종"&amp;SUBSTITUTE(SUBSTITUTE(E$1,"standard",""),"|Float",""),ChapterTable!$1:$1,0),0)*ChapterTable!$Q$14
    ),
  OFFSET(E1707,-$B1707+IF($L1707,1,0),0)*
    (VLOOKUP(SUBSTITUTE(SUBSTITUTE(E$1,"standard",""),"|Float","")&amp;"인게임누적곱배수",ChapterTable!$S:$T,2,0)^C1707
    +VLOOKUP(SUBSTITUTE(SUBSTITUTE(E$1,"standard",""),"|Float","")&amp;"인게임누적합배수",ChapterTable!$S:$T,2,0)*C1707)
  )
  )
  )
)</f>
        <v>14998.67666015625</v>
      </c>
      <c r="F1707" s="1">
        <f ca="1">IF(AND($A1707=0,$B1707=1),
    VLOOKUP(1,ChapterTable!$1:$1048576,MATCH("최종"&amp;SUBSTITUTE(SUBSTITUTE(F$1,"standard",""),"|Float",""),ChapterTable!$1:$1,0),0)*ChapterTable!$Q$17,
  IF(AND($A1707=0,$B1707=0),
    F1708,
  IF($B1707=0,
    VLOOKUP($A1707,ChapterTable!$1:$1048576,MATCH("최종"&amp;SUBSTITUTE(SUBSTITUTE(F$1,"standard",""),"|Float",""),ChapterTable!$1:$1,0),0),
  IF($B1707=1,
    IF($L1707=FALSE,
      VLOOKUP($A1707,ChapterTable!$1:$1048576,MATCH("최종"&amp;SUBSTITUTE(SUBSTITUTE(F$1,"standard",""),"|Float",""),ChapterTable!$1:$1,0),0),
      VLOOKUP($A1707-ChapterTable!$Q$11,ChapterTable!$1:$1048576,MATCH("최종"&amp;SUBSTITUTE(SUBSTITUTE(F$1,"standard",""),"|Float",""),ChapterTable!$1:$1,0),0)*ChapterTable!$Q$14
    ),
  OFFSET(F1707,-$B1707+IF($L1707,1,0),0)*
    (VLOOKUP(SUBSTITUTE(SUBSTITUTE(F$1,"standard",""),"|Float","")&amp;"인게임누적곱배수",ChapterTable!$S:$T,2,0)^D1707
    +VLOOKUP(SUBSTITUTE(SUBSTITUTE(F$1,"standard",""),"|Float","")&amp;"인게임누적합배수",ChapterTable!$S:$T,2,0)*D1707)
  )
  )
  )
)</f>
        <v>5881.833984375</v>
      </c>
      <c r="G1707" t="s">
        <v>76</v>
      </c>
      <c r="J1707" t="str">
        <f>IF(ISBLANK(I1707),"",
IFERROR(VLOOKUP(I1707,[1]StringTable!$1:$1048576,MATCH([1]StringTable!$B$1,[1]StringTable!$1:$1,0),0),
IFERROR(VLOOKUP(I1707,[1]InApkStringTable!$1:$1048576,MATCH([1]InApkStringTable!$B$1,[1]InApkStringTable!$1:$1,0),0),
"스트링없음")))</f>
        <v/>
      </c>
      <c r="L1707" t="b">
        <v>1</v>
      </c>
      <c r="N1707" t="str">
        <f>IF(ISBLANK(M1707),"",IF(ISERROR(VLOOKUP(M1707,MapTable!$A:$A,1,0)),"맵없음",""))</f>
        <v/>
      </c>
      <c r="O1707">
        <f t="shared" si="105"/>
        <v>2</v>
      </c>
      <c r="Q1707">
        <f t="shared" si="106"/>
        <v>2</v>
      </c>
      <c r="R1707" t="b">
        <f t="shared" ca="1" si="107"/>
        <v>0</v>
      </c>
      <c r="T1707" t="b">
        <f t="shared" ca="1" si="108"/>
        <v>0</v>
      </c>
      <c r="X1707" t="str">
        <f>IF(ISBLANK(W1707),"",
IF(ISERROR(FIND(",",W1707)),
  IF(ISERROR(VLOOKUP(W1707,MapTable!$A:$A,1,0)),"맵없음",
  ""),
IF(ISERROR(FIND(",",W1707,FIND(",",W1707)+1)),
  IF(OR(ISERROR(VLOOKUP(LEFT(W1707,FIND(",",W1707)-1),MapTable!$A:$A,1,0)),ISERROR(VLOOKUP(TRIM(MID(W1707,FIND(",",W1707)+1,999)),MapTable!$A:$A,1,0))),"맵없음",
  ""),
IF(ISERROR(FIND(",",W1707,FIND(",",W1707,FIND(",",W1707)+1)+1)),
  IF(OR(ISERROR(VLOOKUP(LEFT(W1707,FIND(",",W1707)-1),MapTable!$A:$A,1,0)),ISERROR(VLOOKUP(TRIM(MID(W1707,FIND(",",W1707)+1,FIND(",",W1707,FIND(",",W1707)+1)-FIND(",",W1707)-1)),MapTable!$A:$A,1,0)),ISERROR(VLOOKUP(TRIM(MID(W1707,FIND(",",W1707,FIND(",",W1707)+1)+1,999)),MapTable!$A:$A,1,0))),"맵없음",
  ""),
IF(ISERROR(FIND(",",W1707,FIND(",",W1707,FIND(",",W1707,FIND(",",W1707)+1)+1)+1)),
  IF(OR(ISERROR(VLOOKUP(LEFT(W1707,FIND(",",W1707)-1),MapTable!$A:$A,1,0)),ISERROR(VLOOKUP(TRIM(MID(W1707,FIND(",",W1707)+1,FIND(",",W1707,FIND(",",W1707)+1)-FIND(",",W1707)-1)),MapTable!$A:$A,1,0)),ISERROR(VLOOKUP(TRIM(MID(W1707,FIND(",",W1707,FIND(",",W1707)+1)+1,FIND(",",W1707,FIND(",",W1707,FIND(",",W1707)+1)+1)-FIND(",",W1707,FIND(",",W1707)+1)-1)),MapTable!$A:$A,1,0)),ISERROR(VLOOKUP(TRIM(MID(W1707,FIND(",",W1707,FIND(",",W1707,FIND(",",W1707)+1)+1)+1,999)),MapTable!$A:$A,1,0))),"맵없음",
  ""),
)))))</f>
        <v/>
      </c>
      <c r="AC1707" t="str">
        <f>IF(ISBLANK(AB1707),"",IF(ISERROR(VLOOKUP(AB1707,[3]DropTable!$A:$A,1,0)),"드랍없음",""))</f>
        <v/>
      </c>
      <c r="AE1707" t="str">
        <f>IF(ISBLANK(AD1707),"",IF(ISERROR(VLOOKUP(AD1707,[3]DropTable!$A:$A,1,0)),"드랍없음",""))</f>
        <v/>
      </c>
      <c r="AG1707">
        <v>9.8000000000000007</v>
      </c>
      <c r="AH1707">
        <v>1</v>
      </c>
    </row>
    <row r="1708" spans="1:34" x14ac:dyDescent="0.3">
      <c r="A1708">
        <v>12</v>
      </c>
      <c r="B1708">
        <v>17</v>
      </c>
      <c r="C1708">
        <f>IF(OR($L1708=TRUE,$A1708=0,MOD($A1708,ChapterTable!$S$20)&lt;&gt;0),
MAX(0,INT(($B1708+ChapterTable!$Q$26+VLOOKUP(SUBSTITUTE(C$1,"성장단계","")&amp;"단계오프셋",ChapterTable!$S:$T,2,0))/ChapterTable!$Q$23)),
MAX(0,INT(($B1708+ChapterTable!$S$26+VLOOKUP(SUBSTITUTE(C$1,"성장단계","")&amp;"보스단계오프셋",ChapterTable!$S:$T,2,0))/ChapterTable!$S$23)))</f>
        <v>2</v>
      </c>
      <c r="D1708">
        <f>IF(OR($L1708=TRUE,$A1708=0,MOD($A1708,ChapterTable!$S$20)&lt;&gt;0),
MAX(0,INT(($B1708+ChapterTable!$Q$26+VLOOKUP(SUBSTITUTE(D$1,"성장단계","")&amp;"단계오프셋",ChapterTable!$S:$T,2,0))/ChapterTable!$Q$23)),
MAX(0,INT(($B1708+ChapterTable!$S$26+VLOOKUP(SUBSTITUTE(D$1,"성장단계","")&amp;"보스단계오프셋",ChapterTable!$S:$T,2,0))/ChapterTable!$S$23)))</f>
        <v>1</v>
      </c>
      <c r="E1708" s="1">
        <f ca="1">IF(AND($A1708=0,$B1708=1),
    VLOOKUP(1,ChapterTable!$1:$1048576,MATCH("최종"&amp;SUBSTITUTE(SUBSTITUTE(E$1,"standard",""),"|Float",""),ChapterTable!$1:$1,0),0)*ChapterTable!$Q$17,
  IF(AND($A1708=0,$B1708=0),
    E1709,
  IF($B1708=0,
    VLOOKUP($A1708,ChapterTable!$1:$1048576,MATCH("최종"&amp;SUBSTITUTE(SUBSTITUTE(E$1,"standard",""),"|Float",""),ChapterTable!$1:$1,0),0),
  IF($B1708=1,
    IF($L1708=FALSE,
      VLOOKUP($A1708,ChapterTable!$1:$1048576,MATCH("최종"&amp;SUBSTITUTE(SUBSTITUTE(E$1,"standard",""),"|Float",""),ChapterTable!$1:$1,0),0),
      VLOOKUP($A1708-ChapterTable!$Q$11,ChapterTable!$1:$1048576,MATCH("최종"&amp;SUBSTITUTE(SUBSTITUTE(E$1,"standard",""),"|Float",""),ChapterTable!$1:$1,0),0)*ChapterTable!$Q$14
    ),
  OFFSET(E1708,-$B1708+IF($L1708,1,0),0)*
    (VLOOKUP(SUBSTITUTE(SUBSTITUTE(E$1,"standard",""),"|Float","")&amp;"인게임누적곱배수",ChapterTable!$S:$T,2,0)^C1708
    +VLOOKUP(SUBSTITUTE(SUBSTITUTE(E$1,"standard",""),"|Float","")&amp;"인게임누적합배수",ChapterTable!$S:$T,2,0)*C1708)
  )
  )
  )
)</f>
        <v>14998.67666015625</v>
      </c>
      <c r="F1708" s="1">
        <f ca="1">IF(AND($A1708=0,$B1708=1),
    VLOOKUP(1,ChapterTable!$1:$1048576,MATCH("최종"&amp;SUBSTITUTE(SUBSTITUTE(F$1,"standard",""),"|Float",""),ChapterTable!$1:$1,0),0)*ChapterTable!$Q$17,
  IF(AND($A1708=0,$B1708=0),
    F1709,
  IF($B1708=0,
    VLOOKUP($A1708,ChapterTable!$1:$1048576,MATCH("최종"&amp;SUBSTITUTE(SUBSTITUTE(F$1,"standard",""),"|Float",""),ChapterTable!$1:$1,0),0),
  IF($B1708=1,
    IF($L1708=FALSE,
      VLOOKUP($A1708,ChapterTable!$1:$1048576,MATCH("최종"&amp;SUBSTITUTE(SUBSTITUTE(F$1,"standard",""),"|Float",""),ChapterTable!$1:$1,0),0),
      VLOOKUP($A1708-ChapterTable!$Q$11,ChapterTable!$1:$1048576,MATCH("최종"&amp;SUBSTITUTE(SUBSTITUTE(F$1,"standard",""),"|Float",""),ChapterTable!$1:$1,0),0)*ChapterTable!$Q$14
    ),
  OFFSET(F1708,-$B1708+IF($L1708,1,0),0)*
    (VLOOKUP(SUBSTITUTE(SUBSTITUTE(F$1,"standard",""),"|Float","")&amp;"인게임누적곱배수",ChapterTable!$S:$T,2,0)^D1708
    +VLOOKUP(SUBSTITUTE(SUBSTITUTE(F$1,"standard",""),"|Float","")&amp;"인게임누적합배수",ChapterTable!$S:$T,2,0)*D1708)
  )
  )
  )
)</f>
        <v>5881.833984375</v>
      </c>
      <c r="G1708" t="s">
        <v>76</v>
      </c>
      <c r="J1708" t="str">
        <f>IF(ISBLANK(I1708),"",
IFERROR(VLOOKUP(I1708,[1]StringTable!$1:$1048576,MATCH([1]StringTable!$B$1,[1]StringTable!$1:$1,0),0),
IFERROR(VLOOKUP(I1708,[1]InApkStringTable!$1:$1048576,MATCH([1]InApkStringTable!$B$1,[1]InApkStringTable!$1:$1,0),0),
"스트링없음")))</f>
        <v/>
      </c>
      <c r="L1708" t="b">
        <v>1</v>
      </c>
      <c r="N1708" t="str">
        <f>IF(ISBLANK(M1708),"",IF(ISERROR(VLOOKUP(M1708,MapTable!$A:$A,1,0)),"맵없음",""))</f>
        <v/>
      </c>
      <c r="O1708">
        <f t="shared" si="105"/>
        <v>2</v>
      </c>
      <c r="Q1708">
        <f t="shared" si="106"/>
        <v>2</v>
      </c>
      <c r="R1708" t="b">
        <f t="shared" ca="1" si="107"/>
        <v>0</v>
      </c>
      <c r="T1708" t="b">
        <f t="shared" ca="1" si="108"/>
        <v>0</v>
      </c>
      <c r="X1708" t="str">
        <f>IF(ISBLANK(W1708),"",
IF(ISERROR(FIND(",",W1708)),
  IF(ISERROR(VLOOKUP(W1708,MapTable!$A:$A,1,0)),"맵없음",
  ""),
IF(ISERROR(FIND(",",W1708,FIND(",",W1708)+1)),
  IF(OR(ISERROR(VLOOKUP(LEFT(W1708,FIND(",",W1708)-1),MapTable!$A:$A,1,0)),ISERROR(VLOOKUP(TRIM(MID(W1708,FIND(",",W1708)+1,999)),MapTable!$A:$A,1,0))),"맵없음",
  ""),
IF(ISERROR(FIND(",",W1708,FIND(",",W1708,FIND(",",W1708)+1)+1)),
  IF(OR(ISERROR(VLOOKUP(LEFT(W1708,FIND(",",W1708)-1),MapTable!$A:$A,1,0)),ISERROR(VLOOKUP(TRIM(MID(W1708,FIND(",",W1708)+1,FIND(",",W1708,FIND(",",W1708)+1)-FIND(",",W1708)-1)),MapTable!$A:$A,1,0)),ISERROR(VLOOKUP(TRIM(MID(W1708,FIND(",",W1708,FIND(",",W1708)+1)+1,999)),MapTable!$A:$A,1,0))),"맵없음",
  ""),
IF(ISERROR(FIND(",",W1708,FIND(",",W1708,FIND(",",W1708,FIND(",",W1708)+1)+1)+1)),
  IF(OR(ISERROR(VLOOKUP(LEFT(W1708,FIND(",",W1708)-1),MapTable!$A:$A,1,0)),ISERROR(VLOOKUP(TRIM(MID(W1708,FIND(",",W1708)+1,FIND(",",W1708,FIND(",",W1708)+1)-FIND(",",W1708)-1)),MapTable!$A:$A,1,0)),ISERROR(VLOOKUP(TRIM(MID(W1708,FIND(",",W1708,FIND(",",W1708)+1)+1,FIND(",",W1708,FIND(",",W1708,FIND(",",W1708)+1)+1)-FIND(",",W1708,FIND(",",W1708)+1)-1)),MapTable!$A:$A,1,0)),ISERROR(VLOOKUP(TRIM(MID(W1708,FIND(",",W1708,FIND(",",W1708,FIND(",",W1708)+1)+1)+1,999)),MapTable!$A:$A,1,0))),"맵없음",
  ""),
)))))</f>
        <v/>
      </c>
      <c r="AC1708" t="str">
        <f>IF(ISBLANK(AB1708),"",IF(ISERROR(VLOOKUP(AB1708,[3]DropTable!$A:$A,1,0)),"드랍없음",""))</f>
        <v/>
      </c>
      <c r="AE1708" t="str">
        <f>IF(ISBLANK(AD1708),"",IF(ISERROR(VLOOKUP(AD1708,[3]DropTable!$A:$A,1,0)),"드랍없음",""))</f>
        <v/>
      </c>
      <c r="AG1708">
        <v>9.8000000000000007</v>
      </c>
      <c r="AH1708">
        <v>1</v>
      </c>
    </row>
    <row r="1709" spans="1:34" x14ac:dyDescent="0.3">
      <c r="A1709">
        <v>12</v>
      </c>
      <c r="B1709">
        <v>18</v>
      </c>
      <c r="C1709">
        <f>IF(OR($L1709=TRUE,$A1709=0,MOD($A1709,ChapterTable!$S$20)&lt;&gt;0),
MAX(0,INT(($B1709+ChapterTable!$Q$26+VLOOKUP(SUBSTITUTE(C$1,"성장단계","")&amp;"단계오프셋",ChapterTable!$S:$T,2,0))/ChapterTable!$Q$23)),
MAX(0,INT(($B1709+ChapterTable!$S$26+VLOOKUP(SUBSTITUTE(C$1,"성장단계","")&amp;"보스단계오프셋",ChapterTable!$S:$T,2,0))/ChapterTable!$S$23)))</f>
        <v>2</v>
      </c>
      <c r="D1709">
        <f>IF(OR($L1709=TRUE,$A1709=0,MOD($A1709,ChapterTable!$S$20)&lt;&gt;0),
MAX(0,INT(($B1709+ChapterTable!$Q$26+VLOOKUP(SUBSTITUTE(D$1,"성장단계","")&amp;"단계오프셋",ChapterTable!$S:$T,2,0))/ChapterTable!$Q$23)),
MAX(0,INT(($B1709+ChapterTable!$S$26+VLOOKUP(SUBSTITUTE(D$1,"성장단계","")&amp;"보스단계오프셋",ChapterTable!$S:$T,2,0))/ChapterTable!$S$23)))</f>
        <v>1</v>
      </c>
      <c r="E1709" s="1">
        <f ca="1">IF(AND($A1709=0,$B1709=1),
    VLOOKUP(1,ChapterTable!$1:$1048576,MATCH("최종"&amp;SUBSTITUTE(SUBSTITUTE(E$1,"standard",""),"|Float",""),ChapterTable!$1:$1,0),0)*ChapterTable!$Q$17,
  IF(AND($A1709=0,$B1709=0),
    E1710,
  IF($B1709=0,
    VLOOKUP($A1709,ChapterTable!$1:$1048576,MATCH("최종"&amp;SUBSTITUTE(SUBSTITUTE(E$1,"standard",""),"|Float",""),ChapterTable!$1:$1,0),0),
  IF($B1709=1,
    IF($L1709=FALSE,
      VLOOKUP($A1709,ChapterTable!$1:$1048576,MATCH("최종"&amp;SUBSTITUTE(SUBSTITUTE(E$1,"standard",""),"|Float",""),ChapterTable!$1:$1,0),0),
      VLOOKUP($A1709-ChapterTable!$Q$11,ChapterTable!$1:$1048576,MATCH("최종"&amp;SUBSTITUTE(SUBSTITUTE(E$1,"standard",""),"|Float",""),ChapterTable!$1:$1,0),0)*ChapterTable!$Q$14
    ),
  OFFSET(E1709,-$B1709+IF($L1709,1,0),0)*
    (VLOOKUP(SUBSTITUTE(SUBSTITUTE(E$1,"standard",""),"|Float","")&amp;"인게임누적곱배수",ChapterTable!$S:$T,2,0)^C1709
    +VLOOKUP(SUBSTITUTE(SUBSTITUTE(E$1,"standard",""),"|Float","")&amp;"인게임누적합배수",ChapterTable!$S:$T,2,0)*C1709)
  )
  )
  )
)</f>
        <v>14998.67666015625</v>
      </c>
      <c r="F1709" s="1">
        <f ca="1">IF(AND($A1709=0,$B1709=1),
    VLOOKUP(1,ChapterTable!$1:$1048576,MATCH("최종"&amp;SUBSTITUTE(SUBSTITUTE(F$1,"standard",""),"|Float",""),ChapterTable!$1:$1,0),0)*ChapterTable!$Q$17,
  IF(AND($A1709=0,$B1709=0),
    F1710,
  IF($B1709=0,
    VLOOKUP($A1709,ChapterTable!$1:$1048576,MATCH("최종"&amp;SUBSTITUTE(SUBSTITUTE(F$1,"standard",""),"|Float",""),ChapterTable!$1:$1,0),0),
  IF($B1709=1,
    IF($L1709=FALSE,
      VLOOKUP($A1709,ChapterTable!$1:$1048576,MATCH("최종"&amp;SUBSTITUTE(SUBSTITUTE(F$1,"standard",""),"|Float",""),ChapterTable!$1:$1,0),0),
      VLOOKUP($A1709-ChapterTable!$Q$11,ChapterTable!$1:$1048576,MATCH("최종"&amp;SUBSTITUTE(SUBSTITUTE(F$1,"standard",""),"|Float",""),ChapterTable!$1:$1,0),0)*ChapterTable!$Q$14
    ),
  OFFSET(F1709,-$B1709+IF($L1709,1,0),0)*
    (VLOOKUP(SUBSTITUTE(SUBSTITUTE(F$1,"standard",""),"|Float","")&amp;"인게임누적곱배수",ChapterTable!$S:$T,2,0)^D1709
    +VLOOKUP(SUBSTITUTE(SUBSTITUTE(F$1,"standard",""),"|Float","")&amp;"인게임누적합배수",ChapterTable!$S:$T,2,0)*D1709)
  )
  )
  )
)</f>
        <v>5881.833984375</v>
      </c>
      <c r="G1709" t="s">
        <v>76</v>
      </c>
      <c r="J1709" t="str">
        <f>IF(ISBLANK(I1709),"",
IFERROR(VLOOKUP(I1709,[1]StringTable!$1:$1048576,MATCH([1]StringTable!$B$1,[1]StringTable!$1:$1,0),0),
IFERROR(VLOOKUP(I1709,[1]InApkStringTable!$1:$1048576,MATCH([1]InApkStringTable!$B$1,[1]InApkStringTable!$1:$1,0),0),
"스트링없음")))</f>
        <v/>
      </c>
      <c r="L1709" t="b">
        <v>1</v>
      </c>
      <c r="N1709" t="str">
        <f>IF(ISBLANK(M1709),"",IF(ISERROR(VLOOKUP(M1709,MapTable!$A:$A,1,0)),"맵없음",""))</f>
        <v/>
      </c>
      <c r="O1709">
        <f t="shared" si="105"/>
        <v>2</v>
      </c>
      <c r="Q1709">
        <f t="shared" si="106"/>
        <v>2</v>
      </c>
      <c r="R1709" t="b">
        <f t="shared" ca="1" si="107"/>
        <v>0</v>
      </c>
      <c r="T1709" t="b">
        <f t="shared" ca="1" si="108"/>
        <v>0</v>
      </c>
      <c r="X1709" t="str">
        <f>IF(ISBLANK(W1709),"",
IF(ISERROR(FIND(",",W1709)),
  IF(ISERROR(VLOOKUP(W1709,MapTable!$A:$A,1,0)),"맵없음",
  ""),
IF(ISERROR(FIND(",",W1709,FIND(",",W1709)+1)),
  IF(OR(ISERROR(VLOOKUP(LEFT(W1709,FIND(",",W1709)-1),MapTable!$A:$A,1,0)),ISERROR(VLOOKUP(TRIM(MID(W1709,FIND(",",W1709)+1,999)),MapTable!$A:$A,1,0))),"맵없음",
  ""),
IF(ISERROR(FIND(",",W1709,FIND(",",W1709,FIND(",",W1709)+1)+1)),
  IF(OR(ISERROR(VLOOKUP(LEFT(W1709,FIND(",",W1709)-1),MapTable!$A:$A,1,0)),ISERROR(VLOOKUP(TRIM(MID(W1709,FIND(",",W1709)+1,FIND(",",W1709,FIND(",",W1709)+1)-FIND(",",W1709)-1)),MapTable!$A:$A,1,0)),ISERROR(VLOOKUP(TRIM(MID(W1709,FIND(",",W1709,FIND(",",W1709)+1)+1,999)),MapTable!$A:$A,1,0))),"맵없음",
  ""),
IF(ISERROR(FIND(",",W1709,FIND(",",W1709,FIND(",",W1709,FIND(",",W1709)+1)+1)+1)),
  IF(OR(ISERROR(VLOOKUP(LEFT(W1709,FIND(",",W1709)-1),MapTable!$A:$A,1,0)),ISERROR(VLOOKUP(TRIM(MID(W1709,FIND(",",W1709)+1,FIND(",",W1709,FIND(",",W1709)+1)-FIND(",",W1709)-1)),MapTable!$A:$A,1,0)),ISERROR(VLOOKUP(TRIM(MID(W1709,FIND(",",W1709,FIND(",",W1709)+1)+1,FIND(",",W1709,FIND(",",W1709,FIND(",",W1709)+1)+1)-FIND(",",W1709,FIND(",",W1709)+1)-1)),MapTable!$A:$A,1,0)),ISERROR(VLOOKUP(TRIM(MID(W1709,FIND(",",W1709,FIND(",",W1709,FIND(",",W1709)+1)+1)+1,999)),MapTable!$A:$A,1,0))),"맵없음",
  ""),
)))))</f>
        <v/>
      </c>
      <c r="AC1709" t="str">
        <f>IF(ISBLANK(AB1709),"",IF(ISERROR(VLOOKUP(AB1709,[3]DropTable!$A:$A,1,0)),"드랍없음",""))</f>
        <v/>
      </c>
      <c r="AE1709" t="str">
        <f>IF(ISBLANK(AD1709),"",IF(ISERROR(VLOOKUP(AD1709,[3]DropTable!$A:$A,1,0)),"드랍없음",""))</f>
        <v/>
      </c>
      <c r="AG1709">
        <v>9.8000000000000007</v>
      </c>
      <c r="AH1709">
        <v>1</v>
      </c>
    </row>
    <row r="1710" spans="1:34" x14ac:dyDescent="0.3">
      <c r="A1710">
        <v>12</v>
      </c>
      <c r="B1710">
        <v>19</v>
      </c>
      <c r="C1710">
        <f>IF(OR($L1710=TRUE,$A1710=0,MOD($A1710,ChapterTable!$S$20)&lt;&gt;0),
MAX(0,INT(($B1710+ChapterTable!$Q$26+VLOOKUP(SUBSTITUTE(C$1,"성장단계","")&amp;"단계오프셋",ChapterTable!$S:$T,2,0))/ChapterTable!$Q$23)),
MAX(0,INT(($B1710+ChapterTable!$S$26+VLOOKUP(SUBSTITUTE(C$1,"성장단계","")&amp;"보스단계오프셋",ChapterTable!$S:$T,2,0))/ChapterTable!$S$23)))</f>
        <v>2</v>
      </c>
      <c r="D1710">
        <f>IF(OR($L1710=TRUE,$A1710=0,MOD($A1710,ChapterTable!$S$20)&lt;&gt;0),
MAX(0,INT(($B1710+ChapterTable!$Q$26+VLOOKUP(SUBSTITUTE(D$1,"성장단계","")&amp;"단계오프셋",ChapterTable!$S:$T,2,0))/ChapterTable!$Q$23)),
MAX(0,INT(($B1710+ChapterTable!$S$26+VLOOKUP(SUBSTITUTE(D$1,"성장단계","")&amp;"보스단계오프셋",ChapterTable!$S:$T,2,0))/ChapterTable!$S$23)))</f>
        <v>1</v>
      </c>
      <c r="E1710" s="1">
        <f ca="1">IF(AND($A1710=0,$B1710=1),
    VLOOKUP(1,ChapterTable!$1:$1048576,MATCH("최종"&amp;SUBSTITUTE(SUBSTITUTE(E$1,"standard",""),"|Float",""),ChapterTable!$1:$1,0),0)*ChapterTable!$Q$17,
  IF(AND($A1710=0,$B1710=0),
    E1711,
  IF($B1710=0,
    VLOOKUP($A1710,ChapterTable!$1:$1048576,MATCH("최종"&amp;SUBSTITUTE(SUBSTITUTE(E$1,"standard",""),"|Float",""),ChapterTable!$1:$1,0),0),
  IF($B1710=1,
    IF($L1710=FALSE,
      VLOOKUP($A1710,ChapterTable!$1:$1048576,MATCH("최종"&amp;SUBSTITUTE(SUBSTITUTE(E$1,"standard",""),"|Float",""),ChapterTable!$1:$1,0),0),
      VLOOKUP($A1710-ChapterTable!$Q$11,ChapterTable!$1:$1048576,MATCH("최종"&amp;SUBSTITUTE(SUBSTITUTE(E$1,"standard",""),"|Float",""),ChapterTable!$1:$1,0),0)*ChapterTable!$Q$14
    ),
  OFFSET(E1710,-$B1710+IF($L1710,1,0),0)*
    (VLOOKUP(SUBSTITUTE(SUBSTITUTE(E$1,"standard",""),"|Float","")&amp;"인게임누적곱배수",ChapterTable!$S:$T,2,0)^C1710
    +VLOOKUP(SUBSTITUTE(SUBSTITUTE(E$1,"standard",""),"|Float","")&amp;"인게임누적합배수",ChapterTable!$S:$T,2,0)*C1710)
  )
  )
  )
)</f>
        <v>14998.67666015625</v>
      </c>
      <c r="F1710" s="1">
        <f ca="1">IF(AND($A1710=0,$B1710=1),
    VLOOKUP(1,ChapterTable!$1:$1048576,MATCH("최종"&amp;SUBSTITUTE(SUBSTITUTE(F$1,"standard",""),"|Float",""),ChapterTable!$1:$1,0),0)*ChapterTable!$Q$17,
  IF(AND($A1710=0,$B1710=0),
    F1711,
  IF($B1710=0,
    VLOOKUP($A1710,ChapterTable!$1:$1048576,MATCH("최종"&amp;SUBSTITUTE(SUBSTITUTE(F$1,"standard",""),"|Float",""),ChapterTable!$1:$1,0),0),
  IF($B1710=1,
    IF($L1710=FALSE,
      VLOOKUP($A1710,ChapterTable!$1:$1048576,MATCH("최종"&amp;SUBSTITUTE(SUBSTITUTE(F$1,"standard",""),"|Float",""),ChapterTable!$1:$1,0),0),
      VLOOKUP($A1710-ChapterTable!$Q$11,ChapterTable!$1:$1048576,MATCH("최종"&amp;SUBSTITUTE(SUBSTITUTE(F$1,"standard",""),"|Float",""),ChapterTable!$1:$1,0),0)*ChapterTable!$Q$14
    ),
  OFFSET(F1710,-$B1710+IF($L1710,1,0),0)*
    (VLOOKUP(SUBSTITUTE(SUBSTITUTE(F$1,"standard",""),"|Float","")&amp;"인게임누적곱배수",ChapterTable!$S:$T,2,0)^D1710
    +VLOOKUP(SUBSTITUTE(SUBSTITUTE(F$1,"standard",""),"|Float","")&amp;"인게임누적합배수",ChapterTable!$S:$T,2,0)*D1710)
  )
  )
  )
)</f>
        <v>5881.833984375</v>
      </c>
      <c r="G1710" t="s">
        <v>76</v>
      </c>
      <c r="J1710" t="str">
        <f>IF(ISBLANK(I1710),"",
IFERROR(VLOOKUP(I1710,[1]StringTable!$1:$1048576,MATCH([1]StringTable!$B$1,[1]StringTable!$1:$1,0),0),
IFERROR(VLOOKUP(I1710,[1]InApkStringTable!$1:$1048576,MATCH([1]InApkStringTable!$B$1,[1]InApkStringTable!$1:$1,0),0),
"스트링없음")))</f>
        <v/>
      </c>
      <c r="L1710" t="b">
        <v>1</v>
      </c>
      <c r="N1710" t="str">
        <f>IF(ISBLANK(M1710),"",IF(ISERROR(VLOOKUP(M1710,MapTable!$A:$A,1,0)),"맵없음",""))</f>
        <v/>
      </c>
      <c r="O1710">
        <f t="shared" si="105"/>
        <v>92</v>
      </c>
      <c r="Q1710">
        <f t="shared" si="106"/>
        <v>92</v>
      </c>
      <c r="R1710" t="b">
        <f t="shared" ca="1" si="107"/>
        <v>1</v>
      </c>
      <c r="T1710" t="b">
        <f t="shared" ca="1" si="108"/>
        <v>1</v>
      </c>
      <c r="X1710" t="str">
        <f>IF(ISBLANK(W1710),"",
IF(ISERROR(FIND(",",W1710)),
  IF(ISERROR(VLOOKUP(W1710,MapTable!$A:$A,1,0)),"맵없음",
  ""),
IF(ISERROR(FIND(",",W1710,FIND(",",W1710)+1)),
  IF(OR(ISERROR(VLOOKUP(LEFT(W1710,FIND(",",W1710)-1),MapTable!$A:$A,1,0)),ISERROR(VLOOKUP(TRIM(MID(W1710,FIND(",",W1710)+1,999)),MapTable!$A:$A,1,0))),"맵없음",
  ""),
IF(ISERROR(FIND(",",W1710,FIND(",",W1710,FIND(",",W1710)+1)+1)),
  IF(OR(ISERROR(VLOOKUP(LEFT(W1710,FIND(",",W1710)-1),MapTable!$A:$A,1,0)),ISERROR(VLOOKUP(TRIM(MID(W1710,FIND(",",W1710)+1,FIND(",",W1710,FIND(",",W1710)+1)-FIND(",",W1710)-1)),MapTable!$A:$A,1,0)),ISERROR(VLOOKUP(TRIM(MID(W1710,FIND(",",W1710,FIND(",",W1710)+1)+1,999)),MapTable!$A:$A,1,0))),"맵없음",
  ""),
IF(ISERROR(FIND(",",W1710,FIND(",",W1710,FIND(",",W1710,FIND(",",W1710)+1)+1)+1)),
  IF(OR(ISERROR(VLOOKUP(LEFT(W1710,FIND(",",W1710)-1),MapTable!$A:$A,1,0)),ISERROR(VLOOKUP(TRIM(MID(W1710,FIND(",",W1710)+1,FIND(",",W1710,FIND(",",W1710)+1)-FIND(",",W1710)-1)),MapTable!$A:$A,1,0)),ISERROR(VLOOKUP(TRIM(MID(W1710,FIND(",",W1710,FIND(",",W1710)+1)+1,FIND(",",W1710,FIND(",",W1710,FIND(",",W1710)+1)+1)-FIND(",",W1710,FIND(",",W1710)+1)-1)),MapTable!$A:$A,1,0)),ISERROR(VLOOKUP(TRIM(MID(W1710,FIND(",",W1710,FIND(",",W1710,FIND(",",W1710)+1)+1)+1,999)),MapTable!$A:$A,1,0))),"맵없음",
  ""),
)))))</f>
        <v/>
      </c>
      <c r="AC1710" t="str">
        <f>IF(ISBLANK(AB1710),"",IF(ISERROR(VLOOKUP(AB1710,[3]DropTable!$A:$A,1,0)),"드랍없음",""))</f>
        <v/>
      </c>
      <c r="AE1710" t="str">
        <f>IF(ISBLANK(AD1710),"",IF(ISERROR(VLOOKUP(AD1710,[3]DropTable!$A:$A,1,0)),"드랍없음",""))</f>
        <v/>
      </c>
      <c r="AG1710">
        <v>9.8000000000000007</v>
      </c>
      <c r="AH1710">
        <v>1</v>
      </c>
    </row>
    <row r="1711" spans="1:34" x14ac:dyDescent="0.3">
      <c r="A1711">
        <v>12</v>
      </c>
      <c r="B1711">
        <v>20</v>
      </c>
      <c r="C1711">
        <f>IF(OR($L1711=TRUE,$A1711=0,MOD($A1711,ChapterTable!$S$20)&lt;&gt;0),
MAX(0,INT(($B1711+ChapterTable!$Q$26+VLOOKUP(SUBSTITUTE(C$1,"성장단계","")&amp;"단계오프셋",ChapterTable!$S:$T,2,0))/ChapterTable!$Q$23)),
MAX(0,INT(($B1711+ChapterTable!$S$26+VLOOKUP(SUBSTITUTE(C$1,"성장단계","")&amp;"보스단계오프셋",ChapterTable!$S:$T,2,0))/ChapterTable!$S$23)))</f>
        <v>2</v>
      </c>
      <c r="D1711">
        <f>IF(OR($L1711=TRUE,$A1711=0,MOD($A1711,ChapterTable!$S$20)&lt;&gt;0),
MAX(0,INT(($B1711+ChapterTable!$Q$26+VLOOKUP(SUBSTITUTE(D$1,"성장단계","")&amp;"단계오프셋",ChapterTable!$S:$T,2,0))/ChapterTable!$Q$23)),
MAX(0,INT(($B1711+ChapterTable!$S$26+VLOOKUP(SUBSTITUTE(D$1,"성장단계","")&amp;"보스단계오프셋",ChapterTable!$S:$T,2,0))/ChapterTable!$S$23)))</f>
        <v>1</v>
      </c>
      <c r="E1711" s="1">
        <f ca="1">IF(AND($A1711=0,$B1711=1),
    VLOOKUP(1,ChapterTable!$1:$1048576,MATCH("최종"&amp;SUBSTITUTE(SUBSTITUTE(E$1,"standard",""),"|Float",""),ChapterTable!$1:$1,0),0)*ChapterTable!$Q$17,
  IF(AND($A1711=0,$B1711=0),
    E1712,
  IF($B1711=0,
    VLOOKUP($A1711,ChapterTable!$1:$1048576,MATCH("최종"&amp;SUBSTITUTE(SUBSTITUTE(E$1,"standard",""),"|Float",""),ChapterTable!$1:$1,0),0),
  IF($B1711=1,
    IF($L1711=FALSE,
      VLOOKUP($A1711,ChapterTable!$1:$1048576,MATCH("최종"&amp;SUBSTITUTE(SUBSTITUTE(E$1,"standard",""),"|Float",""),ChapterTable!$1:$1,0),0),
      VLOOKUP($A1711-ChapterTable!$Q$11,ChapterTable!$1:$1048576,MATCH("최종"&amp;SUBSTITUTE(SUBSTITUTE(E$1,"standard",""),"|Float",""),ChapterTable!$1:$1,0),0)*ChapterTable!$Q$14
    ),
  OFFSET(E1711,-$B1711+IF($L1711,1,0),0)*
    (VLOOKUP(SUBSTITUTE(SUBSTITUTE(E$1,"standard",""),"|Float","")&amp;"인게임누적곱배수",ChapterTable!$S:$T,2,0)^C1711
    +VLOOKUP(SUBSTITUTE(SUBSTITUTE(E$1,"standard",""),"|Float","")&amp;"인게임누적합배수",ChapterTable!$S:$T,2,0)*C1711)
  )
  )
  )
)</f>
        <v>14998.67666015625</v>
      </c>
      <c r="F1711" s="1">
        <f ca="1">IF(AND($A1711=0,$B1711=1),
    VLOOKUP(1,ChapterTable!$1:$1048576,MATCH("최종"&amp;SUBSTITUTE(SUBSTITUTE(F$1,"standard",""),"|Float",""),ChapterTable!$1:$1,0),0)*ChapterTable!$Q$17,
  IF(AND($A1711=0,$B1711=0),
    F1712,
  IF($B1711=0,
    VLOOKUP($A1711,ChapterTable!$1:$1048576,MATCH("최종"&amp;SUBSTITUTE(SUBSTITUTE(F$1,"standard",""),"|Float",""),ChapterTable!$1:$1,0),0),
  IF($B1711=1,
    IF($L1711=FALSE,
      VLOOKUP($A1711,ChapterTable!$1:$1048576,MATCH("최종"&amp;SUBSTITUTE(SUBSTITUTE(F$1,"standard",""),"|Float",""),ChapterTable!$1:$1,0),0),
      VLOOKUP($A1711-ChapterTable!$Q$11,ChapterTable!$1:$1048576,MATCH("최종"&amp;SUBSTITUTE(SUBSTITUTE(F$1,"standard",""),"|Float",""),ChapterTable!$1:$1,0),0)*ChapterTable!$Q$14
    ),
  OFFSET(F1711,-$B1711+IF($L1711,1,0),0)*
    (VLOOKUP(SUBSTITUTE(SUBSTITUTE(F$1,"standard",""),"|Float","")&amp;"인게임누적곱배수",ChapterTable!$S:$T,2,0)^D1711
    +VLOOKUP(SUBSTITUTE(SUBSTITUTE(F$1,"standard",""),"|Float","")&amp;"인게임누적합배수",ChapterTable!$S:$T,2,0)*D1711)
  )
  )
  )
)</f>
        <v>5881.833984375</v>
      </c>
      <c r="G1711" t="s">
        <v>76</v>
      </c>
      <c r="J1711" t="str">
        <f>IF(ISBLANK(I1711),"",
IFERROR(VLOOKUP(I1711,[1]StringTable!$1:$1048576,MATCH([1]StringTable!$B$1,[1]StringTable!$1:$1,0),0),
IFERROR(VLOOKUP(I1711,[1]InApkStringTable!$1:$1048576,MATCH([1]InApkStringTable!$B$1,[1]InApkStringTable!$1:$1,0),0),
"스트링없음")))</f>
        <v/>
      </c>
      <c r="L1711" t="b">
        <v>1</v>
      </c>
      <c r="N1711" t="str">
        <f>IF(ISBLANK(M1711),"",IF(ISERROR(VLOOKUP(M1711,MapTable!$A:$A,1,0)),"맵없음",""))</f>
        <v/>
      </c>
      <c r="O1711">
        <f t="shared" si="105"/>
        <v>21</v>
      </c>
      <c r="Q1711">
        <f t="shared" si="106"/>
        <v>21</v>
      </c>
      <c r="R1711" t="b">
        <f t="shared" ca="1" si="107"/>
        <v>0</v>
      </c>
      <c r="T1711" t="b">
        <f t="shared" ca="1" si="108"/>
        <v>0</v>
      </c>
      <c r="X1711" t="str">
        <f>IF(ISBLANK(W1711),"",
IF(ISERROR(FIND(",",W1711)),
  IF(ISERROR(VLOOKUP(W1711,MapTable!$A:$A,1,0)),"맵없음",
  ""),
IF(ISERROR(FIND(",",W1711,FIND(",",W1711)+1)),
  IF(OR(ISERROR(VLOOKUP(LEFT(W1711,FIND(",",W1711)-1),MapTable!$A:$A,1,0)),ISERROR(VLOOKUP(TRIM(MID(W1711,FIND(",",W1711)+1,999)),MapTable!$A:$A,1,0))),"맵없음",
  ""),
IF(ISERROR(FIND(",",W1711,FIND(",",W1711,FIND(",",W1711)+1)+1)),
  IF(OR(ISERROR(VLOOKUP(LEFT(W1711,FIND(",",W1711)-1),MapTable!$A:$A,1,0)),ISERROR(VLOOKUP(TRIM(MID(W1711,FIND(",",W1711)+1,FIND(",",W1711,FIND(",",W1711)+1)-FIND(",",W1711)-1)),MapTable!$A:$A,1,0)),ISERROR(VLOOKUP(TRIM(MID(W1711,FIND(",",W1711,FIND(",",W1711)+1)+1,999)),MapTable!$A:$A,1,0))),"맵없음",
  ""),
IF(ISERROR(FIND(",",W1711,FIND(",",W1711,FIND(",",W1711,FIND(",",W1711)+1)+1)+1)),
  IF(OR(ISERROR(VLOOKUP(LEFT(W1711,FIND(",",W1711)-1),MapTable!$A:$A,1,0)),ISERROR(VLOOKUP(TRIM(MID(W1711,FIND(",",W1711)+1,FIND(",",W1711,FIND(",",W1711)+1)-FIND(",",W1711)-1)),MapTable!$A:$A,1,0)),ISERROR(VLOOKUP(TRIM(MID(W1711,FIND(",",W1711,FIND(",",W1711)+1)+1,FIND(",",W1711,FIND(",",W1711,FIND(",",W1711)+1)+1)-FIND(",",W1711,FIND(",",W1711)+1)-1)),MapTable!$A:$A,1,0)),ISERROR(VLOOKUP(TRIM(MID(W1711,FIND(",",W1711,FIND(",",W1711,FIND(",",W1711)+1)+1)+1,999)),MapTable!$A:$A,1,0))),"맵없음",
  ""),
)))))</f>
        <v/>
      </c>
      <c r="AC1711" t="str">
        <f>IF(ISBLANK(AB1711),"",IF(ISERROR(VLOOKUP(AB1711,[3]DropTable!$A:$A,1,0)),"드랍없음",""))</f>
        <v/>
      </c>
      <c r="AE1711" t="str">
        <f>IF(ISBLANK(AD1711),"",IF(ISERROR(VLOOKUP(AD1711,[3]DropTable!$A:$A,1,0)),"드랍없음",""))</f>
        <v/>
      </c>
      <c r="AG1711">
        <v>9.8000000000000007</v>
      </c>
      <c r="AH1711">
        <v>1</v>
      </c>
    </row>
    <row r="1712" spans="1:34" x14ac:dyDescent="0.3">
      <c r="A1712">
        <v>12</v>
      </c>
      <c r="B1712">
        <v>21</v>
      </c>
      <c r="C1712">
        <f>IF(OR($L1712=TRUE,$A1712=0,MOD($A1712,ChapterTable!$S$20)&lt;&gt;0),
MAX(0,INT(($B1712+ChapterTable!$Q$26+VLOOKUP(SUBSTITUTE(C$1,"성장단계","")&amp;"단계오프셋",ChapterTable!$S:$T,2,0))/ChapterTable!$Q$23)),
MAX(0,INT(($B1712+ChapterTable!$S$26+VLOOKUP(SUBSTITUTE(C$1,"성장단계","")&amp;"보스단계오프셋",ChapterTable!$S:$T,2,0))/ChapterTable!$S$23)))</f>
        <v>2</v>
      </c>
      <c r="D1712">
        <f>IF(OR($L1712=TRUE,$A1712=0,MOD($A1712,ChapterTable!$S$20)&lt;&gt;0),
MAX(0,INT(($B1712+ChapterTable!$Q$26+VLOOKUP(SUBSTITUTE(D$1,"성장단계","")&amp;"단계오프셋",ChapterTable!$S:$T,2,0))/ChapterTable!$Q$23)),
MAX(0,INT(($B1712+ChapterTable!$S$26+VLOOKUP(SUBSTITUTE(D$1,"성장단계","")&amp;"보스단계오프셋",ChapterTable!$S:$T,2,0))/ChapterTable!$S$23)))</f>
        <v>2</v>
      </c>
      <c r="E1712" s="1">
        <f ca="1">IF(AND($A1712=0,$B1712=1),
    VLOOKUP(1,ChapterTable!$1:$1048576,MATCH("최종"&amp;SUBSTITUTE(SUBSTITUTE(E$1,"standard",""),"|Float",""),ChapterTable!$1:$1,0),0)*ChapterTable!$Q$17,
  IF(AND($A1712=0,$B1712=0),
    E1713,
  IF($B1712=0,
    VLOOKUP($A1712,ChapterTable!$1:$1048576,MATCH("최종"&amp;SUBSTITUTE(SUBSTITUTE(E$1,"standard",""),"|Float",""),ChapterTable!$1:$1,0),0),
  IF($B1712=1,
    IF($L1712=FALSE,
      VLOOKUP($A1712,ChapterTable!$1:$1048576,MATCH("최종"&amp;SUBSTITUTE(SUBSTITUTE(E$1,"standard",""),"|Float",""),ChapterTable!$1:$1,0),0),
      VLOOKUP($A1712-ChapterTable!$Q$11,ChapterTable!$1:$1048576,MATCH("최종"&amp;SUBSTITUTE(SUBSTITUTE(E$1,"standard",""),"|Float",""),ChapterTable!$1:$1,0),0)*ChapterTable!$Q$14
    ),
  OFFSET(E1712,-$B1712+IF($L1712,1,0),0)*
    (VLOOKUP(SUBSTITUTE(SUBSTITUTE(E$1,"standard",""),"|Float","")&amp;"인게임누적곱배수",ChapterTable!$S:$T,2,0)^C1712
    +VLOOKUP(SUBSTITUTE(SUBSTITUTE(E$1,"standard",""),"|Float","")&amp;"인게임누적합배수",ChapterTable!$S:$T,2,0)*C1712)
  )
  )
  )
)</f>
        <v>14998.67666015625</v>
      </c>
      <c r="F1712" s="1">
        <f ca="1">IF(AND($A1712=0,$B1712=1),
    VLOOKUP(1,ChapterTable!$1:$1048576,MATCH("최종"&amp;SUBSTITUTE(SUBSTITUTE(F$1,"standard",""),"|Float",""),ChapterTable!$1:$1,0),0)*ChapterTable!$Q$17,
  IF(AND($A1712=0,$B1712=0),
    F1713,
  IF($B1712=0,
    VLOOKUP($A1712,ChapterTable!$1:$1048576,MATCH("최종"&amp;SUBSTITUTE(SUBSTITUTE(F$1,"standard",""),"|Float",""),ChapterTable!$1:$1,0),0),
  IF($B1712=1,
    IF($L1712=FALSE,
      VLOOKUP($A1712,ChapterTable!$1:$1048576,MATCH("최종"&amp;SUBSTITUTE(SUBSTITUTE(F$1,"standard",""),"|Float",""),ChapterTable!$1:$1,0),0),
      VLOOKUP($A1712-ChapterTable!$Q$11,ChapterTable!$1:$1048576,MATCH("최종"&amp;SUBSTITUTE(SUBSTITUTE(F$1,"standard",""),"|Float",""),ChapterTable!$1:$1,0),0)*ChapterTable!$Q$14
    ),
  OFFSET(F1712,-$B1712+IF($L1712,1,0),0)*
    (VLOOKUP(SUBSTITUTE(SUBSTITUTE(F$1,"standard",""),"|Float","")&amp;"인게임누적곱배수",ChapterTable!$S:$T,2,0)^D1712
    +VLOOKUP(SUBSTITUTE(SUBSTITUTE(F$1,"standard",""),"|Float","")&amp;"인게임누적합배수",ChapterTable!$S:$T,2,0)*D1712)
  )
  )
  )
)</f>
        <v>6862.1396484375</v>
      </c>
      <c r="G1712" t="s">
        <v>76</v>
      </c>
      <c r="J1712" t="str">
        <f>IF(ISBLANK(I1712),"",
IFERROR(VLOOKUP(I1712,[1]StringTable!$1:$1048576,MATCH([1]StringTable!$B$1,[1]StringTable!$1:$1,0),0),
IFERROR(VLOOKUP(I1712,[1]InApkStringTable!$1:$1048576,MATCH([1]InApkStringTable!$B$1,[1]InApkStringTable!$1:$1,0),0),
"스트링없음")))</f>
        <v/>
      </c>
      <c r="L1712" t="b">
        <v>1</v>
      </c>
      <c r="N1712" t="str">
        <f>IF(ISBLANK(M1712),"",IF(ISERROR(VLOOKUP(M1712,MapTable!$A:$A,1,0)),"맵없음",""))</f>
        <v/>
      </c>
      <c r="O1712">
        <f t="shared" si="105"/>
        <v>3</v>
      </c>
      <c r="Q1712">
        <f t="shared" si="106"/>
        <v>3</v>
      </c>
      <c r="R1712" t="b">
        <f t="shared" ca="1" si="107"/>
        <v>0</v>
      </c>
      <c r="T1712" t="b">
        <f t="shared" ca="1" si="108"/>
        <v>0</v>
      </c>
      <c r="X1712" t="str">
        <f>IF(ISBLANK(W1712),"",
IF(ISERROR(FIND(",",W1712)),
  IF(ISERROR(VLOOKUP(W1712,MapTable!$A:$A,1,0)),"맵없음",
  ""),
IF(ISERROR(FIND(",",W1712,FIND(",",W1712)+1)),
  IF(OR(ISERROR(VLOOKUP(LEFT(W1712,FIND(",",W1712)-1),MapTable!$A:$A,1,0)),ISERROR(VLOOKUP(TRIM(MID(W1712,FIND(",",W1712)+1,999)),MapTable!$A:$A,1,0))),"맵없음",
  ""),
IF(ISERROR(FIND(",",W1712,FIND(",",W1712,FIND(",",W1712)+1)+1)),
  IF(OR(ISERROR(VLOOKUP(LEFT(W1712,FIND(",",W1712)-1),MapTable!$A:$A,1,0)),ISERROR(VLOOKUP(TRIM(MID(W1712,FIND(",",W1712)+1,FIND(",",W1712,FIND(",",W1712)+1)-FIND(",",W1712)-1)),MapTable!$A:$A,1,0)),ISERROR(VLOOKUP(TRIM(MID(W1712,FIND(",",W1712,FIND(",",W1712)+1)+1,999)),MapTable!$A:$A,1,0))),"맵없음",
  ""),
IF(ISERROR(FIND(",",W1712,FIND(",",W1712,FIND(",",W1712,FIND(",",W1712)+1)+1)+1)),
  IF(OR(ISERROR(VLOOKUP(LEFT(W1712,FIND(",",W1712)-1),MapTable!$A:$A,1,0)),ISERROR(VLOOKUP(TRIM(MID(W1712,FIND(",",W1712)+1,FIND(",",W1712,FIND(",",W1712)+1)-FIND(",",W1712)-1)),MapTable!$A:$A,1,0)),ISERROR(VLOOKUP(TRIM(MID(W1712,FIND(",",W1712,FIND(",",W1712)+1)+1,FIND(",",W1712,FIND(",",W1712,FIND(",",W1712)+1)+1)-FIND(",",W1712,FIND(",",W1712)+1)-1)),MapTable!$A:$A,1,0)),ISERROR(VLOOKUP(TRIM(MID(W1712,FIND(",",W1712,FIND(",",W1712,FIND(",",W1712)+1)+1)+1,999)),MapTable!$A:$A,1,0))),"맵없음",
  ""),
)))))</f>
        <v/>
      </c>
      <c r="AC1712" t="str">
        <f>IF(ISBLANK(AB1712),"",IF(ISERROR(VLOOKUP(AB1712,[3]DropTable!$A:$A,1,0)),"드랍없음",""))</f>
        <v/>
      </c>
      <c r="AE1712" t="str">
        <f>IF(ISBLANK(AD1712),"",IF(ISERROR(VLOOKUP(AD1712,[3]DropTable!$A:$A,1,0)),"드랍없음",""))</f>
        <v/>
      </c>
      <c r="AG1712">
        <v>9.8000000000000007</v>
      </c>
      <c r="AH1712">
        <v>1</v>
      </c>
    </row>
    <row r="1713" spans="1:34" x14ac:dyDescent="0.3">
      <c r="A1713">
        <v>12</v>
      </c>
      <c r="B1713">
        <v>22</v>
      </c>
      <c r="C1713">
        <f>IF(OR($L1713=TRUE,$A1713=0,MOD($A1713,ChapterTable!$S$20)&lt;&gt;0),
MAX(0,INT(($B1713+ChapterTable!$Q$26+VLOOKUP(SUBSTITUTE(C$1,"성장단계","")&amp;"단계오프셋",ChapterTable!$S:$T,2,0))/ChapterTable!$Q$23)),
MAX(0,INT(($B1713+ChapterTable!$S$26+VLOOKUP(SUBSTITUTE(C$1,"성장단계","")&amp;"보스단계오프셋",ChapterTable!$S:$T,2,0))/ChapterTable!$S$23)))</f>
        <v>2</v>
      </c>
      <c r="D1713">
        <f>IF(OR($L1713=TRUE,$A1713=0,MOD($A1713,ChapterTable!$S$20)&lt;&gt;0),
MAX(0,INT(($B1713+ChapterTable!$Q$26+VLOOKUP(SUBSTITUTE(D$1,"성장단계","")&amp;"단계오프셋",ChapterTable!$S:$T,2,0))/ChapterTable!$Q$23)),
MAX(0,INT(($B1713+ChapterTable!$S$26+VLOOKUP(SUBSTITUTE(D$1,"성장단계","")&amp;"보스단계오프셋",ChapterTable!$S:$T,2,0))/ChapterTable!$S$23)))</f>
        <v>2</v>
      </c>
      <c r="E1713" s="1">
        <f ca="1">IF(AND($A1713=0,$B1713=1),
    VLOOKUP(1,ChapterTable!$1:$1048576,MATCH("최종"&amp;SUBSTITUTE(SUBSTITUTE(E$1,"standard",""),"|Float",""),ChapterTable!$1:$1,0),0)*ChapterTable!$Q$17,
  IF(AND($A1713=0,$B1713=0),
    E1714,
  IF($B1713=0,
    VLOOKUP($A1713,ChapterTable!$1:$1048576,MATCH("최종"&amp;SUBSTITUTE(SUBSTITUTE(E$1,"standard",""),"|Float",""),ChapterTable!$1:$1,0),0),
  IF($B1713=1,
    IF($L1713=FALSE,
      VLOOKUP($A1713,ChapterTable!$1:$1048576,MATCH("최종"&amp;SUBSTITUTE(SUBSTITUTE(E$1,"standard",""),"|Float",""),ChapterTable!$1:$1,0),0),
      VLOOKUP($A1713-ChapterTable!$Q$11,ChapterTable!$1:$1048576,MATCH("최종"&amp;SUBSTITUTE(SUBSTITUTE(E$1,"standard",""),"|Float",""),ChapterTable!$1:$1,0),0)*ChapterTable!$Q$14
    ),
  OFFSET(E1713,-$B1713+IF($L1713,1,0),0)*
    (VLOOKUP(SUBSTITUTE(SUBSTITUTE(E$1,"standard",""),"|Float","")&amp;"인게임누적곱배수",ChapterTable!$S:$T,2,0)^C1713
    +VLOOKUP(SUBSTITUTE(SUBSTITUTE(E$1,"standard",""),"|Float","")&amp;"인게임누적합배수",ChapterTable!$S:$T,2,0)*C1713)
  )
  )
  )
)</f>
        <v>14998.67666015625</v>
      </c>
      <c r="F1713" s="1">
        <f ca="1">IF(AND($A1713=0,$B1713=1),
    VLOOKUP(1,ChapterTable!$1:$1048576,MATCH("최종"&amp;SUBSTITUTE(SUBSTITUTE(F$1,"standard",""),"|Float",""),ChapterTable!$1:$1,0),0)*ChapterTable!$Q$17,
  IF(AND($A1713=0,$B1713=0),
    F1714,
  IF($B1713=0,
    VLOOKUP($A1713,ChapterTable!$1:$1048576,MATCH("최종"&amp;SUBSTITUTE(SUBSTITUTE(F$1,"standard",""),"|Float",""),ChapterTable!$1:$1,0),0),
  IF($B1713=1,
    IF($L1713=FALSE,
      VLOOKUP($A1713,ChapterTable!$1:$1048576,MATCH("최종"&amp;SUBSTITUTE(SUBSTITUTE(F$1,"standard",""),"|Float",""),ChapterTable!$1:$1,0),0),
      VLOOKUP($A1713-ChapterTable!$Q$11,ChapterTable!$1:$1048576,MATCH("최종"&amp;SUBSTITUTE(SUBSTITUTE(F$1,"standard",""),"|Float",""),ChapterTable!$1:$1,0),0)*ChapterTable!$Q$14
    ),
  OFFSET(F1713,-$B1713+IF($L1713,1,0),0)*
    (VLOOKUP(SUBSTITUTE(SUBSTITUTE(F$1,"standard",""),"|Float","")&amp;"인게임누적곱배수",ChapterTable!$S:$T,2,0)^D1713
    +VLOOKUP(SUBSTITUTE(SUBSTITUTE(F$1,"standard",""),"|Float","")&amp;"인게임누적합배수",ChapterTable!$S:$T,2,0)*D1713)
  )
  )
  )
)</f>
        <v>6862.1396484375</v>
      </c>
      <c r="G1713" t="s">
        <v>76</v>
      </c>
      <c r="J1713" t="str">
        <f>IF(ISBLANK(I1713),"",
IFERROR(VLOOKUP(I1713,[1]StringTable!$1:$1048576,MATCH([1]StringTable!$B$1,[1]StringTable!$1:$1,0),0),
IFERROR(VLOOKUP(I1713,[1]InApkStringTable!$1:$1048576,MATCH([1]InApkStringTable!$B$1,[1]InApkStringTable!$1:$1,0),0),
"스트링없음")))</f>
        <v/>
      </c>
      <c r="L1713" t="b">
        <v>1</v>
      </c>
      <c r="N1713" t="str">
        <f>IF(ISBLANK(M1713),"",IF(ISERROR(VLOOKUP(M1713,MapTable!$A:$A,1,0)),"맵없음",""))</f>
        <v/>
      </c>
      <c r="O1713">
        <f t="shared" si="105"/>
        <v>3</v>
      </c>
      <c r="Q1713">
        <f t="shared" si="106"/>
        <v>3</v>
      </c>
      <c r="R1713" t="b">
        <f t="shared" ca="1" si="107"/>
        <v>0</v>
      </c>
      <c r="T1713" t="b">
        <f t="shared" ca="1" si="108"/>
        <v>0</v>
      </c>
      <c r="X1713" t="str">
        <f>IF(ISBLANK(W1713),"",
IF(ISERROR(FIND(",",W1713)),
  IF(ISERROR(VLOOKUP(W1713,MapTable!$A:$A,1,0)),"맵없음",
  ""),
IF(ISERROR(FIND(",",W1713,FIND(",",W1713)+1)),
  IF(OR(ISERROR(VLOOKUP(LEFT(W1713,FIND(",",W1713)-1),MapTable!$A:$A,1,0)),ISERROR(VLOOKUP(TRIM(MID(W1713,FIND(",",W1713)+1,999)),MapTable!$A:$A,1,0))),"맵없음",
  ""),
IF(ISERROR(FIND(",",W1713,FIND(",",W1713,FIND(",",W1713)+1)+1)),
  IF(OR(ISERROR(VLOOKUP(LEFT(W1713,FIND(",",W1713)-1),MapTable!$A:$A,1,0)),ISERROR(VLOOKUP(TRIM(MID(W1713,FIND(",",W1713)+1,FIND(",",W1713,FIND(",",W1713)+1)-FIND(",",W1713)-1)),MapTable!$A:$A,1,0)),ISERROR(VLOOKUP(TRIM(MID(W1713,FIND(",",W1713,FIND(",",W1713)+1)+1,999)),MapTable!$A:$A,1,0))),"맵없음",
  ""),
IF(ISERROR(FIND(",",W1713,FIND(",",W1713,FIND(",",W1713,FIND(",",W1713)+1)+1)+1)),
  IF(OR(ISERROR(VLOOKUP(LEFT(W1713,FIND(",",W1713)-1),MapTable!$A:$A,1,0)),ISERROR(VLOOKUP(TRIM(MID(W1713,FIND(",",W1713)+1,FIND(",",W1713,FIND(",",W1713)+1)-FIND(",",W1713)-1)),MapTable!$A:$A,1,0)),ISERROR(VLOOKUP(TRIM(MID(W1713,FIND(",",W1713,FIND(",",W1713)+1)+1,FIND(",",W1713,FIND(",",W1713,FIND(",",W1713)+1)+1)-FIND(",",W1713,FIND(",",W1713)+1)-1)),MapTable!$A:$A,1,0)),ISERROR(VLOOKUP(TRIM(MID(W1713,FIND(",",W1713,FIND(",",W1713,FIND(",",W1713)+1)+1)+1,999)),MapTable!$A:$A,1,0))),"맵없음",
  ""),
)))))</f>
        <v/>
      </c>
      <c r="AC1713" t="str">
        <f>IF(ISBLANK(AB1713),"",IF(ISERROR(VLOOKUP(AB1713,[3]DropTable!$A:$A,1,0)),"드랍없음",""))</f>
        <v/>
      </c>
      <c r="AE1713" t="str">
        <f>IF(ISBLANK(AD1713),"",IF(ISERROR(VLOOKUP(AD1713,[3]DropTable!$A:$A,1,0)),"드랍없음",""))</f>
        <v/>
      </c>
      <c r="AG1713">
        <v>9.8000000000000007</v>
      </c>
      <c r="AH1713">
        <v>1</v>
      </c>
    </row>
    <row r="1714" spans="1:34" x14ac:dyDescent="0.3">
      <c r="A1714">
        <v>12</v>
      </c>
      <c r="B1714">
        <v>23</v>
      </c>
      <c r="C1714">
        <f>IF(OR($L1714=TRUE,$A1714=0,MOD($A1714,ChapterTable!$S$20)&lt;&gt;0),
MAX(0,INT(($B1714+ChapterTable!$Q$26+VLOOKUP(SUBSTITUTE(C$1,"성장단계","")&amp;"단계오프셋",ChapterTable!$S:$T,2,0))/ChapterTable!$Q$23)),
MAX(0,INT(($B1714+ChapterTable!$S$26+VLOOKUP(SUBSTITUTE(C$1,"성장단계","")&amp;"보스단계오프셋",ChapterTable!$S:$T,2,0))/ChapterTable!$S$23)))</f>
        <v>2</v>
      </c>
      <c r="D1714">
        <f>IF(OR($L1714=TRUE,$A1714=0,MOD($A1714,ChapterTable!$S$20)&lt;&gt;0),
MAX(0,INT(($B1714+ChapterTable!$Q$26+VLOOKUP(SUBSTITUTE(D$1,"성장단계","")&amp;"단계오프셋",ChapterTable!$S:$T,2,0))/ChapterTable!$Q$23)),
MAX(0,INT(($B1714+ChapterTable!$S$26+VLOOKUP(SUBSTITUTE(D$1,"성장단계","")&amp;"보스단계오프셋",ChapterTable!$S:$T,2,0))/ChapterTable!$S$23)))</f>
        <v>2</v>
      </c>
      <c r="E1714" s="1">
        <f ca="1">IF(AND($A1714=0,$B1714=1),
    VLOOKUP(1,ChapterTable!$1:$1048576,MATCH("최종"&amp;SUBSTITUTE(SUBSTITUTE(E$1,"standard",""),"|Float",""),ChapterTable!$1:$1,0),0)*ChapterTable!$Q$17,
  IF(AND($A1714=0,$B1714=0),
    E1715,
  IF($B1714=0,
    VLOOKUP($A1714,ChapterTable!$1:$1048576,MATCH("최종"&amp;SUBSTITUTE(SUBSTITUTE(E$1,"standard",""),"|Float",""),ChapterTable!$1:$1,0),0),
  IF($B1714=1,
    IF($L1714=FALSE,
      VLOOKUP($A1714,ChapterTable!$1:$1048576,MATCH("최종"&amp;SUBSTITUTE(SUBSTITUTE(E$1,"standard",""),"|Float",""),ChapterTable!$1:$1,0),0),
      VLOOKUP($A1714-ChapterTable!$Q$11,ChapterTable!$1:$1048576,MATCH("최종"&amp;SUBSTITUTE(SUBSTITUTE(E$1,"standard",""),"|Float",""),ChapterTable!$1:$1,0),0)*ChapterTable!$Q$14
    ),
  OFFSET(E1714,-$B1714+IF($L1714,1,0),0)*
    (VLOOKUP(SUBSTITUTE(SUBSTITUTE(E$1,"standard",""),"|Float","")&amp;"인게임누적곱배수",ChapterTable!$S:$T,2,0)^C1714
    +VLOOKUP(SUBSTITUTE(SUBSTITUTE(E$1,"standard",""),"|Float","")&amp;"인게임누적합배수",ChapterTable!$S:$T,2,0)*C1714)
  )
  )
  )
)</f>
        <v>14998.67666015625</v>
      </c>
      <c r="F1714" s="1">
        <f ca="1">IF(AND($A1714=0,$B1714=1),
    VLOOKUP(1,ChapterTable!$1:$1048576,MATCH("최종"&amp;SUBSTITUTE(SUBSTITUTE(F$1,"standard",""),"|Float",""),ChapterTable!$1:$1,0),0)*ChapterTable!$Q$17,
  IF(AND($A1714=0,$B1714=0),
    F1715,
  IF($B1714=0,
    VLOOKUP($A1714,ChapterTable!$1:$1048576,MATCH("최종"&amp;SUBSTITUTE(SUBSTITUTE(F$1,"standard",""),"|Float",""),ChapterTable!$1:$1,0),0),
  IF($B1714=1,
    IF($L1714=FALSE,
      VLOOKUP($A1714,ChapterTable!$1:$1048576,MATCH("최종"&amp;SUBSTITUTE(SUBSTITUTE(F$1,"standard",""),"|Float",""),ChapterTable!$1:$1,0),0),
      VLOOKUP($A1714-ChapterTable!$Q$11,ChapterTable!$1:$1048576,MATCH("최종"&amp;SUBSTITUTE(SUBSTITUTE(F$1,"standard",""),"|Float",""),ChapterTable!$1:$1,0),0)*ChapterTable!$Q$14
    ),
  OFFSET(F1714,-$B1714+IF($L1714,1,0),0)*
    (VLOOKUP(SUBSTITUTE(SUBSTITUTE(F$1,"standard",""),"|Float","")&amp;"인게임누적곱배수",ChapterTable!$S:$T,2,0)^D1714
    +VLOOKUP(SUBSTITUTE(SUBSTITUTE(F$1,"standard",""),"|Float","")&amp;"인게임누적합배수",ChapterTable!$S:$T,2,0)*D1714)
  )
  )
  )
)</f>
        <v>6862.1396484375</v>
      </c>
      <c r="G1714" t="s">
        <v>76</v>
      </c>
      <c r="J1714" t="str">
        <f>IF(ISBLANK(I1714),"",
IFERROR(VLOOKUP(I1714,[1]StringTable!$1:$1048576,MATCH([1]StringTable!$B$1,[1]StringTable!$1:$1,0),0),
IFERROR(VLOOKUP(I1714,[1]InApkStringTable!$1:$1048576,MATCH([1]InApkStringTable!$B$1,[1]InApkStringTable!$1:$1,0),0),
"스트링없음")))</f>
        <v/>
      </c>
      <c r="L1714" t="b">
        <v>1</v>
      </c>
      <c r="N1714" t="str">
        <f>IF(ISBLANK(M1714),"",IF(ISERROR(VLOOKUP(M1714,MapTable!$A:$A,1,0)),"맵없음",""))</f>
        <v/>
      </c>
      <c r="O1714">
        <f t="shared" si="105"/>
        <v>3</v>
      </c>
      <c r="Q1714">
        <f t="shared" si="106"/>
        <v>3</v>
      </c>
      <c r="R1714" t="b">
        <f t="shared" ca="1" si="107"/>
        <v>0</v>
      </c>
      <c r="T1714" t="b">
        <f t="shared" ca="1" si="108"/>
        <v>0</v>
      </c>
      <c r="X1714" t="str">
        <f>IF(ISBLANK(W1714),"",
IF(ISERROR(FIND(",",W1714)),
  IF(ISERROR(VLOOKUP(W1714,MapTable!$A:$A,1,0)),"맵없음",
  ""),
IF(ISERROR(FIND(",",W1714,FIND(",",W1714)+1)),
  IF(OR(ISERROR(VLOOKUP(LEFT(W1714,FIND(",",W1714)-1),MapTable!$A:$A,1,0)),ISERROR(VLOOKUP(TRIM(MID(W1714,FIND(",",W1714)+1,999)),MapTable!$A:$A,1,0))),"맵없음",
  ""),
IF(ISERROR(FIND(",",W1714,FIND(",",W1714,FIND(",",W1714)+1)+1)),
  IF(OR(ISERROR(VLOOKUP(LEFT(W1714,FIND(",",W1714)-1),MapTable!$A:$A,1,0)),ISERROR(VLOOKUP(TRIM(MID(W1714,FIND(",",W1714)+1,FIND(",",W1714,FIND(",",W1714)+1)-FIND(",",W1714)-1)),MapTable!$A:$A,1,0)),ISERROR(VLOOKUP(TRIM(MID(W1714,FIND(",",W1714,FIND(",",W1714)+1)+1,999)),MapTable!$A:$A,1,0))),"맵없음",
  ""),
IF(ISERROR(FIND(",",W1714,FIND(",",W1714,FIND(",",W1714,FIND(",",W1714)+1)+1)+1)),
  IF(OR(ISERROR(VLOOKUP(LEFT(W1714,FIND(",",W1714)-1),MapTable!$A:$A,1,0)),ISERROR(VLOOKUP(TRIM(MID(W1714,FIND(",",W1714)+1,FIND(",",W1714,FIND(",",W1714)+1)-FIND(",",W1714)-1)),MapTable!$A:$A,1,0)),ISERROR(VLOOKUP(TRIM(MID(W1714,FIND(",",W1714,FIND(",",W1714)+1)+1,FIND(",",W1714,FIND(",",W1714,FIND(",",W1714)+1)+1)-FIND(",",W1714,FIND(",",W1714)+1)-1)),MapTable!$A:$A,1,0)),ISERROR(VLOOKUP(TRIM(MID(W1714,FIND(",",W1714,FIND(",",W1714,FIND(",",W1714)+1)+1)+1,999)),MapTable!$A:$A,1,0))),"맵없음",
  ""),
)))))</f>
        <v/>
      </c>
      <c r="AC1714" t="str">
        <f>IF(ISBLANK(AB1714),"",IF(ISERROR(VLOOKUP(AB1714,[3]DropTable!$A:$A,1,0)),"드랍없음",""))</f>
        <v/>
      </c>
      <c r="AE1714" t="str">
        <f>IF(ISBLANK(AD1714),"",IF(ISERROR(VLOOKUP(AD1714,[3]DropTable!$A:$A,1,0)),"드랍없음",""))</f>
        <v/>
      </c>
      <c r="AG1714">
        <v>9.8000000000000007</v>
      </c>
      <c r="AH1714">
        <v>1</v>
      </c>
    </row>
    <row r="1715" spans="1:34" x14ac:dyDescent="0.3">
      <c r="A1715">
        <v>12</v>
      </c>
      <c r="B1715">
        <v>24</v>
      </c>
      <c r="C1715">
        <f>IF(OR($L1715=TRUE,$A1715=0,MOD($A1715,ChapterTable!$S$20)&lt;&gt;0),
MAX(0,INT(($B1715+ChapterTable!$Q$26+VLOOKUP(SUBSTITUTE(C$1,"성장단계","")&amp;"단계오프셋",ChapterTable!$S:$T,2,0))/ChapterTable!$Q$23)),
MAX(0,INT(($B1715+ChapterTable!$S$26+VLOOKUP(SUBSTITUTE(C$1,"성장단계","")&amp;"보스단계오프셋",ChapterTable!$S:$T,2,0))/ChapterTable!$S$23)))</f>
        <v>2</v>
      </c>
      <c r="D1715">
        <f>IF(OR($L1715=TRUE,$A1715=0,MOD($A1715,ChapterTable!$S$20)&lt;&gt;0),
MAX(0,INT(($B1715+ChapterTable!$Q$26+VLOOKUP(SUBSTITUTE(D$1,"성장단계","")&amp;"단계오프셋",ChapterTable!$S:$T,2,0))/ChapterTable!$Q$23)),
MAX(0,INT(($B1715+ChapterTable!$S$26+VLOOKUP(SUBSTITUTE(D$1,"성장단계","")&amp;"보스단계오프셋",ChapterTable!$S:$T,2,0))/ChapterTable!$S$23)))</f>
        <v>2</v>
      </c>
      <c r="E1715" s="1">
        <f ca="1">IF(AND($A1715=0,$B1715=1),
    VLOOKUP(1,ChapterTable!$1:$1048576,MATCH("최종"&amp;SUBSTITUTE(SUBSTITUTE(E$1,"standard",""),"|Float",""),ChapterTable!$1:$1,0),0)*ChapterTable!$Q$17,
  IF(AND($A1715=0,$B1715=0),
    E1716,
  IF($B1715=0,
    VLOOKUP($A1715,ChapterTable!$1:$1048576,MATCH("최종"&amp;SUBSTITUTE(SUBSTITUTE(E$1,"standard",""),"|Float",""),ChapterTable!$1:$1,0),0),
  IF($B1715=1,
    IF($L1715=FALSE,
      VLOOKUP($A1715,ChapterTable!$1:$1048576,MATCH("최종"&amp;SUBSTITUTE(SUBSTITUTE(E$1,"standard",""),"|Float",""),ChapterTable!$1:$1,0),0),
      VLOOKUP($A1715-ChapterTable!$Q$11,ChapterTable!$1:$1048576,MATCH("최종"&amp;SUBSTITUTE(SUBSTITUTE(E$1,"standard",""),"|Float",""),ChapterTable!$1:$1,0),0)*ChapterTable!$Q$14
    ),
  OFFSET(E1715,-$B1715+IF($L1715,1,0),0)*
    (VLOOKUP(SUBSTITUTE(SUBSTITUTE(E$1,"standard",""),"|Float","")&amp;"인게임누적곱배수",ChapterTable!$S:$T,2,0)^C1715
    +VLOOKUP(SUBSTITUTE(SUBSTITUTE(E$1,"standard",""),"|Float","")&amp;"인게임누적합배수",ChapterTable!$S:$T,2,0)*C1715)
  )
  )
  )
)</f>
        <v>14998.67666015625</v>
      </c>
      <c r="F1715" s="1">
        <f ca="1">IF(AND($A1715=0,$B1715=1),
    VLOOKUP(1,ChapterTable!$1:$1048576,MATCH("최종"&amp;SUBSTITUTE(SUBSTITUTE(F$1,"standard",""),"|Float",""),ChapterTable!$1:$1,0),0)*ChapterTable!$Q$17,
  IF(AND($A1715=0,$B1715=0),
    F1716,
  IF($B1715=0,
    VLOOKUP($A1715,ChapterTable!$1:$1048576,MATCH("최종"&amp;SUBSTITUTE(SUBSTITUTE(F$1,"standard",""),"|Float",""),ChapterTable!$1:$1,0),0),
  IF($B1715=1,
    IF($L1715=FALSE,
      VLOOKUP($A1715,ChapterTable!$1:$1048576,MATCH("최종"&amp;SUBSTITUTE(SUBSTITUTE(F$1,"standard",""),"|Float",""),ChapterTable!$1:$1,0),0),
      VLOOKUP($A1715-ChapterTable!$Q$11,ChapterTable!$1:$1048576,MATCH("최종"&amp;SUBSTITUTE(SUBSTITUTE(F$1,"standard",""),"|Float",""),ChapterTable!$1:$1,0),0)*ChapterTable!$Q$14
    ),
  OFFSET(F1715,-$B1715+IF($L1715,1,0),0)*
    (VLOOKUP(SUBSTITUTE(SUBSTITUTE(F$1,"standard",""),"|Float","")&amp;"인게임누적곱배수",ChapterTable!$S:$T,2,0)^D1715
    +VLOOKUP(SUBSTITUTE(SUBSTITUTE(F$1,"standard",""),"|Float","")&amp;"인게임누적합배수",ChapterTable!$S:$T,2,0)*D1715)
  )
  )
  )
)</f>
        <v>6862.1396484375</v>
      </c>
      <c r="G1715" t="s">
        <v>76</v>
      </c>
      <c r="J1715" t="str">
        <f>IF(ISBLANK(I1715),"",
IFERROR(VLOOKUP(I1715,[1]StringTable!$1:$1048576,MATCH([1]StringTable!$B$1,[1]StringTable!$1:$1,0),0),
IFERROR(VLOOKUP(I1715,[1]InApkStringTable!$1:$1048576,MATCH([1]InApkStringTable!$B$1,[1]InApkStringTable!$1:$1,0),0),
"스트링없음")))</f>
        <v/>
      </c>
      <c r="L1715" t="b">
        <v>1</v>
      </c>
      <c r="N1715" t="str">
        <f>IF(ISBLANK(M1715),"",IF(ISERROR(VLOOKUP(M1715,MapTable!$A:$A,1,0)),"맵없음",""))</f>
        <v/>
      </c>
      <c r="O1715">
        <f t="shared" si="105"/>
        <v>3</v>
      </c>
      <c r="Q1715">
        <f t="shared" si="106"/>
        <v>3</v>
      </c>
      <c r="R1715" t="b">
        <f t="shared" ca="1" si="107"/>
        <v>0</v>
      </c>
      <c r="T1715" t="b">
        <f t="shared" ca="1" si="108"/>
        <v>0</v>
      </c>
      <c r="X1715" t="str">
        <f>IF(ISBLANK(W1715),"",
IF(ISERROR(FIND(",",W1715)),
  IF(ISERROR(VLOOKUP(W1715,MapTable!$A:$A,1,0)),"맵없음",
  ""),
IF(ISERROR(FIND(",",W1715,FIND(",",W1715)+1)),
  IF(OR(ISERROR(VLOOKUP(LEFT(W1715,FIND(",",W1715)-1),MapTable!$A:$A,1,0)),ISERROR(VLOOKUP(TRIM(MID(W1715,FIND(",",W1715)+1,999)),MapTable!$A:$A,1,0))),"맵없음",
  ""),
IF(ISERROR(FIND(",",W1715,FIND(",",W1715,FIND(",",W1715)+1)+1)),
  IF(OR(ISERROR(VLOOKUP(LEFT(W1715,FIND(",",W1715)-1),MapTable!$A:$A,1,0)),ISERROR(VLOOKUP(TRIM(MID(W1715,FIND(",",W1715)+1,FIND(",",W1715,FIND(",",W1715)+1)-FIND(",",W1715)-1)),MapTable!$A:$A,1,0)),ISERROR(VLOOKUP(TRIM(MID(W1715,FIND(",",W1715,FIND(",",W1715)+1)+1,999)),MapTable!$A:$A,1,0))),"맵없음",
  ""),
IF(ISERROR(FIND(",",W1715,FIND(",",W1715,FIND(",",W1715,FIND(",",W1715)+1)+1)+1)),
  IF(OR(ISERROR(VLOOKUP(LEFT(W1715,FIND(",",W1715)-1),MapTable!$A:$A,1,0)),ISERROR(VLOOKUP(TRIM(MID(W1715,FIND(",",W1715)+1,FIND(",",W1715,FIND(",",W1715)+1)-FIND(",",W1715)-1)),MapTable!$A:$A,1,0)),ISERROR(VLOOKUP(TRIM(MID(W1715,FIND(",",W1715,FIND(",",W1715)+1)+1,FIND(",",W1715,FIND(",",W1715,FIND(",",W1715)+1)+1)-FIND(",",W1715,FIND(",",W1715)+1)-1)),MapTable!$A:$A,1,0)),ISERROR(VLOOKUP(TRIM(MID(W1715,FIND(",",W1715,FIND(",",W1715,FIND(",",W1715)+1)+1)+1,999)),MapTable!$A:$A,1,0))),"맵없음",
  ""),
)))))</f>
        <v/>
      </c>
      <c r="AC1715" t="str">
        <f>IF(ISBLANK(AB1715),"",IF(ISERROR(VLOOKUP(AB1715,[3]DropTable!$A:$A,1,0)),"드랍없음",""))</f>
        <v/>
      </c>
      <c r="AE1715" t="str">
        <f>IF(ISBLANK(AD1715),"",IF(ISERROR(VLOOKUP(AD1715,[3]DropTable!$A:$A,1,0)),"드랍없음",""))</f>
        <v/>
      </c>
      <c r="AG1715">
        <v>9.8000000000000007</v>
      </c>
      <c r="AH1715">
        <v>1</v>
      </c>
    </row>
    <row r="1716" spans="1:34" x14ac:dyDescent="0.3">
      <c r="A1716">
        <v>12</v>
      </c>
      <c r="B1716">
        <v>25</v>
      </c>
      <c r="C1716">
        <f>IF(OR($L1716=TRUE,$A1716=0,MOD($A1716,ChapterTable!$S$20)&lt;&gt;0),
MAX(0,INT(($B1716+ChapterTable!$Q$26+VLOOKUP(SUBSTITUTE(C$1,"성장단계","")&amp;"단계오프셋",ChapterTable!$S:$T,2,0))/ChapterTable!$Q$23)),
MAX(0,INT(($B1716+ChapterTable!$S$26+VLOOKUP(SUBSTITUTE(C$1,"성장단계","")&amp;"보스단계오프셋",ChapterTable!$S:$T,2,0))/ChapterTable!$S$23)))</f>
        <v>2</v>
      </c>
      <c r="D1716">
        <f>IF(OR($L1716=TRUE,$A1716=0,MOD($A1716,ChapterTable!$S$20)&lt;&gt;0),
MAX(0,INT(($B1716+ChapterTable!$Q$26+VLOOKUP(SUBSTITUTE(D$1,"성장단계","")&amp;"단계오프셋",ChapterTable!$S:$T,2,0))/ChapterTable!$Q$23)),
MAX(0,INT(($B1716+ChapterTable!$S$26+VLOOKUP(SUBSTITUTE(D$1,"성장단계","")&amp;"보스단계오프셋",ChapterTable!$S:$T,2,0))/ChapterTable!$S$23)))</f>
        <v>2</v>
      </c>
      <c r="E1716" s="1">
        <f ca="1">IF(AND($A1716=0,$B1716=1),
    VLOOKUP(1,ChapterTable!$1:$1048576,MATCH("최종"&amp;SUBSTITUTE(SUBSTITUTE(E$1,"standard",""),"|Float",""),ChapterTable!$1:$1,0),0)*ChapterTable!$Q$17,
  IF(AND($A1716=0,$B1716=0),
    E1717,
  IF($B1716=0,
    VLOOKUP($A1716,ChapterTable!$1:$1048576,MATCH("최종"&amp;SUBSTITUTE(SUBSTITUTE(E$1,"standard",""),"|Float",""),ChapterTable!$1:$1,0),0),
  IF($B1716=1,
    IF($L1716=FALSE,
      VLOOKUP($A1716,ChapterTable!$1:$1048576,MATCH("최종"&amp;SUBSTITUTE(SUBSTITUTE(E$1,"standard",""),"|Float",""),ChapterTable!$1:$1,0),0),
      VLOOKUP($A1716-ChapterTable!$Q$11,ChapterTable!$1:$1048576,MATCH("최종"&amp;SUBSTITUTE(SUBSTITUTE(E$1,"standard",""),"|Float",""),ChapterTable!$1:$1,0),0)*ChapterTable!$Q$14
    ),
  OFFSET(E1716,-$B1716+IF($L1716,1,0),0)*
    (VLOOKUP(SUBSTITUTE(SUBSTITUTE(E$1,"standard",""),"|Float","")&amp;"인게임누적곱배수",ChapterTable!$S:$T,2,0)^C1716
    +VLOOKUP(SUBSTITUTE(SUBSTITUTE(E$1,"standard",""),"|Float","")&amp;"인게임누적합배수",ChapterTable!$S:$T,2,0)*C1716)
  )
  )
  )
)</f>
        <v>14998.67666015625</v>
      </c>
      <c r="F1716" s="1">
        <f ca="1">IF(AND($A1716=0,$B1716=1),
    VLOOKUP(1,ChapterTable!$1:$1048576,MATCH("최종"&amp;SUBSTITUTE(SUBSTITUTE(F$1,"standard",""),"|Float",""),ChapterTable!$1:$1,0),0)*ChapterTable!$Q$17,
  IF(AND($A1716=0,$B1716=0),
    F1717,
  IF($B1716=0,
    VLOOKUP($A1716,ChapterTable!$1:$1048576,MATCH("최종"&amp;SUBSTITUTE(SUBSTITUTE(F$1,"standard",""),"|Float",""),ChapterTable!$1:$1,0),0),
  IF($B1716=1,
    IF($L1716=FALSE,
      VLOOKUP($A1716,ChapterTable!$1:$1048576,MATCH("최종"&amp;SUBSTITUTE(SUBSTITUTE(F$1,"standard",""),"|Float",""),ChapterTable!$1:$1,0),0),
      VLOOKUP($A1716-ChapterTable!$Q$11,ChapterTable!$1:$1048576,MATCH("최종"&amp;SUBSTITUTE(SUBSTITUTE(F$1,"standard",""),"|Float",""),ChapterTable!$1:$1,0),0)*ChapterTable!$Q$14
    ),
  OFFSET(F1716,-$B1716+IF($L1716,1,0),0)*
    (VLOOKUP(SUBSTITUTE(SUBSTITUTE(F$1,"standard",""),"|Float","")&amp;"인게임누적곱배수",ChapterTable!$S:$T,2,0)^D1716
    +VLOOKUP(SUBSTITUTE(SUBSTITUTE(F$1,"standard",""),"|Float","")&amp;"인게임누적합배수",ChapterTable!$S:$T,2,0)*D1716)
  )
  )
  )
)</f>
        <v>6862.1396484375</v>
      </c>
      <c r="G1716" t="s">
        <v>76</v>
      </c>
      <c r="J1716" t="str">
        <f>IF(ISBLANK(I1716),"",
IFERROR(VLOOKUP(I1716,[1]StringTable!$1:$1048576,MATCH([1]StringTable!$B$1,[1]StringTable!$1:$1,0),0),
IFERROR(VLOOKUP(I1716,[1]InApkStringTable!$1:$1048576,MATCH([1]InApkStringTable!$B$1,[1]InApkStringTable!$1:$1,0),0),
"스트링없음")))</f>
        <v/>
      </c>
      <c r="L1716" t="b">
        <v>1</v>
      </c>
      <c r="N1716" t="str">
        <f>IF(ISBLANK(M1716),"",IF(ISERROR(VLOOKUP(M1716,MapTable!$A:$A,1,0)),"맵없음",""))</f>
        <v/>
      </c>
      <c r="O1716">
        <f t="shared" si="105"/>
        <v>11</v>
      </c>
      <c r="Q1716">
        <f t="shared" si="106"/>
        <v>11</v>
      </c>
      <c r="R1716" t="b">
        <f t="shared" ca="1" si="107"/>
        <v>0</v>
      </c>
      <c r="T1716" t="b">
        <f t="shared" ca="1" si="108"/>
        <v>0</v>
      </c>
      <c r="X1716" t="str">
        <f>IF(ISBLANK(W1716),"",
IF(ISERROR(FIND(",",W1716)),
  IF(ISERROR(VLOOKUP(W1716,MapTable!$A:$A,1,0)),"맵없음",
  ""),
IF(ISERROR(FIND(",",W1716,FIND(",",W1716)+1)),
  IF(OR(ISERROR(VLOOKUP(LEFT(W1716,FIND(",",W1716)-1),MapTable!$A:$A,1,0)),ISERROR(VLOOKUP(TRIM(MID(W1716,FIND(",",W1716)+1,999)),MapTable!$A:$A,1,0))),"맵없음",
  ""),
IF(ISERROR(FIND(",",W1716,FIND(",",W1716,FIND(",",W1716)+1)+1)),
  IF(OR(ISERROR(VLOOKUP(LEFT(W1716,FIND(",",W1716)-1),MapTable!$A:$A,1,0)),ISERROR(VLOOKUP(TRIM(MID(W1716,FIND(",",W1716)+1,FIND(",",W1716,FIND(",",W1716)+1)-FIND(",",W1716)-1)),MapTable!$A:$A,1,0)),ISERROR(VLOOKUP(TRIM(MID(W1716,FIND(",",W1716,FIND(",",W1716)+1)+1,999)),MapTable!$A:$A,1,0))),"맵없음",
  ""),
IF(ISERROR(FIND(",",W1716,FIND(",",W1716,FIND(",",W1716,FIND(",",W1716)+1)+1)+1)),
  IF(OR(ISERROR(VLOOKUP(LEFT(W1716,FIND(",",W1716)-1),MapTable!$A:$A,1,0)),ISERROR(VLOOKUP(TRIM(MID(W1716,FIND(",",W1716)+1,FIND(",",W1716,FIND(",",W1716)+1)-FIND(",",W1716)-1)),MapTable!$A:$A,1,0)),ISERROR(VLOOKUP(TRIM(MID(W1716,FIND(",",W1716,FIND(",",W1716)+1)+1,FIND(",",W1716,FIND(",",W1716,FIND(",",W1716)+1)+1)-FIND(",",W1716,FIND(",",W1716)+1)-1)),MapTable!$A:$A,1,0)),ISERROR(VLOOKUP(TRIM(MID(W1716,FIND(",",W1716,FIND(",",W1716,FIND(",",W1716)+1)+1)+1,999)),MapTable!$A:$A,1,0))),"맵없음",
  ""),
)))))</f>
        <v/>
      </c>
      <c r="AC1716" t="str">
        <f>IF(ISBLANK(AB1716),"",IF(ISERROR(VLOOKUP(AB1716,[3]DropTable!$A:$A,1,0)),"드랍없음",""))</f>
        <v/>
      </c>
      <c r="AE1716" t="str">
        <f>IF(ISBLANK(AD1716),"",IF(ISERROR(VLOOKUP(AD1716,[3]DropTable!$A:$A,1,0)),"드랍없음",""))</f>
        <v/>
      </c>
      <c r="AG1716">
        <v>9.8000000000000007</v>
      </c>
      <c r="AH1716">
        <v>1</v>
      </c>
    </row>
    <row r="1717" spans="1:34" x14ac:dyDescent="0.3">
      <c r="A1717">
        <v>12</v>
      </c>
      <c r="B1717">
        <v>26</v>
      </c>
      <c r="C1717">
        <f>IF(OR($L1717=TRUE,$A1717=0,MOD($A1717,ChapterTable!$S$20)&lt;&gt;0),
MAX(0,INT(($B1717+ChapterTable!$Q$26+VLOOKUP(SUBSTITUTE(C$1,"성장단계","")&amp;"단계오프셋",ChapterTable!$S:$T,2,0))/ChapterTable!$Q$23)),
MAX(0,INT(($B1717+ChapterTable!$S$26+VLOOKUP(SUBSTITUTE(C$1,"성장단계","")&amp;"보스단계오프셋",ChapterTable!$S:$T,2,0))/ChapterTable!$S$23)))</f>
        <v>3</v>
      </c>
      <c r="D1717">
        <f>IF(OR($L1717=TRUE,$A1717=0,MOD($A1717,ChapterTable!$S$20)&lt;&gt;0),
MAX(0,INT(($B1717+ChapterTable!$Q$26+VLOOKUP(SUBSTITUTE(D$1,"성장단계","")&amp;"단계오프셋",ChapterTable!$S:$T,2,0))/ChapterTable!$Q$23)),
MAX(0,INT(($B1717+ChapterTable!$S$26+VLOOKUP(SUBSTITUTE(D$1,"성장단계","")&amp;"보스단계오프셋",ChapterTable!$S:$T,2,0))/ChapterTable!$S$23)))</f>
        <v>2</v>
      </c>
      <c r="E1717" s="1">
        <f ca="1">IF(AND($A1717=0,$B1717=1),
    VLOOKUP(1,ChapterTable!$1:$1048576,MATCH("최종"&amp;SUBSTITUTE(SUBSTITUTE(E$1,"standard",""),"|Float",""),ChapterTable!$1:$1,0),0)*ChapterTable!$Q$17,
  IF(AND($A1717=0,$B1717=0),
    E1718,
  IF($B1717=0,
    VLOOKUP($A1717,ChapterTable!$1:$1048576,MATCH("최종"&amp;SUBSTITUTE(SUBSTITUTE(E$1,"standard",""),"|Float",""),ChapterTable!$1:$1,0),0),
  IF($B1717=1,
    IF($L1717=FALSE,
      VLOOKUP($A1717,ChapterTable!$1:$1048576,MATCH("최종"&amp;SUBSTITUTE(SUBSTITUTE(E$1,"standard",""),"|Float",""),ChapterTable!$1:$1,0),0),
      VLOOKUP($A1717-ChapterTable!$Q$11,ChapterTable!$1:$1048576,MATCH("최종"&amp;SUBSTITUTE(SUBSTITUTE(E$1,"standard",""),"|Float",""),ChapterTable!$1:$1,0),0)*ChapterTable!$Q$14
    ),
  OFFSET(E1717,-$B1717+IF($L1717,1,0),0)*
    (VLOOKUP(SUBSTITUTE(SUBSTITUTE(E$1,"standard",""),"|Float","")&amp;"인게임누적곱배수",ChapterTable!$S:$T,2,0)^C1717
    +VLOOKUP(SUBSTITUTE(SUBSTITUTE(E$1,"standard",""),"|Float","")&amp;"인게임누적합배수",ChapterTable!$S:$T,2,0)*C1717)
  )
  )
  )
)</f>
        <v>18086.639501953123</v>
      </c>
      <c r="F1717" s="1">
        <f ca="1">IF(AND($A1717=0,$B1717=1),
    VLOOKUP(1,ChapterTable!$1:$1048576,MATCH("최종"&amp;SUBSTITUTE(SUBSTITUTE(F$1,"standard",""),"|Float",""),ChapterTable!$1:$1,0),0)*ChapterTable!$Q$17,
  IF(AND($A1717=0,$B1717=0),
    F1718,
  IF($B1717=0,
    VLOOKUP($A1717,ChapterTable!$1:$1048576,MATCH("최종"&amp;SUBSTITUTE(SUBSTITUTE(F$1,"standard",""),"|Float",""),ChapterTable!$1:$1,0),0),
  IF($B1717=1,
    IF($L1717=FALSE,
      VLOOKUP($A1717,ChapterTable!$1:$1048576,MATCH("최종"&amp;SUBSTITUTE(SUBSTITUTE(F$1,"standard",""),"|Float",""),ChapterTable!$1:$1,0),0),
      VLOOKUP($A1717-ChapterTable!$Q$11,ChapterTable!$1:$1048576,MATCH("최종"&amp;SUBSTITUTE(SUBSTITUTE(F$1,"standard",""),"|Float",""),ChapterTable!$1:$1,0),0)*ChapterTable!$Q$14
    ),
  OFFSET(F1717,-$B1717+IF($L1717,1,0),0)*
    (VLOOKUP(SUBSTITUTE(SUBSTITUTE(F$1,"standard",""),"|Float","")&amp;"인게임누적곱배수",ChapterTable!$S:$T,2,0)^D1717
    +VLOOKUP(SUBSTITUTE(SUBSTITUTE(F$1,"standard",""),"|Float","")&amp;"인게임누적합배수",ChapterTable!$S:$T,2,0)*D1717)
  )
  )
  )
)</f>
        <v>6862.1396484375</v>
      </c>
      <c r="G1717" t="s">
        <v>76</v>
      </c>
      <c r="J1717" t="str">
        <f>IF(ISBLANK(I1717),"",
IFERROR(VLOOKUP(I1717,[1]StringTable!$1:$1048576,MATCH([1]StringTable!$B$1,[1]StringTable!$1:$1,0),0),
IFERROR(VLOOKUP(I1717,[1]InApkStringTable!$1:$1048576,MATCH([1]InApkStringTable!$B$1,[1]InApkStringTable!$1:$1,0),0),
"스트링없음")))</f>
        <v/>
      </c>
      <c r="L1717" t="b">
        <v>1</v>
      </c>
      <c r="N1717" t="str">
        <f>IF(ISBLANK(M1717),"",IF(ISERROR(VLOOKUP(M1717,MapTable!$A:$A,1,0)),"맵없음",""))</f>
        <v/>
      </c>
      <c r="O1717">
        <f t="shared" si="105"/>
        <v>3</v>
      </c>
      <c r="Q1717">
        <f t="shared" si="106"/>
        <v>3</v>
      </c>
      <c r="R1717" t="b">
        <f t="shared" ca="1" si="107"/>
        <v>0</v>
      </c>
      <c r="T1717" t="b">
        <f t="shared" ca="1" si="108"/>
        <v>0</v>
      </c>
      <c r="X1717" t="str">
        <f>IF(ISBLANK(W1717),"",
IF(ISERROR(FIND(",",W1717)),
  IF(ISERROR(VLOOKUP(W1717,MapTable!$A:$A,1,0)),"맵없음",
  ""),
IF(ISERROR(FIND(",",W1717,FIND(",",W1717)+1)),
  IF(OR(ISERROR(VLOOKUP(LEFT(W1717,FIND(",",W1717)-1),MapTable!$A:$A,1,0)),ISERROR(VLOOKUP(TRIM(MID(W1717,FIND(",",W1717)+1,999)),MapTable!$A:$A,1,0))),"맵없음",
  ""),
IF(ISERROR(FIND(",",W1717,FIND(",",W1717,FIND(",",W1717)+1)+1)),
  IF(OR(ISERROR(VLOOKUP(LEFT(W1717,FIND(",",W1717)-1),MapTable!$A:$A,1,0)),ISERROR(VLOOKUP(TRIM(MID(W1717,FIND(",",W1717)+1,FIND(",",W1717,FIND(",",W1717)+1)-FIND(",",W1717)-1)),MapTable!$A:$A,1,0)),ISERROR(VLOOKUP(TRIM(MID(W1717,FIND(",",W1717,FIND(",",W1717)+1)+1,999)),MapTable!$A:$A,1,0))),"맵없음",
  ""),
IF(ISERROR(FIND(",",W1717,FIND(",",W1717,FIND(",",W1717,FIND(",",W1717)+1)+1)+1)),
  IF(OR(ISERROR(VLOOKUP(LEFT(W1717,FIND(",",W1717)-1),MapTable!$A:$A,1,0)),ISERROR(VLOOKUP(TRIM(MID(W1717,FIND(",",W1717)+1,FIND(",",W1717,FIND(",",W1717)+1)-FIND(",",W1717)-1)),MapTable!$A:$A,1,0)),ISERROR(VLOOKUP(TRIM(MID(W1717,FIND(",",W1717,FIND(",",W1717)+1)+1,FIND(",",W1717,FIND(",",W1717,FIND(",",W1717)+1)+1)-FIND(",",W1717,FIND(",",W1717)+1)-1)),MapTable!$A:$A,1,0)),ISERROR(VLOOKUP(TRIM(MID(W1717,FIND(",",W1717,FIND(",",W1717,FIND(",",W1717)+1)+1)+1,999)),MapTable!$A:$A,1,0))),"맵없음",
  ""),
)))))</f>
        <v/>
      </c>
      <c r="AC1717" t="str">
        <f>IF(ISBLANK(AB1717),"",IF(ISERROR(VLOOKUP(AB1717,[3]DropTable!$A:$A,1,0)),"드랍없음",""))</f>
        <v/>
      </c>
      <c r="AE1717" t="str">
        <f>IF(ISBLANK(AD1717),"",IF(ISERROR(VLOOKUP(AD1717,[3]DropTable!$A:$A,1,0)),"드랍없음",""))</f>
        <v/>
      </c>
      <c r="AG1717">
        <v>9.8000000000000007</v>
      </c>
      <c r="AH1717">
        <v>1</v>
      </c>
    </row>
    <row r="1718" spans="1:34" x14ac:dyDescent="0.3">
      <c r="A1718">
        <v>12</v>
      </c>
      <c r="B1718">
        <v>27</v>
      </c>
      <c r="C1718">
        <f>IF(OR($L1718=TRUE,$A1718=0,MOD($A1718,ChapterTable!$S$20)&lt;&gt;0),
MAX(0,INT(($B1718+ChapterTable!$Q$26+VLOOKUP(SUBSTITUTE(C$1,"성장단계","")&amp;"단계오프셋",ChapterTable!$S:$T,2,0))/ChapterTable!$Q$23)),
MAX(0,INT(($B1718+ChapterTable!$S$26+VLOOKUP(SUBSTITUTE(C$1,"성장단계","")&amp;"보스단계오프셋",ChapterTable!$S:$T,2,0))/ChapterTable!$S$23)))</f>
        <v>3</v>
      </c>
      <c r="D1718">
        <f>IF(OR($L1718=TRUE,$A1718=0,MOD($A1718,ChapterTable!$S$20)&lt;&gt;0),
MAX(0,INT(($B1718+ChapterTable!$Q$26+VLOOKUP(SUBSTITUTE(D$1,"성장단계","")&amp;"단계오프셋",ChapterTable!$S:$T,2,0))/ChapterTable!$Q$23)),
MAX(0,INT(($B1718+ChapterTable!$S$26+VLOOKUP(SUBSTITUTE(D$1,"성장단계","")&amp;"보스단계오프셋",ChapterTable!$S:$T,2,0))/ChapterTable!$S$23)))</f>
        <v>2</v>
      </c>
      <c r="E1718" s="1">
        <f ca="1">IF(AND($A1718=0,$B1718=1),
    VLOOKUP(1,ChapterTable!$1:$1048576,MATCH("최종"&amp;SUBSTITUTE(SUBSTITUTE(E$1,"standard",""),"|Float",""),ChapterTable!$1:$1,0),0)*ChapterTable!$Q$17,
  IF(AND($A1718=0,$B1718=0),
    E1719,
  IF($B1718=0,
    VLOOKUP($A1718,ChapterTable!$1:$1048576,MATCH("최종"&amp;SUBSTITUTE(SUBSTITUTE(E$1,"standard",""),"|Float",""),ChapterTable!$1:$1,0),0),
  IF($B1718=1,
    IF($L1718=FALSE,
      VLOOKUP($A1718,ChapterTable!$1:$1048576,MATCH("최종"&amp;SUBSTITUTE(SUBSTITUTE(E$1,"standard",""),"|Float",""),ChapterTable!$1:$1,0),0),
      VLOOKUP($A1718-ChapterTable!$Q$11,ChapterTable!$1:$1048576,MATCH("최종"&amp;SUBSTITUTE(SUBSTITUTE(E$1,"standard",""),"|Float",""),ChapterTable!$1:$1,0),0)*ChapterTable!$Q$14
    ),
  OFFSET(E1718,-$B1718+IF($L1718,1,0),0)*
    (VLOOKUP(SUBSTITUTE(SUBSTITUTE(E$1,"standard",""),"|Float","")&amp;"인게임누적곱배수",ChapterTable!$S:$T,2,0)^C1718
    +VLOOKUP(SUBSTITUTE(SUBSTITUTE(E$1,"standard",""),"|Float","")&amp;"인게임누적합배수",ChapterTable!$S:$T,2,0)*C1718)
  )
  )
  )
)</f>
        <v>18086.639501953123</v>
      </c>
      <c r="F1718" s="1">
        <f ca="1">IF(AND($A1718=0,$B1718=1),
    VLOOKUP(1,ChapterTable!$1:$1048576,MATCH("최종"&amp;SUBSTITUTE(SUBSTITUTE(F$1,"standard",""),"|Float",""),ChapterTable!$1:$1,0),0)*ChapterTable!$Q$17,
  IF(AND($A1718=0,$B1718=0),
    F1719,
  IF($B1718=0,
    VLOOKUP($A1718,ChapterTable!$1:$1048576,MATCH("최종"&amp;SUBSTITUTE(SUBSTITUTE(F$1,"standard",""),"|Float",""),ChapterTable!$1:$1,0),0),
  IF($B1718=1,
    IF($L1718=FALSE,
      VLOOKUP($A1718,ChapterTable!$1:$1048576,MATCH("최종"&amp;SUBSTITUTE(SUBSTITUTE(F$1,"standard",""),"|Float",""),ChapterTable!$1:$1,0),0),
      VLOOKUP($A1718-ChapterTable!$Q$11,ChapterTable!$1:$1048576,MATCH("최종"&amp;SUBSTITUTE(SUBSTITUTE(F$1,"standard",""),"|Float",""),ChapterTable!$1:$1,0),0)*ChapterTable!$Q$14
    ),
  OFFSET(F1718,-$B1718+IF($L1718,1,0),0)*
    (VLOOKUP(SUBSTITUTE(SUBSTITUTE(F$1,"standard",""),"|Float","")&amp;"인게임누적곱배수",ChapterTable!$S:$T,2,0)^D1718
    +VLOOKUP(SUBSTITUTE(SUBSTITUTE(F$1,"standard",""),"|Float","")&amp;"인게임누적합배수",ChapterTable!$S:$T,2,0)*D1718)
  )
  )
  )
)</f>
        <v>6862.1396484375</v>
      </c>
      <c r="G1718" t="s">
        <v>76</v>
      </c>
      <c r="J1718" t="str">
        <f>IF(ISBLANK(I1718),"",
IFERROR(VLOOKUP(I1718,[1]StringTable!$1:$1048576,MATCH([1]StringTable!$B$1,[1]StringTable!$1:$1,0),0),
IFERROR(VLOOKUP(I1718,[1]InApkStringTable!$1:$1048576,MATCH([1]InApkStringTable!$B$1,[1]InApkStringTable!$1:$1,0),0),
"스트링없음")))</f>
        <v/>
      </c>
      <c r="L1718" t="b">
        <v>1</v>
      </c>
      <c r="N1718" t="str">
        <f>IF(ISBLANK(M1718),"",IF(ISERROR(VLOOKUP(M1718,MapTable!$A:$A,1,0)),"맵없음",""))</f>
        <v/>
      </c>
      <c r="O1718">
        <f t="shared" si="105"/>
        <v>3</v>
      </c>
      <c r="Q1718">
        <f t="shared" si="106"/>
        <v>3</v>
      </c>
      <c r="R1718" t="b">
        <f t="shared" ca="1" si="107"/>
        <v>0</v>
      </c>
      <c r="T1718" t="b">
        <f t="shared" ca="1" si="108"/>
        <v>0</v>
      </c>
      <c r="X1718" t="str">
        <f>IF(ISBLANK(W1718),"",
IF(ISERROR(FIND(",",W1718)),
  IF(ISERROR(VLOOKUP(W1718,MapTable!$A:$A,1,0)),"맵없음",
  ""),
IF(ISERROR(FIND(",",W1718,FIND(",",W1718)+1)),
  IF(OR(ISERROR(VLOOKUP(LEFT(W1718,FIND(",",W1718)-1),MapTable!$A:$A,1,0)),ISERROR(VLOOKUP(TRIM(MID(W1718,FIND(",",W1718)+1,999)),MapTable!$A:$A,1,0))),"맵없음",
  ""),
IF(ISERROR(FIND(",",W1718,FIND(",",W1718,FIND(",",W1718)+1)+1)),
  IF(OR(ISERROR(VLOOKUP(LEFT(W1718,FIND(",",W1718)-1),MapTable!$A:$A,1,0)),ISERROR(VLOOKUP(TRIM(MID(W1718,FIND(",",W1718)+1,FIND(",",W1718,FIND(",",W1718)+1)-FIND(",",W1718)-1)),MapTable!$A:$A,1,0)),ISERROR(VLOOKUP(TRIM(MID(W1718,FIND(",",W1718,FIND(",",W1718)+1)+1,999)),MapTable!$A:$A,1,0))),"맵없음",
  ""),
IF(ISERROR(FIND(",",W1718,FIND(",",W1718,FIND(",",W1718,FIND(",",W1718)+1)+1)+1)),
  IF(OR(ISERROR(VLOOKUP(LEFT(W1718,FIND(",",W1718)-1),MapTable!$A:$A,1,0)),ISERROR(VLOOKUP(TRIM(MID(W1718,FIND(",",W1718)+1,FIND(",",W1718,FIND(",",W1718)+1)-FIND(",",W1718)-1)),MapTable!$A:$A,1,0)),ISERROR(VLOOKUP(TRIM(MID(W1718,FIND(",",W1718,FIND(",",W1718)+1)+1,FIND(",",W1718,FIND(",",W1718,FIND(",",W1718)+1)+1)-FIND(",",W1718,FIND(",",W1718)+1)-1)),MapTable!$A:$A,1,0)),ISERROR(VLOOKUP(TRIM(MID(W1718,FIND(",",W1718,FIND(",",W1718,FIND(",",W1718)+1)+1)+1,999)),MapTable!$A:$A,1,0))),"맵없음",
  ""),
)))))</f>
        <v/>
      </c>
      <c r="AC1718" t="str">
        <f>IF(ISBLANK(AB1718),"",IF(ISERROR(VLOOKUP(AB1718,[3]DropTable!$A:$A,1,0)),"드랍없음",""))</f>
        <v/>
      </c>
      <c r="AE1718" t="str">
        <f>IF(ISBLANK(AD1718),"",IF(ISERROR(VLOOKUP(AD1718,[3]DropTable!$A:$A,1,0)),"드랍없음",""))</f>
        <v/>
      </c>
      <c r="AG1718">
        <v>9.8000000000000007</v>
      </c>
      <c r="AH1718">
        <v>1</v>
      </c>
    </row>
    <row r="1719" spans="1:34" x14ac:dyDescent="0.3">
      <c r="A1719">
        <v>12</v>
      </c>
      <c r="B1719">
        <v>28</v>
      </c>
      <c r="C1719">
        <f>IF(OR($L1719=TRUE,$A1719=0,MOD($A1719,ChapterTable!$S$20)&lt;&gt;0),
MAX(0,INT(($B1719+ChapterTable!$Q$26+VLOOKUP(SUBSTITUTE(C$1,"성장단계","")&amp;"단계오프셋",ChapterTable!$S:$T,2,0))/ChapterTable!$Q$23)),
MAX(0,INT(($B1719+ChapterTable!$S$26+VLOOKUP(SUBSTITUTE(C$1,"성장단계","")&amp;"보스단계오프셋",ChapterTable!$S:$T,2,0))/ChapterTable!$S$23)))</f>
        <v>3</v>
      </c>
      <c r="D1719">
        <f>IF(OR($L1719=TRUE,$A1719=0,MOD($A1719,ChapterTable!$S$20)&lt;&gt;0),
MAX(0,INT(($B1719+ChapterTable!$Q$26+VLOOKUP(SUBSTITUTE(D$1,"성장단계","")&amp;"단계오프셋",ChapterTable!$S:$T,2,0))/ChapterTable!$Q$23)),
MAX(0,INT(($B1719+ChapterTable!$S$26+VLOOKUP(SUBSTITUTE(D$1,"성장단계","")&amp;"보스단계오프셋",ChapterTable!$S:$T,2,0))/ChapterTable!$S$23)))</f>
        <v>2</v>
      </c>
      <c r="E1719" s="1">
        <f ca="1">IF(AND($A1719=0,$B1719=1),
    VLOOKUP(1,ChapterTable!$1:$1048576,MATCH("최종"&amp;SUBSTITUTE(SUBSTITUTE(E$1,"standard",""),"|Float",""),ChapterTable!$1:$1,0),0)*ChapterTable!$Q$17,
  IF(AND($A1719=0,$B1719=0),
    E1720,
  IF($B1719=0,
    VLOOKUP($A1719,ChapterTable!$1:$1048576,MATCH("최종"&amp;SUBSTITUTE(SUBSTITUTE(E$1,"standard",""),"|Float",""),ChapterTable!$1:$1,0),0),
  IF($B1719=1,
    IF($L1719=FALSE,
      VLOOKUP($A1719,ChapterTable!$1:$1048576,MATCH("최종"&amp;SUBSTITUTE(SUBSTITUTE(E$1,"standard",""),"|Float",""),ChapterTable!$1:$1,0),0),
      VLOOKUP($A1719-ChapterTable!$Q$11,ChapterTable!$1:$1048576,MATCH("최종"&amp;SUBSTITUTE(SUBSTITUTE(E$1,"standard",""),"|Float",""),ChapterTable!$1:$1,0),0)*ChapterTable!$Q$14
    ),
  OFFSET(E1719,-$B1719+IF($L1719,1,0),0)*
    (VLOOKUP(SUBSTITUTE(SUBSTITUTE(E$1,"standard",""),"|Float","")&amp;"인게임누적곱배수",ChapterTable!$S:$T,2,0)^C1719
    +VLOOKUP(SUBSTITUTE(SUBSTITUTE(E$1,"standard",""),"|Float","")&amp;"인게임누적합배수",ChapterTable!$S:$T,2,0)*C1719)
  )
  )
  )
)</f>
        <v>18086.639501953123</v>
      </c>
      <c r="F1719" s="1">
        <f ca="1">IF(AND($A1719=0,$B1719=1),
    VLOOKUP(1,ChapterTable!$1:$1048576,MATCH("최종"&amp;SUBSTITUTE(SUBSTITUTE(F$1,"standard",""),"|Float",""),ChapterTable!$1:$1,0),0)*ChapterTable!$Q$17,
  IF(AND($A1719=0,$B1719=0),
    F1720,
  IF($B1719=0,
    VLOOKUP($A1719,ChapterTable!$1:$1048576,MATCH("최종"&amp;SUBSTITUTE(SUBSTITUTE(F$1,"standard",""),"|Float",""),ChapterTable!$1:$1,0),0),
  IF($B1719=1,
    IF($L1719=FALSE,
      VLOOKUP($A1719,ChapterTable!$1:$1048576,MATCH("최종"&amp;SUBSTITUTE(SUBSTITUTE(F$1,"standard",""),"|Float",""),ChapterTable!$1:$1,0),0),
      VLOOKUP($A1719-ChapterTable!$Q$11,ChapterTable!$1:$1048576,MATCH("최종"&amp;SUBSTITUTE(SUBSTITUTE(F$1,"standard",""),"|Float",""),ChapterTable!$1:$1,0),0)*ChapterTable!$Q$14
    ),
  OFFSET(F1719,-$B1719+IF($L1719,1,0),0)*
    (VLOOKUP(SUBSTITUTE(SUBSTITUTE(F$1,"standard",""),"|Float","")&amp;"인게임누적곱배수",ChapterTable!$S:$T,2,0)^D1719
    +VLOOKUP(SUBSTITUTE(SUBSTITUTE(F$1,"standard",""),"|Float","")&amp;"인게임누적합배수",ChapterTable!$S:$T,2,0)*D1719)
  )
  )
  )
)</f>
        <v>6862.1396484375</v>
      </c>
      <c r="G1719" t="s">
        <v>76</v>
      </c>
      <c r="J1719" t="str">
        <f>IF(ISBLANK(I1719),"",
IFERROR(VLOOKUP(I1719,[1]StringTable!$1:$1048576,MATCH([1]StringTable!$B$1,[1]StringTable!$1:$1,0),0),
IFERROR(VLOOKUP(I1719,[1]InApkStringTable!$1:$1048576,MATCH([1]InApkStringTable!$B$1,[1]InApkStringTable!$1:$1,0),0),
"스트링없음")))</f>
        <v/>
      </c>
      <c r="L1719" t="b">
        <v>1</v>
      </c>
      <c r="N1719" t="str">
        <f>IF(ISBLANK(M1719),"",IF(ISERROR(VLOOKUP(M1719,MapTable!$A:$A,1,0)),"맵없음",""))</f>
        <v/>
      </c>
      <c r="O1719">
        <f t="shared" si="105"/>
        <v>3</v>
      </c>
      <c r="Q1719">
        <f t="shared" si="106"/>
        <v>3</v>
      </c>
      <c r="R1719" t="b">
        <f t="shared" ca="1" si="107"/>
        <v>0</v>
      </c>
      <c r="T1719" t="b">
        <f t="shared" ca="1" si="108"/>
        <v>0</v>
      </c>
      <c r="X1719" t="str">
        <f>IF(ISBLANK(W1719),"",
IF(ISERROR(FIND(",",W1719)),
  IF(ISERROR(VLOOKUP(W1719,MapTable!$A:$A,1,0)),"맵없음",
  ""),
IF(ISERROR(FIND(",",W1719,FIND(",",W1719)+1)),
  IF(OR(ISERROR(VLOOKUP(LEFT(W1719,FIND(",",W1719)-1),MapTable!$A:$A,1,0)),ISERROR(VLOOKUP(TRIM(MID(W1719,FIND(",",W1719)+1,999)),MapTable!$A:$A,1,0))),"맵없음",
  ""),
IF(ISERROR(FIND(",",W1719,FIND(",",W1719,FIND(",",W1719)+1)+1)),
  IF(OR(ISERROR(VLOOKUP(LEFT(W1719,FIND(",",W1719)-1),MapTable!$A:$A,1,0)),ISERROR(VLOOKUP(TRIM(MID(W1719,FIND(",",W1719)+1,FIND(",",W1719,FIND(",",W1719)+1)-FIND(",",W1719)-1)),MapTable!$A:$A,1,0)),ISERROR(VLOOKUP(TRIM(MID(W1719,FIND(",",W1719,FIND(",",W1719)+1)+1,999)),MapTable!$A:$A,1,0))),"맵없음",
  ""),
IF(ISERROR(FIND(",",W1719,FIND(",",W1719,FIND(",",W1719,FIND(",",W1719)+1)+1)+1)),
  IF(OR(ISERROR(VLOOKUP(LEFT(W1719,FIND(",",W1719)-1),MapTable!$A:$A,1,0)),ISERROR(VLOOKUP(TRIM(MID(W1719,FIND(",",W1719)+1,FIND(",",W1719,FIND(",",W1719)+1)-FIND(",",W1719)-1)),MapTable!$A:$A,1,0)),ISERROR(VLOOKUP(TRIM(MID(W1719,FIND(",",W1719,FIND(",",W1719)+1)+1,FIND(",",W1719,FIND(",",W1719,FIND(",",W1719)+1)+1)-FIND(",",W1719,FIND(",",W1719)+1)-1)),MapTable!$A:$A,1,0)),ISERROR(VLOOKUP(TRIM(MID(W1719,FIND(",",W1719,FIND(",",W1719,FIND(",",W1719)+1)+1)+1,999)),MapTable!$A:$A,1,0))),"맵없음",
  ""),
)))))</f>
        <v/>
      </c>
      <c r="AC1719" t="str">
        <f>IF(ISBLANK(AB1719),"",IF(ISERROR(VLOOKUP(AB1719,[3]DropTable!$A:$A,1,0)),"드랍없음",""))</f>
        <v/>
      </c>
      <c r="AE1719" t="str">
        <f>IF(ISBLANK(AD1719),"",IF(ISERROR(VLOOKUP(AD1719,[3]DropTable!$A:$A,1,0)),"드랍없음",""))</f>
        <v/>
      </c>
      <c r="AG1719">
        <v>9.8000000000000007</v>
      </c>
      <c r="AH1719">
        <v>1</v>
      </c>
    </row>
    <row r="1720" spans="1:34" x14ac:dyDescent="0.3">
      <c r="A1720">
        <v>12</v>
      </c>
      <c r="B1720">
        <v>29</v>
      </c>
      <c r="C1720">
        <f>IF(OR($L1720=TRUE,$A1720=0,MOD($A1720,ChapterTable!$S$20)&lt;&gt;0),
MAX(0,INT(($B1720+ChapterTable!$Q$26+VLOOKUP(SUBSTITUTE(C$1,"성장단계","")&amp;"단계오프셋",ChapterTable!$S:$T,2,0))/ChapterTable!$Q$23)),
MAX(0,INT(($B1720+ChapterTable!$S$26+VLOOKUP(SUBSTITUTE(C$1,"성장단계","")&amp;"보스단계오프셋",ChapterTable!$S:$T,2,0))/ChapterTable!$S$23)))</f>
        <v>3</v>
      </c>
      <c r="D1720">
        <f>IF(OR($L1720=TRUE,$A1720=0,MOD($A1720,ChapterTable!$S$20)&lt;&gt;0),
MAX(0,INT(($B1720+ChapterTable!$Q$26+VLOOKUP(SUBSTITUTE(D$1,"성장단계","")&amp;"단계오프셋",ChapterTable!$S:$T,2,0))/ChapterTable!$Q$23)),
MAX(0,INT(($B1720+ChapterTable!$S$26+VLOOKUP(SUBSTITUTE(D$1,"성장단계","")&amp;"보스단계오프셋",ChapterTable!$S:$T,2,0))/ChapterTable!$S$23)))</f>
        <v>2</v>
      </c>
      <c r="E1720" s="1">
        <f ca="1">IF(AND($A1720=0,$B1720=1),
    VLOOKUP(1,ChapterTable!$1:$1048576,MATCH("최종"&amp;SUBSTITUTE(SUBSTITUTE(E$1,"standard",""),"|Float",""),ChapterTable!$1:$1,0),0)*ChapterTable!$Q$17,
  IF(AND($A1720=0,$B1720=0),
    E1721,
  IF($B1720=0,
    VLOOKUP($A1720,ChapterTable!$1:$1048576,MATCH("최종"&amp;SUBSTITUTE(SUBSTITUTE(E$1,"standard",""),"|Float",""),ChapterTable!$1:$1,0),0),
  IF($B1720=1,
    IF($L1720=FALSE,
      VLOOKUP($A1720,ChapterTable!$1:$1048576,MATCH("최종"&amp;SUBSTITUTE(SUBSTITUTE(E$1,"standard",""),"|Float",""),ChapterTable!$1:$1,0),0),
      VLOOKUP($A1720-ChapterTable!$Q$11,ChapterTable!$1:$1048576,MATCH("최종"&amp;SUBSTITUTE(SUBSTITUTE(E$1,"standard",""),"|Float",""),ChapterTable!$1:$1,0),0)*ChapterTable!$Q$14
    ),
  OFFSET(E1720,-$B1720+IF($L1720,1,0),0)*
    (VLOOKUP(SUBSTITUTE(SUBSTITUTE(E$1,"standard",""),"|Float","")&amp;"인게임누적곱배수",ChapterTable!$S:$T,2,0)^C1720
    +VLOOKUP(SUBSTITUTE(SUBSTITUTE(E$1,"standard",""),"|Float","")&amp;"인게임누적합배수",ChapterTable!$S:$T,2,0)*C1720)
  )
  )
  )
)</f>
        <v>18086.639501953123</v>
      </c>
      <c r="F1720" s="1">
        <f ca="1">IF(AND($A1720=0,$B1720=1),
    VLOOKUP(1,ChapterTable!$1:$1048576,MATCH("최종"&amp;SUBSTITUTE(SUBSTITUTE(F$1,"standard",""),"|Float",""),ChapterTable!$1:$1,0),0)*ChapterTable!$Q$17,
  IF(AND($A1720=0,$B1720=0),
    F1721,
  IF($B1720=0,
    VLOOKUP($A1720,ChapterTable!$1:$1048576,MATCH("최종"&amp;SUBSTITUTE(SUBSTITUTE(F$1,"standard",""),"|Float",""),ChapterTable!$1:$1,0),0),
  IF($B1720=1,
    IF($L1720=FALSE,
      VLOOKUP($A1720,ChapterTable!$1:$1048576,MATCH("최종"&amp;SUBSTITUTE(SUBSTITUTE(F$1,"standard",""),"|Float",""),ChapterTable!$1:$1,0),0),
      VLOOKUP($A1720-ChapterTable!$Q$11,ChapterTable!$1:$1048576,MATCH("최종"&amp;SUBSTITUTE(SUBSTITUTE(F$1,"standard",""),"|Float",""),ChapterTable!$1:$1,0),0)*ChapterTable!$Q$14
    ),
  OFFSET(F1720,-$B1720+IF($L1720,1,0),0)*
    (VLOOKUP(SUBSTITUTE(SUBSTITUTE(F$1,"standard",""),"|Float","")&amp;"인게임누적곱배수",ChapterTable!$S:$T,2,0)^D1720
    +VLOOKUP(SUBSTITUTE(SUBSTITUTE(F$1,"standard",""),"|Float","")&amp;"인게임누적합배수",ChapterTable!$S:$T,2,0)*D1720)
  )
  )
  )
)</f>
        <v>6862.1396484375</v>
      </c>
      <c r="G1720" t="s">
        <v>76</v>
      </c>
      <c r="J1720" t="str">
        <f>IF(ISBLANK(I1720),"",
IFERROR(VLOOKUP(I1720,[1]StringTable!$1:$1048576,MATCH([1]StringTable!$B$1,[1]StringTable!$1:$1,0),0),
IFERROR(VLOOKUP(I1720,[1]InApkStringTable!$1:$1048576,MATCH([1]InApkStringTable!$B$1,[1]InApkStringTable!$1:$1,0),0),
"스트링없음")))</f>
        <v/>
      </c>
      <c r="L1720" t="b">
        <v>1</v>
      </c>
      <c r="N1720" t="str">
        <f>IF(ISBLANK(M1720),"",IF(ISERROR(VLOOKUP(M1720,MapTable!$A:$A,1,0)),"맵없음",""))</f>
        <v/>
      </c>
      <c r="O1720">
        <f t="shared" si="105"/>
        <v>93</v>
      </c>
      <c r="Q1720">
        <f t="shared" si="106"/>
        <v>93</v>
      </c>
      <c r="R1720" t="b">
        <f t="shared" ca="1" si="107"/>
        <v>1</v>
      </c>
      <c r="T1720" t="b">
        <f t="shared" ca="1" si="108"/>
        <v>1</v>
      </c>
      <c r="X1720" t="str">
        <f>IF(ISBLANK(W1720),"",
IF(ISERROR(FIND(",",W1720)),
  IF(ISERROR(VLOOKUP(W1720,MapTable!$A:$A,1,0)),"맵없음",
  ""),
IF(ISERROR(FIND(",",W1720,FIND(",",W1720)+1)),
  IF(OR(ISERROR(VLOOKUP(LEFT(W1720,FIND(",",W1720)-1),MapTable!$A:$A,1,0)),ISERROR(VLOOKUP(TRIM(MID(W1720,FIND(",",W1720)+1,999)),MapTable!$A:$A,1,0))),"맵없음",
  ""),
IF(ISERROR(FIND(",",W1720,FIND(",",W1720,FIND(",",W1720)+1)+1)),
  IF(OR(ISERROR(VLOOKUP(LEFT(W1720,FIND(",",W1720)-1),MapTable!$A:$A,1,0)),ISERROR(VLOOKUP(TRIM(MID(W1720,FIND(",",W1720)+1,FIND(",",W1720,FIND(",",W1720)+1)-FIND(",",W1720)-1)),MapTable!$A:$A,1,0)),ISERROR(VLOOKUP(TRIM(MID(W1720,FIND(",",W1720,FIND(",",W1720)+1)+1,999)),MapTable!$A:$A,1,0))),"맵없음",
  ""),
IF(ISERROR(FIND(",",W1720,FIND(",",W1720,FIND(",",W1720,FIND(",",W1720)+1)+1)+1)),
  IF(OR(ISERROR(VLOOKUP(LEFT(W1720,FIND(",",W1720)-1),MapTable!$A:$A,1,0)),ISERROR(VLOOKUP(TRIM(MID(W1720,FIND(",",W1720)+1,FIND(",",W1720,FIND(",",W1720)+1)-FIND(",",W1720)-1)),MapTable!$A:$A,1,0)),ISERROR(VLOOKUP(TRIM(MID(W1720,FIND(",",W1720,FIND(",",W1720)+1)+1,FIND(",",W1720,FIND(",",W1720,FIND(",",W1720)+1)+1)-FIND(",",W1720,FIND(",",W1720)+1)-1)),MapTable!$A:$A,1,0)),ISERROR(VLOOKUP(TRIM(MID(W1720,FIND(",",W1720,FIND(",",W1720,FIND(",",W1720)+1)+1)+1,999)),MapTable!$A:$A,1,0))),"맵없음",
  ""),
)))))</f>
        <v/>
      </c>
      <c r="AC1720" t="str">
        <f>IF(ISBLANK(AB1720),"",IF(ISERROR(VLOOKUP(AB1720,[3]DropTable!$A:$A,1,0)),"드랍없음",""))</f>
        <v/>
      </c>
      <c r="AE1720" t="str">
        <f>IF(ISBLANK(AD1720),"",IF(ISERROR(VLOOKUP(AD1720,[3]DropTable!$A:$A,1,0)),"드랍없음",""))</f>
        <v/>
      </c>
      <c r="AG1720">
        <v>9.8000000000000007</v>
      </c>
      <c r="AH1720">
        <v>1</v>
      </c>
    </row>
    <row r="1721" spans="1:34" x14ac:dyDescent="0.3">
      <c r="A1721">
        <v>12</v>
      </c>
      <c r="B1721">
        <v>30</v>
      </c>
      <c r="C1721">
        <f>IF(OR($L1721=TRUE,$A1721=0,MOD($A1721,ChapterTable!$S$20)&lt;&gt;0),
MAX(0,INT(($B1721+ChapterTable!$Q$26+VLOOKUP(SUBSTITUTE(C$1,"성장단계","")&amp;"단계오프셋",ChapterTable!$S:$T,2,0))/ChapterTable!$Q$23)),
MAX(0,INT(($B1721+ChapterTable!$S$26+VLOOKUP(SUBSTITUTE(C$1,"성장단계","")&amp;"보스단계오프셋",ChapterTable!$S:$T,2,0))/ChapterTable!$S$23)))</f>
        <v>3</v>
      </c>
      <c r="D1721">
        <f>IF(OR($L1721=TRUE,$A1721=0,MOD($A1721,ChapterTable!$S$20)&lt;&gt;0),
MAX(0,INT(($B1721+ChapterTable!$Q$26+VLOOKUP(SUBSTITUTE(D$1,"성장단계","")&amp;"단계오프셋",ChapterTable!$S:$T,2,0))/ChapterTable!$Q$23)),
MAX(0,INT(($B1721+ChapterTable!$S$26+VLOOKUP(SUBSTITUTE(D$1,"성장단계","")&amp;"보스단계오프셋",ChapterTable!$S:$T,2,0))/ChapterTable!$S$23)))</f>
        <v>2</v>
      </c>
      <c r="E1721" s="1">
        <f ca="1">IF(AND($A1721=0,$B1721=1),
    VLOOKUP(1,ChapterTable!$1:$1048576,MATCH("최종"&amp;SUBSTITUTE(SUBSTITUTE(E$1,"standard",""),"|Float",""),ChapterTable!$1:$1,0),0)*ChapterTable!$Q$17,
  IF(AND($A1721=0,$B1721=0),
    E1722,
  IF($B1721=0,
    VLOOKUP($A1721,ChapterTable!$1:$1048576,MATCH("최종"&amp;SUBSTITUTE(SUBSTITUTE(E$1,"standard",""),"|Float",""),ChapterTable!$1:$1,0),0),
  IF($B1721=1,
    IF($L1721=FALSE,
      VLOOKUP($A1721,ChapterTable!$1:$1048576,MATCH("최종"&amp;SUBSTITUTE(SUBSTITUTE(E$1,"standard",""),"|Float",""),ChapterTable!$1:$1,0),0),
      VLOOKUP($A1721-ChapterTable!$Q$11,ChapterTable!$1:$1048576,MATCH("최종"&amp;SUBSTITUTE(SUBSTITUTE(E$1,"standard",""),"|Float",""),ChapterTable!$1:$1,0),0)*ChapterTable!$Q$14
    ),
  OFFSET(E1721,-$B1721+IF($L1721,1,0),0)*
    (VLOOKUP(SUBSTITUTE(SUBSTITUTE(E$1,"standard",""),"|Float","")&amp;"인게임누적곱배수",ChapterTable!$S:$T,2,0)^C1721
    +VLOOKUP(SUBSTITUTE(SUBSTITUTE(E$1,"standard",""),"|Float","")&amp;"인게임누적합배수",ChapterTable!$S:$T,2,0)*C1721)
  )
  )
  )
)</f>
        <v>18086.639501953123</v>
      </c>
      <c r="F1721" s="1">
        <f ca="1">IF(AND($A1721=0,$B1721=1),
    VLOOKUP(1,ChapterTable!$1:$1048576,MATCH("최종"&amp;SUBSTITUTE(SUBSTITUTE(F$1,"standard",""),"|Float",""),ChapterTable!$1:$1,0),0)*ChapterTable!$Q$17,
  IF(AND($A1721=0,$B1721=0),
    F1722,
  IF($B1721=0,
    VLOOKUP($A1721,ChapterTable!$1:$1048576,MATCH("최종"&amp;SUBSTITUTE(SUBSTITUTE(F$1,"standard",""),"|Float",""),ChapterTable!$1:$1,0),0),
  IF($B1721=1,
    IF($L1721=FALSE,
      VLOOKUP($A1721,ChapterTable!$1:$1048576,MATCH("최종"&amp;SUBSTITUTE(SUBSTITUTE(F$1,"standard",""),"|Float",""),ChapterTable!$1:$1,0),0),
      VLOOKUP($A1721-ChapterTable!$Q$11,ChapterTable!$1:$1048576,MATCH("최종"&amp;SUBSTITUTE(SUBSTITUTE(F$1,"standard",""),"|Float",""),ChapterTable!$1:$1,0),0)*ChapterTable!$Q$14
    ),
  OFFSET(F1721,-$B1721+IF($L1721,1,0),0)*
    (VLOOKUP(SUBSTITUTE(SUBSTITUTE(F$1,"standard",""),"|Float","")&amp;"인게임누적곱배수",ChapterTable!$S:$T,2,0)^D1721
    +VLOOKUP(SUBSTITUTE(SUBSTITUTE(F$1,"standard",""),"|Float","")&amp;"인게임누적합배수",ChapterTable!$S:$T,2,0)*D1721)
  )
  )
  )
)</f>
        <v>6862.1396484375</v>
      </c>
      <c r="G1721" t="s">
        <v>76</v>
      </c>
      <c r="J1721" t="str">
        <f>IF(ISBLANK(I1721),"",
IFERROR(VLOOKUP(I1721,[1]StringTable!$1:$1048576,MATCH([1]StringTable!$B$1,[1]StringTable!$1:$1,0),0),
IFERROR(VLOOKUP(I1721,[1]InApkStringTable!$1:$1048576,MATCH([1]InApkStringTable!$B$1,[1]InApkStringTable!$1:$1,0),0),
"스트링없음")))</f>
        <v/>
      </c>
      <c r="L1721" t="b">
        <v>1</v>
      </c>
      <c r="N1721" t="str">
        <f>IF(ISBLANK(M1721),"",IF(ISERROR(VLOOKUP(M1721,MapTable!$A:$A,1,0)),"맵없음",""))</f>
        <v/>
      </c>
      <c r="O1721">
        <f t="shared" si="105"/>
        <v>21</v>
      </c>
      <c r="Q1721">
        <f t="shared" si="106"/>
        <v>21</v>
      </c>
      <c r="R1721" t="b">
        <f t="shared" ca="1" si="107"/>
        <v>0</v>
      </c>
      <c r="T1721" t="b">
        <f t="shared" ca="1" si="108"/>
        <v>0</v>
      </c>
      <c r="X1721" t="str">
        <f>IF(ISBLANK(W1721),"",
IF(ISERROR(FIND(",",W1721)),
  IF(ISERROR(VLOOKUP(W1721,MapTable!$A:$A,1,0)),"맵없음",
  ""),
IF(ISERROR(FIND(",",W1721,FIND(",",W1721)+1)),
  IF(OR(ISERROR(VLOOKUP(LEFT(W1721,FIND(",",W1721)-1),MapTable!$A:$A,1,0)),ISERROR(VLOOKUP(TRIM(MID(W1721,FIND(",",W1721)+1,999)),MapTable!$A:$A,1,0))),"맵없음",
  ""),
IF(ISERROR(FIND(",",W1721,FIND(",",W1721,FIND(",",W1721)+1)+1)),
  IF(OR(ISERROR(VLOOKUP(LEFT(W1721,FIND(",",W1721)-1),MapTable!$A:$A,1,0)),ISERROR(VLOOKUP(TRIM(MID(W1721,FIND(",",W1721)+1,FIND(",",W1721,FIND(",",W1721)+1)-FIND(",",W1721)-1)),MapTable!$A:$A,1,0)),ISERROR(VLOOKUP(TRIM(MID(W1721,FIND(",",W1721,FIND(",",W1721)+1)+1,999)),MapTable!$A:$A,1,0))),"맵없음",
  ""),
IF(ISERROR(FIND(",",W1721,FIND(",",W1721,FIND(",",W1721,FIND(",",W1721)+1)+1)+1)),
  IF(OR(ISERROR(VLOOKUP(LEFT(W1721,FIND(",",W1721)-1),MapTable!$A:$A,1,0)),ISERROR(VLOOKUP(TRIM(MID(W1721,FIND(",",W1721)+1,FIND(",",W1721,FIND(",",W1721)+1)-FIND(",",W1721)-1)),MapTable!$A:$A,1,0)),ISERROR(VLOOKUP(TRIM(MID(W1721,FIND(",",W1721,FIND(",",W1721)+1)+1,FIND(",",W1721,FIND(",",W1721,FIND(",",W1721)+1)+1)-FIND(",",W1721,FIND(",",W1721)+1)-1)),MapTable!$A:$A,1,0)),ISERROR(VLOOKUP(TRIM(MID(W1721,FIND(",",W1721,FIND(",",W1721,FIND(",",W1721)+1)+1)+1,999)),MapTable!$A:$A,1,0))),"맵없음",
  ""),
)))))</f>
        <v/>
      </c>
      <c r="AC1721" t="str">
        <f>IF(ISBLANK(AB1721),"",IF(ISERROR(VLOOKUP(AB1721,[3]DropTable!$A:$A,1,0)),"드랍없음",""))</f>
        <v/>
      </c>
      <c r="AE1721" t="str">
        <f>IF(ISBLANK(AD1721),"",IF(ISERROR(VLOOKUP(AD1721,[3]DropTable!$A:$A,1,0)),"드랍없음",""))</f>
        <v/>
      </c>
      <c r="AG1721">
        <v>9.8000000000000007</v>
      </c>
      <c r="AH1721">
        <v>1</v>
      </c>
    </row>
    <row r="1722" spans="1:34" x14ac:dyDescent="0.3">
      <c r="A1722">
        <v>12</v>
      </c>
      <c r="B1722">
        <v>31</v>
      </c>
      <c r="C1722">
        <f>IF(OR($L1722=TRUE,$A1722=0,MOD($A1722,ChapterTable!$S$20)&lt;&gt;0),
MAX(0,INT(($B1722+ChapterTable!$Q$26+VLOOKUP(SUBSTITUTE(C$1,"성장단계","")&amp;"단계오프셋",ChapterTable!$S:$T,2,0))/ChapterTable!$Q$23)),
MAX(0,INT(($B1722+ChapterTable!$S$26+VLOOKUP(SUBSTITUTE(C$1,"성장단계","")&amp;"보스단계오프셋",ChapterTable!$S:$T,2,0))/ChapterTable!$S$23)))</f>
        <v>3</v>
      </c>
      <c r="D1722">
        <f>IF(OR($L1722=TRUE,$A1722=0,MOD($A1722,ChapterTable!$S$20)&lt;&gt;0),
MAX(0,INT(($B1722+ChapterTable!$Q$26+VLOOKUP(SUBSTITUTE(D$1,"성장단계","")&amp;"단계오프셋",ChapterTable!$S:$T,2,0))/ChapterTable!$Q$23)),
MAX(0,INT(($B1722+ChapterTable!$S$26+VLOOKUP(SUBSTITUTE(D$1,"성장단계","")&amp;"보스단계오프셋",ChapterTable!$S:$T,2,0))/ChapterTable!$S$23)))</f>
        <v>3</v>
      </c>
      <c r="E1722" s="1">
        <f ca="1">IF(AND($A1722=0,$B1722=1),
    VLOOKUP(1,ChapterTable!$1:$1048576,MATCH("최종"&amp;SUBSTITUTE(SUBSTITUTE(E$1,"standard",""),"|Float",""),ChapterTable!$1:$1,0),0)*ChapterTable!$Q$17,
  IF(AND($A1722=0,$B1722=0),
    E1723,
  IF($B1722=0,
    VLOOKUP($A1722,ChapterTable!$1:$1048576,MATCH("최종"&amp;SUBSTITUTE(SUBSTITUTE(E$1,"standard",""),"|Float",""),ChapterTable!$1:$1,0),0),
  IF($B1722=1,
    IF($L1722=FALSE,
      VLOOKUP($A1722,ChapterTable!$1:$1048576,MATCH("최종"&amp;SUBSTITUTE(SUBSTITUTE(E$1,"standard",""),"|Float",""),ChapterTable!$1:$1,0),0),
      VLOOKUP($A1722-ChapterTable!$Q$11,ChapterTable!$1:$1048576,MATCH("최종"&amp;SUBSTITUTE(SUBSTITUTE(E$1,"standard",""),"|Float",""),ChapterTable!$1:$1,0),0)*ChapterTable!$Q$14
    ),
  OFFSET(E1722,-$B1722+IF($L1722,1,0),0)*
    (VLOOKUP(SUBSTITUTE(SUBSTITUTE(E$1,"standard",""),"|Float","")&amp;"인게임누적곱배수",ChapterTable!$S:$T,2,0)^C1722
    +VLOOKUP(SUBSTITUTE(SUBSTITUTE(E$1,"standard",""),"|Float","")&amp;"인게임누적합배수",ChapterTable!$S:$T,2,0)*C1722)
  )
  )
  )
)</f>
        <v>18086.639501953123</v>
      </c>
      <c r="F1722" s="1">
        <f ca="1">IF(AND($A1722=0,$B1722=1),
    VLOOKUP(1,ChapterTable!$1:$1048576,MATCH("최종"&amp;SUBSTITUTE(SUBSTITUTE(F$1,"standard",""),"|Float",""),ChapterTable!$1:$1,0),0)*ChapterTable!$Q$17,
  IF(AND($A1722=0,$B1722=0),
    F1723,
  IF($B1722=0,
    VLOOKUP($A1722,ChapterTable!$1:$1048576,MATCH("최종"&amp;SUBSTITUTE(SUBSTITUTE(F$1,"standard",""),"|Float",""),ChapterTable!$1:$1,0),0),
  IF($B1722=1,
    IF($L1722=FALSE,
      VLOOKUP($A1722,ChapterTable!$1:$1048576,MATCH("최종"&amp;SUBSTITUTE(SUBSTITUTE(F$1,"standard",""),"|Float",""),ChapterTable!$1:$1,0),0),
      VLOOKUP($A1722-ChapterTable!$Q$11,ChapterTable!$1:$1048576,MATCH("최종"&amp;SUBSTITUTE(SUBSTITUTE(F$1,"standard",""),"|Float",""),ChapterTable!$1:$1,0),0)*ChapterTable!$Q$14
    ),
  OFFSET(F1722,-$B1722+IF($L1722,1,0),0)*
    (VLOOKUP(SUBSTITUTE(SUBSTITUTE(F$1,"standard",""),"|Float","")&amp;"인게임누적곱배수",ChapterTable!$S:$T,2,0)^D1722
    +VLOOKUP(SUBSTITUTE(SUBSTITUTE(F$1,"standard",""),"|Float","")&amp;"인게임누적합배수",ChapterTable!$S:$T,2,0)*D1722)
  )
  )
  )
)</f>
        <v>7842.4453125</v>
      </c>
      <c r="G1722" t="s">
        <v>76</v>
      </c>
      <c r="J1722" t="str">
        <f>IF(ISBLANK(I1722),"",
IFERROR(VLOOKUP(I1722,[1]StringTable!$1:$1048576,MATCH([1]StringTable!$B$1,[1]StringTable!$1:$1,0),0),
IFERROR(VLOOKUP(I1722,[1]InApkStringTable!$1:$1048576,MATCH([1]InApkStringTable!$B$1,[1]InApkStringTable!$1:$1,0),0),
"스트링없음")))</f>
        <v/>
      </c>
      <c r="L1722" t="b">
        <v>1</v>
      </c>
      <c r="N1722" t="str">
        <f>IF(ISBLANK(M1722),"",IF(ISERROR(VLOOKUP(M1722,MapTable!$A:$A,1,0)),"맵없음",""))</f>
        <v/>
      </c>
      <c r="O1722">
        <f t="shared" si="105"/>
        <v>4</v>
      </c>
      <c r="Q1722">
        <f t="shared" si="106"/>
        <v>4</v>
      </c>
      <c r="R1722" t="b">
        <f t="shared" ca="1" si="107"/>
        <v>0</v>
      </c>
      <c r="T1722" t="b">
        <f t="shared" ca="1" si="108"/>
        <v>0</v>
      </c>
      <c r="X1722" t="str">
        <f>IF(ISBLANK(W1722),"",
IF(ISERROR(FIND(",",W1722)),
  IF(ISERROR(VLOOKUP(W1722,MapTable!$A:$A,1,0)),"맵없음",
  ""),
IF(ISERROR(FIND(",",W1722,FIND(",",W1722)+1)),
  IF(OR(ISERROR(VLOOKUP(LEFT(W1722,FIND(",",W1722)-1),MapTable!$A:$A,1,0)),ISERROR(VLOOKUP(TRIM(MID(W1722,FIND(",",W1722)+1,999)),MapTable!$A:$A,1,0))),"맵없음",
  ""),
IF(ISERROR(FIND(",",W1722,FIND(",",W1722,FIND(",",W1722)+1)+1)),
  IF(OR(ISERROR(VLOOKUP(LEFT(W1722,FIND(",",W1722)-1),MapTable!$A:$A,1,0)),ISERROR(VLOOKUP(TRIM(MID(W1722,FIND(",",W1722)+1,FIND(",",W1722,FIND(",",W1722)+1)-FIND(",",W1722)-1)),MapTable!$A:$A,1,0)),ISERROR(VLOOKUP(TRIM(MID(W1722,FIND(",",W1722,FIND(",",W1722)+1)+1,999)),MapTable!$A:$A,1,0))),"맵없음",
  ""),
IF(ISERROR(FIND(",",W1722,FIND(",",W1722,FIND(",",W1722,FIND(",",W1722)+1)+1)+1)),
  IF(OR(ISERROR(VLOOKUP(LEFT(W1722,FIND(",",W1722)-1),MapTable!$A:$A,1,0)),ISERROR(VLOOKUP(TRIM(MID(W1722,FIND(",",W1722)+1,FIND(",",W1722,FIND(",",W1722)+1)-FIND(",",W1722)-1)),MapTable!$A:$A,1,0)),ISERROR(VLOOKUP(TRIM(MID(W1722,FIND(",",W1722,FIND(",",W1722)+1)+1,FIND(",",W1722,FIND(",",W1722,FIND(",",W1722)+1)+1)-FIND(",",W1722,FIND(",",W1722)+1)-1)),MapTable!$A:$A,1,0)),ISERROR(VLOOKUP(TRIM(MID(W1722,FIND(",",W1722,FIND(",",W1722,FIND(",",W1722)+1)+1)+1,999)),MapTable!$A:$A,1,0))),"맵없음",
  ""),
)))))</f>
        <v/>
      </c>
      <c r="AC1722" t="str">
        <f>IF(ISBLANK(AB1722),"",IF(ISERROR(VLOOKUP(AB1722,[3]DropTable!$A:$A,1,0)),"드랍없음",""))</f>
        <v/>
      </c>
      <c r="AE1722" t="str">
        <f>IF(ISBLANK(AD1722),"",IF(ISERROR(VLOOKUP(AD1722,[3]DropTable!$A:$A,1,0)),"드랍없음",""))</f>
        <v/>
      </c>
      <c r="AG1722">
        <v>9.8000000000000007</v>
      </c>
      <c r="AH1722">
        <v>1</v>
      </c>
    </row>
    <row r="1723" spans="1:34" x14ac:dyDescent="0.3">
      <c r="A1723">
        <v>12</v>
      </c>
      <c r="B1723">
        <v>32</v>
      </c>
      <c r="C1723">
        <f>IF(OR($L1723=TRUE,$A1723=0,MOD($A1723,ChapterTable!$S$20)&lt;&gt;0),
MAX(0,INT(($B1723+ChapterTable!$Q$26+VLOOKUP(SUBSTITUTE(C$1,"성장단계","")&amp;"단계오프셋",ChapterTable!$S:$T,2,0))/ChapterTable!$Q$23)),
MAX(0,INT(($B1723+ChapterTable!$S$26+VLOOKUP(SUBSTITUTE(C$1,"성장단계","")&amp;"보스단계오프셋",ChapterTable!$S:$T,2,0))/ChapterTable!$S$23)))</f>
        <v>3</v>
      </c>
      <c r="D1723">
        <f>IF(OR($L1723=TRUE,$A1723=0,MOD($A1723,ChapterTable!$S$20)&lt;&gt;0),
MAX(0,INT(($B1723+ChapterTable!$Q$26+VLOOKUP(SUBSTITUTE(D$1,"성장단계","")&amp;"단계오프셋",ChapterTable!$S:$T,2,0))/ChapterTable!$Q$23)),
MAX(0,INT(($B1723+ChapterTable!$S$26+VLOOKUP(SUBSTITUTE(D$1,"성장단계","")&amp;"보스단계오프셋",ChapterTable!$S:$T,2,0))/ChapterTable!$S$23)))</f>
        <v>3</v>
      </c>
      <c r="E1723" s="1">
        <f ca="1">IF(AND($A1723=0,$B1723=1),
    VLOOKUP(1,ChapterTable!$1:$1048576,MATCH("최종"&amp;SUBSTITUTE(SUBSTITUTE(E$1,"standard",""),"|Float",""),ChapterTable!$1:$1,0),0)*ChapterTable!$Q$17,
  IF(AND($A1723=0,$B1723=0),
    E1724,
  IF($B1723=0,
    VLOOKUP($A1723,ChapterTable!$1:$1048576,MATCH("최종"&amp;SUBSTITUTE(SUBSTITUTE(E$1,"standard",""),"|Float",""),ChapterTable!$1:$1,0),0),
  IF($B1723=1,
    IF($L1723=FALSE,
      VLOOKUP($A1723,ChapterTable!$1:$1048576,MATCH("최종"&amp;SUBSTITUTE(SUBSTITUTE(E$1,"standard",""),"|Float",""),ChapterTable!$1:$1,0),0),
      VLOOKUP($A1723-ChapterTable!$Q$11,ChapterTable!$1:$1048576,MATCH("최종"&amp;SUBSTITUTE(SUBSTITUTE(E$1,"standard",""),"|Float",""),ChapterTable!$1:$1,0),0)*ChapterTable!$Q$14
    ),
  OFFSET(E1723,-$B1723+IF($L1723,1,0),0)*
    (VLOOKUP(SUBSTITUTE(SUBSTITUTE(E$1,"standard",""),"|Float","")&amp;"인게임누적곱배수",ChapterTable!$S:$T,2,0)^C1723
    +VLOOKUP(SUBSTITUTE(SUBSTITUTE(E$1,"standard",""),"|Float","")&amp;"인게임누적합배수",ChapterTable!$S:$T,2,0)*C1723)
  )
  )
  )
)</f>
        <v>18086.639501953123</v>
      </c>
      <c r="F1723" s="1">
        <f ca="1">IF(AND($A1723=0,$B1723=1),
    VLOOKUP(1,ChapterTable!$1:$1048576,MATCH("최종"&amp;SUBSTITUTE(SUBSTITUTE(F$1,"standard",""),"|Float",""),ChapterTable!$1:$1,0),0)*ChapterTable!$Q$17,
  IF(AND($A1723=0,$B1723=0),
    F1724,
  IF($B1723=0,
    VLOOKUP($A1723,ChapterTable!$1:$1048576,MATCH("최종"&amp;SUBSTITUTE(SUBSTITUTE(F$1,"standard",""),"|Float",""),ChapterTable!$1:$1,0),0),
  IF($B1723=1,
    IF($L1723=FALSE,
      VLOOKUP($A1723,ChapterTable!$1:$1048576,MATCH("최종"&amp;SUBSTITUTE(SUBSTITUTE(F$1,"standard",""),"|Float",""),ChapterTable!$1:$1,0),0),
      VLOOKUP($A1723-ChapterTable!$Q$11,ChapterTable!$1:$1048576,MATCH("최종"&amp;SUBSTITUTE(SUBSTITUTE(F$1,"standard",""),"|Float",""),ChapterTable!$1:$1,0),0)*ChapterTable!$Q$14
    ),
  OFFSET(F1723,-$B1723+IF($L1723,1,0),0)*
    (VLOOKUP(SUBSTITUTE(SUBSTITUTE(F$1,"standard",""),"|Float","")&amp;"인게임누적곱배수",ChapterTable!$S:$T,2,0)^D1723
    +VLOOKUP(SUBSTITUTE(SUBSTITUTE(F$1,"standard",""),"|Float","")&amp;"인게임누적합배수",ChapterTable!$S:$T,2,0)*D1723)
  )
  )
  )
)</f>
        <v>7842.4453125</v>
      </c>
      <c r="G1723" t="s">
        <v>76</v>
      </c>
      <c r="J1723" t="str">
        <f>IF(ISBLANK(I1723),"",
IFERROR(VLOOKUP(I1723,[1]StringTable!$1:$1048576,MATCH([1]StringTable!$B$1,[1]StringTable!$1:$1,0),0),
IFERROR(VLOOKUP(I1723,[1]InApkStringTable!$1:$1048576,MATCH([1]InApkStringTable!$B$1,[1]InApkStringTable!$1:$1,0),0),
"스트링없음")))</f>
        <v/>
      </c>
      <c r="L1723" t="b">
        <v>1</v>
      </c>
      <c r="N1723" t="str">
        <f>IF(ISBLANK(M1723),"",IF(ISERROR(VLOOKUP(M1723,MapTable!$A:$A,1,0)),"맵없음",""))</f>
        <v/>
      </c>
      <c r="O1723">
        <f t="shared" si="105"/>
        <v>4</v>
      </c>
      <c r="Q1723">
        <f t="shared" si="106"/>
        <v>4</v>
      </c>
      <c r="R1723" t="b">
        <f t="shared" ca="1" si="107"/>
        <v>0</v>
      </c>
      <c r="T1723" t="b">
        <f t="shared" ca="1" si="108"/>
        <v>0</v>
      </c>
      <c r="X1723" t="str">
        <f>IF(ISBLANK(W1723),"",
IF(ISERROR(FIND(",",W1723)),
  IF(ISERROR(VLOOKUP(W1723,MapTable!$A:$A,1,0)),"맵없음",
  ""),
IF(ISERROR(FIND(",",W1723,FIND(",",W1723)+1)),
  IF(OR(ISERROR(VLOOKUP(LEFT(W1723,FIND(",",W1723)-1),MapTable!$A:$A,1,0)),ISERROR(VLOOKUP(TRIM(MID(W1723,FIND(",",W1723)+1,999)),MapTable!$A:$A,1,0))),"맵없음",
  ""),
IF(ISERROR(FIND(",",W1723,FIND(",",W1723,FIND(",",W1723)+1)+1)),
  IF(OR(ISERROR(VLOOKUP(LEFT(W1723,FIND(",",W1723)-1),MapTable!$A:$A,1,0)),ISERROR(VLOOKUP(TRIM(MID(W1723,FIND(",",W1723)+1,FIND(",",W1723,FIND(",",W1723)+1)-FIND(",",W1723)-1)),MapTable!$A:$A,1,0)),ISERROR(VLOOKUP(TRIM(MID(W1723,FIND(",",W1723,FIND(",",W1723)+1)+1,999)),MapTable!$A:$A,1,0))),"맵없음",
  ""),
IF(ISERROR(FIND(",",W1723,FIND(",",W1723,FIND(",",W1723,FIND(",",W1723)+1)+1)+1)),
  IF(OR(ISERROR(VLOOKUP(LEFT(W1723,FIND(",",W1723)-1),MapTable!$A:$A,1,0)),ISERROR(VLOOKUP(TRIM(MID(W1723,FIND(",",W1723)+1,FIND(",",W1723,FIND(",",W1723)+1)-FIND(",",W1723)-1)),MapTable!$A:$A,1,0)),ISERROR(VLOOKUP(TRIM(MID(W1723,FIND(",",W1723,FIND(",",W1723)+1)+1,FIND(",",W1723,FIND(",",W1723,FIND(",",W1723)+1)+1)-FIND(",",W1723,FIND(",",W1723)+1)-1)),MapTable!$A:$A,1,0)),ISERROR(VLOOKUP(TRIM(MID(W1723,FIND(",",W1723,FIND(",",W1723,FIND(",",W1723)+1)+1)+1,999)),MapTable!$A:$A,1,0))),"맵없음",
  ""),
)))))</f>
        <v/>
      </c>
      <c r="AC1723" t="str">
        <f>IF(ISBLANK(AB1723),"",IF(ISERROR(VLOOKUP(AB1723,[3]DropTable!$A:$A,1,0)),"드랍없음",""))</f>
        <v/>
      </c>
      <c r="AE1723" t="str">
        <f>IF(ISBLANK(AD1723),"",IF(ISERROR(VLOOKUP(AD1723,[3]DropTable!$A:$A,1,0)),"드랍없음",""))</f>
        <v/>
      </c>
      <c r="AG1723">
        <v>9.8000000000000007</v>
      </c>
      <c r="AH1723">
        <v>1</v>
      </c>
    </row>
    <row r="1724" spans="1:34" x14ac:dyDescent="0.3">
      <c r="A1724">
        <v>12</v>
      </c>
      <c r="B1724">
        <v>33</v>
      </c>
      <c r="C1724">
        <f>IF(OR($L1724=TRUE,$A1724=0,MOD($A1724,ChapterTable!$S$20)&lt;&gt;0),
MAX(0,INT(($B1724+ChapterTable!$Q$26+VLOOKUP(SUBSTITUTE(C$1,"성장단계","")&amp;"단계오프셋",ChapterTable!$S:$T,2,0))/ChapterTable!$Q$23)),
MAX(0,INT(($B1724+ChapterTable!$S$26+VLOOKUP(SUBSTITUTE(C$1,"성장단계","")&amp;"보스단계오프셋",ChapterTable!$S:$T,2,0))/ChapterTable!$S$23)))</f>
        <v>3</v>
      </c>
      <c r="D1724">
        <f>IF(OR($L1724=TRUE,$A1724=0,MOD($A1724,ChapterTable!$S$20)&lt;&gt;0),
MAX(0,INT(($B1724+ChapterTable!$Q$26+VLOOKUP(SUBSTITUTE(D$1,"성장단계","")&amp;"단계오프셋",ChapterTable!$S:$T,2,0))/ChapterTable!$Q$23)),
MAX(0,INT(($B1724+ChapterTable!$S$26+VLOOKUP(SUBSTITUTE(D$1,"성장단계","")&amp;"보스단계오프셋",ChapterTable!$S:$T,2,0))/ChapterTable!$S$23)))</f>
        <v>3</v>
      </c>
      <c r="E1724" s="1">
        <f ca="1">IF(AND($A1724=0,$B1724=1),
    VLOOKUP(1,ChapterTable!$1:$1048576,MATCH("최종"&amp;SUBSTITUTE(SUBSTITUTE(E$1,"standard",""),"|Float",""),ChapterTable!$1:$1,0),0)*ChapterTable!$Q$17,
  IF(AND($A1724=0,$B1724=0),
    E1725,
  IF($B1724=0,
    VLOOKUP($A1724,ChapterTable!$1:$1048576,MATCH("최종"&amp;SUBSTITUTE(SUBSTITUTE(E$1,"standard",""),"|Float",""),ChapterTable!$1:$1,0),0),
  IF($B1724=1,
    IF($L1724=FALSE,
      VLOOKUP($A1724,ChapterTable!$1:$1048576,MATCH("최종"&amp;SUBSTITUTE(SUBSTITUTE(E$1,"standard",""),"|Float",""),ChapterTable!$1:$1,0),0),
      VLOOKUP($A1724-ChapterTable!$Q$11,ChapterTable!$1:$1048576,MATCH("최종"&amp;SUBSTITUTE(SUBSTITUTE(E$1,"standard",""),"|Float",""),ChapterTable!$1:$1,0),0)*ChapterTable!$Q$14
    ),
  OFFSET(E1724,-$B1724+IF($L1724,1,0),0)*
    (VLOOKUP(SUBSTITUTE(SUBSTITUTE(E$1,"standard",""),"|Float","")&amp;"인게임누적곱배수",ChapterTable!$S:$T,2,0)^C1724
    +VLOOKUP(SUBSTITUTE(SUBSTITUTE(E$1,"standard",""),"|Float","")&amp;"인게임누적합배수",ChapterTable!$S:$T,2,0)*C1724)
  )
  )
  )
)</f>
        <v>18086.639501953123</v>
      </c>
      <c r="F1724" s="1">
        <f ca="1">IF(AND($A1724=0,$B1724=1),
    VLOOKUP(1,ChapterTable!$1:$1048576,MATCH("최종"&amp;SUBSTITUTE(SUBSTITUTE(F$1,"standard",""),"|Float",""),ChapterTable!$1:$1,0),0)*ChapterTable!$Q$17,
  IF(AND($A1724=0,$B1724=0),
    F1725,
  IF($B1724=0,
    VLOOKUP($A1724,ChapterTable!$1:$1048576,MATCH("최종"&amp;SUBSTITUTE(SUBSTITUTE(F$1,"standard",""),"|Float",""),ChapterTable!$1:$1,0),0),
  IF($B1724=1,
    IF($L1724=FALSE,
      VLOOKUP($A1724,ChapterTable!$1:$1048576,MATCH("최종"&amp;SUBSTITUTE(SUBSTITUTE(F$1,"standard",""),"|Float",""),ChapterTable!$1:$1,0),0),
      VLOOKUP($A1724-ChapterTable!$Q$11,ChapterTable!$1:$1048576,MATCH("최종"&amp;SUBSTITUTE(SUBSTITUTE(F$1,"standard",""),"|Float",""),ChapterTable!$1:$1,0),0)*ChapterTable!$Q$14
    ),
  OFFSET(F1724,-$B1724+IF($L1724,1,0),0)*
    (VLOOKUP(SUBSTITUTE(SUBSTITUTE(F$1,"standard",""),"|Float","")&amp;"인게임누적곱배수",ChapterTable!$S:$T,2,0)^D1724
    +VLOOKUP(SUBSTITUTE(SUBSTITUTE(F$1,"standard",""),"|Float","")&amp;"인게임누적합배수",ChapterTable!$S:$T,2,0)*D1724)
  )
  )
  )
)</f>
        <v>7842.4453125</v>
      </c>
      <c r="G1724" t="s">
        <v>76</v>
      </c>
      <c r="J1724" t="str">
        <f>IF(ISBLANK(I1724),"",
IFERROR(VLOOKUP(I1724,[1]StringTable!$1:$1048576,MATCH([1]StringTable!$B$1,[1]StringTable!$1:$1,0),0),
IFERROR(VLOOKUP(I1724,[1]InApkStringTable!$1:$1048576,MATCH([1]InApkStringTable!$B$1,[1]InApkStringTable!$1:$1,0),0),
"스트링없음")))</f>
        <v/>
      </c>
      <c r="L1724" t="b">
        <v>1</v>
      </c>
      <c r="N1724" t="str">
        <f>IF(ISBLANK(M1724),"",IF(ISERROR(VLOOKUP(M1724,MapTable!$A:$A,1,0)),"맵없음",""))</f>
        <v/>
      </c>
      <c r="O1724">
        <f t="shared" si="105"/>
        <v>4</v>
      </c>
      <c r="Q1724">
        <f t="shared" si="106"/>
        <v>4</v>
      </c>
      <c r="R1724" t="b">
        <f t="shared" ca="1" si="107"/>
        <v>0</v>
      </c>
      <c r="T1724" t="b">
        <f t="shared" ca="1" si="108"/>
        <v>0</v>
      </c>
      <c r="X1724" t="str">
        <f>IF(ISBLANK(W1724),"",
IF(ISERROR(FIND(",",W1724)),
  IF(ISERROR(VLOOKUP(W1724,MapTable!$A:$A,1,0)),"맵없음",
  ""),
IF(ISERROR(FIND(",",W1724,FIND(",",W1724)+1)),
  IF(OR(ISERROR(VLOOKUP(LEFT(W1724,FIND(",",W1724)-1),MapTable!$A:$A,1,0)),ISERROR(VLOOKUP(TRIM(MID(W1724,FIND(",",W1724)+1,999)),MapTable!$A:$A,1,0))),"맵없음",
  ""),
IF(ISERROR(FIND(",",W1724,FIND(",",W1724,FIND(",",W1724)+1)+1)),
  IF(OR(ISERROR(VLOOKUP(LEFT(W1724,FIND(",",W1724)-1),MapTable!$A:$A,1,0)),ISERROR(VLOOKUP(TRIM(MID(W1724,FIND(",",W1724)+1,FIND(",",W1724,FIND(",",W1724)+1)-FIND(",",W1724)-1)),MapTable!$A:$A,1,0)),ISERROR(VLOOKUP(TRIM(MID(W1724,FIND(",",W1724,FIND(",",W1724)+1)+1,999)),MapTable!$A:$A,1,0))),"맵없음",
  ""),
IF(ISERROR(FIND(",",W1724,FIND(",",W1724,FIND(",",W1724,FIND(",",W1724)+1)+1)+1)),
  IF(OR(ISERROR(VLOOKUP(LEFT(W1724,FIND(",",W1724)-1),MapTable!$A:$A,1,0)),ISERROR(VLOOKUP(TRIM(MID(W1724,FIND(",",W1724)+1,FIND(",",W1724,FIND(",",W1724)+1)-FIND(",",W1724)-1)),MapTable!$A:$A,1,0)),ISERROR(VLOOKUP(TRIM(MID(W1724,FIND(",",W1724,FIND(",",W1724)+1)+1,FIND(",",W1724,FIND(",",W1724,FIND(",",W1724)+1)+1)-FIND(",",W1724,FIND(",",W1724)+1)-1)),MapTable!$A:$A,1,0)),ISERROR(VLOOKUP(TRIM(MID(W1724,FIND(",",W1724,FIND(",",W1724,FIND(",",W1724)+1)+1)+1,999)),MapTable!$A:$A,1,0))),"맵없음",
  ""),
)))))</f>
        <v/>
      </c>
      <c r="AC1724" t="str">
        <f>IF(ISBLANK(AB1724),"",IF(ISERROR(VLOOKUP(AB1724,[3]DropTable!$A:$A,1,0)),"드랍없음",""))</f>
        <v/>
      </c>
      <c r="AE1724" t="str">
        <f>IF(ISBLANK(AD1724),"",IF(ISERROR(VLOOKUP(AD1724,[3]DropTable!$A:$A,1,0)),"드랍없음",""))</f>
        <v/>
      </c>
      <c r="AG1724">
        <v>9.8000000000000007</v>
      </c>
      <c r="AH1724">
        <v>1</v>
      </c>
    </row>
    <row r="1725" spans="1:34" x14ac:dyDescent="0.3">
      <c r="A1725">
        <v>12</v>
      </c>
      <c r="B1725">
        <v>34</v>
      </c>
      <c r="C1725">
        <f>IF(OR($L1725=TRUE,$A1725=0,MOD($A1725,ChapterTable!$S$20)&lt;&gt;0),
MAX(0,INT(($B1725+ChapterTable!$Q$26+VLOOKUP(SUBSTITUTE(C$1,"성장단계","")&amp;"단계오프셋",ChapterTable!$S:$T,2,0))/ChapterTable!$Q$23)),
MAX(0,INT(($B1725+ChapterTable!$S$26+VLOOKUP(SUBSTITUTE(C$1,"성장단계","")&amp;"보스단계오프셋",ChapterTable!$S:$T,2,0))/ChapterTable!$S$23)))</f>
        <v>3</v>
      </c>
      <c r="D1725">
        <f>IF(OR($L1725=TRUE,$A1725=0,MOD($A1725,ChapterTable!$S$20)&lt;&gt;0),
MAX(0,INT(($B1725+ChapterTable!$Q$26+VLOOKUP(SUBSTITUTE(D$1,"성장단계","")&amp;"단계오프셋",ChapterTable!$S:$T,2,0))/ChapterTable!$Q$23)),
MAX(0,INT(($B1725+ChapterTable!$S$26+VLOOKUP(SUBSTITUTE(D$1,"성장단계","")&amp;"보스단계오프셋",ChapterTable!$S:$T,2,0))/ChapterTable!$S$23)))</f>
        <v>3</v>
      </c>
      <c r="E1725" s="1">
        <f ca="1">IF(AND($A1725=0,$B1725=1),
    VLOOKUP(1,ChapterTable!$1:$1048576,MATCH("최종"&amp;SUBSTITUTE(SUBSTITUTE(E$1,"standard",""),"|Float",""),ChapterTable!$1:$1,0),0)*ChapterTable!$Q$17,
  IF(AND($A1725=0,$B1725=0),
    E1726,
  IF($B1725=0,
    VLOOKUP($A1725,ChapterTable!$1:$1048576,MATCH("최종"&amp;SUBSTITUTE(SUBSTITUTE(E$1,"standard",""),"|Float",""),ChapterTable!$1:$1,0),0),
  IF($B1725=1,
    IF($L1725=FALSE,
      VLOOKUP($A1725,ChapterTable!$1:$1048576,MATCH("최종"&amp;SUBSTITUTE(SUBSTITUTE(E$1,"standard",""),"|Float",""),ChapterTable!$1:$1,0),0),
      VLOOKUP($A1725-ChapterTable!$Q$11,ChapterTable!$1:$1048576,MATCH("최종"&amp;SUBSTITUTE(SUBSTITUTE(E$1,"standard",""),"|Float",""),ChapterTable!$1:$1,0),0)*ChapterTable!$Q$14
    ),
  OFFSET(E1725,-$B1725+IF($L1725,1,0),0)*
    (VLOOKUP(SUBSTITUTE(SUBSTITUTE(E$1,"standard",""),"|Float","")&amp;"인게임누적곱배수",ChapterTable!$S:$T,2,0)^C1725
    +VLOOKUP(SUBSTITUTE(SUBSTITUTE(E$1,"standard",""),"|Float","")&amp;"인게임누적합배수",ChapterTable!$S:$T,2,0)*C1725)
  )
  )
  )
)</f>
        <v>18086.639501953123</v>
      </c>
      <c r="F1725" s="1">
        <f ca="1">IF(AND($A1725=0,$B1725=1),
    VLOOKUP(1,ChapterTable!$1:$1048576,MATCH("최종"&amp;SUBSTITUTE(SUBSTITUTE(F$1,"standard",""),"|Float",""),ChapterTable!$1:$1,0),0)*ChapterTable!$Q$17,
  IF(AND($A1725=0,$B1725=0),
    F1726,
  IF($B1725=0,
    VLOOKUP($A1725,ChapterTable!$1:$1048576,MATCH("최종"&amp;SUBSTITUTE(SUBSTITUTE(F$1,"standard",""),"|Float",""),ChapterTable!$1:$1,0),0),
  IF($B1725=1,
    IF($L1725=FALSE,
      VLOOKUP($A1725,ChapterTable!$1:$1048576,MATCH("최종"&amp;SUBSTITUTE(SUBSTITUTE(F$1,"standard",""),"|Float",""),ChapterTable!$1:$1,0),0),
      VLOOKUP($A1725-ChapterTable!$Q$11,ChapterTable!$1:$1048576,MATCH("최종"&amp;SUBSTITUTE(SUBSTITUTE(F$1,"standard",""),"|Float",""),ChapterTable!$1:$1,0),0)*ChapterTable!$Q$14
    ),
  OFFSET(F1725,-$B1725+IF($L1725,1,0),0)*
    (VLOOKUP(SUBSTITUTE(SUBSTITUTE(F$1,"standard",""),"|Float","")&amp;"인게임누적곱배수",ChapterTable!$S:$T,2,0)^D1725
    +VLOOKUP(SUBSTITUTE(SUBSTITUTE(F$1,"standard",""),"|Float","")&amp;"인게임누적합배수",ChapterTable!$S:$T,2,0)*D1725)
  )
  )
  )
)</f>
        <v>7842.4453125</v>
      </c>
      <c r="G1725" t="s">
        <v>76</v>
      </c>
      <c r="J1725" t="str">
        <f>IF(ISBLANK(I1725),"",
IFERROR(VLOOKUP(I1725,[1]StringTable!$1:$1048576,MATCH([1]StringTable!$B$1,[1]StringTable!$1:$1,0),0),
IFERROR(VLOOKUP(I1725,[1]InApkStringTable!$1:$1048576,MATCH([1]InApkStringTable!$B$1,[1]InApkStringTable!$1:$1,0),0),
"스트링없음")))</f>
        <v/>
      </c>
      <c r="L1725" t="b">
        <v>1</v>
      </c>
      <c r="N1725" t="str">
        <f>IF(ISBLANK(M1725),"",IF(ISERROR(VLOOKUP(M1725,MapTable!$A:$A,1,0)),"맵없음",""))</f>
        <v/>
      </c>
      <c r="O1725">
        <f t="shared" si="105"/>
        <v>4</v>
      </c>
      <c r="Q1725">
        <f t="shared" si="106"/>
        <v>4</v>
      </c>
      <c r="R1725" t="b">
        <f t="shared" ca="1" si="107"/>
        <v>0</v>
      </c>
      <c r="T1725" t="b">
        <f t="shared" ca="1" si="108"/>
        <v>0</v>
      </c>
      <c r="X1725" t="str">
        <f>IF(ISBLANK(W1725),"",
IF(ISERROR(FIND(",",W1725)),
  IF(ISERROR(VLOOKUP(W1725,MapTable!$A:$A,1,0)),"맵없음",
  ""),
IF(ISERROR(FIND(",",W1725,FIND(",",W1725)+1)),
  IF(OR(ISERROR(VLOOKUP(LEFT(W1725,FIND(",",W1725)-1),MapTable!$A:$A,1,0)),ISERROR(VLOOKUP(TRIM(MID(W1725,FIND(",",W1725)+1,999)),MapTable!$A:$A,1,0))),"맵없음",
  ""),
IF(ISERROR(FIND(",",W1725,FIND(",",W1725,FIND(",",W1725)+1)+1)),
  IF(OR(ISERROR(VLOOKUP(LEFT(W1725,FIND(",",W1725)-1),MapTable!$A:$A,1,0)),ISERROR(VLOOKUP(TRIM(MID(W1725,FIND(",",W1725)+1,FIND(",",W1725,FIND(",",W1725)+1)-FIND(",",W1725)-1)),MapTable!$A:$A,1,0)),ISERROR(VLOOKUP(TRIM(MID(W1725,FIND(",",W1725,FIND(",",W1725)+1)+1,999)),MapTable!$A:$A,1,0))),"맵없음",
  ""),
IF(ISERROR(FIND(",",W1725,FIND(",",W1725,FIND(",",W1725,FIND(",",W1725)+1)+1)+1)),
  IF(OR(ISERROR(VLOOKUP(LEFT(W1725,FIND(",",W1725)-1),MapTable!$A:$A,1,0)),ISERROR(VLOOKUP(TRIM(MID(W1725,FIND(",",W1725)+1,FIND(",",W1725,FIND(",",W1725)+1)-FIND(",",W1725)-1)),MapTable!$A:$A,1,0)),ISERROR(VLOOKUP(TRIM(MID(W1725,FIND(",",W1725,FIND(",",W1725)+1)+1,FIND(",",W1725,FIND(",",W1725,FIND(",",W1725)+1)+1)-FIND(",",W1725,FIND(",",W1725)+1)-1)),MapTable!$A:$A,1,0)),ISERROR(VLOOKUP(TRIM(MID(W1725,FIND(",",W1725,FIND(",",W1725,FIND(",",W1725)+1)+1)+1,999)),MapTable!$A:$A,1,0))),"맵없음",
  ""),
)))))</f>
        <v/>
      </c>
      <c r="AC1725" t="str">
        <f>IF(ISBLANK(AB1725),"",IF(ISERROR(VLOOKUP(AB1725,[3]DropTable!$A:$A,1,0)),"드랍없음",""))</f>
        <v/>
      </c>
      <c r="AE1725" t="str">
        <f>IF(ISBLANK(AD1725),"",IF(ISERROR(VLOOKUP(AD1725,[3]DropTable!$A:$A,1,0)),"드랍없음",""))</f>
        <v/>
      </c>
      <c r="AG1725">
        <v>9.8000000000000007</v>
      </c>
      <c r="AH1725">
        <v>1</v>
      </c>
    </row>
    <row r="1726" spans="1:34" x14ac:dyDescent="0.3">
      <c r="A1726">
        <v>12</v>
      </c>
      <c r="B1726">
        <v>35</v>
      </c>
      <c r="C1726">
        <f>IF(OR($L1726=TRUE,$A1726=0,MOD($A1726,ChapterTable!$S$20)&lt;&gt;0),
MAX(0,INT(($B1726+ChapterTable!$Q$26+VLOOKUP(SUBSTITUTE(C$1,"성장단계","")&amp;"단계오프셋",ChapterTable!$S:$T,2,0))/ChapterTable!$Q$23)),
MAX(0,INT(($B1726+ChapterTable!$S$26+VLOOKUP(SUBSTITUTE(C$1,"성장단계","")&amp;"보스단계오프셋",ChapterTable!$S:$T,2,0))/ChapterTable!$S$23)))</f>
        <v>3</v>
      </c>
      <c r="D1726">
        <f>IF(OR($L1726=TRUE,$A1726=0,MOD($A1726,ChapterTable!$S$20)&lt;&gt;0),
MAX(0,INT(($B1726+ChapterTable!$Q$26+VLOOKUP(SUBSTITUTE(D$1,"성장단계","")&amp;"단계오프셋",ChapterTable!$S:$T,2,0))/ChapterTable!$Q$23)),
MAX(0,INT(($B1726+ChapterTable!$S$26+VLOOKUP(SUBSTITUTE(D$1,"성장단계","")&amp;"보스단계오프셋",ChapterTable!$S:$T,2,0))/ChapterTable!$S$23)))</f>
        <v>3</v>
      </c>
      <c r="E1726" s="1">
        <f ca="1">IF(AND($A1726=0,$B1726=1),
    VLOOKUP(1,ChapterTable!$1:$1048576,MATCH("최종"&amp;SUBSTITUTE(SUBSTITUTE(E$1,"standard",""),"|Float",""),ChapterTable!$1:$1,0),0)*ChapterTable!$Q$17,
  IF(AND($A1726=0,$B1726=0),
    E1727,
  IF($B1726=0,
    VLOOKUP($A1726,ChapterTable!$1:$1048576,MATCH("최종"&amp;SUBSTITUTE(SUBSTITUTE(E$1,"standard",""),"|Float",""),ChapterTable!$1:$1,0),0),
  IF($B1726=1,
    IF($L1726=FALSE,
      VLOOKUP($A1726,ChapterTable!$1:$1048576,MATCH("최종"&amp;SUBSTITUTE(SUBSTITUTE(E$1,"standard",""),"|Float",""),ChapterTable!$1:$1,0),0),
      VLOOKUP($A1726-ChapterTable!$Q$11,ChapterTable!$1:$1048576,MATCH("최종"&amp;SUBSTITUTE(SUBSTITUTE(E$1,"standard",""),"|Float",""),ChapterTable!$1:$1,0),0)*ChapterTable!$Q$14
    ),
  OFFSET(E1726,-$B1726+IF($L1726,1,0),0)*
    (VLOOKUP(SUBSTITUTE(SUBSTITUTE(E$1,"standard",""),"|Float","")&amp;"인게임누적곱배수",ChapterTable!$S:$T,2,0)^C1726
    +VLOOKUP(SUBSTITUTE(SUBSTITUTE(E$1,"standard",""),"|Float","")&amp;"인게임누적합배수",ChapterTable!$S:$T,2,0)*C1726)
  )
  )
  )
)</f>
        <v>18086.639501953123</v>
      </c>
      <c r="F1726" s="1">
        <f ca="1">IF(AND($A1726=0,$B1726=1),
    VLOOKUP(1,ChapterTable!$1:$1048576,MATCH("최종"&amp;SUBSTITUTE(SUBSTITUTE(F$1,"standard",""),"|Float",""),ChapterTable!$1:$1,0),0)*ChapterTable!$Q$17,
  IF(AND($A1726=0,$B1726=0),
    F1727,
  IF($B1726=0,
    VLOOKUP($A1726,ChapterTable!$1:$1048576,MATCH("최종"&amp;SUBSTITUTE(SUBSTITUTE(F$1,"standard",""),"|Float",""),ChapterTable!$1:$1,0),0),
  IF($B1726=1,
    IF($L1726=FALSE,
      VLOOKUP($A1726,ChapterTable!$1:$1048576,MATCH("최종"&amp;SUBSTITUTE(SUBSTITUTE(F$1,"standard",""),"|Float",""),ChapterTable!$1:$1,0),0),
      VLOOKUP($A1726-ChapterTable!$Q$11,ChapterTable!$1:$1048576,MATCH("최종"&amp;SUBSTITUTE(SUBSTITUTE(F$1,"standard",""),"|Float",""),ChapterTable!$1:$1,0),0)*ChapterTable!$Q$14
    ),
  OFFSET(F1726,-$B1726+IF($L1726,1,0),0)*
    (VLOOKUP(SUBSTITUTE(SUBSTITUTE(F$1,"standard",""),"|Float","")&amp;"인게임누적곱배수",ChapterTable!$S:$T,2,0)^D1726
    +VLOOKUP(SUBSTITUTE(SUBSTITUTE(F$1,"standard",""),"|Float","")&amp;"인게임누적합배수",ChapterTable!$S:$T,2,0)*D1726)
  )
  )
  )
)</f>
        <v>7842.4453125</v>
      </c>
      <c r="G1726" t="s">
        <v>76</v>
      </c>
      <c r="J1726" t="str">
        <f>IF(ISBLANK(I1726),"",
IFERROR(VLOOKUP(I1726,[1]StringTable!$1:$1048576,MATCH([1]StringTable!$B$1,[1]StringTable!$1:$1,0),0),
IFERROR(VLOOKUP(I1726,[1]InApkStringTable!$1:$1048576,MATCH([1]InApkStringTable!$B$1,[1]InApkStringTable!$1:$1,0),0),
"스트링없음")))</f>
        <v/>
      </c>
      <c r="L1726" t="b">
        <v>1</v>
      </c>
      <c r="N1726" t="str">
        <f>IF(ISBLANK(M1726),"",IF(ISERROR(VLOOKUP(M1726,MapTable!$A:$A,1,0)),"맵없음",""))</f>
        <v/>
      </c>
      <c r="O1726">
        <f t="shared" si="105"/>
        <v>11</v>
      </c>
      <c r="Q1726">
        <f t="shared" si="106"/>
        <v>11</v>
      </c>
      <c r="R1726" t="b">
        <f t="shared" ca="1" si="107"/>
        <v>0</v>
      </c>
      <c r="T1726" t="b">
        <f t="shared" ca="1" si="108"/>
        <v>0</v>
      </c>
      <c r="X1726" t="str">
        <f>IF(ISBLANK(W1726),"",
IF(ISERROR(FIND(",",W1726)),
  IF(ISERROR(VLOOKUP(W1726,MapTable!$A:$A,1,0)),"맵없음",
  ""),
IF(ISERROR(FIND(",",W1726,FIND(",",W1726)+1)),
  IF(OR(ISERROR(VLOOKUP(LEFT(W1726,FIND(",",W1726)-1),MapTable!$A:$A,1,0)),ISERROR(VLOOKUP(TRIM(MID(W1726,FIND(",",W1726)+1,999)),MapTable!$A:$A,1,0))),"맵없음",
  ""),
IF(ISERROR(FIND(",",W1726,FIND(",",W1726,FIND(",",W1726)+1)+1)),
  IF(OR(ISERROR(VLOOKUP(LEFT(W1726,FIND(",",W1726)-1),MapTable!$A:$A,1,0)),ISERROR(VLOOKUP(TRIM(MID(W1726,FIND(",",W1726)+1,FIND(",",W1726,FIND(",",W1726)+1)-FIND(",",W1726)-1)),MapTable!$A:$A,1,0)),ISERROR(VLOOKUP(TRIM(MID(W1726,FIND(",",W1726,FIND(",",W1726)+1)+1,999)),MapTable!$A:$A,1,0))),"맵없음",
  ""),
IF(ISERROR(FIND(",",W1726,FIND(",",W1726,FIND(",",W1726,FIND(",",W1726)+1)+1)+1)),
  IF(OR(ISERROR(VLOOKUP(LEFT(W1726,FIND(",",W1726)-1),MapTable!$A:$A,1,0)),ISERROR(VLOOKUP(TRIM(MID(W1726,FIND(",",W1726)+1,FIND(",",W1726,FIND(",",W1726)+1)-FIND(",",W1726)-1)),MapTable!$A:$A,1,0)),ISERROR(VLOOKUP(TRIM(MID(W1726,FIND(",",W1726,FIND(",",W1726)+1)+1,FIND(",",W1726,FIND(",",W1726,FIND(",",W1726)+1)+1)-FIND(",",W1726,FIND(",",W1726)+1)-1)),MapTable!$A:$A,1,0)),ISERROR(VLOOKUP(TRIM(MID(W1726,FIND(",",W1726,FIND(",",W1726,FIND(",",W1726)+1)+1)+1,999)),MapTable!$A:$A,1,0))),"맵없음",
  ""),
)))))</f>
        <v/>
      </c>
      <c r="AC1726" t="str">
        <f>IF(ISBLANK(AB1726),"",IF(ISERROR(VLOOKUP(AB1726,[3]DropTable!$A:$A,1,0)),"드랍없음",""))</f>
        <v/>
      </c>
      <c r="AE1726" t="str">
        <f>IF(ISBLANK(AD1726),"",IF(ISERROR(VLOOKUP(AD1726,[3]DropTable!$A:$A,1,0)),"드랍없음",""))</f>
        <v/>
      </c>
      <c r="AG1726">
        <v>9.8000000000000007</v>
      </c>
      <c r="AH1726">
        <v>1</v>
      </c>
    </row>
    <row r="1727" spans="1:34" x14ac:dyDescent="0.3">
      <c r="A1727">
        <v>12</v>
      </c>
      <c r="B1727">
        <v>36</v>
      </c>
      <c r="C1727">
        <f>IF(OR($L1727=TRUE,$A1727=0,MOD($A1727,ChapterTable!$S$20)&lt;&gt;0),
MAX(0,INT(($B1727+ChapterTable!$Q$26+VLOOKUP(SUBSTITUTE(C$1,"성장단계","")&amp;"단계오프셋",ChapterTable!$S:$T,2,0))/ChapterTable!$Q$23)),
MAX(0,INT(($B1727+ChapterTable!$S$26+VLOOKUP(SUBSTITUTE(C$1,"성장단계","")&amp;"보스단계오프셋",ChapterTable!$S:$T,2,0))/ChapterTable!$S$23)))</f>
        <v>4</v>
      </c>
      <c r="D1727">
        <f>IF(OR($L1727=TRUE,$A1727=0,MOD($A1727,ChapterTable!$S$20)&lt;&gt;0),
MAX(0,INT(($B1727+ChapterTable!$Q$26+VLOOKUP(SUBSTITUTE(D$1,"성장단계","")&amp;"단계오프셋",ChapterTable!$S:$T,2,0))/ChapterTable!$Q$23)),
MAX(0,INT(($B1727+ChapterTable!$S$26+VLOOKUP(SUBSTITUTE(D$1,"성장단계","")&amp;"보스단계오프셋",ChapterTable!$S:$T,2,0))/ChapterTable!$S$23)))</f>
        <v>3</v>
      </c>
      <c r="E1727" s="1">
        <f ca="1">IF(AND($A1727=0,$B1727=1),
    VLOOKUP(1,ChapterTable!$1:$1048576,MATCH("최종"&amp;SUBSTITUTE(SUBSTITUTE(E$1,"standard",""),"|Float",""),ChapterTable!$1:$1,0),0)*ChapterTable!$Q$17,
  IF(AND($A1727=0,$B1727=0),
    E1728,
  IF($B1727=0,
    VLOOKUP($A1727,ChapterTable!$1:$1048576,MATCH("최종"&amp;SUBSTITUTE(SUBSTITUTE(E$1,"standard",""),"|Float",""),ChapterTable!$1:$1,0),0),
  IF($B1727=1,
    IF($L1727=FALSE,
      VLOOKUP($A1727,ChapterTable!$1:$1048576,MATCH("최종"&amp;SUBSTITUTE(SUBSTITUTE(E$1,"standard",""),"|Float",""),ChapterTable!$1:$1,0),0),
      VLOOKUP($A1727-ChapterTable!$Q$11,ChapterTable!$1:$1048576,MATCH("최종"&amp;SUBSTITUTE(SUBSTITUTE(E$1,"standard",""),"|Float",""),ChapterTable!$1:$1,0),0)*ChapterTable!$Q$14
    ),
  OFFSET(E1727,-$B1727+IF($L1727,1,0),0)*
    (VLOOKUP(SUBSTITUTE(SUBSTITUTE(E$1,"standard",""),"|Float","")&amp;"인게임누적곱배수",ChapterTable!$S:$T,2,0)^C1727
    +VLOOKUP(SUBSTITUTE(SUBSTITUTE(E$1,"standard",""),"|Float","")&amp;"인게임누적합배수",ChapterTable!$S:$T,2,0)*C1727)
  )
  )
  )
)</f>
        <v>21174.602343750001</v>
      </c>
      <c r="F1727" s="1">
        <f ca="1">IF(AND($A1727=0,$B1727=1),
    VLOOKUP(1,ChapterTable!$1:$1048576,MATCH("최종"&amp;SUBSTITUTE(SUBSTITUTE(F$1,"standard",""),"|Float",""),ChapterTable!$1:$1,0),0)*ChapterTable!$Q$17,
  IF(AND($A1727=0,$B1727=0),
    F1728,
  IF($B1727=0,
    VLOOKUP($A1727,ChapterTable!$1:$1048576,MATCH("최종"&amp;SUBSTITUTE(SUBSTITUTE(F$1,"standard",""),"|Float",""),ChapterTable!$1:$1,0),0),
  IF($B1727=1,
    IF($L1727=FALSE,
      VLOOKUP($A1727,ChapterTable!$1:$1048576,MATCH("최종"&amp;SUBSTITUTE(SUBSTITUTE(F$1,"standard",""),"|Float",""),ChapterTable!$1:$1,0),0),
      VLOOKUP($A1727-ChapterTable!$Q$11,ChapterTable!$1:$1048576,MATCH("최종"&amp;SUBSTITUTE(SUBSTITUTE(F$1,"standard",""),"|Float",""),ChapterTable!$1:$1,0),0)*ChapterTable!$Q$14
    ),
  OFFSET(F1727,-$B1727+IF($L1727,1,0),0)*
    (VLOOKUP(SUBSTITUTE(SUBSTITUTE(F$1,"standard",""),"|Float","")&amp;"인게임누적곱배수",ChapterTable!$S:$T,2,0)^D1727
    +VLOOKUP(SUBSTITUTE(SUBSTITUTE(F$1,"standard",""),"|Float","")&amp;"인게임누적합배수",ChapterTable!$S:$T,2,0)*D1727)
  )
  )
  )
)</f>
        <v>7842.4453125</v>
      </c>
      <c r="G1727" t="s">
        <v>76</v>
      </c>
      <c r="J1727" t="str">
        <f>IF(ISBLANK(I1727),"",
IFERROR(VLOOKUP(I1727,[1]StringTable!$1:$1048576,MATCH([1]StringTable!$B$1,[1]StringTable!$1:$1,0),0),
IFERROR(VLOOKUP(I1727,[1]InApkStringTable!$1:$1048576,MATCH([1]InApkStringTable!$B$1,[1]InApkStringTable!$1:$1,0),0),
"스트링없음")))</f>
        <v/>
      </c>
      <c r="L1727" t="b">
        <v>1</v>
      </c>
      <c r="N1727" t="str">
        <f>IF(ISBLANK(M1727),"",IF(ISERROR(VLOOKUP(M1727,MapTable!$A:$A,1,0)),"맵없음",""))</f>
        <v/>
      </c>
      <c r="O1727">
        <f t="shared" si="105"/>
        <v>4</v>
      </c>
      <c r="Q1727">
        <f t="shared" si="106"/>
        <v>4</v>
      </c>
      <c r="R1727" t="b">
        <f t="shared" ca="1" si="107"/>
        <v>0</v>
      </c>
      <c r="T1727" t="b">
        <f t="shared" ca="1" si="108"/>
        <v>0</v>
      </c>
      <c r="X1727" t="str">
        <f>IF(ISBLANK(W1727),"",
IF(ISERROR(FIND(",",W1727)),
  IF(ISERROR(VLOOKUP(W1727,MapTable!$A:$A,1,0)),"맵없음",
  ""),
IF(ISERROR(FIND(",",W1727,FIND(",",W1727)+1)),
  IF(OR(ISERROR(VLOOKUP(LEFT(W1727,FIND(",",W1727)-1),MapTable!$A:$A,1,0)),ISERROR(VLOOKUP(TRIM(MID(W1727,FIND(",",W1727)+1,999)),MapTable!$A:$A,1,0))),"맵없음",
  ""),
IF(ISERROR(FIND(",",W1727,FIND(",",W1727,FIND(",",W1727)+1)+1)),
  IF(OR(ISERROR(VLOOKUP(LEFT(W1727,FIND(",",W1727)-1),MapTable!$A:$A,1,0)),ISERROR(VLOOKUP(TRIM(MID(W1727,FIND(",",W1727)+1,FIND(",",W1727,FIND(",",W1727)+1)-FIND(",",W1727)-1)),MapTable!$A:$A,1,0)),ISERROR(VLOOKUP(TRIM(MID(W1727,FIND(",",W1727,FIND(",",W1727)+1)+1,999)),MapTable!$A:$A,1,0))),"맵없음",
  ""),
IF(ISERROR(FIND(",",W1727,FIND(",",W1727,FIND(",",W1727,FIND(",",W1727)+1)+1)+1)),
  IF(OR(ISERROR(VLOOKUP(LEFT(W1727,FIND(",",W1727)-1),MapTable!$A:$A,1,0)),ISERROR(VLOOKUP(TRIM(MID(W1727,FIND(",",W1727)+1,FIND(",",W1727,FIND(",",W1727)+1)-FIND(",",W1727)-1)),MapTable!$A:$A,1,0)),ISERROR(VLOOKUP(TRIM(MID(W1727,FIND(",",W1727,FIND(",",W1727)+1)+1,FIND(",",W1727,FIND(",",W1727,FIND(",",W1727)+1)+1)-FIND(",",W1727,FIND(",",W1727)+1)-1)),MapTable!$A:$A,1,0)),ISERROR(VLOOKUP(TRIM(MID(W1727,FIND(",",W1727,FIND(",",W1727,FIND(",",W1727)+1)+1)+1,999)),MapTable!$A:$A,1,0))),"맵없음",
  ""),
)))))</f>
        <v/>
      </c>
      <c r="AC1727" t="str">
        <f>IF(ISBLANK(AB1727),"",IF(ISERROR(VLOOKUP(AB1727,[3]DropTable!$A:$A,1,0)),"드랍없음",""))</f>
        <v/>
      </c>
      <c r="AE1727" t="str">
        <f>IF(ISBLANK(AD1727),"",IF(ISERROR(VLOOKUP(AD1727,[3]DropTable!$A:$A,1,0)),"드랍없음",""))</f>
        <v/>
      </c>
      <c r="AG1727">
        <v>9.8000000000000007</v>
      </c>
      <c r="AH1727">
        <v>1</v>
      </c>
    </row>
    <row r="1728" spans="1:34" x14ac:dyDescent="0.3">
      <c r="A1728">
        <v>12</v>
      </c>
      <c r="B1728">
        <v>37</v>
      </c>
      <c r="C1728">
        <f>IF(OR($L1728=TRUE,$A1728=0,MOD($A1728,ChapterTable!$S$20)&lt;&gt;0),
MAX(0,INT(($B1728+ChapterTable!$Q$26+VLOOKUP(SUBSTITUTE(C$1,"성장단계","")&amp;"단계오프셋",ChapterTable!$S:$T,2,0))/ChapterTable!$Q$23)),
MAX(0,INT(($B1728+ChapterTable!$S$26+VLOOKUP(SUBSTITUTE(C$1,"성장단계","")&amp;"보스단계오프셋",ChapterTable!$S:$T,2,0))/ChapterTable!$S$23)))</f>
        <v>4</v>
      </c>
      <c r="D1728">
        <f>IF(OR($L1728=TRUE,$A1728=0,MOD($A1728,ChapterTable!$S$20)&lt;&gt;0),
MAX(0,INT(($B1728+ChapterTable!$Q$26+VLOOKUP(SUBSTITUTE(D$1,"성장단계","")&amp;"단계오프셋",ChapterTable!$S:$T,2,0))/ChapterTable!$Q$23)),
MAX(0,INT(($B1728+ChapterTable!$S$26+VLOOKUP(SUBSTITUTE(D$1,"성장단계","")&amp;"보스단계오프셋",ChapterTable!$S:$T,2,0))/ChapterTable!$S$23)))</f>
        <v>3</v>
      </c>
      <c r="E1728" s="1">
        <f ca="1">IF(AND($A1728=0,$B1728=1),
    VLOOKUP(1,ChapterTable!$1:$1048576,MATCH("최종"&amp;SUBSTITUTE(SUBSTITUTE(E$1,"standard",""),"|Float",""),ChapterTable!$1:$1,0),0)*ChapterTable!$Q$17,
  IF(AND($A1728=0,$B1728=0),
    E1729,
  IF($B1728=0,
    VLOOKUP($A1728,ChapterTable!$1:$1048576,MATCH("최종"&amp;SUBSTITUTE(SUBSTITUTE(E$1,"standard",""),"|Float",""),ChapterTable!$1:$1,0),0),
  IF($B1728=1,
    IF($L1728=FALSE,
      VLOOKUP($A1728,ChapterTable!$1:$1048576,MATCH("최종"&amp;SUBSTITUTE(SUBSTITUTE(E$1,"standard",""),"|Float",""),ChapterTable!$1:$1,0),0),
      VLOOKUP($A1728-ChapterTable!$Q$11,ChapterTable!$1:$1048576,MATCH("최종"&amp;SUBSTITUTE(SUBSTITUTE(E$1,"standard",""),"|Float",""),ChapterTable!$1:$1,0),0)*ChapterTable!$Q$14
    ),
  OFFSET(E1728,-$B1728+IF($L1728,1,0),0)*
    (VLOOKUP(SUBSTITUTE(SUBSTITUTE(E$1,"standard",""),"|Float","")&amp;"인게임누적곱배수",ChapterTable!$S:$T,2,0)^C1728
    +VLOOKUP(SUBSTITUTE(SUBSTITUTE(E$1,"standard",""),"|Float","")&amp;"인게임누적합배수",ChapterTable!$S:$T,2,0)*C1728)
  )
  )
  )
)</f>
        <v>21174.602343750001</v>
      </c>
      <c r="F1728" s="1">
        <f ca="1">IF(AND($A1728=0,$B1728=1),
    VLOOKUP(1,ChapterTable!$1:$1048576,MATCH("최종"&amp;SUBSTITUTE(SUBSTITUTE(F$1,"standard",""),"|Float",""),ChapterTable!$1:$1,0),0)*ChapterTable!$Q$17,
  IF(AND($A1728=0,$B1728=0),
    F1729,
  IF($B1728=0,
    VLOOKUP($A1728,ChapterTable!$1:$1048576,MATCH("최종"&amp;SUBSTITUTE(SUBSTITUTE(F$1,"standard",""),"|Float",""),ChapterTable!$1:$1,0),0),
  IF($B1728=1,
    IF($L1728=FALSE,
      VLOOKUP($A1728,ChapterTable!$1:$1048576,MATCH("최종"&amp;SUBSTITUTE(SUBSTITUTE(F$1,"standard",""),"|Float",""),ChapterTable!$1:$1,0),0),
      VLOOKUP($A1728-ChapterTable!$Q$11,ChapterTable!$1:$1048576,MATCH("최종"&amp;SUBSTITUTE(SUBSTITUTE(F$1,"standard",""),"|Float",""),ChapterTable!$1:$1,0),0)*ChapterTable!$Q$14
    ),
  OFFSET(F1728,-$B1728+IF($L1728,1,0),0)*
    (VLOOKUP(SUBSTITUTE(SUBSTITUTE(F$1,"standard",""),"|Float","")&amp;"인게임누적곱배수",ChapterTable!$S:$T,2,0)^D1728
    +VLOOKUP(SUBSTITUTE(SUBSTITUTE(F$1,"standard",""),"|Float","")&amp;"인게임누적합배수",ChapterTable!$S:$T,2,0)*D1728)
  )
  )
  )
)</f>
        <v>7842.4453125</v>
      </c>
      <c r="G1728" t="s">
        <v>76</v>
      </c>
      <c r="J1728" t="str">
        <f>IF(ISBLANK(I1728),"",
IFERROR(VLOOKUP(I1728,[1]StringTable!$1:$1048576,MATCH([1]StringTable!$B$1,[1]StringTable!$1:$1,0),0),
IFERROR(VLOOKUP(I1728,[1]InApkStringTable!$1:$1048576,MATCH([1]InApkStringTable!$B$1,[1]InApkStringTable!$1:$1,0),0),
"스트링없음")))</f>
        <v/>
      </c>
      <c r="L1728" t="b">
        <v>1</v>
      </c>
      <c r="N1728" t="str">
        <f>IF(ISBLANK(M1728),"",IF(ISERROR(VLOOKUP(M1728,MapTable!$A:$A,1,0)),"맵없음",""))</f>
        <v/>
      </c>
      <c r="O1728">
        <f t="shared" si="105"/>
        <v>4</v>
      </c>
      <c r="Q1728">
        <f t="shared" si="106"/>
        <v>4</v>
      </c>
      <c r="R1728" t="b">
        <f t="shared" ca="1" si="107"/>
        <v>0</v>
      </c>
      <c r="T1728" t="b">
        <f t="shared" ca="1" si="108"/>
        <v>0</v>
      </c>
      <c r="X1728" t="str">
        <f>IF(ISBLANK(W1728),"",
IF(ISERROR(FIND(",",W1728)),
  IF(ISERROR(VLOOKUP(W1728,MapTable!$A:$A,1,0)),"맵없음",
  ""),
IF(ISERROR(FIND(",",W1728,FIND(",",W1728)+1)),
  IF(OR(ISERROR(VLOOKUP(LEFT(W1728,FIND(",",W1728)-1),MapTable!$A:$A,1,0)),ISERROR(VLOOKUP(TRIM(MID(W1728,FIND(",",W1728)+1,999)),MapTable!$A:$A,1,0))),"맵없음",
  ""),
IF(ISERROR(FIND(",",W1728,FIND(",",W1728,FIND(",",W1728)+1)+1)),
  IF(OR(ISERROR(VLOOKUP(LEFT(W1728,FIND(",",W1728)-1),MapTable!$A:$A,1,0)),ISERROR(VLOOKUP(TRIM(MID(W1728,FIND(",",W1728)+1,FIND(",",W1728,FIND(",",W1728)+1)-FIND(",",W1728)-1)),MapTable!$A:$A,1,0)),ISERROR(VLOOKUP(TRIM(MID(W1728,FIND(",",W1728,FIND(",",W1728)+1)+1,999)),MapTable!$A:$A,1,0))),"맵없음",
  ""),
IF(ISERROR(FIND(",",W1728,FIND(",",W1728,FIND(",",W1728,FIND(",",W1728)+1)+1)+1)),
  IF(OR(ISERROR(VLOOKUP(LEFT(W1728,FIND(",",W1728)-1),MapTable!$A:$A,1,0)),ISERROR(VLOOKUP(TRIM(MID(W1728,FIND(",",W1728)+1,FIND(",",W1728,FIND(",",W1728)+1)-FIND(",",W1728)-1)),MapTable!$A:$A,1,0)),ISERROR(VLOOKUP(TRIM(MID(W1728,FIND(",",W1728,FIND(",",W1728)+1)+1,FIND(",",W1728,FIND(",",W1728,FIND(",",W1728)+1)+1)-FIND(",",W1728,FIND(",",W1728)+1)-1)),MapTable!$A:$A,1,0)),ISERROR(VLOOKUP(TRIM(MID(W1728,FIND(",",W1728,FIND(",",W1728,FIND(",",W1728)+1)+1)+1,999)),MapTable!$A:$A,1,0))),"맵없음",
  ""),
)))))</f>
        <v/>
      </c>
      <c r="AC1728" t="str">
        <f>IF(ISBLANK(AB1728),"",IF(ISERROR(VLOOKUP(AB1728,[3]DropTable!$A:$A,1,0)),"드랍없음",""))</f>
        <v/>
      </c>
      <c r="AE1728" t="str">
        <f>IF(ISBLANK(AD1728),"",IF(ISERROR(VLOOKUP(AD1728,[3]DropTable!$A:$A,1,0)),"드랍없음",""))</f>
        <v/>
      </c>
      <c r="AG1728">
        <v>9.8000000000000007</v>
      </c>
      <c r="AH1728">
        <v>1</v>
      </c>
    </row>
    <row r="1729" spans="1:34" x14ac:dyDescent="0.3">
      <c r="A1729">
        <v>12</v>
      </c>
      <c r="B1729">
        <v>38</v>
      </c>
      <c r="C1729">
        <f>IF(OR($L1729=TRUE,$A1729=0,MOD($A1729,ChapterTable!$S$20)&lt;&gt;0),
MAX(0,INT(($B1729+ChapterTable!$Q$26+VLOOKUP(SUBSTITUTE(C$1,"성장단계","")&amp;"단계오프셋",ChapterTable!$S:$T,2,0))/ChapterTable!$Q$23)),
MAX(0,INT(($B1729+ChapterTable!$S$26+VLOOKUP(SUBSTITUTE(C$1,"성장단계","")&amp;"보스단계오프셋",ChapterTable!$S:$T,2,0))/ChapterTable!$S$23)))</f>
        <v>4</v>
      </c>
      <c r="D1729">
        <f>IF(OR($L1729=TRUE,$A1729=0,MOD($A1729,ChapterTable!$S$20)&lt;&gt;0),
MAX(0,INT(($B1729+ChapterTable!$Q$26+VLOOKUP(SUBSTITUTE(D$1,"성장단계","")&amp;"단계오프셋",ChapterTable!$S:$T,2,0))/ChapterTable!$Q$23)),
MAX(0,INT(($B1729+ChapterTable!$S$26+VLOOKUP(SUBSTITUTE(D$1,"성장단계","")&amp;"보스단계오프셋",ChapterTable!$S:$T,2,0))/ChapterTable!$S$23)))</f>
        <v>3</v>
      </c>
      <c r="E1729" s="1">
        <f ca="1">IF(AND($A1729=0,$B1729=1),
    VLOOKUP(1,ChapterTable!$1:$1048576,MATCH("최종"&amp;SUBSTITUTE(SUBSTITUTE(E$1,"standard",""),"|Float",""),ChapterTable!$1:$1,0),0)*ChapterTable!$Q$17,
  IF(AND($A1729=0,$B1729=0),
    E1730,
  IF($B1729=0,
    VLOOKUP($A1729,ChapterTable!$1:$1048576,MATCH("최종"&amp;SUBSTITUTE(SUBSTITUTE(E$1,"standard",""),"|Float",""),ChapterTable!$1:$1,0),0),
  IF($B1729=1,
    IF($L1729=FALSE,
      VLOOKUP($A1729,ChapterTable!$1:$1048576,MATCH("최종"&amp;SUBSTITUTE(SUBSTITUTE(E$1,"standard",""),"|Float",""),ChapterTable!$1:$1,0),0),
      VLOOKUP($A1729-ChapterTable!$Q$11,ChapterTable!$1:$1048576,MATCH("최종"&amp;SUBSTITUTE(SUBSTITUTE(E$1,"standard",""),"|Float",""),ChapterTable!$1:$1,0),0)*ChapterTable!$Q$14
    ),
  OFFSET(E1729,-$B1729+IF($L1729,1,0),0)*
    (VLOOKUP(SUBSTITUTE(SUBSTITUTE(E$1,"standard",""),"|Float","")&amp;"인게임누적곱배수",ChapterTable!$S:$T,2,0)^C1729
    +VLOOKUP(SUBSTITUTE(SUBSTITUTE(E$1,"standard",""),"|Float","")&amp;"인게임누적합배수",ChapterTable!$S:$T,2,0)*C1729)
  )
  )
  )
)</f>
        <v>21174.602343750001</v>
      </c>
      <c r="F1729" s="1">
        <f ca="1">IF(AND($A1729=0,$B1729=1),
    VLOOKUP(1,ChapterTable!$1:$1048576,MATCH("최종"&amp;SUBSTITUTE(SUBSTITUTE(F$1,"standard",""),"|Float",""),ChapterTable!$1:$1,0),0)*ChapterTable!$Q$17,
  IF(AND($A1729=0,$B1729=0),
    F1730,
  IF($B1729=0,
    VLOOKUP($A1729,ChapterTable!$1:$1048576,MATCH("최종"&amp;SUBSTITUTE(SUBSTITUTE(F$1,"standard",""),"|Float",""),ChapterTable!$1:$1,0),0),
  IF($B1729=1,
    IF($L1729=FALSE,
      VLOOKUP($A1729,ChapterTable!$1:$1048576,MATCH("최종"&amp;SUBSTITUTE(SUBSTITUTE(F$1,"standard",""),"|Float",""),ChapterTable!$1:$1,0),0),
      VLOOKUP($A1729-ChapterTable!$Q$11,ChapterTable!$1:$1048576,MATCH("최종"&amp;SUBSTITUTE(SUBSTITUTE(F$1,"standard",""),"|Float",""),ChapterTable!$1:$1,0),0)*ChapterTable!$Q$14
    ),
  OFFSET(F1729,-$B1729+IF($L1729,1,0),0)*
    (VLOOKUP(SUBSTITUTE(SUBSTITUTE(F$1,"standard",""),"|Float","")&amp;"인게임누적곱배수",ChapterTable!$S:$T,2,0)^D1729
    +VLOOKUP(SUBSTITUTE(SUBSTITUTE(F$1,"standard",""),"|Float","")&amp;"인게임누적합배수",ChapterTable!$S:$T,2,0)*D1729)
  )
  )
  )
)</f>
        <v>7842.4453125</v>
      </c>
      <c r="G1729" t="s">
        <v>76</v>
      </c>
      <c r="J1729" t="str">
        <f>IF(ISBLANK(I1729),"",
IFERROR(VLOOKUP(I1729,[1]StringTable!$1:$1048576,MATCH([1]StringTable!$B$1,[1]StringTable!$1:$1,0),0),
IFERROR(VLOOKUP(I1729,[1]InApkStringTable!$1:$1048576,MATCH([1]InApkStringTable!$B$1,[1]InApkStringTable!$1:$1,0),0),
"스트링없음")))</f>
        <v/>
      </c>
      <c r="L1729" t="b">
        <v>1</v>
      </c>
      <c r="N1729" t="str">
        <f>IF(ISBLANK(M1729),"",IF(ISERROR(VLOOKUP(M1729,MapTable!$A:$A,1,0)),"맵없음",""))</f>
        <v/>
      </c>
      <c r="O1729">
        <f t="shared" si="105"/>
        <v>4</v>
      </c>
      <c r="Q1729">
        <f t="shared" si="106"/>
        <v>4</v>
      </c>
      <c r="R1729" t="b">
        <f t="shared" ca="1" si="107"/>
        <v>0</v>
      </c>
      <c r="T1729" t="b">
        <f t="shared" ca="1" si="108"/>
        <v>0</v>
      </c>
      <c r="X1729" t="str">
        <f>IF(ISBLANK(W1729),"",
IF(ISERROR(FIND(",",W1729)),
  IF(ISERROR(VLOOKUP(W1729,MapTable!$A:$A,1,0)),"맵없음",
  ""),
IF(ISERROR(FIND(",",W1729,FIND(",",W1729)+1)),
  IF(OR(ISERROR(VLOOKUP(LEFT(W1729,FIND(",",W1729)-1),MapTable!$A:$A,1,0)),ISERROR(VLOOKUP(TRIM(MID(W1729,FIND(",",W1729)+1,999)),MapTable!$A:$A,1,0))),"맵없음",
  ""),
IF(ISERROR(FIND(",",W1729,FIND(",",W1729,FIND(",",W1729)+1)+1)),
  IF(OR(ISERROR(VLOOKUP(LEFT(W1729,FIND(",",W1729)-1),MapTable!$A:$A,1,0)),ISERROR(VLOOKUP(TRIM(MID(W1729,FIND(",",W1729)+1,FIND(",",W1729,FIND(",",W1729)+1)-FIND(",",W1729)-1)),MapTable!$A:$A,1,0)),ISERROR(VLOOKUP(TRIM(MID(W1729,FIND(",",W1729,FIND(",",W1729)+1)+1,999)),MapTable!$A:$A,1,0))),"맵없음",
  ""),
IF(ISERROR(FIND(",",W1729,FIND(",",W1729,FIND(",",W1729,FIND(",",W1729)+1)+1)+1)),
  IF(OR(ISERROR(VLOOKUP(LEFT(W1729,FIND(",",W1729)-1),MapTable!$A:$A,1,0)),ISERROR(VLOOKUP(TRIM(MID(W1729,FIND(",",W1729)+1,FIND(",",W1729,FIND(",",W1729)+1)-FIND(",",W1729)-1)),MapTable!$A:$A,1,0)),ISERROR(VLOOKUP(TRIM(MID(W1729,FIND(",",W1729,FIND(",",W1729)+1)+1,FIND(",",W1729,FIND(",",W1729,FIND(",",W1729)+1)+1)-FIND(",",W1729,FIND(",",W1729)+1)-1)),MapTable!$A:$A,1,0)),ISERROR(VLOOKUP(TRIM(MID(W1729,FIND(",",W1729,FIND(",",W1729,FIND(",",W1729)+1)+1)+1,999)),MapTable!$A:$A,1,0))),"맵없음",
  ""),
)))))</f>
        <v/>
      </c>
      <c r="AC1729" t="str">
        <f>IF(ISBLANK(AB1729),"",IF(ISERROR(VLOOKUP(AB1729,[3]DropTable!$A:$A,1,0)),"드랍없음",""))</f>
        <v/>
      </c>
      <c r="AE1729" t="str">
        <f>IF(ISBLANK(AD1729),"",IF(ISERROR(VLOOKUP(AD1729,[3]DropTable!$A:$A,1,0)),"드랍없음",""))</f>
        <v/>
      </c>
      <c r="AG1729">
        <v>9.8000000000000007</v>
      </c>
      <c r="AH1729">
        <v>1</v>
      </c>
    </row>
    <row r="1730" spans="1:34" x14ac:dyDescent="0.3">
      <c r="A1730">
        <v>12</v>
      </c>
      <c r="B1730">
        <v>39</v>
      </c>
      <c r="C1730">
        <f>IF(OR($L1730=TRUE,$A1730=0,MOD($A1730,ChapterTable!$S$20)&lt;&gt;0),
MAX(0,INT(($B1730+ChapterTable!$Q$26+VLOOKUP(SUBSTITUTE(C$1,"성장단계","")&amp;"단계오프셋",ChapterTable!$S:$T,2,0))/ChapterTable!$Q$23)),
MAX(0,INT(($B1730+ChapterTable!$S$26+VLOOKUP(SUBSTITUTE(C$1,"성장단계","")&amp;"보스단계오프셋",ChapterTable!$S:$T,2,0))/ChapterTable!$S$23)))</f>
        <v>4</v>
      </c>
      <c r="D1730">
        <f>IF(OR($L1730=TRUE,$A1730=0,MOD($A1730,ChapterTable!$S$20)&lt;&gt;0),
MAX(0,INT(($B1730+ChapterTable!$Q$26+VLOOKUP(SUBSTITUTE(D$1,"성장단계","")&amp;"단계오프셋",ChapterTable!$S:$T,2,0))/ChapterTable!$Q$23)),
MAX(0,INT(($B1730+ChapterTable!$S$26+VLOOKUP(SUBSTITUTE(D$1,"성장단계","")&amp;"보스단계오프셋",ChapterTable!$S:$T,2,0))/ChapterTable!$S$23)))</f>
        <v>3</v>
      </c>
      <c r="E1730" s="1">
        <f ca="1">IF(AND($A1730=0,$B1730=1),
    VLOOKUP(1,ChapterTable!$1:$1048576,MATCH("최종"&amp;SUBSTITUTE(SUBSTITUTE(E$1,"standard",""),"|Float",""),ChapterTable!$1:$1,0),0)*ChapterTable!$Q$17,
  IF(AND($A1730=0,$B1730=0),
    E1731,
  IF($B1730=0,
    VLOOKUP($A1730,ChapterTable!$1:$1048576,MATCH("최종"&amp;SUBSTITUTE(SUBSTITUTE(E$1,"standard",""),"|Float",""),ChapterTable!$1:$1,0),0),
  IF($B1730=1,
    IF($L1730=FALSE,
      VLOOKUP($A1730,ChapterTable!$1:$1048576,MATCH("최종"&amp;SUBSTITUTE(SUBSTITUTE(E$1,"standard",""),"|Float",""),ChapterTable!$1:$1,0),0),
      VLOOKUP($A1730-ChapterTable!$Q$11,ChapterTable!$1:$1048576,MATCH("최종"&amp;SUBSTITUTE(SUBSTITUTE(E$1,"standard",""),"|Float",""),ChapterTable!$1:$1,0),0)*ChapterTable!$Q$14
    ),
  OFFSET(E1730,-$B1730+IF($L1730,1,0),0)*
    (VLOOKUP(SUBSTITUTE(SUBSTITUTE(E$1,"standard",""),"|Float","")&amp;"인게임누적곱배수",ChapterTable!$S:$T,2,0)^C1730
    +VLOOKUP(SUBSTITUTE(SUBSTITUTE(E$1,"standard",""),"|Float","")&amp;"인게임누적합배수",ChapterTable!$S:$T,2,0)*C1730)
  )
  )
  )
)</f>
        <v>21174.602343750001</v>
      </c>
      <c r="F1730" s="1">
        <f ca="1">IF(AND($A1730=0,$B1730=1),
    VLOOKUP(1,ChapterTable!$1:$1048576,MATCH("최종"&amp;SUBSTITUTE(SUBSTITUTE(F$1,"standard",""),"|Float",""),ChapterTable!$1:$1,0),0)*ChapterTable!$Q$17,
  IF(AND($A1730=0,$B1730=0),
    F1731,
  IF($B1730=0,
    VLOOKUP($A1730,ChapterTable!$1:$1048576,MATCH("최종"&amp;SUBSTITUTE(SUBSTITUTE(F$1,"standard",""),"|Float",""),ChapterTable!$1:$1,0),0),
  IF($B1730=1,
    IF($L1730=FALSE,
      VLOOKUP($A1730,ChapterTable!$1:$1048576,MATCH("최종"&amp;SUBSTITUTE(SUBSTITUTE(F$1,"standard",""),"|Float",""),ChapterTable!$1:$1,0),0),
      VLOOKUP($A1730-ChapterTable!$Q$11,ChapterTable!$1:$1048576,MATCH("최종"&amp;SUBSTITUTE(SUBSTITUTE(F$1,"standard",""),"|Float",""),ChapterTable!$1:$1,0),0)*ChapterTable!$Q$14
    ),
  OFFSET(F1730,-$B1730+IF($L1730,1,0),0)*
    (VLOOKUP(SUBSTITUTE(SUBSTITUTE(F$1,"standard",""),"|Float","")&amp;"인게임누적곱배수",ChapterTable!$S:$T,2,0)^D1730
    +VLOOKUP(SUBSTITUTE(SUBSTITUTE(F$1,"standard",""),"|Float","")&amp;"인게임누적합배수",ChapterTable!$S:$T,2,0)*D1730)
  )
  )
  )
)</f>
        <v>7842.4453125</v>
      </c>
      <c r="G1730" t="s">
        <v>76</v>
      </c>
      <c r="J1730" t="str">
        <f>IF(ISBLANK(I1730),"",
IFERROR(VLOOKUP(I1730,[1]StringTable!$1:$1048576,MATCH([1]StringTable!$B$1,[1]StringTable!$1:$1,0),0),
IFERROR(VLOOKUP(I1730,[1]InApkStringTable!$1:$1048576,MATCH([1]InApkStringTable!$B$1,[1]InApkStringTable!$1:$1,0),0),
"스트링없음")))</f>
        <v/>
      </c>
      <c r="L1730" t="b">
        <v>1</v>
      </c>
      <c r="N1730" t="str">
        <f>IF(ISBLANK(M1730),"",IF(ISERROR(VLOOKUP(M1730,MapTable!$A:$A,1,0)),"맵없음",""))</f>
        <v/>
      </c>
      <c r="O1730">
        <f t="shared" si="105"/>
        <v>94</v>
      </c>
      <c r="Q1730">
        <f t="shared" si="106"/>
        <v>94</v>
      </c>
      <c r="R1730" t="b">
        <f t="shared" ca="1" si="107"/>
        <v>1</v>
      </c>
      <c r="T1730" t="b">
        <f t="shared" ca="1" si="108"/>
        <v>1</v>
      </c>
      <c r="X1730" t="str">
        <f>IF(ISBLANK(W1730),"",
IF(ISERROR(FIND(",",W1730)),
  IF(ISERROR(VLOOKUP(W1730,MapTable!$A:$A,1,0)),"맵없음",
  ""),
IF(ISERROR(FIND(",",W1730,FIND(",",W1730)+1)),
  IF(OR(ISERROR(VLOOKUP(LEFT(W1730,FIND(",",W1730)-1),MapTable!$A:$A,1,0)),ISERROR(VLOOKUP(TRIM(MID(W1730,FIND(",",W1730)+1,999)),MapTable!$A:$A,1,0))),"맵없음",
  ""),
IF(ISERROR(FIND(",",W1730,FIND(",",W1730,FIND(",",W1730)+1)+1)),
  IF(OR(ISERROR(VLOOKUP(LEFT(W1730,FIND(",",W1730)-1),MapTable!$A:$A,1,0)),ISERROR(VLOOKUP(TRIM(MID(W1730,FIND(",",W1730)+1,FIND(",",W1730,FIND(",",W1730)+1)-FIND(",",W1730)-1)),MapTable!$A:$A,1,0)),ISERROR(VLOOKUP(TRIM(MID(W1730,FIND(",",W1730,FIND(",",W1730)+1)+1,999)),MapTable!$A:$A,1,0))),"맵없음",
  ""),
IF(ISERROR(FIND(",",W1730,FIND(",",W1730,FIND(",",W1730,FIND(",",W1730)+1)+1)+1)),
  IF(OR(ISERROR(VLOOKUP(LEFT(W1730,FIND(",",W1730)-1),MapTable!$A:$A,1,0)),ISERROR(VLOOKUP(TRIM(MID(W1730,FIND(",",W1730)+1,FIND(",",W1730,FIND(",",W1730)+1)-FIND(",",W1730)-1)),MapTable!$A:$A,1,0)),ISERROR(VLOOKUP(TRIM(MID(W1730,FIND(",",W1730,FIND(",",W1730)+1)+1,FIND(",",W1730,FIND(",",W1730,FIND(",",W1730)+1)+1)-FIND(",",W1730,FIND(",",W1730)+1)-1)),MapTable!$A:$A,1,0)),ISERROR(VLOOKUP(TRIM(MID(W1730,FIND(",",W1730,FIND(",",W1730,FIND(",",W1730)+1)+1)+1,999)),MapTable!$A:$A,1,0))),"맵없음",
  ""),
)))))</f>
        <v/>
      </c>
      <c r="AC1730" t="str">
        <f>IF(ISBLANK(AB1730),"",IF(ISERROR(VLOOKUP(AB1730,[3]DropTable!$A:$A,1,0)),"드랍없음",""))</f>
        <v/>
      </c>
      <c r="AE1730" t="str">
        <f>IF(ISBLANK(AD1730),"",IF(ISERROR(VLOOKUP(AD1730,[3]DropTable!$A:$A,1,0)),"드랍없음",""))</f>
        <v/>
      </c>
      <c r="AG1730">
        <v>9.8000000000000007</v>
      </c>
      <c r="AH1730">
        <v>1</v>
      </c>
    </row>
    <row r="1731" spans="1:34" x14ac:dyDescent="0.3">
      <c r="A1731">
        <v>12</v>
      </c>
      <c r="B1731">
        <v>40</v>
      </c>
      <c r="C1731">
        <f>IF(OR($L1731=TRUE,$A1731=0,MOD($A1731,ChapterTable!$S$20)&lt;&gt;0),
MAX(0,INT(($B1731+ChapterTable!$Q$26+VLOOKUP(SUBSTITUTE(C$1,"성장단계","")&amp;"단계오프셋",ChapterTable!$S:$T,2,0))/ChapterTable!$Q$23)),
MAX(0,INT(($B1731+ChapterTable!$S$26+VLOOKUP(SUBSTITUTE(C$1,"성장단계","")&amp;"보스단계오프셋",ChapterTable!$S:$T,2,0))/ChapterTable!$S$23)))</f>
        <v>4</v>
      </c>
      <c r="D1731">
        <f>IF(OR($L1731=TRUE,$A1731=0,MOD($A1731,ChapterTable!$S$20)&lt;&gt;0),
MAX(0,INT(($B1731+ChapterTable!$Q$26+VLOOKUP(SUBSTITUTE(D$1,"성장단계","")&amp;"단계오프셋",ChapterTable!$S:$T,2,0))/ChapterTable!$Q$23)),
MAX(0,INT(($B1731+ChapterTable!$S$26+VLOOKUP(SUBSTITUTE(D$1,"성장단계","")&amp;"보스단계오프셋",ChapterTable!$S:$T,2,0))/ChapterTable!$S$23)))</f>
        <v>3</v>
      </c>
      <c r="E1731" s="1">
        <f ca="1">IF(AND($A1731=0,$B1731=1),
    VLOOKUP(1,ChapterTable!$1:$1048576,MATCH("최종"&amp;SUBSTITUTE(SUBSTITUTE(E$1,"standard",""),"|Float",""),ChapterTable!$1:$1,0),0)*ChapterTable!$Q$17,
  IF(AND($A1731=0,$B1731=0),
    E1732,
  IF($B1731=0,
    VLOOKUP($A1731,ChapterTable!$1:$1048576,MATCH("최종"&amp;SUBSTITUTE(SUBSTITUTE(E$1,"standard",""),"|Float",""),ChapterTable!$1:$1,0),0),
  IF($B1731=1,
    IF($L1731=FALSE,
      VLOOKUP($A1731,ChapterTable!$1:$1048576,MATCH("최종"&amp;SUBSTITUTE(SUBSTITUTE(E$1,"standard",""),"|Float",""),ChapterTable!$1:$1,0),0),
      VLOOKUP($A1731-ChapterTable!$Q$11,ChapterTable!$1:$1048576,MATCH("최종"&amp;SUBSTITUTE(SUBSTITUTE(E$1,"standard",""),"|Float",""),ChapterTable!$1:$1,0),0)*ChapterTable!$Q$14
    ),
  OFFSET(E1731,-$B1731+IF($L1731,1,0),0)*
    (VLOOKUP(SUBSTITUTE(SUBSTITUTE(E$1,"standard",""),"|Float","")&amp;"인게임누적곱배수",ChapterTable!$S:$T,2,0)^C1731
    +VLOOKUP(SUBSTITUTE(SUBSTITUTE(E$1,"standard",""),"|Float","")&amp;"인게임누적합배수",ChapterTable!$S:$T,2,0)*C1731)
  )
  )
  )
)</f>
        <v>21174.602343750001</v>
      </c>
      <c r="F1731" s="1">
        <f ca="1">IF(AND($A1731=0,$B1731=1),
    VLOOKUP(1,ChapterTable!$1:$1048576,MATCH("최종"&amp;SUBSTITUTE(SUBSTITUTE(F$1,"standard",""),"|Float",""),ChapterTable!$1:$1,0),0)*ChapterTable!$Q$17,
  IF(AND($A1731=0,$B1731=0),
    F1732,
  IF($B1731=0,
    VLOOKUP($A1731,ChapterTable!$1:$1048576,MATCH("최종"&amp;SUBSTITUTE(SUBSTITUTE(F$1,"standard",""),"|Float",""),ChapterTable!$1:$1,0),0),
  IF($B1731=1,
    IF($L1731=FALSE,
      VLOOKUP($A1731,ChapterTable!$1:$1048576,MATCH("최종"&amp;SUBSTITUTE(SUBSTITUTE(F$1,"standard",""),"|Float",""),ChapterTable!$1:$1,0),0),
      VLOOKUP($A1731-ChapterTable!$Q$11,ChapterTable!$1:$1048576,MATCH("최종"&amp;SUBSTITUTE(SUBSTITUTE(F$1,"standard",""),"|Float",""),ChapterTable!$1:$1,0),0)*ChapterTable!$Q$14
    ),
  OFFSET(F1731,-$B1731+IF($L1731,1,0),0)*
    (VLOOKUP(SUBSTITUTE(SUBSTITUTE(F$1,"standard",""),"|Float","")&amp;"인게임누적곱배수",ChapterTable!$S:$T,2,0)^D1731
    +VLOOKUP(SUBSTITUTE(SUBSTITUTE(F$1,"standard",""),"|Float","")&amp;"인게임누적합배수",ChapterTable!$S:$T,2,0)*D1731)
  )
  )
  )
)</f>
        <v>7842.4453125</v>
      </c>
      <c r="G1731" t="s">
        <v>76</v>
      </c>
      <c r="J1731" t="str">
        <f>IF(ISBLANK(I1731),"",
IFERROR(VLOOKUP(I1731,[1]StringTable!$1:$1048576,MATCH([1]StringTable!$B$1,[1]StringTable!$1:$1,0),0),
IFERROR(VLOOKUP(I1731,[1]InApkStringTable!$1:$1048576,MATCH([1]InApkStringTable!$B$1,[1]InApkStringTable!$1:$1,0),0),
"스트링없음")))</f>
        <v/>
      </c>
      <c r="L1731" t="b">
        <v>1</v>
      </c>
      <c r="N1731" t="str">
        <f>IF(ISBLANK(M1731),"",IF(ISERROR(VLOOKUP(M1731,MapTable!$A:$A,1,0)),"맵없음",""))</f>
        <v/>
      </c>
      <c r="O1731">
        <f t="shared" ref="O1731:O1794" si="109">IF(B1731=0,0,
  IF(AND(L1731=FALSE,A1731&lt;&gt;0,MOD(A1731,7)=0),21,
  IF(MOD(B1731,10)=0,21,
  IF(MOD(B1731,10)=5,11,
  IF(MOD(B1731,10)=9,INT(B1731/10)+91,
  INT(B1731/10+1))))))</f>
        <v>21</v>
      </c>
      <c r="Q1731">
        <f t="shared" ref="Q1731:Q1794" si="110">IF(ISBLANK(P1731),O1731,P1731)</f>
        <v>21</v>
      </c>
      <c r="R1731" t="b">
        <f t="shared" ref="R1731:R1794" ca="1" si="111">IF(OR(B1731=0,OFFSET(B1731,1,0)=0),FALSE,
IF(OFFSET(O1731,1,0)=21,TRUE,FALSE))</f>
        <v>0</v>
      </c>
      <c r="T1731" t="b">
        <f t="shared" ref="T1731:T1794" ca="1" si="112">IF(ISBLANK(S1731),R1731,S1731)</f>
        <v>0</v>
      </c>
      <c r="X1731" t="str">
        <f>IF(ISBLANK(W1731),"",
IF(ISERROR(FIND(",",W1731)),
  IF(ISERROR(VLOOKUP(W1731,MapTable!$A:$A,1,0)),"맵없음",
  ""),
IF(ISERROR(FIND(",",W1731,FIND(",",W1731)+1)),
  IF(OR(ISERROR(VLOOKUP(LEFT(W1731,FIND(",",W1731)-1),MapTable!$A:$A,1,0)),ISERROR(VLOOKUP(TRIM(MID(W1731,FIND(",",W1731)+1,999)),MapTable!$A:$A,1,0))),"맵없음",
  ""),
IF(ISERROR(FIND(",",W1731,FIND(",",W1731,FIND(",",W1731)+1)+1)),
  IF(OR(ISERROR(VLOOKUP(LEFT(W1731,FIND(",",W1731)-1),MapTable!$A:$A,1,0)),ISERROR(VLOOKUP(TRIM(MID(W1731,FIND(",",W1731)+1,FIND(",",W1731,FIND(",",W1731)+1)-FIND(",",W1731)-1)),MapTable!$A:$A,1,0)),ISERROR(VLOOKUP(TRIM(MID(W1731,FIND(",",W1731,FIND(",",W1731)+1)+1,999)),MapTable!$A:$A,1,0))),"맵없음",
  ""),
IF(ISERROR(FIND(",",W1731,FIND(",",W1731,FIND(",",W1731,FIND(",",W1731)+1)+1)+1)),
  IF(OR(ISERROR(VLOOKUP(LEFT(W1731,FIND(",",W1731)-1),MapTable!$A:$A,1,0)),ISERROR(VLOOKUP(TRIM(MID(W1731,FIND(",",W1731)+1,FIND(",",W1731,FIND(",",W1731)+1)-FIND(",",W1731)-1)),MapTable!$A:$A,1,0)),ISERROR(VLOOKUP(TRIM(MID(W1731,FIND(",",W1731,FIND(",",W1731)+1)+1,FIND(",",W1731,FIND(",",W1731,FIND(",",W1731)+1)+1)-FIND(",",W1731,FIND(",",W1731)+1)-1)),MapTable!$A:$A,1,0)),ISERROR(VLOOKUP(TRIM(MID(W1731,FIND(",",W1731,FIND(",",W1731,FIND(",",W1731)+1)+1)+1,999)),MapTable!$A:$A,1,0))),"맵없음",
  ""),
)))))</f>
        <v/>
      </c>
      <c r="AC1731" t="str">
        <f>IF(ISBLANK(AB1731),"",IF(ISERROR(VLOOKUP(AB1731,[3]DropTable!$A:$A,1,0)),"드랍없음",""))</f>
        <v/>
      </c>
      <c r="AE1731" t="str">
        <f>IF(ISBLANK(AD1731),"",IF(ISERROR(VLOOKUP(AD1731,[3]DropTable!$A:$A,1,0)),"드랍없음",""))</f>
        <v/>
      </c>
      <c r="AG1731">
        <v>9.8000000000000007</v>
      </c>
      <c r="AH1731">
        <v>1</v>
      </c>
    </row>
    <row r="1732" spans="1:34" x14ac:dyDescent="0.3">
      <c r="A1732">
        <v>12</v>
      </c>
      <c r="B1732">
        <v>41</v>
      </c>
      <c r="C1732">
        <f>IF(OR($L1732=TRUE,$A1732=0,MOD($A1732,ChapterTable!$S$20)&lt;&gt;0),
MAX(0,INT(($B1732+ChapterTable!$Q$26+VLOOKUP(SUBSTITUTE(C$1,"성장단계","")&amp;"단계오프셋",ChapterTable!$S:$T,2,0))/ChapterTable!$Q$23)),
MAX(0,INT(($B1732+ChapterTable!$S$26+VLOOKUP(SUBSTITUTE(C$1,"성장단계","")&amp;"보스단계오프셋",ChapterTable!$S:$T,2,0))/ChapterTable!$S$23)))</f>
        <v>4</v>
      </c>
      <c r="D1732">
        <f>IF(OR($L1732=TRUE,$A1732=0,MOD($A1732,ChapterTable!$S$20)&lt;&gt;0),
MAX(0,INT(($B1732+ChapterTable!$Q$26+VLOOKUP(SUBSTITUTE(D$1,"성장단계","")&amp;"단계오프셋",ChapterTable!$S:$T,2,0))/ChapterTable!$Q$23)),
MAX(0,INT(($B1732+ChapterTable!$S$26+VLOOKUP(SUBSTITUTE(D$1,"성장단계","")&amp;"보스단계오프셋",ChapterTable!$S:$T,2,0))/ChapterTable!$S$23)))</f>
        <v>4</v>
      </c>
      <c r="E1732" s="1">
        <f ca="1">IF(AND($A1732=0,$B1732=1),
    VLOOKUP(1,ChapterTable!$1:$1048576,MATCH("최종"&amp;SUBSTITUTE(SUBSTITUTE(E$1,"standard",""),"|Float",""),ChapterTable!$1:$1,0),0)*ChapterTable!$Q$17,
  IF(AND($A1732=0,$B1732=0),
    E1733,
  IF($B1732=0,
    VLOOKUP($A1732,ChapterTable!$1:$1048576,MATCH("최종"&amp;SUBSTITUTE(SUBSTITUTE(E$1,"standard",""),"|Float",""),ChapterTable!$1:$1,0),0),
  IF($B1732=1,
    IF($L1732=FALSE,
      VLOOKUP($A1732,ChapterTable!$1:$1048576,MATCH("최종"&amp;SUBSTITUTE(SUBSTITUTE(E$1,"standard",""),"|Float",""),ChapterTable!$1:$1,0),0),
      VLOOKUP($A1732-ChapterTable!$Q$11,ChapterTable!$1:$1048576,MATCH("최종"&amp;SUBSTITUTE(SUBSTITUTE(E$1,"standard",""),"|Float",""),ChapterTable!$1:$1,0),0)*ChapterTable!$Q$14
    ),
  OFFSET(E1732,-$B1732+IF($L1732,1,0),0)*
    (VLOOKUP(SUBSTITUTE(SUBSTITUTE(E$1,"standard",""),"|Float","")&amp;"인게임누적곱배수",ChapterTable!$S:$T,2,0)^C1732
    +VLOOKUP(SUBSTITUTE(SUBSTITUTE(E$1,"standard",""),"|Float","")&amp;"인게임누적합배수",ChapterTable!$S:$T,2,0)*C1732)
  )
  )
  )
)</f>
        <v>21174.602343750001</v>
      </c>
      <c r="F1732" s="1">
        <f ca="1">IF(AND($A1732=0,$B1732=1),
    VLOOKUP(1,ChapterTable!$1:$1048576,MATCH("최종"&amp;SUBSTITUTE(SUBSTITUTE(F$1,"standard",""),"|Float",""),ChapterTable!$1:$1,0),0)*ChapterTable!$Q$17,
  IF(AND($A1732=0,$B1732=0),
    F1733,
  IF($B1732=0,
    VLOOKUP($A1732,ChapterTable!$1:$1048576,MATCH("최종"&amp;SUBSTITUTE(SUBSTITUTE(F$1,"standard",""),"|Float",""),ChapterTable!$1:$1,0),0),
  IF($B1732=1,
    IF($L1732=FALSE,
      VLOOKUP($A1732,ChapterTable!$1:$1048576,MATCH("최종"&amp;SUBSTITUTE(SUBSTITUTE(F$1,"standard",""),"|Float",""),ChapterTable!$1:$1,0),0),
      VLOOKUP($A1732-ChapterTable!$Q$11,ChapterTable!$1:$1048576,MATCH("최종"&amp;SUBSTITUTE(SUBSTITUTE(F$1,"standard",""),"|Float",""),ChapterTable!$1:$1,0),0)*ChapterTable!$Q$14
    ),
  OFFSET(F1732,-$B1732+IF($L1732,1,0),0)*
    (VLOOKUP(SUBSTITUTE(SUBSTITUTE(F$1,"standard",""),"|Float","")&amp;"인게임누적곱배수",ChapterTable!$S:$T,2,0)^D1732
    +VLOOKUP(SUBSTITUTE(SUBSTITUTE(F$1,"standard",""),"|Float","")&amp;"인게임누적합배수",ChapterTable!$S:$T,2,0)*D1732)
  )
  )
  )
)</f>
        <v>8822.7509765625</v>
      </c>
      <c r="G1732" t="s">
        <v>76</v>
      </c>
      <c r="J1732" t="str">
        <f>IF(ISBLANK(I1732),"",
IFERROR(VLOOKUP(I1732,[1]StringTable!$1:$1048576,MATCH([1]StringTable!$B$1,[1]StringTable!$1:$1,0),0),
IFERROR(VLOOKUP(I1732,[1]InApkStringTable!$1:$1048576,MATCH([1]InApkStringTable!$B$1,[1]InApkStringTable!$1:$1,0),0),
"스트링없음")))</f>
        <v/>
      </c>
      <c r="L1732" t="b">
        <v>1</v>
      </c>
      <c r="N1732" t="str">
        <f>IF(ISBLANK(M1732),"",IF(ISERROR(VLOOKUP(M1732,MapTable!$A:$A,1,0)),"맵없음",""))</f>
        <v/>
      </c>
      <c r="O1732">
        <f t="shared" si="109"/>
        <v>5</v>
      </c>
      <c r="Q1732">
        <f t="shared" si="110"/>
        <v>5</v>
      </c>
      <c r="R1732" t="b">
        <f t="shared" ca="1" si="111"/>
        <v>0</v>
      </c>
      <c r="T1732" t="b">
        <f t="shared" ca="1" si="112"/>
        <v>0</v>
      </c>
      <c r="X1732" t="str">
        <f>IF(ISBLANK(W1732),"",
IF(ISERROR(FIND(",",W1732)),
  IF(ISERROR(VLOOKUP(W1732,MapTable!$A:$A,1,0)),"맵없음",
  ""),
IF(ISERROR(FIND(",",W1732,FIND(",",W1732)+1)),
  IF(OR(ISERROR(VLOOKUP(LEFT(W1732,FIND(",",W1732)-1),MapTable!$A:$A,1,0)),ISERROR(VLOOKUP(TRIM(MID(W1732,FIND(",",W1732)+1,999)),MapTable!$A:$A,1,0))),"맵없음",
  ""),
IF(ISERROR(FIND(",",W1732,FIND(",",W1732,FIND(",",W1732)+1)+1)),
  IF(OR(ISERROR(VLOOKUP(LEFT(W1732,FIND(",",W1732)-1),MapTable!$A:$A,1,0)),ISERROR(VLOOKUP(TRIM(MID(W1732,FIND(",",W1732)+1,FIND(",",W1732,FIND(",",W1732)+1)-FIND(",",W1732)-1)),MapTable!$A:$A,1,0)),ISERROR(VLOOKUP(TRIM(MID(W1732,FIND(",",W1732,FIND(",",W1732)+1)+1,999)),MapTable!$A:$A,1,0))),"맵없음",
  ""),
IF(ISERROR(FIND(",",W1732,FIND(",",W1732,FIND(",",W1732,FIND(",",W1732)+1)+1)+1)),
  IF(OR(ISERROR(VLOOKUP(LEFT(W1732,FIND(",",W1732)-1),MapTable!$A:$A,1,0)),ISERROR(VLOOKUP(TRIM(MID(W1732,FIND(",",W1732)+1,FIND(",",W1732,FIND(",",W1732)+1)-FIND(",",W1732)-1)),MapTable!$A:$A,1,0)),ISERROR(VLOOKUP(TRIM(MID(W1732,FIND(",",W1732,FIND(",",W1732)+1)+1,FIND(",",W1732,FIND(",",W1732,FIND(",",W1732)+1)+1)-FIND(",",W1732,FIND(",",W1732)+1)-1)),MapTable!$A:$A,1,0)),ISERROR(VLOOKUP(TRIM(MID(W1732,FIND(",",W1732,FIND(",",W1732,FIND(",",W1732)+1)+1)+1,999)),MapTable!$A:$A,1,0))),"맵없음",
  ""),
)))))</f>
        <v/>
      </c>
      <c r="AC1732" t="str">
        <f>IF(ISBLANK(AB1732),"",IF(ISERROR(VLOOKUP(AB1732,[3]DropTable!$A:$A,1,0)),"드랍없음",""))</f>
        <v/>
      </c>
      <c r="AE1732" t="str">
        <f>IF(ISBLANK(AD1732),"",IF(ISERROR(VLOOKUP(AD1732,[3]DropTable!$A:$A,1,0)),"드랍없음",""))</f>
        <v/>
      </c>
      <c r="AG1732">
        <v>9.8000000000000007</v>
      </c>
      <c r="AH1732">
        <v>1</v>
      </c>
    </row>
    <row r="1733" spans="1:34" x14ac:dyDescent="0.3">
      <c r="A1733">
        <v>12</v>
      </c>
      <c r="B1733">
        <v>42</v>
      </c>
      <c r="C1733">
        <f>IF(OR($L1733=TRUE,$A1733=0,MOD($A1733,ChapterTable!$S$20)&lt;&gt;0),
MAX(0,INT(($B1733+ChapterTable!$Q$26+VLOOKUP(SUBSTITUTE(C$1,"성장단계","")&amp;"단계오프셋",ChapterTable!$S:$T,2,0))/ChapterTable!$Q$23)),
MAX(0,INT(($B1733+ChapterTable!$S$26+VLOOKUP(SUBSTITUTE(C$1,"성장단계","")&amp;"보스단계오프셋",ChapterTable!$S:$T,2,0))/ChapterTable!$S$23)))</f>
        <v>4</v>
      </c>
      <c r="D1733">
        <f>IF(OR($L1733=TRUE,$A1733=0,MOD($A1733,ChapterTable!$S$20)&lt;&gt;0),
MAX(0,INT(($B1733+ChapterTable!$Q$26+VLOOKUP(SUBSTITUTE(D$1,"성장단계","")&amp;"단계오프셋",ChapterTable!$S:$T,2,0))/ChapterTable!$Q$23)),
MAX(0,INT(($B1733+ChapterTable!$S$26+VLOOKUP(SUBSTITUTE(D$1,"성장단계","")&amp;"보스단계오프셋",ChapterTable!$S:$T,2,0))/ChapterTable!$S$23)))</f>
        <v>4</v>
      </c>
      <c r="E1733" s="1">
        <f ca="1">IF(AND($A1733=0,$B1733=1),
    VLOOKUP(1,ChapterTable!$1:$1048576,MATCH("최종"&amp;SUBSTITUTE(SUBSTITUTE(E$1,"standard",""),"|Float",""),ChapterTable!$1:$1,0),0)*ChapterTable!$Q$17,
  IF(AND($A1733=0,$B1733=0),
    E1734,
  IF($B1733=0,
    VLOOKUP($A1733,ChapterTable!$1:$1048576,MATCH("최종"&amp;SUBSTITUTE(SUBSTITUTE(E$1,"standard",""),"|Float",""),ChapterTable!$1:$1,0),0),
  IF($B1733=1,
    IF($L1733=FALSE,
      VLOOKUP($A1733,ChapterTable!$1:$1048576,MATCH("최종"&amp;SUBSTITUTE(SUBSTITUTE(E$1,"standard",""),"|Float",""),ChapterTable!$1:$1,0),0),
      VLOOKUP($A1733-ChapterTable!$Q$11,ChapterTable!$1:$1048576,MATCH("최종"&amp;SUBSTITUTE(SUBSTITUTE(E$1,"standard",""),"|Float",""),ChapterTable!$1:$1,0),0)*ChapterTable!$Q$14
    ),
  OFFSET(E1733,-$B1733+IF($L1733,1,0),0)*
    (VLOOKUP(SUBSTITUTE(SUBSTITUTE(E$1,"standard",""),"|Float","")&amp;"인게임누적곱배수",ChapterTable!$S:$T,2,0)^C1733
    +VLOOKUP(SUBSTITUTE(SUBSTITUTE(E$1,"standard",""),"|Float","")&amp;"인게임누적합배수",ChapterTable!$S:$T,2,0)*C1733)
  )
  )
  )
)</f>
        <v>21174.602343750001</v>
      </c>
      <c r="F1733" s="1">
        <f ca="1">IF(AND($A1733=0,$B1733=1),
    VLOOKUP(1,ChapterTable!$1:$1048576,MATCH("최종"&amp;SUBSTITUTE(SUBSTITUTE(F$1,"standard",""),"|Float",""),ChapterTable!$1:$1,0),0)*ChapterTable!$Q$17,
  IF(AND($A1733=0,$B1733=0),
    F1734,
  IF($B1733=0,
    VLOOKUP($A1733,ChapterTable!$1:$1048576,MATCH("최종"&amp;SUBSTITUTE(SUBSTITUTE(F$1,"standard",""),"|Float",""),ChapterTable!$1:$1,0),0),
  IF($B1733=1,
    IF($L1733=FALSE,
      VLOOKUP($A1733,ChapterTable!$1:$1048576,MATCH("최종"&amp;SUBSTITUTE(SUBSTITUTE(F$1,"standard",""),"|Float",""),ChapterTable!$1:$1,0),0),
      VLOOKUP($A1733-ChapterTable!$Q$11,ChapterTable!$1:$1048576,MATCH("최종"&amp;SUBSTITUTE(SUBSTITUTE(F$1,"standard",""),"|Float",""),ChapterTable!$1:$1,0),0)*ChapterTable!$Q$14
    ),
  OFFSET(F1733,-$B1733+IF($L1733,1,0),0)*
    (VLOOKUP(SUBSTITUTE(SUBSTITUTE(F$1,"standard",""),"|Float","")&amp;"인게임누적곱배수",ChapterTable!$S:$T,2,0)^D1733
    +VLOOKUP(SUBSTITUTE(SUBSTITUTE(F$1,"standard",""),"|Float","")&amp;"인게임누적합배수",ChapterTable!$S:$T,2,0)*D1733)
  )
  )
  )
)</f>
        <v>8822.7509765625</v>
      </c>
      <c r="G1733" t="s">
        <v>76</v>
      </c>
      <c r="J1733" t="str">
        <f>IF(ISBLANK(I1733),"",
IFERROR(VLOOKUP(I1733,[1]StringTable!$1:$1048576,MATCH([1]StringTable!$B$1,[1]StringTable!$1:$1,0),0),
IFERROR(VLOOKUP(I1733,[1]InApkStringTable!$1:$1048576,MATCH([1]InApkStringTable!$B$1,[1]InApkStringTable!$1:$1,0),0),
"스트링없음")))</f>
        <v/>
      </c>
      <c r="L1733" t="b">
        <v>1</v>
      </c>
      <c r="N1733" t="str">
        <f>IF(ISBLANK(M1733),"",IF(ISERROR(VLOOKUP(M1733,MapTable!$A:$A,1,0)),"맵없음",""))</f>
        <v/>
      </c>
      <c r="O1733">
        <f t="shared" si="109"/>
        <v>5</v>
      </c>
      <c r="Q1733">
        <f t="shared" si="110"/>
        <v>5</v>
      </c>
      <c r="R1733" t="b">
        <f t="shared" ca="1" si="111"/>
        <v>0</v>
      </c>
      <c r="T1733" t="b">
        <f t="shared" ca="1" si="112"/>
        <v>0</v>
      </c>
      <c r="X1733" t="str">
        <f>IF(ISBLANK(W1733),"",
IF(ISERROR(FIND(",",W1733)),
  IF(ISERROR(VLOOKUP(W1733,MapTable!$A:$A,1,0)),"맵없음",
  ""),
IF(ISERROR(FIND(",",W1733,FIND(",",W1733)+1)),
  IF(OR(ISERROR(VLOOKUP(LEFT(W1733,FIND(",",W1733)-1),MapTable!$A:$A,1,0)),ISERROR(VLOOKUP(TRIM(MID(W1733,FIND(",",W1733)+1,999)),MapTable!$A:$A,1,0))),"맵없음",
  ""),
IF(ISERROR(FIND(",",W1733,FIND(",",W1733,FIND(",",W1733)+1)+1)),
  IF(OR(ISERROR(VLOOKUP(LEFT(W1733,FIND(",",W1733)-1),MapTable!$A:$A,1,0)),ISERROR(VLOOKUP(TRIM(MID(W1733,FIND(",",W1733)+1,FIND(",",W1733,FIND(",",W1733)+1)-FIND(",",W1733)-1)),MapTable!$A:$A,1,0)),ISERROR(VLOOKUP(TRIM(MID(W1733,FIND(",",W1733,FIND(",",W1733)+1)+1,999)),MapTable!$A:$A,1,0))),"맵없음",
  ""),
IF(ISERROR(FIND(",",W1733,FIND(",",W1733,FIND(",",W1733,FIND(",",W1733)+1)+1)+1)),
  IF(OR(ISERROR(VLOOKUP(LEFT(W1733,FIND(",",W1733)-1),MapTable!$A:$A,1,0)),ISERROR(VLOOKUP(TRIM(MID(W1733,FIND(",",W1733)+1,FIND(",",W1733,FIND(",",W1733)+1)-FIND(",",W1733)-1)),MapTable!$A:$A,1,0)),ISERROR(VLOOKUP(TRIM(MID(W1733,FIND(",",W1733,FIND(",",W1733)+1)+1,FIND(",",W1733,FIND(",",W1733,FIND(",",W1733)+1)+1)-FIND(",",W1733,FIND(",",W1733)+1)-1)),MapTable!$A:$A,1,0)),ISERROR(VLOOKUP(TRIM(MID(W1733,FIND(",",W1733,FIND(",",W1733,FIND(",",W1733)+1)+1)+1,999)),MapTable!$A:$A,1,0))),"맵없음",
  ""),
)))))</f>
        <v/>
      </c>
      <c r="AC1733" t="str">
        <f>IF(ISBLANK(AB1733),"",IF(ISERROR(VLOOKUP(AB1733,[3]DropTable!$A:$A,1,0)),"드랍없음",""))</f>
        <v/>
      </c>
      <c r="AE1733" t="str">
        <f>IF(ISBLANK(AD1733),"",IF(ISERROR(VLOOKUP(AD1733,[3]DropTable!$A:$A,1,0)),"드랍없음",""))</f>
        <v/>
      </c>
      <c r="AG1733">
        <v>9.8000000000000007</v>
      </c>
      <c r="AH1733">
        <v>1</v>
      </c>
    </row>
    <row r="1734" spans="1:34" x14ac:dyDescent="0.3">
      <c r="A1734">
        <v>12</v>
      </c>
      <c r="B1734">
        <v>43</v>
      </c>
      <c r="C1734">
        <f>IF(OR($L1734=TRUE,$A1734=0,MOD($A1734,ChapterTable!$S$20)&lt;&gt;0),
MAX(0,INT(($B1734+ChapterTable!$Q$26+VLOOKUP(SUBSTITUTE(C$1,"성장단계","")&amp;"단계오프셋",ChapterTable!$S:$T,2,0))/ChapterTable!$Q$23)),
MAX(0,INT(($B1734+ChapterTable!$S$26+VLOOKUP(SUBSTITUTE(C$1,"성장단계","")&amp;"보스단계오프셋",ChapterTable!$S:$T,2,0))/ChapterTable!$S$23)))</f>
        <v>4</v>
      </c>
      <c r="D1734">
        <f>IF(OR($L1734=TRUE,$A1734=0,MOD($A1734,ChapterTable!$S$20)&lt;&gt;0),
MAX(0,INT(($B1734+ChapterTable!$Q$26+VLOOKUP(SUBSTITUTE(D$1,"성장단계","")&amp;"단계오프셋",ChapterTable!$S:$T,2,0))/ChapterTable!$Q$23)),
MAX(0,INT(($B1734+ChapterTable!$S$26+VLOOKUP(SUBSTITUTE(D$1,"성장단계","")&amp;"보스단계오프셋",ChapterTable!$S:$T,2,0))/ChapterTable!$S$23)))</f>
        <v>4</v>
      </c>
      <c r="E1734" s="1">
        <f ca="1">IF(AND($A1734=0,$B1734=1),
    VLOOKUP(1,ChapterTable!$1:$1048576,MATCH("최종"&amp;SUBSTITUTE(SUBSTITUTE(E$1,"standard",""),"|Float",""),ChapterTable!$1:$1,0),0)*ChapterTable!$Q$17,
  IF(AND($A1734=0,$B1734=0),
    E1735,
  IF($B1734=0,
    VLOOKUP($A1734,ChapterTable!$1:$1048576,MATCH("최종"&amp;SUBSTITUTE(SUBSTITUTE(E$1,"standard",""),"|Float",""),ChapterTable!$1:$1,0),0),
  IF($B1734=1,
    IF($L1734=FALSE,
      VLOOKUP($A1734,ChapterTable!$1:$1048576,MATCH("최종"&amp;SUBSTITUTE(SUBSTITUTE(E$1,"standard",""),"|Float",""),ChapterTable!$1:$1,0),0),
      VLOOKUP($A1734-ChapterTable!$Q$11,ChapterTable!$1:$1048576,MATCH("최종"&amp;SUBSTITUTE(SUBSTITUTE(E$1,"standard",""),"|Float",""),ChapterTable!$1:$1,0),0)*ChapterTable!$Q$14
    ),
  OFFSET(E1734,-$B1734+IF($L1734,1,0),0)*
    (VLOOKUP(SUBSTITUTE(SUBSTITUTE(E$1,"standard",""),"|Float","")&amp;"인게임누적곱배수",ChapterTable!$S:$T,2,0)^C1734
    +VLOOKUP(SUBSTITUTE(SUBSTITUTE(E$1,"standard",""),"|Float","")&amp;"인게임누적합배수",ChapterTable!$S:$T,2,0)*C1734)
  )
  )
  )
)</f>
        <v>21174.602343750001</v>
      </c>
      <c r="F1734" s="1">
        <f ca="1">IF(AND($A1734=0,$B1734=1),
    VLOOKUP(1,ChapterTable!$1:$1048576,MATCH("최종"&amp;SUBSTITUTE(SUBSTITUTE(F$1,"standard",""),"|Float",""),ChapterTable!$1:$1,0),0)*ChapterTable!$Q$17,
  IF(AND($A1734=0,$B1734=0),
    F1735,
  IF($B1734=0,
    VLOOKUP($A1734,ChapterTable!$1:$1048576,MATCH("최종"&amp;SUBSTITUTE(SUBSTITUTE(F$1,"standard",""),"|Float",""),ChapterTable!$1:$1,0),0),
  IF($B1734=1,
    IF($L1734=FALSE,
      VLOOKUP($A1734,ChapterTable!$1:$1048576,MATCH("최종"&amp;SUBSTITUTE(SUBSTITUTE(F$1,"standard",""),"|Float",""),ChapterTable!$1:$1,0),0),
      VLOOKUP($A1734-ChapterTable!$Q$11,ChapterTable!$1:$1048576,MATCH("최종"&amp;SUBSTITUTE(SUBSTITUTE(F$1,"standard",""),"|Float",""),ChapterTable!$1:$1,0),0)*ChapterTable!$Q$14
    ),
  OFFSET(F1734,-$B1734+IF($L1734,1,0),0)*
    (VLOOKUP(SUBSTITUTE(SUBSTITUTE(F$1,"standard",""),"|Float","")&amp;"인게임누적곱배수",ChapterTable!$S:$T,2,0)^D1734
    +VLOOKUP(SUBSTITUTE(SUBSTITUTE(F$1,"standard",""),"|Float","")&amp;"인게임누적합배수",ChapterTable!$S:$T,2,0)*D1734)
  )
  )
  )
)</f>
        <v>8822.7509765625</v>
      </c>
      <c r="G1734" t="s">
        <v>76</v>
      </c>
      <c r="J1734" t="str">
        <f>IF(ISBLANK(I1734),"",
IFERROR(VLOOKUP(I1734,[1]StringTable!$1:$1048576,MATCH([1]StringTable!$B$1,[1]StringTable!$1:$1,0),0),
IFERROR(VLOOKUP(I1734,[1]InApkStringTable!$1:$1048576,MATCH([1]InApkStringTable!$B$1,[1]InApkStringTable!$1:$1,0),0),
"스트링없음")))</f>
        <v/>
      </c>
      <c r="L1734" t="b">
        <v>1</v>
      </c>
      <c r="N1734" t="str">
        <f>IF(ISBLANK(M1734),"",IF(ISERROR(VLOOKUP(M1734,MapTable!$A:$A,1,0)),"맵없음",""))</f>
        <v/>
      </c>
      <c r="O1734">
        <f t="shared" si="109"/>
        <v>5</v>
      </c>
      <c r="Q1734">
        <f t="shared" si="110"/>
        <v>5</v>
      </c>
      <c r="R1734" t="b">
        <f t="shared" ca="1" si="111"/>
        <v>0</v>
      </c>
      <c r="T1734" t="b">
        <f t="shared" ca="1" si="112"/>
        <v>0</v>
      </c>
      <c r="X1734" t="str">
        <f>IF(ISBLANK(W1734),"",
IF(ISERROR(FIND(",",W1734)),
  IF(ISERROR(VLOOKUP(W1734,MapTable!$A:$A,1,0)),"맵없음",
  ""),
IF(ISERROR(FIND(",",W1734,FIND(",",W1734)+1)),
  IF(OR(ISERROR(VLOOKUP(LEFT(W1734,FIND(",",W1734)-1),MapTable!$A:$A,1,0)),ISERROR(VLOOKUP(TRIM(MID(W1734,FIND(",",W1734)+1,999)),MapTable!$A:$A,1,0))),"맵없음",
  ""),
IF(ISERROR(FIND(",",W1734,FIND(",",W1734,FIND(",",W1734)+1)+1)),
  IF(OR(ISERROR(VLOOKUP(LEFT(W1734,FIND(",",W1734)-1),MapTable!$A:$A,1,0)),ISERROR(VLOOKUP(TRIM(MID(W1734,FIND(",",W1734)+1,FIND(",",W1734,FIND(",",W1734)+1)-FIND(",",W1734)-1)),MapTable!$A:$A,1,0)),ISERROR(VLOOKUP(TRIM(MID(W1734,FIND(",",W1734,FIND(",",W1734)+1)+1,999)),MapTable!$A:$A,1,0))),"맵없음",
  ""),
IF(ISERROR(FIND(",",W1734,FIND(",",W1734,FIND(",",W1734,FIND(",",W1734)+1)+1)+1)),
  IF(OR(ISERROR(VLOOKUP(LEFT(W1734,FIND(",",W1734)-1),MapTable!$A:$A,1,0)),ISERROR(VLOOKUP(TRIM(MID(W1734,FIND(",",W1734)+1,FIND(",",W1734,FIND(",",W1734)+1)-FIND(",",W1734)-1)),MapTable!$A:$A,1,0)),ISERROR(VLOOKUP(TRIM(MID(W1734,FIND(",",W1734,FIND(",",W1734)+1)+1,FIND(",",W1734,FIND(",",W1734,FIND(",",W1734)+1)+1)-FIND(",",W1734,FIND(",",W1734)+1)-1)),MapTable!$A:$A,1,0)),ISERROR(VLOOKUP(TRIM(MID(W1734,FIND(",",W1734,FIND(",",W1734,FIND(",",W1734)+1)+1)+1,999)),MapTable!$A:$A,1,0))),"맵없음",
  ""),
)))))</f>
        <v/>
      </c>
      <c r="AC1734" t="str">
        <f>IF(ISBLANK(AB1734),"",IF(ISERROR(VLOOKUP(AB1734,[3]DropTable!$A:$A,1,0)),"드랍없음",""))</f>
        <v/>
      </c>
      <c r="AE1734" t="str">
        <f>IF(ISBLANK(AD1734),"",IF(ISERROR(VLOOKUP(AD1734,[3]DropTable!$A:$A,1,0)),"드랍없음",""))</f>
        <v/>
      </c>
      <c r="AG1734">
        <v>9.8000000000000007</v>
      </c>
      <c r="AH1734">
        <v>1</v>
      </c>
    </row>
    <row r="1735" spans="1:34" x14ac:dyDescent="0.3">
      <c r="A1735">
        <v>12</v>
      </c>
      <c r="B1735">
        <v>44</v>
      </c>
      <c r="C1735">
        <f>IF(OR($L1735=TRUE,$A1735=0,MOD($A1735,ChapterTable!$S$20)&lt;&gt;0),
MAX(0,INT(($B1735+ChapterTable!$Q$26+VLOOKUP(SUBSTITUTE(C$1,"성장단계","")&amp;"단계오프셋",ChapterTable!$S:$T,2,0))/ChapterTable!$Q$23)),
MAX(0,INT(($B1735+ChapterTable!$S$26+VLOOKUP(SUBSTITUTE(C$1,"성장단계","")&amp;"보스단계오프셋",ChapterTable!$S:$T,2,0))/ChapterTable!$S$23)))</f>
        <v>4</v>
      </c>
      <c r="D1735">
        <f>IF(OR($L1735=TRUE,$A1735=0,MOD($A1735,ChapterTable!$S$20)&lt;&gt;0),
MAX(0,INT(($B1735+ChapterTable!$Q$26+VLOOKUP(SUBSTITUTE(D$1,"성장단계","")&amp;"단계오프셋",ChapterTable!$S:$T,2,0))/ChapterTable!$Q$23)),
MAX(0,INT(($B1735+ChapterTable!$S$26+VLOOKUP(SUBSTITUTE(D$1,"성장단계","")&amp;"보스단계오프셋",ChapterTable!$S:$T,2,0))/ChapterTable!$S$23)))</f>
        <v>4</v>
      </c>
      <c r="E1735" s="1">
        <f ca="1">IF(AND($A1735=0,$B1735=1),
    VLOOKUP(1,ChapterTable!$1:$1048576,MATCH("최종"&amp;SUBSTITUTE(SUBSTITUTE(E$1,"standard",""),"|Float",""),ChapterTable!$1:$1,0),0)*ChapterTable!$Q$17,
  IF(AND($A1735=0,$B1735=0),
    E1736,
  IF($B1735=0,
    VLOOKUP($A1735,ChapterTable!$1:$1048576,MATCH("최종"&amp;SUBSTITUTE(SUBSTITUTE(E$1,"standard",""),"|Float",""),ChapterTable!$1:$1,0),0),
  IF($B1735=1,
    IF($L1735=FALSE,
      VLOOKUP($A1735,ChapterTable!$1:$1048576,MATCH("최종"&amp;SUBSTITUTE(SUBSTITUTE(E$1,"standard",""),"|Float",""),ChapterTable!$1:$1,0),0),
      VLOOKUP($A1735-ChapterTable!$Q$11,ChapterTable!$1:$1048576,MATCH("최종"&amp;SUBSTITUTE(SUBSTITUTE(E$1,"standard",""),"|Float",""),ChapterTable!$1:$1,0),0)*ChapterTable!$Q$14
    ),
  OFFSET(E1735,-$B1735+IF($L1735,1,0),0)*
    (VLOOKUP(SUBSTITUTE(SUBSTITUTE(E$1,"standard",""),"|Float","")&amp;"인게임누적곱배수",ChapterTable!$S:$T,2,0)^C1735
    +VLOOKUP(SUBSTITUTE(SUBSTITUTE(E$1,"standard",""),"|Float","")&amp;"인게임누적합배수",ChapterTable!$S:$T,2,0)*C1735)
  )
  )
  )
)</f>
        <v>21174.602343750001</v>
      </c>
      <c r="F1735" s="1">
        <f ca="1">IF(AND($A1735=0,$B1735=1),
    VLOOKUP(1,ChapterTable!$1:$1048576,MATCH("최종"&amp;SUBSTITUTE(SUBSTITUTE(F$1,"standard",""),"|Float",""),ChapterTable!$1:$1,0),0)*ChapterTable!$Q$17,
  IF(AND($A1735=0,$B1735=0),
    F1736,
  IF($B1735=0,
    VLOOKUP($A1735,ChapterTable!$1:$1048576,MATCH("최종"&amp;SUBSTITUTE(SUBSTITUTE(F$1,"standard",""),"|Float",""),ChapterTable!$1:$1,0),0),
  IF($B1735=1,
    IF($L1735=FALSE,
      VLOOKUP($A1735,ChapterTable!$1:$1048576,MATCH("최종"&amp;SUBSTITUTE(SUBSTITUTE(F$1,"standard",""),"|Float",""),ChapterTable!$1:$1,0),0),
      VLOOKUP($A1735-ChapterTable!$Q$11,ChapterTable!$1:$1048576,MATCH("최종"&amp;SUBSTITUTE(SUBSTITUTE(F$1,"standard",""),"|Float",""),ChapterTable!$1:$1,0),0)*ChapterTable!$Q$14
    ),
  OFFSET(F1735,-$B1735+IF($L1735,1,0),0)*
    (VLOOKUP(SUBSTITUTE(SUBSTITUTE(F$1,"standard",""),"|Float","")&amp;"인게임누적곱배수",ChapterTable!$S:$T,2,0)^D1735
    +VLOOKUP(SUBSTITUTE(SUBSTITUTE(F$1,"standard",""),"|Float","")&amp;"인게임누적합배수",ChapterTable!$S:$T,2,0)*D1735)
  )
  )
  )
)</f>
        <v>8822.7509765625</v>
      </c>
      <c r="G1735" t="s">
        <v>76</v>
      </c>
      <c r="J1735" t="str">
        <f>IF(ISBLANK(I1735),"",
IFERROR(VLOOKUP(I1735,[1]StringTable!$1:$1048576,MATCH([1]StringTable!$B$1,[1]StringTable!$1:$1,0),0),
IFERROR(VLOOKUP(I1735,[1]InApkStringTable!$1:$1048576,MATCH([1]InApkStringTable!$B$1,[1]InApkStringTable!$1:$1,0),0),
"스트링없음")))</f>
        <v/>
      </c>
      <c r="L1735" t="b">
        <v>1</v>
      </c>
      <c r="N1735" t="str">
        <f>IF(ISBLANK(M1735),"",IF(ISERROR(VLOOKUP(M1735,MapTable!$A:$A,1,0)),"맵없음",""))</f>
        <v/>
      </c>
      <c r="O1735">
        <f t="shared" si="109"/>
        <v>5</v>
      </c>
      <c r="Q1735">
        <f t="shared" si="110"/>
        <v>5</v>
      </c>
      <c r="R1735" t="b">
        <f t="shared" ca="1" si="111"/>
        <v>0</v>
      </c>
      <c r="T1735" t="b">
        <f t="shared" ca="1" si="112"/>
        <v>0</v>
      </c>
      <c r="X1735" t="str">
        <f>IF(ISBLANK(W1735),"",
IF(ISERROR(FIND(",",W1735)),
  IF(ISERROR(VLOOKUP(W1735,MapTable!$A:$A,1,0)),"맵없음",
  ""),
IF(ISERROR(FIND(",",W1735,FIND(",",W1735)+1)),
  IF(OR(ISERROR(VLOOKUP(LEFT(W1735,FIND(",",W1735)-1),MapTable!$A:$A,1,0)),ISERROR(VLOOKUP(TRIM(MID(W1735,FIND(",",W1735)+1,999)),MapTable!$A:$A,1,0))),"맵없음",
  ""),
IF(ISERROR(FIND(",",W1735,FIND(",",W1735,FIND(",",W1735)+1)+1)),
  IF(OR(ISERROR(VLOOKUP(LEFT(W1735,FIND(",",W1735)-1),MapTable!$A:$A,1,0)),ISERROR(VLOOKUP(TRIM(MID(W1735,FIND(",",W1735)+1,FIND(",",W1735,FIND(",",W1735)+1)-FIND(",",W1735)-1)),MapTable!$A:$A,1,0)),ISERROR(VLOOKUP(TRIM(MID(W1735,FIND(",",W1735,FIND(",",W1735)+1)+1,999)),MapTable!$A:$A,1,0))),"맵없음",
  ""),
IF(ISERROR(FIND(",",W1735,FIND(",",W1735,FIND(",",W1735,FIND(",",W1735)+1)+1)+1)),
  IF(OR(ISERROR(VLOOKUP(LEFT(W1735,FIND(",",W1735)-1),MapTable!$A:$A,1,0)),ISERROR(VLOOKUP(TRIM(MID(W1735,FIND(",",W1735)+1,FIND(",",W1735,FIND(",",W1735)+1)-FIND(",",W1735)-1)),MapTable!$A:$A,1,0)),ISERROR(VLOOKUP(TRIM(MID(W1735,FIND(",",W1735,FIND(",",W1735)+1)+1,FIND(",",W1735,FIND(",",W1735,FIND(",",W1735)+1)+1)-FIND(",",W1735,FIND(",",W1735)+1)-1)),MapTable!$A:$A,1,0)),ISERROR(VLOOKUP(TRIM(MID(W1735,FIND(",",W1735,FIND(",",W1735,FIND(",",W1735)+1)+1)+1,999)),MapTable!$A:$A,1,0))),"맵없음",
  ""),
)))))</f>
        <v/>
      </c>
      <c r="AC1735" t="str">
        <f>IF(ISBLANK(AB1735),"",IF(ISERROR(VLOOKUP(AB1735,[3]DropTable!$A:$A,1,0)),"드랍없음",""))</f>
        <v/>
      </c>
      <c r="AE1735" t="str">
        <f>IF(ISBLANK(AD1735),"",IF(ISERROR(VLOOKUP(AD1735,[3]DropTable!$A:$A,1,0)),"드랍없음",""))</f>
        <v/>
      </c>
      <c r="AG1735">
        <v>9.8000000000000007</v>
      </c>
      <c r="AH1735">
        <v>1</v>
      </c>
    </row>
    <row r="1736" spans="1:34" x14ac:dyDescent="0.3">
      <c r="A1736">
        <v>12</v>
      </c>
      <c r="B1736">
        <v>45</v>
      </c>
      <c r="C1736">
        <f>IF(OR($L1736=TRUE,$A1736=0,MOD($A1736,ChapterTable!$S$20)&lt;&gt;0),
MAX(0,INT(($B1736+ChapterTable!$Q$26+VLOOKUP(SUBSTITUTE(C$1,"성장단계","")&amp;"단계오프셋",ChapterTable!$S:$T,2,0))/ChapterTable!$Q$23)),
MAX(0,INT(($B1736+ChapterTable!$S$26+VLOOKUP(SUBSTITUTE(C$1,"성장단계","")&amp;"보스단계오프셋",ChapterTable!$S:$T,2,0))/ChapterTable!$S$23)))</f>
        <v>4</v>
      </c>
      <c r="D1736">
        <f>IF(OR($L1736=TRUE,$A1736=0,MOD($A1736,ChapterTable!$S$20)&lt;&gt;0),
MAX(0,INT(($B1736+ChapterTable!$Q$26+VLOOKUP(SUBSTITUTE(D$1,"성장단계","")&amp;"단계오프셋",ChapterTable!$S:$T,2,0))/ChapterTable!$Q$23)),
MAX(0,INT(($B1736+ChapterTable!$S$26+VLOOKUP(SUBSTITUTE(D$1,"성장단계","")&amp;"보스단계오프셋",ChapterTable!$S:$T,2,0))/ChapterTable!$S$23)))</f>
        <v>4</v>
      </c>
      <c r="E1736" s="1">
        <f ca="1">IF(AND($A1736=0,$B1736=1),
    VLOOKUP(1,ChapterTable!$1:$1048576,MATCH("최종"&amp;SUBSTITUTE(SUBSTITUTE(E$1,"standard",""),"|Float",""),ChapterTable!$1:$1,0),0)*ChapterTable!$Q$17,
  IF(AND($A1736=0,$B1736=0),
    E1737,
  IF($B1736=0,
    VLOOKUP($A1736,ChapterTable!$1:$1048576,MATCH("최종"&amp;SUBSTITUTE(SUBSTITUTE(E$1,"standard",""),"|Float",""),ChapterTable!$1:$1,0),0),
  IF($B1736=1,
    IF($L1736=FALSE,
      VLOOKUP($A1736,ChapterTable!$1:$1048576,MATCH("최종"&amp;SUBSTITUTE(SUBSTITUTE(E$1,"standard",""),"|Float",""),ChapterTable!$1:$1,0),0),
      VLOOKUP($A1736-ChapterTable!$Q$11,ChapterTable!$1:$1048576,MATCH("최종"&amp;SUBSTITUTE(SUBSTITUTE(E$1,"standard",""),"|Float",""),ChapterTable!$1:$1,0),0)*ChapterTable!$Q$14
    ),
  OFFSET(E1736,-$B1736+IF($L1736,1,0),0)*
    (VLOOKUP(SUBSTITUTE(SUBSTITUTE(E$1,"standard",""),"|Float","")&amp;"인게임누적곱배수",ChapterTable!$S:$T,2,0)^C1736
    +VLOOKUP(SUBSTITUTE(SUBSTITUTE(E$1,"standard",""),"|Float","")&amp;"인게임누적합배수",ChapterTable!$S:$T,2,0)*C1736)
  )
  )
  )
)</f>
        <v>21174.602343750001</v>
      </c>
      <c r="F1736" s="1">
        <f ca="1">IF(AND($A1736=0,$B1736=1),
    VLOOKUP(1,ChapterTable!$1:$1048576,MATCH("최종"&amp;SUBSTITUTE(SUBSTITUTE(F$1,"standard",""),"|Float",""),ChapterTable!$1:$1,0),0)*ChapterTable!$Q$17,
  IF(AND($A1736=0,$B1736=0),
    F1737,
  IF($B1736=0,
    VLOOKUP($A1736,ChapterTable!$1:$1048576,MATCH("최종"&amp;SUBSTITUTE(SUBSTITUTE(F$1,"standard",""),"|Float",""),ChapterTable!$1:$1,0),0),
  IF($B1736=1,
    IF($L1736=FALSE,
      VLOOKUP($A1736,ChapterTable!$1:$1048576,MATCH("최종"&amp;SUBSTITUTE(SUBSTITUTE(F$1,"standard",""),"|Float",""),ChapterTable!$1:$1,0),0),
      VLOOKUP($A1736-ChapterTable!$Q$11,ChapterTable!$1:$1048576,MATCH("최종"&amp;SUBSTITUTE(SUBSTITUTE(F$1,"standard",""),"|Float",""),ChapterTable!$1:$1,0),0)*ChapterTable!$Q$14
    ),
  OFFSET(F1736,-$B1736+IF($L1736,1,0),0)*
    (VLOOKUP(SUBSTITUTE(SUBSTITUTE(F$1,"standard",""),"|Float","")&amp;"인게임누적곱배수",ChapterTable!$S:$T,2,0)^D1736
    +VLOOKUP(SUBSTITUTE(SUBSTITUTE(F$1,"standard",""),"|Float","")&amp;"인게임누적합배수",ChapterTable!$S:$T,2,0)*D1736)
  )
  )
  )
)</f>
        <v>8822.7509765625</v>
      </c>
      <c r="G1736" t="s">
        <v>76</v>
      </c>
      <c r="J1736" t="str">
        <f>IF(ISBLANK(I1736),"",
IFERROR(VLOOKUP(I1736,[1]StringTable!$1:$1048576,MATCH([1]StringTable!$B$1,[1]StringTable!$1:$1,0),0),
IFERROR(VLOOKUP(I1736,[1]InApkStringTable!$1:$1048576,MATCH([1]InApkStringTable!$B$1,[1]InApkStringTable!$1:$1,0),0),
"스트링없음")))</f>
        <v/>
      </c>
      <c r="L1736" t="b">
        <v>1</v>
      </c>
      <c r="N1736" t="str">
        <f>IF(ISBLANK(M1736),"",IF(ISERROR(VLOOKUP(M1736,MapTable!$A:$A,1,0)),"맵없음",""))</f>
        <v/>
      </c>
      <c r="O1736">
        <f t="shared" si="109"/>
        <v>11</v>
      </c>
      <c r="Q1736">
        <f t="shared" si="110"/>
        <v>11</v>
      </c>
      <c r="R1736" t="b">
        <f t="shared" ca="1" si="111"/>
        <v>0</v>
      </c>
      <c r="T1736" t="b">
        <f t="shared" ca="1" si="112"/>
        <v>0</v>
      </c>
      <c r="X1736" t="str">
        <f>IF(ISBLANK(W1736),"",
IF(ISERROR(FIND(",",W1736)),
  IF(ISERROR(VLOOKUP(W1736,MapTable!$A:$A,1,0)),"맵없음",
  ""),
IF(ISERROR(FIND(",",W1736,FIND(",",W1736)+1)),
  IF(OR(ISERROR(VLOOKUP(LEFT(W1736,FIND(",",W1736)-1),MapTable!$A:$A,1,0)),ISERROR(VLOOKUP(TRIM(MID(W1736,FIND(",",W1736)+1,999)),MapTable!$A:$A,1,0))),"맵없음",
  ""),
IF(ISERROR(FIND(",",W1736,FIND(",",W1736,FIND(",",W1736)+1)+1)),
  IF(OR(ISERROR(VLOOKUP(LEFT(W1736,FIND(",",W1736)-1),MapTable!$A:$A,1,0)),ISERROR(VLOOKUP(TRIM(MID(W1736,FIND(",",W1736)+1,FIND(",",W1736,FIND(",",W1736)+1)-FIND(",",W1736)-1)),MapTable!$A:$A,1,0)),ISERROR(VLOOKUP(TRIM(MID(W1736,FIND(",",W1736,FIND(",",W1736)+1)+1,999)),MapTable!$A:$A,1,0))),"맵없음",
  ""),
IF(ISERROR(FIND(",",W1736,FIND(",",W1736,FIND(",",W1736,FIND(",",W1736)+1)+1)+1)),
  IF(OR(ISERROR(VLOOKUP(LEFT(W1736,FIND(",",W1736)-1),MapTable!$A:$A,1,0)),ISERROR(VLOOKUP(TRIM(MID(W1736,FIND(",",W1736)+1,FIND(",",W1736,FIND(",",W1736)+1)-FIND(",",W1736)-1)),MapTable!$A:$A,1,0)),ISERROR(VLOOKUP(TRIM(MID(W1736,FIND(",",W1736,FIND(",",W1736)+1)+1,FIND(",",W1736,FIND(",",W1736,FIND(",",W1736)+1)+1)-FIND(",",W1736,FIND(",",W1736)+1)-1)),MapTable!$A:$A,1,0)),ISERROR(VLOOKUP(TRIM(MID(W1736,FIND(",",W1736,FIND(",",W1736,FIND(",",W1736)+1)+1)+1,999)),MapTable!$A:$A,1,0))),"맵없음",
  ""),
)))))</f>
        <v/>
      </c>
      <c r="AC1736" t="str">
        <f>IF(ISBLANK(AB1736),"",IF(ISERROR(VLOOKUP(AB1736,[3]DropTable!$A:$A,1,0)),"드랍없음",""))</f>
        <v/>
      </c>
      <c r="AE1736" t="str">
        <f>IF(ISBLANK(AD1736),"",IF(ISERROR(VLOOKUP(AD1736,[3]DropTable!$A:$A,1,0)),"드랍없음",""))</f>
        <v/>
      </c>
      <c r="AG1736">
        <v>9.8000000000000007</v>
      </c>
      <c r="AH1736">
        <v>1</v>
      </c>
    </row>
    <row r="1737" spans="1:34" x14ac:dyDescent="0.3">
      <c r="A1737">
        <v>12</v>
      </c>
      <c r="B1737">
        <v>46</v>
      </c>
      <c r="C1737">
        <f>IF(OR($L1737=TRUE,$A1737=0,MOD($A1737,ChapterTable!$S$20)&lt;&gt;0),
MAX(0,INT(($B1737+ChapterTable!$Q$26+VLOOKUP(SUBSTITUTE(C$1,"성장단계","")&amp;"단계오프셋",ChapterTable!$S:$T,2,0))/ChapterTable!$Q$23)),
MAX(0,INT(($B1737+ChapterTable!$S$26+VLOOKUP(SUBSTITUTE(C$1,"성장단계","")&amp;"보스단계오프셋",ChapterTable!$S:$T,2,0))/ChapterTable!$S$23)))</f>
        <v>5</v>
      </c>
      <c r="D1737">
        <f>IF(OR($L1737=TRUE,$A1737=0,MOD($A1737,ChapterTable!$S$20)&lt;&gt;0),
MAX(0,INT(($B1737+ChapterTable!$Q$26+VLOOKUP(SUBSTITUTE(D$1,"성장단계","")&amp;"단계오프셋",ChapterTable!$S:$T,2,0))/ChapterTable!$Q$23)),
MAX(0,INT(($B1737+ChapterTable!$S$26+VLOOKUP(SUBSTITUTE(D$1,"성장단계","")&amp;"보스단계오프셋",ChapterTable!$S:$T,2,0))/ChapterTable!$S$23)))</f>
        <v>4</v>
      </c>
      <c r="E1737" s="1">
        <f ca="1">IF(AND($A1737=0,$B1737=1),
    VLOOKUP(1,ChapterTable!$1:$1048576,MATCH("최종"&amp;SUBSTITUTE(SUBSTITUTE(E$1,"standard",""),"|Float",""),ChapterTable!$1:$1,0),0)*ChapterTable!$Q$17,
  IF(AND($A1737=0,$B1737=0),
    E1738,
  IF($B1737=0,
    VLOOKUP($A1737,ChapterTable!$1:$1048576,MATCH("최종"&amp;SUBSTITUTE(SUBSTITUTE(E$1,"standard",""),"|Float",""),ChapterTable!$1:$1,0),0),
  IF($B1737=1,
    IF($L1737=FALSE,
      VLOOKUP($A1737,ChapterTable!$1:$1048576,MATCH("최종"&amp;SUBSTITUTE(SUBSTITUTE(E$1,"standard",""),"|Float",""),ChapterTable!$1:$1,0),0),
      VLOOKUP($A1737-ChapterTable!$Q$11,ChapterTable!$1:$1048576,MATCH("최종"&amp;SUBSTITUTE(SUBSTITUTE(E$1,"standard",""),"|Float",""),ChapterTable!$1:$1,0),0)*ChapterTable!$Q$14
    ),
  OFFSET(E1737,-$B1737+IF($L1737,1,0),0)*
    (VLOOKUP(SUBSTITUTE(SUBSTITUTE(E$1,"standard",""),"|Float","")&amp;"인게임누적곱배수",ChapterTable!$S:$T,2,0)^C1737
    +VLOOKUP(SUBSTITUTE(SUBSTITUTE(E$1,"standard",""),"|Float","")&amp;"인게임누적합배수",ChapterTable!$S:$T,2,0)*C1737)
  )
  )
  )
)</f>
        <v>24262.565185546875</v>
      </c>
      <c r="F1737" s="1">
        <f ca="1">IF(AND($A1737=0,$B1737=1),
    VLOOKUP(1,ChapterTable!$1:$1048576,MATCH("최종"&amp;SUBSTITUTE(SUBSTITUTE(F$1,"standard",""),"|Float",""),ChapterTable!$1:$1,0),0)*ChapterTable!$Q$17,
  IF(AND($A1737=0,$B1737=0),
    F1738,
  IF($B1737=0,
    VLOOKUP($A1737,ChapterTable!$1:$1048576,MATCH("최종"&amp;SUBSTITUTE(SUBSTITUTE(F$1,"standard",""),"|Float",""),ChapterTable!$1:$1,0),0),
  IF($B1737=1,
    IF($L1737=FALSE,
      VLOOKUP($A1737,ChapterTable!$1:$1048576,MATCH("최종"&amp;SUBSTITUTE(SUBSTITUTE(F$1,"standard",""),"|Float",""),ChapterTable!$1:$1,0),0),
      VLOOKUP($A1737-ChapterTable!$Q$11,ChapterTable!$1:$1048576,MATCH("최종"&amp;SUBSTITUTE(SUBSTITUTE(F$1,"standard",""),"|Float",""),ChapterTable!$1:$1,0),0)*ChapterTable!$Q$14
    ),
  OFFSET(F1737,-$B1737+IF($L1737,1,0),0)*
    (VLOOKUP(SUBSTITUTE(SUBSTITUTE(F$1,"standard",""),"|Float","")&amp;"인게임누적곱배수",ChapterTable!$S:$T,2,0)^D1737
    +VLOOKUP(SUBSTITUTE(SUBSTITUTE(F$1,"standard",""),"|Float","")&amp;"인게임누적합배수",ChapterTable!$S:$T,2,0)*D1737)
  )
  )
  )
)</f>
        <v>8822.7509765625</v>
      </c>
      <c r="G1737" t="s">
        <v>76</v>
      </c>
      <c r="J1737" t="str">
        <f>IF(ISBLANK(I1737),"",
IFERROR(VLOOKUP(I1737,[1]StringTable!$1:$1048576,MATCH([1]StringTable!$B$1,[1]StringTable!$1:$1,0),0),
IFERROR(VLOOKUP(I1737,[1]InApkStringTable!$1:$1048576,MATCH([1]InApkStringTable!$B$1,[1]InApkStringTable!$1:$1,0),0),
"스트링없음")))</f>
        <v/>
      </c>
      <c r="L1737" t="b">
        <v>1</v>
      </c>
      <c r="N1737" t="str">
        <f>IF(ISBLANK(M1737),"",IF(ISERROR(VLOOKUP(M1737,MapTable!$A:$A,1,0)),"맵없음",""))</f>
        <v/>
      </c>
      <c r="O1737">
        <f t="shared" si="109"/>
        <v>5</v>
      </c>
      <c r="Q1737">
        <f t="shared" si="110"/>
        <v>5</v>
      </c>
      <c r="R1737" t="b">
        <f t="shared" ca="1" si="111"/>
        <v>0</v>
      </c>
      <c r="T1737" t="b">
        <f t="shared" ca="1" si="112"/>
        <v>0</v>
      </c>
      <c r="X1737" t="str">
        <f>IF(ISBLANK(W1737),"",
IF(ISERROR(FIND(",",W1737)),
  IF(ISERROR(VLOOKUP(W1737,MapTable!$A:$A,1,0)),"맵없음",
  ""),
IF(ISERROR(FIND(",",W1737,FIND(",",W1737)+1)),
  IF(OR(ISERROR(VLOOKUP(LEFT(W1737,FIND(",",W1737)-1),MapTable!$A:$A,1,0)),ISERROR(VLOOKUP(TRIM(MID(W1737,FIND(",",W1737)+1,999)),MapTable!$A:$A,1,0))),"맵없음",
  ""),
IF(ISERROR(FIND(",",W1737,FIND(",",W1737,FIND(",",W1737)+1)+1)),
  IF(OR(ISERROR(VLOOKUP(LEFT(W1737,FIND(",",W1737)-1),MapTable!$A:$A,1,0)),ISERROR(VLOOKUP(TRIM(MID(W1737,FIND(",",W1737)+1,FIND(",",W1737,FIND(",",W1737)+1)-FIND(",",W1737)-1)),MapTable!$A:$A,1,0)),ISERROR(VLOOKUP(TRIM(MID(W1737,FIND(",",W1737,FIND(",",W1737)+1)+1,999)),MapTable!$A:$A,1,0))),"맵없음",
  ""),
IF(ISERROR(FIND(",",W1737,FIND(",",W1737,FIND(",",W1737,FIND(",",W1737)+1)+1)+1)),
  IF(OR(ISERROR(VLOOKUP(LEFT(W1737,FIND(",",W1737)-1),MapTable!$A:$A,1,0)),ISERROR(VLOOKUP(TRIM(MID(W1737,FIND(",",W1737)+1,FIND(",",W1737,FIND(",",W1737)+1)-FIND(",",W1737)-1)),MapTable!$A:$A,1,0)),ISERROR(VLOOKUP(TRIM(MID(W1737,FIND(",",W1737,FIND(",",W1737)+1)+1,FIND(",",W1737,FIND(",",W1737,FIND(",",W1737)+1)+1)-FIND(",",W1737,FIND(",",W1737)+1)-1)),MapTable!$A:$A,1,0)),ISERROR(VLOOKUP(TRIM(MID(W1737,FIND(",",W1737,FIND(",",W1737,FIND(",",W1737)+1)+1)+1,999)),MapTable!$A:$A,1,0))),"맵없음",
  ""),
)))))</f>
        <v/>
      </c>
      <c r="AC1737" t="str">
        <f>IF(ISBLANK(AB1737),"",IF(ISERROR(VLOOKUP(AB1737,[3]DropTable!$A:$A,1,0)),"드랍없음",""))</f>
        <v/>
      </c>
      <c r="AE1737" t="str">
        <f>IF(ISBLANK(AD1737),"",IF(ISERROR(VLOOKUP(AD1737,[3]DropTable!$A:$A,1,0)),"드랍없음",""))</f>
        <v/>
      </c>
      <c r="AG1737">
        <v>9.8000000000000007</v>
      </c>
      <c r="AH1737">
        <v>1</v>
      </c>
    </row>
    <row r="1738" spans="1:34" x14ac:dyDescent="0.3">
      <c r="A1738">
        <v>12</v>
      </c>
      <c r="B1738">
        <v>47</v>
      </c>
      <c r="C1738">
        <f>IF(OR($L1738=TRUE,$A1738=0,MOD($A1738,ChapterTable!$S$20)&lt;&gt;0),
MAX(0,INT(($B1738+ChapterTable!$Q$26+VLOOKUP(SUBSTITUTE(C$1,"성장단계","")&amp;"단계오프셋",ChapterTable!$S:$T,2,0))/ChapterTable!$Q$23)),
MAX(0,INT(($B1738+ChapterTable!$S$26+VLOOKUP(SUBSTITUTE(C$1,"성장단계","")&amp;"보스단계오프셋",ChapterTable!$S:$T,2,0))/ChapterTable!$S$23)))</f>
        <v>5</v>
      </c>
      <c r="D1738">
        <f>IF(OR($L1738=TRUE,$A1738=0,MOD($A1738,ChapterTable!$S$20)&lt;&gt;0),
MAX(0,INT(($B1738+ChapterTable!$Q$26+VLOOKUP(SUBSTITUTE(D$1,"성장단계","")&amp;"단계오프셋",ChapterTable!$S:$T,2,0))/ChapterTable!$Q$23)),
MAX(0,INT(($B1738+ChapterTable!$S$26+VLOOKUP(SUBSTITUTE(D$1,"성장단계","")&amp;"보스단계오프셋",ChapterTable!$S:$T,2,0))/ChapterTable!$S$23)))</f>
        <v>4</v>
      </c>
      <c r="E1738" s="1">
        <f ca="1">IF(AND($A1738=0,$B1738=1),
    VLOOKUP(1,ChapterTable!$1:$1048576,MATCH("최종"&amp;SUBSTITUTE(SUBSTITUTE(E$1,"standard",""),"|Float",""),ChapterTable!$1:$1,0),0)*ChapterTable!$Q$17,
  IF(AND($A1738=0,$B1738=0),
    E1739,
  IF($B1738=0,
    VLOOKUP($A1738,ChapterTable!$1:$1048576,MATCH("최종"&amp;SUBSTITUTE(SUBSTITUTE(E$1,"standard",""),"|Float",""),ChapterTable!$1:$1,0),0),
  IF($B1738=1,
    IF($L1738=FALSE,
      VLOOKUP($A1738,ChapterTable!$1:$1048576,MATCH("최종"&amp;SUBSTITUTE(SUBSTITUTE(E$1,"standard",""),"|Float",""),ChapterTable!$1:$1,0),0),
      VLOOKUP($A1738-ChapterTable!$Q$11,ChapterTable!$1:$1048576,MATCH("최종"&amp;SUBSTITUTE(SUBSTITUTE(E$1,"standard",""),"|Float",""),ChapterTable!$1:$1,0),0)*ChapterTable!$Q$14
    ),
  OFFSET(E1738,-$B1738+IF($L1738,1,0),0)*
    (VLOOKUP(SUBSTITUTE(SUBSTITUTE(E$1,"standard",""),"|Float","")&amp;"인게임누적곱배수",ChapterTable!$S:$T,2,0)^C1738
    +VLOOKUP(SUBSTITUTE(SUBSTITUTE(E$1,"standard",""),"|Float","")&amp;"인게임누적합배수",ChapterTable!$S:$T,2,0)*C1738)
  )
  )
  )
)</f>
        <v>24262.565185546875</v>
      </c>
      <c r="F1738" s="1">
        <f ca="1">IF(AND($A1738=0,$B1738=1),
    VLOOKUP(1,ChapterTable!$1:$1048576,MATCH("최종"&amp;SUBSTITUTE(SUBSTITUTE(F$1,"standard",""),"|Float",""),ChapterTable!$1:$1,0),0)*ChapterTable!$Q$17,
  IF(AND($A1738=0,$B1738=0),
    F1739,
  IF($B1738=0,
    VLOOKUP($A1738,ChapterTable!$1:$1048576,MATCH("최종"&amp;SUBSTITUTE(SUBSTITUTE(F$1,"standard",""),"|Float",""),ChapterTable!$1:$1,0),0),
  IF($B1738=1,
    IF($L1738=FALSE,
      VLOOKUP($A1738,ChapterTable!$1:$1048576,MATCH("최종"&amp;SUBSTITUTE(SUBSTITUTE(F$1,"standard",""),"|Float",""),ChapterTable!$1:$1,0),0),
      VLOOKUP($A1738-ChapterTable!$Q$11,ChapterTable!$1:$1048576,MATCH("최종"&amp;SUBSTITUTE(SUBSTITUTE(F$1,"standard",""),"|Float",""),ChapterTable!$1:$1,0),0)*ChapterTable!$Q$14
    ),
  OFFSET(F1738,-$B1738+IF($L1738,1,0),0)*
    (VLOOKUP(SUBSTITUTE(SUBSTITUTE(F$1,"standard",""),"|Float","")&amp;"인게임누적곱배수",ChapterTable!$S:$T,2,0)^D1738
    +VLOOKUP(SUBSTITUTE(SUBSTITUTE(F$1,"standard",""),"|Float","")&amp;"인게임누적합배수",ChapterTable!$S:$T,2,0)*D1738)
  )
  )
  )
)</f>
        <v>8822.7509765625</v>
      </c>
      <c r="G1738" t="s">
        <v>76</v>
      </c>
      <c r="J1738" t="str">
        <f>IF(ISBLANK(I1738),"",
IFERROR(VLOOKUP(I1738,[1]StringTable!$1:$1048576,MATCH([1]StringTable!$B$1,[1]StringTable!$1:$1,0),0),
IFERROR(VLOOKUP(I1738,[1]InApkStringTable!$1:$1048576,MATCH([1]InApkStringTable!$B$1,[1]InApkStringTable!$1:$1,0),0),
"스트링없음")))</f>
        <v/>
      </c>
      <c r="L1738" t="b">
        <v>1</v>
      </c>
      <c r="N1738" t="str">
        <f>IF(ISBLANK(M1738),"",IF(ISERROR(VLOOKUP(M1738,MapTable!$A:$A,1,0)),"맵없음",""))</f>
        <v/>
      </c>
      <c r="O1738">
        <f t="shared" si="109"/>
        <v>5</v>
      </c>
      <c r="Q1738">
        <f t="shared" si="110"/>
        <v>5</v>
      </c>
      <c r="R1738" t="b">
        <f t="shared" ca="1" si="111"/>
        <v>0</v>
      </c>
      <c r="T1738" t="b">
        <f t="shared" ca="1" si="112"/>
        <v>0</v>
      </c>
      <c r="X1738" t="str">
        <f>IF(ISBLANK(W1738),"",
IF(ISERROR(FIND(",",W1738)),
  IF(ISERROR(VLOOKUP(W1738,MapTable!$A:$A,1,0)),"맵없음",
  ""),
IF(ISERROR(FIND(",",W1738,FIND(",",W1738)+1)),
  IF(OR(ISERROR(VLOOKUP(LEFT(W1738,FIND(",",W1738)-1),MapTable!$A:$A,1,0)),ISERROR(VLOOKUP(TRIM(MID(W1738,FIND(",",W1738)+1,999)),MapTable!$A:$A,1,0))),"맵없음",
  ""),
IF(ISERROR(FIND(",",W1738,FIND(",",W1738,FIND(",",W1738)+1)+1)),
  IF(OR(ISERROR(VLOOKUP(LEFT(W1738,FIND(",",W1738)-1),MapTable!$A:$A,1,0)),ISERROR(VLOOKUP(TRIM(MID(W1738,FIND(",",W1738)+1,FIND(",",W1738,FIND(",",W1738)+1)-FIND(",",W1738)-1)),MapTable!$A:$A,1,0)),ISERROR(VLOOKUP(TRIM(MID(W1738,FIND(",",W1738,FIND(",",W1738)+1)+1,999)),MapTable!$A:$A,1,0))),"맵없음",
  ""),
IF(ISERROR(FIND(",",W1738,FIND(",",W1738,FIND(",",W1738,FIND(",",W1738)+1)+1)+1)),
  IF(OR(ISERROR(VLOOKUP(LEFT(W1738,FIND(",",W1738)-1),MapTable!$A:$A,1,0)),ISERROR(VLOOKUP(TRIM(MID(W1738,FIND(",",W1738)+1,FIND(",",W1738,FIND(",",W1738)+1)-FIND(",",W1738)-1)),MapTable!$A:$A,1,0)),ISERROR(VLOOKUP(TRIM(MID(W1738,FIND(",",W1738,FIND(",",W1738)+1)+1,FIND(",",W1738,FIND(",",W1738,FIND(",",W1738)+1)+1)-FIND(",",W1738,FIND(",",W1738)+1)-1)),MapTable!$A:$A,1,0)),ISERROR(VLOOKUP(TRIM(MID(W1738,FIND(",",W1738,FIND(",",W1738,FIND(",",W1738)+1)+1)+1,999)),MapTable!$A:$A,1,0))),"맵없음",
  ""),
)))))</f>
        <v/>
      </c>
      <c r="AC1738" t="str">
        <f>IF(ISBLANK(AB1738),"",IF(ISERROR(VLOOKUP(AB1738,[3]DropTable!$A:$A,1,0)),"드랍없음",""))</f>
        <v/>
      </c>
      <c r="AE1738" t="str">
        <f>IF(ISBLANK(AD1738),"",IF(ISERROR(VLOOKUP(AD1738,[3]DropTable!$A:$A,1,0)),"드랍없음",""))</f>
        <v/>
      </c>
      <c r="AG1738">
        <v>9.8000000000000007</v>
      </c>
      <c r="AH1738">
        <v>1</v>
      </c>
    </row>
    <row r="1739" spans="1:34" x14ac:dyDescent="0.3">
      <c r="A1739">
        <v>12</v>
      </c>
      <c r="B1739">
        <v>48</v>
      </c>
      <c r="C1739">
        <f>IF(OR($L1739=TRUE,$A1739=0,MOD($A1739,ChapterTable!$S$20)&lt;&gt;0),
MAX(0,INT(($B1739+ChapterTable!$Q$26+VLOOKUP(SUBSTITUTE(C$1,"성장단계","")&amp;"단계오프셋",ChapterTable!$S:$T,2,0))/ChapterTable!$Q$23)),
MAX(0,INT(($B1739+ChapterTable!$S$26+VLOOKUP(SUBSTITUTE(C$1,"성장단계","")&amp;"보스단계오프셋",ChapterTable!$S:$T,2,0))/ChapterTable!$S$23)))</f>
        <v>5</v>
      </c>
      <c r="D1739">
        <f>IF(OR($L1739=TRUE,$A1739=0,MOD($A1739,ChapterTable!$S$20)&lt;&gt;0),
MAX(0,INT(($B1739+ChapterTable!$Q$26+VLOOKUP(SUBSTITUTE(D$1,"성장단계","")&amp;"단계오프셋",ChapterTable!$S:$T,2,0))/ChapterTable!$Q$23)),
MAX(0,INT(($B1739+ChapterTable!$S$26+VLOOKUP(SUBSTITUTE(D$1,"성장단계","")&amp;"보스단계오프셋",ChapterTable!$S:$T,2,0))/ChapterTable!$S$23)))</f>
        <v>4</v>
      </c>
      <c r="E1739" s="1">
        <f ca="1">IF(AND($A1739=0,$B1739=1),
    VLOOKUP(1,ChapterTable!$1:$1048576,MATCH("최종"&amp;SUBSTITUTE(SUBSTITUTE(E$1,"standard",""),"|Float",""),ChapterTable!$1:$1,0),0)*ChapterTable!$Q$17,
  IF(AND($A1739=0,$B1739=0),
    E1740,
  IF($B1739=0,
    VLOOKUP($A1739,ChapterTable!$1:$1048576,MATCH("최종"&amp;SUBSTITUTE(SUBSTITUTE(E$1,"standard",""),"|Float",""),ChapterTable!$1:$1,0),0),
  IF($B1739=1,
    IF($L1739=FALSE,
      VLOOKUP($A1739,ChapterTable!$1:$1048576,MATCH("최종"&amp;SUBSTITUTE(SUBSTITUTE(E$1,"standard",""),"|Float",""),ChapterTable!$1:$1,0),0),
      VLOOKUP($A1739-ChapterTable!$Q$11,ChapterTable!$1:$1048576,MATCH("최종"&amp;SUBSTITUTE(SUBSTITUTE(E$1,"standard",""),"|Float",""),ChapterTable!$1:$1,0),0)*ChapterTable!$Q$14
    ),
  OFFSET(E1739,-$B1739+IF($L1739,1,0),0)*
    (VLOOKUP(SUBSTITUTE(SUBSTITUTE(E$1,"standard",""),"|Float","")&amp;"인게임누적곱배수",ChapterTable!$S:$T,2,0)^C1739
    +VLOOKUP(SUBSTITUTE(SUBSTITUTE(E$1,"standard",""),"|Float","")&amp;"인게임누적합배수",ChapterTable!$S:$T,2,0)*C1739)
  )
  )
  )
)</f>
        <v>24262.565185546875</v>
      </c>
      <c r="F1739" s="1">
        <f ca="1">IF(AND($A1739=0,$B1739=1),
    VLOOKUP(1,ChapterTable!$1:$1048576,MATCH("최종"&amp;SUBSTITUTE(SUBSTITUTE(F$1,"standard",""),"|Float",""),ChapterTable!$1:$1,0),0)*ChapterTable!$Q$17,
  IF(AND($A1739=0,$B1739=0),
    F1740,
  IF($B1739=0,
    VLOOKUP($A1739,ChapterTable!$1:$1048576,MATCH("최종"&amp;SUBSTITUTE(SUBSTITUTE(F$1,"standard",""),"|Float",""),ChapterTable!$1:$1,0),0),
  IF($B1739=1,
    IF($L1739=FALSE,
      VLOOKUP($A1739,ChapterTable!$1:$1048576,MATCH("최종"&amp;SUBSTITUTE(SUBSTITUTE(F$1,"standard",""),"|Float",""),ChapterTable!$1:$1,0),0),
      VLOOKUP($A1739-ChapterTable!$Q$11,ChapterTable!$1:$1048576,MATCH("최종"&amp;SUBSTITUTE(SUBSTITUTE(F$1,"standard",""),"|Float",""),ChapterTable!$1:$1,0),0)*ChapterTable!$Q$14
    ),
  OFFSET(F1739,-$B1739+IF($L1739,1,0),0)*
    (VLOOKUP(SUBSTITUTE(SUBSTITUTE(F$1,"standard",""),"|Float","")&amp;"인게임누적곱배수",ChapterTable!$S:$T,2,0)^D1739
    +VLOOKUP(SUBSTITUTE(SUBSTITUTE(F$1,"standard",""),"|Float","")&amp;"인게임누적합배수",ChapterTable!$S:$T,2,0)*D1739)
  )
  )
  )
)</f>
        <v>8822.7509765625</v>
      </c>
      <c r="G1739" t="s">
        <v>76</v>
      </c>
      <c r="J1739" t="str">
        <f>IF(ISBLANK(I1739),"",
IFERROR(VLOOKUP(I1739,[1]StringTable!$1:$1048576,MATCH([1]StringTable!$B$1,[1]StringTable!$1:$1,0),0),
IFERROR(VLOOKUP(I1739,[1]InApkStringTable!$1:$1048576,MATCH([1]InApkStringTable!$B$1,[1]InApkStringTable!$1:$1,0),0),
"스트링없음")))</f>
        <v/>
      </c>
      <c r="L1739" t="b">
        <v>1</v>
      </c>
      <c r="N1739" t="str">
        <f>IF(ISBLANK(M1739),"",IF(ISERROR(VLOOKUP(M1739,MapTable!$A:$A,1,0)),"맵없음",""))</f>
        <v/>
      </c>
      <c r="O1739">
        <f t="shared" si="109"/>
        <v>5</v>
      </c>
      <c r="Q1739">
        <f t="shared" si="110"/>
        <v>5</v>
      </c>
      <c r="R1739" t="b">
        <f t="shared" ca="1" si="111"/>
        <v>0</v>
      </c>
      <c r="T1739" t="b">
        <f t="shared" ca="1" si="112"/>
        <v>0</v>
      </c>
      <c r="X1739" t="str">
        <f>IF(ISBLANK(W1739),"",
IF(ISERROR(FIND(",",W1739)),
  IF(ISERROR(VLOOKUP(W1739,MapTable!$A:$A,1,0)),"맵없음",
  ""),
IF(ISERROR(FIND(",",W1739,FIND(",",W1739)+1)),
  IF(OR(ISERROR(VLOOKUP(LEFT(W1739,FIND(",",W1739)-1),MapTable!$A:$A,1,0)),ISERROR(VLOOKUP(TRIM(MID(W1739,FIND(",",W1739)+1,999)),MapTable!$A:$A,1,0))),"맵없음",
  ""),
IF(ISERROR(FIND(",",W1739,FIND(",",W1739,FIND(",",W1739)+1)+1)),
  IF(OR(ISERROR(VLOOKUP(LEFT(W1739,FIND(",",W1739)-1),MapTable!$A:$A,1,0)),ISERROR(VLOOKUP(TRIM(MID(W1739,FIND(",",W1739)+1,FIND(",",W1739,FIND(",",W1739)+1)-FIND(",",W1739)-1)),MapTable!$A:$A,1,0)),ISERROR(VLOOKUP(TRIM(MID(W1739,FIND(",",W1739,FIND(",",W1739)+1)+1,999)),MapTable!$A:$A,1,0))),"맵없음",
  ""),
IF(ISERROR(FIND(",",W1739,FIND(",",W1739,FIND(",",W1739,FIND(",",W1739)+1)+1)+1)),
  IF(OR(ISERROR(VLOOKUP(LEFT(W1739,FIND(",",W1739)-1),MapTable!$A:$A,1,0)),ISERROR(VLOOKUP(TRIM(MID(W1739,FIND(",",W1739)+1,FIND(",",W1739,FIND(",",W1739)+1)-FIND(",",W1739)-1)),MapTable!$A:$A,1,0)),ISERROR(VLOOKUP(TRIM(MID(W1739,FIND(",",W1739,FIND(",",W1739)+1)+1,FIND(",",W1739,FIND(",",W1739,FIND(",",W1739)+1)+1)-FIND(",",W1739,FIND(",",W1739)+1)-1)),MapTable!$A:$A,1,0)),ISERROR(VLOOKUP(TRIM(MID(W1739,FIND(",",W1739,FIND(",",W1739,FIND(",",W1739)+1)+1)+1,999)),MapTable!$A:$A,1,0))),"맵없음",
  ""),
)))))</f>
        <v/>
      </c>
      <c r="AC1739" t="str">
        <f>IF(ISBLANK(AB1739),"",IF(ISERROR(VLOOKUP(AB1739,[3]DropTable!$A:$A,1,0)),"드랍없음",""))</f>
        <v/>
      </c>
      <c r="AE1739" t="str">
        <f>IF(ISBLANK(AD1739),"",IF(ISERROR(VLOOKUP(AD1739,[3]DropTable!$A:$A,1,0)),"드랍없음",""))</f>
        <v/>
      </c>
      <c r="AG1739">
        <v>9.8000000000000007</v>
      </c>
      <c r="AH1739">
        <v>1</v>
      </c>
    </row>
    <row r="1740" spans="1:34" x14ac:dyDescent="0.3">
      <c r="A1740">
        <v>12</v>
      </c>
      <c r="B1740">
        <v>49</v>
      </c>
      <c r="C1740">
        <f>IF(OR($L1740=TRUE,$A1740=0,MOD($A1740,ChapterTable!$S$20)&lt;&gt;0),
MAX(0,INT(($B1740+ChapterTable!$Q$26+VLOOKUP(SUBSTITUTE(C$1,"성장단계","")&amp;"단계오프셋",ChapterTable!$S:$T,2,0))/ChapterTable!$Q$23)),
MAX(0,INT(($B1740+ChapterTable!$S$26+VLOOKUP(SUBSTITUTE(C$1,"성장단계","")&amp;"보스단계오프셋",ChapterTable!$S:$T,2,0))/ChapterTable!$S$23)))</f>
        <v>5</v>
      </c>
      <c r="D1740">
        <f>IF(OR($L1740=TRUE,$A1740=0,MOD($A1740,ChapterTable!$S$20)&lt;&gt;0),
MAX(0,INT(($B1740+ChapterTable!$Q$26+VLOOKUP(SUBSTITUTE(D$1,"성장단계","")&amp;"단계오프셋",ChapterTable!$S:$T,2,0))/ChapterTable!$Q$23)),
MAX(0,INT(($B1740+ChapterTable!$S$26+VLOOKUP(SUBSTITUTE(D$1,"성장단계","")&amp;"보스단계오프셋",ChapterTable!$S:$T,2,0))/ChapterTable!$S$23)))</f>
        <v>4</v>
      </c>
      <c r="E1740" s="1">
        <f ca="1">IF(AND($A1740=0,$B1740=1),
    VLOOKUP(1,ChapterTable!$1:$1048576,MATCH("최종"&amp;SUBSTITUTE(SUBSTITUTE(E$1,"standard",""),"|Float",""),ChapterTable!$1:$1,0),0)*ChapterTable!$Q$17,
  IF(AND($A1740=0,$B1740=0),
    E1741,
  IF($B1740=0,
    VLOOKUP($A1740,ChapterTable!$1:$1048576,MATCH("최종"&amp;SUBSTITUTE(SUBSTITUTE(E$1,"standard",""),"|Float",""),ChapterTable!$1:$1,0),0),
  IF($B1740=1,
    IF($L1740=FALSE,
      VLOOKUP($A1740,ChapterTable!$1:$1048576,MATCH("최종"&amp;SUBSTITUTE(SUBSTITUTE(E$1,"standard",""),"|Float",""),ChapterTable!$1:$1,0),0),
      VLOOKUP($A1740-ChapterTable!$Q$11,ChapterTable!$1:$1048576,MATCH("최종"&amp;SUBSTITUTE(SUBSTITUTE(E$1,"standard",""),"|Float",""),ChapterTable!$1:$1,0),0)*ChapterTable!$Q$14
    ),
  OFFSET(E1740,-$B1740+IF($L1740,1,0),0)*
    (VLOOKUP(SUBSTITUTE(SUBSTITUTE(E$1,"standard",""),"|Float","")&amp;"인게임누적곱배수",ChapterTable!$S:$T,2,0)^C1740
    +VLOOKUP(SUBSTITUTE(SUBSTITUTE(E$1,"standard",""),"|Float","")&amp;"인게임누적합배수",ChapterTable!$S:$T,2,0)*C1740)
  )
  )
  )
)</f>
        <v>24262.565185546875</v>
      </c>
      <c r="F1740" s="1">
        <f ca="1">IF(AND($A1740=0,$B1740=1),
    VLOOKUP(1,ChapterTable!$1:$1048576,MATCH("최종"&amp;SUBSTITUTE(SUBSTITUTE(F$1,"standard",""),"|Float",""),ChapterTable!$1:$1,0),0)*ChapterTable!$Q$17,
  IF(AND($A1740=0,$B1740=0),
    F1741,
  IF($B1740=0,
    VLOOKUP($A1740,ChapterTable!$1:$1048576,MATCH("최종"&amp;SUBSTITUTE(SUBSTITUTE(F$1,"standard",""),"|Float",""),ChapterTable!$1:$1,0),0),
  IF($B1740=1,
    IF($L1740=FALSE,
      VLOOKUP($A1740,ChapterTable!$1:$1048576,MATCH("최종"&amp;SUBSTITUTE(SUBSTITUTE(F$1,"standard",""),"|Float",""),ChapterTable!$1:$1,0),0),
      VLOOKUP($A1740-ChapterTable!$Q$11,ChapterTable!$1:$1048576,MATCH("최종"&amp;SUBSTITUTE(SUBSTITUTE(F$1,"standard",""),"|Float",""),ChapterTable!$1:$1,0),0)*ChapterTable!$Q$14
    ),
  OFFSET(F1740,-$B1740+IF($L1740,1,0),0)*
    (VLOOKUP(SUBSTITUTE(SUBSTITUTE(F$1,"standard",""),"|Float","")&amp;"인게임누적곱배수",ChapterTable!$S:$T,2,0)^D1740
    +VLOOKUP(SUBSTITUTE(SUBSTITUTE(F$1,"standard",""),"|Float","")&amp;"인게임누적합배수",ChapterTable!$S:$T,2,0)*D1740)
  )
  )
  )
)</f>
        <v>8822.7509765625</v>
      </c>
      <c r="G1740" t="s">
        <v>76</v>
      </c>
      <c r="J1740" t="str">
        <f>IF(ISBLANK(I1740),"",
IFERROR(VLOOKUP(I1740,[1]StringTable!$1:$1048576,MATCH([1]StringTable!$B$1,[1]StringTable!$1:$1,0),0),
IFERROR(VLOOKUP(I1740,[1]InApkStringTable!$1:$1048576,MATCH([1]InApkStringTable!$B$1,[1]InApkStringTable!$1:$1,0),0),
"스트링없음")))</f>
        <v/>
      </c>
      <c r="L1740" t="b">
        <v>1</v>
      </c>
      <c r="N1740" t="str">
        <f>IF(ISBLANK(M1740),"",IF(ISERROR(VLOOKUP(M1740,MapTable!$A:$A,1,0)),"맵없음",""))</f>
        <v/>
      </c>
      <c r="O1740">
        <f t="shared" si="109"/>
        <v>95</v>
      </c>
      <c r="Q1740">
        <f t="shared" si="110"/>
        <v>95</v>
      </c>
      <c r="R1740" t="b">
        <f t="shared" ca="1" si="111"/>
        <v>1</v>
      </c>
      <c r="T1740" t="b">
        <f t="shared" ca="1" si="112"/>
        <v>1</v>
      </c>
      <c r="X1740" t="str">
        <f>IF(ISBLANK(W1740),"",
IF(ISERROR(FIND(",",W1740)),
  IF(ISERROR(VLOOKUP(W1740,MapTable!$A:$A,1,0)),"맵없음",
  ""),
IF(ISERROR(FIND(",",W1740,FIND(",",W1740)+1)),
  IF(OR(ISERROR(VLOOKUP(LEFT(W1740,FIND(",",W1740)-1),MapTable!$A:$A,1,0)),ISERROR(VLOOKUP(TRIM(MID(W1740,FIND(",",W1740)+1,999)),MapTable!$A:$A,1,0))),"맵없음",
  ""),
IF(ISERROR(FIND(",",W1740,FIND(",",W1740,FIND(",",W1740)+1)+1)),
  IF(OR(ISERROR(VLOOKUP(LEFT(W1740,FIND(",",W1740)-1),MapTable!$A:$A,1,0)),ISERROR(VLOOKUP(TRIM(MID(W1740,FIND(",",W1740)+1,FIND(",",W1740,FIND(",",W1740)+1)-FIND(",",W1740)-1)),MapTable!$A:$A,1,0)),ISERROR(VLOOKUP(TRIM(MID(W1740,FIND(",",W1740,FIND(",",W1740)+1)+1,999)),MapTable!$A:$A,1,0))),"맵없음",
  ""),
IF(ISERROR(FIND(",",W1740,FIND(",",W1740,FIND(",",W1740,FIND(",",W1740)+1)+1)+1)),
  IF(OR(ISERROR(VLOOKUP(LEFT(W1740,FIND(",",W1740)-1),MapTable!$A:$A,1,0)),ISERROR(VLOOKUP(TRIM(MID(W1740,FIND(",",W1740)+1,FIND(",",W1740,FIND(",",W1740)+1)-FIND(",",W1740)-1)),MapTable!$A:$A,1,0)),ISERROR(VLOOKUP(TRIM(MID(W1740,FIND(",",W1740,FIND(",",W1740)+1)+1,FIND(",",W1740,FIND(",",W1740,FIND(",",W1740)+1)+1)-FIND(",",W1740,FIND(",",W1740)+1)-1)),MapTable!$A:$A,1,0)),ISERROR(VLOOKUP(TRIM(MID(W1740,FIND(",",W1740,FIND(",",W1740,FIND(",",W1740)+1)+1)+1,999)),MapTable!$A:$A,1,0))),"맵없음",
  ""),
)))))</f>
        <v/>
      </c>
      <c r="AC1740" t="str">
        <f>IF(ISBLANK(AB1740),"",IF(ISERROR(VLOOKUP(AB1740,[3]DropTable!$A:$A,1,0)),"드랍없음",""))</f>
        <v/>
      </c>
      <c r="AE1740" t="str">
        <f>IF(ISBLANK(AD1740),"",IF(ISERROR(VLOOKUP(AD1740,[3]DropTable!$A:$A,1,0)),"드랍없음",""))</f>
        <v/>
      </c>
      <c r="AG1740">
        <v>9.8000000000000007</v>
      </c>
      <c r="AH1740">
        <v>1</v>
      </c>
    </row>
    <row r="1741" spans="1:34" x14ac:dyDescent="0.3">
      <c r="A1741">
        <v>12</v>
      </c>
      <c r="B1741">
        <v>50</v>
      </c>
      <c r="C1741">
        <f>IF(OR($L1741=TRUE,$A1741=0,MOD($A1741,ChapterTable!$S$20)&lt;&gt;0),
MAX(0,INT(($B1741+ChapterTable!$Q$26+VLOOKUP(SUBSTITUTE(C$1,"성장단계","")&amp;"단계오프셋",ChapterTable!$S:$T,2,0))/ChapterTable!$Q$23)),
MAX(0,INT(($B1741+ChapterTable!$S$26+VLOOKUP(SUBSTITUTE(C$1,"성장단계","")&amp;"보스단계오프셋",ChapterTable!$S:$T,2,0))/ChapterTable!$S$23)))</f>
        <v>5</v>
      </c>
      <c r="D1741">
        <f>IF(OR($L1741=TRUE,$A1741=0,MOD($A1741,ChapterTable!$S$20)&lt;&gt;0),
MAX(0,INT(($B1741+ChapterTable!$Q$26+VLOOKUP(SUBSTITUTE(D$1,"성장단계","")&amp;"단계오프셋",ChapterTable!$S:$T,2,0))/ChapterTable!$Q$23)),
MAX(0,INT(($B1741+ChapterTable!$S$26+VLOOKUP(SUBSTITUTE(D$1,"성장단계","")&amp;"보스단계오프셋",ChapterTable!$S:$T,2,0))/ChapterTable!$S$23)))</f>
        <v>4</v>
      </c>
      <c r="E1741" s="1">
        <f ca="1">IF(AND($A1741=0,$B1741=1),
    VLOOKUP(1,ChapterTable!$1:$1048576,MATCH("최종"&amp;SUBSTITUTE(SUBSTITUTE(E$1,"standard",""),"|Float",""),ChapterTable!$1:$1,0),0)*ChapterTable!$Q$17,
  IF(AND($A1741=0,$B1741=0),
    E1742,
  IF($B1741=0,
    VLOOKUP($A1741,ChapterTable!$1:$1048576,MATCH("최종"&amp;SUBSTITUTE(SUBSTITUTE(E$1,"standard",""),"|Float",""),ChapterTable!$1:$1,0),0),
  IF($B1741=1,
    IF($L1741=FALSE,
      VLOOKUP($A1741,ChapterTable!$1:$1048576,MATCH("최종"&amp;SUBSTITUTE(SUBSTITUTE(E$1,"standard",""),"|Float",""),ChapterTable!$1:$1,0),0),
      VLOOKUP($A1741-ChapterTable!$Q$11,ChapterTable!$1:$1048576,MATCH("최종"&amp;SUBSTITUTE(SUBSTITUTE(E$1,"standard",""),"|Float",""),ChapterTable!$1:$1,0),0)*ChapterTable!$Q$14
    ),
  OFFSET(E1741,-$B1741+IF($L1741,1,0),0)*
    (VLOOKUP(SUBSTITUTE(SUBSTITUTE(E$1,"standard",""),"|Float","")&amp;"인게임누적곱배수",ChapterTable!$S:$T,2,0)^C1741
    +VLOOKUP(SUBSTITUTE(SUBSTITUTE(E$1,"standard",""),"|Float","")&amp;"인게임누적합배수",ChapterTable!$S:$T,2,0)*C1741)
  )
  )
  )
)</f>
        <v>24262.565185546875</v>
      </c>
      <c r="F1741" s="1">
        <f ca="1">IF(AND($A1741=0,$B1741=1),
    VLOOKUP(1,ChapterTable!$1:$1048576,MATCH("최종"&amp;SUBSTITUTE(SUBSTITUTE(F$1,"standard",""),"|Float",""),ChapterTable!$1:$1,0),0)*ChapterTable!$Q$17,
  IF(AND($A1741=0,$B1741=0),
    F1742,
  IF($B1741=0,
    VLOOKUP($A1741,ChapterTable!$1:$1048576,MATCH("최종"&amp;SUBSTITUTE(SUBSTITUTE(F$1,"standard",""),"|Float",""),ChapterTable!$1:$1,0),0),
  IF($B1741=1,
    IF($L1741=FALSE,
      VLOOKUP($A1741,ChapterTable!$1:$1048576,MATCH("최종"&amp;SUBSTITUTE(SUBSTITUTE(F$1,"standard",""),"|Float",""),ChapterTable!$1:$1,0),0),
      VLOOKUP($A1741-ChapterTable!$Q$11,ChapterTable!$1:$1048576,MATCH("최종"&amp;SUBSTITUTE(SUBSTITUTE(F$1,"standard",""),"|Float",""),ChapterTable!$1:$1,0),0)*ChapterTable!$Q$14
    ),
  OFFSET(F1741,-$B1741+IF($L1741,1,0),0)*
    (VLOOKUP(SUBSTITUTE(SUBSTITUTE(F$1,"standard",""),"|Float","")&amp;"인게임누적곱배수",ChapterTable!$S:$T,2,0)^D1741
    +VLOOKUP(SUBSTITUTE(SUBSTITUTE(F$1,"standard",""),"|Float","")&amp;"인게임누적합배수",ChapterTable!$S:$T,2,0)*D1741)
  )
  )
  )
)</f>
        <v>8822.7509765625</v>
      </c>
      <c r="G1741" t="s">
        <v>76</v>
      </c>
      <c r="J1741" t="str">
        <f>IF(ISBLANK(I1741),"",
IFERROR(VLOOKUP(I1741,[1]StringTable!$1:$1048576,MATCH([1]StringTable!$B$1,[1]StringTable!$1:$1,0),0),
IFERROR(VLOOKUP(I1741,[1]InApkStringTable!$1:$1048576,MATCH([1]InApkStringTable!$B$1,[1]InApkStringTable!$1:$1,0),0),
"스트링없음")))</f>
        <v/>
      </c>
      <c r="L1741" t="b">
        <v>1</v>
      </c>
      <c r="N1741" t="str">
        <f>IF(ISBLANK(M1741),"",IF(ISERROR(VLOOKUP(M1741,MapTable!$A:$A,1,0)),"맵없음",""))</f>
        <v/>
      </c>
      <c r="O1741">
        <f t="shared" si="109"/>
        <v>21</v>
      </c>
      <c r="Q1741">
        <f t="shared" si="110"/>
        <v>21</v>
      </c>
      <c r="R1741" t="b">
        <f t="shared" ca="1" si="111"/>
        <v>0</v>
      </c>
      <c r="T1741" t="b">
        <f t="shared" ca="1" si="112"/>
        <v>0</v>
      </c>
      <c r="X1741" t="str">
        <f>IF(ISBLANK(W1741),"",
IF(ISERROR(FIND(",",W1741)),
  IF(ISERROR(VLOOKUP(W1741,MapTable!$A:$A,1,0)),"맵없음",
  ""),
IF(ISERROR(FIND(",",W1741,FIND(",",W1741)+1)),
  IF(OR(ISERROR(VLOOKUP(LEFT(W1741,FIND(",",W1741)-1),MapTable!$A:$A,1,0)),ISERROR(VLOOKUP(TRIM(MID(W1741,FIND(",",W1741)+1,999)),MapTable!$A:$A,1,0))),"맵없음",
  ""),
IF(ISERROR(FIND(",",W1741,FIND(",",W1741,FIND(",",W1741)+1)+1)),
  IF(OR(ISERROR(VLOOKUP(LEFT(W1741,FIND(",",W1741)-1),MapTable!$A:$A,1,0)),ISERROR(VLOOKUP(TRIM(MID(W1741,FIND(",",W1741)+1,FIND(",",W1741,FIND(",",W1741)+1)-FIND(",",W1741)-1)),MapTable!$A:$A,1,0)),ISERROR(VLOOKUP(TRIM(MID(W1741,FIND(",",W1741,FIND(",",W1741)+1)+1,999)),MapTable!$A:$A,1,0))),"맵없음",
  ""),
IF(ISERROR(FIND(",",W1741,FIND(",",W1741,FIND(",",W1741,FIND(",",W1741)+1)+1)+1)),
  IF(OR(ISERROR(VLOOKUP(LEFT(W1741,FIND(",",W1741)-1),MapTable!$A:$A,1,0)),ISERROR(VLOOKUP(TRIM(MID(W1741,FIND(",",W1741)+1,FIND(",",W1741,FIND(",",W1741)+1)-FIND(",",W1741)-1)),MapTable!$A:$A,1,0)),ISERROR(VLOOKUP(TRIM(MID(W1741,FIND(",",W1741,FIND(",",W1741)+1)+1,FIND(",",W1741,FIND(",",W1741,FIND(",",W1741)+1)+1)-FIND(",",W1741,FIND(",",W1741)+1)-1)),MapTable!$A:$A,1,0)),ISERROR(VLOOKUP(TRIM(MID(W1741,FIND(",",W1741,FIND(",",W1741,FIND(",",W1741)+1)+1)+1,999)),MapTable!$A:$A,1,0))),"맵없음",
  ""),
)))))</f>
        <v/>
      </c>
      <c r="AC1741" t="str">
        <f>IF(ISBLANK(AB1741),"",IF(ISERROR(VLOOKUP(AB1741,[3]DropTable!$A:$A,1,0)),"드랍없음",""))</f>
        <v/>
      </c>
      <c r="AE1741" t="str">
        <f>IF(ISBLANK(AD1741),"",IF(ISERROR(VLOOKUP(AD1741,[3]DropTable!$A:$A,1,0)),"드랍없음",""))</f>
        <v/>
      </c>
      <c r="AG1741">
        <v>9.8000000000000007</v>
      </c>
      <c r="AH1741">
        <v>1</v>
      </c>
    </row>
    <row r="1742" spans="1:34" x14ac:dyDescent="0.3">
      <c r="A1742">
        <v>13</v>
      </c>
      <c r="B1742">
        <v>1</v>
      </c>
      <c r="C1742">
        <f>IF(OR($L1742=TRUE,$A1742=0,MOD($A1742,ChapterTable!$S$20)&lt;&gt;0),
MAX(0,INT(($B1742+ChapterTable!$Q$26+VLOOKUP(SUBSTITUTE(C$1,"성장단계","")&amp;"단계오프셋",ChapterTable!$S:$T,2,0))/ChapterTable!$Q$23)),
MAX(0,INT(($B1742+ChapterTable!$S$26+VLOOKUP(SUBSTITUTE(C$1,"성장단계","")&amp;"보스단계오프셋",ChapterTable!$S:$T,2,0))/ChapterTable!$S$23)))</f>
        <v>0</v>
      </c>
      <c r="D1742">
        <f>IF(OR($L1742=TRUE,$A1742=0,MOD($A1742,ChapterTable!$S$20)&lt;&gt;0),
MAX(0,INT(($B1742+ChapterTable!$Q$26+VLOOKUP(SUBSTITUTE(D$1,"성장단계","")&amp;"단계오프셋",ChapterTable!$S:$T,2,0))/ChapterTable!$Q$23)),
MAX(0,INT(($B1742+ChapterTable!$S$26+VLOOKUP(SUBSTITUTE(D$1,"성장단계","")&amp;"보스단계오프셋",ChapterTable!$S:$T,2,0))/ChapterTable!$S$23)))</f>
        <v>0</v>
      </c>
      <c r="E1742" s="1">
        <f ca="1">IF(AND($A1742=0,$B1742=1),
    VLOOKUP(1,ChapterTable!$1:$1048576,MATCH("최종"&amp;SUBSTITUTE(SUBSTITUTE(E$1,"standard",""),"|Float",""),ChapterTable!$1:$1,0),0)*ChapterTable!$Q$17,
  IF(AND($A1742=0,$B1742=0),
    E1743,
  IF($B1742=0,
    VLOOKUP($A1742,ChapterTable!$1:$1048576,MATCH("최종"&amp;SUBSTITUTE(SUBSTITUTE(E$1,"standard",""),"|Float",""),ChapterTable!$1:$1,0),0),
  IF($B1742=1,
    IF($L1742=FALSE,
      VLOOKUP($A1742,ChapterTable!$1:$1048576,MATCH("최종"&amp;SUBSTITUTE(SUBSTITUTE(E$1,"standard",""),"|Float",""),ChapterTable!$1:$1,0),0),
      VLOOKUP($A1742-ChapterTable!$Q$11,ChapterTable!$1:$1048576,MATCH("최종"&amp;SUBSTITUTE(SUBSTITUTE(E$1,"standard",""),"|Float",""),ChapterTable!$1:$1,0),0)*ChapterTable!$Q$14
    ),
  OFFSET(E1742,-$B1742+IF($L1742,1,0),0)*
    (VLOOKUP(SUBSTITUTE(SUBSTITUTE(E$1,"standard",""),"|Float","")&amp;"인게임누적곱배수",ChapterTable!$S:$T,2,0)^C1742
    +VLOOKUP(SUBSTITUTE(SUBSTITUTE(E$1,"standard",""),"|Float","")&amp;"인게임누적합배수",ChapterTable!$S:$T,2,0)*C1742)
  )
  )
  )
)</f>
        <v>13234.12646484375</v>
      </c>
      <c r="F1742" s="1">
        <f ca="1">IF(AND($A1742=0,$B1742=1),
    VLOOKUP(1,ChapterTable!$1:$1048576,MATCH("최종"&amp;SUBSTITUTE(SUBSTITUTE(F$1,"standard",""),"|Float",""),ChapterTable!$1:$1,0),0)*ChapterTable!$Q$17,
  IF(AND($A1742=0,$B1742=0),
    F1743,
  IF($B1742=0,
    VLOOKUP($A1742,ChapterTable!$1:$1048576,MATCH("최종"&amp;SUBSTITUTE(SUBSTITUTE(F$1,"standard",""),"|Float",""),ChapterTable!$1:$1,0),0),
  IF($B1742=1,
    IF($L1742=FALSE,
      VLOOKUP($A1742,ChapterTable!$1:$1048576,MATCH("최종"&amp;SUBSTITUTE(SUBSTITUTE(F$1,"standard",""),"|Float",""),ChapterTable!$1:$1,0),0),
      VLOOKUP($A1742-ChapterTable!$Q$11,ChapterTable!$1:$1048576,MATCH("최종"&amp;SUBSTITUTE(SUBSTITUTE(F$1,"standard",""),"|Float",""),ChapterTable!$1:$1,0),0)*ChapterTable!$Q$14
    ),
  OFFSET(F1742,-$B1742+IF($L1742,1,0),0)*
    (VLOOKUP(SUBSTITUTE(SUBSTITUTE(F$1,"standard",""),"|Float","")&amp;"인게임누적곱배수",ChapterTable!$S:$T,2,0)^D1742
    +VLOOKUP(SUBSTITUTE(SUBSTITUTE(F$1,"standard",""),"|Float","")&amp;"인게임누적합배수",ChapterTable!$S:$T,2,0)*D1742)
  )
  )
  )
)</f>
        <v>7352.29248046875</v>
      </c>
      <c r="G1742" t="s">
        <v>76</v>
      </c>
      <c r="J1742" t="str">
        <f>IF(ISBLANK(I1742),"",
IFERROR(VLOOKUP(I1742,[1]StringTable!$1:$1048576,MATCH([1]StringTable!$B$1,[1]StringTable!$1:$1,0),0),
IFERROR(VLOOKUP(I1742,[1]InApkStringTable!$1:$1048576,MATCH([1]InApkStringTable!$B$1,[1]InApkStringTable!$1:$1,0),0),
"스트링없음")))</f>
        <v/>
      </c>
      <c r="L1742" t="b">
        <v>1</v>
      </c>
      <c r="N1742" t="str">
        <f>IF(ISBLANK(M1742),"",IF(ISERROR(VLOOKUP(M1742,MapTable!$A:$A,1,0)),"맵없음",""))</f>
        <v/>
      </c>
      <c r="O1742">
        <f t="shared" si="109"/>
        <v>1</v>
      </c>
      <c r="Q1742">
        <f t="shared" si="110"/>
        <v>1</v>
      </c>
      <c r="R1742" t="b">
        <f t="shared" ca="1" si="111"/>
        <v>0</v>
      </c>
      <c r="T1742" t="b">
        <f t="shared" ca="1" si="112"/>
        <v>0</v>
      </c>
      <c r="X1742" t="str">
        <f>IF(ISBLANK(W1742),"",
IF(ISERROR(FIND(",",W1742)),
  IF(ISERROR(VLOOKUP(W1742,MapTable!$A:$A,1,0)),"맵없음",
  ""),
IF(ISERROR(FIND(",",W1742,FIND(",",W1742)+1)),
  IF(OR(ISERROR(VLOOKUP(LEFT(W1742,FIND(",",W1742)-1),MapTable!$A:$A,1,0)),ISERROR(VLOOKUP(TRIM(MID(W1742,FIND(",",W1742)+1,999)),MapTable!$A:$A,1,0))),"맵없음",
  ""),
IF(ISERROR(FIND(",",W1742,FIND(",",W1742,FIND(",",W1742)+1)+1)),
  IF(OR(ISERROR(VLOOKUP(LEFT(W1742,FIND(",",W1742)-1),MapTable!$A:$A,1,0)),ISERROR(VLOOKUP(TRIM(MID(W1742,FIND(",",W1742)+1,FIND(",",W1742,FIND(",",W1742)+1)-FIND(",",W1742)-1)),MapTable!$A:$A,1,0)),ISERROR(VLOOKUP(TRIM(MID(W1742,FIND(",",W1742,FIND(",",W1742)+1)+1,999)),MapTable!$A:$A,1,0))),"맵없음",
  ""),
IF(ISERROR(FIND(",",W1742,FIND(",",W1742,FIND(",",W1742,FIND(",",W1742)+1)+1)+1)),
  IF(OR(ISERROR(VLOOKUP(LEFT(W1742,FIND(",",W1742)-1),MapTable!$A:$A,1,0)),ISERROR(VLOOKUP(TRIM(MID(W1742,FIND(",",W1742)+1,FIND(",",W1742,FIND(",",W1742)+1)-FIND(",",W1742)-1)),MapTable!$A:$A,1,0)),ISERROR(VLOOKUP(TRIM(MID(W1742,FIND(",",W1742,FIND(",",W1742)+1)+1,FIND(",",W1742,FIND(",",W1742,FIND(",",W1742)+1)+1)-FIND(",",W1742,FIND(",",W1742)+1)-1)),MapTable!$A:$A,1,0)),ISERROR(VLOOKUP(TRIM(MID(W1742,FIND(",",W1742,FIND(",",W1742,FIND(",",W1742)+1)+1)+1,999)),MapTable!$A:$A,1,0))),"맵없음",
  ""),
)))))</f>
        <v/>
      </c>
      <c r="AC1742" t="str">
        <f>IF(ISBLANK(AB1742),"",IF(ISERROR(VLOOKUP(AB1742,[3]DropTable!$A:$A,1,0)),"드랍없음",""))</f>
        <v/>
      </c>
      <c r="AE1742" t="str">
        <f>IF(ISBLANK(AD1742),"",IF(ISERROR(VLOOKUP(AD1742,[3]DropTable!$A:$A,1,0)),"드랍없음",""))</f>
        <v/>
      </c>
      <c r="AG1742">
        <v>9.8000000000000007</v>
      </c>
      <c r="AH1742">
        <v>1</v>
      </c>
    </row>
    <row r="1743" spans="1:34" x14ac:dyDescent="0.3">
      <c r="A1743">
        <v>13</v>
      </c>
      <c r="B1743">
        <v>2</v>
      </c>
      <c r="C1743">
        <f>IF(OR($L1743=TRUE,$A1743=0,MOD($A1743,ChapterTable!$S$20)&lt;&gt;0),
MAX(0,INT(($B1743+ChapterTable!$Q$26+VLOOKUP(SUBSTITUTE(C$1,"성장단계","")&amp;"단계오프셋",ChapterTable!$S:$T,2,0))/ChapterTable!$Q$23)),
MAX(0,INT(($B1743+ChapterTable!$S$26+VLOOKUP(SUBSTITUTE(C$1,"성장단계","")&amp;"보스단계오프셋",ChapterTable!$S:$T,2,0))/ChapterTable!$S$23)))</f>
        <v>0</v>
      </c>
      <c r="D1743">
        <f>IF(OR($L1743=TRUE,$A1743=0,MOD($A1743,ChapterTable!$S$20)&lt;&gt;0),
MAX(0,INT(($B1743+ChapterTable!$Q$26+VLOOKUP(SUBSTITUTE(D$1,"성장단계","")&amp;"단계오프셋",ChapterTable!$S:$T,2,0))/ChapterTable!$Q$23)),
MAX(0,INT(($B1743+ChapterTable!$S$26+VLOOKUP(SUBSTITUTE(D$1,"성장단계","")&amp;"보스단계오프셋",ChapterTable!$S:$T,2,0))/ChapterTable!$S$23)))</f>
        <v>0</v>
      </c>
      <c r="E1743" s="1">
        <f ca="1">IF(AND($A1743=0,$B1743=1),
    VLOOKUP(1,ChapterTable!$1:$1048576,MATCH("최종"&amp;SUBSTITUTE(SUBSTITUTE(E$1,"standard",""),"|Float",""),ChapterTable!$1:$1,0),0)*ChapterTable!$Q$17,
  IF(AND($A1743=0,$B1743=0),
    E1744,
  IF($B1743=0,
    VLOOKUP($A1743,ChapterTable!$1:$1048576,MATCH("최종"&amp;SUBSTITUTE(SUBSTITUTE(E$1,"standard",""),"|Float",""),ChapterTable!$1:$1,0),0),
  IF($B1743=1,
    IF($L1743=FALSE,
      VLOOKUP($A1743,ChapterTable!$1:$1048576,MATCH("최종"&amp;SUBSTITUTE(SUBSTITUTE(E$1,"standard",""),"|Float",""),ChapterTable!$1:$1,0),0),
      VLOOKUP($A1743-ChapterTable!$Q$11,ChapterTable!$1:$1048576,MATCH("최종"&amp;SUBSTITUTE(SUBSTITUTE(E$1,"standard",""),"|Float",""),ChapterTable!$1:$1,0),0)*ChapterTable!$Q$14
    ),
  OFFSET(E1743,-$B1743+IF($L1743,1,0),0)*
    (VLOOKUP(SUBSTITUTE(SUBSTITUTE(E$1,"standard",""),"|Float","")&amp;"인게임누적곱배수",ChapterTable!$S:$T,2,0)^C1743
    +VLOOKUP(SUBSTITUTE(SUBSTITUTE(E$1,"standard",""),"|Float","")&amp;"인게임누적합배수",ChapterTable!$S:$T,2,0)*C1743)
  )
  )
  )
)</f>
        <v>13234.12646484375</v>
      </c>
      <c r="F1743" s="1">
        <f ca="1">IF(AND($A1743=0,$B1743=1),
    VLOOKUP(1,ChapterTable!$1:$1048576,MATCH("최종"&amp;SUBSTITUTE(SUBSTITUTE(F$1,"standard",""),"|Float",""),ChapterTable!$1:$1,0),0)*ChapterTable!$Q$17,
  IF(AND($A1743=0,$B1743=0),
    F1744,
  IF($B1743=0,
    VLOOKUP($A1743,ChapterTable!$1:$1048576,MATCH("최종"&amp;SUBSTITUTE(SUBSTITUTE(F$1,"standard",""),"|Float",""),ChapterTable!$1:$1,0),0),
  IF($B1743=1,
    IF($L1743=FALSE,
      VLOOKUP($A1743,ChapterTable!$1:$1048576,MATCH("최종"&amp;SUBSTITUTE(SUBSTITUTE(F$1,"standard",""),"|Float",""),ChapterTable!$1:$1,0),0),
      VLOOKUP($A1743-ChapterTable!$Q$11,ChapterTable!$1:$1048576,MATCH("최종"&amp;SUBSTITUTE(SUBSTITUTE(F$1,"standard",""),"|Float",""),ChapterTable!$1:$1,0),0)*ChapterTable!$Q$14
    ),
  OFFSET(F1743,-$B1743+IF($L1743,1,0),0)*
    (VLOOKUP(SUBSTITUTE(SUBSTITUTE(F$1,"standard",""),"|Float","")&amp;"인게임누적곱배수",ChapterTable!$S:$T,2,0)^D1743
    +VLOOKUP(SUBSTITUTE(SUBSTITUTE(F$1,"standard",""),"|Float","")&amp;"인게임누적합배수",ChapterTable!$S:$T,2,0)*D1743)
  )
  )
  )
)</f>
        <v>7352.29248046875</v>
      </c>
      <c r="G1743" t="s">
        <v>76</v>
      </c>
      <c r="J1743" t="str">
        <f>IF(ISBLANK(I1743),"",
IFERROR(VLOOKUP(I1743,[1]StringTable!$1:$1048576,MATCH([1]StringTable!$B$1,[1]StringTable!$1:$1,0),0),
IFERROR(VLOOKUP(I1743,[1]InApkStringTable!$1:$1048576,MATCH([1]InApkStringTable!$B$1,[1]InApkStringTable!$1:$1,0),0),
"스트링없음")))</f>
        <v/>
      </c>
      <c r="L1743" t="b">
        <v>1</v>
      </c>
      <c r="N1743" t="str">
        <f>IF(ISBLANK(M1743),"",IF(ISERROR(VLOOKUP(M1743,MapTable!$A:$A,1,0)),"맵없음",""))</f>
        <v/>
      </c>
      <c r="O1743">
        <f t="shared" si="109"/>
        <v>1</v>
      </c>
      <c r="Q1743">
        <f t="shared" si="110"/>
        <v>1</v>
      </c>
      <c r="R1743" t="b">
        <f t="shared" ca="1" si="111"/>
        <v>0</v>
      </c>
      <c r="T1743" t="b">
        <f t="shared" ca="1" si="112"/>
        <v>0</v>
      </c>
      <c r="X1743" t="str">
        <f>IF(ISBLANK(W1743),"",
IF(ISERROR(FIND(",",W1743)),
  IF(ISERROR(VLOOKUP(W1743,MapTable!$A:$A,1,0)),"맵없음",
  ""),
IF(ISERROR(FIND(",",W1743,FIND(",",W1743)+1)),
  IF(OR(ISERROR(VLOOKUP(LEFT(W1743,FIND(",",W1743)-1),MapTable!$A:$A,1,0)),ISERROR(VLOOKUP(TRIM(MID(W1743,FIND(",",W1743)+1,999)),MapTable!$A:$A,1,0))),"맵없음",
  ""),
IF(ISERROR(FIND(",",W1743,FIND(",",W1743,FIND(",",W1743)+1)+1)),
  IF(OR(ISERROR(VLOOKUP(LEFT(W1743,FIND(",",W1743)-1),MapTable!$A:$A,1,0)),ISERROR(VLOOKUP(TRIM(MID(W1743,FIND(",",W1743)+1,FIND(",",W1743,FIND(",",W1743)+1)-FIND(",",W1743)-1)),MapTable!$A:$A,1,0)),ISERROR(VLOOKUP(TRIM(MID(W1743,FIND(",",W1743,FIND(",",W1743)+1)+1,999)),MapTable!$A:$A,1,0))),"맵없음",
  ""),
IF(ISERROR(FIND(",",W1743,FIND(",",W1743,FIND(",",W1743,FIND(",",W1743)+1)+1)+1)),
  IF(OR(ISERROR(VLOOKUP(LEFT(W1743,FIND(",",W1743)-1),MapTable!$A:$A,1,0)),ISERROR(VLOOKUP(TRIM(MID(W1743,FIND(",",W1743)+1,FIND(",",W1743,FIND(",",W1743)+1)-FIND(",",W1743)-1)),MapTable!$A:$A,1,0)),ISERROR(VLOOKUP(TRIM(MID(W1743,FIND(",",W1743,FIND(",",W1743)+1)+1,FIND(",",W1743,FIND(",",W1743,FIND(",",W1743)+1)+1)-FIND(",",W1743,FIND(",",W1743)+1)-1)),MapTable!$A:$A,1,0)),ISERROR(VLOOKUP(TRIM(MID(W1743,FIND(",",W1743,FIND(",",W1743,FIND(",",W1743)+1)+1)+1,999)),MapTable!$A:$A,1,0))),"맵없음",
  ""),
)))))</f>
        <v/>
      </c>
      <c r="AC1743" t="str">
        <f>IF(ISBLANK(AB1743),"",IF(ISERROR(VLOOKUP(AB1743,[3]DropTable!$A:$A,1,0)),"드랍없음",""))</f>
        <v/>
      </c>
      <c r="AE1743" t="str">
        <f>IF(ISBLANK(AD1743),"",IF(ISERROR(VLOOKUP(AD1743,[3]DropTable!$A:$A,1,0)),"드랍없음",""))</f>
        <v/>
      </c>
      <c r="AG1743">
        <v>9.8000000000000007</v>
      </c>
      <c r="AH1743">
        <v>1</v>
      </c>
    </row>
    <row r="1744" spans="1:34" x14ac:dyDescent="0.3">
      <c r="A1744">
        <v>13</v>
      </c>
      <c r="B1744">
        <v>3</v>
      </c>
      <c r="C1744">
        <f>IF(OR($L1744=TRUE,$A1744=0,MOD($A1744,ChapterTable!$S$20)&lt;&gt;0),
MAX(0,INT(($B1744+ChapterTable!$Q$26+VLOOKUP(SUBSTITUTE(C$1,"성장단계","")&amp;"단계오프셋",ChapterTable!$S:$T,2,0))/ChapterTable!$Q$23)),
MAX(0,INT(($B1744+ChapterTable!$S$26+VLOOKUP(SUBSTITUTE(C$1,"성장단계","")&amp;"보스단계오프셋",ChapterTable!$S:$T,2,0))/ChapterTable!$S$23)))</f>
        <v>0</v>
      </c>
      <c r="D1744">
        <f>IF(OR($L1744=TRUE,$A1744=0,MOD($A1744,ChapterTable!$S$20)&lt;&gt;0),
MAX(0,INT(($B1744+ChapterTable!$Q$26+VLOOKUP(SUBSTITUTE(D$1,"성장단계","")&amp;"단계오프셋",ChapterTable!$S:$T,2,0))/ChapterTable!$Q$23)),
MAX(0,INT(($B1744+ChapterTable!$S$26+VLOOKUP(SUBSTITUTE(D$1,"성장단계","")&amp;"보스단계오프셋",ChapterTable!$S:$T,2,0))/ChapterTable!$S$23)))</f>
        <v>0</v>
      </c>
      <c r="E1744" s="1">
        <f ca="1">IF(AND($A1744=0,$B1744=1),
    VLOOKUP(1,ChapterTable!$1:$1048576,MATCH("최종"&amp;SUBSTITUTE(SUBSTITUTE(E$1,"standard",""),"|Float",""),ChapterTable!$1:$1,0),0)*ChapterTable!$Q$17,
  IF(AND($A1744=0,$B1744=0),
    E1745,
  IF($B1744=0,
    VLOOKUP($A1744,ChapterTable!$1:$1048576,MATCH("최종"&amp;SUBSTITUTE(SUBSTITUTE(E$1,"standard",""),"|Float",""),ChapterTable!$1:$1,0),0),
  IF($B1744=1,
    IF($L1744=FALSE,
      VLOOKUP($A1744,ChapterTable!$1:$1048576,MATCH("최종"&amp;SUBSTITUTE(SUBSTITUTE(E$1,"standard",""),"|Float",""),ChapterTable!$1:$1,0),0),
      VLOOKUP($A1744-ChapterTable!$Q$11,ChapterTable!$1:$1048576,MATCH("최종"&amp;SUBSTITUTE(SUBSTITUTE(E$1,"standard",""),"|Float",""),ChapterTable!$1:$1,0),0)*ChapterTable!$Q$14
    ),
  OFFSET(E1744,-$B1744+IF($L1744,1,0),0)*
    (VLOOKUP(SUBSTITUTE(SUBSTITUTE(E$1,"standard",""),"|Float","")&amp;"인게임누적곱배수",ChapterTable!$S:$T,2,0)^C1744
    +VLOOKUP(SUBSTITUTE(SUBSTITUTE(E$1,"standard",""),"|Float","")&amp;"인게임누적합배수",ChapterTable!$S:$T,2,0)*C1744)
  )
  )
  )
)</f>
        <v>13234.12646484375</v>
      </c>
      <c r="F1744" s="1">
        <f ca="1">IF(AND($A1744=0,$B1744=1),
    VLOOKUP(1,ChapterTable!$1:$1048576,MATCH("최종"&amp;SUBSTITUTE(SUBSTITUTE(F$1,"standard",""),"|Float",""),ChapterTable!$1:$1,0),0)*ChapterTable!$Q$17,
  IF(AND($A1744=0,$B1744=0),
    F1745,
  IF($B1744=0,
    VLOOKUP($A1744,ChapterTable!$1:$1048576,MATCH("최종"&amp;SUBSTITUTE(SUBSTITUTE(F$1,"standard",""),"|Float",""),ChapterTable!$1:$1,0),0),
  IF($B1744=1,
    IF($L1744=FALSE,
      VLOOKUP($A1744,ChapterTable!$1:$1048576,MATCH("최종"&amp;SUBSTITUTE(SUBSTITUTE(F$1,"standard",""),"|Float",""),ChapterTable!$1:$1,0),0),
      VLOOKUP($A1744-ChapterTable!$Q$11,ChapterTable!$1:$1048576,MATCH("최종"&amp;SUBSTITUTE(SUBSTITUTE(F$1,"standard",""),"|Float",""),ChapterTable!$1:$1,0),0)*ChapterTable!$Q$14
    ),
  OFFSET(F1744,-$B1744+IF($L1744,1,0),0)*
    (VLOOKUP(SUBSTITUTE(SUBSTITUTE(F$1,"standard",""),"|Float","")&amp;"인게임누적곱배수",ChapterTable!$S:$T,2,0)^D1744
    +VLOOKUP(SUBSTITUTE(SUBSTITUTE(F$1,"standard",""),"|Float","")&amp;"인게임누적합배수",ChapterTable!$S:$T,2,0)*D1744)
  )
  )
  )
)</f>
        <v>7352.29248046875</v>
      </c>
      <c r="G1744" t="s">
        <v>76</v>
      </c>
      <c r="J1744" t="str">
        <f>IF(ISBLANK(I1744),"",
IFERROR(VLOOKUP(I1744,[1]StringTable!$1:$1048576,MATCH([1]StringTable!$B$1,[1]StringTable!$1:$1,0),0),
IFERROR(VLOOKUP(I1744,[1]InApkStringTable!$1:$1048576,MATCH([1]InApkStringTable!$B$1,[1]InApkStringTable!$1:$1,0),0),
"스트링없음")))</f>
        <v/>
      </c>
      <c r="L1744" t="b">
        <v>1</v>
      </c>
      <c r="N1744" t="str">
        <f>IF(ISBLANK(M1744),"",IF(ISERROR(VLOOKUP(M1744,MapTable!$A:$A,1,0)),"맵없음",""))</f>
        <v/>
      </c>
      <c r="O1744">
        <f t="shared" si="109"/>
        <v>1</v>
      </c>
      <c r="Q1744">
        <f t="shared" si="110"/>
        <v>1</v>
      </c>
      <c r="R1744" t="b">
        <f t="shared" ca="1" si="111"/>
        <v>0</v>
      </c>
      <c r="T1744" t="b">
        <f t="shared" ca="1" si="112"/>
        <v>0</v>
      </c>
      <c r="X1744" t="str">
        <f>IF(ISBLANK(W1744),"",
IF(ISERROR(FIND(",",W1744)),
  IF(ISERROR(VLOOKUP(W1744,MapTable!$A:$A,1,0)),"맵없음",
  ""),
IF(ISERROR(FIND(",",W1744,FIND(",",W1744)+1)),
  IF(OR(ISERROR(VLOOKUP(LEFT(W1744,FIND(",",W1744)-1),MapTable!$A:$A,1,0)),ISERROR(VLOOKUP(TRIM(MID(W1744,FIND(",",W1744)+1,999)),MapTable!$A:$A,1,0))),"맵없음",
  ""),
IF(ISERROR(FIND(",",W1744,FIND(",",W1744,FIND(",",W1744)+1)+1)),
  IF(OR(ISERROR(VLOOKUP(LEFT(W1744,FIND(",",W1744)-1),MapTable!$A:$A,1,0)),ISERROR(VLOOKUP(TRIM(MID(W1744,FIND(",",W1744)+1,FIND(",",W1744,FIND(",",W1744)+1)-FIND(",",W1744)-1)),MapTable!$A:$A,1,0)),ISERROR(VLOOKUP(TRIM(MID(W1744,FIND(",",W1744,FIND(",",W1744)+1)+1,999)),MapTable!$A:$A,1,0))),"맵없음",
  ""),
IF(ISERROR(FIND(",",W1744,FIND(",",W1744,FIND(",",W1744,FIND(",",W1744)+1)+1)+1)),
  IF(OR(ISERROR(VLOOKUP(LEFT(W1744,FIND(",",W1744)-1),MapTable!$A:$A,1,0)),ISERROR(VLOOKUP(TRIM(MID(W1744,FIND(",",W1744)+1,FIND(",",W1744,FIND(",",W1744)+1)-FIND(",",W1744)-1)),MapTable!$A:$A,1,0)),ISERROR(VLOOKUP(TRIM(MID(W1744,FIND(",",W1744,FIND(",",W1744)+1)+1,FIND(",",W1744,FIND(",",W1744,FIND(",",W1744)+1)+1)-FIND(",",W1744,FIND(",",W1744)+1)-1)),MapTable!$A:$A,1,0)),ISERROR(VLOOKUP(TRIM(MID(W1744,FIND(",",W1744,FIND(",",W1744,FIND(",",W1744)+1)+1)+1,999)),MapTable!$A:$A,1,0))),"맵없음",
  ""),
)))))</f>
        <v/>
      </c>
      <c r="AC1744" t="str">
        <f>IF(ISBLANK(AB1744),"",IF(ISERROR(VLOOKUP(AB1744,[3]DropTable!$A:$A,1,0)),"드랍없음",""))</f>
        <v/>
      </c>
      <c r="AE1744" t="str">
        <f>IF(ISBLANK(AD1744),"",IF(ISERROR(VLOOKUP(AD1744,[3]DropTable!$A:$A,1,0)),"드랍없음",""))</f>
        <v/>
      </c>
      <c r="AG1744">
        <v>9.8000000000000007</v>
      </c>
      <c r="AH1744">
        <v>1</v>
      </c>
    </row>
    <row r="1745" spans="1:34" x14ac:dyDescent="0.3">
      <c r="A1745">
        <v>13</v>
      </c>
      <c r="B1745">
        <v>4</v>
      </c>
      <c r="C1745">
        <f>IF(OR($L1745=TRUE,$A1745=0,MOD($A1745,ChapterTable!$S$20)&lt;&gt;0),
MAX(0,INT(($B1745+ChapterTable!$Q$26+VLOOKUP(SUBSTITUTE(C$1,"성장단계","")&amp;"단계오프셋",ChapterTable!$S:$T,2,0))/ChapterTable!$Q$23)),
MAX(0,INT(($B1745+ChapterTable!$S$26+VLOOKUP(SUBSTITUTE(C$1,"성장단계","")&amp;"보스단계오프셋",ChapterTable!$S:$T,2,0))/ChapterTable!$S$23)))</f>
        <v>0</v>
      </c>
      <c r="D1745">
        <f>IF(OR($L1745=TRUE,$A1745=0,MOD($A1745,ChapterTable!$S$20)&lt;&gt;0),
MAX(0,INT(($B1745+ChapterTable!$Q$26+VLOOKUP(SUBSTITUTE(D$1,"성장단계","")&amp;"단계오프셋",ChapterTable!$S:$T,2,0))/ChapterTable!$Q$23)),
MAX(0,INT(($B1745+ChapterTable!$S$26+VLOOKUP(SUBSTITUTE(D$1,"성장단계","")&amp;"보스단계오프셋",ChapterTable!$S:$T,2,0))/ChapterTable!$S$23)))</f>
        <v>0</v>
      </c>
      <c r="E1745" s="1">
        <f ca="1">IF(AND($A1745=0,$B1745=1),
    VLOOKUP(1,ChapterTable!$1:$1048576,MATCH("최종"&amp;SUBSTITUTE(SUBSTITUTE(E$1,"standard",""),"|Float",""),ChapterTable!$1:$1,0),0)*ChapterTable!$Q$17,
  IF(AND($A1745=0,$B1745=0),
    E1746,
  IF($B1745=0,
    VLOOKUP($A1745,ChapterTable!$1:$1048576,MATCH("최종"&amp;SUBSTITUTE(SUBSTITUTE(E$1,"standard",""),"|Float",""),ChapterTable!$1:$1,0),0),
  IF($B1745=1,
    IF($L1745=FALSE,
      VLOOKUP($A1745,ChapterTable!$1:$1048576,MATCH("최종"&amp;SUBSTITUTE(SUBSTITUTE(E$1,"standard",""),"|Float",""),ChapterTable!$1:$1,0),0),
      VLOOKUP($A1745-ChapterTable!$Q$11,ChapterTable!$1:$1048576,MATCH("최종"&amp;SUBSTITUTE(SUBSTITUTE(E$1,"standard",""),"|Float",""),ChapterTable!$1:$1,0),0)*ChapterTable!$Q$14
    ),
  OFFSET(E1745,-$B1745+IF($L1745,1,0),0)*
    (VLOOKUP(SUBSTITUTE(SUBSTITUTE(E$1,"standard",""),"|Float","")&amp;"인게임누적곱배수",ChapterTable!$S:$T,2,0)^C1745
    +VLOOKUP(SUBSTITUTE(SUBSTITUTE(E$1,"standard",""),"|Float","")&amp;"인게임누적합배수",ChapterTable!$S:$T,2,0)*C1745)
  )
  )
  )
)</f>
        <v>13234.12646484375</v>
      </c>
      <c r="F1745" s="1">
        <f ca="1">IF(AND($A1745=0,$B1745=1),
    VLOOKUP(1,ChapterTable!$1:$1048576,MATCH("최종"&amp;SUBSTITUTE(SUBSTITUTE(F$1,"standard",""),"|Float",""),ChapterTable!$1:$1,0),0)*ChapterTable!$Q$17,
  IF(AND($A1745=0,$B1745=0),
    F1746,
  IF($B1745=0,
    VLOOKUP($A1745,ChapterTable!$1:$1048576,MATCH("최종"&amp;SUBSTITUTE(SUBSTITUTE(F$1,"standard",""),"|Float",""),ChapterTable!$1:$1,0),0),
  IF($B1745=1,
    IF($L1745=FALSE,
      VLOOKUP($A1745,ChapterTable!$1:$1048576,MATCH("최종"&amp;SUBSTITUTE(SUBSTITUTE(F$1,"standard",""),"|Float",""),ChapterTable!$1:$1,0),0),
      VLOOKUP($A1745-ChapterTable!$Q$11,ChapterTable!$1:$1048576,MATCH("최종"&amp;SUBSTITUTE(SUBSTITUTE(F$1,"standard",""),"|Float",""),ChapterTable!$1:$1,0),0)*ChapterTable!$Q$14
    ),
  OFFSET(F1745,-$B1745+IF($L1745,1,0),0)*
    (VLOOKUP(SUBSTITUTE(SUBSTITUTE(F$1,"standard",""),"|Float","")&amp;"인게임누적곱배수",ChapterTable!$S:$T,2,0)^D1745
    +VLOOKUP(SUBSTITUTE(SUBSTITUTE(F$1,"standard",""),"|Float","")&amp;"인게임누적합배수",ChapterTable!$S:$T,2,0)*D1745)
  )
  )
  )
)</f>
        <v>7352.29248046875</v>
      </c>
      <c r="G1745" t="s">
        <v>76</v>
      </c>
      <c r="J1745" t="str">
        <f>IF(ISBLANK(I1745),"",
IFERROR(VLOOKUP(I1745,[1]StringTable!$1:$1048576,MATCH([1]StringTable!$B$1,[1]StringTable!$1:$1,0),0),
IFERROR(VLOOKUP(I1745,[1]InApkStringTable!$1:$1048576,MATCH([1]InApkStringTable!$B$1,[1]InApkStringTable!$1:$1,0),0),
"스트링없음")))</f>
        <v/>
      </c>
      <c r="L1745" t="b">
        <v>1</v>
      </c>
      <c r="N1745" t="str">
        <f>IF(ISBLANK(M1745),"",IF(ISERROR(VLOOKUP(M1745,MapTable!$A:$A,1,0)),"맵없음",""))</f>
        <v/>
      </c>
      <c r="O1745">
        <f t="shared" si="109"/>
        <v>1</v>
      </c>
      <c r="Q1745">
        <f t="shared" si="110"/>
        <v>1</v>
      </c>
      <c r="R1745" t="b">
        <f t="shared" ca="1" si="111"/>
        <v>0</v>
      </c>
      <c r="T1745" t="b">
        <f t="shared" ca="1" si="112"/>
        <v>0</v>
      </c>
      <c r="X1745" t="str">
        <f>IF(ISBLANK(W1745),"",
IF(ISERROR(FIND(",",W1745)),
  IF(ISERROR(VLOOKUP(W1745,MapTable!$A:$A,1,0)),"맵없음",
  ""),
IF(ISERROR(FIND(",",W1745,FIND(",",W1745)+1)),
  IF(OR(ISERROR(VLOOKUP(LEFT(W1745,FIND(",",W1745)-1),MapTable!$A:$A,1,0)),ISERROR(VLOOKUP(TRIM(MID(W1745,FIND(",",W1745)+1,999)),MapTable!$A:$A,1,0))),"맵없음",
  ""),
IF(ISERROR(FIND(",",W1745,FIND(",",W1745,FIND(",",W1745)+1)+1)),
  IF(OR(ISERROR(VLOOKUP(LEFT(W1745,FIND(",",W1745)-1),MapTable!$A:$A,1,0)),ISERROR(VLOOKUP(TRIM(MID(W1745,FIND(",",W1745)+1,FIND(",",W1745,FIND(",",W1745)+1)-FIND(",",W1745)-1)),MapTable!$A:$A,1,0)),ISERROR(VLOOKUP(TRIM(MID(W1745,FIND(",",W1745,FIND(",",W1745)+1)+1,999)),MapTable!$A:$A,1,0))),"맵없음",
  ""),
IF(ISERROR(FIND(",",W1745,FIND(",",W1745,FIND(",",W1745,FIND(",",W1745)+1)+1)+1)),
  IF(OR(ISERROR(VLOOKUP(LEFT(W1745,FIND(",",W1745)-1),MapTable!$A:$A,1,0)),ISERROR(VLOOKUP(TRIM(MID(W1745,FIND(",",W1745)+1,FIND(",",W1745,FIND(",",W1745)+1)-FIND(",",W1745)-1)),MapTable!$A:$A,1,0)),ISERROR(VLOOKUP(TRIM(MID(W1745,FIND(",",W1745,FIND(",",W1745)+1)+1,FIND(",",W1745,FIND(",",W1745,FIND(",",W1745)+1)+1)-FIND(",",W1745,FIND(",",W1745)+1)-1)),MapTable!$A:$A,1,0)),ISERROR(VLOOKUP(TRIM(MID(W1745,FIND(",",W1745,FIND(",",W1745,FIND(",",W1745)+1)+1)+1,999)),MapTable!$A:$A,1,0))),"맵없음",
  ""),
)))))</f>
        <v/>
      </c>
      <c r="AC1745" t="str">
        <f>IF(ISBLANK(AB1745),"",IF(ISERROR(VLOOKUP(AB1745,[3]DropTable!$A:$A,1,0)),"드랍없음",""))</f>
        <v/>
      </c>
      <c r="AE1745" t="str">
        <f>IF(ISBLANK(AD1745),"",IF(ISERROR(VLOOKUP(AD1745,[3]DropTable!$A:$A,1,0)),"드랍없음",""))</f>
        <v/>
      </c>
      <c r="AG1745">
        <v>9.8000000000000007</v>
      </c>
      <c r="AH1745">
        <v>1</v>
      </c>
    </row>
    <row r="1746" spans="1:34" x14ac:dyDescent="0.3">
      <c r="A1746">
        <v>13</v>
      </c>
      <c r="B1746">
        <v>5</v>
      </c>
      <c r="C1746">
        <f>IF(OR($L1746=TRUE,$A1746=0,MOD($A1746,ChapterTable!$S$20)&lt;&gt;0),
MAX(0,INT(($B1746+ChapterTable!$Q$26+VLOOKUP(SUBSTITUTE(C$1,"성장단계","")&amp;"단계오프셋",ChapterTable!$S:$T,2,0))/ChapterTable!$Q$23)),
MAX(0,INT(($B1746+ChapterTable!$S$26+VLOOKUP(SUBSTITUTE(C$1,"성장단계","")&amp;"보스단계오프셋",ChapterTable!$S:$T,2,0))/ChapterTable!$S$23)))</f>
        <v>0</v>
      </c>
      <c r="D1746">
        <f>IF(OR($L1746=TRUE,$A1746=0,MOD($A1746,ChapterTable!$S$20)&lt;&gt;0),
MAX(0,INT(($B1746+ChapterTable!$Q$26+VLOOKUP(SUBSTITUTE(D$1,"성장단계","")&amp;"단계오프셋",ChapterTable!$S:$T,2,0))/ChapterTable!$Q$23)),
MAX(0,INT(($B1746+ChapterTable!$S$26+VLOOKUP(SUBSTITUTE(D$1,"성장단계","")&amp;"보스단계오프셋",ChapterTable!$S:$T,2,0))/ChapterTable!$S$23)))</f>
        <v>0</v>
      </c>
      <c r="E1746" s="1">
        <f ca="1">IF(AND($A1746=0,$B1746=1),
    VLOOKUP(1,ChapterTable!$1:$1048576,MATCH("최종"&amp;SUBSTITUTE(SUBSTITUTE(E$1,"standard",""),"|Float",""),ChapterTable!$1:$1,0),0)*ChapterTable!$Q$17,
  IF(AND($A1746=0,$B1746=0),
    E1747,
  IF($B1746=0,
    VLOOKUP($A1746,ChapterTable!$1:$1048576,MATCH("최종"&amp;SUBSTITUTE(SUBSTITUTE(E$1,"standard",""),"|Float",""),ChapterTable!$1:$1,0),0),
  IF($B1746=1,
    IF($L1746=FALSE,
      VLOOKUP($A1746,ChapterTable!$1:$1048576,MATCH("최종"&amp;SUBSTITUTE(SUBSTITUTE(E$1,"standard",""),"|Float",""),ChapterTable!$1:$1,0),0),
      VLOOKUP($A1746-ChapterTable!$Q$11,ChapterTable!$1:$1048576,MATCH("최종"&amp;SUBSTITUTE(SUBSTITUTE(E$1,"standard",""),"|Float",""),ChapterTable!$1:$1,0),0)*ChapterTable!$Q$14
    ),
  OFFSET(E1746,-$B1746+IF($L1746,1,0),0)*
    (VLOOKUP(SUBSTITUTE(SUBSTITUTE(E$1,"standard",""),"|Float","")&amp;"인게임누적곱배수",ChapterTable!$S:$T,2,0)^C1746
    +VLOOKUP(SUBSTITUTE(SUBSTITUTE(E$1,"standard",""),"|Float","")&amp;"인게임누적합배수",ChapterTable!$S:$T,2,0)*C1746)
  )
  )
  )
)</f>
        <v>13234.12646484375</v>
      </c>
      <c r="F1746" s="1">
        <f ca="1">IF(AND($A1746=0,$B1746=1),
    VLOOKUP(1,ChapterTable!$1:$1048576,MATCH("최종"&amp;SUBSTITUTE(SUBSTITUTE(F$1,"standard",""),"|Float",""),ChapterTable!$1:$1,0),0)*ChapterTable!$Q$17,
  IF(AND($A1746=0,$B1746=0),
    F1747,
  IF($B1746=0,
    VLOOKUP($A1746,ChapterTable!$1:$1048576,MATCH("최종"&amp;SUBSTITUTE(SUBSTITUTE(F$1,"standard",""),"|Float",""),ChapterTable!$1:$1,0),0),
  IF($B1746=1,
    IF($L1746=FALSE,
      VLOOKUP($A1746,ChapterTable!$1:$1048576,MATCH("최종"&amp;SUBSTITUTE(SUBSTITUTE(F$1,"standard",""),"|Float",""),ChapterTable!$1:$1,0),0),
      VLOOKUP($A1746-ChapterTable!$Q$11,ChapterTable!$1:$1048576,MATCH("최종"&amp;SUBSTITUTE(SUBSTITUTE(F$1,"standard",""),"|Float",""),ChapterTable!$1:$1,0),0)*ChapterTable!$Q$14
    ),
  OFFSET(F1746,-$B1746+IF($L1746,1,0),0)*
    (VLOOKUP(SUBSTITUTE(SUBSTITUTE(F$1,"standard",""),"|Float","")&amp;"인게임누적곱배수",ChapterTable!$S:$T,2,0)^D1746
    +VLOOKUP(SUBSTITUTE(SUBSTITUTE(F$1,"standard",""),"|Float","")&amp;"인게임누적합배수",ChapterTable!$S:$T,2,0)*D1746)
  )
  )
  )
)</f>
        <v>7352.29248046875</v>
      </c>
      <c r="G1746" t="s">
        <v>76</v>
      </c>
      <c r="J1746" t="str">
        <f>IF(ISBLANK(I1746),"",
IFERROR(VLOOKUP(I1746,[1]StringTable!$1:$1048576,MATCH([1]StringTable!$B$1,[1]StringTable!$1:$1,0),0),
IFERROR(VLOOKUP(I1746,[1]InApkStringTable!$1:$1048576,MATCH([1]InApkStringTable!$B$1,[1]InApkStringTable!$1:$1,0),0),
"스트링없음")))</f>
        <v/>
      </c>
      <c r="L1746" t="b">
        <v>1</v>
      </c>
      <c r="N1746" t="str">
        <f>IF(ISBLANK(M1746),"",IF(ISERROR(VLOOKUP(M1746,MapTable!$A:$A,1,0)),"맵없음",""))</f>
        <v/>
      </c>
      <c r="O1746">
        <f t="shared" si="109"/>
        <v>11</v>
      </c>
      <c r="Q1746">
        <f t="shared" si="110"/>
        <v>11</v>
      </c>
      <c r="R1746" t="b">
        <f t="shared" ca="1" si="111"/>
        <v>0</v>
      </c>
      <c r="T1746" t="b">
        <f t="shared" ca="1" si="112"/>
        <v>0</v>
      </c>
      <c r="X1746" t="str">
        <f>IF(ISBLANK(W1746),"",
IF(ISERROR(FIND(",",W1746)),
  IF(ISERROR(VLOOKUP(W1746,MapTable!$A:$A,1,0)),"맵없음",
  ""),
IF(ISERROR(FIND(",",W1746,FIND(",",W1746)+1)),
  IF(OR(ISERROR(VLOOKUP(LEFT(W1746,FIND(",",W1746)-1),MapTable!$A:$A,1,0)),ISERROR(VLOOKUP(TRIM(MID(W1746,FIND(",",W1746)+1,999)),MapTable!$A:$A,1,0))),"맵없음",
  ""),
IF(ISERROR(FIND(",",W1746,FIND(",",W1746,FIND(",",W1746)+1)+1)),
  IF(OR(ISERROR(VLOOKUP(LEFT(W1746,FIND(",",W1746)-1),MapTable!$A:$A,1,0)),ISERROR(VLOOKUP(TRIM(MID(W1746,FIND(",",W1746)+1,FIND(",",W1746,FIND(",",W1746)+1)-FIND(",",W1746)-1)),MapTable!$A:$A,1,0)),ISERROR(VLOOKUP(TRIM(MID(W1746,FIND(",",W1746,FIND(",",W1746)+1)+1,999)),MapTable!$A:$A,1,0))),"맵없음",
  ""),
IF(ISERROR(FIND(",",W1746,FIND(",",W1746,FIND(",",W1746,FIND(",",W1746)+1)+1)+1)),
  IF(OR(ISERROR(VLOOKUP(LEFT(W1746,FIND(",",W1746)-1),MapTable!$A:$A,1,0)),ISERROR(VLOOKUP(TRIM(MID(W1746,FIND(",",W1746)+1,FIND(",",W1746,FIND(",",W1746)+1)-FIND(",",W1746)-1)),MapTable!$A:$A,1,0)),ISERROR(VLOOKUP(TRIM(MID(W1746,FIND(",",W1746,FIND(",",W1746)+1)+1,FIND(",",W1746,FIND(",",W1746,FIND(",",W1746)+1)+1)-FIND(",",W1746,FIND(",",W1746)+1)-1)),MapTable!$A:$A,1,0)),ISERROR(VLOOKUP(TRIM(MID(W1746,FIND(",",W1746,FIND(",",W1746,FIND(",",W1746)+1)+1)+1,999)),MapTable!$A:$A,1,0))),"맵없음",
  ""),
)))))</f>
        <v/>
      </c>
      <c r="AC1746" t="str">
        <f>IF(ISBLANK(AB1746),"",IF(ISERROR(VLOOKUP(AB1746,[3]DropTable!$A:$A,1,0)),"드랍없음",""))</f>
        <v/>
      </c>
      <c r="AE1746" t="str">
        <f>IF(ISBLANK(AD1746),"",IF(ISERROR(VLOOKUP(AD1746,[3]DropTable!$A:$A,1,0)),"드랍없음",""))</f>
        <v/>
      </c>
      <c r="AG1746">
        <v>9.8000000000000007</v>
      </c>
      <c r="AH1746">
        <v>1</v>
      </c>
    </row>
    <row r="1747" spans="1:34" x14ac:dyDescent="0.3">
      <c r="A1747">
        <v>13</v>
      </c>
      <c r="B1747">
        <v>6</v>
      </c>
      <c r="C1747">
        <f>IF(OR($L1747=TRUE,$A1747=0,MOD($A1747,ChapterTable!$S$20)&lt;&gt;0),
MAX(0,INT(($B1747+ChapterTable!$Q$26+VLOOKUP(SUBSTITUTE(C$1,"성장단계","")&amp;"단계오프셋",ChapterTable!$S:$T,2,0))/ChapterTable!$Q$23)),
MAX(0,INT(($B1747+ChapterTable!$S$26+VLOOKUP(SUBSTITUTE(C$1,"성장단계","")&amp;"보스단계오프셋",ChapterTable!$S:$T,2,0))/ChapterTable!$S$23)))</f>
        <v>1</v>
      </c>
      <c r="D1747">
        <f>IF(OR($L1747=TRUE,$A1747=0,MOD($A1747,ChapterTable!$S$20)&lt;&gt;0),
MAX(0,INT(($B1747+ChapterTable!$Q$26+VLOOKUP(SUBSTITUTE(D$1,"성장단계","")&amp;"단계오프셋",ChapterTable!$S:$T,2,0))/ChapterTable!$Q$23)),
MAX(0,INT(($B1747+ChapterTable!$S$26+VLOOKUP(SUBSTITUTE(D$1,"성장단계","")&amp;"보스단계오프셋",ChapterTable!$S:$T,2,0))/ChapterTable!$S$23)))</f>
        <v>0</v>
      </c>
      <c r="E1747" s="1">
        <f ca="1">IF(AND($A1747=0,$B1747=1),
    VLOOKUP(1,ChapterTable!$1:$1048576,MATCH("최종"&amp;SUBSTITUTE(SUBSTITUTE(E$1,"standard",""),"|Float",""),ChapterTable!$1:$1,0),0)*ChapterTable!$Q$17,
  IF(AND($A1747=0,$B1747=0),
    E1748,
  IF($B1747=0,
    VLOOKUP($A1747,ChapterTable!$1:$1048576,MATCH("최종"&amp;SUBSTITUTE(SUBSTITUTE(E$1,"standard",""),"|Float",""),ChapterTable!$1:$1,0),0),
  IF($B1747=1,
    IF($L1747=FALSE,
      VLOOKUP($A1747,ChapterTable!$1:$1048576,MATCH("최종"&amp;SUBSTITUTE(SUBSTITUTE(E$1,"standard",""),"|Float",""),ChapterTable!$1:$1,0),0),
      VLOOKUP($A1747-ChapterTable!$Q$11,ChapterTable!$1:$1048576,MATCH("최종"&amp;SUBSTITUTE(SUBSTITUTE(E$1,"standard",""),"|Float",""),ChapterTable!$1:$1,0),0)*ChapterTable!$Q$14
    ),
  OFFSET(E1747,-$B1747+IF($L1747,1,0),0)*
    (VLOOKUP(SUBSTITUTE(SUBSTITUTE(E$1,"standard",""),"|Float","")&amp;"인게임누적곱배수",ChapterTable!$S:$T,2,0)^C1747
    +VLOOKUP(SUBSTITUTE(SUBSTITUTE(E$1,"standard",""),"|Float","")&amp;"인게임누적합배수",ChapterTable!$S:$T,2,0)*C1747)
  )
  )
  )
)</f>
        <v>17866.070727539063</v>
      </c>
      <c r="F1747" s="1">
        <f ca="1">IF(AND($A1747=0,$B1747=1),
    VLOOKUP(1,ChapterTable!$1:$1048576,MATCH("최종"&amp;SUBSTITUTE(SUBSTITUTE(F$1,"standard",""),"|Float",""),ChapterTable!$1:$1,0),0)*ChapterTable!$Q$17,
  IF(AND($A1747=0,$B1747=0),
    F1748,
  IF($B1747=0,
    VLOOKUP($A1747,ChapterTable!$1:$1048576,MATCH("최종"&amp;SUBSTITUTE(SUBSTITUTE(F$1,"standard",""),"|Float",""),ChapterTable!$1:$1,0),0),
  IF($B1747=1,
    IF($L1747=FALSE,
      VLOOKUP($A1747,ChapterTable!$1:$1048576,MATCH("최종"&amp;SUBSTITUTE(SUBSTITUTE(F$1,"standard",""),"|Float",""),ChapterTable!$1:$1,0),0),
      VLOOKUP($A1747-ChapterTable!$Q$11,ChapterTable!$1:$1048576,MATCH("최종"&amp;SUBSTITUTE(SUBSTITUTE(F$1,"standard",""),"|Float",""),ChapterTable!$1:$1,0),0)*ChapterTable!$Q$14
    ),
  OFFSET(F1747,-$B1747+IF($L1747,1,0),0)*
    (VLOOKUP(SUBSTITUTE(SUBSTITUTE(F$1,"standard",""),"|Float","")&amp;"인게임누적곱배수",ChapterTable!$S:$T,2,0)^D1747
    +VLOOKUP(SUBSTITUTE(SUBSTITUTE(F$1,"standard",""),"|Float","")&amp;"인게임누적합배수",ChapterTable!$S:$T,2,0)*D1747)
  )
  )
  )
)</f>
        <v>7352.29248046875</v>
      </c>
      <c r="G1747" t="s">
        <v>76</v>
      </c>
      <c r="J1747" t="str">
        <f>IF(ISBLANK(I1747),"",
IFERROR(VLOOKUP(I1747,[1]StringTable!$1:$1048576,MATCH([1]StringTable!$B$1,[1]StringTable!$1:$1,0),0),
IFERROR(VLOOKUP(I1747,[1]InApkStringTable!$1:$1048576,MATCH([1]InApkStringTable!$B$1,[1]InApkStringTable!$1:$1,0),0),
"스트링없음")))</f>
        <v/>
      </c>
      <c r="L1747" t="b">
        <v>1</v>
      </c>
      <c r="N1747" t="str">
        <f>IF(ISBLANK(M1747),"",IF(ISERROR(VLOOKUP(M1747,MapTable!$A:$A,1,0)),"맵없음",""))</f>
        <v/>
      </c>
      <c r="O1747">
        <f t="shared" si="109"/>
        <v>1</v>
      </c>
      <c r="Q1747">
        <f t="shared" si="110"/>
        <v>1</v>
      </c>
      <c r="R1747" t="b">
        <f t="shared" ca="1" si="111"/>
        <v>0</v>
      </c>
      <c r="T1747" t="b">
        <f t="shared" ca="1" si="112"/>
        <v>0</v>
      </c>
      <c r="X1747" t="str">
        <f>IF(ISBLANK(W1747),"",
IF(ISERROR(FIND(",",W1747)),
  IF(ISERROR(VLOOKUP(W1747,MapTable!$A:$A,1,0)),"맵없음",
  ""),
IF(ISERROR(FIND(",",W1747,FIND(",",W1747)+1)),
  IF(OR(ISERROR(VLOOKUP(LEFT(W1747,FIND(",",W1747)-1),MapTable!$A:$A,1,0)),ISERROR(VLOOKUP(TRIM(MID(W1747,FIND(",",W1747)+1,999)),MapTable!$A:$A,1,0))),"맵없음",
  ""),
IF(ISERROR(FIND(",",W1747,FIND(",",W1747,FIND(",",W1747)+1)+1)),
  IF(OR(ISERROR(VLOOKUP(LEFT(W1747,FIND(",",W1747)-1),MapTable!$A:$A,1,0)),ISERROR(VLOOKUP(TRIM(MID(W1747,FIND(",",W1747)+1,FIND(",",W1747,FIND(",",W1747)+1)-FIND(",",W1747)-1)),MapTable!$A:$A,1,0)),ISERROR(VLOOKUP(TRIM(MID(W1747,FIND(",",W1747,FIND(",",W1747)+1)+1,999)),MapTable!$A:$A,1,0))),"맵없음",
  ""),
IF(ISERROR(FIND(",",W1747,FIND(",",W1747,FIND(",",W1747,FIND(",",W1747)+1)+1)+1)),
  IF(OR(ISERROR(VLOOKUP(LEFT(W1747,FIND(",",W1747)-1),MapTable!$A:$A,1,0)),ISERROR(VLOOKUP(TRIM(MID(W1747,FIND(",",W1747)+1,FIND(",",W1747,FIND(",",W1747)+1)-FIND(",",W1747)-1)),MapTable!$A:$A,1,0)),ISERROR(VLOOKUP(TRIM(MID(W1747,FIND(",",W1747,FIND(",",W1747)+1)+1,FIND(",",W1747,FIND(",",W1747,FIND(",",W1747)+1)+1)-FIND(",",W1747,FIND(",",W1747)+1)-1)),MapTable!$A:$A,1,0)),ISERROR(VLOOKUP(TRIM(MID(W1747,FIND(",",W1747,FIND(",",W1747,FIND(",",W1747)+1)+1)+1,999)),MapTable!$A:$A,1,0))),"맵없음",
  ""),
)))))</f>
        <v/>
      </c>
      <c r="AC1747" t="str">
        <f>IF(ISBLANK(AB1747),"",IF(ISERROR(VLOOKUP(AB1747,[3]DropTable!$A:$A,1,0)),"드랍없음",""))</f>
        <v/>
      </c>
      <c r="AE1747" t="str">
        <f>IF(ISBLANK(AD1747),"",IF(ISERROR(VLOOKUP(AD1747,[3]DropTable!$A:$A,1,0)),"드랍없음",""))</f>
        <v/>
      </c>
      <c r="AG1747">
        <v>9.8000000000000007</v>
      </c>
      <c r="AH1747">
        <v>1</v>
      </c>
    </row>
    <row r="1748" spans="1:34" x14ac:dyDescent="0.3">
      <c r="A1748">
        <v>13</v>
      </c>
      <c r="B1748">
        <v>7</v>
      </c>
      <c r="C1748">
        <f>IF(OR($L1748=TRUE,$A1748=0,MOD($A1748,ChapterTable!$S$20)&lt;&gt;0),
MAX(0,INT(($B1748+ChapterTable!$Q$26+VLOOKUP(SUBSTITUTE(C$1,"성장단계","")&amp;"단계오프셋",ChapterTable!$S:$T,2,0))/ChapterTable!$Q$23)),
MAX(0,INT(($B1748+ChapterTable!$S$26+VLOOKUP(SUBSTITUTE(C$1,"성장단계","")&amp;"보스단계오프셋",ChapterTable!$S:$T,2,0))/ChapterTable!$S$23)))</f>
        <v>1</v>
      </c>
      <c r="D1748">
        <f>IF(OR($L1748=TRUE,$A1748=0,MOD($A1748,ChapterTable!$S$20)&lt;&gt;0),
MAX(0,INT(($B1748+ChapterTable!$Q$26+VLOOKUP(SUBSTITUTE(D$1,"성장단계","")&amp;"단계오프셋",ChapterTable!$S:$T,2,0))/ChapterTable!$Q$23)),
MAX(0,INT(($B1748+ChapterTable!$S$26+VLOOKUP(SUBSTITUTE(D$1,"성장단계","")&amp;"보스단계오프셋",ChapterTable!$S:$T,2,0))/ChapterTable!$S$23)))</f>
        <v>0</v>
      </c>
      <c r="E1748" s="1">
        <f ca="1">IF(AND($A1748=0,$B1748=1),
    VLOOKUP(1,ChapterTable!$1:$1048576,MATCH("최종"&amp;SUBSTITUTE(SUBSTITUTE(E$1,"standard",""),"|Float",""),ChapterTable!$1:$1,0),0)*ChapterTable!$Q$17,
  IF(AND($A1748=0,$B1748=0),
    E1749,
  IF($B1748=0,
    VLOOKUP($A1748,ChapterTable!$1:$1048576,MATCH("최종"&amp;SUBSTITUTE(SUBSTITUTE(E$1,"standard",""),"|Float",""),ChapterTable!$1:$1,0),0),
  IF($B1748=1,
    IF($L1748=FALSE,
      VLOOKUP($A1748,ChapterTable!$1:$1048576,MATCH("최종"&amp;SUBSTITUTE(SUBSTITUTE(E$1,"standard",""),"|Float",""),ChapterTable!$1:$1,0),0),
      VLOOKUP($A1748-ChapterTable!$Q$11,ChapterTable!$1:$1048576,MATCH("최종"&amp;SUBSTITUTE(SUBSTITUTE(E$1,"standard",""),"|Float",""),ChapterTable!$1:$1,0),0)*ChapterTable!$Q$14
    ),
  OFFSET(E1748,-$B1748+IF($L1748,1,0),0)*
    (VLOOKUP(SUBSTITUTE(SUBSTITUTE(E$1,"standard",""),"|Float","")&amp;"인게임누적곱배수",ChapterTable!$S:$T,2,0)^C1748
    +VLOOKUP(SUBSTITUTE(SUBSTITUTE(E$1,"standard",""),"|Float","")&amp;"인게임누적합배수",ChapterTable!$S:$T,2,0)*C1748)
  )
  )
  )
)</f>
        <v>17866.070727539063</v>
      </c>
      <c r="F1748" s="1">
        <f ca="1">IF(AND($A1748=0,$B1748=1),
    VLOOKUP(1,ChapterTable!$1:$1048576,MATCH("최종"&amp;SUBSTITUTE(SUBSTITUTE(F$1,"standard",""),"|Float",""),ChapterTable!$1:$1,0),0)*ChapterTable!$Q$17,
  IF(AND($A1748=0,$B1748=0),
    F1749,
  IF($B1748=0,
    VLOOKUP($A1748,ChapterTable!$1:$1048576,MATCH("최종"&amp;SUBSTITUTE(SUBSTITUTE(F$1,"standard",""),"|Float",""),ChapterTable!$1:$1,0),0),
  IF($B1748=1,
    IF($L1748=FALSE,
      VLOOKUP($A1748,ChapterTable!$1:$1048576,MATCH("최종"&amp;SUBSTITUTE(SUBSTITUTE(F$1,"standard",""),"|Float",""),ChapterTable!$1:$1,0),0),
      VLOOKUP($A1748-ChapterTable!$Q$11,ChapterTable!$1:$1048576,MATCH("최종"&amp;SUBSTITUTE(SUBSTITUTE(F$1,"standard",""),"|Float",""),ChapterTable!$1:$1,0),0)*ChapterTable!$Q$14
    ),
  OFFSET(F1748,-$B1748+IF($L1748,1,0),0)*
    (VLOOKUP(SUBSTITUTE(SUBSTITUTE(F$1,"standard",""),"|Float","")&amp;"인게임누적곱배수",ChapterTable!$S:$T,2,0)^D1748
    +VLOOKUP(SUBSTITUTE(SUBSTITUTE(F$1,"standard",""),"|Float","")&amp;"인게임누적합배수",ChapterTable!$S:$T,2,0)*D1748)
  )
  )
  )
)</f>
        <v>7352.29248046875</v>
      </c>
      <c r="G1748" t="s">
        <v>76</v>
      </c>
      <c r="J1748" t="str">
        <f>IF(ISBLANK(I1748),"",
IFERROR(VLOOKUP(I1748,[1]StringTable!$1:$1048576,MATCH([1]StringTable!$B$1,[1]StringTable!$1:$1,0),0),
IFERROR(VLOOKUP(I1748,[1]InApkStringTable!$1:$1048576,MATCH([1]InApkStringTable!$B$1,[1]InApkStringTable!$1:$1,0),0),
"스트링없음")))</f>
        <v/>
      </c>
      <c r="L1748" t="b">
        <v>1</v>
      </c>
      <c r="N1748" t="str">
        <f>IF(ISBLANK(M1748),"",IF(ISERROR(VLOOKUP(M1748,MapTable!$A:$A,1,0)),"맵없음",""))</f>
        <v/>
      </c>
      <c r="O1748">
        <f t="shared" si="109"/>
        <v>1</v>
      </c>
      <c r="Q1748">
        <f t="shared" si="110"/>
        <v>1</v>
      </c>
      <c r="R1748" t="b">
        <f t="shared" ca="1" si="111"/>
        <v>0</v>
      </c>
      <c r="T1748" t="b">
        <f t="shared" ca="1" si="112"/>
        <v>0</v>
      </c>
      <c r="X1748" t="str">
        <f>IF(ISBLANK(W1748),"",
IF(ISERROR(FIND(",",W1748)),
  IF(ISERROR(VLOOKUP(W1748,MapTable!$A:$A,1,0)),"맵없음",
  ""),
IF(ISERROR(FIND(",",W1748,FIND(",",W1748)+1)),
  IF(OR(ISERROR(VLOOKUP(LEFT(W1748,FIND(",",W1748)-1),MapTable!$A:$A,1,0)),ISERROR(VLOOKUP(TRIM(MID(W1748,FIND(",",W1748)+1,999)),MapTable!$A:$A,1,0))),"맵없음",
  ""),
IF(ISERROR(FIND(",",W1748,FIND(",",W1748,FIND(",",W1748)+1)+1)),
  IF(OR(ISERROR(VLOOKUP(LEFT(W1748,FIND(",",W1748)-1),MapTable!$A:$A,1,0)),ISERROR(VLOOKUP(TRIM(MID(W1748,FIND(",",W1748)+1,FIND(",",W1748,FIND(",",W1748)+1)-FIND(",",W1748)-1)),MapTable!$A:$A,1,0)),ISERROR(VLOOKUP(TRIM(MID(W1748,FIND(",",W1748,FIND(",",W1748)+1)+1,999)),MapTable!$A:$A,1,0))),"맵없음",
  ""),
IF(ISERROR(FIND(",",W1748,FIND(",",W1748,FIND(",",W1748,FIND(",",W1748)+1)+1)+1)),
  IF(OR(ISERROR(VLOOKUP(LEFT(W1748,FIND(",",W1748)-1),MapTable!$A:$A,1,0)),ISERROR(VLOOKUP(TRIM(MID(W1748,FIND(",",W1748)+1,FIND(",",W1748,FIND(",",W1748)+1)-FIND(",",W1748)-1)),MapTable!$A:$A,1,0)),ISERROR(VLOOKUP(TRIM(MID(W1748,FIND(",",W1748,FIND(",",W1748)+1)+1,FIND(",",W1748,FIND(",",W1748,FIND(",",W1748)+1)+1)-FIND(",",W1748,FIND(",",W1748)+1)-1)),MapTable!$A:$A,1,0)),ISERROR(VLOOKUP(TRIM(MID(W1748,FIND(",",W1748,FIND(",",W1748,FIND(",",W1748)+1)+1)+1,999)),MapTable!$A:$A,1,0))),"맵없음",
  ""),
)))))</f>
        <v/>
      </c>
      <c r="AC1748" t="str">
        <f>IF(ISBLANK(AB1748),"",IF(ISERROR(VLOOKUP(AB1748,[3]DropTable!$A:$A,1,0)),"드랍없음",""))</f>
        <v/>
      </c>
      <c r="AE1748" t="str">
        <f>IF(ISBLANK(AD1748),"",IF(ISERROR(VLOOKUP(AD1748,[3]DropTable!$A:$A,1,0)),"드랍없음",""))</f>
        <v/>
      </c>
      <c r="AG1748">
        <v>9.8000000000000007</v>
      </c>
      <c r="AH1748">
        <v>1</v>
      </c>
    </row>
    <row r="1749" spans="1:34" x14ac:dyDescent="0.3">
      <c r="A1749">
        <v>13</v>
      </c>
      <c r="B1749">
        <v>8</v>
      </c>
      <c r="C1749">
        <f>IF(OR($L1749=TRUE,$A1749=0,MOD($A1749,ChapterTable!$S$20)&lt;&gt;0),
MAX(0,INT(($B1749+ChapterTable!$Q$26+VLOOKUP(SUBSTITUTE(C$1,"성장단계","")&amp;"단계오프셋",ChapterTable!$S:$T,2,0))/ChapterTable!$Q$23)),
MAX(0,INT(($B1749+ChapterTable!$S$26+VLOOKUP(SUBSTITUTE(C$1,"성장단계","")&amp;"보스단계오프셋",ChapterTable!$S:$T,2,0))/ChapterTable!$S$23)))</f>
        <v>1</v>
      </c>
      <c r="D1749">
        <f>IF(OR($L1749=TRUE,$A1749=0,MOD($A1749,ChapterTable!$S$20)&lt;&gt;0),
MAX(0,INT(($B1749+ChapterTable!$Q$26+VLOOKUP(SUBSTITUTE(D$1,"성장단계","")&amp;"단계오프셋",ChapterTable!$S:$T,2,0))/ChapterTable!$Q$23)),
MAX(0,INT(($B1749+ChapterTable!$S$26+VLOOKUP(SUBSTITUTE(D$1,"성장단계","")&amp;"보스단계오프셋",ChapterTable!$S:$T,2,0))/ChapterTable!$S$23)))</f>
        <v>0</v>
      </c>
      <c r="E1749" s="1">
        <f ca="1">IF(AND($A1749=0,$B1749=1),
    VLOOKUP(1,ChapterTable!$1:$1048576,MATCH("최종"&amp;SUBSTITUTE(SUBSTITUTE(E$1,"standard",""),"|Float",""),ChapterTable!$1:$1,0),0)*ChapterTable!$Q$17,
  IF(AND($A1749=0,$B1749=0),
    E1750,
  IF($B1749=0,
    VLOOKUP($A1749,ChapterTable!$1:$1048576,MATCH("최종"&amp;SUBSTITUTE(SUBSTITUTE(E$1,"standard",""),"|Float",""),ChapterTable!$1:$1,0),0),
  IF($B1749=1,
    IF($L1749=FALSE,
      VLOOKUP($A1749,ChapterTable!$1:$1048576,MATCH("최종"&amp;SUBSTITUTE(SUBSTITUTE(E$1,"standard",""),"|Float",""),ChapterTable!$1:$1,0),0),
      VLOOKUP($A1749-ChapterTable!$Q$11,ChapterTable!$1:$1048576,MATCH("최종"&amp;SUBSTITUTE(SUBSTITUTE(E$1,"standard",""),"|Float",""),ChapterTable!$1:$1,0),0)*ChapterTable!$Q$14
    ),
  OFFSET(E1749,-$B1749+IF($L1749,1,0),0)*
    (VLOOKUP(SUBSTITUTE(SUBSTITUTE(E$1,"standard",""),"|Float","")&amp;"인게임누적곱배수",ChapterTable!$S:$T,2,0)^C1749
    +VLOOKUP(SUBSTITUTE(SUBSTITUTE(E$1,"standard",""),"|Float","")&amp;"인게임누적합배수",ChapterTable!$S:$T,2,0)*C1749)
  )
  )
  )
)</f>
        <v>17866.070727539063</v>
      </c>
      <c r="F1749" s="1">
        <f ca="1">IF(AND($A1749=0,$B1749=1),
    VLOOKUP(1,ChapterTable!$1:$1048576,MATCH("최종"&amp;SUBSTITUTE(SUBSTITUTE(F$1,"standard",""),"|Float",""),ChapterTable!$1:$1,0),0)*ChapterTable!$Q$17,
  IF(AND($A1749=0,$B1749=0),
    F1750,
  IF($B1749=0,
    VLOOKUP($A1749,ChapterTable!$1:$1048576,MATCH("최종"&amp;SUBSTITUTE(SUBSTITUTE(F$1,"standard",""),"|Float",""),ChapterTable!$1:$1,0),0),
  IF($B1749=1,
    IF($L1749=FALSE,
      VLOOKUP($A1749,ChapterTable!$1:$1048576,MATCH("최종"&amp;SUBSTITUTE(SUBSTITUTE(F$1,"standard",""),"|Float",""),ChapterTable!$1:$1,0),0),
      VLOOKUP($A1749-ChapterTable!$Q$11,ChapterTable!$1:$1048576,MATCH("최종"&amp;SUBSTITUTE(SUBSTITUTE(F$1,"standard",""),"|Float",""),ChapterTable!$1:$1,0),0)*ChapterTable!$Q$14
    ),
  OFFSET(F1749,-$B1749+IF($L1749,1,0),0)*
    (VLOOKUP(SUBSTITUTE(SUBSTITUTE(F$1,"standard",""),"|Float","")&amp;"인게임누적곱배수",ChapterTable!$S:$T,2,0)^D1749
    +VLOOKUP(SUBSTITUTE(SUBSTITUTE(F$1,"standard",""),"|Float","")&amp;"인게임누적합배수",ChapterTable!$S:$T,2,0)*D1749)
  )
  )
  )
)</f>
        <v>7352.29248046875</v>
      </c>
      <c r="G1749" t="s">
        <v>76</v>
      </c>
      <c r="J1749" t="str">
        <f>IF(ISBLANK(I1749),"",
IFERROR(VLOOKUP(I1749,[1]StringTable!$1:$1048576,MATCH([1]StringTable!$B$1,[1]StringTable!$1:$1,0),0),
IFERROR(VLOOKUP(I1749,[1]InApkStringTable!$1:$1048576,MATCH([1]InApkStringTable!$B$1,[1]InApkStringTable!$1:$1,0),0),
"스트링없음")))</f>
        <v/>
      </c>
      <c r="L1749" t="b">
        <v>1</v>
      </c>
      <c r="N1749" t="str">
        <f>IF(ISBLANK(M1749),"",IF(ISERROR(VLOOKUP(M1749,MapTable!$A:$A,1,0)),"맵없음",""))</f>
        <v/>
      </c>
      <c r="O1749">
        <f t="shared" si="109"/>
        <v>1</v>
      </c>
      <c r="Q1749">
        <f t="shared" si="110"/>
        <v>1</v>
      </c>
      <c r="R1749" t="b">
        <f t="shared" ca="1" si="111"/>
        <v>0</v>
      </c>
      <c r="T1749" t="b">
        <f t="shared" ca="1" si="112"/>
        <v>0</v>
      </c>
      <c r="X1749" t="str">
        <f>IF(ISBLANK(W1749),"",
IF(ISERROR(FIND(",",W1749)),
  IF(ISERROR(VLOOKUP(W1749,MapTable!$A:$A,1,0)),"맵없음",
  ""),
IF(ISERROR(FIND(",",W1749,FIND(",",W1749)+1)),
  IF(OR(ISERROR(VLOOKUP(LEFT(W1749,FIND(",",W1749)-1),MapTable!$A:$A,1,0)),ISERROR(VLOOKUP(TRIM(MID(W1749,FIND(",",W1749)+1,999)),MapTable!$A:$A,1,0))),"맵없음",
  ""),
IF(ISERROR(FIND(",",W1749,FIND(",",W1749,FIND(",",W1749)+1)+1)),
  IF(OR(ISERROR(VLOOKUP(LEFT(W1749,FIND(",",W1749)-1),MapTable!$A:$A,1,0)),ISERROR(VLOOKUP(TRIM(MID(W1749,FIND(",",W1749)+1,FIND(",",W1749,FIND(",",W1749)+1)-FIND(",",W1749)-1)),MapTable!$A:$A,1,0)),ISERROR(VLOOKUP(TRIM(MID(W1749,FIND(",",W1749,FIND(",",W1749)+1)+1,999)),MapTable!$A:$A,1,0))),"맵없음",
  ""),
IF(ISERROR(FIND(",",W1749,FIND(",",W1749,FIND(",",W1749,FIND(",",W1749)+1)+1)+1)),
  IF(OR(ISERROR(VLOOKUP(LEFT(W1749,FIND(",",W1749)-1),MapTable!$A:$A,1,0)),ISERROR(VLOOKUP(TRIM(MID(W1749,FIND(",",W1749)+1,FIND(",",W1749,FIND(",",W1749)+1)-FIND(",",W1749)-1)),MapTable!$A:$A,1,0)),ISERROR(VLOOKUP(TRIM(MID(W1749,FIND(",",W1749,FIND(",",W1749)+1)+1,FIND(",",W1749,FIND(",",W1749,FIND(",",W1749)+1)+1)-FIND(",",W1749,FIND(",",W1749)+1)-1)),MapTable!$A:$A,1,0)),ISERROR(VLOOKUP(TRIM(MID(W1749,FIND(",",W1749,FIND(",",W1749,FIND(",",W1749)+1)+1)+1,999)),MapTable!$A:$A,1,0))),"맵없음",
  ""),
)))))</f>
        <v/>
      </c>
      <c r="AC1749" t="str">
        <f>IF(ISBLANK(AB1749),"",IF(ISERROR(VLOOKUP(AB1749,[3]DropTable!$A:$A,1,0)),"드랍없음",""))</f>
        <v/>
      </c>
      <c r="AE1749" t="str">
        <f>IF(ISBLANK(AD1749),"",IF(ISERROR(VLOOKUP(AD1749,[3]DropTable!$A:$A,1,0)),"드랍없음",""))</f>
        <v/>
      </c>
      <c r="AG1749">
        <v>9.8000000000000007</v>
      </c>
      <c r="AH1749">
        <v>1</v>
      </c>
    </row>
    <row r="1750" spans="1:34" x14ac:dyDescent="0.3">
      <c r="A1750">
        <v>13</v>
      </c>
      <c r="B1750">
        <v>9</v>
      </c>
      <c r="C1750">
        <f>IF(OR($L1750=TRUE,$A1750=0,MOD($A1750,ChapterTable!$S$20)&lt;&gt;0),
MAX(0,INT(($B1750+ChapterTable!$Q$26+VLOOKUP(SUBSTITUTE(C$1,"성장단계","")&amp;"단계오프셋",ChapterTable!$S:$T,2,0))/ChapterTable!$Q$23)),
MAX(0,INT(($B1750+ChapterTable!$S$26+VLOOKUP(SUBSTITUTE(C$1,"성장단계","")&amp;"보스단계오프셋",ChapterTable!$S:$T,2,0))/ChapterTable!$S$23)))</f>
        <v>1</v>
      </c>
      <c r="D1750">
        <f>IF(OR($L1750=TRUE,$A1750=0,MOD($A1750,ChapterTable!$S$20)&lt;&gt;0),
MAX(0,INT(($B1750+ChapterTable!$Q$26+VLOOKUP(SUBSTITUTE(D$1,"성장단계","")&amp;"단계오프셋",ChapterTable!$S:$T,2,0))/ChapterTable!$Q$23)),
MAX(0,INT(($B1750+ChapterTable!$S$26+VLOOKUP(SUBSTITUTE(D$1,"성장단계","")&amp;"보스단계오프셋",ChapterTable!$S:$T,2,0))/ChapterTable!$S$23)))</f>
        <v>0</v>
      </c>
      <c r="E1750" s="1">
        <f ca="1">IF(AND($A1750=0,$B1750=1),
    VLOOKUP(1,ChapterTable!$1:$1048576,MATCH("최종"&amp;SUBSTITUTE(SUBSTITUTE(E$1,"standard",""),"|Float",""),ChapterTable!$1:$1,0),0)*ChapterTable!$Q$17,
  IF(AND($A1750=0,$B1750=0),
    E1751,
  IF($B1750=0,
    VLOOKUP($A1750,ChapterTable!$1:$1048576,MATCH("최종"&amp;SUBSTITUTE(SUBSTITUTE(E$1,"standard",""),"|Float",""),ChapterTable!$1:$1,0),0),
  IF($B1750=1,
    IF($L1750=FALSE,
      VLOOKUP($A1750,ChapterTable!$1:$1048576,MATCH("최종"&amp;SUBSTITUTE(SUBSTITUTE(E$1,"standard",""),"|Float",""),ChapterTable!$1:$1,0),0),
      VLOOKUP($A1750-ChapterTable!$Q$11,ChapterTable!$1:$1048576,MATCH("최종"&amp;SUBSTITUTE(SUBSTITUTE(E$1,"standard",""),"|Float",""),ChapterTable!$1:$1,0),0)*ChapterTable!$Q$14
    ),
  OFFSET(E1750,-$B1750+IF($L1750,1,0),0)*
    (VLOOKUP(SUBSTITUTE(SUBSTITUTE(E$1,"standard",""),"|Float","")&amp;"인게임누적곱배수",ChapterTable!$S:$T,2,0)^C1750
    +VLOOKUP(SUBSTITUTE(SUBSTITUTE(E$1,"standard",""),"|Float","")&amp;"인게임누적합배수",ChapterTable!$S:$T,2,0)*C1750)
  )
  )
  )
)</f>
        <v>17866.070727539063</v>
      </c>
      <c r="F1750" s="1">
        <f ca="1">IF(AND($A1750=0,$B1750=1),
    VLOOKUP(1,ChapterTable!$1:$1048576,MATCH("최종"&amp;SUBSTITUTE(SUBSTITUTE(F$1,"standard",""),"|Float",""),ChapterTable!$1:$1,0),0)*ChapterTable!$Q$17,
  IF(AND($A1750=0,$B1750=0),
    F1751,
  IF($B1750=0,
    VLOOKUP($A1750,ChapterTable!$1:$1048576,MATCH("최종"&amp;SUBSTITUTE(SUBSTITUTE(F$1,"standard",""),"|Float",""),ChapterTable!$1:$1,0),0),
  IF($B1750=1,
    IF($L1750=FALSE,
      VLOOKUP($A1750,ChapterTable!$1:$1048576,MATCH("최종"&amp;SUBSTITUTE(SUBSTITUTE(F$1,"standard",""),"|Float",""),ChapterTable!$1:$1,0),0),
      VLOOKUP($A1750-ChapterTable!$Q$11,ChapterTable!$1:$1048576,MATCH("최종"&amp;SUBSTITUTE(SUBSTITUTE(F$1,"standard",""),"|Float",""),ChapterTable!$1:$1,0),0)*ChapterTable!$Q$14
    ),
  OFFSET(F1750,-$B1750+IF($L1750,1,0),0)*
    (VLOOKUP(SUBSTITUTE(SUBSTITUTE(F$1,"standard",""),"|Float","")&amp;"인게임누적곱배수",ChapterTable!$S:$T,2,0)^D1750
    +VLOOKUP(SUBSTITUTE(SUBSTITUTE(F$1,"standard",""),"|Float","")&amp;"인게임누적합배수",ChapterTable!$S:$T,2,0)*D1750)
  )
  )
  )
)</f>
        <v>7352.29248046875</v>
      </c>
      <c r="G1750" t="s">
        <v>76</v>
      </c>
      <c r="J1750" t="str">
        <f>IF(ISBLANK(I1750),"",
IFERROR(VLOOKUP(I1750,[1]StringTable!$1:$1048576,MATCH([1]StringTable!$B$1,[1]StringTable!$1:$1,0),0),
IFERROR(VLOOKUP(I1750,[1]InApkStringTable!$1:$1048576,MATCH([1]InApkStringTable!$B$1,[1]InApkStringTable!$1:$1,0),0),
"스트링없음")))</f>
        <v/>
      </c>
      <c r="L1750" t="b">
        <v>1</v>
      </c>
      <c r="N1750" t="str">
        <f>IF(ISBLANK(M1750),"",IF(ISERROR(VLOOKUP(M1750,MapTable!$A:$A,1,0)),"맵없음",""))</f>
        <v/>
      </c>
      <c r="O1750">
        <f t="shared" si="109"/>
        <v>91</v>
      </c>
      <c r="Q1750">
        <f t="shared" si="110"/>
        <v>91</v>
      </c>
      <c r="R1750" t="b">
        <f t="shared" ca="1" si="111"/>
        <v>1</v>
      </c>
      <c r="T1750" t="b">
        <f t="shared" ca="1" si="112"/>
        <v>1</v>
      </c>
      <c r="X1750" t="str">
        <f>IF(ISBLANK(W1750),"",
IF(ISERROR(FIND(",",W1750)),
  IF(ISERROR(VLOOKUP(W1750,MapTable!$A:$A,1,0)),"맵없음",
  ""),
IF(ISERROR(FIND(",",W1750,FIND(",",W1750)+1)),
  IF(OR(ISERROR(VLOOKUP(LEFT(W1750,FIND(",",W1750)-1),MapTable!$A:$A,1,0)),ISERROR(VLOOKUP(TRIM(MID(W1750,FIND(",",W1750)+1,999)),MapTable!$A:$A,1,0))),"맵없음",
  ""),
IF(ISERROR(FIND(",",W1750,FIND(",",W1750,FIND(",",W1750)+1)+1)),
  IF(OR(ISERROR(VLOOKUP(LEFT(W1750,FIND(",",W1750)-1),MapTable!$A:$A,1,0)),ISERROR(VLOOKUP(TRIM(MID(W1750,FIND(",",W1750)+1,FIND(",",W1750,FIND(",",W1750)+1)-FIND(",",W1750)-1)),MapTable!$A:$A,1,0)),ISERROR(VLOOKUP(TRIM(MID(W1750,FIND(",",W1750,FIND(",",W1750)+1)+1,999)),MapTable!$A:$A,1,0))),"맵없음",
  ""),
IF(ISERROR(FIND(",",W1750,FIND(",",W1750,FIND(",",W1750,FIND(",",W1750)+1)+1)+1)),
  IF(OR(ISERROR(VLOOKUP(LEFT(W1750,FIND(",",W1750)-1),MapTable!$A:$A,1,0)),ISERROR(VLOOKUP(TRIM(MID(W1750,FIND(",",W1750)+1,FIND(",",W1750,FIND(",",W1750)+1)-FIND(",",W1750)-1)),MapTable!$A:$A,1,0)),ISERROR(VLOOKUP(TRIM(MID(W1750,FIND(",",W1750,FIND(",",W1750)+1)+1,FIND(",",W1750,FIND(",",W1750,FIND(",",W1750)+1)+1)-FIND(",",W1750,FIND(",",W1750)+1)-1)),MapTable!$A:$A,1,0)),ISERROR(VLOOKUP(TRIM(MID(W1750,FIND(",",W1750,FIND(",",W1750,FIND(",",W1750)+1)+1)+1,999)),MapTable!$A:$A,1,0))),"맵없음",
  ""),
)))))</f>
        <v/>
      </c>
      <c r="AC1750" t="str">
        <f>IF(ISBLANK(AB1750),"",IF(ISERROR(VLOOKUP(AB1750,[3]DropTable!$A:$A,1,0)),"드랍없음",""))</f>
        <v/>
      </c>
      <c r="AE1750" t="str">
        <f>IF(ISBLANK(AD1750),"",IF(ISERROR(VLOOKUP(AD1750,[3]DropTable!$A:$A,1,0)),"드랍없음",""))</f>
        <v/>
      </c>
      <c r="AG1750">
        <v>9.8000000000000007</v>
      </c>
      <c r="AH1750">
        <v>1</v>
      </c>
    </row>
    <row r="1751" spans="1:34" x14ac:dyDescent="0.3">
      <c r="A1751">
        <v>13</v>
      </c>
      <c r="B1751">
        <v>10</v>
      </c>
      <c r="C1751">
        <f>IF(OR($L1751=TRUE,$A1751=0,MOD($A1751,ChapterTable!$S$20)&lt;&gt;0),
MAX(0,INT(($B1751+ChapterTable!$Q$26+VLOOKUP(SUBSTITUTE(C$1,"성장단계","")&amp;"단계오프셋",ChapterTable!$S:$T,2,0))/ChapterTable!$Q$23)),
MAX(0,INT(($B1751+ChapterTable!$S$26+VLOOKUP(SUBSTITUTE(C$1,"성장단계","")&amp;"보스단계오프셋",ChapterTable!$S:$T,2,0))/ChapterTable!$S$23)))</f>
        <v>1</v>
      </c>
      <c r="D1751">
        <f>IF(OR($L1751=TRUE,$A1751=0,MOD($A1751,ChapterTable!$S$20)&lt;&gt;0),
MAX(0,INT(($B1751+ChapterTable!$Q$26+VLOOKUP(SUBSTITUTE(D$1,"성장단계","")&amp;"단계오프셋",ChapterTable!$S:$T,2,0))/ChapterTable!$Q$23)),
MAX(0,INT(($B1751+ChapterTable!$S$26+VLOOKUP(SUBSTITUTE(D$1,"성장단계","")&amp;"보스단계오프셋",ChapterTable!$S:$T,2,0))/ChapterTable!$S$23)))</f>
        <v>0</v>
      </c>
      <c r="E1751" s="1">
        <f ca="1">IF(AND($A1751=0,$B1751=1),
    VLOOKUP(1,ChapterTable!$1:$1048576,MATCH("최종"&amp;SUBSTITUTE(SUBSTITUTE(E$1,"standard",""),"|Float",""),ChapterTable!$1:$1,0),0)*ChapterTable!$Q$17,
  IF(AND($A1751=0,$B1751=0),
    E1752,
  IF($B1751=0,
    VLOOKUP($A1751,ChapterTable!$1:$1048576,MATCH("최종"&amp;SUBSTITUTE(SUBSTITUTE(E$1,"standard",""),"|Float",""),ChapterTable!$1:$1,0),0),
  IF($B1751=1,
    IF($L1751=FALSE,
      VLOOKUP($A1751,ChapterTable!$1:$1048576,MATCH("최종"&amp;SUBSTITUTE(SUBSTITUTE(E$1,"standard",""),"|Float",""),ChapterTable!$1:$1,0),0),
      VLOOKUP($A1751-ChapterTable!$Q$11,ChapterTable!$1:$1048576,MATCH("최종"&amp;SUBSTITUTE(SUBSTITUTE(E$1,"standard",""),"|Float",""),ChapterTable!$1:$1,0),0)*ChapterTable!$Q$14
    ),
  OFFSET(E1751,-$B1751+IF($L1751,1,0),0)*
    (VLOOKUP(SUBSTITUTE(SUBSTITUTE(E$1,"standard",""),"|Float","")&amp;"인게임누적곱배수",ChapterTable!$S:$T,2,0)^C1751
    +VLOOKUP(SUBSTITUTE(SUBSTITUTE(E$1,"standard",""),"|Float","")&amp;"인게임누적합배수",ChapterTable!$S:$T,2,0)*C1751)
  )
  )
  )
)</f>
        <v>17866.070727539063</v>
      </c>
      <c r="F1751" s="1">
        <f ca="1">IF(AND($A1751=0,$B1751=1),
    VLOOKUP(1,ChapterTable!$1:$1048576,MATCH("최종"&amp;SUBSTITUTE(SUBSTITUTE(F$1,"standard",""),"|Float",""),ChapterTable!$1:$1,0),0)*ChapterTable!$Q$17,
  IF(AND($A1751=0,$B1751=0),
    F1752,
  IF($B1751=0,
    VLOOKUP($A1751,ChapterTable!$1:$1048576,MATCH("최종"&amp;SUBSTITUTE(SUBSTITUTE(F$1,"standard",""),"|Float",""),ChapterTable!$1:$1,0),0),
  IF($B1751=1,
    IF($L1751=FALSE,
      VLOOKUP($A1751,ChapterTable!$1:$1048576,MATCH("최종"&amp;SUBSTITUTE(SUBSTITUTE(F$1,"standard",""),"|Float",""),ChapterTable!$1:$1,0),0),
      VLOOKUP($A1751-ChapterTable!$Q$11,ChapterTable!$1:$1048576,MATCH("최종"&amp;SUBSTITUTE(SUBSTITUTE(F$1,"standard",""),"|Float",""),ChapterTable!$1:$1,0),0)*ChapterTable!$Q$14
    ),
  OFFSET(F1751,-$B1751+IF($L1751,1,0),0)*
    (VLOOKUP(SUBSTITUTE(SUBSTITUTE(F$1,"standard",""),"|Float","")&amp;"인게임누적곱배수",ChapterTable!$S:$T,2,0)^D1751
    +VLOOKUP(SUBSTITUTE(SUBSTITUTE(F$1,"standard",""),"|Float","")&amp;"인게임누적합배수",ChapterTable!$S:$T,2,0)*D1751)
  )
  )
  )
)</f>
        <v>7352.29248046875</v>
      </c>
      <c r="G1751" t="s">
        <v>76</v>
      </c>
      <c r="J1751" t="str">
        <f>IF(ISBLANK(I1751),"",
IFERROR(VLOOKUP(I1751,[1]StringTable!$1:$1048576,MATCH([1]StringTable!$B$1,[1]StringTable!$1:$1,0),0),
IFERROR(VLOOKUP(I1751,[1]InApkStringTable!$1:$1048576,MATCH([1]InApkStringTable!$B$1,[1]InApkStringTable!$1:$1,0),0),
"스트링없음")))</f>
        <v/>
      </c>
      <c r="L1751" t="b">
        <v>1</v>
      </c>
      <c r="N1751" t="str">
        <f>IF(ISBLANK(M1751),"",IF(ISERROR(VLOOKUP(M1751,MapTable!$A:$A,1,0)),"맵없음",""))</f>
        <v/>
      </c>
      <c r="O1751">
        <f t="shared" si="109"/>
        <v>21</v>
      </c>
      <c r="Q1751">
        <f t="shared" si="110"/>
        <v>21</v>
      </c>
      <c r="R1751" t="b">
        <f t="shared" ca="1" si="111"/>
        <v>0</v>
      </c>
      <c r="T1751" t="b">
        <f t="shared" ca="1" si="112"/>
        <v>0</v>
      </c>
      <c r="X1751" t="str">
        <f>IF(ISBLANK(W1751),"",
IF(ISERROR(FIND(",",W1751)),
  IF(ISERROR(VLOOKUP(W1751,MapTable!$A:$A,1,0)),"맵없음",
  ""),
IF(ISERROR(FIND(",",W1751,FIND(",",W1751)+1)),
  IF(OR(ISERROR(VLOOKUP(LEFT(W1751,FIND(",",W1751)-1),MapTable!$A:$A,1,0)),ISERROR(VLOOKUP(TRIM(MID(W1751,FIND(",",W1751)+1,999)),MapTable!$A:$A,1,0))),"맵없음",
  ""),
IF(ISERROR(FIND(",",W1751,FIND(",",W1751,FIND(",",W1751)+1)+1)),
  IF(OR(ISERROR(VLOOKUP(LEFT(W1751,FIND(",",W1751)-1),MapTable!$A:$A,1,0)),ISERROR(VLOOKUP(TRIM(MID(W1751,FIND(",",W1751)+1,FIND(",",W1751,FIND(",",W1751)+1)-FIND(",",W1751)-1)),MapTable!$A:$A,1,0)),ISERROR(VLOOKUP(TRIM(MID(W1751,FIND(",",W1751,FIND(",",W1751)+1)+1,999)),MapTable!$A:$A,1,0))),"맵없음",
  ""),
IF(ISERROR(FIND(",",W1751,FIND(",",W1751,FIND(",",W1751,FIND(",",W1751)+1)+1)+1)),
  IF(OR(ISERROR(VLOOKUP(LEFT(W1751,FIND(",",W1751)-1),MapTable!$A:$A,1,0)),ISERROR(VLOOKUP(TRIM(MID(W1751,FIND(",",W1751)+1,FIND(",",W1751,FIND(",",W1751)+1)-FIND(",",W1751)-1)),MapTable!$A:$A,1,0)),ISERROR(VLOOKUP(TRIM(MID(W1751,FIND(",",W1751,FIND(",",W1751)+1)+1,FIND(",",W1751,FIND(",",W1751,FIND(",",W1751)+1)+1)-FIND(",",W1751,FIND(",",W1751)+1)-1)),MapTable!$A:$A,1,0)),ISERROR(VLOOKUP(TRIM(MID(W1751,FIND(",",W1751,FIND(",",W1751,FIND(",",W1751)+1)+1)+1,999)),MapTable!$A:$A,1,0))),"맵없음",
  ""),
)))))</f>
        <v/>
      </c>
      <c r="AC1751" t="str">
        <f>IF(ISBLANK(AB1751),"",IF(ISERROR(VLOOKUP(AB1751,[3]DropTable!$A:$A,1,0)),"드랍없음",""))</f>
        <v/>
      </c>
      <c r="AE1751" t="str">
        <f>IF(ISBLANK(AD1751),"",IF(ISERROR(VLOOKUP(AD1751,[3]DropTable!$A:$A,1,0)),"드랍없음",""))</f>
        <v/>
      </c>
      <c r="AG1751">
        <v>9.8000000000000007</v>
      </c>
      <c r="AH1751">
        <v>1</v>
      </c>
    </row>
    <row r="1752" spans="1:34" x14ac:dyDescent="0.3">
      <c r="A1752">
        <v>13</v>
      </c>
      <c r="B1752">
        <v>11</v>
      </c>
      <c r="C1752">
        <f>IF(OR($L1752=TRUE,$A1752=0,MOD($A1752,ChapterTable!$S$20)&lt;&gt;0),
MAX(0,INT(($B1752+ChapterTable!$Q$26+VLOOKUP(SUBSTITUTE(C$1,"성장단계","")&amp;"단계오프셋",ChapterTable!$S:$T,2,0))/ChapterTable!$Q$23)),
MAX(0,INT(($B1752+ChapterTable!$S$26+VLOOKUP(SUBSTITUTE(C$1,"성장단계","")&amp;"보스단계오프셋",ChapterTable!$S:$T,2,0))/ChapterTable!$S$23)))</f>
        <v>1</v>
      </c>
      <c r="D1752">
        <f>IF(OR($L1752=TRUE,$A1752=0,MOD($A1752,ChapterTable!$S$20)&lt;&gt;0),
MAX(0,INT(($B1752+ChapterTable!$Q$26+VLOOKUP(SUBSTITUTE(D$1,"성장단계","")&amp;"단계오프셋",ChapterTable!$S:$T,2,0))/ChapterTable!$Q$23)),
MAX(0,INT(($B1752+ChapterTable!$S$26+VLOOKUP(SUBSTITUTE(D$1,"성장단계","")&amp;"보스단계오프셋",ChapterTable!$S:$T,2,0))/ChapterTable!$S$23)))</f>
        <v>1</v>
      </c>
      <c r="E1752" s="1">
        <f ca="1">IF(AND($A1752=0,$B1752=1),
    VLOOKUP(1,ChapterTable!$1:$1048576,MATCH("최종"&amp;SUBSTITUTE(SUBSTITUTE(E$1,"standard",""),"|Float",""),ChapterTable!$1:$1,0),0)*ChapterTable!$Q$17,
  IF(AND($A1752=0,$B1752=0),
    E1753,
  IF($B1752=0,
    VLOOKUP($A1752,ChapterTable!$1:$1048576,MATCH("최종"&amp;SUBSTITUTE(SUBSTITUTE(E$1,"standard",""),"|Float",""),ChapterTable!$1:$1,0),0),
  IF($B1752=1,
    IF($L1752=FALSE,
      VLOOKUP($A1752,ChapterTable!$1:$1048576,MATCH("최종"&amp;SUBSTITUTE(SUBSTITUTE(E$1,"standard",""),"|Float",""),ChapterTable!$1:$1,0),0),
      VLOOKUP($A1752-ChapterTable!$Q$11,ChapterTable!$1:$1048576,MATCH("최종"&amp;SUBSTITUTE(SUBSTITUTE(E$1,"standard",""),"|Float",""),ChapterTable!$1:$1,0),0)*ChapterTable!$Q$14
    ),
  OFFSET(E1752,-$B1752+IF($L1752,1,0),0)*
    (VLOOKUP(SUBSTITUTE(SUBSTITUTE(E$1,"standard",""),"|Float","")&amp;"인게임누적곱배수",ChapterTable!$S:$T,2,0)^C1752
    +VLOOKUP(SUBSTITUTE(SUBSTITUTE(E$1,"standard",""),"|Float","")&amp;"인게임누적합배수",ChapterTable!$S:$T,2,0)*C1752)
  )
  )
  )
)</f>
        <v>17866.070727539063</v>
      </c>
      <c r="F1752" s="1">
        <f ca="1">IF(AND($A1752=0,$B1752=1),
    VLOOKUP(1,ChapterTable!$1:$1048576,MATCH("최종"&amp;SUBSTITUTE(SUBSTITUTE(F$1,"standard",""),"|Float",""),ChapterTable!$1:$1,0),0)*ChapterTable!$Q$17,
  IF(AND($A1752=0,$B1752=0),
    F1753,
  IF($B1752=0,
    VLOOKUP($A1752,ChapterTable!$1:$1048576,MATCH("최종"&amp;SUBSTITUTE(SUBSTITUTE(F$1,"standard",""),"|Float",""),ChapterTable!$1:$1,0),0),
  IF($B1752=1,
    IF($L1752=FALSE,
      VLOOKUP($A1752,ChapterTable!$1:$1048576,MATCH("최종"&amp;SUBSTITUTE(SUBSTITUTE(F$1,"standard",""),"|Float",""),ChapterTable!$1:$1,0),0),
      VLOOKUP($A1752-ChapterTable!$Q$11,ChapterTable!$1:$1048576,MATCH("최종"&amp;SUBSTITUTE(SUBSTITUTE(F$1,"standard",""),"|Float",""),ChapterTable!$1:$1,0),0)*ChapterTable!$Q$14
    ),
  OFFSET(F1752,-$B1752+IF($L1752,1,0),0)*
    (VLOOKUP(SUBSTITUTE(SUBSTITUTE(F$1,"standard",""),"|Float","")&amp;"인게임누적곱배수",ChapterTable!$S:$T,2,0)^D1752
    +VLOOKUP(SUBSTITUTE(SUBSTITUTE(F$1,"standard",""),"|Float","")&amp;"인게임누적합배수",ChapterTable!$S:$T,2,0)*D1752)
  )
  )
  )
)</f>
        <v>8822.7509765625</v>
      </c>
      <c r="G1752" t="s">
        <v>76</v>
      </c>
      <c r="J1752" t="str">
        <f>IF(ISBLANK(I1752),"",
IFERROR(VLOOKUP(I1752,[1]StringTable!$1:$1048576,MATCH([1]StringTable!$B$1,[1]StringTable!$1:$1,0),0),
IFERROR(VLOOKUP(I1752,[1]InApkStringTable!$1:$1048576,MATCH([1]InApkStringTable!$B$1,[1]InApkStringTable!$1:$1,0),0),
"스트링없음")))</f>
        <v/>
      </c>
      <c r="L1752" t="b">
        <v>1</v>
      </c>
      <c r="N1752" t="str">
        <f>IF(ISBLANK(M1752),"",IF(ISERROR(VLOOKUP(M1752,MapTable!$A:$A,1,0)),"맵없음",""))</f>
        <v/>
      </c>
      <c r="O1752">
        <f t="shared" si="109"/>
        <v>2</v>
      </c>
      <c r="Q1752">
        <f t="shared" si="110"/>
        <v>2</v>
      </c>
      <c r="R1752" t="b">
        <f t="shared" ca="1" si="111"/>
        <v>0</v>
      </c>
      <c r="T1752" t="b">
        <f t="shared" ca="1" si="112"/>
        <v>0</v>
      </c>
      <c r="X1752" t="str">
        <f>IF(ISBLANK(W1752),"",
IF(ISERROR(FIND(",",W1752)),
  IF(ISERROR(VLOOKUP(W1752,MapTable!$A:$A,1,0)),"맵없음",
  ""),
IF(ISERROR(FIND(",",W1752,FIND(",",W1752)+1)),
  IF(OR(ISERROR(VLOOKUP(LEFT(W1752,FIND(",",W1752)-1),MapTable!$A:$A,1,0)),ISERROR(VLOOKUP(TRIM(MID(W1752,FIND(",",W1752)+1,999)),MapTable!$A:$A,1,0))),"맵없음",
  ""),
IF(ISERROR(FIND(",",W1752,FIND(",",W1752,FIND(",",W1752)+1)+1)),
  IF(OR(ISERROR(VLOOKUP(LEFT(W1752,FIND(",",W1752)-1),MapTable!$A:$A,1,0)),ISERROR(VLOOKUP(TRIM(MID(W1752,FIND(",",W1752)+1,FIND(",",W1752,FIND(",",W1752)+1)-FIND(",",W1752)-1)),MapTable!$A:$A,1,0)),ISERROR(VLOOKUP(TRIM(MID(W1752,FIND(",",W1752,FIND(",",W1752)+1)+1,999)),MapTable!$A:$A,1,0))),"맵없음",
  ""),
IF(ISERROR(FIND(",",W1752,FIND(",",W1752,FIND(",",W1752,FIND(",",W1752)+1)+1)+1)),
  IF(OR(ISERROR(VLOOKUP(LEFT(W1752,FIND(",",W1752)-1),MapTable!$A:$A,1,0)),ISERROR(VLOOKUP(TRIM(MID(W1752,FIND(",",W1752)+1,FIND(",",W1752,FIND(",",W1752)+1)-FIND(",",W1752)-1)),MapTable!$A:$A,1,0)),ISERROR(VLOOKUP(TRIM(MID(W1752,FIND(",",W1752,FIND(",",W1752)+1)+1,FIND(",",W1752,FIND(",",W1752,FIND(",",W1752)+1)+1)-FIND(",",W1752,FIND(",",W1752)+1)-1)),MapTable!$A:$A,1,0)),ISERROR(VLOOKUP(TRIM(MID(W1752,FIND(",",W1752,FIND(",",W1752,FIND(",",W1752)+1)+1)+1,999)),MapTable!$A:$A,1,0))),"맵없음",
  ""),
)))))</f>
        <v/>
      </c>
      <c r="AC1752" t="str">
        <f>IF(ISBLANK(AB1752),"",IF(ISERROR(VLOOKUP(AB1752,[3]DropTable!$A:$A,1,0)),"드랍없음",""))</f>
        <v/>
      </c>
      <c r="AE1752" t="str">
        <f>IF(ISBLANK(AD1752),"",IF(ISERROR(VLOOKUP(AD1752,[3]DropTable!$A:$A,1,0)),"드랍없음",""))</f>
        <v/>
      </c>
      <c r="AG1752">
        <v>9.8000000000000007</v>
      </c>
      <c r="AH1752">
        <v>1</v>
      </c>
    </row>
    <row r="1753" spans="1:34" x14ac:dyDescent="0.3">
      <c r="A1753">
        <v>13</v>
      </c>
      <c r="B1753">
        <v>12</v>
      </c>
      <c r="C1753">
        <f>IF(OR($L1753=TRUE,$A1753=0,MOD($A1753,ChapterTable!$S$20)&lt;&gt;0),
MAX(0,INT(($B1753+ChapterTable!$Q$26+VLOOKUP(SUBSTITUTE(C$1,"성장단계","")&amp;"단계오프셋",ChapterTable!$S:$T,2,0))/ChapterTable!$Q$23)),
MAX(0,INT(($B1753+ChapterTable!$S$26+VLOOKUP(SUBSTITUTE(C$1,"성장단계","")&amp;"보스단계오프셋",ChapterTable!$S:$T,2,0))/ChapterTable!$S$23)))</f>
        <v>1</v>
      </c>
      <c r="D1753">
        <f>IF(OR($L1753=TRUE,$A1753=0,MOD($A1753,ChapterTable!$S$20)&lt;&gt;0),
MAX(0,INT(($B1753+ChapterTable!$Q$26+VLOOKUP(SUBSTITUTE(D$1,"성장단계","")&amp;"단계오프셋",ChapterTable!$S:$T,2,0))/ChapterTable!$Q$23)),
MAX(0,INT(($B1753+ChapterTable!$S$26+VLOOKUP(SUBSTITUTE(D$1,"성장단계","")&amp;"보스단계오프셋",ChapterTable!$S:$T,2,0))/ChapterTable!$S$23)))</f>
        <v>1</v>
      </c>
      <c r="E1753" s="1">
        <f ca="1">IF(AND($A1753=0,$B1753=1),
    VLOOKUP(1,ChapterTable!$1:$1048576,MATCH("최종"&amp;SUBSTITUTE(SUBSTITUTE(E$1,"standard",""),"|Float",""),ChapterTable!$1:$1,0),0)*ChapterTable!$Q$17,
  IF(AND($A1753=0,$B1753=0),
    E1754,
  IF($B1753=0,
    VLOOKUP($A1753,ChapterTable!$1:$1048576,MATCH("최종"&amp;SUBSTITUTE(SUBSTITUTE(E$1,"standard",""),"|Float",""),ChapterTable!$1:$1,0),0),
  IF($B1753=1,
    IF($L1753=FALSE,
      VLOOKUP($A1753,ChapterTable!$1:$1048576,MATCH("최종"&amp;SUBSTITUTE(SUBSTITUTE(E$1,"standard",""),"|Float",""),ChapterTable!$1:$1,0),0),
      VLOOKUP($A1753-ChapterTable!$Q$11,ChapterTable!$1:$1048576,MATCH("최종"&amp;SUBSTITUTE(SUBSTITUTE(E$1,"standard",""),"|Float",""),ChapterTable!$1:$1,0),0)*ChapterTable!$Q$14
    ),
  OFFSET(E1753,-$B1753+IF($L1753,1,0),0)*
    (VLOOKUP(SUBSTITUTE(SUBSTITUTE(E$1,"standard",""),"|Float","")&amp;"인게임누적곱배수",ChapterTable!$S:$T,2,0)^C1753
    +VLOOKUP(SUBSTITUTE(SUBSTITUTE(E$1,"standard",""),"|Float","")&amp;"인게임누적합배수",ChapterTable!$S:$T,2,0)*C1753)
  )
  )
  )
)</f>
        <v>17866.070727539063</v>
      </c>
      <c r="F1753" s="1">
        <f ca="1">IF(AND($A1753=0,$B1753=1),
    VLOOKUP(1,ChapterTable!$1:$1048576,MATCH("최종"&amp;SUBSTITUTE(SUBSTITUTE(F$1,"standard",""),"|Float",""),ChapterTable!$1:$1,0),0)*ChapterTable!$Q$17,
  IF(AND($A1753=0,$B1753=0),
    F1754,
  IF($B1753=0,
    VLOOKUP($A1753,ChapterTable!$1:$1048576,MATCH("최종"&amp;SUBSTITUTE(SUBSTITUTE(F$1,"standard",""),"|Float",""),ChapterTable!$1:$1,0),0),
  IF($B1753=1,
    IF($L1753=FALSE,
      VLOOKUP($A1753,ChapterTable!$1:$1048576,MATCH("최종"&amp;SUBSTITUTE(SUBSTITUTE(F$1,"standard",""),"|Float",""),ChapterTable!$1:$1,0),0),
      VLOOKUP($A1753-ChapterTable!$Q$11,ChapterTable!$1:$1048576,MATCH("최종"&amp;SUBSTITUTE(SUBSTITUTE(F$1,"standard",""),"|Float",""),ChapterTable!$1:$1,0),0)*ChapterTable!$Q$14
    ),
  OFFSET(F1753,-$B1753+IF($L1753,1,0),0)*
    (VLOOKUP(SUBSTITUTE(SUBSTITUTE(F$1,"standard",""),"|Float","")&amp;"인게임누적곱배수",ChapterTable!$S:$T,2,0)^D1753
    +VLOOKUP(SUBSTITUTE(SUBSTITUTE(F$1,"standard",""),"|Float","")&amp;"인게임누적합배수",ChapterTable!$S:$T,2,0)*D1753)
  )
  )
  )
)</f>
        <v>8822.7509765625</v>
      </c>
      <c r="G1753" t="s">
        <v>76</v>
      </c>
      <c r="J1753" t="str">
        <f>IF(ISBLANK(I1753),"",
IFERROR(VLOOKUP(I1753,[1]StringTable!$1:$1048576,MATCH([1]StringTable!$B$1,[1]StringTable!$1:$1,0),0),
IFERROR(VLOOKUP(I1753,[1]InApkStringTable!$1:$1048576,MATCH([1]InApkStringTable!$B$1,[1]InApkStringTable!$1:$1,0),0),
"스트링없음")))</f>
        <v/>
      </c>
      <c r="L1753" t="b">
        <v>1</v>
      </c>
      <c r="N1753" t="str">
        <f>IF(ISBLANK(M1753),"",IF(ISERROR(VLOOKUP(M1753,MapTable!$A:$A,1,0)),"맵없음",""))</f>
        <v/>
      </c>
      <c r="O1753">
        <f t="shared" si="109"/>
        <v>2</v>
      </c>
      <c r="Q1753">
        <f t="shared" si="110"/>
        <v>2</v>
      </c>
      <c r="R1753" t="b">
        <f t="shared" ca="1" si="111"/>
        <v>0</v>
      </c>
      <c r="T1753" t="b">
        <f t="shared" ca="1" si="112"/>
        <v>0</v>
      </c>
      <c r="X1753" t="str">
        <f>IF(ISBLANK(W1753),"",
IF(ISERROR(FIND(",",W1753)),
  IF(ISERROR(VLOOKUP(W1753,MapTable!$A:$A,1,0)),"맵없음",
  ""),
IF(ISERROR(FIND(",",W1753,FIND(",",W1753)+1)),
  IF(OR(ISERROR(VLOOKUP(LEFT(W1753,FIND(",",W1753)-1),MapTable!$A:$A,1,0)),ISERROR(VLOOKUP(TRIM(MID(W1753,FIND(",",W1753)+1,999)),MapTable!$A:$A,1,0))),"맵없음",
  ""),
IF(ISERROR(FIND(",",W1753,FIND(",",W1753,FIND(",",W1753)+1)+1)),
  IF(OR(ISERROR(VLOOKUP(LEFT(W1753,FIND(",",W1753)-1),MapTable!$A:$A,1,0)),ISERROR(VLOOKUP(TRIM(MID(W1753,FIND(",",W1753)+1,FIND(",",W1753,FIND(",",W1753)+1)-FIND(",",W1753)-1)),MapTable!$A:$A,1,0)),ISERROR(VLOOKUP(TRIM(MID(W1753,FIND(",",W1753,FIND(",",W1753)+1)+1,999)),MapTable!$A:$A,1,0))),"맵없음",
  ""),
IF(ISERROR(FIND(",",W1753,FIND(",",W1753,FIND(",",W1753,FIND(",",W1753)+1)+1)+1)),
  IF(OR(ISERROR(VLOOKUP(LEFT(W1753,FIND(",",W1753)-1),MapTable!$A:$A,1,0)),ISERROR(VLOOKUP(TRIM(MID(W1753,FIND(",",W1753)+1,FIND(",",W1753,FIND(",",W1753)+1)-FIND(",",W1753)-1)),MapTable!$A:$A,1,0)),ISERROR(VLOOKUP(TRIM(MID(W1753,FIND(",",W1753,FIND(",",W1753)+1)+1,FIND(",",W1753,FIND(",",W1753,FIND(",",W1753)+1)+1)-FIND(",",W1753,FIND(",",W1753)+1)-1)),MapTable!$A:$A,1,0)),ISERROR(VLOOKUP(TRIM(MID(W1753,FIND(",",W1753,FIND(",",W1753,FIND(",",W1753)+1)+1)+1,999)),MapTable!$A:$A,1,0))),"맵없음",
  ""),
)))))</f>
        <v/>
      </c>
      <c r="AC1753" t="str">
        <f>IF(ISBLANK(AB1753),"",IF(ISERROR(VLOOKUP(AB1753,[3]DropTable!$A:$A,1,0)),"드랍없음",""))</f>
        <v/>
      </c>
      <c r="AE1753" t="str">
        <f>IF(ISBLANK(AD1753),"",IF(ISERROR(VLOOKUP(AD1753,[3]DropTable!$A:$A,1,0)),"드랍없음",""))</f>
        <v/>
      </c>
      <c r="AG1753">
        <v>9.8000000000000007</v>
      </c>
      <c r="AH1753">
        <v>1</v>
      </c>
    </row>
    <row r="1754" spans="1:34" x14ac:dyDescent="0.3">
      <c r="A1754">
        <v>13</v>
      </c>
      <c r="B1754">
        <v>13</v>
      </c>
      <c r="C1754">
        <f>IF(OR($L1754=TRUE,$A1754=0,MOD($A1754,ChapterTable!$S$20)&lt;&gt;0),
MAX(0,INT(($B1754+ChapterTable!$Q$26+VLOOKUP(SUBSTITUTE(C$1,"성장단계","")&amp;"단계오프셋",ChapterTable!$S:$T,2,0))/ChapterTable!$Q$23)),
MAX(0,INT(($B1754+ChapterTable!$S$26+VLOOKUP(SUBSTITUTE(C$1,"성장단계","")&amp;"보스단계오프셋",ChapterTable!$S:$T,2,0))/ChapterTable!$S$23)))</f>
        <v>1</v>
      </c>
      <c r="D1754">
        <f>IF(OR($L1754=TRUE,$A1754=0,MOD($A1754,ChapterTable!$S$20)&lt;&gt;0),
MAX(0,INT(($B1754+ChapterTable!$Q$26+VLOOKUP(SUBSTITUTE(D$1,"성장단계","")&amp;"단계오프셋",ChapterTable!$S:$T,2,0))/ChapterTable!$Q$23)),
MAX(0,INT(($B1754+ChapterTable!$S$26+VLOOKUP(SUBSTITUTE(D$1,"성장단계","")&amp;"보스단계오프셋",ChapterTable!$S:$T,2,0))/ChapterTable!$S$23)))</f>
        <v>1</v>
      </c>
      <c r="E1754" s="1">
        <f ca="1">IF(AND($A1754=0,$B1754=1),
    VLOOKUP(1,ChapterTable!$1:$1048576,MATCH("최종"&amp;SUBSTITUTE(SUBSTITUTE(E$1,"standard",""),"|Float",""),ChapterTable!$1:$1,0),0)*ChapterTable!$Q$17,
  IF(AND($A1754=0,$B1754=0),
    E1755,
  IF($B1754=0,
    VLOOKUP($A1754,ChapterTable!$1:$1048576,MATCH("최종"&amp;SUBSTITUTE(SUBSTITUTE(E$1,"standard",""),"|Float",""),ChapterTable!$1:$1,0),0),
  IF($B1754=1,
    IF($L1754=FALSE,
      VLOOKUP($A1754,ChapterTable!$1:$1048576,MATCH("최종"&amp;SUBSTITUTE(SUBSTITUTE(E$1,"standard",""),"|Float",""),ChapterTable!$1:$1,0),0),
      VLOOKUP($A1754-ChapterTable!$Q$11,ChapterTable!$1:$1048576,MATCH("최종"&amp;SUBSTITUTE(SUBSTITUTE(E$1,"standard",""),"|Float",""),ChapterTable!$1:$1,0),0)*ChapterTable!$Q$14
    ),
  OFFSET(E1754,-$B1754+IF($L1754,1,0),0)*
    (VLOOKUP(SUBSTITUTE(SUBSTITUTE(E$1,"standard",""),"|Float","")&amp;"인게임누적곱배수",ChapterTable!$S:$T,2,0)^C1754
    +VLOOKUP(SUBSTITUTE(SUBSTITUTE(E$1,"standard",""),"|Float","")&amp;"인게임누적합배수",ChapterTable!$S:$T,2,0)*C1754)
  )
  )
  )
)</f>
        <v>17866.070727539063</v>
      </c>
      <c r="F1754" s="1">
        <f ca="1">IF(AND($A1754=0,$B1754=1),
    VLOOKUP(1,ChapterTable!$1:$1048576,MATCH("최종"&amp;SUBSTITUTE(SUBSTITUTE(F$1,"standard",""),"|Float",""),ChapterTable!$1:$1,0),0)*ChapterTable!$Q$17,
  IF(AND($A1754=0,$B1754=0),
    F1755,
  IF($B1754=0,
    VLOOKUP($A1754,ChapterTable!$1:$1048576,MATCH("최종"&amp;SUBSTITUTE(SUBSTITUTE(F$1,"standard",""),"|Float",""),ChapterTable!$1:$1,0),0),
  IF($B1754=1,
    IF($L1754=FALSE,
      VLOOKUP($A1754,ChapterTable!$1:$1048576,MATCH("최종"&amp;SUBSTITUTE(SUBSTITUTE(F$1,"standard",""),"|Float",""),ChapterTable!$1:$1,0),0),
      VLOOKUP($A1754-ChapterTable!$Q$11,ChapterTable!$1:$1048576,MATCH("최종"&amp;SUBSTITUTE(SUBSTITUTE(F$1,"standard",""),"|Float",""),ChapterTable!$1:$1,0),0)*ChapterTable!$Q$14
    ),
  OFFSET(F1754,-$B1754+IF($L1754,1,0),0)*
    (VLOOKUP(SUBSTITUTE(SUBSTITUTE(F$1,"standard",""),"|Float","")&amp;"인게임누적곱배수",ChapterTable!$S:$T,2,0)^D1754
    +VLOOKUP(SUBSTITUTE(SUBSTITUTE(F$1,"standard",""),"|Float","")&amp;"인게임누적합배수",ChapterTable!$S:$T,2,0)*D1754)
  )
  )
  )
)</f>
        <v>8822.7509765625</v>
      </c>
      <c r="G1754" t="s">
        <v>76</v>
      </c>
      <c r="J1754" t="str">
        <f>IF(ISBLANK(I1754),"",
IFERROR(VLOOKUP(I1754,[1]StringTable!$1:$1048576,MATCH([1]StringTable!$B$1,[1]StringTable!$1:$1,0),0),
IFERROR(VLOOKUP(I1754,[1]InApkStringTable!$1:$1048576,MATCH([1]InApkStringTable!$B$1,[1]InApkStringTable!$1:$1,0),0),
"스트링없음")))</f>
        <v/>
      </c>
      <c r="L1754" t="b">
        <v>1</v>
      </c>
      <c r="N1754" t="str">
        <f>IF(ISBLANK(M1754),"",IF(ISERROR(VLOOKUP(M1754,MapTable!$A:$A,1,0)),"맵없음",""))</f>
        <v/>
      </c>
      <c r="O1754">
        <f t="shared" si="109"/>
        <v>2</v>
      </c>
      <c r="Q1754">
        <f t="shared" si="110"/>
        <v>2</v>
      </c>
      <c r="R1754" t="b">
        <f t="shared" ca="1" si="111"/>
        <v>0</v>
      </c>
      <c r="T1754" t="b">
        <f t="shared" ca="1" si="112"/>
        <v>0</v>
      </c>
      <c r="X1754" t="str">
        <f>IF(ISBLANK(W1754),"",
IF(ISERROR(FIND(",",W1754)),
  IF(ISERROR(VLOOKUP(W1754,MapTable!$A:$A,1,0)),"맵없음",
  ""),
IF(ISERROR(FIND(",",W1754,FIND(",",W1754)+1)),
  IF(OR(ISERROR(VLOOKUP(LEFT(W1754,FIND(",",W1754)-1),MapTable!$A:$A,1,0)),ISERROR(VLOOKUP(TRIM(MID(W1754,FIND(",",W1754)+1,999)),MapTable!$A:$A,1,0))),"맵없음",
  ""),
IF(ISERROR(FIND(",",W1754,FIND(",",W1754,FIND(",",W1754)+1)+1)),
  IF(OR(ISERROR(VLOOKUP(LEFT(W1754,FIND(",",W1754)-1),MapTable!$A:$A,1,0)),ISERROR(VLOOKUP(TRIM(MID(W1754,FIND(",",W1754)+1,FIND(",",W1754,FIND(",",W1754)+1)-FIND(",",W1754)-1)),MapTable!$A:$A,1,0)),ISERROR(VLOOKUP(TRIM(MID(W1754,FIND(",",W1754,FIND(",",W1754)+1)+1,999)),MapTable!$A:$A,1,0))),"맵없음",
  ""),
IF(ISERROR(FIND(",",W1754,FIND(",",W1754,FIND(",",W1754,FIND(",",W1754)+1)+1)+1)),
  IF(OR(ISERROR(VLOOKUP(LEFT(W1754,FIND(",",W1754)-1),MapTable!$A:$A,1,0)),ISERROR(VLOOKUP(TRIM(MID(W1754,FIND(",",W1754)+1,FIND(",",W1754,FIND(",",W1754)+1)-FIND(",",W1754)-1)),MapTable!$A:$A,1,0)),ISERROR(VLOOKUP(TRIM(MID(W1754,FIND(",",W1754,FIND(",",W1754)+1)+1,FIND(",",W1754,FIND(",",W1754,FIND(",",W1754)+1)+1)-FIND(",",W1754,FIND(",",W1754)+1)-1)),MapTable!$A:$A,1,0)),ISERROR(VLOOKUP(TRIM(MID(W1754,FIND(",",W1754,FIND(",",W1754,FIND(",",W1754)+1)+1)+1,999)),MapTable!$A:$A,1,0))),"맵없음",
  ""),
)))))</f>
        <v/>
      </c>
      <c r="AC1754" t="str">
        <f>IF(ISBLANK(AB1754),"",IF(ISERROR(VLOOKUP(AB1754,[3]DropTable!$A:$A,1,0)),"드랍없음",""))</f>
        <v/>
      </c>
      <c r="AE1754" t="str">
        <f>IF(ISBLANK(AD1754),"",IF(ISERROR(VLOOKUP(AD1754,[3]DropTable!$A:$A,1,0)),"드랍없음",""))</f>
        <v/>
      </c>
      <c r="AG1754">
        <v>9.8000000000000007</v>
      </c>
      <c r="AH1754">
        <v>1</v>
      </c>
    </row>
    <row r="1755" spans="1:34" x14ac:dyDescent="0.3">
      <c r="A1755">
        <v>13</v>
      </c>
      <c r="B1755">
        <v>14</v>
      </c>
      <c r="C1755">
        <f>IF(OR($L1755=TRUE,$A1755=0,MOD($A1755,ChapterTable!$S$20)&lt;&gt;0),
MAX(0,INT(($B1755+ChapterTable!$Q$26+VLOOKUP(SUBSTITUTE(C$1,"성장단계","")&amp;"단계오프셋",ChapterTable!$S:$T,2,0))/ChapterTable!$Q$23)),
MAX(0,INT(($B1755+ChapterTable!$S$26+VLOOKUP(SUBSTITUTE(C$1,"성장단계","")&amp;"보스단계오프셋",ChapterTable!$S:$T,2,0))/ChapterTable!$S$23)))</f>
        <v>1</v>
      </c>
      <c r="D1755">
        <f>IF(OR($L1755=TRUE,$A1755=0,MOD($A1755,ChapterTable!$S$20)&lt;&gt;0),
MAX(0,INT(($B1755+ChapterTable!$Q$26+VLOOKUP(SUBSTITUTE(D$1,"성장단계","")&amp;"단계오프셋",ChapterTable!$S:$T,2,0))/ChapterTable!$Q$23)),
MAX(0,INT(($B1755+ChapterTable!$S$26+VLOOKUP(SUBSTITUTE(D$1,"성장단계","")&amp;"보스단계오프셋",ChapterTable!$S:$T,2,0))/ChapterTable!$S$23)))</f>
        <v>1</v>
      </c>
      <c r="E1755" s="1">
        <f ca="1">IF(AND($A1755=0,$B1755=1),
    VLOOKUP(1,ChapterTable!$1:$1048576,MATCH("최종"&amp;SUBSTITUTE(SUBSTITUTE(E$1,"standard",""),"|Float",""),ChapterTable!$1:$1,0),0)*ChapterTable!$Q$17,
  IF(AND($A1755=0,$B1755=0),
    E1756,
  IF($B1755=0,
    VLOOKUP($A1755,ChapterTable!$1:$1048576,MATCH("최종"&amp;SUBSTITUTE(SUBSTITUTE(E$1,"standard",""),"|Float",""),ChapterTable!$1:$1,0),0),
  IF($B1755=1,
    IF($L1755=FALSE,
      VLOOKUP($A1755,ChapterTable!$1:$1048576,MATCH("최종"&amp;SUBSTITUTE(SUBSTITUTE(E$1,"standard",""),"|Float",""),ChapterTable!$1:$1,0),0),
      VLOOKUP($A1755-ChapterTable!$Q$11,ChapterTable!$1:$1048576,MATCH("최종"&amp;SUBSTITUTE(SUBSTITUTE(E$1,"standard",""),"|Float",""),ChapterTable!$1:$1,0),0)*ChapterTable!$Q$14
    ),
  OFFSET(E1755,-$B1755+IF($L1755,1,0),0)*
    (VLOOKUP(SUBSTITUTE(SUBSTITUTE(E$1,"standard",""),"|Float","")&amp;"인게임누적곱배수",ChapterTable!$S:$T,2,0)^C1755
    +VLOOKUP(SUBSTITUTE(SUBSTITUTE(E$1,"standard",""),"|Float","")&amp;"인게임누적합배수",ChapterTable!$S:$T,2,0)*C1755)
  )
  )
  )
)</f>
        <v>17866.070727539063</v>
      </c>
      <c r="F1755" s="1">
        <f ca="1">IF(AND($A1755=0,$B1755=1),
    VLOOKUP(1,ChapterTable!$1:$1048576,MATCH("최종"&amp;SUBSTITUTE(SUBSTITUTE(F$1,"standard",""),"|Float",""),ChapterTable!$1:$1,0),0)*ChapterTable!$Q$17,
  IF(AND($A1755=0,$B1755=0),
    F1756,
  IF($B1755=0,
    VLOOKUP($A1755,ChapterTable!$1:$1048576,MATCH("최종"&amp;SUBSTITUTE(SUBSTITUTE(F$1,"standard",""),"|Float",""),ChapterTable!$1:$1,0),0),
  IF($B1755=1,
    IF($L1755=FALSE,
      VLOOKUP($A1755,ChapterTable!$1:$1048576,MATCH("최종"&amp;SUBSTITUTE(SUBSTITUTE(F$1,"standard",""),"|Float",""),ChapterTable!$1:$1,0),0),
      VLOOKUP($A1755-ChapterTable!$Q$11,ChapterTable!$1:$1048576,MATCH("최종"&amp;SUBSTITUTE(SUBSTITUTE(F$1,"standard",""),"|Float",""),ChapterTable!$1:$1,0),0)*ChapterTable!$Q$14
    ),
  OFFSET(F1755,-$B1755+IF($L1755,1,0),0)*
    (VLOOKUP(SUBSTITUTE(SUBSTITUTE(F$1,"standard",""),"|Float","")&amp;"인게임누적곱배수",ChapterTable!$S:$T,2,0)^D1755
    +VLOOKUP(SUBSTITUTE(SUBSTITUTE(F$1,"standard",""),"|Float","")&amp;"인게임누적합배수",ChapterTable!$S:$T,2,0)*D1755)
  )
  )
  )
)</f>
        <v>8822.7509765625</v>
      </c>
      <c r="G1755" t="s">
        <v>76</v>
      </c>
      <c r="J1755" t="str">
        <f>IF(ISBLANK(I1755),"",
IFERROR(VLOOKUP(I1755,[1]StringTable!$1:$1048576,MATCH([1]StringTable!$B$1,[1]StringTable!$1:$1,0),0),
IFERROR(VLOOKUP(I1755,[1]InApkStringTable!$1:$1048576,MATCH([1]InApkStringTable!$B$1,[1]InApkStringTable!$1:$1,0),0),
"스트링없음")))</f>
        <v/>
      </c>
      <c r="L1755" t="b">
        <v>1</v>
      </c>
      <c r="N1755" t="str">
        <f>IF(ISBLANK(M1755),"",IF(ISERROR(VLOOKUP(M1755,MapTable!$A:$A,1,0)),"맵없음",""))</f>
        <v/>
      </c>
      <c r="O1755">
        <f t="shared" si="109"/>
        <v>2</v>
      </c>
      <c r="Q1755">
        <f t="shared" si="110"/>
        <v>2</v>
      </c>
      <c r="R1755" t="b">
        <f t="shared" ca="1" si="111"/>
        <v>0</v>
      </c>
      <c r="T1755" t="b">
        <f t="shared" ca="1" si="112"/>
        <v>0</v>
      </c>
      <c r="X1755" t="str">
        <f>IF(ISBLANK(W1755),"",
IF(ISERROR(FIND(",",W1755)),
  IF(ISERROR(VLOOKUP(W1755,MapTable!$A:$A,1,0)),"맵없음",
  ""),
IF(ISERROR(FIND(",",W1755,FIND(",",W1755)+1)),
  IF(OR(ISERROR(VLOOKUP(LEFT(W1755,FIND(",",W1755)-1),MapTable!$A:$A,1,0)),ISERROR(VLOOKUP(TRIM(MID(W1755,FIND(",",W1755)+1,999)),MapTable!$A:$A,1,0))),"맵없음",
  ""),
IF(ISERROR(FIND(",",W1755,FIND(",",W1755,FIND(",",W1755)+1)+1)),
  IF(OR(ISERROR(VLOOKUP(LEFT(W1755,FIND(",",W1755)-1),MapTable!$A:$A,1,0)),ISERROR(VLOOKUP(TRIM(MID(W1755,FIND(",",W1755)+1,FIND(",",W1755,FIND(",",W1755)+1)-FIND(",",W1755)-1)),MapTable!$A:$A,1,0)),ISERROR(VLOOKUP(TRIM(MID(W1755,FIND(",",W1755,FIND(",",W1755)+1)+1,999)),MapTable!$A:$A,1,0))),"맵없음",
  ""),
IF(ISERROR(FIND(",",W1755,FIND(",",W1755,FIND(",",W1755,FIND(",",W1755)+1)+1)+1)),
  IF(OR(ISERROR(VLOOKUP(LEFT(W1755,FIND(",",W1755)-1),MapTable!$A:$A,1,0)),ISERROR(VLOOKUP(TRIM(MID(W1755,FIND(",",W1755)+1,FIND(",",W1755,FIND(",",W1755)+1)-FIND(",",W1755)-1)),MapTable!$A:$A,1,0)),ISERROR(VLOOKUP(TRIM(MID(W1755,FIND(",",W1755,FIND(",",W1755)+1)+1,FIND(",",W1755,FIND(",",W1755,FIND(",",W1755)+1)+1)-FIND(",",W1755,FIND(",",W1755)+1)-1)),MapTable!$A:$A,1,0)),ISERROR(VLOOKUP(TRIM(MID(W1755,FIND(",",W1755,FIND(",",W1755,FIND(",",W1755)+1)+1)+1,999)),MapTable!$A:$A,1,0))),"맵없음",
  ""),
)))))</f>
        <v/>
      </c>
      <c r="AC1755" t="str">
        <f>IF(ISBLANK(AB1755),"",IF(ISERROR(VLOOKUP(AB1755,[3]DropTable!$A:$A,1,0)),"드랍없음",""))</f>
        <v/>
      </c>
      <c r="AE1755" t="str">
        <f>IF(ISBLANK(AD1755),"",IF(ISERROR(VLOOKUP(AD1755,[3]DropTable!$A:$A,1,0)),"드랍없음",""))</f>
        <v/>
      </c>
      <c r="AG1755">
        <v>9.8000000000000007</v>
      </c>
      <c r="AH1755">
        <v>1</v>
      </c>
    </row>
    <row r="1756" spans="1:34" x14ac:dyDescent="0.3">
      <c r="A1756">
        <v>13</v>
      </c>
      <c r="B1756">
        <v>15</v>
      </c>
      <c r="C1756">
        <f>IF(OR($L1756=TRUE,$A1756=0,MOD($A1756,ChapterTable!$S$20)&lt;&gt;0),
MAX(0,INT(($B1756+ChapterTable!$Q$26+VLOOKUP(SUBSTITUTE(C$1,"성장단계","")&amp;"단계오프셋",ChapterTable!$S:$T,2,0))/ChapterTable!$Q$23)),
MAX(0,INT(($B1756+ChapterTable!$S$26+VLOOKUP(SUBSTITUTE(C$1,"성장단계","")&amp;"보스단계오프셋",ChapterTable!$S:$T,2,0))/ChapterTable!$S$23)))</f>
        <v>1</v>
      </c>
      <c r="D1756">
        <f>IF(OR($L1756=TRUE,$A1756=0,MOD($A1756,ChapterTable!$S$20)&lt;&gt;0),
MAX(0,INT(($B1756+ChapterTable!$Q$26+VLOOKUP(SUBSTITUTE(D$1,"성장단계","")&amp;"단계오프셋",ChapterTable!$S:$T,2,0))/ChapterTable!$Q$23)),
MAX(0,INT(($B1756+ChapterTable!$S$26+VLOOKUP(SUBSTITUTE(D$1,"성장단계","")&amp;"보스단계오프셋",ChapterTable!$S:$T,2,0))/ChapterTable!$S$23)))</f>
        <v>1</v>
      </c>
      <c r="E1756" s="1">
        <f ca="1">IF(AND($A1756=0,$B1756=1),
    VLOOKUP(1,ChapterTable!$1:$1048576,MATCH("최종"&amp;SUBSTITUTE(SUBSTITUTE(E$1,"standard",""),"|Float",""),ChapterTable!$1:$1,0),0)*ChapterTable!$Q$17,
  IF(AND($A1756=0,$B1756=0),
    E1757,
  IF($B1756=0,
    VLOOKUP($A1756,ChapterTable!$1:$1048576,MATCH("최종"&amp;SUBSTITUTE(SUBSTITUTE(E$1,"standard",""),"|Float",""),ChapterTable!$1:$1,0),0),
  IF($B1756=1,
    IF($L1756=FALSE,
      VLOOKUP($A1756,ChapterTable!$1:$1048576,MATCH("최종"&amp;SUBSTITUTE(SUBSTITUTE(E$1,"standard",""),"|Float",""),ChapterTable!$1:$1,0),0),
      VLOOKUP($A1756-ChapterTable!$Q$11,ChapterTable!$1:$1048576,MATCH("최종"&amp;SUBSTITUTE(SUBSTITUTE(E$1,"standard",""),"|Float",""),ChapterTable!$1:$1,0),0)*ChapterTable!$Q$14
    ),
  OFFSET(E1756,-$B1756+IF($L1756,1,0),0)*
    (VLOOKUP(SUBSTITUTE(SUBSTITUTE(E$1,"standard",""),"|Float","")&amp;"인게임누적곱배수",ChapterTable!$S:$T,2,0)^C1756
    +VLOOKUP(SUBSTITUTE(SUBSTITUTE(E$1,"standard",""),"|Float","")&amp;"인게임누적합배수",ChapterTable!$S:$T,2,0)*C1756)
  )
  )
  )
)</f>
        <v>17866.070727539063</v>
      </c>
      <c r="F1756" s="1">
        <f ca="1">IF(AND($A1756=0,$B1756=1),
    VLOOKUP(1,ChapterTable!$1:$1048576,MATCH("최종"&amp;SUBSTITUTE(SUBSTITUTE(F$1,"standard",""),"|Float",""),ChapterTable!$1:$1,0),0)*ChapterTable!$Q$17,
  IF(AND($A1756=0,$B1756=0),
    F1757,
  IF($B1756=0,
    VLOOKUP($A1756,ChapterTable!$1:$1048576,MATCH("최종"&amp;SUBSTITUTE(SUBSTITUTE(F$1,"standard",""),"|Float",""),ChapterTable!$1:$1,0),0),
  IF($B1756=1,
    IF($L1756=FALSE,
      VLOOKUP($A1756,ChapterTable!$1:$1048576,MATCH("최종"&amp;SUBSTITUTE(SUBSTITUTE(F$1,"standard",""),"|Float",""),ChapterTable!$1:$1,0),0),
      VLOOKUP($A1756-ChapterTable!$Q$11,ChapterTable!$1:$1048576,MATCH("최종"&amp;SUBSTITUTE(SUBSTITUTE(F$1,"standard",""),"|Float",""),ChapterTable!$1:$1,0),0)*ChapterTable!$Q$14
    ),
  OFFSET(F1756,-$B1756+IF($L1756,1,0),0)*
    (VLOOKUP(SUBSTITUTE(SUBSTITUTE(F$1,"standard",""),"|Float","")&amp;"인게임누적곱배수",ChapterTable!$S:$T,2,0)^D1756
    +VLOOKUP(SUBSTITUTE(SUBSTITUTE(F$1,"standard",""),"|Float","")&amp;"인게임누적합배수",ChapterTable!$S:$T,2,0)*D1756)
  )
  )
  )
)</f>
        <v>8822.7509765625</v>
      </c>
      <c r="G1756" t="s">
        <v>76</v>
      </c>
      <c r="J1756" t="str">
        <f>IF(ISBLANK(I1756),"",
IFERROR(VLOOKUP(I1756,[1]StringTable!$1:$1048576,MATCH([1]StringTable!$B$1,[1]StringTable!$1:$1,0),0),
IFERROR(VLOOKUP(I1756,[1]InApkStringTable!$1:$1048576,MATCH([1]InApkStringTable!$B$1,[1]InApkStringTable!$1:$1,0),0),
"스트링없음")))</f>
        <v/>
      </c>
      <c r="L1756" t="b">
        <v>1</v>
      </c>
      <c r="N1756" t="str">
        <f>IF(ISBLANK(M1756),"",IF(ISERROR(VLOOKUP(M1756,MapTable!$A:$A,1,0)),"맵없음",""))</f>
        <v/>
      </c>
      <c r="O1756">
        <f t="shared" si="109"/>
        <v>11</v>
      </c>
      <c r="Q1756">
        <f t="shared" si="110"/>
        <v>11</v>
      </c>
      <c r="R1756" t="b">
        <f t="shared" ca="1" si="111"/>
        <v>0</v>
      </c>
      <c r="T1756" t="b">
        <f t="shared" ca="1" si="112"/>
        <v>0</v>
      </c>
      <c r="X1756" t="str">
        <f>IF(ISBLANK(W1756),"",
IF(ISERROR(FIND(",",W1756)),
  IF(ISERROR(VLOOKUP(W1756,MapTable!$A:$A,1,0)),"맵없음",
  ""),
IF(ISERROR(FIND(",",W1756,FIND(",",W1756)+1)),
  IF(OR(ISERROR(VLOOKUP(LEFT(W1756,FIND(",",W1756)-1),MapTable!$A:$A,1,0)),ISERROR(VLOOKUP(TRIM(MID(W1756,FIND(",",W1756)+1,999)),MapTable!$A:$A,1,0))),"맵없음",
  ""),
IF(ISERROR(FIND(",",W1756,FIND(",",W1756,FIND(",",W1756)+1)+1)),
  IF(OR(ISERROR(VLOOKUP(LEFT(W1756,FIND(",",W1756)-1),MapTable!$A:$A,1,0)),ISERROR(VLOOKUP(TRIM(MID(W1756,FIND(",",W1756)+1,FIND(",",W1756,FIND(",",W1756)+1)-FIND(",",W1756)-1)),MapTable!$A:$A,1,0)),ISERROR(VLOOKUP(TRIM(MID(W1756,FIND(",",W1756,FIND(",",W1756)+1)+1,999)),MapTable!$A:$A,1,0))),"맵없음",
  ""),
IF(ISERROR(FIND(",",W1756,FIND(",",W1756,FIND(",",W1756,FIND(",",W1756)+1)+1)+1)),
  IF(OR(ISERROR(VLOOKUP(LEFT(W1756,FIND(",",W1756)-1),MapTable!$A:$A,1,0)),ISERROR(VLOOKUP(TRIM(MID(W1756,FIND(",",W1756)+1,FIND(",",W1756,FIND(",",W1756)+1)-FIND(",",W1756)-1)),MapTable!$A:$A,1,0)),ISERROR(VLOOKUP(TRIM(MID(W1756,FIND(",",W1756,FIND(",",W1756)+1)+1,FIND(",",W1756,FIND(",",W1756,FIND(",",W1756)+1)+1)-FIND(",",W1756,FIND(",",W1756)+1)-1)),MapTable!$A:$A,1,0)),ISERROR(VLOOKUP(TRIM(MID(W1756,FIND(",",W1756,FIND(",",W1756,FIND(",",W1756)+1)+1)+1,999)),MapTable!$A:$A,1,0))),"맵없음",
  ""),
)))))</f>
        <v/>
      </c>
      <c r="AC1756" t="str">
        <f>IF(ISBLANK(AB1756),"",IF(ISERROR(VLOOKUP(AB1756,[3]DropTable!$A:$A,1,0)),"드랍없음",""))</f>
        <v/>
      </c>
      <c r="AE1756" t="str">
        <f>IF(ISBLANK(AD1756),"",IF(ISERROR(VLOOKUP(AD1756,[3]DropTable!$A:$A,1,0)),"드랍없음",""))</f>
        <v/>
      </c>
      <c r="AG1756">
        <v>9.8000000000000007</v>
      </c>
      <c r="AH1756">
        <v>1</v>
      </c>
    </row>
    <row r="1757" spans="1:34" x14ac:dyDescent="0.3">
      <c r="A1757">
        <v>13</v>
      </c>
      <c r="B1757">
        <v>16</v>
      </c>
      <c r="C1757">
        <f>IF(OR($L1757=TRUE,$A1757=0,MOD($A1757,ChapterTable!$S$20)&lt;&gt;0),
MAX(0,INT(($B1757+ChapterTable!$Q$26+VLOOKUP(SUBSTITUTE(C$1,"성장단계","")&amp;"단계오프셋",ChapterTable!$S:$T,2,0))/ChapterTable!$Q$23)),
MAX(0,INT(($B1757+ChapterTable!$S$26+VLOOKUP(SUBSTITUTE(C$1,"성장단계","")&amp;"보스단계오프셋",ChapterTable!$S:$T,2,0))/ChapterTable!$S$23)))</f>
        <v>2</v>
      </c>
      <c r="D1757">
        <f>IF(OR($L1757=TRUE,$A1757=0,MOD($A1757,ChapterTable!$S$20)&lt;&gt;0),
MAX(0,INT(($B1757+ChapterTable!$Q$26+VLOOKUP(SUBSTITUTE(D$1,"성장단계","")&amp;"단계오프셋",ChapterTable!$S:$T,2,0))/ChapterTable!$Q$23)),
MAX(0,INT(($B1757+ChapterTable!$S$26+VLOOKUP(SUBSTITUTE(D$1,"성장단계","")&amp;"보스단계오프셋",ChapterTable!$S:$T,2,0))/ChapterTable!$S$23)))</f>
        <v>1</v>
      </c>
      <c r="E1757" s="1">
        <f ca="1">IF(AND($A1757=0,$B1757=1),
    VLOOKUP(1,ChapterTable!$1:$1048576,MATCH("최종"&amp;SUBSTITUTE(SUBSTITUTE(E$1,"standard",""),"|Float",""),ChapterTable!$1:$1,0),0)*ChapterTable!$Q$17,
  IF(AND($A1757=0,$B1757=0),
    E1758,
  IF($B1757=0,
    VLOOKUP($A1757,ChapterTable!$1:$1048576,MATCH("최종"&amp;SUBSTITUTE(SUBSTITUTE(E$1,"standard",""),"|Float",""),ChapterTable!$1:$1,0),0),
  IF($B1757=1,
    IF($L1757=FALSE,
      VLOOKUP($A1757,ChapterTable!$1:$1048576,MATCH("최종"&amp;SUBSTITUTE(SUBSTITUTE(E$1,"standard",""),"|Float",""),ChapterTable!$1:$1,0),0),
      VLOOKUP($A1757-ChapterTable!$Q$11,ChapterTable!$1:$1048576,MATCH("최종"&amp;SUBSTITUTE(SUBSTITUTE(E$1,"standard",""),"|Float",""),ChapterTable!$1:$1,0),0)*ChapterTable!$Q$14
    ),
  OFFSET(E1757,-$B1757+IF($L1757,1,0),0)*
    (VLOOKUP(SUBSTITUTE(SUBSTITUTE(E$1,"standard",""),"|Float","")&amp;"인게임누적곱배수",ChapterTable!$S:$T,2,0)^C1757
    +VLOOKUP(SUBSTITUTE(SUBSTITUTE(E$1,"standard",""),"|Float","")&amp;"인게임누적합배수",ChapterTable!$S:$T,2,0)*C1757)
  )
  )
  )
)</f>
        <v>22498.014990234373</v>
      </c>
      <c r="F1757" s="1">
        <f ca="1">IF(AND($A1757=0,$B1757=1),
    VLOOKUP(1,ChapterTable!$1:$1048576,MATCH("최종"&amp;SUBSTITUTE(SUBSTITUTE(F$1,"standard",""),"|Float",""),ChapterTable!$1:$1,0),0)*ChapterTable!$Q$17,
  IF(AND($A1757=0,$B1757=0),
    F1758,
  IF($B1757=0,
    VLOOKUP($A1757,ChapterTable!$1:$1048576,MATCH("최종"&amp;SUBSTITUTE(SUBSTITUTE(F$1,"standard",""),"|Float",""),ChapterTable!$1:$1,0),0),
  IF($B1757=1,
    IF($L1757=FALSE,
      VLOOKUP($A1757,ChapterTable!$1:$1048576,MATCH("최종"&amp;SUBSTITUTE(SUBSTITUTE(F$1,"standard",""),"|Float",""),ChapterTable!$1:$1,0),0),
      VLOOKUP($A1757-ChapterTable!$Q$11,ChapterTable!$1:$1048576,MATCH("최종"&amp;SUBSTITUTE(SUBSTITUTE(F$1,"standard",""),"|Float",""),ChapterTable!$1:$1,0),0)*ChapterTable!$Q$14
    ),
  OFFSET(F1757,-$B1757+IF($L1757,1,0),0)*
    (VLOOKUP(SUBSTITUTE(SUBSTITUTE(F$1,"standard",""),"|Float","")&amp;"인게임누적곱배수",ChapterTable!$S:$T,2,0)^D1757
    +VLOOKUP(SUBSTITUTE(SUBSTITUTE(F$1,"standard",""),"|Float","")&amp;"인게임누적합배수",ChapterTable!$S:$T,2,0)*D1757)
  )
  )
  )
)</f>
        <v>8822.7509765625</v>
      </c>
      <c r="G1757" t="s">
        <v>76</v>
      </c>
      <c r="J1757" t="str">
        <f>IF(ISBLANK(I1757),"",
IFERROR(VLOOKUP(I1757,[1]StringTable!$1:$1048576,MATCH([1]StringTable!$B$1,[1]StringTable!$1:$1,0),0),
IFERROR(VLOOKUP(I1757,[1]InApkStringTable!$1:$1048576,MATCH([1]InApkStringTable!$B$1,[1]InApkStringTable!$1:$1,0),0),
"스트링없음")))</f>
        <v/>
      </c>
      <c r="L1757" t="b">
        <v>1</v>
      </c>
      <c r="N1757" t="str">
        <f>IF(ISBLANK(M1757),"",IF(ISERROR(VLOOKUP(M1757,MapTable!$A:$A,1,0)),"맵없음",""))</f>
        <v/>
      </c>
      <c r="O1757">
        <f t="shared" si="109"/>
        <v>2</v>
      </c>
      <c r="Q1757">
        <f t="shared" si="110"/>
        <v>2</v>
      </c>
      <c r="R1757" t="b">
        <f t="shared" ca="1" si="111"/>
        <v>0</v>
      </c>
      <c r="T1757" t="b">
        <f t="shared" ca="1" si="112"/>
        <v>0</v>
      </c>
      <c r="X1757" t="str">
        <f>IF(ISBLANK(W1757),"",
IF(ISERROR(FIND(",",W1757)),
  IF(ISERROR(VLOOKUP(W1757,MapTable!$A:$A,1,0)),"맵없음",
  ""),
IF(ISERROR(FIND(",",W1757,FIND(",",W1757)+1)),
  IF(OR(ISERROR(VLOOKUP(LEFT(W1757,FIND(",",W1757)-1),MapTable!$A:$A,1,0)),ISERROR(VLOOKUP(TRIM(MID(W1757,FIND(",",W1757)+1,999)),MapTable!$A:$A,1,0))),"맵없음",
  ""),
IF(ISERROR(FIND(",",W1757,FIND(",",W1757,FIND(",",W1757)+1)+1)),
  IF(OR(ISERROR(VLOOKUP(LEFT(W1757,FIND(",",W1757)-1),MapTable!$A:$A,1,0)),ISERROR(VLOOKUP(TRIM(MID(W1757,FIND(",",W1757)+1,FIND(",",W1757,FIND(",",W1757)+1)-FIND(",",W1757)-1)),MapTable!$A:$A,1,0)),ISERROR(VLOOKUP(TRIM(MID(W1757,FIND(",",W1757,FIND(",",W1757)+1)+1,999)),MapTable!$A:$A,1,0))),"맵없음",
  ""),
IF(ISERROR(FIND(",",W1757,FIND(",",W1757,FIND(",",W1757,FIND(",",W1757)+1)+1)+1)),
  IF(OR(ISERROR(VLOOKUP(LEFT(W1757,FIND(",",W1757)-1),MapTable!$A:$A,1,0)),ISERROR(VLOOKUP(TRIM(MID(W1757,FIND(",",W1757)+1,FIND(",",W1757,FIND(",",W1757)+1)-FIND(",",W1757)-1)),MapTable!$A:$A,1,0)),ISERROR(VLOOKUP(TRIM(MID(W1757,FIND(",",W1757,FIND(",",W1757)+1)+1,FIND(",",W1757,FIND(",",W1757,FIND(",",W1757)+1)+1)-FIND(",",W1757,FIND(",",W1757)+1)-1)),MapTable!$A:$A,1,0)),ISERROR(VLOOKUP(TRIM(MID(W1757,FIND(",",W1757,FIND(",",W1757,FIND(",",W1757)+1)+1)+1,999)),MapTable!$A:$A,1,0))),"맵없음",
  ""),
)))))</f>
        <v/>
      </c>
      <c r="AC1757" t="str">
        <f>IF(ISBLANK(AB1757),"",IF(ISERROR(VLOOKUP(AB1757,[3]DropTable!$A:$A,1,0)),"드랍없음",""))</f>
        <v/>
      </c>
      <c r="AE1757" t="str">
        <f>IF(ISBLANK(AD1757),"",IF(ISERROR(VLOOKUP(AD1757,[3]DropTable!$A:$A,1,0)),"드랍없음",""))</f>
        <v/>
      </c>
      <c r="AG1757">
        <v>9.8000000000000007</v>
      </c>
      <c r="AH1757">
        <v>1</v>
      </c>
    </row>
    <row r="1758" spans="1:34" x14ac:dyDescent="0.3">
      <c r="A1758">
        <v>13</v>
      </c>
      <c r="B1758">
        <v>17</v>
      </c>
      <c r="C1758">
        <f>IF(OR($L1758=TRUE,$A1758=0,MOD($A1758,ChapterTable!$S$20)&lt;&gt;0),
MAX(0,INT(($B1758+ChapterTable!$Q$26+VLOOKUP(SUBSTITUTE(C$1,"성장단계","")&amp;"단계오프셋",ChapterTable!$S:$T,2,0))/ChapterTable!$Q$23)),
MAX(0,INT(($B1758+ChapterTable!$S$26+VLOOKUP(SUBSTITUTE(C$1,"성장단계","")&amp;"보스단계오프셋",ChapterTable!$S:$T,2,0))/ChapterTable!$S$23)))</f>
        <v>2</v>
      </c>
      <c r="D1758">
        <f>IF(OR($L1758=TRUE,$A1758=0,MOD($A1758,ChapterTable!$S$20)&lt;&gt;0),
MAX(0,INT(($B1758+ChapterTable!$Q$26+VLOOKUP(SUBSTITUTE(D$1,"성장단계","")&amp;"단계오프셋",ChapterTable!$S:$T,2,0))/ChapterTable!$Q$23)),
MAX(0,INT(($B1758+ChapterTable!$S$26+VLOOKUP(SUBSTITUTE(D$1,"성장단계","")&amp;"보스단계오프셋",ChapterTable!$S:$T,2,0))/ChapterTable!$S$23)))</f>
        <v>1</v>
      </c>
      <c r="E1758" s="1">
        <f ca="1">IF(AND($A1758=0,$B1758=1),
    VLOOKUP(1,ChapterTable!$1:$1048576,MATCH("최종"&amp;SUBSTITUTE(SUBSTITUTE(E$1,"standard",""),"|Float",""),ChapterTable!$1:$1,0),0)*ChapterTable!$Q$17,
  IF(AND($A1758=0,$B1758=0),
    E1759,
  IF($B1758=0,
    VLOOKUP($A1758,ChapterTable!$1:$1048576,MATCH("최종"&amp;SUBSTITUTE(SUBSTITUTE(E$1,"standard",""),"|Float",""),ChapterTable!$1:$1,0),0),
  IF($B1758=1,
    IF($L1758=FALSE,
      VLOOKUP($A1758,ChapterTable!$1:$1048576,MATCH("최종"&amp;SUBSTITUTE(SUBSTITUTE(E$1,"standard",""),"|Float",""),ChapterTable!$1:$1,0),0),
      VLOOKUP($A1758-ChapterTable!$Q$11,ChapterTable!$1:$1048576,MATCH("최종"&amp;SUBSTITUTE(SUBSTITUTE(E$1,"standard",""),"|Float",""),ChapterTable!$1:$1,0),0)*ChapterTable!$Q$14
    ),
  OFFSET(E1758,-$B1758+IF($L1758,1,0),0)*
    (VLOOKUP(SUBSTITUTE(SUBSTITUTE(E$1,"standard",""),"|Float","")&amp;"인게임누적곱배수",ChapterTable!$S:$T,2,0)^C1758
    +VLOOKUP(SUBSTITUTE(SUBSTITUTE(E$1,"standard",""),"|Float","")&amp;"인게임누적합배수",ChapterTable!$S:$T,2,0)*C1758)
  )
  )
  )
)</f>
        <v>22498.014990234373</v>
      </c>
      <c r="F1758" s="1">
        <f ca="1">IF(AND($A1758=0,$B1758=1),
    VLOOKUP(1,ChapterTable!$1:$1048576,MATCH("최종"&amp;SUBSTITUTE(SUBSTITUTE(F$1,"standard",""),"|Float",""),ChapterTable!$1:$1,0),0)*ChapterTable!$Q$17,
  IF(AND($A1758=0,$B1758=0),
    F1759,
  IF($B1758=0,
    VLOOKUP($A1758,ChapterTable!$1:$1048576,MATCH("최종"&amp;SUBSTITUTE(SUBSTITUTE(F$1,"standard",""),"|Float",""),ChapterTable!$1:$1,0),0),
  IF($B1758=1,
    IF($L1758=FALSE,
      VLOOKUP($A1758,ChapterTable!$1:$1048576,MATCH("최종"&amp;SUBSTITUTE(SUBSTITUTE(F$1,"standard",""),"|Float",""),ChapterTable!$1:$1,0),0),
      VLOOKUP($A1758-ChapterTable!$Q$11,ChapterTable!$1:$1048576,MATCH("최종"&amp;SUBSTITUTE(SUBSTITUTE(F$1,"standard",""),"|Float",""),ChapterTable!$1:$1,0),0)*ChapterTable!$Q$14
    ),
  OFFSET(F1758,-$B1758+IF($L1758,1,0),0)*
    (VLOOKUP(SUBSTITUTE(SUBSTITUTE(F$1,"standard",""),"|Float","")&amp;"인게임누적곱배수",ChapterTable!$S:$T,2,0)^D1758
    +VLOOKUP(SUBSTITUTE(SUBSTITUTE(F$1,"standard",""),"|Float","")&amp;"인게임누적합배수",ChapterTable!$S:$T,2,0)*D1758)
  )
  )
  )
)</f>
        <v>8822.7509765625</v>
      </c>
      <c r="G1758" t="s">
        <v>76</v>
      </c>
      <c r="J1758" t="str">
        <f>IF(ISBLANK(I1758),"",
IFERROR(VLOOKUP(I1758,[1]StringTable!$1:$1048576,MATCH([1]StringTable!$B$1,[1]StringTable!$1:$1,0),0),
IFERROR(VLOOKUP(I1758,[1]InApkStringTable!$1:$1048576,MATCH([1]InApkStringTable!$B$1,[1]InApkStringTable!$1:$1,0),0),
"스트링없음")))</f>
        <v/>
      </c>
      <c r="L1758" t="b">
        <v>1</v>
      </c>
      <c r="N1758" t="str">
        <f>IF(ISBLANK(M1758),"",IF(ISERROR(VLOOKUP(M1758,MapTable!$A:$A,1,0)),"맵없음",""))</f>
        <v/>
      </c>
      <c r="O1758">
        <f t="shared" si="109"/>
        <v>2</v>
      </c>
      <c r="Q1758">
        <f t="shared" si="110"/>
        <v>2</v>
      </c>
      <c r="R1758" t="b">
        <f t="shared" ca="1" si="111"/>
        <v>0</v>
      </c>
      <c r="T1758" t="b">
        <f t="shared" ca="1" si="112"/>
        <v>0</v>
      </c>
      <c r="X1758" t="str">
        <f>IF(ISBLANK(W1758),"",
IF(ISERROR(FIND(",",W1758)),
  IF(ISERROR(VLOOKUP(W1758,MapTable!$A:$A,1,0)),"맵없음",
  ""),
IF(ISERROR(FIND(",",W1758,FIND(",",W1758)+1)),
  IF(OR(ISERROR(VLOOKUP(LEFT(W1758,FIND(",",W1758)-1),MapTable!$A:$A,1,0)),ISERROR(VLOOKUP(TRIM(MID(W1758,FIND(",",W1758)+1,999)),MapTable!$A:$A,1,0))),"맵없음",
  ""),
IF(ISERROR(FIND(",",W1758,FIND(",",W1758,FIND(",",W1758)+1)+1)),
  IF(OR(ISERROR(VLOOKUP(LEFT(W1758,FIND(",",W1758)-1),MapTable!$A:$A,1,0)),ISERROR(VLOOKUP(TRIM(MID(W1758,FIND(",",W1758)+1,FIND(",",W1758,FIND(",",W1758)+1)-FIND(",",W1758)-1)),MapTable!$A:$A,1,0)),ISERROR(VLOOKUP(TRIM(MID(W1758,FIND(",",W1758,FIND(",",W1758)+1)+1,999)),MapTable!$A:$A,1,0))),"맵없음",
  ""),
IF(ISERROR(FIND(",",W1758,FIND(",",W1758,FIND(",",W1758,FIND(",",W1758)+1)+1)+1)),
  IF(OR(ISERROR(VLOOKUP(LEFT(W1758,FIND(",",W1758)-1),MapTable!$A:$A,1,0)),ISERROR(VLOOKUP(TRIM(MID(W1758,FIND(",",W1758)+1,FIND(",",W1758,FIND(",",W1758)+1)-FIND(",",W1758)-1)),MapTable!$A:$A,1,0)),ISERROR(VLOOKUP(TRIM(MID(W1758,FIND(",",W1758,FIND(",",W1758)+1)+1,FIND(",",W1758,FIND(",",W1758,FIND(",",W1758)+1)+1)-FIND(",",W1758,FIND(",",W1758)+1)-1)),MapTable!$A:$A,1,0)),ISERROR(VLOOKUP(TRIM(MID(W1758,FIND(",",W1758,FIND(",",W1758,FIND(",",W1758)+1)+1)+1,999)),MapTable!$A:$A,1,0))),"맵없음",
  ""),
)))))</f>
        <v/>
      </c>
      <c r="AC1758" t="str">
        <f>IF(ISBLANK(AB1758),"",IF(ISERROR(VLOOKUP(AB1758,[3]DropTable!$A:$A,1,0)),"드랍없음",""))</f>
        <v/>
      </c>
      <c r="AE1758" t="str">
        <f>IF(ISBLANK(AD1758),"",IF(ISERROR(VLOOKUP(AD1758,[3]DropTable!$A:$A,1,0)),"드랍없음",""))</f>
        <v/>
      </c>
      <c r="AG1758">
        <v>9.8000000000000007</v>
      </c>
      <c r="AH1758">
        <v>1</v>
      </c>
    </row>
    <row r="1759" spans="1:34" x14ac:dyDescent="0.3">
      <c r="A1759">
        <v>13</v>
      </c>
      <c r="B1759">
        <v>18</v>
      </c>
      <c r="C1759">
        <f>IF(OR($L1759=TRUE,$A1759=0,MOD($A1759,ChapterTable!$S$20)&lt;&gt;0),
MAX(0,INT(($B1759+ChapterTable!$Q$26+VLOOKUP(SUBSTITUTE(C$1,"성장단계","")&amp;"단계오프셋",ChapterTable!$S:$T,2,0))/ChapterTable!$Q$23)),
MAX(0,INT(($B1759+ChapterTable!$S$26+VLOOKUP(SUBSTITUTE(C$1,"성장단계","")&amp;"보스단계오프셋",ChapterTable!$S:$T,2,0))/ChapterTable!$S$23)))</f>
        <v>2</v>
      </c>
      <c r="D1759">
        <f>IF(OR($L1759=TRUE,$A1759=0,MOD($A1759,ChapterTable!$S$20)&lt;&gt;0),
MAX(0,INT(($B1759+ChapterTable!$Q$26+VLOOKUP(SUBSTITUTE(D$1,"성장단계","")&amp;"단계오프셋",ChapterTable!$S:$T,2,0))/ChapterTable!$Q$23)),
MAX(0,INT(($B1759+ChapterTable!$S$26+VLOOKUP(SUBSTITUTE(D$1,"성장단계","")&amp;"보스단계오프셋",ChapterTable!$S:$T,2,0))/ChapterTable!$S$23)))</f>
        <v>1</v>
      </c>
      <c r="E1759" s="1">
        <f ca="1">IF(AND($A1759=0,$B1759=1),
    VLOOKUP(1,ChapterTable!$1:$1048576,MATCH("최종"&amp;SUBSTITUTE(SUBSTITUTE(E$1,"standard",""),"|Float",""),ChapterTable!$1:$1,0),0)*ChapterTable!$Q$17,
  IF(AND($A1759=0,$B1759=0),
    E1760,
  IF($B1759=0,
    VLOOKUP($A1759,ChapterTable!$1:$1048576,MATCH("최종"&amp;SUBSTITUTE(SUBSTITUTE(E$1,"standard",""),"|Float",""),ChapterTable!$1:$1,0),0),
  IF($B1759=1,
    IF($L1759=FALSE,
      VLOOKUP($A1759,ChapterTable!$1:$1048576,MATCH("최종"&amp;SUBSTITUTE(SUBSTITUTE(E$1,"standard",""),"|Float",""),ChapterTable!$1:$1,0),0),
      VLOOKUP($A1759-ChapterTable!$Q$11,ChapterTable!$1:$1048576,MATCH("최종"&amp;SUBSTITUTE(SUBSTITUTE(E$1,"standard",""),"|Float",""),ChapterTable!$1:$1,0),0)*ChapterTable!$Q$14
    ),
  OFFSET(E1759,-$B1759+IF($L1759,1,0),0)*
    (VLOOKUP(SUBSTITUTE(SUBSTITUTE(E$1,"standard",""),"|Float","")&amp;"인게임누적곱배수",ChapterTable!$S:$T,2,0)^C1759
    +VLOOKUP(SUBSTITUTE(SUBSTITUTE(E$1,"standard",""),"|Float","")&amp;"인게임누적합배수",ChapterTable!$S:$T,2,0)*C1759)
  )
  )
  )
)</f>
        <v>22498.014990234373</v>
      </c>
      <c r="F1759" s="1">
        <f ca="1">IF(AND($A1759=0,$B1759=1),
    VLOOKUP(1,ChapterTable!$1:$1048576,MATCH("최종"&amp;SUBSTITUTE(SUBSTITUTE(F$1,"standard",""),"|Float",""),ChapterTable!$1:$1,0),0)*ChapterTable!$Q$17,
  IF(AND($A1759=0,$B1759=0),
    F1760,
  IF($B1759=0,
    VLOOKUP($A1759,ChapterTable!$1:$1048576,MATCH("최종"&amp;SUBSTITUTE(SUBSTITUTE(F$1,"standard",""),"|Float",""),ChapterTable!$1:$1,0),0),
  IF($B1759=1,
    IF($L1759=FALSE,
      VLOOKUP($A1759,ChapterTable!$1:$1048576,MATCH("최종"&amp;SUBSTITUTE(SUBSTITUTE(F$1,"standard",""),"|Float",""),ChapterTable!$1:$1,0),0),
      VLOOKUP($A1759-ChapterTable!$Q$11,ChapterTable!$1:$1048576,MATCH("최종"&amp;SUBSTITUTE(SUBSTITUTE(F$1,"standard",""),"|Float",""),ChapterTable!$1:$1,0),0)*ChapterTable!$Q$14
    ),
  OFFSET(F1759,-$B1759+IF($L1759,1,0),0)*
    (VLOOKUP(SUBSTITUTE(SUBSTITUTE(F$1,"standard",""),"|Float","")&amp;"인게임누적곱배수",ChapterTable!$S:$T,2,0)^D1759
    +VLOOKUP(SUBSTITUTE(SUBSTITUTE(F$1,"standard",""),"|Float","")&amp;"인게임누적합배수",ChapterTable!$S:$T,2,0)*D1759)
  )
  )
  )
)</f>
        <v>8822.7509765625</v>
      </c>
      <c r="G1759" t="s">
        <v>76</v>
      </c>
      <c r="J1759" t="str">
        <f>IF(ISBLANK(I1759),"",
IFERROR(VLOOKUP(I1759,[1]StringTable!$1:$1048576,MATCH([1]StringTable!$B$1,[1]StringTable!$1:$1,0),0),
IFERROR(VLOOKUP(I1759,[1]InApkStringTable!$1:$1048576,MATCH([1]InApkStringTable!$B$1,[1]InApkStringTable!$1:$1,0),0),
"스트링없음")))</f>
        <v/>
      </c>
      <c r="L1759" t="b">
        <v>1</v>
      </c>
      <c r="N1759" t="str">
        <f>IF(ISBLANK(M1759),"",IF(ISERROR(VLOOKUP(M1759,MapTable!$A:$A,1,0)),"맵없음",""))</f>
        <v/>
      </c>
      <c r="O1759">
        <f t="shared" si="109"/>
        <v>2</v>
      </c>
      <c r="Q1759">
        <f t="shared" si="110"/>
        <v>2</v>
      </c>
      <c r="R1759" t="b">
        <f t="shared" ca="1" si="111"/>
        <v>0</v>
      </c>
      <c r="T1759" t="b">
        <f t="shared" ca="1" si="112"/>
        <v>0</v>
      </c>
      <c r="X1759" t="str">
        <f>IF(ISBLANK(W1759),"",
IF(ISERROR(FIND(",",W1759)),
  IF(ISERROR(VLOOKUP(W1759,MapTable!$A:$A,1,0)),"맵없음",
  ""),
IF(ISERROR(FIND(",",W1759,FIND(",",W1759)+1)),
  IF(OR(ISERROR(VLOOKUP(LEFT(W1759,FIND(",",W1759)-1),MapTable!$A:$A,1,0)),ISERROR(VLOOKUP(TRIM(MID(W1759,FIND(",",W1759)+1,999)),MapTable!$A:$A,1,0))),"맵없음",
  ""),
IF(ISERROR(FIND(",",W1759,FIND(",",W1759,FIND(",",W1759)+1)+1)),
  IF(OR(ISERROR(VLOOKUP(LEFT(W1759,FIND(",",W1759)-1),MapTable!$A:$A,1,0)),ISERROR(VLOOKUP(TRIM(MID(W1759,FIND(",",W1759)+1,FIND(",",W1759,FIND(",",W1759)+1)-FIND(",",W1759)-1)),MapTable!$A:$A,1,0)),ISERROR(VLOOKUP(TRIM(MID(W1759,FIND(",",W1759,FIND(",",W1759)+1)+1,999)),MapTable!$A:$A,1,0))),"맵없음",
  ""),
IF(ISERROR(FIND(",",W1759,FIND(",",W1759,FIND(",",W1759,FIND(",",W1759)+1)+1)+1)),
  IF(OR(ISERROR(VLOOKUP(LEFT(W1759,FIND(",",W1759)-1),MapTable!$A:$A,1,0)),ISERROR(VLOOKUP(TRIM(MID(W1759,FIND(",",W1759)+1,FIND(",",W1759,FIND(",",W1759)+1)-FIND(",",W1759)-1)),MapTable!$A:$A,1,0)),ISERROR(VLOOKUP(TRIM(MID(W1759,FIND(",",W1759,FIND(",",W1759)+1)+1,FIND(",",W1759,FIND(",",W1759,FIND(",",W1759)+1)+1)-FIND(",",W1759,FIND(",",W1759)+1)-1)),MapTable!$A:$A,1,0)),ISERROR(VLOOKUP(TRIM(MID(W1759,FIND(",",W1759,FIND(",",W1759,FIND(",",W1759)+1)+1)+1,999)),MapTable!$A:$A,1,0))),"맵없음",
  ""),
)))))</f>
        <v/>
      </c>
      <c r="AC1759" t="str">
        <f>IF(ISBLANK(AB1759),"",IF(ISERROR(VLOOKUP(AB1759,[3]DropTable!$A:$A,1,0)),"드랍없음",""))</f>
        <v/>
      </c>
      <c r="AE1759" t="str">
        <f>IF(ISBLANK(AD1759),"",IF(ISERROR(VLOOKUP(AD1759,[3]DropTable!$A:$A,1,0)),"드랍없음",""))</f>
        <v/>
      </c>
      <c r="AG1759">
        <v>9.8000000000000007</v>
      </c>
      <c r="AH1759">
        <v>1</v>
      </c>
    </row>
    <row r="1760" spans="1:34" x14ac:dyDescent="0.3">
      <c r="A1760">
        <v>13</v>
      </c>
      <c r="B1760">
        <v>19</v>
      </c>
      <c r="C1760">
        <f>IF(OR($L1760=TRUE,$A1760=0,MOD($A1760,ChapterTable!$S$20)&lt;&gt;0),
MAX(0,INT(($B1760+ChapterTable!$Q$26+VLOOKUP(SUBSTITUTE(C$1,"성장단계","")&amp;"단계오프셋",ChapterTable!$S:$T,2,0))/ChapterTable!$Q$23)),
MAX(0,INT(($B1760+ChapterTable!$S$26+VLOOKUP(SUBSTITUTE(C$1,"성장단계","")&amp;"보스단계오프셋",ChapterTable!$S:$T,2,0))/ChapterTable!$S$23)))</f>
        <v>2</v>
      </c>
      <c r="D1760">
        <f>IF(OR($L1760=TRUE,$A1760=0,MOD($A1760,ChapterTable!$S$20)&lt;&gt;0),
MAX(0,INT(($B1760+ChapterTable!$Q$26+VLOOKUP(SUBSTITUTE(D$1,"성장단계","")&amp;"단계오프셋",ChapterTable!$S:$T,2,0))/ChapterTable!$Q$23)),
MAX(0,INT(($B1760+ChapterTable!$S$26+VLOOKUP(SUBSTITUTE(D$1,"성장단계","")&amp;"보스단계오프셋",ChapterTable!$S:$T,2,0))/ChapterTable!$S$23)))</f>
        <v>1</v>
      </c>
      <c r="E1760" s="1">
        <f ca="1">IF(AND($A1760=0,$B1760=1),
    VLOOKUP(1,ChapterTable!$1:$1048576,MATCH("최종"&amp;SUBSTITUTE(SUBSTITUTE(E$1,"standard",""),"|Float",""),ChapterTable!$1:$1,0),0)*ChapterTable!$Q$17,
  IF(AND($A1760=0,$B1760=0),
    E1761,
  IF($B1760=0,
    VLOOKUP($A1760,ChapterTable!$1:$1048576,MATCH("최종"&amp;SUBSTITUTE(SUBSTITUTE(E$1,"standard",""),"|Float",""),ChapterTable!$1:$1,0),0),
  IF($B1760=1,
    IF($L1760=FALSE,
      VLOOKUP($A1760,ChapterTable!$1:$1048576,MATCH("최종"&amp;SUBSTITUTE(SUBSTITUTE(E$1,"standard",""),"|Float",""),ChapterTable!$1:$1,0),0),
      VLOOKUP($A1760-ChapterTable!$Q$11,ChapterTable!$1:$1048576,MATCH("최종"&amp;SUBSTITUTE(SUBSTITUTE(E$1,"standard",""),"|Float",""),ChapterTable!$1:$1,0),0)*ChapterTable!$Q$14
    ),
  OFFSET(E1760,-$B1760+IF($L1760,1,0),0)*
    (VLOOKUP(SUBSTITUTE(SUBSTITUTE(E$1,"standard",""),"|Float","")&amp;"인게임누적곱배수",ChapterTable!$S:$T,2,0)^C1760
    +VLOOKUP(SUBSTITUTE(SUBSTITUTE(E$1,"standard",""),"|Float","")&amp;"인게임누적합배수",ChapterTable!$S:$T,2,0)*C1760)
  )
  )
  )
)</f>
        <v>22498.014990234373</v>
      </c>
      <c r="F1760" s="1">
        <f ca="1">IF(AND($A1760=0,$B1760=1),
    VLOOKUP(1,ChapterTable!$1:$1048576,MATCH("최종"&amp;SUBSTITUTE(SUBSTITUTE(F$1,"standard",""),"|Float",""),ChapterTable!$1:$1,0),0)*ChapterTable!$Q$17,
  IF(AND($A1760=0,$B1760=0),
    F1761,
  IF($B1760=0,
    VLOOKUP($A1760,ChapterTable!$1:$1048576,MATCH("최종"&amp;SUBSTITUTE(SUBSTITUTE(F$1,"standard",""),"|Float",""),ChapterTable!$1:$1,0),0),
  IF($B1760=1,
    IF($L1760=FALSE,
      VLOOKUP($A1760,ChapterTable!$1:$1048576,MATCH("최종"&amp;SUBSTITUTE(SUBSTITUTE(F$1,"standard",""),"|Float",""),ChapterTable!$1:$1,0),0),
      VLOOKUP($A1760-ChapterTable!$Q$11,ChapterTable!$1:$1048576,MATCH("최종"&amp;SUBSTITUTE(SUBSTITUTE(F$1,"standard",""),"|Float",""),ChapterTable!$1:$1,0),0)*ChapterTable!$Q$14
    ),
  OFFSET(F1760,-$B1760+IF($L1760,1,0),0)*
    (VLOOKUP(SUBSTITUTE(SUBSTITUTE(F$1,"standard",""),"|Float","")&amp;"인게임누적곱배수",ChapterTable!$S:$T,2,0)^D1760
    +VLOOKUP(SUBSTITUTE(SUBSTITUTE(F$1,"standard",""),"|Float","")&amp;"인게임누적합배수",ChapterTable!$S:$T,2,0)*D1760)
  )
  )
  )
)</f>
        <v>8822.7509765625</v>
      </c>
      <c r="G1760" t="s">
        <v>76</v>
      </c>
      <c r="J1760" t="str">
        <f>IF(ISBLANK(I1760),"",
IFERROR(VLOOKUP(I1760,[1]StringTable!$1:$1048576,MATCH([1]StringTable!$B$1,[1]StringTable!$1:$1,0),0),
IFERROR(VLOOKUP(I1760,[1]InApkStringTable!$1:$1048576,MATCH([1]InApkStringTable!$B$1,[1]InApkStringTable!$1:$1,0),0),
"스트링없음")))</f>
        <v/>
      </c>
      <c r="L1760" t="b">
        <v>1</v>
      </c>
      <c r="N1760" t="str">
        <f>IF(ISBLANK(M1760),"",IF(ISERROR(VLOOKUP(M1760,MapTable!$A:$A,1,0)),"맵없음",""))</f>
        <v/>
      </c>
      <c r="O1760">
        <f t="shared" si="109"/>
        <v>92</v>
      </c>
      <c r="Q1760">
        <f t="shared" si="110"/>
        <v>92</v>
      </c>
      <c r="R1760" t="b">
        <f t="shared" ca="1" si="111"/>
        <v>1</v>
      </c>
      <c r="T1760" t="b">
        <f t="shared" ca="1" si="112"/>
        <v>1</v>
      </c>
      <c r="X1760" t="str">
        <f>IF(ISBLANK(W1760),"",
IF(ISERROR(FIND(",",W1760)),
  IF(ISERROR(VLOOKUP(W1760,MapTable!$A:$A,1,0)),"맵없음",
  ""),
IF(ISERROR(FIND(",",W1760,FIND(",",W1760)+1)),
  IF(OR(ISERROR(VLOOKUP(LEFT(W1760,FIND(",",W1760)-1),MapTable!$A:$A,1,0)),ISERROR(VLOOKUP(TRIM(MID(W1760,FIND(",",W1760)+1,999)),MapTable!$A:$A,1,0))),"맵없음",
  ""),
IF(ISERROR(FIND(",",W1760,FIND(",",W1760,FIND(",",W1760)+1)+1)),
  IF(OR(ISERROR(VLOOKUP(LEFT(W1760,FIND(",",W1760)-1),MapTable!$A:$A,1,0)),ISERROR(VLOOKUP(TRIM(MID(W1760,FIND(",",W1760)+1,FIND(",",W1760,FIND(",",W1760)+1)-FIND(",",W1760)-1)),MapTable!$A:$A,1,0)),ISERROR(VLOOKUP(TRIM(MID(W1760,FIND(",",W1760,FIND(",",W1760)+1)+1,999)),MapTable!$A:$A,1,0))),"맵없음",
  ""),
IF(ISERROR(FIND(",",W1760,FIND(",",W1760,FIND(",",W1760,FIND(",",W1760)+1)+1)+1)),
  IF(OR(ISERROR(VLOOKUP(LEFT(W1760,FIND(",",W1760)-1),MapTable!$A:$A,1,0)),ISERROR(VLOOKUP(TRIM(MID(W1760,FIND(",",W1760)+1,FIND(",",W1760,FIND(",",W1760)+1)-FIND(",",W1760)-1)),MapTable!$A:$A,1,0)),ISERROR(VLOOKUP(TRIM(MID(W1760,FIND(",",W1760,FIND(",",W1760)+1)+1,FIND(",",W1760,FIND(",",W1760,FIND(",",W1760)+1)+1)-FIND(",",W1760,FIND(",",W1760)+1)-1)),MapTable!$A:$A,1,0)),ISERROR(VLOOKUP(TRIM(MID(W1760,FIND(",",W1760,FIND(",",W1760,FIND(",",W1760)+1)+1)+1,999)),MapTable!$A:$A,1,0))),"맵없음",
  ""),
)))))</f>
        <v/>
      </c>
      <c r="AC1760" t="str">
        <f>IF(ISBLANK(AB1760),"",IF(ISERROR(VLOOKUP(AB1760,[3]DropTable!$A:$A,1,0)),"드랍없음",""))</f>
        <v/>
      </c>
      <c r="AE1760" t="str">
        <f>IF(ISBLANK(AD1760),"",IF(ISERROR(VLOOKUP(AD1760,[3]DropTable!$A:$A,1,0)),"드랍없음",""))</f>
        <v/>
      </c>
      <c r="AG1760">
        <v>9.8000000000000007</v>
      </c>
      <c r="AH1760">
        <v>1</v>
      </c>
    </row>
    <row r="1761" spans="1:34" x14ac:dyDescent="0.3">
      <c r="A1761">
        <v>13</v>
      </c>
      <c r="B1761">
        <v>20</v>
      </c>
      <c r="C1761">
        <f>IF(OR($L1761=TRUE,$A1761=0,MOD($A1761,ChapterTable!$S$20)&lt;&gt;0),
MAX(0,INT(($B1761+ChapterTable!$Q$26+VLOOKUP(SUBSTITUTE(C$1,"성장단계","")&amp;"단계오프셋",ChapterTable!$S:$T,2,0))/ChapterTable!$Q$23)),
MAX(0,INT(($B1761+ChapterTable!$S$26+VLOOKUP(SUBSTITUTE(C$1,"성장단계","")&amp;"보스단계오프셋",ChapterTable!$S:$T,2,0))/ChapterTable!$S$23)))</f>
        <v>2</v>
      </c>
      <c r="D1761">
        <f>IF(OR($L1761=TRUE,$A1761=0,MOD($A1761,ChapterTable!$S$20)&lt;&gt;0),
MAX(0,INT(($B1761+ChapterTable!$Q$26+VLOOKUP(SUBSTITUTE(D$1,"성장단계","")&amp;"단계오프셋",ChapterTable!$S:$T,2,0))/ChapterTable!$Q$23)),
MAX(0,INT(($B1761+ChapterTable!$S$26+VLOOKUP(SUBSTITUTE(D$1,"성장단계","")&amp;"보스단계오프셋",ChapterTable!$S:$T,2,0))/ChapterTable!$S$23)))</f>
        <v>1</v>
      </c>
      <c r="E1761" s="1">
        <f ca="1">IF(AND($A1761=0,$B1761=1),
    VLOOKUP(1,ChapterTable!$1:$1048576,MATCH("최종"&amp;SUBSTITUTE(SUBSTITUTE(E$1,"standard",""),"|Float",""),ChapterTable!$1:$1,0),0)*ChapterTable!$Q$17,
  IF(AND($A1761=0,$B1761=0),
    E1762,
  IF($B1761=0,
    VLOOKUP($A1761,ChapterTable!$1:$1048576,MATCH("최종"&amp;SUBSTITUTE(SUBSTITUTE(E$1,"standard",""),"|Float",""),ChapterTable!$1:$1,0),0),
  IF($B1761=1,
    IF($L1761=FALSE,
      VLOOKUP($A1761,ChapterTable!$1:$1048576,MATCH("최종"&amp;SUBSTITUTE(SUBSTITUTE(E$1,"standard",""),"|Float",""),ChapterTable!$1:$1,0),0),
      VLOOKUP($A1761-ChapterTable!$Q$11,ChapterTable!$1:$1048576,MATCH("최종"&amp;SUBSTITUTE(SUBSTITUTE(E$1,"standard",""),"|Float",""),ChapterTable!$1:$1,0),0)*ChapterTable!$Q$14
    ),
  OFFSET(E1761,-$B1761+IF($L1761,1,0),0)*
    (VLOOKUP(SUBSTITUTE(SUBSTITUTE(E$1,"standard",""),"|Float","")&amp;"인게임누적곱배수",ChapterTable!$S:$T,2,0)^C1761
    +VLOOKUP(SUBSTITUTE(SUBSTITUTE(E$1,"standard",""),"|Float","")&amp;"인게임누적합배수",ChapterTable!$S:$T,2,0)*C1761)
  )
  )
  )
)</f>
        <v>22498.014990234373</v>
      </c>
      <c r="F1761" s="1">
        <f ca="1">IF(AND($A1761=0,$B1761=1),
    VLOOKUP(1,ChapterTable!$1:$1048576,MATCH("최종"&amp;SUBSTITUTE(SUBSTITUTE(F$1,"standard",""),"|Float",""),ChapterTable!$1:$1,0),0)*ChapterTable!$Q$17,
  IF(AND($A1761=0,$B1761=0),
    F1762,
  IF($B1761=0,
    VLOOKUP($A1761,ChapterTable!$1:$1048576,MATCH("최종"&amp;SUBSTITUTE(SUBSTITUTE(F$1,"standard",""),"|Float",""),ChapterTable!$1:$1,0),0),
  IF($B1761=1,
    IF($L1761=FALSE,
      VLOOKUP($A1761,ChapterTable!$1:$1048576,MATCH("최종"&amp;SUBSTITUTE(SUBSTITUTE(F$1,"standard",""),"|Float",""),ChapterTable!$1:$1,0),0),
      VLOOKUP($A1761-ChapterTable!$Q$11,ChapterTable!$1:$1048576,MATCH("최종"&amp;SUBSTITUTE(SUBSTITUTE(F$1,"standard",""),"|Float",""),ChapterTable!$1:$1,0),0)*ChapterTable!$Q$14
    ),
  OFFSET(F1761,-$B1761+IF($L1761,1,0),0)*
    (VLOOKUP(SUBSTITUTE(SUBSTITUTE(F$1,"standard",""),"|Float","")&amp;"인게임누적곱배수",ChapterTable!$S:$T,2,0)^D1761
    +VLOOKUP(SUBSTITUTE(SUBSTITUTE(F$1,"standard",""),"|Float","")&amp;"인게임누적합배수",ChapterTable!$S:$T,2,0)*D1761)
  )
  )
  )
)</f>
        <v>8822.7509765625</v>
      </c>
      <c r="G1761" t="s">
        <v>76</v>
      </c>
      <c r="J1761" t="str">
        <f>IF(ISBLANK(I1761),"",
IFERROR(VLOOKUP(I1761,[1]StringTable!$1:$1048576,MATCH([1]StringTable!$B$1,[1]StringTable!$1:$1,0),0),
IFERROR(VLOOKUP(I1761,[1]InApkStringTable!$1:$1048576,MATCH([1]InApkStringTable!$B$1,[1]InApkStringTable!$1:$1,0),0),
"스트링없음")))</f>
        <v/>
      </c>
      <c r="L1761" t="b">
        <v>1</v>
      </c>
      <c r="N1761" t="str">
        <f>IF(ISBLANK(M1761),"",IF(ISERROR(VLOOKUP(M1761,MapTable!$A:$A,1,0)),"맵없음",""))</f>
        <v/>
      </c>
      <c r="O1761">
        <f t="shared" si="109"/>
        <v>21</v>
      </c>
      <c r="Q1761">
        <f t="shared" si="110"/>
        <v>21</v>
      </c>
      <c r="R1761" t="b">
        <f t="shared" ca="1" si="111"/>
        <v>0</v>
      </c>
      <c r="T1761" t="b">
        <f t="shared" ca="1" si="112"/>
        <v>0</v>
      </c>
      <c r="X1761" t="str">
        <f>IF(ISBLANK(W1761),"",
IF(ISERROR(FIND(",",W1761)),
  IF(ISERROR(VLOOKUP(W1761,MapTable!$A:$A,1,0)),"맵없음",
  ""),
IF(ISERROR(FIND(",",W1761,FIND(",",W1761)+1)),
  IF(OR(ISERROR(VLOOKUP(LEFT(W1761,FIND(",",W1761)-1),MapTable!$A:$A,1,0)),ISERROR(VLOOKUP(TRIM(MID(W1761,FIND(",",W1761)+1,999)),MapTable!$A:$A,1,0))),"맵없음",
  ""),
IF(ISERROR(FIND(",",W1761,FIND(",",W1761,FIND(",",W1761)+1)+1)),
  IF(OR(ISERROR(VLOOKUP(LEFT(W1761,FIND(",",W1761)-1),MapTable!$A:$A,1,0)),ISERROR(VLOOKUP(TRIM(MID(W1761,FIND(",",W1761)+1,FIND(",",W1761,FIND(",",W1761)+1)-FIND(",",W1761)-1)),MapTable!$A:$A,1,0)),ISERROR(VLOOKUP(TRIM(MID(W1761,FIND(",",W1761,FIND(",",W1761)+1)+1,999)),MapTable!$A:$A,1,0))),"맵없음",
  ""),
IF(ISERROR(FIND(",",W1761,FIND(",",W1761,FIND(",",W1761,FIND(",",W1761)+1)+1)+1)),
  IF(OR(ISERROR(VLOOKUP(LEFT(W1761,FIND(",",W1761)-1),MapTable!$A:$A,1,0)),ISERROR(VLOOKUP(TRIM(MID(W1761,FIND(",",W1761)+1,FIND(",",W1761,FIND(",",W1761)+1)-FIND(",",W1761)-1)),MapTable!$A:$A,1,0)),ISERROR(VLOOKUP(TRIM(MID(W1761,FIND(",",W1761,FIND(",",W1761)+1)+1,FIND(",",W1761,FIND(",",W1761,FIND(",",W1761)+1)+1)-FIND(",",W1761,FIND(",",W1761)+1)-1)),MapTable!$A:$A,1,0)),ISERROR(VLOOKUP(TRIM(MID(W1761,FIND(",",W1761,FIND(",",W1761,FIND(",",W1761)+1)+1)+1,999)),MapTable!$A:$A,1,0))),"맵없음",
  ""),
)))))</f>
        <v/>
      </c>
      <c r="AC1761" t="str">
        <f>IF(ISBLANK(AB1761),"",IF(ISERROR(VLOOKUP(AB1761,[3]DropTable!$A:$A,1,0)),"드랍없음",""))</f>
        <v/>
      </c>
      <c r="AE1761" t="str">
        <f>IF(ISBLANK(AD1761),"",IF(ISERROR(VLOOKUP(AD1761,[3]DropTable!$A:$A,1,0)),"드랍없음",""))</f>
        <v/>
      </c>
      <c r="AG1761">
        <v>9.8000000000000007</v>
      </c>
      <c r="AH1761">
        <v>1</v>
      </c>
    </row>
    <row r="1762" spans="1:34" x14ac:dyDescent="0.3">
      <c r="A1762">
        <v>13</v>
      </c>
      <c r="B1762">
        <v>21</v>
      </c>
      <c r="C1762">
        <f>IF(OR($L1762=TRUE,$A1762=0,MOD($A1762,ChapterTable!$S$20)&lt;&gt;0),
MAX(0,INT(($B1762+ChapterTable!$Q$26+VLOOKUP(SUBSTITUTE(C$1,"성장단계","")&amp;"단계오프셋",ChapterTable!$S:$T,2,0))/ChapterTable!$Q$23)),
MAX(0,INT(($B1762+ChapterTable!$S$26+VLOOKUP(SUBSTITUTE(C$1,"성장단계","")&amp;"보스단계오프셋",ChapterTable!$S:$T,2,0))/ChapterTable!$S$23)))</f>
        <v>2</v>
      </c>
      <c r="D1762">
        <f>IF(OR($L1762=TRUE,$A1762=0,MOD($A1762,ChapterTable!$S$20)&lt;&gt;0),
MAX(0,INT(($B1762+ChapterTable!$Q$26+VLOOKUP(SUBSTITUTE(D$1,"성장단계","")&amp;"단계오프셋",ChapterTable!$S:$T,2,0))/ChapterTable!$Q$23)),
MAX(0,INT(($B1762+ChapterTable!$S$26+VLOOKUP(SUBSTITUTE(D$1,"성장단계","")&amp;"보스단계오프셋",ChapterTable!$S:$T,2,0))/ChapterTable!$S$23)))</f>
        <v>2</v>
      </c>
      <c r="E1762" s="1">
        <f ca="1">IF(AND($A1762=0,$B1762=1),
    VLOOKUP(1,ChapterTable!$1:$1048576,MATCH("최종"&amp;SUBSTITUTE(SUBSTITUTE(E$1,"standard",""),"|Float",""),ChapterTable!$1:$1,0),0)*ChapterTable!$Q$17,
  IF(AND($A1762=0,$B1762=0),
    E1763,
  IF($B1762=0,
    VLOOKUP($A1762,ChapterTable!$1:$1048576,MATCH("최종"&amp;SUBSTITUTE(SUBSTITUTE(E$1,"standard",""),"|Float",""),ChapterTable!$1:$1,0),0),
  IF($B1762=1,
    IF($L1762=FALSE,
      VLOOKUP($A1762,ChapterTable!$1:$1048576,MATCH("최종"&amp;SUBSTITUTE(SUBSTITUTE(E$1,"standard",""),"|Float",""),ChapterTable!$1:$1,0),0),
      VLOOKUP($A1762-ChapterTable!$Q$11,ChapterTable!$1:$1048576,MATCH("최종"&amp;SUBSTITUTE(SUBSTITUTE(E$1,"standard",""),"|Float",""),ChapterTable!$1:$1,0),0)*ChapterTable!$Q$14
    ),
  OFFSET(E1762,-$B1762+IF($L1762,1,0),0)*
    (VLOOKUP(SUBSTITUTE(SUBSTITUTE(E$1,"standard",""),"|Float","")&amp;"인게임누적곱배수",ChapterTable!$S:$T,2,0)^C1762
    +VLOOKUP(SUBSTITUTE(SUBSTITUTE(E$1,"standard",""),"|Float","")&amp;"인게임누적합배수",ChapterTable!$S:$T,2,0)*C1762)
  )
  )
  )
)</f>
        <v>22498.014990234373</v>
      </c>
      <c r="F1762" s="1">
        <f ca="1">IF(AND($A1762=0,$B1762=1),
    VLOOKUP(1,ChapterTable!$1:$1048576,MATCH("최종"&amp;SUBSTITUTE(SUBSTITUTE(F$1,"standard",""),"|Float",""),ChapterTable!$1:$1,0),0)*ChapterTable!$Q$17,
  IF(AND($A1762=0,$B1762=0),
    F1763,
  IF($B1762=0,
    VLOOKUP($A1762,ChapterTable!$1:$1048576,MATCH("최종"&amp;SUBSTITUTE(SUBSTITUTE(F$1,"standard",""),"|Float",""),ChapterTable!$1:$1,0),0),
  IF($B1762=1,
    IF($L1762=FALSE,
      VLOOKUP($A1762,ChapterTable!$1:$1048576,MATCH("최종"&amp;SUBSTITUTE(SUBSTITUTE(F$1,"standard",""),"|Float",""),ChapterTable!$1:$1,0),0),
      VLOOKUP($A1762-ChapterTable!$Q$11,ChapterTable!$1:$1048576,MATCH("최종"&amp;SUBSTITUTE(SUBSTITUTE(F$1,"standard",""),"|Float",""),ChapterTable!$1:$1,0),0)*ChapterTable!$Q$14
    ),
  OFFSET(F1762,-$B1762+IF($L1762,1,0),0)*
    (VLOOKUP(SUBSTITUTE(SUBSTITUTE(F$1,"standard",""),"|Float","")&amp;"인게임누적곱배수",ChapterTable!$S:$T,2,0)^D1762
    +VLOOKUP(SUBSTITUTE(SUBSTITUTE(F$1,"standard",""),"|Float","")&amp;"인게임누적합배수",ChapterTable!$S:$T,2,0)*D1762)
  )
  )
  )
)</f>
        <v>10293.20947265625</v>
      </c>
      <c r="G1762" t="s">
        <v>76</v>
      </c>
      <c r="J1762" t="str">
        <f>IF(ISBLANK(I1762),"",
IFERROR(VLOOKUP(I1762,[1]StringTable!$1:$1048576,MATCH([1]StringTable!$B$1,[1]StringTable!$1:$1,0),0),
IFERROR(VLOOKUP(I1762,[1]InApkStringTable!$1:$1048576,MATCH([1]InApkStringTable!$B$1,[1]InApkStringTable!$1:$1,0),0),
"스트링없음")))</f>
        <v/>
      </c>
      <c r="L1762" t="b">
        <v>1</v>
      </c>
      <c r="N1762" t="str">
        <f>IF(ISBLANK(M1762),"",IF(ISERROR(VLOOKUP(M1762,MapTable!$A:$A,1,0)),"맵없음",""))</f>
        <v/>
      </c>
      <c r="O1762">
        <f t="shared" si="109"/>
        <v>3</v>
      </c>
      <c r="Q1762">
        <f t="shared" si="110"/>
        <v>3</v>
      </c>
      <c r="R1762" t="b">
        <f t="shared" ca="1" si="111"/>
        <v>0</v>
      </c>
      <c r="T1762" t="b">
        <f t="shared" ca="1" si="112"/>
        <v>0</v>
      </c>
      <c r="X1762" t="str">
        <f>IF(ISBLANK(W1762),"",
IF(ISERROR(FIND(",",W1762)),
  IF(ISERROR(VLOOKUP(W1762,MapTable!$A:$A,1,0)),"맵없음",
  ""),
IF(ISERROR(FIND(",",W1762,FIND(",",W1762)+1)),
  IF(OR(ISERROR(VLOOKUP(LEFT(W1762,FIND(",",W1762)-1),MapTable!$A:$A,1,0)),ISERROR(VLOOKUP(TRIM(MID(W1762,FIND(",",W1762)+1,999)),MapTable!$A:$A,1,0))),"맵없음",
  ""),
IF(ISERROR(FIND(",",W1762,FIND(",",W1762,FIND(",",W1762)+1)+1)),
  IF(OR(ISERROR(VLOOKUP(LEFT(W1762,FIND(",",W1762)-1),MapTable!$A:$A,1,0)),ISERROR(VLOOKUP(TRIM(MID(W1762,FIND(",",W1762)+1,FIND(",",W1762,FIND(",",W1762)+1)-FIND(",",W1762)-1)),MapTable!$A:$A,1,0)),ISERROR(VLOOKUP(TRIM(MID(W1762,FIND(",",W1762,FIND(",",W1762)+1)+1,999)),MapTable!$A:$A,1,0))),"맵없음",
  ""),
IF(ISERROR(FIND(",",W1762,FIND(",",W1762,FIND(",",W1762,FIND(",",W1762)+1)+1)+1)),
  IF(OR(ISERROR(VLOOKUP(LEFT(W1762,FIND(",",W1762)-1),MapTable!$A:$A,1,0)),ISERROR(VLOOKUP(TRIM(MID(W1762,FIND(",",W1762)+1,FIND(",",W1762,FIND(",",W1762)+1)-FIND(",",W1762)-1)),MapTable!$A:$A,1,0)),ISERROR(VLOOKUP(TRIM(MID(W1762,FIND(",",W1762,FIND(",",W1762)+1)+1,FIND(",",W1762,FIND(",",W1762,FIND(",",W1762)+1)+1)-FIND(",",W1762,FIND(",",W1762)+1)-1)),MapTable!$A:$A,1,0)),ISERROR(VLOOKUP(TRIM(MID(W1762,FIND(",",W1762,FIND(",",W1762,FIND(",",W1762)+1)+1)+1,999)),MapTable!$A:$A,1,0))),"맵없음",
  ""),
)))))</f>
        <v/>
      </c>
      <c r="AC1762" t="str">
        <f>IF(ISBLANK(AB1762),"",IF(ISERROR(VLOOKUP(AB1762,[3]DropTable!$A:$A,1,0)),"드랍없음",""))</f>
        <v/>
      </c>
      <c r="AE1762" t="str">
        <f>IF(ISBLANK(AD1762),"",IF(ISERROR(VLOOKUP(AD1762,[3]DropTable!$A:$A,1,0)),"드랍없음",""))</f>
        <v/>
      </c>
      <c r="AG1762">
        <v>9.8000000000000007</v>
      </c>
      <c r="AH1762">
        <v>1</v>
      </c>
    </row>
    <row r="1763" spans="1:34" x14ac:dyDescent="0.3">
      <c r="A1763">
        <v>13</v>
      </c>
      <c r="B1763">
        <v>22</v>
      </c>
      <c r="C1763">
        <f>IF(OR($L1763=TRUE,$A1763=0,MOD($A1763,ChapterTable!$S$20)&lt;&gt;0),
MAX(0,INT(($B1763+ChapterTable!$Q$26+VLOOKUP(SUBSTITUTE(C$1,"성장단계","")&amp;"단계오프셋",ChapterTable!$S:$T,2,0))/ChapterTable!$Q$23)),
MAX(0,INT(($B1763+ChapterTable!$S$26+VLOOKUP(SUBSTITUTE(C$1,"성장단계","")&amp;"보스단계오프셋",ChapterTable!$S:$T,2,0))/ChapterTable!$S$23)))</f>
        <v>2</v>
      </c>
      <c r="D1763">
        <f>IF(OR($L1763=TRUE,$A1763=0,MOD($A1763,ChapterTable!$S$20)&lt;&gt;0),
MAX(0,INT(($B1763+ChapterTable!$Q$26+VLOOKUP(SUBSTITUTE(D$1,"성장단계","")&amp;"단계오프셋",ChapterTable!$S:$T,2,0))/ChapterTable!$Q$23)),
MAX(0,INT(($B1763+ChapterTable!$S$26+VLOOKUP(SUBSTITUTE(D$1,"성장단계","")&amp;"보스단계오프셋",ChapterTable!$S:$T,2,0))/ChapterTable!$S$23)))</f>
        <v>2</v>
      </c>
      <c r="E1763" s="1">
        <f ca="1">IF(AND($A1763=0,$B1763=1),
    VLOOKUP(1,ChapterTable!$1:$1048576,MATCH("최종"&amp;SUBSTITUTE(SUBSTITUTE(E$1,"standard",""),"|Float",""),ChapterTable!$1:$1,0),0)*ChapterTable!$Q$17,
  IF(AND($A1763=0,$B1763=0),
    E1764,
  IF($B1763=0,
    VLOOKUP($A1763,ChapterTable!$1:$1048576,MATCH("최종"&amp;SUBSTITUTE(SUBSTITUTE(E$1,"standard",""),"|Float",""),ChapterTable!$1:$1,0),0),
  IF($B1763=1,
    IF($L1763=FALSE,
      VLOOKUP($A1763,ChapterTable!$1:$1048576,MATCH("최종"&amp;SUBSTITUTE(SUBSTITUTE(E$1,"standard",""),"|Float",""),ChapterTable!$1:$1,0),0),
      VLOOKUP($A1763-ChapterTable!$Q$11,ChapterTable!$1:$1048576,MATCH("최종"&amp;SUBSTITUTE(SUBSTITUTE(E$1,"standard",""),"|Float",""),ChapterTable!$1:$1,0),0)*ChapterTable!$Q$14
    ),
  OFFSET(E1763,-$B1763+IF($L1763,1,0),0)*
    (VLOOKUP(SUBSTITUTE(SUBSTITUTE(E$1,"standard",""),"|Float","")&amp;"인게임누적곱배수",ChapterTable!$S:$T,2,0)^C1763
    +VLOOKUP(SUBSTITUTE(SUBSTITUTE(E$1,"standard",""),"|Float","")&amp;"인게임누적합배수",ChapterTable!$S:$T,2,0)*C1763)
  )
  )
  )
)</f>
        <v>22498.014990234373</v>
      </c>
      <c r="F1763" s="1">
        <f ca="1">IF(AND($A1763=0,$B1763=1),
    VLOOKUP(1,ChapterTable!$1:$1048576,MATCH("최종"&amp;SUBSTITUTE(SUBSTITUTE(F$1,"standard",""),"|Float",""),ChapterTable!$1:$1,0),0)*ChapterTable!$Q$17,
  IF(AND($A1763=0,$B1763=0),
    F1764,
  IF($B1763=0,
    VLOOKUP($A1763,ChapterTable!$1:$1048576,MATCH("최종"&amp;SUBSTITUTE(SUBSTITUTE(F$1,"standard",""),"|Float",""),ChapterTable!$1:$1,0),0),
  IF($B1763=1,
    IF($L1763=FALSE,
      VLOOKUP($A1763,ChapterTable!$1:$1048576,MATCH("최종"&amp;SUBSTITUTE(SUBSTITUTE(F$1,"standard",""),"|Float",""),ChapterTable!$1:$1,0),0),
      VLOOKUP($A1763-ChapterTable!$Q$11,ChapterTable!$1:$1048576,MATCH("최종"&amp;SUBSTITUTE(SUBSTITUTE(F$1,"standard",""),"|Float",""),ChapterTable!$1:$1,0),0)*ChapterTable!$Q$14
    ),
  OFFSET(F1763,-$B1763+IF($L1763,1,0),0)*
    (VLOOKUP(SUBSTITUTE(SUBSTITUTE(F$1,"standard",""),"|Float","")&amp;"인게임누적곱배수",ChapterTable!$S:$T,2,0)^D1763
    +VLOOKUP(SUBSTITUTE(SUBSTITUTE(F$1,"standard",""),"|Float","")&amp;"인게임누적합배수",ChapterTable!$S:$T,2,0)*D1763)
  )
  )
  )
)</f>
        <v>10293.20947265625</v>
      </c>
      <c r="G1763" t="s">
        <v>76</v>
      </c>
      <c r="J1763" t="str">
        <f>IF(ISBLANK(I1763),"",
IFERROR(VLOOKUP(I1763,[1]StringTable!$1:$1048576,MATCH([1]StringTable!$B$1,[1]StringTable!$1:$1,0),0),
IFERROR(VLOOKUP(I1763,[1]InApkStringTable!$1:$1048576,MATCH([1]InApkStringTable!$B$1,[1]InApkStringTable!$1:$1,0),0),
"스트링없음")))</f>
        <v/>
      </c>
      <c r="L1763" t="b">
        <v>1</v>
      </c>
      <c r="N1763" t="str">
        <f>IF(ISBLANK(M1763),"",IF(ISERROR(VLOOKUP(M1763,MapTable!$A:$A,1,0)),"맵없음",""))</f>
        <v/>
      </c>
      <c r="O1763">
        <f t="shared" si="109"/>
        <v>3</v>
      </c>
      <c r="Q1763">
        <f t="shared" si="110"/>
        <v>3</v>
      </c>
      <c r="R1763" t="b">
        <f t="shared" ca="1" si="111"/>
        <v>0</v>
      </c>
      <c r="T1763" t="b">
        <f t="shared" ca="1" si="112"/>
        <v>0</v>
      </c>
      <c r="X1763" t="str">
        <f>IF(ISBLANK(W1763),"",
IF(ISERROR(FIND(",",W1763)),
  IF(ISERROR(VLOOKUP(W1763,MapTable!$A:$A,1,0)),"맵없음",
  ""),
IF(ISERROR(FIND(",",W1763,FIND(",",W1763)+1)),
  IF(OR(ISERROR(VLOOKUP(LEFT(W1763,FIND(",",W1763)-1),MapTable!$A:$A,1,0)),ISERROR(VLOOKUP(TRIM(MID(W1763,FIND(",",W1763)+1,999)),MapTable!$A:$A,1,0))),"맵없음",
  ""),
IF(ISERROR(FIND(",",W1763,FIND(",",W1763,FIND(",",W1763)+1)+1)),
  IF(OR(ISERROR(VLOOKUP(LEFT(W1763,FIND(",",W1763)-1),MapTable!$A:$A,1,0)),ISERROR(VLOOKUP(TRIM(MID(W1763,FIND(",",W1763)+1,FIND(",",W1763,FIND(",",W1763)+1)-FIND(",",W1763)-1)),MapTable!$A:$A,1,0)),ISERROR(VLOOKUP(TRIM(MID(W1763,FIND(",",W1763,FIND(",",W1763)+1)+1,999)),MapTable!$A:$A,1,0))),"맵없음",
  ""),
IF(ISERROR(FIND(",",W1763,FIND(",",W1763,FIND(",",W1763,FIND(",",W1763)+1)+1)+1)),
  IF(OR(ISERROR(VLOOKUP(LEFT(W1763,FIND(",",W1763)-1),MapTable!$A:$A,1,0)),ISERROR(VLOOKUP(TRIM(MID(W1763,FIND(",",W1763)+1,FIND(",",W1763,FIND(",",W1763)+1)-FIND(",",W1763)-1)),MapTable!$A:$A,1,0)),ISERROR(VLOOKUP(TRIM(MID(W1763,FIND(",",W1763,FIND(",",W1763)+1)+1,FIND(",",W1763,FIND(",",W1763,FIND(",",W1763)+1)+1)-FIND(",",W1763,FIND(",",W1763)+1)-1)),MapTable!$A:$A,1,0)),ISERROR(VLOOKUP(TRIM(MID(W1763,FIND(",",W1763,FIND(",",W1763,FIND(",",W1763)+1)+1)+1,999)),MapTable!$A:$A,1,0))),"맵없음",
  ""),
)))))</f>
        <v/>
      </c>
      <c r="AC1763" t="str">
        <f>IF(ISBLANK(AB1763),"",IF(ISERROR(VLOOKUP(AB1763,[3]DropTable!$A:$A,1,0)),"드랍없음",""))</f>
        <v/>
      </c>
      <c r="AE1763" t="str">
        <f>IF(ISBLANK(AD1763),"",IF(ISERROR(VLOOKUP(AD1763,[3]DropTable!$A:$A,1,0)),"드랍없음",""))</f>
        <v/>
      </c>
      <c r="AG1763">
        <v>9.8000000000000007</v>
      </c>
      <c r="AH1763">
        <v>1</v>
      </c>
    </row>
    <row r="1764" spans="1:34" x14ac:dyDescent="0.3">
      <c r="A1764">
        <v>13</v>
      </c>
      <c r="B1764">
        <v>23</v>
      </c>
      <c r="C1764">
        <f>IF(OR($L1764=TRUE,$A1764=0,MOD($A1764,ChapterTable!$S$20)&lt;&gt;0),
MAX(0,INT(($B1764+ChapterTable!$Q$26+VLOOKUP(SUBSTITUTE(C$1,"성장단계","")&amp;"단계오프셋",ChapterTable!$S:$T,2,0))/ChapterTable!$Q$23)),
MAX(0,INT(($B1764+ChapterTable!$S$26+VLOOKUP(SUBSTITUTE(C$1,"성장단계","")&amp;"보스단계오프셋",ChapterTable!$S:$T,2,0))/ChapterTable!$S$23)))</f>
        <v>2</v>
      </c>
      <c r="D1764">
        <f>IF(OR($L1764=TRUE,$A1764=0,MOD($A1764,ChapterTable!$S$20)&lt;&gt;0),
MAX(0,INT(($B1764+ChapterTable!$Q$26+VLOOKUP(SUBSTITUTE(D$1,"성장단계","")&amp;"단계오프셋",ChapterTable!$S:$T,2,0))/ChapterTable!$Q$23)),
MAX(0,INT(($B1764+ChapterTable!$S$26+VLOOKUP(SUBSTITUTE(D$1,"성장단계","")&amp;"보스단계오프셋",ChapterTable!$S:$T,2,0))/ChapterTable!$S$23)))</f>
        <v>2</v>
      </c>
      <c r="E1764" s="1">
        <f ca="1">IF(AND($A1764=0,$B1764=1),
    VLOOKUP(1,ChapterTable!$1:$1048576,MATCH("최종"&amp;SUBSTITUTE(SUBSTITUTE(E$1,"standard",""),"|Float",""),ChapterTable!$1:$1,0),0)*ChapterTable!$Q$17,
  IF(AND($A1764=0,$B1764=0),
    E1765,
  IF($B1764=0,
    VLOOKUP($A1764,ChapterTable!$1:$1048576,MATCH("최종"&amp;SUBSTITUTE(SUBSTITUTE(E$1,"standard",""),"|Float",""),ChapterTable!$1:$1,0),0),
  IF($B1764=1,
    IF($L1764=FALSE,
      VLOOKUP($A1764,ChapterTable!$1:$1048576,MATCH("최종"&amp;SUBSTITUTE(SUBSTITUTE(E$1,"standard",""),"|Float",""),ChapterTable!$1:$1,0),0),
      VLOOKUP($A1764-ChapterTable!$Q$11,ChapterTable!$1:$1048576,MATCH("최종"&amp;SUBSTITUTE(SUBSTITUTE(E$1,"standard",""),"|Float",""),ChapterTable!$1:$1,0),0)*ChapterTable!$Q$14
    ),
  OFFSET(E1764,-$B1764+IF($L1764,1,0),0)*
    (VLOOKUP(SUBSTITUTE(SUBSTITUTE(E$1,"standard",""),"|Float","")&amp;"인게임누적곱배수",ChapterTable!$S:$T,2,0)^C1764
    +VLOOKUP(SUBSTITUTE(SUBSTITUTE(E$1,"standard",""),"|Float","")&amp;"인게임누적합배수",ChapterTable!$S:$T,2,0)*C1764)
  )
  )
  )
)</f>
        <v>22498.014990234373</v>
      </c>
      <c r="F1764" s="1">
        <f ca="1">IF(AND($A1764=0,$B1764=1),
    VLOOKUP(1,ChapterTable!$1:$1048576,MATCH("최종"&amp;SUBSTITUTE(SUBSTITUTE(F$1,"standard",""),"|Float",""),ChapterTable!$1:$1,0),0)*ChapterTable!$Q$17,
  IF(AND($A1764=0,$B1764=0),
    F1765,
  IF($B1764=0,
    VLOOKUP($A1764,ChapterTable!$1:$1048576,MATCH("최종"&amp;SUBSTITUTE(SUBSTITUTE(F$1,"standard",""),"|Float",""),ChapterTable!$1:$1,0),0),
  IF($B1764=1,
    IF($L1764=FALSE,
      VLOOKUP($A1764,ChapterTable!$1:$1048576,MATCH("최종"&amp;SUBSTITUTE(SUBSTITUTE(F$1,"standard",""),"|Float",""),ChapterTable!$1:$1,0),0),
      VLOOKUP($A1764-ChapterTable!$Q$11,ChapterTable!$1:$1048576,MATCH("최종"&amp;SUBSTITUTE(SUBSTITUTE(F$1,"standard",""),"|Float",""),ChapterTable!$1:$1,0),0)*ChapterTable!$Q$14
    ),
  OFFSET(F1764,-$B1764+IF($L1764,1,0),0)*
    (VLOOKUP(SUBSTITUTE(SUBSTITUTE(F$1,"standard",""),"|Float","")&amp;"인게임누적곱배수",ChapterTable!$S:$T,2,0)^D1764
    +VLOOKUP(SUBSTITUTE(SUBSTITUTE(F$1,"standard",""),"|Float","")&amp;"인게임누적합배수",ChapterTable!$S:$T,2,0)*D1764)
  )
  )
  )
)</f>
        <v>10293.20947265625</v>
      </c>
      <c r="G1764" t="s">
        <v>76</v>
      </c>
      <c r="J1764" t="str">
        <f>IF(ISBLANK(I1764),"",
IFERROR(VLOOKUP(I1764,[1]StringTable!$1:$1048576,MATCH([1]StringTable!$B$1,[1]StringTable!$1:$1,0),0),
IFERROR(VLOOKUP(I1764,[1]InApkStringTable!$1:$1048576,MATCH([1]InApkStringTable!$B$1,[1]InApkStringTable!$1:$1,0),0),
"스트링없음")))</f>
        <v/>
      </c>
      <c r="L1764" t="b">
        <v>1</v>
      </c>
      <c r="N1764" t="str">
        <f>IF(ISBLANK(M1764),"",IF(ISERROR(VLOOKUP(M1764,MapTable!$A:$A,1,0)),"맵없음",""))</f>
        <v/>
      </c>
      <c r="O1764">
        <f t="shared" si="109"/>
        <v>3</v>
      </c>
      <c r="Q1764">
        <f t="shared" si="110"/>
        <v>3</v>
      </c>
      <c r="R1764" t="b">
        <f t="shared" ca="1" si="111"/>
        <v>0</v>
      </c>
      <c r="T1764" t="b">
        <f t="shared" ca="1" si="112"/>
        <v>0</v>
      </c>
      <c r="X1764" t="str">
        <f>IF(ISBLANK(W1764),"",
IF(ISERROR(FIND(",",W1764)),
  IF(ISERROR(VLOOKUP(W1764,MapTable!$A:$A,1,0)),"맵없음",
  ""),
IF(ISERROR(FIND(",",W1764,FIND(",",W1764)+1)),
  IF(OR(ISERROR(VLOOKUP(LEFT(W1764,FIND(",",W1764)-1),MapTable!$A:$A,1,0)),ISERROR(VLOOKUP(TRIM(MID(W1764,FIND(",",W1764)+1,999)),MapTable!$A:$A,1,0))),"맵없음",
  ""),
IF(ISERROR(FIND(",",W1764,FIND(",",W1764,FIND(",",W1764)+1)+1)),
  IF(OR(ISERROR(VLOOKUP(LEFT(W1764,FIND(",",W1764)-1),MapTable!$A:$A,1,0)),ISERROR(VLOOKUP(TRIM(MID(W1764,FIND(",",W1764)+1,FIND(",",W1764,FIND(",",W1764)+1)-FIND(",",W1764)-1)),MapTable!$A:$A,1,0)),ISERROR(VLOOKUP(TRIM(MID(W1764,FIND(",",W1764,FIND(",",W1764)+1)+1,999)),MapTable!$A:$A,1,0))),"맵없음",
  ""),
IF(ISERROR(FIND(",",W1764,FIND(",",W1764,FIND(",",W1764,FIND(",",W1764)+1)+1)+1)),
  IF(OR(ISERROR(VLOOKUP(LEFT(W1764,FIND(",",W1764)-1),MapTable!$A:$A,1,0)),ISERROR(VLOOKUP(TRIM(MID(W1764,FIND(",",W1764)+1,FIND(",",W1764,FIND(",",W1764)+1)-FIND(",",W1764)-1)),MapTable!$A:$A,1,0)),ISERROR(VLOOKUP(TRIM(MID(W1764,FIND(",",W1764,FIND(",",W1764)+1)+1,FIND(",",W1764,FIND(",",W1764,FIND(",",W1764)+1)+1)-FIND(",",W1764,FIND(",",W1764)+1)-1)),MapTable!$A:$A,1,0)),ISERROR(VLOOKUP(TRIM(MID(W1764,FIND(",",W1764,FIND(",",W1764,FIND(",",W1764)+1)+1)+1,999)),MapTable!$A:$A,1,0))),"맵없음",
  ""),
)))))</f>
        <v/>
      </c>
      <c r="AC1764" t="str">
        <f>IF(ISBLANK(AB1764),"",IF(ISERROR(VLOOKUP(AB1764,[3]DropTable!$A:$A,1,0)),"드랍없음",""))</f>
        <v/>
      </c>
      <c r="AE1764" t="str">
        <f>IF(ISBLANK(AD1764),"",IF(ISERROR(VLOOKUP(AD1764,[3]DropTable!$A:$A,1,0)),"드랍없음",""))</f>
        <v/>
      </c>
      <c r="AG1764">
        <v>9.8000000000000007</v>
      </c>
      <c r="AH1764">
        <v>1</v>
      </c>
    </row>
    <row r="1765" spans="1:34" x14ac:dyDescent="0.3">
      <c r="A1765">
        <v>13</v>
      </c>
      <c r="B1765">
        <v>24</v>
      </c>
      <c r="C1765">
        <f>IF(OR($L1765=TRUE,$A1765=0,MOD($A1765,ChapterTable!$S$20)&lt;&gt;0),
MAX(0,INT(($B1765+ChapterTable!$Q$26+VLOOKUP(SUBSTITUTE(C$1,"성장단계","")&amp;"단계오프셋",ChapterTable!$S:$T,2,0))/ChapterTable!$Q$23)),
MAX(0,INT(($B1765+ChapterTable!$S$26+VLOOKUP(SUBSTITUTE(C$1,"성장단계","")&amp;"보스단계오프셋",ChapterTable!$S:$T,2,0))/ChapterTable!$S$23)))</f>
        <v>2</v>
      </c>
      <c r="D1765">
        <f>IF(OR($L1765=TRUE,$A1765=0,MOD($A1765,ChapterTable!$S$20)&lt;&gt;0),
MAX(0,INT(($B1765+ChapterTable!$Q$26+VLOOKUP(SUBSTITUTE(D$1,"성장단계","")&amp;"단계오프셋",ChapterTable!$S:$T,2,0))/ChapterTable!$Q$23)),
MAX(0,INT(($B1765+ChapterTable!$S$26+VLOOKUP(SUBSTITUTE(D$1,"성장단계","")&amp;"보스단계오프셋",ChapterTable!$S:$T,2,0))/ChapterTable!$S$23)))</f>
        <v>2</v>
      </c>
      <c r="E1765" s="1">
        <f ca="1">IF(AND($A1765=0,$B1765=1),
    VLOOKUP(1,ChapterTable!$1:$1048576,MATCH("최종"&amp;SUBSTITUTE(SUBSTITUTE(E$1,"standard",""),"|Float",""),ChapterTable!$1:$1,0),0)*ChapterTable!$Q$17,
  IF(AND($A1765=0,$B1765=0),
    E1766,
  IF($B1765=0,
    VLOOKUP($A1765,ChapterTable!$1:$1048576,MATCH("최종"&amp;SUBSTITUTE(SUBSTITUTE(E$1,"standard",""),"|Float",""),ChapterTable!$1:$1,0),0),
  IF($B1765=1,
    IF($L1765=FALSE,
      VLOOKUP($A1765,ChapterTable!$1:$1048576,MATCH("최종"&amp;SUBSTITUTE(SUBSTITUTE(E$1,"standard",""),"|Float",""),ChapterTable!$1:$1,0),0),
      VLOOKUP($A1765-ChapterTable!$Q$11,ChapterTable!$1:$1048576,MATCH("최종"&amp;SUBSTITUTE(SUBSTITUTE(E$1,"standard",""),"|Float",""),ChapterTable!$1:$1,0),0)*ChapterTable!$Q$14
    ),
  OFFSET(E1765,-$B1765+IF($L1765,1,0),0)*
    (VLOOKUP(SUBSTITUTE(SUBSTITUTE(E$1,"standard",""),"|Float","")&amp;"인게임누적곱배수",ChapterTable!$S:$T,2,0)^C1765
    +VLOOKUP(SUBSTITUTE(SUBSTITUTE(E$1,"standard",""),"|Float","")&amp;"인게임누적합배수",ChapterTable!$S:$T,2,0)*C1765)
  )
  )
  )
)</f>
        <v>22498.014990234373</v>
      </c>
      <c r="F1765" s="1">
        <f ca="1">IF(AND($A1765=0,$B1765=1),
    VLOOKUP(1,ChapterTable!$1:$1048576,MATCH("최종"&amp;SUBSTITUTE(SUBSTITUTE(F$1,"standard",""),"|Float",""),ChapterTable!$1:$1,0),0)*ChapterTable!$Q$17,
  IF(AND($A1765=0,$B1765=0),
    F1766,
  IF($B1765=0,
    VLOOKUP($A1765,ChapterTable!$1:$1048576,MATCH("최종"&amp;SUBSTITUTE(SUBSTITUTE(F$1,"standard",""),"|Float",""),ChapterTable!$1:$1,0),0),
  IF($B1765=1,
    IF($L1765=FALSE,
      VLOOKUP($A1765,ChapterTable!$1:$1048576,MATCH("최종"&amp;SUBSTITUTE(SUBSTITUTE(F$1,"standard",""),"|Float",""),ChapterTable!$1:$1,0),0),
      VLOOKUP($A1765-ChapterTable!$Q$11,ChapterTable!$1:$1048576,MATCH("최종"&amp;SUBSTITUTE(SUBSTITUTE(F$1,"standard",""),"|Float",""),ChapterTable!$1:$1,0),0)*ChapterTable!$Q$14
    ),
  OFFSET(F1765,-$B1765+IF($L1765,1,0),0)*
    (VLOOKUP(SUBSTITUTE(SUBSTITUTE(F$1,"standard",""),"|Float","")&amp;"인게임누적곱배수",ChapterTable!$S:$T,2,0)^D1765
    +VLOOKUP(SUBSTITUTE(SUBSTITUTE(F$1,"standard",""),"|Float","")&amp;"인게임누적합배수",ChapterTable!$S:$T,2,0)*D1765)
  )
  )
  )
)</f>
        <v>10293.20947265625</v>
      </c>
      <c r="G1765" t="s">
        <v>76</v>
      </c>
      <c r="J1765" t="str">
        <f>IF(ISBLANK(I1765),"",
IFERROR(VLOOKUP(I1765,[1]StringTable!$1:$1048576,MATCH([1]StringTable!$B$1,[1]StringTable!$1:$1,0),0),
IFERROR(VLOOKUP(I1765,[1]InApkStringTable!$1:$1048576,MATCH([1]InApkStringTable!$B$1,[1]InApkStringTable!$1:$1,0),0),
"스트링없음")))</f>
        <v/>
      </c>
      <c r="L1765" t="b">
        <v>1</v>
      </c>
      <c r="N1765" t="str">
        <f>IF(ISBLANK(M1765),"",IF(ISERROR(VLOOKUP(M1765,MapTable!$A:$A,1,0)),"맵없음",""))</f>
        <v/>
      </c>
      <c r="O1765">
        <f t="shared" si="109"/>
        <v>3</v>
      </c>
      <c r="Q1765">
        <f t="shared" si="110"/>
        <v>3</v>
      </c>
      <c r="R1765" t="b">
        <f t="shared" ca="1" si="111"/>
        <v>0</v>
      </c>
      <c r="T1765" t="b">
        <f t="shared" ca="1" si="112"/>
        <v>0</v>
      </c>
      <c r="X1765" t="str">
        <f>IF(ISBLANK(W1765),"",
IF(ISERROR(FIND(",",W1765)),
  IF(ISERROR(VLOOKUP(W1765,MapTable!$A:$A,1,0)),"맵없음",
  ""),
IF(ISERROR(FIND(",",W1765,FIND(",",W1765)+1)),
  IF(OR(ISERROR(VLOOKUP(LEFT(W1765,FIND(",",W1765)-1),MapTable!$A:$A,1,0)),ISERROR(VLOOKUP(TRIM(MID(W1765,FIND(",",W1765)+1,999)),MapTable!$A:$A,1,0))),"맵없음",
  ""),
IF(ISERROR(FIND(",",W1765,FIND(",",W1765,FIND(",",W1765)+1)+1)),
  IF(OR(ISERROR(VLOOKUP(LEFT(W1765,FIND(",",W1765)-1),MapTable!$A:$A,1,0)),ISERROR(VLOOKUP(TRIM(MID(W1765,FIND(",",W1765)+1,FIND(",",W1765,FIND(",",W1765)+1)-FIND(",",W1765)-1)),MapTable!$A:$A,1,0)),ISERROR(VLOOKUP(TRIM(MID(W1765,FIND(",",W1765,FIND(",",W1765)+1)+1,999)),MapTable!$A:$A,1,0))),"맵없음",
  ""),
IF(ISERROR(FIND(",",W1765,FIND(",",W1765,FIND(",",W1765,FIND(",",W1765)+1)+1)+1)),
  IF(OR(ISERROR(VLOOKUP(LEFT(W1765,FIND(",",W1765)-1),MapTable!$A:$A,1,0)),ISERROR(VLOOKUP(TRIM(MID(W1765,FIND(",",W1765)+1,FIND(",",W1765,FIND(",",W1765)+1)-FIND(",",W1765)-1)),MapTable!$A:$A,1,0)),ISERROR(VLOOKUP(TRIM(MID(W1765,FIND(",",W1765,FIND(",",W1765)+1)+1,FIND(",",W1765,FIND(",",W1765,FIND(",",W1765)+1)+1)-FIND(",",W1765,FIND(",",W1765)+1)-1)),MapTable!$A:$A,1,0)),ISERROR(VLOOKUP(TRIM(MID(W1765,FIND(",",W1765,FIND(",",W1765,FIND(",",W1765)+1)+1)+1,999)),MapTable!$A:$A,1,0))),"맵없음",
  ""),
)))))</f>
        <v/>
      </c>
      <c r="AC1765" t="str">
        <f>IF(ISBLANK(AB1765),"",IF(ISERROR(VLOOKUP(AB1765,[3]DropTable!$A:$A,1,0)),"드랍없음",""))</f>
        <v/>
      </c>
      <c r="AE1765" t="str">
        <f>IF(ISBLANK(AD1765),"",IF(ISERROR(VLOOKUP(AD1765,[3]DropTable!$A:$A,1,0)),"드랍없음",""))</f>
        <v/>
      </c>
      <c r="AG1765">
        <v>9.8000000000000007</v>
      </c>
      <c r="AH1765">
        <v>1</v>
      </c>
    </row>
    <row r="1766" spans="1:34" x14ac:dyDescent="0.3">
      <c r="A1766">
        <v>13</v>
      </c>
      <c r="B1766">
        <v>25</v>
      </c>
      <c r="C1766">
        <f>IF(OR($L1766=TRUE,$A1766=0,MOD($A1766,ChapterTable!$S$20)&lt;&gt;0),
MAX(0,INT(($B1766+ChapterTable!$Q$26+VLOOKUP(SUBSTITUTE(C$1,"성장단계","")&amp;"단계오프셋",ChapterTable!$S:$T,2,0))/ChapterTable!$Q$23)),
MAX(0,INT(($B1766+ChapterTable!$S$26+VLOOKUP(SUBSTITUTE(C$1,"성장단계","")&amp;"보스단계오프셋",ChapterTable!$S:$T,2,0))/ChapterTable!$S$23)))</f>
        <v>2</v>
      </c>
      <c r="D1766">
        <f>IF(OR($L1766=TRUE,$A1766=0,MOD($A1766,ChapterTable!$S$20)&lt;&gt;0),
MAX(0,INT(($B1766+ChapterTable!$Q$26+VLOOKUP(SUBSTITUTE(D$1,"성장단계","")&amp;"단계오프셋",ChapterTable!$S:$T,2,0))/ChapterTable!$Q$23)),
MAX(0,INT(($B1766+ChapterTable!$S$26+VLOOKUP(SUBSTITUTE(D$1,"성장단계","")&amp;"보스단계오프셋",ChapterTable!$S:$T,2,0))/ChapterTable!$S$23)))</f>
        <v>2</v>
      </c>
      <c r="E1766" s="1">
        <f ca="1">IF(AND($A1766=0,$B1766=1),
    VLOOKUP(1,ChapterTable!$1:$1048576,MATCH("최종"&amp;SUBSTITUTE(SUBSTITUTE(E$1,"standard",""),"|Float",""),ChapterTable!$1:$1,0),0)*ChapterTable!$Q$17,
  IF(AND($A1766=0,$B1766=0),
    E1767,
  IF($B1766=0,
    VLOOKUP($A1766,ChapterTable!$1:$1048576,MATCH("최종"&amp;SUBSTITUTE(SUBSTITUTE(E$1,"standard",""),"|Float",""),ChapterTable!$1:$1,0),0),
  IF($B1766=1,
    IF($L1766=FALSE,
      VLOOKUP($A1766,ChapterTable!$1:$1048576,MATCH("최종"&amp;SUBSTITUTE(SUBSTITUTE(E$1,"standard",""),"|Float",""),ChapterTable!$1:$1,0),0),
      VLOOKUP($A1766-ChapterTable!$Q$11,ChapterTable!$1:$1048576,MATCH("최종"&amp;SUBSTITUTE(SUBSTITUTE(E$1,"standard",""),"|Float",""),ChapterTable!$1:$1,0),0)*ChapterTable!$Q$14
    ),
  OFFSET(E1766,-$B1766+IF($L1766,1,0),0)*
    (VLOOKUP(SUBSTITUTE(SUBSTITUTE(E$1,"standard",""),"|Float","")&amp;"인게임누적곱배수",ChapterTable!$S:$T,2,0)^C1766
    +VLOOKUP(SUBSTITUTE(SUBSTITUTE(E$1,"standard",""),"|Float","")&amp;"인게임누적합배수",ChapterTable!$S:$T,2,0)*C1766)
  )
  )
  )
)</f>
        <v>22498.014990234373</v>
      </c>
      <c r="F1766" s="1">
        <f ca="1">IF(AND($A1766=0,$B1766=1),
    VLOOKUP(1,ChapterTable!$1:$1048576,MATCH("최종"&amp;SUBSTITUTE(SUBSTITUTE(F$1,"standard",""),"|Float",""),ChapterTable!$1:$1,0),0)*ChapterTable!$Q$17,
  IF(AND($A1766=0,$B1766=0),
    F1767,
  IF($B1766=0,
    VLOOKUP($A1766,ChapterTable!$1:$1048576,MATCH("최종"&amp;SUBSTITUTE(SUBSTITUTE(F$1,"standard",""),"|Float",""),ChapterTable!$1:$1,0),0),
  IF($B1766=1,
    IF($L1766=FALSE,
      VLOOKUP($A1766,ChapterTable!$1:$1048576,MATCH("최종"&amp;SUBSTITUTE(SUBSTITUTE(F$1,"standard",""),"|Float",""),ChapterTable!$1:$1,0),0),
      VLOOKUP($A1766-ChapterTable!$Q$11,ChapterTable!$1:$1048576,MATCH("최종"&amp;SUBSTITUTE(SUBSTITUTE(F$1,"standard",""),"|Float",""),ChapterTable!$1:$1,0),0)*ChapterTable!$Q$14
    ),
  OFFSET(F1766,-$B1766+IF($L1766,1,0),0)*
    (VLOOKUP(SUBSTITUTE(SUBSTITUTE(F$1,"standard",""),"|Float","")&amp;"인게임누적곱배수",ChapterTable!$S:$T,2,0)^D1766
    +VLOOKUP(SUBSTITUTE(SUBSTITUTE(F$1,"standard",""),"|Float","")&amp;"인게임누적합배수",ChapterTable!$S:$T,2,0)*D1766)
  )
  )
  )
)</f>
        <v>10293.20947265625</v>
      </c>
      <c r="G1766" t="s">
        <v>76</v>
      </c>
      <c r="J1766" t="str">
        <f>IF(ISBLANK(I1766),"",
IFERROR(VLOOKUP(I1766,[1]StringTable!$1:$1048576,MATCH([1]StringTable!$B$1,[1]StringTable!$1:$1,0),0),
IFERROR(VLOOKUP(I1766,[1]InApkStringTable!$1:$1048576,MATCH([1]InApkStringTable!$B$1,[1]InApkStringTable!$1:$1,0),0),
"스트링없음")))</f>
        <v/>
      </c>
      <c r="L1766" t="b">
        <v>1</v>
      </c>
      <c r="N1766" t="str">
        <f>IF(ISBLANK(M1766),"",IF(ISERROR(VLOOKUP(M1766,MapTable!$A:$A,1,0)),"맵없음",""))</f>
        <v/>
      </c>
      <c r="O1766">
        <f t="shared" si="109"/>
        <v>11</v>
      </c>
      <c r="Q1766">
        <f t="shared" si="110"/>
        <v>11</v>
      </c>
      <c r="R1766" t="b">
        <f t="shared" ca="1" si="111"/>
        <v>0</v>
      </c>
      <c r="T1766" t="b">
        <f t="shared" ca="1" si="112"/>
        <v>0</v>
      </c>
      <c r="X1766" t="str">
        <f>IF(ISBLANK(W1766),"",
IF(ISERROR(FIND(",",W1766)),
  IF(ISERROR(VLOOKUP(W1766,MapTable!$A:$A,1,0)),"맵없음",
  ""),
IF(ISERROR(FIND(",",W1766,FIND(",",W1766)+1)),
  IF(OR(ISERROR(VLOOKUP(LEFT(W1766,FIND(",",W1766)-1),MapTable!$A:$A,1,0)),ISERROR(VLOOKUP(TRIM(MID(W1766,FIND(",",W1766)+1,999)),MapTable!$A:$A,1,0))),"맵없음",
  ""),
IF(ISERROR(FIND(",",W1766,FIND(",",W1766,FIND(",",W1766)+1)+1)),
  IF(OR(ISERROR(VLOOKUP(LEFT(W1766,FIND(",",W1766)-1),MapTable!$A:$A,1,0)),ISERROR(VLOOKUP(TRIM(MID(W1766,FIND(",",W1766)+1,FIND(",",W1766,FIND(",",W1766)+1)-FIND(",",W1766)-1)),MapTable!$A:$A,1,0)),ISERROR(VLOOKUP(TRIM(MID(W1766,FIND(",",W1766,FIND(",",W1766)+1)+1,999)),MapTable!$A:$A,1,0))),"맵없음",
  ""),
IF(ISERROR(FIND(",",W1766,FIND(",",W1766,FIND(",",W1766,FIND(",",W1766)+1)+1)+1)),
  IF(OR(ISERROR(VLOOKUP(LEFT(W1766,FIND(",",W1766)-1),MapTable!$A:$A,1,0)),ISERROR(VLOOKUP(TRIM(MID(W1766,FIND(",",W1766)+1,FIND(",",W1766,FIND(",",W1766)+1)-FIND(",",W1766)-1)),MapTable!$A:$A,1,0)),ISERROR(VLOOKUP(TRIM(MID(W1766,FIND(",",W1766,FIND(",",W1766)+1)+1,FIND(",",W1766,FIND(",",W1766,FIND(",",W1766)+1)+1)-FIND(",",W1766,FIND(",",W1766)+1)-1)),MapTable!$A:$A,1,0)),ISERROR(VLOOKUP(TRIM(MID(W1766,FIND(",",W1766,FIND(",",W1766,FIND(",",W1766)+1)+1)+1,999)),MapTable!$A:$A,1,0))),"맵없음",
  ""),
)))))</f>
        <v/>
      </c>
      <c r="AC1766" t="str">
        <f>IF(ISBLANK(AB1766),"",IF(ISERROR(VLOOKUP(AB1766,[3]DropTable!$A:$A,1,0)),"드랍없음",""))</f>
        <v/>
      </c>
      <c r="AE1766" t="str">
        <f>IF(ISBLANK(AD1766),"",IF(ISERROR(VLOOKUP(AD1766,[3]DropTable!$A:$A,1,0)),"드랍없음",""))</f>
        <v/>
      </c>
      <c r="AG1766">
        <v>9.8000000000000007</v>
      </c>
      <c r="AH1766">
        <v>1</v>
      </c>
    </row>
    <row r="1767" spans="1:34" x14ac:dyDescent="0.3">
      <c r="A1767">
        <v>13</v>
      </c>
      <c r="B1767">
        <v>26</v>
      </c>
      <c r="C1767">
        <f>IF(OR($L1767=TRUE,$A1767=0,MOD($A1767,ChapterTable!$S$20)&lt;&gt;0),
MAX(0,INT(($B1767+ChapterTable!$Q$26+VLOOKUP(SUBSTITUTE(C$1,"성장단계","")&amp;"단계오프셋",ChapterTable!$S:$T,2,0))/ChapterTable!$Q$23)),
MAX(0,INT(($B1767+ChapterTable!$S$26+VLOOKUP(SUBSTITUTE(C$1,"성장단계","")&amp;"보스단계오프셋",ChapterTable!$S:$T,2,0))/ChapterTable!$S$23)))</f>
        <v>3</v>
      </c>
      <c r="D1767">
        <f>IF(OR($L1767=TRUE,$A1767=0,MOD($A1767,ChapterTable!$S$20)&lt;&gt;0),
MAX(0,INT(($B1767+ChapterTable!$Q$26+VLOOKUP(SUBSTITUTE(D$1,"성장단계","")&amp;"단계오프셋",ChapterTable!$S:$T,2,0))/ChapterTable!$Q$23)),
MAX(0,INT(($B1767+ChapterTable!$S$26+VLOOKUP(SUBSTITUTE(D$1,"성장단계","")&amp;"보스단계오프셋",ChapterTable!$S:$T,2,0))/ChapterTable!$S$23)))</f>
        <v>2</v>
      </c>
      <c r="E1767" s="1">
        <f ca="1">IF(AND($A1767=0,$B1767=1),
    VLOOKUP(1,ChapterTable!$1:$1048576,MATCH("최종"&amp;SUBSTITUTE(SUBSTITUTE(E$1,"standard",""),"|Float",""),ChapterTable!$1:$1,0),0)*ChapterTable!$Q$17,
  IF(AND($A1767=0,$B1767=0),
    E1768,
  IF($B1767=0,
    VLOOKUP($A1767,ChapterTable!$1:$1048576,MATCH("최종"&amp;SUBSTITUTE(SUBSTITUTE(E$1,"standard",""),"|Float",""),ChapterTable!$1:$1,0),0),
  IF($B1767=1,
    IF($L1767=FALSE,
      VLOOKUP($A1767,ChapterTable!$1:$1048576,MATCH("최종"&amp;SUBSTITUTE(SUBSTITUTE(E$1,"standard",""),"|Float",""),ChapterTable!$1:$1,0),0),
      VLOOKUP($A1767-ChapterTable!$Q$11,ChapterTable!$1:$1048576,MATCH("최종"&amp;SUBSTITUTE(SUBSTITUTE(E$1,"standard",""),"|Float",""),ChapterTable!$1:$1,0),0)*ChapterTable!$Q$14
    ),
  OFFSET(E1767,-$B1767+IF($L1767,1,0),0)*
    (VLOOKUP(SUBSTITUTE(SUBSTITUTE(E$1,"standard",""),"|Float","")&amp;"인게임누적곱배수",ChapterTable!$S:$T,2,0)^C1767
    +VLOOKUP(SUBSTITUTE(SUBSTITUTE(E$1,"standard",""),"|Float","")&amp;"인게임누적합배수",ChapterTable!$S:$T,2,0)*C1767)
  )
  )
  )
)</f>
        <v>27129.959252929686</v>
      </c>
      <c r="F1767" s="1">
        <f ca="1">IF(AND($A1767=0,$B1767=1),
    VLOOKUP(1,ChapterTable!$1:$1048576,MATCH("최종"&amp;SUBSTITUTE(SUBSTITUTE(F$1,"standard",""),"|Float",""),ChapterTable!$1:$1,0),0)*ChapterTable!$Q$17,
  IF(AND($A1767=0,$B1767=0),
    F1768,
  IF($B1767=0,
    VLOOKUP($A1767,ChapterTable!$1:$1048576,MATCH("최종"&amp;SUBSTITUTE(SUBSTITUTE(F$1,"standard",""),"|Float",""),ChapterTable!$1:$1,0),0),
  IF($B1767=1,
    IF($L1767=FALSE,
      VLOOKUP($A1767,ChapterTable!$1:$1048576,MATCH("최종"&amp;SUBSTITUTE(SUBSTITUTE(F$1,"standard",""),"|Float",""),ChapterTable!$1:$1,0),0),
      VLOOKUP($A1767-ChapterTable!$Q$11,ChapterTable!$1:$1048576,MATCH("최종"&amp;SUBSTITUTE(SUBSTITUTE(F$1,"standard",""),"|Float",""),ChapterTable!$1:$1,0),0)*ChapterTable!$Q$14
    ),
  OFFSET(F1767,-$B1767+IF($L1767,1,0),0)*
    (VLOOKUP(SUBSTITUTE(SUBSTITUTE(F$1,"standard",""),"|Float","")&amp;"인게임누적곱배수",ChapterTable!$S:$T,2,0)^D1767
    +VLOOKUP(SUBSTITUTE(SUBSTITUTE(F$1,"standard",""),"|Float","")&amp;"인게임누적합배수",ChapterTable!$S:$T,2,0)*D1767)
  )
  )
  )
)</f>
        <v>10293.20947265625</v>
      </c>
      <c r="G1767" t="s">
        <v>76</v>
      </c>
      <c r="J1767" t="str">
        <f>IF(ISBLANK(I1767),"",
IFERROR(VLOOKUP(I1767,[1]StringTable!$1:$1048576,MATCH([1]StringTable!$B$1,[1]StringTable!$1:$1,0),0),
IFERROR(VLOOKUP(I1767,[1]InApkStringTable!$1:$1048576,MATCH([1]InApkStringTable!$B$1,[1]InApkStringTable!$1:$1,0),0),
"스트링없음")))</f>
        <v/>
      </c>
      <c r="L1767" t="b">
        <v>1</v>
      </c>
      <c r="N1767" t="str">
        <f>IF(ISBLANK(M1767),"",IF(ISERROR(VLOOKUP(M1767,MapTable!$A:$A,1,0)),"맵없음",""))</f>
        <v/>
      </c>
      <c r="O1767">
        <f t="shared" si="109"/>
        <v>3</v>
      </c>
      <c r="Q1767">
        <f t="shared" si="110"/>
        <v>3</v>
      </c>
      <c r="R1767" t="b">
        <f t="shared" ca="1" si="111"/>
        <v>0</v>
      </c>
      <c r="T1767" t="b">
        <f t="shared" ca="1" si="112"/>
        <v>0</v>
      </c>
      <c r="X1767" t="str">
        <f>IF(ISBLANK(W1767),"",
IF(ISERROR(FIND(",",W1767)),
  IF(ISERROR(VLOOKUP(W1767,MapTable!$A:$A,1,0)),"맵없음",
  ""),
IF(ISERROR(FIND(",",W1767,FIND(",",W1767)+1)),
  IF(OR(ISERROR(VLOOKUP(LEFT(W1767,FIND(",",W1767)-1),MapTable!$A:$A,1,0)),ISERROR(VLOOKUP(TRIM(MID(W1767,FIND(",",W1767)+1,999)),MapTable!$A:$A,1,0))),"맵없음",
  ""),
IF(ISERROR(FIND(",",W1767,FIND(",",W1767,FIND(",",W1767)+1)+1)),
  IF(OR(ISERROR(VLOOKUP(LEFT(W1767,FIND(",",W1767)-1),MapTable!$A:$A,1,0)),ISERROR(VLOOKUP(TRIM(MID(W1767,FIND(",",W1767)+1,FIND(",",W1767,FIND(",",W1767)+1)-FIND(",",W1767)-1)),MapTable!$A:$A,1,0)),ISERROR(VLOOKUP(TRIM(MID(W1767,FIND(",",W1767,FIND(",",W1767)+1)+1,999)),MapTable!$A:$A,1,0))),"맵없음",
  ""),
IF(ISERROR(FIND(",",W1767,FIND(",",W1767,FIND(",",W1767,FIND(",",W1767)+1)+1)+1)),
  IF(OR(ISERROR(VLOOKUP(LEFT(W1767,FIND(",",W1767)-1),MapTable!$A:$A,1,0)),ISERROR(VLOOKUP(TRIM(MID(W1767,FIND(",",W1767)+1,FIND(",",W1767,FIND(",",W1767)+1)-FIND(",",W1767)-1)),MapTable!$A:$A,1,0)),ISERROR(VLOOKUP(TRIM(MID(W1767,FIND(",",W1767,FIND(",",W1767)+1)+1,FIND(",",W1767,FIND(",",W1767,FIND(",",W1767)+1)+1)-FIND(",",W1767,FIND(",",W1767)+1)-1)),MapTable!$A:$A,1,0)),ISERROR(VLOOKUP(TRIM(MID(W1767,FIND(",",W1767,FIND(",",W1767,FIND(",",W1767)+1)+1)+1,999)),MapTable!$A:$A,1,0))),"맵없음",
  ""),
)))))</f>
        <v/>
      </c>
      <c r="AC1767" t="str">
        <f>IF(ISBLANK(AB1767),"",IF(ISERROR(VLOOKUP(AB1767,[3]DropTable!$A:$A,1,0)),"드랍없음",""))</f>
        <v/>
      </c>
      <c r="AE1767" t="str">
        <f>IF(ISBLANK(AD1767),"",IF(ISERROR(VLOOKUP(AD1767,[3]DropTable!$A:$A,1,0)),"드랍없음",""))</f>
        <v/>
      </c>
      <c r="AG1767">
        <v>9.8000000000000007</v>
      </c>
      <c r="AH1767">
        <v>1</v>
      </c>
    </row>
    <row r="1768" spans="1:34" x14ac:dyDescent="0.3">
      <c r="A1768">
        <v>13</v>
      </c>
      <c r="B1768">
        <v>27</v>
      </c>
      <c r="C1768">
        <f>IF(OR($L1768=TRUE,$A1768=0,MOD($A1768,ChapterTable!$S$20)&lt;&gt;0),
MAX(0,INT(($B1768+ChapterTable!$Q$26+VLOOKUP(SUBSTITUTE(C$1,"성장단계","")&amp;"단계오프셋",ChapterTable!$S:$T,2,0))/ChapterTable!$Q$23)),
MAX(0,INT(($B1768+ChapterTable!$S$26+VLOOKUP(SUBSTITUTE(C$1,"성장단계","")&amp;"보스단계오프셋",ChapterTable!$S:$T,2,0))/ChapterTable!$S$23)))</f>
        <v>3</v>
      </c>
      <c r="D1768">
        <f>IF(OR($L1768=TRUE,$A1768=0,MOD($A1768,ChapterTable!$S$20)&lt;&gt;0),
MAX(0,INT(($B1768+ChapterTable!$Q$26+VLOOKUP(SUBSTITUTE(D$1,"성장단계","")&amp;"단계오프셋",ChapterTable!$S:$T,2,0))/ChapterTable!$Q$23)),
MAX(0,INT(($B1768+ChapterTable!$S$26+VLOOKUP(SUBSTITUTE(D$1,"성장단계","")&amp;"보스단계오프셋",ChapterTable!$S:$T,2,0))/ChapterTable!$S$23)))</f>
        <v>2</v>
      </c>
      <c r="E1768" s="1">
        <f ca="1">IF(AND($A1768=0,$B1768=1),
    VLOOKUP(1,ChapterTable!$1:$1048576,MATCH("최종"&amp;SUBSTITUTE(SUBSTITUTE(E$1,"standard",""),"|Float",""),ChapterTable!$1:$1,0),0)*ChapterTable!$Q$17,
  IF(AND($A1768=0,$B1768=0),
    E1769,
  IF($B1768=0,
    VLOOKUP($A1768,ChapterTable!$1:$1048576,MATCH("최종"&amp;SUBSTITUTE(SUBSTITUTE(E$1,"standard",""),"|Float",""),ChapterTable!$1:$1,0),0),
  IF($B1768=1,
    IF($L1768=FALSE,
      VLOOKUP($A1768,ChapterTable!$1:$1048576,MATCH("최종"&amp;SUBSTITUTE(SUBSTITUTE(E$1,"standard",""),"|Float",""),ChapterTable!$1:$1,0),0),
      VLOOKUP($A1768-ChapterTable!$Q$11,ChapterTable!$1:$1048576,MATCH("최종"&amp;SUBSTITUTE(SUBSTITUTE(E$1,"standard",""),"|Float",""),ChapterTable!$1:$1,0),0)*ChapterTable!$Q$14
    ),
  OFFSET(E1768,-$B1768+IF($L1768,1,0),0)*
    (VLOOKUP(SUBSTITUTE(SUBSTITUTE(E$1,"standard",""),"|Float","")&amp;"인게임누적곱배수",ChapterTable!$S:$T,2,0)^C1768
    +VLOOKUP(SUBSTITUTE(SUBSTITUTE(E$1,"standard",""),"|Float","")&amp;"인게임누적합배수",ChapterTable!$S:$T,2,0)*C1768)
  )
  )
  )
)</f>
        <v>27129.959252929686</v>
      </c>
      <c r="F1768" s="1">
        <f ca="1">IF(AND($A1768=0,$B1768=1),
    VLOOKUP(1,ChapterTable!$1:$1048576,MATCH("최종"&amp;SUBSTITUTE(SUBSTITUTE(F$1,"standard",""),"|Float",""),ChapterTable!$1:$1,0),0)*ChapterTable!$Q$17,
  IF(AND($A1768=0,$B1768=0),
    F1769,
  IF($B1768=0,
    VLOOKUP($A1768,ChapterTable!$1:$1048576,MATCH("최종"&amp;SUBSTITUTE(SUBSTITUTE(F$1,"standard",""),"|Float",""),ChapterTable!$1:$1,0),0),
  IF($B1768=1,
    IF($L1768=FALSE,
      VLOOKUP($A1768,ChapterTable!$1:$1048576,MATCH("최종"&amp;SUBSTITUTE(SUBSTITUTE(F$1,"standard",""),"|Float",""),ChapterTable!$1:$1,0),0),
      VLOOKUP($A1768-ChapterTable!$Q$11,ChapterTable!$1:$1048576,MATCH("최종"&amp;SUBSTITUTE(SUBSTITUTE(F$1,"standard",""),"|Float",""),ChapterTable!$1:$1,0),0)*ChapterTable!$Q$14
    ),
  OFFSET(F1768,-$B1768+IF($L1768,1,0),0)*
    (VLOOKUP(SUBSTITUTE(SUBSTITUTE(F$1,"standard",""),"|Float","")&amp;"인게임누적곱배수",ChapterTable!$S:$T,2,0)^D1768
    +VLOOKUP(SUBSTITUTE(SUBSTITUTE(F$1,"standard",""),"|Float","")&amp;"인게임누적합배수",ChapterTable!$S:$T,2,0)*D1768)
  )
  )
  )
)</f>
        <v>10293.20947265625</v>
      </c>
      <c r="G1768" t="s">
        <v>76</v>
      </c>
      <c r="J1768" t="str">
        <f>IF(ISBLANK(I1768),"",
IFERROR(VLOOKUP(I1768,[1]StringTable!$1:$1048576,MATCH([1]StringTable!$B$1,[1]StringTable!$1:$1,0),0),
IFERROR(VLOOKUP(I1768,[1]InApkStringTable!$1:$1048576,MATCH([1]InApkStringTable!$B$1,[1]InApkStringTable!$1:$1,0),0),
"스트링없음")))</f>
        <v/>
      </c>
      <c r="L1768" t="b">
        <v>1</v>
      </c>
      <c r="N1768" t="str">
        <f>IF(ISBLANK(M1768),"",IF(ISERROR(VLOOKUP(M1768,MapTable!$A:$A,1,0)),"맵없음",""))</f>
        <v/>
      </c>
      <c r="O1768">
        <f t="shared" si="109"/>
        <v>3</v>
      </c>
      <c r="Q1768">
        <f t="shared" si="110"/>
        <v>3</v>
      </c>
      <c r="R1768" t="b">
        <f t="shared" ca="1" si="111"/>
        <v>0</v>
      </c>
      <c r="T1768" t="b">
        <f t="shared" ca="1" si="112"/>
        <v>0</v>
      </c>
      <c r="X1768" t="str">
        <f>IF(ISBLANK(W1768),"",
IF(ISERROR(FIND(",",W1768)),
  IF(ISERROR(VLOOKUP(W1768,MapTable!$A:$A,1,0)),"맵없음",
  ""),
IF(ISERROR(FIND(",",W1768,FIND(",",W1768)+1)),
  IF(OR(ISERROR(VLOOKUP(LEFT(W1768,FIND(",",W1768)-1),MapTable!$A:$A,1,0)),ISERROR(VLOOKUP(TRIM(MID(W1768,FIND(",",W1768)+1,999)),MapTable!$A:$A,1,0))),"맵없음",
  ""),
IF(ISERROR(FIND(",",W1768,FIND(",",W1768,FIND(",",W1768)+1)+1)),
  IF(OR(ISERROR(VLOOKUP(LEFT(W1768,FIND(",",W1768)-1),MapTable!$A:$A,1,0)),ISERROR(VLOOKUP(TRIM(MID(W1768,FIND(",",W1768)+1,FIND(",",W1768,FIND(",",W1768)+1)-FIND(",",W1768)-1)),MapTable!$A:$A,1,0)),ISERROR(VLOOKUP(TRIM(MID(W1768,FIND(",",W1768,FIND(",",W1768)+1)+1,999)),MapTable!$A:$A,1,0))),"맵없음",
  ""),
IF(ISERROR(FIND(",",W1768,FIND(",",W1768,FIND(",",W1768,FIND(",",W1768)+1)+1)+1)),
  IF(OR(ISERROR(VLOOKUP(LEFT(W1768,FIND(",",W1768)-1),MapTable!$A:$A,1,0)),ISERROR(VLOOKUP(TRIM(MID(W1768,FIND(",",W1768)+1,FIND(",",W1768,FIND(",",W1768)+1)-FIND(",",W1768)-1)),MapTable!$A:$A,1,0)),ISERROR(VLOOKUP(TRIM(MID(W1768,FIND(",",W1768,FIND(",",W1768)+1)+1,FIND(",",W1768,FIND(",",W1768,FIND(",",W1768)+1)+1)-FIND(",",W1768,FIND(",",W1768)+1)-1)),MapTable!$A:$A,1,0)),ISERROR(VLOOKUP(TRIM(MID(W1768,FIND(",",W1768,FIND(",",W1768,FIND(",",W1768)+1)+1)+1,999)),MapTable!$A:$A,1,0))),"맵없음",
  ""),
)))))</f>
        <v/>
      </c>
      <c r="AC1768" t="str">
        <f>IF(ISBLANK(AB1768),"",IF(ISERROR(VLOOKUP(AB1768,[3]DropTable!$A:$A,1,0)),"드랍없음",""))</f>
        <v/>
      </c>
      <c r="AE1768" t="str">
        <f>IF(ISBLANK(AD1768),"",IF(ISERROR(VLOOKUP(AD1768,[3]DropTable!$A:$A,1,0)),"드랍없음",""))</f>
        <v/>
      </c>
      <c r="AG1768">
        <v>9.8000000000000007</v>
      </c>
      <c r="AH1768">
        <v>1</v>
      </c>
    </row>
    <row r="1769" spans="1:34" x14ac:dyDescent="0.3">
      <c r="A1769">
        <v>13</v>
      </c>
      <c r="B1769">
        <v>28</v>
      </c>
      <c r="C1769">
        <f>IF(OR($L1769=TRUE,$A1769=0,MOD($A1769,ChapterTable!$S$20)&lt;&gt;0),
MAX(0,INT(($B1769+ChapterTable!$Q$26+VLOOKUP(SUBSTITUTE(C$1,"성장단계","")&amp;"단계오프셋",ChapterTable!$S:$T,2,0))/ChapterTable!$Q$23)),
MAX(0,INT(($B1769+ChapterTable!$S$26+VLOOKUP(SUBSTITUTE(C$1,"성장단계","")&amp;"보스단계오프셋",ChapterTable!$S:$T,2,0))/ChapterTable!$S$23)))</f>
        <v>3</v>
      </c>
      <c r="D1769">
        <f>IF(OR($L1769=TRUE,$A1769=0,MOD($A1769,ChapterTable!$S$20)&lt;&gt;0),
MAX(0,INT(($B1769+ChapterTable!$Q$26+VLOOKUP(SUBSTITUTE(D$1,"성장단계","")&amp;"단계오프셋",ChapterTable!$S:$T,2,0))/ChapterTable!$Q$23)),
MAX(0,INT(($B1769+ChapterTable!$S$26+VLOOKUP(SUBSTITUTE(D$1,"성장단계","")&amp;"보스단계오프셋",ChapterTable!$S:$T,2,0))/ChapterTable!$S$23)))</f>
        <v>2</v>
      </c>
      <c r="E1769" s="1">
        <f ca="1">IF(AND($A1769=0,$B1769=1),
    VLOOKUP(1,ChapterTable!$1:$1048576,MATCH("최종"&amp;SUBSTITUTE(SUBSTITUTE(E$1,"standard",""),"|Float",""),ChapterTable!$1:$1,0),0)*ChapterTable!$Q$17,
  IF(AND($A1769=0,$B1769=0),
    E1770,
  IF($B1769=0,
    VLOOKUP($A1769,ChapterTable!$1:$1048576,MATCH("최종"&amp;SUBSTITUTE(SUBSTITUTE(E$1,"standard",""),"|Float",""),ChapterTable!$1:$1,0),0),
  IF($B1769=1,
    IF($L1769=FALSE,
      VLOOKUP($A1769,ChapterTable!$1:$1048576,MATCH("최종"&amp;SUBSTITUTE(SUBSTITUTE(E$1,"standard",""),"|Float",""),ChapterTable!$1:$1,0),0),
      VLOOKUP($A1769-ChapterTable!$Q$11,ChapterTable!$1:$1048576,MATCH("최종"&amp;SUBSTITUTE(SUBSTITUTE(E$1,"standard",""),"|Float",""),ChapterTable!$1:$1,0),0)*ChapterTable!$Q$14
    ),
  OFFSET(E1769,-$B1769+IF($L1769,1,0),0)*
    (VLOOKUP(SUBSTITUTE(SUBSTITUTE(E$1,"standard",""),"|Float","")&amp;"인게임누적곱배수",ChapterTable!$S:$T,2,0)^C1769
    +VLOOKUP(SUBSTITUTE(SUBSTITUTE(E$1,"standard",""),"|Float","")&amp;"인게임누적합배수",ChapterTable!$S:$T,2,0)*C1769)
  )
  )
  )
)</f>
        <v>27129.959252929686</v>
      </c>
      <c r="F1769" s="1">
        <f ca="1">IF(AND($A1769=0,$B1769=1),
    VLOOKUP(1,ChapterTable!$1:$1048576,MATCH("최종"&amp;SUBSTITUTE(SUBSTITUTE(F$1,"standard",""),"|Float",""),ChapterTable!$1:$1,0),0)*ChapterTable!$Q$17,
  IF(AND($A1769=0,$B1769=0),
    F1770,
  IF($B1769=0,
    VLOOKUP($A1769,ChapterTable!$1:$1048576,MATCH("최종"&amp;SUBSTITUTE(SUBSTITUTE(F$1,"standard",""),"|Float",""),ChapterTable!$1:$1,0),0),
  IF($B1769=1,
    IF($L1769=FALSE,
      VLOOKUP($A1769,ChapterTable!$1:$1048576,MATCH("최종"&amp;SUBSTITUTE(SUBSTITUTE(F$1,"standard",""),"|Float",""),ChapterTable!$1:$1,0),0),
      VLOOKUP($A1769-ChapterTable!$Q$11,ChapterTable!$1:$1048576,MATCH("최종"&amp;SUBSTITUTE(SUBSTITUTE(F$1,"standard",""),"|Float",""),ChapterTable!$1:$1,0),0)*ChapterTable!$Q$14
    ),
  OFFSET(F1769,-$B1769+IF($L1769,1,0),0)*
    (VLOOKUP(SUBSTITUTE(SUBSTITUTE(F$1,"standard",""),"|Float","")&amp;"인게임누적곱배수",ChapterTable!$S:$T,2,0)^D1769
    +VLOOKUP(SUBSTITUTE(SUBSTITUTE(F$1,"standard",""),"|Float","")&amp;"인게임누적합배수",ChapterTable!$S:$T,2,0)*D1769)
  )
  )
  )
)</f>
        <v>10293.20947265625</v>
      </c>
      <c r="G1769" t="s">
        <v>76</v>
      </c>
      <c r="J1769" t="str">
        <f>IF(ISBLANK(I1769),"",
IFERROR(VLOOKUP(I1769,[1]StringTable!$1:$1048576,MATCH([1]StringTable!$B$1,[1]StringTable!$1:$1,0),0),
IFERROR(VLOOKUP(I1769,[1]InApkStringTable!$1:$1048576,MATCH([1]InApkStringTable!$B$1,[1]InApkStringTable!$1:$1,0),0),
"스트링없음")))</f>
        <v/>
      </c>
      <c r="L1769" t="b">
        <v>1</v>
      </c>
      <c r="N1769" t="str">
        <f>IF(ISBLANK(M1769),"",IF(ISERROR(VLOOKUP(M1769,MapTable!$A:$A,1,0)),"맵없음",""))</f>
        <v/>
      </c>
      <c r="O1769">
        <f t="shared" si="109"/>
        <v>3</v>
      </c>
      <c r="Q1769">
        <f t="shared" si="110"/>
        <v>3</v>
      </c>
      <c r="R1769" t="b">
        <f t="shared" ca="1" si="111"/>
        <v>0</v>
      </c>
      <c r="T1769" t="b">
        <f t="shared" ca="1" si="112"/>
        <v>0</v>
      </c>
      <c r="X1769" t="str">
        <f>IF(ISBLANK(W1769),"",
IF(ISERROR(FIND(",",W1769)),
  IF(ISERROR(VLOOKUP(W1769,MapTable!$A:$A,1,0)),"맵없음",
  ""),
IF(ISERROR(FIND(",",W1769,FIND(",",W1769)+1)),
  IF(OR(ISERROR(VLOOKUP(LEFT(W1769,FIND(",",W1769)-1),MapTable!$A:$A,1,0)),ISERROR(VLOOKUP(TRIM(MID(W1769,FIND(",",W1769)+1,999)),MapTable!$A:$A,1,0))),"맵없음",
  ""),
IF(ISERROR(FIND(",",W1769,FIND(",",W1769,FIND(",",W1769)+1)+1)),
  IF(OR(ISERROR(VLOOKUP(LEFT(W1769,FIND(",",W1769)-1),MapTable!$A:$A,1,0)),ISERROR(VLOOKUP(TRIM(MID(W1769,FIND(",",W1769)+1,FIND(",",W1769,FIND(",",W1769)+1)-FIND(",",W1769)-1)),MapTable!$A:$A,1,0)),ISERROR(VLOOKUP(TRIM(MID(W1769,FIND(",",W1769,FIND(",",W1769)+1)+1,999)),MapTable!$A:$A,1,0))),"맵없음",
  ""),
IF(ISERROR(FIND(",",W1769,FIND(",",W1769,FIND(",",W1769,FIND(",",W1769)+1)+1)+1)),
  IF(OR(ISERROR(VLOOKUP(LEFT(W1769,FIND(",",W1769)-1),MapTable!$A:$A,1,0)),ISERROR(VLOOKUP(TRIM(MID(W1769,FIND(",",W1769)+1,FIND(",",W1769,FIND(",",W1769)+1)-FIND(",",W1769)-1)),MapTable!$A:$A,1,0)),ISERROR(VLOOKUP(TRIM(MID(W1769,FIND(",",W1769,FIND(",",W1769)+1)+1,FIND(",",W1769,FIND(",",W1769,FIND(",",W1769)+1)+1)-FIND(",",W1769,FIND(",",W1769)+1)-1)),MapTable!$A:$A,1,0)),ISERROR(VLOOKUP(TRIM(MID(W1769,FIND(",",W1769,FIND(",",W1769,FIND(",",W1769)+1)+1)+1,999)),MapTable!$A:$A,1,0))),"맵없음",
  ""),
)))))</f>
        <v/>
      </c>
      <c r="AC1769" t="str">
        <f>IF(ISBLANK(AB1769),"",IF(ISERROR(VLOOKUP(AB1769,[3]DropTable!$A:$A,1,0)),"드랍없음",""))</f>
        <v/>
      </c>
      <c r="AE1769" t="str">
        <f>IF(ISBLANK(AD1769),"",IF(ISERROR(VLOOKUP(AD1769,[3]DropTable!$A:$A,1,0)),"드랍없음",""))</f>
        <v/>
      </c>
      <c r="AG1769">
        <v>9.8000000000000007</v>
      </c>
      <c r="AH1769">
        <v>1</v>
      </c>
    </row>
    <row r="1770" spans="1:34" x14ac:dyDescent="0.3">
      <c r="A1770">
        <v>13</v>
      </c>
      <c r="B1770">
        <v>29</v>
      </c>
      <c r="C1770">
        <f>IF(OR($L1770=TRUE,$A1770=0,MOD($A1770,ChapterTable!$S$20)&lt;&gt;0),
MAX(0,INT(($B1770+ChapterTable!$Q$26+VLOOKUP(SUBSTITUTE(C$1,"성장단계","")&amp;"단계오프셋",ChapterTable!$S:$T,2,0))/ChapterTable!$Q$23)),
MAX(0,INT(($B1770+ChapterTable!$S$26+VLOOKUP(SUBSTITUTE(C$1,"성장단계","")&amp;"보스단계오프셋",ChapterTable!$S:$T,2,0))/ChapterTable!$S$23)))</f>
        <v>3</v>
      </c>
      <c r="D1770">
        <f>IF(OR($L1770=TRUE,$A1770=0,MOD($A1770,ChapterTable!$S$20)&lt;&gt;0),
MAX(0,INT(($B1770+ChapterTable!$Q$26+VLOOKUP(SUBSTITUTE(D$1,"성장단계","")&amp;"단계오프셋",ChapterTable!$S:$T,2,0))/ChapterTable!$Q$23)),
MAX(0,INT(($B1770+ChapterTable!$S$26+VLOOKUP(SUBSTITUTE(D$1,"성장단계","")&amp;"보스단계오프셋",ChapterTable!$S:$T,2,0))/ChapterTable!$S$23)))</f>
        <v>2</v>
      </c>
      <c r="E1770" s="1">
        <f ca="1">IF(AND($A1770=0,$B1770=1),
    VLOOKUP(1,ChapterTable!$1:$1048576,MATCH("최종"&amp;SUBSTITUTE(SUBSTITUTE(E$1,"standard",""),"|Float",""),ChapterTable!$1:$1,0),0)*ChapterTable!$Q$17,
  IF(AND($A1770=0,$B1770=0),
    E1771,
  IF($B1770=0,
    VLOOKUP($A1770,ChapterTable!$1:$1048576,MATCH("최종"&amp;SUBSTITUTE(SUBSTITUTE(E$1,"standard",""),"|Float",""),ChapterTable!$1:$1,0),0),
  IF($B1770=1,
    IF($L1770=FALSE,
      VLOOKUP($A1770,ChapterTable!$1:$1048576,MATCH("최종"&amp;SUBSTITUTE(SUBSTITUTE(E$1,"standard",""),"|Float",""),ChapterTable!$1:$1,0),0),
      VLOOKUP($A1770-ChapterTable!$Q$11,ChapterTable!$1:$1048576,MATCH("최종"&amp;SUBSTITUTE(SUBSTITUTE(E$1,"standard",""),"|Float",""),ChapterTable!$1:$1,0),0)*ChapterTable!$Q$14
    ),
  OFFSET(E1770,-$B1770+IF($L1770,1,0),0)*
    (VLOOKUP(SUBSTITUTE(SUBSTITUTE(E$1,"standard",""),"|Float","")&amp;"인게임누적곱배수",ChapterTable!$S:$T,2,0)^C1770
    +VLOOKUP(SUBSTITUTE(SUBSTITUTE(E$1,"standard",""),"|Float","")&amp;"인게임누적합배수",ChapterTable!$S:$T,2,0)*C1770)
  )
  )
  )
)</f>
        <v>27129.959252929686</v>
      </c>
      <c r="F1770" s="1">
        <f ca="1">IF(AND($A1770=0,$B1770=1),
    VLOOKUP(1,ChapterTable!$1:$1048576,MATCH("최종"&amp;SUBSTITUTE(SUBSTITUTE(F$1,"standard",""),"|Float",""),ChapterTable!$1:$1,0),0)*ChapterTable!$Q$17,
  IF(AND($A1770=0,$B1770=0),
    F1771,
  IF($B1770=0,
    VLOOKUP($A1770,ChapterTable!$1:$1048576,MATCH("최종"&amp;SUBSTITUTE(SUBSTITUTE(F$1,"standard",""),"|Float",""),ChapterTable!$1:$1,0),0),
  IF($B1770=1,
    IF($L1770=FALSE,
      VLOOKUP($A1770,ChapterTable!$1:$1048576,MATCH("최종"&amp;SUBSTITUTE(SUBSTITUTE(F$1,"standard",""),"|Float",""),ChapterTable!$1:$1,0),0),
      VLOOKUP($A1770-ChapterTable!$Q$11,ChapterTable!$1:$1048576,MATCH("최종"&amp;SUBSTITUTE(SUBSTITUTE(F$1,"standard",""),"|Float",""),ChapterTable!$1:$1,0),0)*ChapterTable!$Q$14
    ),
  OFFSET(F1770,-$B1770+IF($L1770,1,0),0)*
    (VLOOKUP(SUBSTITUTE(SUBSTITUTE(F$1,"standard",""),"|Float","")&amp;"인게임누적곱배수",ChapterTable!$S:$T,2,0)^D1770
    +VLOOKUP(SUBSTITUTE(SUBSTITUTE(F$1,"standard",""),"|Float","")&amp;"인게임누적합배수",ChapterTable!$S:$T,2,0)*D1770)
  )
  )
  )
)</f>
        <v>10293.20947265625</v>
      </c>
      <c r="G1770" t="s">
        <v>76</v>
      </c>
      <c r="J1770" t="str">
        <f>IF(ISBLANK(I1770),"",
IFERROR(VLOOKUP(I1770,[1]StringTable!$1:$1048576,MATCH([1]StringTable!$B$1,[1]StringTable!$1:$1,0),0),
IFERROR(VLOOKUP(I1770,[1]InApkStringTable!$1:$1048576,MATCH([1]InApkStringTable!$B$1,[1]InApkStringTable!$1:$1,0),0),
"스트링없음")))</f>
        <v/>
      </c>
      <c r="L1770" t="b">
        <v>1</v>
      </c>
      <c r="N1770" t="str">
        <f>IF(ISBLANK(M1770),"",IF(ISERROR(VLOOKUP(M1770,MapTable!$A:$A,1,0)),"맵없음",""))</f>
        <v/>
      </c>
      <c r="O1770">
        <f t="shared" si="109"/>
        <v>93</v>
      </c>
      <c r="Q1770">
        <f t="shared" si="110"/>
        <v>93</v>
      </c>
      <c r="R1770" t="b">
        <f t="shared" ca="1" si="111"/>
        <v>1</v>
      </c>
      <c r="T1770" t="b">
        <f t="shared" ca="1" si="112"/>
        <v>1</v>
      </c>
      <c r="X1770" t="str">
        <f>IF(ISBLANK(W1770),"",
IF(ISERROR(FIND(",",W1770)),
  IF(ISERROR(VLOOKUP(W1770,MapTable!$A:$A,1,0)),"맵없음",
  ""),
IF(ISERROR(FIND(",",W1770,FIND(",",W1770)+1)),
  IF(OR(ISERROR(VLOOKUP(LEFT(W1770,FIND(",",W1770)-1),MapTable!$A:$A,1,0)),ISERROR(VLOOKUP(TRIM(MID(W1770,FIND(",",W1770)+1,999)),MapTable!$A:$A,1,0))),"맵없음",
  ""),
IF(ISERROR(FIND(",",W1770,FIND(",",W1770,FIND(",",W1770)+1)+1)),
  IF(OR(ISERROR(VLOOKUP(LEFT(W1770,FIND(",",W1770)-1),MapTable!$A:$A,1,0)),ISERROR(VLOOKUP(TRIM(MID(W1770,FIND(",",W1770)+1,FIND(",",W1770,FIND(",",W1770)+1)-FIND(",",W1770)-1)),MapTable!$A:$A,1,0)),ISERROR(VLOOKUP(TRIM(MID(W1770,FIND(",",W1770,FIND(",",W1770)+1)+1,999)),MapTable!$A:$A,1,0))),"맵없음",
  ""),
IF(ISERROR(FIND(",",W1770,FIND(",",W1770,FIND(",",W1770,FIND(",",W1770)+1)+1)+1)),
  IF(OR(ISERROR(VLOOKUP(LEFT(W1770,FIND(",",W1770)-1),MapTable!$A:$A,1,0)),ISERROR(VLOOKUP(TRIM(MID(W1770,FIND(",",W1770)+1,FIND(",",W1770,FIND(",",W1770)+1)-FIND(",",W1770)-1)),MapTable!$A:$A,1,0)),ISERROR(VLOOKUP(TRIM(MID(W1770,FIND(",",W1770,FIND(",",W1770)+1)+1,FIND(",",W1770,FIND(",",W1770,FIND(",",W1770)+1)+1)-FIND(",",W1770,FIND(",",W1770)+1)-1)),MapTable!$A:$A,1,0)),ISERROR(VLOOKUP(TRIM(MID(W1770,FIND(",",W1770,FIND(",",W1770,FIND(",",W1770)+1)+1)+1,999)),MapTable!$A:$A,1,0))),"맵없음",
  ""),
)))))</f>
        <v/>
      </c>
      <c r="AC1770" t="str">
        <f>IF(ISBLANK(AB1770),"",IF(ISERROR(VLOOKUP(AB1770,[3]DropTable!$A:$A,1,0)),"드랍없음",""))</f>
        <v/>
      </c>
      <c r="AE1770" t="str">
        <f>IF(ISBLANK(AD1770),"",IF(ISERROR(VLOOKUP(AD1770,[3]DropTable!$A:$A,1,0)),"드랍없음",""))</f>
        <v/>
      </c>
      <c r="AG1770">
        <v>9.8000000000000007</v>
      </c>
      <c r="AH1770">
        <v>1</v>
      </c>
    </row>
    <row r="1771" spans="1:34" x14ac:dyDescent="0.3">
      <c r="A1771">
        <v>13</v>
      </c>
      <c r="B1771">
        <v>30</v>
      </c>
      <c r="C1771">
        <f>IF(OR($L1771=TRUE,$A1771=0,MOD($A1771,ChapterTable!$S$20)&lt;&gt;0),
MAX(0,INT(($B1771+ChapterTable!$Q$26+VLOOKUP(SUBSTITUTE(C$1,"성장단계","")&amp;"단계오프셋",ChapterTable!$S:$T,2,0))/ChapterTable!$Q$23)),
MAX(0,INT(($B1771+ChapterTable!$S$26+VLOOKUP(SUBSTITUTE(C$1,"성장단계","")&amp;"보스단계오프셋",ChapterTable!$S:$T,2,0))/ChapterTable!$S$23)))</f>
        <v>3</v>
      </c>
      <c r="D1771">
        <f>IF(OR($L1771=TRUE,$A1771=0,MOD($A1771,ChapterTable!$S$20)&lt;&gt;0),
MAX(0,INT(($B1771+ChapterTable!$Q$26+VLOOKUP(SUBSTITUTE(D$1,"성장단계","")&amp;"단계오프셋",ChapterTable!$S:$T,2,0))/ChapterTable!$Q$23)),
MAX(0,INT(($B1771+ChapterTable!$S$26+VLOOKUP(SUBSTITUTE(D$1,"성장단계","")&amp;"보스단계오프셋",ChapterTable!$S:$T,2,0))/ChapterTable!$S$23)))</f>
        <v>2</v>
      </c>
      <c r="E1771" s="1">
        <f ca="1">IF(AND($A1771=0,$B1771=1),
    VLOOKUP(1,ChapterTable!$1:$1048576,MATCH("최종"&amp;SUBSTITUTE(SUBSTITUTE(E$1,"standard",""),"|Float",""),ChapterTable!$1:$1,0),0)*ChapterTable!$Q$17,
  IF(AND($A1771=0,$B1771=0),
    E1772,
  IF($B1771=0,
    VLOOKUP($A1771,ChapterTable!$1:$1048576,MATCH("최종"&amp;SUBSTITUTE(SUBSTITUTE(E$1,"standard",""),"|Float",""),ChapterTable!$1:$1,0),0),
  IF($B1771=1,
    IF($L1771=FALSE,
      VLOOKUP($A1771,ChapterTable!$1:$1048576,MATCH("최종"&amp;SUBSTITUTE(SUBSTITUTE(E$1,"standard",""),"|Float",""),ChapterTable!$1:$1,0),0),
      VLOOKUP($A1771-ChapterTable!$Q$11,ChapterTable!$1:$1048576,MATCH("최종"&amp;SUBSTITUTE(SUBSTITUTE(E$1,"standard",""),"|Float",""),ChapterTable!$1:$1,0),0)*ChapterTable!$Q$14
    ),
  OFFSET(E1771,-$B1771+IF($L1771,1,0),0)*
    (VLOOKUP(SUBSTITUTE(SUBSTITUTE(E$1,"standard",""),"|Float","")&amp;"인게임누적곱배수",ChapterTable!$S:$T,2,0)^C1771
    +VLOOKUP(SUBSTITUTE(SUBSTITUTE(E$1,"standard",""),"|Float","")&amp;"인게임누적합배수",ChapterTable!$S:$T,2,0)*C1771)
  )
  )
  )
)</f>
        <v>27129.959252929686</v>
      </c>
      <c r="F1771" s="1">
        <f ca="1">IF(AND($A1771=0,$B1771=1),
    VLOOKUP(1,ChapterTable!$1:$1048576,MATCH("최종"&amp;SUBSTITUTE(SUBSTITUTE(F$1,"standard",""),"|Float",""),ChapterTable!$1:$1,0),0)*ChapterTable!$Q$17,
  IF(AND($A1771=0,$B1771=0),
    F1772,
  IF($B1771=0,
    VLOOKUP($A1771,ChapterTable!$1:$1048576,MATCH("최종"&amp;SUBSTITUTE(SUBSTITUTE(F$1,"standard",""),"|Float",""),ChapterTable!$1:$1,0),0),
  IF($B1771=1,
    IF($L1771=FALSE,
      VLOOKUP($A1771,ChapterTable!$1:$1048576,MATCH("최종"&amp;SUBSTITUTE(SUBSTITUTE(F$1,"standard",""),"|Float",""),ChapterTable!$1:$1,0),0),
      VLOOKUP($A1771-ChapterTable!$Q$11,ChapterTable!$1:$1048576,MATCH("최종"&amp;SUBSTITUTE(SUBSTITUTE(F$1,"standard",""),"|Float",""),ChapterTable!$1:$1,0),0)*ChapterTable!$Q$14
    ),
  OFFSET(F1771,-$B1771+IF($L1771,1,0),0)*
    (VLOOKUP(SUBSTITUTE(SUBSTITUTE(F$1,"standard",""),"|Float","")&amp;"인게임누적곱배수",ChapterTable!$S:$T,2,0)^D1771
    +VLOOKUP(SUBSTITUTE(SUBSTITUTE(F$1,"standard",""),"|Float","")&amp;"인게임누적합배수",ChapterTable!$S:$T,2,0)*D1771)
  )
  )
  )
)</f>
        <v>10293.20947265625</v>
      </c>
      <c r="G1771" t="s">
        <v>76</v>
      </c>
      <c r="J1771" t="str">
        <f>IF(ISBLANK(I1771),"",
IFERROR(VLOOKUP(I1771,[1]StringTable!$1:$1048576,MATCH([1]StringTable!$B$1,[1]StringTable!$1:$1,0),0),
IFERROR(VLOOKUP(I1771,[1]InApkStringTable!$1:$1048576,MATCH([1]InApkStringTable!$B$1,[1]InApkStringTable!$1:$1,0),0),
"스트링없음")))</f>
        <v/>
      </c>
      <c r="L1771" t="b">
        <v>1</v>
      </c>
      <c r="N1771" t="str">
        <f>IF(ISBLANK(M1771),"",IF(ISERROR(VLOOKUP(M1771,MapTable!$A:$A,1,0)),"맵없음",""))</f>
        <v/>
      </c>
      <c r="O1771">
        <f t="shared" si="109"/>
        <v>21</v>
      </c>
      <c r="Q1771">
        <f t="shared" si="110"/>
        <v>21</v>
      </c>
      <c r="R1771" t="b">
        <f t="shared" ca="1" si="111"/>
        <v>0</v>
      </c>
      <c r="T1771" t="b">
        <f t="shared" ca="1" si="112"/>
        <v>0</v>
      </c>
      <c r="X1771" t="str">
        <f>IF(ISBLANK(W1771),"",
IF(ISERROR(FIND(",",W1771)),
  IF(ISERROR(VLOOKUP(W1771,MapTable!$A:$A,1,0)),"맵없음",
  ""),
IF(ISERROR(FIND(",",W1771,FIND(",",W1771)+1)),
  IF(OR(ISERROR(VLOOKUP(LEFT(W1771,FIND(",",W1771)-1),MapTable!$A:$A,1,0)),ISERROR(VLOOKUP(TRIM(MID(W1771,FIND(",",W1771)+1,999)),MapTable!$A:$A,1,0))),"맵없음",
  ""),
IF(ISERROR(FIND(",",W1771,FIND(",",W1771,FIND(",",W1771)+1)+1)),
  IF(OR(ISERROR(VLOOKUP(LEFT(W1771,FIND(",",W1771)-1),MapTable!$A:$A,1,0)),ISERROR(VLOOKUP(TRIM(MID(W1771,FIND(",",W1771)+1,FIND(",",W1771,FIND(",",W1771)+1)-FIND(",",W1771)-1)),MapTable!$A:$A,1,0)),ISERROR(VLOOKUP(TRIM(MID(W1771,FIND(",",W1771,FIND(",",W1771)+1)+1,999)),MapTable!$A:$A,1,0))),"맵없음",
  ""),
IF(ISERROR(FIND(",",W1771,FIND(",",W1771,FIND(",",W1771,FIND(",",W1771)+1)+1)+1)),
  IF(OR(ISERROR(VLOOKUP(LEFT(W1771,FIND(",",W1771)-1),MapTable!$A:$A,1,0)),ISERROR(VLOOKUP(TRIM(MID(W1771,FIND(",",W1771)+1,FIND(",",W1771,FIND(",",W1771)+1)-FIND(",",W1771)-1)),MapTable!$A:$A,1,0)),ISERROR(VLOOKUP(TRIM(MID(W1771,FIND(",",W1771,FIND(",",W1771)+1)+1,FIND(",",W1771,FIND(",",W1771,FIND(",",W1771)+1)+1)-FIND(",",W1771,FIND(",",W1771)+1)-1)),MapTable!$A:$A,1,0)),ISERROR(VLOOKUP(TRIM(MID(W1771,FIND(",",W1771,FIND(",",W1771,FIND(",",W1771)+1)+1)+1,999)),MapTable!$A:$A,1,0))),"맵없음",
  ""),
)))))</f>
        <v/>
      </c>
      <c r="AC1771" t="str">
        <f>IF(ISBLANK(AB1771),"",IF(ISERROR(VLOOKUP(AB1771,[3]DropTable!$A:$A,1,0)),"드랍없음",""))</f>
        <v/>
      </c>
      <c r="AE1771" t="str">
        <f>IF(ISBLANK(AD1771),"",IF(ISERROR(VLOOKUP(AD1771,[3]DropTable!$A:$A,1,0)),"드랍없음",""))</f>
        <v/>
      </c>
      <c r="AG1771">
        <v>9.8000000000000007</v>
      </c>
      <c r="AH1771">
        <v>1</v>
      </c>
    </row>
    <row r="1772" spans="1:34" x14ac:dyDescent="0.3">
      <c r="A1772">
        <v>13</v>
      </c>
      <c r="B1772">
        <v>31</v>
      </c>
      <c r="C1772">
        <f>IF(OR($L1772=TRUE,$A1772=0,MOD($A1772,ChapterTable!$S$20)&lt;&gt;0),
MAX(0,INT(($B1772+ChapterTable!$Q$26+VLOOKUP(SUBSTITUTE(C$1,"성장단계","")&amp;"단계오프셋",ChapterTable!$S:$T,2,0))/ChapterTable!$Q$23)),
MAX(0,INT(($B1772+ChapterTable!$S$26+VLOOKUP(SUBSTITUTE(C$1,"성장단계","")&amp;"보스단계오프셋",ChapterTable!$S:$T,2,0))/ChapterTable!$S$23)))</f>
        <v>3</v>
      </c>
      <c r="D1772">
        <f>IF(OR($L1772=TRUE,$A1772=0,MOD($A1772,ChapterTable!$S$20)&lt;&gt;0),
MAX(0,INT(($B1772+ChapterTable!$Q$26+VLOOKUP(SUBSTITUTE(D$1,"성장단계","")&amp;"단계오프셋",ChapterTable!$S:$T,2,0))/ChapterTable!$Q$23)),
MAX(0,INT(($B1772+ChapterTable!$S$26+VLOOKUP(SUBSTITUTE(D$1,"성장단계","")&amp;"보스단계오프셋",ChapterTable!$S:$T,2,0))/ChapterTable!$S$23)))</f>
        <v>3</v>
      </c>
      <c r="E1772" s="1">
        <f ca="1">IF(AND($A1772=0,$B1772=1),
    VLOOKUP(1,ChapterTable!$1:$1048576,MATCH("최종"&amp;SUBSTITUTE(SUBSTITUTE(E$1,"standard",""),"|Float",""),ChapterTable!$1:$1,0),0)*ChapterTable!$Q$17,
  IF(AND($A1772=0,$B1772=0),
    E1773,
  IF($B1772=0,
    VLOOKUP($A1772,ChapterTable!$1:$1048576,MATCH("최종"&amp;SUBSTITUTE(SUBSTITUTE(E$1,"standard",""),"|Float",""),ChapterTable!$1:$1,0),0),
  IF($B1772=1,
    IF($L1772=FALSE,
      VLOOKUP($A1772,ChapterTable!$1:$1048576,MATCH("최종"&amp;SUBSTITUTE(SUBSTITUTE(E$1,"standard",""),"|Float",""),ChapterTable!$1:$1,0),0),
      VLOOKUP($A1772-ChapterTable!$Q$11,ChapterTable!$1:$1048576,MATCH("최종"&amp;SUBSTITUTE(SUBSTITUTE(E$1,"standard",""),"|Float",""),ChapterTable!$1:$1,0),0)*ChapterTable!$Q$14
    ),
  OFFSET(E1772,-$B1772+IF($L1772,1,0),0)*
    (VLOOKUP(SUBSTITUTE(SUBSTITUTE(E$1,"standard",""),"|Float","")&amp;"인게임누적곱배수",ChapterTable!$S:$T,2,0)^C1772
    +VLOOKUP(SUBSTITUTE(SUBSTITUTE(E$1,"standard",""),"|Float","")&amp;"인게임누적합배수",ChapterTable!$S:$T,2,0)*C1772)
  )
  )
  )
)</f>
        <v>27129.959252929686</v>
      </c>
      <c r="F1772" s="1">
        <f ca="1">IF(AND($A1772=0,$B1772=1),
    VLOOKUP(1,ChapterTable!$1:$1048576,MATCH("최종"&amp;SUBSTITUTE(SUBSTITUTE(F$1,"standard",""),"|Float",""),ChapterTable!$1:$1,0),0)*ChapterTable!$Q$17,
  IF(AND($A1772=0,$B1772=0),
    F1773,
  IF($B1772=0,
    VLOOKUP($A1772,ChapterTable!$1:$1048576,MATCH("최종"&amp;SUBSTITUTE(SUBSTITUTE(F$1,"standard",""),"|Float",""),ChapterTable!$1:$1,0),0),
  IF($B1772=1,
    IF($L1772=FALSE,
      VLOOKUP($A1772,ChapterTable!$1:$1048576,MATCH("최종"&amp;SUBSTITUTE(SUBSTITUTE(F$1,"standard",""),"|Float",""),ChapterTable!$1:$1,0),0),
      VLOOKUP($A1772-ChapterTable!$Q$11,ChapterTable!$1:$1048576,MATCH("최종"&amp;SUBSTITUTE(SUBSTITUTE(F$1,"standard",""),"|Float",""),ChapterTable!$1:$1,0),0)*ChapterTable!$Q$14
    ),
  OFFSET(F1772,-$B1772+IF($L1772,1,0),0)*
    (VLOOKUP(SUBSTITUTE(SUBSTITUTE(F$1,"standard",""),"|Float","")&amp;"인게임누적곱배수",ChapterTable!$S:$T,2,0)^D1772
    +VLOOKUP(SUBSTITUTE(SUBSTITUTE(F$1,"standard",""),"|Float","")&amp;"인게임누적합배수",ChapterTable!$S:$T,2,0)*D1772)
  )
  )
  )
)</f>
        <v>11763.66796875</v>
      </c>
      <c r="G1772" t="s">
        <v>76</v>
      </c>
      <c r="J1772" t="str">
        <f>IF(ISBLANK(I1772),"",
IFERROR(VLOOKUP(I1772,[1]StringTable!$1:$1048576,MATCH([1]StringTable!$B$1,[1]StringTable!$1:$1,0),0),
IFERROR(VLOOKUP(I1772,[1]InApkStringTable!$1:$1048576,MATCH([1]InApkStringTable!$B$1,[1]InApkStringTable!$1:$1,0),0),
"스트링없음")))</f>
        <v/>
      </c>
      <c r="L1772" t="b">
        <v>1</v>
      </c>
      <c r="N1772" t="str">
        <f>IF(ISBLANK(M1772),"",IF(ISERROR(VLOOKUP(M1772,MapTable!$A:$A,1,0)),"맵없음",""))</f>
        <v/>
      </c>
      <c r="O1772">
        <f t="shared" si="109"/>
        <v>4</v>
      </c>
      <c r="Q1772">
        <f t="shared" si="110"/>
        <v>4</v>
      </c>
      <c r="R1772" t="b">
        <f t="shared" ca="1" si="111"/>
        <v>0</v>
      </c>
      <c r="T1772" t="b">
        <f t="shared" ca="1" si="112"/>
        <v>0</v>
      </c>
      <c r="X1772" t="str">
        <f>IF(ISBLANK(W1772),"",
IF(ISERROR(FIND(",",W1772)),
  IF(ISERROR(VLOOKUP(W1772,MapTable!$A:$A,1,0)),"맵없음",
  ""),
IF(ISERROR(FIND(",",W1772,FIND(",",W1772)+1)),
  IF(OR(ISERROR(VLOOKUP(LEFT(W1772,FIND(",",W1772)-1),MapTable!$A:$A,1,0)),ISERROR(VLOOKUP(TRIM(MID(W1772,FIND(",",W1772)+1,999)),MapTable!$A:$A,1,0))),"맵없음",
  ""),
IF(ISERROR(FIND(",",W1772,FIND(",",W1772,FIND(",",W1772)+1)+1)),
  IF(OR(ISERROR(VLOOKUP(LEFT(W1772,FIND(",",W1772)-1),MapTable!$A:$A,1,0)),ISERROR(VLOOKUP(TRIM(MID(W1772,FIND(",",W1772)+1,FIND(",",W1772,FIND(",",W1772)+1)-FIND(",",W1772)-1)),MapTable!$A:$A,1,0)),ISERROR(VLOOKUP(TRIM(MID(W1772,FIND(",",W1772,FIND(",",W1772)+1)+1,999)),MapTable!$A:$A,1,0))),"맵없음",
  ""),
IF(ISERROR(FIND(",",W1772,FIND(",",W1772,FIND(",",W1772,FIND(",",W1772)+1)+1)+1)),
  IF(OR(ISERROR(VLOOKUP(LEFT(W1772,FIND(",",W1772)-1),MapTable!$A:$A,1,0)),ISERROR(VLOOKUP(TRIM(MID(W1772,FIND(",",W1772)+1,FIND(",",W1772,FIND(",",W1772)+1)-FIND(",",W1772)-1)),MapTable!$A:$A,1,0)),ISERROR(VLOOKUP(TRIM(MID(W1772,FIND(",",W1772,FIND(",",W1772)+1)+1,FIND(",",W1772,FIND(",",W1772,FIND(",",W1772)+1)+1)-FIND(",",W1772,FIND(",",W1772)+1)-1)),MapTable!$A:$A,1,0)),ISERROR(VLOOKUP(TRIM(MID(W1772,FIND(",",W1772,FIND(",",W1772,FIND(",",W1772)+1)+1)+1,999)),MapTable!$A:$A,1,0))),"맵없음",
  ""),
)))))</f>
        <v/>
      </c>
      <c r="AC1772" t="str">
        <f>IF(ISBLANK(AB1772),"",IF(ISERROR(VLOOKUP(AB1772,[3]DropTable!$A:$A,1,0)),"드랍없음",""))</f>
        <v/>
      </c>
      <c r="AE1772" t="str">
        <f>IF(ISBLANK(AD1772),"",IF(ISERROR(VLOOKUP(AD1772,[3]DropTable!$A:$A,1,0)),"드랍없음",""))</f>
        <v/>
      </c>
      <c r="AG1772">
        <v>9.8000000000000007</v>
      </c>
      <c r="AH1772">
        <v>1</v>
      </c>
    </row>
    <row r="1773" spans="1:34" x14ac:dyDescent="0.3">
      <c r="A1773">
        <v>13</v>
      </c>
      <c r="B1773">
        <v>32</v>
      </c>
      <c r="C1773">
        <f>IF(OR($L1773=TRUE,$A1773=0,MOD($A1773,ChapterTable!$S$20)&lt;&gt;0),
MAX(0,INT(($B1773+ChapterTable!$Q$26+VLOOKUP(SUBSTITUTE(C$1,"성장단계","")&amp;"단계오프셋",ChapterTable!$S:$T,2,0))/ChapterTable!$Q$23)),
MAX(0,INT(($B1773+ChapterTable!$S$26+VLOOKUP(SUBSTITUTE(C$1,"성장단계","")&amp;"보스단계오프셋",ChapterTable!$S:$T,2,0))/ChapterTable!$S$23)))</f>
        <v>3</v>
      </c>
      <c r="D1773">
        <f>IF(OR($L1773=TRUE,$A1773=0,MOD($A1773,ChapterTable!$S$20)&lt;&gt;0),
MAX(0,INT(($B1773+ChapterTable!$Q$26+VLOOKUP(SUBSTITUTE(D$1,"성장단계","")&amp;"단계오프셋",ChapterTable!$S:$T,2,0))/ChapterTable!$Q$23)),
MAX(0,INT(($B1773+ChapterTable!$S$26+VLOOKUP(SUBSTITUTE(D$1,"성장단계","")&amp;"보스단계오프셋",ChapterTable!$S:$T,2,0))/ChapterTable!$S$23)))</f>
        <v>3</v>
      </c>
      <c r="E1773" s="1">
        <f ca="1">IF(AND($A1773=0,$B1773=1),
    VLOOKUP(1,ChapterTable!$1:$1048576,MATCH("최종"&amp;SUBSTITUTE(SUBSTITUTE(E$1,"standard",""),"|Float",""),ChapterTable!$1:$1,0),0)*ChapterTable!$Q$17,
  IF(AND($A1773=0,$B1773=0),
    E1774,
  IF($B1773=0,
    VLOOKUP($A1773,ChapterTable!$1:$1048576,MATCH("최종"&amp;SUBSTITUTE(SUBSTITUTE(E$1,"standard",""),"|Float",""),ChapterTable!$1:$1,0),0),
  IF($B1773=1,
    IF($L1773=FALSE,
      VLOOKUP($A1773,ChapterTable!$1:$1048576,MATCH("최종"&amp;SUBSTITUTE(SUBSTITUTE(E$1,"standard",""),"|Float",""),ChapterTable!$1:$1,0),0),
      VLOOKUP($A1773-ChapterTable!$Q$11,ChapterTable!$1:$1048576,MATCH("최종"&amp;SUBSTITUTE(SUBSTITUTE(E$1,"standard",""),"|Float",""),ChapterTable!$1:$1,0),0)*ChapterTable!$Q$14
    ),
  OFFSET(E1773,-$B1773+IF($L1773,1,0),0)*
    (VLOOKUP(SUBSTITUTE(SUBSTITUTE(E$1,"standard",""),"|Float","")&amp;"인게임누적곱배수",ChapterTable!$S:$T,2,0)^C1773
    +VLOOKUP(SUBSTITUTE(SUBSTITUTE(E$1,"standard",""),"|Float","")&amp;"인게임누적합배수",ChapterTable!$S:$T,2,0)*C1773)
  )
  )
  )
)</f>
        <v>27129.959252929686</v>
      </c>
      <c r="F1773" s="1">
        <f ca="1">IF(AND($A1773=0,$B1773=1),
    VLOOKUP(1,ChapterTable!$1:$1048576,MATCH("최종"&amp;SUBSTITUTE(SUBSTITUTE(F$1,"standard",""),"|Float",""),ChapterTable!$1:$1,0),0)*ChapterTable!$Q$17,
  IF(AND($A1773=0,$B1773=0),
    F1774,
  IF($B1773=0,
    VLOOKUP($A1773,ChapterTable!$1:$1048576,MATCH("최종"&amp;SUBSTITUTE(SUBSTITUTE(F$1,"standard",""),"|Float",""),ChapterTable!$1:$1,0),0),
  IF($B1773=1,
    IF($L1773=FALSE,
      VLOOKUP($A1773,ChapterTable!$1:$1048576,MATCH("최종"&amp;SUBSTITUTE(SUBSTITUTE(F$1,"standard",""),"|Float",""),ChapterTable!$1:$1,0),0),
      VLOOKUP($A1773-ChapterTable!$Q$11,ChapterTable!$1:$1048576,MATCH("최종"&amp;SUBSTITUTE(SUBSTITUTE(F$1,"standard",""),"|Float",""),ChapterTable!$1:$1,0),0)*ChapterTable!$Q$14
    ),
  OFFSET(F1773,-$B1773+IF($L1773,1,0),0)*
    (VLOOKUP(SUBSTITUTE(SUBSTITUTE(F$1,"standard",""),"|Float","")&amp;"인게임누적곱배수",ChapterTable!$S:$T,2,0)^D1773
    +VLOOKUP(SUBSTITUTE(SUBSTITUTE(F$1,"standard",""),"|Float","")&amp;"인게임누적합배수",ChapterTable!$S:$T,2,0)*D1773)
  )
  )
  )
)</f>
        <v>11763.66796875</v>
      </c>
      <c r="G1773" t="s">
        <v>76</v>
      </c>
      <c r="J1773" t="str">
        <f>IF(ISBLANK(I1773),"",
IFERROR(VLOOKUP(I1773,[1]StringTable!$1:$1048576,MATCH([1]StringTable!$B$1,[1]StringTable!$1:$1,0),0),
IFERROR(VLOOKUP(I1773,[1]InApkStringTable!$1:$1048576,MATCH([1]InApkStringTable!$B$1,[1]InApkStringTable!$1:$1,0),0),
"스트링없음")))</f>
        <v/>
      </c>
      <c r="L1773" t="b">
        <v>1</v>
      </c>
      <c r="N1773" t="str">
        <f>IF(ISBLANK(M1773),"",IF(ISERROR(VLOOKUP(M1773,MapTable!$A:$A,1,0)),"맵없음",""))</f>
        <v/>
      </c>
      <c r="O1773">
        <f t="shared" si="109"/>
        <v>4</v>
      </c>
      <c r="Q1773">
        <f t="shared" si="110"/>
        <v>4</v>
      </c>
      <c r="R1773" t="b">
        <f t="shared" ca="1" si="111"/>
        <v>0</v>
      </c>
      <c r="T1773" t="b">
        <f t="shared" ca="1" si="112"/>
        <v>0</v>
      </c>
      <c r="X1773" t="str">
        <f>IF(ISBLANK(W1773),"",
IF(ISERROR(FIND(",",W1773)),
  IF(ISERROR(VLOOKUP(W1773,MapTable!$A:$A,1,0)),"맵없음",
  ""),
IF(ISERROR(FIND(",",W1773,FIND(",",W1773)+1)),
  IF(OR(ISERROR(VLOOKUP(LEFT(W1773,FIND(",",W1773)-1),MapTable!$A:$A,1,0)),ISERROR(VLOOKUP(TRIM(MID(W1773,FIND(",",W1773)+1,999)),MapTable!$A:$A,1,0))),"맵없음",
  ""),
IF(ISERROR(FIND(",",W1773,FIND(",",W1773,FIND(",",W1773)+1)+1)),
  IF(OR(ISERROR(VLOOKUP(LEFT(W1773,FIND(",",W1773)-1),MapTable!$A:$A,1,0)),ISERROR(VLOOKUP(TRIM(MID(W1773,FIND(",",W1773)+1,FIND(",",W1773,FIND(",",W1773)+1)-FIND(",",W1773)-1)),MapTable!$A:$A,1,0)),ISERROR(VLOOKUP(TRIM(MID(W1773,FIND(",",W1773,FIND(",",W1773)+1)+1,999)),MapTable!$A:$A,1,0))),"맵없음",
  ""),
IF(ISERROR(FIND(",",W1773,FIND(",",W1773,FIND(",",W1773,FIND(",",W1773)+1)+1)+1)),
  IF(OR(ISERROR(VLOOKUP(LEFT(W1773,FIND(",",W1773)-1),MapTable!$A:$A,1,0)),ISERROR(VLOOKUP(TRIM(MID(W1773,FIND(",",W1773)+1,FIND(",",W1773,FIND(",",W1773)+1)-FIND(",",W1773)-1)),MapTable!$A:$A,1,0)),ISERROR(VLOOKUP(TRIM(MID(W1773,FIND(",",W1773,FIND(",",W1773)+1)+1,FIND(",",W1773,FIND(",",W1773,FIND(",",W1773)+1)+1)-FIND(",",W1773,FIND(",",W1773)+1)-1)),MapTable!$A:$A,1,0)),ISERROR(VLOOKUP(TRIM(MID(W1773,FIND(",",W1773,FIND(",",W1773,FIND(",",W1773)+1)+1)+1,999)),MapTable!$A:$A,1,0))),"맵없음",
  ""),
)))))</f>
        <v/>
      </c>
      <c r="AC1773" t="str">
        <f>IF(ISBLANK(AB1773),"",IF(ISERROR(VLOOKUP(AB1773,[3]DropTable!$A:$A,1,0)),"드랍없음",""))</f>
        <v/>
      </c>
      <c r="AE1773" t="str">
        <f>IF(ISBLANK(AD1773),"",IF(ISERROR(VLOOKUP(AD1773,[3]DropTable!$A:$A,1,0)),"드랍없음",""))</f>
        <v/>
      </c>
      <c r="AG1773">
        <v>9.8000000000000007</v>
      </c>
      <c r="AH1773">
        <v>1</v>
      </c>
    </row>
    <row r="1774" spans="1:34" x14ac:dyDescent="0.3">
      <c r="A1774">
        <v>13</v>
      </c>
      <c r="B1774">
        <v>33</v>
      </c>
      <c r="C1774">
        <f>IF(OR($L1774=TRUE,$A1774=0,MOD($A1774,ChapterTable!$S$20)&lt;&gt;0),
MAX(0,INT(($B1774+ChapterTable!$Q$26+VLOOKUP(SUBSTITUTE(C$1,"성장단계","")&amp;"단계오프셋",ChapterTable!$S:$T,2,0))/ChapterTable!$Q$23)),
MAX(0,INT(($B1774+ChapterTable!$S$26+VLOOKUP(SUBSTITUTE(C$1,"성장단계","")&amp;"보스단계오프셋",ChapterTable!$S:$T,2,0))/ChapterTable!$S$23)))</f>
        <v>3</v>
      </c>
      <c r="D1774">
        <f>IF(OR($L1774=TRUE,$A1774=0,MOD($A1774,ChapterTable!$S$20)&lt;&gt;0),
MAX(0,INT(($B1774+ChapterTable!$Q$26+VLOOKUP(SUBSTITUTE(D$1,"성장단계","")&amp;"단계오프셋",ChapterTable!$S:$T,2,0))/ChapterTable!$Q$23)),
MAX(0,INT(($B1774+ChapterTable!$S$26+VLOOKUP(SUBSTITUTE(D$1,"성장단계","")&amp;"보스단계오프셋",ChapterTable!$S:$T,2,0))/ChapterTable!$S$23)))</f>
        <v>3</v>
      </c>
      <c r="E1774" s="1">
        <f ca="1">IF(AND($A1774=0,$B1774=1),
    VLOOKUP(1,ChapterTable!$1:$1048576,MATCH("최종"&amp;SUBSTITUTE(SUBSTITUTE(E$1,"standard",""),"|Float",""),ChapterTable!$1:$1,0),0)*ChapterTable!$Q$17,
  IF(AND($A1774=0,$B1774=0),
    E1775,
  IF($B1774=0,
    VLOOKUP($A1774,ChapterTable!$1:$1048576,MATCH("최종"&amp;SUBSTITUTE(SUBSTITUTE(E$1,"standard",""),"|Float",""),ChapterTable!$1:$1,0),0),
  IF($B1774=1,
    IF($L1774=FALSE,
      VLOOKUP($A1774,ChapterTable!$1:$1048576,MATCH("최종"&amp;SUBSTITUTE(SUBSTITUTE(E$1,"standard",""),"|Float",""),ChapterTable!$1:$1,0),0),
      VLOOKUP($A1774-ChapterTable!$Q$11,ChapterTable!$1:$1048576,MATCH("최종"&amp;SUBSTITUTE(SUBSTITUTE(E$1,"standard",""),"|Float",""),ChapterTable!$1:$1,0),0)*ChapterTable!$Q$14
    ),
  OFFSET(E1774,-$B1774+IF($L1774,1,0),0)*
    (VLOOKUP(SUBSTITUTE(SUBSTITUTE(E$1,"standard",""),"|Float","")&amp;"인게임누적곱배수",ChapterTable!$S:$T,2,0)^C1774
    +VLOOKUP(SUBSTITUTE(SUBSTITUTE(E$1,"standard",""),"|Float","")&amp;"인게임누적합배수",ChapterTable!$S:$T,2,0)*C1774)
  )
  )
  )
)</f>
        <v>27129.959252929686</v>
      </c>
      <c r="F1774" s="1">
        <f ca="1">IF(AND($A1774=0,$B1774=1),
    VLOOKUP(1,ChapterTable!$1:$1048576,MATCH("최종"&amp;SUBSTITUTE(SUBSTITUTE(F$1,"standard",""),"|Float",""),ChapterTable!$1:$1,0),0)*ChapterTable!$Q$17,
  IF(AND($A1774=0,$B1774=0),
    F1775,
  IF($B1774=0,
    VLOOKUP($A1774,ChapterTable!$1:$1048576,MATCH("최종"&amp;SUBSTITUTE(SUBSTITUTE(F$1,"standard",""),"|Float",""),ChapterTable!$1:$1,0),0),
  IF($B1774=1,
    IF($L1774=FALSE,
      VLOOKUP($A1774,ChapterTable!$1:$1048576,MATCH("최종"&amp;SUBSTITUTE(SUBSTITUTE(F$1,"standard",""),"|Float",""),ChapterTable!$1:$1,0),0),
      VLOOKUP($A1774-ChapterTable!$Q$11,ChapterTable!$1:$1048576,MATCH("최종"&amp;SUBSTITUTE(SUBSTITUTE(F$1,"standard",""),"|Float",""),ChapterTable!$1:$1,0),0)*ChapterTable!$Q$14
    ),
  OFFSET(F1774,-$B1774+IF($L1774,1,0),0)*
    (VLOOKUP(SUBSTITUTE(SUBSTITUTE(F$1,"standard",""),"|Float","")&amp;"인게임누적곱배수",ChapterTable!$S:$T,2,0)^D1774
    +VLOOKUP(SUBSTITUTE(SUBSTITUTE(F$1,"standard",""),"|Float","")&amp;"인게임누적합배수",ChapterTable!$S:$T,2,0)*D1774)
  )
  )
  )
)</f>
        <v>11763.66796875</v>
      </c>
      <c r="G1774" t="s">
        <v>76</v>
      </c>
      <c r="J1774" t="str">
        <f>IF(ISBLANK(I1774),"",
IFERROR(VLOOKUP(I1774,[1]StringTable!$1:$1048576,MATCH([1]StringTable!$B$1,[1]StringTable!$1:$1,0),0),
IFERROR(VLOOKUP(I1774,[1]InApkStringTable!$1:$1048576,MATCH([1]InApkStringTable!$B$1,[1]InApkStringTable!$1:$1,0),0),
"스트링없음")))</f>
        <v/>
      </c>
      <c r="L1774" t="b">
        <v>1</v>
      </c>
      <c r="N1774" t="str">
        <f>IF(ISBLANK(M1774),"",IF(ISERROR(VLOOKUP(M1774,MapTable!$A:$A,1,0)),"맵없음",""))</f>
        <v/>
      </c>
      <c r="O1774">
        <f t="shared" si="109"/>
        <v>4</v>
      </c>
      <c r="Q1774">
        <f t="shared" si="110"/>
        <v>4</v>
      </c>
      <c r="R1774" t="b">
        <f t="shared" ca="1" si="111"/>
        <v>0</v>
      </c>
      <c r="T1774" t="b">
        <f t="shared" ca="1" si="112"/>
        <v>0</v>
      </c>
      <c r="X1774" t="str">
        <f>IF(ISBLANK(W1774),"",
IF(ISERROR(FIND(",",W1774)),
  IF(ISERROR(VLOOKUP(W1774,MapTable!$A:$A,1,0)),"맵없음",
  ""),
IF(ISERROR(FIND(",",W1774,FIND(",",W1774)+1)),
  IF(OR(ISERROR(VLOOKUP(LEFT(W1774,FIND(",",W1774)-1),MapTable!$A:$A,1,0)),ISERROR(VLOOKUP(TRIM(MID(W1774,FIND(",",W1774)+1,999)),MapTable!$A:$A,1,0))),"맵없음",
  ""),
IF(ISERROR(FIND(",",W1774,FIND(",",W1774,FIND(",",W1774)+1)+1)),
  IF(OR(ISERROR(VLOOKUP(LEFT(W1774,FIND(",",W1774)-1),MapTable!$A:$A,1,0)),ISERROR(VLOOKUP(TRIM(MID(W1774,FIND(",",W1774)+1,FIND(",",W1774,FIND(",",W1774)+1)-FIND(",",W1774)-1)),MapTable!$A:$A,1,0)),ISERROR(VLOOKUP(TRIM(MID(W1774,FIND(",",W1774,FIND(",",W1774)+1)+1,999)),MapTable!$A:$A,1,0))),"맵없음",
  ""),
IF(ISERROR(FIND(",",W1774,FIND(",",W1774,FIND(",",W1774,FIND(",",W1774)+1)+1)+1)),
  IF(OR(ISERROR(VLOOKUP(LEFT(W1774,FIND(",",W1774)-1),MapTable!$A:$A,1,0)),ISERROR(VLOOKUP(TRIM(MID(W1774,FIND(",",W1774)+1,FIND(",",W1774,FIND(",",W1774)+1)-FIND(",",W1774)-1)),MapTable!$A:$A,1,0)),ISERROR(VLOOKUP(TRIM(MID(W1774,FIND(",",W1774,FIND(",",W1774)+1)+1,FIND(",",W1774,FIND(",",W1774,FIND(",",W1774)+1)+1)-FIND(",",W1774,FIND(",",W1774)+1)-1)),MapTable!$A:$A,1,0)),ISERROR(VLOOKUP(TRIM(MID(W1774,FIND(",",W1774,FIND(",",W1774,FIND(",",W1774)+1)+1)+1,999)),MapTable!$A:$A,1,0))),"맵없음",
  ""),
)))))</f>
        <v/>
      </c>
      <c r="AC1774" t="str">
        <f>IF(ISBLANK(AB1774),"",IF(ISERROR(VLOOKUP(AB1774,[3]DropTable!$A:$A,1,0)),"드랍없음",""))</f>
        <v/>
      </c>
      <c r="AE1774" t="str">
        <f>IF(ISBLANK(AD1774),"",IF(ISERROR(VLOOKUP(AD1774,[3]DropTable!$A:$A,1,0)),"드랍없음",""))</f>
        <v/>
      </c>
      <c r="AG1774">
        <v>9.8000000000000007</v>
      </c>
      <c r="AH1774">
        <v>1</v>
      </c>
    </row>
    <row r="1775" spans="1:34" x14ac:dyDescent="0.3">
      <c r="A1775">
        <v>13</v>
      </c>
      <c r="B1775">
        <v>34</v>
      </c>
      <c r="C1775">
        <f>IF(OR($L1775=TRUE,$A1775=0,MOD($A1775,ChapterTable!$S$20)&lt;&gt;0),
MAX(0,INT(($B1775+ChapterTable!$Q$26+VLOOKUP(SUBSTITUTE(C$1,"성장단계","")&amp;"단계오프셋",ChapterTable!$S:$T,2,0))/ChapterTable!$Q$23)),
MAX(0,INT(($B1775+ChapterTable!$S$26+VLOOKUP(SUBSTITUTE(C$1,"성장단계","")&amp;"보스단계오프셋",ChapterTable!$S:$T,2,0))/ChapterTable!$S$23)))</f>
        <v>3</v>
      </c>
      <c r="D1775">
        <f>IF(OR($L1775=TRUE,$A1775=0,MOD($A1775,ChapterTable!$S$20)&lt;&gt;0),
MAX(0,INT(($B1775+ChapterTable!$Q$26+VLOOKUP(SUBSTITUTE(D$1,"성장단계","")&amp;"단계오프셋",ChapterTable!$S:$T,2,0))/ChapterTable!$Q$23)),
MAX(0,INT(($B1775+ChapterTable!$S$26+VLOOKUP(SUBSTITUTE(D$1,"성장단계","")&amp;"보스단계오프셋",ChapterTable!$S:$T,2,0))/ChapterTable!$S$23)))</f>
        <v>3</v>
      </c>
      <c r="E1775" s="1">
        <f ca="1">IF(AND($A1775=0,$B1775=1),
    VLOOKUP(1,ChapterTable!$1:$1048576,MATCH("최종"&amp;SUBSTITUTE(SUBSTITUTE(E$1,"standard",""),"|Float",""),ChapterTable!$1:$1,0),0)*ChapterTable!$Q$17,
  IF(AND($A1775=0,$B1775=0),
    E1776,
  IF($B1775=0,
    VLOOKUP($A1775,ChapterTable!$1:$1048576,MATCH("최종"&amp;SUBSTITUTE(SUBSTITUTE(E$1,"standard",""),"|Float",""),ChapterTable!$1:$1,0),0),
  IF($B1775=1,
    IF($L1775=FALSE,
      VLOOKUP($A1775,ChapterTable!$1:$1048576,MATCH("최종"&amp;SUBSTITUTE(SUBSTITUTE(E$1,"standard",""),"|Float",""),ChapterTable!$1:$1,0),0),
      VLOOKUP($A1775-ChapterTable!$Q$11,ChapterTable!$1:$1048576,MATCH("최종"&amp;SUBSTITUTE(SUBSTITUTE(E$1,"standard",""),"|Float",""),ChapterTable!$1:$1,0),0)*ChapterTable!$Q$14
    ),
  OFFSET(E1775,-$B1775+IF($L1775,1,0),0)*
    (VLOOKUP(SUBSTITUTE(SUBSTITUTE(E$1,"standard",""),"|Float","")&amp;"인게임누적곱배수",ChapterTable!$S:$T,2,0)^C1775
    +VLOOKUP(SUBSTITUTE(SUBSTITUTE(E$1,"standard",""),"|Float","")&amp;"인게임누적합배수",ChapterTable!$S:$T,2,0)*C1775)
  )
  )
  )
)</f>
        <v>27129.959252929686</v>
      </c>
      <c r="F1775" s="1">
        <f ca="1">IF(AND($A1775=0,$B1775=1),
    VLOOKUP(1,ChapterTable!$1:$1048576,MATCH("최종"&amp;SUBSTITUTE(SUBSTITUTE(F$1,"standard",""),"|Float",""),ChapterTable!$1:$1,0),0)*ChapterTable!$Q$17,
  IF(AND($A1775=0,$B1775=0),
    F1776,
  IF($B1775=0,
    VLOOKUP($A1775,ChapterTable!$1:$1048576,MATCH("최종"&amp;SUBSTITUTE(SUBSTITUTE(F$1,"standard",""),"|Float",""),ChapterTable!$1:$1,0),0),
  IF($B1775=1,
    IF($L1775=FALSE,
      VLOOKUP($A1775,ChapterTable!$1:$1048576,MATCH("최종"&amp;SUBSTITUTE(SUBSTITUTE(F$1,"standard",""),"|Float",""),ChapterTable!$1:$1,0),0),
      VLOOKUP($A1775-ChapterTable!$Q$11,ChapterTable!$1:$1048576,MATCH("최종"&amp;SUBSTITUTE(SUBSTITUTE(F$1,"standard",""),"|Float",""),ChapterTable!$1:$1,0),0)*ChapterTable!$Q$14
    ),
  OFFSET(F1775,-$B1775+IF($L1775,1,0),0)*
    (VLOOKUP(SUBSTITUTE(SUBSTITUTE(F$1,"standard",""),"|Float","")&amp;"인게임누적곱배수",ChapterTable!$S:$T,2,0)^D1775
    +VLOOKUP(SUBSTITUTE(SUBSTITUTE(F$1,"standard",""),"|Float","")&amp;"인게임누적합배수",ChapterTable!$S:$T,2,0)*D1775)
  )
  )
  )
)</f>
        <v>11763.66796875</v>
      </c>
      <c r="G1775" t="s">
        <v>76</v>
      </c>
      <c r="J1775" t="str">
        <f>IF(ISBLANK(I1775),"",
IFERROR(VLOOKUP(I1775,[1]StringTable!$1:$1048576,MATCH([1]StringTable!$B$1,[1]StringTable!$1:$1,0),0),
IFERROR(VLOOKUP(I1775,[1]InApkStringTable!$1:$1048576,MATCH([1]InApkStringTable!$B$1,[1]InApkStringTable!$1:$1,0),0),
"스트링없음")))</f>
        <v/>
      </c>
      <c r="L1775" t="b">
        <v>1</v>
      </c>
      <c r="N1775" t="str">
        <f>IF(ISBLANK(M1775),"",IF(ISERROR(VLOOKUP(M1775,MapTable!$A:$A,1,0)),"맵없음",""))</f>
        <v/>
      </c>
      <c r="O1775">
        <f t="shared" si="109"/>
        <v>4</v>
      </c>
      <c r="Q1775">
        <f t="shared" si="110"/>
        <v>4</v>
      </c>
      <c r="R1775" t="b">
        <f t="shared" ca="1" si="111"/>
        <v>0</v>
      </c>
      <c r="T1775" t="b">
        <f t="shared" ca="1" si="112"/>
        <v>0</v>
      </c>
      <c r="X1775" t="str">
        <f>IF(ISBLANK(W1775),"",
IF(ISERROR(FIND(",",W1775)),
  IF(ISERROR(VLOOKUP(W1775,MapTable!$A:$A,1,0)),"맵없음",
  ""),
IF(ISERROR(FIND(",",W1775,FIND(",",W1775)+1)),
  IF(OR(ISERROR(VLOOKUP(LEFT(W1775,FIND(",",W1775)-1),MapTable!$A:$A,1,0)),ISERROR(VLOOKUP(TRIM(MID(W1775,FIND(",",W1775)+1,999)),MapTable!$A:$A,1,0))),"맵없음",
  ""),
IF(ISERROR(FIND(",",W1775,FIND(",",W1775,FIND(",",W1775)+1)+1)),
  IF(OR(ISERROR(VLOOKUP(LEFT(W1775,FIND(",",W1775)-1),MapTable!$A:$A,1,0)),ISERROR(VLOOKUP(TRIM(MID(W1775,FIND(",",W1775)+1,FIND(",",W1775,FIND(",",W1775)+1)-FIND(",",W1775)-1)),MapTable!$A:$A,1,0)),ISERROR(VLOOKUP(TRIM(MID(W1775,FIND(",",W1775,FIND(",",W1775)+1)+1,999)),MapTable!$A:$A,1,0))),"맵없음",
  ""),
IF(ISERROR(FIND(",",W1775,FIND(",",W1775,FIND(",",W1775,FIND(",",W1775)+1)+1)+1)),
  IF(OR(ISERROR(VLOOKUP(LEFT(W1775,FIND(",",W1775)-1),MapTable!$A:$A,1,0)),ISERROR(VLOOKUP(TRIM(MID(W1775,FIND(",",W1775)+1,FIND(",",W1775,FIND(",",W1775)+1)-FIND(",",W1775)-1)),MapTable!$A:$A,1,0)),ISERROR(VLOOKUP(TRIM(MID(W1775,FIND(",",W1775,FIND(",",W1775)+1)+1,FIND(",",W1775,FIND(",",W1775,FIND(",",W1775)+1)+1)-FIND(",",W1775,FIND(",",W1775)+1)-1)),MapTable!$A:$A,1,0)),ISERROR(VLOOKUP(TRIM(MID(W1775,FIND(",",W1775,FIND(",",W1775,FIND(",",W1775)+1)+1)+1,999)),MapTable!$A:$A,1,0))),"맵없음",
  ""),
)))))</f>
        <v/>
      </c>
      <c r="AC1775" t="str">
        <f>IF(ISBLANK(AB1775),"",IF(ISERROR(VLOOKUP(AB1775,[3]DropTable!$A:$A,1,0)),"드랍없음",""))</f>
        <v/>
      </c>
      <c r="AE1775" t="str">
        <f>IF(ISBLANK(AD1775),"",IF(ISERROR(VLOOKUP(AD1775,[3]DropTable!$A:$A,1,0)),"드랍없음",""))</f>
        <v/>
      </c>
      <c r="AG1775">
        <v>9.8000000000000007</v>
      </c>
      <c r="AH1775">
        <v>1</v>
      </c>
    </row>
    <row r="1776" spans="1:34" x14ac:dyDescent="0.3">
      <c r="A1776">
        <v>13</v>
      </c>
      <c r="B1776">
        <v>35</v>
      </c>
      <c r="C1776">
        <f>IF(OR($L1776=TRUE,$A1776=0,MOD($A1776,ChapterTable!$S$20)&lt;&gt;0),
MAX(0,INT(($B1776+ChapterTable!$Q$26+VLOOKUP(SUBSTITUTE(C$1,"성장단계","")&amp;"단계오프셋",ChapterTable!$S:$T,2,0))/ChapterTable!$Q$23)),
MAX(0,INT(($B1776+ChapterTable!$S$26+VLOOKUP(SUBSTITUTE(C$1,"성장단계","")&amp;"보스단계오프셋",ChapterTable!$S:$T,2,0))/ChapterTable!$S$23)))</f>
        <v>3</v>
      </c>
      <c r="D1776">
        <f>IF(OR($L1776=TRUE,$A1776=0,MOD($A1776,ChapterTable!$S$20)&lt;&gt;0),
MAX(0,INT(($B1776+ChapterTable!$Q$26+VLOOKUP(SUBSTITUTE(D$1,"성장단계","")&amp;"단계오프셋",ChapterTable!$S:$T,2,0))/ChapterTable!$Q$23)),
MAX(0,INT(($B1776+ChapterTable!$S$26+VLOOKUP(SUBSTITUTE(D$1,"성장단계","")&amp;"보스단계오프셋",ChapterTable!$S:$T,2,0))/ChapterTable!$S$23)))</f>
        <v>3</v>
      </c>
      <c r="E1776" s="1">
        <f ca="1">IF(AND($A1776=0,$B1776=1),
    VLOOKUP(1,ChapterTable!$1:$1048576,MATCH("최종"&amp;SUBSTITUTE(SUBSTITUTE(E$1,"standard",""),"|Float",""),ChapterTable!$1:$1,0),0)*ChapterTable!$Q$17,
  IF(AND($A1776=0,$B1776=0),
    E1777,
  IF($B1776=0,
    VLOOKUP($A1776,ChapterTable!$1:$1048576,MATCH("최종"&amp;SUBSTITUTE(SUBSTITUTE(E$1,"standard",""),"|Float",""),ChapterTable!$1:$1,0),0),
  IF($B1776=1,
    IF($L1776=FALSE,
      VLOOKUP($A1776,ChapterTable!$1:$1048576,MATCH("최종"&amp;SUBSTITUTE(SUBSTITUTE(E$1,"standard",""),"|Float",""),ChapterTable!$1:$1,0),0),
      VLOOKUP($A1776-ChapterTable!$Q$11,ChapterTable!$1:$1048576,MATCH("최종"&amp;SUBSTITUTE(SUBSTITUTE(E$1,"standard",""),"|Float",""),ChapterTable!$1:$1,0),0)*ChapterTable!$Q$14
    ),
  OFFSET(E1776,-$B1776+IF($L1776,1,0),0)*
    (VLOOKUP(SUBSTITUTE(SUBSTITUTE(E$1,"standard",""),"|Float","")&amp;"인게임누적곱배수",ChapterTable!$S:$T,2,0)^C1776
    +VLOOKUP(SUBSTITUTE(SUBSTITUTE(E$1,"standard",""),"|Float","")&amp;"인게임누적합배수",ChapterTable!$S:$T,2,0)*C1776)
  )
  )
  )
)</f>
        <v>27129.959252929686</v>
      </c>
      <c r="F1776" s="1">
        <f ca="1">IF(AND($A1776=0,$B1776=1),
    VLOOKUP(1,ChapterTable!$1:$1048576,MATCH("최종"&amp;SUBSTITUTE(SUBSTITUTE(F$1,"standard",""),"|Float",""),ChapterTable!$1:$1,0),0)*ChapterTable!$Q$17,
  IF(AND($A1776=0,$B1776=0),
    F1777,
  IF($B1776=0,
    VLOOKUP($A1776,ChapterTable!$1:$1048576,MATCH("최종"&amp;SUBSTITUTE(SUBSTITUTE(F$1,"standard",""),"|Float",""),ChapterTable!$1:$1,0),0),
  IF($B1776=1,
    IF($L1776=FALSE,
      VLOOKUP($A1776,ChapterTable!$1:$1048576,MATCH("최종"&amp;SUBSTITUTE(SUBSTITUTE(F$1,"standard",""),"|Float",""),ChapterTable!$1:$1,0),0),
      VLOOKUP($A1776-ChapterTable!$Q$11,ChapterTable!$1:$1048576,MATCH("최종"&amp;SUBSTITUTE(SUBSTITUTE(F$1,"standard",""),"|Float",""),ChapterTable!$1:$1,0),0)*ChapterTable!$Q$14
    ),
  OFFSET(F1776,-$B1776+IF($L1776,1,0),0)*
    (VLOOKUP(SUBSTITUTE(SUBSTITUTE(F$1,"standard",""),"|Float","")&amp;"인게임누적곱배수",ChapterTable!$S:$T,2,0)^D1776
    +VLOOKUP(SUBSTITUTE(SUBSTITUTE(F$1,"standard",""),"|Float","")&amp;"인게임누적합배수",ChapterTable!$S:$T,2,0)*D1776)
  )
  )
  )
)</f>
        <v>11763.66796875</v>
      </c>
      <c r="G1776" t="s">
        <v>76</v>
      </c>
      <c r="J1776" t="str">
        <f>IF(ISBLANK(I1776),"",
IFERROR(VLOOKUP(I1776,[1]StringTable!$1:$1048576,MATCH([1]StringTable!$B$1,[1]StringTable!$1:$1,0),0),
IFERROR(VLOOKUP(I1776,[1]InApkStringTable!$1:$1048576,MATCH([1]InApkStringTable!$B$1,[1]InApkStringTable!$1:$1,0),0),
"스트링없음")))</f>
        <v/>
      </c>
      <c r="L1776" t="b">
        <v>1</v>
      </c>
      <c r="N1776" t="str">
        <f>IF(ISBLANK(M1776),"",IF(ISERROR(VLOOKUP(M1776,MapTable!$A:$A,1,0)),"맵없음",""))</f>
        <v/>
      </c>
      <c r="O1776">
        <f t="shared" si="109"/>
        <v>11</v>
      </c>
      <c r="Q1776">
        <f t="shared" si="110"/>
        <v>11</v>
      </c>
      <c r="R1776" t="b">
        <f t="shared" ca="1" si="111"/>
        <v>0</v>
      </c>
      <c r="T1776" t="b">
        <f t="shared" ca="1" si="112"/>
        <v>0</v>
      </c>
      <c r="X1776" t="str">
        <f>IF(ISBLANK(W1776),"",
IF(ISERROR(FIND(",",W1776)),
  IF(ISERROR(VLOOKUP(W1776,MapTable!$A:$A,1,0)),"맵없음",
  ""),
IF(ISERROR(FIND(",",W1776,FIND(",",W1776)+1)),
  IF(OR(ISERROR(VLOOKUP(LEFT(W1776,FIND(",",W1776)-1),MapTable!$A:$A,1,0)),ISERROR(VLOOKUP(TRIM(MID(W1776,FIND(",",W1776)+1,999)),MapTable!$A:$A,1,0))),"맵없음",
  ""),
IF(ISERROR(FIND(",",W1776,FIND(",",W1776,FIND(",",W1776)+1)+1)),
  IF(OR(ISERROR(VLOOKUP(LEFT(W1776,FIND(",",W1776)-1),MapTable!$A:$A,1,0)),ISERROR(VLOOKUP(TRIM(MID(W1776,FIND(",",W1776)+1,FIND(",",W1776,FIND(",",W1776)+1)-FIND(",",W1776)-1)),MapTable!$A:$A,1,0)),ISERROR(VLOOKUP(TRIM(MID(W1776,FIND(",",W1776,FIND(",",W1776)+1)+1,999)),MapTable!$A:$A,1,0))),"맵없음",
  ""),
IF(ISERROR(FIND(",",W1776,FIND(",",W1776,FIND(",",W1776,FIND(",",W1776)+1)+1)+1)),
  IF(OR(ISERROR(VLOOKUP(LEFT(W1776,FIND(",",W1776)-1),MapTable!$A:$A,1,0)),ISERROR(VLOOKUP(TRIM(MID(W1776,FIND(",",W1776)+1,FIND(",",W1776,FIND(",",W1776)+1)-FIND(",",W1776)-1)),MapTable!$A:$A,1,0)),ISERROR(VLOOKUP(TRIM(MID(W1776,FIND(",",W1776,FIND(",",W1776)+1)+1,FIND(",",W1776,FIND(",",W1776,FIND(",",W1776)+1)+1)-FIND(",",W1776,FIND(",",W1776)+1)-1)),MapTable!$A:$A,1,0)),ISERROR(VLOOKUP(TRIM(MID(W1776,FIND(",",W1776,FIND(",",W1776,FIND(",",W1776)+1)+1)+1,999)),MapTable!$A:$A,1,0))),"맵없음",
  ""),
)))))</f>
        <v/>
      </c>
      <c r="AC1776" t="str">
        <f>IF(ISBLANK(AB1776),"",IF(ISERROR(VLOOKUP(AB1776,[3]DropTable!$A:$A,1,0)),"드랍없음",""))</f>
        <v/>
      </c>
      <c r="AE1776" t="str">
        <f>IF(ISBLANK(AD1776),"",IF(ISERROR(VLOOKUP(AD1776,[3]DropTable!$A:$A,1,0)),"드랍없음",""))</f>
        <v/>
      </c>
      <c r="AG1776">
        <v>9.8000000000000007</v>
      </c>
      <c r="AH1776">
        <v>1</v>
      </c>
    </row>
    <row r="1777" spans="1:34" x14ac:dyDescent="0.3">
      <c r="A1777">
        <v>13</v>
      </c>
      <c r="B1777">
        <v>36</v>
      </c>
      <c r="C1777">
        <f>IF(OR($L1777=TRUE,$A1777=0,MOD($A1777,ChapterTable!$S$20)&lt;&gt;0),
MAX(0,INT(($B1777+ChapterTable!$Q$26+VLOOKUP(SUBSTITUTE(C$1,"성장단계","")&amp;"단계오프셋",ChapterTable!$S:$T,2,0))/ChapterTable!$Q$23)),
MAX(0,INT(($B1777+ChapterTable!$S$26+VLOOKUP(SUBSTITUTE(C$1,"성장단계","")&amp;"보스단계오프셋",ChapterTable!$S:$T,2,0))/ChapterTable!$S$23)))</f>
        <v>4</v>
      </c>
      <c r="D1777">
        <f>IF(OR($L1777=TRUE,$A1777=0,MOD($A1777,ChapterTable!$S$20)&lt;&gt;0),
MAX(0,INT(($B1777+ChapterTable!$Q$26+VLOOKUP(SUBSTITUTE(D$1,"성장단계","")&amp;"단계오프셋",ChapterTable!$S:$T,2,0))/ChapterTable!$Q$23)),
MAX(0,INT(($B1777+ChapterTable!$S$26+VLOOKUP(SUBSTITUTE(D$1,"성장단계","")&amp;"보스단계오프셋",ChapterTable!$S:$T,2,0))/ChapterTable!$S$23)))</f>
        <v>3</v>
      </c>
      <c r="E1777" s="1">
        <f ca="1">IF(AND($A1777=0,$B1777=1),
    VLOOKUP(1,ChapterTable!$1:$1048576,MATCH("최종"&amp;SUBSTITUTE(SUBSTITUTE(E$1,"standard",""),"|Float",""),ChapterTable!$1:$1,0),0)*ChapterTable!$Q$17,
  IF(AND($A1777=0,$B1777=0),
    E1778,
  IF($B1777=0,
    VLOOKUP($A1777,ChapterTable!$1:$1048576,MATCH("최종"&amp;SUBSTITUTE(SUBSTITUTE(E$1,"standard",""),"|Float",""),ChapterTable!$1:$1,0),0),
  IF($B1777=1,
    IF($L1777=FALSE,
      VLOOKUP($A1777,ChapterTable!$1:$1048576,MATCH("최종"&amp;SUBSTITUTE(SUBSTITUTE(E$1,"standard",""),"|Float",""),ChapterTable!$1:$1,0),0),
      VLOOKUP($A1777-ChapterTable!$Q$11,ChapterTable!$1:$1048576,MATCH("최종"&amp;SUBSTITUTE(SUBSTITUTE(E$1,"standard",""),"|Float",""),ChapterTable!$1:$1,0),0)*ChapterTable!$Q$14
    ),
  OFFSET(E1777,-$B1777+IF($L1777,1,0),0)*
    (VLOOKUP(SUBSTITUTE(SUBSTITUTE(E$1,"standard",""),"|Float","")&amp;"인게임누적곱배수",ChapterTable!$S:$T,2,0)^C1777
    +VLOOKUP(SUBSTITUTE(SUBSTITUTE(E$1,"standard",""),"|Float","")&amp;"인게임누적합배수",ChapterTable!$S:$T,2,0)*C1777)
  )
  )
  )
)</f>
        <v>31761.903515624999</v>
      </c>
      <c r="F1777" s="1">
        <f ca="1">IF(AND($A1777=0,$B1777=1),
    VLOOKUP(1,ChapterTable!$1:$1048576,MATCH("최종"&amp;SUBSTITUTE(SUBSTITUTE(F$1,"standard",""),"|Float",""),ChapterTable!$1:$1,0),0)*ChapterTable!$Q$17,
  IF(AND($A1777=0,$B1777=0),
    F1778,
  IF($B1777=0,
    VLOOKUP($A1777,ChapterTable!$1:$1048576,MATCH("최종"&amp;SUBSTITUTE(SUBSTITUTE(F$1,"standard",""),"|Float",""),ChapterTable!$1:$1,0),0),
  IF($B1777=1,
    IF($L1777=FALSE,
      VLOOKUP($A1777,ChapterTable!$1:$1048576,MATCH("최종"&amp;SUBSTITUTE(SUBSTITUTE(F$1,"standard",""),"|Float",""),ChapterTable!$1:$1,0),0),
      VLOOKUP($A1777-ChapterTable!$Q$11,ChapterTable!$1:$1048576,MATCH("최종"&amp;SUBSTITUTE(SUBSTITUTE(F$1,"standard",""),"|Float",""),ChapterTable!$1:$1,0),0)*ChapterTable!$Q$14
    ),
  OFFSET(F1777,-$B1777+IF($L1777,1,0),0)*
    (VLOOKUP(SUBSTITUTE(SUBSTITUTE(F$1,"standard",""),"|Float","")&amp;"인게임누적곱배수",ChapterTable!$S:$T,2,0)^D1777
    +VLOOKUP(SUBSTITUTE(SUBSTITUTE(F$1,"standard",""),"|Float","")&amp;"인게임누적합배수",ChapterTable!$S:$T,2,0)*D1777)
  )
  )
  )
)</f>
        <v>11763.66796875</v>
      </c>
      <c r="G1777" t="s">
        <v>76</v>
      </c>
      <c r="J1777" t="str">
        <f>IF(ISBLANK(I1777),"",
IFERROR(VLOOKUP(I1777,[1]StringTable!$1:$1048576,MATCH([1]StringTable!$B$1,[1]StringTable!$1:$1,0),0),
IFERROR(VLOOKUP(I1777,[1]InApkStringTable!$1:$1048576,MATCH([1]InApkStringTable!$B$1,[1]InApkStringTable!$1:$1,0),0),
"스트링없음")))</f>
        <v/>
      </c>
      <c r="L1777" t="b">
        <v>1</v>
      </c>
      <c r="N1777" t="str">
        <f>IF(ISBLANK(M1777),"",IF(ISERROR(VLOOKUP(M1777,MapTable!$A:$A,1,0)),"맵없음",""))</f>
        <v/>
      </c>
      <c r="O1777">
        <f t="shared" si="109"/>
        <v>4</v>
      </c>
      <c r="Q1777">
        <f t="shared" si="110"/>
        <v>4</v>
      </c>
      <c r="R1777" t="b">
        <f t="shared" ca="1" si="111"/>
        <v>0</v>
      </c>
      <c r="T1777" t="b">
        <f t="shared" ca="1" si="112"/>
        <v>0</v>
      </c>
      <c r="X1777" t="str">
        <f>IF(ISBLANK(W1777),"",
IF(ISERROR(FIND(",",W1777)),
  IF(ISERROR(VLOOKUP(W1777,MapTable!$A:$A,1,0)),"맵없음",
  ""),
IF(ISERROR(FIND(",",W1777,FIND(",",W1777)+1)),
  IF(OR(ISERROR(VLOOKUP(LEFT(W1777,FIND(",",W1777)-1),MapTable!$A:$A,1,0)),ISERROR(VLOOKUP(TRIM(MID(W1777,FIND(",",W1777)+1,999)),MapTable!$A:$A,1,0))),"맵없음",
  ""),
IF(ISERROR(FIND(",",W1777,FIND(",",W1777,FIND(",",W1777)+1)+1)),
  IF(OR(ISERROR(VLOOKUP(LEFT(W1777,FIND(",",W1777)-1),MapTable!$A:$A,1,0)),ISERROR(VLOOKUP(TRIM(MID(W1777,FIND(",",W1777)+1,FIND(",",W1777,FIND(",",W1777)+1)-FIND(",",W1777)-1)),MapTable!$A:$A,1,0)),ISERROR(VLOOKUP(TRIM(MID(W1777,FIND(",",W1777,FIND(",",W1777)+1)+1,999)),MapTable!$A:$A,1,0))),"맵없음",
  ""),
IF(ISERROR(FIND(",",W1777,FIND(",",W1777,FIND(",",W1777,FIND(",",W1777)+1)+1)+1)),
  IF(OR(ISERROR(VLOOKUP(LEFT(W1777,FIND(",",W1777)-1),MapTable!$A:$A,1,0)),ISERROR(VLOOKUP(TRIM(MID(W1777,FIND(",",W1777)+1,FIND(",",W1777,FIND(",",W1777)+1)-FIND(",",W1777)-1)),MapTable!$A:$A,1,0)),ISERROR(VLOOKUP(TRIM(MID(W1777,FIND(",",W1777,FIND(",",W1777)+1)+1,FIND(",",W1777,FIND(",",W1777,FIND(",",W1777)+1)+1)-FIND(",",W1777,FIND(",",W1777)+1)-1)),MapTable!$A:$A,1,0)),ISERROR(VLOOKUP(TRIM(MID(W1777,FIND(",",W1777,FIND(",",W1777,FIND(",",W1777)+1)+1)+1,999)),MapTable!$A:$A,1,0))),"맵없음",
  ""),
)))))</f>
        <v/>
      </c>
      <c r="AC1777" t="str">
        <f>IF(ISBLANK(AB1777),"",IF(ISERROR(VLOOKUP(AB1777,[3]DropTable!$A:$A,1,0)),"드랍없음",""))</f>
        <v/>
      </c>
      <c r="AE1777" t="str">
        <f>IF(ISBLANK(AD1777),"",IF(ISERROR(VLOOKUP(AD1777,[3]DropTable!$A:$A,1,0)),"드랍없음",""))</f>
        <v/>
      </c>
      <c r="AG1777">
        <v>9.8000000000000007</v>
      </c>
      <c r="AH1777">
        <v>1</v>
      </c>
    </row>
    <row r="1778" spans="1:34" x14ac:dyDescent="0.3">
      <c r="A1778">
        <v>13</v>
      </c>
      <c r="B1778">
        <v>37</v>
      </c>
      <c r="C1778">
        <f>IF(OR($L1778=TRUE,$A1778=0,MOD($A1778,ChapterTable!$S$20)&lt;&gt;0),
MAX(0,INT(($B1778+ChapterTable!$Q$26+VLOOKUP(SUBSTITUTE(C$1,"성장단계","")&amp;"단계오프셋",ChapterTable!$S:$T,2,0))/ChapterTable!$Q$23)),
MAX(0,INT(($B1778+ChapterTable!$S$26+VLOOKUP(SUBSTITUTE(C$1,"성장단계","")&amp;"보스단계오프셋",ChapterTable!$S:$T,2,0))/ChapterTable!$S$23)))</f>
        <v>4</v>
      </c>
      <c r="D1778">
        <f>IF(OR($L1778=TRUE,$A1778=0,MOD($A1778,ChapterTable!$S$20)&lt;&gt;0),
MAX(0,INT(($B1778+ChapterTable!$Q$26+VLOOKUP(SUBSTITUTE(D$1,"성장단계","")&amp;"단계오프셋",ChapterTable!$S:$T,2,0))/ChapterTable!$Q$23)),
MAX(0,INT(($B1778+ChapterTable!$S$26+VLOOKUP(SUBSTITUTE(D$1,"성장단계","")&amp;"보스단계오프셋",ChapterTable!$S:$T,2,0))/ChapterTable!$S$23)))</f>
        <v>3</v>
      </c>
      <c r="E1778" s="1">
        <f ca="1">IF(AND($A1778=0,$B1778=1),
    VLOOKUP(1,ChapterTable!$1:$1048576,MATCH("최종"&amp;SUBSTITUTE(SUBSTITUTE(E$1,"standard",""),"|Float",""),ChapterTable!$1:$1,0),0)*ChapterTable!$Q$17,
  IF(AND($A1778=0,$B1778=0),
    E1779,
  IF($B1778=0,
    VLOOKUP($A1778,ChapterTable!$1:$1048576,MATCH("최종"&amp;SUBSTITUTE(SUBSTITUTE(E$1,"standard",""),"|Float",""),ChapterTable!$1:$1,0),0),
  IF($B1778=1,
    IF($L1778=FALSE,
      VLOOKUP($A1778,ChapterTable!$1:$1048576,MATCH("최종"&amp;SUBSTITUTE(SUBSTITUTE(E$1,"standard",""),"|Float",""),ChapterTable!$1:$1,0),0),
      VLOOKUP($A1778-ChapterTable!$Q$11,ChapterTable!$1:$1048576,MATCH("최종"&amp;SUBSTITUTE(SUBSTITUTE(E$1,"standard",""),"|Float",""),ChapterTable!$1:$1,0),0)*ChapterTable!$Q$14
    ),
  OFFSET(E1778,-$B1778+IF($L1778,1,0),0)*
    (VLOOKUP(SUBSTITUTE(SUBSTITUTE(E$1,"standard",""),"|Float","")&amp;"인게임누적곱배수",ChapterTable!$S:$T,2,0)^C1778
    +VLOOKUP(SUBSTITUTE(SUBSTITUTE(E$1,"standard",""),"|Float","")&amp;"인게임누적합배수",ChapterTable!$S:$T,2,0)*C1778)
  )
  )
  )
)</f>
        <v>31761.903515624999</v>
      </c>
      <c r="F1778" s="1">
        <f ca="1">IF(AND($A1778=0,$B1778=1),
    VLOOKUP(1,ChapterTable!$1:$1048576,MATCH("최종"&amp;SUBSTITUTE(SUBSTITUTE(F$1,"standard",""),"|Float",""),ChapterTable!$1:$1,0),0)*ChapterTable!$Q$17,
  IF(AND($A1778=0,$B1778=0),
    F1779,
  IF($B1778=0,
    VLOOKUP($A1778,ChapterTable!$1:$1048576,MATCH("최종"&amp;SUBSTITUTE(SUBSTITUTE(F$1,"standard",""),"|Float",""),ChapterTable!$1:$1,0),0),
  IF($B1778=1,
    IF($L1778=FALSE,
      VLOOKUP($A1778,ChapterTable!$1:$1048576,MATCH("최종"&amp;SUBSTITUTE(SUBSTITUTE(F$1,"standard",""),"|Float",""),ChapterTable!$1:$1,0),0),
      VLOOKUP($A1778-ChapterTable!$Q$11,ChapterTable!$1:$1048576,MATCH("최종"&amp;SUBSTITUTE(SUBSTITUTE(F$1,"standard",""),"|Float",""),ChapterTable!$1:$1,0),0)*ChapterTable!$Q$14
    ),
  OFFSET(F1778,-$B1778+IF($L1778,1,0),0)*
    (VLOOKUP(SUBSTITUTE(SUBSTITUTE(F$1,"standard",""),"|Float","")&amp;"인게임누적곱배수",ChapterTable!$S:$T,2,0)^D1778
    +VLOOKUP(SUBSTITUTE(SUBSTITUTE(F$1,"standard",""),"|Float","")&amp;"인게임누적합배수",ChapterTable!$S:$T,2,0)*D1778)
  )
  )
  )
)</f>
        <v>11763.66796875</v>
      </c>
      <c r="G1778" t="s">
        <v>76</v>
      </c>
      <c r="J1778" t="str">
        <f>IF(ISBLANK(I1778),"",
IFERROR(VLOOKUP(I1778,[1]StringTable!$1:$1048576,MATCH([1]StringTable!$B$1,[1]StringTable!$1:$1,0),0),
IFERROR(VLOOKUP(I1778,[1]InApkStringTable!$1:$1048576,MATCH([1]InApkStringTable!$B$1,[1]InApkStringTable!$1:$1,0),0),
"스트링없음")))</f>
        <v/>
      </c>
      <c r="L1778" t="b">
        <v>1</v>
      </c>
      <c r="N1778" t="str">
        <f>IF(ISBLANK(M1778),"",IF(ISERROR(VLOOKUP(M1778,MapTable!$A:$A,1,0)),"맵없음",""))</f>
        <v/>
      </c>
      <c r="O1778">
        <f t="shared" si="109"/>
        <v>4</v>
      </c>
      <c r="Q1778">
        <f t="shared" si="110"/>
        <v>4</v>
      </c>
      <c r="R1778" t="b">
        <f t="shared" ca="1" si="111"/>
        <v>0</v>
      </c>
      <c r="T1778" t="b">
        <f t="shared" ca="1" si="112"/>
        <v>0</v>
      </c>
      <c r="X1778" t="str">
        <f>IF(ISBLANK(W1778),"",
IF(ISERROR(FIND(",",W1778)),
  IF(ISERROR(VLOOKUP(W1778,MapTable!$A:$A,1,0)),"맵없음",
  ""),
IF(ISERROR(FIND(",",W1778,FIND(",",W1778)+1)),
  IF(OR(ISERROR(VLOOKUP(LEFT(W1778,FIND(",",W1778)-1),MapTable!$A:$A,1,0)),ISERROR(VLOOKUP(TRIM(MID(W1778,FIND(",",W1778)+1,999)),MapTable!$A:$A,1,0))),"맵없음",
  ""),
IF(ISERROR(FIND(",",W1778,FIND(",",W1778,FIND(",",W1778)+1)+1)),
  IF(OR(ISERROR(VLOOKUP(LEFT(W1778,FIND(",",W1778)-1),MapTable!$A:$A,1,0)),ISERROR(VLOOKUP(TRIM(MID(W1778,FIND(",",W1778)+1,FIND(",",W1778,FIND(",",W1778)+1)-FIND(",",W1778)-1)),MapTable!$A:$A,1,0)),ISERROR(VLOOKUP(TRIM(MID(W1778,FIND(",",W1778,FIND(",",W1778)+1)+1,999)),MapTable!$A:$A,1,0))),"맵없음",
  ""),
IF(ISERROR(FIND(",",W1778,FIND(",",W1778,FIND(",",W1778,FIND(",",W1778)+1)+1)+1)),
  IF(OR(ISERROR(VLOOKUP(LEFT(W1778,FIND(",",W1778)-1),MapTable!$A:$A,1,0)),ISERROR(VLOOKUP(TRIM(MID(W1778,FIND(",",W1778)+1,FIND(",",W1778,FIND(",",W1778)+1)-FIND(",",W1778)-1)),MapTable!$A:$A,1,0)),ISERROR(VLOOKUP(TRIM(MID(W1778,FIND(",",W1778,FIND(",",W1778)+1)+1,FIND(",",W1778,FIND(",",W1778,FIND(",",W1778)+1)+1)-FIND(",",W1778,FIND(",",W1778)+1)-1)),MapTable!$A:$A,1,0)),ISERROR(VLOOKUP(TRIM(MID(W1778,FIND(",",W1778,FIND(",",W1778,FIND(",",W1778)+1)+1)+1,999)),MapTable!$A:$A,1,0))),"맵없음",
  ""),
)))))</f>
        <v/>
      </c>
      <c r="AC1778" t="str">
        <f>IF(ISBLANK(AB1778),"",IF(ISERROR(VLOOKUP(AB1778,[3]DropTable!$A:$A,1,0)),"드랍없음",""))</f>
        <v/>
      </c>
      <c r="AE1778" t="str">
        <f>IF(ISBLANK(AD1778),"",IF(ISERROR(VLOOKUP(AD1778,[3]DropTable!$A:$A,1,0)),"드랍없음",""))</f>
        <v/>
      </c>
      <c r="AG1778">
        <v>9.8000000000000007</v>
      </c>
      <c r="AH1778">
        <v>1</v>
      </c>
    </row>
    <row r="1779" spans="1:34" x14ac:dyDescent="0.3">
      <c r="A1779">
        <v>13</v>
      </c>
      <c r="B1779">
        <v>38</v>
      </c>
      <c r="C1779">
        <f>IF(OR($L1779=TRUE,$A1779=0,MOD($A1779,ChapterTable!$S$20)&lt;&gt;0),
MAX(0,INT(($B1779+ChapterTable!$Q$26+VLOOKUP(SUBSTITUTE(C$1,"성장단계","")&amp;"단계오프셋",ChapterTable!$S:$T,2,0))/ChapterTable!$Q$23)),
MAX(0,INT(($B1779+ChapterTable!$S$26+VLOOKUP(SUBSTITUTE(C$1,"성장단계","")&amp;"보스단계오프셋",ChapterTable!$S:$T,2,0))/ChapterTable!$S$23)))</f>
        <v>4</v>
      </c>
      <c r="D1779">
        <f>IF(OR($L1779=TRUE,$A1779=0,MOD($A1779,ChapterTable!$S$20)&lt;&gt;0),
MAX(0,INT(($B1779+ChapterTable!$Q$26+VLOOKUP(SUBSTITUTE(D$1,"성장단계","")&amp;"단계오프셋",ChapterTable!$S:$T,2,0))/ChapterTable!$Q$23)),
MAX(0,INT(($B1779+ChapterTable!$S$26+VLOOKUP(SUBSTITUTE(D$1,"성장단계","")&amp;"보스단계오프셋",ChapterTable!$S:$T,2,0))/ChapterTable!$S$23)))</f>
        <v>3</v>
      </c>
      <c r="E1779" s="1">
        <f ca="1">IF(AND($A1779=0,$B1779=1),
    VLOOKUP(1,ChapterTable!$1:$1048576,MATCH("최종"&amp;SUBSTITUTE(SUBSTITUTE(E$1,"standard",""),"|Float",""),ChapterTable!$1:$1,0),0)*ChapterTable!$Q$17,
  IF(AND($A1779=0,$B1779=0),
    E1780,
  IF($B1779=0,
    VLOOKUP($A1779,ChapterTable!$1:$1048576,MATCH("최종"&amp;SUBSTITUTE(SUBSTITUTE(E$1,"standard",""),"|Float",""),ChapterTable!$1:$1,0),0),
  IF($B1779=1,
    IF($L1779=FALSE,
      VLOOKUP($A1779,ChapterTable!$1:$1048576,MATCH("최종"&amp;SUBSTITUTE(SUBSTITUTE(E$1,"standard",""),"|Float",""),ChapterTable!$1:$1,0),0),
      VLOOKUP($A1779-ChapterTable!$Q$11,ChapterTable!$1:$1048576,MATCH("최종"&amp;SUBSTITUTE(SUBSTITUTE(E$1,"standard",""),"|Float",""),ChapterTable!$1:$1,0),0)*ChapterTable!$Q$14
    ),
  OFFSET(E1779,-$B1779+IF($L1779,1,0),0)*
    (VLOOKUP(SUBSTITUTE(SUBSTITUTE(E$1,"standard",""),"|Float","")&amp;"인게임누적곱배수",ChapterTable!$S:$T,2,0)^C1779
    +VLOOKUP(SUBSTITUTE(SUBSTITUTE(E$1,"standard",""),"|Float","")&amp;"인게임누적합배수",ChapterTable!$S:$T,2,0)*C1779)
  )
  )
  )
)</f>
        <v>31761.903515624999</v>
      </c>
      <c r="F1779" s="1">
        <f ca="1">IF(AND($A1779=0,$B1779=1),
    VLOOKUP(1,ChapterTable!$1:$1048576,MATCH("최종"&amp;SUBSTITUTE(SUBSTITUTE(F$1,"standard",""),"|Float",""),ChapterTable!$1:$1,0),0)*ChapterTable!$Q$17,
  IF(AND($A1779=0,$B1779=0),
    F1780,
  IF($B1779=0,
    VLOOKUP($A1779,ChapterTable!$1:$1048576,MATCH("최종"&amp;SUBSTITUTE(SUBSTITUTE(F$1,"standard",""),"|Float",""),ChapterTable!$1:$1,0),0),
  IF($B1779=1,
    IF($L1779=FALSE,
      VLOOKUP($A1779,ChapterTable!$1:$1048576,MATCH("최종"&amp;SUBSTITUTE(SUBSTITUTE(F$1,"standard",""),"|Float",""),ChapterTable!$1:$1,0),0),
      VLOOKUP($A1779-ChapterTable!$Q$11,ChapterTable!$1:$1048576,MATCH("최종"&amp;SUBSTITUTE(SUBSTITUTE(F$1,"standard",""),"|Float",""),ChapterTable!$1:$1,0),0)*ChapterTable!$Q$14
    ),
  OFFSET(F1779,-$B1779+IF($L1779,1,0),0)*
    (VLOOKUP(SUBSTITUTE(SUBSTITUTE(F$1,"standard",""),"|Float","")&amp;"인게임누적곱배수",ChapterTable!$S:$T,2,0)^D1779
    +VLOOKUP(SUBSTITUTE(SUBSTITUTE(F$1,"standard",""),"|Float","")&amp;"인게임누적합배수",ChapterTable!$S:$T,2,0)*D1779)
  )
  )
  )
)</f>
        <v>11763.66796875</v>
      </c>
      <c r="G1779" t="s">
        <v>76</v>
      </c>
      <c r="J1779" t="str">
        <f>IF(ISBLANK(I1779),"",
IFERROR(VLOOKUP(I1779,[1]StringTable!$1:$1048576,MATCH([1]StringTable!$B$1,[1]StringTable!$1:$1,0),0),
IFERROR(VLOOKUP(I1779,[1]InApkStringTable!$1:$1048576,MATCH([1]InApkStringTable!$B$1,[1]InApkStringTable!$1:$1,0),0),
"스트링없음")))</f>
        <v/>
      </c>
      <c r="L1779" t="b">
        <v>1</v>
      </c>
      <c r="N1779" t="str">
        <f>IF(ISBLANK(M1779),"",IF(ISERROR(VLOOKUP(M1779,MapTable!$A:$A,1,0)),"맵없음",""))</f>
        <v/>
      </c>
      <c r="O1779">
        <f t="shared" si="109"/>
        <v>4</v>
      </c>
      <c r="Q1779">
        <f t="shared" si="110"/>
        <v>4</v>
      </c>
      <c r="R1779" t="b">
        <f t="shared" ca="1" si="111"/>
        <v>0</v>
      </c>
      <c r="T1779" t="b">
        <f t="shared" ca="1" si="112"/>
        <v>0</v>
      </c>
      <c r="X1779" t="str">
        <f>IF(ISBLANK(W1779),"",
IF(ISERROR(FIND(",",W1779)),
  IF(ISERROR(VLOOKUP(W1779,MapTable!$A:$A,1,0)),"맵없음",
  ""),
IF(ISERROR(FIND(",",W1779,FIND(",",W1779)+1)),
  IF(OR(ISERROR(VLOOKUP(LEFT(W1779,FIND(",",W1779)-1),MapTable!$A:$A,1,0)),ISERROR(VLOOKUP(TRIM(MID(W1779,FIND(",",W1779)+1,999)),MapTable!$A:$A,1,0))),"맵없음",
  ""),
IF(ISERROR(FIND(",",W1779,FIND(",",W1779,FIND(",",W1779)+1)+1)),
  IF(OR(ISERROR(VLOOKUP(LEFT(W1779,FIND(",",W1779)-1),MapTable!$A:$A,1,0)),ISERROR(VLOOKUP(TRIM(MID(W1779,FIND(",",W1779)+1,FIND(",",W1779,FIND(",",W1779)+1)-FIND(",",W1779)-1)),MapTable!$A:$A,1,0)),ISERROR(VLOOKUP(TRIM(MID(W1779,FIND(",",W1779,FIND(",",W1779)+1)+1,999)),MapTable!$A:$A,1,0))),"맵없음",
  ""),
IF(ISERROR(FIND(",",W1779,FIND(",",W1779,FIND(",",W1779,FIND(",",W1779)+1)+1)+1)),
  IF(OR(ISERROR(VLOOKUP(LEFT(W1779,FIND(",",W1779)-1),MapTable!$A:$A,1,0)),ISERROR(VLOOKUP(TRIM(MID(W1779,FIND(",",W1779)+1,FIND(",",W1779,FIND(",",W1779)+1)-FIND(",",W1779)-1)),MapTable!$A:$A,1,0)),ISERROR(VLOOKUP(TRIM(MID(W1779,FIND(",",W1779,FIND(",",W1779)+1)+1,FIND(",",W1779,FIND(",",W1779,FIND(",",W1779)+1)+1)-FIND(",",W1779,FIND(",",W1779)+1)-1)),MapTable!$A:$A,1,0)),ISERROR(VLOOKUP(TRIM(MID(W1779,FIND(",",W1779,FIND(",",W1779,FIND(",",W1779)+1)+1)+1,999)),MapTable!$A:$A,1,0))),"맵없음",
  ""),
)))))</f>
        <v/>
      </c>
      <c r="AC1779" t="str">
        <f>IF(ISBLANK(AB1779),"",IF(ISERROR(VLOOKUP(AB1779,[3]DropTable!$A:$A,1,0)),"드랍없음",""))</f>
        <v/>
      </c>
      <c r="AE1779" t="str">
        <f>IF(ISBLANK(AD1779),"",IF(ISERROR(VLOOKUP(AD1779,[3]DropTable!$A:$A,1,0)),"드랍없음",""))</f>
        <v/>
      </c>
      <c r="AG1779">
        <v>9.8000000000000007</v>
      </c>
      <c r="AH1779">
        <v>1</v>
      </c>
    </row>
    <row r="1780" spans="1:34" x14ac:dyDescent="0.3">
      <c r="A1780">
        <v>13</v>
      </c>
      <c r="B1780">
        <v>39</v>
      </c>
      <c r="C1780">
        <f>IF(OR($L1780=TRUE,$A1780=0,MOD($A1780,ChapterTable!$S$20)&lt;&gt;0),
MAX(0,INT(($B1780+ChapterTable!$Q$26+VLOOKUP(SUBSTITUTE(C$1,"성장단계","")&amp;"단계오프셋",ChapterTable!$S:$T,2,0))/ChapterTable!$Q$23)),
MAX(0,INT(($B1780+ChapterTable!$S$26+VLOOKUP(SUBSTITUTE(C$1,"성장단계","")&amp;"보스단계오프셋",ChapterTable!$S:$T,2,0))/ChapterTable!$S$23)))</f>
        <v>4</v>
      </c>
      <c r="D1780">
        <f>IF(OR($L1780=TRUE,$A1780=0,MOD($A1780,ChapterTable!$S$20)&lt;&gt;0),
MAX(0,INT(($B1780+ChapterTable!$Q$26+VLOOKUP(SUBSTITUTE(D$1,"성장단계","")&amp;"단계오프셋",ChapterTable!$S:$T,2,0))/ChapterTable!$Q$23)),
MAX(0,INT(($B1780+ChapterTable!$S$26+VLOOKUP(SUBSTITUTE(D$1,"성장단계","")&amp;"보스단계오프셋",ChapterTable!$S:$T,2,0))/ChapterTable!$S$23)))</f>
        <v>3</v>
      </c>
      <c r="E1780" s="1">
        <f ca="1">IF(AND($A1780=0,$B1780=1),
    VLOOKUP(1,ChapterTable!$1:$1048576,MATCH("최종"&amp;SUBSTITUTE(SUBSTITUTE(E$1,"standard",""),"|Float",""),ChapterTable!$1:$1,0),0)*ChapterTable!$Q$17,
  IF(AND($A1780=0,$B1780=0),
    E1781,
  IF($B1780=0,
    VLOOKUP($A1780,ChapterTable!$1:$1048576,MATCH("최종"&amp;SUBSTITUTE(SUBSTITUTE(E$1,"standard",""),"|Float",""),ChapterTable!$1:$1,0),0),
  IF($B1780=1,
    IF($L1780=FALSE,
      VLOOKUP($A1780,ChapterTable!$1:$1048576,MATCH("최종"&amp;SUBSTITUTE(SUBSTITUTE(E$1,"standard",""),"|Float",""),ChapterTable!$1:$1,0),0),
      VLOOKUP($A1780-ChapterTable!$Q$11,ChapterTable!$1:$1048576,MATCH("최종"&amp;SUBSTITUTE(SUBSTITUTE(E$1,"standard",""),"|Float",""),ChapterTable!$1:$1,0),0)*ChapterTable!$Q$14
    ),
  OFFSET(E1780,-$B1780+IF($L1780,1,0),0)*
    (VLOOKUP(SUBSTITUTE(SUBSTITUTE(E$1,"standard",""),"|Float","")&amp;"인게임누적곱배수",ChapterTable!$S:$T,2,0)^C1780
    +VLOOKUP(SUBSTITUTE(SUBSTITUTE(E$1,"standard",""),"|Float","")&amp;"인게임누적합배수",ChapterTable!$S:$T,2,0)*C1780)
  )
  )
  )
)</f>
        <v>31761.903515624999</v>
      </c>
      <c r="F1780" s="1">
        <f ca="1">IF(AND($A1780=0,$B1780=1),
    VLOOKUP(1,ChapterTable!$1:$1048576,MATCH("최종"&amp;SUBSTITUTE(SUBSTITUTE(F$1,"standard",""),"|Float",""),ChapterTable!$1:$1,0),0)*ChapterTable!$Q$17,
  IF(AND($A1780=0,$B1780=0),
    F1781,
  IF($B1780=0,
    VLOOKUP($A1780,ChapterTable!$1:$1048576,MATCH("최종"&amp;SUBSTITUTE(SUBSTITUTE(F$1,"standard",""),"|Float",""),ChapterTable!$1:$1,0),0),
  IF($B1780=1,
    IF($L1780=FALSE,
      VLOOKUP($A1780,ChapterTable!$1:$1048576,MATCH("최종"&amp;SUBSTITUTE(SUBSTITUTE(F$1,"standard",""),"|Float",""),ChapterTable!$1:$1,0),0),
      VLOOKUP($A1780-ChapterTable!$Q$11,ChapterTable!$1:$1048576,MATCH("최종"&amp;SUBSTITUTE(SUBSTITUTE(F$1,"standard",""),"|Float",""),ChapterTable!$1:$1,0),0)*ChapterTable!$Q$14
    ),
  OFFSET(F1780,-$B1780+IF($L1780,1,0),0)*
    (VLOOKUP(SUBSTITUTE(SUBSTITUTE(F$1,"standard",""),"|Float","")&amp;"인게임누적곱배수",ChapterTable!$S:$T,2,0)^D1780
    +VLOOKUP(SUBSTITUTE(SUBSTITUTE(F$1,"standard",""),"|Float","")&amp;"인게임누적합배수",ChapterTable!$S:$T,2,0)*D1780)
  )
  )
  )
)</f>
        <v>11763.66796875</v>
      </c>
      <c r="G1780" t="s">
        <v>76</v>
      </c>
      <c r="J1780" t="str">
        <f>IF(ISBLANK(I1780),"",
IFERROR(VLOOKUP(I1780,[1]StringTable!$1:$1048576,MATCH([1]StringTable!$B$1,[1]StringTable!$1:$1,0),0),
IFERROR(VLOOKUP(I1780,[1]InApkStringTable!$1:$1048576,MATCH([1]InApkStringTable!$B$1,[1]InApkStringTable!$1:$1,0),0),
"스트링없음")))</f>
        <v/>
      </c>
      <c r="L1780" t="b">
        <v>1</v>
      </c>
      <c r="N1780" t="str">
        <f>IF(ISBLANK(M1780),"",IF(ISERROR(VLOOKUP(M1780,MapTable!$A:$A,1,0)),"맵없음",""))</f>
        <v/>
      </c>
      <c r="O1780">
        <f t="shared" si="109"/>
        <v>94</v>
      </c>
      <c r="Q1780">
        <f t="shared" si="110"/>
        <v>94</v>
      </c>
      <c r="R1780" t="b">
        <f t="shared" ca="1" si="111"/>
        <v>1</v>
      </c>
      <c r="T1780" t="b">
        <f t="shared" ca="1" si="112"/>
        <v>1</v>
      </c>
      <c r="X1780" t="str">
        <f>IF(ISBLANK(W1780),"",
IF(ISERROR(FIND(",",W1780)),
  IF(ISERROR(VLOOKUP(W1780,MapTable!$A:$A,1,0)),"맵없음",
  ""),
IF(ISERROR(FIND(",",W1780,FIND(",",W1780)+1)),
  IF(OR(ISERROR(VLOOKUP(LEFT(W1780,FIND(",",W1780)-1),MapTable!$A:$A,1,0)),ISERROR(VLOOKUP(TRIM(MID(W1780,FIND(",",W1780)+1,999)),MapTable!$A:$A,1,0))),"맵없음",
  ""),
IF(ISERROR(FIND(",",W1780,FIND(",",W1780,FIND(",",W1780)+1)+1)),
  IF(OR(ISERROR(VLOOKUP(LEFT(W1780,FIND(",",W1780)-1),MapTable!$A:$A,1,0)),ISERROR(VLOOKUP(TRIM(MID(W1780,FIND(",",W1780)+1,FIND(",",W1780,FIND(",",W1780)+1)-FIND(",",W1780)-1)),MapTable!$A:$A,1,0)),ISERROR(VLOOKUP(TRIM(MID(W1780,FIND(",",W1780,FIND(",",W1780)+1)+1,999)),MapTable!$A:$A,1,0))),"맵없음",
  ""),
IF(ISERROR(FIND(",",W1780,FIND(",",W1780,FIND(",",W1780,FIND(",",W1780)+1)+1)+1)),
  IF(OR(ISERROR(VLOOKUP(LEFT(W1780,FIND(",",W1780)-1),MapTable!$A:$A,1,0)),ISERROR(VLOOKUP(TRIM(MID(W1780,FIND(",",W1780)+1,FIND(",",W1780,FIND(",",W1780)+1)-FIND(",",W1780)-1)),MapTable!$A:$A,1,0)),ISERROR(VLOOKUP(TRIM(MID(W1780,FIND(",",W1780,FIND(",",W1780)+1)+1,FIND(",",W1780,FIND(",",W1780,FIND(",",W1780)+1)+1)-FIND(",",W1780,FIND(",",W1780)+1)-1)),MapTable!$A:$A,1,0)),ISERROR(VLOOKUP(TRIM(MID(W1780,FIND(",",W1780,FIND(",",W1780,FIND(",",W1780)+1)+1)+1,999)),MapTable!$A:$A,1,0))),"맵없음",
  ""),
)))))</f>
        <v/>
      </c>
      <c r="AC1780" t="str">
        <f>IF(ISBLANK(AB1780),"",IF(ISERROR(VLOOKUP(AB1780,[3]DropTable!$A:$A,1,0)),"드랍없음",""))</f>
        <v/>
      </c>
      <c r="AE1780" t="str">
        <f>IF(ISBLANK(AD1780),"",IF(ISERROR(VLOOKUP(AD1780,[3]DropTable!$A:$A,1,0)),"드랍없음",""))</f>
        <v/>
      </c>
      <c r="AG1780">
        <v>9.8000000000000007</v>
      </c>
      <c r="AH1780">
        <v>1</v>
      </c>
    </row>
    <row r="1781" spans="1:34" x14ac:dyDescent="0.3">
      <c r="A1781">
        <v>13</v>
      </c>
      <c r="B1781">
        <v>40</v>
      </c>
      <c r="C1781">
        <f>IF(OR($L1781=TRUE,$A1781=0,MOD($A1781,ChapterTable!$S$20)&lt;&gt;0),
MAX(0,INT(($B1781+ChapterTable!$Q$26+VLOOKUP(SUBSTITUTE(C$1,"성장단계","")&amp;"단계오프셋",ChapterTable!$S:$T,2,0))/ChapterTable!$Q$23)),
MAX(0,INT(($B1781+ChapterTable!$S$26+VLOOKUP(SUBSTITUTE(C$1,"성장단계","")&amp;"보스단계오프셋",ChapterTable!$S:$T,2,0))/ChapterTable!$S$23)))</f>
        <v>4</v>
      </c>
      <c r="D1781">
        <f>IF(OR($L1781=TRUE,$A1781=0,MOD($A1781,ChapterTable!$S$20)&lt;&gt;0),
MAX(0,INT(($B1781+ChapterTable!$Q$26+VLOOKUP(SUBSTITUTE(D$1,"성장단계","")&amp;"단계오프셋",ChapterTable!$S:$T,2,0))/ChapterTable!$Q$23)),
MAX(0,INT(($B1781+ChapterTable!$S$26+VLOOKUP(SUBSTITUTE(D$1,"성장단계","")&amp;"보스단계오프셋",ChapterTable!$S:$T,2,0))/ChapterTable!$S$23)))</f>
        <v>3</v>
      </c>
      <c r="E1781" s="1">
        <f ca="1">IF(AND($A1781=0,$B1781=1),
    VLOOKUP(1,ChapterTable!$1:$1048576,MATCH("최종"&amp;SUBSTITUTE(SUBSTITUTE(E$1,"standard",""),"|Float",""),ChapterTable!$1:$1,0),0)*ChapterTable!$Q$17,
  IF(AND($A1781=0,$B1781=0),
    E1782,
  IF($B1781=0,
    VLOOKUP($A1781,ChapterTable!$1:$1048576,MATCH("최종"&amp;SUBSTITUTE(SUBSTITUTE(E$1,"standard",""),"|Float",""),ChapterTable!$1:$1,0),0),
  IF($B1781=1,
    IF($L1781=FALSE,
      VLOOKUP($A1781,ChapterTable!$1:$1048576,MATCH("최종"&amp;SUBSTITUTE(SUBSTITUTE(E$1,"standard",""),"|Float",""),ChapterTable!$1:$1,0),0),
      VLOOKUP($A1781-ChapterTable!$Q$11,ChapterTable!$1:$1048576,MATCH("최종"&amp;SUBSTITUTE(SUBSTITUTE(E$1,"standard",""),"|Float",""),ChapterTable!$1:$1,0),0)*ChapterTable!$Q$14
    ),
  OFFSET(E1781,-$B1781+IF($L1781,1,0),0)*
    (VLOOKUP(SUBSTITUTE(SUBSTITUTE(E$1,"standard",""),"|Float","")&amp;"인게임누적곱배수",ChapterTable!$S:$T,2,0)^C1781
    +VLOOKUP(SUBSTITUTE(SUBSTITUTE(E$1,"standard",""),"|Float","")&amp;"인게임누적합배수",ChapterTable!$S:$T,2,0)*C1781)
  )
  )
  )
)</f>
        <v>31761.903515624999</v>
      </c>
      <c r="F1781" s="1">
        <f ca="1">IF(AND($A1781=0,$B1781=1),
    VLOOKUP(1,ChapterTable!$1:$1048576,MATCH("최종"&amp;SUBSTITUTE(SUBSTITUTE(F$1,"standard",""),"|Float",""),ChapterTable!$1:$1,0),0)*ChapterTable!$Q$17,
  IF(AND($A1781=0,$B1781=0),
    F1782,
  IF($B1781=0,
    VLOOKUP($A1781,ChapterTable!$1:$1048576,MATCH("최종"&amp;SUBSTITUTE(SUBSTITUTE(F$1,"standard",""),"|Float",""),ChapterTable!$1:$1,0),0),
  IF($B1781=1,
    IF($L1781=FALSE,
      VLOOKUP($A1781,ChapterTable!$1:$1048576,MATCH("최종"&amp;SUBSTITUTE(SUBSTITUTE(F$1,"standard",""),"|Float",""),ChapterTable!$1:$1,0),0),
      VLOOKUP($A1781-ChapterTable!$Q$11,ChapterTable!$1:$1048576,MATCH("최종"&amp;SUBSTITUTE(SUBSTITUTE(F$1,"standard",""),"|Float",""),ChapterTable!$1:$1,0),0)*ChapterTable!$Q$14
    ),
  OFFSET(F1781,-$B1781+IF($L1781,1,0),0)*
    (VLOOKUP(SUBSTITUTE(SUBSTITUTE(F$1,"standard",""),"|Float","")&amp;"인게임누적곱배수",ChapterTable!$S:$T,2,0)^D1781
    +VLOOKUP(SUBSTITUTE(SUBSTITUTE(F$1,"standard",""),"|Float","")&amp;"인게임누적합배수",ChapterTable!$S:$T,2,0)*D1781)
  )
  )
  )
)</f>
        <v>11763.66796875</v>
      </c>
      <c r="G1781" t="s">
        <v>76</v>
      </c>
      <c r="J1781" t="str">
        <f>IF(ISBLANK(I1781),"",
IFERROR(VLOOKUP(I1781,[1]StringTable!$1:$1048576,MATCH([1]StringTable!$B$1,[1]StringTable!$1:$1,0),0),
IFERROR(VLOOKUP(I1781,[1]InApkStringTable!$1:$1048576,MATCH([1]InApkStringTable!$B$1,[1]InApkStringTable!$1:$1,0),0),
"스트링없음")))</f>
        <v/>
      </c>
      <c r="L1781" t="b">
        <v>1</v>
      </c>
      <c r="N1781" t="str">
        <f>IF(ISBLANK(M1781),"",IF(ISERROR(VLOOKUP(M1781,MapTable!$A:$A,1,0)),"맵없음",""))</f>
        <v/>
      </c>
      <c r="O1781">
        <f t="shared" si="109"/>
        <v>21</v>
      </c>
      <c r="Q1781">
        <f t="shared" si="110"/>
        <v>21</v>
      </c>
      <c r="R1781" t="b">
        <f t="shared" ca="1" si="111"/>
        <v>0</v>
      </c>
      <c r="T1781" t="b">
        <f t="shared" ca="1" si="112"/>
        <v>0</v>
      </c>
      <c r="X1781" t="str">
        <f>IF(ISBLANK(W1781),"",
IF(ISERROR(FIND(",",W1781)),
  IF(ISERROR(VLOOKUP(W1781,MapTable!$A:$A,1,0)),"맵없음",
  ""),
IF(ISERROR(FIND(",",W1781,FIND(",",W1781)+1)),
  IF(OR(ISERROR(VLOOKUP(LEFT(W1781,FIND(",",W1781)-1),MapTable!$A:$A,1,0)),ISERROR(VLOOKUP(TRIM(MID(W1781,FIND(",",W1781)+1,999)),MapTable!$A:$A,1,0))),"맵없음",
  ""),
IF(ISERROR(FIND(",",W1781,FIND(",",W1781,FIND(",",W1781)+1)+1)),
  IF(OR(ISERROR(VLOOKUP(LEFT(W1781,FIND(",",W1781)-1),MapTable!$A:$A,1,0)),ISERROR(VLOOKUP(TRIM(MID(W1781,FIND(",",W1781)+1,FIND(",",W1781,FIND(",",W1781)+1)-FIND(",",W1781)-1)),MapTable!$A:$A,1,0)),ISERROR(VLOOKUP(TRIM(MID(W1781,FIND(",",W1781,FIND(",",W1781)+1)+1,999)),MapTable!$A:$A,1,0))),"맵없음",
  ""),
IF(ISERROR(FIND(",",W1781,FIND(",",W1781,FIND(",",W1781,FIND(",",W1781)+1)+1)+1)),
  IF(OR(ISERROR(VLOOKUP(LEFT(W1781,FIND(",",W1781)-1),MapTable!$A:$A,1,0)),ISERROR(VLOOKUP(TRIM(MID(W1781,FIND(",",W1781)+1,FIND(",",W1781,FIND(",",W1781)+1)-FIND(",",W1781)-1)),MapTable!$A:$A,1,0)),ISERROR(VLOOKUP(TRIM(MID(W1781,FIND(",",W1781,FIND(",",W1781)+1)+1,FIND(",",W1781,FIND(",",W1781,FIND(",",W1781)+1)+1)-FIND(",",W1781,FIND(",",W1781)+1)-1)),MapTable!$A:$A,1,0)),ISERROR(VLOOKUP(TRIM(MID(W1781,FIND(",",W1781,FIND(",",W1781,FIND(",",W1781)+1)+1)+1,999)),MapTable!$A:$A,1,0))),"맵없음",
  ""),
)))))</f>
        <v/>
      </c>
      <c r="AC1781" t="str">
        <f>IF(ISBLANK(AB1781),"",IF(ISERROR(VLOOKUP(AB1781,[3]DropTable!$A:$A,1,0)),"드랍없음",""))</f>
        <v/>
      </c>
      <c r="AE1781" t="str">
        <f>IF(ISBLANK(AD1781),"",IF(ISERROR(VLOOKUP(AD1781,[3]DropTable!$A:$A,1,0)),"드랍없음",""))</f>
        <v/>
      </c>
      <c r="AG1781">
        <v>9.8000000000000007</v>
      </c>
      <c r="AH1781">
        <v>1</v>
      </c>
    </row>
    <row r="1782" spans="1:34" x14ac:dyDescent="0.3">
      <c r="A1782">
        <v>13</v>
      </c>
      <c r="B1782">
        <v>41</v>
      </c>
      <c r="C1782">
        <f>IF(OR($L1782=TRUE,$A1782=0,MOD($A1782,ChapterTable!$S$20)&lt;&gt;0),
MAX(0,INT(($B1782+ChapterTable!$Q$26+VLOOKUP(SUBSTITUTE(C$1,"성장단계","")&amp;"단계오프셋",ChapterTable!$S:$T,2,0))/ChapterTable!$Q$23)),
MAX(0,INT(($B1782+ChapterTable!$S$26+VLOOKUP(SUBSTITUTE(C$1,"성장단계","")&amp;"보스단계오프셋",ChapterTable!$S:$T,2,0))/ChapterTable!$S$23)))</f>
        <v>4</v>
      </c>
      <c r="D1782">
        <f>IF(OR($L1782=TRUE,$A1782=0,MOD($A1782,ChapterTable!$S$20)&lt;&gt;0),
MAX(0,INT(($B1782+ChapterTable!$Q$26+VLOOKUP(SUBSTITUTE(D$1,"성장단계","")&amp;"단계오프셋",ChapterTable!$S:$T,2,0))/ChapterTable!$Q$23)),
MAX(0,INT(($B1782+ChapterTable!$S$26+VLOOKUP(SUBSTITUTE(D$1,"성장단계","")&amp;"보스단계오프셋",ChapterTable!$S:$T,2,0))/ChapterTable!$S$23)))</f>
        <v>4</v>
      </c>
      <c r="E1782" s="1">
        <f ca="1">IF(AND($A1782=0,$B1782=1),
    VLOOKUP(1,ChapterTable!$1:$1048576,MATCH("최종"&amp;SUBSTITUTE(SUBSTITUTE(E$1,"standard",""),"|Float",""),ChapterTable!$1:$1,0),0)*ChapterTable!$Q$17,
  IF(AND($A1782=0,$B1782=0),
    E1783,
  IF($B1782=0,
    VLOOKUP($A1782,ChapterTable!$1:$1048576,MATCH("최종"&amp;SUBSTITUTE(SUBSTITUTE(E$1,"standard",""),"|Float",""),ChapterTable!$1:$1,0),0),
  IF($B1782=1,
    IF($L1782=FALSE,
      VLOOKUP($A1782,ChapterTable!$1:$1048576,MATCH("최종"&amp;SUBSTITUTE(SUBSTITUTE(E$1,"standard",""),"|Float",""),ChapterTable!$1:$1,0),0),
      VLOOKUP($A1782-ChapterTable!$Q$11,ChapterTable!$1:$1048576,MATCH("최종"&amp;SUBSTITUTE(SUBSTITUTE(E$1,"standard",""),"|Float",""),ChapterTable!$1:$1,0),0)*ChapterTable!$Q$14
    ),
  OFFSET(E1782,-$B1782+IF($L1782,1,0),0)*
    (VLOOKUP(SUBSTITUTE(SUBSTITUTE(E$1,"standard",""),"|Float","")&amp;"인게임누적곱배수",ChapterTable!$S:$T,2,0)^C1782
    +VLOOKUP(SUBSTITUTE(SUBSTITUTE(E$1,"standard",""),"|Float","")&amp;"인게임누적합배수",ChapterTable!$S:$T,2,0)*C1782)
  )
  )
  )
)</f>
        <v>31761.903515624999</v>
      </c>
      <c r="F1782" s="1">
        <f ca="1">IF(AND($A1782=0,$B1782=1),
    VLOOKUP(1,ChapterTable!$1:$1048576,MATCH("최종"&amp;SUBSTITUTE(SUBSTITUTE(F$1,"standard",""),"|Float",""),ChapterTable!$1:$1,0),0)*ChapterTable!$Q$17,
  IF(AND($A1782=0,$B1782=0),
    F1783,
  IF($B1782=0,
    VLOOKUP($A1782,ChapterTable!$1:$1048576,MATCH("최종"&amp;SUBSTITUTE(SUBSTITUTE(F$1,"standard",""),"|Float",""),ChapterTable!$1:$1,0),0),
  IF($B1782=1,
    IF($L1782=FALSE,
      VLOOKUP($A1782,ChapterTable!$1:$1048576,MATCH("최종"&amp;SUBSTITUTE(SUBSTITUTE(F$1,"standard",""),"|Float",""),ChapterTable!$1:$1,0),0),
      VLOOKUP($A1782-ChapterTable!$Q$11,ChapterTable!$1:$1048576,MATCH("최종"&amp;SUBSTITUTE(SUBSTITUTE(F$1,"standard",""),"|Float",""),ChapterTable!$1:$1,0),0)*ChapterTable!$Q$14
    ),
  OFFSET(F1782,-$B1782+IF($L1782,1,0),0)*
    (VLOOKUP(SUBSTITUTE(SUBSTITUTE(F$1,"standard",""),"|Float","")&amp;"인게임누적곱배수",ChapterTable!$S:$T,2,0)^D1782
    +VLOOKUP(SUBSTITUTE(SUBSTITUTE(F$1,"standard",""),"|Float","")&amp;"인게임누적합배수",ChapterTable!$S:$T,2,0)*D1782)
  )
  )
  )
)</f>
        <v>13234.12646484375</v>
      </c>
      <c r="G1782" t="s">
        <v>76</v>
      </c>
      <c r="J1782" t="str">
        <f>IF(ISBLANK(I1782),"",
IFERROR(VLOOKUP(I1782,[1]StringTable!$1:$1048576,MATCH([1]StringTable!$B$1,[1]StringTable!$1:$1,0),0),
IFERROR(VLOOKUP(I1782,[1]InApkStringTable!$1:$1048576,MATCH([1]InApkStringTable!$B$1,[1]InApkStringTable!$1:$1,0),0),
"스트링없음")))</f>
        <v/>
      </c>
      <c r="L1782" t="b">
        <v>1</v>
      </c>
      <c r="N1782" t="str">
        <f>IF(ISBLANK(M1782),"",IF(ISERROR(VLOOKUP(M1782,MapTable!$A:$A,1,0)),"맵없음",""))</f>
        <v/>
      </c>
      <c r="O1782">
        <f t="shared" si="109"/>
        <v>5</v>
      </c>
      <c r="Q1782">
        <f t="shared" si="110"/>
        <v>5</v>
      </c>
      <c r="R1782" t="b">
        <f t="shared" ca="1" si="111"/>
        <v>0</v>
      </c>
      <c r="T1782" t="b">
        <f t="shared" ca="1" si="112"/>
        <v>0</v>
      </c>
      <c r="X1782" t="str">
        <f>IF(ISBLANK(W1782),"",
IF(ISERROR(FIND(",",W1782)),
  IF(ISERROR(VLOOKUP(W1782,MapTable!$A:$A,1,0)),"맵없음",
  ""),
IF(ISERROR(FIND(",",W1782,FIND(",",W1782)+1)),
  IF(OR(ISERROR(VLOOKUP(LEFT(W1782,FIND(",",W1782)-1),MapTable!$A:$A,1,0)),ISERROR(VLOOKUP(TRIM(MID(W1782,FIND(",",W1782)+1,999)),MapTable!$A:$A,1,0))),"맵없음",
  ""),
IF(ISERROR(FIND(",",W1782,FIND(",",W1782,FIND(",",W1782)+1)+1)),
  IF(OR(ISERROR(VLOOKUP(LEFT(W1782,FIND(",",W1782)-1),MapTable!$A:$A,1,0)),ISERROR(VLOOKUP(TRIM(MID(W1782,FIND(",",W1782)+1,FIND(",",W1782,FIND(",",W1782)+1)-FIND(",",W1782)-1)),MapTable!$A:$A,1,0)),ISERROR(VLOOKUP(TRIM(MID(W1782,FIND(",",W1782,FIND(",",W1782)+1)+1,999)),MapTable!$A:$A,1,0))),"맵없음",
  ""),
IF(ISERROR(FIND(",",W1782,FIND(",",W1782,FIND(",",W1782,FIND(",",W1782)+1)+1)+1)),
  IF(OR(ISERROR(VLOOKUP(LEFT(W1782,FIND(",",W1782)-1),MapTable!$A:$A,1,0)),ISERROR(VLOOKUP(TRIM(MID(W1782,FIND(",",W1782)+1,FIND(",",W1782,FIND(",",W1782)+1)-FIND(",",W1782)-1)),MapTable!$A:$A,1,0)),ISERROR(VLOOKUP(TRIM(MID(W1782,FIND(",",W1782,FIND(",",W1782)+1)+1,FIND(",",W1782,FIND(",",W1782,FIND(",",W1782)+1)+1)-FIND(",",W1782,FIND(",",W1782)+1)-1)),MapTable!$A:$A,1,0)),ISERROR(VLOOKUP(TRIM(MID(W1782,FIND(",",W1782,FIND(",",W1782,FIND(",",W1782)+1)+1)+1,999)),MapTable!$A:$A,1,0))),"맵없음",
  ""),
)))))</f>
        <v/>
      </c>
      <c r="AC1782" t="str">
        <f>IF(ISBLANK(AB1782),"",IF(ISERROR(VLOOKUP(AB1782,[3]DropTable!$A:$A,1,0)),"드랍없음",""))</f>
        <v/>
      </c>
      <c r="AE1782" t="str">
        <f>IF(ISBLANK(AD1782),"",IF(ISERROR(VLOOKUP(AD1782,[3]DropTable!$A:$A,1,0)),"드랍없음",""))</f>
        <v/>
      </c>
      <c r="AG1782">
        <v>9.8000000000000007</v>
      </c>
      <c r="AH1782">
        <v>1</v>
      </c>
    </row>
    <row r="1783" spans="1:34" x14ac:dyDescent="0.3">
      <c r="A1783">
        <v>13</v>
      </c>
      <c r="B1783">
        <v>42</v>
      </c>
      <c r="C1783">
        <f>IF(OR($L1783=TRUE,$A1783=0,MOD($A1783,ChapterTable!$S$20)&lt;&gt;0),
MAX(0,INT(($B1783+ChapterTable!$Q$26+VLOOKUP(SUBSTITUTE(C$1,"성장단계","")&amp;"단계오프셋",ChapterTable!$S:$T,2,0))/ChapterTable!$Q$23)),
MAX(0,INT(($B1783+ChapterTable!$S$26+VLOOKUP(SUBSTITUTE(C$1,"성장단계","")&amp;"보스단계오프셋",ChapterTable!$S:$T,2,0))/ChapterTable!$S$23)))</f>
        <v>4</v>
      </c>
      <c r="D1783">
        <f>IF(OR($L1783=TRUE,$A1783=0,MOD($A1783,ChapterTable!$S$20)&lt;&gt;0),
MAX(0,INT(($B1783+ChapterTable!$Q$26+VLOOKUP(SUBSTITUTE(D$1,"성장단계","")&amp;"단계오프셋",ChapterTable!$S:$T,2,0))/ChapterTable!$Q$23)),
MAX(0,INT(($B1783+ChapterTable!$S$26+VLOOKUP(SUBSTITUTE(D$1,"성장단계","")&amp;"보스단계오프셋",ChapterTable!$S:$T,2,0))/ChapterTable!$S$23)))</f>
        <v>4</v>
      </c>
      <c r="E1783" s="1">
        <f ca="1">IF(AND($A1783=0,$B1783=1),
    VLOOKUP(1,ChapterTable!$1:$1048576,MATCH("최종"&amp;SUBSTITUTE(SUBSTITUTE(E$1,"standard",""),"|Float",""),ChapterTable!$1:$1,0),0)*ChapterTable!$Q$17,
  IF(AND($A1783=0,$B1783=0),
    E1784,
  IF($B1783=0,
    VLOOKUP($A1783,ChapterTable!$1:$1048576,MATCH("최종"&amp;SUBSTITUTE(SUBSTITUTE(E$1,"standard",""),"|Float",""),ChapterTable!$1:$1,0),0),
  IF($B1783=1,
    IF($L1783=FALSE,
      VLOOKUP($A1783,ChapterTable!$1:$1048576,MATCH("최종"&amp;SUBSTITUTE(SUBSTITUTE(E$1,"standard",""),"|Float",""),ChapterTable!$1:$1,0),0),
      VLOOKUP($A1783-ChapterTable!$Q$11,ChapterTable!$1:$1048576,MATCH("최종"&amp;SUBSTITUTE(SUBSTITUTE(E$1,"standard",""),"|Float",""),ChapterTable!$1:$1,0),0)*ChapterTable!$Q$14
    ),
  OFFSET(E1783,-$B1783+IF($L1783,1,0),0)*
    (VLOOKUP(SUBSTITUTE(SUBSTITUTE(E$1,"standard",""),"|Float","")&amp;"인게임누적곱배수",ChapterTable!$S:$T,2,0)^C1783
    +VLOOKUP(SUBSTITUTE(SUBSTITUTE(E$1,"standard",""),"|Float","")&amp;"인게임누적합배수",ChapterTable!$S:$T,2,0)*C1783)
  )
  )
  )
)</f>
        <v>31761.903515624999</v>
      </c>
      <c r="F1783" s="1">
        <f ca="1">IF(AND($A1783=0,$B1783=1),
    VLOOKUP(1,ChapterTable!$1:$1048576,MATCH("최종"&amp;SUBSTITUTE(SUBSTITUTE(F$1,"standard",""),"|Float",""),ChapterTable!$1:$1,0),0)*ChapterTable!$Q$17,
  IF(AND($A1783=0,$B1783=0),
    F1784,
  IF($B1783=0,
    VLOOKUP($A1783,ChapterTable!$1:$1048576,MATCH("최종"&amp;SUBSTITUTE(SUBSTITUTE(F$1,"standard",""),"|Float",""),ChapterTable!$1:$1,0),0),
  IF($B1783=1,
    IF($L1783=FALSE,
      VLOOKUP($A1783,ChapterTable!$1:$1048576,MATCH("최종"&amp;SUBSTITUTE(SUBSTITUTE(F$1,"standard",""),"|Float",""),ChapterTable!$1:$1,0),0),
      VLOOKUP($A1783-ChapterTable!$Q$11,ChapterTable!$1:$1048576,MATCH("최종"&amp;SUBSTITUTE(SUBSTITUTE(F$1,"standard",""),"|Float",""),ChapterTable!$1:$1,0),0)*ChapterTable!$Q$14
    ),
  OFFSET(F1783,-$B1783+IF($L1783,1,0),0)*
    (VLOOKUP(SUBSTITUTE(SUBSTITUTE(F$1,"standard",""),"|Float","")&amp;"인게임누적곱배수",ChapterTable!$S:$T,2,0)^D1783
    +VLOOKUP(SUBSTITUTE(SUBSTITUTE(F$1,"standard",""),"|Float","")&amp;"인게임누적합배수",ChapterTable!$S:$T,2,0)*D1783)
  )
  )
  )
)</f>
        <v>13234.12646484375</v>
      </c>
      <c r="G1783" t="s">
        <v>76</v>
      </c>
      <c r="J1783" t="str">
        <f>IF(ISBLANK(I1783),"",
IFERROR(VLOOKUP(I1783,[1]StringTable!$1:$1048576,MATCH([1]StringTable!$B$1,[1]StringTable!$1:$1,0),0),
IFERROR(VLOOKUP(I1783,[1]InApkStringTable!$1:$1048576,MATCH([1]InApkStringTable!$B$1,[1]InApkStringTable!$1:$1,0),0),
"스트링없음")))</f>
        <v/>
      </c>
      <c r="L1783" t="b">
        <v>1</v>
      </c>
      <c r="N1783" t="str">
        <f>IF(ISBLANK(M1783),"",IF(ISERROR(VLOOKUP(M1783,MapTable!$A:$A,1,0)),"맵없음",""))</f>
        <v/>
      </c>
      <c r="O1783">
        <f t="shared" si="109"/>
        <v>5</v>
      </c>
      <c r="Q1783">
        <f t="shared" si="110"/>
        <v>5</v>
      </c>
      <c r="R1783" t="b">
        <f t="shared" ca="1" si="111"/>
        <v>0</v>
      </c>
      <c r="T1783" t="b">
        <f t="shared" ca="1" si="112"/>
        <v>0</v>
      </c>
      <c r="X1783" t="str">
        <f>IF(ISBLANK(W1783),"",
IF(ISERROR(FIND(",",W1783)),
  IF(ISERROR(VLOOKUP(W1783,MapTable!$A:$A,1,0)),"맵없음",
  ""),
IF(ISERROR(FIND(",",W1783,FIND(",",W1783)+1)),
  IF(OR(ISERROR(VLOOKUP(LEFT(W1783,FIND(",",W1783)-1),MapTable!$A:$A,1,0)),ISERROR(VLOOKUP(TRIM(MID(W1783,FIND(",",W1783)+1,999)),MapTable!$A:$A,1,0))),"맵없음",
  ""),
IF(ISERROR(FIND(",",W1783,FIND(",",W1783,FIND(",",W1783)+1)+1)),
  IF(OR(ISERROR(VLOOKUP(LEFT(W1783,FIND(",",W1783)-1),MapTable!$A:$A,1,0)),ISERROR(VLOOKUP(TRIM(MID(W1783,FIND(",",W1783)+1,FIND(",",W1783,FIND(",",W1783)+1)-FIND(",",W1783)-1)),MapTable!$A:$A,1,0)),ISERROR(VLOOKUP(TRIM(MID(W1783,FIND(",",W1783,FIND(",",W1783)+1)+1,999)),MapTable!$A:$A,1,0))),"맵없음",
  ""),
IF(ISERROR(FIND(",",W1783,FIND(",",W1783,FIND(",",W1783,FIND(",",W1783)+1)+1)+1)),
  IF(OR(ISERROR(VLOOKUP(LEFT(W1783,FIND(",",W1783)-1),MapTable!$A:$A,1,0)),ISERROR(VLOOKUP(TRIM(MID(W1783,FIND(",",W1783)+1,FIND(",",W1783,FIND(",",W1783)+1)-FIND(",",W1783)-1)),MapTable!$A:$A,1,0)),ISERROR(VLOOKUP(TRIM(MID(W1783,FIND(",",W1783,FIND(",",W1783)+1)+1,FIND(",",W1783,FIND(",",W1783,FIND(",",W1783)+1)+1)-FIND(",",W1783,FIND(",",W1783)+1)-1)),MapTable!$A:$A,1,0)),ISERROR(VLOOKUP(TRIM(MID(W1783,FIND(",",W1783,FIND(",",W1783,FIND(",",W1783)+1)+1)+1,999)),MapTable!$A:$A,1,0))),"맵없음",
  ""),
)))))</f>
        <v/>
      </c>
      <c r="AC1783" t="str">
        <f>IF(ISBLANK(AB1783),"",IF(ISERROR(VLOOKUP(AB1783,[3]DropTable!$A:$A,1,0)),"드랍없음",""))</f>
        <v/>
      </c>
      <c r="AE1783" t="str">
        <f>IF(ISBLANK(AD1783),"",IF(ISERROR(VLOOKUP(AD1783,[3]DropTable!$A:$A,1,0)),"드랍없음",""))</f>
        <v/>
      </c>
      <c r="AG1783">
        <v>9.8000000000000007</v>
      </c>
      <c r="AH1783">
        <v>1</v>
      </c>
    </row>
    <row r="1784" spans="1:34" x14ac:dyDescent="0.3">
      <c r="A1784">
        <v>13</v>
      </c>
      <c r="B1784">
        <v>43</v>
      </c>
      <c r="C1784">
        <f>IF(OR($L1784=TRUE,$A1784=0,MOD($A1784,ChapterTable!$S$20)&lt;&gt;0),
MAX(0,INT(($B1784+ChapterTable!$Q$26+VLOOKUP(SUBSTITUTE(C$1,"성장단계","")&amp;"단계오프셋",ChapterTable!$S:$T,2,0))/ChapterTable!$Q$23)),
MAX(0,INT(($B1784+ChapterTable!$S$26+VLOOKUP(SUBSTITUTE(C$1,"성장단계","")&amp;"보스단계오프셋",ChapterTable!$S:$T,2,0))/ChapterTable!$S$23)))</f>
        <v>4</v>
      </c>
      <c r="D1784">
        <f>IF(OR($L1784=TRUE,$A1784=0,MOD($A1784,ChapterTable!$S$20)&lt;&gt;0),
MAX(0,INT(($B1784+ChapterTable!$Q$26+VLOOKUP(SUBSTITUTE(D$1,"성장단계","")&amp;"단계오프셋",ChapterTable!$S:$T,2,0))/ChapterTable!$Q$23)),
MAX(0,INT(($B1784+ChapterTable!$S$26+VLOOKUP(SUBSTITUTE(D$1,"성장단계","")&amp;"보스단계오프셋",ChapterTable!$S:$T,2,0))/ChapterTable!$S$23)))</f>
        <v>4</v>
      </c>
      <c r="E1784" s="1">
        <f ca="1">IF(AND($A1784=0,$B1784=1),
    VLOOKUP(1,ChapterTable!$1:$1048576,MATCH("최종"&amp;SUBSTITUTE(SUBSTITUTE(E$1,"standard",""),"|Float",""),ChapterTable!$1:$1,0),0)*ChapterTable!$Q$17,
  IF(AND($A1784=0,$B1784=0),
    E1785,
  IF($B1784=0,
    VLOOKUP($A1784,ChapterTable!$1:$1048576,MATCH("최종"&amp;SUBSTITUTE(SUBSTITUTE(E$1,"standard",""),"|Float",""),ChapterTable!$1:$1,0),0),
  IF($B1784=1,
    IF($L1784=FALSE,
      VLOOKUP($A1784,ChapterTable!$1:$1048576,MATCH("최종"&amp;SUBSTITUTE(SUBSTITUTE(E$1,"standard",""),"|Float",""),ChapterTable!$1:$1,0),0),
      VLOOKUP($A1784-ChapterTable!$Q$11,ChapterTable!$1:$1048576,MATCH("최종"&amp;SUBSTITUTE(SUBSTITUTE(E$1,"standard",""),"|Float",""),ChapterTable!$1:$1,0),0)*ChapterTable!$Q$14
    ),
  OFFSET(E1784,-$B1784+IF($L1784,1,0),0)*
    (VLOOKUP(SUBSTITUTE(SUBSTITUTE(E$1,"standard",""),"|Float","")&amp;"인게임누적곱배수",ChapterTable!$S:$T,2,0)^C1784
    +VLOOKUP(SUBSTITUTE(SUBSTITUTE(E$1,"standard",""),"|Float","")&amp;"인게임누적합배수",ChapterTable!$S:$T,2,0)*C1784)
  )
  )
  )
)</f>
        <v>31761.903515624999</v>
      </c>
      <c r="F1784" s="1">
        <f ca="1">IF(AND($A1784=0,$B1784=1),
    VLOOKUP(1,ChapterTable!$1:$1048576,MATCH("최종"&amp;SUBSTITUTE(SUBSTITUTE(F$1,"standard",""),"|Float",""),ChapterTable!$1:$1,0),0)*ChapterTable!$Q$17,
  IF(AND($A1784=0,$B1784=0),
    F1785,
  IF($B1784=0,
    VLOOKUP($A1784,ChapterTable!$1:$1048576,MATCH("최종"&amp;SUBSTITUTE(SUBSTITUTE(F$1,"standard",""),"|Float",""),ChapterTable!$1:$1,0),0),
  IF($B1784=1,
    IF($L1784=FALSE,
      VLOOKUP($A1784,ChapterTable!$1:$1048576,MATCH("최종"&amp;SUBSTITUTE(SUBSTITUTE(F$1,"standard",""),"|Float",""),ChapterTable!$1:$1,0),0),
      VLOOKUP($A1784-ChapterTable!$Q$11,ChapterTable!$1:$1048576,MATCH("최종"&amp;SUBSTITUTE(SUBSTITUTE(F$1,"standard",""),"|Float",""),ChapterTable!$1:$1,0),0)*ChapterTable!$Q$14
    ),
  OFFSET(F1784,-$B1784+IF($L1784,1,0),0)*
    (VLOOKUP(SUBSTITUTE(SUBSTITUTE(F$1,"standard",""),"|Float","")&amp;"인게임누적곱배수",ChapterTable!$S:$T,2,0)^D1784
    +VLOOKUP(SUBSTITUTE(SUBSTITUTE(F$1,"standard",""),"|Float","")&amp;"인게임누적합배수",ChapterTable!$S:$T,2,0)*D1784)
  )
  )
  )
)</f>
        <v>13234.12646484375</v>
      </c>
      <c r="G1784" t="s">
        <v>76</v>
      </c>
      <c r="J1784" t="str">
        <f>IF(ISBLANK(I1784),"",
IFERROR(VLOOKUP(I1784,[1]StringTable!$1:$1048576,MATCH([1]StringTable!$B$1,[1]StringTable!$1:$1,0),0),
IFERROR(VLOOKUP(I1784,[1]InApkStringTable!$1:$1048576,MATCH([1]InApkStringTable!$B$1,[1]InApkStringTable!$1:$1,0),0),
"스트링없음")))</f>
        <v/>
      </c>
      <c r="L1784" t="b">
        <v>1</v>
      </c>
      <c r="N1784" t="str">
        <f>IF(ISBLANK(M1784),"",IF(ISERROR(VLOOKUP(M1784,MapTable!$A:$A,1,0)),"맵없음",""))</f>
        <v/>
      </c>
      <c r="O1784">
        <f t="shared" si="109"/>
        <v>5</v>
      </c>
      <c r="Q1784">
        <f t="shared" si="110"/>
        <v>5</v>
      </c>
      <c r="R1784" t="b">
        <f t="shared" ca="1" si="111"/>
        <v>0</v>
      </c>
      <c r="T1784" t="b">
        <f t="shared" ca="1" si="112"/>
        <v>0</v>
      </c>
      <c r="X1784" t="str">
        <f>IF(ISBLANK(W1784),"",
IF(ISERROR(FIND(",",W1784)),
  IF(ISERROR(VLOOKUP(W1784,MapTable!$A:$A,1,0)),"맵없음",
  ""),
IF(ISERROR(FIND(",",W1784,FIND(",",W1784)+1)),
  IF(OR(ISERROR(VLOOKUP(LEFT(W1784,FIND(",",W1784)-1),MapTable!$A:$A,1,0)),ISERROR(VLOOKUP(TRIM(MID(W1784,FIND(",",W1784)+1,999)),MapTable!$A:$A,1,0))),"맵없음",
  ""),
IF(ISERROR(FIND(",",W1784,FIND(",",W1784,FIND(",",W1784)+1)+1)),
  IF(OR(ISERROR(VLOOKUP(LEFT(W1784,FIND(",",W1784)-1),MapTable!$A:$A,1,0)),ISERROR(VLOOKUP(TRIM(MID(W1784,FIND(",",W1784)+1,FIND(",",W1784,FIND(",",W1784)+1)-FIND(",",W1784)-1)),MapTable!$A:$A,1,0)),ISERROR(VLOOKUP(TRIM(MID(W1784,FIND(",",W1784,FIND(",",W1784)+1)+1,999)),MapTable!$A:$A,1,0))),"맵없음",
  ""),
IF(ISERROR(FIND(",",W1784,FIND(",",W1784,FIND(",",W1784,FIND(",",W1784)+1)+1)+1)),
  IF(OR(ISERROR(VLOOKUP(LEFT(W1784,FIND(",",W1784)-1),MapTable!$A:$A,1,0)),ISERROR(VLOOKUP(TRIM(MID(W1784,FIND(",",W1784)+1,FIND(",",W1784,FIND(",",W1784)+1)-FIND(",",W1784)-1)),MapTable!$A:$A,1,0)),ISERROR(VLOOKUP(TRIM(MID(W1784,FIND(",",W1784,FIND(",",W1784)+1)+1,FIND(",",W1784,FIND(",",W1784,FIND(",",W1784)+1)+1)-FIND(",",W1784,FIND(",",W1784)+1)-1)),MapTable!$A:$A,1,0)),ISERROR(VLOOKUP(TRIM(MID(W1784,FIND(",",W1784,FIND(",",W1784,FIND(",",W1784)+1)+1)+1,999)),MapTable!$A:$A,1,0))),"맵없음",
  ""),
)))))</f>
        <v/>
      </c>
      <c r="AC1784" t="str">
        <f>IF(ISBLANK(AB1784),"",IF(ISERROR(VLOOKUP(AB1784,[3]DropTable!$A:$A,1,0)),"드랍없음",""))</f>
        <v/>
      </c>
      <c r="AE1784" t="str">
        <f>IF(ISBLANK(AD1784),"",IF(ISERROR(VLOOKUP(AD1784,[3]DropTable!$A:$A,1,0)),"드랍없음",""))</f>
        <v/>
      </c>
      <c r="AG1784">
        <v>9.8000000000000007</v>
      </c>
      <c r="AH1784">
        <v>1</v>
      </c>
    </row>
    <row r="1785" spans="1:34" x14ac:dyDescent="0.3">
      <c r="A1785">
        <v>13</v>
      </c>
      <c r="B1785">
        <v>44</v>
      </c>
      <c r="C1785">
        <f>IF(OR($L1785=TRUE,$A1785=0,MOD($A1785,ChapterTable!$S$20)&lt;&gt;0),
MAX(0,INT(($B1785+ChapterTable!$Q$26+VLOOKUP(SUBSTITUTE(C$1,"성장단계","")&amp;"단계오프셋",ChapterTable!$S:$T,2,0))/ChapterTable!$Q$23)),
MAX(0,INT(($B1785+ChapterTable!$S$26+VLOOKUP(SUBSTITUTE(C$1,"성장단계","")&amp;"보스단계오프셋",ChapterTable!$S:$T,2,0))/ChapterTable!$S$23)))</f>
        <v>4</v>
      </c>
      <c r="D1785">
        <f>IF(OR($L1785=TRUE,$A1785=0,MOD($A1785,ChapterTable!$S$20)&lt;&gt;0),
MAX(0,INT(($B1785+ChapterTable!$Q$26+VLOOKUP(SUBSTITUTE(D$1,"성장단계","")&amp;"단계오프셋",ChapterTable!$S:$T,2,0))/ChapterTable!$Q$23)),
MAX(0,INT(($B1785+ChapterTable!$S$26+VLOOKUP(SUBSTITUTE(D$1,"성장단계","")&amp;"보스단계오프셋",ChapterTable!$S:$T,2,0))/ChapterTable!$S$23)))</f>
        <v>4</v>
      </c>
      <c r="E1785" s="1">
        <f ca="1">IF(AND($A1785=0,$B1785=1),
    VLOOKUP(1,ChapterTable!$1:$1048576,MATCH("최종"&amp;SUBSTITUTE(SUBSTITUTE(E$1,"standard",""),"|Float",""),ChapterTable!$1:$1,0),0)*ChapterTable!$Q$17,
  IF(AND($A1785=0,$B1785=0),
    E1786,
  IF($B1785=0,
    VLOOKUP($A1785,ChapterTable!$1:$1048576,MATCH("최종"&amp;SUBSTITUTE(SUBSTITUTE(E$1,"standard",""),"|Float",""),ChapterTable!$1:$1,0),0),
  IF($B1785=1,
    IF($L1785=FALSE,
      VLOOKUP($A1785,ChapterTable!$1:$1048576,MATCH("최종"&amp;SUBSTITUTE(SUBSTITUTE(E$1,"standard",""),"|Float",""),ChapterTable!$1:$1,0),0),
      VLOOKUP($A1785-ChapterTable!$Q$11,ChapterTable!$1:$1048576,MATCH("최종"&amp;SUBSTITUTE(SUBSTITUTE(E$1,"standard",""),"|Float",""),ChapterTable!$1:$1,0),0)*ChapterTable!$Q$14
    ),
  OFFSET(E1785,-$B1785+IF($L1785,1,0),0)*
    (VLOOKUP(SUBSTITUTE(SUBSTITUTE(E$1,"standard",""),"|Float","")&amp;"인게임누적곱배수",ChapterTable!$S:$T,2,0)^C1785
    +VLOOKUP(SUBSTITUTE(SUBSTITUTE(E$1,"standard",""),"|Float","")&amp;"인게임누적합배수",ChapterTable!$S:$T,2,0)*C1785)
  )
  )
  )
)</f>
        <v>31761.903515624999</v>
      </c>
      <c r="F1785" s="1">
        <f ca="1">IF(AND($A1785=0,$B1785=1),
    VLOOKUP(1,ChapterTable!$1:$1048576,MATCH("최종"&amp;SUBSTITUTE(SUBSTITUTE(F$1,"standard",""),"|Float",""),ChapterTable!$1:$1,0),0)*ChapterTable!$Q$17,
  IF(AND($A1785=0,$B1785=0),
    F1786,
  IF($B1785=0,
    VLOOKUP($A1785,ChapterTable!$1:$1048576,MATCH("최종"&amp;SUBSTITUTE(SUBSTITUTE(F$1,"standard",""),"|Float",""),ChapterTable!$1:$1,0),0),
  IF($B1785=1,
    IF($L1785=FALSE,
      VLOOKUP($A1785,ChapterTable!$1:$1048576,MATCH("최종"&amp;SUBSTITUTE(SUBSTITUTE(F$1,"standard",""),"|Float",""),ChapterTable!$1:$1,0),0),
      VLOOKUP($A1785-ChapterTable!$Q$11,ChapterTable!$1:$1048576,MATCH("최종"&amp;SUBSTITUTE(SUBSTITUTE(F$1,"standard",""),"|Float",""),ChapterTable!$1:$1,0),0)*ChapterTable!$Q$14
    ),
  OFFSET(F1785,-$B1785+IF($L1785,1,0),0)*
    (VLOOKUP(SUBSTITUTE(SUBSTITUTE(F$1,"standard",""),"|Float","")&amp;"인게임누적곱배수",ChapterTable!$S:$T,2,0)^D1785
    +VLOOKUP(SUBSTITUTE(SUBSTITUTE(F$1,"standard",""),"|Float","")&amp;"인게임누적합배수",ChapterTable!$S:$T,2,0)*D1785)
  )
  )
  )
)</f>
        <v>13234.12646484375</v>
      </c>
      <c r="G1785" t="s">
        <v>76</v>
      </c>
      <c r="J1785" t="str">
        <f>IF(ISBLANK(I1785),"",
IFERROR(VLOOKUP(I1785,[1]StringTable!$1:$1048576,MATCH([1]StringTable!$B$1,[1]StringTable!$1:$1,0),0),
IFERROR(VLOOKUP(I1785,[1]InApkStringTable!$1:$1048576,MATCH([1]InApkStringTable!$B$1,[1]InApkStringTable!$1:$1,0),0),
"스트링없음")))</f>
        <v/>
      </c>
      <c r="L1785" t="b">
        <v>1</v>
      </c>
      <c r="N1785" t="str">
        <f>IF(ISBLANK(M1785),"",IF(ISERROR(VLOOKUP(M1785,MapTable!$A:$A,1,0)),"맵없음",""))</f>
        <v/>
      </c>
      <c r="O1785">
        <f t="shared" si="109"/>
        <v>5</v>
      </c>
      <c r="Q1785">
        <f t="shared" si="110"/>
        <v>5</v>
      </c>
      <c r="R1785" t="b">
        <f t="shared" ca="1" si="111"/>
        <v>0</v>
      </c>
      <c r="T1785" t="b">
        <f t="shared" ca="1" si="112"/>
        <v>0</v>
      </c>
      <c r="X1785" t="str">
        <f>IF(ISBLANK(W1785),"",
IF(ISERROR(FIND(",",W1785)),
  IF(ISERROR(VLOOKUP(W1785,MapTable!$A:$A,1,0)),"맵없음",
  ""),
IF(ISERROR(FIND(",",W1785,FIND(",",W1785)+1)),
  IF(OR(ISERROR(VLOOKUP(LEFT(W1785,FIND(",",W1785)-1),MapTable!$A:$A,1,0)),ISERROR(VLOOKUP(TRIM(MID(W1785,FIND(",",W1785)+1,999)),MapTable!$A:$A,1,0))),"맵없음",
  ""),
IF(ISERROR(FIND(",",W1785,FIND(",",W1785,FIND(",",W1785)+1)+1)),
  IF(OR(ISERROR(VLOOKUP(LEFT(W1785,FIND(",",W1785)-1),MapTable!$A:$A,1,0)),ISERROR(VLOOKUP(TRIM(MID(W1785,FIND(",",W1785)+1,FIND(",",W1785,FIND(",",W1785)+1)-FIND(",",W1785)-1)),MapTable!$A:$A,1,0)),ISERROR(VLOOKUP(TRIM(MID(W1785,FIND(",",W1785,FIND(",",W1785)+1)+1,999)),MapTable!$A:$A,1,0))),"맵없음",
  ""),
IF(ISERROR(FIND(",",W1785,FIND(",",W1785,FIND(",",W1785,FIND(",",W1785)+1)+1)+1)),
  IF(OR(ISERROR(VLOOKUP(LEFT(W1785,FIND(",",W1785)-1),MapTable!$A:$A,1,0)),ISERROR(VLOOKUP(TRIM(MID(W1785,FIND(",",W1785)+1,FIND(",",W1785,FIND(",",W1785)+1)-FIND(",",W1785)-1)),MapTable!$A:$A,1,0)),ISERROR(VLOOKUP(TRIM(MID(W1785,FIND(",",W1785,FIND(",",W1785)+1)+1,FIND(",",W1785,FIND(",",W1785,FIND(",",W1785)+1)+1)-FIND(",",W1785,FIND(",",W1785)+1)-1)),MapTable!$A:$A,1,0)),ISERROR(VLOOKUP(TRIM(MID(W1785,FIND(",",W1785,FIND(",",W1785,FIND(",",W1785)+1)+1)+1,999)),MapTable!$A:$A,1,0))),"맵없음",
  ""),
)))))</f>
        <v/>
      </c>
      <c r="AC1785" t="str">
        <f>IF(ISBLANK(AB1785),"",IF(ISERROR(VLOOKUP(AB1785,[3]DropTable!$A:$A,1,0)),"드랍없음",""))</f>
        <v/>
      </c>
      <c r="AE1785" t="str">
        <f>IF(ISBLANK(AD1785),"",IF(ISERROR(VLOOKUP(AD1785,[3]DropTable!$A:$A,1,0)),"드랍없음",""))</f>
        <v/>
      </c>
      <c r="AG1785">
        <v>9.8000000000000007</v>
      </c>
      <c r="AH1785">
        <v>1</v>
      </c>
    </row>
    <row r="1786" spans="1:34" x14ac:dyDescent="0.3">
      <c r="A1786">
        <v>13</v>
      </c>
      <c r="B1786">
        <v>45</v>
      </c>
      <c r="C1786">
        <f>IF(OR($L1786=TRUE,$A1786=0,MOD($A1786,ChapterTable!$S$20)&lt;&gt;0),
MAX(0,INT(($B1786+ChapterTable!$Q$26+VLOOKUP(SUBSTITUTE(C$1,"성장단계","")&amp;"단계오프셋",ChapterTable!$S:$T,2,0))/ChapterTable!$Q$23)),
MAX(0,INT(($B1786+ChapterTable!$S$26+VLOOKUP(SUBSTITUTE(C$1,"성장단계","")&amp;"보스단계오프셋",ChapterTable!$S:$T,2,0))/ChapterTable!$S$23)))</f>
        <v>4</v>
      </c>
      <c r="D1786">
        <f>IF(OR($L1786=TRUE,$A1786=0,MOD($A1786,ChapterTable!$S$20)&lt;&gt;0),
MAX(0,INT(($B1786+ChapterTable!$Q$26+VLOOKUP(SUBSTITUTE(D$1,"성장단계","")&amp;"단계오프셋",ChapterTable!$S:$T,2,0))/ChapterTable!$Q$23)),
MAX(0,INT(($B1786+ChapterTable!$S$26+VLOOKUP(SUBSTITUTE(D$1,"성장단계","")&amp;"보스단계오프셋",ChapterTable!$S:$T,2,0))/ChapterTable!$S$23)))</f>
        <v>4</v>
      </c>
      <c r="E1786" s="1">
        <f ca="1">IF(AND($A1786=0,$B1786=1),
    VLOOKUP(1,ChapterTable!$1:$1048576,MATCH("최종"&amp;SUBSTITUTE(SUBSTITUTE(E$1,"standard",""),"|Float",""),ChapterTable!$1:$1,0),0)*ChapterTable!$Q$17,
  IF(AND($A1786=0,$B1786=0),
    E1787,
  IF($B1786=0,
    VLOOKUP($A1786,ChapterTable!$1:$1048576,MATCH("최종"&amp;SUBSTITUTE(SUBSTITUTE(E$1,"standard",""),"|Float",""),ChapterTable!$1:$1,0),0),
  IF($B1786=1,
    IF($L1786=FALSE,
      VLOOKUP($A1786,ChapterTable!$1:$1048576,MATCH("최종"&amp;SUBSTITUTE(SUBSTITUTE(E$1,"standard",""),"|Float",""),ChapterTable!$1:$1,0),0),
      VLOOKUP($A1786-ChapterTable!$Q$11,ChapterTable!$1:$1048576,MATCH("최종"&amp;SUBSTITUTE(SUBSTITUTE(E$1,"standard",""),"|Float",""),ChapterTable!$1:$1,0),0)*ChapterTable!$Q$14
    ),
  OFFSET(E1786,-$B1786+IF($L1786,1,0),0)*
    (VLOOKUP(SUBSTITUTE(SUBSTITUTE(E$1,"standard",""),"|Float","")&amp;"인게임누적곱배수",ChapterTable!$S:$T,2,0)^C1786
    +VLOOKUP(SUBSTITUTE(SUBSTITUTE(E$1,"standard",""),"|Float","")&amp;"인게임누적합배수",ChapterTable!$S:$T,2,0)*C1786)
  )
  )
  )
)</f>
        <v>31761.903515624999</v>
      </c>
      <c r="F1786" s="1">
        <f ca="1">IF(AND($A1786=0,$B1786=1),
    VLOOKUP(1,ChapterTable!$1:$1048576,MATCH("최종"&amp;SUBSTITUTE(SUBSTITUTE(F$1,"standard",""),"|Float",""),ChapterTable!$1:$1,0),0)*ChapterTable!$Q$17,
  IF(AND($A1786=0,$B1786=0),
    F1787,
  IF($B1786=0,
    VLOOKUP($A1786,ChapterTable!$1:$1048576,MATCH("최종"&amp;SUBSTITUTE(SUBSTITUTE(F$1,"standard",""),"|Float",""),ChapterTable!$1:$1,0),0),
  IF($B1786=1,
    IF($L1786=FALSE,
      VLOOKUP($A1786,ChapterTable!$1:$1048576,MATCH("최종"&amp;SUBSTITUTE(SUBSTITUTE(F$1,"standard",""),"|Float",""),ChapterTable!$1:$1,0),0),
      VLOOKUP($A1786-ChapterTable!$Q$11,ChapterTable!$1:$1048576,MATCH("최종"&amp;SUBSTITUTE(SUBSTITUTE(F$1,"standard",""),"|Float",""),ChapterTable!$1:$1,0),0)*ChapterTable!$Q$14
    ),
  OFFSET(F1786,-$B1786+IF($L1786,1,0),0)*
    (VLOOKUP(SUBSTITUTE(SUBSTITUTE(F$1,"standard",""),"|Float","")&amp;"인게임누적곱배수",ChapterTable!$S:$T,2,0)^D1786
    +VLOOKUP(SUBSTITUTE(SUBSTITUTE(F$1,"standard",""),"|Float","")&amp;"인게임누적합배수",ChapterTable!$S:$T,2,0)*D1786)
  )
  )
  )
)</f>
        <v>13234.12646484375</v>
      </c>
      <c r="G1786" t="s">
        <v>76</v>
      </c>
      <c r="J1786" t="str">
        <f>IF(ISBLANK(I1786),"",
IFERROR(VLOOKUP(I1786,[1]StringTable!$1:$1048576,MATCH([1]StringTable!$B$1,[1]StringTable!$1:$1,0),0),
IFERROR(VLOOKUP(I1786,[1]InApkStringTable!$1:$1048576,MATCH([1]InApkStringTable!$B$1,[1]InApkStringTable!$1:$1,0),0),
"스트링없음")))</f>
        <v/>
      </c>
      <c r="L1786" t="b">
        <v>1</v>
      </c>
      <c r="N1786" t="str">
        <f>IF(ISBLANK(M1786),"",IF(ISERROR(VLOOKUP(M1786,MapTable!$A:$A,1,0)),"맵없음",""))</f>
        <v/>
      </c>
      <c r="O1786">
        <f t="shared" si="109"/>
        <v>11</v>
      </c>
      <c r="Q1786">
        <f t="shared" si="110"/>
        <v>11</v>
      </c>
      <c r="R1786" t="b">
        <f t="shared" ca="1" si="111"/>
        <v>0</v>
      </c>
      <c r="T1786" t="b">
        <f t="shared" ca="1" si="112"/>
        <v>0</v>
      </c>
      <c r="X1786" t="str">
        <f>IF(ISBLANK(W1786),"",
IF(ISERROR(FIND(",",W1786)),
  IF(ISERROR(VLOOKUP(W1786,MapTable!$A:$A,1,0)),"맵없음",
  ""),
IF(ISERROR(FIND(",",W1786,FIND(",",W1786)+1)),
  IF(OR(ISERROR(VLOOKUP(LEFT(W1786,FIND(",",W1786)-1),MapTable!$A:$A,1,0)),ISERROR(VLOOKUP(TRIM(MID(W1786,FIND(",",W1786)+1,999)),MapTable!$A:$A,1,0))),"맵없음",
  ""),
IF(ISERROR(FIND(",",W1786,FIND(",",W1786,FIND(",",W1786)+1)+1)),
  IF(OR(ISERROR(VLOOKUP(LEFT(W1786,FIND(",",W1786)-1),MapTable!$A:$A,1,0)),ISERROR(VLOOKUP(TRIM(MID(W1786,FIND(",",W1786)+1,FIND(",",W1786,FIND(",",W1786)+1)-FIND(",",W1786)-1)),MapTable!$A:$A,1,0)),ISERROR(VLOOKUP(TRIM(MID(W1786,FIND(",",W1786,FIND(",",W1786)+1)+1,999)),MapTable!$A:$A,1,0))),"맵없음",
  ""),
IF(ISERROR(FIND(",",W1786,FIND(",",W1786,FIND(",",W1786,FIND(",",W1786)+1)+1)+1)),
  IF(OR(ISERROR(VLOOKUP(LEFT(W1786,FIND(",",W1786)-1),MapTable!$A:$A,1,0)),ISERROR(VLOOKUP(TRIM(MID(W1786,FIND(",",W1786)+1,FIND(",",W1786,FIND(",",W1786)+1)-FIND(",",W1786)-1)),MapTable!$A:$A,1,0)),ISERROR(VLOOKUP(TRIM(MID(W1786,FIND(",",W1786,FIND(",",W1786)+1)+1,FIND(",",W1786,FIND(",",W1786,FIND(",",W1786)+1)+1)-FIND(",",W1786,FIND(",",W1786)+1)-1)),MapTable!$A:$A,1,0)),ISERROR(VLOOKUP(TRIM(MID(W1786,FIND(",",W1786,FIND(",",W1786,FIND(",",W1786)+1)+1)+1,999)),MapTable!$A:$A,1,0))),"맵없음",
  ""),
)))))</f>
        <v/>
      </c>
      <c r="AC1786" t="str">
        <f>IF(ISBLANK(AB1786),"",IF(ISERROR(VLOOKUP(AB1786,[3]DropTable!$A:$A,1,0)),"드랍없음",""))</f>
        <v/>
      </c>
      <c r="AE1786" t="str">
        <f>IF(ISBLANK(AD1786),"",IF(ISERROR(VLOOKUP(AD1786,[3]DropTable!$A:$A,1,0)),"드랍없음",""))</f>
        <v/>
      </c>
      <c r="AG1786">
        <v>9.8000000000000007</v>
      </c>
      <c r="AH1786">
        <v>1</v>
      </c>
    </row>
    <row r="1787" spans="1:34" x14ac:dyDescent="0.3">
      <c r="A1787">
        <v>13</v>
      </c>
      <c r="B1787">
        <v>46</v>
      </c>
      <c r="C1787">
        <f>IF(OR($L1787=TRUE,$A1787=0,MOD($A1787,ChapterTable!$S$20)&lt;&gt;0),
MAX(0,INT(($B1787+ChapterTable!$Q$26+VLOOKUP(SUBSTITUTE(C$1,"성장단계","")&amp;"단계오프셋",ChapterTable!$S:$T,2,0))/ChapterTable!$Q$23)),
MAX(0,INT(($B1787+ChapterTable!$S$26+VLOOKUP(SUBSTITUTE(C$1,"성장단계","")&amp;"보스단계오프셋",ChapterTable!$S:$T,2,0))/ChapterTable!$S$23)))</f>
        <v>5</v>
      </c>
      <c r="D1787">
        <f>IF(OR($L1787=TRUE,$A1787=0,MOD($A1787,ChapterTable!$S$20)&lt;&gt;0),
MAX(0,INT(($B1787+ChapterTable!$Q$26+VLOOKUP(SUBSTITUTE(D$1,"성장단계","")&amp;"단계오프셋",ChapterTable!$S:$T,2,0))/ChapterTable!$Q$23)),
MAX(0,INT(($B1787+ChapterTable!$S$26+VLOOKUP(SUBSTITUTE(D$1,"성장단계","")&amp;"보스단계오프셋",ChapterTable!$S:$T,2,0))/ChapterTable!$S$23)))</f>
        <v>4</v>
      </c>
      <c r="E1787" s="1">
        <f ca="1">IF(AND($A1787=0,$B1787=1),
    VLOOKUP(1,ChapterTable!$1:$1048576,MATCH("최종"&amp;SUBSTITUTE(SUBSTITUTE(E$1,"standard",""),"|Float",""),ChapterTable!$1:$1,0),0)*ChapterTable!$Q$17,
  IF(AND($A1787=0,$B1787=0),
    E1788,
  IF($B1787=0,
    VLOOKUP($A1787,ChapterTable!$1:$1048576,MATCH("최종"&amp;SUBSTITUTE(SUBSTITUTE(E$1,"standard",""),"|Float",""),ChapterTable!$1:$1,0),0),
  IF($B1787=1,
    IF($L1787=FALSE,
      VLOOKUP($A1787,ChapterTable!$1:$1048576,MATCH("최종"&amp;SUBSTITUTE(SUBSTITUTE(E$1,"standard",""),"|Float",""),ChapterTable!$1:$1,0),0),
      VLOOKUP($A1787-ChapterTable!$Q$11,ChapterTable!$1:$1048576,MATCH("최종"&amp;SUBSTITUTE(SUBSTITUTE(E$1,"standard",""),"|Float",""),ChapterTable!$1:$1,0),0)*ChapterTable!$Q$14
    ),
  OFFSET(E1787,-$B1787+IF($L1787,1,0),0)*
    (VLOOKUP(SUBSTITUTE(SUBSTITUTE(E$1,"standard",""),"|Float","")&amp;"인게임누적곱배수",ChapterTable!$S:$T,2,0)^C1787
    +VLOOKUP(SUBSTITUTE(SUBSTITUTE(E$1,"standard",""),"|Float","")&amp;"인게임누적합배수",ChapterTable!$S:$T,2,0)*C1787)
  )
  )
  )
)</f>
        <v>36393.847778320313</v>
      </c>
      <c r="F1787" s="1">
        <f ca="1">IF(AND($A1787=0,$B1787=1),
    VLOOKUP(1,ChapterTable!$1:$1048576,MATCH("최종"&amp;SUBSTITUTE(SUBSTITUTE(F$1,"standard",""),"|Float",""),ChapterTable!$1:$1,0),0)*ChapterTable!$Q$17,
  IF(AND($A1787=0,$B1787=0),
    F1788,
  IF($B1787=0,
    VLOOKUP($A1787,ChapterTable!$1:$1048576,MATCH("최종"&amp;SUBSTITUTE(SUBSTITUTE(F$1,"standard",""),"|Float",""),ChapterTable!$1:$1,0),0),
  IF($B1787=1,
    IF($L1787=FALSE,
      VLOOKUP($A1787,ChapterTable!$1:$1048576,MATCH("최종"&amp;SUBSTITUTE(SUBSTITUTE(F$1,"standard",""),"|Float",""),ChapterTable!$1:$1,0),0),
      VLOOKUP($A1787-ChapterTable!$Q$11,ChapterTable!$1:$1048576,MATCH("최종"&amp;SUBSTITUTE(SUBSTITUTE(F$1,"standard",""),"|Float",""),ChapterTable!$1:$1,0),0)*ChapterTable!$Q$14
    ),
  OFFSET(F1787,-$B1787+IF($L1787,1,0),0)*
    (VLOOKUP(SUBSTITUTE(SUBSTITUTE(F$1,"standard",""),"|Float","")&amp;"인게임누적곱배수",ChapterTable!$S:$T,2,0)^D1787
    +VLOOKUP(SUBSTITUTE(SUBSTITUTE(F$1,"standard",""),"|Float","")&amp;"인게임누적합배수",ChapterTable!$S:$T,2,0)*D1787)
  )
  )
  )
)</f>
        <v>13234.12646484375</v>
      </c>
      <c r="G1787" t="s">
        <v>76</v>
      </c>
      <c r="J1787" t="str">
        <f>IF(ISBLANK(I1787),"",
IFERROR(VLOOKUP(I1787,[1]StringTable!$1:$1048576,MATCH([1]StringTable!$B$1,[1]StringTable!$1:$1,0),0),
IFERROR(VLOOKUP(I1787,[1]InApkStringTable!$1:$1048576,MATCH([1]InApkStringTable!$B$1,[1]InApkStringTable!$1:$1,0),0),
"스트링없음")))</f>
        <v/>
      </c>
      <c r="L1787" t="b">
        <v>1</v>
      </c>
      <c r="N1787" t="str">
        <f>IF(ISBLANK(M1787),"",IF(ISERROR(VLOOKUP(M1787,MapTable!$A:$A,1,0)),"맵없음",""))</f>
        <v/>
      </c>
      <c r="O1787">
        <f t="shared" si="109"/>
        <v>5</v>
      </c>
      <c r="Q1787">
        <f t="shared" si="110"/>
        <v>5</v>
      </c>
      <c r="R1787" t="b">
        <f t="shared" ca="1" si="111"/>
        <v>0</v>
      </c>
      <c r="T1787" t="b">
        <f t="shared" ca="1" si="112"/>
        <v>0</v>
      </c>
      <c r="X1787" t="str">
        <f>IF(ISBLANK(W1787),"",
IF(ISERROR(FIND(",",W1787)),
  IF(ISERROR(VLOOKUP(W1787,MapTable!$A:$A,1,0)),"맵없음",
  ""),
IF(ISERROR(FIND(",",W1787,FIND(",",W1787)+1)),
  IF(OR(ISERROR(VLOOKUP(LEFT(W1787,FIND(",",W1787)-1),MapTable!$A:$A,1,0)),ISERROR(VLOOKUP(TRIM(MID(W1787,FIND(",",W1787)+1,999)),MapTable!$A:$A,1,0))),"맵없음",
  ""),
IF(ISERROR(FIND(",",W1787,FIND(",",W1787,FIND(",",W1787)+1)+1)),
  IF(OR(ISERROR(VLOOKUP(LEFT(W1787,FIND(",",W1787)-1),MapTable!$A:$A,1,0)),ISERROR(VLOOKUP(TRIM(MID(W1787,FIND(",",W1787)+1,FIND(",",W1787,FIND(",",W1787)+1)-FIND(",",W1787)-1)),MapTable!$A:$A,1,0)),ISERROR(VLOOKUP(TRIM(MID(W1787,FIND(",",W1787,FIND(",",W1787)+1)+1,999)),MapTable!$A:$A,1,0))),"맵없음",
  ""),
IF(ISERROR(FIND(",",W1787,FIND(",",W1787,FIND(",",W1787,FIND(",",W1787)+1)+1)+1)),
  IF(OR(ISERROR(VLOOKUP(LEFT(W1787,FIND(",",W1787)-1),MapTable!$A:$A,1,0)),ISERROR(VLOOKUP(TRIM(MID(W1787,FIND(",",W1787)+1,FIND(",",W1787,FIND(",",W1787)+1)-FIND(",",W1787)-1)),MapTable!$A:$A,1,0)),ISERROR(VLOOKUP(TRIM(MID(W1787,FIND(",",W1787,FIND(",",W1787)+1)+1,FIND(",",W1787,FIND(",",W1787,FIND(",",W1787)+1)+1)-FIND(",",W1787,FIND(",",W1787)+1)-1)),MapTable!$A:$A,1,0)),ISERROR(VLOOKUP(TRIM(MID(W1787,FIND(",",W1787,FIND(",",W1787,FIND(",",W1787)+1)+1)+1,999)),MapTable!$A:$A,1,0))),"맵없음",
  ""),
)))))</f>
        <v/>
      </c>
      <c r="AC1787" t="str">
        <f>IF(ISBLANK(AB1787),"",IF(ISERROR(VLOOKUP(AB1787,[3]DropTable!$A:$A,1,0)),"드랍없음",""))</f>
        <v/>
      </c>
      <c r="AE1787" t="str">
        <f>IF(ISBLANK(AD1787),"",IF(ISERROR(VLOOKUP(AD1787,[3]DropTable!$A:$A,1,0)),"드랍없음",""))</f>
        <v/>
      </c>
      <c r="AG1787">
        <v>9.8000000000000007</v>
      </c>
      <c r="AH1787">
        <v>1</v>
      </c>
    </row>
    <row r="1788" spans="1:34" x14ac:dyDescent="0.3">
      <c r="A1788">
        <v>13</v>
      </c>
      <c r="B1788">
        <v>47</v>
      </c>
      <c r="C1788">
        <f>IF(OR($L1788=TRUE,$A1788=0,MOD($A1788,ChapterTable!$S$20)&lt;&gt;0),
MAX(0,INT(($B1788+ChapterTable!$Q$26+VLOOKUP(SUBSTITUTE(C$1,"성장단계","")&amp;"단계오프셋",ChapterTable!$S:$T,2,0))/ChapterTable!$Q$23)),
MAX(0,INT(($B1788+ChapterTable!$S$26+VLOOKUP(SUBSTITUTE(C$1,"성장단계","")&amp;"보스단계오프셋",ChapterTable!$S:$T,2,0))/ChapterTable!$S$23)))</f>
        <v>5</v>
      </c>
      <c r="D1788">
        <f>IF(OR($L1788=TRUE,$A1788=0,MOD($A1788,ChapterTable!$S$20)&lt;&gt;0),
MAX(0,INT(($B1788+ChapterTable!$Q$26+VLOOKUP(SUBSTITUTE(D$1,"성장단계","")&amp;"단계오프셋",ChapterTable!$S:$T,2,0))/ChapterTable!$Q$23)),
MAX(0,INT(($B1788+ChapterTable!$S$26+VLOOKUP(SUBSTITUTE(D$1,"성장단계","")&amp;"보스단계오프셋",ChapterTable!$S:$T,2,0))/ChapterTable!$S$23)))</f>
        <v>4</v>
      </c>
      <c r="E1788" s="1">
        <f ca="1">IF(AND($A1788=0,$B1788=1),
    VLOOKUP(1,ChapterTable!$1:$1048576,MATCH("최종"&amp;SUBSTITUTE(SUBSTITUTE(E$1,"standard",""),"|Float",""),ChapterTable!$1:$1,0),0)*ChapterTable!$Q$17,
  IF(AND($A1788=0,$B1788=0),
    E1789,
  IF($B1788=0,
    VLOOKUP($A1788,ChapterTable!$1:$1048576,MATCH("최종"&amp;SUBSTITUTE(SUBSTITUTE(E$1,"standard",""),"|Float",""),ChapterTable!$1:$1,0),0),
  IF($B1788=1,
    IF($L1788=FALSE,
      VLOOKUP($A1788,ChapterTable!$1:$1048576,MATCH("최종"&amp;SUBSTITUTE(SUBSTITUTE(E$1,"standard",""),"|Float",""),ChapterTable!$1:$1,0),0),
      VLOOKUP($A1788-ChapterTable!$Q$11,ChapterTable!$1:$1048576,MATCH("최종"&amp;SUBSTITUTE(SUBSTITUTE(E$1,"standard",""),"|Float",""),ChapterTable!$1:$1,0),0)*ChapterTable!$Q$14
    ),
  OFFSET(E1788,-$B1788+IF($L1788,1,0),0)*
    (VLOOKUP(SUBSTITUTE(SUBSTITUTE(E$1,"standard",""),"|Float","")&amp;"인게임누적곱배수",ChapterTable!$S:$T,2,0)^C1788
    +VLOOKUP(SUBSTITUTE(SUBSTITUTE(E$1,"standard",""),"|Float","")&amp;"인게임누적합배수",ChapterTable!$S:$T,2,0)*C1788)
  )
  )
  )
)</f>
        <v>36393.847778320313</v>
      </c>
      <c r="F1788" s="1">
        <f ca="1">IF(AND($A1788=0,$B1788=1),
    VLOOKUP(1,ChapterTable!$1:$1048576,MATCH("최종"&amp;SUBSTITUTE(SUBSTITUTE(F$1,"standard",""),"|Float",""),ChapterTable!$1:$1,0),0)*ChapterTable!$Q$17,
  IF(AND($A1788=0,$B1788=0),
    F1789,
  IF($B1788=0,
    VLOOKUP($A1788,ChapterTable!$1:$1048576,MATCH("최종"&amp;SUBSTITUTE(SUBSTITUTE(F$1,"standard",""),"|Float",""),ChapterTable!$1:$1,0),0),
  IF($B1788=1,
    IF($L1788=FALSE,
      VLOOKUP($A1788,ChapterTable!$1:$1048576,MATCH("최종"&amp;SUBSTITUTE(SUBSTITUTE(F$1,"standard",""),"|Float",""),ChapterTable!$1:$1,0),0),
      VLOOKUP($A1788-ChapterTable!$Q$11,ChapterTable!$1:$1048576,MATCH("최종"&amp;SUBSTITUTE(SUBSTITUTE(F$1,"standard",""),"|Float",""),ChapterTable!$1:$1,0),0)*ChapterTable!$Q$14
    ),
  OFFSET(F1788,-$B1788+IF($L1788,1,0),0)*
    (VLOOKUP(SUBSTITUTE(SUBSTITUTE(F$1,"standard",""),"|Float","")&amp;"인게임누적곱배수",ChapterTable!$S:$T,2,0)^D1788
    +VLOOKUP(SUBSTITUTE(SUBSTITUTE(F$1,"standard",""),"|Float","")&amp;"인게임누적합배수",ChapterTable!$S:$T,2,0)*D1788)
  )
  )
  )
)</f>
        <v>13234.12646484375</v>
      </c>
      <c r="G1788" t="s">
        <v>76</v>
      </c>
      <c r="J1788" t="str">
        <f>IF(ISBLANK(I1788),"",
IFERROR(VLOOKUP(I1788,[1]StringTable!$1:$1048576,MATCH([1]StringTable!$B$1,[1]StringTable!$1:$1,0),0),
IFERROR(VLOOKUP(I1788,[1]InApkStringTable!$1:$1048576,MATCH([1]InApkStringTable!$B$1,[1]InApkStringTable!$1:$1,0),0),
"스트링없음")))</f>
        <v/>
      </c>
      <c r="L1788" t="b">
        <v>1</v>
      </c>
      <c r="N1788" t="str">
        <f>IF(ISBLANK(M1788),"",IF(ISERROR(VLOOKUP(M1788,MapTable!$A:$A,1,0)),"맵없음",""))</f>
        <v/>
      </c>
      <c r="O1788">
        <f t="shared" si="109"/>
        <v>5</v>
      </c>
      <c r="Q1788">
        <f t="shared" si="110"/>
        <v>5</v>
      </c>
      <c r="R1788" t="b">
        <f t="shared" ca="1" si="111"/>
        <v>0</v>
      </c>
      <c r="T1788" t="b">
        <f t="shared" ca="1" si="112"/>
        <v>0</v>
      </c>
      <c r="X1788" t="str">
        <f>IF(ISBLANK(W1788),"",
IF(ISERROR(FIND(",",W1788)),
  IF(ISERROR(VLOOKUP(W1788,MapTable!$A:$A,1,0)),"맵없음",
  ""),
IF(ISERROR(FIND(",",W1788,FIND(",",W1788)+1)),
  IF(OR(ISERROR(VLOOKUP(LEFT(W1788,FIND(",",W1788)-1),MapTable!$A:$A,1,0)),ISERROR(VLOOKUP(TRIM(MID(W1788,FIND(",",W1788)+1,999)),MapTable!$A:$A,1,0))),"맵없음",
  ""),
IF(ISERROR(FIND(",",W1788,FIND(",",W1788,FIND(",",W1788)+1)+1)),
  IF(OR(ISERROR(VLOOKUP(LEFT(W1788,FIND(",",W1788)-1),MapTable!$A:$A,1,0)),ISERROR(VLOOKUP(TRIM(MID(W1788,FIND(",",W1788)+1,FIND(",",W1788,FIND(",",W1788)+1)-FIND(",",W1788)-1)),MapTable!$A:$A,1,0)),ISERROR(VLOOKUP(TRIM(MID(W1788,FIND(",",W1788,FIND(",",W1788)+1)+1,999)),MapTable!$A:$A,1,0))),"맵없음",
  ""),
IF(ISERROR(FIND(",",W1788,FIND(",",W1788,FIND(",",W1788,FIND(",",W1788)+1)+1)+1)),
  IF(OR(ISERROR(VLOOKUP(LEFT(W1788,FIND(",",W1788)-1),MapTable!$A:$A,1,0)),ISERROR(VLOOKUP(TRIM(MID(W1788,FIND(",",W1788)+1,FIND(",",W1788,FIND(",",W1788)+1)-FIND(",",W1788)-1)),MapTable!$A:$A,1,0)),ISERROR(VLOOKUP(TRIM(MID(W1788,FIND(",",W1788,FIND(",",W1788)+1)+1,FIND(",",W1788,FIND(",",W1788,FIND(",",W1788)+1)+1)-FIND(",",W1788,FIND(",",W1788)+1)-1)),MapTable!$A:$A,1,0)),ISERROR(VLOOKUP(TRIM(MID(W1788,FIND(",",W1788,FIND(",",W1788,FIND(",",W1788)+1)+1)+1,999)),MapTable!$A:$A,1,0))),"맵없음",
  ""),
)))))</f>
        <v/>
      </c>
      <c r="AC1788" t="str">
        <f>IF(ISBLANK(AB1788),"",IF(ISERROR(VLOOKUP(AB1788,[3]DropTable!$A:$A,1,0)),"드랍없음",""))</f>
        <v/>
      </c>
      <c r="AE1788" t="str">
        <f>IF(ISBLANK(AD1788),"",IF(ISERROR(VLOOKUP(AD1788,[3]DropTable!$A:$A,1,0)),"드랍없음",""))</f>
        <v/>
      </c>
      <c r="AG1788">
        <v>9.8000000000000007</v>
      </c>
      <c r="AH1788">
        <v>1</v>
      </c>
    </row>
    <row r="1789" spans="1:34" x14ac:dyDescent="0.3">
      <c r="A1789">
        <v>13</v>
      </c>
      <c r="B1789">
        <v>48</v>
      </c>
      <c r="C1789">
        <f>IF(OR($L1789=TRUE,$A1789=0,MOD($A1789,ChapterTable!$S$20)&lt;&gt;0),
MAX(0,INT(($B1789+ChapterTable!$Q$26+VLOOKUP(SUBSTITUTE(C$1,"성장단계","")&amp;"단계오프셋",ChapterTable!$S:$T,2,0))/ChapterTable!$Q$23)),
MAX(0,INT(($B1789+ChapterTable!$S$26+VLOOKUP(SUBSTITUTE(C$1,"성장단계","")&amp;"보스단계오프셋",ChapterTable!$S:$T,2,0))/ChapterTable!$S$23)))</f>
        <v>5</v>
      </c>
      <c r="D1789">
        <f>IF(OR($L1789=TRUE,$A1789=0,MOD($A1789,ChapterTable!$S$20)&lt;&gt;0),
MAX(0,INT(($B1789+ChapterTable!$Q$26+VLOOKUP(SUBSTITUTE(D$1,"성장단계","")&amp;"단계오프셋",ChapterTable!$S:$T,2,0))/ChapterTable!$Q$23)),
MAX(0,INT(($B1789+ChapterTable!$S$26+VLOOKUP(SUBSTITUTE(D$1,"성장단계","")&amp;"보스단계오프셋",ChapterTable!$S:$T,2,0))/ChapterTable!$S$23)))</f>
        <v>4</v>
      </c>
      <c r="E1789" s="1">
        <f ca="1">IF(AND($A1789=0,$B1789=1),
    VLOOKUP(1,ChapterTable!$1:$1048576,MATCH("최종"&amp;SUBSTITUTE(SUBSTITUTE(E$1,"standard",""),"|Float",""),ChapterTable!$1:$1,0),0)*ChapterTable!$Q$17,
  IF(AND($A1789=0,$B1789=0),
    E1790,
  IF($B1789=0,
    VLOOKUP($A1789,ChapterTable!$1:$1048576,MATCH("최종"&amp;SUBSTITUTE(SUBSTITUTE(E$1,"standard",""),"|Float",""),ChapterTable!$1:$1,0),0),
  IF($B1789=1,
    IF($L1789=FALSE,
      VLOOKUP($A1789,ChapterTable!$1:$1048576,MATCH("최종"&amp;SUBSTITUTE(SUBSTITUTE(E$1,"standard",""),"|Float",""),ChapterTable!$1:$1,0),0),
      VLOOKUP($A1789-ChapterTable!$Q$11,ChapterTable!$1:$1048576,MATCH("최종"&amp;SUBSTITUTE(SUBSTITUTE(E$1,"standard",""),"|Float",""),ChapterTable!$1:$1,0),0)*ChapterTable!$Q$14
    ),
  OFFSET(E1789,-$B1789+IF($L1789,1,0),0)*
    (VLOOKUP(SUBSTITUTE(SUBSTITUTE(E$1,"standard",""),"|Float","")&amp;"인게임누적곱배수",ChapterTable!$S:$T,2,0)^C1789
    +VLOOKUP(SUBSTITUTE(SUBSTITUTE(E$1,"standard",""),"|Float","")&amp;"인게임누적합배수",ChapterTable!$S:$T,2,0)*C1789)
  )
  )
  )
)</f>
        <v>36393.847778320313</v>
      </c>
      <c r="F1789" s="1">
        <f ca="1">IF(AND($A1789=0,$B1789=1),
    VLOOKUP(1,ChapterTable!$1:$1048576,MATCH("최종"&amp;SUBSTITUTE(SUBSTITUTE(F$1,"standard",""),"|Float",""),ChapterTable!$1:$1,0),0)*ChapterTable!$Q$17,
  IF(AND($A1789=0,$B1789=0),
    F1790,
  IF($B1789=0,
    VLOOKUP($A1789,ChapterTable!$1:$1048576,MATCH("최종"&amp;SUBSTITUTE(SUBSTITUTE(F$1,"standard",""),"|Float",""),ChapterTable!$1:$1,0),0),
  IF($B1789=1,
    IF($L1789=FALSE,
      VLOOKUP($A1789,ChapterTable!$1:$1048576,MATCH("최종"&amp;SUBSTITUTE(SUBSTITUTE(F$1,"standard",""),"|Float",""),ChapterTable!$1:$1,0),0),
      VLOOKUP($A1789-ChapterTable!$Q$11,ChapterTable!$1:$1048576,MATCH("최종"&amp;SUBSTITUTE(SUBSTITUTE(F$1,"standard",""),"|Float",""),ChapterTable!$1:$1,0),0)*ChapterTable!$Q$14
    ),
  OFFSET(F1789,-$B1789+IF($L1789,1,0),0)*
    (VLOOKUP(SUBSTITUTE(SUBSTITUTE(F$1,"standard",""),"|Float","")&amp;"인게임누적곱배수",ChapterTable!$S:$T,2,0)^D1789
    +VLOOKUP(SUBSTITUTE(SUBSTITUTE(F$1,"standard",""),"|Float","")&amp;"인게임누적합배수",ChapterTable!$S:$T,2,0)*D1789)
  )
  )
  )
)</f>
        <v>13234.12646484375</v>
      </c>
      <c r="G1789" t="s">
        <v>76</v>
      </c>
      <c r="J1789" t="str">
        <f>IF(ISBLANK(I1789),"",
IFERROR(VLOOKUP(I1789,[1]StringTable!$1:$1048576,MATCH([1]StringTable!$B$1,[1]StringTable!$1:$1,0),0),
IFERROR(VLOOKUP(I1789,[1]InApkStringTable!$1:$1048576,MATCH([1]InApkStringTable!$B$1,[1]InApkStringTable!$1:$1,0),0),
"스트링없음")))</f>
        <v/>
      </c>
      <c r="L1789" t="b">
        <v>1</v>
      </c>
      <c r="N1789" t="str">
        <f>IF(ISBLANK(M1789),"",IF(ISERROR(VLOOKUP(M1789,MapTable!$A:$A,1,0)),"맵없음",""))</f>
        <v/>
      </c>
      <c r="O1789">
        <f t="shared" si="109"/>
        <v>5</v>
      </c>
      <c r="Q1789">
        <f t="shared" si="110"/>
        <v>5</v>
      </c>
      <c r="R1789" t="b">
        <f t="shared" ca="1" si="111"/>
        <v>0</v>
      </c>
      <c r="T1789" t="b">
        <f t="shared" ca="1" si="112"/>
        <v>0</v>
      </c>
      <c r="X1789" t="str">
        <f>IF(ISBLANK(W1789),"",
IF(ISERROR(FIND(",",W1789)),
  IF(ISERROR(VLOOKUP(W1789,MapTable!$A:$A,1,0)),"맵없음",
  ""),
IF(ISERROR(FIND(",",W1789,FIND(",",W1789)+1)),
  IF(OR(ISERROR(VLOOKUP(LEFT(W1789,FIND(",",W1789)-1),MapTable!$A:$A,1,0)),ISERROR(VLOOKUP(TRIM(MID(W1789,FIND(",",W1789)+1,999)),MapTable!$A:$A,1,0))),"맵없음",
  ""),
IF(ISERROR(FIND(",",W1789,FIND(",",W1789,FIND(",",W1789)+1)+1)),
  IF(OR(ISERROR(VLOOKUP(LEFT(W1789,FIND(",",W1789)-1),MapTable!$A:$A,1,0)),ISERROR(VLOOKUP(TRIM(MID(W1789,FIND(",",W1789)+1,FIND(",",W1789,FIND(",",W1789)+1)-FIND(",",W1789)-1)),MapTable!$A:$A,1,0)),ISERROR(VLOOKUP(TRIM(MID(W1789,FIND(",",W1789,FIND(",",W1789)+1)+1,999)),MapTable!$A:$A,1,0))),"맵없음",
  ""),
IF(ISERROR(FIND(",",W1789,FIND(",",W1789,FIND(",",W1789,FIND(",",W1789)+1)+1)+1)),
  IF(OR(ISERROR(VLOOKUP(LEFT(W1789,FIND(",",W1789)-1),MapTable!$A:$A,1,0)),ISERROR(VLOOKUP(TRIM(MID(W1789,FIND(",",W1789)+1,FIND(",",W1789,FIND(",",W1789)+1)-FIND(",",W1789)-1)),MapTable!$A:$A,1,0)),ISERROR(VLOOKUP(TRIM(MID(W1789,FIND(",",W1789,FIND(",",W1789)+1)+1,FIND(",",W1789,FIND(",",W1789,FIND(",",W1789)+1)+1)-FIND(",",W1789,FIND(",",W1789)+1)-1)),MapTable!$A:$A,1,0)),ISERROR(VLOOKUP(TRIM(MID(W1789,FIND(",",W1789,FIND(",",W1789,FIND(",",W1789)+1)+1)+1,999)),MapTable!$A:$A,1,0))),"맵없음",
  ""),
)))))</f>
        <v/>
      </c>
      <c r="AC1789" t="str">
        <f>IF(ISBLANK(AB1789),"",IF(ISERROR(VLOOKUP(AB1789,[3]DropTable!$A:$A,1,0)),"드랍없음",""))</f>
        <v/>
      </c>
      <c r="AE1789" t="str">
        <f>IF(ISBLANK(AD1789),"",IF(ISERROR(VLOOKUP(AD1789,[3]DropTable!$A:$A,1,0)),"드랍없음",""))</f>
        <v/>
      </c>
      <c r="AG1789">
        <v>9.8000000000000007</v>
      </c>
      <c r="AH1789">
        <v>1</v>
      </c>
    </row>
    <row r="1790" spans="1:34" x14ac:dyDescent="0.3">
      <c r="A1790">
        <v>13</v>
      </c>
      <c r="B1790">
        <v>49</v>
      </c>
      <c r="C1790">
        <f>IF(OR($L1790=TRUE,$A1790=0,MOD($A1790,ChapterTable!$S$20)&lt;&gt;0),
MAX(0,INT(($B1790+ChapterTable!$Q$26+VLOOKUP(SUBSTITUTE(C$1,"성장단계","")&amp;"단계오프셋",ChapterTable!$S:$T,2,0))/ChapterTable!$Q$23)),
MAX(0,INT(($B1790+ChapterTable!$S$26+VLOOKUP(SUBSTITUTE(C$1,"성장단계","")&amp;"보스단계오프셋",ChapterTable!$S:$T,2,0))/ChapterTable!$S$23)))</f>
        <v>5</v>
      </c>
      <c r="D1790">
        <f>IF(OR($L1790=TRUE,$A1790=0,MOD($A1790,ChapterTable!$S$20)&lt;&gt;0),
MAX(0,INT(($B1790+ChapterTable!$Q$26+VLOOKUP(SUBSTITUTE(D$1,"성장단계","")&amp;"단계오프셋",ChapterTable!$S:$T,2,0))/ChapterTable!$Q$23)),
MAX(0,INT(($B1790+ChapterTable!$S$26+VLOOKUP(SUBSTITUTE(D$1,"성장단계","")&amp;"보스단계오프셋",ChapterTable!$S:$T,2,0))/ChapterTable!$S$23)))</f>
        <v>4</v>
      </c>
      <c r="E1790" s="1">
        <f ca="1">IF(AND($A1790=0,$B1790=1),
    VLOOKUP(1,ChapterTable!$1:$1048576,MATCH("최종"&amp;SUBSTITUTE(SUBSTITUTE(E$1,"standard",""),"|Float",""),ChapterTable!$1:$1,0),0)*ChapterTable!$Q$17,
  IF(AND($A1790=0,$B1790=0),
    E1791,
  IF($B1790=0,
    VLOOKUP($A1790,ChapterTable!$1:$1048576,MATCH("최종"&amp;SUBSTITUTE(SUBSTITUTE(E$1,"standard",""),"|Float",""),ChapterTable!$1:$1,0),0),
  IF($B1790=1,
    IF($L1790=FALSE,
      VLOOKUP($A1790,ChapterTable!$1:$1048576,MATCH("최종"&amp;SUBSTITUTE(SUBSTITUTE(E$1,"standard",""),"|Float",""),ChapterTable!$1:$1,0),0),
      VLOOKUP($A1790-ChapterTable!$Q$11,ChapterTable!$1:$1048576,MATCH("최종"&amp;SUBSTITUTE(SUBSTITUTE(E$1,"standard",""),"|Float",""),ChapterTable!$1:$1,0),0)*ChapterTable!$Q$14
    ),
  OFFSET(E1790,-$B1790+IF($L1790,1,0),0)*
    (VLOOKUP(SUBSTITUTE(SUBSTITUTE(E$1,"standard",""),"|Float","")&amp;"인게임누적곱배수",ChapterTable!$S:$T,2,0)^C1790
    +VLOOKUP(SUBSTITUTE(SUBSTITUTE(E$1,"standard",""),"|Float","")&amp;"인게임누적합배수",ChapterTable!$S:$T,2,0)*C1790)
  )
  )
  )
)</f>
        <v>36393.847778320313</v>
      </c>
      <c r="F1790" s="1">
        <f ca="1">IF(AND($A1790=0,$B1790=1),
    VLOOKUP(1,ChapterTable!$1:$1048576,MATCH("최종"&amp;SUBSTITUTE(SUBSTITUTE(F$1,"standard",""),"|Float",""),ChapterTable!$1:$1,0),0)*ChapterTable!$Q$17,
  IF(AND($A1790=0,$B1790=0),
    F1791,
  IF($B1790=0,
    VLOOKUP($A1790,ChapterTable!$1:$1048576,MATCH("최종"&amp;SUBSTITUTE(SUBSTITUTE(F$1,"standard",""),"|Float",""),ChapterTable!$1:$1,0),0),
  IF($B1790=1,
    IF($L1790=FALSE,
      VLOOKUP($A1790,ChapterTable!$1:$1048576,MATCH("최종"&amp;SUBSTITUTE(SUBSTITUTE(F$1,"standard",""),"|Float",""),ChapterTable!$1:$1,0),0),
      VLOOKUP($A1790-ChapterTable!$Q$11,ChapterTable!$1:$1048576,MATCH("최종"&amp;SUBSTITUTE(SUBSTITUTE(F$1,"standard",""),"|Float",""),ChapterTable!$1:$1,0),0)*ChapterTable!$Q$14
    ),
  OFFSET(F1790,-$B1790+IF($L1790,1,0),0)*
    (VLOOKUP(SUBSTITUTE(SUBSTITUTE(F$1,"standard",""),"|Float","")&amp;"인게임누적곱배수",ChapterTable!$S:$T,2,0)^D1790
    +VLOOKUP(SUBSTITUTE(SUBSTITUTE(F$1,"standard",""),"|Float","")&amp;"인게임누적합배수",ChapterTable!$S:$T,2,0)*D1790)
  )
  )
  )
)</f>
        <v>13234.12646484375</v>
      </c>
      <c r="G1790" t="s">
        <v>76</v>
      </c>
      <c r="J1790" t="str">
        <f>IF(ISBLANK(I1790),"",
IFERROR(VLOOKUP(I1790,[1]StringTable!$1:$1048576,MATCH([1]StringTable!$B$1,[1]StringTable!$1:$1,0),0),
IFERROR(VLOOKUP(I1790,[1]InApkStringTable!$1:$1048576,MATCH([1]InApkStringTable!$B$1,[1]InApkStringTable!$1:$1,0),0),
"스트링없음")))</f>
        <v/>
      </c>
      <c r="L1790" t="b">
        <v>1</v>
      </c>
      <c r="N1790" t="str">
        <f>IF(ISBLANK(M1790),"",IF(ISERROR(VLOOKUP(M1790,MapTable!$A:$A,1,0)),"맵없음",""))</f>
        <v/>
      </c>
      <c r="O1790">
        <f t="shared" si="109"/>
        <v>95</v>
      </c>
      <c r="Q1790">
        <f t="shared" si="110"/>
        <v>95</v>
      </c>
      <c r="R1790" t="b">
        <f t="shared" ca="1" si="111"/>
        <v>1</v>
      </c>
      <c r="T1790" t="b">
        <f t="shared" ca="1" si="112"/>
        <v>1</v>
      </c>
      <c r="X1790" t="str">
        <f>IF(ISBLANK(W1790),"",
IF(ISERROR(FIND(",",W1790)),
  IF(ISERROR(VLOOKUP(W1790,MapTable!$A:$A,1,0)),"맵없음",
  ""),
IF(ISERROR(FIND(",",W1790,FIND(",",W1790)+1)),
  IF(OR(ISERROR(VLOOKUP(LEFT(W1790,FIND(",",W1790)-1),MapTable!$A:$A,1,0)),ISERROR(VLOOKUP(TRIM(MID(W1790,FIND(",",W1790)+1,999)),MapTable!$A:$A,1,0))),"맵없음",
  ""),
IF(ISERROR(FIND(",",W1790,FIND(",",W1790,FIND(",",W1790)+1)+1)),
  IF(OR(ISERROR(VLOOKUP(LEFT(W1790,FIND(",",W1790)-1),MapTable!$A:$A,1,0)),ISERROR(VLOOKUP(TRIM(MID(W1790,FIND(",",W1790)+1,FIND(",",W1790,FIND(",",W1790)+1)-FIND(",",W1790)-1)),MapTable!$A:$A,1,0)),ISERROR(VLOOKUP(TRIM(MID(W1790,FIND(",",W1790,FIND(",",W1790)+1)+1,999)),MapTable!$A:$A,1,0))),"맵없음",
  ""),
IF(ISERROR(FIND(",",W1790,FIND(",",W1790,FIND(",",W1790,FIND(",",W1790)+1)+1)+1)),
  IF(OR(ISERROR(VLOOKUP(LEFT(W1790,FIND(",",W1790)-1),MapTable!$A:$A,1,0)),ISERROR(VLOOKUP(TRIM(MID(W1790,FIND(",",W1790)+1,FIND(",",W1790,FIND(",",W1790)+1)-FIND(",",W1790)-1)),MapTable!$A:$A,1,0)),ISERROR(VLOOKUP(TRIM(MID(W1790,FIND(",",W1790,FIND(",",W1790)+1)+1,FIND(",",W1790,FIND(",",W1790,FIND(",",W1790)+1)+1)-FIND(",",W1790,FIND(",",W1790)+1)-1)),MapTable!$A:$A,1,0)),ISERROR(VLOOKUP(TRIM(MID(W1790,FIND(",",W1790,FIND(",",W1790,FIND(",",W1790)+1)+1)+1,999)),MapTable!$A:$A,1,0))),"맵없음",
  ""),
)))))</f>
        <v/>
      </c>
      <c r="AC1790" t="str">
        <f>IF(ISBLANK(AB1790),"",IF(ISERROR(VLOOKUP(AB1790,[3]DropTable!$A:$A,1,0)),"드랍없음",""))</f>
        <v/>
      </c>
      <c r="AE1790" t="str">
        <f>IF(ISBLANK(AD1790),"",IF(ISERROR(VLOOKUP(AD1790,[3]DropTable!$A:$A,1,0)),"드랍없음",""))</f>
        <v/>
      </c>
      <c r="AG1790">
        <v>9.8000000000000007</v>
      </c>
      <c r="AH1790">
        <v>1</v>
      </c>
    </row>
    <row r="1791" spans="1:34" x14ac:dyDescent="0.3">
      <c r="A1791">
        <v>13</v>
      </c>
      <c r="B1791">
        <v>50</v>
      </c>
      <c r="C1791">
        <f>IF(OR($L1791=TRUE,$A1791=0,MOD($A1791,ChapterTable!$S$20)&lt;&gt;0),
MAX(0,INT(($B1791+ChapterTable!$Q$26+VLOOKUP(SUBSTITUTE(C$1,"성장단계","")&amp;"단계오프셋",ChapterTable!$S:$T,2,0))/ChapterTable!$Q$23)),
MAX(0,INT(($B1791+ChapterTable!$S$26+VLOOKUP(SUBSTITUTE(C$1,"성장단계","")&amp;"보스단계오프셋",ChapterTable!$S:$T,2,0))/ChapterTable!$S$23)))</f>
        <v>5</v>
      </c>
      <c r="D1791">
        <f>IF(OR($L1791=TRUE,$A1791=0,MOD($A1791,ChapterTable!$S$20)&lt;&gt;0),
MAX(0,INT(($B1791+ChapterTable!$Q$26+VLOOKUP(SUBSTITUTE(D$1,"성장단계","")&amp;"단계오프셋",ChapterTable!$S:$T,2,0))/ChapterTable!$Q$23)),
MAX(0,INT(($B1791+ChapterTable!$S$26+VLOOKUP(SUBSTITUTE(D$1,"성장단계","")&amp;"보스단계오프셋",ChapterTable!$S:$T,2,0))/ChapterTable!$S$23)))</f>
        <v>4</v>
      </c>
      <c r="E1791" s="1">
        <f ca="1">IF(AND($A1791=0,$B1791=1),
    VLOOKUP(1,ChapterTable!$1:$1048576,MATCH("최종"&amp;SUBSTITUTE(SUBSTITUTE(E$1,"standard",""),"|Float",""),ChapterTable!$1:$1,0),0)*ChapterTable!$Q$17,
  IF(AND($A1791=0,$B1791=0),
    E1792,
  IF($B1791=0,
    VLOOKUP($A1791,ChapterTable!$1:$1048576,MATCH("최종"&amp;SUBSTITUTE(SUBSTITUTE(E$1,"standard",""),"|Float",""),ChapterTable!$1:$1,0),0),
  IF($B1791=1,
    IF($L1791=FALSE,
      VLOOKUP($A1791,ChapterTable!$1:$1048576,MATCH("최종"&amp;SUBSTITUTE(SUBSTITUTE(E$1,"standard",""),"|Float",""),ChapterTable!$1:$1,0),0),
      VLOOKUP($A1791-ChapterTable!$Q$11,ChapterTable!$1:$1048576,MATCH("최종"&amp;SUBSTITUTE(SUBSTITUTE(E$1,"standard",""),"|Float",""),ChapterTable!$1:$1,0),0)*ChapterTable!$Q$14
    ),
  OFFSET(E1791,-$B1791+IF($L1791,1,0),0)*
    (VLOOKUP(SUBSTITUTE(SUBSTITUTE(E$1,"standard",""),"|Float","")&amp;"인게임누적곱배수",ChapterTable!$S:$T,2,0)^C1791
    +VLOOKUP(SUBSTITUTE(SUBSTITUTE(E$1,"standard",""),"|Float","")&amp;"인게임누적합배수",ChapterTable!$S:$T,2,0)*C1791)
  )
  )
  )
)</f>
        <v>36393.847778320313</v>
      </c>
      <c r="F1791" s="1">
        <f ca="1">IF(AND($A1791=0,$B1791=1),
    VLOOKUP(1,ChapterTable!$1:$1048576,MATCH("최종"&amp;SUBSTITUTE(SUBSTITUTE(F$1,"standard",""),"|Float",""),ChapterTable!$1:$1,0),0)*ChapterTable!$Q$17,
  IF(AND($A1791=0,$B1791=0),
    F1792,
  IF($B1791=0,
    VLOOKUP($A1791,ChapterTable!$1:$1048576,MATCH("최종"&amp;SUBSTITUTE(SUBSTITUTE(F$1,"standard",""),"|Float",""),ChapterTable!$1:$1,0),0),
  IF($B1791=1,
    IF($L1791=FALSE,
      VLOOKUP($A1791,ChapterTable!$1:$1048576,MATCH("최종"&amp;SUBSTITUTE(SUBSTITUTE(F$1,"standard",""),"|Float",""),ChapterTable!$1:$1,0),0),
      VLOOKUP($A1791-ChapterTable!$Q$11,ChapterTable!$1:$1048576,MATCH("최종"&amp;SUBSTITUTE(SUBSTITUTE(F$1,"standard",""),"|Float",""),ChapterTable!$1:$1,0),0)*ChapterTable!$Q$14
    ),
  OFFSET(F1791,-$B1791+IF($L1791,1,0),0)*
    (VLOOKUP(SUBSTITUTE(SUBSTITUTE(F$1,"standard",""),"|Float","")&amp;"인게임누적곱배수",ChapterTable!$S:$T,2,0)^D1791
    +VLOOKUP(SUBSTITUTE(SUBSTITUTE(F$1,"standard",""),"|Float","")&amp;"인게임누적합배수",ChapterTable!$S:$T,2,0)*D1791)
  )
  )
  )
)</f>
        <v>13234.12646484375</v>
      </c>
      <c r="G1791" t="s">
        <v>76</v>
      </c>
      <c r="J1791" t="str">
        <f>IF(ISBLANK(I1791),"",
IFERROR(VLOOKUP(I1791,[1]StringTable!$1:$1048576,MATCH([1]StringTable!$B$1,[1]StringTable!$1:$1,0),0),
IFERROR(VLOOKUP(I1791,[1]InApkStringTable!$1:$1048576,MATCH([1]InApkStringTable!$B$1,[1]InApkStringTable!$1:$1,0),0),
"스트링없음")))</f>
        <v/>
      </c>
      <c r="L1791" t="b">
        <v>1</v>
      </c>
      <c r="N1791" t="str">
        <f>IF(ISBLANK(M1791),"",IF(ISERROR(VLOOKUP(M1791,MapTable!$A:$A,1,0)),"맵없음",""))</f>
        <v/>
      </c>
      <c r="O1791">
        <f t="shared" si="109"/>
        <v>21</v>
      </c>
      <c r="Q1791">
        <f t="shared" si="110"/>
        <v>21</v>
      </c>
      <c r="R1791" t="b">
        <f t="shared" ca="1" si="111"/>
        <v>0</v>
      </c>
      <c r="T1791" t="b">
        <f t="shared" ca="1" si="112"/>
        <v>0</v>
      </c>
      <c r="X1791" t="str">
        <f>IF(ISBLANK(W1791),"",
IF(ISERROR(FIND(",",W1791)),
  IF(ISERROR(VLOOKUP(W1791,MapTable!$A:$A,1,0)),"맵없음",
  ""),
IF(ISERROR(FIND(",",W1791,FIND(",",W1791)+1)),
  IF(OR(ISERROR(VLOOKUP(LEFT(W1791,FIND(",",W1791)-1),MapTable!$A:$A,1,0)),ISERROR(VLOOKUP(TRIM(MID(W1791,FIND(",",W1791)+1,999)),MapTable!$A:$A,1,0))),"맵없음",
  ""),
IF(ISERROR(FIND(",",W1791,FIND(",",W1791,FIND(",",W1791)+1)+1)),
  IF(OR(ISERROR(VLOOKUP(LEFT(W1791,FIND(",",W1791)-1),MapTable!$A:$A,1,0)),ISERROR(VLOOKUP(TRIM(MID(W1791,FIND(",",W1791)+1,FIND(",",W1791,FIND(",",W1791)+1)-FIND(",",W1791)-1)),MapTable!$A:$A,1,0)),ISERROR(VLOOKUP(TRIM(MID(W1791,FIND(",",W1791,FIND(",",W1791)+1)+1,999)),MapTable!$A:$A,1,0))),"맵없음",
  ""),
IF(ISERROR(FIND(",",W1791,FIND(",",W1791,FIND(",",W1791,FIND(",",W1791)+1)+1)+1)),
  IF(OR(ISERROR(VLOOKUP(LEFT(W1791,FIND(",",W1791)-1),MapTable!$A:$A,1,0)),ISERROR(VLOOKUP(TRIM(MID(W1791,FIND(",",W1791)+1,FIND(",",W1791,FIND(",",W1791)+1)-FIND(",",W1791)-1)),MapTable!$A:$A,1,0)),ISERROR(VLOOKUP(TRIM(MID(W1791,FIND(",",W1791,FIND(",",W1791)+1)+1,FIND(",",W1791,FIND(",",W1791,FIND(",",W1791)+1)+1)-FIND(",",W1791,FIND(",",W1791)+1)-1)),MapTable!$A:$A,1,0)),ISERROR(VLOOKUP(TRIM(MID(W1791,FIND(",",W1791,FIND(",",W1791,FIND(",",W1791)+1)+1)+1,999)),MapTable!$A:$A,1,0))),"맵없음",
  ""),
)))))</f>
        <v/>
      </c>
      <c r="AC1791" t="str">
        <f>IF(ISBLANK(AB1791),"",IF(ISERROR(VLOOKUP(AB1791,[3]DropTable!$A:$A,1,0)),"드랍없음",""))</f>
        <v/>
      </c>
      <c r="AE1791" t="str">
        <f>IF(ISBLANK(AD1791),"",IF(ISERROR(VLOOKUP(AD1791,[3]DropTable!$A:$A,1,0)),"드랍없음",""))</f>
        <v/>
      </c>
      <c r="AG1791">
        <v>9.8000000000000007</v>
      </c>
      <c r="AH1791">
        <v>1</v>
      </c>
    </row>
    <row r="1792" spans="1:34" x14ac:dyDescent="0.3">
      <c r="A1792">
        <v>14</v>
      </c>
      <c r="B1792">
        <v>1</v>
      </c>
      <c r="C1792">
        <f>IF(OR($L1792=TRUE,$A1792=0,MOD($A1792,ChapterTable!$S$20)&lt;&gt;0),
MAX(0,INT(($B1792+ChapterTable!$Q$26+VLOOKUP(SUBSTITUTE(C$1,"성장단계","")&amp;"단계오프셋",ChapterTable!$S:$T,2,0))/ChapterTable!$Q$23)),
MAX(0,INT(($B1792+ChapterTable!$S$26+VLOOKUP(SUBSTITUTE(C$1,"성장단계","")&amp;"보스단계오프셋",ChapterTable!$S:$T,2,0))/ChapterTable!$S$23)))</f>
        <v>0</v>
      </c>
      <c r="D1792">
        <f>IF(OR($L1792=TRUE,$A1792=0,MOD($A1792,ChapterTable!$S$20)&lt;&gt;0),
MAX(0,INT(($B1792+ChapterTable!$Q$26+VLOOKUP(SUBSTITUTE(D$1,"성장단계","")&amp;"단계오프셋",ChapterTable!$S:$T,2,0))/ChapterTable!$Q$23)),
MAX(0,INT(($B1792+ChapterTable!$S$26+VLOOKUP(SUBSTITUTE(D$1,"성장단계","")&amp;"보스단계오프셋",ChapterTable!$S:$T,2,0))/ChapterTable!$S$23)))</f>
        <v>0</v>
      </c>
      <c r="E1792" s="1">
        <f ca="1">IF(AND($A1792=0,$B1792=1),
    VLOOKUP(1,ChapterTable!$1:$1048576,MATCH("최종"&amp;SUBSTITUTE(SUBSTITUTE(E$1,"standard",""),"|Float",""),ChapterTable!$1:$1,0),0)*ChapterTable!$Q$17,
  IF(AND($A1792=0,$B1792=0),
    E1793,
  IF($B1792=0,
    VLOOKUP($A1792,ChapterTable!$1:$1048576,MATCH("최종"&amp;SUBSTITUTE(SUBSTITUTE(E$1,"standard",""),"|Float",""),ChapterTable!$1:$1,0),0),
  IF($B1792=1,
    IF($L1792=FALSE,
      VLOOKUP($A1792,ChapterTable!$1:$1048576,MATCH("최종"&amp;SUBSTITUTE(SUBSTITUTE(E$1,"standard",""),"|Float",""),ChapterTable!$1:$1,0),0),
      VLOOKUP($A1792-ChapterTable!$Q$11,ChapterTable!$1:$1048576,MATCH("최종"&amp;SUBSTITUTE(SUBSTITUTE(E$1,"standard",""),"|Float",""),ChapterTable!$1:$1,0),0)*ChapterTable!$Q$14
    ),
  OFFSET(E1792,-$B1792+IF($L1792,1,0),0)*
    (VLOOKUP(SUBSTITUTE(SUBSTITUTE(E$1,"standard",""),"|Float","")&amp;"인게임누적곱배수",ChapterTable!$S:$T,2,0)^C1792
    +VLOOKUP(SUBSTITUTE(SUBSTITUTE(E$1,"standard",""),"|Float","")&amp;"인게임누적합배수",ChapterTable!$S:$T,2,0)*C1792)
  )
  )
  )
)</f>
        <v>19851.189697265625</v>
      </c>
      <c r="F1792" s="1">
        <f ca="1">IF(AND($A1792=0,$B1792=1),
    VLOOKUP(1,ChapterTable!$1:$1048576,MATCH("최종"&amp;SUBSTITUTE(SUBSTITUTE(F$1,"standard",""),"|Float",""),ChapterTable!$1:$1,0),0)*ChapterTable!$Q$17,
  IF(AND($A1792=0,$B1792=0),
    F1793,
  IF($B1792=0,
    VLOOKUP($A1792,ChapterTable!$1:$1048576,MATCH("최종"&amp;SUBSTITUTE(SUBSTITUTE(F$1,"standard",""),"|Float",""),ChapterTable!$1:$1,0),0),
  IF($B1792=1,
    IF($L1792=FALSE,
      VLOOKUP($A1792,ChapterTable!$1:$1048576,MATCH("최종"&amp;SUBSTITUTE(SUBSTITUTE(F$1,"standard",""),"|Float",""),ChapterTable!$1:$1,0),0),
      VLOOKUP($A1792-ChapterTable!$Q$11,ChapterTable!$1:$1048576,MATCH("최종"&amp;SUBSTITUTE(SUBSTITUTE(F$1,"standard",""),"|Float",""),ChapterTable!$1:$1,0),0)*ChapterTable!$Q$14
    ),
  OFFSET(F1792,-$B1792+IF($L1792,1,0),0)*
    (VLOOKUP(SUBSTITUTE(SUBSTITUTE(F$1,"standard",""),"|Float","")&amp;"인게임누적곱배수",ChapterTable!$S:$T,2,0)^D1792
    +VLOOKUP(SUBSTITUTE(SUBSTITUTE(F$1,"standard",""),"|Float","")&amp;"인게임누적합배수",ChapterTable!$S:$T,2,0)*D1792)
  )
  )
  )
)</f>
        <v>11028.438720703125</v>
      </c>
      <c r="G1792" t="s">
        <v>76</v>
      </c>
      <c r="J1792" t="str">
        <f>IF(ISBLANK(I1792),"",
IFERROR(VLOOKUP(I1792,[1]StringTable!$1:$1048576,MATCH([1]StringTable!$B$1,[1]StringTable!$1:$1,0),0),
IFERROR(VLOOKUP(I1792,[1]InApkStringTable!$1:$1048576,MATCH([1]InApkStringTable!$B$1,[1]InApkStringTable!$1:$1,0),0),
"스트링없음")))</f>
        <v/>
      </c>
      <c r="L1792" t="b">
        <v>1</v>
      </c>
      <c r="N1792" t="str">
        <f>IF(ISBLANK(M1792),"",IF(ISERROR(VLOOKUP(M1792,MapTable!$A:$A,1,0)),"맵없음",""))</f>
        <v/>
      </c>
      <c r="O1792">
        <f t="shared" si="109"/>
        <v>1</v>
      </c>
      <c r="Q1792">
        <f t="shared" si="110"/>
        <v>1</v>
      </c>
      <c r="R1792" t="b">
        <f t="shared" ca="1" si="111"/>
        <v>0</v>
      </c>
      <c r="T1792" t="b">
        <f t="shared" ca="1" si="112"/>
        <v>0</v>
      </c>
      <c r="X1792" t="str">
        <f>IF(ISBLANK(W1792),"",
IF(ISERROR(FIND(",",W1792)),
  IF(ISERROR(VLOOKUP(W1792,MapTable!$A:$A,1,0)),"맵없음",
  ""),
IF(ISERROR(FIND(",",W1792,FIND(",",W1792)+1)),
  IF(OR(ISERROR(VLOOKUP(LEFT(W1792,FIND(",",W1792)-1),MapTable!$A:$A,1,0)),ISERROR(VLOOKUP(TRIM(MID(W1792,FIND(",",W1792)+1,999)),MapTable!$A:$A,1,0))),"맵없음",
  ""),
IF(ISERROR(FIND(",",W1792,FIND(",",W1792,FIND(",",W1792)+1)+1)),
  IF(OR(ISERROR(VLOOKUP(LEFT(W1792,FIND(",",W1792)-1),MapTable!$A:$A,1,0)),ISERROR(VLOOKUP(TRIM(MID(W1792,FIND(",",W1792)+1,FIND(",",W1792,FIND(",",W1792)+1)-FIND(",",W1792)-1)),MapTable!$A:$A,1,0)),ISERROR(VLOOKUP(TRIM(MID(W1792,FIND(",",W1792,FIND(",",W1792)+1)+1,999)),MapTable!$A:$A,1,0))),"맵없음",
  ""),
IF(ISERROR(FIND(",",W1792,FIND(",",W1792,FIND(",",W1792,FIND(",",W1792)+1)+1)+1)),
  IF(OR(ISERROR(VLOOKUP(LEFT(W1792,FIND(",",W1792)-1),MapTable!$A:$A,1,0)),ISERROR(VLOOKUP(TRIM(MID(W1792,FIND(",",W1792)+1,FIND(",",W1792,FIND(",",W1792)+1)-FIND(",",W1792)-1)),MapTable!$A:$A,1,0)),ISERROR(VLOOKUP(TRIM(MID(W1792,FIND(",",W1792,FIND(",",W1792)+1)+1,FIND(",",W1792,FIND(",",W1792,FIND(",",W1792)+1)+1)-FIND(",",W1792,FIND(",",W1792)+1)-1)),MapTable!$A:$A,1,0)),ISERROR(VLOOKUP(TRIM(MID(W1792,FIND(",",W1792,FIND(",",W1792,FIND(",",W1792)+1)+1)+1,999)),MapTable!$A:$A,1,0))),"맵없음",
  ""),
)))))</f>
        <v/>
      </c>
      <c r="AC1792" t="str">
        <f>IF(ISBLANK(AB1792),"",IF(ISERROR(VLOOKUP(AB1792,[3]DropTable!$A:$A,1,0)),"드랍없음",""))</f>
        <v/>
      </c>
      <c r="AE1792" t="str">
        <f>IF(ISBLANK(AD1792),"",IF(ISERROR(VLOOKUP(AD1792,[3]DropTable!$A:$A,1,0)),"드랍없음",""))</f>
        <v/>
      </c>
      <c r="AG1792">
        <v>9.8000000000000007</v>
      </c>
      <c r="AH1792">
        <v>1</v>
      </c>
    </row>
    <row r="1793" spans="1:34" x14ac:dyDescent="0.3">
      <c r="A1793">
        <v>14</v>
      </c>
      <c r="B1793">
        <v>2</v>
      </c>
      <c r="C1793">
        <f>IF(OR($L1793=TRUE,$A1793=0,MOD($A1793,ChapterTable!$S$20)&lt;&gt;0),
MAX(0,INT(($B1793+ChapterTable!$Q$26+VLOOKUP(SUBSTITUTE(C$1,"성장단계","")&amp;"단계오프셋",ChapterTable!$S:$T,2,0))/ChapterTable!$Q$23)),
MAX(0,INT(($B1793+ChapterTable!$S$26+VLOOKUP(SUBSTITUTE(C$1,"성장단계","")&amp;"보스단계오프셋",ChapterTable!$S:$T,2,0))/ChapterTable!$S$23)))</f>
        <v>0</v>
      </c>
      <c r="D1793">
        <f>IF(OR($L1793=TRUE,$A1793=0,MOD($A1793,ChapterTable!$S$20)&lt;&gt;0),
MAX(0,INT(($B1793+ChapterTable!$Q$26+VLOOKUP(SUBSTITUTE(D$1,"성장단계","")&amp;"단계오프셋",ChapterTable!$S:$T,2,0))/ChapterTable!$Q$23)),
MAX(0,INT(($B1793+ChapterTable!$S$26+VLOOKUP(SUBSTITUTE(D$1,"성장단계","")&amp;"보스단계오프셋",ChapterTable!$S:$T,2,0))/ChapterTable!$S$23)))</f>
        <v>0</v>
      </c>
      <c r="E1793" s="1">
        <f ca="1">IF(AND($A1793=0,$B1793=1),
    VLOOKUP(1,ChapterTable!$1:$1048576,MATCH("최종"&amp;SUBSTITUTE(SUBSTITUTE(E$1,"standard",""),"|Float",""),ChapterTable!$1:$1,0),0)*ChapterTable!$Q$17,
  IF(AND($A1793=0,$B1793=0),
    E1794,
  IF($B1793=0,
    VLOOKUP($A1793,ChapterTable!$1:$1048576,MATCH("최종"&amp;SUBSTITUTE(SUBSTITUTE(E$1,"standard",""),"|Float",""),ChapterTable!$1:$1,0),0),
  IF($B1793=1,
    IF($L1793=FALSE,
      VLOOKUP($A1793,ChapterTable!$1:$1048576,MATCH("최종"&amp;SUBSTITUTE(SUBSTITUTE(E$1,"standard",""),"|Float",""),ChapterTable!$1:$1,0),0),
      VLOOKUP($A1793-ChapterTable!$Q$11,ChapterTable!$1:$1048576,MATCH("최종"&amp;SUBSTITUTE(SUBSTITUTE(E$1,"standard",""),"|Float",""),ChapterTable!$1:$1,0),0)*ChapterTable!$Q$14
    ),
  OFFSET(E1793,-$B1793+IF($L1793,1,0),0)*
    (VLOOKUP(SUBSTITUTE(SUBSTITUTE(E$1,"standard",""),"|Float","")&amp;"인게임누적곱배수",ChapterTable!$S:$T,2,0)^C1793
    +VLOOKUP(SUBSTITUTE(SUBSTITUTE(E$1,"standard",""),"|Float","")&amp;"인게임누적합배수",ChapterTable!$S:$T,2,0)*C1793)
  )
  )
  )
)</f>
        <v>19851.189697265625</v>
      </c>
      <c r="F1793" s="1">
        <f ca="1">IF(AND($A1793=0,$B1793=1),
    VLOOKUP(1,ChapterTable!$1:$1048576,MATCH("최종"&amp;SUBSTITUTE(SUBSTITUTE(F$1,"standard",""),"|Float",""),ChapterTable!$1:$1,0),0)*ChapterTable!$Q$17,
  IF(AND($A1793=0,$B1793=0),
    F1794,
  IF($B1793=0,
    VLOOKUP($A1793,ChapterTable!$1:$1048576,MATCH("최종"&amp;SUBSTITUTE(SUBSTITUTE(F$1,"standard",""),"|Float",""),ChapterTable!$1:$1,0),0),
  IF($B1793=1,
    IF($L1793=FALSE,
      VLOOKUP($A1793,ChapterTable!$1:$1048576,MATCH("최종"&amp;SUBSTITUTE(SUBSTITUTE(F$1,"standard",""),"|Float",""),ChapterTable!$1:$1,0),0),
      VLOOKUP($A1793-ChapterTable!$Q$11,ChapterTable!$1:$1048576,MATCH("최종"&amp;SUBSTITUTE(SUBSTITUTE(F$1,"standard",""),"|Float",""),ChapterTable!$1:$1,0),0)*ChapterTable!$Q$14
    ),
  OFFSET(F1793,-$B1793+IF($L1793,1,0),0)*
    (VLOOKUP(SUBSTITUTE(SUBSTITUTE(F$1,"standard",""),"|Float","")&amp;"인게임누적곱배수",ChapterTable!$S:$T,2,0)^D1793
    +VLOOKUP(SUBSTITUTE(SUBSTITUTE(F$1,"standard",""),"|Float","")&amp;"인게임누적합배수",ChapterTable!$S:$T,2,0)*D1793)
  )
  )
  )
)</f>
        <v>11028.438720703125</v>
      </c>
      <c r="G1793" t="s">
        <v>76</v>
      </c>
      <c r="J1793" t="str">
        <f>IF(ISBLANK(I1793),"",
IFERROR(VLOOKUP(I1793,[1]StringTable!$1:$1048576,MATCH([1]StringTable!$B$1,[1]StringTable!$1:$1,0),0),
IFERROR(VLOOKUP(I1793,[1]InApkStringTable!$1:$1048576,MATCH([1]InApkStringTable!$B$1,[1]InApkStringTable!$1:$1,0),0),
"스트링없음")))</f>
        <v/>
      </c>
      <c r="L1793" t="b">
        <v>1</v>
      </c>
      <c r="N1793" t="str">
        <f>IF(ISBLANK(M1793),"",IF(ISERROR(VLOOKUP(M1793,MapTable!$A:$A,1,0)),"맵없음",""))</f>
        <v/>
      </c>
      <c r="O1793">
        <f t="shared" si="109"/>
        <v>1</v>
      </c>
      <c r="Q1793">
        <f t="shared" si="110"/>
        <v>1</v>
      </c>
      <c r="R1793" t="b">
        <f t="shared" ca="1" si="111"/>
        <v>0</v>
      </c>
      <c r="T1793" t="b">
        <f t="shared" ca="1" si="112"/>
        <v>0</v>
      </c>
      <c r="X1793" t="str">
        <f>IF(ISBLANK(W1793),"",
IF(ISERROR(FIND(",",W1793)),
  IF(ISERROR(VLOOKUP(W1793,MapTable!$A:$A,1,0)),"맵없음",
  ""),
IF(ISERROR(FIND(",",W1793,FIND(",",W1793)+1)),
  IF(OR(ISERROR(VLOOKUP(LEFT(W1793,FIND(",",W1793)-1),MapTable!$A:$A,1,0)),ISERROR(VLOOKUP(TRIM(MID(W1793,FIND(",",W1793)+1,999)),MapTable!$A:$A,1,0))),"맵없음",
  ""),
IF(ISERROR(FIND(",",W1793,FIND(",",W1793,FIND(",",W1793)+1)+1)),
  IF(OR(ISERROR(VLOOKUP(LEFT(W1793,FIND(",",W1793)-1),MapTable!$A:$A,1,0)),ISERROR(VLOOKUP(TRIM(MID(W1793,FIND(",",W1793)+1,FIND(",",W1793,FIND(",",W1793)+1)-FIND(",",W1793)-1)),MapTable!$A:$A,1,0)),ISERROR(VLOOKUP(TRIM(MID(W1793,FIND(",",W1793,FIND(",",W1793)+1)+1,999)),MapTable!$A:$A,1,0))),"맵없음",
  ""),
IF(ISERROR(FIND(",",W1793,FIND(",",W1793,FIND(",",W1793,FIND(",",W1793)+1)+1)+1)),
  IF(OR(ISERROR(VLOOKUP(LEFT(W1793,FIND(",",W1793)-1),MapTable!$A:$A,1,0)),ISERROR(VLOOKUP(TRIM(MID(W1793,FIND(",",W1793)+1,FIND(",",W1793,FIND(",",W1793)+1)-FIND(",",W1793)-1)),MapTable!$A:$A,1,0)),ISERROR(VLOOKUP(TRIM(MID(W1793,FIND(",",W1793,FIND(",",W1793)+1)+1,FIND(",",W1793,FIND(",",W1793,FIND(",",W1793)+1)+1)-FIND(",",W1793,FIND(",",W1793)+1)-1)),MapTable!$A:$A,1,0)),ISERROR(VLOOKUP(TRIM(MID(W1793,FIND(",",W1793,FIND(",",W1793,FIND(",",W1793)+1)+1)+1,999)),MapTable!$A:$A,1,0))),"맵없음",
  ""),
)))))</f>
        <v/>
      </c>
      <c r="AC1793" t="str">
        <f>IF(ISBLANK(AB1793),"",IF(ISERROR(VLOOKUP(AB1793,[3]DropTable!$A:$A,1,0)),"드랍없음",""))</f>
        <v/>
      </c>
      <c r="AE1793" t="str">
        <f>IF(ISBLANK(AD1793),"",IF(ISERROR(VLOOKUP(AD1793,[3]DropTable!$A:$A,1,0)),"드랍없음",""))</f>
        <v/>
      </c>
      <c r="AG1793">
        <v>9.8000000000000007</v>
      </c>
      <c r="AH1793">
        <v>1</v>
      </c>
    </row>
    <row r="1794" spans="1:34" x14ac:dyDescent="0.3">
      <c r="A1794">
        <v>14</v>
      </c>
      <c r="B1794">
        <v>3</v>
      </c>
      <c r="C1794">
        <f>IF(OR($L1794=TRUE,$A1794=0,MOD($A1794,ChapterTable!$S$20)&lt;&gt;0),
MAX(0,INT(($B1794+ChapterTable!$Q$26+VLOOKUP(SUBSTITUTE(C$1,"성장단계","")&amp;"단계오프셋",ChapterTable!$S:$T,2,0))/ChapterTable!$Q$23)),
MAX(0,INT(($B1794+ChapterTable!$S$26+VLOOKUP(SUBSTITUTE(C$1,"성장단계","")&amp;"보스단계오프셋",ChapterTable!$S:$T,2,0))/ChapterTable!$S$23)))</f>
        <v>0</v>
      </c>
      <c r="D1794">
        <f>IF(OR($L1794=TRUE,$A1794=0,MOD($A1794,ChapterTable!$S$20)&lt;&gt;0),
MAX(0,INT(($B1794+ChapterTable!$Q$26+VLOOKUP(SUBSTITUTE(D$1,"성장단계","")&amp;"단계오프셋",ChapterTable!$S:$T,2,0))/ChapterTable!$Q$23)),
MAX(0,INT(($B1794+ChapterTable!$S$26+VLOOKUP(SUBSTITUTE(D$1,"성장단계","")&amp;"보스단계오프셋",ChapterTable!$S:$T,2,0))/ChapterTable!$S$23)))</f>
        <v>0</v>
      </c>
      <c r="E1794" s="1">
        <f ca="1">IF(AND($A1794=0,$B1794=1),
    VLOOKUP(1,ChapterTable!$1:$1048576,MATCH("최종"&amp;SUBSTITUTE(SUBSTITUTE(E$1,"standard",""),"|Float",""),ChapterTable!$1:$1,0),0)*ChapterTable!$Q$17,
  IF(AND($A1794=0,$B1794=0),
    E1795,
  IF($B1794=0,
    VLOOKUP($A1794,ChapterTable!$1:$1048576,MATCH("최종"&amp;SUBSTITUTE(SUBSTITUTE(E$1,"standard",""),"|Float",""),ChapterTable!$1:$1,0),0),
  IF($B1794=1,
    IF($L1794=FALSE,
      VLOOKUP($A1794,ChapterTable!$1:$1048576,MATCH("최종"&amp;SUBSTITUTE(SUBSTITUTE(E$1,"standard",""),"|Float",""),ChapterTable!$1:$1,0),0),
      VLOOKUP($A1794-ChapterTable!$Q$11,ChapterTable!$1:$1048576,MATCH("최종"&amp;SUBSTITUTE(SUBSTITUTE(E$1,"standard",""),"|Float",""),ChapterTable!$1:$1,0),0)*ChapterTable!$Q$14
    ),
  OFFSET(E1794,-$B1794+IF($L1794,1,0),0)*
    (VLOOKUP(SUBSTITUTE(SUBSTITUTE(E$1,"standard",""),"|Float","")&amp;"인게임누적곱배수",ChapterTable!$S:$T,2,0)^C1794
    +VLOOKUP(SUBSTITUTE(SUBSTITUTE(E$1,"standard",""),"|Float","")&amp;"인게임누적합배수",ChapterTable!$S:$T,2,0)*C1794)
  )
  )
  )
)</f>
        <v>19851.189697265625</v>
      </c>
      <c r="F1794" s="1">
        <f ca="1">IF(AND($A1794=0,$B1794=1),
    VLOOKUP(1,ChapterTable!$1:$1048576,MATCH("최종"&amp;SUBSTITUTE(SUBSTITUTE(F$1,"standard",""),"|Float",""),ChapterTable!$1:$1,0),0)*ChapterTable!$Q$17,
  IF(AND($A1794=0,$B1794=0),
    F1795,
  IF($B1794=0,
    VLOOKUP($A1794,ChapterTable!$1:$1048576,MATCH("최종"&amp;SUBSTITUTE(SUBSTITUTE(F$1,"standard",""),"|Float",""),ChapterTable!$1:$1,0),0),
  IF($B1794=1,
    IF($L1794=FALSE,
      VLOOKUP($A1794,ChapterTable!$1:$1048576,MATCH("최종"&amp;SUBSTITUTE(SUBSTITUTE(F$1,"standard",""),"|Float",""),ChapterTable!$1:$1,0),0),
      VLOOKUP($A1794-ChapterTable!$Q$11,ChapterTable!$1:$1048576,MATCH("최종"&amp;SUBSTITUTE(SUBSTITUTE(F$1,"standard",""),"|Float",""),ChapterTable!$1:$1,0),0)*ChapterTable!$Q$14
    ),
  OFFSET(F1794,-$B1794+IF($L1794,1,0),0)*
    (VLOOKUP(SUBSTITUTE(SUBSTITUTE(F$1,"standard",""),"|Float","")&amp;"인게임누적곱배수",ChapterTable!$S:$T,2,0)^D1794
    +VLOOKUP(SUBSTITUTE(SUBSTITUTE(F$1,"standard",""),"|Float","")&amp;"인게임누적합배수",ChapterTable!$S:$T,2,0)*D1794)
  )
  )
  )
)</f>
        <v>11028.438720703125</v>
      </c>
      <c r="G1794" t="s">
        <v>76</v>
      </c>
      <c r="J1794" t="str">
        <f>IF(ISBLANK(I1794),"",
IFERROR(VLOOKUP(I1794,[1]StringTable!$1:$1048576,MATCH([1]StringTable!$B$1,[1]StringTable!$1:$1,0),0),
IFERROR(VLOOKUP(I1794,[1]InApkStringTable!$1:$1048576,MATCH([1]InApkStringTable!$B$1,[1]InApkStringTable!$1:$1,0),0),
"스트링없음")))</f>
        <v/>
      </c>
      <c r="L1794" t="b">
        <v>1</v>
      </c>
      <c r="N1794" t="str">
        <f>IF(ISBLANK(M1794),"",IF(ISERROR(VLOOKUP(M1794,MapTable!$A:$A,1,0)),"맵없음",""))</f>
        <v/>
      </c>
      <c r="O1794">
        <f t="shared" si="109"/>
        <v>1</v>
      </c>
      <c r="Q1794">
        <f t="shared" si="110"/>
        <v>1</v>
      </c>
      <c r="R1794" t="b">
        <f t="shared" ca="1" si="111"/>
        <v>0</v>
      </c>
      <c r="T1794" t="b">
        <f t="shared" ca="1" si="112"/>
        <v>0</v>
      </c>
      <c r="X1794" t="str">
        <f>IF(ISBLANK(W1794),"",
IF(ISERROR(FIND(",",W1794)),
  IF(ISERROR(VLOOKUP(W1794,MapTable!$A:$A,1,0)),"맵없음",
  ""),
IF(ISERROR(FIND(",",W1794,FIND(",",W1794)+1)),
  IF(OR(ISERROR(VLOOKUP(LEFT(W1794,FIND(",",W1794)-1),MapTable!$A:$A,1,0)),ISERROR(VLOOKUP(TRIM(MID(W1794,FIND(",",W1794)+1,999)),MapTable!$A:$A,1,0))),"맵없음",
  ""),
IF(ISERROR(FIND(",",W1794,FIND(",",W1794,FIND(",",W1794)+1)+1)),
  IF(OR(ISERROR(VLOOKUP(LEFT(W1794,FIND(",",W1794)-1),MapTable!$A:$A,1,0)),ISERROR(VLOOKUP(TRIM(MID(W1794,FIND(",",W1794)+1,FIND(",",W1794,FIND(",",W1794)+1)-FIND(",",W1794)-1)),MapTable!$A:$A,1,0)),ISERROR(VLOOKUP(TRIM(MID(W1794,FIND(",",W1794,FIND(",",W1794)+1)+1,999)),MapTable!$A:$A,1,0))),"맵없음",
  ""),
IF(ISERROR(FIND(",",W1794,FIND(",",W1794,FIND(",",W1794,FIND(",",W1794)+1)+1)+1)),
  IF(OR(ISERROR(VLOOKUP(LEFT(W1794,FIND(",",W1794)-1),MapTable!$A:$A,1,0)),ISERROR(VLOOKUP(TRIM(MID(W1794,FIND(",",W1794)+1,FIND(",",W1794,FIND(",",W1794)+1)-FIND(",",W1794)-1)),MapTable!$A:$A,1,0)),ISERROR(VLOOKUP(TRIM(MID(W1794,FIND(",",W1794,FIND(",",W1794)+1)+1,FIND(",",W1794,FIND(",",W1794,FIND(",",W1794)+1)+1)-FIND(",",W1794,FIND(",",W1794)+1)-1)),MapTable!$A:$A,1,0)),ISERROR(VLOOKUP(TRIM(MID(W1794,FIND(",",W1794,FIND(",",W1794,FIND(",",W1794)+1)+1)+1,999)),MapTable!$A:$A,1,0))),"맵없음",
  ""),
)))))</f>
        <v/>
      </c>
      <c r="AC1794" t="str">
        <f>IF(ISBLANK(AB1794),"",IF(ISERROR(VLOOKUP(AB1794,[3]DropTable!$A:$A,1,0)),"드랍없음",""))</f>
        <v/>
      </c>
      <c r="AE1794" t="str">
        <f>IF(ISBLANK(AD1794),"",IF(ISERROR(VLOOKUP(AD1794,[3]DropTable!$A:$A,1,0)),"드랍없음",""))</f>
        <v/>
      </c>
      <c r="AG1794">
        <v>9.8000000000000007</v>
      </c>
      <c r="AH1794">
        <v>1</v>
      </c>
    </row>
    <row r="1795" spans="1:34" x14ac:dyDescent="0.3">
      <c r="A1795">
        <v>14</v>
      </c>
      <c r="B1795">
        <v>4</v>
      </c>
      <c r="C1795">
        <f>IF(OR($L1795=TRUE,$A1795=0,MOD($A1795,ChapterTable!$S$20)&lt;&gt;0),
MAX(0,INT(($B1795+ChapterTable!$Q$26+VLOOKUP(SUBSTITUTE(C$1,"성장단계","")&amp;"단계오프셋",ChapterTable!$S:$T,2,0))/ChapterTable!$Q$23)),
MAX(0,INT(($B1795+ChapterTable!$S$26+VLOOKUP(SUBSTITUTE(C$1,"성장단계","")&amp;"보스단계오프셋",ChapterTable!$S:$T,2,0))/ChapterTable!$S$23)))</f>
        <v>0</v>
      </c>
      <c r="D1795">
        <f>IF(OR($L1795=TRUE,$A1795=0,MOD($A1795,ChapterTable!$S$20)&lt;&gt;0),
MAX(0,INT(($B1795+ChapterTable!$Q$26+VLOOKUP(SUBSTITUTE(D$1,"성장단계","")&amp;"단계오프셋",ChapterTable!$S:$T,2,0))/ChapterTable!$Q$23)),
MAX(0,INT(($B1795+ChapterTable!$S$26+VLOOKUP(SUBSTITUTE(D$1,"성장단계","")&amp;"보스단계오프셋",ChapterTable!$S:$T,2,0))/ChapterTable!$S$23)))</f>
        <v>0</v>
      </c>
      <c r="E1795" s="1">
        <f ca="1">IF(AND($A1795=0,$B1795=1),
    VLOOKUP(1,ChapterTable!$1:$1048576,MATCH("최종"&amp;SUBSTITUTE(SUBSTITUTE(E$1,"standard",""),"|Float",""),ChapterTable!$1:$1,0),0)*ChapterTable!$Q$17,
  IF(AND($A1795=0,$B1795=0),
    E1796,
  IF($B1795=0,
    VLOOKUP($A1795,ChapterTable!$1:$1048576,MATCH("최종"&amp;SUBSTITUTE(SUBSTITUTE(E$1,"standard",""),"|Float",""),ChapterTable!$1:$1,0),0),
  IF($B1795=1,
    IF($L1795=FALSE,
      VLOOKUP($A1795,ChapterTable!$1:$1048576,MATCH("최종"&amp;SUBSTITUTE(SUBSTITUTE(E$1,"standard",""),"|Float",""),ChapterTable!$1:$1,0),0),
      VLOOKUP($A1795-ChapterTable!$Q$11,ChapterTable!$1:$1048576,MATCH("최종"&amp;SUBSTITUTE(SUBSTITUTE(E$1,"standard",""),"|Float",""),ChapterTable!$1:$1,0),0)*ChapterTable!$Q$14
    ),
  OFFSET(E1795,-$B1795+IF($L1795,1,0),0)*
    (VLOOKUP(SUBSTITUTE(SUBSTITUTE(E$1,"standard",""),"|Float","")&amp;"인게임누적곱배수",ChapterTable!$S:$T,2,0)^C1795
    +VLOOKUP(SUBSTITUTE(SUBSTITUTE(E$1,"standard",""),"|Float","")&amp;"인게임누적합배수",ChapterTable!$S:$T,2,0)*C1795)
  )
  )
  )
)</f>
        <v>19851.189697265625</v>
      </c>
      <c r="F1795" s="1">
        <f ca="1">IF(AND($A1795=0,$B1795=1),
    VLOOKUP(1,ChapterTable!$1:$1048576,MATCH("최종"&amp;SUBSTITUTE(SUBSTITUTE(F$1,"standard",""),"|Float",""),ChapterTable!$1:$1,0),0)*ChapterTable!$Q$17,
  IF(AND($A1795=0,$B1795=0),
    F1796,
  IF($B1795=0,
    VLOOKUP($A1795,ChapterTable!$1:$1048576,MATCH("최종"&amp;SUBSTITUTE(SUBSTITUTE(F$1,"standard",""),"|Float",""),ChapterTable!$1:$1,0),0),
  IF($B1795=1,
    IF($L1795=FALSE,
      VLOOKUP($A1795,ChapterTable!$1:$1048576,MATCH("최종"&amp;SUBSTITUTE(SUBSTITUTE(F$1,"standard",""),"|Float",""),ChapterTable!$1:$1,0),0),
      VLOOKUP($A1795-ChapterTable!$Q$11,ChapterTable!$1:$1048576,MATCH("최종"&amp;SUBSTITUTE(SUBSTITUTE(F$1,"standard",""),"|Float",""),ChapterTable!$1:$1,0),0)*ChapterTable!$Q$14
    ),
  OFFSET(F1795,-$B1795+IF($L1795,1,0),0)*
    (VLOOKUP(SUBSTITUTE(SUBSTITUTE(F$1,"standard",""),"|Float","")&amp;"인게임누적곱배수",ChapterTable!$S:$T,2,0)^D1795
    +VLOOKUP(SUBSTITUTE(SUBSTITUTE(F$1,"standard",""),"|Float","")&amp;"인게임누적합배수",ChapterTable!$S:$T,2,0)*D1795)
  )
  )
  )
)</f>
        <v>11028.438720703125</v>
      </c>
      <c r="G1795" t="s">
        <v>76</v>
      </c>
      <c r="J1795" t="str">
        <f>IF(ISBLANK(I1795),"",
IFERROR(VLOOKUP(I1795,[1]StringTable!$1:$1048576,MATCH([1]StringTable!$B$1,[1]StringTable!$1:$1,0),0),
IFERROR(VLOOKUP(I1795,[1]InApkStringTable!$1:$1048576,MATCH([1]InApkStringTable!$B$1,[1]InApkStringTable!$1:$1,0),0),
"스트링없음")))</f>
        <v/>
      </c>
      <c r="L1795" t="b">
        <v>1</v>
      </c>
      <c r="N1795" t="str">
        <f>IF(ISBLANK(M1795),"",IF(ISERROR(VLOOKUP(M1795,MapTable!$A:$A,1,0)),"맵없음",""))</f>
        <v/>
      </c>
      <c r="O1795">
        <f t="shared" ref="O1795:O1858" si="113">IF(B1795=0,0,
  IF(AND(L1795=FALSE,A1795&lt;&gt;0,MOD(A1795,7)=0),21,
  IF(MOD(B1795,10)=0,21,
  IF(MOD(B1795,10)=5,11,
  IF(MOD(B1795,10)=9,INT(B1795/10)+91,
  INT(B1795/10+1))))))</f>
        <v>1</v>
      </c>
      <c r="Q1795">
        <f t="shared" ref="Q1795:Q1858" si="114">IF(ISBLANK(P1795),O1795,P1795)</f>
        <v>1</v>
      </c>
      <c r="R1795" t="b">
        <f t="shared" ref="R1795:R1858" ca="1" si="115">IF(OR(B1795=0,OFFSET(B1795,1,0)=0),FALSE,
IF(OFFSET(O1795,1,0)=21,TRUE,FALSE))</f>
        <v>0</v>
      </c>
      <c r="T1795" t="b">
        <f t="shared" ref="T1795:T1858" ca="1" si="116">IF(ISBLANK(S1795),R1795,S1795)</f>
        <v>0</v>
      </c>
      <c r="X1795" t="str">
        <f>IF(ISBLANK(W1795),"",
IF(ISERROR(FIND(",",W1795)),
  IF(ISERROR(VLOOKUP(W1795,MapTable!$A:$A,1,0)),"맵없음",
  ""),
IF(ISERROR(FIND(",",W1795,FIND(",",W1795)+1)),
  IF(OR(ISERROR(VLOOKUP(LEFT(W1795,FIND(",",W1795)-1),MapTable!$A:$A,1,0)),ISERROR(VLOOKUP(TRIM(MID(W1795,FIND(",",W1795)+1,999)),MapTable!$A:$A,1,0))),"맵없음",
  ""),
IF(ISERROR(FIND(",",W1795,FIND(",",W1795,FIND(",",W1795)+1)+1)),
  IF(OR(ISERROR(VLOOKUP(LEFT(W1795,FIND(",",W1795)-1),MapTable!$A:$A,1,0)),ISERROR(VLOOKUP(TRIM(MID(W1795,FIND(",",W1795)+1,FIND(",",W1795,FIND(",",W1795)+1)-FIND(",",W1795)-1)),MapTable!$A:$A,1,0)),ISERROR(VLOOKUP(TRIM(MID(W1795,FIND(",",W1795,FIND(",",W1795)+1)+1,999)),MapTable!$A:$A,1,0))),"맵없음",
  ""),
IF(ISERROR(FIND(",",W1795,FIND(",",W1795,FIND(",",W1795,FIND(",",W1795)+1)+1)+1)),
  IF(OR(ISERROR(VLOOKUP(LEFT(W1795,FIND(",",W1795)-1),MapTable!$A:$A,1,0)),ISERROR(VLOOKUP(TRIM(MID(W1795,FIND(",",W1795)+1,FIND(",",W1795,FIND(",",W1795)+1)-FIND(",",W1795)-1)),MapTable!$A:$A,1,0)),ISERROR(VLOOKUP(TRIM(MID(W1795,FIND(",",W1795,FIND(",",W1795)+1)+1,FIND(",",W1795,FIND(",",W1795,FIND(",",W1795)+1)+1)-FIND(",",W1795,FIND(",",W1795)+1)-1)),MapTable!$A:$A,1,0)),ISERROR(VLOOKUP(TRIM(MID(W1795,FIND(",",W1795,FIND(",",W1795,FIND(",",W1795)+1)+1)+1,999)),MapTable!$A:$A,1,0))),"맵없음",
  ""),
)))))</f>
        <v/>
      </c>
      <c r="AC1795" t="str">
        <f>IF(ISBLANK(AB1795),"",IF(ISERROR(VLOOKUP(AB1795,[3]DropTable!$A:$A,1,0)),"드랍없음",""))</f>
        <v/>
      </c>
      <c r="AE1795" t="str">
        <f>IF(ISBLANK(AD1795),"",IF(ISERROR(VLOOKUP(AD1795,[3]DropTable!$A:$A,1,0)),"드랍없음",""))</f>
        <v/>
      </c>
      <c r="AG1795">
        <v>9.8000000000000007</v>
      </c>
      <c r="AH1795">
        <v>1</v>
      </c>
    </row>
    <row r="1796" spans="1:34" x14ac:dyDescent="0.3">
      <c r="A1796">
        <v>14</v>
      </c>
      <c r="B1796">
        <v>5</v>
      </c>
      <c r="C1796">
        <f>IF(OR($L1796=TRUE,$A1796=0,MOD($A1796,ChapterTable!$S$20)&lt;&gt;0),
MAX(0,INT(($B1796+ChapterTable!$Q$26+VLOOKUP(SUBSTITUTE(C$1,"성장단계","")&amp;"단계오프셋",ChapterTable!$S:$T,2,0))/ChapterTable!$Q$23)),
MAX(0,INT(($B1796+ChapterTable!$S$26+VLOOKUP(SUBSTITUTE(C$1,"성장단계","")&amp;"보스단계오프셋",ChapterTable!$S:$T,2,0))/ChapterTable!$S$23)))</f>
        <v>0</v>
      </c>
      <c r="D1796">
        <f>IF(OR($L1796=TRUE,$A1796=0,MOD($A1796,ChapterTable!$S$20)&lt;&gt;0),
MAX(0,INT(($B1796+ChapterTable!$Q$26+VLOOKUP(SUBSTITUTE(D$1,"성장단계","")&amp;"단계오프셋",ChapterTable!$S:$T,2,0))/ChapterTable!$Q$23)),
MAX(0,INT(($B1796+ChapterTable!$S$26+VLOOKUP(SUBSTITUTE(D$1,"성장단계","")&amp;"보스단계오프셋",ChapterTable!$S:$T,2,0))/ChapterTable!$S$23)))</f>
        <v>0</v>
      </c>
      <c r="E1796" s="1">
        <f ca="1">IF(AND($A1796=0,$B1796=1),
    VLOOKUP(1,ChapterTable!$1:$1048576,MATCH("최종"&amp;SUBSTITUTE(SUBSTITUTE(E$1,"standard",""),"|Float",""),ChapterTable!$1:$1,0),0)*ChapterTable!$Q$17,
  IF(AND($A1796=0,$B1796=0),
    E1797,
  IF($B1796=0,
    VLOOKUP($A1796,ChapterTable!$1:$1048576,MATCH("최종"&amp;SUBSTITUTE(SUBSTITUTE(E$1,"standard",""),"|Float",""),ChapterTable!$1:$1,0),0),
  IF($B1796=1,
    IF($L1796=FALSE,
      VLOOKUP($A1796,ChapterTable!$1:$1048576,MATCH("최종"&amp;SUBSTITUTE(SUBSTITUTE(E$1,"standard",""),"|Float",""),ChapterTable!$1:$1,0),0),
      VLOOKUP($A1796-ChapterTable!$Q$11,ChapterTable!$1:$1048576,MATCH("최종"&amp;SUBSTITUTE(SUBSTITUTE(E$1,"standard",""),"|Float",""),ChapterTable!$1:$1,0),0)*ChapterTable!$Q$14
    ),
  OFFSET(E1796,-$B1796+IF($L1796,1,0),0)*
    (VLOOKUP(SUBSTITUTE(SUBSTITUTE(E$1,"standard",""),"|Float","")&amp;"인게임누적곱배수",ChapterTable!$S:$T,2,0)^C1796
    +VLOOKUP(SUBSTITUTE(SUBSTITUTE(E$1,"standard",""),"|Float","")&amp;"인게임누적합배수",ChapterTable!$S:$T,2,0)*C1796)
  )
  )
  )
)</f>
        <v>19851.189697265625</v>
      </c>
      <c r="F1796" s="1">
        <f ca="1">IF(AND($A1796=0,$B1796=1),
    VLOOKUP(1,ChapterTable!$1:$1048576,MATCH("최종"&amp;SUBSTITUTE(SUBSTITUTE(F$1,"standard",""),"|Float",""),ChapterTable!$1:$1,0),0)*ChapterTable!$Q$17,
  IF(AND($A1796=0,$B1796=0),
    F1797,
  IF($B1796=0,
    VLOOKUP($A1796,ChapterTable!$1:$1048576,MATCH("최종"&amp;SUBSTITUTE(SUBSTITUTE(F$1,"standard",""),"|Float",""),ChapterTable!$1:$1,0),0),
  IF($B1796=1,
    IF($L1796=FALSE,
      VLOOKUP($A1796,ChapterTable!$1:$1048576,MATCH("최종"&amp;SUBSTITUTE(SUBSTITUTE(F$1,"standard",""),"|Float",""),ChapterTable!$1:$1,0),0),
      VLOOKUP($A1796-ChapterTable!$Q$11,ChapterTable!$1:$1048576,MATCH("최종"&amp;SUBSTITUTE(SUBSTITUTE(F$1,"standard",""),"|Float",""),ChapterTable!$1:$1,0),0)*ChapterTable!$Q$14
    ),
  OFFSET(F1796,-$B1796+IF($L1796,1,0),0)*
    (VLOOKUP(SUBSTITUTE(SUBSTITUTE(F$1,"standard",""),"|Float","")&amp;"인게임누적곱배수",ChapterTable!$S:$T,2,0)^D1796
    +VLOOKUP(SUBSTITUTE(SUBSTITUTE(F$1,"standard",""),"|Float","")&amp;"인게임누적합배수",ChapterTable!$S:$T,2,0)*D1796)
  )
  )
  )
)</f>
        <v>11028.438720703125</v>
      </c>
      <c r="G1796" t="s">
        <v>76</v>
      </c>
      <c r="J1796" t="str">
        <f>IF(ISBLANK(I1796),"",
IFERROR(VLOOKUP(I1796,[1]StringTable!$1:$1048576,MATCH([1]StringTable!$B$1,[1]StringTable!$1:$1,0),0),
IFERROR(VLOOKUP(I1796,[1]InApkStringTable!$1:$1048576,MATCH([1]InApkStringTable!$B$1,[1]InApkStringTable!$1:$1,0),0),
"스트링없음")))</f>
        <v/>
      </c>
      <c r="L1796" t="b">
        <v>1</v>
      </c>
      <c r="N1796" t="str">
        <f>IF(ISBLANK(M1796),"",IF(ISERROR(VLOOKUP(M1796,MapTable!$A:$A,1,0)),"맵없음",""))</f>
        <v/>
      </c>
      <c r="O1796">
        <f t="shared" si="113"/>
        <v>11</v>
      </c>
      <c r="Q1796">
        <f t="shared" si="114"/>
        <v>11</v>
      </c>
      <c r="R1796" t="b">
        <f t="shared" ca="1" si="115"/>
        <v>0</v>
      </c>
      <c r="T1796" t="b">
        <f t="shared" ca="1" si="116"/>
        <v>0</v>
      </c>
      <c r="X1796" t="str">
        <f>IF(ISBLANK(W1796),"",
IF(ISERROR(FIND(",",W1796)),
  IF(ISERROR(VLOOKUP(W1796,MapTable!$A:$A,1,0)),"맵없음",
  ""),
IF(ISERROR(FIND(",",W1796,FIND(",",W1796)+1)),
  IF(OR(ISERROR(VLOOKUP(LEFT(W1796,FIND(",",W1796)-1),MapTable!$A:$A,1,0)),ISERROR(VLOOKUP(TRIM(MID(W1796,FIND(",",W1796)+1,999)),MapTable!$A:$A,1,0))),"맵없음",
  ""),
IF(ISERROR(FIND(",",W1796,FIND(",",W1796,FIND(",",W1796)+1)+1)),
  IF(OR(ISERROR(VLOOKUP(LEFT(W1796,FIND(",",W1796)-1),MapTable!$A:$A,1,0)),ISERROR(VLOOKUP(TRIM(MID(W1796,FIND(",",W1796)+1,FIND(",",W1796,FIND(",",W1796)+1)-FIND(",",W1796)-1)),MapTable!$A:$A,1,0)),ISERROR(VLOOKUP(TRIM(MID(W1796,FIND(",",W1796,FIND(",",W1796)+1)+1,999)),MapTable!$A:$A,1,0))),"맵없음",
  ""),
IF(ISERROR(FIND(",",W1796,FIND(",",W1796,FIND(",",W1796,FIND(",",W1796)+1)+1)+1)),
  IF(OR(ISERROR(VLOOKUP(LEFT(W1796,FIND(",",W1796)-1),MapTable!$A:$A,1,0)),ISERROR(VLOOKUP(TRIM(MID(W1796,FIND(",",W1796)+1,FIND(",",W1796,FIND(",",W1796)+1)-FIND(",",W1796)-1)),MapTable!$A:$A,1,0)),ISERROR(VLOOKUP(TRIM(MID(W1796,FIND(",",W1796,FIND(",",W1796)+1)+1,FIND(",",W1796,FIND(",",W1796,FIND(",",W1796)+1)+1)-FIND(",",W1796,FIND(",",W1796)+1)-1)),MapTable!$A:$A,1,0)),ISERROR(VLOOKUP(TRIM(MID(W1796,FIND(",",W1796,FIND(",",W1796,FIND(",",W1796)+1)+1)+1,999)),MapTable!$A:$A,1,0))),"맵없음",
  ""),
)))))</f>
        <v/>
      </c>
      <c r="AC1796" t="str">
        <f>IF(ISBLANK(AB1796),"",IF(ISERROR(VLOOKUP(AB1796,[3]DropTable!$A:$A,1,0)),"드랍없음",""))</f>
        <v/>
      </c>
      <c r="AE1796" t="str">
        <f>IF(ISBLANK(AD1796),"",IF(ISERROR(VLOOKUP(AD1796,[3]DropTable!$A:$A,1,0)),"드랍없음",""))</f>
        <v/>
      </c>
      <c r="AG1796">
        <v>9.8000000000000007</v>
      </c>
      <c r="AH1796">
        <v>1</v>
      </c>
    </row>
    <row r="1797" spans="1:34" x14ac:dyDescent="0.3">
      <c r="A1797">
        <v>14</v>
      </c>
      <c r="B1797">
        <v>6</v>
      </c>
      <c r="C1797">
        <f>IF(OR($L1797=TRUE,$A1797=0,MOD($A1797,ChapterTable!$S$20)&lt;&gt;0),
MAX(0,INT(($B1797+ChapterTable!$Q$26+VLOOKUP(SUBSTITUTE(C$1,"성장단계","")&amp;"단계오프셋",ChapterTable!$S:$T,2,0))/ChapterTable!$Q$23)),
MAX(0,INT(($B1797+ChapterTable!$S$26+VLOOKUP(SUBSTITUTE(C$1,"성장단계","")&amp;"보스단계오프셋",ChapterTable!$S:$T,2,0))/ChapterTable!$S$23)))</f>
        <v>1</v>
      </c>
      <c r="D1797">
        <f>IF(OR($L1797=TRUE,$A1797=0,MOD($A1797,ChapterTable!$S$20)&lt;&gt;0),
MAX(0,INT(($B1797+ChapterTable!$Q$26+VLOOKUP(SUBSTITUTE(D$1,"성장단계","")&amp;"단계오프셋",ChapterTable!$S:$T,2,0))/ChapterTable!$Q$23)),
MAX(0,INT(($B1797+ChapterTable!$S$26+VLOOKUP(SUBSTITUTE(D$1,"성장단계","")&amp;"보스단계오프셋",ChapterTable!$S:$T,2,0))/ChapterTable!$S$23)))</f>
        <v>0</v>
      </c>
      <c r="E1797" s="1">
        <f ca="1">IF(AND($A1797=0,$B1797=1),
    VLOOKUP(1,ChapterTable!$1:$1048576,MATCH("최종"&amp;SUBSTITUTE(SUBSTITUTE(E$1,"standard",""),"|Float",""),ChapterTable!$1:$1,0),0)*ChapterTable!$Q$17,
  IF(AND($A1797=0,$B1797=0),
    E1798,
  IF($B1797=0,
    VLOOKUP($A1797,ChapterTable!$1:$1048576,MATCH("최종"&amp;SUBSTITUTE(SUBSTITUTE(E$1,"standard",""),"|Float",""),ChapterTable!$1:$1,0),0),
  IF($B1797=1,
    IF($L1797=FALSE,
      VLOOKUP($A1797,ChapterTable!$1:$1048576,MATCH("최종"&amp;SUBSTITUTE(SUBSTITUTE(E$1,"standard",""),"|Float",""),ChapterTable!$1:$1,0),0),
      VLOOKUP($A1797-ChapterTable!$Q$11,ChapterTable!$1:$1048576,MATCH("최종"&amp;SUBSTITUTE(SUBSTITUTE(E$1,"standard",""),"|Float",""),ChapterTable!$1:$1,0),0)*ChapterTable!$Q$14
    ),
  OFFSET(E1797,-$B1797+IF($L1797,1,0),0)*
    (VLOOKUP(SUBSTITUTE(SUBSTITUTE(E$1,"standard",""),"|Float","")&amp;"인게임누적곱배수",ChapterTable!$S:$T,2,0)^C1797
    +VLOOKUP(SUBSTITUTE(SUBSTITUTE(E$1,"standard",""),"|Float","")&amp;"인게임누적합배수",ChapterTable!$S:$T,2,0)*C1797)
  )
  )
  )
)</f>
        <v>26799.106091308597</v>
      </c>
      <c r="F1797" s="1">
        <f ca="1">IF(AND($A1797=0,$B1797=1),
    VLOOKUP(1,ChapterTable!$1:$1048576,MATCH("최종"&amp;SUBSTITUTE(SUBSTITUTE(F$1,"standard",""),"|Float",""),ChapterTable!$1:$1,0),0)*ChapterTable!$Q$17,
  IF(AND($A1797=0,$B1797=0),
    F1798,
  IF($B1797=0,
    VLOOKUP($A1797,ChapterTable!$1:$1048576,MATCH("최종"&amp;SUBSTITUTE(SUBSTITUTE(F$1,"standard",""),"|Float",""),ChapterTable!$1:$1,0),0),
  IF($B1797=1,
    IF($L1797=FALSE,
      VLOOKUP($A1797,ChapterTable!$1:$1048576,MATCH("최종"&amp;SUBSTITUTE(SUBSTITUTE(F$1,"standard",""),"|Float",""),ChapterTable!$1:$1,0),0),
      VLOOKUP($A1797-ChapterTable!$Q$11,ChapterTable!$1:$1048576,MATCH("최종"&amp;SUBSTITUTE(SUBSTITUTE(F$1,"standard",""),"|Float",""),ChapterTable!$1:$1,0),0)*ChapterTable!$Q$14
    ),
  OFFSET(F1797,-$B1797+IF($L1797,1,0),0)*
    (VLOOKUP(SUBSTITUTE(SUBSTITUTE(F$1,"standard",""),"|Float","")&amp;"인게임누적곱배수",ChapterTable!$S:$T,2,0)^D1797
    +VLOOKUP(SUBSTITUTE(SUBSTITUTE(F$1,"standard",""),"|Float","")&amp;"인게임누적합배수",ChapterTable!$S:$T,2,0)*D1797)
  )
  )
  )
)</f>
        <v>11028.438720703125</v>
      </c>
      <c r="G1797" t="s">
        <v>76</v>
      </c>
      <c r="J1797" t="str">
        <f>IF(ISBLANK(I1797),"",
IFERROR(VLOOKUP(I1797,[1]StringTable!$1:$1048576,MATCH([1]StringTable!$B$1,[1]StringTable!$1:$1,0),0),
IFERROR(VLOOKUP(I1797,[1]InApkStringTable!$1:$1048576,MATCH([1]InApkStringTable!$B$1,[1]InApkStringTable!$1:$1,0),0),
"스트링없음")))</f>
        <v/>
      </c>
      <c r="L1797" t="b">
        <v>1</v>
      </c>
      <c r="N1797" t="str">
        <f>IF(ISBLANK(M1797),"",IF(ISERROR(VLOOKUP(M1797,MapTable!$A:$A,1,0)),"맵없음",""))</f>
        <v/>
      </c>
      <c r="O1797">
        <f t="shared" si="113"/>
        <v>1</v>
      </c>
      <c r="Q1797">
        <f t="shared" si="114"/>
        <v>1</v>
      </c>
      <c r="R1797" t="b">
        <f t="shared" ca="1" si="115"/>
        <v>0</v>
      </c>
      <c r="T1797" t="b">
        <f t="shared" ca="1" si="116"/>
        <v>0</v>
      </c>
      <c r="X1797" t="str">
        <f>IF(ISBLANK(W1797),"",
IF(ISERROR(FIND(",",W1797)),
  IF(ISERROR(VLOOKUP(W1797,MapTable!$A:$A,1,0)),"맵없음",
  ""),
IF(ISERROR(FIND(",",W1797,FIND(",",W1797)+1)),
  IF(OR(ISERROR(VLOOKUP(LEFT(W1797,FIND(",",W1797)-1),MapTable!$A:$A,1,0)),ISERROR(VLOOKUP(TRIM(MID(W1797,FIND(",",W1797)+1,999)),MapTable!$A:$A,1,0))),"맵없음",
  ""),
IF(ISERROR(FIND(",",W1797,FIND(",",W1797,FIND(",",W1797)+1)+1)),
  IF(OR(ISERROR(VLOOKUP(LEFT(W1797,FIND(",",W1797)-1),MapTable!$A:$A,1,0)),ISERROR(VLOOKUP(TRIM(MID(W1797,FIND(",",W1797)+1,FIND(",",W1797,FIND(",",W1797)+1)-FIND(",",W1797)-1)),MapTable!$A:$A,1,0)),ISERROR(VLOOKUP(TRIM(MID(W1797,FIND(",",W1797,FIND(",",W1797)+1)+1,999)),MapTable!$A:$A,1,0))),"맵없음",
  ""),
IF(ISERROR(FIND(",",W1797,FIND(",",W1797,FIND(",",W1797,FIND(",",W1797)+1)+1)+1)),
  IF(OR(ISERROR(VLOOKUP(LEFT(W1797,FIND(",",W1797)-1),MapTable!$A:$A,1,0)),ISERROR(VLOOKUP(TRIM(MID(W1797,FIND(",",W1797)+1,FIND(",",W1797,FIND(",",W1797)+1)-FIND(",",W1797)-1)),MapTable!$A:$A,1,0)),ISERROR(VLOOKUP(TRIM(MID(W1797,FIND(",",W1797,FIND(",",W1797)+1)+1,FIND(",",W1797,FIND(",",W1797,FIND(",",W1797)+1)+1)-FIND(",",W1797,FIND(",",W1797)+1)-1)),MapTable!$A:$A,1,0)),ISERROR(VLOOKUP(TRIM(MID(W1797,FIND(",",W1797,FIND(",",W1797,FIND(",",W1797)+1)+1)+1,999)),MapTable!$A:$A,1,0))),"맵없음",
  ""),
)))))</f>
        <v/>
      </c>
      <c r="AC1797" t="str">
        <f>IF(ISBLANK(AB1797),"",IF(ISERROR(VLOOKUP(AB1797,[3]DropTable!$A:$A,1,0)),"드랍없음",""))</f>
        <v/>
      </c>
      <c r="AE1797" t="str">
        <f>IF(ISBLANK(AD1797),"",IF(ISERROR(VLOOKUP(AD1797,[3]DropTable!$A:$A,1,0)),"드랍없음",""))</f>
        <v/>
      </c>
      <c r="AG1797">
        <v>9.8000000000000007</v>
      </c>
      <c r="AH1797">
        <v>1</v>
      </c>
    </row>
    <row r="1798" spans="1:34" x14ac:dyDescent="0.3">
      <c r="A1798">
        <v>14</v>
      </c>
      <c r="B1798">
        <v>7</v>
      </c>
      <c r="C1798">
        <f>IF(OR($L1798=TRUE,$A1798=0,MOD($A1798,ChapterTable!$S$20)&lt;&gt;0),
MAX(0,INT(($B1798+ChapterTable!$Q$26+VLOOKUP(SUBSTITUTE(C$1,"성장단계","")&amp;"단계오프셋",ChapterTable!$S:$T,2,0))/ChapterTable!$Q$23)),
MAX(0,INT(($B1798+ChapterTable!$S$26+VLOOKUP(SUBSTITUTE(C$1,"성장단계","")&amp;"보스단계오프셋",ChapterTable!$S:$T,2,0))/ChapterTable!$S$23)))</f>
        <v>1</v>
      </c>
      <c r="D1798">
        <f>IF(OR($L1798=TRUE,$A1798=0,MOD($A1798,ChapterTable!$S$20)&lt;&gt;0),
MAX(0,INT(($B1798+ChapterTable!$Q$26+VLOOKUP(SUBSTITUTE(D$1,"성장단계","")&amp;"단계오프셋",ChapterTable!$S:$T,2,0))/ChapterTable!$Q$23)),
MAX(0,INT(($B1798+ChapterTable!$S$26+VLOOKUP(SUBSTITUTE(D$1,"성장단계","")&amp;"보스단계오프셋",ChapterTable!$S:$T,2,0))/ChapterTable!$S$23)))</f>
        <v>0</v>
      </c>
      <c r="E1798" s="1">
        <f ca="1">IF(AND($A1798=0,$B1798=1),
    VLOOKUP(1,ChapterTable!$1:$1048576,MATCH("최종"&amp;SUBSTITUTE(SUBSTITUTE(E$1,"standard",""),"|Float",""),ChapterTable!$1:$1,0),0)*ChapterTable!$Q$17,
  IF(AND($A1798=0,$B1798=0),
    E1799,
  IF($B1798=0,
    VLOOKUP($A1798,ChapterTable!$1:$1048576,MATCH("최종"&amp;SUBSTITUTE(SUBSTITUTE(E$1,"standard",""),"|Float",""),ChapterTable!$1:$1,0),0),
  IF($B1798=1,
    IF($L1798=FALSE,
      VLOOKUP($A1798,ChapterTable!$1:$1048576,MATCH("최종"&amp;SUBSTITUTE(SUBSTITUTE(E$1,"standard",""),"|Float",""),ChapterTable!$1:$1,0),0),
      VLOOKUP($A1798-ChapterTable!$Q$11,ChapterTable!$1:$1048576,MATCH("최종"&amp;SUBSTITUTE(SUBSTITUTE(E$1,"standard",""),"|Float",""),ChapterTable!$1:$1,0),0)*ChapterTable!$Q$14
    ),
  OFFSET(E1798,-$B1798+IF($L1798,1,0),0)*
    (VLOOKUP(SUBSTITUTE(SUBSTITUTE(E$1,"standard",""),"|Float","")&amp;"인게임누적곱배수",ChapterTable!$S:$T,2,0)^C1798
    +VLOOKUP(SUBSTITUTE(SUBSTITUTE(E$1,"standard",""),"|Float","")&amp;"인게임누적합배수",ChapterTable!$S:$T,2,0)*C1798)
  )
  )
  )
)</f>
        <v>26799.106091308597</v>
      </c>
      <c r="F1798" s="1">
        <f ca="1">IF(AND($A1798=0,$B1798=1),
    VLOOKUP(1,ChapterTable!$1:$1048576,MATCH("최종"&amp;SUBSTITUTE(SUBSTITUTE(F$1,"standard",""),"|Float",""),ChapterTable!$1:$1,0),0)*ChapterTable!$Q$17,
  IF(AND($A1798=0,$B1798=0),
    F1799,
  IF($B1798=0,
    VLOOKUP($A1798,ChapterTable!$1:$1048576,MATCH("최종"&amp;SUBSTITUTE(SUBSTITUTE(F$1,"standard",""),"|Float",""),ChapterTable!$1:$1,0),0),
  IF($B1798=1,
    IF($L1798=FALSE,
      VLOOKUP($A1798,ChapterTable!$1:$1048576,MATCH("최종"&amp;SUBSTITUTE(SUBSTITUTE(F$1,"standard",""),"|Float",""),ChapterTable!$1:$1,0),0),
      VLOOKUP($A1798-ChapterTable!$Q$11,ChapterTable!$1:$1048576,MATCH("최종"&amp;SUBSTITUTE(SUBSTITUTE(F$1,"standard",""),"|Float",""),ChapterTable!$1:$1,0),0)*ChapterTable!$Q$14
    ),
  OFFSET(F1798,-$B1798+IF($L1798,1,0),0)*
    (VLOOKUP(SUBSTITUTE(SUBSTITUTE(F$1,"standard",""),"|Float","")&amp;"인게임누적곱배수",ChapterTable!$S:$T,2,0)^D1798
    +VLOOKUP(SUBSTITUTE(SUBSTITUTE(F$1,"standard",""),"|Float","")&amp;"인게임누적합배수",ChapterTable!$S:$T,2,0)*D1798)
  )
  )
  )
)</f>
        <v>11028.438720703125</v>
      </c>
      <c r="G1798" t="s">
        <v>76</v>
      </c>
      <c r="J1798" t="str">
        <f>IF(ISBLANK(I1798),"",
IFERROR(VLOOKUP(I1798,[1]StringTable!$1:$1048576,MATCH([1]StringTable!$B$1,[1]StringTable!$1:$1,0),0),
IFERROR(VLOOKUP(I1798,[1]InApkStringTable!$1:$1048576,MATCH([1]InApkStringTable!$B$1,[1]InApkStringTable!$1:$1,0),0),
"스트링없음")))</f>
        <v/>
      </c>
      <c r="L1798" t="b">
        <v>1</v>
      </c>
      <c r="N1798" t="str">
        <f>IF(ISBLANK(M1798),"",IF(ISERROR(VLOOKUP(M1798,MapTable!$A:$A,1,0)),"맵없음",""))</f>
        <v/>
      </c>
      <c r="O1798">
        <f t="shared" si="113"/>
        <v>1</v>
      </c>
      <c r="Q1798">
        <f t="shared" si="114"/>
        <v>1</v>
      </c>
      <c r="R1798" t="b">
        <f t="shared" ca="1" si="115"/>
        <v>0</v>
      </c>
      <c r="T1798" t="b">
        <f t="shared" ca="1" si="116"/>
        <v>0</v>
      </c>
      <c r="X1798" t="str">
        <f>IF(ISBLANK(W1798),"",
IF(ISERROR(FIND(",",W1798)),
  IF(ISERROR(VLOOKUP(W1798,MapTable!$A:$A,1,0)),"맵없음",
  ""),
IF(ISERROR(FIND(",",W1798,FIND(",",W1798)+1)),
  IF(OR(ISERROR(VLOOKUP(LEFT(W1798,FIND(",",W1798)-1),MapTable!$A:$A,1,0)),ISERROR(VLOOKUP(TRIM(MID(W1798,FIND(",",W1798)+1,999)),MapTable!$A:$A,1,0))),"맵없음",
  ""),
IF(ISERROR(FIND(",",W1798,FIND(",",W1798,FIND(",",W1798)+1)+1)),
  IF(OR(ISERROR(VLOOKUP(LEFT(W1798,FIND(",",W1798)-1),MapTable!$A:$A,1,0)),ISERROR(VLOOKUP(TRIM(MID(W1798,FIND(",",W1798)+1,FIND(",",W1798,FIND(",",W1798)+1)-FIND(",",W1798)-1)),MapTable!$A:$A,1,0)),ISERROR(VLOOKUP(TRIM(MID(W1798,FIND(",",W1798,FIND(",",W1798)+1)+1,999)),MapTable!$A:$A,1,0))),"맵없음",
  ""),
IF(ISERROR(FIND(",",W1798,FIND(",",W1798,FIND(",",W1798,FIND(",",W1798)+1)+1)+1)),
  IF(OR(ISERROR(VLOOKUP(LEFT(W1798,FIND(",",W1798)-1),MapTable!$A:$A,1,0)),ISERROR(VLOOKUP(TRIM(MID(W1798,FIND(",",W1798)+1,FIND(",",W1798,FIND(",",W1798)+1)-FIND(",",W1798)-1)),MapTable!$A:$A,1,0)),ISERROR(VLOOKUP(TRIM(MID(W1798,FIND(",",W1798,FIND(",",W1798)+1)+1,FIND(",",W1798,FIND(",",W1798,FIND(",",W1798)+1)+1)-FIND(",",W1798,FIND(",",W1798)+1)-1)),MapTable!$A:$A,1,0)),ISERROR(VLOOKUP(TRIM(MID(W1798,FIND(",",W1798,FIND(",",W1798,FIND(",",W1798)+1)+1)+1,999)),MapTable!$A:$A,1,0))),"맵없음",
  ""),
)))))</f>
        <v/>
      </c>
      <c r="AC1798" t="str">
        <f>IF(ISBLANK(AB1798),"",IF(ISERROR(VLOOKUP(AB1798,[3]DropTable!$A:$A,1,0)),"드랍없음",""))</f>
        <v/>
      </c>
      <c r="AE1798" t="str">
        <f>IF(ISBLANK(AD1798),"",IF(ISERROR(VLOOKUP(AD1798,[3]DropTable!$A:$A,1,0)),"드랍없음",""))</f>
        <v/>
      </c>
      <c r="AG1798">
        <v>9.8000000000000007</v>
      </c>
      <c r="AH1798">
        <v>1</v>
      </c>
    </row>
    <row r="1799" spans="1:34" x14ac:dyDescent="0.3">
      <c r="A1799">
        <v>14</v>
      </c>
      <c r="B1799">
        <v>8</v>
      </c>
      <c r="C1799">
        <f>IF(OR($L1799=TRUE,$A1799=0,MOD($A1799,ChapterTable!$S$20)&lt;&gt;0),
MAX(0,INT(($B1799+ChapterTable!$Q$26+VLOOKUP(SUBSTITUTE(C$1,"성장단계","")&amp;"단계오프셋",ChapterTable!$S:$T,2,0))/ChapterTable!$Q$23)),
MAX(0,INT(($B1799+ChapterTable!$S$26+VLOOKUP(SUBSTITUTE(C$1,"성장단계","")&amp;"보스단계오프셋",ChapterTable!$S:$T,2,0))/ChapterTable!$S$23)))</f>
        <v>1</v>
      </c>
      <c r="D1799">
        <f>IF(OR($L1799=TRUE,$A1799=0,MOD($A1799,ChapterTable!$S$20)&lt;&gt;0),
MAX(0,INT(($B1799+ChapterTable!$Q$26+VLOOKUP(SUBSTITUTE(D$1,"성장단계","")&amp;"단계오프셋",ChapterTable!$S:$T,2,0))/ChapterTable!$Q$23)),
MAX(0,INT(($B1799+ChapterTable!$S$26+VLOOKUP(SUBSTITUTE(D$1,"성장단계","")&amp;"보스단계오프셋",ChapterTable!$S:$T,2,0))/ChapterTable!$S$23)))</f>
        <v>0</v>
      </c>
      <c r="E1799" s="1">
        <f ca="1">IF(AND($A1799=0,$B1799=1),
    VLOOKUP(1,ChapterTable!$1:$1048576,MATCH("최종"&amp;SUBSTITUTE(SUBSTITUTE(E$1,"standard",""),"|Float",""),ChapterTable!$1:$1,0),0)*ChapterTable!$Q$17,
  IF(AND($A1799=0,$B1799=0),
    E1800,
  IF($B1799=0,
    VLOOKUP($A1799,ChapterTable!$1:$1048576,MATCH("최종"&amp;SUBSTITUTE(SUBSTITUTE(E$1,"standard",""),"|Float",""),ChapterTable!$1:$1,0),0),
  IF($B1799=1,
    IF($L1799=FALSE,
      VLOOKUP($A1799,ChapterTable!$1:$1048576,MATCH("최종"&amp;SUBSTITUTE(SUBSTITUTE(E$1,"standard",""),"|Float",""),ChapterTable!$1:$1,0),0),
      VLOOKUP($A1799-ChapterTable!$Q$11,ChapterTable!$1:$1048576,MATCH("최종"&amp;SUBSTITUTE(SUBSTITUTE(E$1,"standard",""),"|Float",""),ChapterTable!$1:$1,0),0)*ChapterTable!$Q$14
    ),
  OFFSET(E1799,-$B1799+IF($L1799,1,0),0)*
    (VLOOKUP(SUBSTITUTE(SUBSTITUTE(E$1,"standard",""),"|Float","")&amp;"인게임누적곱배수",ChapterTable!$S:$T,2,0)^C1799
    +VLOOKUP(SUBSTITUTE(SUBSTITUTE(E$1,"standard",""),"|Float","")&amp;"인게임누적합배수",ChapterTable!$S:$T,2,0)*C1799)
  )
  )
  )
)</f>
        <v>26799.106091308597</v>
      </c>
      <c r="F1799" s="1">
        <f ca="1">IF(AND($A1799=0,$B1799=1),
    VLOOKUP(1,ChapterTable!$1:$1048576,MATCH("최종"&amp;SUBSTITUTE(SUBSTITUTE(F$1,"standard",""),"|Float",""),ChapterTable!$1:$1,0),0)*ChapterTable!$Q$17,
  IF(AND($A1799=0,$B1799=0),
    F1800,
  IF($B1799=0,
    VLOOKUP($A1799,ChapterTable!$1:$1048576,MATCH("최종"&amp;SUBSTITUTE(SUBSTITUTE(F$1,"standard",""),"|Float",""),ChapterTable!$1:$1,0),0),
  IF($B1799=1,
    IF($L1799=FALSE,
      VLOOKUP($A1799,ChapterTable!$1:$1048576,MATCH("최종"&amp;SUBSTITUTE(SUBSTITUTE(F$1,"standard",""),"|Float",""),ChapterTable!$1:$1,0),0),
      VLOOKUP($A1799-ChapterTable!$Q$11,ChapterTable!$1:$1048576,MATCH("최종"&amp;SUBSTITUTE(SUBSTITUTE(F$1,"standard",""),"|Float",""),ChapterTable!$1:$1,0),0)*ChapterTable!$Q$14
    ),
  OFFSET(F1799,-$B1799+IF($L1799,1,0),0)*
    (VLOOKUP(SUBSTITUTE(SUBSTITUTE(F$1,"standard",""),"|Float","")&amp;"인게임누적곱배수",ChapterTable!$S:$T,2,0)^D1799
    +VLOOKUP(SUBSTITUTE(SUBSTITUTE(F$1,"standard",""),"|Float","")&amp;"인게임누적합배수",ChapterTable!$S:$T,2,0)*D1799)
  )
  )
  )
)</f>
        <v>11028.438720703125</v>
      </c>
      <c r="G1799" t="s">
        <v>76</v>
      </c>
      <c r="J1799" t="str">
        <f>IF(ISBLANK(I1799),"",
IFERROR(VLOOKUP(I1799,[1]StringTable!$1:$1048576,MATCH([1]StringTable!$B$1,[1]StringTable!$1:$1,0),0),
IFERROR(VLOOKUP(I1799,[1]InApkStringTable!$1:$1048576,MATCH([1]InApkStringTable!$B$1,[1]InApkStringTable!$1:$1,0),0),
"스트링없음")))</f>
        <v/>
      </c>
      <c r="L1799" t="b">
        <v>1</v>
      </c>
      <c r="N1799" t="str">
        <f>IF(ISBLANK(M1799),"",IF(ISERROR(VLOOKUP(M1799,MapTable!$A:$A,1,0)),"맵없음",""))</f>
        <v/>
      </c>
      <c r="O1799">
        <f t="shared" si="113"/>
        <v>1</v>
      </c>
      <c r="Q1799">
        <f t="shared" si="114"/>
        <v>1</v>
      </c>
      <c r="R1799" t="b">
        <f t="shared" ca="1" si="115"/>
        <v>0</v>
      </c>
      <c r="T1799" t="b">
        <f t="shared" ca="1" si="116"/>
        <v>0</v>
      </c>
      <c r="X1799" t="str">
        <f>IF(ISBLANK(W1799),"",
IF(ISERROR(FIND(",",W1799)),
  IF(ISERROR(VLOOKUP(W1799,MapTable!$A:$A,1,0)),"맵없음",
  ""),
IF(ISERROR(FIND(",",W1799,FIND(",",W1799)+1)),
  IF(OR(ISERROR(VLOOKUP(LEFT(W1799,FIND(",",W1799)-1),MapTable!$A:$A,1,0)),ISERROR(VLOOKUP(TRIM(MID(W1799,FIND(",",W1799)+1,999)),MapTable!$A:$A,1,0))),"맵없음",
  ""),
IF(ISERROR(FIND(",",W1799,FIND(",",W1799,FIND(",",W1799)+1)+1)),
  IF(OR(ISERROR(VLOOKUP(LEFT(W1799,FIND(",",W1799)-1),MapTable!$A:$A,1,0)),ISERROR(VLOOKUP(TRIM(MID(W1799,FIND(",",W1799)+1,FIND(",",W1799,FIND(",",W1799)+1)-FIND(",",W1799)-1)),MapTable!$A:$A,1,0)),ISERROR(VLOOKUP(TRIM(MID(W1799,FIND(",",W1799,FIND(",",W1799)+1)+1,999)),MapTable!$A:$A,1,0))),"맵없음",
  ""),
IF(ISERROR(FIND(",",W1799,FIND(",",W1799,FIND(",",W1799,FIND(",",W1799)+1)+1)+1)),
  IF(OR(ISERROR(VLOOKUP(LEFT(W1799,FIND(",",W1799)-1),MapTable!$A:$A,1,0)),ISERROR(VLOOKUP(TRIM(MID(W1799,FIND(",",W1799)+1,FIND(",",W1799,FIND(",",W1799)+1)-FIND(",",W1799)-1)),MapTable!$A:$A,1,0)),ISERROR(VLOOKUP(TRIM(MID(W1799,FIND(",",W1799,FIND(",",W1799)+1)+1,FIND(",",W1799,FIND(",",W1799,FIND(",",W1799)+1)+1)-FIND(",",W1799,FIND(",",W1799)+1)-1)),MapTable!$A:$A,1,0)),ISERROR(VLOOKUP(TRIM(MID(W1799,FIND(",",W1799,FIND(",",W1799,FIND(",",W1799)+1)+1)+1,999)),MapTable!$A:$A,1,0))),"맵없음",
  ""),
)))))</f>
        <v/>
      </c>
      <c r="AC1799" t="str">
        <f>IF(ISBLANK(AB1799),"",IF(ISERROR(VLOOKUP(AB1799,[3]DropTable!$A:$A,1,0)),"드랍없음",""))</f>
        <v/>
      </c>
      <c r="AE1799" t="str">
        <f>IF(ISBLANK(AD1799),"",IF(ISERROR(VLOOKUP(AD1799,[3]DropTable!$A:$A,1,0)),"드랍없음",""))</f>
        <v/>
      </c>
      <c r="AG1799">
        <v>9.8000000000000007</v>
      </c>
      <c r="AH1799">
        <v>1</v>
      </c>
    </row>
    <row r="1800" spans="1:34" x14ac:dyDescent="0.3">
      <c r="A1800">
        <v>14</v>
      </c>
      <c r="B1800">
        <v>9</v>
      </c>
      <c r="C1800">
        <f>IF(OR($L1800=TRUE,$A1800=0,MOD($A1800,ChapterTable!$S$20)&lt;&gt;0),
MAX(0,INT(($B1800+ChapterTable!$Q$26+VLOOKUP(SUBSTITUTE(C$1,"성장단계","")&amp;"단계오프셋",ChapterTable!$S:$T,2,0))/ChapterTable!$Q$23)),
MAX(0,INT(($B1800+ChapterTable!$S$26+VLOOKUP(SUBSTITUTE(C$1,"성장단계","")&amp;"보스단계오프셋",ChapterTable!$S:$T,2,0))/ChapterTable!$S$23)))</f>
        <v>1</v>
      </c>
      <c r="D1800">
        <f>IF(OR($L1800=TRUE,$A1800=0,MOD($A1800,ChapterTable!$S$20)&lt;&gt;0),
MAX(0,INT(($B1800+ChapterTable!$Q$26+VLOOKUP(SUBSTITUTE(D$1,"성장단계","")&amp;"단계오프셋",ChapterTable!$S:$T,2,0))/ChapterTable!$Q$23)),
MAX(0,INT(($B1800+ChapterTable!$S$26+VLOOKUP(SUBSTITUTE(D$1,"성장단계","")&amp;"보스단계오프셋",ChapterTable!$S:$T,2,0))/ChapterTable!$S$23)))</f>
        <v>0</v>
      </c>
      <c r="E1800" s="1">
        <f ca="1">IF(AND($A1800=0,$B1800=1),
    VLOOKUP(1,ChapterTable!$1:$1048576,MATCH("최종"&amp;SUBSTITUTE(SUBSTITUTE(E$1,"standard",""),"|Float",""),ChapterTable!$1:$1,0),0)*ChapterTable!$Q$17,
  IF(AND($A1800=0,$B1800=0),
    E1801,
  IF($B1800=0,
    VLOOKUP($A1800,ChapterTable!$1:$1048576,MATCH("최종"&amp;SUBSTITUTE(SUBSTITUTE(E$1,"standard",""),"|Float",""),ChapterTable!$1:$1,0),0),
  IF($B1800=1,
    IF($L1800=FALSE,
      VLOOKUP($A1800,ChapterTable!$1:$1048576,MATCH("최종"&amp;SUBSTITUTE(SUBSTITUTE(E$1,"standard",""),"|Float",""),ChapterTable!$1:$1,0),0),
      VLOOKUP($A1800-ChapterTable!$Q$11,ChapterTable!$1:$1048576,MATCH("최종"&amp;SUBSTITUTE(SUBSTITUTE(E$1,"standard",""),"|Float",""),ChapterTable!$1:$1,0),0)*ChapterTable!$Q$14
    ),
  OFFSET(E1800,-$B1800+IF($L1800,1,0),0)*
    (VLOOKUP(SUBSTITUTE(SUBSTITUTE(E$1,"standard",""),"|Float","")&amp;"인게임누적곱배수",ChapterTable!$S:$T,2,0)^C1800
    +VLOOKUP(SUBSTITUTE(SUBSTITUTE(E$1,"standard",""),"|Float","")&amp;"인게임누적합배수",ChapterTable!$S:$T,2,0)*C1800)
  )
  )
  )
)</f>
        <v>26799.106091308597</v>
      </c>
      <c r="F1800" s="1">
        <f ca="1">IF(AND($A1800=0,$B1800=1),
    VLOOKUP(1,ChapterTable!$1:$1048576,MATCH("최종"&amp;SUBSTITUTE(SUBSTITUTE(F$1,"standard",""),"|Float",""),ChapterTable!$1:$1,0),0)*ChapterTable!$Q$17,
  IF(AND($A1800=0,$B1800=0),
    F1801,
  IF($B1800=0,
    VLOOKUP($A1800,ChapterTable!$1:$1048576,MATCH("최종"&amp;SUBSTITUTE(SUBSTITUTE(F$1,"standard",""),"|Float",""),ChapterTable!$1:$1,0),0),
  IF($B1800=1,
    IF($L1800=FALSE,
      VLOOKUP($A1800,ChapterTable!$1:$1048576,MATCH("최종"&amp;SUBSTITUTE(SUBSTITUTE(F$1,"standard",""),"|Float",""),ChapterTable!$1:$1,0),0),
      VLOOKUP($A1800-ChapterTable!$Q$11,ChapterTable!$1:$1048576,MATCH("최종"&amp;SUBSTITUTE(SUBSTITUTE(F$1,"standard",""),"|Float",""),ChapterTable!$1:$1,0),0)*ChapterTable!$Q$14
    ),
  OFFSET(F1800,-$B1800+IF($L1800,1,0),0)*
    (VLOOKUP(SUBSTITUTE(SUBSTITUTE(F$1,"standard",""),"|Float","")&amp;"인게임누적곱배수",ChapterTable!$S:$T,2,0)^D1800
    +VLOOKUP(SUBSTITUTE(SUBSTITUTE(F$1,"standard",""),"|Float","")&amp;"인게임누적합배수",ChapterTable!$S:$T,2,0)*D1800)
  )
  )
  )
)</f>
        <v>11028.438720703125</v>
      </c>
      <c r="G1800" t="s">
        <v>76</v>
      </c>
      <c r="J1800" t="str">
        <f>IF(ISBLANK(I1800),"",
IFERROR(VLOOKUP(I1800,[1]StringTable!$1:$1048576,MATCH([1]StringTable!$B$1,[1]StringTable!$1:$1,0),0),
IFERROR(VLOOKUP(I1800,[1]InApkStringTable!$1:$1048576,MATCH([1]InApkStringTable!$B$1,[1]InApkStringTable!$1:$1,0),0),
"스트링없음")))</f>
        <v/>
      </c>
      <c r="L1800" t="b">
        <v>1</v>
      </c>
      <c r="N1800" t="str">
        <f>IF(ISBLANK(M1800),"",IF(ISERROR(VLOOKUP(M1800,MapTable!$A:$A,1,0)),"맵없음",""))</f>
        <v/>
      </c>
      <c r="O1800">
        <f t="shared" si="113"/>
        <v>91</v>
      </c>
      <c r="Q1800">
        <f t="shared" si="114"/>
        <v>91</v>
      </c>
      <c r="R1800" t="b">
        <f t="shared" ca="1" si="115"/>
        <v>1</v>
      </c>
      <c r="T1800" t="b">
        <f t="shared" ca="1" si="116"/>
        <v>1</v>
      </c>
      <c r="X1800" t="str">
        <f>IF(ISBLANK(W1800),"",
IF(ISERROR(FIND(",",W1800)),
  IF(ISERROR(VLOOKUP(W1800,MapTable!$A:$A,1,0)),"맵없음",
  ""),
IF(ISERROR(FIND(",",W1800,FIND(",",W1800)+1)),
  IF(OR(ISERROR(VLOOKUP(LEFT(W1800,FIND(",",W1800)-1),MapTable!$A:$A,1,0)),ISERROR(VLOOKUP(TRIM(MID(W1800,FIND(",",W1800)+1,999)),MapTable!$A:$A,1,0))),"맵없음",
  ""),
IF(ISERROR(FIND(",",W1800,FIND(",",W1800,FIND(",",W1800)+1)+1)),
  IF(OR(ISERROR(VLOOKUP(LEFT(W1800,FIND(",",W1800)-1),MapTable!$A:$A,1,0)),ISERROR(VLOOKUP(TRIM(MID(W1800,FIND(",",W1800)+1,FIND(",",W1800,FIND(",",W1800)+1)-FIND(",",W1800)-1)),MapTable!$A:$A,1,0)),ISERROR(VLOOKUP(TRIM(MID(W1800,FIND(",",W1800,FIND(",",W1800)+1)+1,999)),MapTable!$A:$A,1,0))),"맵없음",
  ""),
IF(ISERROR(FIND(",",W1800,FIND(",",W1800,FIND(",",W1800,FIND(",",W1800)+1)+1)+1)),
  IF(OR(ISERROR(VLOOKUP(LEFT(W1800,FIND(",",W1800)-1),MapTable!$A:$A,1,0)),ISERROR(VLOOKUP(TRIM(MID(W1800,FIND(",",W1800)+1,FIND(",",W1800,FIND(",",W1800)+1)-FIND(",",W1800)-1)),MapTable!$A:$A,1,0)),ISERROR(VLOOKUP(TRIM(MID(W1800,FIND(",",W1800,FIND(",",W1800)+1)+1,FIND(",",W1800,FIND(",",W1800,FIND(",",W1800)+1)+1)-FIND(",",W1800,FIND(",",W1800)+1)-1)),MapTable!$A:$A,1,0)),ISERROR(VLOOKUP(TRIM(MID(W1800,FIND(",",W1800,FIND(",",W1800,FIND(",",W1800)+1)+1)+1,999)),MapTable!$A:$A,1,0))),"맵없음",
  ""),
)))))</f>
        <v/>
      </c>
      <c r="AC1800" t="str">
        <f>IF(ISBLANK(AB1800),"",IF(ISERROR(VLOOKUP(AB1800,[3]DropTable!$A:$A,1,0)),"드랍없음",""))</f>
        <v/>
      </c>
      <c r="AE1800" t="str">
        <f>IF(ISBLANK(AD1800),"",IF(ISERROR(VLOOKUP(AD1800,[3]DropTable!$A:$A,1,0)),"드랍없음",""))</f>
        <v/>
      </c>
      <c r="AG1800">
        <v>9.8000000000000007</v>
      </c>
      <c r="AH1800">
        <v>1</v>
      </c>
    </row>
    <row r="1801" spans="1:34" x14ac:dyDescent="0.3">
      <c r="A1801">
        <v>14</v>
      </c>
      <c r="B1801">
        <v>10</v>
      </c>
      <c r="C1801">
        <f>IF(OR($L1801=TRUE,$A1801=0,MOD($A1801,ChapterTable!$S$20)&lt;&gt;0),
MAX(0,INT(($B1801+ChapterTable!$Q$26+VLOOKUP(SUBSTITUTE(C$1,"성장단계","")&amp;"단계오프셋",ChapterTable!$S:$T,2,0))/ChapterTable!$Q$23)),
MAX(0,INT(($B1801+ChapterTable!$S$26+VLOOKUP(SUBSTITUTE(C$1,"성장단계","")&amp;"보스단계오프셋",ChapterTable!$S:$T,2,0))/ChapterTable!$S$23)))</f>
        <v>1</v>
      </c>
      <c r="D1801">
        <f>IF(OR($L1801=TRUE,$A1801=0,MOD($A1801,ChapterTable!$S$20)&lt;&gt;0),
MAX(0,INT(($B1801+ChapterTable!$Q$26+VLOOKUP(SUBSTITUTE(D$1,"성장단계","")&amp;"단계오프셋",ChapterTable!$S:$T,2,0))/ChapterTable!$Q$23)),
MAX(0,INT(($B1801+ChapterTable!$S$26+VLOOKUP(SUBSTITUTE(D$1,"성장단계","")&amp;"보스단계오프셋",ChapterTable!$S:$T,2,0))/ChapterTable!$S$23)))</f>
        <v>0</v>
      </c>
      <c r="E1801" s="1">
        <f ca="1">IF(AND($A1801=0,$B1801=1),
    VLOOKUP(1,ChapterTable!$1:$1048576,MATCH("최종"&amp;SUBSTITUTE(SUBSTITUTE(E$1,"standard",""),"|Float",""),ChapterTable!$1:$1,0),0)*ChapterTable!$Q$17,
  IF(AND($A1801=0,$B1801=0),
    E1802,
  IF($B1801=0,
    VLOOKUP($A1801,ChapterTable!$1:$1048576,MATCH("최종"&amp;SUBSTITUTE(SUBSTITUTE(E$1,"standard",""),"|Float",""),ChapterTable!$1:$1,0),0),
  IF($B1801=1,
    IF($L1801=FALSE,
      VLOOKUP($A1801,ChapterTable!$1:$1048576,MATCH("최종"&amp;SUBSTITUTE(SUBSTITUTE(E$1,"standard",""),"|Float",""),ChapterTable!$1:$1,0),0),
      VLOOKUP($A1801-ChapterTable!$Q$11,ChapterTable!$1:$1048576,MATCH("최종"&amp;SUBSTITUTE(SUBSTITUTE(E$1,"standard",""),"|Float",""),ChapterTable!$1:$1,0),0)*ChapterTable!$Q$14
    ),
  OFFSET(E1801,-$B1801+IF($L1801,1,0),0)*
    (VLOOKUP(SUBSTITUTE(SUBSTITUTE(E$1,"standard",""),"|Float","")&amp;"인게임누적곱배수",ChapterTable!$S:$T,2,0)^C1801
    +VLOOKUP(SUBSTITUTE(SUBSTITUTE(E$1,"standard",""),"|Float","")&amp;"인게임누적합배수",ChapterTable!$S:$T,2,0)*C1801)
  )
  )
  )
)</f>
        <v>26799.106091308597</v>
      </c>
      <c r="F1801" s="1">
        <f ca="1">IF(AND($A1801=0,$B1801=1),
    VLOOKUP(1,ChapterTable!$1:$1048576,MATCH("최종"&amp;SUBSTITUTE(SUBSTITUTE(F$1,"standard",""),"|Float",""),ChapterTable!$1:$1,0),0)*ChapterTable!$Q$17,
  IF(AND($A1801=0,$B1801=0),
    F1802,
  IF($B1801=0,
    VLOOKUP($A1801,ChapterTable!$1:$1048576,MATCH("최종"&amp;SUBSTITUTE(SUBSTITUTE(F$1,"standard",""),"|Float",""),ChapterTable!$1:$1,0),0),
  IF($B1801=1,
    IF($L1801=FALSE,
      VLOOKUP($A1801,ChapterTable!$1:$1048576,MATCH("최종"&amp;SUBSTITUTE(SUBSTITUTE(F$1,"standard",""),"|Float",""),ChapterTable!$1:$1,0),0),
      VLOOKUP($A1801-ChapterTable!$Q$11,ChapterTable!$1:$1048576,MATCH("최종"&amp;SUBSTITUTE(SUBSTITUTE(F$1,"standard",""),"|Float",""),ChapterTable!$1:$1,0),0)*ChapterTable!$Q$14
    ),
  OFFSET(F1801,-$B1801+IF($L1801,1,0),0)*
    (VLOOKUP(SUBSTITUTE(SUBSTITUTE(F$1,"standard",""),"|Float","")&amp;"인게임누적곱배수",ChapterTable!$S:$T,2,0)^D1801
    +VLOOKUP(SUBSTITUTE(SUBSTITUTE(F$1,"standard",""),"|Float","")&amp;"인게임누적합배수",ChapterTable!$S:$T,2,0)*D1801)
  )
  )
  )
)</f>
        <v>11028.438720703125</v>
      </c>
      <c r="G1801" t="s">
        <v>76</v>
      </c>
      <c r="J1801" t="str">
        <f>IF(ISBLANK(I1801),"",
IFERROR(VLOOKUP(I1801,[1]StringTable!$1:$1048576,MATCH([1]StringTable!$B$1,[1]StringTable!$1:$1,0),0),
IFERROR(VLOOKUP(I1801,[1]InApkStringTable!$1:$1048576,MATCH([1]InApkStringTable!$B$1,[1]InApkStringTable!$1:$1,0),0),
"스트링없음")))</f>
        <v/>
      </c>
      <c r="L1801" t="b">
        <v>1</v>
      </c>
      <c r="N1801" t="str">
        <f>IF(ISBLANK(M1801),"",IF(ISERROR(VLOOKUP(M1801,MapTable!$A:$A,1,0)),"맵없음",""))</f>
        <v/>
      </c>
      <c r="O1801">
        <f t="shared" si="113"/>
        <v>21</v>
      </c>
      <c r="Q1801">
        <f t="shared" si="114"/>
        <v>21</v>
      </c>
      <c r="R1801" t="b">
        <f t="shared" ca="1" si="115"/>
        <v>0</v>
      </c>
      <c r="T1801" t="b">
        <f t="shared" ca="1" si="116"/>
        <v>0</v>
      </c>
      <c r="X1801" t="str">
        <f>IF(ISBLANK(W1801),"",
IF(ISERROR(FIND(",",W1801)),
  IF(ISERROR(VLOOKUP(W1801,MapTable!$A:$A,1,0)),"맵없음",
  ""),
IF(ISERROR(FIND(",",W1801,FIND(",",W1801)+1)),
  IF(OR(ISERROR(VLOOKUP(LEFT(W1801,FIND(",",W1801)-1),MapTable!$A:$A,1,0)),ISERROR(VLOOKUP(TRIM(MID(W1801,FIND(",",W1801)+1,999)),MapTable!$A:$A,1,0))),"맵없음",
  ""),
IF(ISERROR(FIND(",",W1801,FIND(",",W1801,FIND(",",W1801)+1)+1)),
  IF(OR(ISERROR(VLOOKUP(LEFT(W1801,FIND(",",W1801)-1),MapTable!$A:$A,1,0)),ISERROR(VLOOKUP(TRIM(MID(W1801,FIND(",",W1801)+1,FIND(",",W1801,FIND(",",W1801)+1)-FIND(",",W1801)-1)),MapTable!$A:$A,1,0)),ISERROR(VLOOKUP(TRIM(MID(W1801,FIND(",",W1801,FIND(",",W1801)+1)+1,999)),MapTable!$A:$A,1,0))),"맵없음",
  ""),
IF(ISERROR(FIND(",",W1801,FIND(",",W1801,FIND(",",W1801,FIND(",",W1801)+1)+1)+1)),
  IF(OR(ISERROR(VLOOKUP(LEFT(W1801,FIND(",",W1801)-1),MapTable!$A:$A,1,0)),ISERROR(VLOOKUP(TRIM(MID(W1801,FIND(",",W1801)+1,FIND(",",W1801,FIND(",",W1801)+1)-FIND(",",W1801)-1)),MapTable!$A:$A,1,0)),ISERROR(VLOOKUP(TRIM(MID(W1801,FIND(",",W1801,FIND(",",W1801)+1)+1,FIND(",",W1801,FIND(",",W1801,FIND(",",W1801)+1)+1)-FIND(",",W1801,FIND(",",W1801)+1)-1)),MapTable!$A:$A,1,0)),ISERROR(VLOOKUP(TRIM(MID(W1801,FIND(",",W1801,FIND(",",W1801,FIND(",",W1801)+1)+1)+1,999)),MapTable!$A:$A,1,0))),"맵없음",
  ""),
)))))</f>
        <v/>
      </c>
      <c r="AC1801" t="str">
        <f>IF(ISBLANK(AB1801),"",IF(ISERROR(VLOOKUP(AB1801,[3]DropTable!$A:$A,1,0)),"드랍없음",""))</f>
        <v/>
      </c>
      <c r="AE1801" t="str">
        <f>IF(ISBLANK(AD1801),"",IF(ISERROR(VLOOKUP(AD1801,[3]DropTable!$A:$A,1,0)),"드랍없음",""))</f>
        <v/>
      </c>
      <c r="AG1801">
        <v>9.8000000000000007</v>
      </c>
      <c r="AH1801">
        <v>1</v>
      </c>
    </row>
    <row r="1802" spans="1:34" x14ac:dyDescent="0.3">
      <c r="A1802">
        <v>14</v>
      </c>
      <c r="B1802">
        <v>11</v>
      </c>
      <c r="C1802">
        <f>IF(OR($L1802=TRUE,$A1802=0,MOD($A1802,ChapterTable!$S$20)&lt;&gt;0),
MAX(0,INT(($B1802+ChapterTable!$Q$26+VLOOKUP(SUBSTITUTE(C$1,"성장단계","")&amp;"단계오프셋",ChapterTable!$S:$T,2,0))/ChapterTable!$Q$23)),
MAX(0,INT(($B1802+ChapterTable!$S$26+VLOOKUP(SUBSTITUTE(C$1,"성장단계","")&amp;"보스단계오프셋",ChapterTable!$S:$T,2,0))/ChapterTable!$S$23)))</f>
        <v>1</v>
      </c>
      <c r="D1802">
        <f>IF(OR($L1802=TRUE,$A1802=0,MOD($A1802,ChapterTable!$S$20)&lt;&gt;0),
MAX(0,INT(($B1802+ChapterTable!$Q$26+VLOOKUP(SUBSTITUTE(D$1,"성장단계","")&amp;"단계오프셋",ChapterTable!$S:$T,2,0))/ChapterTable!$Q$23)),
MAX(0,INT(($B1802+ChapterTable!$S$26+VLOOKUP(SUBSTITUTE(D$1,"성장단계","")&amp;"보스단계오프셋",ChapterTable!$S:$T,2,0))/ChapterTable!$S$23)))</f>
        <v>1</v>
      </c>
      <c r="E1802" s="1">
        <f ca="1">IF(AND($A1802=0,$B1802=1),
    VLOOKUP(1,ChapterTable!$1:$1048576,MATCH("최종"&amp;SUBSTITUTE(SUBSTITUTE(E$1,"standard",""),"|Float",""),ChapterTable!$1:$1,0),0)*ChapterTable!$Q$17,
  IF(AND($A1802=0,$B1802=0),
    E1803,
  IF($B1802=0,
    VLOOKUP($A1802,ChapterTable!$1:$1048576,MATCH("최종"&amp;SUBSTITUTE(SUBSTITUTE(E$1,"standard",""),"|Float",""),ChapterTable!$1:$1,0),0),
  IF($B1802=1,
    IF($L1802=FALSE,
      VLOOKUP($A1802,ChapterTable!$1:$1048576,MATCH("최종"&amp;SUBSTITUTE(SUBSTITUTE(E$1,"standard",""),"|Float",""),ChapterTable!$1:$1,0),0),
      VLOOKUP($A1802-ChapterTable!$Q$11,ChapterTable!$1:$1048576,MATCH("최종"&amp;SUBSTITUTE(SUBSTITUTE(E$1,"standard",""),"|Float",""),ChapterTable!$1:$1,0),0)*ChapterTable!$Q$14
    ),
  OFFSET(E1802,-$B1802+IF($L1802,1,0),0)*
    (VLOOKUP(SUBSTITUTE(SUBSTITUTE(E$1,"standard",""),"|Float","")&amp;"인게임누적곱배수",ChapterTable!$S:$T,2,0)^C1802
    +VLOOKUP(SUBSTITUTE(SUBSTITUTE(E$1,"standard",""),"|Float","")&amp;"인게임누적합배수",ChapterTable!$S:$T,2,0)*C1802)
  )
  )
  )
)</f>
        <v>26799.106091308597</v>
      </c>
      <c r="F1802" s="1">
        <f ca="1">IF(AND($A1802=0,$B1802=1),
    VLOOKUP(1,ChapterTable!$1:$1048576,MATCH("최종"&amp;SUBSTITUTE(SUBSTITUTE(F$1,"standard",""),"|Float",""),ChapterTable!$1:$1,0),0)*ChapterTable!$Q$17,
  IF(AND($A1802=0,$B1802=0),
    F1803,
  IF($B1802=0,
    VLOOKUP($A1802,ChapterTable!$1:$1048576,MATCH("최종"&amp;SUBSTITUTE(SUBSTITUTE(F$1,"standard",""),"|Float",""),ChapterTable!$1:$1,0),0),
  IF($B1802=1,
    IF($L1802=FALSE,
      VLOOKUP($A1802,ChapterTable!$1:$1048576,MATCH("최종"&amp;SUBSTITUTE(SUBSTITUTE(F$1,"standard",""),"|Float",""),ChapterTable!$1:$1,0),0),
      VLOOKUP($A1802-ChapterTable!$Q$11,ChapterTable!$1:$1048576,MATCH("최종"&amp;SUBSTITUTE(SUBSTITUTE(F$1,"standard",""),"|Float",""),ChapterTable!$1:$1,0),0)*ChapterTable!$Q$14
    ),
  OFFSET(F1802,-$B1802+IF($L1802,1,0),0)*
    (VLOOKUP(SUBSTITUTE(SUBSTITUTE(F$1,"standard",""),"|Float","")&amp;"인게임누적곱배수",ChapterTable!$S:$T,2,0)^D1802
    +VLOOKUP(SUBSTITUTE(SUBSTITUTE(F$1,"standard",""),"|Float","")&amp;"인게임누적합배수",ChapterTable!$S:$T,2,0)*D1802)
  )
  )
  )
)</f>
        <v>13234.12646484375</v>
      </c>
      <c r="G1802" t="s">
        <v>76</v>
      </c>
      <c r="J1802" t="str">
        <f>IF(ISBLANK(I1802),"",
IFERROR(VLOOKUP(I1802,[1]StringTable!$1:$1048576,MATCH([1]StringTable!$B$1,[1]StringTable!$1:$1,0),0),
IFERROR(VLOOKUP(I1802,[1]InApkStringTable!$1:$1048576,MATCH([1]InApkStringTable!$B$1,[1]InApkStringTable!$1:$1,0),0),
"스트링없음")))</f>
        <v/>
      </c>
      <c r="L1802" t="b">
        <v>1</v>
      </c>
      <c r="N1802" t="str">
        <f>IF(ISBLANK(M1802),"",IF(ISERROR(VLOOKUP(M1802,MapTable!$A:$A,1,0)),"맵없음",""))</f>
        <v/>
      </c>
      <c r="O1802">
        <f t="shared" si="113"/>
        <v>2</v>
      </c>
      <c r="Q1802">
        <f t="shared" si="114"/>
        <v>2</v>
      </c>
      <c r="R1802" t="b">
        <f t="shared" ca="1" si="115"/>
        <v>0</v>
      </c>
      <c r="T1802" t="b">
        <f t="shared" ca="1" si="116"/>
        <v>0</v>
      </c>
      <c r="X1802" t="str">
        <f>IF(ISBLANK(W1802),"",
IF(ISERROR(FIND(",",W1802)),
  IF(ISERROR(VLOOKUP(W1802,MapTable!$A:$A,1,0)),"맵없음",
  ""),
IF(ISERROR(FIND(",",W1802,FIND(",",W1802)+1)),
  IF(OR(ISERROR(VLOOKUP(LEFT(W1802,FIND(",",W1802)-1),MapTable!$A:$A,1,0)),ISERROR(VLOOKUP(TRIM(MID(W1802,FIND(",",W1802)+1,999)),MapTable!$A:$A,1,0))),"맵없음",
  ""),
IF(ISERROR(FIND(",",W1802,FIND(",",W1802,FIND(",",W1802)+1)+1)),
  IF(OR(ISERROR(VLOOKUP(LEFT(W1802,FIND(",",W1802)-1),MapTable!$A:$A,1,0)),ISERROR(VLOOKUP(TRIM(MID(W1802,FIND(",",W1802)+1,FIND(",",W1802,FIND(",",W1802)+1)-FIND(",",W1802)-1)),MapTable!$A:$A,1,0)),ISERROR(VLOOKUP(TRIM(MID(W1802,FIND(",",W1802,FIND(",",W1802)+1)+1,999)),MapTable!$A:$A,1,0))),"맵없음",
  ""),
IF(ISERROR(FIND(",",W1802,FIND(",",W1802,FIND(",",W1802,FIND(",",W1802)+1)+1)+1)),
  IF(OR(ISERROR(VLOOKUP(LEFT(W1802,FIND(",",W1802)-1),MapTable!$A:$A,1,0)),ISERROR(VLOOKUP(TRIM(MID(W1802,FIND(",",W1802)+1,FIND(",",W1802,FIND(",",W1802)+1)-FIND(",",W1802)-1)),MapTable!$A:$A,1,0)),ISERROR(VLOOKUP(TRIM(MID(W1802,FIND(",",W1802,FIND(",",W1802)+1)+1,FIND(",",W1802,FIND(",",W1802,FIND(",",W1802)+1)+1)-FIND(",",W1802,FIND(",",W1802)+1)-1)),MapTable!$A:$A,1,0)),ISERROR(VLOOKUP(TRIM(MID(W1802,FIND(",",W1802,FIND(",",W1802,FIND(",",W1802)+1)+1)+1,999)),MapTable!$A:$A,1,0))),"맵없음",
  ""),
)))))</f>
        <v/>
      </c>
      <c r="AC1802" t="str">
        <f>IF(ISBLANK(AB1802),"",IF(ISERROR(VLOOKUP(AB1802,[3]DropTable!$A:$A,1,0)),"드랍없음",""))</f>
        <v/>
      </c>
      <c r="AE1802" t="str">
        <f>IF(ISBLANK(AD1802),"",IF(ISERROR(VLOOKUP(AD1802,[3]DropTable!$A:$A,1,0)),"드랍없음",""))</f>
        <v/>
      </c>
      <c r="AG1802">
        <v>9.8000000000000007</v>
      </c>
      <c r="AH1802">
        <v>1</v>
      </c>
    </row>
    <row r="1803" spans="1:34" x14ac:dyDescent="0.3">
      <c r="A1803">
        <v>14</v>
      </c>
      <c r="B1803">
        <v>12</v>
      </c>
      <c r="C1803">
        <f>IF(OR($L1803=TRUE,$A1803=0,MOD($A1803,ChapterTable!$S$20)&lt;&gt;0),
MAX(0,INT(($B1803+ChapterTable!$Q$26+VLOOKUP(SUBSTITUTE(C$1,"성장단계","")&amp;"단계오프셋",ChapterTable!$S:$T,2,0))/ChapterTable!$Q$23)),
MAX(0,INT(($B1803+ChapterTable!$S$26+VLOOKUP(SUBSTITUTE(C$1,"성장단계","")&amp;"보스단계오프셋",ChapterTable!$S:$T,2,0))/ChapterTable!$S$23)))</f>
        <v>1</v>
      </c>
      <c r="D1803">
        <f>IF(OR($L1803=TRUE,$A1803=0,MOD($A1803,ChapterTable!$S$20)&lt;&gt;0),
MAX(0,INT(($B1803+ChapterTable!$Q$26+VLOOKUP(SUBSTITUTE(D$1,"성장단계","")&amp;"단계오프셋",ChapterTable!$S:$T,2,0))/ChapterTable!$Q$23)),
MAX(0,INT(($B1803+ChapterTable!$S$26+VLOOKUP(SUBSTITUTE(D$1,"성장단계","")&amp;"보스단계오프셋",ChapterTable!$S:$T,2,0))/ChapterTable!$S$23)))</f>
        <v>1</v>
      </c>
      <c r="E1803" s="1">
        <f ca="1">IF(AND($A1803=0,$B1803=1),
    VLOOKUP(1,ChapterTable!$1:$1048576,MATCH("최종"&amp;SUBSTITUTE(SUBSTITUTE(E$1,"standard",""),"|Float",""),ChapterTable!$1:$1,0),0)*ChapterTable!$Q$17,
  IF(AND($A1803=0,$B1803=0),
    E1804,
  IF($B1803=0,
    VLOOKUP($A1803,ChapterTable!$1:$1048576,MATCH("최종"&amp;SUBSTITUTE(SUBSTITUTE(E$1,"standard",""),"|Float",""),ChapterTable!$1:$1,0),0),
  IF($B1803=1,
    IF($L1803=FALSE,
      VLOOKUP($A1803,ChapterTable!$1:$1048576,MATCH("최종"&amp;SUBSTITUTE(SUBSTITUTE(E$1,"standard",""),"|Float",""),ChapterTable!$1:$1,0),0),
      VLOOKUP($A1803-ChapterTable!$Q$11,ChapterTable!$1:$1048576,MATCH("최종"&amp;SUBSTITUTE(SUBSTITUTE(E$1,"standard",""),"|Float",""),ChapterTable!$1:$1,0),0)*ChapterTable!$Q$14
    ),
  OFFSET(E1803,-$B1803+IF($L1803,1,0),0)*
    (VLOOKUP(SUBSTITUTE(SUBSTITUTE(E$1,"standard",""),"|Float","")&amp;"인게임누적곱배수",ChapterTable!$S:$T,2,0)^C1803
    +VLOOKUP(SUBSTITUTE(SUBSTITUTE(E$1,"standard",""),"|Float","")&amp;"인게임누적합배수",ChapterTable!$S:$T,2,0)*C1803)
  )
  )
  )
)</f>
        <v>26799.106091308597</v>
      </c>
      <c r="F1803" s="1">
        <f ca="1">IF(AND($A1803=0,$B1803=1),
    VLOOKUP(1,ChapterTable!$1:$1048576,MATCH("최종"&amp;SUBSTITUTE(SUBSTITUTE(F$1,"standard",""),"|Float",""),ChapterTable!$1:$1,0),0)*ChapterTable!$Q$17,
  IF(AND($A1803=0,$B1803=0),
    F1804,
  IF($B1803=0,
    VLOOKUP($A1803,ChapterTable!$1:$1048576,MATCH("최종"&amp;SUBSTITUTE(SUBSTITUTE(F$1,"standard",""),"|Float",""),ChapterTable!$1:$1,0),0),
  IF($B1803=1,
    IF($L1803=FALSE,
      VLOOKUP($A1803,ChapterTable!$1:$1048576,MATCH("최종"&amp;SUBSTITUTE(SUBSTITUTE(F$1,"standard",""),"|Float",""),ChapterTable!$1:$1,0),0),
      VLOOKUP($A1803-ChapterTable!$Q$11,ChapterTable!$1:$1048576,MATCH("최종"&amp;SUBSTITUTE(SUBSTITUTE(F$1,"standard",""),"|Float",""),ChapterTable!$1:$1,0),0)*ChapterTable!$Q$14
    ),
  OFFSET(F1803,-$B1803+IF($L1803,1,0),0)*
    (VLOOKUP(SUBSTITUTE(SUBSTITUTE(F$1,"standard",""),"|Float","")&amp;"인게임누적곱배수",ChapterTable!$S:$T,2,0)^D1803
    +VLOOKUP(SUBSTITUTE(SUBSTITUTE(F$1,"standard",""),"|Float","")&amp;"인게임누적합배수",ChapterTable!$S:$T,2,0)*D1803)
  )
  )
  )
)</f>
        <v>13234.12646484375</v>
      </c>
      <c r="G1803" t="s">
        <v>76</v>
      </c>
      <c r="J1803" t="str">
        <f>IF(ISBLANK(I1803),"",
IFERROR(VLOOKUP(I1803,[1]StringTable!$1:$1048576,MATCH([1]StringTable!$B$1,[1]StringTable!$1:$1,0),0),
IFERROR(VLOOKUP(I1803,[1]InApkStringTable!$1:$1048576,MATCH([1]InApkStringTable!$B$1,[1]InApkStringTable!$1:$1,0),0),
"스트링없음")))</f>
        <v/>
      </c>
      <c r="L1803" t="b">
        <v>1</v>
      </c>
      <c r="N1803" t="str">
        <f>IF(ISBLANK(M1803),"",IF(ISERROR(VLOOKUP(M1803,MapTable!$A:$A,1,0)),"맵없음",""))</f>
        <v/>
      </c>
      <c r="O1803">
        <f t="shared" si="113"/>
        <v>2</v>
      </c>
      <c r="Q1803">
        <f t="shared" si="114"/>
        <v>2</v>
      </c>
      <c r="R1803" t="b">
        <f t="shared" ca="1" si="115"/>
        <v>0</v>
      </c>
      <c r="T1803" t="b">
        <f t="shared" ca="1" si="116"/>
        <v>0</v>
      </c>
      <c r="X1803" t="str">
        <f>IF(ISBLANK(W1803),"",
IF(ISERROR(FIND(",",W1803)),
  IF(ISERROR(VLOOKUP(W1803,MapTable!$A:$A,1,0)),"맵없음",
  ""),
IF(ISERROR(FIND(",",W1803,FIND(",",W1803)+1)),
  IF(OR(ISERROR(VLOOKUP(LEFT(W1803,FIND(",",W1803)-1),MapTable!$A:$A,1,0)),ISERROR(VLOOKUP(TRIM(MID(W1803,FIND(",",W1803)+1,999)),MapTable!$A:$A,1,0))),"맵없음",
  ""),
IF(ISERROR(FIND(",",W1803,FIND(",",W1803,FIND(",",W1803)+1)+1)),
  IF(OR(ISERROR(VLOOKUP(LEFT(W1803,FIND(",",W1803)-1),MapTable!$A:$A,1,0)),ISERROR(VLOOKUP(TRIM(MID(W1803,FIND(",",W1803)+1,FIND(",",W1803,FIND(",",W1803)+1)-FIND(",",W1803)-1)),MapTable!$A:$A,1,0)),ISERROR(VLOOKUP(TRIM(MID(W1803,FIND(",",W1803,FIND(",",W1803)+1)+1,999)),MapTable!$A:$A,1,0))),"맵없음",
  ""),
IF(ISERROR(FIND(",",W1803,FIND(",",W1803,FIND(",",W1803,FIND(",",W1803)+1)+1)+1)),
  IF(OR(ISERROR(VLOOKUP(LEFT(W1803,FIND(",",W1803)-1),MapTable!$A:$A,1,0)),ISERROR(VLOOKUP(TRIM(MID(W1803,FIND(",",W1803)+1,FIND(",",W1803,FIND(",",W1803)+1)-FIND(",",W1803)-1)),MapTable!$A:$A,1,0)),ISERROR(VLOOKUP(TRIM(MID(W1803,FIND(",",W1803,FIND(",",W1803)+1)+1,FIND(",",W1803,FIND(",",W1803,FIND(",",W1803)+1)+1)-FIND(",",W1803,FIND(",",W1803)+1)-1)),MapTable!$A:$A,1,0)),ISERROR(VLOOKUP(TRIM(MID(W1803,FIND(",",W1803,FIND(",",W1803,FIND(",",W1803)+1)+1)+1,999)),MapTable!$A:$A,1,0))),"맵없음",
  ""),
)))))</f>
        <v/>
      </c>
      <c r="AC1803" t="str">
        <f>IF(ISBLANK(AB1803),"",IF(ISERROR(VLOOKUP(AB1803,[3]DropTable!$A:$A,1,0)),"드랍없음",""))</f>
        <v/>
      </c>
      <c r="AE1803" t="str">
        <f>IF(ISBLANK(AD1803),"",IF(ISERROR(VLOOKUP(AD1803,[3]DropTable!$A:$A,1,0)),"드랍없음",""))</f>
        <v/>
      </c>
      <c r="AG1803">
        <v>9.8000000000000007</v>
      </c>
      <c r="AH1803">
        <v>1</v>
      </c>
    </row>
    <row r="1804" spans="1:34" x14ac:dyDescent="0.3">
      <c r="A1804">
        <v>14</v>
      </c>
      <c r="B1804">
        <v>13</v>
      </c>
      <c r="C1804">
        <f>IF(OR($L1804=TRUE,$A1804=0,MOD($A1804,ChapterTable!$S$20)&lt;&gt;0),
MAX(0,INT(($B1804+ChapterTable!$Q$26+VLOOKUP(SUBSTITUTE(C$1,"성장단계","")&amp;"단계오프셋",ChapterTable!$S:$T,2,0))/ChapterTable!$Q$23)),
MAX(0,INT(($B1804+ChapterTable!$S$26+VLOOKUP(SUBSTITUTE(C$1,"성장단계","")&amp;"보스단계오프셋",ChapterTable!$S:$T,2,0))/ChapterTable!$S$23)))</f>
        <v>1</v>
      </c>
      <c r="D1804">
        <f>IF(OR($L1804=TRUE,$A1804=0,MOD($A1804,ChapterTable!$S$20)&lt;&gt;0),
MAX(0,INT(($B1804+ChapterTable!$Q$26+VLOOKUP(SUBSTITUTE(D$1,"성장단계","")&amp;"단계오프셋",ChapterTable!$S:$T,2,0))/ChapterTable!$Q$23)),
MAX(0,INT(($B1804+ChapterTable!$S$26+VLOOKUP(SUBSTITUTE(D$1,"성장단계","")&amp;"보스단계오프셋",ChapterTable!$S:$T,2,0))/ChapterTable!$S$23)))</f>
        <v>1</v>
      </c>
      <c r="E1804" s="1">
        <f ca="1">IF(AND($A1804=0,$B1804=1),
    VLOOKUP(1,ChapterTable!$1:$1048576,MATCH("최종"&amp;SUBSTITUTE(SUBSTITUTE(E$1,"standard",""),"|Float",""),ChapterTable!$1:$1,0),0)*ChapterTable!$Q$17,
  IF(AND($A1804=0,$B1804=0),
    E1805,
  IF($B1804=0,
    VLOOKUP($A1804,ChapterTable!$1:$1048576,MATCH("최종"&amp;SUBSTITUTE(SUBSTITUTE(E$1,"standard",""),"|Float",""),ChapterTable!$1:$1,0),0),
  IF($B1804=1,
    IF($L1804=FALSE,
      VLOOKUP($A1804,ChapterTable!$1:$1048576,MATCH("최종"&amp;SUBSTITUTE(SUBSTITUTE(E$1,"standard",""),"|Float",""),ChapterTable!$1:$1,0),0),
      VLOOKUP($A1804-ChapterTable!$Q$11,ChapterTable!$1:$1048576,MATCH("최종"&amp;SUBSTITUTE(SUBSTITUTE(E$1,"standard",""),"|Float",""),ChapterTable!$1:$1,0),0)*ChapterTable!$Q$14
    ),
  OFFSET(E1804,-$B1804+IF($L1804,1,0),0)*
    (VLOOKUP(SUBSTITUTE(SUBSTITUTE(E$1,"standard",""),"|Float","")&amp;"인게임누적곱배수",ChapterTable!$S:$T,2,0)^C1804
    +VLOOKUP(SUBSTITUTE(SUBSTITUTE(E$1,"standard",""),"|Float","")&amp;"인게임누적합배수",ChapterTable!$S:$T,2,0)*C1804)
  )
  )
  )
)</f>
        <v>26799.106091308597</v>
      </c>
      <c r="F1804" s="1">
        <f ca="1">IF(AND($A1804=0,$B1804=1),
    VLOOKUP(1,ChapterTable!$1:$1048576,MATCH("최종"&amp;SUBSTITUTE(SUBSTITUTE(F$1,"standard",""),"|Float",""),ChapterTable!$1:$1,0),0)*ChapterTable!$Q$17,
  IF(AND($A1804=0,$B1804=0),
    F1805,
  IF($B1804=0,
    VLOOKUP($A1804,ChapterTable!$1:$1048576,MATCH("최종"&amp;SUBSTITUTE(SUBSTITUTE(F$1,"standard",""),"|Float",""),ChapterTable!$1:$1,0),0),
  IF($B1804=1,
    IF($L1804=FALSE,
      VLOOKUP($A1804,ChapterTable!$1:$1048576,MATCH("최종"&amp;SUBSTITUTE(SUBSTITUTE(F$1,"standard",""),"|Float",""),ChapterTable!$1:$1,0),0),
      VLOOKUP($A1804-ChapterTable!$Q$11,ChapterTable!$1:$1048576,MATCH("최종"&amp;SUBSTITUTE(SUBSTITUTE(F$1,"standard",""),"|Float",""),ChapterTable!$1:$1,0),0)*ChapterTable!$Q$14
    ),
  OFFSET(F1804,-$B1804+IF($L1804,1,0),0)*
    (VLOOKUP(SUBSTITUTE(SUBSTITUTE(F$1,"standard",""),"|Float","")&amp;"인게임누적곱배수",ChapterTable!$S:$T,2,0)^D1804
    +VLOOKUP(SUBSTITUTE(SUBSTITUTE(F$1,"standard",""),"|Float","")&amp;"인게임누적합배수",ChapterTable!$S:$T,2,0)*D1804)
  )
  )
  )
)</f>
        <v>13234.12646484375</v>
      </c>
      <c r="G1804" t="s">
        <v>76</v>
      </c>
      <c r="J1804" t="str">
        <f>IF(ISBLANK(I1804),"",
IFERROR(VLOOKUP(I1804,[1]StringTable!$1:$1048576,MATCH([1]StringTable!$B$1,[1]StringTable!$1:$1,0),0),
IFERROR(VLOOKUP(I1804,[1]InApkStringTable!$1:$1048576,MATCH([1]InApkStringTable!$B$1,[1]InApkStringTable!$1:$1,0),0),
"스트링없음")))</f>
        <v/>
      </c>
      <c r="L1804" t="b">
        <v>1</v>
      </c>
      <c r="N1804" t="str">
        <f>IF(ISBLANK(M1804),"",IF(ISERROR(VLOOKUP(M1804,MapTable!$A:$A,1,0)),"맵없음",""))</f>
        <v/>
      </c>
      <c r="O1804">
        <f t="shared" si="113"/>
        <v>2</v>
      </c>
      <c r="Q1804">
        <f t="shared" si="114"/>
        <v>2</v>
      </c>
      <c r="R1804" t="b">
        <f t="shared" ca="1" si="115"/>
        <v>0</v>
      </c>
      <c r="T1804" t="b">
        <f t="shared" ca="1" si="116"/>
        <v>0</v>
      </c>
      <c r="X1804" t="str">
        <f>IF(ISBLANK(W1804),"",
IF(ISERROR(FIND(",",W1804)),
  IF(ISERROR(VLOOKUP(W1804,MapTable!$A:$A,1,0)),"맵없음",
  ""),
IF(ISERROR(FIND(",",W1804,FIND(",",W1804)+1)),
  IF(OR(ISERROR(VLOOKUP(LEFT(W1804,FIND(",",W1804)-1),MapTable!$A:$A,1,0)),ISERROR(VLOOKUP(TRIM(MID(W1804,FIND(",",W1804)+1,999)),MapTable!$A:$A,1,0))),"맵없음",
  ""),
IF(ISERROR(FIND(",",W1804,FIND(",",W1804,FIND(",",W1804)+1)+1)),
  IF(OR(ISERROR(VLOOKUP(LEFT(W1804,FIND(",",W1804)-1),MapTable!$A:$A,1,0)),ISERROR(VLOOKUP(TRIM(MID(W1804,FIND(",",W1804)+1,FIND(",",W1804,FIND(",",W1804)+1)-FIND(",",W1804)-1)),MapTable!$A:$A,1,0)),ISERROR(VLOOKUP(TRIM(MID(W1804,FIND(",",W1804,FIND(",",W1804)+1)+1,999)),MapTable!$A:$A,1,0))),"맵없음",
  ""),
IF(ISERROR(FIND(",",W1804,FIND(",",W1804,FIND(",",W1804,FIND(",",W1804)+1)+1)+1)),
  IF(OR(ISERROR(VLOOKUP(LEFT(W1804,FIND(",",W1804)-1),MapTable!$A:$A,1,0)),ISERROR(VLOOKUP(TRIM(MID(W1804,FIND(",",W1804)+1,FIND(",",W1804,FIND(",",W1804)+1)-FIND(",",W1804)-1)),MapTable!$A:$A,1,0)),ISERROR(VLOOKUP(TRIM(MID(W1804,FIND(",",W1804,FIND(",",W1804)+1)+1,FIND(",",W1804,FIND(",",W1804,FIND(",",W1804)+1)+1)-FIND(",",W1804,FIND(",",W1804)+1)-1)),MapTable!$A:$A,1,0)),ISERROR(VLOOKUP(TRIM(MID(W1804,FIND(",",W1804,FIND(",",W1804,FIND(",",W1804)+1)+1)+1,999)),MapTable!$A:$A,1,0))),"맵없음",
  ""),
)))))</f>
        <v/>
      </c>
      <c r="AC1804" t="str">
        <f>IF(ISBLANK(AB1804),"",IF(ISERROR(VLOOKUP(AB1804,[3]DropTable!$A:$A,1,0)),"드랍없음",""))</f>
        <v/>
      </c>
      <c r="AE1804" t="str">
        <f>IF(ISBLANK(AD1804),"",IF(ISERROR(VLOOKUP(AD1804,[3]DropTable!$A:$A,1,0)),"드랍없음",""))</f>
        <v/>
      </c>
      <c r="AG1804">
        <v>9.8000000000000007</v>
      </c>
      <c r="AH1804">
        <v>1</v>
      </c>
    </row>
    <row r="1805" spans="1:34" x14ac:dyDescent="0.3">
      <c r="A1805">
        <v>14</v>
      </c>
      <c r="B1805">
        <v>14</v>
      </c>
      <c r="C1805">
        <f>IF(OR($L1805=TRUE,$A1805=0,MOD($A1805,ChapterTable!$S$20)&lt;&gt;0),
MAX(0,INT(($B1805+ChapterTable!$Q$26+VLOOKUP(SUBSTITUTE(C$1,"성장단계","")&amp;"단계오프셋",ChapterTable!$S:$T,2,0))/ChapterTable!$Q$23)),
MAX(0,INT(($B1805+ChapterTable!$S$26+VLOOKUP(SUBSTITUTE(C$1,"성장단계","")&amp;"보스단계오프셋",ChapterTable!$S:$T,2,0))/ChapterTable!$S$23)))</f>
        <v>1</v>
      </c>
      <c r="D1805">
        <f>IF(OR($L1805=TRUE,$A1805=0,MOD($A1805,ChapterTable!$S$20)&lt;&gt;0),
MAX(0,INT(($B1805+ChapterTable!$Q$26+VLOOKUP(SUBSTITUTE(D$1,"성장단계","")&amp;"단계오프셋",ChapterTable!$S:$T,2,0))/ChapterTable!$Q$23)),
MAX(0,INT(($B1805+ChapterTable!$S$26+VLOOKUP(SUBSTITUTE(D$1,"성장단계","")&amp;"보스단계오프셋",ChapterTable!$S:$T,2,0))/ChapterTable!$S$23)))</f>
        <v>1</v>
      </c>
      <c r="E1805" s="1">
        <f ca="1">IF(AND($A1805=0,$B1805=1),
    VLOOKUP(1,ChapterTable!$1:$1048576,MATCH("최종"&amp;SUBSTITUTE(SUBSTITUTE(E$1,"standard",""),"|Float",""),ChapterTable!$1:$1,0),0)*ChapterTable!$Q$17,
  IF(AND($A1805=0,$B1805=0),
    E1806,
  IF($B1805=0,
    VLOOKUP($A1805,ChapterTable!$1:$1048576,MATCH("최종"&amp;SUBSTITUTE(SUBSTITUTE(E$1,"standard",""),"|Float",""),ChapterTable!$1:$1,0),0),
  IF($B1805=1,
    IF($L1805=FALSE,
      VLOOKUP($A1805,ChapterTable!$1:$1048576,MATCH("최종"&amp;SUBSTITUTE(SUBSTITUTE(E$1,"standard",""),"|Float",""),ChapterTable!$1:$1,0),0),
      VLOOKUP($A1805-ChapterTable!$Q$11,ChapterTable!$1:$1048576,MATCH("최종"&amp;SUBSTITUTE(SUBSTITUTE(E$1,"standard",""),"|Float",""),ChapterTable!$1:$1,0),0)*ChapterTable!$Q$14
    ),
  OFFSET(E1805,-$B1805+IF($L1805,1,0),0)*
    (VLOOKUP(SUBSTITUTE(SUBSTITUTE(E$1,"standard",""),"|Float","")&amp;"인게임누적곱배수",ChapterTable!$S:$T,2,0)^C1805
    +VLOOKUP(SUBSTITUTE(SUBSTITUTE(E$1,"standard",""),"|Float","")&amp;"인게임누적합배수",ChapterTable!$S:$T,2,0)*C1805)
  )
  )
  )
)</f>
        <v>26799.106091308597</v>
      </c>
      <c r="F1805" s="1">
        <f ca="1">IF(AND($A1805=0,$B1805=1),
    VLOOKUP(1,ChapterTable!$1:$1048576,MATCH("최종"&amp;SUBSTITUTE(SUBSTITUTE(F$1,"standard",""),"|Float",""),ChapterTable!$1:$1,0),0)*ChapterTable!$Q$17,
  IF(AND($A1805=0,$B1805=0),
    F1806,
  IF($B1805=0,
    VLOOKUP($A1805,ChapterTable!$1:$1048576,MATCH("최종"&amp;SUBSTITUTE(SUBSTITUTE(F$1,"standard",""),"|Float",""),ChapterTable!$1:$1,0),0),
  IF($B1805=1,
    IF($L1805=FALSE,
      VLOOKUP($A1805,ChapterTable!$1:$1048576,MATCH("최종"&amp;SUBSTITUTE(SUBSTITUTE(F$1,"standard",""),"|Float",""),ChapterTable!$1:$1,0),0),
      VLOOKUP($A1805-ChapterTable!$Q$11,ChapterTable!$1:$1048576,MATCH("최종"&amp;SUBSTITUTE(SUBSTITUTE(F$1,"standard",""),"|Float",""),ChapterTable!$1:$1,0),0)*ChapterTable!$Q$14
    ),
  OFFSET(F1805,-$B1805+IF($L1805,1,0),0)*
    (VLOOKUP(SUBSTITUTE(SUBSTITUTE(F$1,"standard",""),"|Float","")&amp;"인게임누적곱배수",ChapterTable!$S:$T,2,0)^D1805
    +VLOOKUP(SUBSTITUTE(SUBSTITUTE(F$1,"standard",""),"|Float","")&amp;"인게임누적합배수",ChapterTable!$S:$T,2,0)*D1805)
  )
  )
  )
)</f>
        <v>13234.12646484375</v>
      </c>
      <c r="G1805" t="s">
        <v>76</v>
      </c>
      <c r="J1805" t="str">
        <f>IF(ISBLANK(I1805),"",
IFERROR(VLOOKUP(I1805,[1]StringTable!$1:$1048576,MATCH([1]StringTable!$B$1,[1]StringTable!$1:$1,0),0),
IFERROR(VLOOKUP(I1805,[1]InApkStringTable!$1:$1048576,MATCH([1]InApkStringTable!$B$1,[1]InApkStringTable!$1:$1,0),0),
"스트링없음")))</f>
        <v/>
      </c>
      <c r="L1805" t="b">
        <v>1</v>
      </c>
      <c r="N1805" t="str">
        <f>IF(ISBLANK(M1805),"",IF(ISERROR(VLOOKUP(M1805,MapTable!$A:$A,1,0)),"맵없음",""))</f>
        <v/>
      </c>
      <c r="O1805">
        <f t="shared" si="113"/>
        <v>2</v>
      </c>
      <c r="Q1805">
        <f t="shared" si="114"/>
        <v>2</v>
      </c>
      <c r="R1805" t="b">
        <f t="shared" ca="1" si="115"/>
        <v>0</v>
      </c>
      <c r="T1805" t="b">
        <f t="shared" ca="1" si="116"/>
        <v>0</v>
      </c>
      <c r="X1805" t="str">
        <f>IF(ISBLANK(W1805),"",
IF(ISERROR(FIND(",",W1805)),
  IF(ISERROR(VLOOKUP(W1805,MapTable!$A:$A,1,0)),"맵없음",
  ""),
IF(ISERROR(FIND(",",W1805,FIND(",",W1805)+1)),
  IF(OR(ISERROR(VLOOKUP(LEFT(W1805,FIND(",",W1805)-1),MapTable!$A:$A,1,0)),ISERROR(VLOOKUP(TRIM(MID(W1805,FIND(",",W1805)+1,999)),MapTable!$A:$A,1,0))),"맵없음",
  ""),
IF(ISERROR(FIND(",",W1805,FIND(",",W1805,FIND(",",W1805)+1)+1)),
  IF(OR(ISERROR(VLOOKUP(LEFT(W1805,FIND(",",W1805)-1),MapTable!$A:$A,1,0)),ISERROR(VLOOKUP(TRIM(MID(W1805,FIND(",",W1805)+1,FIND(",",W1805,FIND(",",W1805)+1)-FIND(",",W1805)-1)),MapTable!$A:$A,1,0)),ISERROR(VLOOKUP(TRIM(MID(W1805,FIND(",",W1805,FIND(",",W1805)+1)+1,999)),MapTable!$A:$A,1,0))),"맵없음",
  ""),
IF(ISERROR(FIND(",",W1805,FIND(",",W1805,FIND(",",W1805,FIND(",",W1805)+1)+1)+1)),
  IF(OR(ISERROR(VLOOKUP(LEFT(W1805,FIND(",",W1805)-1),MapTable!$A:$A,1,0)),ISERROR(VLOOKUP(TRIM(MID(W1805,FIND(",",W1805)+1,FIND(",",W1805,FIND(",",W1805)+1)-FIND(",",W1805)-1)),MapTable!$A:$A,1,0)),ISERROR(VLOOKUP(TRIM(MID(W1805,FIND(",",W1805,FIND(",",W1805)+1)+1,FIND(",",W1805,FIND(",",W1805,FIND(",",W1805)+1)+1)-FIND(",",W1805,FIND(",",W1805)+1)-1)),MapTable!$A:$A,1,0)),ISERROR(VLOOKUP(TRIM(MID(W1805,FIND(",",W1805,FIND(",",W1805,FIND(",",W1805)+1)+1)+1,999)),MapTable!$A:$A,1,0))),"맵없음",
  ""),
)))))</f>
        <v/>
      </c>
      <c r="AC1805" t="str">
        <f>IF(ISBLANK(AB1805),"",IF(ISERROR(VLOOKUP(AB1805,[3]DropTable!$A:$A,1,0)),"드랍없음",""))</f>
        <v/>
      </c>
      <c r="AE1805" t="str">
        <f>IF(ISBLANK(AD1805),"",IF(ISERROR(VLOOKUP(AD1805,[3]DropTable!$A:$A,1,0)),"드랍없음",""))</f>
        <v/>
      </c>
      <c r="AG1805">
        <v>9.8000000000000007</v>
      </c>
      <c r="AH1805">
        <v>1</v>
      </c>
    </row>
    <row r="1806" spans="1:34" x14ac:dyDescent="0.3">
      <c r="A1806">
        <v>14</v>
      </c>
      <c r="B1806">
        <v>15</v>
      </c>
      <c r="C1806">
        <f>IF(OR($L1806=TRUE,$A1806=0,MOD($A1806,ChapterTable!$S$20)&lt;&gt;0),
MAX(0,INT(($B1806+ChapterTable!$Q$26+VLOOKUP(SUBSTITUTE(C$1,"성장단계","")&amp;"단계오프셋",ChapterTable!$S:$T,2,0))/ChapterTable!$Q$23)),
MAX(0,INT(($B1806+ChapterTable!$S$26+VLOOKUP(SUBSTITUTE(C$1,"성장단계","")&amp;"보스단계오프셋",ChapterTable!$S:$T,2,0))/ChapterTable!$S$23)))</f>
        <v>1</v>
      </c>
      <c r="D1806">
        <f>IF(OR($L1806=TRUE,$A1806=0,MOD($A1806,ChapterTable!$S$20)&lt;&gt;0),
MAX(0,INT(($B1806+ChapterTable!$Q$26+VLOOKUP(SUBSTITUTE(D$1,"성장단계","")&amp;"단계오프셋",ChapterTable!$S:$T,2,0))/ChapterTable!$Q$23)),
MAX(0,INT(($B1806+ChapterTable!$S$26+VLOOKUP(SUBSTITUTE(D$1,"성장단계","")&amp;"보스단계오프셋",ChapterTable!$S:$T,2,0))/ChapterTable!$S$23)))</f>
        <v>1</v>
      </c>
      <c r="E1806" s="1">
        <f ca="1">IF(AND($A1806=0,$B1806=1),
    VLOOKUP(1,ChapterTable!$1:$1048576,MATCH("최종"&amp;SUBSTITUTE(SUBSTITUTE(E$1,"standard",""),"|Float",""),ChapterTable!$1:$1,0),0)*ChapterTable!$Q$17,
  IF(AND($A1806=0,$B1806=0),
    E1807,
  IF($B1806=0,
    VLOOKUP($A1806,ChapterTable!$1:$1048576,MATCH("최종"&amp;SUBSTITUTE(SUBSTITUTE(E$1,"standard",""),"|Float",""),ChapterTable!$1:$1,0),0),
  IF($B1806=1,
    IF($L1806=FALSE,
      VLOOKUP($A1806,ChapterTable!$1:$1048576,MATCH("최종"&amp;SUBSTITUTE(SUBSTITUTE(E$1,"standard",""),"|Float",""),ChapterTable!$1:$1,0),0),
      VLOOKUP($A1806-ChapterTable!$Q$11,ChapterTable!$1:$1048576,MATCH("최종"&amp;SUBSTITUTE(SUBSTITUTE(E$1,"standard",""),"|Float",""),ChapterTable!$1:$1,0),0)*ChapterTable!$Q$14
    ),
  OFFSET(E1806,-$B1806+IF($L1806,1,0),0)*
    (VLOOKUP(SUBSTITUTE(SUBSTITUTE(E$1,"standard",""),"|Float","")&amp;"인게임누적곱배수",ChapterTable!$S:$T,2,0)^C1806
    +VLOOKUP(SUBSTITUTE(SUBSTITUTE(E$1,"standard",""),"|Float","")&amp;"인게임누적합배수",ChapterTable!$S:$T,2,0)*C1806)
  )
  )
  )
)</f>
        <v>26799.106091308597</v>
      </c>
      <c r="F1806" s="1">
        <f ca="1">IF(AND($A1806=0,$B1806=1),
    VLOOKUP(1,ChapterTable!$1:$1048576,MATCH("최종"&amp;SUBSTITUTE(SUBSTITUTE(F$1,"standard",""),"|Float",""),ChapterTable!$1:$1,0),0)*ChapterTable!$Q$17,
  IF(AND($A1806=0,$B1806=0),
    F1807,
  IF($B1806=0,
    VLOOKUP($A1806,ChapterTable!$1:$1048576,MATCH("최종"&amp;SUBSTITUTE(SUBSTITUTE(F$1,"standard",""),"|Float",""),ChapterTable!$1:$1,0),0),
  IF($B1806=1,
    IF($L1806=FALSE,
      VLOOKUP($A1806,ChapterTable!$1:$1048576,MATCH("최종"&amp;SUBSTITUTE(SUBSTITUTE(F$1,"standard",""),"|Float",""),ChapterTable!$1:$1,0),0),
      VLOOKUP($A1806-ChapterTable!$Q$11,ChapterTable!$1:$1048576,MATCH("최종"&amp;SUBSTITUTE(SUBSTITUTE(F$1,"standard",""),"|Float",""),ChapterTable!$1:$1,0),0)*ChapterTable!$Q$14
    ),
  OFFSET(F1806,-$B1806+IF($L1806,1,0),0)*
    (VLOOKUP(SUBSTITUTE(SUBSTITUTE(F$1,"standard",""),"|Float","")&amp;"인게임누적곱배수",ChapterTable!$S:$T,2,0)^D1806
    +VLOOKUP(SUBSTITUTE(SUBSTITUTE(F$1,"standard",""),"|Float","")&amp;"인게임누적합배수",ChapterTable!$S:$T,2,0)*D1806)
  )
  )
  )
)</f>
        <v>13234.12646484375</v>
      </c>
      <c r="G1806" t="s">
        <v>76</v>
      </c>
      <c r="J1806" t="str">
        <f>IF(ISBLANK(I1806),"",
IFERROR(VLOOKUP(I1806,[1]StringTable!$1:$1048576,MATCH([1]StringTable!$B$1,[1]StringTable!$1:$1,0),0),
IFERROR(VLOOKUP(I1806,[1]InApkStringTable!$1:$1048576,MATCH([1]InApkStringTable!$B$1,[1]InApkStringTable!$1:$1,0),0),
"스트링없음")))</f>
        <v/>
      </c>
      <c r="L1806" t="b">
        <v>1</v>
      </c>
      <c r="N1806" t="str">
        <f>IF(ISBLANK(M1806),"",IF(ISERROR(VLOOKUP(M1806,MapTable!$A:$A,1,0)),"맵없음",""))</f>
        <v/>
      </c>
      <c r="O1806">
        <f t="shared" si="113"/>
        <v>11</v>
      </c>
      <c r="Q1806">
        <f t="shared" si="114"/>
        <v>11</v>
      </c>
      <c r="R1806" t="b">
        <f t="shared" ca="1" si="115"/>
        <v>0</v>
      </c>
      <c r="T1806" t="b">
        <f t="shared" ca="1" si="116"/>
        <v>0</v>
      </c>
      <c r="X1806" t="str">
        <f>IF(ISBLANK(W1806),"",
IF(ISERROR(FIND(",",W1806)),
  IF(ISERROR(VLOOKUP(W1806,MapTable!$A:$A,1,0)),"맵없음",
  ""),
IF(ISERROR(FIND(",",W1806,FIND(",",W1806)+1)),
  IF(OR(ISERROR(VLOOKUP(LEFT(W1806,FIND(",",W1806)-1),MapTable!$A:$A,1,0)),ISERROR(VLOOKUP(TRIM(MID(W1806,FIND(",",W1806)+1,999)),MapTable!$A:$A,1,0))),"맵없음",
  ""),
IF(ISERROR(FIND(",",W1806,FIND(",",W1806,FIND(",",W1806)+1)+1)),
  IF(OR(ISERROR(VLOOKUP(LEFT(W1806,FIND(",",W1806)-1),MapTable!$A:$A,1,0)),ISERROR(VLOOKUP(TRIM(MID(W1806,FIND(",",W1806)+1,FIND(",",W1806,FIND(",",W1806)+1)-FIND(",",W1806)-1)),MapTable!$A:$A,1,0)),ISERROR(VLOOKUP(TRIM(MID(W1806,FIND(",",W1806,FIND(",",W1806)+1)+1,999)),MapTable!$A:$A,1,0))),"맵없음",
  ""),
IF(ISERROR(FIND(",",W1806,FIND(",",W1806,FIND(",",W1806,FIND(",",W1806)+1)+1)+1)),
  IF(OR(ISERROR(VLOOKUP(LEFT(W1806,FIND(",",W1806)-1),MapTable!$A:$A,1,0)),ISERROR(VLOOKUP(TRIM(MID(W1806,FIND(",",W1806)+1,FIND(",",W1806,FIND(",",W1806)+1)-FIND(",",W1806)-1)),MapTable!$A:$A,1,0)),ISERROR(VLOOKUP(TRIM(MID(W1806,FIND(",",W1806,FIND(",",W1806)+1)+1,FIND(",",W1806,FIND(",",W1806,FIND(",",W1806)+1)+1)-FIND(",",W1806,FIND(",",W1806)+1)-1)),MapTable!$A:$A,1,0)),ISERROR(VLOOKUP(TRIM(MID(W1806,FIND(",",W1806,FIND(",",W1806,FIND(",",W1806)+1)+1)+1,999)),MapTable!$A:$A,1,0))),"맵없음",
  ""),
)))))</f>
        <v/>
      </c>
      <c r="AC1806" t="str">
        <f>IF(ISBLANK(AB1806),"",IF(ISERROR(VLOOKUP(AB1806,[3]DropTable!$A:$A,1,0)),"드랍없음",""))</f>
        <v/>
      </c>
      <c r="AE1806" t="str">
        <f>IF(ISBLANK(AD1806),"",IF(ISERROR(VLOOKUP(AD1806,[3]DropTable!$A:$A,1,0)),"드랍없음",""))</f>
        <v/>
      </c>
      <c r="AG1806">
        <v>9.8000000000000007</v>
      </c>
      <c r="AH1806">
        <v>1</v>
      </c>
    </row>
    <row r="1807" spans="1:34" x14ac:dyDescent="0.3">
      <c r="A1807">
        <v>14</v>
      </c>
      <c r="B1807">
        <v>16</v>
      </c>
      <c r="C1807">
        <f>IF(OR($L1807=TRUE,$A1807=0,MOD($A1807,ChapterTable!$S$20)&lt;&gt;0),
MAX(0,INT(($B1807+ChapterTable!$Q$26+VLOOKUP(SUBSTITUTE(C$1,"성장단계","")&amp;"단계오프셋",ChapterTable!$S:$T,2,0))/ChapterTable!$Q$23)),
MAX(0,INT(($B1807+ChapterTable!$S$26+VLOOKUP(SUBSTITUTE(C$1,"성장단계","")&amp;"보스단계오프셋",ChapterTable!$S:$T,2,0))/ChapterTable!$S$23)))</f>
        <v>2</v>
      </c>
      <c r="D1807">
        <f>IF(OR($L1807=TRUE,$A1807=0,MOD($A1807,ChapterTable!$S$20)&lt;&gt;0),
MAX(0,INT(($B1807+ChapterTable!$Q$26+VLOOKUP(SUBSTITUTE(D$1,"성장단계","")&amp;"단계오프셋",ChapterTable!$S:$T,2,0))/ChapterTable!$Q$23)),
MAX(0,INT(($B1807+ChapterTable!$S$26+VLOOKUP(SUBSTITUTE(D$1,"성장단계","")&amp;"보스단계오프셋",ChapterTable!$S:$T,2,0))/ChapterTable!$S$23)))</f>
        <v>1</v>
      </c>
      <c r="E1807" s="1">
        <f ca="1">IF(AND($A1807=0,$B1807=1),
    VLOOKUP(1,ChapterTable!$1:$1048576,MATCH("최종"&amp;SUBSTITUTE(SUBSTITUTE(E$1,"standard",""),"|Float",""),ChapterTable!$1:$1,0),0)*ChapterTable!$Q$17,
  IF(AND($A1807=0,$B1807=0),
    E1808,
  IF($B1807=0,
    VLOOKUP($A1807,ChapterTable!$1:$1048576,MATCH("최종"&amp;SUBSTITUTE(SUBSTITUTE(E$1,"standard",""),"|Float",""),ChapterTable!$1:$1,0),0),
  IF($B1807=1,
    IF($L1807=FALSE,
      VLOOKUP($A1807,ChapterTable!$1:$1048576,MATCH("최종"&amp;SUBSTITUTE(SUBSTITUTE(E$1,"standard",""),"|Float",""),ChapterTable!$1:$1,0),0),
      VLOOKUP($A1807-ChapterTable!$Q$11,ChapterTable!$1:$1048576,MATCH("최종"&amp;SUBSTITUTE(SUBSTITUTE(E$1,"standard",""),"|Float",""),ChapterTable!$1:$1,0),0)*ChapterTable!$Q$14
    ),
  OFFSET(E1807,-$B1807+IF($L1807,1,0),0)*
    (VLOOKUP(SUBSTITUTE(SUBSTITUTE(E$1,"standard",""),"|Float","")&amp;"인게임누적곱배수",ChapterTable!$S:$T,2,0)^C1807
    +VLOOKUP(SUBSTITUTE(SUBSTITUTE(E$1,"standard",""),"|Float","")&amp;"인게임누적합배수",ChapterTable!$S:$T,2,0)*C1807)
  )
  )
  )
)</f>
        <v>33747.022485351561</v>
      </c>
      <c r="F1807" s="1">
        <f ca="1">IF(AND($A1807=0,$B1807=1),
    VLOOKUP(1,ChapterTable!$1:$1048576,MATCH("최종"&amp;SUBSTITUTE(SUBSTITUTE(F$1,"standard",""),"|Float",""),ChapterTable!$1:$1,0),0)*ChapterTable!$Q$17,
  IF(AND($A1807=0,$B1807=0),
    F1808,
  IF($B1807=0,
    VLOOKUP($A1807,ChapterTable!$1:$1048576,MATCH("최종"&amp;SUBSTITUTE(SUBSTITUTE(F$1,"standard",""),"|Float",""),ChapterTable!$1:$1,0),0),
  IF($B1807=1,
    IF($L1807=FALSE,
      VLOOKUP($A1807,ChapterTable!$1:$1048576,MATCH("최종"&amp;SUBSTITUTE(SUBSTITUTE(F$1,"standard",""),"|Float",""),ChapterTable!$1:$1,0),0),
      VLOOKUP($A1807-ChapterTable!$Q$11,ChapterTable!$1:$1048576,MATCH("최종"&amp;SUBSTITUTE(SUBSTITUTE(F$1,"standard",""),"|Float",""),ChapterTable!$1:$1,0),0)*ChapterTable!$Q$14
    ),
  OFFSET(F1807,-$B1807+IF($L1807,1,0),0)*
    (VLOOKUP(SUBSTITUTE(SUBSTITUTE(F$1,"standard",""),"|Float","")&amp;"인게임누적곱배수",ChapterTable!$S:$T,2,0)^D1807
    +VLOOKUP(SUBSTITUTE(SUBSTITUTE(F$1,"standard",""),"|Float","")&amp;"인게임누적합배수",ChapterTable!$S:$T,2,0)*D1807)
  )
  )
  )
)</f>
        <v>13234.12646484375</v>
      </c>
      <c r="G1807" t="s">
        <v>76</v>
      </c>
      <c r="J1807" t="str">
        <f>IF(ISBLANK(I1807),"",
IFERROR(VLOOKUP(I1807,[1]StringTable!$1:$1048576,MATCH([1]StringTable!$B$1,[1]StringTable!$1:$1,0),0),
IFERROR(VLOOKUP(I1807,[1]InApkStringTable!$1:$1048576,MATCH([1]InApkStringTable!$B$1,[1]InApkStringTable!$1:$1,0),0),
"스트링없음")))</f>
        <v/>
      </c>
      <c r="L1807" t="b">
        <v>1</v>
      </c>
      <c r="N1807" t="str">
        <f>IF(ISBLANK(M1807),"",IF(ISERROR(VLOOKUP(M1807,MapTable!$A:$A,1,0)),"맵없음",""))</f>
        <v/>
      </c>
      <c r="O1807">
        <f t="shared" si="113"/>
        <v>2</v>
      </c>
      <c r="Q1807">
        <f t="shared" si="114"/>
        <v>2</v>
      </c>
      <c r="R1807" t="b">
        <f t="shared" ca="1" si="115"/>
        <v>0</v>
      </c>
      <c r="T1807" t="b">
        <f t="shared" ca="1" si="116"/>
        <v>0</v>
      </c>
      <c r="X1807" t="str">
        <f>IF(ISBLANK(W1807),"",
IF(ISERROR(FIND(",",W1807)),
  IF(ISERROR(VLOOKUP(W1807,MapTable!$A:$A,1,0)),"맵없음",
  ""),
IF(ISERROR(FIND(",",W1807,FIND(",",W1807)+1)),
  IF(OR(ISERROR(VLOOKUP(LEFT(W1807,FIND(",",W1807)-1),MapTable!$A:$A,1,0)),ISERROR(VLOOKUP(TRIM(MID(W1807,FIND(",",W1807)+1,999)),MapTable!$A:$A,1,0))),"맵없음",
  ""),
IF(ISERROR(FIND(",",W1807,FIND(",",W1807,FIND(",",W1807)+1)+1)),
  IF(OR(ISERROR(VLOOKUP(LEFT(W1807,FIND(",",W1807)-1),MapTable!$A:$A,1,0)),ISERROR(VLOOKUP(TRIM(MID(W1807,FIND(",",W1807)+1,FIND(",",W1807,FIND(",",W1807)+1)-FIND(",",W1807)-1)),MapTable!$A:$A,1,0)),ISERROR(VLOOKUP(TRIM(MID(W1807,FIND(",",W1807,FIND(",",W1807)+1)+1,999)),MapTable!$A:$A,1,0))),"맵없음",
  ""),
IF(ISERROR(FIND(",",W1807,FIND(",",W1807,FIND(",",W1807,FIND(",",W1807)+1)+1)+1)),
  IF(OR(ISERROR(VLOOKUP(LEFT(W1807,FIND(",",W1807)-1),MapTable!$A:$A,1,0)),ISERROR(VLOOKUP(TRIM(MID(W1807,FIND(",",W1807)+1,FIND(",",W1807,FIND(",",W1807)+1)-FIND(",",W1807)-1)),MapTable!$A:$A,1,0)),ISERROR(VLOOKUP(TRIM(MID(W1807,FIND(",",W1807,FIND(",",W1807)+1)+1,FIND(",",W1807,FIND(",",W1807,FIND(",",W1807)+1)+1)-FIND(",",W1807,FIND(",",W1807)+1)-1)),MapTable!$A:$A,1,0)),ISERROR(VLOOKUP(TRIM(MID(W1807,FIND(",",W1807,FIND(",",W1807,FIND(",",W1807)+1)+1)+1,999)),MapTable!$A:$A,1,0))),"맵없음",
  ""),
)))))</f>
        <v/>
      </c>
      <c r="AC1807" t="str">
        <f>IF(ISBLANK(AB1807),"",IF(ISERROR(VLOOKUP(AB1807,[3]DropTable!$A:$A,1,0)),"드랍없음",""))</f>
        <v/>
      </c>
      <c r="AE1807" t="str">
        <f>IF(ISBLANK(AD1807),"",IF(ISERROR(VLOOKUP(AD1807,[3]DropTable!$A:$A,1,0)),"드랍없음",""))</f>
        <v/>
      </c>
      <c r="AG1807">
        <v>9.8000000000000007</v>
      </c>
      <c r="AH1807">
        <v>1</v>
      </c>
    </row>
    <row r="1808" spans="1:34" x14ac:dyDescent="0.3">
      <c r="A1808">
        <v>14</v>
      </c>
      <c r="B1808">
        <v>17</v>
      </c>
      <c r="C1808">
        <f>IF(OR($L1808=TRUE,$A1808=0,MOD($A1808,ChapterTable!$S$20)&lt;&gt;0),
MAX(0,INT(($B1808+ChapterTable!$Q$26+VLOOKUP(SUBSTITUTE(C$1,"성장단계","")&amp;"단계오프셋",ChapterTable!$S:$T,2,0))/ChapterTable!$Q$23)),
MAX(0,INT(($B1808+ChapterTable!$S$26+VLOOKUP(SUBSTITUTE(C$1,"성장단계","")&amp;"보스단계오프셋",ChapterTable!$S:$T,2,0))/ChapterTable!$S$23)))</f>
        <v>2</v>
      </c>
      <c r="D1808">
        <f>IF(OR($L1808=TRUE,$A1808=0,MOD($A1808,ChapterTable!$S$20)&lt;&gt;0),
MAX(0,INT(($B1808+ChapterTable!$Q$26+VLOOKUP(SUBSTITUTE(D$1,"성장단계","")&amp;"단계오프셋",ChapterTable!$S:$T,2,0))/ChapterTable!$Q$23)),
MAX(0,INT(($B1808+ChapterTable!$S$26+VLOOKUP(SUBSTITUTE(D$1,"성장단계","")&amp;"보스단계오프셋",ChapterTable!$S:$T,2,0))/ChapterTable!$S$23)))</f>
        <v>1</v>
      </c>
      <c r="E1808" s="1">
        <f ca="1">IF(AND($A1808=0,$B1808=1),
    VLOOKUP(1,ChapterTable!$1:$1048576,MATCH("최종"&amp;SUBSTITUTE(SUBSTITUTE(E$1,"standard",""),"|Float",""),ChapterTable!$1:$1,0),0)*ChapterTable!$Q$17,
  IF(AND($A1808=0,$B1808=0),
    E1809,
  IF($B1808=0,
    VLOOKUP($A1808,ChapterTable!$1:$1048576,MATCH("최종"&amp;SUBSTITUTE(SUBSTITUTE(E$1,"standard",""),"|Float",""),ChapterTable!$1:$1,0),0),
  IF($B1808=1,
    IF($L1808=FALSE,
      VLOOKUP($A1808,ChapterTable!$1:$1048576,MATCH("최종"&amp;SUBSTITUTE(SUBSTITUTE(E$1,"standard",""),"|Float",""),ChapterTable!$1:$1,0),0),
      VLOOKUP($A1808-ChapterTable!$Q$11,ChapterTable!$1:$1048576,MATCH("최종"&amp;SUBSTITUTE(SUBSTITUTE(E$1,"standard",""),"|Float",""),ChapterTable!$1:$1,0),0)*ChapterTable!$Q$14
    ),
  OFFSET(E1808,-$B1808+IF($L1808,1,0),0)*
    (VLOOKUP(SUBSTITUTE(SUBSTITUTE(E$1,"standard",""),"|Float","")&amp;"인게임누적곱배수",ChapterTable!$S:$T,2,0)^C1808
    +VLOOKUP(SUBSTITUTE(SUBSTITUTE(E$1,"standard",""),"|Float","")&amp;"인게임누적합배수",ChapterTable!$S:$T,2,0)*C1808)
  )
  )
  )
)</f>
        <v>33747.022485351561</v>
      </c>
      <c r="F1808" s="1">
        <f ca="1">IF(AND($A1808=0,$B1808=1),
    VLOOKUP(1,ChapterTable!$1:$1048576,MATCH("최종"&amp;SUBSTITUTE(SUBSTITUTE(F$1,"standard",""),"|Float",""),ChapterTable!$1:$1,0),0)*ChapterTable!$Q$17,
  IF(AND($A1808=0,$B1808=0),
    F1809,
  IF($B1808=0,
    VLOOKUP($A1808,ChapterTable!$1:$1048576,MATCH("최종"&amp;SUBSTITUTE(SUBSTITUTE(F$1,"standard",""),"|Float",""),ChapterTable!$1:$1,0),0),
  IF($B1808=1,
    IF($L1808=FALSE,
      VLOOKUP($A1808,ChapterTable!$1:$1048576,MATCH("최종"&amp;SUBSTITUTE(SUBSTITUTE(F$1,"standard",""),"|Float",""),ChapterTable!$1:$1,0),0),
      VLOOKUP($A1808-ChapterTable!$Q$11,ChapterTable!$1:$1048576,MATCH("최종"&amp;SUBSTITUTE(SUBSTITUTE(F$1,"standard",""),"|Float",""),ChapterTable!$1:$1,0),0)*ChapterTable!$Q$14
    ),
  OFFSET(F1808,-$B1808+IF($L1808,1,0),0)*
    (VLOOKUP(SUBSTITUTE(SUBSTITUTE(F$1,"standard",""),"|Float","")&amp;"인게임누적곱배수",ChapterTable!$S:$T,2,0)^D1808
    +VLOOKUP(SUBSTITUTE(SUBSTITUTE(F$1,"standard",""),"|Float","")&amp;"인게임누적합배수",ChapterTable!$S:$T,2,0)*D1808)
  )
  )
  )
)</f>
        <v>13234.12646484375</v>
      </c>
      <c r="G1808" t="s">
        <v>76</v>
      </c>
      <c r="J1808" t="str">
        <f>IF(ISBLANK(I1808),"",
IFERROR(VLOOKUP(I1808,[1]StringTable!$1:$1048576,MATCH([1]StringTable!$B$1,[1]StringTable!$1:$1,0),0),
IFERROR(VLOOKUP(I1808,[1]InApkStringTable!$1:$1048576,MATCH([1]InApkStringTable!$B$1,[1]InApkStringTable!$1:$1,0),0),
"스트링없음")))</f>
        <v/>
      </c>
      <c r="L1808" t="b">
        <v>1</v>
      </c>
      <c r="N1808" t="str">
        <f>IF(ISBLANK(M1808),"",IF(ISERROR(VLOOKUP(M1808,MapTable!$A:$A,1,0)),"맵없음",""))</f>
        <v/>
      </c>
      <c r="O1808">
        <f t="shared" si="113"/>
        <v>2</v>
      </c>
      <c r="Q1808">
        <f t="shared" si="114"/>
        <v>2</v>
      </c>
      <c r="R1808" t="b">
        <f t="shared" ca="1" si="115"/>
        <v>0</v>
      </c>
      <c r="T1808" t="b">
        <f t="shared" ca="1" si="116"/>
        <v>0</v>
      </c>
      <c r="X1808" t="str">
        <f>IF(ISBLANK(W1808),"",
IF(ISERROR(FIND(",",W1808)),
  IF(ISERROR(VLOOKUP(W1808,MapTable!$A:$A,1,0)),"맵없음",
  ""),
IF(ISERROR(FIND(",",W1808,FIND(",",W1808)+1)),
  IF(OR(ISERROR(VLOOKUP(LEFT(W1808,FIND(",",W1808)-1),MapTable!$A:$A,1,0)),ISERROR(VLOOKUP(TRIM(MID(W1808,FIND(",",W1808)+1,999)),MapTable!$A:$A,1,0))),"맵없음",
  ""),
IF(ISERROR(FIND(",",W1808,FIND(",",W1808,FIND(",",W1808)+1)+1)),
  IF(OR(ISERROR(VLOOKUP(LEFT(W1808,FIND(",",W1808)-1),MapTable!$A:$A,1,0)),ISERROR(VLOOKUP(TRIM(MID(W1808,FIND(",",W1808)+1,FIND(",",W1808,FIND(",",W1808)+1)-FIND(",",W1808)-1)),MapTable!$A:$A,1,0)),ISERROR(VLOOKUP(TRIM(MID(W1808,FIND(",",W1808,FIND(",",W1808)+1)+1,999)),MapTable!$A:$A,1,0))),"맵없음",
  ""),
IF(ISERROR(FIND(",",W1808,FIND(",",W1808,FIND(",",W1808,FIND(",",W1808)+1)+1)+1)),
  IF(OR(ISERROR(VLOOKUP(LEFT(W1808,FIND(",",W1808)-1),MapTable!$A:$A,1,0)),ISERROR(VLOOKUP(TRIM(MID(W1808,FIND(",",W1808)+1,FIND(",",W1808,FIND(",",W1808)+1)-FIND(",",W1808)-1)),MapTable!$A:$A,1,0)),ISERROR(VLOOKUP(TRIM(MID(W1808,FIND(",",W1808,FIND(",",W1808)+1)+1,FIND(",",W1808,FIND(",",W1808,FIND(",",W1808)+1)+1)-FIND(",",W1808,FIND(",",W1808)+1)-1)),MapTable!$A:$A,1,0)),ISERROR(VLOOKUP(TRIM(MID(W1808,FIND(",",W1808,FIND(",",W1808,FIND(",",W1808)+1)+1)+1,999)),MapTable!$A:$A,1,0))),"맵없음",
  ""),
)))))</f>
        <v/>
      </c>
      <c r="AC1808" t="str">
        <f>IF(ISBLANK(AB1808),"",IF(ISERROR(VLOOKUP(AB1808,[3]DropTable!$A:$A,1,0)),"드랍없음",""))</f>
        <v/>
      </c>
      <c r="AE1808" t="str">
        <f>IF(ISBLANK(AD1808),"",IF(ISERROR(VLOOKUP(AD1808,[3]DropTable!$A:$A,1,0)),"드랍없음",""))</f>
        <v/>
      </c>
      <c r="AG1808">
        <v>9.8000000000000007</v>
      </c>
      <c r="AH1808">
        <v>1</v>
      </c>
    </row>
    <row r="1809" spans="1:34" x14ac:dyDescent="0.3">
      <c r="A1809">
        <v>14</v>
      </c>
      <c r="B1809">
        <v>18</v>
      </c>
      <c r="C1809">
        <f>IF(OR($L1809=TRUE,$A1809=0,MOD($A1809,ChapterTable!$S$20)&lt;&gt;0),
MAX(0,INT(($B1809+ChapterTable!$Q$26+VLOOKUP(SUBSTITUTE(C$1,"성장단계","")&amp;"단계오프셋",ChapterTable!$S:$T,2,0))/ChapterTable!$Q$23)),
MAX(0,INT(($B1809+ChapterTable!$S$26+VLOOKUP(SUBSTITUTE(C$1,"성장단계","")&amp;"보스단계오프셋",ChapterTable!$S:$T,2,0))/ChapterTable!$S$23)))</f>
        <v>2</v>
      </c>
      <c r="D1809">
        <f>IF(OR($L1809=TRUE,$A1809=0,MOD($A1809,ChapterTable!$S$20)&lt;&gt;0),
MAX(0,INT(($B1809+ChapterTable!$Q$26+VLOOKUP(SUBSTITUTE(D$1,"성장단계","")&amp;"단계오프셋",ChapterTable!$S:$T,2,0))/ChapterTable!$Q$23)),
MAX(0,INT(($B1809+ChapterTable!$S$26+VLOOKUP(SUBSTITUTE(D$1,"성장단계","")&amp;"보스단계오프셋",ChapterTable!$S:$T,2,0))/ChapterTable!$S$23)))</f>
        <v>1</v>
      </c>
      <c r="E1809" s="1">
        <f ca="1">IF(AND($A1809=0,$B1809=1),
    VLOOKUP(1,ChapterTable!$1:$1048576,MATCH("최종"&amp;SUBSTITUTE(SUBSTITUTE(E$1,"standard",""),"|Float",""),ChapterTable!$1:$1,0),0)*ChapterTable!$Q$17,
  IF(AND($A1809=0,$B1809=0),
    E1810,
  IF($B1809=0,
    VLOOKUP($A1809,ChapterTable!$1:$1048576,MATCH("최종"&amp;SUBSTITUTE(SUBSTITUTE(E$1,"standard",""),"|Float",""),ChapterTable!$1:$1,0),0),
  IF($B1809=1,
    IF($L1809=FALSE,
      VLOOKUP($A1809,ChapterTable!$1:$1048576,MATCH("최종"&amp;SUBSTITUTE(SUBSTITUTE(E$1,"standard",""),"|Float",""),ChapterTable!$1:$1,0),0),
      VLOOKUP($A1809-ChapterTable!$Q$11,ChapterTable!$1:$1048576,MATCH("최종"&amp;SUBSTITUTE(SUBSTITUTE(E$1,"standard",""),"|Float",""),ChapterTable!$1:$1,0),0)*ChapterTable!$Q$14
    ),
  OFFSET(E1809,-$B1809+IF($L1809,1,0),0)*
    (VLOOKUP(SUBSTITUTE(SUBSTITUTE(E$1,"standard",""),"|Float","")&amp;"인게임누적곱배수",ChapterTable!$S:$T,2,0)^C1809
    +VLOOKUP(SUBSTITUTE(SUBSTITUTE(E$1,"standard",""),"|Float","")&amp;"인게임누적합배수",ChapterTable!$S:$T,2,0)*C1809)
  )
  )
  )
)</f>
        <v>33747.022485351561</v>
      </c>
      <c r="F1809" s="1">
        <f ca="1">IF(AND($A1809=0,$B1809=1),
    VLOOKUP(1,ChapterTable!$1:$1048576,MATCH("최종"&amp;SUBSTITUTE(SUBSTITUTE(F$1,"standard",""),"|Float",""),ChapterTable!$1:$1,0),0)*ChapterTable!$Q$17,
  IF(AND($A1809=0,$B1809=0),
    F1810,
  IF($B1809=0,
    VLOOKUP($A1809,ChapterTable!$1:$1048576,MATCH("최종"&amp;SUBSTITUTE(SUBSTITUTE(F$1,"standard",""),"|Float",""),ChapterTable!$1:$1,0),0),
  IF($B1809=1,
    IF($L1809=FALSE,
      VLOOKUP($A1809,ChapterTable!$1:$1048576,MATCH("최종"&amp;SUBSTITUTE(SUBSTITUTE(F$1,"standard",""),"|Float",""),ChapterTable!$1:$1,0),0),
      VLOOKUP($A1809-ChapterTable!$Q$11,ChapterTable!$1:$1048576,MATCH("최종"&amp;SUBSTITUTE(SUBSTITUTE(F$1,"standard",""),"|Float",""),ChapterTable!$1:$1,0),0)*ChapterTable!$Q$14
    ),
  OFFSET(F1809,-$B1809+IF($L1809,1,0),0)*
    (VLOOKUP(SUBSTITUTE(SUBSTITUTE(F$1,"standard",""),"|Float","")&amp;"인게임누적곱배수",ChapterTable!$S:$T,2,0)^D1809
    +VLOOKUP(SUBSTITUTE(SUBSTITUTE(F$1,"standard",""),"|Float","")&amp;"인게임누적합배수",ChapterTable!$S:$T,2,0)*D1809)
  )
  )
  )
)</f>
        <v>13234.12646484375</v>
      </c>
      <c r="G1809" t="s">
        <v>76</v>
      </c>
      <c r="J1809" t="str">
        <f>IF(ISBLANK(I1809),"",
IFERROR(VLOOKUP(I1809,[1]StringTable!$1:$1048576,MATCH([1]StringTable!$B$1,[1]StringTable!$1:$1,0),0),
IFERROR(VLOOKUP(I1809,[1]InApkStringTable!$1:$1048576,MATCH([1]InApkStringTable!$B$1,[1]InApkStringTable!$1:$1,0),0),
"스트링없음")))</f>
        <v/>
      </c>
      <c r="L1809" t="b">
        <v>1</v>
      </c>
      <c r="N1809" t="str">
        <f>IF(ISBLANK(M1809),"",IF(ISERROR(VLOOKUP(M1809,MapTable!$A:$A,1,0)),"맵없음",""))</f>
        <v/>
      </c>
      <c r="O1809">
        <f t="shared" si="113"/>
        <v>2</v>
      </c>
      <c r="Q1809">
        <f t="shared" si="114"/>
        <v>2</v>
      </c>
      <c r="R1809" t="b">
        <f t="shared" ca="1" si="115"/>
        <v>0</v>
      </c>
      <c r="T1809" t="b">
        <f t="shared" ca="1" si="116"/>
        <v>0</v>
      </c>
      <c r="X1809" t="str">
        <f>IF(ISBLANK(W1809),"",
IF(ISERROR(FIND(",",W1809)),
  IF(ISERROR(VLOOKUP(W1809,MapTable!$A:$A,1,0)),"맵없음",
  ""),
IF(ISERROR(FIND(",",W1809,FIND(",",W1809)+1)),
  IF(OR(ISERROR(VLOOKUP(LEFT(W1809,FIND(",",W1809)-1),MapTable!$A:$A,1,0)),ISERROR(VLOOKUP(TRIM(MID(W1809,FIND(",",W1809)+1,999)),MapTable!$A:$A,1,0))),"맵없음",
  ""),
IF(ISERROR(FIND(",",W1809,FIND(",",W1809,FIND(",",W1809)+1)+1)),
  IF(OR(ISERROR(VLOOKUP(LEFT(W1809,FIND(",",W1809)-1),MapTable!$A:$A,1,0)),ISERROR(VLOOKUP(TRIM(MID(W1809,FIND(",",W1809)+1,FIND(",",W1809,FIND(",",W1809)+1)-FIND(",",W1809)-1)),MapTable!$A:$A,1,0)),ISERROR(VLOOKUP(TRIM(MID(W1809,FIND(",",W1809,FIND(",",W1809)+1)+1,999)),MapTable!$A:$A,1,0))),"맵없음",
  ""),
IF(ISERROR(FIND(",",W1809,FIND(",",W1809,FIND(",",W1809,FIND(",",W1809)+1)+1)+1)),
  IF(OR(ISERROR(VLOOKUP(LEFT(W1809,FIND(",",W1809)-1),MapTable!$A:$A,1,0)),ISERROR(VLOOKUP(TRIM(MID(W1809,FIND(",",W1809)+1,FIND(",",W1809,FIND(",",W1809)+1)-FIND(",",W1809)-1)),MapTable!$A:$A,1,0)),ISERROR(VLOOKUP(TRIM(MID(W1809,FIND(",",W1809,FIND(",",W1809)+1)+1,FIND(",",W1809,FIND(",",W1809,FIND(",",W1809)+1)+1)-FIND(",",W1809,FIND(",",W1809)+1)-1)),MapTable!$A:$A,1,0)),ISERROR(VLOOKUP(TRIM(MID(W1809,FIND(",",W1809,FIND(",",W1809,FIND(",",W1809)+1)+1)+1,999)),MapTable!$A:$A,1,0))),"맵없음",
  ""),
)))))</f>
        <v/>
      </c>
      <c r="AC1809" t="str">
        <f>IF(ISBLANK(AB1809),"",IF(ISERROR(VLOOKUP(AB1809,[3]DropTable!$A:$A,1,0)),"드랍없음",""))</f>
        <v/>
      </c>
      <c r="AE1809" t="str">
        <f>IF(ISBLANK(AD1809),"",IF(ISERROR(VLOOKUP(AD1809,[3]DropTable!$A:$A,1,0)),"드랍없음",""))</f>
        <v/>
      </c>
      <c r="AG1809">
        <v>9.8000000000000007</v>
      </c>
      <c r="AH1809">
        <v>1</v>
      </c>
    </row>
    <row r="1810" spans="1:34" x14ac:dyDescent="0.3">
      <c r="A1810">
        <v>14</v>
      </c>
      <c r="B1810">
        <v>19</v>
      </c>
      <c r="C1810">
        <f>IF(OR($L1810=TRUE,$A1810=0,MOD($A1810,ChapterTable!$S$20)&lt;&gt;0),
MAX(0,INT(($B1810+ChapterTable!$Q$26+VLOOKUP(SUBSTITUTE(C$1,"성장단계","")&amp;"단계오프셋",ChapterTable!$S:$T,2,0))/ChapterTable!$Q$23)),
MAX(0,INT(($B1810+ChapterTable!$S$26+VLOOKUP(SUBSTITUTE(C$1,"성장단계","")&amp;"보스단계오프셋",ChapterTable!$S:$T,2,0))/ChapterTable!$S$23)))</f>
        <v>2</v>
      </c>
      <c r="D1810">
        <f>IF(OR($L1810=TRUE,$A1810=0,MOD($A1810,ChapterTable!$S$20)&lt;&gt;0),
MAX(0,INT(($B1810+ChapterTable!$Q$26+VLOOKUP(SUBSTITUTE(D$1,"성장단계","")&amp;"단계오프셋",ChapterTable!$S:$T,2,0))/ChapterTable!$Q$23)),
MAX(0,INT(($B1810+ChapterTable!$S$26+VLOOKUP(SUBSTITUTE(D$1,"성장단계","")&amp;"보스단계오프셋",ChapterTable!$S:$T,2,0))/ChapterTable!$S$23)))</f>
        <v>1</v>
      </c>
      <c r="E1810" s="1">
        <f ca="1">IF(AND($A1810=0,$B1810=1),
    VLOOKUP(1,ChapterTable!$1:$1048576,MATCH("최종"&amp;SUBSTITUTE(SUBSTITUTE(E$1,"standard",""),"|Float",""),ChapterTable!$1:$1,0),0)*ChapterTable!$Q$17,
  IF(AND($A1810=0,$B1810=0),
    E1811,
  IF($B1810=0,
    VLOOKUP($A1810,ChapterTable!$1:$1048576,MATCH("최종"&amp;SUBSTITUTE(SUBSTITUTE(E$1,"standard",""),"|Float",""),ChapterTable!$1:$1,0),0),
  IF($B1810=1,
    IF($L1810=FALSE,
      VLOOKUP($A1810,ChapterTable!$1:$1048576,MATCH("최종"&amp;SUBSTITUTE(SUBSTITUTE(E$1,"standard",""),"|Float",""),ChapterTable!$1:$1,0),0),
      VLOOKUP($A1810-ChapterTable!$Q$11,ChapterTable!$1:$1048576,MATCH("최종"&amp;SUBSTITUTE(SUBSTITUTE(E$1,"standard",""),"|Float",""),ChapterTable!$1:$1,0),0)*ChapterTable!$Q$14
    ),
  OFFSET(E1810,-$B1810+IF($L1810,1,0),0)*
    (VLOOKUP(SUBSTITUTE(SUBSTITUTE(E$1,"standard",""),"|Float","")&amp;"인게임누적곱배수",ChapterTable!$S:$T,2,0)^C1810
    +VLOOKUP(SUBSTITUTE(SUBSTITUTE(E$1,"standard",""),"|Float","")&amp;"인게임누적합배수",ChapterTable!$S:$T,2,0)*C1810)
  )
  )
  )
)</f>
        <v>33747.022485351561</v>
      </c>
      <c r="F1810" s="1">
        <f ca="1">IF(AND($A1810=0,$B1810=1),
    VLOOKUP(1,ChapterTable!$1:$1048576,MATCH("최종"&amp;SUBSTITUTE(SUBSTITUTE(F$1,"standard",""),"|Float",""),ChapterTable!$1:$1,0),0)*ChapterTable!$Q$17,
  IF(AND($A1810=0,$B1810=0),
    F1811,
  IF($B1810=0,
    VLOOKUP($A1810,ChapterTable!$1:$1048576,MATCH("최종"&amp;SUBSTITUTE(SUBSTITUTE(F$1,"standard",""),"|Float",""),ChapterTable!$1:$1,0),0),
  IF($B1810=1,
    IF($L1810=FALSE,
      VLOOKUP($A1810,ChapterTable!$1:$1048576,MATCH("최종"&amp;SUBSTITUTE(SUBSTITUTE(F$1,"standard",""),"|Float",""),ChapterTable!$1:$1,0),0),
      VLOOKUP($A1810-ChapterTable!$Q$11,ChapterTable!$1:$1048576,MATCH("최종"&amp;SUBSTITUTE(SUBSTITUTE(F$1,"standard",""),"|Float",""),ChapterTable!$1:$1,0),0)*ChapterTable!$Q$14
    ),
  OFFSET(F1810,-$B1810+IF($L1810,1,0),0)*
    (VLOOKUP(SUBSTITUTE(SUBSTITUTE(F$1,"standard",""),"|Float","")&amp;"인게임누적곱배수",ChapterTable!$S:$T,2,0)^D1810
    +VLOOKUP(SUBSTITUTE(SUBSTITUTE(F$1,"standard",""),"|Float","")&amp;"인게임누적합배수",ChapterTable!$S:$T,2,0)*D1810)
  )
  )
  )
)</f>
        <v>13234.12646484375</v>
      </c>
      <c r="G1810" t="s">
        <v>76</v>
      </c>
      <c r="J1810" t="str">
        <f>IF(ISBLANK(I1810),"",
IFERROR(VLOOKUP(I1810,[1]StringTable!$1:$1048576,MATCH([1]StringTable!$B$1,[1]StringTable!$1:$1,0),0),
IFERROR(VLOOKUP(I1810,[1]InApkStringTable!$1:$1048576,MATCH([1]InApkStringTable!$B$1,[1]InApkStringTable!$1:$1,0),0),
"스트링없음")))</f>
        <v/>
      </c>
      <c r="L1810" t="b">
        <v>1</v>
      </c>
      <c r="N1810" t="str">
        <f>IF(ISBLANK(M1810),"",IF(ISERROR(VLOOKUP(M1810,MapTable!$A:$A,1,0)),"맵없음",""))</f>
        <v/>
      </c>
      <c r="O1810">
        <f t="shared" si="113"/>
        <v>92</v>
      </c>
      <c r="Q1810">
        <f t="shared" si="114"/>
        <v>92</v>
      </c>
      <c r="R1810" t="b">
        <f t="shared" ca="1" si="115"/>
        <v>1</v>
      </c>
      <c r="T1810" t="b">
        <f t="shared" ca="1" si="116"/>
        <v>1</v>
      </c>
      <c r="X1810" t="str">
        <f>IF(ISBLANK(W1810),"",
IF(ISERROR(FIND(",",W1810)),
  IF(ISERROR(VLOOKUP(W1810,MapTable!$A:$A,1,0)),"맵없음",
  ""),
IF(ISERROR(FIND(",",W1810,FIND(",",W1810)+1)),
  IF(OR(ISERROR(VLOOKUP(LEFT(W1810,FIND(",",W1810)-1),MapTable!$A:$A,1,0)),ISERROR(VLOOKUP(TRIM(MID(W1810,FIND(",",W1810)+1,999)),MapTable!$A:$A,1,0))),"맵없음",
  ""),
IF(ISERROR(FIND(",",W1810,FIND(",",W1810,FIND(",",W1810)+1)+1)),
  IF(OR(ISERROR(VLOOKUP(LEFT(W1810,FIND(",",W1810)-1),MapTable!$A:$A,1,0)),ISERROR(VLOOKUP(TRIM(MID(W1810,FIND(",",W1810)+1,FIND(",",W1810,FIND(",",W1810)+1)-FIND(",",W1810)-1)),MapTable!$A:$A,1,0)),ISERROR(VLOOKUP(TRIM(MID(W1810,FIND(",",W1810,FIND(",",W1810)+1)+1,999)),MapTable!$A:$A,1,0))),"맵없음",
  ""),
IF(ISERROR(FIND(",",W1810,FIND(",",W1810,FIND(",",W1810,FIND(",",W1810)+1)+1)+1)),
  IF(OR(ISERROR(VLOOKUP(LEFT(W1810,FIND(",",W1810)-1),MapTable!$A:$A,1,0)),ISERROR(VLOOKUP(TRIM(MID(W1810,FIND(",",W1810)+1,FIND(",",W1810,FIND(",",W1810)+1)-FIND(",",W1810)-1)),MapTable!$A:$A,1,0)),ISERROR(VLOOKUP(TRIM(MID(W1810,FIND(",",W1810,FIND(",",W1810)+1)+1,FIND(",",W1810,FIND(",",W1810,FIND(",",W1810)+1)+1)-FIND(",",W1810,FIND(",",W1810)+1)-1)),MapTable!$A:$A,1,0)),ISERROR(VLOOKUP(TRIM(MID(W1810,FIND(",",W1810,FIND(",",W1810,FIND(",",W1810)+1)+1)+1,999)),MapTable!$A:$A,1,0))),"맵없음",
  ""),
)))))</f>
        <v/>
      </c>
      <c r="AC1810" t="str">
        <f>IF(ISBLANK(AB1810),"",IF(ISERROR(VLOOKUP(AB1810,[3]DropTable!$A:$A,1,0)),"드랍없음",""))</f>
        <v/>
      </c>
      <c r="AE1810" t="str">
        <f>IF(ISBLANK(AD1810),"",IF(ISERROR(VLOOKUP(AD1810,[3]DropTable!$A:$A,1,0)),"드랍없음",""))</f>
        <v/>
      </c>
      <c r="AG1810">
        <v>9.8000000000000007</v>
      </c>
      <c r="AH1810">
        <v>1</v>
      </c>
    </row>
    <row r="1811" spans="1:34" x14ac:dyDescent="0.3">
      <c r="A1811">
        <v>14</v>
      </c>
      <c r="B1811">
        <v>20</v>
      </c>
      <c r="C1811">
        <f>IF(OR($L1811=TRUE,$A1811=0,MOD($A1811,ChapterTable!$S$20)&lt;&gt;0),
MAX(0,INT(($B1811+ChapterTable!$Q$26+VLOOKUP(SUBSTITUTE(C$1,"성장단계","")&amp;"단계오프셋",ChapterTable!$S:$T,2,0))/ChapterTable!$Q$23)),
MAX(0,INT(($B1811+ChapterTable!$S$26+VLOOKUP(SUBSTITUTE(C$1,"성장단계","")&amp;"보스단계오프셋",ChapterTable!$S:$T,2,0))/ChapterTable!$S$23)))</f>
        <v>2</v>
      </c>
      <c r="D1811">
        <f>IF(OR($L1811=TRUE,$A1811=0,MOD($A1811,ChapterTable!$S$20)&lt;&gt;0),
MAX(0,INT(($B1811+ChapterTable!$Q$26+VLOOKUP(SUBSTITUTE(D$1,"성장단계","")&amp;"단계오프셋",ChapterTable!$S:$T,2,0))/ChapterTable!$Q$23)),
MAX(0,INT(($B1811+ChapterTable!$S$26+VLOOKUP(SUBSTITUTE(D$1,"성장단계","")&amp;"보스단계오프셋",ChapterTable!$S:$T,2,0))/ChapterTable!$S$23)))</f>
        <v>1</v>
      </c>
      <c r="E1811" s="1">
        <f ca="1">IF(AND($A1811=0,$B1811=1),
    VLOOKUP(1,ChapterTable!$1:$1048576,MATCH("최종"&amp;SUBSTITUTE(SUBSTITUTE(E$1,"standard",""),"|Float",""),ChapterTable!$1:$1,0),0)*ChapterTable!$Q$17,
  IF(AND($A1811=0,$B1811=0),
    E1812,
  IF($B1811=0,
    VLOOKUP($A1811,ChapterTable!$1:$1048576,MATCH("최종"&amp;SUBSTITUTE(SUBSTITUTE(E$1,"standard",""),"|Float",""),ChapterTable!$1:$1,0),0),
  IF($B1811=1,
    IF($L1811=FALSE,
      VLOOKUP($A1811,ChapterTable!$1:$1048576,MATCH("최종"&amp;SUBSTITUTE(SUBSTITUTE(E$1,"standard",""),"|Float",""),ChapterTable!$1:$1,0),0),
      VLOOKUP($A1811-ChapterTable!$Q$11,ChapterTable!$1:$1048576,MATCH("최종"&amp;SUBSTITUTE(SUBSTITUTE(E$1,"standard",""),"|Float",""),ChapterTable!$1:$1,0),0)*ChapterTable!$Q$14
    ),
  OFFSET(E1811,-$B1811+IF($L1811,1,0),0)*
    (VLOOKUP(SUBSTITUTE(SUBSTITUTE(E$1,"standard",""),"|Float","")&amp;"인게임누적곱배수",ChapterTable!$S:$T,2,0)^C1811
    +VLOOKUP(SUBSTITUTE(SUBSTITUTE(E$1,"standard",""),"|Float","")&amp;"인게임누적합배수",ChapterTable!$S:$T,2,0)*C1811)
  )
  )
  )
)</f>
        <v>33747.022485351561</v>
      </c>
      <c r="F1811" s="1">
        <f ca="1">IF(AND($A1811=0,$B1811=1),
    VLOOKUP(1,ChapterTable!$1:$1048576,MATCH("최종"&amp;SUBSTITUTE(SUBSTITUTE(F$1,"standard",""),"|Float",""),ChapterTable!$1:$1,0),0)*ChapterTable!$Q$17,
  IF(AND($A1811=0,$B1811=0),
    F1812,
  IF($B1811=0,
    VLOOKUP($A1811,ChapterTable!$1:$1048576,MATCH("최종"&amp;SUBSTITUTE(SUBSTITUTE(F$1,"standard",""),"|Float",""),ChapterTable!$1:$1,0),0),
  IF($B1811=1,
    IF($L1811=FALSE,
      VLOOKUP($A1811,ChapterTable!$1:$1048576,MATCH("최종"&amp;SUBSTITUTE(SUBSTITUTE(F$1,"standard",""),"|Float",""),ChapterTable!$1:$1,0),0),
      VLOOKUP($A1811-ChapterTable!$Q$11,ChapterTable!$1:$1048576,MATCH("최종"&amp;SUBSTITUTE(SUBSTITUTE(F$1,"standard",""),"|Float",""),ChapterTable!$1:$1,0),0)*ChapterTable!$Q$14
    ),
  OFFSET(F1811,-$B1811+IF($L1811,1,0),0)*
    (VLOOKUP(SUBSTITUTE(SUBSTITUTE(F$1,"standard",""),"|Float","")&amp;"인게임누적곱배수",ChapterTable!$S:$T,2,0)^D1811
    +VLOOKUP(SUBSTITUTE(SUBSTITUTE(F$1,"standard",""),"|Float","")&amp;"인게임누적합배수",ChapterTable!$S:$T,2,0)*D1811)
  )
  )
  )
)</f>
        <v>13234.12646484375</v>
      </c>
      <c r="G1811" t="s">
        <v>76</v>
      </c>
      <c r="J1811" t="str">
        <f>IF(ISBLANK(I1811),"",
IFERROR(VLOOKUP(I1811,[1]StringTable!$1:$1048576,MATCH([1]StringTable!$B$1,[1]StringTable!$1:$1,0),0),
IFERROR(VLOOKUP(I1811,[1]InApkStringTable!$1:$1048576,MATCH([1]InApkStringTable!$B$1,[1]InApkStringTable!$1:$1,0),0),
"스트링없음")))</f>
        <v/>
      </c>
      <c r="L1811" t="b">
        <v>1</v>
      </c>
      <c r="N1811" t="str">
        <f>IF(ISBLANK(M1811),"",IF(ISERROR(VLOOKUP(M1811,MapTable!$A:$A,1,0)),"맵없음",""))</f>
        <v/>
      </c>
      <c r="O1811">
        <f t="shared" si="113"/>
        <v>21</v>
      </c>
      <c r="Q1811">
        <f t="shared" si="114"/>
        <v>21</v>
      </c>
      <c r="R1811" t="b">
        <f t="shared" ca="1" si="115"/>
        <v>0</v>
      </c>
      <c r="T1811" t="b">
        <f t="shared" ca="1" si="116"/>
        <v>0</v>
      </c>
      <c r="X1811" t="str">
        <f>IF(ISBLANK(W1811),"",
IF(ISERROR(FIND(",",W1811)),
  IF(ISERROR(VLOOKUP(W1811,MapTable!$A:$A,1,0)),"맵없음",
  ""),
IF(ISERROR(FIND(",",W1811,FIND(",",W1811)+1)),
  IF(OR(ISERROR(VLOOKUP(LEFT(W1811,FIND(",",W1811)-1),MapTable!$A:$A,1,0)),ISERROR(VLOOKUP(TRIM(MID(W1811,FIND(",",W1811)+1,999)),MapTable!$A:$A,1,0))),"맵없음",
  ""),
IF(ISERROR(FIND(",",W1811,FIND(",",W1811,FIND(",",W1811)+1)+1)),
  IF(OR(ISERROR(VLOOKUP(LEFT(W1811,FIND(",",W1811)-1),MapTable!$A:$A,1,0)),ISERROR(VLOOKUP(TRIM(MID(W1811,FIND(",",W1811)+1,FIND(",",W1811,FIND(",",W1811)+1)-FIND(",",W1811)-1)),MapTable!$A:$A,1,0)),ISERROR(VLOOKUP(TRIM(MID(W1811,FIND(",",W1811,FIND(",",W1811)+1)+1,999)),MapTable!$A:$A,1,0))),"맵없음",
  ""),
IF(ISERROR(FIND(",",W1811,FIND(",",W1811,FIND(",",W1811,FIND(",",W1811)+1)+1)+1)),
  IF(OR(ISERROR(VLOOKUP(LEFT(W1811,FIND(",",W1811)-1),MapTable!$A:$A,1,0)),ISERROR(VLOOKUP(TRIM(MID(W1811,FIND(",",W1811)+1,FIND(",",W1811,FIND(",",W1811)+1)-FIND(",",W1811)-1)),MapTable!$A:$A,1,0)),ISERROR(VLOOKUP(TRIM(MID(W1811,FIND(",",W1811,FIND(",",W1811)+1)+1,FIND(",",W1811,FIND(",",W1811,FIND(",",W1811)+1)+1)-FIND(",",W1811,FIND(",",W1811)+1)-1)),MapTable!$A:$A,1,0)),ISERROR(VLOOKUP(TRIM(MID(W1811,FIND(",",W1811,FIND(",",W1811,FIND(",",W1811)+1)+1)+1,999)),MapTable!$A:$A,1,0))),"맵없음",
  ""),
)))))</f>
        <v/>
      </c>
      <c r="AC1811" t="str">
        <f>IF(ISBLANK(AB1811),"",IF(ISERROR(VLOOKUP(AB1811,[3]DropTable!$A:$A,1,0)),"드랍없음",""))</f>
        <v/>
      </c>
      <c r="AE1811" t="str">
        <f>IF(ISBLANK(AD1811),"",IF(ISERROR(VLOOKUP(AD1811,[3]DropTable!$A:$A,1,0)),"드랍없음",""))</f>
        <v/>
      </c>
      <c r="AG1811">
        <v>9.8000000000000007</v>
      </c>
      <c r="AH1811">
        <v>1</v>
      </c>
    </row>
    <row r="1812" spans="1:34" x14ac:dyDescent="0.3">
      <c r="A1812">
        <v>14</v>
      </c>
      <c r="B1812">
        <v>21</v>
      </c>
      <c r="C1812">
        <f>IF(OR($L1812=TRUE,$A1812=0,MOD($A1812,ChapterTable!$S$20)&lt;&gt;0),
MAX(0,INT(($B1812+ChapterTable!$Q$26+VLOOKUP(SUBSTITUTE(C$1,"성장단계","")&amp;"단계오프셋",ChapterTable!$S:$T,2,0))/ChapterTable!$Q$23)),
MAX(0,INT(($B1812+ChapterTable!$S$26+VLOOKUP(SUBSTITUTE(C$1,"성장단계","")&amp;"보스단계오프셋",ChapterTable!$S:$T,2,0))/ChapterTable!$S$23)))</f>
        <v>2</v>
      </c>
      <c r="D1812">
        <f>IF(OR($L1812=TRUE,$A1812=0,MOD($A1812,ChapterTable!$S$20)&lt;&gt;0),
MAX(0,INT(($B1812+ChapterTable!$Q$26+VLOOKUP(SUBSTITUTE(D$1,"성장단계","")&amp;"단계오프셋",ChapterTable!$S:$T,2,0))/ChapterTable!$Q$23)),
MAX(0,INT(($B1812+ChapterTable!$S$26+VLOOKUP(SUBSTITUTE(D$1,"성장단계","")&amp;"보스단계오프셋",ChapterTable!$S:$T,2,0))/ChapterTable!$S$23)))</f>
        <v>2</v>
      </c>
      <c r="E1812" s="1">
        <f ca="1">IF(AND($A1812=0,$B1812=1),
    VLOOKUP(1,ChapterTable!$1:$1048576,MATCH("최종"&amp;SUBSTITUTE(SUBSTITUTE(E$1,"standard",""),"|Float",""),ChapterTable!$1:$1,0),0)*ChapterTable!$Q$17,
  IF(AND($A1812=0,$B1812=0),
    E1813,
  IF($B1812=0,
    VLOOKUP($A1812,ChapterTable!$1:$1048576,MATCH("최종"&amp;SUBSTITUTE(SUBSTITUTE(E$1,"standard",""),"|Float",""),ChapterTable!$1:$1,0),0),
  IF($B1812=1,
    IF($L1812=FALSE,
      VLOOKUP($A1812,ChapterTable!$1:$1048576,MATCH("최종"&amp;SUBSTITUTE(SUBSTITUTE(E$1,"standard",""),"|Float",""),ChapterTable!$1:$1,0),0),
      VLOOKUP($A1812-ChapterTable!$Q$11,ChapterTable!$1:$1048576,MATCH("최종"&amp;SUBSTITUTE(SUBSTITUTE(E$1,"standard",""),"|Float",""),ChapterTable!$1:$1,0),0)*ChapterTable!$Q$14
    ),
  OFFSET(E1812,-$B1812+IF($L1812,1,0),0)*
    (VLOOKUP(SUBSTITUTE(SUBSTITUTE(E$1,"standard",""),"|Float","")&amp;"인게임누적곱배수",ChapterTable!$S:$T,2,0)^C1812
    +VLOOKUP(SUBSTITUTE(SUBSTITUTE(E$1,"standard",""),"|Float","")&amp;"인게임누적합배수",ChapterTable!$S:$T,2,0)*C1812)
  )
  )
  )
)</f>
        <v>33747.022485351561</v>
      </c>
      <c r="F1812" s="1">
        <f ca="1">IF(AND($A1812=0,$B1812=1),
    VLOOKUP(1,ChapterTable!$1:$1048576,MATCH("최종"&amp;SUBSTITUTE(SUBSTITUTE(F$1,"standard",""),"|Float",""),ChapterTable!$1:$1,0),0)*ChapterTable!$Q$17,
  IF(AND($A1812=0,$B1812=0),
    F1813,
  IF($B1812=0,
    VLOOKUP($A1812,ChapterTable!$1:$1048576,MATCH("최종"&amp;SUBSTITUTE(SUBSTITUTE(F$1,"standard",""),"|Float",""),ChapterTable!$1:$1,0),0),
  IF($B1812=1,
    IF($L1812=FALSE,
      VLOOKUP($A1812,ChapterTable!$1:$1048576,MATCH("최종"&amp;SUBSTITUTE(SUBSTITUTE(F$1,"standard",""),"|Float",""),ChapterTable!$1:$1,0),0),
      VLOOKUP($A1812-ChapterTable!$Q$11,ChapterTable!$1:$1048576,MATCH("최종"&amp;SUBSTITUTE(SUBSTITUTE(F$1,"standard",""),"|Float",""),ChapterTable!$1:$1,0),0)*ChapterTable!$Q$14
    ),
  OFFSET(F1812,-$B1812+IF($L1812,1,0),0)*
    (VLOOKUP(SUBSTITUTE(SUBSTITUTE(F$1,"standard",""),"|Float","")&amp;"인게임누적곱배수",ChapterTable!$S:$T,2,0)^D1812
    +VLOOKUP(SUBSTITUTE(SUBSTITUTE(F$1,"standard",""),"|Float","")&amp;"인게임누적합배수",ChapterTable!$S:$T,2,0)*D1812)
  )
  )
  )
)</f>
        <v>15439.814208984373</v>
      </c>
      <c r="G1812" t="s">
        <v>76</v>
      </c>
      <c r="J1812" t="str">
        <f>IF(ISBLANK(I1812),"",
IFERROR(VLOOKUP(I1812,[1]StringTable!$1:$1048576,MATCH([1]StringTable!$B$1,[1]StringTable!$1:$1,0),0),
IFERROR(VLOOKUP(I1812,[1]InApkStringTable!$1:$1048576,MATCH([1]InApkStringTable!$B$1,[1]InApkStringTable!$1:$1,0),0),
"스트링없음")))</f>
        <v/>
      </c>
      <c r="L1812" t="b">
        <v>1</v>
      </c>
      <c r="N1812" t="str">
        <f>IF(ISBLANK(M1812),"",IF(ISERROR(VLOOKUP(M1812,MapTable!$A:$A,1,0)),"맵없음",""))</f>
        <v/>
      </c>
      <c r="O1812">
        <f t="shared" si="113"/>
        <v>3</v>
      </c>
      <c r="Q1812">
        <f t="shared" si="114"/>
        <v>3</v>
      </c>
      <c r="R1812" t="b">
        <f t="shared" ca="1" si="115"/>
        <v>0</v>
      </c>
      <c r="T1812" t="b">
        <f t="shared" ca="1" si="116"/>
        <v>0</v>
      </c>
      <c r="X1812" t="str">
        <f>IF(ISBLANK(W1812),"",
IF(ISERROR(FIND(",",W1812)),
  IF(ISERROR(VLOOKUP(W1812,MapTable!$A:$A,1,0)),"맵없음",
  ""),
IF(ISERROR(FIND(",",W1812,FIND(",",W1812)+1)),
  IF(OR(ISERROR(VLOOKUP(LEFT(W1812,FIND(",",W1812)-1),MapTable!$A:$A,1,0)),ISERROR(VLOOKUP(TRIM(MID(W1812,FIND(",",W1812)+1,999)),MapTable!$A:$A,1,0))),"맵없음",
  ""),
IF(ISERROR(FIND(",",W1812,FIND(",",W1812,FIND(",",W1812)+1)+1)),
  IF(OR(ISERROR(VLOOKUP(LEFT(W1812,FIND(",",W1812)-1),MapTable!$A:$A,1,0)),ISERROR(VLOOKUP(TRIM(MID(W1812,FIND(",",W1812)+1,FIND(",",W1812,FIND(",",W1812)+1)-FIND(",",W1812)-1)),MapTable!$A:$A,1,0)),ISERROR(VLOOKUP(TRIM(MID(W1812,FIND(",",W1812,FIND(",",W1812)+1)+1,999)),MapTable!$A:$A,1,0))),"맵없음",
  ""),
IF(ISERROR(FIND(",",W1812,FIND(",",W1812,FIND(",",W1812,FIND(",",W1812)+1)+1)+1)),
  IF(OR(ISERROR(VLOOKUP(LEFT(W1812,FIND(",",W1812)-1),MapTable!$A:$A,1,0)),ISERROR(VLOOKUP(TRIM(MID(W1812,FIND(",",W1812)+1,FIND(",",W1812,FIND(",",W1812)+1)-FIND(",",W1812)-1)),MapTable!$A:$A,1,0)),ISERROR(VLOOKUP(TRIM(MID(W1812,FIND(",",W1812,FIND(",",W1812)+1)+1,FIND(",",W1812,FIND(",",W1812,FIND(",",W1812)+1)+1)-FIND(",",W1812,FIND(",",W1812)+1)-1)),MapTable!$A:$A,1,0)),ISERROR(VLOOKUP(TRIM(MID(W1812,FIND(",",W1812,FIND(",",W1812,FIND(",",W1812)+1)+1)+1,999)),MapTable!$A:$A,1,0))),"맵없음",
  ""),
)))))</f>
        <v/>
      </c>
      <c r="AC1812" t="str">
        <f>IF(ISBLANK(AB1812),"",IF(ISERROR(VLOOKUP(AB1812,[3]DropTable!$A:$A,1,0)),"드랍없음",""))</f>
        <v/>
      </c>
      <c r="AE1812" t="str">
        <f>IF(ISBLANK(AD1812),"",IF(ISERROR(VLOOKUP(AD1812,[3]DropTable!$A:$A,1,0)),"드랍없음",""))</f>
        <v/>
      </c>
      <c r="AG1812">
        <v>9.8000000000000007</v>
      </c>
      <c r="AH1812">
        <v>1</v>
      </c>
    </row>
    <row r="1813" spans="1:34" x14ac:dyDescent="0.3">
      <c r="A1813">
        <v>14</v>
      </c>
      <c r="B1813">
        <v>22</v>
      </c>
      <c r="C1813">
        <f>IF(OR($L1813=TRUE,$A1813=0,MOD($A1813,ChapterTable!$S$20)&lt;&gt;0),
MAX(0,INT(($B1813+ChapterTable!$Q$26+VLOOKUP(SUBSTITUTE(C$1,"성장단계","")&amp;"단계오프셋",ChapterTable!$S:$T,2,0))/ChapterTable!$Q$23)),
MAX(0,INT(($B1813+ChapterTable!$S$26+VLOOKUP(SUBSTITUTE(C$1,"성장단계","")&amp;"보스단계오프셋",ChapterTable!$S:$T,2,0))/ChapterTable!$S$23)))</f>
        <v>2</v>
      </c>
      <c r="D1813">
        <f>IF(OR($L1813=TRUE,$A1813=0,MOD($A1813,ChapterTable!$S$20)&lt;&gt;0),
MAX(0,INT(($B1813+ChapterTable!$Q$26+VLOOKUP(SUBSTITUTE(D$1,"성장단계","")&amp;"단계오프셋",ChapterTable!$S:$T,2,0))/ChapterTable!$Q$23)),
MAX(0,INT(($B1813+ChapterTable!$S$26+VLOOKUP(SUBSTITUTE(D$1,"성장단계","")&amp;"보스단계오프셋",ChapterTable!$S:$T,2,0))/ChapterTable!$S$23)))</f>
        <v>2</v>
      </c>
      <c r="E1813" s="1">
        <f ca="1">IF(AND($A1813=0,$B1813=1),
    VLOOKUP(1,ChapterTable!$1:$1048576,MATCH("최종"&amp;SUBSTITUTE(SUBSTITUTE(E$1,"standard",""),"|Float",""),ChapterTable!$1:$1,0),0)*ChapterTable!$Q$17,
  IF(AND($A1813=0,$B1813=0),
    E1814,
  IF($B1813=0,
    VLOOKUP($A1813,ChapterTable!$1:$1048576,MATCH("최종"&amp;SUBSTITUTE(SUBSTITUTE(E$1,"standard",""),"|Float",""),ChapterTable!$1:$1,0),0),
  IF($B1813=1,
    IF($L1813=FALSE,
      VLOOKUP($A1813,ChapterTable!$1:$1048576,MATCH("최종"&amp;SUBSTITUTE(SUBSTITUTE(E$1,"standard",""),"|Float",""),ChapterTable!$1:$1,0),0),
      VLOOKUP($A1813-ChapterTable!$Q$11,ChapterTable!$1:$1048576,MATCH("최종"&amp;SUBSTITUTE(SUBSTITUTE(E$1,"standard",""),"|Float",""),ChapterTable!$1:$1,0),0)*ChapterTable!$Q$14
    ),
  OFFSET(E1813,-$B1813+IF($L1813,1,0),0)*
    (VLOOKUP(SUBSTITUTE(SUBSTITUTE(E$1,"standard",""),"|Float","")&amp;"인게임누적곱배수",ChapterTable!$S:$T,2,0)^C1813
    +VLOOKUP(SUBSTITUTE(SUBSTITUTE(E$1,"standard",""),"|Float","")&amp;"인게임누적합배수",ChapterTable!$S:$T,2,0)*C1813)
  )
  )
  )
)</f>
        <v>33747.022485351561</v>
      </c>
      <c r="F1813" s="1">
        <f ca="1">IF(AND($A1813=0,$B1813=1),
    VLOOKUP(1,ChapterTable!$1:$1048576,MATCH("최종"&amp;SUBSTITUTE(SUBSTITUTE(F$1,"standard",""),"|Float",""),ChapterTable!$1:$1,0),0)*ChapterTable!$Q$17,
  IF(AND($A1813=0,$B1813=0),
    F1814,
  IF($B1813=0,
    VLOOKUP($A1813,ChapterTable!$1:$1048576,MATCH("최종"&amp;SUBSTITUTE(SUBSTITUTE(F$1,"standard",""),"|Float",""),ChapterTable!$1:$1,0),0),
  IF($B1813=1,
    IF($L1813=FALSE,
      VLOOKUP($A1813,ChapterTable!$1:$1048576,MATCH("최종"&amp;SUBSTITUTE(SUBSTITUTE(F$1,"standard",""),"|Float",""),ChapterTable!$1:$1,0),0),
      VLOOKUP($A1813-ChapterTable!$Q$11,ChapterTable!$1:$1048576,MATCH("최종"&amp;SUBSTITUTE(SUBSTITUTE(F$1,"standard",""),"|Float",""),ChapterTable!$1:$1,0),0)*ChapterTable!$Q$14
    ),
  OFFSET(F1813,-$B1813+IF($L1813,1,0),0)*
    (VLOOKUP(SUBSTITUTE(SUBSTITUTE(F$1,"standard",""),"|Float","")&amp;"인게임누적곱배수",ChapterTable!$S:$T,2,0)^D1813
    +VLOOKUP(SUBSTITUTE(SUBSTITUTE(F$1,"standard",""),"|Float","")&amp;"인게임누적합배수",ChapterTable!$S:$T,2,0)*D1813)
  )
  )
  )
)</f>
        <v>15439.814208984373</v>
      </c>
      <c r="G1813" t="s">
        <v>76</v>
      </c>
      <c r="J1813" t="str">
        <f>IF(ISBLANK(I1813),"",
IFERROR(VLOOKUP(I1813,[1]StringTable!$1:$1048576,MATCH([1]StringTable!$B$1,[1]StringTable!$1:$1,0),0),
IFERROR(VLOOKUP(I1813,[1]InApkStringTable!$1:$1048576,MATCH([1]InApkStringTable!$B$1,[1]InApkStringTable!$1:$1,0),0),
"스트링없음")))</f>
        <v/>
      </c>
      <c r="L1813" t="b">
        <v>1</v>
      </c>
      <c r="N1813" t="str">
        <f>IF(ISBLANK(M1813),"",IF(ISERROR(VLOOKUP(M1813,MapTable!$A:$A,1,0)),"맵없음",""))</f>
        <v/>
      </c>
      <c r="O1813">
        <f t="shared" si="113"/>
        <v>3</v>
      </c>
      <c r="Q1813">
        <f t="shared" si="114"/>
        <v>3</v>
      </c>
      <c r="R1813" t="b">
        <f t="shared" ca="1" si="115"/>
        <v>0</v>
      </c>
      <c r="T1813" t="b">
        <f t="shared" ca="1" si="116"/>
        <v>0</v>
      </c>
      <c r="X1813" t="str">
        <f>IF(ISBLANK(W1813),"",
IF(ISERROR(FIND(",",W1813)),
  IF(ISERROR(VLOOKUP(W1813,MapTable!$A:$A,1,0)),"맵없음",
  ""),
IF(ISERROR(FIND(",",W1813,FIND(",",W1813)+1)),
  IF(OR(ISERROR(VLOOKUP(LEFT(W1813,FIND(",",W1813)-1),MapTable!$A:$A,1,0)),ISERROR(VLOOKUP(TRIM(MID(W1813,FIND(",",W1813)+1,999)),MapTable!$A:$A,1,0))),"맵없음",
  ""),
IF(ISERROR(FIND(",",W1813,FIND(",",W1813,FIND(",",W1813)+1)+1)),
  IF(OR(ISERROR(VLOOKUP(LEFT(W1813,FIND(",",W1813)-1),MapTable!$A:$A,1,0)),ISERROR(VLOOKUP(TRIM(MID(W1813,FIND(",",W1813)+1,FIND(",",W1813,FIND(",",W1813)+1)-FIND(",",W1813)-1)),MapTable!$A:$A,1,0)),ISERROR(VLOOKUP(TRIM(MID(W1813,FIND(",",W1813,FIND(",",W1813)+1)+1,999)),MapTable!$A:$A,1,0))),"맵없음",
  ""),
IF(ISERROR(FIND(",",W1813,FIND(",",W1813,FIND(",",W1813,FIND(",",W1813)+1)+1)+1)),
  IF(OR(ISERROR(VLOOKUP(LEFT(W1813,FIND(",",W1813)-1),MapTable!$A:$A,1,0)),ISERROR(VLOOKUP(TRIM(MID(W1813,FIND(",",W1813)+1,FIND(",",W1813,FIND(",",W1813)+1)-FIND(",",W1813)-1)),MapTable!$A:$A,1,0)),ISERROR(VLOOKUP(TRIM(MID(W1813,FIND(",",W1813,FIND(",",W1813)+1)+1,FIND(",",W1813,FIND(",",W1813,FIND(",",W1813)+1)+1)-FIND(",",W1813,FIND(",",W1813)+1)-1)),MapTable!$A:$A,1,0)),ISERROR(VLOOKUP(TRIM(MID(W1813,FIND(",",W1813,FIND(",",W1813,FIND(",",W1813)+1)+1)+1,999)),MapTable!$A:$A,1,0))),"맵없음",
  ""),
)))))</f>
        <v/>
      </c>
      <c r="AC1813" t="str">
        <f>IF(ISBLANK(AB1813),"",IF(ISERROR(VLOOKUP(AB1813,[3]DropTable!$A:$A,1,0)),"드랍없음",""))</f>
        <v/>
      </c>
      <c r="AE1813" t="str">
        <f>IF(ISBLANK(AD1813),"",IF(ISERROR(VLOOKUP(AD1813,[3]DropTable!$A:$A,1,0)),"드랍없음",""))</f>
        <v/>
      </c>
      <c r="AG1813">
        <v>9.8000000000000007</v>
      </c>
      <c r="AH1813">
        <v>1</v>
      </c>
    </row>
    <row r="1814" spans="1:34" x14ac:dyDescent="0.3">
      <c r="A1814">
        <v>14</v>
      </c>
      <c r="B1814">
        <v>23</v>
      </c>
      <c r="C1814">
        <f>IF(OR($L1814=TRUE,$A1814=0,MOD($A1814,ChapterTable!$S$20)&lt;&gt;0),
MAX(0,INT(($B1814+ChapterTable!$Q$26+VLOOKUP(SUBSTITUTE(C$1,"성장단계","")&amp;"단계오프셋",ChapterTable!$S:$T,2,0))/ChapterTable!$Q$23)),
MAX(0,INT(($B1814+ChapterTable!$S$26+VLOOKUP(SUBSTITUTE(C$1,"성장단계","")&amp;"보스단계오프셋",ChapterTable!$S:$T,2,0))/ChapterTable!$S$23)))</f>
        <v>2</v>
      </c>
      <c r="D1814">
        <f>IF(OR($L1814=TRUE,$A1814=0,MOD($A1814,ChapterTable!$S$20)&lt;&gt;0),
MAX(0,INT(($B1814+ChapterTable!$Q$26+VLOOKUP(SUBSTITUTE(D$1,"성장단계","")&amp;"단계오프셋",ChapterTable!$S:$T,2,0))/ChapterTable!$Q$23)),
MAX(0,INT(($B1814+ChapterTable!$S$26+VLOOKUP(SUBSTITUTE(D$1,"성장단계","")&amp;"보스단계오프셋",ChapterTable!$S:$T,2,0))/ChapterTable!$S$23)))</f>
        <v>2</v>
      </c>
      <c r="E1814" s="1">
        <f ca="1">IF(AND($A1814=0,$B1814=1),
    VLOOKUP(1,ChapterTable!$1:$1048576,MATCH("최종"&amp;SUBSTITUTE(SUBSTITUTE(E$1,"standard",""),"|Float",""),ChapterTable!$1:$1,0),0)*ChapterTable!$Q$17,
  IF(AND($A1814=0,$B1814=0),
    E1815,
  IF($B1814=0,
    VLOOKUP($A1814,ChapterTable!$1:$1048576,MATCH("최종"&amp;SUBSTITUTE(SUBSTITUTE(E$1,"standard",""),"|Float",""),ChapterTable!$1:$1,0),0),
  IF($B1814=1,
    IF($L1814=FALSE,
      VLOOKUP($A1814,ChapterTable!$1:$1048576,MATCH("최종"&amp;SUBSTITUTE(SUBSTITUTE(E$1,"standard",""),"|Float",""),ChapterTable!$1:$1,0),0),
      VLOOKUP($A1814-ChapterTable!$Q$11,ChapterTable!$1:$1048576,MATCH("최종"&amp;SUBSTITUTE(SUBSTITUTE(E$1,"standard",""),"|Float",""),ChapterTable!$1:$1,0),0)*ChapterTable!$Q$14
    ),
  OFFSET(E1814,-$B1814+IF($L1814,1,0),0)*
    (VLOOKUP(SUBSTITUTE(SUBSTITUTE(E$1,"standard",""),"|Float","")&amp;"인게임누적곱배수",ChapterTable!$S:$T,2,0)^C1814
    +VLOOKUP(SUBSTITUTE(SUBSTITUTE(E$1,"standard",""),"|Float","")&amp;"인게임누적합배수",ChapterTable!$S:$T,2,0)*C1814)
  )
  )
  )
)</f>
        <v>33747.022485351561</v>
      </c>
      <c r="F1814" s="1">
        <f ca="1">IF(AND($A1814=0,$B1814=1),
    VLOOKUP(1,ChapterTable!$1:$1048576,MATCH("최종"&amp;SUBSTITUTE(SUBSTITUTE(F$1,"standard",""),"|Float",""),ChapterTable!$1:$1,0),0)*ChapterTable!$Q$17,
  IF(AND($A1814=0,$B1814=0),
    F1815,
  IF($B1814=0,
    VLOOKUP($A1814,ChapterTable!$1:$1048576,MATCH("최종"&amp;SUBSTITUTE(SUBSTITUTE(F$1,"standard",""),"|Float",""),ChapterTable!$1:$1,0),0),
  IF($B1814=1,
    IF($L1814=FALSE,
      VLOOKUP($A1814,ChapterTable!$1:$1048576,MATCH("최종"&amp;SUBSTITUTE(SUBSTITUTE(F$1,"standard",""),"|Float",""),ChapterTable!$1:$1,0),0),
      VLOOKUP($A1814-ChapterTable!$Q$11,ChapterTable!$1:$1048576,MATCH("최종"&amp;SUBSTITUTE(SUBSTITUTE(F$1,"standard",""),"|Float",""),ChapterTable!$1:$1,0),0)*ChapterTable!$Q$14
    ),
  OFFSET(F1814,-$B1814+IF($L1814,1,0),0)*
    (VLOOKUP(SUBSTITUTE(SUBSTITUTE(F$1,"standard",""),"|Float","")&amp;"인게임누적곱배수",ChapterTable!$S:$T,2,0)^D1814
    +VLOOKUP(SUBSTITUTE(SUBSTITUTE(F$1,"standard",""),"|Float","")&amp;"인게임누적합배수",ChapterTable!$S:$T,2,0)*D1814)
  )
  )
  )
)</f>
        <v>15439.814208984373</v>
      </c>
      <c r="G1814" t="s">
        <v>76</v>
      </c>
      <c r="J1814" t="str">
        <f>IF(ISBLANK(I1814),"",
IFERROR(VLOOKUP(I1814,[1]StringTable!$1:$1048576,MATCH([1]StringTable!$B$1,[1]StringTable!$1:$1,0),0),
IFERROR(VLOOKUP(I1814,[1]InApkStringTable!$1:$1048576,MATCH([1]InApkStringTable!$B$1,[1]InApkStringTable!$1:$1,0),0),
"스트링없음")))</f>
        <v/>
      </c>
      <c r="L1814" t="b">
        <v>1</v>
      </c>
      <c r="N1814" t="str">
        <f>IF(ISBLANK(M1814),"",IF(ISERROR(VLOOKUP(M1814,MapTable!$A:$A,1,0)),"맵없음",""))</f>
        <v/>
      </c>
      <c r="O1814">
        <f t="shared" si="113"/>
        <v>3</v>
      </c>
      <c r="Q1814">
        <f t="shared" si="114"/>
        <v>3</v>
      </c>
      <c r="R1814" t="b">
        <f t="shared" ca="1" si="115"/>
        <v>0</v>
      </c>
      <c r="T1814" t="b">
        <f t="shared" ca="1" si="116"/>
        <v>0</v>
      </c>
      <c r="X1814" t="str">
        <f>IF(ISBLANK(W1814),"",
IF(ISERROR(FIND(",",W1814)),
  IF(ISERROR(VLOOKUP(W1814,MapTable!$A:$A,1,0)),"맵없음",
  ""),
IF(ISERROR(FIND(",",W1814,FIND(",",W1814)+1)),
  IF(OR(ISERROR(VLOOKUP(LEFT(W1814,FIND(",",W1814)-1),MapTable!$A:$A,1,0)),ISERROR(VLOOKUP(TRIM(MID(W1814,FIND(",",W1814)+1,999)),MapTable!$A:$A,1,0))),"맵없음",
  ""),
IF(ISERROR(FIND(",",W1814,FIND(",",W1814,FIND(",",W1814)+1)+1)),
  IF(OR(ISERROR(VLOOKUP(LEFT(W1814,FIND(",",W1814)-1),MapTable!$A:$A,1,0)),ISERROR(VLOOKUP(TRIM(MID(W1814,FIND(",",W1814)+1,FIND(",",W1814,FIND(",",W1814)+1)-FIND(",",W1814)-1)),MapTable!$A:$A,1,0)),ISERROR(VLOOKUP(TRIM(MID(W1814,FIND(",",W1814,FIND(",",W1814)+1)+1,999)),MapTable!$A:$A,1,0))),"맵없음",
  ""),
IF(ISERROR(FIND(",",W1814,FIND(",",W1814,FIND(",",W1814,FIND(",",W1814)+1)+1)+1)),
  IF(OR(ISERROR(VLOOKUP(LEFT(W1814,FIND(",",W1814)-1),MapTable!$A:$A,1,0)),ISERROR(VLOOKUP(TRIM(MID(W1814,FIND(",",W1814)+1,FIND(",",W1814,FIND(",",W1814)+1)-FIND(",",W1814)-1)),MapTable!$A:$A,1,0)),ISERROR(VLOOKUP(TRIM(MID(W1814,FIND(",",W1814,FIND(",",W1814)+1)+1,FIND(",",W1814,FIND(",",W1814,FIND(",",W1814)+1)+1)-FIND(",",W1814,FIND(",",W1814)+1)-1)),MapTable!$A:$A,1,0)),ISERROR(VLOOKUP(TRIM(MID(W1814,FIND(",",W1814,FIND(",",W1814,FIND(",",W1814)+1)+1)+1,999)),MapTable!$A:$A,1,0))),"맵없음",
  ""),
)))))</f>
        <v/>
      </c>
      <c r="AC1814" t="str">
        <f>IF(ISBLANK(AB1814),"",IF(ISERROR(VLOOKUP(AB1814,[3]DropTable!$A:$A,1,0)),"드랍없음",""))</f>
        <v/>
      </c>
      <c r="AE1814" t="str">
        <f>IF(ISBLANK(AD1814),"",IF(ISERROR(VLOOKUP(AD1814,[3]DropTable!$A:$A,1,0)),"드랍없음",""))</f>
        <v/>
      </c>
      <c r="AG1814">
        <v>9.8000000000000007</v>
      </c>
      <c r="AH1814">
        <v>1</v>
      </c>
    </row>
    <row r="1815" spans="1:34" x14ac:dyDescent="0.3">
      <c r="A1815">
        <v>14</v>
      </c>
      <c r="B1815">
        <v>24</v>
      </c>
      <c r="C1815">
        <f>IF(OR($L1815=TRUE,$A1815=0,MOD($A1815,ChapterTable!$S$20)&lt;&gt;0),
MAX(0,INT(($B1815+ChapterTable!$Q$26+VLOOKUP(SUBSTITUTE(C$1,"성장단계","")&amp;"단계오프셋",ChapterTable!$S:$T,2,0))/ChapterTable!$Q$23)),
MAX(0,INT(($B1815+ChapterTable!$S$26+VLOOKUP(SUBSTITUTE(C$1,"성장단계","")&amp;"보스단계오프셋",ChapterTable!$S:$T,2,0))/ChapterTable!$S$23)))</f>
        <v>2</v>
      </c>
      <c r="D1815">
        <f>IF(OR($L1815=TRUE,$A1815=0,MOD($A1815,ChapterTable!$S$20)&lt;&gt;0),
MAX(0,INT(($B1815+ChapterTable!$Q$26+VLOOKUP(SUBSTITUTE(D$1,"성장단계","")&amp;"단계오프셋",ChapterTable!$S:$T,2,0))/ChapterTable!$Q$23)),
MAX(0,INT(($B1815+ChapterTable!$S$26+VLOOKUP(SUBSTITUTE(D$1,"성장단계","")&amp;"보스단계오프셋",ChapterTable!$S:$T,2,0))/ChapterTable!$S$23)))</f>
        <v>2</v>
      </c>
      <c r="E1815" s="1">
        <f ca="1">IF(AND($A1815=0,$B1815=1),
    VLOOKUP(1,ChapterTable!$1:$1048576,MATCH("최종"&amp;SUBSTITUTE(SUBSTITUTE(E$1,"standard",""),"|Float",""),ChapterTable!$1:$1,0),0)*ChapterTable!$Q$17,
  IF(AND($A1815=0,$B1815=0),
    E1816,
  IF($B1815=0,
    VLOOKUP($A1815,ChapterTable!$1:$1048576,MATCH("최종"&amp;SUBSTITUTE(SUBSTITUTE(E$1,"standard",""),"|Float",""),ChapterTable!$1:$1,0),0),
  IF($B1815=1,
    IF($L1815=FALSE,
      VLOOKUP($A1815,ChapterTable!$1:$1048576,MATCH("최종"&amp;SUBSTITUTE(SUBSTITUTE(E$1,"standard",""),"|Float",""),ChapterTable!$1:$1,0),0),
      VLOOKUP($A1815-ChapterTable!$Q$11,ChapterTable!$1:$1048576,MATCH("최종"&amp;SUBSTITUTE(SUBSTITUTE(E$1,"standard",""),"|Float",""),ChapterTable!$1:$1,0),0)*ChapterTable!$Q$14
    ),
  OFFSET(E1815,-$B1815+IF($L1815,1,0),0)*
    (VLOOKUP(SUBSTITUTE(SUBSTITUTE(E$1,"standard",""),"|Float","")&amp;"인게임누적곱배수",ChapterTable!$S:$T,2,0)^C1815
    +VLOOKUP(SUBSTITUTE(SUBSTITUTE(E$1,"standard",""),"|Float","")&amp;"인게임누적합배수",ChapterTable!$S:$T,2,0)*C1815)
  )
  )
  )
)</f>
        <v>33747.022485351561</v>
      </c>
      <c r="F1815" s="1">
        <f ca="1">IF(AND($A1815=0,$B1815=1),
    VLOOKUP(1,ChapterTable!$1:$1048576,MATCH("최종"&amp;SUBSTITUTE(SUBSTITUTE(F$1,"standard",""),"|Float",""),ChapterTable!$1:$1,0),0)*ChapterTable!$Q$17,
  IF(AND($A1815=0,$B1815=0),
    F1816,
  IF($B1815=0,
    VLOOKUP($A1815,ChapterTable!$1:$1048576,MATCH("최종"&amp;SUBSTITUTE(SUBSTITUTE(F$1,"standard",""),"|Float",""),ChapterTable!$1:$1,0),0),
  IF($B1815=1,
    IF($L1815=FALSE,
      VLOOKUP($A1815,ChapterTable!$1:$1048576,MATCH("최종"&amp;SUBSTITUTE(SUBSTITUTE(F$1,"standard",""),"|Float",""),ChapterTable!$1:$1,0),0),
      VLOOKUP($A1815-ChapterTable!$Q$11,ChapterTable!$1:$1048576,MATCH("최종"&amp;SUBSTITUTE(SUBSTITUTE(F$1,"standard",""),"|Float",""),ChapterTable!$1:$1,0),0)*ChapterTable!$Q$14
    ),
  OFFSET(F1815,-$B1815+IF($L1815,1,0),0)*
    (VLOOKUP(SUBSTITUTE(SUBSTITUTE(F$1,"standard",""),"|Float","")&amp;"인게임누적곱배수",ChapterTable!$S:$T,2,0)^D1815
    +VLOOKUP(SUBSTITUTE(SUBSTITUTE(F$1,"standard",""),"|Float","")&amp;"인게임누적합배수",ChapterTable!$S:$T,2,0)*D1815)
  )
  )
  )
)</f>
        <v>15439.814208984373</v>
      </c>
      <c r="G1815" t="s">
        <v>76</v>
      </c>
      <c r="J1815" t="str">
        <f>IF(ISBLANK(I1815),"",
IFERROR(VLOOKUP(I1815,[1]StringTable!$1:$1048576,MATCH([1]StringTable!$B$1,[1]StringTable!$1:$1,0),0),
IFERROR(VLOOKUP(I1815,[1]InApkStringTable!$1:$1048576,MATCH([1]InApkStringTable!$B$1,[1]InApkStringTable!$1:$1,0),0),
"스트링없음")))</f>
        <v/>
      </c>
      <c r="L1815" t="b">
        <v>1</v>
      </c>
      <c r="N1815" t="str">
        <f>IF(ISBLANK(M1815),"",IF(ISERROR(VLOOKUP(M1815,MapTable!$A:$A,1,0)),"맵없음",""))</f>
        <v/>
      </c>
      <c r="O1815">
        <f t="shared" si="113"/>
        <v>3</v>
      </c>
      <c r="Q1815">
        <f t="shared" si="114"/>
        <v>3</v>
      </c>
      <c r="R1815" t="b">
        <f t="shared" ca="1" si="115"/>
        <v>0</v>
      </c>
      <c r="T1815" t="b">
        <f t="shared" ca="1" si="116"/>
        <v>0</v>
      </c>
      <c r="X1815" t="str">
        <f>IF(ISBLANK(W1815),"",
IF(ISERROR(FIND(",",W1815)),
  IF(ISERROR(VLOOKUP(W1815,MapTable!$A:$A,1,0)),"맵없음",
  ""),
IF(ISERROR(FIND(",",W1815,FIND(",",W1815)+1)),
  IF(OR(ISERROR(VLOOKUP(LEFT(W1815,FIND(",",W1815)-1),MapTable!$A:$A,1,0)),ISERROR(VLOOKUP(TRIM(MID(W1815,FIND(",",W1815)+1,999)),MapTable!$A:$A,1,0))),"맵없음",
  ""),
IF(ISERROR(FIND(",",W1815,FIND(",",W1815,FIND(",",W1815)+1)+1)),
  IF(OR(ISERROR(VLOOKUP(LEFT(W1815,FIND(",",W1815)-1),MapTable!$A:$A,1,0)),ISERROR(VLOOKUP(TRIM(MID(W1815,FIND(",",W1815)+1,FIND(",",W1815,FIND(",",W1815)+1)-FIND(",",W1815)-1)),MapTable!$A:$A,1,0)),ISERROR(VLOOKUP(TRIM(MID(W1815,FIND(",",W1815,FIND(",",W1815)+1)+1,999)),MapTable!$A:$A,1,0))),"맵없음",
  ""),
IF(ISERROR(FIND(",",W1815,FIND(",",W1815,FIND(",",W1815,FIND(",",W1815)+1)+1)+1)),
  IF(OR(ISERROR(VLOOKUP(LEFT(W1815,FIND(",",W1815)-1),MapTable!$A:$A,1,0)),ISERROR(VLOOKUP(TRIM(MID(W1815,FIND(",",W1815)+1,FIND(",",W1815,FIND(",",W1815)+1)-FIND(",",W1815)-1)),MapTable!$A:$A,1,0)),ISERROR(VLOOKUP(TRIM(MID(W1815,FIND(",",W1815,FIND(",",W1815)+1)+1,FIND(",",W1815,FIND(",",W1815,FIND(",",W1815)+1)+1)-FIND(",",W1815,FIND(",",W1815)+1)-1)),MapTable!$A:$A,1,0)),ISERROR(VLOOKUP(TRIM(MID(W1815,FIND(",",W1815,FIND(",",W1815,FIND(",",W1815)+1)+1)+1,999)),MapTable!$A:$A,1,0))),"맵없음",
  ""),
)))))</f>
        <v/>
      </c>
      <c r="AC1815" t="str">
        <f>IF(ISBLANK(AB1815),"",IF(ISERROR(VLOOKUP(AB1815,[3]DropTable!$A:$A,1,0)),"드랍없음",""))</f>
        <v/>
      </c>
      <c r="AE1815" t="str">
        <f>IF(ISBLANK(AD1815),"",IF(ISERROR(VLOOKUP(AD1815,[3]DropTable!$A:$A,1,0)),"드랍없음",""))</f>
        <v/>
      </c>
      <c r="AG1815">
        <v>9.8000000000000007</v>
      </c>
      <c r="AH1815">
        <v>1</v>
      </c>
    </row>
    <row r="1816" spans="1:34" x14ac:dyDescent="0.3">
      <c r="A1816">
        <v>14</v>
      </c>
      <c r="B1816">
        <v>25</v>
      </c>
      <c r="C1816">
        <f>IF(OR($L1816=TRUE,$A1816=0,MOD($A1816,ChapterTable!$S$20)&lt;&gt;0),
MAX(0,INT(($B1816+ChapterTable!$Q$26+VLOOKUP(SUBSTITUTE(C$1,"성장단계","")&amp;"단계오프셋",ChapterTable!$S:$T,2,0))/ChapterTable!$Q$23)),
MAX(0,INT(($B1816+ChapterTable!$S$26+VLOOKUP(SUBSTITUTE(C$1,"성장단계","")&amp;"보스단계오프셋",ChapterTable!$S:$T,2,0))/ChapterTable!$S$23)))</f>
        <v>2</v>
      </c>
      <c r="D1816">
        <f>IF(OR($L1816=TRUE,$A1816=0,MOD($A1816,ChapterTable!$S$20)&lt;&gt;0),
MAX(0,INT(($B1816+ChapterTable!$Q$26+VLOOKUP(SUBSTITUTE(D$1,"성장단계","")&amp;"단계오프셋",ChapterTable!$S:$T,2,0))/ChapterTable!$Q$23)),
MAX(0,INT(($B1816+ChapterTable!$S$26+VLOOKUP(SUBSTITUTE(D$1,"성장단계","")&amp;"보스단계오프셋",ChapterTable!$S:$T,2,0))/ChapterTable!$S$23)))</f>
        <v>2</v>
      </c>
      <c r="E1816" s="1">
        <f ca="1">IF(AND($A1816=0,$B1816=1),
    VLOOKUP(1,ChapterTable!$1:$1048576,MATCH("최종"&amp;SUBSTITUTE(SUBSTITUTE(E$1,"standard",""),"|Float",""),ChapterTable!$1:$1,0),0)*ChapterTable!$Q$17,
  IF(AND($A1816=0,$B1816=0),
    E1817,
  IF($B1816=0,
    VLOOKUP($A1816,ChapterTable!$1:$1048576,MATCH("최종"&amp;SUBSTITUTE(SUBSTITUTE(E$1,"standard",""),"|Float",""),ChapterTable!$1:$1,0),0),
  IF($B1816=1,
    IF($L1816=FALSE,
      VLOOKUP($A1816,ChapterTable!$1:$1048576,MATCH("최종"&amp;SUBSTITUTE(SUBSTITUTE(E$1,"standard",""),"|Float",""),ChapterTable!$1:$1,0),0),
      VLOOKUP($A1816-ChapterTable!$Q$11,ChapterTable!$1:$1048576,MATCH("최종"&amp;SUBSTITUTE(SUBSTITUTE(E$1,"standard",""),"|Float",""),ChapterTable!$1:$1,0),0)*ChapterTable!$Q$14
    ),
  OFFSET(E1816,-$B1816+IF($L1816,1,0),0)*
    (VLOOKUP(SUBSTITUTE(SUBSTITUTE(E$1,"standard",""),"|Float","")&amp;"인게임누적곱배수",ChapterTable!$S:$T,2,0)^C1816
    +VLOOKUP(SUBSTITUTE(SUBSTITUTE(E$1,"standard",""),"|Float","")&amp;"인게임누적합배수",ChapterTable!$S:$T,2,0)*C1816)
  )
  )
  )
)</f>
        <v>33747.022485351561</v>
      </c>
      <c r="F1816" s="1">
        <f ca="1">IF(AND($A1816=0,$B1816=1),
    VLOOKUP(1,ChapterTable!$1:$1048576,MATCH("최종"&amp;SUBSTITUTE(SUBSTITUTE(F$1,"standard",""),"|Float",""),ChapterTable!$1:$1,0),0)*ChapterTable!$Q$17,
  IF(AND($A1816=0,$B1816=0),
    F1817,
  IF($B1816=0,
    VLOOKUP($A1816,ChapterTable!$1:$1048576,MATCH("최종"&amp;SUBSTITUTE(SUBSTITUTE(F$1,"standard",""),"|Float",""),ChapterTable!$1:$1,0),0),
  IF($B1816=1,
    IF($L1816=FALSE,
      VLOOKUP($A1816,ChapterTable!$1:$1048576,MATCH("최종"&amp;SUBSTITUTE(SUBSTITUTE(F$1,"standard",""),"|Float",""),ChapterTable!$1:$1,0),0),
      VLOOKUP($A1816-ChapterTable!$Q$11,ChapterTable!$1:$1048576,MATCH("최종"&amp;SUBSTITUTE(SUBSTITUTE(F$1,"standard",""),"|Float",""),ChapterTable!$1:$1,0),0)*ChapterTable!$Q$14
    ),
  OFFSET(F1816,-$B1816+IF($L1816,1,0),0)*
    (VLOOKUP(SUBSTITUTE(SUBSTITUTE(F$1,"standard",""),"|Float","")&amp;"인게임누적곱배수",ChapterTable!$S:$T,2,0)^D1816
    +VLOOKUP(SUBSTITUTE(SUBSTITUTE(F$1,"standard",""),"|Float","")&amp;"인게임누적합배수",ChapterTable!$S:$T,2,0)*D1816)
  )
  )
  )
)</f>
        <v>15439.814208984373</v>
      </c>
      <c r="G1816" t="s">
        <v>76</v>
      </c>
      <c r="J1816" t="str">
        <f>IF(ISBLANK(I1816),"",
IFERROR(VLOOKUP(I1816,[1]StringTable!$1:$1048576,MATCH([1]StringTable!$B$1,[1]StringTable!$1:$1,0),0),
IFERROR(VLOOKUP(I1816,[1]InApkStringTable!$1:$1048576,MATCH([1]InApkStringTable!$B$1,[1]InApkStringTable!$1:$1,0),0),
"스트링없음")))</f>
        <v/>
      </c>
      <c r="L1816" t="b">
        <v>1</v>
      </c>
      <c r="N1816" t="str">
        <f>IF(ISBLANK(M1816),"",IF(ISERROR(VLOOKUP(M1816,MapTable!$A:$A,1,0)),"맵없음",""))</f>
        <v/>
      </c>
      <c r="O1816">
        <f t="shared" si="113"/>
        <v>11</v>
      </c>
      <c r="Q1816">
        <f t="shared" si="114"/>
        <v>11</v>
      </c>
      <c r="R1816" t="b">
        <f t="shared" ca="1" si="115"/>
        <v>0</v>
      </c>
      <c r="T1816" t="b">
        <f t="shared" ca="1" si="116"/>
        <v>0</v>
      </c>
      <c r="X1816" t="str">
        <f>IF(ISBLANK(W1816),"",
IF(ISERROR(FIND(",",W1816)),
  IF(ISERROR(VLOOKUP(W1816,MapTable!$A:$A,1,0)),"맵없음",
  ""),
IF(ISERROR(FIND(",",W1816,FIND(",",W1816)+1)),
  IF(OR(ISERROR(VLOOKUP(LEFT(W1816,FIND(",",W1816)-1),MapTable!$A:$A,1,0)),ISERROR(VLOOKUP(TRIM(MID(W1816,FIND(",",W1816)+1,999)),MapTable!$A:$A,1,0))),"맵없음",
  ""),
IF(ISERROR(FIND(",",W1816,FIND(",",W1816,FIND(",",W1816)+1)+1)),
  IF(OR(ISERROR(VLOOKUP(LEFT(W1816,FIND(",",W1816)-1),MapTable!$A:$A,1,0)),ISERROR(VLOOKUP(TRIM(MID(W1816,FIND(",",W1816)+1,FIND(",",W1816,FIND(",",W1816)+1)-FIND(",",W1816)-1)),MapTable!$A:$A,1,0)),ISERROR(VLOOKUP(TRIM(MID(W1816,FIND(",",W1816,FIND(",",W1816)+1)+1,999)),MapTable!$A:$A,1,0))),"맵없음",
  ""),
IF(ISERROR(FIND(",",W1816,FIND(",",W1816,FIND(",",W1816,FIND(",",W1816)+1)+1)+1)),
  IF(OR(ISERROR(VLOOKUP(LEFT(W1816,FIND(",",W1816)-1),MapTable!$A:$A,1,0)),ISERROR(VLOOKUP(TRIM(MID(W1816,FIND(",",W1816)+1,FIND(",",W1816,FIND(",",W1816)+1)-FIND(",",W1816)-1)),MapTable!$A:$A,1,0)),ISERROR(VLOOKUP(TRIM(MID(W1816,FIND(",",W1816,FIND(",",W1816)+1)+1,FIND(",",W1816,FIND(",",W1816,FIND(",",W1816)+1)+1)-FIND(",",W1816,FIND(",",W1816)+1)-1)),MapTable!$A:$A,1,0)),ISERROR(VLOOKUP(TRIM(MID(W1816,FIND(",",W1816,FIND(",",W1816,FIND(",",W1816)+1)+1)+1,999)),MapTable!$A:$A,1,0))),"맵없음",
  ""),
)))))</f>
        <v/>
      </c>
      <c r="AC1816" t="str">
        <f>IF(ISBLANK(AB1816),"",IF(ISERROR(VLOOKUP(AB1816,[3]DropTable!$A:$A,1,0)),"드랍없음",""))</f>
        <v/>
      </c>
      <c r="AE1816" t="str">
        <f>IF(ISBLANK(AD1816),"",IF(ISERROR(VLOOKUP(AD1816,[3]DropTable!$A:$A,1,0)),"드랍없음",""))</f>
        <v/>
      </c>
      <c r="AG1816">
        <v>9.8000000000000007</v>
      </c>
      <c r="AH1816">
        <v>1</v>
      </c>
    </row>
    <row r="1817" spans="1:34" x14ac:dyDescent="0.3">
      <c r="A1817">
        <v>14</v>
      </c>
      <c r="B1817">
        <v>26</v>
      </c>
      <c r="C1817">
        <f>IF(OR($L1817=TRUE,$A1817=0,MOD($A1817,ChapterTable!$S$20)&lt;&gt;0),
MAX(0,INT(($B1817+ChapterTable!$Q$26+VLOOKUP(SUBSTITUTE(C$1,"성장단계","")&amp;"단계오프셋",ChapterTable!$S:$T,2,0))/ChapterTable!$Q$23)),
MAX(0,INT(($B1817+ChapterTable!$S$26+VLOOKUP(SUBSTITUTE(C$1,"성장단계","")&amp;"보스단계오프셋",ChapterTable!$S:$T,2,0))/ChapterTable!$S$23)))</f>
        <v>3</v>
      </c>
      <c r="D1817">
        <f>IF(OR($L1817=TRUE,$A1817=0,MOD($A1817,ChapterTable!$S$20)&lt;&gt;0),
MAX(0,INT(($B1817+ChapterTable!$Q$26+VLOOKUP(SUBSTITUTE(D$1,"성장단계","")&amp;"단계오프셋",ChapterTable!$S:$T,2,0))/ChapterTable!$Q$23)),
MAX(0,INT(($B1817+ChapterTable!$S$26+VLOOKUP(SUBSTITUTE(D$1,"성장단계","")&amp;"보스단계오프셋",ChapterTable!$S:$T,2,0))/ChapterTable!$S$23)))</f>
        <v>2</v>
      </c>
      <c r="E1817" s="1">
        <f ca="1">IF(AND($A1817=0,$B1817=1),
    VLOOKUP(1,ChapterTable!$1:$1048576,MATCH("최종"&amp;SUBSTITUTE(SUBSTITUTE(E$1,"standard",""),"|Float",""),ChapterTable!$1:$1,0),0)*ChapterTable!$Q$17,
  IF(AND($A1817=0,$B1817=0),
    E1818,
  IF($B1817=0,
    VLOOKUP($A1817,ChapterTable!$1:$1048576,MATCH("최종"&amp;SUBSTITUTE(SUBSTITUTE(E$1,"standard",""),"|Float",""),ChapterTable!$1:$1,0),0),
  IF($B1817=1,
    IF($L1817=FALSE,
      VLOOKUP($A1817,ChapterTable!$1:$1048576,MATCH("최종"&amp;SUBSTITUTE(SUBSTITUTE(E$1,"standard",""),"|Float",""),ChapterTable!$1:$1,0),0),
      VLOOKUP($A1817-ChapterTable!$Q$11,ChapterTable!$1:$1048576,MATCH("최종"&amp;SUBSTITUTE(SUBSTITUTE(E$1,"standard",""),"|Float",""),ChapterTable!$1:$1,0),0)*ChapterTable!$Q$14
    ),
  OFFSET(E1817,-$B1817+IF($L1817,1,0),0)*
    (VLOOKUP(SUBSTITUTE(SUBSTITUTE(E$1,"standard",""),"|Float","")&amp;"인게임누적곱배수",ChapterTable!$S:$T,2,0)^C1817
    +VLOOKUP(SUBSTITUTE(SUBSTITUTE(E$1,"standard",""),"|Float","")&amp;"인게임누적합배수",ChapterTable!$S:$T,2,0)*C1817)
  )
  )
  )
)</f>
        <v>40694.938879394525</v>
      </c>
      <c r="F1817" s="1">
        <f ca="1">IF(AND($A1817=0,$B1817=1),
    VLOOKUP(1,ChapterTable!$1:$1048576,MATCH("최종"&amp;SUBSTITUTE(SUBSTITUTE(F$1,"standard",""),"|Float",""),ChapterTable!$1:$1,0),0)*ChapterTable!$Q$17,
  IF(AND($A1817=0,$B1817=0),
    F1818,
  IF($B1817=0,
    VLOOKUP($A1817,ChapterTable!$1:$1048576,MATCH("최종"&amp;SUBSTITUTE(SUBSTITUTE(F$1,"standard",""),"|Float",""),ChapterTable!$1:$1,0),0),
  IF($B1817=1,
    IF($L1817=FALSE,
      VLOOKUP($A1817,ChapterTable!$1:$1048576,MATCH("최종"&amp;SUBSTITUTE(SUBSTITUTE(F$1,"standard",""),"|Float",""),ChapterTable!$1:$1,0),0),
      VLOOKUP($A1817-ChapterTable!$Q$11,ChapterTable!$1:$1048576,MATCH("최종"&amp;SUBSTITUTE(SUBSTITUTE(F$1,"standard",""),"|Float",""),ChapterTable!$1:$1,0),0)*ChapterTable!$Q$14
    ),
  OFFSET(F1817,-$B1817+IF($L1817,1,0),0)*
    (VLOOKUP(SUBSTITUTE(SUBSTITUTE(F$1,"standard",""),"|Float","")&amp;"인게임누적곱배수",ChapterTable!$S:$T,2,0)^D1817
    +VLOOKUP(SUBSTITUTE(SUBSTITUTE(F$1,"standard",""),"|Float","")&amp;"인게임누적합배수",ChapterTable!$S:$T,2,0)*D1817)
  )
  )
  )
)</f>
        <v>15439.814208984373</v>
      </c>
      <c r="G1817" t="s">
        <v>76</v>
      </c>
      <c r="J1817" t="str">
        <f>IF(ISBLANK(I1817),"",
IFERROR(VLOOKUP(I1817,[1]StringTable!$1:$1048576,MATCH([1]StringTable!$B$1,[1]StringTable!$1:$1,0),0),
IFERROR(VLOOKUP(I1817,[1]InApkStringTable!$1:$1048576,MATCH([1]InApkStringTable!$B$1,[1]InApkStringTable!$1:$1,0),0),
"스트링없음")))</f>
        <v/>
      </c>
      <c r="L1817" t="b">
        <v>1</v>
      </c>
      <c r="N1817" t="str">
        <f>IF(ISBLANK(M1817),"",IF(ISERROR(VLOOKUP(M1817,MapTable!$A:$A,1,0)),"맵없음",""))</f>
        <v/>
      </c>
      <c r="O1817">
        <f t="shared" si="113"/>
        <v>3</v>
      </c>
      <c r="Q1817">
        <f t="shared" si="114"/>
        <v>3</v>
      </c>
      <c r="R1817" t="b">
        <f t="shared" ca="1" si="115"/>
        <v>0</v>
      </c>
      <c r="T1817" t="b">
        <f t="shared" ca="1" si="116"/>
        <v>0</v>
      </c>
      <c r="X1817" t="str">
        <f>IF(ISBLANK(W1817),"",
IF(ISERROR(FIND(",",W1817)),
  IF(ISERROR(VLOOKUP(W1817,MapTable!$A:$A,1,0)),"맵없음",
  ""),
IF(ISERROR(FIND(",",W1817,FIND(",",W1817)+1)),
  IF(OR(ISERROR(VLOOKUP(LEFT(W1817,FIND(",",W1817)-1),MapTable!$A:$A,1,0)),ISERROR(VLOOKUP(TRIM(MID(W1817,FIND(",",W1817)+1,999)),MapTable!$A:$A,1,0))),"맵없음",
  ""),
IF(ISERROR(FIND(",",W1817,FIND(",",W1817,FIND(",",W1817)+1)+1)),
  IF(OR(ISERROR(VLOOKUP(LEFT(W1817,FIND(",",W1817)-1),MapTable!$A:$A,1,0)),ISERROR(VLOOKUP(TRIM(MID(W1817,FIND(",",W1817)+1,FIND(",",W1817,FIND(",",W1817)+1)-FIND(",",W1817)-1)),MapTable!$A:$A,1,0)),ISERROR(VLOOKUP(TRIM(MID(W1817,FIND(",",W1817,FIND(",",W1817)+1)+1,999)),MapTable!$A:$A,1,0))),"맵없음",
  ""),
IF(ISERROR(FIND(",",W1817,FIND(",",W1817,FIND(",",W1817,FIND(",",W1817)+1)+1)+1)),
  IF(OR(ISERROR(VLOOKUP(LEFT(W1817,FIND(",",W1817)-1),MapTable!$A:$A,1,0)),ISERROR(VLOOKUP(TRIM(MID(W1817,FIND(",",W1817)+1,FIND(",",W1817,FIND(",",W1817)+1)-FIND(",",W1817)-1)),MapTable!$A:$A,1,0)),ISERROR(VLOOKUP(TRIM(MID(W1817,FIND(",",W1817,FIND(",",W1817)+1)+1,FIND(",",W1817,FIND(",",W1817,FIND(",",W1817)+1)+1)-FIND(",",W1817,FIND(",",W1817)+1)-1)),MapTable!$A:$A,1,0)),ISERROR(VLOOKUP(TRIM(MID(W1817,FIND(",",W1817,FIND(",",W1817,FIND(",",W1817)+1)+1)+1,999)),MapTable!$A:$A,1,0))),"맵없음",
  ""),
)))))</f>
        <v/>
      </c>
      <c r="AC1817" t="str">
        <f>IF(ISBLANK(AB1817),"",IF(ISERROR(VLOOKUP(AB1817,[3]DropTable!$A:$A,1,0)),"드랍없음",""))</f>
        <v/>
      </c>
      <c r="AE1817" t="str">
        <f>IF(ISBLANK(AD1817),"",IF(ISERROR(VLOOKUP(AD1817,[3]DropTable!$A:$A,1,0)),"드랍없음",""))</f>
        <v/>
      </c>
      <c r="AG1817">
        <v>9.8000000000000007</v>
      </c>
      <c r="AH1817">
        <v>1</v>
      </c>
    </row>
    <row r="1818" spans="1:34" x14ac:dyDescent="0.3">
      <c r="A1818">
        <v>14</v>
      </c>
      <c r="B1818">
        <v>27</v>
      </c>
      <c r="C1818">
        <f>IF(OR($L1818=TRUE,$A1818=0,MOD($A1818,ChapterTable!$S$20)&lt;&gt;0),
MAX(0,INT(($B1818+ChapterTable!$Q$26+VLOOKUP(SUBSTITUTE(C$1,"성장단계","")&amp;"단계오프셋",ChapterTable!$S:$T,2,0))/ChapterTable!$Q$23)),
MAX(0,INT(($B1818+ChapterTable!$S$26+VLOOKUP(SUBSTITUTE(C$1,"성장단계","")&amp;"보스단계오프셋",ChapterTable!$S:$T,2,0))/ChapterTable!$S$23)))</f>
        <v>3</v>
      </c>
      <c r="D1818">
        <f>IF(OR($L1818=TRUE,$A1818=0,MOD($A1818,ChapterTable!$S$20)&lt;&gt;0),
MAX(0,INT(($B1818+ChapterTable!$Q$26+VLOOKUP(SUBSTITUTE(D$1,"성장단계","")&amp;"단계오프셋",ChapterTable!$S:$T,2,0))/ChapterTable!$Q$23)),
MAX(0,INT(($B1818+ChapterTable!$S$26+VLOOKUP(SUBSTITUTE(D$1,"성장단계","")&amp;"보스단계오프셋",ChapterTable!$S:$T,2,0))/ChapterTable!$S$23)))</f>
        <v>2</v>
      </c>
      <c r="E1818" s="1">
        <f ca="1">IF(AND($A1818=0,$B1818=1),
    VLOOKUP(1,ChapterTable!$1:$1048576,MATCH("최종"&amp;SUBSTITUTE(SUBSTITUTE(E$1,"standard",""),"|Float",""),ChapterTable!$1:$1,0),0)*ChapterTable!$Q$17,
  IF(AND($A1818=0,$B1818=0),
    E1819,
  IF($B1818=0,
    VLOOKUP($A1818,ChapterTable!$1:$1048576,MATCH("최종"&amp;SUBSTITUTE(SUBSTITUTE(E$1,"standard",""),"|Float",""),ChapterTable!$1:$1,0),0),
  IF($B1818=1,
    IF($L1818=FALSE,
      VLOOKUP($A1818,ChapterTable!$1:$1048576,MATCH("최종"&amp;SUBSTITUTE(SUBSTITUTE(E$1,"standard",""),"|Float",""),ChapterTable!$1:$1,0),0),
      VLOOKUP($A1818-ChapterTable!$Q$11,ChapterTable!$1:$1048576,MATCH("최종"&amp;SUBSTITUTE(SUBSTITUTE(E$1,"standard",""),"|Float",""),ChapterTable!$1:$1,0),0)*ChapterTable!$Q$14
    ),
  OFFSET(E1818,-$B1818+IF($L1818,1,0),0)*
    (VLOOKUP(SUBSTITUTE(SUBSTITUTE(E$1,"standard",""),"|Float","")&amp;"인게임누적곱배수",ChapterTable!$S:$T,2,0)^C1818
    +VLOOKUP(SUBSTITUTE(SUBSTITUTE(E$1,"standard",""),"|Float","")&amp;"인게임누적합배수",ChapterTable!$S:$T,2,0)*C1818)
  )
  )
  )
)</f>
        <v>40694.938879394525</v>
      </c>
      <c r="F1818" s="1">
        <f ca="1">IF(AND($A1818=0,$B1818=1),
    VLOOKUP(1,ChapterTable!$1:$1048576,MATCH("최종"&amp;SUBSTITUTE(SUBSTITUTE(F$1,"standard",""),"|Float",""),ChapterTable!$1:$1,0),0)*ChapterTable!$Q$17,
  IF(AND($A1818=0,$B1818=0),
    F1819,
  IF($B1818=0,
    VLOOKUP($A1818,ChapterTable!$1:$1048576,MATCH("최종"&amp;SUBSTITUTE(SUBSTITUTE(F$1,"standard",""),"|Float",""),ChapterTable!$1:$1,0),0),
  IF($B1818=1,
    IF($L1818=FALSE,
      VLOOKUP($A1818,ChapterTable!$1:$1048576,MATCH("최종"&amp;SUBSTITUTE(SUBSTITUTE(F$1,"standard",""),"|Float",""),ChapterTable!$1:$1,0),0),
      VLOOKUP($A1818-ChapterTable!$Q$11,ChapterTable!$1:$1048576,MATCH("최종"&amp;SUBSTITUTE(SUBSTITUTE(F$1,"standard",""),"|Float",""),ChapterTable!$1:$1,0),0)*ChapterTable!$Q$14
    ),
  OFFSET(F1818,-$B1818+IF($L1818,1,0),0)*
    (VLOOKUP(SUBSTITUTE(SUBSTITUTE(F$1,"standard",""),"|Float","")&amp;"인게임누적곱배수",ChapterTable!$S:$T,2,0)^D1818
    +VLOOKUP(SUBSTITUTE(SUBSTITUTE(F$1,"standard",""),"|Float","")&amp;"인게임누적합배수",ChapterTable!$S:$T,2,0)*D1818)
  )
  )
  )
)</f>
        <v>15439.814208984373</v>
      </c>
      <c r="G1818" t="s">
        <v>76</v>
      </c>
      <c r="J1818" t="str">
        <f>IF(ISBLANK(I1818),"",
IFERROR(VLOOKUP(I1818,[1]StringTable!$1:$1048576,MATCH([1]StringTable!$B$1,[1]StringTable!$1:$1,0),0),
IFERROR(VLOOKUP(I1818,[1]InApkStringTable!$1:$1048576,MATCH([1]InApkStringTable!$B$1,[1]InApkStringTable!$1:$1,0),0),
"스트링없음")))</f>
        <v/>
      </c>
      <c r="L1818" t="b">
        <v>1</v>
      </c>
      <c r="N1818" t="str">
        <f>IF(ISBLANK(M1818),"",IF(ISERROR(VLOOKUP(M1818,MapTable!$A:$A,1,0)),"맵없음",""))</f>
        <v/>
      </c>
      <c r="O1818">
        <f t="shared" si="113"/>
        <v>3</v>
      </c>
      <c r="Q1818">
        <f t="shared" si="114"/>
        <v>3</v>
      </c>
      <c r="R1818" t="b">
        <f t="shared" ca="1" si="115"/>
        <v>0</v>
      </c>
      <c r="T1818" t="b">
        <f t="shared" ca="1" si="116"/>
        <v>0</v>
      </c>
      <c r="X1818" t="str">
        <f>IF(ISBLANK(W1818),"",
IF(ISERROR(FIND(",",W1818)),
  IF(ISERROR(VLOOKUP(W1818,MapTable!$A:$A,1,0)),"맵없음",
  ""),
IF(ISERROR(FIND(",",W1818,FIND(",",W1818)+1)),
  IF(OR(ISERROR(VLOOKUP(LEFT(W1818,FIND(",",W1818)-1),MapTable!$A:$A,1,0)),ISERROR(VLOOKUP(TRIM(MID(W1818,FIND(",",W1818)+1,999)),MapTable!$A:$A,1,0))),"맵없음",
  ""),
IF(ISERROR(FIND(",",W1818,FIND(",",W1818,FIND(",",W1818)+1)+1)),
  IF(OR(ISERROR(VLOOKUP(LEFT(W1818,FIND(",",W1818)-1),MapTable!$A:$A,1,0)),ISERROR(VLOOKUP(TRIM(MID(W1818,FIND(",",W1818)+1,FIND(",",W1818,FIND(",",W1818)+1)-FIND(",",W1818)-1)),MapTable!$A:$A,1,0)),ISERROR(VLOOKUP(TRIM(MID(W1818,FIND(",",W1818,FIND(",",W1818)+1)+1,999)),MapTable!$A:$A,1,0))),"맵없음",
  ""),
IF(ISERROR(FIND(",",W1818,FIND(",",W1818,FIND(",",W1818,FIND(",",W1818)+1)+1)+1)),
  IF(OR(ISERROR(VLOOKUP(LEFT(W1818,FIND(",",W1818)-1),MapTable!$A:$A,1,0)),ISERROR(VLOOKUP(TRIM(MID(W1818,FIND(",",W1818)+1,FIND(",",W1818,FIND(",",W1818)+1)-FIND(",",W1818)-1)),MapTable!$A:$A,1,0)),ISERROR(VLOOKUP(TRIM(MID(W1818,FIND(",",W1818,FIND(",",W1818)+1)+1,FIND(",",W1818,FIND(",",W1818,FIND(",",W1818)+1)+1)-FIND(",",W1818,FIND(",",W1818)+1)-1)),MapTable!$A:$A,1,0)),ISERROR(VLOOKUP(TRIM(MID(W1818,FIND(",",W1818,FIND(",",W1818,FIND(",",W1818)+1)+1)+1,999)),MapTable!$A:$A,1,0))),"맵없음",
  ""),
)))))</f>
        <v/>
      </c>
      <c r="AC1818" t="str">
        <f>IF(ISBLANK(AB1818),"",IF(ISERROR(VLOOKUP(AB1818,[3]DropTable!$A:$A,1,0)),"드랍없음",""))</f>
        <v/>
      </c>
      <c r="AE1818" t="str">
        <f>IF(ISBLANK(AD1818),"",IF(ISERROR(VLOOKUP(AD1818,[3]DropTable!$A:$A,1,0)),"드랍없음",""))</f>
        <v/>
      </c>
      <c r="AG1818">
        <v>9.8000000000000007</v>
      </c>
      <c r="AH1818">
        <v>1</v>
      </c>
    </row>
    <row r="1819" spans="1:34" x14ac:dyDescent="0.3">
      <c r="A1819">
        <v>14</v>
      </c>
      <c r="B1819">
        <v>28</v>
      </c>
      <c r="C1819">
        <f>IF(OR($L1819=TRUE,$A1819=0,MOD($A1819,ChapterTable!$S$20)&lt;&gt;0),
MAX(0,INT(($B1819+ChapterTable!$Q$26+VLOOKUP(SUBSTITUTE(C$1,"성장단계","")&amp;"단계오프셋",ChapterTable!$S:$T,2,0))/ChapterTable!$Q$23)),
MAX(0,INT(($B1819+ChapterTable!$S$26+VLOOKUP(SUBSTITUTE(C$1,"성장단계","")&amp;"보스단계오프셋",ChapterTable!$S:$T,2,0))/ChapterTable!$S$23)))</f>
        <v>3</v>
      </c>
      <c r="D1819">
        <f>IF(OR($L1819=TRUE,$A1819=0,MOD($A1819,ChapterTable!$S$20)&lt;&gt;0),
MAX(0,INT(($B1819+ChapterTable!$Q$26+VLOOKUP(SUBSTITUTE(D$1,"성장단계","")&amp;"단계오프셋",ChapterTable!$S:$T,2,0))/ChapterTable!$Q$23)),
MAX(0,INT(($B1819+ChapterTable!$S$26+VLOOKUP(SUBSTITUTE(D$1,"성장단계","")&amp;"보스단계오프셋",ChapterTable!$S:$T,2,0))/ChapterTable!$S$23)))</f>
        <v>2</v>
      </c>
      <c r="E1819" s="1">
        <f ca="1">IF(AND($A1819=0,$B1819=1),
    VLOOKUP(1,ChapterTable!$1:$1048576,MATCH("최종"&amp;SUBSTITUTE(SUBSTITUTE(E$1,"standard",""),"|Float",""),ChapterTable!$1:$1,0),0)*ChapterTable!$Q$17,
  IF(AND($A1819=0,$B1819=0),
    E1820,
  IF($B1819=0,
    VLOOKUP($A1819,ChapterTable!$1:$1048576,MATCH("최종"&amp;SUBSTITUTE(SUBSTITUTE(E$1,"standard",""),"|Float",""),ChapterTable!$1:$1,0),0),
  IF($B1819=1,
    IF($L1819=FALSE,
      VLOOKUP($A1819,ChapterTable!$1:$1048576,MATCH("최종"&amp;SUBSTITUTE(SUBSTITUTE(E$1,"standard",""),"|Float",""),ChapterTable!$1:$1,0),0),
      VLOOKUP($A1819-ChapterTable!$Q$11,ChapterTable!$1:$1048576,MATCH("최종"&amp;SUBSTITUTE(SUBSTITUTE(E$1,"standard",""),"|Float",""),ChapterTable!$1:$1,0),0)*ChapterTable!$Q$14
    ),
  OFFSET(E1819,-$B1819+IF($L1819,1,0),0)*
    (VLOOKUP(SUBSTITUTE(SUBSTITUTE(E$1,"standard",""),"|Float","")&amp;"인게임누적곱배수",ChapterTable!$S:$T,2,0)^C1819
    +VLOOKUP(SUBSTITUTE(SUBSTITUTE(E$1,"standard",""),"|Float","")&amp;"인게임누적합배수",ChapterTable!$S:$T,2,0)*C1819)
  )
  )
  )
)</f>
        <v>40694.938879394525</v>
      </c>
      <c r="F1819" s="1">
        <f ca="1">IF(AND($A1819=0,$B1819=1),
    VLOOKUP(1,ChapterTable!$1:$1048576,MATCH("최종"&amp;SUBSTITUTE(SUBSTITUTE(F$1,"standard",""),"|Float",""),ChapterTable!$1:$1,0),0)*ChapterTable!$Q$17,
  IF(AND($A1819=0,$B1819=0),
    F1820,
  IF($B1819=0,
    VLOOKUP($A1819,ChapterTable!$1:$1048576,MATCH("최종"&amp;SUBSTITUTE(SUBSTITUTE(F$1,"standard",""),"|Float",""),ChapterTable!$1:$1,0),0),
  IF($B1819=1,
    IF($L1819=FALSE,
      VLOOKUP($A1819,ChapterTable!$1:$1048576,MATCH("최종"&amp;SUBSTITUTE(SUBSTITUTE(F$1,"standard",""),"|Float",""),ChapterTable!$1:$1,0),0),
      VLOOKUP($A1819-ChapterTable!$Q$11,ChapterTable!$1:$1048576,MATCH("최종"&amp;SUBSTITUTE(SUBSTITUTE(F$1,"standard",""),"|Float",""),ChapterTable!$1:$1,0),0)*ChapterTable!$Q$14
    ),
  OFFSET(F1819,-$B1819+IF($L1819,1,0),0)*
    (VLOOKUP(SUBSTITUTE(SUBSTITUTE(F$1,"standard",""),"|Float","")&amp;"인게임누적곱배수",ChapterTable!$S:$T,2,0)^D1819
    +VLOOKUP(SUBSTITUTE(SUBSTITUTE(F$1,"standard",""),"|Float","")&amp;"인게임누적합배수",ChapterTable!$S:$T,2,0)*D1819)
  )
  )
  )
)</f>
        <v>15439.814208984373</v>
      </c>
      <c r="G1819" t="s">
        <v>76</v>
      </c>
      <c r="J1819" t="str">
        <f>IF(ISBLANK(I1819),"",
IFERROR(VLOOKUP(I1819,[1]StringTable!$1:$1048576,MATCH([1]StringTable!$B$1,[1]StringTable!$1:$1,0),0),
IFERROR(VLOOKUP(I1819,[1]InApkStringTable!$1:$1048576,MATCH([1]InApkStringTable!$B$1,[1]InApkStringTable!$1:$1,0),0),
"스트링없음")))</f>
        <v/>
      </c>
      <c r="L1819" t="b">
        <v>1</v>
      </c>
      <c r="N1819" t="str">
        <f>IF(ISBLANK(M1819),"",IF(ISERROR(VLOOKUP(M1819,MapTable!$A:$A,1,0)),"맵없음",""))</f>
        <v/>
      </c>
      <c r="O1819">
        <f t="shared" si="113"/>
        <v>3</v>
      </c>
      <c r="Q1819">
        <f t="shared" si="114"/>
        <v>3</v>
      </c>
      <c r="R1819" t="b">
        <f t="shared" ca="1" si="115"/>
        <v>0</v>
      </c>
      <c r="T1819" t="b">
        <f t="shared" ca="1" si="116"/>
        <v>0</v>
      </c>
      <c r="X1819" t="str">
        <f>IF(ISBLANK(W1819),"",
IF(ISERROR(FIND(",",W1819)),
  IF(ISERROR(VLOOKUP(W1819,MapTable!$A:$A,1,0)),"맵없음",
  ""),
IF(ISERROR(FIND(",",W1819,FIND(",",W1819)+1)),
  IF(OR(ISERROR(VLOOKUP(LEFT(W1819,FIND(",",W1819)-1),MapTable!$A:$A,1,0)),ISERROR(VLOOKUP(TRIM(MID(W1819,FIND(",",W1819)+1,999)),MapTable!$A:$A,1,0))),"맵없음",
  ""),
IF(ISERROR(FIND(",",W1819,FIND(",",W1819,FIND(",",W1819)+1)+1)),
  IF(OR(ISERROR(VLOOKUP(LEFT(W1819,FIND(",",W1819)-1),MapTable!$A:$A,1,0)),ISERROR(VLOOKUP(TRIM(MID(W1819,FIND(",",W1819)+1,FIND(",",W1819,FIND(",",W1819)+1)-FIND(",",W1819)-1)),MapTable!$A:$A,1,0)),ISERROR(VLOOKUP(TRIM(MID(W1819,FIND(",",W1819,FIND(",",W1819)+1)+1,999)),MapTable!$A:$A,1,0))),"맵없음",
  ""),
IF(ISERROR(FIND(",",W1819,FIND(",",W1819,FIND(",",W1819,FIND(",",W1819)+1)+1)+1)),
  IF(OR(ISERROR(VLOOKUP(LEFT(W1819,FIND(",",W1819)-1),MapTable!$A:$A,1,0)),ISERROR(VLOOKUP(TRIM(MID(W1819,FIND(",",W1819)+1,FIND(",",W1819,FIND(",",W1819)+1)-FIND(",",W1819)-1)),MapTable!$A:$A,1,0)),ISERROR(VLOOKUP(TRIM(MID(W1819,FIND(",",W1819,FIND(",",W1819)+1)+1,FIND(",",W1819,FIND(",",W1819,FIND(",",W1819)+1)+1)-FIND(",",W1819,FIND(",",W1819)+1)-1)),MapTable!$A:$A,1,0)),ISERROR(VLOOKUP(TRIM(MID(W1819,FIND(",",W1819,FIND(",",W1819,FIND(",",W1819)+1)+1)+1,999)),MapTable!$A:$A,1,0))),"맵없음",
  ""),
)))))</f>
        <v/>
      </c>
      <c r="AC1819" t="str">
        <f>IF(ISBLANK(AB1819),"",IF(ISERROR(VLOOKUP(AB1819,[3]DropTable!$A:$A,1,0)),"드랍없음",""))</f>
        <v/>
      </c>
      <c r="AE1819" t="str">
        <f>IF(ISBLANK(AD1819),"",IF(ISERROR(VLOOKUP(AD1819,[3]DropTable!$A:$A,1,0)),"드랍없음",""))</f>
        <v/>
      </c>
      <c r="AG1819">
        <v>9.8000000000000007</v>
      </c>
      <c r="AH1819">
        <v>1</v>
      </c>
    </row>
    <row r="1820" spans="1:34" x14ac:dyDescent="0.3">
      <c r="A1820">
        <v>14</v>
      </c>
      <c r="B1820">
        <v>29</v>
      </c>
      <c r="C1820">
        <f>IF(OR($L1820=TRUE,$A1820=0,MOD($A1820,ChapterTable!$S$20)&lt;&gt;0),
MAX(0,INT(($B1820+ChapterTable!$Q$26+VLOOKUP(SUBSTITUTE(C$1,"성장단계","")&amp;"단계오프셋",ChapterTable!$S:$T,2,0))/ChapterTable!$Q$23)),
MAX(0,INT(($B1820+ChapterTable!$S$26+VLOOKUP(SUBSTITUTE(C$1,"성장단계","")&amp;"보스단계오프셋",ChapterTable!$S:$T,2,0))/ChapterTable!$S$23)))</f>
        <v>3</v>
      </c>
      <c r="D1820">
        <f>IF(OR($L1820=TRUE,$A1820=0,MOD($A1820,ChapterTable!$S$20)&lt;&gt;0),
MAX(0,INT(($B1820+ChapterTable!$Q$26+VLOOKUP(SUBSTITUTE(D$1,"성장단계","")&amp;"단계오프셋",ChapterTable!$S:$T,2,0))/ChapterTable!$Q$23)),
MAX(0,INT(($B1820+ChapterTable!$S$26+VLOOKUP(SUBSTITUTE(D$1,"성장단계","")&amp;"보스단계오프셋",ChapterTable!$S:$T,2,0))/ChapterTable!$S$23)))</f>
        <v>2</v>
      </c>
      <c r="E1820" s="1">
        <f ca="1">IF(AND($A1820=0,$B1820=1),
    VLOOKUP(1,ChapterTable!$1:$1048576,MATCH("최종"&amp;SUBSTITUTE(SUBSTITUTE(E$1,"standard",""),"|Float",""),ChapterTable!$1:$1,0),0)*ChapterTable!$Q$17,
  IF(AND($A1820=0,$B1820=0),
    E1821,
  IF($B1820=0,
    VLOOKUP($A1820,ChapterTable!$1:$1048576,MATCH("최종"&amp;SUBSTITUTE(SUBSTITUTE(E$1,"standard",""),"|Float",""),ChapterTable!$1:$1,0),0),
  IF($B1820=1,
    IF($L1820=FALSE,
      VLOOKUP($A1820,ChapterTable!$1:$1048576,MATCH("최종"&amp;SUBSTITUTE(SUBSTITUTE(E$1,"standard",""),"|Float",""),ChapterTable!$1:$1,0),0),
      VLOOKUP($A1820-ChapterTable!$Q$11,ChapterTable!$1:$1048576,MATCH("최종"&amp;SUBSTITUTE(SUBSTITUTE(E$1,"standard",""),"|Float",""),ChapterTable!$1:$1,0),0)*ChapterTable!$Q$14
    ),
  OFFSET(E1820,-$B1820+IF($L1820,1,0),0)*
    (VLOOKUP(SUBSTITUTE(SUBSTITUTE(E$1,"standard",""),"|Float","")&amp;"인게임누적곱배수",ChapterTable!$S:$T,2,0)^C1820
    +VLOOKUP(SUBSTITUTE(SUBSTITUTE(E$1,"standard",""),"|Float","")&amp;"인게임누적합배수",ChapterTable!$S:$T,2,0)*C1820)
  )
  )
  )
)</f>
        <v>40694.938879394525</v>
      </c>
      <c r="F1820" s="1">
        <f ca="1">IF(AND($A1820=0,$B1820=1),
    VLOOKUP(1,ChapterTable!$1:$1048576,MATCH("최종"&amp;SUBSTITUTE(SUBSTITUTE(F$1,"standard",""),"|Float",""),ChapterTable!$1:$1,0),0)*ChapterTable!$Q$17,
  IF(AND($A1820=0,$B1820=0),
    F1821,
  IF($B1820=0,
    VLOOKUP($A1820,ChapterTable!$1:$1048576,MATCH("최종"&amp;SUBSTITUTE(SUBSTITUTE(F$1,"standard",""),"|Float",""),ChapterTable!$1:$1,0),0),
  IF($B1820=1,
    IF($L1820=FALSE,
      VLOOKUP($A1820,ChapterTable!$1:$1048576,MATCH("최종"&amp;SUBSTITUTE(SUBSTITUTE(F$1,"standard",""),"|Float",""),ChapterTable!$1:$1,0),0),
      VLOOKUP($A1820-ChapterTable!$Q$11,ChapterTable!$1:$1048576,MATCH("최종"&amp;SUBSTITUTE(SUBSTITUTE(F$1,"standard",""),"|Float",""),ChapterTable!$1:$1,0),0)*ChapterTable!$Q$14
    ),
  OFFSET(F1820,-$B1820+IF($L1820,1,0),0)*
    (VLOOKUP(SUBSTITUTE(SUBSTITUTE(F$1,"standard",""),"|Float","")&amp;"인게임누적곱배수",ChapterTable!$S:$T,2,0)^D1820
    +VLOOKUP(SUBSTITUTE(SUBSTITUTE(F$1,"standard",""),"|Float","")&amp;"인게임누적합배수",ChapterTable!$S:$T,2,0)*D1820)
  )
  )
  )
)</f>
        <v>15439.814208984373</v>
      </c>
      <c r="G1820" t="s">
        <v>76</v>
      </c>
      <c r="J1820" t="str">
        <f>IF(ISBLANK(I1820),"",
IFERROR(VLOOKUP(I1820,[1]StringTable!$1:$1048576,MATCH([1]StringTable!$B$1,[1]StringTable!$1:$1,0),0),
IFERROR(VLOOKUP(I1820,[1]InApkStringTable!$1:$1048576,MATCH([1]InApkStringTable!$B$1,[1]InApkStringTable!$1:$1,0),0),
"스트링없음")))</f>
        <v/>
      </c>
      <c r="L1820" t="b">
        <v>1</v>
      </c>
      <c r="N1820" t="str">
        <f>IF(ISBLANK(M1820),"",IF(ISERROR(VLOOKUP(M1820,MapTable!$A:$A,1,0)),"맵없음",""))</f>
        <v/>
      </c>
      <c r="O1820">
        <f t="shared" si="113"/>
        <v>93</v>
      </c>
      <c r="Q1820">
        <f t="shared" si="114"/>
        <v>93</v>
      </c>
      <c r="R1820" t="b">
        <f t="shared" ca="1" si="115"/>
        <v>1</v>
      </c>
      <c r="T1820" t="b">
        <f t="shared" ca="1" si="116"/>
        <v>1</v>
      </c>
      <c r="X1820" t="str">
        <f>IF(ISBLANK(W1820),"",
IF(ISERROR(FIND(",",W1820)),
  IF(ISERROR(VLOOKUP(W1820,MapTable!$A:$A,1,0)),"맵없음",
  ""),
IF(ISERROR(FIND(",",W1820,FIND(",",W1820)+1)),
  IF(OR(ISERROR(VLOOKUP(LEFT(W1820,FIND(",",W1820)-1),MapTable!$A:$A,1,0)),ISERROR(VLOOKUP(TRIM(MID(W1820,FIND(",",W1820)+1,999)),MapTable!$A:$A,1,0))),"맵없음",
  ""),
IF(ISERROR(FIND(",",W1820,FIND(",",W1820,FIND(",",W1820)+1)+1)),
  IF(OR(ISERROR(VLOOKUP(LEFT(W1820,FIND(",",W1820)-1),MapTable!$A:$A,1,0)),ISERROR(VLOOKUP(TRIM(MID(W1820,FIND(",",W1820)+1,FIND(",",W1820,FIND(",",W1820)+1)-FIND(",",W1820)-1)),MapTable!$A:$A,1,0)),ISERROR(VLOOKUP(TRIM(MID(W1820,FIND(",",W1820,FIND(",",W1820)+1)+1,999)),MapTable!$A:$A,1,0))),"맵없음",
  ""),
IF(ISERROR(FIND(",",W1820,FIND(",",W1820,FIND(",",W1820,FIND(",",W1820)+1)+1)+1)),
  IF(OR(ISERROR(VLOOKUP(LEFT(W1820,FIND(",",W1820)-1),MapTable!$A:$A,1,0)),ISERROR(VLOOKUP(TRIM(MID(W1820,FIND(",",W1820)+1,FIND(",",W1820,FIND(",",W1820)+1)-FIND(",",W1820)-1)),MapTable!$A:$A,1,0)),ISERROR(VLOOKUP(TRIM(MID(W1820,FIND(",",W1820,FIND(",",W1820)+1)+1,FIND(",",W1820,FIND(",",W1820,FIND(",",W1820)+1)+1)-FIND(",",W1820,FIND(",",W1820)+1)-1)),MapTable!$A:$A,1,0)),ISERROR(VLOOKUP(TRIM(MID(W1820,FIND(",",W1820,FIND(",",W1820,FIND(",",W1820)+1)+1)+1,999)),MapTable!$A:$A,1,0))),"맵없음",
  ""),
)))))</f>
        <v/>
      </c>
      <c r="AC1820" t="str">
        <f>IF(ISBLANK(AB1820),"",IF(ISERROR(VLOOKUP(AB1820,[3]DropTable!$A:$A,1,0)),"드랍없음",""))</f>
        <v/>
      </c>
      <c r="AE1820" t="str">
        <f>IF(ISBLANK(AD1820),"",IF(ISERROR(VLOOKUP(AD1820,[3]DropTable!$A:$A,1,0)),"드랍없음",""))</f>
        <v/>
      </c>
      <c r="AG1820">
        <v>9.8000000000000007</v>
      </c>
      <c r="AH1820">
        <v>1</v>
      </c>
    </row>
    <row r="1821" spans="1:34" x14ac:dyDescent="0.3">
      <c r="A1821">
        <v>14</v>
      </c>
      <c r="B1821">
        <v>30</v>
      </c>
      <c r="C1821">
        <f>IF(OR($L1821=TRUE,$A1821=0,MOD($A1821,ChapterTable!$S$20)&lt;&gt;0),
MAX(0,INT(($B1821+ChapterTable!$Q$26+VLOOKUP(SUBSTITUTE(C$1,"성장단계","")&amp;"단계오프셋",ChapterTable!$S:$T,2,0))/ChapterTable!$Q$23)),
MAX(0,INT(($B1821+ChapterTable!$S$26+VLOOKUP(SUBSTITUTE(C$1,"성장단계","")&amp;"보스단계오프셋",ChapterTable!$S:$T,2,0))/ChapterTable!$S$23)))</f>
        <v>3</v>
      </c>
      <c r="D1821">
        <f>IF(OR($L1821=TRUE,$A1821=0,MOD($A1821,ChapterTable!$S$20)&lt;&gt;0),
MAX(0,INT(($B1821+ChapterTable!$Q$26+VLOOKUP(SUBSTITUTE(D$1,"성장단계","")&amp;"단계오프셋",ChapterTable!$S:$T,2,0))/ChapterTable!$Q$23)),
MAX(0,INT(($B1821+ChapterTable!$S$26+VLOOKUP(SUBSTITUTE(D$1,"성장단계","")&amp;"보스단계오프셋",ChapterTable!$S:$T,2,0))/ChapterTable!$S$23)))</f>
        <v>2</v>
      </c>
      <c r="E1821" s="1">
        <f ca="1">IF(AND($A1821=0,$B1821=1),
    VLOOKUP(1,ChapterTable!$1:$1048576,MATCH("최종"&amp;SUBSTITUTE(SUBSTITUTE(E$1,"standard",""),"|Float",""),ChapterTable!$1:$1,0),0)*ChapterTable!$Q$17,
  IF(AND($A1821=0,$B1821=0),
    E1822,
  IF($B1821=0,
    VLOOKUP($A1821,ChapterTable!$1:$1048576,MATCH("최종"&amp;SUBSTITUTE(SUBSTITUTE(E$1,"standard",""),"|Float",""),ChapterTable!$1:$1,0),0),
  IF($B1821=1,
    IF($L1821=FALSE,
      VLOOKUP($A1821,ChapterTable!$1:$1048576,MATCH("최종"&amp;SUBSTITUTE(SUBSTITUTE(E$1,"standard",""),"|Float",""),ChapterTable!$1:$1,0),0),
      VLOOKUP($A1821-ChapterTable!$Q$11,ChapterTable!$1:$1048576,MATCH("최종"&amp;SUBSTITUTE(SUBSTITUTE(E$1,"standard",""),"|Float",""),ChapterTable!$1:$1,0),0)*ChapterTable!$Q$14
    ),
  OFFSET(E1821,-$B1821+IF($L1821,1,0),0)*
    (VLOOKUP(SUBSTITUTE(SUBSTITUTE(E$1,"standard",""),"|Float","")&amp;"인게임누적곱배수",ChapterTable!$S:$T,2,0)^C1821
    +VLOOKUP(SUBSTITUTE(SUBSTITUTE(E$1,"standard",""),"|Float","")&amp;"인게임누적합배수",ChapterTable!$S:$T,2,0)*C1821)
  )
  )
  )
)</f>
        <v>40694.938879394525</v>
      </c>
      <c r="F1821" s="1">
        <f ca="1">IF(AND($A1821=0,$B1821=1),
    VLOOKUP(1,ChapterTable!$1:$1048576,MATCH("최종"&amp;SUBSTITUTE(SUBSTITUTE(F$1,"standard",""),"|Float",""),ChapterTable!$1:$1,0),0)*ChapterTable!$Q$17,
  IF(AND($A1821=0,$B1821=0),
    F1822,
  IF($B1821=0,
    VLOOKUP($A1821,ChapterTable!$1:$1048576,MATCH("최종"&amp;SUBSTITUTE(SUBSTITUTE(F$1,"standard",""),"|Float",""),ChapterTable!$1:$1,0),0),
  IF($B1821=1,
    IF($L1821=FALSE,
      VLOOKUP($A1821,ChapterTable!$1:$1048576,MATCH("최종"&amp;SUBSTITUTE(SUBSTITUTE(F$1,"standard",""),"|Float",""),ChapterTable!$1:$1,0),0),
      VLOOKUP($A1821-ChapterTable!$Q$11,ChapterTable!$1:$1048576,MATCH("최종"&amp;SUBSTITUTE(SUBSTITUTE(F$1,"standard",""),"|Float",""),ChapterTable!$1:$1,0),0)*ChapterTable!$Q$14
    ),
  OFFSET(F1821,-$B1821+IF($L1821,1,0),0)*
    (VLOOKUP(SUBSTITUTE(SUBSTITUTE(F$1,"standard",""),"|Float","")&amp;"인게임누적곱배수",ChapterTable!$S:$T,2,0)^D1821
    +VLOOKUP(SUBSTITUTE(SUBSTITUTE(F$1,"standard",""),"|Float","")&amp;"인게임누적합배수",ChapterTable!$S:$T,2,0)*D1821)
  )
  )
  )
)</f>
        <v>15439.814208984373</v>
      </c>
      <c r="G1821" t="s">
        <v>76</v>
      </c>
      <c r="J1821" t="str">
        <f>IF(ISBLANK(I1821),"",
IFERROR(VLOOKUP(I1821,[1]StringTable!$1:$1048576,MATCH([1]StringTable!$B$1,[1]StringTable!$1:$1,0),0),
IFERROR(VLOOKUP(I1821,[1]InApkStringTable!$1:$1048576,MATCH([1]InApkStringTable!$B$1,[1]InApkStringTable!$1:$1,0),0),
"스트링없음")))</f>
        <v/>
      </c>
      <c r="L1821" t="b">
        <v>1</v>
      </c>
      <c r="N1821" t="str">
        <f>IF(ISBLANK(M1821),"",IF(ISERROR(VLOOKUP(M1821,MapTable!$A:$A,1,0)),"맵없음",""))</f>
        <v/>
      </c>
      <c r="O1821">
        <f t="shared" si="113"/>
        <v>21</v>
      </c>
      <c r="Q1821">
        <f t="shared" si="114"/>
        <v>21</v>
      </c>
      <c r="R1821" t="b">
        <f t="shared" ca="1" si="115"/>
        <v>0</v>
      </c>
      <c r="T1821" t="b">
        <f t="shared" ca="1" si="116"/>
        <v>0</v>
      </c>
      <c r="X1821" t="str">
        <f>IF(ISBLANK(W1821),"",
IF(ISERROR(FIND(",",W1821)),
  IF(ISERROR(VLOOKUP(W1821,MapTable!$A:$A,1,0)),"맵없음",
  ""),
IF(ISERROR(FIND(",",W1821,FIND(",",W1821)+1)),
  IF(OR(ISERROR(VLOOKUP(LEFT(W1821,FIND(",",W1821)-1),MapTable!$A:$A,1,0)),ISERROR(VLOOKUP(TRIM(MID(W1821,FIND(",",W1821)+1,999)),MapTable!$A:$A,1,0))),"맵없음",
  ""),
IF(ISERROR(FIND(",",W1821,FIND(",",W1821,FIND(",",W1821)+1)+1)),
  IF(OR(ISERROR(VLOOKUP(LEFT(W1821,FIND(",",W1821)-1),MapTable!$A:$A,1,0)),ISERROR(VLOOKUP(TRIM(MID(W1821,FIND(",",W1821)+1,FIND(",",W1821,FIND(",",W1821)+1)-FIND(",",W1821)-1)),MapTable!$A:$A,1,0)),ISERROR(VLOOKUP(TRIM(MID(W1821,FIND(",",W1821,FIND(",",W1821)+1)+1,999)),MapTable!$A:$A,1,0))),"맵없음",
  ""),
IF(ISERROR(FIND(",",W1821,FIND(",",W1821,FIND(",",W1821,FIND(",",W1821)+1)+1)+1)),
  IF(OR(ISERROR(VLOOKUP(LEFT(W1821,FIND(",",W1821)-1),MapTable!$A:$A,1,0)),ISERROR(VLOOKUP(TRIM(MID(W1821,FIND(",",W1821)+1,FIND(",",W1821,FIND(",",W1821)+1)-FIND(",",W1821)-1)),MapTable!$A:$A,1,0)),ISERROR(VLOOKUP(TRIM(MID(W1821,FIND(",",W1821,FIND(",",W1821)+1)+1,FIND(",",W1821,FIND(",",W1821,FIND(",",W1821)+1)+1)-FIND(",",W1821,FIND(",",W1821)+1)-1)),MapTable!$A:$A,1,0)),ISERROR(VLOOKUP(TRIM(MID(W1821,FIND(",",W1821,FIND(",",W1821,FIND(",",W1821)+1)+1)+1,999)),MapTable!$A:$A,1,0))),"맵없음",
  ""),
)))))</f>
        <v/>
      </c>
      <c r="AC1821" t="str">
        <f>IF(ISBLANK(AB1821),"",IF(ISERROR(VLOOKUP(AB1821,[3]DropTable!$A:$A,1,0)),"드랍없음",""))</f>
        <v/>
      </c>
      <c r="AE1821" t="str">
        <f>IF(ISBLANK(AD1821),"",IF(ISERROR(VLOOKUP(AD1821,[3]DropTable!$A:$A,1,0)),"드랍없음",""))</f>
        <v/>
      </c>
      <c r="AG1821">
        <v>9.8000000000000007</v>
      </c>
      <c r="AH1821">
        <v>1</v>
      </c>
    </row>
    <row r="1822" spans="1:34" x14ac:dyDescent="0.3">
      <c r="A1822">
        <v>14</v>
      </c>
      <c r="B1822">
        <v>31</v>
      </c>
      <c r="C1822">
        <f>IF(OR($L1822=TRUE,$A1822=0,MOD($A1822,ChapterTable!$S$20)&lt;&gt;0),
MAX(0,INT(($B1822+ChapterTable!$Q$26+VLOOKUP(SUBSTITUTE(C$1,"성장단계","")&amp;"단계오프셋",ChapterTable!$S:$T,2,0))/ChapterTable!$Q$23)),
MAX(0,INT(($B1822+ChapterTable!$S$26+VLOOKUP(SUBSTITUTE(C$1,"성장단계","")&amp;"보스단계오프셋",ChapterTable!$S:$T,2,0))/ChapterTable!$S$23)))</f>
        <v>3</v>
      </c>
      <c r="D1822">
        <f>IF(OR($L1822=TRUE,$A1822=0,MOD($A1822,ChapterTable!$S$20)&lt;&gt;0),
MAX(0,INT(($B1822+ChapterTable!$Q$26+VLOOKUP(SUBSTITUTE(D$1,"성장단계","")&amp;"단계오프셋",ChapterTable!$S:$T,2,0))/ChapterTable!$Q$23)),
MAX(0,INT(($B1822+ChapterTable!$S$26+VLOOKUP(SUBSTITUTE(D$1,"성장단계","")&amp;"보스단계오프셋",ChapterTable!$S:$T,2,0))/ChapterTable!$S$23)))</f>
        <v>3</v>
      </c>
      <c r="E1822" s="1">
        <f ca="1">IF(AND($A1822=0,$B1822=1),
    VLOOKUP(1,ChapterTable!$1:$1048576,MATCH("최종"&amp;SUBSTITUTE(SUBSTITUTE(E$1,"standard",""),"|Float",""),ChapterTable!$1:$1,0),0)*ChapterTable!$Q$17,
  IF(AND($A1822=0,$B1822=0),
    E1823,
  IF($B1822=0,
    VLOOKUP($A1822,ChapterTable!$1:$1048576,MATCH("최종"&amp;SUBSTITUTE(SUBSTITUTE(E$1,"standard",""),"|Float",""),ChapterTable!$1:$1,0),0),
  IF($B1822=1,
    IF($L1822=FALSE,
      VLOOKUP($A1822,ChapterTable!$1:$1048576,MATCH("최종"&amp;SUBSTITUTE(SUBSTITUTE(E$1,"standard",""),"|Float",""),ChapterTable!$1:$1,0),0),
      VLOOKUP($A1822-ChapterTable!$Q$11,ChapterTable!$1:$1048576,MATCH("최종"&amp;SUBSTITUTE(SUBSTITUTE(E$1,"standard",""),"|Float",""),ChapterTable!$1:$1,0),0)*ChapterTable!$Q$14
    ),
  OFFSET(E1822,-$B1822+IF($L1822,1,0),0)*
    (VLOOKUP(SUBSTITUTE(SUBSTITUTE(E$1,"standard",""),"|Float","")&amp;"인게임누적곱배수",ChapterTable!$S:$T,2,0)^C1822
    +VLOOKUP(SUBSTITUTE(SUBSTITUTE(E$1,"standard",""),"|Float","")&amp;"인게임누적합배수",ChapterTable!$S:$T,2,0)*C1822)
  )
  )
  )
)</f>
        <v>40694.938879394525</v>
      </c>
      <c r="F1822" s="1">
        <f ca="1">IF(AND($A1822=0,$B1822=1),
    VLOOKUP(1,ChapterTable!$1:$1048576,MATCH("최종"&amp;SUBSTITUTE(SUBSTITUTE(F$1,"standard",""),"|Float",""),ChapterTable!$1:$1,0),0)*ChapterTable!$Q$17,
  IF(AND($A1822=0,$B1822=0),
    F1823,
  IF($B1822=0,
    VLOOKUP($A1822,ChapterTable!$1:$1048576,MATCH("최종"&amp;SUBSTITUTE(SUBSTITUTE(F$1,"standard",""),"|Float",""),ChapterTable!$1:$1,0),0),
  IF($B1822=1,
    IF($L1822=FALSE,
      VLOOKUP($A1822,ChapterTable!$1:$1048576,MATCH("최종"&amp;SUBSTITUTE(SUBSTITUTE(F$1,"standard",""),"|Float",""),ChapterTable!$1:$1,0),0),
      VLOOKUP($A1822-ChapterTable!$Q$11,ChapterTable!$1:$1048576,MATCH("최종"&amp;SUBSTITUTE(SUBSTITUTE(F$1,"standard",""),"|Float",""),ChapterTable!$1:$1,0),0)*ChapterTable!$Q$14
    ),
  OFFSET(F1822,-$B1822+IF($L1822,1,0),0)*
    (VLOOKUP(SUBSTITUTE(SUBSTITUTE(F$1,"standard",""),"|Float","")&amp;"인게임누적곱배수",ChapterTable!$S:$T,2,0)^D1822
    +VLOOKUP(SUBSTITUTE(SUBSTITUTE(F$1,"standard",""),"|Float","")&amp;"인게임누적합배수",ChapterTable!$S:$T,2,0)*D1822)
  )
  )
  )
)</f>
        <v>17645.501953125</v>
      </c>
      <c r="G1822" t="s">
        <v>76</v>
      </c>
      <c r="J1822" t="str">
        <f>IF(ISBLANK(I1822),"",
IFERROR(VLOOKUP(I1822,[1]StringTable!$1:$1048576,MATCH([1]StringTable!$B$1,[1]StringTable!$1:$1,0),0),
IFERROR(VLOOKUP(I1822,[1]InApkStringTable!$1:$1048576,MATCH([1]InApkStringTable!$B$1,[1]InApkStringTable!$1:$1,0),0),
"스트링없음")))</f>
        <v/>
      </c>
      <c r="L1822" t="b">
        <v>1</v>
      </c>
      <c r="N1822" t="str">
        <f>IF(ISBLANK(M1822),"",IF(ISERROR(VLOOKUP(M1822,MapTable!$A:$A,1,0)),"맵없음",""))</f>
        <v/>
      </c>
      <c r="O1822">
        <f t="shared" si="113"/>
        <v>4</v>
      </c>
      <c r="Q1822">
        <f t="shared" si="114"/>
        <v>4</v>
      </c>
      <c r="R1822" t="b">
        <f t="shared" ca="1" si="115"/>
        <v>0</v>
      </c>
      <c r="T1822" t="b">
        <f t="shared" ca="1" si="116"/>
        <v>0</v>
      </c>
      <c r="X1822" t="str">
        <f>IF(ISBLANK(W1822),"",
IF(ISERROR(FIND(",",W1822)),
  IF(ISERROR(VLOOKUP(W1822,MapTable!$A:$A,1,0)),"맵없음",
  ""),
IF(ISERROR(FIND(",",W1822,FIND(",",W1822)+1)),
  IF(OR(ISERROR(VLOOKUP(LEFT(W1822,FIND(",",W1822)-1),MapTable!$A:$A,1,0)),ISERROR(VLOOKUP(TRIM(MID(W1822,FIND(",",W1822)+1,999)),MapTable!$A:$A,1,0))),"맵없음",
  ""),
IF(ISERROR(FIND(",",W1822,FIND(",",W1822,FIND(",",W1822)+1)+1)),
  IF(OR(ISERROR(VLOOKUP(LEFT(W1822,FIND(",",W1822)-1),MapTable!$A:$A,1,0)),ISERROR(VLOOKUP(TRIM(MID(W1822,FIND(",",W1822)+1,FIND(",",W1822,FIND(",",W1822)+1)-FIND(",",W1822)-1)),MapTable!$A:$A,1,0)),ISERROR(VLOOKUP(TRIM(MID(W1822,FIND(",",W1822,FIND(",",W1822)+1)+1,999)),MapTable!$A:$A,1,0))),"맵없음",
  ""),
IF(ISERROR(FIND(",",W1822,FIND(",",W1822,FIND(",",W1822,FIND(",",W1822)+1)+1)+1)),
  IF(OR(ISERROR(VLOOKUP(LEFT(W1822,FIND(",",W1822)-1),MapTable!$A:$A,1,0)),ISERROR(VLOOKUP(TRIM(MID(W1822,FIND(",",W1822)+1,FIND(",",W1822,FIND(",",W1822)+1)-FIND(",",W1822)-1)),MapTable!$A:$A,1,0)),ISERROR(VLOOKUP(TRIM(MID(W1822,FIND(",",W1822,FIND(",",W1822)+1)+1,FIND(",",W1822,FIND(",",W1822,FIND(",",W1822)+1)+1)-FIND(",",W1822,FIND(",",W1822)+1)-1)),MapTable!$A:$A,1,0)),ISERROR(VLOOKUP(TRIM(MID(W1822,FIND(",",W1822,FIND(",",W1822,FIND(",",W1822)+1)+1)+1,999)),MapTable!$A:$A,1,0))),"맵없음",
  ""),
)))))</f>
        <v/>
      </c>
      <c r="AC1822" t="str">
        <f>IF(ISBLANK(AB1822),"",IF(ISERROR(VLOOKUP(AB1822,[3]DropTable!$A:$A,1,0)),"드랍없음",""))</f>
        <v/>
      </c>
      <c r="AE1822" t="str">
        <f>IF(ISBLANK(AD1822),"",IF(ISERROR(VLOOKUP(AD1822,[3]DropTable!$A:$A,1,0)),"드랍없음",""))</f>
        <v/>
      </c>
      <c r="AG1822">
        <v>9.8000000000000007</v>
      </c>
      <c r="AH1822">
        <v>1</v>
      </c>
    </row>
    <row r="1823" spans="1:34" x14ac:dyDescent="0.3">
      <c r="A1823">
        <v>14</v>
      </c>
      <c r="B1823">
        <v>32</v>
      </c>
      <c r="C1823">
        <f>IF(OR($L1823=TRUE,$A1823=0,MOD($A1823,ChapterTable!$S$20)&lt;&gt;0),
MAX(0,INT(($B1823+ChapterTable!$Q$26+VLOOKUP(SUBSTITUTE(C$1,"성장단계","")&amp;"단계오프셋",ChapterTable!$S:$T,2,0))/ChapterTable!$Q$23)),
MAX(0,INT(($B1823+ChapterTable!$S$26+VLOOKUP(SUBSTITUTE(C$1,"성장단계","")&amp;"보스단계오프셋",ChapterTable!$S:$T,2,0))/ChapterTable!$S$23)))</f>
        <v>3</v>
      </c>
      <c r="D1823">
        <f>IF(OR($L1823=TRUE,$A1823=0,MOD($A1823,ChapterTable!$S$20)&lt;&gt;0),
MAX(0,INT(($B1823+ChapterTable!$Q$26+VLOOKUP(SUBSTITUTE(D$1,"성장단계","")&amp;"단계오프셋",ChapterTable!$S:$T,2,0))/ChapterTable!$Q$23)),
MAX(0,INT(($B1823+ChapterTable!$S$26+VLOOKUP(SUBSTITUTE(D$1,"성장단계","")&amp;"보스단계오프셋",ChapterTable!$S:$T,2,0))/ChapterTable!$S$23)))</f>
        <v>3</v>
      </c>
      <c r="E1823" s="1">
        <f ca="1">IF(AND($A1823=0,$B1823=1),
    VLOOKUP(1,ChapterTable!$1:$1048576,MATCH("최종"&amp;SUBSTITUTE(SUBSTITUTE(E$1,"standard",""),"|Float",""),ChapterTable!$1:$1,0),0)*ChapterTable!$Q$17,
  IF(AND($A1823=0,$B1823=0),
    E1824,
  IF($B1823=0,
    VLOOKUP($A1823,ChapterTable!$1:$1048576,MATCH("최종"&amp;SUBSTITUTE(SUBSTITUTE(E$1,"standard",""),"|Float",""),ChapterTable!$1:$1,0),0),
  IF($B1823=1,
    IF($L1823=FALSE,
      VLOOKUP($A1823,ChapterTable!$1:$1048576,MATCH("최종"&amp;SUBSTITUTE(SUBSTITUTE(E$1,"standard",""),"|Float",""),ChapterTable!$1:$1,0),0),
      VLOOKUP($A1823-ChapterTable!$Q$11,ChapterTable!$1:$1048576,MATCH("최종"&amp;SUBSTITUTE(SUBSTITUTE(E$1,"standard",""),"|Float",""),ChapterTable!$1:$1,0),0)*ChapterTable!$Q$14
    ),
  OFFSET(E1823,-$B1823+IF($L1823,1,0),0)*
    (VLOOKUP(SUBSTITUTE(SUBSTITUTE(E$1,"standard",""),"|Float","")&amp;"인게임누적곱배수",ChapterTable!$S:$T,2,0)^C1823
    +VLOOKUP(SUBSTITUTE(SUBSTITUTE(E$1,"standard",""),"|Float","")&amp;"인게임누적합배수",ChapterTable!$S:$T,2,0)*C1823)
  )
  )
  )
)</f>
        <v>40694.938879394525</v>
      </c>
      <c r="F1823" s="1">
        <f ca="1">IF(AND($A1823=0,$B1823=1),
    VLOOKUP(1,ChapterTable!$1:$1048576,MATCH("최종"&amp;SUBSTITUTE(SUBSTITUTE(F$1,"standard",""),"|Float",""),ChapterTable!$1:$1,0),0)*ChapterTable!$Q$17,
  IF(AND($A1823=0,$B1823=0),
    F1824,
  IF($B1823=0,
    VLOOKUP($A1823,ChapterTable!$1:$1048576,MATCH("최종"&amp;SUBSTITUTE(SUBSTITUTE(F$1,"standard",""),"|Float",""),ChapterTable!$1:$1,0),0),
  IF($B1823=1,
    IF($L1823=FALSE,
      VLOOKUP($A1823,ChapterTable!$1:$1048576,MATCH("최종"&amp;SUBSTITUTE(SUBSTITUTE(F$1,"standard",""),"|Float",""),ChapterTable!$1:$1,0),0),
      VLOOKUP($A1823-ChapterTable!$Q$11,ChapterTable!$1:$1048576,MATCH("최종"&amp;SUBSTITUTE(SUBSTITUTE(F$1,"standard",""),"|Float",""),ChapterTable!$1:$1,0),0)*ChapterTable!$Q$14
    ),
  OFFSET(F1823,-$B1823+IF($L1823,1,0),0)*
    (VLOOKUP(SUBSTITUTE(SUBSTITUTE(F$1,"standard",""),"|Float","")&amp;"인게임누적곱배수",ChapterTable!$S:$T,2,0)^D1823
    +VLOOKUP(SUBSTITUTE(SUBSTITUTE(F$1,"standard",""),"|Float","")&amp;"인게임누적합배수",ChapterTable!$S:$T,2,0)*D1823)
  )
  )
  )
)</f>
        <v>17645.501953125</v>
      </c>
      <c r="G1823" t="s">
        <v>76</v>
      </c>
      <c r="J1823" t="str">
        <f>IF(ISBLANK(I1823),"",
IFERROR(VLOOKUP(I1823,[1]StringTable!$1:$1048576,MATCH([1]StringTable!$B$1,[1]StringTable!$1:$1,0),0),
IFERROR(VLOOKUP(I1823,[1]InApkStringTable!$1:$1048576,MATCH([1]InApkStringTable!$B$1,[1]InApkStringTable!$1:$1,0),0),
"스트링없음")))</f>
        <v/>
      </c>
      <c r="L1823" t="b">
        <v>1</v>
      </c>
      <c r="N1823" t="str">
        <f>IF(ISBLANK(M1823),"",IF(ISERROR(VLOOKUP(M1823,MapTable!$A:$A,1,0)),"맵없음",""))</f>
        <v/>
      </c>
      <c r="O1823">
        <f t="shared" si="113"/>
        <v>4</v>
      </c>
      <c r="Q1823">
        <f t="shared" si="114"/>
        <v>4</v>
      </c>
      <c r="R1823" t="b">
        <f t="shared" ca="1" si="115"/>
        <v>0</v>
      </c>
      <c r="T1823" t="b">
        <f t="shared" ca="1" si="116"/>
        <v>0</v>
      </c>
      <c r="X1823" t="str">
        <f>IF(ISBLANK(W1823),"",
IF(ISERROR(FIND(",",W1823)),
  IF(ISERROR(VLOOKUP(W1823,MapTable!$A:$A,1,0)),"맵없음",
  ""),
IF(ISERROR(FIND(",",W1823,FIND(",",W1823)+1)),
  IF(OR(ISERROR(VLOOKUP(LEFT(W1823,FIND(",",W1823)-1),MapTable!$A:$A,1,0)),ISERROR(VLOOKUP(TRIM(MID(W1823,FIND(",",W1823)+1,999)),MapTable!$A:$A,1,0))),"맵없음",
  ""),
IF(ISERROR(FIND(",",W1823,FIND(",",W1823,FIND(",",W1823)+1)+1)),
  IF(OR(ISERROR(VLOOKUP(LEFT(W1823,FIND(",",W1823)-1),MapTable!$A:$A,1,0)),ISERROR(VLOOKUP(TRIM(MID(W1823,FIND(",",W1823)+1,FIND(",",W1823,FIND(",",W1823)+1)-FIND(",",W1823)-1)),MapTable!$A:$A,1,0)),ISERROR(VLOOKUP(TRIM(MID(W1823,FIND(",",W1823,FIND(",",W1823)+1)+1,999)),MapTable!$A:$A,1,0))),"맵없음",
  ""),
IF(ISERROR(FIND(",",W1823,FIND(",",W1823,FIND(",",W1823,FIND(",",W1823)+1)+1)+1)),
  IF(OR(ISERROR(VLOOKUP(LEFT(W1823,FIND(",",W1823)-1),MapTable!$A:$A,1,0)),ISERROR(VLOOKUP(TRIM(MID(W1823,FIND(",",W1823)+1,FIND(",",W1823,FIND(",",W1823)+1)-FIND(",",W1823)-1)),MapTable!$A:$A,1,0)),ISERROR(VLOOKUP(TRIM(MID(W1823,FIND(",",W1823,FIND(",",W1823)+1)+1,FIND(",",W1823,FIND(",",W1823,FIND(",",W1823)+1)+1)-FIND(",",W1823,FIND(",",W1823)+1)-1)),MapTable!$A:$A,1,0)),ISERROR(VLOOKUP(TRIM(MID(W1823,FIND(",",W1823,FIND(",",W1823,FIND(",",W1823)+1)+1)+1,999)),MapTable!$A:$A,1,0))),"맵없음",
  ""),
)))))</f>
        <v/>
      </c>
      <c r="AC1823" t="str">
        <f>IF(ISBLANK(AB1823),"",IF(ISERROR(VLOOKUP(AB1823,[3]DropTable!$A:$A,1,0)),"드랍없음",""))</f>
        <v/>
      </c>
      <c r="AE1823" t="str">
        <f>IF(ISBLANK(AD1823),"",IF(ISERROR(VLOOKUP(AD1823,[3]DropTable!$A:$A,1,0)),"드랍없음",""))</f>
        <v/>
      </c>
      <c r="AG1823">
        <v>9.8000000000000007</v>
      </c>
      <c r="AH1823">
        <v>1</v>
      </c>
    </row>
    <row r="1824" spans="1:34" x14ac:dyDescent="0.3">
      <c r="A1824">
        <v>14</v>
      </c>
      <c r="B1824">
        <v>33</v>
      </c>
      <c r="C1824">
        <f>IF(OR($L1824=TRUE,$A1824=0,MOD($A1824,ChapterTable!$S$20)&lt;&gt;0),
MAX(0,INT(($B1824+ChapterTable!$Q$26+VLOOKUP(SUBSTITUTE(C$1,"성장단계","")&amp;"단계오프셋",ChapterTable!$S:$T,2,0))/ChapterTable!$Q$23)),
MAX(0,INT(($B1824+ChapterTable!$S$26+VLOOKUP(SUBSTITUTE(C$1,"성장단계","")&amp;"보스단계오프셋",ChapterTable!$S:$T,2,0))/ChapterTable!$S$23)))</f>
        <v>3</v>
      </c>
      <c r="D1824">
        <f>IF(OR($L1824=TRUE,$A1824=0,MOD($A1824,ChapterTable!$S$20)&lt;&gt;0),
MAX(0,INT(($B1824+ChapterTable!$Q$26+VLOOKUP(SUBSTITUTE(D$1,"성장단계","")&amp;"단계오프셋",ChapterTable!$S:$T,2,0))/ChapterTable!$Q$23)),
MAX(0,INT(($B1824+ChapterTable!$S$26+VLOOKUP(SUBSTITUTE(D$1,"성장단계","")&amp;"보스단계오프셋",ChapterTable!$S:$T,2,0))/ChapterTable!$S$23)))</f>
        <v>3</v>
      </c>
      <c r="E1824" s="1">
        <f ca="1">IF(AND($A1824=0,$B1824=1),
    VLOOKUP(1,ChapterTable!$1:$1048576,MATCH("최종"&amp;SUBSTITUTE(SUBSTITUTE(E$1,"standard",""),"|Float",""),ChapterTable!$1:$1,0),0)*ChapterTable!$Q$17,
  IF(AND($A1824=0,$B1824=0),
    E1825,
  IF($B1824=0,
    VLOOKUP($A1824,ChapterTable!$1:$1048576,MATCH("최종"&amp;SUBSTITUTE(SUBSTITUTE(E$1,"standard",""),"|Float",""),ChapterTable!$1:$1,0),0),
  IF($B1824=1,
    IF($L1824=FALSE,
      VLOOKUP($A1824,ChapterTable!$1:$1048576,MATCH("최종"&amp;SUBSTITUTE(SUBSTITUTE(E$1,"standard",""),"|Float",""),ChapterTable!$1:$1,0),0),
      VLOOKUP($A1824-ChapterTable!$Q$11,ChapterTable!$1:$1048576,MATCH("최종"&amp;SUBSTITUTE(SUBSTITUTE(E$1,"standard",""),"|Float",""),ChapterTable!$1:$1,0),0)*ChapterTable!$Q$14
    ),
  OFFSET(E1824,-$B1824+IF($L1824,1,0),0)*
    (VLOOKUP(SUBSTITUTE(SUBSTITUTE(E$1,"standard",""),"|Float","")&amp;"인게임누적곱배수",ChapterTable!$S:$T,2,0)^C1824
    +VLOOKUP(SUBSTITUTE(SUBSTITUTE(E$1,"standard",""),"|Float","")&amp;"인게임누적합배수",ChapterTable!$S:$T,2,0)*C1824)
  )
  )
  )
)</f>
        <v>40694.938879394525</v>
      </c>
      <c r="F1824" s="1">
        <f ca="1">IF(AND($A1824=0,$B1824=1),
    VLOOKUP(1,ChapterTable!$1:$1048576,MATCH("최종"&amp;SUBSTITUTE(SUBSTITUTE(F$1,"standard",""),"|Float",""),ChapterTable!$1:$1,0),0)*ChapterTable!$Q$17,
  IF(AND($A1824=0,$B1824=0),
    F1825,
  IF($B1824=0,
    VLOOKUP($A1824,ChapterTable!$1:$1048576,MATCH("최종"&amp;SUBSTITUTE(SUBSTITUTE(F$1,"standard",""),"|Float",""),ChapterTable!$1:$1,0),0),
  IF($B1824=1,
    IF($L1824=FALSE,
      VLOOKUP($A1824,ChapterTable!$1:$1048576,MATCH("최종"&amp;SUBSTITUTE(SUBSTITUTE(F$1,"standard",""),"|Float",""),ChapterTable!$1:$1,0),0),
      VLOOKUP($A1824-ChapterTable!$Q$11,ChapterTable!$1:$1048576,MATCH("최종"&amp;SUBSTITUTE(SUBSTITUTE(F$1,"standard",""),"|Float",""),ChapterTable!$1:$1,0),0)*ChapterTable!$Q$14
    ),
  OFFSET(F1824,-$B1824+IF($L1824,1,0),0)*
    (VLOOKUP(SUBSTITUTE(SUBSTITUTE(F$1,"standard",""),"|Float","")&amp;"인게임누적곱배수",ChapterTable!$S:$T,2,0)^D1824
    +VLOOKUP(SUBSTITUTE(SUBSTITUTE(F$1,"standard",""),"|Float","")&amp;"인게임누적합배수",ChapterTable!$S:$T,2,0)*D1824)
  )
  )
  )
)</f>
        <v>17645.501953125</v>
      </c>
      <c r="G1824" t="s">
        <v>76</v>
      </c>
      <c r="J1824" t="str">
        <f>IF(ISBLANK(I1824),"",
IFERROR(VLOOKUP(I1824,[1]StringTable!$1:$1048576,MATCH([1]StringTable!$B$1,[1]StringTable!$1:$1,0),0),
IFERROR(VLOOKUP(I1824,[1]InApkStringTable!$1:$1048576,MATCH([1]InApkStringTable!$B$1,[1]InApkStringTable!$1:$1,0),0),
"스트링없음")))</f>
        <v/>
      </c>
      <c r="L1824" t="b">
        <v>1</v>
      </c>
      <c r="N1824" t="str">
        <f>IF(ISBLANK(M1824),"",IF(ISERROR(VLOOKUP(M1824,MapTable!$A:$A,1,0)),"맵없음",""))</f>
        <v/>
      </c>
      <c r="O1824">
        <f t="shared" si="113"/>
        <v>4</v>
      </c>
      <c r="Q1824">
        <f t="shared" si="114"/>
        <v>4</v>
      </c>
      <c r="R1824" t="b">
        <f t="shared" ca="1" si="115"/>
        <v>0</v>
      </c>
      <c r="T1824" t="b">
        <f t="shared" ca="1" si="116"/>
        <v>0</v>
      </c>
      <c r="X1824" t="str">
        <f>IF(ISBLANK(W1824),"",
IF(ISERROR(FIND(",",W1824)),
  IF(ISERROR(VLOOKUP(W1824,MapTable!$A:$A,1,0)),"맵없음",
  ""),
IF(ISERROR(FIND(",",W1824,FIND(",",W1824)+1)),
  IF(OR(ISERROR(VLOOKUP(LEFT(W1824,FIND(",",W1824)-1),MapTable!$A:$A,1,0)),ISERROR(VLOOKUP(TRIM(MID(W1824,FIND(",",W1824)+1,999)),MapTable!$A:$A,1,0))),"맵없음",
  ""),
IF(ISERROR(FIND(",",W1824,FIND(",",W1824,FIND(",",W1824)+1)+1)),
  IF(OR(ISERROR(VLOOKUP(LEFT(W1824,FIND(",",W1824)-1),MapTable!$A:$A,1,0)),ISERROR(VLOOKUP(TRIM(MID(W1824,FIND(",",W1824)+1,FIND(",",W1824,FIND(",",W1824)+1)-FIND(",",W1824)-1)),MapTable!$A:$A,1,0)),ISERROR(VLOOKUP(TRIM(MID(W1824,FIND(",",W1824,FIND(",",W1824)+1)+1,999)),MapTable!$A:$A,1,0))),"맵없음",
  ""),
IF(ISERROR(FIND(",",W1824,FIND(",",W1824,FIND(",",W1824,FIND(",",W1824)+1)+1)+1)),
  IF(OR(ISERROR(VLOOKUP(LEFT(W1824,FIND(",",W1824)-1),MapTable!$A:$A,1,0)),ISERROR(VLOOKUP(TRIM(MID(W1824,FIND(",",W1824)+1,FIND(",",W1824,FIND(",",W1824)+1)-FIND(",",W1824)-1)),MapTable!$A:$A,1,0)),ISERROR(VLOOKUP(TRIM(MID(W1824,FIND(",",W1824,FIND(",",W1824)+1)+1,FIND(",",W1824,FIND(",",W1824,FIND(",",W1824)+1)+1)-FIND(",",W1824,FIND(",",W1824)+1)-1)),MapTable!$A:$A,1,0)),ISERROR(VLOOKUP(TRIM(MID(W1824,FIND(",",W1824,FIND(",",W1824,FIND(",",W1824)+1)+1)+1,999)),MapTable!$A:$A,1,0))),"맵없음",
  ""),
)))))</f>
        <v/>
      </c>
      <c r="AC1824" t="str">
        <f>IF(ISBLANK(AB1824),"",IF(ISERROR(VLOOKUP(AB1824,[3]DropTable!$A:$A,1,0)),"드랍없음",""))</f>
        <v/>
      </c>
      <c r="AE1824" t="str">
        <f>IF(ISBLANK(AD1824),"",IF(ISERROR(VLOOKUP(AD1824,[3]DropTable!$A:$A,1,0)),"드랍없음",""))</f>
        <v/>
      </c>
      <c r="AG1824">
        <v>9.8000000000000007</v>
      </c>
      <c r="AH1824">
        <v>1</v>
      </c>
    </row>
    <row r="1825" spans="1:34" x14ac:dyDescent="0.3">
      <c r="A1825">
        <v>14</v>
      </c>
      <c r="B1825">
        <v>34</v>
      </c>
      <c r="C1825">
        <f>IF(OR($L1825=TRUE,$A1825=0,MOD($A1825,ChapterTable!$S$20)&lt;&gt;0),
MAX(0,INT(($B1825+ChapterTable!$Q$26+VLOOKUP(SUBSTITUTE(C$1,"성장단계","")&amp;"단계오프셋",ChapterTable!$S:$T,2,0))/ChapterTable!$Q$23)),
MAX(0,INT(($B1825+ChapterTable!$S$26+VLOOKUP(SUBSTITUTE(C$1,"성장단계","")&amp;"보스단계오프셋",ChapterTable!$S:$T,2,0))/ChapterTable!$S$23)))</f>
        <v>3</v>
      </c>
      <c r="D1825">
        <f>IF(OR($L1825=TRUE,$A1825=0,MOD($A1825,ChapterTable!$S$20)&lt;&gt;0),
MAX(0,INT(($B1825+ChapterTable!$Q$26+VLOOKUP(SUBSTITUTE(D$1,"성장단계","")&amp;"단계오프셋",ChapterTable!$S:$T,2,0))/ChapterTable!$Q$23)),
MAX(0,INT(($B1825+ChapterTable!$S$26+VLOOKUP(SUBSTITUTE(D$1,"성장단계","")&amp;"보스단계오프셋",ChapterTable!$S:$T,2,0))/ChapterTable!$S$23)))</f>
        <v>3</v>
      </c>
      <c r="E1825" s="1">
        <f ca="1">IF(AND($A1825=0,$B1825=1),
    VLOOKUP(1,ChapterTable!$1:$1048576,MATCH("최종"&amp;SUBSTITUTE(SUBSTITUTE(E$1,"standard",""),"|Float",""),ChapterTable!$1:$1,0),0)*ChapterTable!$Q$17,
  IF(AND($A1825=0,$B1825=0),
    E1826,
  IF($B1825=0,
    VLOOKUP($A1825,ChapterTable!$1:$1048576,MATCH("최종"&amp;SUBSTITUTE(SUBSTITUTE(E$1,"standard",""),"|Float",""),ChapterTable!$1:$1,0),0),
  IF($B1825=1,
    IF($L1825=FALSE,
      VLOOKUP($A1825,ChapterTable!$1:$1048576,MATCH("최종"&amp;SUBSTITUTE(SUBSTITUTE(E$1,"standard",""),"|Float",""),ChapterTable!$1:$1,0),0),
      VLOOKUP($A1825-ChapterTable!$Q$11,ChapterTable!$1:$1048576,MATCH("최종"&amp;SUBSTITUTE(SUBSTITUTE(E$1,"standard",""),"|Float",""),ChapterTable!$1:$1,0),0)*ChapterTable!$Q$14
    ),
  OFFSET(E1825,-$B1825+IF($L1825,1,0),0)*
    (VLOOKUP(SUBSTITUTE(SUBSTITUTE(E$1,"standard",""),"|Float","")&amp;"인게임누적곱배수",ChapterTable!$S:$T,2,0)^C1825
    +VLOOKUP(SUBSTITUTE(SUBSTITUTE(E$1,"standard",""),"|Float","")&amp;"인게임누적합배수",ChapterTable!$S:$T,2,0)*C1825)
  )
  )
  )
)</f>
        <v>40694.938879394525</v>
      </c>
      <c r="F1825" s="1">
        <f ca="1">IF(AND($A1825=0,$B1825=1),
    VLOOKUP(1,ChapterTable!$1:$1048576,MATCH("최종"&amp;SUBSTITUTE(SUBSTITUTE(F$1,"standard",""),"|Float",""),ChapterTable!$1:$1,0),0)*ChapterTable!$Q$17,
  IF(AND($A1825=0,$B1825=0),
    F1826,
  IF($B1825=0,
    VLOOKUP($A1825,ChapterTable!$1:$1048576,MATCH("최종"&amp;SUBSTITUTE(SUBSTITUTE(F$1,"standard",""),"|Float",""),ChapterTable!$1:$1,0),0),
  IF($B1825=1,
    IF($L1825=FALSE,
      VLOOKUP($A1825,ChapterTable!$1:$1048576,MATCH("최종"&amp;SUBSTITUTE(SUBSTITUTE(F$1,"standard",""),"|Float",""),ChapterTable!$1:$1,0),0),
      VLOOKUP($A1825-ChapterTable!$Q$11,ChapterTable!$1:$1048576,MATCH("최종"&amp;SUBSTITUTE(SUBSTITUTE(F$1,"standard",""),"|Float",""),ChapterTable!$1:$1,0),0)*ChapterTable!$Q$14
    ),
  OFFSET(F1825,-$B1825+IF($L1825,1,0),0)*
    (VLOOKUP(SUBSTITUTE(SUBSTITUTE(F$1,"standard",""),"|Float","")&amp;"인게임누적곱배수",ChapterTable!$S:$T,2,0)^D1825
    +VLOOKUP(SUBSTITUTE(SUBSTITUTE(F$1,"standard",""),"|Float","")&amp;"인게임누적합배수",ChapterTable!$S:$T,2,0)*D1825)
  )
  )
  )
)</f>
        <v>17645.501953125</v>
      </c>
      <c r="G1825" t="s">
        <v>76</v>
      </c>
      <c r="J1825" t="str">
        <f>IF(ISBLANK(I1825),"",
IFERROR(VLOOKUP(I1825,[1]StringTable!$1:$1048576,MATCH([1]StringTable!$B$1,[1]StringTable!$1:$1,0),0),
IFERROR(VLOOKUP(I1825,[1]InApkStringTable!$1:$1048576,MATCH([1]InApkStringTable!$B$1,[1]InApkStringTable!$1:$1,0),0),
"스트링없음")))</f>
        <v/>
      </c>
      <c r="L1825" t="b">
        <v>1</v>
      </c>
      <c r="N1825" t="str">
        <f>IF(ISBLANK(M1825),"",IF(ISERROR(VLOOKUP(M1825,MapTable!$A:$A,1,0)),"맵없음",""))</f>
        <v/>
      </c>
      <c r="O1825">
        <f t="shared" si="113"/>
        <v>4</v>
      </c>
      <c r="Q1825">
        <f t="shared" si="114"/>
        <v>4</v>
      </c>
      <c r="R1825" t="b">
        <f t="shared" ca="1" si="115"/>
        <v>0</v>
      </c>
      <c r="T1825" t="b">
        <f t="shared" ca="1" si="116"/>
        <v>0</v>
      </c>
      <c r="X1825" t="str">
        <f>IF(ISBLANK(W1825),"",
IF(ISERROR(FIND(",",W1825)),
  IF(ISERROR(VLOOKUP(W1825,MapTable!$A:$A,1,0)),"맵없음",
  ""),
IF(ISERROR(FIND(",",W1825,FIND(",",W1825)+1)),
  IF(OR(ISERROR(VLOOKUP(LEFT(W1825,FIND(",",W1825)-1),MapTable!$A:$A,1,0)),ISERROR(VLOOKUP(TRIM(MID(W1825,FIND(",",W1825)+1,999)),MapTable!$A:$A,1,0))),"맵없음",
  ""),
IF(ISERROR(FIND(",",W1825,FIND(",",W1825,FIND(",",W1825)+1)+1)),
  IF(OR(ISERROR(VLOOKUP(LEFT(W1825,FIND(",",W1825)-1),MapTable!$A:$A,1,0)),ISERROR(VLOOKUP(TRIM(MID(W1825,FIND(",",W1825)+1,FIND(",",W1825,FIND(",",W1825)+1)-FIND(",",W1825)-1)),MapTable!$A:$A,1,0)),ISERROR(VLOOKUP(TRIM(MID(W1825,FIND(",",W1825,FIND(",",W1825)+1)+1,999)),MapTable!$A:$A,1,0))),"맵없음",
  ""),
IF(ISERROR(FIND(",",W1825,FIND(",",W1825,FIND(",",W1825,FIND(",",W1825)+1)+1)+1)),
  IF(OR(ISERROR(VLOOKUP(LEFT(W1825,FIND(",",W1825)-1),MapTable!$A:$A,1,0)),ISERROR(VLOOKUP(TRIM(MID(W1825,FIND(",",W1825)+1,FIND(",",W1825,FIND(",",W1825)+1)-FIND(",",W1825)-1)),MapTable!$A:$A,1,0)),ISERROR(VLOOKUP(TRIM(MID(W1825,FIND(",",W1825,FIND(",",W1825)+1)+1,FIND(",",W1825,FIND(",",W1825,FIND(",",W1825)+1)+1)-FIND(",",W1825,FIND(",",W1825)+1)-1)),MapTable!$A:$A,1,0)),ISERROR(VLOOKUP(TRIM(MID(W1825,FIND(",",W1825,FIND(",",W1825,FIND(",",W1825)+1)+1)+1,999)),MapTable!$A:$A,1,0))),"맵없음",
  ""),
)))))</f>
        <v/>
      </c>
      <c r="AC1825" t="str">
        <f>IF(ISBLANK(AB1825),"",IF(ISERROR(VLOOKUP(AB1825,[3]DropTable!$A:$A,1,0)),"드랍없음",""))</f>
        <v/>
      </c>
      <c r="AE1825" t="str">
        <f>IF(ISBLANK(AD1825),"",IF(ISERROR(VLOOKUP(AD1825,[3]DropTable!$A:$A,1,0)),"드랍없음",""))</f>
        <v/>
      </c>
      <c r="AG1825">
        <v>9.8000000000000007</v>
      </c>
      <c r="AH1825">
        <v>1</v>
      </c>
    </row>
    <row r="1826" spans="1:34" x14ac:dyDescent="0.3">
      <c r="A1826">
        <v>14</v>
      </c>
      <c r="B1826">
        <v>35</v>
      </c>
      <c r="C1826">
        <f>IF(OR($L1826=TRUE,$A1826=0,MOD($A1826,ChapterTable!$S$20)&lt;&gt;0),
MAX(0,INT(($B1826+ChapterTable!$Q$26+VLOOKUP(SUBSTITUTE(C$1,"성장단계","")&amp;"단계오프셋",ChapterTable!$S:$T,2,0))/ChapterTable!$Q$23)),
MAX(0,INT(($B1826+ChapterTable!$S$26+VLOOKUP(SUBSTITUTE(C$1,"성장단계","")&amp;"보스단계오프셋",ChapterTable!$S:$T,2,0))/ChapterTable!$S$23)))</f>
        <v>3</v>
      </c>
      <c r="D1826">
        <f>IF(OR($L1826=TRUE,$A1826=0,MOD($A1826,ChapterTable!$S$20)&lt;&gt;0),
MAX(0,INT(($B1826+ChapterTable!$Q$26+VLOOKUP(SUBSTITUTE(D$1,"성장단계","")&amp;"단계오프셋",ChapterTable!$S:$T,2,0))/ChapterTable!$Q$23)),
MAX(0,INT(($B1826+ChapterTable!$S$26+VLOOKUP(SUBSTITUTE(D$1,"성장단계","")&amp;"보스단계오프셋",ChapterTable!$S:$T,2,0))/ChapterTable!$S$23)))</f>
        <v>3</v>
      </c>
      <c r="E1826" s="1">
        <f ca="1">IF(AND($A1826=0,$B1826=1),
    VLOOKUP(1,ChapterTable!$1:$1048576,MATCH("최종"&amp;SUBSTITUTE(SUBSTITUTE(E$1,"standard",""),"|Float",""),ChapterTable!$1:$1,0),0)*ChapterTable!$Q$17,
  IF(AND($A1826=0,$B1826=0),
    E1827,
  IF($B1826=0,
    VLOOKUP($A1826,ChapterTable!$1:$1048576,MATCH("최종"&amp;SUBSTITUTE(SUBSTITUTE(E$1,"standard",""),"|Float",""),ChapterTable!$1:$1,0),0),
  IF($B1826=1,
    IF($L1826=FALSE,
      VLOOKUP($A1826,ChapterTable!$1:$1048576,MATCH("최종"&amp;SUBSTITUTE(SUBSTITUTE(E$1,"standard",""),"|Float",""),ChapterTable!$1:$1,0),0),
      VLOOKUP($A1826-ChapterTable!$Q$11,ChapterTable!$1:$1048576,MATCH("최종"&amp;SUBSTITUTE(SUBSTITUTE(E$1,"standard",""),"|Float",""),ChapterTable!$1:$1,0),0)*ChapterTable!$Q$14
    ),
  OFFSET(E1826,-$B1826+IF($L1826,1,0),0)*
    (VLOOKUP(SUBSTITUTE(SUBSTITUTE(E$1,"standard",""),"|Float","")&amp;"인게임누적곱배수",ChapterTable!$S:$T,2,0)^C1826
    +VLOOKUP(SUBSTITUTE(SUBSTITUTE(E$1,"standard",""),"|Float","")&amp;"인게임누적합배수",ChapterTable!$S:$T,2,0)*C1826)
  )
  )
  )
)</f>
        <v>40694.938879394525</v>
      </c>
      <c r="F1826" s="1">
        <f ca="1">IF(AND($A1826=0,$B1826=1),
    VLOOKUP(1,ChapterTable!$1:$1048576,MATCH("최종"&amp;SUBSTITUTE(SUBSTITUTE(F$1,"standard",""),"|Float",""),ChapterTable!$1:$1,0),0)*ChapterTable!$Q$17,
  IF(AND($A1826=0,$B1826=0),
    F1827,
  IF($B1826=0,
    VLOOKUP($A1826,ChapterTable!$1:$1048576,MATCH("최종"&amp;SUBSTITUTE(SUBSTITUTE(F$1,"standard",""),"|Float",""),ChapterTable!$1:$1,0),0),
  IF($B1826=1,
    IF($L1826=FALSE,
      VLOOKUP($A1826,ChapterTable!$1:$1048576,MATCH("최종"&amp;SUBSTITUTE(SUBSTITUTE(F$1,"standard",""),"|Float",""),ChapterTable!$1:$1,0),0),
      VLOOKUP($A1826-ChapterTable!$Q$11,ChapterTable!$1:$1048576,MATCH("최종"&amp;SUBSTITUTE(SUBSTITUTE(F$1,"standard",""),"|Float",""),ChapterTable!$1:$1,0),0)*ChapterTable!$Q$14
    ),
  OFFSET(F1826,-$B1826+IF($L1826,1,0),0)*
    (VLOOKUP(SUBSTITUTE(SUBSTITUTE(F$1,"standard",""),"|Float","")&amp;"인게임누적곱배수",ChapterTable!$S:$T,2,0)^D1826
    +VLOOKUP(SUBSTITUTE(SUBSTITUTE(F$1,"standard",""),"|Float","")&amp;"인게임누적합배수",ChapterTable!$S:$T,2,0)*D1826)
  )
  )
  )
)</f>
        <v>17645.501953125</v>
      </c>
      <c r="G1826" t="s">
        <v>76</v>
      </c>
      <c r="J1826" t="str">
        <f>IF(ISBLANK(I1826),"",
IFERROR(VLOOKUP(I1826,[1]StringTable!$1:$1048576,MATCH([1]StringTable!$B$1,[1]StringTable!$1:$1,0),0),
IFERROR(VLOOKUP(I1826,[1]InApkStringTable!$1:$1048576,MATCH([1]InApkStringTable!$B$1,[1]InApkStringTable!$1:$1,0),0),
"스트링없음")))</f>
        <v/>
      </c>
      <c r="L1826" t="b">
        <v>1</v>
      </c>
      <c r="N1826" t="str">
        <f>IF(ISBLANK(M1826),"",IF(ISERROR(VLOOKUP(M1826,MapTable!$A:$A,1,0)),"맵없음",""))</f>
        <v/>
      </c>
      <c r="O1826">
        <f t="shared" si="113"/>
        <v>11</v>
      </c>
      <c r="Q1826">
        <f t="shared" si="114"/>
        <v>11</v>
      </c>
      <c r="R1826" t="b">
        <f t="shared" ca="1" si="115"/>
        <v>0</v>
      </c>
      <c r="T1826" t="b">
        <f t="shared" ca="1" si="116"/>
        <v>0</v>
      </c>
      <c r="X1826" t="str">
        <f>IF(ISBLANK(W1826),"",
IF(ISERROR(FIND(",",W1826)),
  IF(ISERROR(VLOOKUP(W1826,MapTable!$A:$A,1,0)),"맵없음",
  ""),
IF(ISERROR(FIND(",",W1826,FIND(",",W1826)+1)),
  IF(OR(ISERROR(VLOOKUP(LEFT(W1826,FIND(",",W1826)-1),MapTable!$A:$A,1,0)),ISERROR(VLOOKUP(TRIM(MID(W1826,FIND(",",W1826)+1,999)),MapTable!$A:$A,1,0))),"맵없음",
  ""),
IF(ISERROR(FIND(",",W1826,FIND(",",W1826,FIND(",",W1826)+1)+1)),
  IF(OR(ISERROR(VLOOKUP(LEFT(W1826,FIND(",",W1826)-1),MapTable!$A:$A,1,0)),ISERROR(VLOOKUP(TRIM(MID(W1826,FIND(",",W1826)+1,FIND(",",W1826,FIND(",",W1826)+1)-FIND(",",W1826)-1)),MapTable!$A:$A,1,0)),ISERROR(VLOOKUP(TRIM(MID(W1826,FIND(",",W1826,FIND(",",W1826)+1)+1,999)),MapTable!$A:$A,1,0))),"맵없음",
  ""),
IF(ISERROR(FIND(",",W1826,FIND(",",W1826,FIND(",",W1826,FIND(",",W1826)+1)+1)+1)),
  IF(OR(ISERROR(VLOOKUP(LEFT(W1826,FIND(",",W1826)-1),MapTable!$A:$A,1,0)),ISERROR(VLOOKUP(TRIM(MID(W1826,FIND(",",W1826)+1,FIND(",",W1826,FIND(",",W1826)+1)-FIND(",",W1826)-1)),MapTable!$A:$A,1,0)),ISERROR(VLOOKUP(TRIM(MID(W1826,FIND(",",W1826,FIND(",",W1826)+1)+1,FIND(",",W1826,FIND(",",W1826,FIND(",",W1826)+1)+1)-FIND(",",W1826,FIND(",",W1826)+1)-1)),MapTable!$A:$A,1,0)),ISERROR(VLOOKUP(TRIM(MID(W1826,FIND(",",W1826,FIND(",",W1826,FIND(",",W1826)+1)+1)+1,999)),MapTable!$A:$A,1,0))),"맵없음",
  ""),
)))))</f>
        <v/>
      </c>
      <c r="AC1826" t="str">
        <f>IF(ISBLANK(AB1826),"",IF(ISERROR(VLOOKUP(AB1826,[3]DropTable!$A:$A,1,0)),"드랍없음",""))</f>
        <v/>
      </c>
      <c r="AE1826" t="str">
        <f>IF(ISBLANK(AD1826),"",IF(ISERROR(VLOOKUP(AD1826,[3]DropTable!$A:$A,1,0)),"드랍없음",""))</f>
        <v/>
      </c>
      <c r="AG1826">
        <v>9.8000000000000007</v>
      </c>
      <c r="AH1826">
        <v>1</v>
      </c>
    </row>
    <row r="1827" spans="1:34" x14ac:dyDescent="0.3">
      <c r="A1827">
        <v>14</v>
      </c>
      <c r="B1827">
        <v>36</v>
      </c>
      <c r="C1827">
        <f>IF(OR($L1827=TRUE,$A1827=0,MOD($A1827,ChapterTable!$S$20)&lt;&gt;0),
MAX(0,INT(($B1827+ChapterTable!$Q$26+VLOOKUP(SUBSTITUTE(C$1,"성장단계","")&amp;"단계오프셋",ChapterTable!$S:$T,2,0))/ChapterTable!$Q$23)),
MAX(0,INT(($B1827+ChapterTable!$S$26+VLOOKUP(SUBSTITUTE(C$1,"성장단계","")&amp;"보스단계오프셋",ChapterTable!$S:$T,2,0))/ChapterTable!$S$23)))</f>
        <v>4</v>
      </c>
      <c r="D1827">
        <f>IF(OR($L1827=TRUE,$A1827=0,MOD($A1827,ChapterTable!$S$20)&lt;&gt;0),
MAX(0,INT(($B1827+ChapterTable!$Q$26+VLOOKUP(SUBSTITUTE(D$1,"성장단계","")&amp;"단계오프셋",ChapterTable!$S:$T,2,0))/ChapterTable!$Q$23)),
MAX(0,INT(($B1827+ChapterTable!$S$26+VLOOKUP(SUBSTITUTE(D$1,"성장단계","")&amp;"보스단계오프셋",ChapterTable!$S:$T,2,0))/ChapterTable!$S$23)))</f>
        <v>3</v>
      </c>
      <c r="E1827" s="1">
        <f ca="1">IF(AND($A1827=0,$B1827=1),
    VLOOKUP(1,ChapterTable!$1:$1048576,MATCH("최종"&amp;SUBSTITUTE(SUBSTITUTE(E$1,"standard",""),"|Float",""),ChapterTable!$1:$1,0),0)*ChapterTable!$Q$17,
  IF(AND($A1827=0,$B1827=0),
    E1828,
  IF($B1827=0,
    VLOOKUP($A1827,ChapterTable!$1:$1048576,MATCH("최종"&amp;SUBSTITUTE(SUBSTITUTE(E$1,"standard",""),"|Float",""),ChapterTable!$1:$1,0),0),
  IF($B1827=1,
    IF($L1827=FALSE,
      VLOOKUP($A1827,ChapterTable!$1:$1048576,MATCH("최종"&amp;SUBSTITUTE(SUBSTITUTE(E$1,"standard",""),"|Float",""),ChapterTable!$1:$1,0),0),
      VLOOKUP($A1827-ChapterTable!$Q$11,ChapterTable!$1:$1048576,MATCH("최종"&amp;SUBSTITUTE(SUBSTITUTE(E$1,"standard",""),"|Float",""),ChapterTable!$1:$1,0),0)*ChapterTable!$Q$14
    ),
  OFFSET(E1827,-$B1827+IF($L1827,1,0),0)*
    (VLOOKUP(SUBSTITUTE(SUBSTITUTE(E$1,"standard",""),"|Float","")&amp;"인게임누적곱배수",ChapterTable!$S:$T,2,0)^C1827
    +VLOOKUP(SUBSTITUTE(SUBSTITUTE(E$1,"standard",""),"|Float","")&amp;"인게임누적합배수",ChapterTable!$S:$T,2,0)*C1827)
  )
  )
  )
)</f>
        <v>47642.855273437497</v>
      </c>
      <c r="F1827" s="1">
        <f ca="1">IF(AND($A1827=0,$B1827=1),
    VLOOKUP(1,ChapterTable!$1:$1048576,MATCH("최종"&amp;SUBSTITUTE(SUBSTITUTE(F$1,"standard",""),"|Float",""),ChapterTable!$1:$1,0),0)*ChapterTable!$Q$17,
  IF(AND($A1827=0,$B1827=0),
    F1828,
  IF($B1827=0,
    VLOOKUP($A1827,ChapterTable!$1:$1048576,MATCH("최종"&amp;SUBSTITUTE(SUBSTITUTE(F$1,"standard",""),"|Float",""),ChapterTable!$1:$1,0),0),
  IF($B1827=1,
    IF($L1827=FALSE,
      VLOOKUP($A1827,ChapterTable!$1:$1048576,MATCH("최종"&amp;SUBSTITUTE(SUBSTITUTE(F$1,"standard",""),"|Float",""),ChapterTable!$1:$1,0),0),
      VLOOKUP($A1827-ChapterTable!$Q$11,ChapterTable!$1:$1048576,MATCH("최종"&amp;SUBSTITUTE(SUBSTITUTE(F$1,"standard",""),"|Float",""),ChapterTable!$1:$1,0),0)*ChapterTable!$Q$14
    ),
  OFFSET(F1827,-$B1827+IF($L1827,1,0),0)*
    (VLOOKUP(SUBSTITUTE(SUBSTITUTE(F$1,"standard",""),"|Float","")&amp;"인게임누적곱배수",ChapterTable!$S:$T,2,0)^D1827
    +VLOOKUP(SUBSTITUTE(SUBSTITUTE(F$1,"standard",""),"|Float","")&amp;"인게임누적합배수",ChapterTable!$S:$T,2,0)*D1827)
  )
  )
  )
)</f>
        <v>17645.501953125</v>
      </c>
      <c r="G1827" t="s">
        <v>76</v>
      </c>
      <c r="J1827" t="str">
        <f>IF(ISBLANK(I1827),"",
IFERROR(VLOOKUP(I1827,[1]StringTable!$1:$1048576,MATCH([1]StringTable!$B$1,[1]StringTable!$1:$1,0),0),
IFERROR(VLOOKUP(I1827,[1]InApkStringTable!$1:$1048576,MATCH([1]InApkStringTable!$B$1,[1]InApkStringTable!$1:$1,0),0),
"스트링없음")))</f>
        <v/>
      </c>
      <c r="L1827" t="b">
        <v>1</v>
      </c>
      <c r="N1827" t="str">
        <f>IF(ISBLANK(M1827),"",IF(ISERROR(VLOOKUP(M1827,MapTable!$A:$A,1,0)),"맵없음",""))</f>
        <v/>
      </c>
      <c r="O1827">
        <f t="shared" si="113"/>
        <v>4</v>
      </c>
      <c r="Q1827">
        <f t="shared" si="114"/>
        <v>4</v>
      </c>
      <c r="R1827" t="b">
        <f t="shared" ca="1" si="115"/>
        <v>0</v>
      </c>
      <c r="T1827" t="b">
        <f t="shared" ca="1" si="116"/>
        <v>0</v>
      </c>
      <c r="X1827" t="str">
        <f>IF(ISBLANK(W1827),"",
IF(ISERROR(FIND(",",W1827)),
  IF(ISERROR(VLOOKUP(W1827,MapTable!$A:$A,1,0)),"맵없음",
  ""),
IF(ISERROR(FIND(",",W1827,FIND(",",W1827)+1)),
  IF(OR(ISERROR(VLOOKUP(LEFT(W1827,FIND(",",W1827)-1),MapTable!$A:$A,1,0)),ISERROR(VLOOKUP(TRIM(MID(W1827,FIND(",",W1827)+1,999)),MapTable!$A:$A,1,0))),"맵없음",
  ""),
IF(ISERROR(FIND(",",W1827,FIND(",",W1827,FIND(",",W1827)+1)+1)),
  IF(OR(ISERROR(VLOOKUP(LEFT(W1827,FIND(",",W1827)-1),MapTable!$A:$A,1,0)),ISERROR(VLOOKUP(TRIM(MID(W1827,FIND(",",W1827)+1,FIND(",",W1827,FIND(",",W1827)+1)-FIND(",",W1827)-1)),MapTable!$A:$A,1,0)),ISERROR(VLOOKUP(TRIM(MID(W1827,FIND(",",W1827,FIND(",",W1827)+1)+1,999)),MapTable!$A:$A,1,0))),"맵없음",
  ""),
IF(ISERROR(FIND(",",W1827,FIND(",",W1827,FIND(",",W1827,FIND(",",W1827)+1)+1)+1)),
  IF(OR(ISERROR(VLOOKUP(LEFT(W1827,FIND(",",W1827)-1),MapTable!$A:$A,1,0)),ISERROR(VLOOKUP(TRIM(MID(W1827,FIND(",",W1827)+1,FIND(",",W1827,FIND(",",W1827)+1)-FIND(",",W1827)-1)),MapTable!$A:$A,1,0)),ISERROR(VLOOKUP(TRIM(MID(W1827,FIND(",",W1827,FIND(",",W1827)+1)+1,FIND(",",W1827,FIND(",",W1827,FIND(",",W1827)+1)+1)-FIND(",",W1827,FIND(",",W1827)+1)-1)),MapTable!$A:$A,1,0)),ISERROR(VLOOKUP(TRIM(MID(W1827,FIND(",",W1827,FIND(",",W1827,FIND(",",W1827)+1)+1)+1,999)),MapTable!$A:$A,1,0))),"맵없음",
  ""),
)))))</f>
        <v/>
      </c>
      <c r="AC1827" t="str">
        <f>IF(ISBLANK(AB1827),"",IF(ISERROR(VLOOKUP(AB1827,[3]DropTable!$A:$A,1,0)),"드랍없음",""))</f>
        <v/>
      </c>
      <c r="AE1827" t="str">
        <f>IF(ISBLANK(AD1827),"",IF(ISERROR(VLOOKUP(AD1827,[3]DropTable!$A:$A,1,0)),"드랍없음",""))</f>
        <v/>
      </c>
      <c r="AG1827">
        <v>9.8000000000000007</v>
      </c>
      <c r="AH1827">
        <v>1</v>
      </c>
    </row>
    <row r="1828" spans="1:34" x14ac:dyDescent="0.3">
      <c r="A1828">
        <v>14</v>
      </c>
      <c r="B1828">
        <v>37</v>
      </c>
      <c r="C1828">
        <f>IF(OR($L1828=TRUE,$A1828=0,MOD($A1828,ChapterTable!$S$20)&lt;&gt;0),
MAX(0,INT(($B1828+ChapterTable!$Q$26+VLOOKUP(SUBSTITUTE(C$1,"성장단계","")&amp;"단계오프셋",ChapterTable!$S:$T,2,0))/ChapterTable!$Q$23)),
MAX(0,INT(($B1828+ChapterTable!$S$26+VLOOKUP(SUBSTITUTE(C$1,"성장단계","")&amp;"보스단계오프셋",ChapterTable!$S:$T,2,0))/ChapterTable!$S$23)))</f>
        <v>4</v>
      </c>
      <c r="D1828">
        <f>IF(OR($L1828=TRUE,$A1828=0,MOD($A1828,ChapterTable!$S$20)&lt;&gt;0),
MAX(0,INT(($B1828+ChapterTable!$Q$26+VLOOKUP(SUBSTITUTE(D$1,"성장단계","")&amp;"단계오프셋",ChapterTable!$S:$T,2,0))/ChapterTable!$Q$23)),
MAX(0,INT(($B1828+ChapterTable!$S$26+VLOOKUP(SUBSTITUTE(D$1,"성장단계","")&amp;"보스단계오프셋",ChapterTable!$S:$T,2,0))/ChapterTable!$S$23)))</f>
        <v>3</v>
      </c>
      <c r="E1828" s="1">
        <f ca="1">IF(AND($A1828=0,$B1828=1),
    VLOOKUP(1,ChapterTable!$1:$1048576,MATCH("최종"&amp;SUBSTITUTE(SUBSTITUTE(E$1,"standard",""),"|Float",""),ChapterTable!$1:$1,0),0)*ChapterTable!$Q$17,
  IF(AND($A1828=0,$B1828=0),
    E1829,
  IF($B1828=0,
    VLOOKUP($A1828,ChapterTable!$1:$1048576,MATCH("최종"&amp;SUBSTITUTE(SUBSTITUTE(E$1,"standard",""),"|Float",""),ChapterTable!$1:$1,0),0),
  IF($B1828=1,
    IF($L1828=FALSE,
      VLOOKUP($A1828,ChapterTable!$1:$1048576,MATCH("최종"&amp;SUBSTITUTE(SUBSTITUTE(E$1,"standard",""),"|Float",""),ChapterTable!$1:$1,0),0),
      VLOOKUP($A1828-ChapterTable!$Q$11,ChapterTable!$1:$1048576,MATCH("최종"&amp;SUBSTITUTE(SUBSTITUTE(E$1,"standard",""),"|Float",""),ChapterTable!$1:$1,0),0)*ChapterTable!$Q$14
    ),
  OFFSET(E1828,-$B1828+IF($L1828,1,0),0)*
    (VLOOKUP(SUBSTITUTE(SUBSTITUTE(E$1,"standard",""),"|Float","")&amp;"인게임누적곱배수",ChapterTable!$S:$T,2,0)^C1828
    +VLOOKUP(SUBSTITUTE(SUBSTITUTE(E$1,"standard",""),"|Float","")&amp;"인게임누적합배수",ChapterTable!$S:$T,2,0)*C1828)
  )
  )
  )
)</f>
        <v>47642.855273437497</v>
      </c>
      <c r="F1828" s="1">
        <f ca="1">IF(AND($A1828=0,$B1828=1),
    VLOOKUP(1,ChapterTable!$1:$1048576,MATCH("최종"&amp;SUBSTITUTE(SUBSTITUTE(F$1,"standard",""),"|Float",""),ChapterTable!$1:$1,0),0)*ChapterTable!$Q$17,
  IF(AND($A1828=0,$B1828=0),
    F1829,
  IF($B1828=0,
    VLOOKUP($A1828,ChapterTable!$1:$1048576,MATCH("최종"&amp;SUBSTITUTE(SUBSTITUTE(F$1,"standard",""),"|Float",""),ChapterTable!$1:$1,0),0),
  IF($B1828=1,
    IF($L1828=FALSE,
      VLOOKUP($A1828,ChapterTable!$1:$1048576,MATCH("최종"&amp;SUBSTITUTE(SUBSTITUTE(F$1,"standard",""),"|Float",""),ChapterTable!$1:$1,0),0),
      VLOOKUP($A1828-ChapterTable!$Q$11,ChapterTable!$1:$1048576,MATCH("최종"&amp;SUBSTITUTE(SUBSTITUTE(F$1,"standard",""),"|Float",""),ChapterTable!$1:$1,0),0)*ChapterTable!$Q$14
    ),
  OFFSET(F1828,-$B1828+IF($L1828,1,0),0)*
    (VLOOKUP(SUBSTITUTE(SUBSTITUTE(F$1,"standard",""),"|Float","")&amp;"인게임누적곱배수",ChapterTable!$S:$T,2,0)^D1828
    +VLOOKUP(SUBSTITUTE(SUBSTITUTE(F$1,"standard",""),"|Float","")&amp;"인게임누적합배수",ChapterTable!$S:$T,2,0)*D1828)
  )
  )
  )
)</f>
        <v>17645.501953125</v>
      </c>
      <c r="G1828" t="s">
        <v>76</v>
      </c>
      <c r="J1828" t="str">
        <f>IF(ISBLANK(I1828),"",
IFERROR(VLOOKUP(I1828,[1]StringTable!$1:$1048576,MATCH([1]StringTable!$B$1,[1]StringTable!$1:$1,0),0),
IFERROR(VLOOKUP(I1828,[1]InApkStringTable!$1:$1048576,MATCH([1]InApkStringTable!$B$1,[1]InApkStringTable!$1:$1,0),0),
"스트링없음")))</f>
        <v/>
      </c>
      <c r="L1828" t="b">
        <v>1</v>
      </c>
      <c r="N1828" t="str">
        <f>IF(ISBLANK(M1828),"",IF(ISERROR(VLOOKUP(M1828,MapTable!$A:$A,1,0)),"맵없음",""))</f>
        <v/>
      </c>
      <c r="O1828">
        <f t="shared" si="113"/>
        <v>4</v>
      </c>
      <c r="Q1828">
        <f t="shared" si="114"/>
        <v>4</v>
      </c>
      <c r="R1828" t="b">
        <f t="shared" ca="1" si="115"/>
        <v>0</v>
      </c>
      <c r="T1828" t="b">
        <f t="shared" ca="1" si="116"/>
        <v>0</v>
      </c>
      <c r="X1828" t="str">
        <f>IF(ISBLANK(W1828),"",
IF(ISERROR(FIND(",",W1828)),
  IF(ISERROR(VLOOKUP(W1828,MapTable!$A:$A,1,0)),"맵없음",
  ""),
IF(ISERROR(FIND(",",W1828,FIND(",",W1828)+1)),
  IF(OR(ISERROR(VLOOKUP(LEFT(W1828,FIND(",",W1828)-1),MapTable!$A:$A,1,0)),ISERROR(VLOOKUP(TRIM(MID(W1828,FIND(",",W1828)+1,999)),MapTable!$A:$A,1,0))),"맵없음",
  ""),
IF(ISERROR(FIND(",",W1828,FIND(",",W1828,FIND(",",W1828)+1)+1)),
  IF(OR(ISERROR(VLOOKUP(LEFT(W1828,FIND(",",W1828)-1),MapTable!$A:$A,1,0)),ISERROR(VLOOKUP(TRIM(MID(W1828,FIND(",",W1828)+1,FIND(",",W1828,FIND(",",W1828)+1)-FIND(",",W1828)-1)),MapTable!$A:$A,1,0)),ISERROR(VLOOKUP(TRIM(MID(W1828,FIND(",",W1828,FIND(",",W1828)+1)+1,999)),MapTable!$A:$A,1,0))),"맵없음",
  ""),
IF(ISERROR(FIND(",",W1828,FIND(",",W1828,FIND(",",W1828,FIND(",",W1828)+1)+1)+1)),
  IF(OR(ISERROR(VLOOKUP(LEFT(W1828,FIND(",",W1828)-1),MapTable!$A:$A,1,0)),ISERROR(VLOOKUP(TRIM(MID(W1828,FIND(",",W1828)+1,FIND(",",W1828,FIND(",",W1828)+1)-FIND(",",W1828)-1)),MapTable!$A:$A,1,0)),ISERROR(VLOOKUP(TRIM(MID(W1828,FIND(",",W1828,FIND(",",W1828)+1)+1,FIND(",",W1828,FIND(",",W1828,FIND(",",W1828)+1)+1)-FIND(",",W1828,FIND(",",W1828)+1)-1)),MapTable!$A:$A,1,0)),ISERROR(VLOOKUP(TRIM(MID(W1828,FIND(",",W1828,FIND(",",W1828,FIND(",",W1828)+1)+1)+1,999)),MapTable!$A:$A,1,0))),"맵없음",
  ""),
)))))</f>
        <v/>
      </c>
      <c r="AC1828" t="str">
        <f>IF(ISBLANK(AB1828),"",IF(ISERROR(VLOOKUP(AB1828,[3]DropTable!$A:$A,1,0)),"드랍없음",""))</f>
        <v/>
      </c>
      <c r="AE1828" t="str">
        <f>IF(ISBLANK(AD1828),"",IF(ISERROR(VLOOKUP(AD1828,[3]DropTable!$A:$A,1,0)),"드랍없음",""))</f>
        <v/>
      </c>
      <c r="AG1828">
        <v>9.8000000000000007</v>
      </c>
      <c r="AH1828">
        <v>1</v>
      </c>
    </row>
    <row r="1829" spans="1:34" x14ac:dyDescent="0.3">
      <c r="A1829">
        <v>14</v>
      </c>
      <c r="B1829">
        <v>38</v>
      </c>
      <c r="C1829">
        <f>IF(OR($L1829=TRUE,$A1829=0,MOD($A1829,ChapterTable!$S$20)&lt;&gt;0),
MAX(0,INT(($B1829+ChapterTable!$Q$26+VLOOKUP(SUBSTITUTE(C$1,"성장단계","")&amp;"단계오프셋",ChapterTable!$S:$T,2,0))/ChapterTable!$Q$23)),
MAX(0,INT(($B1829+ChapterTable!$S$26+VLOOKUP(SUBSTITUTE(C$1,"성장단계","")&amp;"보스단계오프셋",ChapterTable!$S:$T,2,0))/ChapterTable!$S$23)))</f>
        <v>4</v>
      </c>
      <c r="D1829">
        <f>IF(OR($L1829=TRUE,$A1829=0,MOD($A1829,ChapterTable!$S$20)&lt;&gt;0),
MAX(0,INT(($B1829+ChapterTable!$Q$26+VLOOKUP(SUBSTITUTE(D$1,"성장단계","")&amp;"단계오프셋",ChapterTable!$S:$T,2,0))/ChapterTable!$Q$23)),
MAX(0,INT(($B1829+ChapterTable!$S$26+VLOOKUP(SUBSTITUTE(D$1,"성장단계","")&amp;"보스단계오프셋",ChapterTable!$S:$T,2,0))/ChapterTable!$S$23)))</f>
        <v>3</v>
      </c>
      <c r="E1829" s="1">
        <f ca="1">IF(AND($A1829=0,$B1829=1),
    VLOOKUP(1,ChapterTable!$1:$1048576,MATCH("최종"&amp;SUBSTITUTE(SUBSTITUTE(E$1,"standard",""),"|Float",""),ChapterTable!$1:$1,0),0)*ChapterTable!$Q$17,
  IF(AND($A1829=0,$B1829=0),
    E1830,
  IF($B1829=0,
    VLOOKUP($A1829,ChapterTable!$1:$1048576,MATCH("최종"&amp;SUBSTITUTE(SUBSTITUTE(E$1,"standard",""),"|Float",""),ChapterTable!$1:$1,0),0),
  IF($B1829=1,
    IF($L1829=FALSE,
      VLOOKUP($A1829,ChapterTable!$1:$1048576,MATCH("최종"&amp;SUBSTITUTE(SUBSTITUTE(E$1,"standard",""),"|Float",""),ChapterTable!$1:$1,0),0),
      VLOOKUP($A1829-ChapterTable!$Q$11,ChapterTable!$1:$1048576,MATCH("최종"&amp;SUBSTITUTE(SUBSTITUTE(E$1,"standard",""),"|Float",""),ChapterTable!$1:$1,0),0)*ChapterTable!$Q$14
    ),
  OFFSET(E1829,-$B1829+IF($L1829,1,0),0)*
    (VLOOKUP(SUBSTITUTE(SUBSTITUTE(E$1,"standard",""),"|Float","")&amp;"인게임누적곱배수",ChapterTable!$S:$T,2,0)^C1829
    +VLOOKUP(SUBSTITUTE(SUBSTITUTE(E$1,"standard",""),"|Float","")&amp;"인게임누적합배수",ChapterTable!$S:$T,2,0)*C1829)
  )
  )
  )
)</f>
        <v>47642.855273437497</v>
      </c>
      <c r="F1829" s="1">
        <f ca="1">IF(AND($A1829=0,$B1829=1),
    VLOOKUP(1,ChapterTable!$1:$1048576,MATCH("최종"&amp;SUBSTITUTE(SUBSTITUTE(F$1,"standard",""),"|Float",""),ChapterTable!$1:$1,0),0)*ChapterTable!$Q$17,
  IF(AND($A1829=0,$B1829=0),
    F1830,
  IF($B1829=0,
    VLOOKUP($A1829,ChapterTable!$1:$1048576,MATCH("최종"&amp;SUBSTITUTE(SUBSTITUTE(F$1,"standard",""),"|Float",""),ChapterTable!$1:$1,0),0),
  IF($B1829=1,
    IF($L1829=FALSE,
      VLOOKUP($A1829,ChapterTable!$1:$1048576,MATCH("최종"&amp;SUBSTITUTE(SUBSTITUTE(F$1,"standard",""),"|Float",""),ChapterTable!$1:$1,0),0),
      VLOOKUP($A1829-ChapterTable!$Q$11,ChapterTable!$1:$1048576,MATCH("최종"&amp;SUBSTITUTE(SUBSTITUTE(F$1,"standard",""),"|Float",""),ChapterTable!$1:$1,0),0)*ChapterTable!$Q$14
    ),
  OFFSET(F1829,-$B1829+IF($L1829,1,0),0)*
    (VLOOKUP(SUBSTITUTE(SUBSTITUTE(F$1,"standard",""),"|Float","")&amp;"인게임누적곱배수",ChapterTable!$S:$T,2,0)^D1829
    +VLOOKUP(SUBSTITUTE(SUBSTITUTE(F$1,"standard",""),"|Float","")&amp;"인게임누적합배수",ChapterTable!$S:$T,2,0)*D1829)
  )
  )
  )
)</f>
        <v>17645.501953125</v>
      </c>
      <c r="G1829" t="s">
        <v>76</v>
      </c>
      <c r="J1829" t="str">
        <f>IF(ISBLANK(I1829),"",
IFERROR(VLOOKUP(I1829,[1]StringTable!$1:$1048576,MATCH([1]StringTable!$B$1,[1]StringTable!$1:$1,0),0),
IFERROR(VLOOKUP(I1829,[1]InApkStringTable!$1:$1048576,MATCH([1]InApkStringTable!$B$1,[1]InApkStringTable!$1:$1,0),0),
"스트링없음")))</f>
        <v/>
      </c>
      <c r="L1829" t="b">
        <v>1</v>
      </c>
      <c r="N1829" t="str">
        <f>IF(ISBLANK(M1829),"",IF(ISERROR(VLOOKUP(M1829,MapTable!$A:$A,1,0)),"맵없음",""))</f>
        <v/>
      </c>
      <c r="O1829">
        <f t="shared" si="113"/>
        <v>4</v>
      </c>
      <c r="Q1829">
        <f t="shared" si="114"/>
        <v>4</v>
      </c>
      <c r="R1829" t="b">
        <f t="shared" ca="1" si="115"/>
        <v>0</v>
      </c>
      <c r="T1829" t="b">
        <f t="shared" ca="1" si="116"/>
        <v>0</v>
      </c>
      <c r="X1829" t="str">
        <f>IF(ISBLANK(W1829),"",
IF(ISERROR(FIND(",",W1829)),
  IF(ISERROR(VLOOKUP(W1829,MapTable!$A:$A,1,0)),"맵없음",
  ""),
IF(ISERROR(FIND(",",W1829,FIND(",",W1829)+1)),
  IF(OR(ISERROR(VLOOKUP(LEFT(W1829,FIND(",",W1829)-1),MapTable!$A:$A,1,0)),ISERROR(VLOOKUP(TRIM(MID(W1829,FIND(",",W1829)+1,999)),MapTable!$A:$A,1,0))),"맵없음",
  ""),
IF(ISERROR(FIND(",",W1829,FIND(",",W1829,FIND(",",W1829)+1)+1)),
  IF(OR(ISERROR(VLOOKUP(LEFT(W1829,FIND(",",W1829)-1),MapTable!$A:$A,1,0)),ISERROR(VLOOKUP(TRIM(MID(W1829,FIND(",",W1829)+1,FIND(",",W1829,FIND(",",W1829)+1)-FIND(",",W1829)-1)),MapTable!$A:$A,1,0)),ISERROR(VLOOKUP(TRIM(MID(W1829,FIND(",",W1829,FIND(",",W1829)+1)+1,999)),MapTable!$A:$A,1,0))),"맵없음",
  ""),
IF(ISERROR(FIND(",",W1829,FIND(",",W1829,FIND(",",W1829,FIND(",",W1829)+1)+1)+1)),
  IF(OR(ISERROR(VLOOKUP(LEFT(W1829,FIND(",",W1829)-1),MapTable!$A:$A,1,0)),ISERROR(VLOOKUP(TRIM(MID(W1829,FIND(",",W1829)+1,FIND(",",W1829,FIND(",",W1829)+1)-FIND(",",W1829)-1)),MapTable!$A:$A,1,0)),ISERROR(VLOOKUP(TRIM(MID(W1829,FIND(",",W1829,FIND(",",W1829)+1)+1,FIND(",",W1829,FIND(",",W1829,FIND(",",W1829)+1)+1)-FIND(",",W1829,FIND(",",W1829)+1)-1)),MapTable!$A:$A,1,0)),ISERROR(VLOOKUP(TRIM(MID(W1829,FIND(",",W1829,FIND(",",W1829,FIND(",",W1829)+1)+1)+1,999)),MapTable!$A:$A,1,0))),"맵없음",
  ""),
)))))</f>
        <v/>
      </c>
      <c r="AC1829" t="str">
        <f>IF(ISBLANK(AB1829),"",IF(ISERROR(VLOOKUP(AB1829,[3]DropTable!$A:$A,1,0)),"드랍없음",""))</f>
        <v/>
      </c>
      <c r="AE1829" t="str">
        <f>IF(ISBLANK(AD1829),"",IF(ISERROR(VLOOKUP(AD1829,[3]DropTable!$A:$A,1,0)),"드랍없음",""))</f>
        <v/>
      </c>
      <c r="AG1829">
        <v>9.8000000000000007</v>
      </c>
      <c r="AH1829">
        <v>1</v>
      </c>
    </row>
    <row r="1830" spans="1:34" x14ac:dyDescent="0.3">
      <c r="A1830">
        <v>14</v>
      </c>
      <c r="B1830">
        <v>39</v>
      </c>
      <c r="C1830">
        <f>IF(OR($L1830=TRUE,$A1830=0,MOD($A1830,ChapterTable!$S$20)&lt;&gt;0),
MAX(0,INT(($B1830+ChapterTable!$Q$26+VLOOKUP(SUBSTITUTE(C$1,"성장단계","")&amp;"단계오프셋",ChapterTable!$S:$T,2,0))/ChapterTable!$Q$23)),
MAX(0,INT(($B1830+ChapterTable!$S$26+VLOOKUP(SUBSTITUTE(C$1,"성장단계","")&amp;"보스단계오프셋",ChapterTable!$S:$T,2,0))/ChapterTable!$S$23)))</f>
        <v>4</v>
      </c>
      <c r="D1830">
        <f>IF(OR($L1830=TRUE,$A1830=0,MOD($A1830,ChapterTable!$S$20)&lt;&gt;0),
MAX(0,INT(($B1830+ChapterTable!$Q$26+VLOOKUP(SUBSTITUTE(D$1,"성장단계","")&amp;"단계오프셋",ChapterTable!$S:$T,2,0))/ChapterTable!$Q$23)),
MAX(0,INT(($B1830+ChapterTable!$S$26+VLOOKUP(SUBSTITUTE(D$1,"성장단계","")&amp;"보스단계오프셋",ChapterTable!$S:$T,2,0))/ChapterTable!$S$23)))</f>
        <v>3</v>
      </c>
      <c r="E1830" s="1">
        <f ca="1">IF(AND($A1830=0,$B1830=1),
    VLOOKUP(1,ChapterTable!$1:$1048576,MATCH("최종"&amp;SUBSTITUTE(SUBSTITUTE(E$1,"standard",""),"|Float",""),ChapterTable!$1:$1,0),0)*ChapterTable!$Q$17,
  IF(AND($A1830=0,$B1830=0),
    E1831,
  IF($B1830=0,
    VLOOKUP($A1830,ChapterTable!$1:$1048576,MATCH("최종"&amp;SUBSTITUTE(SUBSTITUTE(E$1,"standard",""),"|Float",""),ChapterTable!$1:$1,0),0),
  IF($B1830=1,
    IF($L1830=FALSE,
      VLOOKUP($A1830,ChapterTable!$1:$1048576,MATCH("최종"&amp;SUBSTITUTE(SUBSTITUTE(E$1,"standard",""),"|Float",""),ChapterTable!$1:$1,0),0),
      VLOOKUP($A1830-ChapterTable!$Q$11,ChapterTable!$1:$1048576,MATCH("최종"&amp;SUBSTITUTE(SUBSTITUTE(E$1,"standard",""),"|Float",""),ChapterTable!$1:$1,0),0)*ChapterTable!$Q$14
    ),
  OFFSET(E1830,-$B1830+IF($L1830,1,0),0)*
    (VLOOKUP(SUBSTITUTE(SUBSTITUTE(E$1,"standard",""),"|Float","")&amp;"인게임누적곱배수",ChapterTable!$S:$T,2,0)^C1830
    +VLOOKUP(SUBSTITUTE(SUBSTITUTE(E$1,"standard",""),"|Float","")&amp;"인게임누적합배수",ChapterTable!$S:$T,2,0)*C1830)
  )
  )
  )
)</f>
        <v>47642.855273437497</v>
      </c>
      <c r="F1830" s="1">
        <f ca="1">IF(AND($A1830=0,$B1830=1),
    VLOOKUP(1,ChapterTable!$1:$1048576,MATCH("최종"&amp;SUBSTITUTE(SUBSTITUTE(F$1,"standard",""),"|Float",""),ChapterTable!$1:$1,0),0)*ChapterTable!$Q$17,
  IF(AND($A1830=0,$B1830=0),
    F1831,
  IF($B1830=0,
    VLOOKUP($A1830,ChapterTable!$1:$1048576,MATCH("최종"&amp;SUBSTITUTE(SUBSTITUTE(F$1,"standard",""),"|Float",""),ChapterTable!$1:$1,0),0),
  IF($B1830=1,
    IF($L1830=FALSE,
      VLOOKUP($A1830,ChapterTable!$1:$1048576,MATCH("최종"&amp;SUBSTITUTE(SUBSTITUTE(F$1,"standard",""),"|Float",""),ChapterTable!$1:$1,0),0),
      VLOOKUP($A1830-ChapterTable!$Q$11,ChapterTable!$1:$1048576,MATCH("최종"&amp;SUBSTITUTE(SUBSTITUTE(F$1,"standard",""),"|Float",""),ChapterTable!$1:$1,0),0)*ChapterTable!$Q$14
    ),
  OFFSET(F1830,-$B1830+IF($L1830,1,0),0)*
    (VLOOKUP(SUBSTITUTE(SUBSTITUTE(F$1,"standard",""),"|Float","")&amp;"인게임누적곱배수",ChapterTable!$S:$T,2,0)^D1830
    +VLOOKUP(SUBSTITUTE(SUBSTITUTE(F$1,"standard",""),"|Float","")&amp;"인게임누적합배수",ChapterTable!$S:$T,2,0)*D1830)
  )
  )
  )
)</f>
        <v>17645.501953125</v>
      </c>
      <c r="G1830" t="s">
        <v>76</v>
      </c>
      <c r="J1830" t="str">
        <f>IF(ISBLANK(I1830),"",
IFERROR(VLOOKUP(I1830,[1]StringTable!$1:$1048576,MATCH([1]StringTable!$B$1,[1]StringTable!$1:$1,0),0),
IFERROR(VLOOKUP(I1830,[1]InApkStringTable!$1:$1048576,MATCH([1]InApkStringTable!$B$1,[1]InApkStringTable!$1:$1,0),0),
"스트링없음")))</f>
        <v/>
      </c>
      <c r="L1830" t="b">
        <v>1</v>
      </c>
      <c r="N1830" t="str">
        <f>IF(ISBLANK(M1830),"",IF(ISERROR(VLOOKUP(M1830,MapTable!$A:$A,1,0)),"맵없음",""))</f>
        <v/>
      </c>
      <c r="O1830">
        <f t="shared" si="113"/>
        <v>94</v>
      </c>
      <c r="Q1830">
        <f t="shared" si="114"/>
        <v>94</v>
      </c>
      <c r="R1830" t="b">
        <f t="shared" ca="1" si="115"/>
        <v>1</v>
      </c>
      <c r="T1830" t="b">
        <f t="shared" ca="1" si="116"/>
        <v>1</v>
      </c>
      <c r="X1830" t="str">
        <f>IF(ISBLANK(W1830),"",
IF(ISERROR(FIND(",",W1830)),
  IF(ISERROR(VLOOKUP(W1830,MapTable!$A:$A,1,0)),"맵없음",
  ""),
IF(ISERROR(FIND(",",W1830,FIND(",",W1830)+1)),
  IF(OR(ISERROR(VLOOKUP(LEFT(W1830,FIND(",",W1830)-1),MapTable!$A:$A,1,0)),ISERROR(VLOOKUP(TRIM(MID(W1830,FIND(",",W1830)+1,999)),MapTable!$A:$A,1,0))),"맵없음",
  ""),
IF(ISERROR(FIND(",",W1830,FIND(",",W1830,FIND(",",W1830)+1)+1)),
  IF(OR(ISERROR(VLOOKUP(LEFT(W1830,FIND(",",W1830)-1),MapTable!$A:$A,1,0)),ISERROR(VLOOKUP(TRIM(MID(W1830,FIND(",",W1830)+1,FIND(",",W1830,FIND(",",W1830)+1)-FIND(",",W1830)-1)),MapTable!$A:$A,1,0)),ISERROR(VLOOKUP(TRIM(MID(W1830,FIND(",",W1830,FIND(",",W1830)+1)+1,999)),MapTable!$A:$A,1,0))),"맵없음",
  ""),
IF(ISERROR(FIND(",",W1830,FIND(",",W1830,FIND(",",W1830,FIND(",",W1830)+1)+1)+1)),
  IF(OR(ISERROR(VLOOKUP(LEFT(W1830,FIND(",",W1830)-1),MapTable!$A:$A,1,0)),ISERROR(VLOOKUP(TRIM(MID(W1830,FIND(",",W1830)+1,FIND(",",W1830,FIND(",",W1830)+1)-FIND(",",W1830)-1)),MapTable!$A:$A,1,0)),ISERROR(VLOOKUP(TRIM(MID(W1830,FIND(",",W1830,FIND(",",W1830)+1)+1,FIND(",",W1830,FIND(",",W1830,FIND(",",W1830)+1)+1)-FIND(",",W1830,FIND(",",W1830)+1)-1)),MapTable!$A:$A,1,0)),ISERROR(VLOOKUP(TRIM(MID(W1830,FIND(",",W1830,FIND(",",W1830,FIND(",",W1830)+1)+1)+1,999)),MapTable!$A:$A,1,0))),"맵없음",
  ""),
)))))</f>
        <v/>
      </c>
      <c r="AC1830" t="str">
        <f>IF(ISBLANK(AB1830),"",IF(ISERROR(VLOOKUP(AB1830,[3]DropTable!$A:$A,1,0)),"드랍없음",""))</f>
        <v/>
      </c>
      <c r="AE1830" t="str">
        <f>IF(ISBLANK(AD1830),"",IF(ISERROR(VLOOKUP(AD1830,[3]DropTable!$A:$A,1,0)),"드랍없음",""))</f>
        <v/>
      </c>
      <c r="AG1830">
        <v>9.8000000000000007</v>
      </c>
      <c r="AH1830">
        <v>1</v>
      </c>
    </row>
    <row r="1831" spans="1:34" x14ac:dyDescent="0.3">
      <c r="A1831">
        <v>14</v>
      </c>
      <c r="B1831">
        <v>40</v>
      </c>
      <c r="C1831">
        <f>IF(OR($L1831=TRUE,$A1831=0,MOD($A1831,ChapterTable!$S$20)&lt;&gt;0),
MAX(0,INT(($B1831+ChapterTable!$Q$26+VLOOKUP(SUBSTITUTE(C$1,"성장단계","")&amp;"단계오프셋",ChapterTable!$S:$T,2,0))/ChapterTable!$Q$23)),
MAX(0,INT(($B1831+ChapterTable!$S$26+VLOOKUP(SUBSTITUTE(C$1,"성장단계","")&amp;"보스단계오프셋",ChapterTable!$S:$T,2,0))/ChapterTable!$S$23)))</f>
        <v>4</v>
      </c>
      <c r="D1831">
        <f>IF(OR($L1831=TRUE,$A1831=0,MOD($A1831,ChapterTable!$S$20)&lt;&gt;0),
MAX(0,INT(($B1831+ChapterTable!$Q$26+VLOOKUP(SUBSTITUTE(D$1,"성장단계","")&amp;"단계오프셋",ChapterTable!$S:$T,2,0))/ChapterTable!$Q$23)),
MAX(0,INT(($B1831+ChapterTable!$S$26+VLOOKUP(SUBSTITUTE(D$1,"성장단계","")&amp;"보스단계오프셋",ChapterTable!$S:$T,2,0))/ChapterTable!$S$23)))</f>
        <v>3</v>
      </c>
      <c r="E1831" s="1">
        <f ca="1">IF(AND($A1831=0,$B1831=1),
    VLOOKUP(1,ChapterTable!$1:$1048576,MATCH("최종"&amp;SUBSTITUTE(SUBSTITUTE(E$1,"standard",""),"|Float",""),ChapterTable!$1:$1,0),0)*ChapterTable!$Q$17,
  IF(AND($A1831=0,$B1831=0),
    E1832,
  IF($B1831=0,
    VLOOKUP($A1831,ChapterTable!$1:$1048576,MATCH("최종"&amp;SUBSTITUTE(SUBSTITUTE(E$1,"standard",""),"|Float",""),ChapterTable!$1:$1,0),0),
  IF($B1831=1,
    IF($L1831=FALSE,
      VLOOKUP($A1831,ChapterTable!$1:$1048576,MATCH("최종"&amp;SUBSTITUTE(SUBSTITUTE(E$1,"standard",""),"|Float",""),ChapterTable!$1:$1,0),0),
      VLOOKUP($A1831-ChapterTable!$Q$11,ChapterTable!$1:$1048576,MATCH("최종"&amp;SUBSTITUTE(SUBSTITUTE(E$1,"standard",""),"|Float",""),ChapterTable!$1:$1,0),0)*ChapterTable!$Q$14
    ),
  OFFSET(E1831,-$B1831+IF($L1831,1,0),0)*
    (VLOOKUP(SUBSTITUTE(SUBSTITUTE(E$1,"standard",""),"|Float","")&amp;"인게임누적곱배수",ChapterTable!$S:$T,2,0)^C1831
    +VLOOKUP(SUBSTITUTE(SUBSTITUTE(E$1,"standard",""),"|Float","")&amp;"인게임누적합배수",ChapterTable!$S:$T,2,0)*C1831)
  )
  )
  )
)</f>
        <v>47642.855273437497</v>
      </c>
      <c r="F1831" s="1">
        <f ca="1">IF(AND($A1831=0,$B1831=1),
    VLOOKUP(1,ChapterTable!$1:$1048576,MATCH("최종"&amp;SUBSTITUTE(SUBSTITUTE(F$1,"standard",""),"|Float",""),ChapterTable!$1:$1,0),0)*ChapterTable!$Q$17,
  IF(AND($A1831=0,$B1831=0),
    F1832,
  IF($B1831=0,
    VLOOKUP($A1831,ChapterTable!$1:$1048576,MATCH("최종"&amp;SUBSTITUTE(SUBSTITUTE(F$1,"standard",""),"|Float",""),ChapterTable!$1:$1,0),0),
  IF($B1831=1,
    IF($L1831=FALSE,
      VLOOKUP($A1831,ChapterTable!$1:$1048576,MATCH("최종"&amp;SUBSTITUTE(SUBSTITUTE(F$1,"standard",""),"|Float",""),ChapterTable!$1:$1,0),0),
      VLOOKUP($A1831-ChapterTable!$Q$11,ChapterTable!$1:$1048576,MATCH("최종"&amp;SUBSTITUTE(SUBSTITUTE(F$1,"standard",""),"|Float",""),ChapterTable!$1:$1,0),0)*ChapterTable!$Q$14
    ),
  OFFSET(F1831,-$B1831+IF($L1831,1,0),0)*
    (VLOOKUP(SUBSTITUTE(SUBSTITUTE(F$1,"standard",""),"|Float","")&amp;"인게임누적곱배수",ChapterTable!$S:$T,2,0)^D1831
    +VLOOKUP(SUBSTITUTE(SUBSTITUTE(F$1,"standard",""),"|Float","")&amp;"인게임누적합배수",ChapterTable!$S:$T,2,0)*D1831)
  )
  )
  )
)</f>
        <v>17645.501953125</v>
      </c>
      <c r="G1831" t="s">
        <v>76</v>
      </c>
      <c r="J1831" t="str">
        <f>IF(ISBLANK(I1831),"",
IFERROR(VLOOKUP(I1831,[1]StringTable!$1:$1048576,MATCH([1]StringTable!$B$1,[1]StringTable!$1:$1,0),0),
IFERROR(VLOOKUP(I1831,[1]InApkStringTable!$1:$1048576,MATCH([1]InApkStringTable!$B$1,[1]InApkStringTable!$1:$1,0),0),
"스트링없음")))</f>
        <v/>
      </c>
      <c r="L1831" t="b">
        <v>1</v>
      </c>
      <c r="N1831" t="str">
        <f>IF(ISBLANK(M1831),"",IF(ISERROR(VLOOKUP(M1831,MapTable!$A:$A,1,0)),"맵없음",""))</f>
        <v/>
      </c>
      <c r="O1831">
        <f t="shared" si="113"/>
        <v>21</v>
      </c>
      <c r="Q1831">
        <f t="shared" si="114"/>
        <v>21</v>
      </c>
      <c r="R1831" t="b">
        <f t="shared" ca="1" si="115"/>
        <v>0</v>
      </c>
      <c r="T1831" t="b">
        <f t="shared" ca="1" si="116"/>
        <v>0</v>
      </c>
      <c r="X1831" t="str">
        <f>IF(ISBLANK(W1831),"",
IF(ISERROR(FIND(",",W1831)),
  IF(ISERROR(VLOOKUP(W1831,MapTable!$A:$A,1,0)),"맵없음",
  ""),
IF(ISERROR(FIND(",",W1831,FIND(",",W1831)+1)),
  IF(OR(ISERROR(VLOOKUP(LEFT(W1831,FIND(",",W1831)-1),MapTable!$A:$A,1,0)),ISERROR(VLOOKUP(TRIM(MID(W1831,FIND(",",W1831)+1,999)),MapTable!$A:$A,1,0))),"맵없음",
  ""),
IF(ISERROR(FIND(",",W1831,FIND(",",W1831,FIND(",",W1831)+1)+1)),
  IF(OR(ISERROR(VLOOKUP(LEFT(W1831,FIND(",",W1831)-1),MapTable!$A:$A,1,0)),ISERROR(VLOOKUP(TRIM(MID(W1831,FIND(",",W1831)+1,FIND(",",W1831,FIND(",",W1831)+1)-FIND(",",W1831)-1)),MapTable!$A:$A,1,0)),ISERROR(VLOOKUP(TRIM(MID(W1831,FIND(",",W1831,FIND(",",W1831)+1)+1,999)),MapTable!$A:$A,1,0))),"맵없음",
  ""),
IF(ISERROR(FIND(",",W1831,FIND(",",W1831,FIND(",",W1831,FIND(",",W1831)+1)+1)+1)),
  IF(OR(ISERROR(VLOOKUP(LEFT(W1831,FIND(",",W1831)-1),MapTable!$A:$A,1,0)),ISERROR(VLOOKUP(TRIM(MID(W1831,FIND(",",W1831)+1,FIND(",",W1831,FIND(",",W1831)+1)-FIND(",",W1831)-1)),MapTable!$A:$A,1,0)),ISERROR(VLOOKUP(TRIM(MID(W1831,FIND(",",W1831,FIND(",",W1831)+1)+1,FIND(",",W1831,FIND(",",W1831,FIND(",",W1831)+1)+1)-FIND(",",W1831,FIND(",",W1831)+1)-1)),MapTable!$A:$A,1,0)),ISERROR(VLOOKUP(TRIM(MID(W1831,FIND(",",W1831,FIND(",",W1831,FIND(",",W1831)+1)+1)+1,999)),MapTable!$A:$A,1,0))),"맵없음",
  ""),
)))))</f>
        <v/>
      </c>
      <c r="AC1831" t="str">
        <f>IF(ISBLANK(AB1831),"",IF(ISERROR(VLOOKUP(AB1831,[3]DropTable!$A:$A,1,0)),"드랍없음",""))</f>
        <v/>
      </c>
      <c r="AE1831" t="str">
        <f>IF(ISBLANK(AD1831),"",IF(ISERROR(VLOOKUP(AD1831,[3]DropTable!$A:$A,1,0)),"드랍없음",""))</f>
        <v/>
      </c>
      <c r="AG1831">
        <v>9.8000000000000007</v>
      </c>
      <c r="AH1831">
        <v>1</v>
      </c>
    </row>
    <row r="1832" spans="1:34" x14ac:dyDescent="0.3">
      <c r="A1832">
        <v>14</v>
      </c>
      <c r="B1832">
        <v>41</v>
      </c>
      <c r="C1832">
        <f>IF(OR($L1832=TRUE,$A1832=0,MOD($A1832,ChapterTable!$S$20)&lt;&gt;0),
MAX(0,INT(($B1832+ChapterTable!$Q$26+VLOOKUP(SUBSTITUTE(C$1,"성장단계","")&amp;"단계오프셋",ChapterTable!$S:$T,2,0))/ChapterTable!$Q$23)),
MAX(0,INT(($B1832+ChapterTable!$S$26+VLOOKUP(SUBSTITUTE(C$1,"성장단계","")&amp;"보스단계오프셋",ChapterTable!$S:$T,2,0))/ChapterTable!$S$23)))</f>
        <v>4</v>
      </c>
      <c r="D1832">
        <f>IF(OR($L1832=TRUE,$A1832=0,MOD($A1832,ChapterTable!$S$20)&lt;&gt;0),
MAX(0,INT(($B1832+ChapterTable!$Q$26+VLOOKUP(SUBSTITUTE(D$1,"성장단계","")&amp;"단계오프셋",ChapterTable!$S:$T,2,0))/ChapterTable!$Q$23)),
MAX(0,INT(($B1832+ChapterTable!$S$26+VLOOKUP(SUBSTITUTE(D$1,"성장단계","")&amp;"보스단계오프셋",ChapterTable!$S:$T,2,0))/ChapterTable!$S$23)))</f>
        <v>4</v>
      </c>
      <c r="E1832" s="1">
        <f ca="1">IF(AND($A1832=0,$B1832=1),
    VLOOKUP(1,ChapterTable!$1:$1048576,MATCH("최종"&amp;SUBSTITUTE(SUBSTITUTE(E$1,"standard",""),"|Float",""),ChapterTable!$1:$1,0),0)*ChapterTable!$Q$17,
  IF(AND($A1832=0,$B1832=0),
    E1833,
  IF($B1832=0,
    VLOOKUP($A1832,ChapterTable!$1:$1048576,MATCH("최종"&amp;SUBSTITUTE(SUBSTITUTE(E$1,"standard",""),"|Float",""),ChapterTable!$1:$1,0),0),
  IF($B1832=1,
    IF($L1832=FALSE,
      VLOOKUP($A1832,ChapterTable!$1:$1048576,MATCH("최종"&amp;SUBSTITUTE(SUBSTITUTE(E$1,"standard",""),"|Float",""),ChapterTable!$1:$1,0),0),
      VLOOKUP($A1832-ChapterTable!$Q$11,ChapterTable!$1:$1048576,MATCH("최종"&amp;SUBSTITUTE(SUBSTITUTE(E$1,"standard",""),"|Float",""),ChapterTable!$1:$1,0),0)*ChapterTable!$Q$14
    ),
  OFFSET(E1832,-$B1832+IF($L1832,1,0),0)*
    (VLOOKUP(SUBSTITUTE(SUBSTITUTE(E$1,"standard",""),"|Float","")&amp;"인게임누적곱배수",ChapterTable!$S:$T,2,0)^C1832
    +VLOOKUP(SUBSTITUTE(SUBSTITUTE(E$1,"standard",""),"|Float","")&amp;"인게임누적합배수",ChapterTable!$S:$T,2,0)*C1832)
  )
  )
  )
)</f>
        <v>47642.855273437497</v>
      </c>
      <c r="F1832" s="1">
        <f ca="1">IF(AND($A1832=0,$B1832=1),
    VLOOKUP(1,ChapterTable!$1:$1048576,MATCH("최종"&amp;SUBSTITUTE(SUBSTITUTE(F$1,"standard",""),"|Float",""),ChapterTable!$1:$1,0),0)*ChapterTable!$Q$17,
  IF(AND($A1832=0,$B1832=0),
    F1833,
  IF($B1832=0,
    VLOOKUP($A1832,ChapterTable!$1:$1048576,MATCH("최종"&amp;SUBSTITUTE(SUBSTITUTE(F$1,"standard",""),"|Float",""),ChapterTable!$1:$1,0),0),
  IF($B1832=1,
    IF($L1832=FALSE,
      VLOOKUP($A1832,ChapterTable!$1:$1048576,MATCH("최종"&amp;SUBSTITUTE(SUBSTITUTE(F$1,"standard",""),"|Float",""),ChapterTable!$1:$1,0),0),
      VLOOKUP($A1832-ChapterTable!$Q$11,ChapterTable!$1:$1048576,MATCH("최종"&amp;SUBSTITUTE(SUBSTITUTE(F$1,"standard",""),"|Float",""),ChapterTable!$1:$1,0),0)*ChapterTable!$Q$14
    ),
  OFFSET(F1832,-$B1832+IF($L1832,1,0),0)*
    (VLOOKUP(SUBSTITUTE(SUBSTITUTE(F$1,"standard",""),"|Float","")&amp;"인게임누적곱배수",ChapterTable!$S:$T,2,0)^D1832
    +VLOOKUP(SUBSTITUTE(SUBSTITUTE(F$1,"standard",""),"|Float","")&amp;"인게임누적합배수",ChapterTable!$S:$T,2,0)*D1832)
  )
  )
  )
)</f>
        <v>19851.189697265625</v>
      </c>
      <c r="G1832" t="s">
        <v>76</v>
      </c>
      <c r="J1832" t="str">
        <f>IF(ISBLANK(I1832),"",
IFERROR(VLOOKUP(I1832,[1]StringTable!$1:$1048576,MATCH([1]StringTable!$B$1,[1]StringTable!$1:$1,0),0),
IFERROR(VLOOKUP(I1832,[1]InApkStringTable!$1:$1048576,MATCH([1]InApkStringTable!$B$1,[1]InApkStringTable!$1:$1,0),0),
"스트링없음")))</f>
        <v/>
      </c>
      <c r="L1832" t="b">
        <v>1</v>
      </c>
      <c r="N1832" t="str">
        <f>IF(ISBLANK(M1832),"",IF(ISERROR(VLOOKUP(M1832,MapTable!$A:$A,1,0)),"맵없음",""))</f>
        <v/>
      </c>
      <c r="O1832">
        <f t="shared" si="113"/>
        <v>5</v>
      </c>
      <c r="Q1832">
        <f t="shared" si="114"/>
        <v>5</v>
      </c>
      <c r="R1832" t="b">
        <f t="shared" ca="1" si="115"/>
        <v>0</v>
      </c>
      <c r="T1832" t="b">
        <f t="shared" ca="1" si="116"/>
        <v>0</v>
      </c>
      <c r="X1832" t="str">
        <f>IF(ISBLANK(W1832),"",
IF(ISERROR(FIND(",",W1832)),
  IF(ISERROR(VLOOKUP(W1832,MapTable!$A:$A,1,0)),"맵없음",
  ""),
IF(ISERROR(FIND(",",W1832,FIND(",",W1832)+1)),
  IF(OR(ISERROR(VLOOKUP(LEFT(W1832,FIND(",",W1832)-1),MapTable!$A:$A,1,0)),ISERROR(VLOOKUP(TRIM(MID(W1832,FIND(",",W1832)+1,999)),MapTable!$A:$A,1,0))),"맵없음",
  ""),
IF(ISERROR(FIND(",",W1832,FIND(",",W1832,FIND(",",W1832)+1)+1)),
  IF(OR(ISERROR(VLOOKUP(LEFT(W1832,FIND(",",W1832)-1),MapTable!$A:$A,1,0)),ISERROR(VLOOKUP(TRIM(MID(W1832,FIND(",",W1832)+1,FIND(",",W1832,FIND(",",W1832)+1)-FIND(",",W1832)-1)),MapTable!$A:$A,1,0)),ISERROR(VLOOKUP(TRIM(MID(W1832,FIND(",",W1832,FIND(",",W1832)+1)+1,999)),MapTable!$A:$A,1,0))),"맵없음",
  ""),
IF(ISERROR(FIND(",",W1832,FIND(",",W1832,FIND(",",W1832,FIND(",",W1832)+1)+1)+1)),
  IF(OR(ISERROR(VLOOKUP(LEFT(W1832,FIND(",",W1832)-1),MapTable!$A:$A,1,0)),ISERROR(VLOOKUP(TRIM(MID(W1832,FIND(",",W1832)+1,FIND(",",W1832,FIND(",",W1832)+1)-FIND(",",W1832)-1)),MapTable!$A:$A,1,0)),ISERROR(VLOOKUP(TRIM(MID(W1832,FIND(",",W1832,FIND(",",W1832)+1)+1,FIND(",",W1832,FIND(",",W1832,FIND(",",W1832)+1)+1)-FIND(",",W1832,FIND(",",W1832)+1)-1)),MapTable!$A:$A,1,0)),ISERROR(VLOOKUP(TRIM(MID(W1832,FIND(",",W1832,FIND(",",W1832,FIND(",",W1832)+1)+1)+1,999)),MapTable!$A:$A,1,0))),"맵없음",
  ""),
)))))</f>
        <v/>
      </c>
      <c r="AC1832" t="str">
        <f>IF(ISBLANK(AB1832),"",IF(ISERROR(VLOOKUP(AB1832,[3]DropTable!$A:$A,1,0)),"드랍없음",""))</f>
        <v/>
      </c>
      <c r="AE1832" t="str">
        <f>IF(ISBLANK(AD1832),"",IF(ISERROR(VLOOKUP(AD1832,[3]DropTable!$A:$A,1,0)),"드랍없음",""))</f>
        <v/>
      </c>
      <c r="AG1832">
        <v>9.8000000000000007</v>
      </c>
      <c r="AH1832">
        <v>1</v>
      </c>
    </row>
    <row r="1833" spans="1:34" x14ac:dyDescent="0.3">
      <c r="A1833">
        <v>14</v>
      </c>
      <c r="B1833">
        <v>42</v>
      </c>
      <c r="C1833">
        <f>IF(OR($L1833=TRUE,$A1833=0,MOD($A1833,ChapterTable!$S$20)&lt;&gt;0),
MAX(0,INT(($B1833+ChapterTable!$Q$26+VLOOKUP(SUBSTITUTE(C$1,"성장단계","")&amp;"단계오프셋",ChapterTable!$S:$T,2,0))/ChapterTable!$Q$23)),
MAX(0,INT(($B1833+ChapterTable!$S$26+VLOOKUP(SUBSTITUTE(C$1,"성장단계","")&amp;"보스단계오프셋",ChapterTable!$S:$T,2,0))/ChapterTable!$S$23)))</f>
        <v>4</v>
      </c>
      <c r="D1833">
        <f>IF(OR($L1833=TRUE,$A1833=0,MOD($A1833,ChapterTable!$S$20)&lt;&gt;0),
MAX(0,INT(($B1833+ChapterTable!$Q$26+VLOOKUP(SUBSTITUTE(D$1,"성장단계","")&amp;"단계오프셋",ChapterTable!$S:$T,2,0))/ChapterTable!$Q$23)),
MAX(0,INT(($B1833+ChapterTable!$S$26+VLOOKUP(SUBSTITUTE(D$1,"성장단계","")&amp;"보스단계오프셋",ChapterTable!$S:$T,2,0))/ChapterTable!$S$23)))</f>
        <v>4</v>
      </c>
      <c r="E1833" s="1">
        <f ca="1">IF(AND($A1833=0,$B1833=1),
    VLOOKUP(1,ChapterTable!$1:$1048576,MATCH("최종"&amp;SUBSTITUTE(SUBSTITUTE(E$1,"standard",""),"|Float",""),ChapterTable!$1:$1,0),0)*ChapterTable!$Q$17,
  IF(AND($A1833=0,$B1833=0),
    E1834,
  IF($B1833=0,
    VLOOKUP($A1833,ChapterTable!$1:$1048576,MATCH("최종"&amp;SUBSTITUTE(SUBSTITUTE(E$1,"standard",""),"|Float",""),ChapterTable!$1:$1,0),0),
  IF($B1833=1,
    IF($L1833=FALSE,
      VLOOKUP($A1833,ChapterTable!$1:$1048576,MATCH("최종"&amp;SUBSTITUTE(SUBSTITUTE(E$1,"standard",""),"|Float",""),ChapterTable!$1:$1,0),0),
      VLOOKUP($A1833-ChapterTable!$Q$11,ChapterTable!$1:$1048576,MATCH("최종"&amp;SUBSTITUTE(SUBSTITUTE(E$1,"standard",""),"|Float",""),ChapterTable!$1:$1,0),0)*ChapterTable!$Q$14
    ),
  OFFSET(E1833,-$B1833+IF($L1833,1,0),0)*
    (VLOOKUP(SUBSTITUTE(SUBSTITUTE(E$1,"standard",""),"|Float","")&amp;"인게임누적곱배수",ChapterTable!$S:$T,2,0)^C1833
    +VLOOKUP(SUBSTITUTE(SUBSTITUTE(E$1,"standard",""),"|Float","")&amp;"인게임누적합배수",ChapterTable!$S:$T,2,0)*C1833)
  )
  )
  )
)</f>
        <v>47642.855273437497</v>
      </c>
      <c r="F1833" s="1">
        <f ca="1">IF(AND($A1833=0,$B1833=1),
    VLOOKUP(1,ChapterTable!$1:$1048576,MATCH("최종"&amp;SUBSTITUTE(SUBSTITUTE(F$1,"standard",""),"|Float",""),ChapterTable!$1:$1,0),0)*ChapterTable!$Q$17,
  IF(AND($A1833=0,$B1833=0),
    F1834,
  IF($B1833=0,
    VLOOKUP($A1833,ChapterTable!$1:$1048576,MATCH("최종"&amp;SUBSTITUTE(SUBSTITUTE(F$1,"standard",""),"|Float",""),ChapterTable!$1:$1,0),0),
  IF($B1833=1,
    IF($L1833=FALSE,
      VLOOKUP($A1833,ChapterTable!$1:$1048576,MATCH("최종"&amp;SUBSTITUTE(SUBSTITUTE(F$1,"standard",""),"|Float",""),ChapterTable!$1:$1,0),0),
      VLOOKUP($A1833-ChapterTable!$Q$11,ChapterTable!$1:$1048576,MATCH("최종"&amp;SUBSTITUTE(SUBSTITUTE(F$1,"standard",""),"|Float",""),ChapterTable!$1:$1,0),0)*ChapterTable!$Q$14
    ),
  OFFSET(F1833,-$B1833+IF($L1833,1,0),0)*
    (VLOOKUP(SUBSTITUTE(SUBSTITUTE(F$1,"standard",""),"|Float","")&amp;"인게임누적곱배수",ChapterTable!$S:$T,2,0)^D1833
    +VLOOKUP(SUBSTITUTE(SUBSTITUTE(F$1,"standard",""),"|Float","")&amp;"인게임누적합배수",ChapterTable!$S:$T,2,0)*D1833)
  )
  )
  )
)</f>
        <v>19851.189697265625</v>
      </c>
      <c r="G1833" t="s">
        <v>76</v>
      </c>
      <c r="J1833" t="str">
        <f>IF(ISBLANK(I1833),"",
IFERROR(VLOOKUP(I1833,[1]StringTable!$1:$1048576,MATCH([1]StringTable!$B$1,[1]StringTable!$1:$1,0),0),
IFERROR(VLOOKUP(I1833,[1]InApkStringTable!$1:$1048576,MATCH([1]InApkStringTable!$B$1,[1]InApkStringTable!$1:$1,0),0),
"스트링없음")))</f>
        <v/>
      </c>
      <c r="L1833" t="b">
        <v>1</v>
      </c>
      <c r="N1833" t="str">
        <f>IF(ISBLANK(M1833),"",IF(ISERROR(VLOOKUP(M1833,MapTable!$A:$A,1,0)),"맵없음",""))</f>
        <v/>
      </c>
      <c r="O1833">
        <f t="shared" si="113"/>
        <v>5</v>
      </c>
      <c r="Q1833">
        <f t="shared" si="114"/>
        <v>5</v>
      </c>
      <c r="R1833" t="b">
        <f t="shared" ca="1" si="115"/>
        <v>0</v>
      </c>
      <c r="T1833" t="b">
        <f t="shared" ca="1" si="116"/>
        <v>0</v>
      </c>
      <c r="X1833" t="str">
        <f>IF(ISBLANK(W1833),"",
IF(ISERROR(FIND(",",W1833)),
  IF(ISERROR(VLOOKUP(W1833,MapTable!$A:$A,1,0)),"맵없음",
  ""),
IF(ISERROR(FIND(",",W1833,FIND(",",W1833)+1)),
  IF(OR(ISERROR(VLOOKUP(LEFT(W1833,FIND(",",W1833)-1),MapTable!$A:$A,1,0)),ISERROR(VLOOKUP(TRIM(MID(W1833,FIND(",",W1833)+1,999)),MapTable!$A:$A,1,0))),"맵없음",
  ""),
IF(ISERROR(FIND(",",W1833,FIND(",",W1833,FIND(",",W1833)+1)+1)),
  IF(OR(ISERROR(VLOOKUP(LEFT(W1833,FIND(",",W1833)-1),MapTable!$A:$A,1,0)),ISERROR(VLOOKUP(TRIM(MID(W1833,FIND(",",W1833)+1,FIND(",",W1833,FIND(",",W1833)+1)-FIND(",",W1833)-1)),MapTable!$A:$A,1,0)),ISERROR(VLOOKUP(TRIM(MID(W1833,FIND(",",W1833,FIND(",",W1833)+1)+1,999)),MapTable!$A:$A,1,0))),"맵없음",
  ""),
IF(ISERROR(FIND(",",W1833,FIND(",",W1833,FIND(",",W1833,FIND(",",W1833)+1)+1)+1)),
  IF(OR(ISERROR(VLOOKUP(LEFT(W1833,FIND(",",W1833)-1),MapTable!$A:$A,1,0)),ISERROR(VLOOKUP(TRIM(MID(W1833,FIND(",",W1833)+1,FIND(",",W1833,FIND(",",W1833)+1)-FIND(",",W1833)-1)),MapTable!$A:$A,1,0)),ISERROR(VLOOKUP(TRIM(MID(W1833,FIND(",",W1833,FIND(",",W1833)+1)+1,FIND(",",W1833,FIND(",",W1833,FIND(",",W1833)+1)+1)-FIND(",",W1833,FIND(",",W1833)+1)-1)),MapTable!$A:$A,1,0)),ISERROR(VLOOKUP(TRIM(MID(W1833,FIND(",",W1833,FIND(",",W1833,FIND(",",W1833)+1)+1)+1,999)),MapTable!$A:$A,1,0))),"맵없음",
  ""),
)))))</f>
        <v/>
      </c>
      <c r="AC1833" t="str">
        <f>IF(ISBLANK(AB1833),"",IF(ISERROR(VLOOKUP(AB1833,[3]DropTable!$A:$A,1,0)),"드랍없음",""))</f>
        <v/>
      </c>
      <c r="AE1833" t="str">
        <f>IF(ISBLANK(AD1833),"",IF(ISERROR(VLOOKUP(AD1833,[3]DropTable!$A:$A,1,0)),"드랍없음",""))</f>
        <v/>
      </c>
      <c r="AG1833">
        <v>9.8000000000000007</v>
      </c>
      <c r="AH1833">
        <v>1</v>
      </c>
    </row>
    <row r="1834" spans="1:34" x14ac:dyDescent="0.3">
      <c r="A1834">
        <v>14</v>
      </c>
      <c r="B1834">
        <v>43</v>
      </c>
      <c r="C1834">
        <f>IF(OR($L1834=TRUE,$A1834=0,MOD($A1834,ChapterTable!$S$20)&lt;&gt;0),
MAX(0,INT(($B1834+ChapterTable!$Q$26+VLOOKUP(SUBSTITUTE(C$1,"성장단계","")&amp;"단계오프셋",ChapterTable!$S:$T,2,0))/ChapterTable!$Q$23)),
MAX(0,INT(($B1834+ChapterTable!$S$26+VLOOKUP(SUBSTITUTE(C$1,"성장단계","")&amp;"보스단계오프셋",ChapterTable!$S:$T,2,0))/ChapterTable!$S$23)))</f>
        <v>4</v>
      </c>
      <c r="D1834">
        <f>IF(OR($L1834=TRUE,$A1834=0,MOD($A1834,ChapterTable!$S$20)&lt;&gt;0),
MAX(0,INT(($B1834+ChapterTable!$Q$26+VLOOKUP(SUBSTITUTE(D$1,"성장단계","")&amp;"단계오프셋",ChapterTable!$S:$T,2,0))/ChapterTable!$Q$23)),
MAX(0,INT(($B1834+ChapterTable!$S$26+VLOOKUP(SUBSTITUTE(D$1,"성장단계","")&amp;"보스단계오프셋",ChapterTable!$S:$T,2,0))/ChapterTable!$S$23)))</f>
        <v>4</v>
      </c>
      <c r="E1834" s="1">
        <f ca="1">IF(AND($A1834=0,$B1834=1),
    VLOOKUP(1,ChapterTable!$1:$1048576,MATCH("최종"&amp;SUBSTITUTE(SUBSTITUTE(E$1,"standard",""),"|Float",""),ChapterTable!$1:$1,0),0)*ChapterTable!$Q$17,
  IF(AND($A1834=0,$B1834=0),
    E1835,
  IF($B1834=0,
    VLOOKUP($A1834,ChapterTable!$1:$1048576,MATCH("최종"&amp;SUBSTITUTE(SUBSTITUTE(E$1,"standard",""),"|Float",""),ChapterTable!$1:$1,0),0),
  IF($B1834=1,
    IF($L1834=FALSE,
      VLOOKUP($A1834,ChapterTable!$1:$1048576,MATCH("최종"&amp;SUBSTITUTE(SUBSTITUTE(E$1,"standard",""),"|Float",""),ChapterTable!$1:$1,0),0),
      VLOOKUP($A1834-ChapterTable!$Q$11,ChapterTable!$1:$1048576,MATCH("최종"&amp;SUBSTITUTE(SUBSTITUTE(E$1,"standard",""),"|Float",""),ChapterTable!$1:$1,0),0)*ChapterTable!$Q$14
    ),
  OFFSET(E1834,-$B1834+IF($L1834,1,0),0)*
    (VLOOKUP(SUBSTITUTE(SUBSTITUTE(E$1,"standard",""),"|Float","")&amp;"인게임누적곱배수",ChapterTable!$S:$T,2,0)^C1834
    +VLOOKUP(SUBSTITUTE(SUBSTITUTE(E$1,"standard",""),"|Float","")&amp;"인게임누적합배수",ChapterTable!$S:$T,2,0)*C1834)
  )
  )
  )
)</f>
        <v>47642.855273437497</v>
      </c>
      <c r="F1834" s="1">
        <f ca="1">IF(AND($A1834=0,$B1834=1),
    VLOOKUP(1,ChapterTable!$1:$1048576,MATCH("최종"&amp;SUBSTITUTE(SUBSTITUTE(F$1,"standard",""),"|Float",""),ChapterTable!$1:$1,0),0)*ChapterTable!$Q$17,
  IF(AND($A1834=0,$B1834=0),
    F1835,
  IF($B1834=0,
    VLOOKUP($A1834,ChapterTable!$1:$1048576,MATCH("최종"&amp;SUBSTITUTE(SUBSTITUTE(F$1,"standard",""),"|Float",""),ChapterTable!$1:$1,0),0),
  IF($B1834=1,
    IF($L1834=FALSE,
      VLOOKUP($A1834,ChapterTable!$1:$1048576,MATCH("최종"&amp;SUBSTITUTE(SUBSTITUTE(F$1,"standard",""),"|Float",""),ChapterTable!$1:$1,0),0),
      VLOOKUP($A1834-ChapterTable!$Q$11,ChapterTable!$1:$1048576,MATCH("최종"&amp;SUBSTITUTE(SUBSTITUTE(F$1,"standard",""),"|Float",""),ChapterTable!$1:$1,0),0)*ChapterTable!$Q$14
    ),
  OFFSET(F1834,-$B1834+IF($L1834,1,0),0)*
    (VLOOKUP(SUBSTITUTE(SUBSTITUTE(F$1,"standard",""),"|Float","")&amp;"인게임누적곱배수",ChapterTable!$S:$T,2,0)^D1834
    +VLOOKUP(SUBSTITUTE(SUBSTITUTE(F$1,"standard",""),"|Float","")&amp;"인게임누적합배수",ChapterTable!$S:$T,2,0)*D1834)
  )
  )
  )
)</f>
        <v>19851.189697265625</v>
      </c>
      <c r="G1834" t="s">
        <v>76</v>
      </c>
      <c r="J1834" t="str">
        <f>IF(ISBLANK(I1834),"",
IFERROR(VLOOKUP(I1834,[1]StringTable!$1:$1048576,MATCH([1]StringTable!$B$1,[1]StringTable!$1:$1,0),0),
IFERROR(VLOOKUP(I1834,[1]InApkStringTable!$1:$1048576,MATCH([1]InApkStringTable!$B$1,[1]InApkStringTable!$1:$1,0),0),
"스트링없음")))</f>
        <v/>
      </c>
      <c r="L1834" t="b">
        <v>1</v>
      </c>
      <c r="N1834" t="str">
        <f>IF(ISBLANK(M1834),"",IF(ISERROR(VLOOKUP(M1834,MapTable!$A:$A,1,0)),"맵없음",""))</f>
        <v/>
      </c>
      <c r="O1834">
        <f t="shared" si="113"/>
        <v>5</v>
      </c>
      <c r="Q1834">
        <f t="shared" si="114"/>
        <v>5</v>
      </c>
      <c r="R1834" t="b">
        <f t="shared" ca="1" si="115"/>
        <v>0</v>
      </c>
      <c r="T1834" t="b">
        <f t="shared" ca="1" si="116"/>
        <v>0</v>
      </c>
      <c r="X1834" t="str">
        <f>IF(ISBLANK(W1834),"",
IF(ISERROR(FIND(",",W1834)),
  IF(ISERROR(VLOOKUP(W1834,MapTable!$A:$A,1,0)),"맵없음",
  ""),
IF(ISERROR(FIND(",",W1834,FIND(",",W1834)+1)),
  IF(OR(ISERROR(VLOOKUP(LEFT(W1834,FIND(",",W1834)-1),MapTable!$A:$A,1,0)),ISERROR(VLOOKUP(TRIM(MID(W1834,FIND(",",W1834)+1,999)),MapTable!$A:$A,1,0))),"맵없음",
  ""),
IF(ISERROR(FIND(",",W1834,FIND(",",W1834,FIND(",",W1834)+1)+1)),
  IF(OR(ISERROR(VLOOKUP(LEFT(W1834,FIND(",",W1834)-1),MapTable!$A:$A,1,0)),ISERROR(VLOOKUP(TRIM(MID(W1834,FIND(",",W1834)+1,FIND(",",W1834,FIND(",",W1834)+1)-FIND(",",W1834)-1)),MapTable!$A:$A,1,0)),ISERROR(VLOOKUP(TRIM(MID(W1834,FIND(",",W1834,FIND(",",W1834)+1)+1,999)),MapTable!$A:$A,1,0))),"맵없음",
  ""),
IF(ISERROR(FIND(",",W1834,FIND(",",W1834,FIND(",",W1834,FIND(",",W1834)+1)+1)+1)),
  IF(OR(ISERROR(VLOOKUP(LEFT(W1834,FIND(",",W1834)-1),MapTable!$A:$A,1,0)),ISERROR(VLOOKUP(TRIM(MID(W1834,FIND(",",W1834)+1,FIND(",",W1834,FIND(",",W1834)+1)-FIND(",",W1834)-1)),MapTable!$A:$A,1,0)),ISERROR(VLOOKUP(TRIM(MID(W1834,FIND(",",W1834,FIND(",",W1834)+1)+1,FIND(",",W1834,FIND(",",W1834,FIND(",",W1834)+1)+1)-FIND(",",W1834,FIND(",",W1834)+1)-1)),MapTable!$A:$A,1,0)),ISERROR(VLOOKUP(TRIM(MID(W1834,FIND(",",W1834,FIND(",",W1834,FIND(",",W1834)+1)+1)+1,999)),MapTable!$A:$A,1,0))),"맵없음",
  ""),
)))))</f>
        <v/>
      </c>
      <c r="AC1834" t="str">
        <f>IF(ISBLANK(AB1834),"",IF(ISERROR(VLOOKUP(AB1834,[3]DropTable!$A:$A,1,0)),"드랍없음",""))</f>
        <v/>
      </c>
      <c r="AE1834" t="str">
        <f>IF(ISBLANK(AD1834),"",IF(ISERROR(VLOOKUP(AD1834,[3]DropTable!$A:$A,1,0)),"드랍없음",""))</f>
        <v/>
      </c>
      <c r="AG1834">
        <v>9.8000000000000007</v>
      </c>
      <c r="AH1834">
        <v>1</v>
      </c>
    </row>
    <row r="1835" spans="1:34" x14ac:dyDescent="0.3">
      <c r="A1835">
        <v>14</v>
      </c>
      <c r="B1835">
        <v>44</v>
      </c>
      <c r="C1835">
        <f>IF(OR($L1835=TRUE,$A1835=0,MOD($A1835,ChapterTable!$S$20)&lt;&gt;0),
MAX(0,INT(($B1835+ChapterTable!$Q$26+VLOOKUP(SUBSTITUTE(C$1,"성장단계","")&amp;"단계오프셋",ChapterTable!$S:$T,2,0))/ChapterTable!$Q$23)),
MAX(0,INT(($B1835+ChapterTable!$S$26+VLOOKUP(SUBSTITUTE(C$1,"성장단계","")&amp;"보스단계오프셋",ChapterTable!$S:$T,2,0))/ChapterTable!$S$23)))</f>
        <v>4</v>
      </c>
      <c r="D1835">
        <f>IF(OR($L1835=TRUE,$A1835=0,MOD($A1835,ChapterTable!$S$20)&lt;&gt;0),
MAX(0,INT(($B1835+ChapterTable!$Q$26+VLOOKUP(SUBSTITUTE(D$1,"성장단계","")&amp;"단계오프셋",ChapterTable!$S:$T,2,0))/ChapterTable!$Q$23)),
MAX(0,INT(($B1835+ChapterTable!$S$26+VLOOKUP(SUBSTITUTE(D$1,"성장단계","")&amp;"보스단계오프셋",ChapterTable!$S:$T,2,0))/ChapterTable!$S$23)))</f>
        <v>4</v>
      </c>
      <c r="E1835" s="1">
        <f ca="1">IF(AND($A1835=0,$B1835=1),
    VLOOKUP(1,ChapterTable!$1:$1048576,MATCH("최종"&amp;SUBSTITUTE(SUBSTITUTE(E$1,"standard",""),"|Float",""),ChapterTable!$1:$1,0),0)*ChapterTable!$Q$17,
  IF(AND($A1835=0,$B1835=0),
    E1836,
  IF($B1835=0,
    VLOOKUP($A1835,ChapterTable!$1:$1048576,MATCH("최종"&amp;SUBSTITUTE(SUBSTITUTE(E$1,"standard",""),"|Float",""),ChapterTable!$1:$1,0),0),
  IF($B1835=1,
    IF($L1835=FALSE,
      VLOOKUP($A1835,ChapterTable!$1:$1048576,MATCH("최종"&amp;SUBSTITUTE(SUBSTITUTE(E$1,"standard",""),"|Float",""),ChapterTable!$1:$1,0),0),
      VLOOKUP($A1835-ChapterTable!$Q$11,ChapterTable!$1:$1048576,MATCH("최종"&amp;SUBSTITUTE(SUBSTITUTE(E$1,"standard",""),"|Float",""),ChapterTable!$1:$1,0),0)*ChapterTable!$Q$14
    ),
  OFFSET(E1835,-$B1835+IF($L1835,1,0),0)*
    (VLOOKUP(SUBSTITUTE(SUBSTITUTE(E$1,"standard",""),"|Float","")&amp;"인게임누적곱배수",ChapterTable!$S:$T,2,0)^C1835
    +VLOOKUP(SUBSTITUTE(SUBSTITUTE(E$1,"standard",""),"|Float","")&amp;"인게임누적합배수",ChapterTable!$S:$T,2,0)*C1835)
  )
  )
  )
)</f>
        <v>47642.855273437497</v>
      </c>
      <c r="F1835" s="1">
        <f ca="1">IF(AND($A1835=0,$B1835=1),
    VLOOKUP(1,ChapterTable!$1:$1048576,MATCH("최종"&amp;SUBSTITUTE(SUBSTITUTE(F$1,"standard",""),"|Float",""),ChapterTable!$1:$1,0),0)*ChapterTable!$Q$17,
  IF(AND($A1835=0,$B1835=0),
    F1836,
  IF($B1835=0,
    VLOOKUP($A1835,ChapterTable!$1:$1048576,MATCH("최종"&amp;SUBSTITUTE(SUBSTITUTE(F$1,"standard",""),"|Float",""),ChapterTable!$1:$1,0),0),
  IF($B1835=1,
    IF($L1835=FALSE,
      VLOOKUP($A1835,ChapterTable!$1:$1048576,MATCH("최종"&amp;SUBSTITUTE(SUBSTITUTE(F$1,"standard",""),"|Float",""),ChapterTable!$1:$1,0),0),
      VLOOKUP($A1835-ChapterTable!$Q$11,ChapterTable!$1:$1048576,MATCH("최종"&amp;SUBSTITUTE(SUBSTITUTE(F$1,"standard",""),"|Float",""),ChapterTable!$1:$1,0),0)*ChapterTable!$Q$14
    ),
  OFFSET(F1835,-$B1835+IF($L1835,1,0),0)*
    (VLOOKUP(SUBSTITUTE(SUBSTITUTE(F$1,"standard",""),"|Float","")&amp;"인게임누적곱배수",ChapterTable!$S:$T,2,0)^D1835
    +VLOOKUP(SUBSTITUTE(SUBSTITUTE(F$1,"standard",""),"|Float","")&amp;"인게임누적합배수",ChapterTable!$S:$T,2,0)*D1835)
  )
  )
  )
)</f>
        <v>19851.189697265625</v>
      </c>
      <c r="G1835" t="s">
        <v>76</v>
      </c>
      <c r="J1835" t="str">
        <f>IF(ISBLANK(I1835),"",
IFERROR(VLOOKUP(I1835,[1]StringTable!$1:$1048576,MATCH([1]StringTable!$B$1,[1]StringTable!$1:$1,0),0),
IFERROR(VLOOKUP(I1835,[1]InApkStringTable!$1:$1048576,MATCH([1]InApkStringTable!$B$1,[1]InApkStringTable!$1:$1,0),0),
"스트링없음")))</f>
        <v/>
      </c>
      <c r="L1835" t="b">
        <v>1</v>
      </c>
      <c r="N1835" t="str">
        <f>IF(ISBLANK(M1835),"",IF(ISERROR(VLOOKUP(M1835,MapTable!$A:$A,1,0)),"맵없음",""))</f>
        <v/>
      </c>
      <c r="O1835">
        <f t="shared" si="113"/>
        <v>5</v>
      </c>
      <c r="Q1835">
        <f t="shared" si="114"/>
        <v>5</v>
      </c>
      <c r="R1835" t="b">
        <f t="shared" ca="1" si="115"/>
        <v>0</v>
      </c>
      <c r="T1835" t="b">
        <f t="shared" ca="1" si="116"/>
        <v>0</v>
      </c>
      <c r="X1835" t="str">
        <f>IF(ISBLANK(W1835),"",
IF(ISERROR(FIND(",",W1835)),
  IF(ISERROR(VLOOKUP(W1835,MapTable!$A:$A,1,0)),"맵없음",
  ""),
IF(ISERROR(FIND(",",W1835,FIND(",",W1835)+1)),
  IF(OR(ISERROR(VLOOKUP(LEFT(W1835,FIND(",",W1835)-1),MapTable!$A:$A,1,0)),ISERROR(VLOOKUP(TRIM(MID(W1835,FIND(",",W1835)+1,999)),MapTable!$A:$A,1,0))),"맵없음",
  ""),
IF(ISERROR(FIND(",",W1835,FIND(",",W1835,FIND(",",W1835)+1)+1)),
  IF(OR(ISERROR(VLOOKUP(LEFT(W1835,FIND(",",W1835)-1),MapTable!$A:$A,1,0)),ISERROR(VLOOKUP(TRIM(MID(W1835,FIND(",",W1835)+1,FIND(",",W1835,FIND(",",W1835)+1)-FIND(",",W1835)-1)),MapTable!$A:$A,1,0)),ISERROR(VLOOKUP(TRIM(MID(W1835,FIND(",",W1835,FIND(",",W1835)+1)+1,999)),MapTable!$A:$A,1,0))),"맵없음",
  ""),
IF(ISERROR(FIND(",",W1835,FIND(",",W1835,FIND(",",W1835,FIND(",",W1835)+1)+1)+1)),
  IF(OR(ISERROR(VLOOKUP(LEFT(W1835,FIND(",",W1835)-1),MapTable!$A:$A,1,0)),ISERROR(VLOOKUP(TRIM(MID(W1835,FIND(",",W1835)+1,FIND(",",W1835,FIND(",",W1835)+1)-FIND(",",W1835)-1)),MapTable!$A:$A,1,0)),ISERROR(VLOOKUP(TRIM(MID(W1835,FIND(",",W1835,FIND(",",W1835)+1)+1,FIND(",",W1835,FIND(",",W1835,FIND(",",W1835)+1)+1)-FIND(",",W1835,FIND(",",W1835)+1)-1)),MapTable!$A:$A,1,0)),ISERROR(VLOOKUP(TRIM(MID(W1835,FIND(",",W1835,FIND(",",W1835,FIND(",",W1835)+1)+1)+1,999)),MapTable!$A:$A,1,0))),"맵없음",
  ""),
)))))</f>
        <v/>
      </c>
      <c r="AC1835" t="str">
        <f>IF(ISBLANK(AB1835),"",IF(ISERROR(VLOOKUP(AB1835,[3]DropTable!$A:$A,1,0)),"드랍없음",""))</f>
        <v/>
      </c>
      <c r="AE1835" t="str">
        <f>IF(ISBLANK(AD1835),"",IF(ISERROR(VLOOKUP(AD1835,[3]DropTable!$A:$A,1,0)),"드랍없음",""))</f>
        <v/>
      </c>
      <c r="AG1835">
        <v>9.8000000000000007</v>
      </c>
      <c r="AH1835">
        <v>1</v>
      </c>
    </row>
    <row r="1836" spans="1:34" x14ac:dyDescent="0.3">
      <c r="A1836">
        <v>14</v>
      </c>
      <c r="B1836">
        <v>45</v>
      </c>
      <c r="C1836">
        <f>IF(OR($L1836=TRUE,$A1836=0,MOD($A1836,ChapterTable!$S$20)&lt;&gt;0),
MAX(0,INT(($B1836+ChapterTable!$Q$26+VLOOKUP(SUBSTITUTE(C$1,"성장단계","")&amp;"단계오프셋",ChapterTable!$S:$T,2,0))/ChapterTable!$Q$23)),
MAX(0,INT(($B1836+ChapterTable!$S$26+VLOOKUP(SUBSTITUTE(C$1,"성장단계","")&amp;"보스단계오프셋",ChapterTable!$S:$T,2,0))/ChapterTable!$S$23)))</f>
        <v>4</v>
      </c>
      <c r="D1836">
        <f>IF(OR($L1836=TRUE,$A1836=0,MOD($A1836,ChapterTable!$S$20)&lt;&gt;0),
MAX(0,INT(($B1836+ChapterTable!$Q$26+VLOOKUP(SUBSTITUTE(D$1,"성장단계","")&amp;"단계오프셋",ChapterTable!$S:$T,2,0))/ChapterTable!$Q$23)),
MAX(0,INT(($B1836+ChapterTable!$S$26+VLOOKUP(SUBSTITUTE(D$1,"성장단계","")&amp;"보스단계오프셋",ChapterTable!$S:$T,2,0))/ChapterTable!$S$23)))</f>
        <v>4</v>
      </c>
      <c r="E1836" s="1">
        <f ca="1">IF(AND($A1836=0,$B1836=1),
    VLOOKUP(1,ChapterTable!$1:$1048576,MATCH("최종"&amp;SUBSTITUTE(SUBSTITUTE(E$1,"standard",""),"|Float",""),ChapterTable!$1:$1,0),0)*ChapterTable!$Q$17,
  IF(AND($A1836=0,$B1836=0),
    E1837,
  IF($B1836=0,
    VLOOKUP($A1836,ChapterTable!$1:$1048576,MATCH("최종"&amp;SUBSTITUTE(SUBSTITUTE(E$1,"standard",""),"|Float",""),ChapterTable!$1:$1,0),0),
  IF($B1836=1,
    IF($L1836=FALSE,
      VLOOKUP($A1836,ChapterTable!$1:$1048576,MATCH("최종"&amp;SUBSTITUTE(SUBSTITUTE(E$1,"standard",""),"|Float",""),ChapterTable!$1:$1,0),0),
      VLOOKUP($A1836-ChapterTable!$Q$11,ChapterTable!$1:$1048576,MATCH("최종"&amp;SUBSTITUTE(SUBSTITUTE(E$1,"standard",""),"|Float",""),ChapterTable!$1:$1,0),0)*ChapterTable!$Q$14
    ),
  OFFSET(E1836,-$B1836+IF($L1836,1,0),0)*
    (VLOOKUP(SUBSTITUTE(SUBSTITUTE(E$1,"standard",""),"|Float","")&amp;"인게임누적곱배수",ChapterTable!$S:$T,2,0)^C1836
    +VLOOKUP(SUBSTITUTE(SUBSTITUTE(E$1,"standard",""),"|Float","")&amp;"인게임누적합배수",ChapterTable!$S:$T,2,0)*C1836)
  )
  )
  )
)</f>
        <v>47642.855273437497</v>
      </c>
      <c r="F1836" s="1">
        <f ca="1">IF(AND($A1836=0,$B1836=1),
    VLOOKUP(1,ChapterTable!$1:$1048576,MATCH("최종"&amp;SUBSTITUTE(SUBSTITUTE(F$1,"standard",""),"|Float",""),ChapterTable!$1:$1,0),0)*ChapterTable!$Q$17,
  IF(AND($A1836=0,$B1836=0),
    F1837,
  IF($B1836=0,
    VLOOKUP($A1836,ChapterTable!$1:$1048576,MATCH("최종"&amp;SUBSTITUTE(SUBSTITUTE(F$1,"standard",""),"|Float",""),ChapterTable!$1:$1,0),0),
  IF($B1836=1,
    IF($L1836=FALSE,
      VLOOKUP($A1836,ChapterTable!$1:$1048576,MATCH("최종"&amp;SUBSTITUTE(SUBSTITUTE(F$1,"standard",""),"|Float",""),ChapterTable!$1:$1,0),0),
      VLOOKUP($A1836-ChapterTable!$Q$11,ChapterTable!$1:$1048576,MATCH("최종"&amp;SUBSTITUTE(SUBSTITUTE(F$1,"standard",""),"|Float",""),ChapterTable!$1:$1,0),0)*ChapterTable!$Q$14
    ),
  OFFSET(F1836,-$B1836+IF($L1836,1,0),0)*
    (VLOOKUP(SUBSTITUTE(SUBSTITUTE(F$1,"standard",""),"|Float","")&amp;"인게임누적곱배수",ChapterTable!$S:$T,2,0)^D1836
    +VLOOKUP(SUBSTITUTE(SUBSTITUTE(F$1,"standard",""),"|Float","")&amp;"인게임누적합배수",ChapterTable!$S:$T,2,0)*D1836)
  )
  )
  )
)</f>
        <v>19851.189697265625</v>
      </c>
      <c r="G1836" t="s">
        <v>76</v>
      </c>
      <c r="J1836" t="str">
        <f>IF(ISBLANK(I1836),"",
IFERROR(VLOOKUP(I1836,[1]StringTable!$1:$1048576,MATCH([1]StringTable!$B$1,[1]StringTable!$1:$1,0),0),
IFERROR(VLOOKUP(I1836,[1]InApkStringTable!$1:$1048576,MATCH([1]InApkStringTable!$B$1,[1]InApkStringTable!$1:$1,0),0),
"스트링없음")))</f>
        <v/>
      </c>
      <c r="L1836" t="b">
        <v>1</v>
      </c>
      <c r="N1836" t="str">
        <f>IF(ISBLANK(M1836),"",IF(ISERROR(VLOOKUP(M1836,MapTable!$A:$A,1,0)),"맵없음",""))</f>
        <v/>
      </c>
      <c r="O1836">
        <f t="shared" si="113"/>
        <v>11</v>
      </c>
      <c r="Q1836">
        <f t="shared" si="114"/>
        <v>11</v>
      </c>
      <c r="R1836" t="b">
        <f t="shared" ca="1" si="115"/>
        <v>0</v>
      </c>
      <c r="T1836" t="b">
        <f t="shared" ca="1" si="116"/>
        <v>0</v>
      </c>
      <c r="X1836" t="str">
        <f>IF(ISBLANK(W1836),"",
IF(ISERROR(FIND(",",W1836)),
  IF(ISERROR(VLOOKUP(W1836,MapTable!$A:$A,1,0)),"맵없음",
  ""),
IF(ISERROR(FIND(",",W1836,FIND(",",W1836)+1)),
  IF(OR(ISERROR(VLOOKUP(LEFT(W1836,FIND(",",W1836)-1),MapTable!$A:$A,1,0)),ISERROR(VLOOKUP(TRIM(MID(W1836,FIND(",",W1836)+1,999)),MapTable!$A:$A,1,0))),"맵없음",
  ""),
IF(ISERROR(FIND(",",W1836,FIND(",",W1836,FIND(",",W1836)+1)+1)),
  IF(OR(ISERROR(VLOOKUP(LEFT(W1836,FIND(",",W1836)-1),MapTable!$A:$A,1,0)),ISERROR(VLOOKUP(TRIM(MID(W1836,FIND(",",W1836)+1,FIND(",",W1836,FIND(",",W1836)+1)-FIND(",",W1836)-1)),MapTable!$A:$A,1,0)),ISERROR(VLOOKUP(TRIM(MID(W1836,FIND(",",W1836,FIND(",",W1836)+1)+1,999)),MapTable!$A:$A,1,0))),"맵없음",
  ""),
IF(ISERROR(FIND(",",W1836,FIND(",",W1836,FIND(",",W1836,FIND(",",W1836)+1)+1)+1)),
  IF(OR(ISERROR(VLOOKUP(LEFT(W1836,FIND(",",W1836)-1),MapTable!$A:$A,1,0)),ISERROR(VLOOKUP(TRIM(MID(W1836,FIND(",",W1836)+1,FIND(",",W1836,FIND(",",W1836)+1)-FIND(",",W1836)-1)),MapTable!$A:$A,1,0)),ISERROR(VLOOKUP(TRIM(MID(W1836,FIND(",",W1836,FIND(",",W1836)+1)+1,FIND(",",W1836,FIND(",",W1836,FIND(",",W1836)+1)+1)-FIND(",",W1836,FIND(",",W1836)+1)-1)),MapTable!$A:$A,1,0)),ISERROR(VLOOKUP(TRIM(MID(W1836,FIND(",",W1836,FIND(",",W1836,FIND(",",W1836)+1)+1)+1,999)),MapTable!$A:$A,1,0))),"맵없음",
  ""),
)))))</f>
        <v/>
      </c>
      <c r="AC1836" t="str">
        <f>IF(ISBLANK(AB1836),"",IF(ISERROR(VLOOKUP(AB1836,[3]DropTable!$A:$A,1,0)),"드랍없음",""))</f>
        <v/>
      </c>
      <c r="AE1836" t="str">
        <f>IF(ISBLANK(AD1836),"",IF(ISERROR(VLOOKUP(AD1836,[3]DropTable!$A:$A,1,0)),"드랍없음",""))</f>
        <v/>
      </c>
      <c r="AG1836">
        <v>9.8000000000000007</v>
      </c>
      <c r="AH1836">
        <v>1</v>
      </c>
    </row>
    <row r="1837" spans="1:34" x14ac:dyDescent="0.3">
      <c r="A1837">
        <v>14</v>
      </c>
      <c r="B1837">
        <v>46</v>
      </c>
      <c r="C1837">
        <f>IF(OR($L1837=TRUE,$A1837=0,MOD($A1837,ChapterTable!$S$20)&lt;&gt;0),
MAX(0,INT(($B1837+ChapterTable!$Q$26+VLOOKUP(SUBSTITUTE(C$1,"성장단계","")&amp;"단계오프셋",ChapterTable!$S:$T,2,0))/ChapterTable!$Q$23)),
MAX(0,INT(($B1837+ChapterTable!$S$26+VLOOKUP(SUBSTITUTE(C$1,"성장단계","")&amp;"보스단계오프셋",ChapterTable!$S:$T,2,0))/ChapterTable!$S$23)))</f>
        <v>5</v>
      </c>
      <c r="D1837">
        <f>IF(OR($L1837=TRUE,$A1837=0,MOD($A1837,ChapterTable!$S$20)&lt;&gt;0),
MAX(0,INT(($B1837+ChapterTable!$Q$26+VLOOKUP(SUBSTITUTE(D$1,"성장단계","")&amp;"단계오프셋",ChapterTable!$S:$T,2,0))/ChapterTable!$Q$23)),
MAX(0,INT(($B1837+ChapterTable!$S$26+VLOOKUP(SUBSTITUTE(D$1,"성장단계","")&amp;"보스단계오프셋",ChapterTable!$S:$T,2,0))/ChapterTable!$S$23)))</f>
        <v>4</v>
      </c>
      <c r="E1837" s="1">
        <f ca="1">IF(AND($A1837=0,$B1837=1),
    VLOOKUP(1,ChapterTable!$1:$1048576,MATCH("최종"&amp;SUBSTITUTE(SUBSTITUTE(E$1,"standard",""),"|Float",""),ChapterTable!$1:$1,0),0)*ChapterTable!$Q$17,
  IF(AND($A1837=0,$B1837=0),
    E1838,
  IF($B1837=0,
    VLOOKUP($A1837,ChapterTable!$1:$1048576,MATCH("최종"&amp;SUBSTITUTE(SUBSTITUTE(E$1,"standard",""),"|Float",""),ChapterTable!$1:$1,0),0),
  IF($B1837=1,
    IF($L1837=FALSE,
      VLOOKUP($A1837,ChapterTable!$1:$1048576,MATCH("최종"&amp;SUBSTITUTE(SUBSTITUTE(E$1,"standard",""),"|Float",""),ChapterTable!$1:$1,0),0),
      VLOOKUP($A1837-ChapterTable!$Q$11,ChapterTable!$1:$1048576,MATCH("최종"&amp;SUBSTITUTE(SUBSTITUTE(E$1,"standard",""),"|Float",""),ChapterTable!$1:$1,0),0)*ChapterTable!$Q$14
    ),
  OFFSET(E1837,-$B1837+IF($L1837,1,0),0)*
    (VLOOKUP(SUBSTITUTE(SUBSTITUTE(E$1,"standard",""),"|Float","")&amp;"인게임누적곱배수",ChapterTable!$S:$T,2,0)^C1837
    +VLOOKUP(SUBSTITUTE(SUBSTITUTE(E$1,"standard",""),"|Float","")&amp;"인게임누적합배수",ChapterTable!$S:$T,2,0)*C1837)
  )
  )
  )
)</f>
        <v>54590.771667480469</v>
      </c>
      <c r="F1837" s="1">
        <f ca="1">IF(AND($A1837=0,$B1837=1),
    VLOOKUP(1,ChapterTable!$1:$1048576,MATCH("최종"&amp;SUBSTITUTE(SUBSTITUTE(F$1,"standard",""),"|Float",""),ChapterTable!$1:$1,0),0)*ChapterTable!$Q$17,
  IF(AND($A1837=0,$B1837=0),
    F1838,
  IF($B1837=0,
    VLOOKUP($A1837,ChapterTable!$1:$1048576,MATCH("최종"&amp;SUBSTITUTE(SUBSTITUTE(F$1,"standard",""),"|Float",""),ChapterTable!$1:$1,0),0),
  IF($B1837=1,
    IF($L1837=FALSE,
      VLOOKUP($A1837,ChapterTable!$1:$1048576,MATCH("최종"&amp;SUBSTITUTE(SUBSTITUTE(F$1,"standard",""),"|Float",""),ChapterTable!$1:$1,0),0),
      VLOOKUP($A1837-ChapterTable!$Q$11,ChapterTable!$1:$1048576,MATCH("최종"&amp;SUBSTITUTE(SUBSTITUTE(F$1,"standard",""),"|Float",""),ChapterTable!$1:$1,0),0)*ChapterTable!$Q$14
    ),
  OFFSET(F1837,-$B1837+IF($L1837,1,0),0)*
    (VLOOKUP(SUBSTITUTE(SUBSTITUTE(F$1,"standard",""),"|Float","")&amp;"인게임누적곱배수",ChapterTable!$S:$T,2,0)^D1837
    +VLOOKUP(SUBSTITUTE(SUBSTITUTE(F$1,"standard",""),"|Float","")&amp;"인게임누적합배수",ChapterTable!$S:$T,2,0)*D1837)
  )
  )
  )
)</f>
        <v>19851.189697265625</v>
      </c>
      <c r="G1837" t="s">
        <v>76</v>
      </c>
      <c r="J1837" t="str">
        <f>IF(ISBLANK(I1837),"",
IFERROR(VLOOKUP(I1837,[1]StringTable!$1:$1048576,MATCH([1]StringTable!$B$1,[1]StringTable!$1:$1,0),0),
IFERROR(VLOOKUP(I1837,[1]InApkStringTable!$1:$1048576,MATCH([1]InApkStringTable!$B$1,[1]InApkStringTable!$1:$1,0),0),
"스트링없음")))</f>
        <v/>
      </c>
      <c r="L1837" t="b">
        <v>1</v>
      </c>
      <c r="N1837" t="str">
        <f>IF(ISBLANK(M1837),"",IF(ISERROR(VLOOKUP(M1837,MapTable!$A:$A,1,0)),"맵없음",""))</f>
        <v/>
      </c>
      <c r="O1837">
        <f t="shared" si="113"/>
        <v>5</v>
      </c>
      <c r="Q1837">
        <f t="shared" si="114"/>
        <v>5</v>
      </c>
      <c r="R1837" t="b">
        <f t="shared" ca="1" si="115"/>
        <v>0</v>
      </c>
      <c r="T1837" t="b">
        <f t="shared" ca="1" si="116"/>
        <v>0</v>
      </c>
      <c r="X1837" t="str">
        <f>IF(ISBLANK(W1837),"",
IF(ISERROR(FIND(",",W1837)),
  IF(ISERROR(VLOOKUP(W1837,MapTable!$A:$A,1,0)),"맵없음",
  ""),
IF(ISERROR(FIND(",",W1837,FIND(",",W1837)+1)),
  IF(OR(ISERROR(VLOOKUP(LEFT(W1837,FIND(",",W1837)-1),MapTable!$A:$A,1,0)),ISERROR(VLOOKUP(TRIM(MID(W1837,FIND(",",W1837)+1,999)),MapTable!$A:$A,1,0))),"맵없음",
  ""),
IF(ISERROR(FIND(",",W1837,FIND(",",W1837,FIND(",",W1837)+1)+1)),
  IF(OR(ISERROR(VLOOKUP(LEFT(W1837,FIND(",",W1837)-1),MapTable!$A:$A,1,0)),ISERROR(VLOOKUP(TRIM(MID(W1837,FIND(",",W1837)+1,FIND(",",W1837,FIND(",",W1837)+1)-FIND(",",W1837)-1)),MapTable!$A:$A,1,0)),ISERROR(VLOOKUP(TRIM(MID(W1837,FIND(",",W1837,FIND(",",W1837)+1)+1,999)),MapTable!$A:$A,1,0))),"맵없음",
  ""),
IF(ISERROR(FIND(",",W1837,FIND(",",W1837,FIND(",",W1837,FIND(",",W1837)+1)+1)+1)),
  IF(OR(ISERROR(VLOOKUP(LEFT(W1837,FIND(",",W1837)-1),MapTable!$A:$A,1,0)),ISERROR(VLOOKUP(TRIM(MID(W1837,FIND(",",W1837)+1,FIND(",",W1837,FIND(",",W1837)+1)-FIND(",",W1837)-1)),MapTable!$A:$A,1,0)),ISERROR(VLOOKUP(TRIM(MID(W1837,FIND(",",W1837,FIND(",",W1837)+1)+1,FIND(",",W1837,FIND(",",W1837,FIND(",",W1837)+1)+1)-FIND(",",W1837,FIND(",",W1837)+1)-1)),MapTable!$A:$A,1,0)),ISERROR(VLOOKUP(TRIM(MID(W1837,FIND(",",W1837,FIND(",",W1837,FIND(",",W1837)+1)+1)+1,999)),MapTable!$A:$A,1,0))),"맵없음",
  ""),
)))))</f>
        <v/>
      </c>
      <c r="AC1837" t="str">
        <f>IF(ISBLANK(AB1837),"",IF(ISERROR(VLOOKUP(AB1837,[3]DropTable!$A:$A,1,0)),"드랍없음",""))</f>
        <v/>
      </c>
      <c r="AE1837" t="str">
        <f>IF(ISBLANK(AD1837),"",IF(ISERROR(VLOOKUP(AD1837,[3]DropTable!$A:$A,1,0)),"드랍없음",""))</f>
        <v/>
      </c>
      <c r="AG1837">
        <v>9.8000000000000007</v>
      </c>
      <c r="AH1837">
        <v>1</v>
      </c>
    </row>
    <row r="1838" spans="1:34" x14ac:dyDescent="0.3">
      <c r="A1838">
        <v>14</v>
      </c>
      <c r="B1838">
        <v>47</v>
      </c>
      <c r="C1838">
        <f>IF(OR($L1838=TRUE,$A1838=0,MOD($A1838,ChapterTable!$S$20)&lt;&gt;0),
MAX(0,INT(($B1838+ChapterTable!$Q$26+VLOOKUP(SUBSTITUTE(C$1,"성장단계","")&amp;"단계오프셋",ChapterTable!$S:$T,2,0))/ChapterTable!$Q$23)),
MAX(0,INT(($B1838+ChapterTable!$S$26+VLOOKUP(SUBSTITUTE(C$1,"성장단계","")&amp;"보스단계오프셋",ChapterTable!$S:$T,2,0))/ChapterTable!$S$23)))</f>
        <v>5</v>
      </c>
      <c r="D1838">
        <f>IF(OR($L1838=TRUE,$A1838=0,MOD($A1838,ChapterTable!$S$20)&lt;&gt;0),
MAX(0,INT(($B1838+ChapterTable!$Q$26+VLOOKUP(SUBSTITUTE(D$1,"성장단계","")&amp;"단계오프셋",ChapterTable!$S:$T,2,0))/ChapterTable!$Q$23)),
MAX(0,INT(($B1838+ChapterTable!$S$26+VLOOKUP(SUBSTITUTE(D$1,"성장단계","")&amp;"보스단계오프셋",ChapterTable!$S:$T,2,0))/ChapterTable!$S$23)))</f>
        <v>4</v>
      </c>
      <c r="E1838" s="1">
        <f ca="1">IF(AND($A1838=0,$B1838=1),
    VLOOKUP(1,ChapterTable!$1:$1048576,MATCH("최종"&amp;SUBSTITUTE(SUBSTITUTE(E$1,"standard",""),"|Float",""),ChapterTable!$1:$1,0),0)*ChapterTable!$Q$17,
  IF(AND($A1838=0,$B1838=0),
    E1839,
  IF($B1838=0,
    VLOOKUP($A1838,ChapterTable!$1:$1048576,MATCH("최종"&amp;SUBSTITUTE(SUBSTITUTE(E$1,"standard",""),"|Float",""),ChapterTable!$1:$1,0),0),
  IF($B1838=1,
    IF($L1838=FALSE,
      VLOOKUP($A1838,ChapterTable!$1:$1048576,MATCH("최종"&amp;SUBSTITUTE(SUBSTITUTE(E$1,"standard",""),"|Float",""),ChapterTable!$1:$1,0),0),
      VLOOKUP($A1838-ChapterTable!$Q$11,ChapterTable!$1:$1048576,MATCH("최종"&amp;SUBSTITUTE(SUBSTITUTE(E$1,"standard",""),"|Float",""),ChapterTable!$1:$1,0),0)*ChapterTable!$Q$14
    ),
  OFFSET(E1838,-$B1838+IF($L1838,1,0),0)*
    (VLOOKUP(SUBSTITUTE(SUBSTITUTE(E$1,"standard",""),"|Float","")&amp;"인게임누적곱배수",ChapterTable!$S:$T,2,0)^C1838
    +VLOOKUP(SUBSTITUTE(SUBSTITUTE(E$1,"standard",""),"|Float","")&amp;"인게임누적합배수",ChapterTable!$S:$T,2,0)*C1838)
  )
  )
  )
)</f>
        <v>54590.771667480469</v>
      </c>
      <c r="F1838" s="1">
        <f ca="1">IF(AND($A1838=0,$B1838=1),
    VLOOKUP(1,ChapterTable!$1:$1048576,MATCH("최종"&amp;SUBSTITUTE(SUBSTITUTE(F$1,"standard",""),"|Float",""),ChapterTable!$1:$1,0),0)*ChapterTable!$Q$17,
  IF(AND($A1838=0,$B1838=0),
    F1839,
  IF($B1838=0,
    VLOOKUP($A1838,ChapterTable!$1:$1048576,MATCH("최종"&amp;SUBSTITUTE(SUBSTITUTE(F$1,"standard",""),"|Float",""),ChapterTable!$1:$1,0),0),
  IF($B1838=1,
    IF($L1838=FALSE,
      VLOOKUP($A1838,ChapterTable!$1:$1048576,MATCH("최종"&amp;SUBSTITUTE(SUBSTITUTE(F$1,"standard",""),"|Float",""),ChapterTable!$1:$1,0),0),
      VLOOKUP($A1838-ChapterTable!$Q$11,ChapterTable!$1:$1048576,MATCH("최종"&amp;SUBSTITUTE(SUBSTITUTE(F$1,"standard",""),"|Float",""),ChapterTable!$1:$1,0),0)*ChapterTable!$Q$14
    ),
  OFFSET(F1838,-$B1838+IF($L1838,1,0),0)*
    (VLOOKUP(SUBSTITUTE(SUBSTITUTE(F$1,"standard",""),"|Float","")&amp;"인게임누적곱배수",ChapterTable!$S:$T,2,0)^D1838
    +VLOOKUP(SUBSTITUTE(SUBSTITUTE(F$1,"standard",""),"|Float","")&amp;"인게임누적합배수",ChapterTable!$S:$T,2,0)*D1838)
  )
  )
  )
)</f>
        <v>19851.189697265625</v>
      </c>
      <c r="G1838" t="s">
        <v>76</v>
      </c>
      <c r="J1838" t="str">
        <f>IF(ISBLANK(I1838),"",
IFERROR(VLOOKUP(I1838,[1]StringTable!$1:$1048576,MATCH([1]StringTable!$B$1,[1]StringTable!$1:$1,0),0),
IFERROR(VLOOKUP(I1838,[1]InApkStringTable!$1:$1048576,MATCH([1]InApkStringTable!$B$1,[1]InApkStringTable!$1:$1,0),0),
"스트링없음")))</f>
        <v/>
      </c>
      <c r="L1838" t="b">
        <v>1</v>
      </c>
      <c r="N1838" t="str">
        <f>IF(ISBLANK(M1838),"",IF(ISERROR(VLOOKUP(M1838,MapTable!$A:$A,1,0)),"맵없음",""))</f>
        <v/>
      </c>
      <c r="O1838">
        <f t="shared" si="113"/>
        <v>5</v>
      </c>
      <c r="Q1838">
        <f t="shared" si="114"/>
        <v>5</v>
      </c>
      <c r="R1838" t="b">
        <f t="shared" ca="1" si="115"/>
        <v>0</v>
      </c>
      <c r="T1838" t="b">
        <f t="shared" ca="1" si="116"/>
        <v>0</v>
      </c>
      <c r="X1838" t="str">
        <f>IF(ISBLANK(W1838),"",
IF(ISERROR(FIND(",",W1838)),
  IF(ISERROR(VLOOKUP(W1838,MapTable!$A:$A,1,0)),"맵없음",
  ""),
IF(ISERROR(FIND(",",W1838,FIND(",",W1838)+1)),
  IF(OR(ISERROR(VLOOKUP(LEFT(W1838,FIND(",",W1838)-1),MapTable!$A:$A,1,0)),ISERROR(VLOOKUP(TRIM(MID(W1838,FIND(",",W1838)+1,999)),MapTable!$A:$A,1,0))),"맵없음",
  ""),
IF(ISERROR(FIND(",",W1838,FIND(",",W1838,FIND(",",W1838)+1)+1)),
  IF(OR(ISERROR(VLOOKUP(LEFT(W1838,FIND(",",W1838)-1),MapTable!$A:$A,1,0)),ISERROR(VLOOKUP(TRIM(MID(W1838,FIND(",",W1838)+1,FIND(",",W1838,FIND(",",W1838)+1)-FIND(",",W1838)-1)),MapTable!$A:$A,1,0)),ISERROR(VLOOKUP(TRIM(MID(W1838,FIND(",",W1838,FIND(",",W1838)+1)+1,999)),MapTable!$A:$A,1,0))),"맵없음",
  ""),
IF(ISERROR(FIND(",",W1838,FIND(",",W1838,FIND(",",W1838,FIND(",",W1838)+1)+1)+1)),
  IF(OR(ISERROR(VLOOKUP(LEFT(W1838,FIND(",",W1838)-1),MapTable!$A:$A,1,0)),ISERROR(VLOOKUP(TRIM(MID(W1838,FIND(",",W1838)+1,FIND(",",W1838,FIND(",",W1838)+1)-FIND(",",W1838)-1)),MapTable!$A:$A,1,0)),ISERROR(VLOOKUP(TRIM(MID(W1838,FIND(",",W1838,FIND(",",W1838)+1)+1,FIND(",",W1838,FIND(",",W1838,FIND(",",W1838)+1)+1)-FIND(",",W1838,FIND(",",W1838)+1)-1)),MapTable!$A:$A,1,0)),ISERROR(VLOOKUP(TRIM(MID(W1838,FIND(",",W1838,FIND(",",W1838,FIND(",",W1838)+1)+1)+1,999)),MapTable!$A:$A,1,0))),"맵없음",
  ""),
)))))</f>
        <v/>
      </c>
      <c r="AC1838" t="str">
        <f>IF(ISBLANK(AB1838),"",IF(ISERROR(VLOOKUP(AB1838,[3]DropTable!$A:$A,1,0)),"드랍없음",""))</f>
        <v/>
      </c>
      <c r="AE1838" t="str">
        <f>IF(ISBLANK(AD1838),"",IF(ISERROR(VLOOKUP(AD1838,[3]DropTable!$A:$A,1,0)),"드랍없음",""))</f>
        <v/>
      </c>
      <c r="AG1838">
        <v>9.8000000000000007</v>
      </c>
      <c r="AH1838">
        <v>1</v>
      </c>
    </row>
    <row r="1839" spans="1:34" x14ac:dyDescent="0.3">
      <c r="A1839">
        <v>14</v>
      </c>
      <c r="B1839">
        <v>48</v>
      </c>
      <c r="C1839">
        <f>IF(OR($L1839=TRUE,$A1839=0,MOD($A1839,ChapterTable!$S$20)&lt;&gt;0),
MAX(0,INT(($B1839+ChapterTable!$Q$26+VLOOKUP(SUBSTITUTE(C$1,"성장단계","")&amp;"단계오프셋",ChapterTable!$S:$T,2,0))/ChapterTable!$Q$23)),
MAX(0,INT(($B1839+ChapterTable!$S$26+VLOOKUP(SUBSTITUTE(C$1,"성장단계","")&amp;"보스단계오프셋",ChapterTable!$S:$T,2,0))/ChapterTable!$S$23)))</f>
        <v>5</v>
      </c>
      <c r="D1839">
        <f>IF(OR($L1839=TRUE,$A1839=0,MOD($A1839,ChapterTable!$S$20)&lt;&gt;0),
MAX(0,INT(($B1839+ChapterTable!$Q$26+VLOOKUP(SUBSTITUTE(D$1,"성장단계","")&amp;"단계오프셋",ChapterTable!$S:$T,2,0))/ChapterTable!$Q$23)),
MAX(0,INT(($B1839+ChapterTable!$S$26+VLOOKUP(SUBSTITUTE(D$1,"성장단계","")&amp;"보스단계오프셋",ChapterTable!$S:$T,2,0))/ChapterTable!$S$23)))</f>
        <v>4</v>
      </c>
      <c r="E1839" s="1">
        <f ca="1">IF(AND($A1839=0,$B1839=1),
    VLOOKUP(1,ChapterTable!$1:$1048576,MATCH("최종"&amp;SUBSTITUTE(SUBSTITUTE(E$1,"standard",""),"|Float",""),ChapterTable!$1:$1,0),0)*ChapterTable!$Q$17,
  IF(AND($A1839=0,$B1839=0),
    E1840,
  IF($B1839=0,
    VLOOKUP($A1839,ChapterTable!$1:$1048576,MATCH("최종"&amp;SUBSTITUTE(SUBSTITUTE(E$1,"standard",""),"|Float",""),ChapterTable!$1:$1,0),0),
  IF($B1839=1,
    IF($L1839=FALSE,
      VLOOKUP($A1839,ChapterTable!$1:$1048576,MATCH("최종"&amp;SUBSTITUTE(SUBSTITUTE(E$1,"standard",""),"|Float",""),ChapterTable!$1:$1,0),0),
      VLOOKUP($A1839-ChapterTable!$Q$11,ChapterTable!$1:$1048576,MATCH("최종"&amp;SUBSTITUTE(SUBSTITUTE(E$1,"standard",""),"|Float",""),ChapterTable!$1:$1,0),0)*ChapterTable!$Q$14
    ),
  OFFSET(E1839,-$B1839+IF($L1839,1,0),0)*
    (VLOOKUP(SUBSTITUTE(SUBSTITUTE(E$1,"standard",""),"|Float","")&amp;"인게임누적곱배수",ChapterTable!$S:$T,2,0)^C1839
    +VLOOKUP(SUBSTITUTE(SUBSTITUTE(E$1,"standard",""),"|Float","")&amp;"인게임누적합배수",ChapterTable!$S:$T,2,0)*C1839)
  )
  )
  )
)</f>
        <v>54590.771667480469</v>
      </c>
      <c r="F1839" s="1">
        <f ca="1">IF(AND($A1839=0,$B1839=1),
    VLOOKUP(1,ChapterTable!$1:$1048576,MATCH("최종"&amp;SUBSTITUTE(SUBSTITUTE(F$1,"standard",""),"|Float",""),ChapterTable!$1:$1,0),0)*ChapterTable!$Q$17,
  IF(AND($A1839=0,$B1839=0),
    F1840,
  IF($B1839=0,
    VLOOKUP($A1839,ChapterTable!$1:$1048576,MATCH("최종"&amp;SUBSTITUTE(SUBSTITUTE(F$1,"standard",""),"|Float",""),ChapterTable!$1:$1,0),0),
  IF($B1839=1,
    IF($L1839=FALSE,
      VLOOKUP($A1839,ChapterTable!$1:$1048576,MATCH("최종"&amp;SUBSTITUTE(SUBSTITUTE(F$1,"standard",""),"|Float",""),ChapterTable!$1:$1,0),0),
      VLOOKUP($A1839-ChapterTable!$Q$11,ChapterTable!$1:$1048576,MATCH("최종"&amp;SUBSTITUTE(SUBSTITUTE(F$1,"standard",""),"|Float",""),ChapterTable!$1:$1,0),0)*ChapterTable!$Q$14
    ),
  OFFSET(F1839,-$B1839+IF($L1839,1,0),0)*
    (VLOOKUP(SUBSTITUTE(SUBSTITUTE(F$1,"standard",""),"|Float","")&amp;"인게임누적곱배수",ChapterTable!$S:$T,2,0)^D1839
    +VLOOKUP(SUBSTITUTE(SUBSTITUTE(F$1,"standard",""),"|Float","")&amp;"인게임누적합배수",ChapterTable!$S:$T,2,0)*D1839)
  )
  )
  )
)</f>
        <v>19851.189697265625</v>
      </c>
      <c r="G1839" t="s">
        <v>76</v>
      </c>
      <c r="J1839" t="str">
        <f>IF(ISBLANK(I1839),"",
IFERROR(VLOOKUP(I1839,[1]StringTable!$1:$1048576,MATCH([1]StringTable!$B$1,[1]StringTable!$1:$1,0),0),
IFERROR(VLOOKUP(I1839,[1]InApkStringTable!$1:$1048576,MATCH([1]InApkStringTable!$B$1,[1]InApkStringTable!$1:$1,0),0),
"스트링없음")))</f>
        <v/>
      </c>
      <c r="L1839" t="b">
        <v>1</v>
      </c>
      <c r="N1839" t="str">
        <f>IF(ISBLANK(M1839),"",IF(ISERROR(VLOOKUP(M1839,MapTable!$A:$A,1,0)),"맵없음",""))</f>
        <v/>
      </c>
      <c r="O1839">
        <f t="shared" si="113"/>
        <v>5</v>
      </c>
      <c r="Q1839">
        <f t="shared" si="114"/>
        <v>5</v>
      </c>
      <c r="R1839" t="b">
        <f t="shared" ca="1" si="115"/>
        <v>0</v>
      </c>
      <c r="T1839" t="b">
        <f t="shared" ca="1" si="116"/>
        <v>0</v>
      </c>
      <c r="X1839" t="str">
        <f>IF(ISBLANK(W1839),"",
IF(ISERROR(FIND(",",W1839)),
  IF(ISERROR(VLOOKUP(W1839,MapTable!$A:$A,1,0)),"맵없음",
  ""),
IF(ISERROR(FIND(",",W1839,FIND(",",W1839)+1)),
  IF(OR(ISERROR(VLOOKUP(LEFT(W1839,FIND(",",W1839)-1),MapTable!$A:$A,1,0)),ISERROR(VLOOKUP(TRIM(MID(W1839,FIND(",",W1839)+1,999)),MapTable!$A:$A,1,0))),"맵없음",
  ""),
IF(ISERROR(FIND(",",W1839,FIND(",",W1839,FIND(",",W1839)+1)+1)),
  IF(OR(ISERROR(VLOOKUP(LEFT(W1839,FIND(",",W1839)-1),MapTable!$A:$A,1,0)),ISERROR(VLOOKUP(TRIM(MID(W1839,FIND(",",W1839)+1,FIND(",",W1839,FIND(",",W1839)+1)-FIND(",",W1839)-1)),MapTable!$A:$A,1,0)),ISERROR(VLOOKUP(TRIM(MID(W1839,FIND(",",W1839,FIND(",",W1839)+1)+1,999)),MapTable!$A:$A,1,0))),"맵없음",
  ""),
IF(ISERROR(FIND(",",W1839,FIND(",",W1839,FIND(",",W1839,FIND(",",W1839)+1)+1)+1)),
  IF(OR(ISERROR(VLOOKUP(LEFT(W1839,FIND(",",W1839)-1),MapTable!$A:$A,1,0)),ISERROR(VLOOKUP(TRIM(MID(W1839,FIND(",",W1839)+1,FIND(",",W1839,FIND(",",W1839)+1)-FIND(",",W1839)-1)),MapTable!$A:$A,1,0)),ISERROR(VLOOKUP(TRIM(MID(W1839,FIND(",",W1839,FIND(",",W1839)+1)+1,FIND(",",W1839,FIND(",",W1839,FIND(",",W1839)+1)+1)-FIND(",",W1839,FIND(",",W1839)+1)-1)),MapTable!$A:$A,1,0)),ISERROR(VLOOKUP(TRIM(MID(W1839,FIND(",",W1839,FIND(",",W1839,FIND(",",W1839)+1)+1)+1,999)),MapTable!$A:$A,1,0))),"맵없음",
  ""),
)))))</f>
        <v/>
      </c>
      <c r="AC1839" t="str">
        <f>IF(ISBLANK(AB1839),"",IF(ISERROR(VLOOKUP(AB1839,[3]DropTable!$A:$A,1,0)),"드랍없음",""))</f>
        <v/>
      </c>
      <c r="AE1839" t="str">
        <f>IF(ISBLANK(AD1839),"",IF(ISERROR(VLOOKUP(AD1839,[3]DropTable!$A:$A,1,0)),"드랍없음",""))</f>
        <v/>
      </c>
      <c r="AG1839">
        <v>9.8000000000000007</v>
      </c>
      <c r="AH1839">
        <v>1</v>
      </c>
    </row>
    <row r="1840" spans="1:34" x14ac:dyDescent="0.3">
      <c r="A1840">
        <v>14</v>
      </c>
      <c r="B1840">
        <v>49</v>
      </c>
      <c r="C1840">
        <f>IF(OR($L1840=TRUE,$A1840=0,MOD($A1840,ChapterTable!$S$20)&lt;&gt;0),
MAX(0,INT(($B1840+ChapterTable!$Q$26+VLOOKUP(SUBSTITUTE(C$1,"성장단계","")&amp;"단계오프셋",ChapterTable!$S:$T,2,0))/ChapterTable!$Q$23)),
MAX(0,INT(($B1840+ChapterTable!$S$26+VLOOKUP(SUBSTITUTE(C$1,"성장단계","")&amp;"보스단계오프셋",ChapterTable!$S:$T,2,0))/ChapterTable!$S$23)))</f>
        <v>5</v>
      </c>
      <c r="D1840">
        <f>IF(OR($L1840=TRUE,$A1840=0,MOD($A1840,ChapterTable!$S$20)&lt;&gt;0),
MAX(0,INT(($B1840+ChapterTable!$Q$26+VLOOKUP(SUBSTITUTE(D$1,"성장단계","")&amp;"단계오프셋",ChapterTable!$S:$T,2,0))/ChapterTable!$Q$23)),
MAX(0,INT(($B1840+ChapterTable!$S$26+VLOOKUP(SUBSTITUTE(D$1,"성장단계","")&amp;"보스단계오프셋",ChapterTable!$S:$T,2,0))/ChapterTable!$S$23)))</f>
        <v>4</v>
      </c>
      <c r="E1840" s="1">
        <f ca="1">IF(AND($A1840=0,$B1840=1),
    VLOOKUP(1,ChapterTable!$1:$1048576,MATCH("최종"&amp;SUBSTITUTE(SUBSTITUTE(E$1,"standard",""),"|Float",""),ChapterTable!$1:$1,0),0)*ChapterTable!$Q$17,
  IF(AND($A1840=0,$B1840=0),
    E1841,
  IF($B1840=0,
    VLOOKUP($A1840,ChapterTable!$1:$1048576,MATCH("최종"&amp;SUBSTITUTE(SUBSTITUTE(E$1,"standard",""),"|Float",""),ChapterTable!$1:$1,0),0),
  IF($B1840=1,
    IF($L1840=FALSE,
      VLOOKUP($A1840,ChapterTable!$1:$1048576,MATCH("최종"&amp;SUBSTITUTE(SUBSTITUTE(E$1,"standard",""),"|Float",""),ChapterTable!$1:$1,0),0),
      VLOOKUP($A1840-ChapterTable!$Q$11,ChapterTable!$1:$1048576,MATCH("최종"&amp;SUBSTITUTE(SUBSTITUTE(E$1,"standard",""),"|Float",""),ChapterTable!$1:$1,0),0)*ChapterTable!$Q$14
    ),
  OFFSET(E1840,-$B1840+IF($L1840,1,0),0)*
    (VLOOKUP(SUBSTITUTE(SUBSTITUTE(E$1,"standard",""),"|Float","")&amp;"인게임누적곱배수",ChapterTable!$S:$T,2,0)^C1840
    +VLOOKUP(SUBSTITUTE(SUBSTITUTE(E$1,"standard",""),"|Float","")&amp;"인게임누적합배수",ChapterTable!$S:$T,2,0)*C1840)
  )
  )
  )
)</f>
        <v>54590.771667480469</v>
      </c>
      <c r="F1840" s="1">
        <f ca="1">IF(AND($A1840=0,$B1840=1),
    VLOOKUP(1,ChapterTable!$1:$1048576,MATCH("최종"&amp;SUBSTITUTE(SUBSTITUTE(F$1,"standard",""),"|Float",""),ChapterTable!$1:$1,0),0)*ChapterTable!$Q$17,
  IF(AND($A1840=0,$B1840=0),
    F1841,
  IF($B1840=0,
    VLOOKUP($A1840,ChapterTable!$1:$1048576,MATCH("최종"&amp;SUBSTITUTE(SUBSTITUTE(F$1,"standard",""),"|Float",""),ChapterTable!$1:$1,0),0),
  IF($B1840=1,
    IF($L1840=FALSE,
      VLOOKUP($A1840,ChapterTable!$1:$1048576,MATCH("최종"&amp;SUBSTITUTE(SUBSTITUTE(F$1,"standard",""),"|Float",""),ChapterTable!$1:$1,0),0),
      VLOOKUP($A1840-ChapterTable!$Q$11,ChapterTable!$1:$1048576,MATCH("최종"&amp;SUBSTITUTE(SUBSTITUTE(F$1,"standard",""),"|Float",""),ChapterTable!$1:$1,0),0)*ChapterTable!$Q$14
    ),
  OFFSET(F1840,-$B1840+IF($L1840,1,0),0)*
    (VLOOKUP(SUBSTITUTE(SUBSTITUTE(F$1,"standard",""),"|Float","")&amp;"인게임누적곱배수",ChapterTable!$S:$T,2,0)^D1840
    +VLOOKUP(SUBSTITUTE(SUBSTITUTE(F$1,"standard",""),"|Float","")&amp;"인게임누적합배수",ChapterTable!$S:$T,2,0)*D1840)
  )
  )
  )
)</f>
        <v>19851.189697265625</v>
      </c>
      <c r="G1840" t="s">
        <v>76</v>
      </c>
      <c r="J1840" t="str">
        <f>IF(ISBLANK(I1840),"",
IFERROR(VLOOKUP(I1840,[1]StringTable!$1:$1048576,MATCH([1]StringTable!$B$1,[1]StringTable!$1:$1,0),0),
IFERROR(VLOOKUP(I1840,[1]InApkStringTable!$1:$1048576,MATCH([1]InApkStringTable!$B$1,[1]InApkStringTable!$1:$1,0),0),
"스트링없음")))</f>
        <v/>
      </c>
      <c r="L1840" t="b">
        <v>1</v>
      </c>
      <c r="N1840" t="str">
        <f>IF(ISBLANK(M1840),"",IF(ISERROR(VLOOKUP(M1840,MapTable!$A:$A,1,0)),"맵없음",""))</f>
        <v/>
      </c>
      <c r="O1840">
        <f t="shared" si="113"/>
        <v>95</v>
      </c>
      <c r="Q1840">
        <f t="shared" si="114"/>
        <v>95</v>
      </c>
      <c r="R1840" t="b">
        <f t="shared" ca="1" si="115"/>
        <v>1</v>
      </c>
      <c r="T1840" t="b">
        <f t="shared" ca="1" si="116"/>
        <v>1</v>
      </c>
      <c r="X1840" t="str">
        <f>IF(ISBLANK(W1840),"",
IF(ISERROR(FIND(",",W1840)),
  IF(ISERROR(VLOOKUP(W1840,MapTable!$A:$A,1,0)),"맵없음",
  ""),
IF(ISERROR(FIND(",",W1840,FIND(",",W1840)+1)),
  IF(OR(ISERROR(VLOOKUP(LEFT(W1840,FIND(",",W1840)-1),MapTable!$A:$A,1,0)),ISERROR(VLOOKUP(TRIM(MID(W1840,FIND(",",W1840)+1,999)),MapTable!$A:$A,1,0))),"맵없음",
  ""),
IF(ISERROR(FIND(",",W1840,FIND(",",W1840,FIND(",",W1840)+1)+1)),
  IF(OR(ISERROR(VLOOKUP(LEFT(W1840,FIND(",",W1840)-1),MapTable!$A:$A,1,0)),ISERROR(VLOOKUP(TRIM(MID(W1840,FIND(",",W1840)+1,FIND(",",W1840,FIND(",",W1840)+1)-FIND(",",W1840)-1)),MapTable!$A:$A,1,0)),ISERROR(VLOOKUP(TRIM(MID(W1840,FIND(",",W1840,FIND(",",W1840)+1)+1,999)),MapTable!$A:$A,1,0))),"맵없음",
  ""),
IF(ISERROR(FIND(",",W1840,FIND(",",W1840,FIND(",",W1840,FIND(",",W1840)+1)+1)+1)),
  IF(OR(ISERROR(VLOOKUP(LEFT(W1840,FIND(",",W1840)-1),MapTable!$A:$A,1,0)),ISERROR(VLOOKUP(TRIM(MID(W1840,FIND(",",W1840)+1,FIND(",",W1840,FIND(",",W1840)+1)-FIND(",",W1840)-1)),MapTable!$A:$A,1,0)),ISERROR(VLOOKUP(TRIM(MID(W1840,FIND(",",W1840,FIND(",",W1840)+1)+1,FIND(",",W1840,FIND(",",W1840,FIND(",",W1840)+1)+1)-FIND(",",W1840,FIND(",",W1840)+1)-1)),MapTable!$A:$A,1,0)),ISERROR(VLOOKUP(TRIM(MID(W1840,FIND(",",W1840,FIND(",",W1840,FIND(",",W1840)+1)+1)+1,999)),MapTable!$A:$A,1,0))),"맵없음",
  ""),
)))))</f>
        <v/>
      </c>
      <c r="AC1840" t="str">
        <f>IF(ISBLANK(AB1840),"",IF(ISERROR(VLOOKUP(AB1840,[3]DropTable!$A:$A,1,0)),"드랍없음",""))</f>
        <v/>
      </c>
      <c r="AE1840" t="str">
        <f>IF(ISBLANK(AD1840),"",IF(ISERROR(VLOOKUP(AD1840,[3]DropTable!$A:$A,1,0)),"드랍없음",""))</f>
        <v/>
      </c>
      <c r="AG1840">
        <v>9.8000000000000007</v>
      </c>
      <c r="AH1840">
        <v>1</v>
      </c>
    </row>
    <row r="1841" spans="1:34" x14ac:dyDescent="0.3">
      <c r="A1841">
        <v>14</v>
      </c>
      <c r="B1841">
        <v>50</v>
      </c>
      <c r="C1841">
        <f>IF(OR($L1841=TRUE,$A1841=0,MOD($A1841,ChapterTable!$S$20)&lt;&gt;0),
MAX(0,INT(($B1841+ChapterTable!$Q$26+VLOOKUP(SUBSTITUTE(C$1,"성장단계","")&amp;"단계오프셋",ChapterTable!$S:$T,2,0))/ChapterTable!$Q$23)),
MAX(0,INT(($B1841+ChapterTable!$S$26+VLOOKUP(SUBSTITUTE(C$1,"성장단계","")&amp;"보스단계오프셋",ChapterTable!$S:$T,2,0))/ChapterTable!$S$23)))</f>
        <v>5</v>
      </c>
      <c r="D1841">
        <f>IF(OR($L1841=TRUE,$A1841=0,MOD($A1841,ChapterTable!$S$20)&lt;&gt;0),
MAX(0,INT(($B1841+ChapterTable!$Q$26+VLOOKUP(SUBSTITUTE(D$1,"성장단계","")&amp;"단계오프셋",ChapterTable!$S:$T,2,0))/ChapterTable!$Q$23)),
MAX(0,INT(($B1841+ChapterTable!$S$26+VLOOKUP(SUBSTITUTE(D$1,"성장단계","")&amp;"보스단계오프셋",ChapterTable!$S:$T,2,0))/ChapterTable!$S$23)))</f>
        <v>4</v>
      </c>
      <c r="E1841" s="1">
        <f ca="1">IF(AND($A1841=0,$B1841=1),
    VLOOKUP(1,ChapterTable!$1:$1048576,MATCH("최종"&amp;SUBSTITUTE(SUBSTITUTE(E$1,"standard",""),"|Float",""),ChapterTable!$1:$1,0),0)*ChapterTable!$Q$17,
  IF(AND($A1841=0,$B1841=0),
    E1842,
  IF($B1841=0,
    VLOOKUP($A1841,ChapterTable!$1:$1048576,MATCH("최종"&amp;SUBSTITUTE(SUBSTITUTE(E$1,"standard",""),"|Float",""),ChapterTable!$1:$1,0),0),
  IF($B1841=1,
    IF($L1841=FALSE,
      VLOOKUP($A1841,ChapterTable!$1:$1048576,MATCH("최종"&amp;SUBSTITUTE(SUBSTITUTE(E$1,"standard",""),"|Float",""),ChapterTable!$1:$1,0),0),
      VLOOKUP($A1841-ChapterTable!$Q$11,ChapterTable!$1:$1048576,MATCH("최종"&amp;SUBSTITUTE(SUBSTITUTE(E$1,"standard",""),"|Float",""),ChapterTable!$1:$1,0),0)*ChapterTable!$Q$14
    ),
  OFFSET(E1841,-$B1841+IF($L1841,1,0),0)*
    (VLOOKUP(SUBSTITUTE(SUBSTITUTE(E$1,"standard",""),"|Float","")&amp;"인게임누적곱배수",ChapterTable!$S:$T,2,0)^C1841
    +VLOOKUP(SUBSTITUTE(SUBSTITUTE(E$1,"standard",""),"|Float","")&amp;"인게임누적합배수",ChapterTable!$S:$T,2,0)*C1841)
  )
  )
  )
)</f>
        <v>54590.771667480469</v>
      </c>
      <c r="F1841" s="1">
        <f ca="1">IF(AND($A1841=0,$B1841=1),
    VLOOKUP(1,ChapterTable!$1:$1048576,MATCH("최종"&amp;SUBSTITUTE(SUBSTITUTE(F$1,"standard",""),"|Float",""),ChapterTable!$1:$1,0),0)*ChapterTable!$Q$17,
  IF(AND($A1841=0,$B1841=0),
    F1842,
  IF($B1841=0,
    VLOOKUP($A1841,ChapterTable!$1:$1048576,MATCH("최종"&amp;SUBSTITUTE(SUBSTITUTE(F$1,"standard",""),"|Float",""),ChapterTable!$1:$1,0),0),
  IF($B1841=1,
    IF($L1841=FALSE,
      VLOOKUP($A1841,ChapterTable!$1:$1048576,MATCH("최종"&amp;SUBSTITUTE(SUBSTITUTE(F$1,"standard",""),"|Float",""),ChapterTable!$1:$1,0),0),
      VLOOKUP($A1841-ChapterTable!$Q$11,ChapterTable!$1:$1048576,MATCH("최종"&amp;SUBSTITUTE(SUBSTITUTE(F$1,"standard",""),"|Float",""),ChapterTable!$1:$1,0),0)*ChapterTable!$Q$14
    ),
  OFFSET(F1841,-$B1841+IF($L1841,1,0),0)*
    (VLOOKUP(SUBSTITUTE(SUBSTITUTE(F$1,"standard",""),"|Float","")&amp;"인게임누적곱배수",ChapterTable!$S:$T,2,0)^D1841
    +VLOOKUP(SUBSTITUTE(SUBSTITUTE(F$1,"standard",""),"|Float","")&amp;"인게임누적합배수",ChapterTable!$S:$T,2,0)*D1841)
  )
  )
  )
)</f>
        <v>19851.189697265625</v>
      </c>
      <c r="G1841" t="s">
        <v>76</v>
      </c>
      <c r="J1841" t="str">
        <f>IF(ISBLANK(I1841),"",
IFERROR(VLOOKUP(I1841,[1]StringTable!$1:$1048576,MATCH([1]StringTable!$B$1,[1]StringTable!$1:$1,0),0),
IFERROR(VLOOKUP(I1841,[1]InApkStringTable!$1:$1048576,MATCH([1]InApkStringTable!$B$1,[1]InApkStringTable!$1:$1,0),0),
"스트링없음")))</f>
        <v/>
      </c>
      <c r="L1841" t="b">
        <v>1</v>
      </c>
      <c r="N1841" t="str">
        <f>IF(ISBLANK(M1841),"",IF(ISERROR(VLOOKUP(M1841,MapTable!$A:$A,1,0)),"맵없음",""))</f>
        <v/>
      </c>
      <c r="O1841">
        <f t="shared" si="113"/>
        <v>21</v>
      </c>
      <c r="Q1841">
        <f t="shared" si="114"/>
        <v>21</v>
      </c>
      <c r="R1841" t="b">
        <f t="shared" ca="1" si="115"/>
        <v>0</v>
      </c>
      <c r="T1841" t="b">
        <f t="shared" ca="1" si="116"/>
        <v>0</v>
      </c>
      <c r="X1841" t="str">
        <f>IF(ISBLANK(W1841),"",
IF(ISERROR(FIND(",",W1841)),
  IF(ISERROR(VLOOKUP(W1841,MapTable!$A:$A,1,0)),"맵없음",
  ""),
IF(ISERROR(FIND(",",W1841,FIND(",",W1841)+1)),
  IF(OR(ISERROR(VLOOKUP(LEFT(W1841,FIND(",",W1841)-1),MapTable!$A:$A,1,0)),ISERROR(VLOOKUP(TRIM(MID(W1841,FIND(",",W1841)+1,999)),MapTable!$A:$A,1,0))),"맵없음",
  ""),
IF(ISERROR(FIND(",",W1841,FIND(",",W1841,FIND(",",W1841)+1)+1)),
  IF(OR(ISERROR(VLOOKUP(LEFT(W1841,FIND(",",W1841)-1),MapTable!$A:$A,1,0)),ISERROR(VLOOKUP(TRIM(MID(W1841,FIND(",",W1841)+1,FIND(",",W1841,FIND(",",W1841)+1)-FIND(",",W1841)-1)),MapTable!$A:$A,1,0)),ISERROR(VLOOKUP(TRIM(MID(W1841,FIND(",",W1841,FIND(",",W1841)+1)+1,999)),MapTable!$A:$A,1,0))),"맵없음",
  ""),
IF(ISERROR(FIND(",",W1841,FIND(",",W1841,FIND(",",W1841,FIND(",",W1841)+1)+1)+1)),
  IF(OR(ISERROR(VLOOKUP(LEFT(W1841,FIND(",",W1841)-1),MapTable!$A:$A,1,0)),ISERROR(VLOOKUP(TRIM(MID(W1841,FIND(",",W1841)+1,FIND(",",W1841,FIND(",",W1841)+1)-FIND(",",W1841)-1)),MapTable!$A:$A,1,0)),ISERROR(VLOOKUP(TRIM(MID(W1841,FIND(",",W1841,FIND(",",W1841)+1)+1,FIND(",",W1841,FIND(",",W1841,FIND(",",W1841)+1)+1)-FIND(",",W1841,FIND(",",W1841)+1)-1)),MapTable!$A:$A,1,0)),ISERROR(VLOOKUP(TRIM(MID(W1841,FIND(",",W1841,FIND(",",W1841,FIND(",",W1841)+1)+1)+1,999)),MapTable!$A:$A,1,0))),"맵없음",
  ""),
)))))</f>
        <v/>
      </c>
      <c r="AC1841" t="str">
        <f>IF(ISBLANK(AB1841),"",IF(ISERROR(VLOOKUP(AB1841,[3]DropTable!$A:$A,1,0)),"드랍없음",""))</f>
        <v/>
      </c>
      <c r="AE1841" t="str">
        <f>IF(ISBLANK(AD1841),"",IF(ISERROR(VLOOKUP(AD1841,[3]DropTable!$A:$A,1,0)),"드랍없음",""))</f>
        <v/>
      </c>
      <c r="AG1841">
        <v>9.8000000000000007</v>
      </c>
      <c r="AH1841">
        <v>1</v>
      </c>
    </row>
    <row r="1842" spans="1:34" x14ac:dyDescent="0.3">
      <c r="A1842">
        <v>15</v>
      </c>
      <c r="B1842">
        <v>1</v>
      </c>
      <c r="C1842">
        <f>IF(OR($L1842=TRUE,$A1842=0,MOD($A1842,ChapterTable!$S$20)&lt;&gt;0),
MAX(0,INT(($B1842+ChapterTable!$Q$26+VLOOKUP(SUBSTITUTE(C$1,"성장단계","")&amp;"단계오프셋",ChapterTable!$S:$T,2,0))/ChapterTable!$Q$23)),
MAX(0,INT(($B1842+ChapterTable!$S$26+VLOOKUP(SUBSTITUTE(C$1,"성장단계","")&amp;"보스단계오프셋",ChapterTable!$S:$T,2,0))/ChapterTable!$S$23)))</f>
        <v>0</v>
      </c>
      <c r="D1842">
        <f>IF(OR($L1842=TRUE,$A1842=0,MOD($A1842,ChapterTable!$S$20)&lt;&gt;0),
MAX(0,INT(($B1842+ChapterTable!$Q$26+VLOOKUP(SUBSTITUTE(D$1,"성장단계","")&amp;"단계오프셋",ChapterTable!$S:$T,2,0))/ChapterTable!$Q$23)),
MAX(0,INT(($B1842+ChapterTable!$S$26+VLOOKUP(SUBSTITUTE(D$1,"성장단계","")&amp;"보스단계오프셋",ChapterTable!$S:$T,2,0))/ChapterTable!$S$23)))</f>
        <v>0</v>
      </c>
      <c r="E1842" s="1">
        <f ca="1">IF(AND($A1842=0,$B1842=1),
    VLOOKUP(1,ChapterTable!$1:$1048576,MATCH("최종"&amp;SUBSTITUTE(SUBSTITUTE(E$1,"standard",""),"|Float",""),ChapterTable!$1:$1,0),0)*ChapterTable!$Q$17,
  IF(AND($A1842=0,$B1842=0),
    E1843,
  IF($B1842=0,
    VLOOKUP($A1842,ChapterTable!$1:$1048576,MATCH("최종"&amp;SUBSTITUTE(SUBSTITUTE(E$1,"standard",""),"|Float",""),ChapterTable!$1:$1,0),0),
  IF($B1842=1,
    IF($L1842=FALSE,
      VLOOKUP($A1842,ChapterTable!$1:$1048576,MATCH("최종"&amp;SUBSTITUTE(SUBSTITUTE(E$1,"standard",""),"|Float",""),ChapterTable!$1:$1,0),0),
      VLOOKUP($A1842-ChapterTable!$Q$11,ChapterTable!$1:$1048576,MATCH("최종"&amp;SUBSTITUTE(SUBSTITUTE(E$1,"standard",""),"|Float",""),ChapterTable!$1:$1,0),0)*ChapterTable!$Q$14
    ),
  OFFSET(E1842,-$B1842+IF($L1842,1,0),0)*
    (VLOOKUP(SUBSTITUTE(SUBSTITUTE(E$1,"standard",""),"|Float","")&amp;"인게임누적곱배수",ChapterTable!$S:$T,2,0)^C1842
    +VLOOKUP(SUBSTITUTE(SUBSTITUTE(E$1,"standard",""),"|Float","")&amp;"인게임누적합배수",ChapterTable!$S:$T,2,0)*C1842)
  )
  )
  )
)</f>
        <v>29776.784545898438</v>
      </c>
      <c r="F1842" s="1">
        <f ca="1">IF(AND($A1842=0,$B1842=1),
    VLOOKUP(1,ChapterTable!$1:$1048576,MATCH("최종"&amp;SUBSTITUTE(SUBSTITUTE(F$1,"standard",""),"|Float",""),ChapterTable!$1:$1,0),0)*ChapterTable!$Q$17,
  IF(AND($A1842=0,$B1842=0),
    F1843,
  IF($B1842=0,
    VLOOKUP($A1842,ChapterTable!$1:$1048576,MATCH("최종"&amp;SUBSTITUTE(SUBSTITUTE(F$1,"standard",""),"|Float",""),ChapterTable!$1:$1,0),0),
  IF($B1842=1,
    IF($L1842=FALSE,
      VLOOKUP($A1842,ChapterTable!$1:$1048576,MATCH("최종"&amp;SUBSTITUTE(SUBSTITUTE(F$1,"standard",""),"|Float",""),ChapterTable!$1:$1,0),0),
      VLOOKUP($A1842-ChapterTable!$Q$11,ChapterTable!$1:$1048576,MATCH("최종"&amp;SUBSTITUTE(SUBSTITUTE(F$1,"standard",""),"|Float",""),ChapterTable!$1:$1,0),0)*ChapterTable!$Q$14
    ),
  OFFSET(F1842,-$B1842+IF($L1842,1,0),0)*
    (VLOOKUP(SUBSTITUTE(SUBSTITUTE(F$1,"standard",""),"|Float","")&amp;"인게임누적곱배수",ChapterTable!$S:$T,2,0)^D1842
    +VLOOKUP(SUBSTITUTE(SUBSTITUTE(F$1,"standard",""),"|Float","")&amp;"인게임누적합배수",ChapterTable!$S:$T,2,0)*D1842)
  )
  )
  )
)</f>
        <v>16542.658081054688</v>
      </c>
      <c r="G1842" t="s">
        <v>76</v>
      </c>
      <c r="J1842" t="str">
        <f>IF(ISBLANK(I1842),"",
IFERROR(VLOOKUP(I1842,[1]StringTable!$1:$1048576,MATCH([1]StringTable!$B$1,[1]StringTable!$1:$1,0),0),
IFERROR(VLOOKUP(I1842,[1]InApkStringTable!$1:$1048576,MATCH([1]InApkStringTable!$B$1,[1]InApkStringTable!$1:$1,0),0),
"스트링없음")))</f>
        <v/>
      </c>
      <c r="L1842" t="b">
        <v>1</v>
      </c>
      <c r="N1842" t="str">
        <f>IF(ISBLANK(M1842),"",IF(ISERROR(VLOOKUP(M1842,MapTable!$A:$A,1,0)),"맵없음",""))</f>
        <v/>
      </c>
      <c r="O1842">
        <f t="shared" si="113"/>
        <v>1</v>
      </c>
      <c r="Q1842">
        <f t="shared" si="114"/>
        <v>1</v>
      </c>
      <c r="R1842" t="b">
        <f t="shared" ca="1" si="115"/>
        <v>0</v>
      </c>
      <c r="T1842" t="b">
        <f t="shared" ca="1" si="116"/>
        <v>0</v>
      </c>
      <c r="X1842" t="str">
        <f>IF(ISBLANK(W1842),"",
IF(ISERROR(FIND(",",W1842)),
  IF(ISERROR(VLOOKUP(W1842,MapTable!$A:$A,1,0)),"맵없음",
  ""),
IF(ISERROR(FIND(",",W1842,FIND(",",W1842)+1)),
  IF(OR(ISERROR(VLOOKUP(LEFT(W1842,FIND(",",W1842)-1),MapTable!$A:$A,1,0)),ISERROR(VLOOKUP(TRIM(MID(W1842,FIND(",",W1842)+1,999)),MapTable!$A:$A,1,0))),"맵없음",
  ""),
IF(ISERROR(FIND(",",W1842,FIND(",",W1842,FIND(",",W1842)+1)+1)),
  IF(OR(ISERROR(VLOOKUP(LEFT(W1842,FIND(",",W1842)-1),MapTable!$A:$A,1,0)),ISERROR(VLOOKUP(TRIM(MID(W1842,FIND(",",W1842)+1,FIND(",",W1842,FIND(",",W1842)+1)-FIND(",",W1842)-1)),MapTable!$A:$A,1,0)),ISERROR(VLOOKUP(TRIM(MID(W1842,FIND(",",W1842,FIND(",",W1842)+1)+1,999)),MapTable!$A:$A,1,0))),"맵없음",
  ""),
IF(ISERROR(FIND(",",W1842,FIND(",",W1842,FIND(",",W1842,FIND(",",W1842)+1)+1)+1)),
  IF(OR(ISERROR(VLOOKUP(LEFT(W1842,FIND(",",W1842)-1),MapTable!$A:$A,1,0)),ISERROR(VLOOKUP(TRIM(MID(W1842,FIND(",",W1842)+1,FIND(",",W1842,FIND(",",W1842)+1)-FIND(",",W1842)-1)),MapTable!$A:$A,1,0)),ISERROR(VLOOKUP(TRIM(MID(W1842,FIND(",",W1842,FIND(",",W1842)+1)+1,FIND(",",W1842,FIND(",",W1842,FIND(",",W1842)+1)+1)-FIND(",",W1842,FIND(",",W1842)+1)-1)),MapTable!$A:$A,1,0)),ISERROR(VLOOKUP(TRIM(MID(W1842,FIND(",",W1842,FIND(",",W1842,FIND(",",W1842)+1)+1)+1,999)),MapTable!$A:$A,1,0))),"맵없음",
  ""),
)))))</f>
        <v/>
      </c>
      <c r="AC1842" t="str">
        <f>IF(ISBLANK(AB1842),"",IF(ISERROR(VLOOKUP(AB1842,[3]DropTable!$A:$A,1,0)),"드랍없음",""))</f>
        <v/>
      </c>
      <c r="AE1842" t="str">
        <f>IF(ISBLANK(AD1842),"",IF(ISERROR(VLOOKUP(AD1842,[3]DropTable!$A:$A,1,0)),"드랍없음",""))</f>
        <v/>
      </c>
      <c r="AG1842">
        <v>9.8000000000000007</v>
      </c>
      <c r="AH1842">
        <v>1</v>
      </c>
    </row>
    <row r="1843" spans="1:34" x14ac:dyDescent="0.3">
      <c r="A1843">
        <v>15</v>
      </c>
      <c r="B1843">
        <v>2</v>
      </c>
      <c r="C1843">
        <f>IF(OR($L1843=TRUE,$A1843=0,MOD($A1843,ChapterTable!$S$20)&lt;&gt;0),
MAX(0,INT(($B1843+ChapterTable!$Q$26+VLOOKUP(SUBSTITUTE(C$1,"성장단계","")&amp;"단계오프셋",ChapterTable!$S:$T,2,0))/ChapterTable!$Q$23)),
MAX(0,INT(($B1843+ChapterTable!$S$26+VLOOKUP(SUBSTITUTE(C$1,"성장단계","")&amp;"보스단계오프셋",ChapterTable!$S:$T,2,0))/ChapterTable!$S$23)))</f>
        <v>0</v>
      </c>
      <c r="D1843">
        <f>IF(OR($L1843=TRUE,$A1843=0,MOD($A1843,ChapterTable!$S$20)&lt;&gt;0),
MAX(0,INT(($B1843+ChapterTable!$Q$26+VLOOKUP(SUBSTITUTE(D$1,"성장단계","")&amp;"단계오프셋",ChapterTable!$S:$T,2,0))/ChapterTable!$Q$23)),
MAX(0,INT(($B1843+ChapterTable!$S$26+VLOOKUP(SUBSTITUTE(D$1,"성장단계","")&amp;"보스단계오프셋",ChapterTable!$S:$T,2,0))/ChapterTable!$S$23)))</f>
        <v>0</v>
      </c>
      <c r="E1843" s="1">
        <f ca="1">IF(AND($A1843=0,$B1843=1),
    VLOOKUP(1,ChapterTable!$1:$1048576,MATCH("최종"&amp;SUBSTITUTE(SUBSTITUTE(E$1,"standard",""),"|Float",""),ChapterTable!$1:$1,0),0)*ChapterTable!$Q$17,
  IF(AND($A1843=0,$B1843=0),
    E1844,
  IF($B1843=0,
    VLOOKUP($A1843,ChapterTable!$1:$1048576,MATCH("최종"&amp;SUBSTITUTE(SUBSTITUTE(E$1,"standard",""),"|Float",""),ChapterTable!$1:$1,0),0),
  IF($B1843=1,
    IF($L1843=FALSE,
      VLOOKUP($A1843,ChapterTable!$1:$1048576,MATCH("최종"&amp;SUBSTITUTE(SUBSTITUTE(E$1,"standard",""),"|Float",""),ChapterTable!$1:$1,0),0),
      VLOOKUP($A1843-ChapterTable!$Q$11,ChapterTable!$1:$1048576,MATCH("최종"&amp;SUBSTITUTE(SUBSTITUTE(E$1,"standard",""),"|Float",""),ChapterTable!$1:$1,0),0)*ChapterTable!$Q$14
    ),
  OFFSET(E1843,-$B1843+IF($L1843,1,0),0)*
    (VLOOKUP(SUBSTITUTE(SUBSTITUTE(E$1,"standard",""),"|Float","")&amp;"인게임누적곱배수",ChapterTable!$S:$T,2,0)^C1843
    +VLOOKUP(SUBSTITUTE(SUBSTITUTE(E$1,"standard",""),"|Float","")&amp;"인게임누적합배수",ChapterTable!$S:$T,2,0)*C1843)
  )
  )
  )
)</f>
        <v>29776.784545898438</v>
      </c>
      <c r="F1843" s="1">
        <f ca="1">IF(AND($A1843=0,$B1843=1),
    VLOOKUP(1,ChapterTable!$1:$1048576,MATCH("최종"&amp;SUBSTITUTE(SUBSTITUTE(F$1,"standard",""),"|Float",""),ChapterTable!$1:$1,0),0)*ChapterTable!$Q$17,
  IF(AND($A1843=0,$B1843=0),
    F1844,
  IF($B1843=0,
    VLOOKUP($A1843,ChapterTable!$1:$1048576,MATCH("최종"&amp;SUBSTITUTE(SUBSTITUTE(F$1,"standard",""),"|Float",""),ChapterTable!$1:$1,0),0),
  IF($B1843=1,
    IF($L1843=FALSE,
      VLOOKUP($A1843,ChapterTable!$1:$1048576,MATCH("최종"&amp;SUBSTITUTE(SUBSTITUTE(F$1,"standard",""),"|Float",""),ChapterTable!$1:$1,0),0),
      VLOOKUP($A1843-ChapterTable!$Q$11,ChapterTable!$1:$1048576,MATCH("최종"&amp;SUBSTITUTE(SUBSTITUTE(F$1,"standard",""),"|Float",""),ChapterTable!$1:$1,0),0)*ChapterTable!$Q$14
    ),
  OFFSET(F1843,-$B1843+IF($L1843,1,0),0)*
    (VLOOKUP(SUBSTITUTE(SUBSTITUTE(F$1,"standard",""),"|Float","")&amp;"인게임누적곱배수",ChapterTable!$S:$T,2,0)^D1843
    +VLOOKUP(SUBSTITUTE(SUBSTITUTE(F$1,"standard",""),"|Float","")&amp;"인게임누적합배수",ChapterTable!$S:$T,2,0)*D1843)
  )
  )
  )
)</f>
        <v>16542.658081054688</v>
      </c>
      <c r="G1843" t="s">
        <v>76</v>
      </c>
      <c r="J1843" t="str">
        <f>IF(ISBLANK(I1843),"",
IFERROR(VLOOKUP(I1843,[1]StringTable!$1:$1048576,MATCH([1]StringTable!$B$1,[1]StringTable!$1:$1,0),0),
IFERROR(VLOOKUP(I1843,[1]InApkStringTable!$1:$1048576,MATCH([1]InApkStringTable!$B$1,[1]InApkStringTable!$1:$1,0),0),
"스트링없음")))</f>
        <v/>
      </c>
      <c r="L1843" t="b">
        <v>1</v>
      </c>
      <c r="N1843" t="str">
        <f>IF(ISBLANK(M1843),"",IF(ISERROR(VLOOKUP(M1843,MapTable!$A:$A,1,0)),"맵없음",""))</f>
        <v/>
      </c>
      <c r="O1843">
        <f t="shared" si="113"/>
        <v>1</v>
      </c>
      <c r="Q1843">
        <f t="shared" si="114"/>
        <v>1</v>
      </c>
      <c r="R1843" t="b">
        <f t="shared" ca="1" si="115"/>
        <v>0</v>
      </c>
      <c r="T1843" t="b">
        <f t="shared" ca="1" si="116"/>
        <v>0</v>
      </c>
      <c r="X1843" t="str">
        <f>IF(ISBLANK(W1843),"",
IF(ISERROR(FIND(",",W1843)),
  IF(ISERROR(VLOOKUP(W1843,MapTable!$A:$A,1,0)),"맵없음",
  ""),
IF(ISERROR(FIND(",",W1843,FIND(",",W1843)+1)),
  IF(OR(ISERROR(VLOOKUP(LEFT(W1843,FIND(",",W1843)-1),MapTable!$A:$A,1,0)),ISERROR(VLOOKUP(TRIM(MID(W1843,FIND(",",W1843)+1,999)),MapTable!$A:$A,1,0))),"맵없음",
  ""),
IF(ISERROR(FIND(",",W1843,FIND(",",W1843,FIND(",",W1843)+1)+1)),
  IF(OR(ISERROR(VLOOKUP(LEFT(W1843,FIND(",",W1843)-1),MapTable!$A:$A,1,0)),ISERROR(VLOOKUP(TRIM(MID(W1843,FIND(",",W1843)+1,FIND(",",W1843,FIND(",",W1843)+1)-FIND(",",W1843)-1)),MapTable!$A:$A,1,0)),ISERROR(VLOOKUP(TRIM(MID(W1843,FIND(",",W1843,FIND(",",W1843)+1)+1,999)),MapTable!$A:$A,1,0))),"맵없음",
  ""),
IF(ISERROR(FIND(",",W1843,FIND(",",W1843,FIND(",",W1843,FIND(",",W1843)+1)+1)+1)),
  IF(OR(ISERROR(VLOOKUP(LEFT(W1843,FIND(",",W1843)-1),MapTable!$A:$A,1,0)),ISERROR(VLOOKUP(TRIM(MID(W1843,FIND(",",W1843)+1,FIND(",",W1843,FIND(",",W1843)+1)-FIND(",",W1843)-1)),MapTable!$A:$A,1,0)),ISERROR(VLOOKUP(TRIM(MID(W1843,FIND(",",W1843,FIND(",",W1843)+1)+1,FIND(",",W1843,FIND(",",W1843,FIND(",",W1843)+1)+1)-FIND(",",W1843,FIND(",",W1843)+1)-1)),MapTable!$A:$A,1,0)),ISERROR(VLOOKUP(TRIM(MID(W1843,FIND(",",W1843,FIND(",",W1843,FIND(",",W1843)+1)+1)+1,999)),MapTable!$A:$A,1,0))),"맵없음",
  ""),
)))))</f>
        <v/>
      </c>
      <c r="AC1843" t="str">
        <f>IF(ISBLANK(AB1843),"",IF(ISERROR(VLOOKUP(AB1843,[3]DropTable!$A:$A,1,0)),"드랍없음",""))</f>
        <v/>
      </c>
      <c r="AE1843" t="str">
        <f>IF(ISBLANK(AD1843),"",IF(ISERROR(VLOOKUP(AD1843,[3]DropTable!$A:$A,1,0)),"드랍없음",""))</f>
        <v/>
      </c>
      <c r="AG1843">
        <v>9.8000000000000007</v>
      </c>
      <c r="AH1843">
        <v>1</v>
      </c>
    </row>
    <row r="1844" spans="1:34" x14ac:dyDescent="0.3">
      <c r="A1844">
        <v>15</v>
      </c>
      <c r="B1844">
        <v>3</v>
      </c>
      <c r="C1844">
        <f>IF(OR($L1844=TRUE,$A1844=0,MOD($A1844,ChapterTable!$S$20)&lt;&gt;0),
MAX(0,INT(($B1844+ChapterTable!$Q$26+VLOOKUP(SUBSTITUTE(C$1,"성장단계","")&amp;"단계오프셋",ChapterTable!$S:$T,2,0))/ChapterTable!$Q$23)),
MAX(0,INT(($B1844+ChapterTable!$S$26+VLOOKUP(SUBSTITUTE(C$1,"성장단계","")&amp;"보스단계오프셋",ChapterTable!$S:$T,2,0))/ChapterTable!$S$23)))</f>
        <v>0</v>
      </c>
      <c r="D1844">
        <f>IF(OR($L1844=TRUE,$A1844=0,MOD($A1844,ChapterTable!$S$20)&lt;&gt;0),
MAX(0,INT(($B1844+ChapterTable!$Q$26+VLOOKUP(SUBSTITUTE(D$1,"성장단계","")&amp;"단계오프셋",ChapterTable!$S:$T,2,0))/ChapterTable!$Q$23)),
MAX(0,INT(($B1844+ChapterTable!$S$26+VLOOKUP(SUBSTITUTE(D$1,"성장단계","")&amp;"보스단계오프셋",ChapterTable!$S:$T,2,0))/ChapterTable!$S$23)))</f>
        <v>0</v>
      </c>
      <c r="E1844" s="1">
        <f ca="1">IF(AND($A1844=0,$B1844=1),
    VLOOKUP(1,ChapterTable!$1:$1048576,MATCH("최종"&amp;SUBSTITUTE(SUBSTITUTE(E$1,"standard",""),"|Float",""),ChapterTable!$1:$1,0),0)*ChapterTable!$Q$17,
  IF(AND($A1844=0,$B1844=0),
    E1845,
  IF($B1844=0,
    VLOOKUP($A1844,ChapterTable!$1:$1048576,MATCH("최종"&amp;SUBSTITUTE(SUBSTITUTE(E$1,"standard",""),"|Float",""),ChapterTable!$1:$1,0),0),
  IF($B1844=1,
    IF($L1844=FALSE,
      VLOOKUP($A1844,ChapterTable!$1:$1048576,MATCH("최종"&amp;SUBSTITUTE(SUBSTITUTE(E$1,"standard",""),"|Float",""),ChapterTable!$1:$1,0),0),
      VLOOKUP($A1844-ChapterTable!$Q$11,ChapterTable!$1:$1048576,MATCH("최종"&amp;SUBSTITUTE(SUBSTITUTE(E$1,"standard",""),"|Float",""),ChapterTable!$1:$1,0),0)*ChapterTable!$Q$14
    ),
  OFFSET(E1844,-$B1844+IF($L1844,1,0),0)*
    (VLOOKUP(SUBSTITUTE(SUBSTITUTE(E$1,"standard",""),"|Float","")&amp;"인게임누적곱배수",ChapterTable!$S:$T,2,0)^C1844
    +VLOOKUP(SUBSTITUTE(SUBSTITUTE(E$1,"standard",""),"|Float","")&amp;"인게임누적합배수",ChapterTable!$S:$T,2,0)*C1844)
  )
  )
  )
)</f>
        <v>29776.784545898438</v>
      </c>
      <c r="F1844" s="1">
        <f ca="1">IF(AND($A1844=0,$B1844=1),
    VLOOKUP(1,ChapterTable!$1:$1048576,MATCH("최종"&amp;SUBSTITUTE(SUBSTITUTE(F$1,"standard",""),"|Float",""),ChapterTable!$1:$1,0),0)*ChapterTable!$Q$17,
  IF(AND($A1844=0,$B1844=0),
    F1845,
  IF($B1844=0,
    VLOOKUP($A1844,ChapterTable!$1:$1048576,MATCH("최종"&amp;SUBSTITUTE(SUBSTITUTE(F$1,"standard",""),"|Float",""),ChapterTable!$1:$1,0),0),
  IF($B1844=1,
    IF($L1844=FALSE,
      VLOOKUP($A1844,ChapterTable!$1:$1048576,MATCH("최종"&amp;SUBSTITUTE(SUBSTITUTE(F$1,"standard",""),"|Float",""),ChapterTable!$1:$1,0),0),
      VLOOKUP($A1844-ChapterTable!$Q$11,ChapterTable!$1:$1048576,MATCH("최종"&amp;SUBSTITUTE(SUBSTITUTE(F$1,"standard",""),"|Float",""),ChapterTable!$1:$1,0),0)*ChapterTable!$Q$14
    ),
  OFFSET(F1844,-$B1844+IF($L1844,1,0),0)*
    (VLOOKUP(SUBSTITUTE(SUBSTITUTE(F$1,"standard",""),"|Float","")&amp;"인게임누적곱배수",ChapterTable!$S:$T,2,0)^D1844
    +VLOOKUP(SUBSTITUTE(SUBSTITUTE(F$1,"standard",""),"|Float","")&amp;"인게임누적합배수",ChapterTable!$S:$T,2,0)*D1844)
  )
  )
  )
)</f>
        <v>16542.658081054688</v>
      </c>
      <c r="G1844" t="s">
        <v>76</v>
      </c>
      <c r="J1844" t="str">
        <f>IF(ISBLANK(I1844),"",
IFERROR(VLOOKUP(I1844,[1]StringTable!$1:$1048576,MATCH([1]StringTable!$B$1,[1]StringTable!$1:$1,0),0),
IFERROR(VLOOKUP(I1844,[1]InApkStringTable!$1:$1048576,MATCH([1]InApkStringTable!$B$1,[1]InApkStringTable!$1:$1,0),0),
"스트링없음")))</f>
        <v/>
      </c>
      <c r="L1844" t="b">
        <v>1</v>
      </c>
      <c r="N1844" t="str">
        <f>IF(ISBLANK(M1844),"",IF(ISERROR(VLOOKUP(M1844,MapTable!$A:$A,1,0)),"맵없음",""))</f>
        <v/>
      </c>
      <c r="O1844">
        <f t="shared" si="113"/>
        <v>1</v>
      </c>
      <c r="Q1844">
        <f t="shared" si="114"/>
        <v>1</v>
      </c>
      <c r="R1844" t="b">
        <f t="shared" ca="1" si="115"/>
        <v>0</v>
      </c>
      <c r="T1844" t="b">
        <f t="shared" ca="1" si="116"/>
        <v>0</v>
      </c>
      <c r="X1844" t="str">
        <f>IF(ISBLANK(W1844),"",
IF(ISERROR(FIND(",",W1844)),
  IF(ISERROR(VLOOKUP(W1844,MapTable!$A:$A,1,0)),"맵없음",
  ""),
IF(ISERROR(FIND(",",W1844,FIND(",",W1844)+1)),
  IF(OR(ISERROR(VLOOKUP(LEFT(W1844,FIND(",",W1844)-1),MapTable!$A:$A,1,0)),ISERROR(VLOOKUP(TRIM(MID(W1844,FIND(",",W1844)+1,999)),MapTable!$A:$A,1,0))),"맵없음",
  ""),
IF(ISERROR(FIND(",",W1844,FIND(",",W1844,FIND(",",W1844)+1)+1)),
  IF(OR(ISERROR(VLOOKUP(LEFT(W1844,FIND(",",W1844)-1),MapTable!$A:$A,1,0)),ISERROR(VLOOKUP(TRIM(MID(W1844,FIND(",",W1844)+1,FIND(",",W1844,FIND(",",W1844)+1)-FIND(",",W1844)-1)),MapTable!$A:$A,1,0)),ISERROR(VLOOKUP(TRIM(MID(W1844,FIND(",",W1844,FIND(",",W1844)+1)+1,999)),MapTable!$A:$A,1,0))),"맵없음",
  ""),
IF(ISERROR(FIND(",",W1844,FIND(",",W1844,FIND(",",W1844,FIND(",",W1844)+1)+1)+1)),
  IF(OR(ISERROR(VLOOKUP(LEFT(W1844,FIND(",",W1844)-1),MapTable!$A:$A,1,0)),ISERROR(VLOOKUP(TRIM(MID(W1844,FIND(",",W1844)+1,FIND(",",W1844,FIND(",",W1844)+1)-FIND(",",W1844)-1)),MapTable!$A:$A,1,0)),ISERROR(VLOOKUP(TRIM(MID(W1844,FIND(",",W1844,FIND(",",W1844)+1)+1,FIND(",",W1844,FIND(",",W1844,FIND(",",W1844)+1)+1)-FIND(",",W1844,FIND(",",W1844)+1)-1)),MapTable!$A:$A,1,0)),ISERROR(VLOOKUP(TRIM(MID(W1844,FIND(",",W1844,FIND(",",W1844,FIND(",",W1844)+1)+1)+1,999)),MapTable!$A:$A,1,0))),"맵없음",
  ""),
)))))</f>
        <v/>
      </c>
      <c r="AC1844" t="str">
        <f>IF(ISBLANK(AB1844),"",IF(ISERROR(VLOOKUP(AB1844,[3]DropTable!$A:$A,1,0)),"드랍없음",""))</f>
        <v/>
      </c>
      <c r="AE1844" t="str">
        <f>IF(ISBLANK(AD1844),"",IF(ISERROR(VLOOKUP(AD1844,[3]DropTable!$A:$A,1,0)),"드랍없음",""))</f>
        <v/>
      </c>
      <c r="AG1844">
        <v>9.8000000000000007</v>
      </c>
      <c r="AH1844">
        <v>1</v>
      </c>
    </row>
    <row r="1845" spans="1:34" x14ac:dyDescent="0.3">
      <c r="A1845">
        <v>15</v>
      </c>
      <c r="B1845">
        <v>4</v>
      </c>
      <c r="C1845">
        <f>IF(OR($L1845=TRUE,$A1845=0,MOD($A1845,ChapterTable!$S$20)&lt;&gt;0),
MAX(0,INT(($B1845+ChapterTable!$Q$26+VLOOKUP(SUBSTITUTE(C$1,"성장단계","")&amp;"단계오프셋",ChapterTable!$S:$T,2,0))/ChapterTable!$Q$23)),
MAX(0,INT(($B1845+ChapterTable!$S$26+VLOOKUP(SUBSTITUTE(C$1,"성장단계","")&amp;"보스단계오프셋",ChapterTable!$S:$T,2,0))/ChapterTable!$S$23)))</f>
        <v>0</v>
      </c>
      <c r="D1845">
        <f>IF(OR($L1845=TRUE,$A1845=0,MOD($A1845,ChapterTable!$S$20)&lt;&gt;0),
MAX(0,INT(($B1845+ChapterTable!$Q$26+VLOOKUP(SUBSTITUTE(D$1,"성장단계","")&amp;"단계오프셋",ChapterTable!$S:$T,2,0))/ChapterTable!$Q$23)),
MAX(0,INT(($B1845+ChapterTable!$S$26+VLOOKUP(SUBSTITUTE(D$1,"성장단계","")&amp;"보스단계오프셋",ChapterTable!$S:$T,2,0))/ChapterTable!$S$23)))</f>
        <v>0</v>
      </c>
      <c r="E1845" s="1">
        <f ca="1">IF(AND($A1845=0,$B1845=1),
    VLOOKUP(1,ChapterTable!$1:$1048576,MATCH("최종"&amp;SUBSTITUTE(SUBSTITUTE(E$1,"standard",""),"|Float",""),ChapterTable!$1:$1,0),0)*ChapterTable!$Q$17,
  IF(AND($A1845=0,$B1845=0),
    E1846,
  IF($B1845=0,
    VLOOKUP($A1845,ChapterTable!$1:$1048576,MATCH("최종"&amp;SUBSTITUTE(SUBSTITUTE(E$1,"standard",""),"|Float",""),ChapterTable!$1:$1,0),0),
  IF($B1845=1,
    IF($L1845=FALSE,
      VLOOKUP($A1845,ChapterTable!$1:$1048576,MATCH("최종"&amp;SUBSTITUTE(SUBSTITUTE(E$1,"standard",""),"|Float",""),ChapterTable!$1:$1,0),0),
      VLOOKUP($A1845-ChapterTable!$Q$11,ChapterTable!$1:$1048576,MATCH("최종"&amp;SUBSTITUTE(SUBSTITUTE(E$1,"standard",""),"|Float",""),ChapterTable!$1:$1,0),0)*ChapterTable!$Q$14
    ),
  OFFSET(E1845,-$B1845+IF($L1845,1,0),0)*
    (VLOOKUP(SUBSTITUTE(SUBSTITUTE(E$1,"standard",""),"|Float","")&amp;"인게임누적곱배수",ChapterTable!$S:$T,2,0)^C1845
    +VLOOKUP(SUBSTITUTE(SUBSTITUTE(E$1,"standard",""),"|Float","")&amp;"인게임누적합배수",ChapterTable!$S:$T,2,0)*C1845)
  )
  )
  )
)</f>
        <v>29776.784545898438</v>
      </c>
      <c r="F1845" s="1">
        <f ca="1">IF(AND($A1845=0,$B1845=1),
    VLOOKUP(1,ChapterTable!$1:$1048576,MATCH("최종"&amp;SUBSTITUTE(SUBSTITUTE(F$1,"standard",""),"|Float",""),ChapterTable!$1:$1,0),0)*ChapterTable!$Q$17,
  IF(AND($A1845=0,$B1845=0),
    F1846,
  IF($B1845=0,
    VLOOKUP($A1845,ChapterTable!$1:$1048576,MATCH("최종"&amp;SUBSTITUTE(SUBSTITUTE(F$1,"standard",""),"|Float",""),ChapterTable!$1:$1,0),0),
  IF($B1845=1,
    IF($L1845=FALSE,
      VLOOKUP($A1845,ChapterTable!$1:$1048576,MATCH("최종"&amp;SUBSTITUTE(SUBSTITUTE(F$1,"standard",""),"|Float",""),ChapterTable!$1:$1,0),0),
      VLOOKUP($A1845-ChapterTable!$Q$11,ChapterTable!$1:$1048576,MATCH("최종"&amp;SUBSTITUTE(SUBSTITUTE(F$1,"standard",""),"|Float",""),ChapterTable!$1:$1,0),0)*ChapterTable!$Q$14
    ),
  OFFSET(F1845,-$B1845+IF($L1845,1,0),0)*
    (VLOOKUP(SUBSTITUTE(SUBSTITUTE(F$1,"standard",""),"|Float","")&amp;"인게임누적곱배수",ChapterTable!$S:$T,2,0)^D1845
    +VLOOKUP(SUBSTITUTE(SUBSTITUTE(F$1,"standard",""),"|Float","")&amp;"인게임누적합배수",ChapterTable!$S:$T,2,0)*D1845)
  )
  )
  )
)</f>
        <v>16542.658081054688</v>
      </c>
      <c r="G1845" t="s">
        <v>76</v>
      </c>
      <c r="J1845" t="str">
        <f>IF(ISBLANK(I1845),"",
IFERROR(VLOOKUP(I1845,[1]StringTable!$1:$1048576,MATCH([1]StringTable!$B$1,[1]StringTable!$1:$1,0),0),
IFERROR(VLOOKUP(I1845,[1]InApkStringTable!$1:$1048576,MATCH([1]InApkStringTable!$B$1,[1]InApkStringTable!$1:$1,0),0),
"스트링없음")))</f>
        <v/>
      </c>
      <c r="L1845" t="b">
        <v>1</v>
      </c>
      <c r="N1845" t="str">
        <f>IF(ISBLANK(M1845),"",IF(ISERROR(VLOOKUP(M1845,MapTable!$A:$A,1,0)),"맵없음",""))</f>
        <v/>
      </c>
      <c r="O1845">
        <f t="shared" si="113"/>
        <v>1</v>
      </c>
      <c r="Q1845">
        <f t="shared" si="114"/>
        <v>1</v>
      </c>
      <c r="R1845" t="b">
        <f t="shared" ca="1" si="115"/>
        <v>0</v>
      </c>
      <c r="T1845" t="b">
        <f t="shared" ca="1" si="116"/>
        <v>0</v>
      </c>
      <c r="X1845" t="str">
        <f>IF(ISBLANK(W1845),"",
IF(ISERROR(FIND(",",W1845)),
  IF(ISERROR(VLOOKUP(W1845,MapTable!$A:$A,1,0)),"맵없음",
  ""),
IF(ISERROR(FIND(",",W1845,FIND(",",W1845)+1)),
  IF(OR(ISERROR(VLOOKUP(LEFT(W1845,FIND(",",W1845)-1),MapTable!$A:$A,1,0)),ISERROR(VLOOKUP(TRIM(MID(W1845,FIND(",",W1845)+1,999)),MapTable!$A:$A,1,0))),"맵없음",
  ""),
IF(ISERROR(FIND(",",W1845,FIND(",",W1845,FIND(",",W1845)+1)+1)),
  IF(OR(ISERROR(VLOOKUP(LEFT(W1845,FIND(",",W1845)-1),MapTable!$A:$A,1,0)),ISERROR(VLOOKUP(TRIM(MID(W1845,FIND(",",W1845)+1,FIND(",",W1845,FIND(",",W1845)+1)-FIND(",",W1845)-1)),MapTable!$A:$A,1,0)),ISERROR(VLOOKUP(TRIM(MID(W1845,FIND(",",W1845,FIND(",",W1845)+1)+1,999)),MapTable!$A:$A,1,0))),"맵없음",
  ""),
IF(ISERROR(FIND(",",W1845,FIND(",",W1845,FIND(",",W1845,FIND(",",W1845)+1)+1)+1)),
  IF(OR(ISERROR(VLOOKUP(LEFT(W1845,FIND(",",W1845)-1),MapTable!$A:$A,1,0)),ISERROR(VLOOKUP(TRIM(MID(W1845,FIND(",",W1845)+1,FIND(",",W1845,FIND(",",W1845)+1)-FIND(",",W1845)-1)),MapTable!$A:$A,1,0)),ISERROR(VLOOKUP(TRIM(MID(W1845,FIND(",",W1845,FIND(",",W1845)+1)+1,FIND(",",W1845,FIND(",",W1845,FIND(",",W1845)+1)+1)-FIND(",",W1845,FIND(",",W1845)+1)-1)),MapTable!$A:$A,1,0)),ISERROR(VLOOKUP(TRIM(MID(W1845,FIND(",",W1845,FIND(",",W1845,FIND(",",W1845)+1)+1)+1,999)),MapTable!$A:$A,1,0))),"맵없음",
  ""),
)))))</f>
        <v/>
      </c>
      <c r="AC1845" t="str">
        <f>IF(ISBLANK(AB1845),"",IF(ISERROR(VLOOKUP(AB1845,[3]DropTable!$A:$A,1,0)),"드랍없음",""))</f>
        <v/>
      </c>
      <c r="AE1845" t="str">
        <f>IF(ISBLANK(AD1845),"",IF(ISERROR(VLOOKUP(AD1845,[3]DropTable!$A:$A,1,0)),"드랍없음",""))</f>
        <v/>
      </c>
      <c r="AG1845">
        <v>9.8000000000000007</v>
      </c>
      <c r="AH1845">
        <v>1</v>
      </c>
    </row>
    <row r="1846" spans="1:34" x14ac:dyDescent="0.3">
      <c r="A1846">
        <v>15</v>
      </c>
      <c r="B1846">
        <v>5</v>
      </c>
      <c r="C1846">
        <f>IF(OR($L1846=TRUE,$A1846=0,MOD($A1846,ChapterTable!$S$20)&lt;&gt;0),
MAX(0,INT(($B1846+ChapterTable!$Q$26+VLOOKUP(SUBSTITUTE(C$1,"성장단계","")&amp;"단계오프셋",ChapterTable!$S:$T,2,0))/ChapterTable!$Q$23)),
MAX(0,INT(($B1846+ChapterTable!$S$26+VLOOKUP(SUBSTITUTE(C$1,"성장단계","")&amp;"보스단계오프셋",ChapterTable!$S:$T,2,0))/ChapterTable!$S$23)))</f>
        <v>0</v>
      </c>
      <c r="D1846">
        <f>IF(OR($L1846=TRUE,$A1846=0,MOD($A1846,ChapterTable!$S$20)&lt;&gt;0),
MAX(0,INT(($B1846+ChapterTable!$Q$26+VLOOKUP(SUBSTITUTE(D$1,"성장단계","")&amp;"단계오프셋",ChapterTable!$S:$T,2,0))/ChapterTable!$Q$23)),
MAX(0,INT(($B1846+ChapterTable!$S$26+VLOOKUP(SUBSTITUTE(D$1,"성장단계","")&amp;"보스단계오프셋",ChapterTable!$S:$T,2,0))/ChapterTable!$S$23)))</f>
        <v>0</v>
      </c>
      <c r="E1846" s="1">
        <f ca="1">IF(AND($A1846=0,$B1846=1),
    VLOOKUP(1,ChapterTable!$1:$1048576,MATCH("최종"&amp;SUBSTITUTE(SUBSTITUTE(E$1,"standard",""),"|Float",""),ChapterTable!$1:$1,0),0)*ChapterTable!$Q$17,
  IF(AND($A1846=0,$B1846=0),
    E1847,
  IF($B1846=0,
    VLOOKUP($A1846,ChapterTable!$1:$1048576,MATCH("최종"&amp;SUBSTITUTE(SUBSTITUTE(E$1,"standard",""),"|Float",""),ChapterTable!$1:$1,0),0),
  IF($B1846=1,
    IF($L1846=FALSE,
      VLOOKUP($A1846,ChapterTable!$1:$1048576,MATCH("최종"&amp;SUBSTITUTE(SUBSTITUTE(E$1,"standard",""),"|Float",""),ChapterTable!$1:$1,0),0),
      VLOOKUP($A1846-ChapterTable!$Q$11,ChapterTable!$1:$1048576,MATCH("최종"&amp;SUBSTITUTE(SUBSTITUTE(E$1,"standard",""),"|Float",""),ChapterTable!$1:$1,0),0)*ChapterTable!$Q$14
    ),
  OFFSET(E1846,-$B1846+IF($L1846,1,0),0)*
    (VLOOKUP(SUBSTITUTE(SUBSTITUTE(E$1,"standard",""),"|Float","")&amp;"인게임누적곱배수",ChapterTable!$S:$T,2,0)^C1846
    +VLOOKUP(SUBSTITUTE(SUBSTITUTE(E$1,"standard",""),"|Float","")&amp;"인게임누적합배수",ChapterTable!$S:$T,2,0)*C1846)
  )
  )
  )
)</f>
        <v>29776.784545898438</v>
      </c>
      <c r="F1846" s="1">
        <f ca="1">IF(AND($A1846=0,$B1846=1),
    VLOOKUP(1,ChapterTable!$1:$1048576,MATCH("최종"&amp;SUBSTITUTE(SUBSTITUTE(F$1,"standard",""),"|Float",""),ChapterTable!$1:$1,0),0)*ChapterTable!$Q$17,
  IF(AND($A1846=0,$B1846=0),
    F1847,
  IF($B1846=0,
    VLOOKUP($A1846,ChapterTable!$1:$1048576,MATCH("최종"&amp;SUBSTITUTE(SUBSTITUTE(F$1,"standard",""),"|Float",""),ChapterTable!$1:$1,0),0),
  IF($B1846=1,
    IF($L1846=FALSE,
      VLOOKUP($A1846,ChapterTable!$1:$1048576,MATCH("최종"&amp;SUBSTITUTE(SUBSTITUTE(F$1,"standard",""),"|Float",""),ChapterTable!$1:$1,0),0),
      VLOOKUP($A1846-ChapterTable!$Q$11,ChapterTable!$1:$1048576,MATCH("최종"&amp;SUBSTITUTE(SUBSTITUTE(F$1,"standard",""),"|Float",""),ChapterTable!$1:$1,0),0)*ChapterTable!$Q$14
    ),
  OFFSET(F1846,-$B1846+IF($L1846,1,0),0)*
    (VLOOKUP(SUBSTITUTE(SUBSTITUTE(F$1,"standard",""),"|Float","")&amp;"인게임누적곱배수",ChapterTable!$S:$T,2,0)^D1846
    +VLOOKUP(SUBSTITUTE(SUBSTITUTE(F$1,"standard",""),"|Float","")&amp;"인게임누적합배수",ChapterTable!$S:$T,2,0)*D1846)
  )
  )
  )
)</f>
        <v>16542.658081054688</v>
      </c>
      <c r="G1846" t="s">
        <v>76</v>
      </c>
      <c r="J1846" t="str">
        <f>IF(ISBLANK(I1846),"",
IFERROR(VLOOKUP(I1846,[1]StringTable!$1:$1048576,MATCH([1]StringTable!$B$1,[1]StringTable!$1:$1,0),0),
IFERROR(VLOOKUP(I1846,[1]InApkStringTable!$1:$1048576,MATCH([1]InApkStringTable!$B$1,[1]InApkStringTable!$1:$1,0),0),
"스트링없음")))</f>
        <v/>
      </c>
      <c r="L1846" t="b">
        <v>1</v>
      </c>
      <c r="N1846" t="str">
        <f>IF(ISBLANK(M1846),"",IF(ISERROR(VLOOKUP(M1846,MapTable!$A:$A,1,0)),"맵없음",""))</f>
        <v/>
      </c>
      <c r="O1846">
        <f t="shared" si="113"/>
        <v>11</v>
      </c>
      <c r="Q1846">
        <f t="shared" si="114"/>
        <v>11</v>
      </c>
      <c r="R1846" t="b">
        <f t="shared" ca="1" si="115"/>
        <v>0</v>
      </c>
      <c r="T1846" t="b">
        <f t="shared" ca="1" si="116"/>
        <v>0</v>
      </c>
      <c r="X1846" t="str">
        <f>IF(ISBLANK(W1846),"",
IF(ISERROR(FIND(",",W1846)),
  IF(ISERROR(VLOOKUP(W1846,MapTable!$A:$A,1,0)),"맵없음",
  ""),
IF(ISERROR(FIND(",",W1846,FIND(",",W1846)+1)),
  IF(OR(ISERROR(VLOOKUP(LEFT(W1846,FIND(",",W1846)-1),MapTable!$A:$A,1,0)),ISERROR(VLOOKUP(TRIM(MID(W1846,FIND(",",W1846)+1,999)),MapTable!$A:$A,1,0))),"맵없음",
  ""),
IF(ISERROR(FIND(",",W1846,FIND(",",W1846,FIND(",",W1846)+1)+1)),
  IF(OR(ISERROR(VLOOKUP(LEFT(W1846,FIND(",",W1846)-1),MapTable!$A:$A,1,0)),ISERROR(VLOOKUP(TRIM(MID(W1846,FIND(",",W1846)+1,FIND(",",W1846,FIND(",",W1846)+1)-FIND(",",W1846)-1)),MapTable!$A:$A,1,0)),ISERROR(VLOOKUP(TRIM(MID(W1846,FIND(",",W1846,FIND(",",W1846)+1)+1,999)),MapTable!$A:$A,1,0))),"맵없음",
  ""),
IF(ISERROR(FIND(",",W1846,FIND(",",W1846,FIND(",",W1846,FIND(",",W1846)+1)+1)+1)),
  IF(OR(ISERROR(VLOOKUP(LEFT(W1846,FIND(",",W1846)-1),MapTable!$A:$A,1,0)),ISERROR(VLOOKUP(TRIM(MID(W1846,FIND(",",W1846)+1,FIND(",",W1846,FIND(",",W1846)+1)-FIND(",",W1846)-1)),MapTable!$A:$A,1,0)),ISERROR(VLOOKUP(TRIM(MID(W1846,FIND(",",W1846,FIND(",",W1846)+1)+1,FIND(",",W1846,FIND(",",W1846,FIND(",",W1846)+1)+1)-FIND(",",W1846,FIND(",",W1846)+1)-1)),MapTable!$A:$A,1,0)),ISERROR(VLOOKUP(TRIM(MID(W1846,FIND(",",W1846,FIND(",",W1846,FIND(",",W1846)+1)+1)+1,999)),MapTable!$A:$A,1,0))),"맵없음",
  ""),
)))))</f>
        <v/>
      </c>
      <c r="AC1846" t="str">
        <f>IF(ISBLANK(AB1846),"",IF(ISERROR(VLOOKUP(AB1846,[3]DropTable!$A:$A,1,0)),"드랍없음",""))</f>
        <v/>
      </c>
      <c r="AE1846" t="str">
        <f>IF(ISBLANK(AD1846),"",IF(ISERROR(VLOOKUP(AD1846,[3]DropTable!$A:$A,1,0)),"드랍없음",""))</f>
        <v/>
      </c>
      <c r="AG1846">
        <v>9.8000000000000007</v>
      </c>
      <c r="AH1846">
        <v>1</v>
      </c>
    </row>
    <row r="1847" spans="1:34" x14ac:dyDescent="0.3">
      <c r="A1847">
        <v>15</v>
      </c>
      <c r="B1847">
        <v>6</v>
      </c>
      <c r="C1847">
        <f>IF(OR($L1847=TRUE,$A1847=0,MOD($A1847,ChapterTable!$S$20)&lt;&gt;0),
MAX(0,INT(($B1847+ChapterTable!$Q$26+VLOOKUP(SUBSTITUTE(C$1,"성장단계","")&amp;"단계오프셋",ChapterTable!$S:$T,2,0))/ChapterTable!$Q$23)),
MAX(0,INT(($B1847+ChapterTable!$S$26+VLOOKUP(SUBSTITUTE(C$1,"성장단계","")&amp;"보스단계오프셋",ChapterTable!$S:$T,2,0))/ChapterTable!$S$23)))</f>
        <v>1</v>
      </c>
      <c r="D1847">
        <f>IF(OR($L1847=TRUE,$A1847=0,MOD($A1847,ChapterTable!$S$20)&lt;&gt;0),
MAX(0,INT(($B1847+ChapterTable!$Q$26+VLOOKUP(SUBSTITUTE(D$1,"성장단계","")&amp;"단계오프셋",ChapterTable!$S:$T,2,0))/ChapterTable!$Q$23)),
MAX(0,INT(($B1847+ChapterTable!$S$26+VLOOKUP(SUBSTITUTE(D$1,"성장단계","")&amp;"보스단계오프셋",ChapterTable!$S:$T,2,0))/ChapterTable!$S$23)))</f>
        <v>0</v>
      </c>
      <c r="E1847" s="1">
        <f ca="1">IF(AND($A1847=0,$B1847=1),
    VLOOKUP(1,ChapterTable!$1:$1048576,MATCH("최종"&amp;SUBSTITUTE(SUBSTITUTE(E$1,"standard",""),"|Float",""),ChapterTable!$1:$1,0),0)*ChapterTable!$Q$17,
  IF(AND($A1847=0,$B1847=0),
    E1848,
  IF($B1847=0,
    VLOOKUP($A1847,ChapterTable!$1:$1048576,MATCH("최종"&amp;SUBSTITUTE(SUBSTITUTE(E$1,"standard",""),"|Float",""),ChapterTable!$1:$1,0),0),
  IF($B1847=1,
    IF($L1847=FALSE,
      VLOOKUP($A1847,ChapterTable!$1:$1048576,MATCH("최종"&amp;SUBSTITUTE(SUBSTITUTE(E$1,"standard",""),"|Float",""),ChapterTable!$1:$1,0),0),
      VLOOKUP($A1847-ChapterTable!$Q$11,ChapterTable!$1:$1048576,MATCH("최종"&amp;SUBSTITUTE(SUBSTITUTE(E$1,"standard",""),"|Float",""),ChapterTable!$1:$1,0),0)*ChapterTable!$Q$14
    ),
  OFFSET(E1847,-$B1847+IF($L1847,1,0),0)*
    (VLOOKUP(SUBSTITUTE(SUBSTITUTE(E$1,"standard",""),"|Float","")&amp;"인게임누적곱배수",ChapterTable!$S:$T,2,0)^C1847
    +VLOOKUP(SUBSTITUTE(SUBSTITUTE(E$1,"standard",""),"|Float","")&amp;"인게임누적합배수",ChapterTable!$S:$T,2,0)*C1847)
  )
  )
  )
)</f>
        <v>40198.659136962895</v>
      </c>
      <c r="F1847" s="1">
        <f ca="1">IF(AND($A1847=0,$B1847=1),
    VLOOKUP(1,ChapterTable!$1:$1048576,MATCH("최종"&amp;SUBSTITUTE(SUBSTITUTE(F$1,"standard",""),"|Float",""),ChapterTable!$1:$1,0),0)*ChapterTable!$Q$17,
  IF(AND($A1847=0,$B1847=0),
    F1848,
  IF($B1847=0,
    VLOOKUP($A1847,ChapterTable!$1:$1048576,MATCH("최종"&amp;SUBSTITUTE(SUBSTITUTE(F$1,"standard",""),"|Float",""),ChapterTable!$1:$1,0),0),
  IF($B1847=1,
    IF($L1847=FALSE,
      VLOOKUP($A1847,ChapterTable!$1:$1048576,MATCH("최종"&amp;SUBSTITUTE(SUBSTITUTE(F$1,"standard",""),"|Float",""),ChapterTable!$1:$1,0),0),
      VLOOKUP($A1847-ChapterTable!$Q$11,ChapterTable!$1:$1048576,MATCH("최종"&amp;SUBSTITUTE(SUBSTITUTE(F$1,"standard",""),"|Float",""),ChapterTable!$1:$1,0),0)*ChapterTable!$Q$14
    ),
  OFFSET(F1847,-$B1847+IF($L1847,1,0),0)*
    (VLOOKUP(SUBSTITUTE(SUBSTITUTE(F$1,"standard",""),"|Float","")&amp;"인게임누적곱배수",ChapterTable!$S:$T,2,0)^D1847
    +VLOOKUP(SUBSTITUTE(SUBSTITUTE(F$1,"standard",""),"|Float","")&amp;"인게임누적합배수",ChapterTable!$S:$T,2,0)*D1847)
  )
  )
  )
)</f>
        <v>16542.658081054688</v>
      </c>
      <c r="G1847" t="s">
        <v>76</v>
      </c>
      <c r="J1847" t="str">
        <f>IF(ISBLANK(I1847),"",
IFERROR(VLOOKUP(I1847,[1]StringTable!$1:$1048576,MATCH([1]StringTable!$B$1,[1]StringTable!$1:$1,0),0),
IFERROR(VLOOKUP(I1847,[1]InApkStringTable!$1:$1048576,MATCH([1]InApkStringTable!$B$1,[1]InApkStringTable!$1:$1,0),0),
"스트링없음")))</f>
        <v/>
      </c>
      <c r="L1847" t="b">
        <v>1</v>
      </c>
      <c r="N1847" t="str">
        <f>IF(ISBLANK(M1847),"",IF(ISERROR(VLOOKUP(M1847,MapTable!$A:$A,1,0)),"맵없음",""))</f>
        <v/>
      </c>
      <c r="O1847">
        <f t="shared" si="113"/>
        <v>1</v>
      </c>
      <c r="Q1847">
        <f t="shared" si="114"/>
        <v>1</v>
      </c>
      <c r="R1847" t="b">
        <f t="shared" ca="1" si="115"/>
        <v>0</v>
      </c>
      <c r="T1847" t="b">
        <f t="shared" ca="1" si="116"/>
        <v>0</v>
      </c>
      <c r="X1847" t="str">
        <f>IF(ISBLANK(W1847),"",
IF(ISERROR(FIND(",",W1847)),
  IF(ISERROR(VLOOKUP(W1847,MapTable!$A:$A,1,0)),"맵없음",
  ""),
IF(ISERROR(FIND(",",W1847,FIND(",",W1847)+1)),
  IF(OR(ISERROR(VLOOKUP(LEFT(W1847,FIND(",",W1847)-1),MapTable!$A:$A,1,0)),ISERROR(VLOOKUP(TRIM(MID(W1847,FIND(",",W1847)+1,999)),MapTable!$A:$A,1,0))),"맵없음",
  ""),
IF(ISERROR(FIND(",",W1847,FIND(",",W1847,FIND(",",W1847)+1)+1)),
  IF(OR(ISERROR(VLOOKUP(LEFT(W1847,FIND(",",W1847)-1),MapTable!$A:$A,1,0)),ISERROR(VLOOKUP(TRIM(MID(W1847,FIND(",",W1847)+1,FIND(",",W1847,FIND(",",W1847)+1)-FIND(",",W1847)-1)),MapTable!$A:$A,1,0)),ISERROR(VLOOKUP(TRIM(MID(W1847,FIND(",",W1847,FIND(",",W1847)+1)+1,999)),MapTable!$A:$A,1,0))),"맵없음",
  ""),
IF(ISERROR(FIND(",",W1847,FIND(",",W1847,FIND(",",W1847,FIND(",",W1847)+1)+1)+1)),
  IF(OR(ISERROR(VLOOKUP(LEFT(W1847,FIND(",",W1847)-1),MapTable!$A:$A,1,0)),ISERROR(VLOOKUP(TRIM(MID(W1847,FIND(",",W1847)+1,FIND(",",W1847,FIND(",",W1847)+1)-FIND(",",W1847)-1)),MapTable!$A:$A,1,0)),ISERROR(VLOOKUP(TRIM(MID(W1847,FIND(",",W1847,FIND(",",W1847)+1)+1,FIND(",",W1847,FIND(",",W1847,FIND(",",W1847)+1)+1)-FIND(",",W1847,FIND(",",W1847)+1)-1)),MapTable!$A:$A,1,0)),ISERROR(VLOOKUP(TRIM(MID(W1847,FIND(",",W1847,FIND(",",W1847,FIND(",",W1847)+1)+1)+1,999)),MapTable!$A:$A,1,0))),"맵없음",
  ""),
)))))</f>
        <v/>
      </c>
      <c r="AC1847" t="str">
        <f>IF(ISBLANK(AB1847),"",IF(ISERROR(VLOOKUP(AB1847,[3]DropTable!$A:$A,1,0)),"드랍없음",""))</f>
        <v/>
      </c>
      <c r="AE1847" t="str">
        <f>IF(ISBLANK(AD1847),"",IF(ISERROR(VLOOKUP(AD1847,[3]DropTable!$A:$A,1,0)),"드랍없음",""))</f>
        <v/>
      </c>
      <c r="AG1847">
        <v>9.8000000000000007</v>
      </c>
      <c r="AH1847">
        <v>1</v>
      </c>
    </row>
    <row r="1848" spans="1:34" x14ac:dyDescent="0.3">
      <c r="A1848">
        <v>15</v>
      </c>
      <c r="B1848">
        <v>7</v>
      </c>
      <c r="C1848">
        <f>IF(OR($L1848=TRUE,$A1848=0,MOD($A1848,ChapterTable!$S$20)&lt;&gt;0),
MAX(0,INT(($B1848+ChapterTable!$Q$26+VLOOKUP(SUBSTITUTE(C$1,"성장단계","")&amp;"단계오프셋",ChapterTable!$S:$T,2,0))/ChapterTable!$Q$23)),
MAX(0,INT(($B1848+ChapterTable!$S$26+VLOOKUP(SUBSTITUTE(C$1,"성장단계","")&amp;"보스단계오프셋",ChapterTable!$S:$T,2,0))/ChapterTable!$S$23)))</f>
        <v>1</v>
      </c>
      <c r="D1848">
        <f>IF(OR($L1848=TRUE,$A1848=0,MOD($A1848,ChapterTable!$S$20)&lt;&gt;0),
MAX(0,INT(($B1848+ChapterTable!$Q$26+VLOOKUP(SUBSTITUTE(D$1,"성장단계","")&amp;"단계오프셋",ChapterTable!$S:$T,2,0))/ChapterTable!$Q$23)),
MAX(0,INT(($B1848+ChapterTable!$S$26+VLOOKUP(SUBSTITUTE(D$1,"성장단계","")&amp;"보스단계오프셋",ChapterTable!$S:$T,2,0))/ChapterTable!$S$23)))</f>
        <v>0</v>
      </c>
      <c r="E1848" s="1">
        <f ca="1">IF(AND($A1848=0,$B1848=1),
    VLOOKUP(1,ChapterTable!$1:$1048576,MATCH("최종"&amp;SUBSTITUTE(SUBSTITUTE(E$1,"standard",""),"|Float",""),ChapterTable!$1:$1,0),0)*ChapterTable!$Q$17,
  IF(AND($A1848=0,$B1848=0),
    E1849,
  IF($B1848=0,
    VLOOKUP($A1848,ChapterTable!$1:$1048576,MATCH("최종"&amp;SUBSTITUTE(SUBSTITUTE(E$1,"standard",""),"|Float",""),ChapterTable!$1:$1,0),0),
  IF($B1848=1,
    IF($L1848=FALSE,
      VLOOKUP($A1848,ChapterTable!$1:$1048576,MATCH("최종"&amp;SUBSTITUTE(SUBSTITUTE(E$1,"standard",""),"|Float",""),ChapterTable!$1:$1,0),0),
      VLOOKUP($A1848-ChapterTable!$Q$11,ChapterTable!$1:$1048576,MATCH("최종"&amp;SUBSTITUTE(SUBSTITUTE(E$1,"standard",""),"|Float",""),ChapterTable!$1:$1,0),0)*ChapterTable!$Q$14
    ),
  OFFSET(E1848,-$B1848+IF($L1848,1,0),0)*
    (VLOOKUP(SUBSTITUTE(SUBSTITUTE(E$1,"standard",""),"|Float","")&amp;"인게임누적곱배수",ChapterTable!$S:$T,2,0)^C1848
    +VLOOKUP(SUBSTITUTE(SUBSTITUTE(E$1,"standard",""),"|Float","")&amp;"인게임누적합배수",ChapterTable!$S:$T,2,0)*C1848)
  )
  )
  )
)</f>
        <v>40198.659136962895</v>
      </c>
      <c r="F1848" s="1">
        <f ca="1">IF(AND($A1848=0,$B1848=1),
    VLOOKUP(1,ChapterTable!$1:$1048576,MATCH("최종"&amp;SUBSTITUTE(SUBSTITUTE(F$1,"standard",""),"|Float",""),ChapterTable!$1:$1,0),0)*ChapterTable!$Q$17,
  IF(AND($A1848=0,$B1848=0),
    F1849,
  IF($B1848=0,
    VLOOKUP($A1848,ChapterTable!$1:$1048576,MATCH("최종"&amp;SUBSTITUTE(SUBSTITUTE(F$1,"standard",""),"|Float",""),ChapterTable!$1:$1,0),0),
  IF($B1848=1,
    IF($L1848=FALSE,
      VLOOKUP($A1848,ChapterTable!$1:$1048576,MATCH("최종"&amp;SUBSTITUTE(SUBSTITUTE(F$1,"standard",""),"|Float",""),ChapterTable!$1:$1,0),0),
      VLOOKUP($A1848-ChapterTable!$Q$11,ChapterTable!$1:$1048576,MATCH("최종"&amp;SUBSTITUTE(SUBSTITUTE(F$1,"standard",""),"|Float",""),ChapterTable!$1:$1,0),0)*ChapterTable!$Q$14
    ),
  OFFSET(F1848,-$B1848+IF($L1848,1,0),0)*
    (VLOOKUP(SUBSTITUTE(SUBSTITUTE(F$1,"standard",""),"|Float","")&amp;"인게임누적곱배수",ChapterTable!$S:$T,2,0)^D1848
    +VLOOKUP(SUBSTITUTE(SUBSTITUTE(F$1,"standard",""),"|Float","")&amp;"인게임누적합배수",ChapterTable!$S:$T,2,0)*D1848)
  )
  )
  )
)</f>
        <v>16542.658081054688</v>
      </c>
      <c r="G1848" t="s">
        <v>76</v>
      </c>
      <c r="J1848" t="str">
        <f>IF(ISBLANK(I1848),"",
IFERROR(VLOOKUP(I1848,[1]StringTable!$1:$1048576,MATCH([1]StringTable!$B$1,[1]StringTable!$1:$1,0),0),
IFERROR(VLOOKUP(I1848,[1]InApkStringTable!$1:$1048576,MATCH([1]InApkStringTable!$B$1,[1]InApkStringTable!$1:$1,0),0),
"스트링없음")))</f>
        <v/>
      </c>
      <c r="L1848" t="b">
        <v>1</v>
      </c>
      <c r="N1848" t="str">
        <f>IF(ISBLANK(M1848),"",IF(ISERROR(VLOOKUP(M1848,MapTable!$A:$A,1,0)),"맵없음",""))</f>
        <v/>
      </c>
      <c r="O1848">
        <f t="shared" si="113"/>
        <v>1</v>
      </c>
      <c r="Q1848">
        <f t="shared" si="114"/>
        <v>1</v>
      </c>
      <c r="R1848" t="b">
        <f t="shared" ca="1" si="115"/>
        <v>0</v>
      </c>
      <c r="T1848" t="b">
        <f t="shared" ca="1" si="116"/>
        <v>0</v>
      </c>
      <c r="X1848" t="str">
        <f>IF(ISBLANK(W1848),"",
IF(ISERROR(FIND(",",W1848)),
  IF(ISERROR(VLOOKUP(W1848,MapTable!$A:$A,1,0)),"맵없음",
  ""),
IF(ISERROR(FIND(",",W1848,FIND(",",W1848)+1)),
  IF(OR(ISERROR(VLOOKUP(LEFT(W1848,FIND(",",W1848)-1),MapTable!$A:$A,1,0)),ISERROR(VLOOKUP(TRIM(MID(W1848,FIND(",",W1848)+1,999)),MapTable!$A:$A,1,0))),"맵없음",
  ""),
IF(ISERROR(FIND(",",W1848,FIND(",",W1848,FIND(",",W1848)+1)+1)),
  IF(OR(ISERROR(VLOOKUP(LEFT(W1848,FIND(",",W1848)-1),MapTable!$A:$A,1,0)),ISERROR(VLOOKUP(TRIM(MID(W1848,FIND(",",W1848)+1,FIND(",",W1848,FIND(",",W1848)+1)-FIND(",",W1848)-1)),MapTable!$A:$A,1,0)),ISERROR(VLOOKUP(TRIM(MID(W1848,FIND(",",W1848,FIND(",",W1848)+1)+1,999)),MapTable!$A:$A,1,0))),"맵없음",
  ""),
IF(ISERROR(FIND(",",W1848,FIND(",",W1848,FIND(",",W1848,FIND(",",W1848)+1)+1)+1)),
  IF(OR(ISERROR(VLOOKUP(LEFT(W1848,FIND(",",W1848)-1),MapTable!$A:$A,1,0)),ISERROR(VLOOKUP(TRIM(MID(W1848,FIND(",",W1848)+1,FIND(",",W1848,FIND(",",W1848)+1)-FIND(",",W1848)-1)),MapTable!$A:$A,1,0)),ISERROR(VLOOKUP(TRIM(MID(W1848,FIND(",",W1848,FIND(",",W1848)+1)+1,FIND(",",W1848,FIND(",",W1848,FIND(",",W1848)+1)+1)-FIND(",",W1848,FIND(",",W1848)+1)-1)),MapTable!$A:$A,1,0)),ISERROR(VLOOKUP(TRIM(MID(W1848,FIND(",",W1848,FIND(",",W1848,FIND(",",W1848)+1)+1)+1,999)),MapTable!$A:$A,1,0))),"맵없음",
  ""),
)))))</f>
        <v/>
      </c>
      <c r="AC1848" t="str">
        <f>IF(ISBLANK(AB1848),"",IF(ISERROR(VLOOKUP(AB1848,[3]DropTable!$A:$A,1,0)),"드랍없음",""))</f>
        <v/>
      </c>
      <c r="AE1848" t="str">
        <f>IF(ISBLANK(AD1848),"",IF(ISERROR(VLOOKUP(AD1848,[3]DropTable!$A:$A,1,0)),"드랍없음",""))</f>
        <v/>
      </c>
      <c r="AG1848">
        <v>9.8000000000000007</v>
      </c>
      <c r="AH1848">
        <v>1</v>
      </c>
    </row>
    <row r="1849" spans="1:34" x14ac:dyDescent="0.3">
      <c r="A1849">
        <v>15</v>
      </c>
      <c r="B1849">
        <v>8</v>
      </c>
      <c r="C1849">
        <f>IF(OR($L1849=TRUE,$A1849=0,MOD($A1849,ChapterTable!$S$20)&lt;&gt;0),
MAX(0,INT(($B1849+ChapterTable!$Q$26+VLOOKUP(SUBSTITUTE(C$1,"성장단계","")&amp;"단계오프셋",ChapterTable!$S:$T,2,0))/ChapterTable!$Q$23)),
MAX(0,INT(($B1849+ChapterTable!$S$26+VLOOKUP(SUBSTITUTE(C$1,"성장단계","")&amp;"보스단계오프셋",ChapterTable!$S:$T,2,0))/ChapterTable!$S$23)))</f>
        <v>1</v>
      </c>
      <c r="D1849">
        <f>IF(OR($L1849=TRUE,$A1849=0,MOD($A1849,ChapterTable!$S$20)&lt;&gt;0),
MAX(0,INT(($B1849+ChapterTable!$Q$26+VLOOKUP(SUBSTITUTE(D$1,"성장단계","")&amp;"단계오프셋",ChapterTable!$S:$T,2,0))/ChapterTable!$Q$23)),
MAX(0,INT(($B1849+ChapterTable!$S$26+VLOOKUP(SUBSTITUTE(D$1,"성장단계","")&amp;"보스단계오프셋",ChapterTable!$S:$T,2,0))/ChapterTable!$S$23)))</f>
        <v>0</v>
      </c>
      <c r="E1849" s="1">
        <f ca="1">IF(AND($A1849=0,$B1849=1),
    VLOOKUP(1,ChapterTable!$1:$1048576,MATCH("최종"&amp;SUBSTITUTE(SUBSTITUTE(E$1,"standard",""),"|Float",""),ChapterTable!$1:$1,0),0)*ChapterTable!$Q$17,
  IF(AND($A1849=0,$B1849=0),
    E1850,
  IF($B1849=0,
    VLOOKUP($A1849,ChapterTable!$1:$1048576,MATCH("최종"&amp;SUBSTITUTE(SUBSTITUTE(E$1,"standard",""),"|Float",""),ChapterTable!$1:$1,0),0),
  IF($B1849=1,
    IF($L1849=FALSE,
      VLOOKUP($A1849,ChapterTable!$1:$1048576,MATCH("최종"&amp;SUBSTITUTE(SUBSTITUTE(E$1,"standard",""),"|Float",""),ChapterTable!$1:$1,0),0),
      VLOOKUP($A1849-ChapterTable!$Q$11,ChapterTable!$1:$1048576,MATCH("최종"&amp;SUBSTITUTE(SUBSTITUTE(E$1,"standard",""),"|Float",""),ChapterTable!$1:$1,0),0)*ChapterTable!$Q$14
    ),
  OFFSET(E1849,-$B1849+IF($L1849,1,0),0)*
    (VLOOKUP(SUBSTITUTE(SUBSTITUTE(E$1,"standard",""),"|Float","")&amp;"인게임누적곱배수",ChapterTable!$S:$T,2,0)^C1849
    +VLOOKUP(SUBSTITUTE(SUBSTITUTE(E$1,"standard",""),"|Float","")&amp;"인게임누적합배수",ChapterTable!$S:$T,2,0)*C1849)
  )
  )
  )
)</f>
        <v>40198.659136962895</v>
      </c>
      <c r="F1849" s="1">
        <f ca="1">IF(AND($A1849=0,$B1849=1),
    VLOOKUP(1,ChapterTable!$1:$1048576,MATCH("최종"&amp;SUBSTITUTE(SUBSTITUTE(F$1,"standard",""),"|Float",""),ChapterTable!$1:$1,0),0)*ChapterTable!$Q$17,
  IF(AND($A1849=0,$B1849=0),
    F1850,
  IF($B1849=0,
    VLOOKUP($A1849,ChapterTable!$1:$1048576,MATCH("최종"&amp;SUBSTITUTE(SUBSTITUTE(F$1,"standard",""),"|Float",""),ChapterTable!$1:$1,0),0),
  IF($B1849=1,
    IF($L1849=FALSE,
      VLOOKUP($A1849,ChapterTable!$1:$1048576,MATCH("최종"&amp;SUBSTITUTE(SUBSTITUTE(F$1,"standard",""),"|Float",""),ChapterTable!$1:$1,0),0),
      VLOOKUP($A1849-ChapterTable!$Q$11,ChapterTable!$1:$1048576,MATCH("최종"&amp;SUBSTITUTE(SUBSTITUTE(F$1,"standard",""),"|Float",""),ChapterTable!$1:$1,0),0)*ChapterTable!$Q$14
    ),
  OFFSET(F1849,-$B1849+IF($L1849,1,0),0)*
    (VLOOKUP(SUBSTITUTE(SUBSTITUTE(F$1,"standard",""),"|Float","")&amp;"인게임누적곱배수",ChapterTable!$S:$T,2,0)^D1849
    +VLOOKUP(SUBSTITUTE(SUBSTITUTE(F$1,"standard",""),"|Float","")&amp;"인게임누적합배수",ChapterTable!$S:$T,2,0)*D1849)
  )
  )
  )
)</f>
        <v>16542.658081054688</v>
      </c>
      <c r="G1849" t="s">
        <v>76</v>
      </c>
      <c r="J1849" t="str">
        <f>IF(ISBLANK(I1849),"",
IFERROR(VLOOKUP(I1849,[1]StringTable!$1:$1048576,MATCH([1]StringTable!$B$1,[1]StringTable!$1:$1,0),0),
IFERROR(VLOOKUP(I1849,[1]InApkStringTable!$1:$1048576,MATCH([1]InApkStringTable!$B$1,[1]InApkStringTable!$1:$1,0),0),
"스트링없음")))</f>
        <v/>
      </c>
      <c r="L1849" t="b">
        <v>1</v>
      </c>
      <c r="N1849" t="str">
        <f>IF(ISBLANK(M1849),"",IF(ISERROR(VLOOKUP(M1849,MapTable!$A:$A,1,0)),"맵없음",""))</f>
        <v/>
      </c>
      <c r="O1849">
        <f t="shared" si="113"/>
        <v>1</v>
      </c>
      <c r="Q1849">
        <f t="shared" si="114"/>
        <v>1</v>
      </c>
      <c r="R1849" t="b">
        <f t="shared" ca="1" si="115"/>
        <v>0</v>
      </c>
      <c r="T1849" t="b">
        <f t="shared" ca="1" si="116"/>
        <v>0</v>
      </c>
      <c r="X1849" t="str">
        <f>IF(ISBLANK(W1849),"",
IF(ISERROR(FIND(",",W1849)),
  IF(ISERROR(VLOOKUP(W1849,MapTable!$A:$A,1,0)),"맵없음",
  ""),
IF(ISERROR(FIND(",",W1849,FIND(",",W1849)+1)),
  IF(OR(ISERROR(VLOOKUP(LEFT(W1849,FIND(",",W1849)-1),MapTable!$A:$A,1,0)),ISERROR(VLOOKUP(TRIM(MID(W1849,FIND(",",W1849)+1,999)),MapTable!$A:$A,1,0))),"맵없음",
  ""),
IF(ISERROR(FIND(",",W1849,FIND(",",W1849,FIND(",",W1849)+1)+1)),
  IF(OR(ISERROR(VLOOKUP(LEFT(W1849,FIND(",",W1849)-1),MapTable!$A:$A,1,0)),ISERROR(VLOOKUP(TRIM(MID(W1849,FIND(",",W1849)+1,FIND(",",W1849,FIND(",",W1849)+1)-FIND(",",W1849)-1)),MapTable!$A:$A,1,0)),ISERROR(VLOOKUP(TRIM(MID(W1849,FIND(",",W1849,FIND(",",W1849)+1)+1,999)),MapTable!$A:$A,1,0))),"맵없음",
  ""),
IF(ISERROR(FIND(",",W1849,FIND(",",W1849,FIND(",",W1849,FIND(",",W1849)+1)+1)+1)),
  IF(OR(ISERROR(VLOOKUP(LEFT(W1849,FIND(",",W1849)-1),MapTable!$A:$A,1,0)),ISERROR(VLOOKUP(TRIM(MID(W1849,FIND(",",W1849)+1,FIND(",",W1849,FIND(",",W1849)+1)-FIND(",",W1849)-1)),MapTable!$A:$A,1,0)),ISERROR(VLOOKUP(TRIM(MID(W1849,FIND(",",W1849,FIND(",",W1849)+1)+1,FIND(",",W1849,FIND(",",W1849,FIND(",",W1849)+1)+1)-FIND(",",W1849,FIND(",",W1849)+1)-1)),MapTable!$A:$A,1,0)),ISERROR(VLOOKUP(TRIM(MID(W1849,FIND(",",W1849,FIND(",",W1849,FIND(",",W1849)+1)+1)+1,999)),MapTable!$A:$A,1,0))),"맵없음",
  ""),
)))))</f>
        <v/>
      </c>
      <c r="AC1849" t="str">
        <f>IF(ISBLANK(AB1849),"",IF(ISERROR(VLOOKUP(AB1849,[3]DropTable!$A:$A,1,0)),"드랍없음",""))</f>
        <v/>
      </c>
      <c r="AE1849" t="str">
        <f>IF(ISBLANK(AD1849),"",IF(ISERROR(VLOOKUP(AD1849,[3]DropTable!$A:$A,1,0)),"드랍없음",""))</f>
        <v/>
      </c>
      <c r="AG1849">
        <v>9.8000000000000007</v>
      </c>
      <c r="AH1849">
        <v>1</v>
      </c>
    </row>
    <row r="1850" spans="1:34" x14ac:dyDescent="0.3">
      <c r="A1850">
        <v>15</v>
      </c>
      <c r="B1850">
        <v>9</v>
      </c>
      <c r="C1850">
        <f>IF(OR($L1850=TRUE,$A1850=0,MOD($A1850,ChapterTable!$S$20)&lt;&gt;0),
MAX(0,INT(($B1850+ChapterTable!$Q$26+VLOOKUP(SUBSTITUTE(C$1,"성장단계","")&amp;"단계오프셋",ChapterTable!$S:$T,2,0))/ChapterTable!$Q$23)),
MAX(0,INT(($B1850+ChapterTable!$S$26+VLOOKUP(SUBSTITUTE(C$1,"성장단계","")&amp;"보스단계오프셋",ChapterTable!$S:$T,2,0))/ChapterTable!$S$23)))</f>
        <v>1</v>
      </c>
      <c r="D1850">
        <f>IF(OR($L1850=TRUE,$A1850=0,MOD($A1850,ChapterTable!$S$20)&lt;&gt;0),
MAX(0,INT(($B1850+ChapterTable!$Q$26+VLOOKUP(SUBSTITUTE(D$1,"성장단계","")&amp;"단계오프셋",ChapterTable!$S:$T,2,0))/ChapterTable!$Q$23)),
MAX(0,INT(($B1850+ChapterTable!$S$26+VLOOKUP(SUBSTITUTE(D$1,"성장단계","")&amp;"보스단계오프셋",ChapterTable!$S:$T,2,0))/ChapterTable!$S$23)))</f>
        <v>0</v>
      </c>
      <c r="E1850" s="1">
        <f ca="1">IF(AND($A1850=0,$B1850=1),
    VLOOKUP(1,ChapterTable!$1:$1048576,MATCH("최종"&amp;SUBSTITUTE(SUBSTITUTE(E$1,"standard",""),"|Float",""),ChapterTable!$1:$1,0),0)*ChapterTable!$Q$17,
  IF(AND($A1850=0,$B1850=0),
    E1851,
  IF($B1850=0,
    VLOOKUP($A1850,ChapterTable!$1:$1048576,MATCH("최종"&amp;SUBSTITUTE(SUBSTITUTE(E$1,"standard",""),"|Float",""),ChapterTable!$1:$1,0),0),
  IF($B1850=1,
    IF($L1850=FALSE,
      VLOOKUP($A1850,ChapterTable!$1:$1048576,MATCH("최종"&amp;SUBSTITUTE(SUBSTITUTE(E$1,"standard",""),"|Float",""),ChapterTable!$1:$1,0),0),
      VLOOKUP($A1850-ChapterTable!$Q$11,ChapterTable!$1:$1048576,MATCH("최종"&amp;SUBSTITUTE(SUBSTITUTE(E$1,"standard",""),"|Float",""),ChapterTable!$1:$1,0),0)*ChapterTable!$Q$14
    ),
  OFFSET(E1850,-$B1850+IF($L1850,1,0),0)*
    (VLOOKUP(SUBSTITUTE(SUBSTITUTE(E$1,"standard",""),"|Float","")&amp;"인게임누적곱배수",ChapterTable!$S:$T,2,0)^C1850
    +VLOOKUP(SUBSTITUTE(SUBSTITUTE(E$1,"standard",""),"|Float","")&amp;"인게임누적합배수",ChapterTable!$S:$T,2,0)*C1850)
  )
  )
  )
)</f>
        <v>40198.659136962895</v>
      </c>
      <c r="F1850" s="1">
        <f ca="1">IF(AND($A1850=0,$B1850=1),
    VLOOKUP(1,ChapterTable!$1:$1048576,MATCH("최종"&amp;SUBSTITUTE(SUBSTITUTE(F$1,"standard",""),"|Float",""),ChapterTable!$1:$1,0),0)*ChapterTable!$Q$17,
  IF(AND($A1850=0,$B1850=0),
    F1851,
  IF($B1850=0,
    VLOOKUP($A1850,ChapterTable!$1:$1048576,MATCH("최종"&amp;SUBSTITUTE(SUBSTITUTE(F$1,"standard",""),"|Float",""),ChapterTable!$1:$1,0),0),
  IF($B1850=1,
    IF($L1850=FALSE,
      VLOOKUP($A1850,ChapterTable!$1:$1048576,MATCH("최종"&amp;SUBSTITUTE(SUBSTITUTE(F$1,"standard",""),"|Float",""),ChapterTable!$1:$1,0),0),
      VLOOKUP($A1850-ChapterTable!$Q$11,ChapterTable!$1:$1048576,MATCH("최종"&amp;SUBSTITUTE(SUBSTITUTE(F$1,"standard",""),"|Float",""),ChapterTable!$1:$1,0),0)*ChapterTable!$Q$14
    ),
  OFFSET(F1850,-$B1850+IF($L1850,1,0),0)*
    (VLOOKUP(SUBSTITUTE(SUBSTITUTE(F$1,"standard",""),"|Float","")&amp;"인게임누적곱배수",ChapterTable!$S:$T,2,0)^D1850
    +VLOOKUP(SUBSTITUTE(SUBSTITUTE(F$1,"standard",""),"|Float","")&amp;"인게임누적합배수",ChapterTable!$S:$T,2,0)*D1850)
  )
  )
  )
)</f>
        <v>16542.658081054688</v>
      </c>
      <c r="G1850" t="s">
        <v>76</v>
      </c>
      <c r="J1850" t="str">
        <f>IF(ISBLANK(I1850),"",
IFERROR(VLOOKUP(I1850,[1]StringTable!$1:$1048576,MATCH([1]StringTable!$B$1,[1]StringTable!$1:$1,0),0),
IFERROR(VLOOKUP(I1850,[1]InApkStringTable!$1:$1048576,MATCH([1]InApkStringTable!$B$1,[1]InApkStringTable!$1:$1,0),0),
"스트링없음")))</f>
        <v/>
      </c>
      <c r="L1850" t="b">
        <v>1</v>
      </c>
      <c r="N1850" t="str">
        <f>IF(ISBLANK(M1850),"",IF(ISERROR(VLOOKUP(M1850,MapTable!$A:$A,1,0)),"맵없음",""))</f>
        <v/>
      </c>
      <c r="O1850">
        <f t="shared" si="113"/>
        <v>91</v>
      </c>
      <c r="Q1850">
        <f t="shared" si="114"/>
        <v>91</v>
      </c>
      <c r="R1850" t="b">
        <f t="shared" ca="1" si="115"/>
        <v>1</v>
      </c>
      <c r="T1850" t="b">
        <f t="shared" ca="1" si="116"/>
        <v>1</v>
      </c>
      <c r="X1850" t="str">
        <f>IF(ISBLANK(W1850),"",
IF(ISERROR(FIND(",",W1850)),
  IF(ISERROR(VLOOKUP(W1850,MapTable!$A:$A,1,0)),"맵없음",
  ""),
IF(ISERROR(FIND(",",W1850,FIND(",",W1850)+1)),
  IF(OR(ISERROR(VLOOKUP(LEFT(W1850,FIND(",",W1850)-1),MapTable!$A:$A,1,0)),ISERROR(VLOOKUP(TRIM(MID(W1850,FIND(",",W1850)+1,999)),MapTable!$A:$A,1,0))),"맵없음",
  ""),
IF(ISERROR(FIND(",",W1850,FIND(",",W1850,FIND(",",W1850)+1)+1)),
  IF(OR(ISERROR(VLOOKUP(LEFT(W1850,FIND(",",W1850)-1),MapTable!$A:$A,1,0)),ISERROR(VLOOKUP(TRIM(MID(W1850,FIND(",",W1850)+1,FIND(",",W1850,FIND(",",W1850)+1)-FIND(",",W1850)-1)),MapTable!$A:$A,1,0)),ISERROR(VLOOKUP(TRIM(MID(W1850,FIND(",",W1850,FIND(",",W1850)+1)+1,999)),MapTable!$A:$A,1,0))),"맵없음",
  ""),
IF(ISERROR(FIND(",",W1850,FIND(",",W1850,FIND(",",W1850,FIND(",",W1850)+1)+1)+1)),
  IF(OR(ISERROR(VLOOKUP(LEFT(W1850,FIND(",",W1850)-1),MapTable!$A:$A,1,0)),ISERROR(VLOOKUP(TRIM(MID(W1850,FIND(",",W1850)+1,FIND(",",W1850,FIND(",",W1850)+1)-FIND(",",W1850)-1)),MapTable!$A:$A,1,0)),ISERROR(VLOOKUP(TRIM(MID(W1850,FIND(",",W1850,FIND(",",W1850)+1)+1,FIND(",",W1850,FIND(",",W1850,FIND(",",W1850)+1)+1)-FIND(",",W1850,FIND(",",W1850)+1)-1)),MapTable!$A:$A,1,0)),ISERROR(VLOOKUP(TRIM(MID(W1850,FIND(",",W1850,FIND(",",W1850,FIND(",",W1850)+1)+1)+1,999)),MapTable!$A:$A,1,0))),"맵없음",
  ""),
)))))</f>
        <v/>
      </c>
      <c r="AC1850" t="str">
        <f>IF(ISBLANK(AB1850),"",IF(ISERROR(VLOOKUP(AB1850,[3]DropTable!$A:$A,1,0)),"드랍없음",""))</f>
        <v/>
      </c>
      <c r="AE1850" t="str">
        <f>IF(ISBLANK(AD1850),"",IF(ISERROR(VLOOKUP(AD1850,[3]DropTable!$A:$A,1,0)),"드랍없음",""))</f>
        <v/>
      </c>
      <c r="AG1850">
        <v>9.8000000000000007</v>
      </c>
      <c r="AH1850">
        <v>1</v>
      </c>
    </row>
    <row r="1851" spans="1:34" x14ac:dyDescent="0.3">
      <c r="A1851">
        <v>15</v>
      </c>
      <c r="B1851">
        <v>10</v>
      </c>
      <c r="C1851">
        <f>IF(OR($L1851=TRUE,$A1851=0,MOD($A1851,ChapterTable!$S$20)&lt;&gt;0),
MAX(0,INT(($B1851+ChapterTable!$Q$26+VLOOKUP(SUBSTITUTE(C$1,"성장단계","")&amp;"단계오프셋",ChapterTable!$S:$T,2,0))/ChapterTable!$Q$23)),
MAX(0,INT(($B1851+ChapterTable!$S$26+VLOOKUP(SUBSTITUTE(C$1,"성장단계","")&amp;"보스단계오프셋",ChapterTable!$S:$T,2,0))/ChapterTable!$S$23)))</f>
        <v>1</v>
      </c>
      <c r="D1851">
        <f>IF(OR($L1851=TRUE,$A1851=0,MOD($A1851,ChapterTable!$S$20)&lt;&gt;0),
MAX(0,INT(($B1851+ChapterTable!$Q$26+VLOOKUP(SUBSTITUTE(D$1,"성장단계","")&amp;"단계오프셋",ChapterTable!$S:$T,2,0))/ChapterTable!$Q$23)),
MAX(0,INT(($B1851+ChapterTable!$S$26+VLOOKUP(SUBSTITUTE(D$1,"성장단계","")&amp;"보스단계오프셋",ChapterTable!$S:$T,2,0))/ChapterTable!$S$23)))</f>
        <v>0</v>
      </c>
      <c r="E1851" s="1">
        <f ca="1">IF(AND($A1851=0,$B1851=1),
    VLOOKUP(1,ChapterTable!$1:$1048576,MATCH("최종"&amp;SUBSTITUTE(SUBSTITUTE(E$1,"standard",""),"|Float",""),ChapterTable!$1:$1,0),0)*ChapterTable!$Q$17,
  IF(AND($A1851=0,$B1851=0),
    E1852,
  IF($B1851=0,
    VLOOKUP($A1851,ChapterTable!$1:$1048576,MATCH("최종"&amp;SUBSTITUTE(SUBSTITUTE(E$1,"standard",""),"|Float",""),ChapterTable!$1:$1,0),0),
  IF($B1851=1,
    IF($L1851=FALSE,
      VLOOKUP($A1851,ChapterTable!$1:$1048576,MATCH("최종"&amp;SUBSTITUTE(SUBSTITUTE(E$1,"standard",""),"|Float",""),ChapterTable!$1:$1,0),0),
      VLOOKUP($A1851-ChapterTable!$Q$11,ChapterTable!$1:$1048576,MATCH("최종"&amp;SUBSTITUTE(SUBSTITUTE(E$1,"standard",""),"|Float",""),ChapterTable!$1:$1,0),0)*ChapterTable!$Q$14
    ),
  OFFSET(E1851,-$B1851+IF($L1851,1,0),0)*
    (VLOOKUP(SUBSTITUTE(SUBSTITUTE(E$1,"standard",""),"|Float","")&amp;"인게임누적곱배수",ChapterTable!$S:$T,2,0)^C1851
    +VLOOKUP(SUBSTITUTE(SUBSTITUTE(E$1,"standard",""),"|Float","")&amp;"인게임누적합배수",ChapterTable!$S:$T,2,0)*C1851)
  )
  )
  )
)</f>
        <v>40198.659136962895</v>
      </c>
      <c r="F1851" s="1">
        <f ca="1">IF(AND($A1851=0,$B1851=1),
    VLOOKUP(1,ChapterTable!$1:$1048576,MATCH("최종"&amp;SUBSTITUTE(SUBSTITUTE(F$1,"standard",""),"|Float",""),ChapterTable!$1:$1,0),0)*ChapterTable!$Q$17,
  IF(AND($A1851=0,$B1851=0),
    F1852,
  IF($B1851=0,
    VLOOKUP($A1851,ChapterTable!$1:$1048576,MATCH("최종"&amp;SUBSTITUTE(SUBSTITUTE(F$1,"standard",""),"|Float",""),ChapterTable!$1:$1,0),0),
  IF($B1851=1,
    IF($L1851=FALSE,
      VLOOKUP($A1851,ChapterTable!$1:$1048576,MATCH("최종"&amp;SUBSTITUTE(SUBSTITUTE(F$1,"standard",""),"|Float",""),ChapterTable!$1:$1,0),0),
      VLOOKUP($A1851-ChapterTable!$Q$11,ChapterTable!$1:$1048576,MATCH("최종"&amp;SUBSTITUTE(SUBSTITUTE(F$1,"standard",""),"|Float",""),ChapterTable!$1:$1,0),0)*ChapterTable!$Q$14
    ),
  OFFSET(F1851,-$B1851+IF($L1851,1,0),0)*
    (VLOOKUP(SUBSTITUTE(SUBSTITUTE(F$1,"standard",""),"|Float","")&amp;"인게임누적곱배수",ChapterTable!$S:$T,2,0)^D1851
    +VLOOKUP(SUBSTITUTE(SUBSTITUTE(F$1,"standard",""),"|Float","")&amp;"인게임누적합배수",ChapterTable!$S:$T,2,0)*D1851)
  )
  )
  )
)</f>
        <v>16542.658081054688</v>
      </c>
      <c r="G1851" t="s">
        <v>76</v>
      </c>
      <c r="J1851" t="str">
        <f>IF(ISBLANK(I1851),"",
IFERROR(VLOOKUP(I1851,[1]StringTable!$1:$1048576,MATCH([1]StringTable!$B$1,[1]StringTable!$1:$1,0),0),
IFERROR(VLOOKUP(I1851,[1]InApkStringTable!$1:$1048576,MATCH([1]InApkStringTable!$B$1,[1]InApkStringTable!$1:$1,0),0),
"스트링없음")))</f>
        <v/>
      </c>
      <c r="L1851" t="b">
        <v>1</v>
      </c>
      <c r="N1851" t="str">
        <f>IF(ISBLANK(M1851),"",IF(ISERROR(VLOOKUP(M1851,MapTable!$A:$A,1,0)),"맵없음",""))</f>
        <v/>
      </c>
      <c r="O1851">
        <f t="shared" si="113"/>
        <v>21</v>
      </c>
      <c r="Q1851">
        <f t="shared" si="114"/>
        <v>21</v>
      </c>
      <c r="R1851" t="b">
        <f t="shared" ca="1" si="115"/>
        <v>0</v>
      </c>
      <c r="T1851" t="b">
        <f t="shared" ca="1" si="116"/>
        <v>0</v>
      </c>
      <c r="X1851" t="str">
        <f>IF(ISBLANK(W1851),"",
IF(ISERROR(FIND(",",W1851)),
  IF(ISERROR(VLOOKUP(W1851,MapTable!$A:$A,1,0)),"맵없음",
  ""),
IF(ISERROR(FIND(",",W1851,FIND(",",W1851)+1)),
  IF(OR(ISERROR(VLOOKUP(LEFT(W1851,FIND(",",W1851)-1),MapTable!$A:$A,1,0)),ISERROR(VLOOKUP(TRIM(MID(W1851,FIND(",",W1851)+1,999)),MapTable!$A:$A,1,0))),"맵없음",
  ""),
IF(ISERROR(FIND(",",W1851,FIND(",",W1851,FIND(",",W1851)+1)+1)),
  IF(OR(ISERROR(VLOOKUP(LEFT(W1851,FIND(",",W1851)-1),MapTable!$A:$A,1,0)),ISERROR(VLOOKUP(TRIM(MID(W1851,FIND(",",W1851)+1,FIND(",",W1851,FIND(",",W1851)+1)-FIND(",",W1851)-1)),MapTable!$A:$A,1,0)),ISERROR(VLOOKUP(TRIM(MID(W1851,FIND(",",W1851,FIND(",",W1851)+1)+1,999)),MapTable!$A:$A,1,0))),"맵없음",
  ""),
IF(ISERROR(FIND(",",W1851,FIND(",",W1851,FIND(",",W1851,FIND(",",W1851)+1)+1)+1)),
  IF(OR(ISERROR(VLOOKUP(LEFT(W1851,FIND(",",W1851)-1),MapTable!$A:$A,1,0)),ISERROR(VLOOKUP(TRIM(MID(W1851,FIND(",",W1851)+1,FIND(",",W1851,FIND(",",W1851)+1)-FIND(",",W1851)-1)),MapTable!$A:$A,1,0)),ISERROR(VLOOKUP(TRIM(MID(W1851,FIND(",",W1851,FIND(",",W1851)+1)+1,FIND(",",W1851,FIND(",",W1851,FIND(",",W1851)+1)+1)-FIND(",",W1851,FIND(",",W1851)+1)-1)),MapTable!$A:$A,1,0)),ISERROR(VLOOKUP(TRIM(MID(W1851,FIND(",",W1851,FIND(",",W1851,FIND(",",W1851)+1)+1)+1,999)),MapTable!$A:$A,1,0))),"맵없음",
  ""),
)))))</f>
        <v/>
      </c>
      <c r="AC1851" t="str">
        <f>IF(ISBLANK(AB1851),"",IF(ISERROR(VLOOKUP(AB1851,[3]DropTable!$A:$A,1,0)),"드랍없음",""))</f>
        <v/>
      </c>
      <c r="AE1851" t="str">
        <f>IF(ISBLANK(AD1851),"",IF(ISERROR(VLOOKUP(AD1851,[3]DropTable!$A:$A,1,0)),"드랍없음",""))</f>
        <v/>
      </c>
      <c r="AG1851">
        <v>9.8000000000000007</v>
      </c>
      <c r="AH1851">
        <v>1</v>
      </c>
    </row>
    <row r="1852" spans="1:34" x14ac:dyDescent="0.3">
      <c r="A1852">
        <v>15</v>
      </c>
      <c r="B1852">
        <v>11</v>
      </c>
      <c r="C1852">
        <f>IF(OR($L1852=TRUE,$A1852=0,MOD($A1852,ChapterTable!$S$20)&lt;&gt;0),
MAX(0,INT(($B1852+ChapterTable!$Q$26+VLOOKUP(SUBSTITUTE(C$1,"성장단계","")&amp;"단계오프셋",ChapterTable!$S:$T,2,0))/ChapterTable!$Q$23)),
MAX(0,INT(($B1852+ChapterTable!$S$26+VLOOKUP(SUBSTITUTE(C$1,"성장단계","")&amp;"보스단계오프셋",ChapterTable!$S:$T,2,0))/ChapterTable!$S$23)))</f>
        <v>1</v>
      </c>
      <c r="D1852">
        <f>IF(OR($L1852=TRUE,$A1852=0,MOD($A1852,ChapterTable!$S$20)&lt;&gt;0),
MAX(0,INT(($B1852+ChapterTable!$Q$26+VLOOKUP(SUBSTITUTE(D$1,"성장단계","")&amp;"단계오프셋",ChapterTable!$S:$T,2,0))/ChapterTable!$Q$23)),
MAX(0,INT(($B1852+ChapterTable!$S$26+VLOOKUP(SUBSTITUTE(D$1,"성장단계","")&amp;"보스단계오프셋",ChapterTable!$S:$T,2,0))/ChapterTable!$S$23)))</f>
        <v>1</v>
      </c>
      <c r="E1852" s="1">
        <f ca="1">IF(AND($A1852=0,$B1852=1),
    VLOOKUP(1,ChapterTable!$1:$1048576,MATCH("최종"&amp;SUBSTITUTE(SUBSTITUTE(E$1,"standard",""),"|Float",""),ChapterTable!$1:$1,0),0)*ChapterTable!$Q$17,
  IF(AND($A1852=0,$B1852=0),
    E1853,
  IF($B1852=0,
    VLOOKUP($A1852,ChapterTable!$1:$1048576,MATCH("최종"&amp;SUBSTITUTE(SUBSTITUTE(E$1,"standard",""),"|Float",""),ChapterTable!$1:$1,0),0),
  IF($B1852=1,
    IF($L1852=FALSE,
      VLOOKUP($A1852,ChapterTable!$1:$1048576,MATCH("최종"&amp;SUBSTITUTE(SUBSTITUTE(E$1,"standard",""),"|Float",""),ChapterTable!$1:$1,0),0),
      VLOOKUP($A1852-ChapterTable!$Q$11,ChapterTable!$1:$1048576,MATCH("최종"&amp;SUBSTITUTE(SUBSTITUTE(E$1,"standard",""),"|Float",""),ChapterTable!$1:$1,0),0)*ChapterTable!$Q$14
    ),
  OFFSET(E1852,-$B1852+IF($L1852,1,0),0)*
    (VLOOKUP(SUBSTITUTE(SUBSTITUTE(E$1,"standard",""),"|Float","")&amp;"인게임누적곱배수",ChapterTable!$S:$T,2,0)^C1852
    +VLOOKUP(SUBSTITUTE(SUBSTITUTE(E$1,"standard",""),"|Float","")&amp;"인게임누적합배수",ChapterTable!$S:$T,2,0)*C1852)
  )
  )
  )
)</f>
        <v>40198.659136962895</v>
      </c>
      <c r="F1852" s="1">
        <f ca="1">IF(AND($A1852=0,$B1852=1),
    VLOOKUP(1,ChapterTable!$1:$1048576,MATCH("최종"&amp;SUBSTITUTE(SUBSTITUTE(F$1,"standard",""),"|Float",""),ChapterTable!$1:$1,0),0)*ChapterTable!$Q$17,
  IF(AND($A1852=0,$B1852=0),
    F1853,
  IF($B1852=0,
    VLOOKUP($A1852,ChapterTable!$1:$1048576,MATCH("최종"&amp;SUBSTITUTE(SUBSTITUTE(F$1,"standard",""),"|Float",""),ChapterTable!$1:$1,0),0),
  IF($B1852=1,
    IF($L1852=FALSE,
      VLOOKUP($A1852,ChapterTable!$1:$1048576,MATCH("최종"&amp;SUBSTITUTE(SUBSTITUTE(F$1,"standard",""),"|Float",""),ChapterTable!$1:$1,0),0),
      VLOOKUP($A1852-ChapterTable!$Q$11,ChapterTable!$1:$1048576,MATCH("최종"&amp;SUBSTITUTE(SUBSTITUTE(F$1,"standard",""),"|Float",""),ChapterTable!$1:$1,0),0)*ChapterTable!$Q$14
    ),
  OFFSET(F1852,-$B1852+IF($L1852,1,0),0)*
    (VLOOKUP(SUBSTITUTE(SUBSTITUTE(F$1,"standard",""),"|Float","")&amp;"인게임누적곱배수",ChapterTable!$S:$T,2,0)^D1852
    +VLOOKUP(SUBSTITUTE(SUBSTITUTE(F$1,"standard",""),"|Float","")&amp;"인게임누적합배수",ChapterTable!$S:$T,2,0)*D1852)
  )
  )
  )
)</f>
        <v>19851.189697265625</v>
      </c>
      <c r="G1852" t="s">
        <v>76</v>
      </c>
      <c r="J1852" t="str">
        <f>IF(ISBLANK(I1852),"",
IFERROR(VLOOKUP(I1852,[1]StringTable!$1:$1048576,MATCH([1]StringTable!$B$1,[1]StringTable!$1:$1,0),0),
IFERROR(VLOOKUP(I1852,[1]InApkStringTable!$1:$1048576,MATCH([1]InApkStringTable!$B$1,[1]InApkStringTable!$1:$1,0),0),
"스트링없음")))</f>
        <v/>
      </c>
      <c r="L1852" t="b">
        <v>1</v>
      </c>
      <c r="N1852" t="str">
        <f>IF(ISBLANK(M1852),"",IF(ISERROR(VLOOKUP(M1852,MapTable!$A:$A,1,0)),"맵없음",""))</f>
        <v/>
      </c>
      <c r="O1852">
        <f t="shared" si="113"/>
        <v>2</v>
      </c>
      <c r="Q1852">
        <f t="shared" si="114"/>
        <v>2</v>
      </c>
      <c r="R1852" t="b">
        <f t="shared" ca="1" si="115"/>
        <v>0</v>
      </c>
      <c r="T1852" t="b">
        <f t="shared" ca="1" si="116"/>
        <v>0</v>
      </c>
      <c r="X1852" t="str">
        <f>IF(ISBLANK(W1852),"",
IF(ISERROR(FIND(",",W1852)),
  IF(ISERROR(VLOOKUP(W1852,MapTable!$A:$A,1,0)),"맵없음",
  ""),
IF(ISERROR(FIND(",",W1852,FIND(",",W1852)+1)),
  IF(OR(ISERROR(VLOOKUP(LEFT(W1852,FIND(",",W1852)-1),MapTable!$A:$A,1,0)),ISERROR(VLOOKUP(TRIM(MID(W1852,FIND(",",W1852)+1,999)),MapTable!$A:$A,1,0))),"맵없음",
  ""),
IF(ISERROR(FIND(",",W1852,FIND(",",W1852,FIND(",",W1852)+1)+1)),
  IF(OR(ISERROR(VLOOKUP(LEFT(W1852,FIND(",",W1852)-1),MapTable!$A:$A,1,0)),ISERROR(VLOOKUP(TRIM(MID(W1852,FIND(",",W1852)+1,FIND(",",W1852,FIND(",",W1852)+1)-FIND(",",W1852)-1)),MapTable!$A:$A,1,0)),ISERROR(VLOOKUP(TRIM(MID(W1852,FIND(",",W1852,FIND(",",W1852)+1)+1,999)),MapTable!$A:$A,1,0))),"맵없음",
  ""),
IF(ISERROR(FIND(",",W1852,FIND(",",W1852,FIND(",",W1852,FIND(",",W1852)+1)+1)+1)),
  IF(OR(ISERROR(VLOOKUP(LEFT(W1852,FIND(",",W1852)-1),MapTable!$A:$A,1,0)),ISERROR(VLOOKUP(TRIM(MID(W1852,FIND(",",W1852)+1,FIND(",",W1852,FIND(",",W1852)+1)-FIND(",",W1852)-1)),MapTable!$A:$A,1,0)),ISERROR(VLOOKUP(TRIM(MID(W1852,FIND(",",W1852,FIND(",",W1852)+1)+1,FIND(",",W1852,FIND(",",W1852,FIND(",",W1852)+1)+1)-FIND(",",W1852,FIND(",",W1852)+1)-1)),MapTable!$A:$A,1,0)),ISERROR(VLOOKUP(TRIM(MID(W1852,FIND(",",W1852,FIND(",",W1852,FIND(",",W1852)+1)+1)+1,999)),MapTable!$A:$A,1,0))),"맵없음",
  ""),
)))))</f>
        <v/>
      </c>
      <c r="AC1852" t="str">
        <f>IF(ISBLANK(AB1852),"",IF(ISERROR(VLOOKUP(AB1852,[3]DropTable!$A:$A,1,0)),"드랍없음",""))</f>
        <v/>
      </c>
      <c r="AE1852" t="str">
        <f>IF(ISBLANK(AD1852),"",IF(ISERROR(VLOOKUP(AD1852,[3]DropTable!$A:$A,1,0)),"드랍없음",""))</f>
        <v/>
      </c>
      <c r="AG1852">
        <v>9.8000000000000007</v>
      </c>
      <c r="AH1852">
        <v>1</v>
      </c>
    </row>
    <row r="1853" spans="1:34" x14ac:dyDescent="0.3">
      <c r="A1853">
        <v>15</v>
      </c>
      <c r="B1853">
        <v>12</v>
      </c>
      <c r="C1853">
        <f>IF(OR($L1853=TRUE,$A1853=0,MOD($A1853,ChapterTable!$S$20)&lt;&gt;0),
MAX(0,INT(($B1853+ChapterTable!$Q$26+VLOOKUP(SUBSTITUTE(C$1,"성장단계","")&amp;"단계오프셋",ChapterTable!$S:$T,2,0))/ChapterTable!$Q$23)),
MAX(0,INT(($B1853+ChapterTable!$S$26+VLOOKUP(SUBSTITUTE(C$1,"성장단계","")&amp;"보스단계오프셋",ChapterTable!$S:$T,2,0))/ChapterTable!$S$23)))</f>
        <v>1</v>
      </c>
      <c r="D1853">
        <f>IF(OR($L1853=TRUE,$A1853=0,MOD($A1853,ChapterTable!$S$20)&lt;&gt;0),
MAX(0,INT(($B1853+ChapterTable!$Q$26+VLOOKUP(SUBSTITUTE(D$1,"성장단계","")&amp;"단계오프셋",ChapterTable!$S:$T,2,0))/ChapterTable!$Q$23)),
MAX(0,INT(($B1853+ChapterTable!$S$26+VLOOKUP(SUBSTITUTE(D$1,"성장단계","")&amp;"보스단계오프셋",ChapterTable!$S:$T,2,0))/ChapterTable!$S$23)))</f>
        <v>1</v>
      </c>
      <c r="E1853" s="1">
        <f ca="1">IF(AND($A1853=0,$B1853=1),
    VLOOKUP(1,ChapterTable!$1:$1048576,MATCH("최종"&amp;SUBSTITUTE(SUBSTITUTE(E$1,"standard",""),"|Float",""),ChapterTable!$1:$1,0),0)*ChapterTable!$Q$17,
  IF(AND($A1853=0,$B1853=0),
    E1854,
  IF($B1853=0,
    VLOOKUP($A1853,ChapterTable!$1:$1048576,MATCH("최종"&amp;SUBSTITUTE(SUBSTITUTE(E$1,"standard",""),"|Float",""),ChapterTable!$1:$1,0),0),
  IF($B1853=1,
    IF($L1853=FALSE,
      VLOOKUP($A1853,ChapterTable!$1:$1048576,MATCH("최종"&amp;SUBSTITUTE(SUBSTITUTE(E$1,"standard",""),"|Float",""),ChapterTable!$1:$1,0),0),
      VLOOKUP($A1853-ChapterTable!$Q$11,ChapterTable!$1:$1048576,MATCH("최종"&amp;SUBSTITUTE(SUBSTITUTE(E$1,"standard",""),"|Float",""),ChapterTable!$1:$1,0),0)*ChapterTable!$Q$14
    ),
  OFFSET(E1853,-$B1853+IF($L1853,1,0),0)*
    (VLOOKUP(SUBSTITUTE(SUBSTITUTE(E$1,"standard",""),"|Float","")&amp;"인게임누적곱배수",ChapterTable!$S:$T,2,0)^C1853
    +VLOOKUP(SUBSTITUTE(SUBSTITUTE(E$1,"standard",""),"|Float","")&amp;"인게임누적합배수",ChapterTable!$S:$T,2,0)*C1853)
  )
  )
  )
)</f>
        <v>40198.659136962895</v>
      </c>
      <c r="F1853" s="1">
        <f ca="1">IF(AND($A1853=0,$B1853=1),
    VLOOKUP(1,ChapterTable!$1:$1048576,MATCH("최종"&amp;SUBSTITUTE(SUBSTITUTE(F$1,"standard",""),"|Float",""),ChapterTable!$1:$1,0),0)*ChapterTable!$Q$17,
  IF(AND($A1853=0,$B1853=0),
    F1854,
  IF($B1853=0,
    VLOOKUP($A1853,ChapterTable!$1:$1048576,MATCH("최종"&amp;SUBSTITUTE(SUBSTITUTE(F$1,"standard",""),"|Float",""),ChapterTable!$1:$1,0),0),
  IF($B1853=1,
    IF($L1853=FALSE,
      VLOOKUP($A1853,ChapterTable!$1:$1048576,MATCH("최종"&amp;SUBSTITUTE(SUBSTITUTE(F$1,"standard",""),"|Float",""),ChapterTable!$1:$1,0),0),
      VLOOKUP($A1853-ChapterTable!$Q$11,ChapterTable!$1:$1048576,MATCH("최종"&amp;SUBSTITUTE(SUBSTITUTE(F$1,"standard",""),"|Float",""),ChapterTable!$1:$1,0),0)*ChapterTable!$Q$14
    ),
  OFFSET(F1853,-$B1853+IF($L1853,1,0),0)*
    (VLOOKUP(SUBSTITUTE(SUBSTITUTE(F$1,"standard",""),"|Float","")&amp;"인게임누적곱배수",ChapterTable!$S:$T,2,0)^D1853
    +VLOOKUP(SUBSTITUTE(SUBSTITUTE(F$1,"standard",""),"|Float","")&amp;"인게임누적합배수",ChapterTable!$S:$T,2,0)*D1853)
  )
  )
  )
)</f>
        <v>19851.189697265625</v>
      </c>
      <c r="G1853" t="s">
        <v>76</v>
      </c>
      <c r="J1853" t="str">
        <f>IF(ISBLANK(I1853),"",
IFERROR(VLOOKUP(I1853,[1]StringTable!$1:$1048576,MATCH([1]StringTable!$B$1,[1]StringTable!$1:$1,0),0),
IFERROR(VLOOKUP(I1853,[1]InApkStringTable!$1:$1048576,MATCH([1]InApkStringTable!$B$1,[1]InApkStringTable!$1:$1,0),0),
"스트링없음")))</f>
        <v/>
      </c>
      <c r="L1853" t="b">
        <v>1</v>
      </c>
      <c r="N1853" t="str">
        <f>IF(ISBLANK(M1853),"",IF(ISERROR(VLOOKUP(M1853,MapTable!$A:$A,1,0)),"맵없음",""))</f>
        <v/>
      </c>
      <c r="O1853">
        <f t="shared" si="113"/>
        <v>2</v>
      </c>
      <c r="Q1853">
        <f t="shared" si="114"/>
        <v>2</v>
      </c>
      <c r="R1853" t="b">
        <f t="shared" ca="1" si="115"/>
        <v>0</v>
      </c>
      <c r="T1853" t="b">
        <f t="shared" ca="1" si="116"/>
        <v>0</v>
      </c>
      <c r="X1853" t="str">
        <f>IF(ISBLANK(W1853),"",
IF(ISERROR(FIND(",",W1853)),
  IF(ISERROR(VLOOKUP(W1853,MapTable!$A:$A,1,0)),"맵없음",
  ""),
IF(ISERROR(FIND(",",W1853,FIND(",",W1853)+1)),
  IF(OR(ISERROR(VLOOKUP(LEFT(W1853,FIND(",",W1853)-1),MapTable!$A:$A,1,0)),ISERROR(VLOOKUP(TRIM(MID(W1853,FIND(",",W1853)+1,999)),MapTable!$A:$A,1,0))),"맵없음",
  ""),
IF(ISERROR(FIND(",",W1853,FIND(",",W1853,FIND(",",W1853)+1)+1)),
  IF(OR(ISERROR(VLOOKUP(LEFT(W1853,FIND(",",W1853)-1),MapTable!$A:$A,1,0)),ISERROR(VLOOKUP(TRIM(MID(W1853,FIND(",",W1853)+1,FIND(",",W1853,FIND(",",W1853)+1)-FIND(",",W1853)-1)),MapTable!$A:$A,1,0)),ISERROR(VLOOKUP(TRIM(MID(W1853,FIND(",",W1853,FIND(",",W1853)+1)+1,999)),MapTable!$A:$A,1,0))),"맵없음",
  ""),
IF(ISERROR(FIND(",",W1853,FIND(",",W1853,FIND(",",W1853,FIND(",",W1853)+1)+1)+1)),
  IF(OR(ISERROR(VLOOKUP(LEFT(W1853,FIND(",",W1853)-1),MapTable!$A:$A,1,0)),ISERROR(VLOOKUP(TRIM(MID(W1853,FIND(",",W1853)+1,FIND(",",W1853,FIND(",",W1853)+1)-FIND(",",W1853)-1)),MapTable!$A:$A,1,0)),ISERROR(VLOOKUP(TRIM(MID(W1853,FIND(",",W1853,FIND(",",W1853)+1)+1,FIND(",",W1853,FIND(",",W1853,FIND(",",W1853)+1)+1)-FIND(",",W1853,FIND(",",W1853)+1)-1)),MapTable!$A:$A,1,0)),ISERROR(VLOOKUP(TRIM(MID(W1853,FIND(",",W1853,FIND(",",W1853,FIND(",",W1853)+1)+1)+1,999)),MapTable!$A:$A,1,0))),"맵없음",
  ""),
)))))</f>
        <v/>
      </c>
      <c r="AC1853" t="str">
        <f>IF(ISBLANK(AB1853),"",IF(ISERROR(VLOOKUP(AB1853,[3]DropTable!$A:$A,1,0)),"드랍없음",""))</f>
        <v/>
      </c>
      <c r="AE1853" t="str">
        <f>IF(ISBLANK(AD1853),"",IF(ISERROR(VLOOKUP(AD1853,[3]DropTable!$A:$A,1,0)),"드랍없음",""))</f>
        <v/>
      </c>
      <c r="AG1853">
        <v>9.8000000000000007</v>
      </c>
      <c r="AH1853">
        <v>1</v>
      </c>
    </row>
    <row r="1854" spans="1:34" x14ac:dyDescent="0.3">
      <c r="A1854">
        <v>15</v>
      </c>
      <c r="B1854">
        <v>13</v>
      </c>
      <c r="C1854">
        <f>IF(OR($L1854=TRUE,$A1854=0,MOD($A1854,ChapterTable!$S$20)&lt;&gt;0),
MAX(0,INT(($B1854+ChapterTable!$Q$26+VLOOKUP(SUBSTITUTE(C$1,"성장단계","")&amp;"단계오프셋",ChapterTable!$S:$T,2,0))/ChapterTable!$Q$23)),
MAX(0,INT(($B1854+ChapterTable!$S$26+VLOOKUP(SUBSTITUTE(C$1,"성장단계","")&amp;"보스단계오프셋",ChapterTable!$S:$T,2,0))/ChapterTable!$S$23)))</f>
        <v>1</v>
      </c>
      <c r="D1854">
        <f>IF(OR($L1854=TRUE,$A1854=0,MOD($A1854,ChapterTable!$S$20)&lt;&gt;0),
MAX(0,INT(($B1854+ChapterTable!$Q$26+VLOOKUP(SUBSTITUTE(D$1,"성장단계","")&amp;"단계오프셋",ChapterTable!$S:$T,2,0))/ChapterTable!$Q$23)),
MAX(0,INT(($B1854+ChapterTable!$S$26+VLOOKUP(SUBSTITUTE(D$1,"성장단계","")&amp;"보스단계오프셋",ChapterTable!$S:$T,2,0))/ChapterTable!$S$23)))</f>
        <v>1</v>
      </c>
      <c r="E1854" s="1">
        <f ca="1">IF(AND($A1854=0,$B1854=1),
    VLOOKUP(1,ChapterTable!$1:$1048576,MATCH("최종"&amp;SUBSTITUTE(SUBSTITUTE(E$1,"standard",""),"|Float",""),ChapterTable!$1:$1,0),0)*ChapterTable!$Q$17,
  IF(AND($A1854=0,$B1854=0),
    E1855,
  IF($B1854=0,
    VLOOKUP($A1854,ChapterTable!$1:$1048576,MATCH("최종"&amp;SUBSTITUTE(SUBSTITUTE(E$1,"standard",""),"|Float",""),ChapterTable!$1:$1,0),0),
  IF($B1854=1,
    IF($L1854=FALSE,
      VLOOKUP($A1854,ChapterTable!$1:$1048576,MATCH("최종"&amp;SUBSTITUTE(SUBSTITUTE(E$1,"standard",""),"|Float",""),ChapterTable!$1:$1,0),0),
      VLOOKUP($A1854-ChapterTable!$Q$11,ChapterTable!$1:$1048576,MATCH("최종"&amp;SUBSTITUTE(SUBSTITUTE(E$1,"standard",""),"|Float",""),ChapterTable!$1:$1,0),0)*ChapterTable!$Q$14
    ),
  OFFSET(E1854,-$B1854+IF($L1854,1,0),0)*
    (VLOOKUP(SUBSTITUTE(SUBSTITUTE(E$1,"standard",""),"|Float","")&amp;"인게임누적곱배수",ChapterTable!$S:$T,2,0)^C1854
    +VLOOKUP(SUBSTITUTE(SUBSTITUTE(E$1,"standard",""),"|Float","")&amp;"인게임누적합배수",ChapterTable!$S:$T,2,0)*C1854)
  )
  )
  )
)</f>
        <v>40198.659136962895</v>
      </c>
      <c r="F1854" s="1">
        <f ca="1">IF(AND($A1854=0,$B1854=1),
    VLOOKUP(1,ChapterTable!$1:$1048576,MATCH("최종"&amp;SUBSTITUTE(SUBSTITUTE(F$1,"standard",""),"|Float",""),ChapterTable!$1:$1,0),0)*ChapterTable!$Q$17,
  IF(AND($A1854=0,$B1854=0),
    F1855,
  IF($B1854=0,
    VLOOKUP($A1854,ChapterTable!$1:$1048576,MATCH("최종"&amp;SUBSTITUTE(SUBSTITUTE(F$1,"standard",""),"|Float",""),ChapterTable!$1:$1,0),0),
  IF($B1854=1,
    IF($L1854=FALSE,
      VLOOKUP($A1854,ChapterTable!$1:$1048576,MATCH("최종"&amp;SUBSTITUTE(SUBSTITUTE(F$1,"standard",""),"|Float",""),ChapterTable!$1:$1,0),0),
      VLOOKUP($A1854-ChapterTable!$Q$11,ChapterTable!$1:$1048576,MATCH("최종"&amp;SUBSTITUTE(SUBSTITUTE(F$1,"standard",""),"|Float",""),ChapterTable!$1:$1,0),0)*ChapterTable!$Q$14
    ),
  OFFSET(F1854,-$B1854+IF($L1854,1,0),0)*
    (VLOOKUP(SUBSTITUTE(SUBSTITUTE(F$1,"standard",""),"|Float","")&amp;"인게임누적곱배수",ChapterTable!$S:$T,2,0)^D1854
    +VLOOKUP(SUBSTITUTE(SUBSTITUTE(F$1,"standard",""),"|Float","")&amp;"인게임누적합배수",ChapterTable!$S:$T,2,0)*D1854)
  )
  )
  )
)</f>
        <v>19851.189697265625</v>
      </c>
      <c r="G1854" t="s">
        <v>76</v>
      </c>
      <c r="J1854" t="str">
        <f>IF(ISBLANK(I1854),"",
IFERROR(VLOOKUP(I1854,[1]StringTable!$1:$1048576,MATCH([1]StringTable!$B$1,[1]StringTable!$1:$1,0),0),
IFERROR(VLOOKUP(I1854,[1]InApkStringTable!$1:$1048576,MATCH([1]InApkStringTable!$B$1,[1]InApkStringTable!$1:$1,0),0),
"스트링없음")))</f>
        <v/>
      </c>
      <c r="L1854" t="b">
        <v>1</v>
      </c>
      <c r="N1854" t="str">
        <f>IF(ISBLANK(M1854),"",IF(ISERROR(VLOOKUP(M1854,MapTable!$A:$A,1,0)),"맵없음",""))</f>
        <v/>
      </c>
      <c r="O1854">
        <f t="shared" si="113"/>
        <v>2</v>
      </c>
      <c r="Q1854">
        <f t="shared" si="114"/>
        <v>2</v>
      </c>
      <c r="R1854" t="b">
        <f t="shared" ca="1" si="115"/>
        <v>0</v>
      </c>
      <c r="T1854" t="b">
        <f t="shared" ca="1" si="116"/>
        <v>0</v>
      </c>
      <c r="X1854" t="str">
        <f>IF(ISBLANK(W1854),"",
IF(ISERROR(FIND(",",W1854)),
  IF(ISERROR(VLOOKUP(W1854,MapTable!$A:$A,1,0)),"맵없음",
  ""),
IF(ISERROR(FIND(",",W1854,FIND(",",W1854)+1)),
  IF(OR(ISERROR(VLOOKUP(LEFT(W1854,FIND(",",W1854)-1),MapTable!$A:$A,1,0)),ISERROR(VLOOKUP(TRIM(MID(W1854,FIND(",",W1854)+1,999)),MapTable!$A:$A,1,0))),"맵없음",
  ""),
IF(ISERROR(FIND(",",W1854,FIND(",",W1854,FIND(",",W1854)+1)+1)),
  IF(OR(ISERROR(VLOOKUP(LEFT(W1854,FIND(",",W1854)-1),MapTable!$A:$A,1,0)),ISERROR(VLOOKUP(TRIM(MID(W1854,FIND(",",W1854)+1,FIND(",",W1854,FIND(",",W1854)+1)-FIND(",",W1854)-1)),MapTable!$A:$A,1,0)),ISERROR(VLOOKUP(TRIM(MID(W1854,FIND(",",W1854,FIND(",",W1854)+1)+1,999)),MapTable!$A:$A,1,0))),"맵없음",
  ""),
IF(ISERROR(FIND(",",W1854,FIND(",",W1854,FIND(",",W1854,FIND(",",W1854)+1)+1)+1)),
  IF(OR(ISERROR(VLOOKUP(LEFT(W1854,FIND(",",W1854)-1),MapTable!$A:$A,1,0)),ISERROR(VLOOKUP(TRIM(MID(W1854,FIND(",",W1854)+1,FIND(",",W1854,FIND(",",W1854)+1)-FIND(",",W1854)-1)),MapTable!$A:$A,1,0)),ISERROR(VLOOKUP(TRIM(MID(W1854,FIND(",",W1854,FIND(",",W1854)+1)+1,FIND(",",W1854,FIND(",",W1854,FIND(",",W1854)+1)+1)-FIND(",",W1854,FIND(",",W1854)+1)-1)),MapTable!$A:$A,1,0)),ISERROR(VLOOKUP(TRIM(MID(W1854,FIND(",",W1854,FIND(",",W1854,FIND(",",W1854)+1)+1)+1,999)),MapTable!$A:$A,1,0))),"맵없음",
  ""),
)))))</f>
        <v/>
      </c>
      <c r="AC1854" t="str">
        <f>IF(ISBLANK(AB1854),"",IF(ISERROR(VLOOKUP(AB1854,[3]DropTable!$A:$A,1,0)),"드랍없음",""))</f>
        <v/>
      </c>
      <c r="AE1854" t="str">
        <f>IF(ISBLANK(AD1854),"",IF(ISERROR(VLOOKUP(AD1854,[3]DropTable!$A:$A,1,0)),"드랍없음",""))</f>
        <v/>
      </c>
      <c r="AG1854">
        <v>9.8000000000000007</v>
      </c>
      <c r="AH1854">
        <v>1</v>
      </c>
    </row>
    <row r="1855" spans="1:34" x14ac:dyDescent="0.3">
      <c r="A1855">
        <v>15</v>
      </c>
      <c r="B1855">
        <v>14</v>
      </c>
      <c r="C1855">
        <f>IF(OR($L1855=TRUE,$A1855=0,MOD($A1855,ChapterTable!$S$20)&lt;&gt;0),
MAX(0,INT(($B1855+ChapterTable!$Q$26+VLOOKUP(SUBSTITUTE(C$1,"성장단계","")&amp;"단계오프셋",ChapterTable!$S:$T,2,0))/ChapterTable!$Q$23)),
MAX(0,INT(($B1855+ChapterTable!$S$26+VLOOKUP(SUBSTITUTE(C$1,"성장단계","")&amp;"보스단계오프셋",ChapterTable!$S:$T,2,0))/ChapterTable!$S$23)))</f>
        <v>1</v>
      </c>
      <c r="D1855">
        <f>IF(OR($L1855=TRUE,$A1855=0,MOD($A1855,ChapterTable!$S$20)&lt;&gt;0),
MAX(0,INT(($B1855+ChapterTable!$Q$26+VLOOKUP(SUBSTITUTE(D$1,"성장단계","")&amp;"단계오프셋",ChapterTable!$S:$T,2,0))/ChapterTable!$Q$23)),
MAX(0,INT(($B1855+ChapterTable!$S$26+VLOOKUP(SUBSTITUTE(D$1,"성장단계","")&amp;"보스단계오프셋",ChapterTable!$S:$T,2,0))/ChapterTable!$S$23)))</f>
        <v>1</v>
      </c>
      <c r="E1855" s="1">
        <f ca="1">IF(AND($A1855=0,$B1855=1),
    VLOOKUP(1,ChapterTable!$1:$1048576,MATCH("최종"&amp;SUBSTITUTE(SUBSTITUTE(E$1,"standard",""),"|Float",""),ChapterTable!$1:$1,0),0)*ChapterTable!$Q$17,
  IF(AND($A1855=0,$B1855=0),
    E1856,
  IF($B1855=0,
    VLOOKUP($A1855,ChapterTable!$1:$1048576,MATCH("최종"&amp;SUBSTITUTE(SUBSTITUTE(E$1,"standard",""),"|Float",""),ChapterTable!$1:$1,0),0),
  IF($B1855=1,
    IF($L1855=FALSE,
      VLOOKUP($A1855,ChapterTable!$1:$1048576,MATCH("최종"&amp;SUBSTITUTE(SUBSTITUTE(E$1,"standard",""),"|Float",""),ChapterTable!$1:$1,0),0),
      VLOOKUP($A1855-ChapterTable!$Q$11,ChapterTable!$1:$1048576,MATCH("최종"&amp;SUBSTITUTE(SUBSTITUTE(E$1,"standard",""),"|Float",""),ChapterTable!$1:$1,0),0)*ChapterTable!$Q$14
    ),
  OFFSET(E1855,-$B1855+IF($L1855,1,0),0)*
    (VLOOKUP(SUBSTITUTE(SUBSTITUTE(E$1,"standard",""),"|Float","")&amp;"인게임누적곱배수",ChapterTable!$S:$T,2,0)^C1855
    +VLOOKUP(SUBSTITUTE(SUBSTITUTE(E$1,"standard",""),"|Float","")&amp;"인게임누적합배수",ChapterTable!$S:$T,2,0)*C1855)
  )
  )
  )
)</f>
        <v>40198.659136962895</v>
      </c>
      <c r="F1855" s="1">
        <f ca="1">IF(AND($A1855=0,$B1855=1),
    VLOOKUP(1,ChapterTable!$1:$1048576,MATCH("최종"&amp;SUBSTITUTE(SUBSTITUTE(F$1,"standard",""),"|Float",""),ChapterTable!$1:$1,0),0)*ChapterTable!$Q$17,
  IF(AND($A1855=0,$B1855=0),
    F1856,
  IF($B1855=0,
    VLOOKUP($A1855,ChapterTable!$1:$1048576,MATCH("최종"&amp;SUBSTITUTE(SUBSTITUTE(F$1,"standard",""),"|Float",""),ChapterTable!$1:$1,0),0),
  IF($B1855=1,
    IF($L1855=FALSE,
      VLOOKUP($A1855,ChapterTable!$1:$1048576,MATCH("최종"&amp;SUBSTITUTE(SUBSTITUTE(F$1,"standard",""),"|Float",""),ChapterTable!$1:$1,0),0),
      VLOOKUP($A1855-ChapterTable!$Q$11,ChapterTable!$1:$1048576,MATCH("최종"&amp;SUBSTITUTE(SUBSTITUTE(F$1,"standard",""),"|Float",""),ChapterTable!$1:$1,0),0)*ChapterTable!$Q$14
    ),
  OFFSET(F1855,-$B1855+IF($L1855,1,0),0)*
    (VLOOKUP(SUBSTITUTE(SUBSTITUTE(F$1,"standard",""),"|Float","")&amp;"인게임누적곱배수",ChapterTable!$S:$T,2,0)^D1855
    +VLOOKUP(SUBSTITUTE(SUBSTITUTE(F$1,"standard",""),"|Float","")&amp;"인게임누적합배수",ChapterTable!$S:$T,2,0)*D1855)
  )
  )
  )
)</f>
        <v>19851.189697265625</v>
      </c>
      <c r="G1855" t="s">
        <v>76</v>
      </c>
      <c r="J1855" t="str">
        <f>IF(ISBLANK(I1855),"",
IFERROR(VLOOKUP(I1855,[1]StringTable!$1:$1048576,MATCH([1]StringTable!$B$1,[1]StringTable!$1:$1,0),0),
IFERROR(VLOOKUP(I1855,[1]InApkStringTable!$1:$1048576,MATCH([1]InApkStringTable!$B$1,[1]InApkStringTable!$1:$1,0),0),
"스트링없음")))</f>
        <v/>
      </c>
      <c r="L1855" t="b">
        <v>1</v>
      </c>
      <c r="N1855" t="str">
        <f>IF(ISBLANK(M1855),"",IF(ISERROR(VLOOKUP(M1855,MapTable!$A:$A,1,0)),"맵없음",""))</f>
        <v/>
      </c>
      <c r="O1855">
        <f t="shared" si="113"/>
        <v>2</v>
      </c>
      <c r="Q1855">
        <f t="shared" si="114"/>
        <v>2</v>
      </c>
      <c r="R1855" t="b">
        <f t="shared" ca="1" si="115"/>
        <v>0</v>
      </c>
      <c r="T1855" t="b">
        <f t="shared" ca="1" si="116"/>
        <v>0</v>
      </c>
      <c r="X1855" t="str">
        <f>IF(ISBLANK(W1855),"",
IF(ISERROR(FIND(",",W1855)),
  IF(ISERROR(VLOOKUP(W1855,MapTable!$A:$A,1,0)),"맵없음",
  ""),
IF(ISERROR(FIND(",",W1855,FIND(",",W1855)+1)),
  IF(OR(ISERROR(VLOOKUP(LEFT(W1855,FIND(",",W1855)-1),MapTable!$A:$A,1,0)),ISERROR(VLOOKUP(TRIM(MID(W1855,FIND(",",W1855)+1,999)),MapTable!$A:$A,1,0))),"맵없음",
  ""),
IF(ISERROR(FIND(",",W1855,FIND(",",W1855,FIND(",",W1855)+1)+1)),
  IF(OR(ISERROR(VLOOKUP(LEFT(W1855,FIND(",",W1855)-1),MapTable!$A:$A,1,0)),ISERROR(VLOOKUP(TRIM(MID(W1855,FIND(",",W1855)+1,FIND(",",W1855,FIND(",",W1855)+1)-FIND(",",W1855)-1)),MapTable!$A:$A,1,0)),ISERROR(VLOOKUP(TRIM(MID(W1855,FIND(",",W1855,FIND(",",W1855)+1)+1,999)),MapTable!$A:$A,1,0))),"맵없음",
  ""),
IF(ISERROR(FIND(",",W1855,FIND(",",W1855,FIND(",",W1855,FIND(",",W1855)+1)+1)+1)),
  IF(OR(ISERROR(VLOOKUP(LEFT(W1855,FIND(",",W1855)-1),MapTable!$A:$A,1,0)),ISERROR(VLOOKUP(TRIM(MID(W1855,FIND(",",W1855)+1,FIND(",",W1855,FIND(",",W1855)+1)-FIND(",",W1855)-1)),MapTable!$A:$A,1,0)),ISERROR(VLOOKUP(TRIM(MID(W1855,FIND(",",W1855,FIND(",",W1855)+1)+1,FIND(",",W1855,FIND(",",W1855,FIND(",",W1855)+1)+1)-FIND(",",W1855,FIND(",",W1855)+1)-1)),MapTable!$A:$A,1,0)),ISERROR(VLOOKUP(TRIM(MID(W1855,FIND(",",W1855,FIND(",",W1855,FIND(",",W1855)+1)+1)+1,999)),MapTable!$A:$A,1,0))),"맵없음",
  ""),
)))))</f>
        <v/>
      </c>
      <c r="AC1855" t="str">
        <f>IF(ISBLANK(AB1855),"",IF(ISERROR(VLOOKUP(AB1855,[3]DropTable!$A:$A,1,0)),"드랍없음",""))</f>
        <v/>
      </c>
      <c r="AE1855" t="str">
        <f>IF(ISBLANK(AD1855),"",IF(ISERROR(VLOOKUP(AD1855,[3]DropTable!$A:$A,1,0)),"드랍없음",""))</f>
        <v/>
      </c>
      <c r="AG1855">
        <v>9.8000000000000007</v>
      </c>
      <c r="AH1855">
        <v>1</v>
      </c>
    </row>
    <row r="1856" spans="1:34" x14ac:dyDescent="0.3">
      <c r="A1856">
        <v>15</v>
      </c>
      <c r="B1856">
        <v>15</v>
      </c>
      <c r="C1856">
        <f>IF(OR($L1856=TRUE,$A1856=0,MOD($A1856,ChapterTable!$S$20)&lt;&gt;0),
MAX(0,INT(($B1856+ChapterTable!$Q$26+VLOOKUP(SUBSTITUTE(C$1,"성장단계","")&amp;"단계오프셋",ChapterTable!$S:$T,2,0))/ChapterTable!$Q$23)),
MAX(0,INT(($B1856+ChapterTable!$S$26+VLOOKUP(SUBSTITUTE(C$1,"성장단계","")&amp;"보스단계오프셋",ChapterTable!$S:$T,2,0))/ChapterTable!$S$23)))</f>
        <v>1</v>
      </c>
      <c r="D1856">
        <f>IF(OR($L1856=TRUE,$A1856=0,MOD($A1856,ChapterTable!$S$20)&lt;&gt;0),
MAX(0,INT(($B1856+ChapterTable!$Q$26+VLOOKUP(SUBSTITUTE(D$1,"성장단계","")&amp;"단계오프셋",ChapterTable!$S:$T,2,0))/ChapterTable!$Q$23)),
MAX(0,INT(($B1856+ChapterTable!$S$26+VLOOKUP(SUBSTITUTE(D$1,"성장단계","")&amp;"보스단계오프셋",ChapterTable!$S:$T,2,0))/ChapterTable!$S$23)))</f>
        <v>1</v>
      </c>
      <c r="E1856" s="1">
        <f ca="1">IF(AND($A1856=0,$B1856=1),
    VLOOKUP(1,ChapterTable!$1:$1048576,MATCH("최종"&amp;SUBSTITUTE(SUBSTITUTE(E$1,"standard",""),"|Float",""),ChapterTable!$1:$1,0),0)*ChapterTable!$Q$17,
  IF(AND($A1856=0,$B1856=0),
    E1857,
  IF($B1856=0,
    VLOOKUP($A1856,ChapterTable!$1:$1048576,MATCH("최종"&amp;SUBSTITUTE(SUBSTITUTE(E$1,"standard",""),"|Float",""),ChapterTable!$1:$1,0),0),
  IF($B1856=1,
    IF($L1856=FALSE,
      VLOOKUP($A1856,ChapterTable!$1:$1048576,MATCH("최종"&amp;SUBSTITUTE(SUBSTITUTE(E$1,"standard",""),"|Float",""),ChapterTable!$1:$1,0),0),
      VLOOKUP($A1856-ChapterTable!$Q$11,ChapterTable!$1:$1048576,MATCH("최종"&amp;SUBSTITUTE(SUBSTITUTE(E$1,"standard",""),"|Float",""),ChapterTable!$1:$1,0),0)*ChapterTable!$Q$14
    ),
  OFFSET(E1856,-$B1856+IF($L1856,1,0),0)*
    (VLOOKUP(SUBSTITUTE(SUBSTITUTE(E$1,"standard",""),"|Float","")&amp;"인게임누적곱배수",ChapterTable!$S:$T,2,0)^C1856
    +VLOOKUP(SUBSTITUTE(SUBSTITUTE(E$1,"standard",""),"|Float","")&amp;"인게임누적합배수",ChapterTable!$S:$T,2,0)*C1856)
  )
  )
  )
)</f>
        <v>40198.659136962895</v>
      </c>
      <c r="F1856" s="1">
        <f ca="1">IF(AND($A1856=0,$B1856=1),
    VLOOKUP(1,ChapterTable!$1:$1048576,MATCH("최종"&amp;SUBSTITUTE(SUBSTITUTE(F$1,"standard",""),"|Float",""),ChapterTable!$1:$1,0),0)*ChapterTable!$Q$17,
  IF(AND($A1856=0,$B1856=0),
    F1857,
  IF($B1856=0,
    VLOOKUP($A1856,ChapterTable!$1:$1048576,MATCH("최종"&amp;SUBSTITUTE(SUBSTITUTE(F$1,"standard",""),"|Float",""),ChapterTable!$1:$1,0),0),
  IF($B1856=1,
    IF($L1856=FALSE,
      VLOOKUP($A1856,ChapterTable!$1:$1048576,MATCH("최종"&amp;SUBSTITUTE(SUBSTITUTE(F$1,"standard",""),"|Float",""),ChapterTable!$1:$1,0),0),
      VLOOKUP($A1856-ChapterTable!$Q$11,ChapterTable!$1:$1048576,MATCH("최종"&amp;SUBSTITUTE(SUBSTITUTE(F$1,"standard",""),"|Float",""),ChapterTable!$1:$1,0),0)*ChapterTable!$Q$14
    ),
  OFFSET(F1856,-$B1856+IF($L1856,1,0),0)*
    (VLOOKUP(SUBSTITUTE(SUBSTITUTE(F$1,"standard",""),"|Float","")&amp;"인게임누적곱배수",ChapterTable!$S:$T,2,0)^D1856
    +VLOOKUP(SUBSTITUTE(SUBSTITUTE(F$1,"standard",""),"|Float","")&amp;"인게임누적합배수",ChapterTable!$S:$T,2,0)*D1856)
  )
  )
  )
)</f>
        <v>19851.189697265625</v>
      </c>
      <c r="G1856" t="s">
        <v>76</v>
      </c>
      <c r="J1856" t="str">
        <f>IF(ISBLANK(I1856),"",
IFERROR(VLOOKUP(I1856,[1]StringTable!$1:$1048576,MATCH([1]StringTable!$B$1,[1]StringTable!$1:$1,0),0),
IFERROR(VLOOKUP(I1856,[1]InApkStringTable!$1:$1048576,MATCH([1]InApkStringTable!$B$1,[1]InApkStringTable!$1:$1,0),0),
"스트링없음")))</f>
        <v/>
      </c>
      <c r="L1856" t="b">
        <v>1</v>
      </c>
      <c r="N1856" t="str">
        <f>IF(ISBLANK(M1856),"",IF(ISERROR(VLOOKUP(M1856,MapTable!$A:$A,1,0)),"맵없음",""))</f>
        <v/>
      </c>
      <c r="O1856">
        <f t="shared" si="113"/>
        <v>11</v>
      </c>
      <c r="Q1856">
        <f t="shared" si="114"/>
        <v>11</v>
      </c>
      <c r="R1856" t="b">
        <f t="shared" ca="1" si="115"/>
        <v>0</v>
      </c>
      <c r="T1856" t="b">
        <f t="shared" ca="1" si="116"/>
        <v>0</v>
      </c>
      <c r="X1856" t="str">
        <f>IF(ISBLANK(W1856),"",
IF(ISERROR(FIND(",",W1856)),
  IF(ISERROR(VLOOKUP(W1856,MapTable!$A:$A,1,0)),"맵없음",
  ""),
IF(ISERROR(FIND(",",W1856,FIND(",",W1856)+1)),
  IF(OR(ISERROR(VLOOKUP(LEFT(W1856,FIND(",",W1856)-1),MapTable!$A:$A,1,0)),ISERROR(VLOOKUP(TRIM(MID(W1856,FIND(",",W1856)+1,999)),MapTable!$A:$A,1,0))),"맵없음",
  ""),
IF(ISERROR(FIND(",",W1856,FIND(",",W1856,FIND(",",W1856)+1)+1)),
  IF(OR(ISERROR(VLOOKUP(LEFT(W1856,FIND(",",W1856)-1),MapTable!$A:$A,1,0)),ISERROR(VLOOKUP(TRIM(MID(W1856,FIND(",",W1856)+1,FIND(",",W1856,FIND(",",W1856)+1)-FIND(",",W1856)-1)),MapTable!$A:$A,1,0)),ISERROR(VLOOKUP(TRIM(MID(W1856,FIND(",",W1856,FIND(",",W1856)+1)+1,999)),MapTable!$A:$A,1,0))),"맵없음",
  ""),
IF(ISERROR(FIND(",",W1856,FIND(",",W1856,FIND(",",W1856,FIND(",",W1856)+1)+1)+1)),
  IF(OR(ISERROR(VLOOKUP(LEFT(W1856,FIND(",",W1856)-1),MapTable!$A:$A,1,0)),ISERROR(VLOOKUP(TRIM(MID(W1856,FIND(",",W1856)+1,FIND(",",W1856,FIND(",",W1856)+1)-FIND(",",W1856)-1)),MapTable!$A:$A,1,0)),ISERROR(VLOOKUP(TRIM(MID(W1856,FIND(",",W1856,FIND(",",W1856)+1)+1,FIND(",",W1856,FIND(",",W1856,FIND(",",W1856)+1)+1)-FIND(",",W1856,FIND(",",W1856)+1)-1)),MapTable!$A:$A,1,0)),ISERROR(VLOOKUP(TRIM(MID(W1856,FIND(",",W1856,FIND(",",W1856,FIND(",",W1856)+1)+1)+1,999)),MapTable!$A:$A,1,0))),"맵없음",
  ""),
)))))</f>
        <v/>
      </c>
      <c r="AC1856" t="str">
        <f>IF(ISBLANK(AB1856),"",IF(ISERROR(VLOOKUP(AB1856,[3]DropTable!$A:$A,1,0)),"드랍없음",""))</f>
        <v/>
      </c>
      <c r="AE1856" t="str">
        <f>IF(ISBLANK(AD1856),"",IF(ISERROR(VLOOKUP(AD1856,[3]DropTable!$A:$A,1,0)),"드랍없음",""))</f>
        <v/>
      </c>
      <c r="AG1856">
        <v>9.8000000000000007</v>
      </c>
      <c r="AH1856">
        <v>1</v>
      </c>
    </row>
    <row r="1857" spans="1:34" x14ac:dyDescent="0.3">
      <c r="A1857">
        <v>15</v>
      </c>
      <c r="B1857">
        <v>16</v>
      </c>
      <c r="C1857">
        <f>IF(OR($L1857=TRUE,$A1857=0,MOD($A1857,ChapterTable!$S$20)&lt;&gt;0),
MAX(0,INT(($B1857+ChapterTable!$Q$26+VLOOKUP(SUBSTITUTE(C$1,"성장단계","")&amp;"단계오프셋",ChapterTable!$S:$T,2,0))/ChapterTable!$Q$23)),
MAX(0,INT(($B1857+ChapterTable!$S$26+VLOOKUP(SUBSTITUTE(C$1,"성장단계","")&amp;"보스단계오프셋",ChapterTable!$S:$T,2,0))/ChapterTable!$S$23)))</f>
        <v>2</v>
      </c>
      <c r="D1857">
        <f>IF(OR($L1857=TRUE,$A1857=0,MOD($A1857,ChapterTable!$S$20)&lt;&gt;0),
MAX(0,INT(($B1857+ChapterTable!$Q$26+VLOOKUP(SUBSTITUTE(D$1,"성장단계","")&amp;"단계오프셋",ChapterTable!$S:$T,2,0))/ChapterTable!$Q$23)),
MAX(0,INT(($B1857+ChapterTable!$S$26+VLOOKUP(SUBSTITUTE(D$1,"성장단계","")&amp;"보스단계오프셋",ChapterTable!$S:$T,2,0))/ChapterTable!$S$23)))</f>
        <v>1</v>
      </c>
      <c r="E1857" s="1">
        <f ca="1">IF(AND($A1857=0,$B1857=1),
    VLOOKUP(1,ChapterTable!$1:$1048576,MATCH("최종"&amp;SUBSTITUTE(SUBSTITUTE(E$1,"standard",""),"|Float",""),ChapterTable!$1:$1,0),0)*ChapterTable!$Q$17,
  IF(AND($A1857=0,$B1857=0),
    E1858,
  IF($B1857=0,
    VLOOKUP($A1857,ChapterTable!$1:$1048576,MATCH("최종"&amp;SUBSTITUTE(SUBSTITUTE(E$1,"standard",""),"|Float",""),ChapterTable!$1:$1,0),0),
  IF($B1857=1,
    IF($L1857=FALSE,
      VLOOKUP($A1857,ChapterTable!$1:$1048576,MATCH("최종"&amp;SUBSTITUTE(SUBSTITUTE(E$1,"standard",""),"|Float",""),ChapterTable!$1:$1,0),0),
      VLOOKUP($A1857-ChapterTable!$Q$11,ChapterTable!$1:$1048576,MATCH("최종"&amp;SUBSTITUTE(SUBSTITUTE(E$1,"standard",""),"|Float",""),ChapterTable!$1:$1,0),0)*ChapterTable!$Q$14
    ),
  OFFSET(E1857,-$B1857+IF($L1857,1,0),0)*
    (VLOOKUP(SUBSTITUTE(SUBSTITUTE(E$1,"standard",""),"|Float","")&amp;"인게임누적곱배수",ChapterTable!$S:$T,2,0)^C1857
    +VLOOKUP(SUBSTITUTE(SUBSTITUTE(E$1,"standard",""),"|Float","")&amp;"인게임누적합배수",ChapterTable!$S:$T,2,0)*C1857)
  )
  )
  )
)</f>
        <v>50620.533728027345</v>
      </c>
      <c r="F1857" s="1">
        <f ca="1">IF(AND($A1857=0,$B1857=1),
    VLOOKUP(1,ChapterTable!$1:$1048576,MATCH("최종"&amp;SUBSTITUTE(SUBSTITUTE(F$1,"standard",""),"|Float",""),ChapterTable!$1:$1,0),0)*ChapterTable!$Q$17,
  IF(AND($A1857=0,$B1857=0),
    F1858,
  IF($B1857=0,
    VLOOKUP($A1857,ChapterTable!$1:$1048576,MATCH("최종"&amp;SUBSTITUTE(SUBSTITUTE(F$1,"standard",""),"|Float",""),ChapterTable!$1:$1,0),0),
  IF($B1857=1,
    IF($L1857=FALSE,
      VLOOKUP($A1857,ChapterTable!$1:$1048576,MATCH("최종"&amp;SUBSTITUTE(SUBSTITUTE(F$1,"standard",""),"|Float",""),ChapterTable!$1:$1,0),0),
      VLOOKUP($A1857-ChapterTable!$Q$11,ChapterTable!$1:$1048576,MATCH("최종"&amp;SUBSTITUTE(SUBSTITUTE(F$1,"standard",""),"|Float",""),ChapterTable!$1:$1,0),0)*ChapterTable!$Q$14
    ),
  OFFSET(F1857,-$B1857+IF($L1857,1,0),0)*
    (VLOOKUP(SUBSTITUTE(SUBSTITUTE(F$1,"standard",""),"|Float","")&amp;"인게임누적곱배수",ChapterTable!$S:$T,2,0)^D1857
    +VLOOKUP(SUBSTITUTE(SUBSTITUTE(F$1,"standard",""),"|Float","")&amp;"인게임누적합배수",ChapterTable!$S:$T,2,0)*D1857)
  )
  )
  )
)</f>
        <v>19851.189697265625</v>
      </c>
      <c r="G1857" t="s">
        <v>76</v>
      </c>
      <c r="J1857" t="str">
        <f>IF(ISBLANK(I1857),"",
IFERROR(VLOOKUP(I1857,[1]StringTable!$1:$1048576,MATCH([1]StringTable!$B$1,[1]StringTable!$1:$1,0),0),
IFERROR(VLOOKUP(I1857,[1]InApkStringTable!$1:$1048576,MATCH([1]InApkStringTable!$B$1,[1]InApkStringTable!$1:$1,0),0),
"스트링없음")))</f>
        <v/>
      </c>
      <c r="L1857" t="b">
        <v>1</v>
      </c>
      <c r="N1857" t="str">
        <f>IF(ISBLANK(M1857),"",IF(ISERROR(VLOOKUP(M1857,MapTable!$A:$A,1,0)),"맵없음",""))</f>
        <v/>
      </c>
      <c r="O1857">
        <f t="shared" si="113"/>
        <v>2</v>
      </c>
      <c r="Q1857">
        <f t="shared" si="114"/>
        <v>2</v>
      </c>
      <c r="R1857" t="b">
        <f t="shared" ca="1" si="115"/>
        <v>0</v>
      </c>
      <c r="T1857" t="b">
        <f t="shared" ca="1" si="116"/>
        <v>0</v>
      </c>
      <c r="X1857" t="str">
        <f>IF(ISBLANK(W1857),"",
IF(ISERROR(FIND(",",W1857)),
  IF(ISERROR(VLOOKUP(W1857,MapTable!$A:$A,1,0)),"맵없음",
  ""),
IF(ISERROR(FIND(",",W1857,FIND(",",W1857)+1)),
  IF(OR(ISERROR(VLOOKUP(LEFT(W1857,FIND(",",W1857)-1),MapTable!$A:$A,1,0)),ISERROR(VLOOKUP(TRIM(MID(W1857,FIND(",",W1857)+1,999)),MapTable!$A:$A,1,0))),"맵없음",
  ""),
IF(ISERROR(FIND(",",W1857,FIND(",",W1857,FIND(",",W1857)+1)+1)),
  IF(OR(ISERROR(VLOOKUP(LEFT(W1857,FIND(",",W1857)-1),MapTable!$A:$A,1,0)),ISERROR(VLOOKUP(TRIM(MID(W1857,FIND(",",W1857)+1,FIND(",",W1857,FIND(",",W1857)+1)-FIND(",",W1857)-1)),MapTable!$A:$A,1,0)),ISERROR(VLOOKUP(TRIM(MID(W1857,FIND(",",W1857,FIND(",",W1857)+1)+1,999)),MapTable!$A:$A,1,0))),"맵없음",
  ""),
IF(ISERROR(FIND(",",W1857,FIND(",",W1857,FIND(",",W1857,FIND(",",W1857)+1)+1)+1)),
  IF(OR(ISERROR(VLOOKUP(LEFT(W1857,FIND(",",W1857)-1),MapTable!$A:$A,1,0)),ISERROR(VLOOKUP(TRIM(MID(W1857,FIND(",",W1857)+1,FIND(",",W1857,FIND(",",W1857)+1)-FIND(",",W1857)-1)),MapTable!$A:$A,1,0)),ISERROR(VLOOKUP(TRIM(MID(W1857,FIND(",",W1857,FIND(",",W1857)+1)+1,FIND(",",W1857,FIND(",",W1857,FIND(",",W1857)+1)+1)-FIND(",",W1857,FIND(",",W1857)+1)-1)),MapTable!$A:$A,1,0)),ISERROR(VLOOKUP(TRIM(MID(W1857,FIND(",",W1857,FIND(",",W1857,FIND(",",W1857)+1)+1)+1,999)),MapTable!$A:$A,1,0))),"맵없음",
  ""),
)))))</f>
        <v/>
      </c>
      <c r="AC1857" t="str">
        <f>IF(ISBLANK(AB1857),"",IF(ISERROR(VLOOKUP(AB1857,[3]DropTable!$A:$A,1,0)),"드랍없음",""))</f>
        <v/>
      </c>
      <c r="AE1857" t="str">
        <f>IF(ISBLANK(AD1857),"",IF(ISERROR(VLOOKUP(AD1857,[3]DropTable!$A:$A,1,0)),"드랍없음",""))</f>
        <v/>
      </c>
      <c r="AG1857">
        <v>9.8000000000000007</v>
      </c>
      <c r="AH1857">
        <v>1</v>
      </c>
    </row>
    <row r="1858" spans="1:34" x14ac:dyDescent="0.3">
      <c r="A1858">
        <v>15</v>
      </c>
      <c r="B1858">
        <v>17</v>
      </c>
      <c r="C1858">
        <f>IF(OR($L1858=TRUE,$A1858=0,MOD($A1858,ChapterTable!$S$20)&lt;&gt;0),
MAX(0,INT(($B1858+ChapterTable!$Q$26+VLOOKUP(SUBSTITUTE(C$1,"성장단계","")&amp;"단계오프셋",ChapterTable!$S:$T,2,0))/ChapterTable!$Q$23)),
MAX(0,INT(($B1858+ChapterTable!$S$26+VLOOKUP(SUBSTITUTE(C$1,"성장단계","")&amp;"보스단계오프셋",ChapterTable!$S:$T,2,0))/ChapterTable!$S$23)))</f>
        <v>2</v>
      </c>
      <c r="D1858">
        <f>IF(OR($L1858=TRUE,$A1858=0,MOD($A1858,ChapterTable!$S$20)&lt;&gt;0),
MAX(0,INT(($B1858+ChapterTable!$Q$26+VLOOKUP(SUBSTITUTE(D$1,"성장단계","")&amp;"단계오프셋",ChapterTable!$S:$T,2,0))/ChapterTable!$Q$23)),
MAX(0,INT(($B1858+ChapterTable!$S$26+VLOOKUP(SUBSTITUTE(D$1,"성장단계","")&amp;"보스단계오프셋",ChapterTable!$S:$T,2,0))/ChapterTable!$S$23)))</f>
        <v>1</v>
      </c>
      <c r="E1858" s="1">
        <f ca="1">IF(AND($A1858=0,$B1858=1),
    VLOOKUP(1,ChapterTable!$1:$1048576,MATCH("최종"&amp;SUBSTITUTE(SUBSTITUTE(E$1,"standard",""),"|Float",""),ChapterTable!$1:$1,0),0)*ChapterTable!$Q$17,
  IF(AND($A1858=0,$B1858=0),
    E1859,
  IF($B1858=0,
    VLOOKUP($A1858,ChapterTable!$1:$1048576,MATCH("최종"&amp;SUBSTITUTE(SUBSTITUTE(E$1,"standard",""),"|Float",""),ChapterTable!$1:$1,0),0),
  IF($B1858=1,
    IF($L1858=FALSE,
      VLOOKUP($A1858,ChapterTable!$1:$1048576,MATCH("최종"&amp;SUBSTITUTE(SUBSTITUTE(E$1,"standard",""),"|Float",""),ChapterTable!$1:$1,0),0),
      VLOOKUP($A1858-ChapterTable!$Q$11,ChapterTable!$1:$1048576,MATCH("최종"&amp;SUBSTITUTE(SUBSTITUTE(E$1,"standard",""),"|Float",""),ChapterTable!$1:$1,0),0)*ChapterTable!$Q$14
    ),
  OFFSET(E1858,-$B1858+IF($L1858,1,0),0)*
    (VLOOKUP(SUBSTITUTE(SUBSTITUTE(E$1,"standard",""),"|Float","")&amp;"인게임누적곱배수",ChapterTable!$S:$T,2,0)^C1858
    +VLOOKUP(SUBSTITUTE(SUBSTITUTE(E$1,"standard",""),"|Float","")&amp;"인게임누적합배수",ChapterTable!$S:$T,2,0)*C1858)
  )
  )
  )
)</f>
        <v>50620.533728027345</v>
      </c>
      <c r="F1858" s="1">
        <f ca="1">IF(AND($A1858=0,$B1858=1),
    VLOOKUP(1,ChapterTable!$1:$1048576,MATCH("최종"&amp;SUBSTITUTE(SUBSTITUTE(F$1,"standard",""),"|Float",""),ChapterTable!$1:$1,0),0)*ChapterTable!$Q$17,
  IF(AND($A1858=0,$B1858=0),
    F1859,
  IF($B1858=0,
    VLOOKUP($A1858,ChapterTable!$1:$1048576,MATCH("최종"&amp;SUBSTITUTE(SUBSTITUTE(F$1,"standard",""),"|Float",""),ChapterTable!$1:$1,0),0),
  IF($B1858=1,
    IF($L1858=FALSE,
      VLOOKUP($A1858,ChapterTable!$1:$1048576,MATCH("최종"&amp;SUBSTITUTE(SUBSTITUTE(F$1,"standard",""),"|Float",""),ChapterTable!$1:$1,0),0),
      VLOOKUP($A1858-ChapterTable!$Q$11,ChapterTable!$1:$1048576,MATCH("최종"&amp;SUBSTITUTE(SUBSTITUTE(F$1,"standard",""),"|Float",""),ChapterTable!$1:$1,0),0)*ChapterTable!$Q$14
    ),
  OFFSET(F1858,-$B1858+IF($L1858,1,0),0)*
    (VLOOKUP(SUBSTITUTE(SUBSTITUTE(F$1,"standard",""),"|Float","")&amp;"인게임누적곱배수",ChapterTable!$S:$T,2,0)^D1858
    +VLOOKUP(SUBSTITUTE(SUBSTITUTE(F$1,"standard",""),"|Float","")&amp;"인게임누적합배수",ChapterTable!$S:$T,2,0)*D1858)
  )
  )
  )
)</f>
        <v>19851.189697265625</v>
      </c>
      <c r="G1858" t="s">
        <v>76</v>
      </c>
      <c r="J1858" t="str">
        <f>IF(ISBLANK(I1858),"",
IFERROR(VLOOKUP(I1858,[1]StringTable!$1:$1048576,MATCH([1]StringTable!$B$1,[1]StringTable!$1:$1,0),0),
IFERROR(VLOOKUP(I1858,[1]InApkStringTable!$1:$1048576,MATCH([1]InApkStringTable!$B$1,[1]InApkStringTable!$1:$1,0),0),
"스트링없음")))</f>
        <v/>
      </c>
      <c r="L1858" t="b">
        <v>1</v>
      </c>
      <c r="N1858" t="str">
        <f>IF(ISBLANK(M1858),"",IF(ISERROR(VLOOKUP(M1858,MapTable!$A:$A,1,0)),"맵없음",""))</f>
        <v/>
      </c>
      <c r="O1858">
        <f t="shared" si="113"/>
        <v>2</v>
      </c>
      <c r="Q1858">
        <f t="shared" si="114"/>
        <v>2</v>
      </c>
      <c r="R1858" t="b">
        <f t="shared" ca="1" si="115"/>
        <v>0</v>
      </c>
      <c r="T1858" t="b">
        <f t="shared" ca="1" si="116"/>
        <v>0</v>
      </c>
      <c r="X1858" t="str">
        <f>IF(ISBLANK(W1858),"",
IF(ISERROR(FIND(",",W1858)),
  IF(ISERROR(VLOOKUP(W1858,MapTable!$A:$A,1,0)),"맵없음",
  ""),
IF(ISERROR(FIND(",",W1858,FIND(",",W1858)+1)),
  IF(OR(ISERROR(VLOOKUP(LEFT(W1858,FIND(",",W1858)-1),MapTable!$A:$A,1,0)),ISERROR(VLOOKUP(TRIM(MID(W1858,FIND(",",W1858)+1,999)),MapTable!$A:$A,1,0))),"맵없음",
  ""),
IF(ISERROR(FIND(",",W1858,FIND(",",W1858,FIND(",",W1858)+1)+1)),
  IF(OR(ISERROR(VLOOKUP(LEFT(W1858,FIND(",",W1858)-1),MapTable!$A:$A,1,0)),ISERROR(VLOOKUP(TRIM(MID(W1858,FIND(",",W1858)+1,FIND(",",W1858,FIND(",",W1858)+1)-FIND(",",W1858)-1)),MapTable!$A:$A,1,0)),ISERROR(VLOOKUP(TRIM(MID(W1858,FIND(",",W1858,FIND(",",W1858)+1)+1,999)),MapTable!$A:$A,1,0))),"맵없음",
  ""),
IF(ISERROR(FIND(",",W1858,FIND(",",W1858,FIND(",",W1858,FIND(",",W1858)+1)+1)+1)),
  IF(OR(ISERROR(VLOOKUP(LEFT(W1858,FIND(",",W1858)-1),MapTable!$A:$A,1,0)),ISERROR(VLOOKUP(TRIM(MID(W1858,FIND(",",W1858)+1,FIND(",",W1858,FIND(",",W1858)+1)-FIND(",",W1858)-1)),MapTable!$A:$A,1,0)),ISERROR(VLOOKUP(TRIM(MID(W1858,FIND(",",W1858,FIND(",",W1858)+1)+1,FIND(",",W1858,FIND(",",W1858,FIND(",",W1858)+1)+1)-FIND(",",W1858,FIND(",",W1858)+1)-1)),MapTable!$A:$A,1,0)),ISERROR(VLOOKUP(TRIM(MID(W1858,FIND(",",W1858,FIND(",",W1858,FIND(",",W1858)+1)+1)+1,999)),MapTable!$A:$A,1,0))),"맵없음",
  ""),
)))))</f>
        <v/>
      </c>
      <c r="AC1858" t="str">
        <f>IF(ISBLANK(AB1858),"",IF(ISERROR(VLOOKUP(AB1858,[3]DropTable!$A:$A,1,0)),"드랍없음",""))</f>
        <v/>
      </c>
      <c r="AE1858" t="str">
        <f>IF(ISBLANK(AD1858),"",IF(ISERROR(VLOOKUP(AD1858,[3]DropTable!$A:$A,1,0)),"드랍없음",""))</f>
        <v/>
      </c>
      <c r="AG1858">
        <v>9.8000000000000007</v>
      </c>
      <c r="AH1858">
        <v>1</v>
      </c>
    </row>
    <row r="1859" spans="1:34" x14ac:dyDescent="0.3">
      <c r="A1859">
        <v>15</v>
      </c>
      <c r="B1859">
        <v>18</v>
      </c>
      <c r="C1859">
        <f>IF(OR($L1859=TRUE,$A1859=0,MOD($A1859,ChapterTable!$S$20)&lt;&gt;0),
MAX(0,INT(($B1859+ChapterTable!$Q$26+VLOOKUP(SUBSTITUTE(C$1,"성장단계","")&amp;"단계오프셋",ChapterTable!$S:$T,2,0))/ChapterTable!$Q$23)),
MAX(0,INT(($B1859+ChapterTable!$S$26+VLOOKUP(SUBSTITUTE(C$1,"성장단계","")&amp;"보스단계오프셋",ChapterTable!$S:$T,2,0))/ChapterTable!$S$23)))</f>
        <v>2</v>
      </c>
      <c r="D1859">
        <f>IF(OR($L1859=TRUE,$A1859=0,MOD($A1859,ChapterTable!$S$20)&lt;&gt;0),
MAX(0,INT(($B1859+ChapterTable!$Q$26+VLOOKUP(SUBSTITUTE(D$1,"성장단계","")&amp;"단계오프셋",ChapterTable!$S:$T,2,0))/ChapterTable!$Q$23)),
MAX(0,INT(($B1859+ChapterTable!$S$26+VLOOKUP(SUBSTITUTE(D$1,"성장단계","")&amp;"보스단계오프셋",ChapterTable!$S:$T,2,0))/ChapterTable!$S$23)))</f>
        <v>1</v>
      </c>
      <c r="E1859" s="1">
        <f ca="1">IF(AND($A1859=0,$B1859=1),
    VLOOKUP(1,ChapterTable!$1:$1048576,MATCH("최종"&amp;SUBSTITUTE(SUBSTITUTE(E$1,"standard",""),"|Float",""),ChapterTable!$1:$1,0),0)*ChapterTable!$Q$17,
  IF(AND($A1859=0,$B1859=0),
    E1860,
  IF($B1859=0,
    VLOOKUP($A1859,ChapterTable!$1:$1048576,MATCH("최종"&amp;SUBSTITUTE(SUBSTITUTE(E$1,"standard",""),"|Float",""),ChapterTable!$1:$1,0),0),
  IF($B1859=1,
    IF($L1859=FALSE,
      VLOOKUP($A1859,ChapterTable!$1:$1048576,MATCH("최종"&amp;SUBSTITUTE(SUBSTITUTE(E$1,"standard",""),"|Float",""),ChapterTable!$1:$1,0),0),
      VLOOKUP($A1859-ChapterTable!$Q$11,ChapterTable!$1:$1048576,MATCH("최종"&amp;SUBSTITUTE(SUBSTITUTE(E$1,"standard",""),"|Float",""),ChapterTable!$1:$1,0),0)*ChapterTable!$Q$14
    ),
  OFFSET(E1859,-$B1859+IF($L1859,1,0),0)*
    (VLOOKUP(SUBSTITUTE(SUBSTITUTE(E$1,"standard",""),"|Float","")&amp;"인게임누적곱배수",ChapterTable!$S:$T,2,0)^C1859
    +VLOOKUP(SUBSTITUTE(SUBSTITUTE(E$1,"standard",""),"|Float","")&amp;"인게임누적합배수",ChapterTable!$S:$T,2,0)*C1859)
  )
  )
  )
)</f>
        <v>50620.533728027345</v>
      </c>
      <c r="F1859" s="1">
        <f ca="1">IF(AND($A1859=0,$B1859=1),
    VLOOKUP(1,ChapterTable!$1:$1048576,MATCH("최종"&amp;SUBSTITUTE(SUBSTITUTE(F$1,"standard",""),"|Float",""),ChapterTable!$1:$1,0),0)*ChapterTable!$Q$17,
  IF(AND($A1859=0,$B1859=0),
    F1860,
  IF($B1859=0,
    VLOOKUP($A1859,ChapterTable!$1:$1048576,MATCH("최종"&amp;SUBSTITUTE(SUBSTITUTE(F$1,"standard",""),"|Float",""),ChapterTable!$1:$1,0),0),
  IF($B1859=1,
    IF($L1859=FALSE,
      VLOOKUP($A1859,ChapterTable!$1:$1048576,MATCH("최종"&amp;SUBSTITUTE(SUBSTITUTE(F$1,"standard",""),"|Float",""),ChapterTable!$1:$1,0),0),
      VLOOKUP($A1859-ChapterTable!$Q$11,ChapterTable!$1:$1048576,MATCH("최종"&amp;SUBSTITUTE(SUBSTITUTE(F$1,"standard",""),"|Float",""),ChapterTable!$1:$1,0),0)*ChapterTable!$Q$14
    ),
  OFFSET(F1859,-$B1859+IF($L1859,1,0),0)*
    (VLOOKUP(SUBSTITUTE(SUBSTITUTE(F$1,"standard",""),"|Float","")&amp;"인게임누적곱배수",ChapterTable!$S:$T,2,0)^D1859
    +VLOOKUP(SUBSTITUTE(SUBSTITUTE(F$1,"standard",""),"|Float","")&amp;"인게임누적합배수",ChapterTable!$S:$T,2,0)*D1859)
  )
  )
  )
)</f>
        <v>19851.189697265625</v>
      </c>
      <c r="G1859" t="s">
        <v>76</v>
      </c>
      <c r="J1859" t="str">
        <f>IF(ISBLANK(I1859),"",
IFERROR(VLOOKUP(I1859,[1]StringTable!$1:$1048576,MATCH([1]StringTable!$B$1,[1]StringTable!$1:$1,0),0),
IFERROR(VLOOKUP(I1859,[1]InApkStringTable!$1:$1048576,MATCH([1]InApkStringTable!$B$1,[1]InApkStringTable!$1:$1,0),0),
"스트링없음")))</f>
        <v/>
      </c>
      <c r="L1859" t="b">
        <v>1</v>
      </c>
      <c r="N1859" t="str">
        <f>IF(ISBLANK(M1859),"",IF(ISERROR(VLOOKUP(M1859,MapTable!$A:$A,1,0)),"맵없음",""))</f>
        <v/>
      </c>
      <c r="O1859">
        <f t="shared" ref="O1859:O1922" si="117">IF(B1859=0,0,
  IF(AND(L1859=FALSE,A1859&lt;&gt;0,MOD(A1859,7)=0),21,
  IF(MOD(B1859,10)=0,21,
  IF(MOD(B1859,10)=5,11,
  IF(MOD(B1859,10)=9,INT(B1859/10)+91,
  INT(B1859/10+1))))))</f>
        <v>2</v>
      </c>
      <c r="Q1859">
        <f t="shared" ref="Q1859:Q1922" si="118">IF(ISBLANK(P1859),O1859,P1859)</f>
        <v>2</v>
      </c>
      <c r="R1859" t="b">
        <f t="shared" ref="R1859:R1922" ca="1" si="119">IF(OR(B1859=0,OFFSET(B1859,1,0)=0),FALSE,
IF(OFFSET(O1859,1,0)=21,TRUE,FALSE))</f>
        <v>0</v>
      </c>
      <c r="T1859" t="b">
        <f t="shared" ref="T1859:T1922" ca="1" si="120">IF(ISBLANK(S1859),R1859,S1859)</f>
        <v>0</v>
      </c>
      <c r="X1859" t="str">
        <f>IF(ISBLANK(W1859),"",
IF(ISERROR(FIND(",",W1859)),
  IF(ISERROR(VLOOKUP(W1859,MapTable!$A:$A,1,0)),"맵없음",
  ""),
IF(ISERROR(FIND(",",W1859,FIND(",",W1859)+1)),
  IF(OR(ISERROR(VLOOKUP(LEFT(W1859,FIND(",",W1859)-1),MapTable!$A:$A,1,0)),ISERROR(VLOOKUP(TRIM(MID(W1859,FIND(",",W1859)+1,999)),MapTable!$A:$A,1,0))),"맵없음",
  ""),
IF(ISERROR(FIND(",",W1859,FIND(",",W1859,FIND(",",W1859)+1)+1)),
  IF(OR(ISERROR(VLOOKUP(LEFT(W1859,FIND(",",W1859)-1),MapTable!$A:$A,1,0)),ISERROR(VLOOKUP(TRIM(MID(W1859,FIND(",",W1859)+1,FIND(",",W1859,FIND(",",W1859)+1)-FIND(",",W1859)-1)),MapTable!$A:$A,1,0)),ISERROR(VLOOKUP(TRIM(MID(W1859,FIND(",",W1859,FIND(",",W1859)+1)+1,999)),MapTable!$A:$A,1,0))),"맵없음",
  ""),
IF(ISERROR(FIND(",",W1859,FIND(",",W1859,FIND(",",W1859,FIND(",",W1859)+1)+1)+1)),
  IF(OR(ISERROR(VLOOKUP(LEFT(W1859,FIND(",",W1859)-1),MapTable!$A:$A,1,0)),ISERROR(VLOOKUP(TRIM(MID(W1859,FIND(",",W1859)+1,FIND(",",W1859,FIND(",",W1859)+1)-FIND(",",W1859)-1)),MapTable!$A:$A,1,0)),ISERROR(VLOOKUP(TRIM(MID(W1859,FIND(",",W1859,FIND(",",W1859)+1)+1,FIND(",",W1859,FIND(",",W1859,FIND(",",W1859)+1)+1)-FIND(",",W1859,FIND(",",W1859)+1)-1)),MapTable!$A:$A,1,0)),ISERROR(VLOOKUP(TRIM(MID(W1859,FIND(",",W1859,FIND(",",W1859,FIND(",",W1859)+1)+1)+1,999)),MapTable!$A:$A,1,0))),"맵없음",
  ""),
)))))</f>
        <v/>
      </c>
      <c r="AC1859" t="str">
        <f>IF(ISBLANK(AB1859),"",IF(ISERROR(VLOOKUP(AB1859,[3]DropTable!$A:$A,1,0)),"드랍없음",""))</f>
        <v/>
      </c>
      <c r="AE1859" t="str">
        <f>IF(ISBLANK(AD1859),"",IF(ISERROR(VLOOKUP(AD1859,[3]DropTable!$A:$A,1,0)),"드랍없음",""))</f>
        <v/>
      </c>
      <c r="AG1859">
        <v>9.8000000000000007</v>
      </c>
      <c r="AH1859">
        <v>1</v>
      </c>
    </row>
    <row r="1860" spans="1:34" x14ac:dyDescent="0.3">
      <c r="A1860">
        <v>15</v>
      </c>
      <c r="B1860">
        <v>19</v>
      </c>
      <c r="C1860">
        <f>IF(OR($L1860=TRUE,$A1860=0,MOD($A1860,ChapterTable!$S$20)&lt;&gt;0),
MAX(0,INT(($B1860+ChapterTable!$Q$26+VLOOKUP(SUBSTITUTE(C$1,"성장단계","")&amp;"단계오프셋",ChapterTable!$S:$T,2,0))/ChapterTable!$Q$23)),
MAX(0,INT(($B1860+ChapterTable!$S$26+VLOOKUP(SUBSTITUTE(C$1,"성장단계","")&amp;"보스단계오프셋",ChapterTable!$S:$T,2,0))/ChapterTable!$S$23)))</f>
        <v>2</v>
      </c>
      <c r="D1860">
        <f>IF(OR($L1860=TRUE,$A1860=0,MOD($A1860,ChapterTable!$S$20)&lt;&gt;0),
MAX(0,INT(($B1860+ChapterTable!$Q$26+VLOOKUP(SUBSTITUTE(D$1,"성장단계","")&amp;"단계오프셋",ChapterTable!$S:$T,2,0))/ChapterTable!$Q$23)),
MAX(0,INT(($B1860+ChapterTable!$S$26+VLOOKUP(SUBSTITUTE(D$1,"성장단계","")&amp;"보스단계오프셋",ChapterTable!$S:$T,2,0))/ChapterTable!$S$23)))</f>
        <v>1</v>
      </c>
      <c r="E1860" s="1">
        <f ca="1">IF(AND($A1860=0,$B1860=1),
    VLOOKUP(1,ChapterTable!$1:$1048576,MATCH("최종"&amp;SUBSTITUTE(SUBSTITUTE(E$1,"standard",""),"|Float",""),ChapterTable!$1:$1,0),0)*ChapterTable!$Q$17,
  IF(AND($A1860=0,$B1860=0),
    E1861,
  IF($B1860=0,
    VLOOKUP($A1860,ChapterTable!$1:$1048576,MATCH("최종"&amp;SUBSTITUTE(SUBSTITUTE(E$1,"standard",""),"|Float",""),ChapterTable!$1:$1,0),0),
  IF($B1860=1,
    IF($L1860=FALSE,
      VLOOKUP($A1860,ChapterTable!$1:$1048576,MATCH("최종"&amp;SUBSTITUTE(SUBSTITUTE(E$1,"standard",""),"|Float",""),ChapterTable!$1:$1,0),0),
      VLOOKUP($A1860-ChapterTable!$Q$11,ChapterTable!$1:$1048576,MATCH("최종"&amp;SUBSTITUTE(SUBSTITUTE(E$1,"standard",""),"|Float",""),ChapterTable!$1:$1,0),0)*ChapterTable!$Q$14
    ),
  OFFSET(E1860,-$B1860+IF($L1860,1,0),0)*
    (VLOOKUP(SUBSTITUTE(SUBSTITUTE(E$1,"standard",""),"|Float","")&amp;"인게임누적곱배수",ChapterTable!$S:$T,2,0)^C1860
    +VLOOKUP(SUBSTITUTE(SUBSTITUTE(E$1,"standard",""),"|Float","")&amp;"인게임누적합배수",ChapterTable!$S:$T,2,0)*C1860)
  )
  )
  )
)</f>
        <v>50620.533728027345</v>
      </c>
      <c r="F1860" s="1">
        <f ca="1">IF(AND($A1860=0,$B1860=1),
    VLOOKUP(1,ChapterTable!$1:$1048576,MATCH("최종"&amp;SUBSTITUTE(SUBSTITUTE(F$1,"standard",""),"|Float",""),ChapterTable!$1:$1,0),0)*ChapterTable!$Q$17,
  IF(AND($A1860=0,$B1860=0),
    F1861,
  IF($B1860=0,
    VLOOKUP($A1860,ChapterTable!$1:$1048576,MATCH("최종"&amp;SUBSTITUTE(SUBSTITUTE(F$1,"standard",""),"|Float",""),ChapterTable!$1:$1,0),0),
  IF($B1860=1,
    IF($L1860=FALSE,
      VLOOKUP($A1860,ChapterTable!$1:$1048576,MATCH("최종"&amp;SUBSTITUTE(SUBSTITUTE(F$1,"standard",""),"|Float",""),ChapterTable!$1:$1,0),0),
      VLOOKUP($A1860-ChapterTable!$Q$11,ChapterTable!$1:$1048576,MATCH("최종"&amp;SUBSTITUTE(SUBSTITUTE(F$1,"standard",""),"|Float",""),ChapterTable!$1:$1,0),0)*ChapterTable!$Q$14
    ),
  OFFSET(F1860,-$B1860+IF($L1860,1,0),0)*
    (VLOOKUP(SUBSTITUTE(SUBSTITUTE(F$1,"standard",""),"|Float","")&amp;"인게임누적곱배수",ChapterTable!$S:$T,2,0)^D1860
    +VLOOKUP(SUBSTITUTE(SUBSTITUTE(F$1,"standard",""),"|Float","")&amp;"인게임누적합배수",ChapterTable!$S:$T,2,0)*D1860)
  )
  )
  )
)</f>
        <v>19851.189697265625</v>
      </c>
      <c r="G1860" t="s">
        <v>76</v>
      </c>
      <c r="J1860" t="str">
        <f>IF(ISBLANK(I1860),"",
IFERROR(VLOOKUP(I1860,[1]StringTable!$1:$1048576,MATCH([1]StringTable!$B$1,[1]StringTable!$1:$1,0),0),
IFERROR(VLOOKUP(I1860,[1]InApkStringTable!$1:$1048576,MATCH([1]InApkStringTable!$B$1,[1]InApkStringTable!$1:$1,0),0),
"스트링없음")))</f>
        <v/>
      </c>
      <c r="L1860" t="b">
        <v>1</v>
      </c>
      <c r="N1860" t="str">
        <f>IF(ISBLANK(M1860),"",IF(ISERROR(VLOOKUP(M1860,MapTable!$A:$A,1,0)),"맵없음",""))</f>
        <v/>
      </c>
      <c r="O1860">
        <f t="shared" si="117"/>
        <v>92</v>
      </c>
      <c r="Q1860">
        <f t="shared" si="118"/>
        <v>92</v>
      </c>
      <c r="R1860" t="b">
        <f t="shared" ca="1" si="119"/>
        <v>1</v>
      </c>
      <c r="T1860" t="b">
        <f t="shared" ca="1" si="120"/>
        <v>1</v>
      </c>
      <c r="X1860" t="str">
        <f>IF(ISBLANK(W1860),"",
IF(ISERROR(FIND(",",W1860)),
  IF(ISERROR(VLOOKUP(W1860,MapTable!$A:$A,1,0)),"맵없음",
  ""),
IF(ISERROR(FIND(",",W1860,FIND(",",W1860)+1)),
  IF(OR(ISERROR(VLOOKUP(LEFT(W1860,FIND(",",W1860)-1),MapTable!$A:$A,1,0)),ISERROR(VLOOKUP(TRIM(MID(W1860,FIND(",",W1860)+1,999)),MapTable!$A:$A,1,0))),"맵없음",
  ""),
IF(ISERROR(FIND(",",W1860,FIND(",",W1860,FIND(",",W1860)+1)+1)),
  IF(OR(ISERROR(VLOOKUP(LEFT(W1860,FIND(",",W1860)-1),MapTable!$A:$A,1,0)),ISERROR(VLOOKUP(TRIM(MID(W1860,FIND(",",W1860)+1,FIND(",",W1860,FIND(",",W1860)+1)-FIND(",",W1860)-1)),MapTable!$A:$A,1,0)),ISERROR(VLOOKUP(TRIM(MID(W1860,FIND(",",W1860,FIND(",",W1860)+1)+1,999)),MapTable!$A:$A,1,0))),"맵없음",
  ""),
IF(ISERROR(FIND(",",W1860,FIND(",",W1860,FIND(",",W1860,FIND(",",W1860)+1)+1)+1)),
  IF(OR(ISERROR(VLOOKUP(LEFT(W1860,FIND(",",W1860)-1),MapTable!$A:$A,1,0)),ISERROR(VLOOKUP(TRIM(MID(W1860,FIND(",",W1860)+1,FIND(",",W1860,FIND(",",W1860)+1)-FIND(",",W1860)-1)),MapTable!$A:$A,1,0)),ISERROR(VLOOKUP(TRIM(MID(W1860,FIND(",",W1860,FIND(",",W1860)+1)+1,FIND(",",W1860,FIND(",",W1860,FIND(",",W1860)+1)+1)-FIND(",",W1860,FIND(",",W1860)+1)-1)),MapTable!$A:$A,1,0)),ISERROR(VLOOKUP(TRIM(MID(W1860,FIND(",",W1860,FIND(",",W1860,FIND(",",W1860)+1)+1)+1,999)),MapTable!$A:$A,1,0))),"맵없음",
  ""),
)))))</f>
        <v/>
      </c>
      <c r="AC1860" t="str">
        <f>IF(ISBLANK(AB1860),"",IF(ISERROR(VLOOKUP(AB1860,[3]DropTable!$A:$A,1,0)),"드랍없음",""))</f>
        <v/>
      </c>
      <c r="AE1860" t="str">
        <f>IF(ISBLANK(AD1860),"",IF(ISERROR(VLOOKUP(AD1860,[3]DropTable!$A:$A,1,0)),"드랍없음",""))</f>
        <v/>
      </c>
      <c r="AG1860">
        <v>9.8000000000000007</v>
      </c>
      <c r="AH1860">
        <v>1</v>
      </c>
    </row>
    <row r="1861" spans="1:34" x14ac:dyDescent="0.3">
      <c r="A1861">
        <v>15</v>
      </c>
      <c r="B1861">
        <v>20</v>
      </c>
      <c r="C1861">
        <f>IF(OR($L1861=TRUE,$A1861=0,MOD($A1861,ChapterTable!$S$20)&lt;&gt;0),
MAX(0,INT(($B1861+ChapterTable!$Q$26+VLOOKUP(SUBSTITUTE(C$1,"성장단계","")&amp;"단계오프셋",ChapterTable!$S:$T,2,0))/ChapterTable!$Q$23)),
MAX(0,INT(($B1861+ChapterTable!$S$26+VLOOKUP(SUBSTITUTE(C$1,"성장단계","")&amp;"보스단계오프셋",ChapterTable!$S:$T,2,0))/ChapterTable!$S$23)))</f>
        <v>2</v>
      </c>
      <c r="D1861">
        <f>IF(OR($L1861=TRUE,$A1861=0,MOD($A1861,ChapterTable!$S$20)&lt;&gt;0),
MAX(0,INT(($B1861+ChapterTable!$Q$26+VLOOKUP(SUBSTITUTE(D$1,"성장단계","")&amp;"단계오프셋",ChapterTable!$S:$T,2,0))/ChapterTable!$Q$23)),
MAX(0,INT(($B1861+ChapterTable!$S$26+VLOOKUP(SUBSTITUTE(D$1,"성장단계","")&amp;"보스단계오프셋",ChapterTable!$S:$T,2,0))/ChapterTable!$S$23)))</f>
        <v>1</v>
      </c>
      <c r="E1861" s="1">
        <f ca="1">IF(AND($A1861=0,$B1861=1),
    VLOOKUP(1,ChapterTable!$1:$1048576,MATCH("최종"&amp;SUBSTITUTE(SUBSTITUTE(E$1,"standard",""),"|Float",""),ChapterTable!$1:$1,0),0)*ChapterTable!$Q$17,
  IF(AND($A1861=0,$B1861=0),
    E1862,
  IF($B1861=0,
    VLOOKUP($A1861,ChapterTable!$1:$1048576,MATCH("최종"&amp;SUBSTITUTE(SUBSTITUTE(E$1,"standard",""),"|Float",""),ChapterTable!$1:$1,0),0),
  IF($B1861=1,
    IF($L1861=FALSE,
      VLOOKUP($A1861,ChapterTable!$1:$1048576,MATCH("최종"&amp;SUBSTITUTE(SUBSTITUTE(E$1,"standard",""),"|Float",""),ChapterTable!$1:$1,0),0),
      VLOOKUP($A1861-ChapterTable!$Q$11,ChapterTable!$1:$1048576,MATCH("최종"&amp;SUBSTITUTE(SUBSTITUTE(E$1,"standard",""),"|Float",""),ChapterTable!$1:$1,0),0)*ChapterTable!$Q$14
    ),
  OFFSET(E1861,-$B1861+IF($L1861,1,0),0)*
    (VLOOKUP(SUBSTITUTE(SUBSTITUTE(E$1,"standard",""),"|Float","")&amp;"인게임누적곱배수",ChapterTable!$S:$T,2,0)^C1861
    +VLOOKUP(SUBSTITUTE(SUBSTITUTE(E$1,"standard",""),"|Float","")&amp;"인게임누적합배수",ChapterTable!$S:$T,2,0)*C1861)
  )
  )
  )
)</f>
        <v>50620.533728027345</v>
      </c>
      <c r="F1861" s="1">
        <f ca="1">IF(AND($A1861=0,$B1861=1),
    VLOOKUP(1,ChapterTable!$1:$1048576,MATCH("최종"&amp;SUBSTITUTE(SUBSTITUTE(F$1,"standard",""),"|Float",""),ChapterTable!$1:$1,0),0)*ChapterTable!$Q$17,
  IF(AND($A1861=0,$B1861=0),
    F1862,
  IF($B1861=0,
    VLOOKUP($A1861,ChapterTable!$1:$1048576,MATCH("최종"&amp;SUBSTITUTE(SUBSTITUTE(F$1,"standard",""),"|Float",""),ChapterTable!$1:$1,0),0),
  IF($B1861=1,
    IF($L1861=FALSE,
      VLOOKUP($A1861,ChapterTable!$1:$1048576,MATCH("최종"&amp;SUBSTITUTE(SUBSTITUTE(F$1,"standard",""),"|Float",""),ChapterTable!$1:$1,0),0),
      VLOOKUP($A1861-ChapterTable!$Q$11,ChapterTable!$1:$1048576,MATCH("최종"&amp;SUBSTITUTE(SUBSTITUTE(F$1,"standard",""),"|Float",""),ChapterTable!$1:$1,0),0)*ChapterTable!$Q$14
    ),
  OFFSET(F1861,-$B1861+IF($L1861,1,0),0)*
    (VLOOKUP(SUBSTITUTE(SUBSTITUTE(F$1,"standard",""),"|Float","")&amp;"인게임누적곱배수",ChapterTable!$S:$T,2,0)^D1861
    +VLOOKUP(SUBSTITUTE(SUBSTITUTE(F$1,"standard",""),"|Float","")&amp;"인게임누적합배수",ChapterTable!$S:$T,2,0)*D1861)
  )
  )
  )
)</f>
        <v>19851.189697265625</v>
      </c>
      <c r="G1861" t="s">
        <v>76</v>
      </c>
      <c r="J1861" t="str">
        <f>IF(ISBLANK(I1861),"",
IFERROR(VLOOKUP(I1861,[1]StringTable!$1:$1048576,MATCH([1]StringTable!$B$1,[1]StringTable!$1:$1,0),0),
IFERROR(VLOOKUP(I1861,[1]InApkStringTable!$1:$1048576,MATCH([1]InApkStringTable!$B$1,[1]InApkStringTable!$1:$1,0),0),
"스트링없음")))</f>
        <v/>
      </c>
      <c r="L1861" t="b">
        <v>1</v>
      </c>
      <c r="N1861" t="str">
        <f>IF(ISBLANK(M1861),"",IF(ISERROR(VLOOKUP(M1861,MapTable!$A:$A,1,0)),"맵없음",""))</f>
        <v/>
      </c>
      <c r="O1861">
        <f t="shared" si="117"/>
        <v>21</v>
      </c>
      <c r="Q1861">
        <f t="shared" si="118"/>
        <v>21</v>
      </c>
      <c r="R1861" t="b">
        <f t="shared" ca="1" si="119"/>
        <v>0</v>
      </c>
      <c r="T1861" t="b">
        <f t="shared" ca="1" si="120"/>
        <v>0</v>
      </c>
      <c r="X1861" t="str">
        <f>IF(ISBLANK(W1861),"",
IF(ISERROR(FIND(",",W1861)),
  IF(ISERROR(VLOOKUP(W1861,MapTable!$A:$A,1,0)),"맵없음",
  ""),
IF(ISERROR(FIND(",",W1861,FIND(",",W1861)+1)),
  IF(OR(ISERROR(VLOOKUP(LEFT(W1861,FIND(",",W1861)-1),MapTable!$A:$A,1,0)),ISERROR(VLOOKUP(TRIM(MID(W1861,FIND(",",W1861)+1,999)),MapTable!$A:$A,1,0))),"맵없음",
  ""),
IF(ISERROR(FIND(",",W1861,FIND(",",W1861,FIND(",",W1861)+1)+1)),
  IF(OR(ISERROR(VLOOKUP(LEFT(W1861,FIND(",",W1861)-1),MapTable!$A:$A,1,0)),ISERROR(VLOOKUP(TRIM(MID(W1861,FIND(",",W1861)+1,FIND(",",W1861,FIND(",",W1861)+1)-FIND(",",W1861)-1)),MapTable!$A:$A,1,0)),ISERROR(VLOOKUP(TRIM(MID(W1861,FIND(",",W1861,FIND(",",W1861)+1)+1,999)),MapTable!$A:$A,1,0))),"맵없음",
  ""),
IF(ISERROR(FIND(",",W1861,FIND(",",W1861,FIND(",",W1861,FIND(",",W1861)+1)+1)+1)),
  IF(OR(ISERROR(VLOOKUP(LEFT(W1861,FIND(",",W1861)-1),MapTable!$A:$A,1,0)),ISERROR(VLOOKUP(TRIM(MID(W1861,FIND(",",W1861)+1,FIND(",",W1861,FIND(",",W1861)+1)-FIND(",",W1861)-1)),MapTable!$A:$A,1,0)),ISERROR(VLOOKUP(TRIM(MID(W1861,FIND(",",W1861,FIND(",",W1861)+1)+1,FIND(",",W1861,FIND(",",W1861,FIND(",",W1861)+1)+1)-FIND(",",W1861,FIND(",",W1861)+1)-1)),MapTable!$A:$A,1,0)),ISERROR(VLOOKUP(TRIM(MID(W1861,FIND(",",W1861,FIND(",",W1861,FIND(",",W1861)+1)+1)+1,999)),MapTable!$A:$A,1,0))),"맵없음",
  ""),
)))))</f>
        <v/>
      </c>
      <c r="AC1861" t="str">
        <f>IF(ISBLANK(AB1861),"",IF(ISERROR(VLOOKUP(AB1861,[3]DropTable!$A:$A,1,0)),"드랍없음",""))</f>
        <v/>
      </c>
      <c r="AE1861" t="str">
        <f>IF(ISBLANK(AD1861),"",IF(ISERROR(VLOOKUP(AD1861,[3]DropTable!$A:$A,1,0)),"드랍없음",""))</f>
        <v/>
      </c>
      <c r="AG1861">
        <v>9.8000000000000007</v>
      </c>
      <c r="AH1861">
        <v>1</v>
      </c>
    </row>
    <row r="1862" spans="1:34" x14ac:dyDescent="0.3">
      <c r="A1862">
        <v>15</v>
      </c>
      <c r="B1862">
        <v>21</v>
      </c>
      <c r="C1862">
        <f>IF(OR($L1862=TRUE,$A1862=0,MOD($A1862,ChapterTable!$S$20)&lt;&gt;0),
MAX(0,INT(($B1862+ChapterTable!$Q$26+VLOOKUP(SUBSTITUTE(C$1,"성장단계","")&amp;"단계오프셋",ChapterTable!$S:$T,2,0))/ChapterTable!$Q$23)),
MAX(0,INT(($B1862+ChapterTable!$S$26+VLOOKUP(SUBSTITUTE(C$1,"성장단계","")&amp;"보스단계오프셋",ChapterTable!$S:$T,2,0))/ChapterTable!$S$23)))</f>
        <v>2</v>
      </c>
      <c r="D1862">
        <f>IF(OR($L1862=TRUE,$A1862=0,MOD($A1862,ChapterTable!$S$20)&lt;&gt;0),
MAX(0,INT(($B1862+ChapterTable!$Q$26+VLOOKUP(SUBSTITUTE(D$1,"성장단계","")&amp;"단계오프셋",ChapterTable!$S:$T,2,0))/ChapterTable!$Q$23)),
MAX(0,INT(($B1862+ChapterTable!$S$26+VLOOKUP(SUBSTITUTE(D$1,"성장단계","")&amp;"보스단계오프셋",ChapterTable!$S:$T,2,0))/ChapterTable!$S$23)))</f>
        <v>2</v>
      </c>
      <c r="E1862" s="1">
        <f ca="1">IF(AND($A1862=0,$B1862=1),
    VLOOKUP(1,ChapterTable!$1:$1048576,MATCH("최종"&amp;SUBSTITUTE(SUBSTITUTE(E$1,"standard",""),"|Float",""),ChapterTable!$1:$1,0),0)*ChapterTable!$Q$17,
  IF(AND($A1862=0,$B1862=0),
    E1863,
  IF($B1862=0,
    VLOOKUP($A1862,ChapterTable!$1:$1048576,MATCH("최종"&amp;SUBSTITUTE(SUBSTITUTE(E$1,"standard",""),"|Float",""),ChapterTable!$1:$1,0),0),
  IF($B1862=1,
    IF($L1862=FALSE,
      VLOOKUP($A1862,ChapterTable!$1:$1048576,MATCH("최종"&amp;SUBSTITUTE(SUBSTITUTE(E$1,"standard",""),"|Float",""),ChapterTable!$1:$1,0),0),
      VLOOKUP($A1862-ChapterTable!$Q$11,ChapterTable!$1:$1048576,MATCH("최종"&amp;SUBSTITUTE(SUBSTITUTE(E$1,"standard",""),"|Float",""),ChapterTable!$1:$1,0),0)*ChapterTable!$Q$14
    ),
  OFFSET(E1862,-$B1862+IF($L1862,1,0),0)*
    (VLOOKUP(SUBSTITUTE(SUBSTITUTE(E$1,"standard",""),"|Float","")&amp;"인게임누적곱배수",ChapterTable!$S:$T,2,0)^C1862
    +VLOOKUP(SUBSTITUTE(SUBSTITUTE(E$1,"standard",""),"|Float","")&amp;"인게임누적합배수",ChapterTable!$S:$T,2,0)*C1862)
  )
  )
  )
)</f>
        <v>50620.533728027345</v>
      </c>
      <c r="F1862" s="1">
        <f ca="1">IF(AND($A1862=0,$B1862=1),
    VLOOKUP(1,ChapterTable!$1:$1048576,MATCH("최종"&amp;SUBSTITUTE(SUBSTITUTE(F$1,"standard",""),"|Float",""),ChapterTable!$1:$1,0),0)*ChapterTable!$Q$17,
  IF(AND($A1862=0,$B1862=0),
    F1863,
  IF($B1862=0,
    VLOOKUP($A1862,ChapterTable!$1:$1048576,MATCH("최종"&amp;SUBSTITUTE(SUBSTITUTE(F$1,"standard",""),"|Float",""),ChapterTable!$1:$1,0),0),
  IF($B1862=1,
    IF($L1862=FALSE,
      VLOOKUP($A1862,ChapterTable!$1:$1048576,MATCH("최종"&amp;SUBSTITUTE(SUBSTITUTE(F$1,"standard",""),"|Float",""),ChapterTable!$1:$1,0),0),
      VLOOKUP($A1862-ChapterTable!$Q$11,ChapterTable!$1:$1048576,MATCH("최종"&amp;SUBSTITUTE(SUBSTITUTE(F$1,"standard",""),"|Float",""),ChapterTable!$1:$1,0),0)*ChapterTable!$Q$14
    ),
  OFFSET(F1862,-$B1862+IF($L1862,1,0),0)*
    (VLOOKUP(SUBSTITUTE(SUBSTITUTE(F$1,"standard",""),"|Float","")&amp;"인게임누적곱배수",ChapterTable!$S:$T,2,0)^D1862
    +VLOOKUP(SUBSTITUTE(SUBSTITUTE(F$1,"standard",""),"|Float","")&amp;"인게임누적합배수",ChapterTable!$S:$T,2,0)*D1862)
  )
  )
  )
)</f>
        <v>23159.721313476563</v>
      </c>
      <c r="G1862" t="s">
        <v>76</v>
      </c>
      <c r="J1862" t="str">
        <f>IF(ISBLANK(I1862),"",
IFERROR(VLOOKUP(I1862,[1]StringTable!$1:$1048576,MATCH([1]StringTable!$B$1,[1]StringTable!$1:$1,0),0),
IFERROR(VLOOKUP(I1862,[1]InApkStringTable!$1:$1048576,MATCH([1]InApkStringTable!$B$1,[1]InApkStringTable!$1:$1,0),0),
"스트링없음")))</f>
        <v/>
      </c>
      <c r="L1862" t="b">
        <v>1</v>
      </c>
      <c r="N1862" t="str">
        <f>IF(ISBLANK(M1862),"",IF(ISERROR(VLOOKUP(M1862,MapTable!$A:$A,1,0)),"맵없음",""))</f>
        <v/>
      </c>
      <c r="O1862">
        <f t="shared" si="117"/>
        <v>3</v>
      </c>
      <c r="Q1862">
        <f t="shared" si="118"/>
        <v>3</v>
      </c>
      <c r="R1862" t="b">
        <f t="shared" ca="1" si="119"/>
        <v>0</v>
      </c>
      <c r="T1862" t="b">
        <f t="shared" ca="1" si="120"/>
        <v>0</v>
      </c>
      <c r="X1862" t="str">
        <f>IF(ISBLANK(W1862),"",
IF(ISERROR(FIND(",",W1862)),
  IF(ISERROR(VLOOKUP(W1862,MapTable!$A:$A,1,0)),"맵없음",
  ""),
IF(ISERROR(FIND(",",W1862,FIND(",",W1862)+1)),
  IF(OR(ISERROR(VLOOKUP(LEFT(W1862,FIND(",",W1862)-1),MapTable!$A:$A,1,0)),ISERROR(VLOOKUP(TRIM(MID(W1862,FIND(",",W1862)+1,999)),MapTable!$A:$A,1,0))),"맵없음",
  ""),
IF(ISERROR(FIND(",",W1862,FIND(",",W1862,FIND(",",W1862)+1)+1)),
  IF(OR(ISERROR(VLOOKUP(LEFT(W1862,FIND(",",W1862)-1),MapTable!$A:$A,1,0)),ISERROR(VLOOKUP(TRIM(MID(W1862,FIND(",",W1862)+1,FIND(",",W1862,FIND(",",W1862)+1)-FIND(",",W1862)-1)),MapTable!$A:$A,1,0)),ISERROR(VLOOKUP(TRIM(MID(W1862,FIND(",",W1862,FIND(",",W1862)+1)+1,999)),MapTable!$A:$A,1,0))),"맵없음",
  ""),
IF(ISERROR(FIND(",",W1862,FIND(",",W1862,FIND(",",W1862,FIND(",",W1862)+1)+1)+1)),
  IF(OR(ISERROR(VLOOKUP(LEFT(W1862,FIND(",",W1862)-1),MapTable!$A:$A,1,0)),ISERROR(VLOOKUP(TRIM(MID(W1862,FIND(",",W1862)+1,FIND(",",W1862,FIND(",",W1862)+1)-FIND(",",W1862)-1)),MapTable!$A:$A,1,0)),ISERROR(VLOOKUP(TRIM(MID(W1862,FIND(",",W1862,FIND(",",W1862)+1)+1,FIND(",",W1862,FIND(",",W1862,FIND(",",W1862)+1)+1)-FIND(",",W1862,FIND(",",W1862)+1)-1)),MapTable!$A:$A,1,0)),ISERROR(VLOOKUP(TRIM(MID(W1862,FIND(",",W1862,FIND(",",W1862,FIND(",",W1862)+1)+1)+1,999)),MapTable!$A:$A,1,0))),"맵없음",
  ""),
)))))</f>
        <v/>
      </c>
      <c r="AC1862" t="str">
        <f>IF(ISBLANK(AB1862),"",IF(ISERROR(VLOOKUP(AB1862,[3]DropTable!$A:$A,1,0)),"드랍없음",""))</f>
        <v/>
      </c>
      <c r="AE1862" t="str">
        <f>IF(ISBLANK(AD1862),"",IF(ISERROR(VLOOKUP(AD1862,[3]DropTable!$A:$A,1,0)),"드랍없음",""))</f>
        <v/>
      </c>
      <c r="AG1862">
        <v>9.8000000000000007</v>
      </c>
      <c r="AH1862">
        <v>1</v>
      </c>
    </row>
    <row r="1863" spans="1:34" x14ac:dyDescent="0.3">
      <c r="A1863">
        <v>15</v>
      </c>
      <c r="B1863">
        <v>22</v>
      </c>
      <c r="C1863">
        <f>IF(OR($L1863=TRUE,$A1863=0,MOD($A1863,ChapterTable!$S$20)&lt;&gt;0),
MAX(0,INT(($B1863+ChapterTable!$Q$26+VLOOKUP(SUBSTITUTE(C$1,"성장단계","")&amp;"단계오프셋",ChapterTable!$S:$T,2,0))/ChapterTable!$Q$23)),
MAX(0,INT(($B1863+ChapterTable!$S$26+VLOOKUP(SUBSTITUTE(C$1,"성장단계","")&amp;"보스단계오프셋",ChapterTable!$S:$T,2,0))/ChapterTable!$S$23)))</f>
        <v>2</v>
      </c>
      <c r="D1863">
        <f>IF(OR($L1863=TRUE,$A1863=0,MOD($A1863,ChapterTable!$S$20)&lt;&gt;0),
MAX(0,INT(($B1863+ChapterTable!$Q$26+VLOOKUP(SUBSTITUTE(D$1,"성장단계","")&amp;"단계오프셋",ChapterTable!$S:$T,2,0))/ChapterTable!$Q$23)),
MAX(0,INT(($B1863+ChapterTable!$S$26+VLOOKUP(SUBSTITUTE(D$1,"성장단계","")&amp;"보스단계오프셋",ChapterTable!$S:$T,2,0))/ChapterTable!$S$23)))</f>
        <v>2</v>
      </c>
      <c r="E1863" s="1">
        <f ca="1">IF(AND($A1863=0,$B1863=1),
    VLOOKUP(1,ChapterTable!$1:$1048576,MATCH("최종"&amp;SUBSTITUTE(SUBSTITUTE(E$1,"standard",""),"|Float",""),ChapterTable!$1:$1,0),0)*ChapterTable!$Q$17,
  IF(AND($A1863=0,$B1863=0),
    E1864,
  IF($B1863=0,
    VLOOKUP($A1863,ChapterTable!$1:$1048576,MATCH("최종"&amp;SUBSTITUTE(SUBSTITUTE(E$1,"standard",""),"|Float",""),ChapterTable!$1:$1,0),0),
  IF($B1863=1,
    IF($L1863=FALSE,
      VLOOKUP($A1863,ChapterTable!$1:$1048576,MATCH("최종"&amp;SUBSTITUTE(SUBSTITUTE(E$1,"standard",""),"|Float",""),ChapterTable!$1:$1,0),0),
      VLOOKUP($A1863-ChapterTable!$Q$11,ChapterTable!$1:$1048576,MATCH("최종"&amp;SUBSTITUTE(SUBSTITUTE(E$1,"standard",""),"|Float",""),ChapterTable!$1:$1,0),0)*ChapterTable!$Q$14
    ),
  OFFSET(E1863,-$B1863+IF($L1863,1,0),0)*
    (VLOOKUP(SUBSTITUTE(SUBSTITUTE(E$1,"standard",""),"|Float","")&amp;"인게임누적곱배수",ChapterTable!$S:$T,2,0)^C1863
    +VLOOKUP(SUBSTITUTE(SUBSTITUTE(E$1,"standard",""),"|Float","")&amp;"인게임누적합배수",ChapterTable!$S:$T,2,0)*C1863)
  )
  )
  )
)</f>
        <v>50620.533728027345</v>
      </c>
      <c r="F1863" s="1">
        <f ca="1">IF(AND($A1863=0,$B1863=1),
    VLOOKUP(1,ChapterTable!$1:$1048576,MATCH("최종"&amp;SUBSTITUTE(SUBSTITUTE(F$1,"standard",""),"|Float",""),ChapterTable!$1:$1,0),0)*ChapterTable!$Q$17,
  IF(AND($A1863=0,$B1863=0),
    F1864,
  IF($B1863=0,
    VLOOKUP($A1863,ChapterTable!$1:$1048576,MATCH("최종"&amp;SUBSTITUTE(SUBSTITUTE(F$1,"standard",""),"|Float",""),ChapterTable!$1:$1,0),0),
  IF($B1863=1,
    IF($L1863=FALSE,
      VLOOKUP($A1863,ChapterTable!$1:$1048576,MATCH("최종"&amp;SUBSTITUTE(SUBSTITUTE(F$1,"standard",""),"|Float",""),ChapterTable!$1:$1,0),0),
      VLOOKUP($A1863-ChapterTable!$Q$11,ChapterTable!$1:$1048576,MATCH("최종"&amp;SUBSTITUTE(SUBSTITUTE(F$1,"standard",""),"|Float",""),ChapterTable!$1:$1,0),0)*ChapterTable!$Q$14
    ),
  OFFSET(F1863,-$B1863+IF($L1863,1,0),0)*
    (VLOOKUP(SUBSTITUTE(SUBSTITUTE(F$1,"standard",""),"|Float","")&amp;"인게임누적곱배수",ChapterTable!$S:$T,2,0)^D1863
    +VLOOKUP(SUBSTITUTE(SUBSTITUTE(F$1,"standard",""),"|Float","")&amp;"인게임누적합배수",ChapterTable!$S:$T,2,0)*D1863)
  )
  )
  )
)</f>
        <v>23159.721313476563</v>
      </c>
      <c r="G1863" t="s">
        <v>76</v>
      </c>
      <c r="J1863" t="str">
        <f>IF(ISBLANK(I1863),"",
IFERROR(VLOOKUP(I1863,[1]StringTable!$1:$1048576,MATCH([1]StringTable!$B$1,[1]StringTable!$1:$1,0),0),
IFERROR(VLOOKUP(I1863,[1]InApkStringTable!$1:$1048576,MATCH([1]InApkStringTable!$B$1,[1]InApkStringTable!$1:$1,0),0),
"스트링없음")))</f>
        <v/>
      </c>
      <c r="L1863" t="b">
        <v>1</v>
      </c>
      <c r="N1863" t="str">
        <f>IF(ISBLANK(M1863),"",IF(ISERROR(VLOOKUP(M1863,MapTable!$A:$A,1,0)),"맵없음",""))</f>
        <v/>
      </c>
      <c r="O1863">
        <f t="shared" si="117"/>
        <v>3</v>
      </c>
      <c r="Q1863">
        <f t="shared" si="118"/>
        <v>3</v>
      </c>
      <c r="R1863" t="b">
        <f t="shared" ca="1" si="119"/>
        <v>0</v>
      </c>
      <c r="T1863" t="b">
        <f t="shared" ca="1" si="120"/>
        <v>0</v>
      </c>
      <c r="X1863" t="str">
        <f>IF(ISBLANK(W1863),"",
IF(ISERROR(FIND(",",W1863)),
  IF(ISERROR(VLOOKUP(W1863,MapTable!$A:$A,1,0)),"맵없음",
  ""),
IF(ISERROR(FIND(",",W1863,FIND(",",W1863)+1)),
  IF(OR(ISERROR(VLOOKUP(LEFT(W1863,FIND(",",W1863)-1),MapTable!$A:$A,1,0)),ISERROR(VLOOKUP(TRIM(MID(W1863,FIND(",",W1863)+1,999)),MapTable!$A:$A,1,0))),"맵없음",
  ""),
IF(ISERROR(FIND(",",W1863,FIND(",",W1863,FIND(",",W1863)+1)+1)),
  IF(OR(ISERROR(VLOOKUP(LEFT(W1863,FIND(",",W1863)-1),MapTable!$A:$A,1,0)),ISERROR(VLOOKUP(TRIM(MID(W1863,FIND(",",W1863)+1,FIND(",",W1863,FIND(",",W1863)+1)-FIND(",",W1863)-1)),MapTable!$A:$A,1,0)),ISERROR(VLOOKUP(TRIM(MID(W1863,FIND(",",W1863,FIND(",",W1863)+1)+1,999)),MapTable!$A:$A,1,0))),"맵없음",
  ""),
IF(ISERROR(FIND(",",W1863,FIND(",",W1863,FIND(",",W1863,FIND(",",W1863)+1)+1)+1)),
  IF(OR(ISERROR(VLOOKUP(LEFT(W1863,FIND(",",W1863)-1),MapTable!$A:$A,1,0)),ISERROR(VLOOKUP(TRIM(MID(W1863,FIND(",",W1863)+1,FIND(",",W1863,FIND(",",W1863)+1)-FIND(",",W1863)-1)),MapTable!$A:$A,1,0)),ISERROR(VLOOKUP(TRIM(MID(W1863,FIND(",",W1863,FIND(",",W1863)+1)+1,FIND(",",W1863,FIND(",",W1863,FIND(",",W1863)+1)+1)-FIND(",",W1863,FIND(",",W1863)+1)-1)),MapTable!$A:$A,1,0)),ISERROR(VLOOKUP(TRIM(MID(W1863,FIND(",",W1863,FIND(",",W1863,FIND(",",W1863)+1)+1)+1,999)),MapTable!$A:$A,1,0))),"맵없음",
  ""),
)))))</f>
        <v/>
      </c>
      <c r="AC1863" t="str">
        <f>IF(ISBLANK(AB1863),"",IF(ISERROR(VLOOKUP(AB1863,[3]DropTable!$A:$A,1,0)),"드랍없음",""))</f>
        <v/>
      </c>
      <c r="AE1863" t="str">
        <f>IF(ISBLANK(AD1863),"",IF(ISERROR(VLOOKUP(AD1863,[3]DropTable!$A:$A,1,0)),"드랍없음",""))</f>
        <v/>
      </c>
      <c r="AG1863">
        <v>9.8000000000000007</v>
      </c>
      <c r="AH1863">
        <v>1</v>
      </c>
    </row>
    <row r="1864" spans="1:34" x14ac:dyDescent="0.3">
      <c r="A1864">
        <v>15</v>
      </c>
      <c r="B1864">
        <v>23</v>
      </c>
      <c r="C1864">
        <f>IF(OR($L1864=TRUE,$A1864=0,MOD($A1864,ChapterTable!$S$20)&lt;&gt;0),
MAX(0,INT(($B1864+ChapterTable!$Q$26+VLOOKUP(SUBSTITUTE(C$1,"성장단계","")&amp;"단계오프셋",ChapterTable!$S:$T,2,0))/ChapterTable!$Q$23)),
MAX(0,INT(($B1864+ChapterTable!$S$26+VLOOKUP(SUBSTITUTE(C$1,"성장단계","")&amp;"보스단계오프셋",ChapterTable!$S:$T,2,0))/ChapterTable!$S$23)))</f>
        <v>2</v>
      </c>
      <c r="D1864">
        <f>IF(OR($L1864=TRUE,$A1864=0,MOD($A1864,ChapterTable!$S$20)&lt;&gt;0),
MAX(0,INT(($B1864+ChapterTable!$Q$26+VLOOKUP(SUBSTITUTE(D$1,"성장단계","")&amp;"단계오프셋",ChapterTable!$S:$T,2,0))/ChapterTable!$Q$23)),
MAX(0,INT(($B1864+ChapterTable!$S$26+VLOOKUP(SUBSTITUTE(D$1,"성장단계","")&amp;"보스단계오프셋",ChapterTable!$S:$T,2,0))/ChapterTable!$S$23)))</f>
        <v>2</v>
      </c>
      <c r="E1864" s="1">
        <f ca="1">IF(AND($A1864=0,$B1864=1),
    VLOOKUP(1,ChapterTable!$1:$1048576,MATCH("최종"&amp;SUBSTITUTE(SUBSTITUTE(E$1,"standard",""),"|Float",""),ChapterTable!$1:$1,0),0)*ChapterTable!$Q$17,
  IF(AND($A1864=0,$B1864=0),
    E1865,
  IF($B1864=0,
    VLOOKUP($A1864,ChapterTable!$1:$1048576,MATCH("최종"&amp;SUBSTITUTE(SUBSTITUTE(E$1,"standard",""),"|Float",""),ChapterTable!$1:$1,0),0),
  IF($B1864=1,
    IF($L1864=FALSE,
      VLOOKUP($A1864,ChapterTable!$1:$1048576,MATCH("최종"&amp;SUBSTITUTE(SUBSTITUTE(E$1,"standard",""),"|Float",""),ChapterTable!$1:$1,0),0),
      VLOOKUP($A1864-ChapterTable!$Q$11,ChapterTable!$1:$1048576,MATCH("최종"&amp;SUBSTITUTE(SUBSTITUTE(E$1,"standard",""),"|Float",""),ChapterTable!$1:$1,0),0)*ChapterTable!$Q$14
    ),
  OFFSET(E1864,-$B1864+IF($L1864,1,0),0)*
    (VLOOKUP(SUBSTITUTE(SUBSTITUTE(E$1,"standard",""),"|Float","")&amp;"인게임누적곱배수",ChapterTable!$S:$T,2,0)^C1864
    +VLOOKUP(SUBSTITUTE(SUBSTITUTE(E$1,"standard",""),"|Float","")&amp;"인게임누적합배수",ChapterTable!$S:$T,2,0)*C1864)
  )
  )
  )
)</f>
        <v>50620.533728027345</v>
      </c>
      <c r="F1864" s="1">
        <f ca="1">IF(AND($A1864=0,$B1864=1),
    VLOOKUP(1,ChapterTable!$1:$1048576,MATCH("최종"&amp;SUBSTITUTE(SUBSTITUTE(F$1,"standard",""),"|Float",""),ChapterTable!$1:$1,0),0)*ChapterTable!$Q$17,
  IF(AND($A1864=0,$B1864=0),
    F1865,
  IF($B1864=0,
    VLOOKUP($A1864,ChapterTable!$1:$1048576,MATCH("최종"&amp;SUBSTITUTE(SUBSTITUTE(F$1,"standard",""),"|Float",""),ChapterTable!$1:$1,0),0),
  IF($B1864=1,
    IF($L1864=FALSE,
      VLOOKUP($A1864,ChapterTable!$1:$1048576,MATCH("최종"&amp;SUBSTITUTE(SUBSTITUTE(F$1,"standard",""),"|Float",""),ChapterTable!$1:$1,0),0),
      VLOOKUP($A1864-ChapterTable!$Q$11,ChapterTable!$1:$1048576,MATCH("최종"&amp;SUBSTITUTE(SUBSTITUTE(F$1,"standard",""),"|Float",""),ChapterTable!$1:$1,0),0)*ChapterTable!$Q$14
    ),
  OFFSET(F1864,-$B1864+IF($L1864,1,0),0)*
    (VLOOKUP(SUBSTITUTE(SUBSTITUTE(F$1,"standard",""),"|Float","")&amp;"인게임누적곱배수",ChapterTable!$S:$T,2,0)^D1864
    +VLOOKUP(SUBSTITUTE(SUBSTITUTE(F$1,"standard",""),"|Float","")&amp;"인게임누적합배수",ChapterTable!$S:$T,2,0)*D1864)
  )
  )
  )
)</f>
        <v>23159.721313476563</v>
      </c>
      <c r="G1864" t="s">
        <v>76</v>
      </c>
      <c r="J1864" t="str">
        <f>IF(ISBLANK(I1864),"",
IFERROR(VLOOKUP(I1864,[1]StringTable!$1:$1048576,MATCH([1]StringTable!$B$1,[1]StringTable!$1:$1,0),0),
IFERROR(VLOOKUP(I1864,[1]InApkStringTable!$1:$1048576,MATCH([1]InApkStringTable!$B$1,[1]InApkStringTable!$1:$1,0),0),
"스트링없음")))</f>
        <v/>
      </c>
      <c r="L1864" t="b">
        <v>1</v>
      </c>
      <c r="N1864" t="str">
        <f>IF(ISBLANK(M1864),"",IF(ISERROR(VLOOKUP(M1864,MapTable!$A:$A,1,0)),"맵없음",""))</f>
        <v/>
      </c>
      <c r="O1864">
        <f t="shared" si="117"/>
        <v>3</v>
      </c>
      <c r="Q1864">
        <f t="shared" si="118"/>
        <v>3</v>
      </c>
      <c r="R1864" t="b">
        <f t="shared" ca="1" si="119"/>
        <v>0</v>
      </c>
      <c r="T1864" t="b">
        <f t="shared" ca="1" si="120"/>
        <v>0</v>
      </c>
      <c r="X1864" t="str">
        <f>IF(ISBLANK(W1864),"",
IF(ISERROR(FIND(",",W1864)),
  IF(ISERROR(VLOOKUP(W1864,MapTable!$A:$A,1,0)),"맵없음",
  ""),
IF(ISERROR(FIND(",",W1864,FIND(",",W1864)+1)),
  IF(OR(ISERROR(VLOOKUP(LEFT(W1864,FIND(",",W1864)-1),MapTable!$A:$A,1,0)),ISERROR(VLOOKUP(TRIM(MID(W1864,FIND(",",W1864)+1,999)),MapTable!$A:$A,1,0))),"맵없음",
  ""),
IF(ISERROR(FIND(",",W1864,FIND(",",W1864,FIND(",",W1864)+1)+1)),
  IF(OR(ISERROR(VLOOKUP(LEFT(W1864,FIND(",",W1864)-1),MapTable!$A:$A,1,0)),ISERROR(VLOOKUP(TRIM(MID(W1864,FIND(",",W1864)+1,FIND(",",W1864,FIND(",",W1864)+1)-FIND(",",W1864)-1)),MapTable!$A:$A,1,0)),ISERROR(VLOOKUP(TRIM(MID(W1864,FIND(",",W1864,FIND(",",W1864)+1)+1,999)),MapTable!$A:$A,1,0))),"맵없음",
  ""),
IF(ISERROR(FIND(",",W1864,FIND(",",W1864,FIND(",",W1864,FIND(",",W1864)+1)+1)+1)),
  IF(OR(ISERROR(VLOOKUP(LEFT(W1864,FIND(",",W1864)-1),MapTable!$A:$A,1,0)),ISERROR(VLOOKUP(TRIM(MID(W1864,FIND(",",W1864)+1,FIND(",",W1864,FIND(",",W1864)+1)-FIND(",",W1864)-1)),MapTable!$A:$A,1,0)),ISERROR(VLOOKUP(TRIM(MID(W1864,FIND(",",W1864,FIND(",",W1864)+1)+1,FIND(",",W1864,FIND(",",W1864,FIND(",",W1864)+1)+1)-FIND(",",W1864,FIND(",",W1864)+1)-1)),MapTable!$A:$A,1,0)),ISERROR(VLOOKUP(TRIM(MID(W1864,FIND(",",W1864,FIND(",",W1864,FIND(",",W1864)+1)+1)+1,999)),MapTable!$A:$A,1,0))),"맵없음",
  ""),
)))))</f>
        <v/>
      </c>
      <c r="AC1864" t="str">
        <f>IF(ISBLANK(AB1864),"",IF(ISERROR(VLOOKUP(AB1864,[3]DropTable!$A:$A,1,0)),"드랍없음",""))</f>
        <v/>
      </c>
      <c r="AE1864" t="str">
        <f>IF(ISBLANK(AD1864),"",IF(ISERROR(VLOOKUP(AD1864,[3]DropTable!$A:$A,1,0)),"드랍없음",""))</f>
        <v/>
      </c>
      <c r="AG1864">
        <v>9.8000000000000007</v>
      </c>
      <c r="AH1864">
        <v>1</v>
      </c>
    </row>
    <row r="1865" spans="1:34" x14ac:dyDescent="0.3">
      <c r="A1865">
        <v>15</v>
      </c>
      <c r="B1865">
        <v>24</v>
      </c>
      <c r="C1865">
        <f>IF(OR($L1865=TRUE,$A1865=0,MOD($A1865,ChapterTable!$S$20)&lt;&gt;0),
MAX(0,INT(($B1865+ChapterTable!$Q$26+VLOOKUP(SUBSTITUTE(C$1,"성장단계","")&amp;"단계오프셋",ChapterTable!$S:$T,2,0))/ChapterTable!$Q$23)),
MAX(0,INT(($B1865+ChapterTable!$S$26+VLOOKUP(SUBSTITUTE(C$1,"성장단계","")&amp;"보스단계오프셋",ChapterTable!$S:$T,2,0))/ChapterTable!$S$23)))</f>
        <v>2</v>
      </c>
      <c r="D1865">
        <f>IF(OR($L1865=TRUE,$A1865=0,MOD($A1865,ChapterTable!$S$20)&lt;&gt;0),
MAX(0,INT(($B1865+ChapterTable!$Q$26+VLOOKUP(SUBSTITUTE(D$1,"성장단계","")&amp;"단계오프셋",ChapterTable!$S:$T,2,0))/ChapterTable!$Q$23)),
MAX(0,INT(($B1865+ChapterTable!$S$26+VLOOKUP(SUBSTITUTE(D$1,"성장단계","")&amp;"보스단계오프셋",ChapterTable!$S:$T,2,0))/ChapterTable!$S$23)))</f>
        <v>2</v>
      </c>
      <c r="E1865" s="1">
        <f ca="1">IF(AND($A1865=0,$B1865=1),
    VLOOKUP(1,ChapterTable!$1:$1048576,MATCH("최종"&amp;SUBSTITUTE(SUBSTITUTE(E$1,"standard",""),"|Float",""),ChapterTable!$1:$1,0),0)*ChapterTable!$Q$17,
  IF(AND($A1865=0,$B1865=0),
    E1866,
  IF($B1865=0,
    VLOOKUP($A1865,ChapterTable!$1:$1048576,MATCH("최종"&amp;SUBSTITUTE(SUBSTITUTE(E$1,"standard",""),"|Float",""),ChapterTable!$1:$1,0),0),
  IF($B1865=1,
    IF($L1865=FALSE,
      VLOOKUP($A1865,ChapterTable!$1:$1048576,MATCH("최종"&amp;SUBSTITUTE(SUBSTITUTE(E$1,"standard",""),"|Float",""),ChapterTable!$1:$1,0),0),
      VLOOKUP($A1865-ChapterTable!$Q$11,ChapterTable!$1:$1048576,MATCH("최종"&amp;SUBSTITUTE(SUBSTITUTE(E$1,"standard",""),"|Float",""),ChapterTable!$1:$1,0),0)*ChapterTable!$Q$14
    ),
  OFFSET(E1865,-$B1865+IF($L1865,1,0),0)*
    (VLOOKUP(SUBSTITUTE(SUBSTITUTE(E$1,"standard",""),"|Float","")&amp;"인게임누적곱배수",ChapterTable!$S:$T,2,0)^C1865
    +VLOOKUP(SUBSTITUTE(SUBSTITUTE(E$1,"standard",""),"|Float","")&amp;"인게임누적합배수",ChapterTable!$S:$T,2,0)*C1865)
  )
  )
  )
)</f>
        <v>50620.533728027345</v>
      </c>
      <c r="F1865" s="1">
        <f ca="1">IF(AND($A1865=0,$B1865=1),
    VLOOKUP(1,ChapterTable!$1:$1048576,MATCH("최종"&amp;SUBSTITUTE(SUBSTITUTE(F$1,"standard",""),"|Float",""),ChapterTable!$1:$1,0),0)*ChapterTable!$Q$17,
  IF(AND($A1865=0,$B1865=0),
    F1866,
  IF($B1865=0,
    VLOOKUP($A1865,ChapterTable!$1:$1048576,MATCH("최종"&amp;SUBSTITUTE(SUBSTITUTE(F$1,"standard",""),"|Float",""),ChapterTable!$1:$1,0),0),
  IF($B1865=1,
    IF($L1865=FALSE,
      VLOOKUP($A1865,ChapterTable!$1:$1048576,MATCH("최종"&amp;SUBSTITUTE(SUBSTITUTE(F$1,"standard",""),"|Float",""),ChapterTable!$1:$1,0),0),
      VLOOKUP($A1865-ChapterTable!$Q$11,ChapterTable!$1:$1048576,MATCH("최종"&amp;SUBSTITUTE(SUBSTITUTE(F$1,"standard",""),"|Float",""),ChapterTable!$1:$1,0),0)*ChapterTable!$Q$14
    ),
  OFFSET(F1865,-$B1865+IF($L1865,1,0),0)*
    (VLOOKUP(SUBSTITUTE(SUBSTITUTE(F$1,"standard",""),"|Float","")&amp;"인게임누적곱배수",ChapterTable!$S:$T,2,0)^D1865
    +VLOOKUP(SUBSTITUTE(SUBSTITUTE(F$1,"standard",""),"|Float","")&amp;"인게임누적합배수",ChapterTable!$S:$T,2,0)*D1865)
  )
  )
  )
)</f>
        <v>23159.721313476563</v>
      </c>
      <c r="G1865" t="s">
        <v>76</v>
      </c>
      <c r="J1865" t="str">
        <f>IF(ISBLANK(I1865),"",
IFERROR(VLOOKUP(I1865,[1]StringTable!$1:$1048576,MATCH([1]StringTable!$B$1,[1]StringTable!$1:$1,0),0),
IFERROR(VLOOKUP(I1865,[1]InApkStringTable!$1:$1048576,MATCH([1]InApkStringTable!$B$1,[1]InApkStringTable!$1:$1,0),0),
"스트링없음")))</f>
        <v/>
      </c>
      <c r="L1865" t="b">
        <v>1</v>
      </c>
      <c r="N1865" t="str">
        <f>IF(ISBLANK(M1865),"",IF(ISERROR(VLOOKUP(M1865,MapTable!$A:$A,1,0)),"맵없음",""))</f>
        <v/>
      </c>
      <c r="O1865">
        <f t="shared" si="117"/>
        <v>3</v>
      </c>
      <c r="Q1865">
        <f t="shared" si="118"/>
        <v>3</v>
      </c>
      <c r="R1865" t="b">
        <f t="shared" ca="1" si="119"/>
        <v>0</v>
      </c>
      <c r="T1865" t="b">
        <f t="shared" ca="1" si="120"/>
        <v>0</v>
      </c>
      <c r="X1865" t="str">
        <f>IF(ISBLANK(W1865),"",
IF(ISERROR(FIND(",",W1865)),
  IF(ISERROR(VLOOKUP(W1865,MapTable!$A:$A,1,0)),"맵없음",
  ""),
IF(ISERROR(FIND(",",W1865,FIND(",",W1865)+1)),
  IF(OR(ISERROR(VLOOKUP(LEFT(W1865,FIND(",",W1865)-1),MapTable!$A:$A,1,0)),ISERROR(VLOOKUP(TRIM(MID(W1865,FIND(",",W1865)+1,999)),MapTable!$A:$A,1,0))),"맵없음",
  ""),
IF(ISERROR(FIND(",",W1865,FIND(",",W1865,FIND(",",W1865)+1)+1)),
  IF(OR(ISERROR(VLOOKUP(LEFT(W1865,FIND(",",W1865)-1),MapTable!$A:$A,1,0)),ISERROR(VLOOKUP(TRIM(MID(W1865,FIND(",",W1865)+1,FIND(",",W1865,FIND(",",W1865)+1)-FIND(",",W1865)-1)),MapTable!$A:$A,1,0)),ISERROR(VLOOKUP(TRIM(MID(W1865,FIND(",",W1865,FIND(",",W1865)+1)+1,999)),MapTable!$A:$A,1,0))),"맵없음",
  ""),
IF(ISERROR(FIND(",",W1865,FIND(",",W1865,FIND(",",W1865,FIND(",",W1865)+1)+1)+1)),
  IF(OR(ISERROR(VLOOKUP(LEFT(W1865,FIND(",",W1865)-1),MapTable!$A:$A,1,0)),ISERROR(VLOOKUP(TRIM(MID(W1865,FIND(",",W1865)+1,FIND(",",W1865,FIND(",",W1865)+1)-FIND(",",W1865)-1)),MapTable!$A:$A,1,0)),ISERROR(VLOOKUP(TRIM(MID(W1865,FIND(",",W1865,FIND(",",W1865)+1)+1,FIND(",",W1865,FIND(",",W1865,FIND(",",W1865)+1)+1)-FIND(",",W1865,FIND(",",W1865)+1)-1)),MapTable!$A:$A,1,0)),ISERROR(VLOOKUP(TRIM(MID(W1865,FIND(",",W1865,FIND(",",W1865,FIND(",",W1865)+1)+1)+1,999)),MapTable!$A:$A,1,0))),"맵없음",
  ""),
)))))</f>
        <v/>
      </c>
      <c r="AC1865" t="str">
        <f>IF(ISBLANK(AB1865),"",IF(ISERROR(VLOOKUP(AB1865,[3]DropTable!$A:$A,1,0)),"드랍없음",""))</f>
        <v/>
      </c>
      <c r="AE1865" t="str">
        <f>IF(ISBLANK(AD1865),"",IF(ISERROR(VLOOKUP(AD1865,[3]DropTable!$A:$A,1,0)),"드랍없음",""))</f>
        <v/>
      </c>
      <c r="AG1865">
        <v>9.8000000000000007</v>
      </c>
      <c r="AH1865">
        <v>1</v>
      </c>
    </row>
    <row r="1866" spans="1:34" x14ac:dyDescent="0.3">
      <c r="A1866">
        <v>15</v>
      </c>
      <c r="B1866">
        <v>25</v>
      </c>
      <c r="C1866">
        <f>IF(OR($L1866=TRUE,$A1866=0,MOD($A1866,ChapterTable!$S$20)&lt;&gt;0),
MAX(0,INT(($B1866+ChapterTable!$Q$26+VLOOKUP(SUBSTITUTE(C$1,"성장단계","")&amp;"단계오프셋",ChapterTable!$S:$T,2,0))/ChapterTable!$Q$23)),
MAX(0,INT(($B1866+ChapterTable!$S$26+VLOOKUP(SUBSTITUTE(C$1,"성장단계","")&amp;"보스단계오프셋",ChapterTable!$S:$T,2,0))/ChapterTable!$S$23)))</f>
        <v>2</v>
      </c>
      <c r="D1866">
        <f>IF(OR($L1866=TRUE,$A1866=0,MOD($A1866,ChapterTable!$S$20)&lt;&gt;0),
MAX(0,INT(($B1866+ChapterTable!$Q$26+VLOOKUP(SUBSTITUTE(D$1,"성장단계","")&amp;"단계오프셋",ChapterTable!$S:$T,2,0))/ChapterTable!$Q$23)),
MAX(0,INT(($B1866+ChapterTable!$S$26+VLOOKUP(SUBSTITUTE(D$1,"성장단계","")&amp;"보스단계오프셋",ChapterTable!$S:$T,2,0))/ChapterTable!$S$23)))</f>
        <v>2</v>
      </c>
      <c r="E1866" s="1">
        <f ca="1">IF(AND($A1866=0,$B1866=1),
    VLOOKUP(1,ChapterTable!$1:$1048576,MATCH("최종"&amp;SUBSTITUTE(SUBSTITUTE(E$1,"standard",""),"|Float",""),ChapterTable!$1:$1,0),0)*ChapterTable!$Q$17,
  IF(AND($A1866=0,$B1866=0),
    E1867,
  IF($B1866=0,
    VLOOKUP($A1866,ChapterTable!$1:$1048576,MATCH("최종"&amp;SUBSTITUTE(SUBSTITUTE(E$1,"standard",""),"|Float",""),ChapterTable!$1:$1,0),0),
  IF($B1866=1,
    IF($L1866=FALSE,
      VLOOKUP($A1866,ChapterTable!$1:$1048576,MATCH("최종"&amp;SUBSTITUTE(SUBSTITUTE(E$1,"standard",""),"|Float",""),ChapterTable!$1:$1,0),0),
      VLOOKUP($A1866-ChapterTable!$Q$11,ChapterTable!$1:$1048576,MATCH("최종"&amp;SUBSTITUTE(SUBSTITUTE(E$1,"standard",""),"|Float",""),ChapterTable!$1:$1,0),0)*ChapterTable!$Q$14
    ),
  OFFSET(E1866,-$B1866+IF($L1866,1,0),0)*
    (VLOOKUP(SUBSTITUTE(SUBSTITUTE(E$1,"standard",""),"|Float","")&amp;"인게임누적곱배수",ChapterTable!$S:$T,2,0)^C1866
    +VLOOKUP(SUBSTITUTE(SUBSTITUTE(E$1,"standard",""),"|Float","")&amp;"인게임누적합배수",ChapterTable!$S:$T,2,0)*C1866)
  )
  )
  )
)</f>
        <v>50620.533728027345</v>
      </c>
      <c r="F1866" s="1">
        <f ca="1">IF(AND($A1866=0,$B1866=1),
    VLOOKUP(1,ChapterTable!$1:$1048576,MATCH("최종"&amp;SUBSTITUTE(SUBSTITUTE(F$1,"standard",""),"|Float",""),ChapterTable!$1:$1,0),0)*ChapterTable!$Q$17,
  IF(AND($A1866=0,$B1866=0),
    F1867,
  IF($B1866=0,
    VLOOKUP($A1866,ChapterTable!$1:$1048576,MATCH("최종"&amp;SUBSTITUTE(SUBSTITUTE(F$1,"standard",""),"|Float",""),ChapterTable!$1:$1,0),0),
  IF($B1866=1,
    IF($L1866=FALSE,
      VLOOKUP($A1866,ChapterTable!$1:$1048576,MATCH("최종"&amp;SUBSTITUTE(SUBSTITUTE(F$1,"standard",""),"|Float",""),ChapterTable!$1:$1,0),0),
      VLOOKUP($A1866-ChapterTable!$Q$11,ChapterTable!$1:$1048576,MATCH("최종"&amp;SUBSTITUTE(SUBSTITUTE(F$1,"standard",""),"|Float",""),ChapterTable!$1:$1,0),0)*ChapterTable!$Q$14
    ),
  OFFSET(F1866,-$B1866+IF($L1866,1,0),0)*
    (VLOOKUP(SUBSTITUTE(SUBSTITUTE(F$1,"standard",""),"|Float","")&amp;"인게임누적곱배수",ChapterTable!$S:$T,2,0)^D1866
    +VLOOKUP(SUBSTITUTE(SUBSTITUTE(F$1,"standard",""),"|Float","")&amp;"인게임누적합배수",ChapterTable!$S:$T,2,0)*D1866)
  )
  )
  )
)</f>
        <v>23159.721313476563</v>
      </c>
      <c r="G1866" t="s">
        <v>76</v>
      </c>
      <c r="J1866" t="str">
        <f>IF(ISBLANK(I1866),"",
IFERROR(VLOOKUP(I1866,[1]StringTable!$1:$1048576,MATCH([1]StringTable!$B$1,[1]StringTable!$1:$1,0),0),
IFERROR(VLOOKUP(I1866,[1]InApkStringTable!$1:$1048576,MATCH([1]InApkStringTable!$B$1,[1]InApkStringTable!$1:$1,0),0),
"스트링없음")))</f>
        <v/>
      </c>
      <c r="L1866" t="b">
        <v>1</v>
      </c>
      <c r="N1866" t="str">
        <f>IF(ISBLANK(M1866),"",IF(ISERROR(VLOOKUP(M1866,MapTable!$A:$A,1,0)),"맵없음",""))</f>
        <v/>
      </c>
      <c r="O1866">
        <f t="shared" si="117"/>
        <v>11</v>
      </c>
      <c r="Q1866">
        <f t="shared" si="118"/>
        <v>11</v>
      </c>
      <c r="R1866" t="b">
        <f t="shared" ca="1" si="119"/>
        <v>0</v>
      </c>
      <c r="T1866" t="b">
        <f t="shared" ca="1" si="120"/>
        <v>0</v>
      </c>
      <c r="X1866" t="str">
        <f>IF(ISBLANK(W1866),"",
IF(ISERROR(FIND(",",W1866)),
  IF(ISERROR(VLOOKUP(W1866,MapTable!$A:$A,1,0)),"맵없음",
  ""),
IF(ISERROR(FIND(",",W1866,FIND(",",W1866)+1)),
  IF(OR(ISERROR(VLOOKUP(LEFT(W1866,FIND(",",W1866)-1),MapTable!$A:$A,1,0)),ISERROR(VLOOKUP(TRIM(MID(W1866,FIND(",",W1866)+1,999)),MapTable!$A:$A,1,0))),"맵없음",
  ""),
IF(ISERROR(FIND(",",W1866,FIND(",",W1866,FIND(",",W1866)+1)+1)),
  IF(OR(ISERROR(VLOOKUP(LEFT(W1866,FIND(",",W1866)-1),MapTable!$A:$A,1,0)),ISERROR(VLOOKUP(TRIM(MID(W1866,FIND(",",W1866)+1,FIND(",",W1866,FIND(",",W1866)+1)-FIND(",",W1866)-1)),MapTable!$A:$A,1,0)),ISERROR(VLOOKUP(TRIM(MID(W1866,FIND(",",W1866,FIND(",",W1866)+1)+1,999)),MapTable!$A:$A,1,0))),"맵없음",
  ""),
IF(ISERROR(FIND(",",W1866,FIND(",",W1866,FIND(",",W1866,FIND(",",W1866)+1)+1)+1)),
  IF(OR(ISERROR(VLOOKUP(LEFT(W1866,FIND(",",W1866)-1),MapTable!$A:$A,1,0)),ISERROR(VLOOKUP(TRIM(MID(W1866,FIND(",",W1866)+1,FIND(",",W1866,FIND(",",W1866)+1)-FIND(",",W1866)-1)),MapTable!$A:$A,1,0)),ISERROR(VLOOKUP(TRIM(MID(W1866,FIND(",",W1866,FIND(",",W1866)+1)+1,FIND(",",W1866,FIND(",",W1866,FIND(",",W1866)+1)+1)-FIND(",",W1866,FIND(",",W1866)+1)-1)),MapTable!$A:$A,1,0)),ISERROR(VLOOKUP(TRIM(MID(W1866,FIND(",",W1866,FIND(",",W1866,FIND(",",W1866)+1)+1)+1,999)),MapTable!$A:$A,1,0))),"맵없음",
  ""),
)))))</f>
        <v/>
      </c>
      <c r="AC1866" t="str">
        <f>IF(ISBLANK(AB1866),"",IF(ISERROR(VLOOKUP(AB1866,[3]DropTable!$A:$A,1,0)),"드랍없음",""))</f>
        <v/>
      </c>
      <c r="AE1866" t="str">
        <f>IF(ISBLANK(AD1866),"",IF(ISERROR(VLOOKUP(AD1866,[3]DropTable!$A:$A,1,0)),"드랍없음",""))</f>
        <v/>
      </c>
      <c r="AG1866">
        <v>9.8000000000000007</v>
      </c>
      <c r="AH1866">
        <v>1</v>
      </c>
    </row>
    <row r="1867" spans="1:34" x14ac:dyDescent="0.3">
      <c r="A1867">
        <v>15</v>
      </c>
      <c r="B1867">
        <v>26</v>
      </c>
      <c r="C1867">
        <f>IF(OR($L1867=TRUE,$A1867=0,MOD($A1867,ChapterTable!$S$20)&lt;&gt;0),
MAX(0,INT(($B1867+ChapterTable!$Q$26+VLOOKUP(SUBSTITUTE(C$1,"성장단계","")&amp;"단계오프셋",ChapterTable!$S:$T,2,0))/ChapterTable!$Q$23)),
MAX(0,INT(($B1867+ChapterTable!$S$26+VLOOKUP(SUBSTITUTE(C$1,"성장단계","")&amp;"보스단계오프셋",ChapterTable!$S:$T,2,0))/ChapterTable!$S$23)))</f>
        <v>3</v>
      </c>
      <c r="D1867">
        <f>IF(OR($L1867=TRUE,$A1867=0,MOD($A1867,ChapterTable!$S$20)&lt;&gt;0),
MAX(0,INT(($B1867+ChapterTable!$Q$26+VLOOKUP(SUBSTITUTE(D$1,"성장단계","")&amp;"단계오프셋",ChapterTable!$S:$T,2,0))/ChapterTable!$Q$23)),
MAX(0,INT(($B1867+ChapterTable!$S$26+VLOOKUP(SUBSTITUTE(D$1,"성장단계","")&amp;"보스단계오프셋",ChapterTable!$S:$T,2,0))/ChapterTable!$S$23)))</f>
        <v>2</v>
      </c>
      <c r="E1867" s="1">
        <f ca="1">IF(AND($A1867=0,$B1867=1),
    VLOOKUP(1,ChapterTable!$1:$1048576,MATCH("최종"&amp;SUBSTITUTE(SUBSTITUTE(E$1,"standard",""),"|Float",""),ChapterTable!$1:$1,0),0)*ChapterTable!$Q$17,
  IF(AND($A1867=0,$B1867=0),
    E1868,
  IF($B1867=0,
    VLOOKUP($A1867,ChapterTable!$1:$1048576,MATCH("최종"&amp;SUBSTITUTE(SUBSTITUTE(E$1,"standard",""),"|Float",""),ChapterTable!$1:$1,0),0),
  IF($B1867=1,
    IF($L1867=FALSE,
      VLOOKUP($A1867,ChapterTable!$1:$1048576,MATCH("최종"&amp;SUBSTITUTE(SUBSTITUTE(E$1,"standard",""),"|Float",""),ChapterTable!$1:$1,0),0),
      VLOOKUP($A1867-ChapterTable!$Q$11,ChapterTable!$1:$1048576,MATCH("최종"&amp;SUBSTITUTE(SUBSTITUTE(E$1,"standard",""),"|Float",""),ChapterTable!$1:$1,0),0)*ChapterTable!$Q$14
    ),
  OFFSET(E1867,-$B1867+IF($L1867,1,0),0)*
    (VLOOKUP(SUBSTITUTE(SUBSTITUTE(E$1,"standard",""),"|Float","")&amp;"인게임누적곱배수",ChapterTable!$S:$T,2,0)^C1867
    +VLOOKUP(SUBSTITUTE(SUBSTITUTE(E$1,"standard",""),"|Float","")&amp;"인게임누적합배수",ChapterTable!$S:$T,2,0)*C1867)
  )
  )
  )
)</f>
        <v>61042.408319091788</v>
      </c>
      <c r="F1867" s="1">
        <f ca="1">IF(AND($A1867=0,$B1867=1),
    VLOOKUP(1,ChapterTable!$1:$1048576,MATCH("최종"&amp;SUBSTITUTE(SUBSTITUTE(F$1,"standard",""),"|Float",""),ChapterTable!$1:$1,0),0)*ChapterTable!$Q$17,
  IF(AND($A1867=0,$B1867=0),
    F1868,
  IF($B1867=0,
    VLOOKUP($A1867,ChapterTable!$1:$1048576,MATCH("최종"&amp;SUBSTITUTE(SUBSTITUTE(F$1,"standard",""),"|Float",""),ChapterTable!$1:$1,0),0),
  IF($B1867=1,
    IF($L1867=FALSE,
      VLOOKUP($A1867,ChapterTable!$1:$1048576,MATCH("최종"&amp;SUBSTITUTE(SUBSTITUTE(F$1,"standard",""),"|Float",""),ChapterTable!$1:$1,0),0),
      VLOOKUP($A1867-ChapterTable!$Q$11,ChapterTable!$1:$1048576,MATCH("최종"&amp;SUBSTITUTE(SUBSTITUTE(F$1,"standard",""),"|Float",""),ChapterTable!$1:$1,0),0)*ChapterTable!$Q$14
    ),
  OFFSET(F1867,-$B1867+IF($L1867,1,0),0)*
    (VLOOKUP(SUBSTITUTE(SUBSTITUTE(F$1,"standard",""),"|Float","")&amp;"인게임누적곱배수",ChapterTable!$S:$T,2,0)^D1867
    +VLOOKUP(SUBSTITUTE(SUBSTITUTE(F$1,"standard",""),"|Float","")&amp;"인게임누적합배수",ChapterTable!$S:$T,2,0)*D1867)
  )
  )
  )
)</f>
        <v>23159.721313476563</v>
      </c>
      <c r="G1867" t="s">
        <v>76</v>
      </c>
      <c r="J1867" t="str">
        <f>IF(ISBLANK(I1867),"",
IFERROR(VLOOKUP(I1867,[1]StringTable!$1:$1048576,MATCH([1]StringTable!$B$1,[1]StringTable!$1:$1,0),0),
IFERROR(VLOOKUP(I1867,[1]InApkStringTable!$1:$1048576,MATCH([1]InApkStringTable!$B$1,[1]InApkStringTable!$1:$1,0),0),
"스트링없음")))</f>
        <v/>
      </c>
      <c r="L1867" t="b">
        <v>1</v>
      </c>
      <c r="N1867" t="str">
        <f>IF(ISBLANK(M1867),"",IF(ISERROR(VLOOKUP(M1867,MapTable!$A:$A,1,0)),"맵없음",""))</f>
        <v/>
      </c>
      <c r="O1867">
        <f t="shared" si="117"/>
        <v>3</v>
      </c>
      <c r="Q1867">
        <f t="shared" si="118"/>
        <v>3</v>
      </c>
      <c r="R1867" t="b">
        <f t="shared" ca="1" si="119"/>
        <v>0</v>
      </c>
      <c r="T1867" t="b">
        <f t="shared" ca="1" si="120"/>
        <v>0</v>
      </c>
      <c r="X1867" t="str">
        <f>IF(ISBLANK(W1867),"",
IF(ISERROR(FIND(",",W1867)),
  IF(ISERROR(VLOOKUP(W1867,MapTable!$A:$A,1,0)),"맵없음",
  ""),
IF(ISERROR(FIND(",",W1867,FIND(",",W1867)+1)),
  IF(OR(ISERROR(VLOOKUP(LEFT(W1867,FIND(",",W1867)-1),MapTable!$A:$A,1,0)),ISERROR(VLOOKUP(TRIM(MID(W1867,FIND(",",W1867)+1,999)),MapTable!$A:$A,1,0))),"맵없음",
  ""),
IF(ISERROR(FIND(",",W1867,FIND(",",W1867,FIND(",",W1867)+1)+1)),
  IF(OR(ISERROR(VLOOKUP(LEFT(W1867,FIND(",",W1867)-1),MapTable!$A:$A,1,0)),ISERROR(VLOOKUP(TRIM(MID(W1867,FIND(",",W1867)+1,FIND(",",W1867,FIND(",",W1867)+1)-FIND(",",W1867)-1)),MapTable!$A:$A,1,0)),ISERROR(VLOOKUP(TRIM(MID(W1867,FIND(",",W1867,FIND(",",W1867)+1)+1,999)),MapTable!$A:$A,1,0))),"맵없음",
  ""),
IF(ISERROR(FIND(",",W1867,FIND(",",W1867,FIND(",",W1867,FIND(",",W1867)+1)+1)+1)),
  IF(OR(ISERROR(VLOOKUP(LEFT(W1867,FIND(",",W1867)-1),MapTable!$A:$A,1,0)),ISERROR(VLOOKUP(TRIM(MID(W1867,FIND(",",W1867)+1,FIND(",",W1867,FIND(",",W1867)+1)-FIND(",",W1867)-1)),MapTable!$A:$A,1,0)),ISERROR(VLOOKUP(TRIM(MID(W1867,FIND(",",W1867,FIND(",",W1867)+1)+1,FIND(",",W1867,FIND(",",W1867,FIND(",",W1867)+1)+1)-FIND(",",W1867,FIND(",",W1867)+1)-1)),MapTable!$A:$A,1,0)),ISERROR(VLOOKUP(TRIM(MID(W1867,FIND(",",W1867,FIND(",",W1867,FIND(",",W1867)+1)+1)+1,999)),MapTable!$A:$A,1,0))),"맵없음",
  ""),
)))))</f>
        <v/>
      </c>
      <c r="AC1867" t="str">
        <f>IF(ISBLANK(AB1867),"",IF(ISERROR(VLOOKUP(AB1867,[3]DropTable!$A:$A,1,0)),"드랍없음",""))</f>
        <v/>
      </c>
      <c r="AE1867" t="str">
        <f>IF(ISBLANK(AD1867),"",IF(ISERROR(VLOOKUP(AD1867,[3]DropTable!$A:$A,1,0)),"드랍없음",""))</f>
        <v/>
      </c>
      <c r="AG1867">
        <v>9.8000000000000007</v>
      </c>
      <c r="AH1867">
        <v>1</v>
      </c>
    </row>
    <row r="1868" spans="1:34" x14ac:dyDescent="0.3">
      <c r="A1868">
        <v>15</v>
      </c>
      <c r="B1868">
        <v>27</v>
      </c>
      <c r="C1868">
        <f>IF(OR($L1868=TRUE,$A1868=0,MOD($A1868,ChapterTable!$S$20)&lt;&gt;0),
MAX(0,INT(($B1868+ChapterTable!$Q$26+VLOOKUP(SUBSTITUTE(C$1,"성장단계","")&amp;"단계오프셋",ChapterTable!$S:$T,2,0))/ChapterTable!$Q$23)),
MAX(0,INT(($B1868+ChapterTable!$S$26+VLOOKUP(SUBSTITUTE(C$1,"성장단계","")&amp;"보스단계오프셋",ChapterTable!$S:$T,2,0))/ChapterTable!$S$23)))</f>
        <v>3</v>
      </c>
      <c r="D1868">
        <f>IF(OR($L1868=TRUE,$A1868=0,MOD($A1868,ChapterTable!$S$20)&lt;&gt;0),
MAX(0,INT(($B1868+ChapterTable!$Q$26+VLOOKUP(SUBSTITUTE(D$1,"성장단계","")&amp;"단계오프셋",ChapterTable!$S:$T,2,0))/ChapterTable!$Q$23)),
MAX(0,INT(($B1868+ChapterTable!$S$26+VLOOKUP(SUBSTITUTE(D$1,"성장단계","")&amp;"보스단계오프셋",ChapterTable!$S:$T,2,0))/ChapterTable!$S$23)))</f>
        <v>2</v>
      </c>
      <c r="E1868" s="1">
        <f ca="1">IF(AND($A1868=0,$B1868=1),
    VLOOKUP(1,ChapterTable!$1:$1048576,MATCH("최종"&amp;SUBSTITUTE(SUBSTITUTE(E$1,"standard",""),"|Float",""),ChapterTable!$1:$1,0),0)*ChapterTable!$Q$17,
  IF(AND($A1868=0,$B1868=0),
    E1869,
  IF($B1868=0,
    VLOOKUP($A1868,ChapterTable!$1:$1048576,MATCH("최종"&amp;SUBSTITUTE(SUBSTITUTE(E$1,"standard",""),"|Float",""),ChapterTable!$1:$1,0),0),
  IF($B1868=1,
    IF($L1868=FALSE,
      VLOOKUP($A1868,ChapterTable!$1:$1048576,MATCH("최종"&amp;SUBSTITUTE(SUBSTITUTE(E$1,"standard",""),"|Float",""),ChapterTable!$1:$1,0),0),
      VLOOKUP($A1868-ChapterTable!$Q$11,ChapterTable!$1:$1048576,MATCH("최종"&amp;SUBSTITUTE(SUBSTITUTE(E$1,"standard",""),"|Float",""),ChapterTable!$1:$1,0),0)*ChapterTable!$Q$14
    ),
  OFFSET(E1868,-$B1868+IF($L1868,1,0),0)*
    (VLOOKUP(SUBSTITUTE(SUBSTITUTE(E$1,"standard",""),"|Float","")&amp;"인게임누적곱배수",ChapterTable!$S:$T,2,0)^C1868
    +VLOOKUP(SUBSTITUTE(SUBSTITUTE(E$1,"standard",""),"|Float","")&amp;"인게임누적합배수",ChapterTable!$S:$T,2,0)*C1868)
  )
  )
  )
)</f>
        <v>61042.408319091788</v>
      </c>
      <c r="F1868" s="1">
        <f ca="1">IF(AND($A1868=0,$B1868=1),
    VLOOKUP(1,ChapterTable!$1:$1048576,MATCH("최종"&amp;SUBSTITUTE(SUBSTITUTE(F$1,"standard",""),"|Float",""),ChapterTable!$1:$1,0),0)*ChapterTable!$Q$17,
  IF(AND($A1868=0,$B1868=0),
    F1869,
  IF($B1868=0,
    VLOOKUP($A1868,ChapterTable!$1:$1048576,MATCH("최종"&amp;SUBSTITUTE(SUBSTITUTE(F$1,"standard",""),"|Float",""),ChapterTable!$1:$1,0),0),
  IF($B1868=1,
    IF($L1868=FALSE,
      VLOOKUP($A1868,ChapterTable!$1:$1048576,MATCH("최종"&amp;SUBSTITUTE(SUBSTITUTE(F$1,"standard",""),"|Float",""),ChapterTable!$1:$1,0),0),
      VLOOKUP($A1868-ChapterTable!$Q$11,ChapterTable!$1:$1048576,MATCH("최종"&amp;SUBSTITUTE(SUBSTITUTE(F$1,"standard",""),"|Float",""),ChapterTable!$1:$1,0),0)*ChapterTable!$Q$14
    ),
  OFFSET(F1868,-$B1868+IF($L1868,1,0),0)*
    (VLOOKUP(SUBSTITUTE(SUBSTITUTE(F$1,"standard",""),"|Float","")&amp;"인게임누적곱배수",ChapterTable!$S:$T,2,0)^D1868
    +VLOOKUP(SUBSTITUTE(SUBSTITUTE(F$1,"standard",""),"|Float","")&amp;"인게임누적합배수",ChapterTable!$S:$T,2,0)*D1868)
  )
  )
  )
)</f>
        <v>23159.721313476563</v>
      </c>
      <c r="G1868" t="s">
        <v>76</v>
      </c>
      <c r="J1868" t="str">
        <f>IF(ISBLANK(I1868),"",
IFERROR(VLOOKUP(I1868,[1]StringTable!$1:$1048576,MATCH([1]StringTable!$B$1,[1]StringTable!$1:$1,0),0),
IFERROR(VLOOKUP(I1868,[1]InApkStringTable!$1:$1048576,MATCH([1]InApkStringTable!$B$1,[1]InApkStringTable!$1:$1,0),0),
"스트링없음")))</f>
        <v/>
      </c>
      <c r="L1868" t="b">
        <v>1</v>
      </c>
      <c r="N1868" t="str">
        <f>IF(ISBLANK(M1868),"",IF(ISERROR(VLOOKUP(M1868,MapTable!$A:$A,1,0)),"맵없음",""))</f>
        <v/>
      </c>
      <c r="O1868">
        <f t="shared" si="117"/>
        <v>3</v>
      </c>
      <c r="Q1868">
        <f t="shared" si="118"/>
        <v>3</v>
      </c>
      <c r="R1868" t="b">
        <f t="shared" ca="1" si="119"/>
        <v>0</v>
      </c>
      <c r="T1868" t="b">
        <f t="shared" ca="1" si="120"/>
        <v>0</v>
      </c>
      <c r="X1868" t="str">
        <f>IF(ISBLANK(W1868),"",
IF(ISERROR(FIND(",",W1868)),
  IF(ISERROR(VLOOKUP(W1868,MapTable!$A:$A,1,0)),"맵없음",
  ""),
IF(ISERROR(FIND(",",W1868,FIND(",",W1868)+1)),
  IF(OR(ISERROR(VLOOKUP(LEFT(W1868,FIND(",",W1868)-1),MapTable!$A:$A,1,0)),ISERROR(VLOOKUP(TRIM(MID(W1868,FIND(",",W1868)+1,999)),MapTable!$A:$A,1,0))),"맵없음",
  ""),
IF(ISERROR(FIND(",",W1868,FIND(",",W1868,FIND(",",W1868)+1)+1)),
  IF(OR(ISERROR(VLOOKUP(LEFT(W1868,FIND(",",W1868)-1),MapTable!$A:$A,1,0)),ISERROR(VLOOKUP(TRIM(MID(W1868,FIND(",",W1868)+1,FIND(",",W1868,FIND(",",W1868)+1)-FIND(",",W1868)-1)),MapTable!$A:$A,1,0)),ISERROR(VLOOKUP(TRIM(MID(W1868,FIND(",",W1868,FIND(",",W1868)+1)+1,999)),MapTable!$A:$A,1,0))),"맵없음",
  ""),
IF(ISERROR(FIND(",",W1868,FIND(",",W1868,FIND(",",W1868,FIND(",",W1868)+1)+1)+1)),
  IF(OR(ISERROR(VLOOKUP(LEFT(W1868,FIND(",",W1868)-1),MapTable!$A:$A,1,0)),ISERROR(VLOOKUP(TRIM(MID(W1868,FIND(",",W1868)+1,FIND(",",W1868,FIND(",",W1868)+1)-FIND(",",W1868)-1)),MapTable!$A:$A,1,0)),ISERROR(VLOOKUP(TRIM(MID(W1868,FIND(",",W1868,FIND(",",W1868)+1)+1,FIND(",",W1868,FIND(",",W1868,FIND(",",W1868)+1)+1)-FIND(",",W1868,FIND(",",W1868)+1)-1)),MapTable!$A:$A,1,0)),ISERROR(VLOOKUP(TRIM(MID(W1868,FIND(",",W1868,FIND(",",W1868,FIND(",",W1868)+1)+1)+1,999)),MapTable!$A:$A,1,0))),"맵없음",
  ""),
)))))</f>
        <v/>
      </c>
      <c r="AC1868" t="str">
        <f>IF(ISBLANK(AB1868),"",IF(ISERROR(VLOOKUP(AB1868,[3]DropTable!$A:$A,1,0)),"드랍없음",""))</f>
        <v/>
      </c>
      <c r="AE1868" t="str">
        <f>IF(ISBLANK(AD1868),"",IF(ISERROR(VLOOKUP(AD1868,[3]DropTable!$A:$A,1,0)),"드랍없음",""))</f>
        <v/>
      </c>
      <c r="AG1868">
        <v>9.8000000000000007</v>
      </c>
      <c r="AH1868">
        <v>1</v>
      </c>
    </row>
    <row r="1869" spans="1:34" x14ac:dyDescent="0.3">
      <c r="A1869">
        <v>15</v>
      </c>
      <c r="B1869">
        <v>28</v>
      </c>
      <c r="C1869">
        <f>IF(OR($L1869=TRUE,$A1869=0,MOD($A1869,ChapterTable!$S$20)&lt;&gt;0),
MAX(0,INT(($B1869+ChapterTable!$Q$26+VLOOKUP(SUBSTITUTE(C$1,"성장단계","")&amp;"단계오프셋",ChapterTable!$S:$T,2,0))/ChapterTable!$Q$23)),
MAX(0,INT(($B1869+ChapterTable!$S$26+VLOOKUP(SUBSTITUTE(C$1,"성장단계","")&amp;"보스단계오프셋",ChapterTable!$S:$T,2,0))/ChapterTable!$S$23)))</f>
        <v>3</v>
      </c>
      <c r="D1869">
        <f>IF(OR($L1869=TRUE,$A1869=0,MOD($A1869,ChapterTable!$S$20)&lt;&gt;0),
MAX(0,INT(($B1869+ChapterTable!$Q$26+VLOOKUP(SUBSTITUTE(D$1,"성장단계","")&amp;"단계오프셋",ChapterTable!$S:$T,2,0))/ChapterTable!$Q$23)),
MAX(0,INT(($B1869+ChapterTable!$S$26+VLOOKUP(SUBSTITUTE(D$1,"성장단계","")&amp;"보스단계오프셋",ChapterTable!$S:$T,2,0))/ChapterTable!$S$23)))</f>
        <v>2</v>
      </c>
      <c r="E1869" s="1">
        <f ca="1">IF(AND($A1869=0,$B1869=1),
    VLOOKUP(1,ChapterTable!$1:$1048576,MATCH("최종"&amp;SUBSTITUTE(SUBSTITUTE(E$1,"standard",""),"|Float",""),ChapterTable!$1:$1,0),0)*ChapterTable!$Q$17,
  IF(AND($A1869=0,$B1869=0),
    E1870,
  IF($B1869=0,
    VLOOKUP($A1869,ChapterTable!$1:$1048576,MATCH("최종"&amp;SUBSTITUTE(SUBSTITUTE(E$1,"standard",""),"|Float",""),ChapterTable!$1:$1,0),0),
  IF($B1869=1,
    IF($L1869=FALSE,
      VLOOKUP($A1869,ChapterTable!$1:$1048576,MATCH("최종"&amp;SUBSTITUTE(SUBSTITUTE(E$1,"standard",""),"|Float",""),ChapterTable!$1:$1,0),0),
      VLOOKUP($A1869-ChapterTable!$Q$11,ChapterTable!$1:$1048576,MATCH("최종"&amp;SUBSTITUTE(SUBSTITUTE(E$1,"standard",""),"|Float",""),ChapterTable!$1:$1,0),0)*ChapterTable!$Q$14
    ),
  OFFSET(E1869,-$B1869+IF($L1869,1,0),0)*
    (VLOOKUP(SUBSTITUTE(SUBSTITUTE(E$1,"standard",""),"|Float","")&amp;"인게임누적곱배수",ChapterTable!$S:$T,2,0)^C1869
    +VLOOKUP(SUBSTITUTE(SUBSTITUTE(E$1,"standard",""),"|Float","")&amp;"인게임누적합배수",ChapterTable!$S:$T,2,0)*C1869)
  )
  )
  )
)</f>
        <v>61042.408319091788</v>
      </c>
      <c r="F1869" s="1">
        <f ca="1">IF(AND($A1869=0,$B1869=1),
    VLOOKUP(1,ChapterTable!$1:$1048576,MATCH("최종"&amp;SUBSTITUTE(SUBSTITUTE(F$1,"standard",""),"|Float",""),ChapterTable!$1:$1,0),0)*ChapterTable!$Q$17,
  IF(AND($A1869=0,$B1869=0),
    F1870,
  IF($B1869=0,
    VLOOKUP($A1869,ChapterTable!$1:$1048576,MATCH("최종"&amp;SUBSTITUTE(SUBSTITUTE(F$1,"standard",""),"|Float",""),ChapterTable!$1:$1,0),0),
  IF($B1869=1,
    IF($L1869=FALSE,
      VLOOKUP($A1869,ChapterTable!$1:$1048576,MATCH("최종"&amp;SUBSTITUTE(SUBSTITUTE(F$1,"standard",""),"|Float",""),ChapterTable!$1:$1,0),0),
      VLOOKUP($A1869-ChapterTable!$Q$11,ChapterTable!$1:$1048576,MATCH("최종"&amp;SUBSTITUTE(SUBSTITUTE(F$1,"standard",""),"|Float",""),ChapterTable!$1:$1,0),0)*ChapterTable!$Q$14
    ),
  OFFSET(F1869,-$B1869+IF($L1869,1,0),0)*
    (VLOOKUP(SUBSTITUTE(SUBSTITUTE(F$1,"standard",""),"|Float","")&amp;"인게임누적곱배수",ChapterTable!$S:$T,2,0)^D1869
    +VLOOKUP(SUBSTITUTE(SUBSTITUTE(F$1,"standard",""),"|Float","")&amp;"인게임누적합배수",ChapterTable!$S:$T,2,0)*D1869)
  )
  )
  )
)</f>
        <v>23159.721313476563</v>
      </c>
      <c r="G1869" t="s">
        <v>76</v>
      </c>
      <c r="J1869" t="str">
        <f>IF(ISBLANK(I1869),"",
IFERROR(VLOOKUP(I1869,[1]StringTable!$1:$1048576,MATCH([1]StringTable!$B$1,[1]StringTable!$1:$1,0),0),
IFERROR(VLOOKUP(I1869,[1]InApkStringTable!$1:$1048576,MATCH([1]InApkStringTable!$B$1,[1]InApkStringTable!$1:$1,0),0),
"스트링없음")))</f>
        <v/>
      </c>
      <c r="L1869" t="b">
        <v>1</v>
      </c>
      <c r="N1869" t="str">
        <f>IF(ISBLANK(M1869),"",IF(ISERROR(VLOOKUP(M1869,MapTable!$A:$A,1,0)),"맵없음",""))</f>
        <v/>
      </c>
      <c r="O1869">
        <f t="shared" si="117"/>
        <v>3</v>
      </c>
      <c r="Q1869">
        <f t="shared" si="118"/>
        <v>3</v>
      </c>
      <c r="R1869" t="b">
        <f t="shared" ca="1" si="119"/>
        <v>0</v>
      </c>
      <c r="T1869" t="b">
        <f t="shared" ca="1" si="120"/>
        <v>0</v>
      </c>
      <c r="X1869" t="str">
        <f>IF(ISBLANK(W1869),"",
IF(ISERROR(FIND(",",W1869)),
  IF(ISERROR(VLOOKUP(W1869,MapTable!$A:$A,1,0)),"맵없음",
  ""),
IF(ISERROR(FIND(",",W1869,FIND(",",W1869)+1)),
  IF(OR(ISERROR(VLOOKUP(LEFT(W1869,FIND(",",W1869)-1),MapTable!$A:$A,1,0)),ISERROR(VLOOKUP(TRIM(MID(W1869,FIND(",",W1869)+1,999)),MapTable!$A:$A,1,0))),"맵없음",
  ""),
IF(ISERROR(FIND(",",W1869,FIND(",",W1869,FIND(",",W1869)+1)+1)),
  IF(OR(ISERROR(VLOOKUP(LEFT(W1869,FIND(",",W1869)-1),MapTable!$A:$A,1,0)),ISERROR(VLOOKUP(TRIM(MID(W1869,FIND(",",W1869)+1,FIND(",",W1869,FIND(",",W1869)+1)-FIND(",",W1869)-1)),MapTable!$A:$A,1,0)),ISERROR(VLOOKUP(TRIM(MID(W1869,FIND(",",W1869,FIND(",",W1869)+1)+1,999)),MapTable!$A:$A,1,0))),"맵없음",
  ""),
IF(ISERROR(FIND(",",W1869,FIND(",",W1869,FIND(",",W1869,FIND(",",W1869)+1)+1)+1)),
  IF(OR(ISERROR(VLOOKUP(LEFT(W1869,FIND(",",W1869)-1),MapTable!$A:$A,1,0)),ISERROR(VLOOKUP(TRIM(MID(W1869,FIND(",",W1869)+1,FIND(",",W1869,FIND(",",W1869)+1)-FIND(",",W1869)-1)),MapTable!$A:$A,1,0)),ISERROR(VLOOKUP(TRIM(MID(W1869,FIND(",",W1869,FIND(",",W1869)+1)+1,FIND(",",W1869,FIND(",",W1869,FIND(",",W1869)+1)+1)-FIND(",",W1869,FIND(",",W1869)+1)-1)),MapTable!$A:$A,1,0)),ISERROR(VLOOKUP(TRIM(MID(W1869,FIND(",",W1869,FIND(",",W1869,FIND(",",W1869)+1)+1)+1,999)),MapTable!$A:$A,1,0))),"맵없음",
  ""),
)))))</f>
        <v/>
      </c>
      <c r="AC1869" t="str">
        <f>IF(ISBLANK(AB1869),"",IF(ISERROR(VLOOKUP(AB1869,[3]DropTable!$A:$A,1,0)),"드랍없음",""))</f>
        <v/>
      </c>
      <c r="AE1869" t="str">
        <f>IF(ISBLANK(AD1869),"",IF(ISERROR(VLOOKUP(AD1869,[3]DropTable!$A:$A,1,0)),"드랍없음",""))</f>
        <v/>
      </c>
      <c r="AG1869">
        <v>9.8000000000000007</v>
      </c>
      <c r="AH1869">
        <v>1</v>
      </c>
    </row>
    <row r="1870" spans="1:34" x14ac:dyDescent="0.3">
      <c r="A1870">
        <v>15</v>
      </c>
      <c r="B1870">
        <v>29</v>
      </c>
      <c r="C1870">
        <f>IF(OR($L1870=TRUE,$A1870=0,MOD($A1870,ChapterTable!$S$20)&lt;&gt;0),
MAX(0,INT(($B1870+ChapterTable!$Q$26+VLOOKUP(SUBSTITUTE(C$1,"성장단계","")&amp;"단계오프셋",ChapterTable!$S:$T,2,0))/ChapterTable!$Q$23)),
MAX(0,INT(($B1870+ChapterTable!$S$26+VLOOKUP(SUBSTITUTE(C$1,"성장단계","")&amp;"보스단계오프셋",ChapterTable!$S:$T,2,0))/ChapterTable!$S$23)))</f>
        <v>3</v>
      </c>
      <c r="D1870">
        <f>IF(OR($L1870=TRUE,$A1870=0,MOD($A1870,ChapterTable!$S$20)&lt;&gt;0),
MAX(0,INT(($B1870+ChapterTable!$Q$26+VLOOKUP(SUBSTITUTE(D$1,"성장단계","")&amp;"단계오프셋",ChapterTable!$S:$T,2,0))/ChapterTable!$Q$23)),
MAX(0,INT(($B1870+ChapterTable!$S$26+VLOOKUP(SUBSTITUTE(D$1,"성장단계","")&amp;"보스단계오프셋",ChapterTable!$S:$T,2,0))/ChapterTable!$S$23)))</f>
        <v>2</v>
      </c>
      <c r="E1870" s="1">
        <f ca="1">IF(AND($A1870=0,$B1870=1),
    VLOOKUP(1,ChapterTable!$1:$1048576,MATCH("최종"&amp;SUBSTITUTE(SUBSTITUTE(E$1,"standard",""),"|Float",""),ChapterTable!$1:$1,0),0)*ChapterTable!$Q$17,
  IF(AND($A1870=0,$B1870=0),
    E1871,
  IF($B1870=0,
    VLOOKUP($A1870,ChapterTable!$1:$1048576,MATCH("최종"&amp;SUBSTITUTE(SUBSTITUTE(E$1,"standard",""),"|Float",""),ChapterTable!$1:$1,0),0),
  IF($B1870=1,
    IF($L1870=FALSE,
      VLOOKUP($A1870,ChapterTable!$1:$1048576,MATCH("최종"&amp;SUBSTITUTE(SUBSTITUTE(E$1,"standard",""),"|Float",""),ChapterTable!$1:$1,0),0),
      VLOOKUP($A1870-ChapterTable!$Q$11,ChapterTable!$1:$1048576,MATCH("최종"&amp;SUBSTITUTE(SUBSTITUTE(E$1,"standard",""),"|Float",""),ChapterTable!$1:$1,0),0)*ChapterTable!$Q$14
    ),
  OFFSET(E1870,-$B1870+IF($L1870,1,0),0)*
    (VLOOKUP(SUBSTITUTE(SUBSTITUTE(E$1,"standard",""),"|Float","")&amp;"인게임누적곱배수",ChapterTable!$S:$T,2,0)^C1870
    +VLOOKUP(SUBSTITUTE(SUBSTITUTE(E$1,"standard",""),"|Float","")&amp;"인게임누적합배수",ChapterTable!$S:$T,2,0)*C1870)
  )
  )
  )
)</f>
        <v>61042.408319091788</v>
      </c>
      <c r="F1870" s="1">
        <f ca="1">IF(AND($A1870=0,$B1870=1),
    VLOOKUP(1,ChapterTable!$1:$1048576,MATCH("최종"&amp;SUBSTITUTE(SUBSTITUTE(F$1,"standard",""),"|Float",""),ChapterTable!$1:$1,0),0)*ChapterTable!$Q$17,
  IF(AND($A1870=0,$B1870=0),
    F1871,
  IF($B1870=0,
    VLOOKUP($A1870,ChapterTable!$1:$1048576,MATCH("최종"&amp;SUBSTITUTE(SUBSTITUTE(F$1,"standard",""),"|Float",""),ChapterTable!$1:$1,0),0),
  IF($B1870=1,
    IF($L1870=FALSE,
      VLOOKUP($A1870,ChapterTable!$1:$1048576,MATCH("최종"&amp;SUBSTITUTE(SUBSTITUTE(F$1,"standard",""),"|Float",""),ChapterTable!$1:$1,0),0),
      VLOOKUP($A1870-ChapterTable!$Q$11,ChapterTable!$1:$1048576,MATCH("최종"&amp;SUBSTITUTE(SUBSTITUTE(F$1,"standard",""),"|Float",""),ChapterTable!$1:$1,0),0)*ChapterTable!$Q$14
    ),
  OFFSET(F1870,-$B1870+IF($L1870,1,0),0)*
    (VLOOKUP(SUBSTITUTE(SUBSTITUTE(F$1,"standard",""),"|Float","")&amp;"인게임누적곱배수",ChapterTable!$S:$T,2,0)^D1870
    +VLOOKUP(SUBSTITUTE(SUBSTITUTE(F$1,"standard",""),"|Float","")&amp;"인게임누적합배수",ChapterTable!$S:$T,2,0)*D1870)
  )
  )
  )
)</f>
        <v>23159.721313476563</v>
      </c>
      <c r="G1870" t="s">
        <v>76</v>
      </c>
      <c r="J1870" t="str">
        <f>IF(ISBLANK(I1870),"",
IFERROR(VLOOKUP(I1870,[1]StringTable!$1:$1048576,MATCH([1]StringTable!$B$1,[1]StringTable!$1:$1,0),0),
IFERROR(VLOOKUP(I1870,[1]InApkStringTable!$1:$1048576,MATCH([1]InApkStringTable!$B$1,[1]InApkStringTable!$1:$1,0),0),
"스트링없음")))</f>
        <v/>
      </c>
      <c r="L1870" t="b">
        <v>1</v>
      </c>
      <c r="N1870" t="str">
        <f>IF(ISBLANK(M1870),"",IF(ISERROR(VLOOKUP(M1870,MapTable!$A:$A,1,0)),"맵없음",""))</f>
        <v/>
      </c>
      <c r="O1870">
        <f t="shared" si="117"/>
        <v>93</v>
      </c>
      <c r="Q1870">
        <f t="shared" si="118"/>
        <v>93</v>
      </c>
      <c r="R1870" t="b">
        <f t="shared" ca="1" si="119"/>
        <v>1</v>
      </c>
      <c r="T1870" t="b">
        <f t="shared" ca="1" si="120"/>
        <v>1</v>
      </c>
      <c r="X1870" t="str">
        <f>IF(ISBLANK(W1870),"",
IF(ISERROR(FIND(",",W1870)),
  IF(ISERROR(VLOOKUP(W1870,MapTable!$A:$A,1,0)),"맵없음",
  ""),
IF(ISERROR(FIND(",",W1870,FIND(",",W1870)+1)),
  IF(OR(ISERROR(VLOOKUP(LEFT(W1870,FIND(",",W1870)-1),MapTable!$A:$A,1,0)),ISERROR(VLOOKUP(TRIM(MID(W1870,FIND(",",W1870)+1,999)),MapTable!$A:$A,1,0))),"맵없음",
  ""),
IF(ISERROR(FIND(",",W1870,FIND(",",W1870,FIND(",",W1870)+1)+1)),
  IF(OR(ISERROR(VLOOKUP(LEFT(W1870,FIND(",",W1870)-1),MapTable!$A:$A,1,0)),ISERROR(VLOOKUP(TRIM(MID(W1870,FIND(",",W1870)+1,FIND(",",W1870,FIND(",",W1870)+1)-FIND(",",W1870)-1)),MapTable!$A:$A,1,0)),ISERROR(VLOOKUP(TRIM(MID(W1870,FIND(",",W1870,FIND(",",W1870)+1)+1,999)),MapTable!$A:$A,1,0))),"맵없음",
  ""),
IF(ISERROR(FIND(",",W1870,FIND(",",W1870,FIND(",",W1870,FIND(",",W1870)+1)+1)+1)),
  IF(OR(ISERROR(VLOOKUP(LEFT(W1870,FIND(",",W1870)-1),MapTable!$A:$A,1,0)),ISERROR(VLOOKUP(TRIM(MID(W1870,FIND(",",W1870)+1,FIND(",",W1870,FIND(",",W1870)+1)-FIND(",",W1870)-1)),MapTable!$A:$A,1,0)),ISERROR(VLOOKUP(TRIM(MID(W1870,FIND(",",W1870,FIND(",",W1870)+1)+1,FIND(",",W1870,FIND(",",W1870,FIND(",",W1870)+1)+1)-FIND(",",W1870,FIND(",",W1870)+1)-1)),MapTable!$A:$A,1,0)),ISERROR(VLOOKUP(TRIM(MID(W1870,FIND(",",W1870,FIND(",",W1870,FIND(",",W1870)+1)+1)+1,999)),MapTable!$A:$A,1,0))),"맵없음",
  ""),
)))))</f>
        <v/>
      </c>
      <c r="AC1870" t="str">
        <f>IF(ISBLANK(AB1870),"",IF(ISERROR(VLOOKUP(AB1870,[3]DropTable!$A:$A,1,0)),"드랍없음",""))</f>
        <v/>
      </c>
      <c r="AE1870" t="str">
        <f>IF(ISBLANK(AD1870),"",IF(ISERROR(VLOOKUP(AD1870,[3]DropTable!$A:$A,1,0)),"드랍없음",""))</f>
        <v/>
      </c>
      <c r="AG1870">
        <v>9.8000000000000007</v>
      </c>
      <c r="AH1870">
        <v>1</v>
      </c>
    </row>
    <row r="1871" spans="1:34" x14ac:dyDescent="0.3">
      <c r="A1871">
        <v>15</v>
      </c>
      <c r="B1871">
        <v>30</v>
      </c>
      <c r="C1871">
        <f>IF(OR($L1871=TRUE,$A1871=0,MOD($A1871,ChapterTable!$S$20)&lt;&gt;0),
MAX(0,INT(($B1871+ChapterTable!$Q$26+VLOOKUP(SUBSTITUTE(C$1,"성장단계","")&amp;"단계오프셋",ChapterTable!$S:$T,2,0))/ChapterTable!$Q$23)),
MAX(0,INT(($B1871+ChapterTable!$S$26+VLOOKUP(SUBSTITUTE(C$1,"성장단계","")&amp;"보스단계오프셋",ChapterTable!$S:$T,2,0))/ChapterTable!$S$23)))</f>
        <v>3</v>
      </c>
      <c r="D1871">
        <f>IF(OR($L1871=TRUE,$A1871=0,MOD($A1871,ChapterTable!$S$20)&lt;&gt;0),
MAX(0,INT(($B1871+ChapterTable!$Q$26+VLOOKUP(SUBSTITUTE(D$1,"성장단계","")&amp;"단계오프셋",ChapterTable!$S:$T,2,0))/ChapterTable!$Q$23)),
MAX(0,INT(($B1871+ChapterTable!$S$26+VLOOKUP(SUBSTITUTE(D$1,"성장단계","")&amp;"보스단계오프셋",ChapterTable!$S:$T,2,0))/ChapterTable!$S$23)))</f>
        <v>2</v>
      </c>
      <c r="E1871" s="1">
        <f ca="1">IF(AND($A1871=0,$B1871=1),
    VLOOKUP(1,ChapterTable!$1:$1048576,MATCH("최종"&amp;SUBSTITUTE(SUBSTITUTE(E$1,"standard",""),"|Float",""),ChapterTable!$1:$1,0),0)*ChapterTable!$Q$17,
  IF(AND($A1871=0,$B1871=0),
    E1872,
  IF($B1871=0,
    VLOOKUP($A1871,ChapterTable!$1:$1048576,MATCH("최종"&amp;SUBSTITUTE(SUBSTITUTE(E$1,"standard",""),"|Float",""),ChapterTable!$1:$1,0),0),
  IF($B1871=1,
    IF($L1871=FALSE,
      VLOOKUP($A1871,ChapterTable!$1:$1048576,MATCH("최종"&amp;SUBSTITUTE(SUBSTITUTE(E$1,"standard",""),"|Float",""),ChapterTable!$1:$1,0),0),
      VLOOKUP($A1871-ChapterTable!$Q$11,ChapterTable!$1:$1048576,MATCH("최종"&amp;SUBSTITUTE(SUBSTITUTE(E$1,"standard",""),"|Float",""),ChapterTable!$1:$1,0),0)*ChapterTable!$Q$14
    ),
  OFFSET(E1871,-$B1871+IF($L1871,1,0),0)*
    (VLOOKUP(SUBSTITUTE(SUBSTITUTE(E$1,"standard",""),"|Float","")&amp;"인게임누적곱배수",ChapterTable!$S:$T,2,0)^C1871
    +VLOOKUP(SUBSTITUTE(SUBSTITUTE(E$1,"standard",""),"|Float","")&amp;"인게임누적합배수",ChapterTable!$S:$T,2,0)*C1871)
  )
  )
  )
)</f>
        <v>61042.408319091788</v>
      </c>
      <c r="F1871" s="1">
        <f ca="1">IF(AND($A1871=0,$B1871=1),
    VLOOKUP(1,ChapterTable!$1:$1048576,MATCH("최종"&amp;SUBSTITUTE(SUBSTITUTE(F$1,"standard",""),"|Float",""),ChapterTable!$1:$1,0),0)*ChapterTable!$Q$17,
  IF(AND($A1871=0,$B1871=0),
    F1872,
  IF($B1871=0,
    VLOOKUP($A1871,ChapterTable!$1:$1048576,MATCH("최종"&amp;SUBSTITUTE(SUBSTITUTE(F$1,"standard",""),"|Float",""),ChapterTable!$1:$1,0),0),
  IF($B1871=1,
    IF($L1871=FALSE,
      VLOOKUP($A1871,ChapterTable!$1:$1048576,MATCH("최종"&amp;SUBSTITUTE(SUBSTITUTE(F$1,"standard",""),"|Float",""),ChapterTable!$1:$1,0),0),
      VLOOKUP($A1871-ChapterTable!$Q$11,ChapterTable!$1:$1048576,MATCH("최종"&amp;SUBSTITUTE(SUBSTITUTE(F$1,"standard",""),"|Float",""),ChapterTable!$1:$1,0),0)*ChapterTable!$Q$14
    ),
  OFFSET(F1871,-$B1871+IF($L1871,1,0),0)*
    (VLOOKUP(SUBSTITUTE(SUBSTITUTE(F$1,"standard",""),"|Float","")&amp;"인게임누적곱배수",ChapterTable!$S:$T,2,0)^D1871
    +VLOOKUP(SUBSTITUTE(SUBSTITUTE(F$1,"standard",""),"|Float","")&amp;"인게임누적합배수",ChapterTable!$S:$T,2,0)*D1871)
  )
  )
  )
)</f>
        <v>23159.721313476563</v>
      </c>
      <c r="G1871" t="s">
        <v>76</v>
      </c>
      <c r="J1871" t="str">
        <f>IF(ISBLANK(I1871),"",
IFERROR(VLOOKUP(I1871,[1]StringTable!$1:$1048576,MATCH([1]StringTable!$B$1,[1]StringTable!$1:$1,0),0),
IFERROR(VLOOKUP(I1871,[1]InApkStringTable!$1:$1048576,MATCH([1]InApkStringTable!$B$1,[1]InApkStringTable!$1:$1,0),0),
"스트링없음")))</f>
        <v/>
      </c>
      <c r="L1871" t="b">
        <v>1</v>
      </c>
      <c r="N1871" t="str">
        <f>IF(ISBLANK(M1871),"",IF(ISERROR(VLOOKUP(M1871,MapTable!$A:$A,1,0)),"맵없음",""))</f>
        <v/>
      </c>
      <c r="O1871">
        <f t="shared" si="117"/>
        <v>21</v>
      </c>
      <c r="Q1871">
        <f t="shared" si="118"/>
        <v>21</v>
      </c>
      <c r="R1871" t="b">
        <f t="shared" ca="1" si="119"/>
        <v>0</v>
      </c>
      <c r="T1871" t="b">
        <f t="shared" ca="1" si="120"/>
        <v>0</v>
      </c>
      <c r="X1871" t="str">
        <f>IF(ISBLANK(W1871),"",
IF(ISERROR(FIND(",",W1871)),
  IF(ISERROR(VLOOKUP(W1871,MapTable!$A:$A,1,0)),"맵없음",
  ""),
IF(ISERROR(FIND(",",W1871,FIND(",",W1871)+1)),
  IF(OR(ISERROR(VLOOKUP(LEFT(W1871,FIND(",",W1871)-1),MapTable!$A:$A,1,0)),ISERROR(VLOOKUP(TRIM(MID(W1871,FIND(",",W1871)+1,999)),MapTable!$A:$A,1,0))),"맵없음",
  ""),
IF(ISERROR(FIND(",",W1871,FIND(",",W1871,FIND(",",W1871)+1)+1)),
  IF(OR(ISERROR(VLOOKUP(LEFT(W1871,FIND(",",W1871)-1),MapTable!$A:$A,1,0)),ISERROR(VLOOKUP(TRIM(MID(W1871,FIND(",",W1871)+1,FIND(",",W1871,FIND(",",W1871)+1)-FIND(",",W1871)-1)),MapTable!$A:$A,1,0)),ISERROR(VLOOKUP(TRIM(MID(W1871,FIND(",",W1871,FIND(",",W1871)+1)+1,999)),MapTable!$A:$A,1,0))),"맵없음",
  ""),
IF(ISERROR(FIND(",",W1871,FIND(",",W1871,FIND(",",W1871,FIND(",",W1871)+1)+1)+1)),
  IF(OR(ISERROR(VLOOKUP(LEFT(W1871,FIND(",",W1871)-1),MapTable!$A:$A,1,0)),ISERROR(VLOOKUP(TRIM(MID(W1871,FIND(",",W1871)+1,FIND(",",W1871,FIND(",",W1871)+1)-FIND(",",W1871)-1)),MapTable!$A:$A,1,0)),ISERROR(VLOOKUP(TRIM(MID(W1871,FIND(",",W1871,FIND(",",W1871)+1)+1,FIND(",",W1871,FIND(",",W1871,FIND(",",W1871)+1)+1)-FIND(",",W1871,FIND(",",W1871)+1)-1)),MapTable!$A:$A,1,0)),ISERROR(VLOOKUP(TRIM(MID(W1871,FIND(",",W1871,FIND(",",W1871,FIND(",",W1871)+1)+1)+1,999)),MapTable!$A:$A,1,0))),"맵없음",
  ""),
)))))</f>
        <v/>
      </c>
      <c r="AC1871" t="str">
        <f>IF(ISBLANK(AB1871),"",IF(ISERROR(VLOOKUP(AB1871,[3]DropTable!$A:$A,1,0)),"드랍없음",""))</f>
        <v/>
      </c>
      <c r="AE1871" t="str">
        <f>IF(ISBLANK(AD1871),"",IF(ISERROR(VLOOKUP(AD1871,[3]DropTable!$A:$A,1,0)),"드랍없음",""))</f>
        <v/>
      </c>
      <c r="AG1871">
        <v>9.8000000000000007</v>
      </c>
      <c r="AH1871">
        <v>1</v>
      </c>
    </row>
    <row r="1872" spans="1:34" x14ac:dyDescent="0.3">
      <c r="A1872">
        <v>15</v>
      </c>
      <c r="B1872">
        <v>31</v>
      </c>
      <c r="C1872">
        <f>IF(OR($L1872=TRUE,$A1872=0,MOD($A1872,ChapterTable!$S$20)&lt;&gt;0),
MAX(0,INT(($B1872+ChapterTable!$Q$26+VLOOKUP(SUBSTITUTE(C$1,"성장단계","")&amp;"단계오프셋",ChapterTable!$S:$T,2,0))/ChapterTable!$Q$23)),
MAX(0,INT(($B1872+ChapterTable!$S$26+VLOOKUP(SUBSTITUTE(C$1,"성장단계","")&amp;"보스단계오프셋",ChapterTable!$S:$T,2,0))/ChapterTable!$S$23)))</f>
        <v>3</v>
      </c>
      <c r="D1872">
        <f>IF(OR($L1872=TRUE,$A1872=0,MOD($A1872,ChapterTable!$S$20)&lt;&gt;0),
MAX(0,INT(($B1872+ChapterTable!$Q$26+VLOOKUP(SUBSTITUTE(D$1,"성장단계","")&amp;"단계오프셋",ChapterTable!$S:$T,2,0))/ChapterTable!$Q$23)),
MAX(0,INT(($B1872+ChapterTable!$S$26+VLOOKUP(SUBSTITUTE(D$1,"성장단계","")&amp;"보스단계오프셋",ChapterTable!$S:$T,2,0))/ChapterTable!$S$23)))</f>
        <v>3</v>
      </c>
      <c r="E1872" s="1">
        <f ca="1">IF(AND($A1872=0,$B1872=1),
    VLOOKUP(1,ChapterTable!$1:$1048576,MATCH("최종"&amp;SUBSTITUTE(SUBSTITUTE(E$1,"standard",""),"|Float",""),ChapterTable!$1:$1,0),0)*ChapterTable!$Q$17,
  IF(AND($A1872=0,$B1872=0),
    E1873,
  IF($B1872=0,
    VLOOKUP($A1872,ChapterTable!$1:$1048576,MATCH("최종"&amp;SUBSTITUTE(SUBSTITUTE(E$1,"standard",""),"|Float",""),ChapterTable!$1:$1,0),0),
  IF($B1872=1,
    IF($L1872=FALSE,
      VLOOKUP($A1872,ChapterTable!$1:$1048576,MATCH("최종"&amp;SUBSTITUTE(SUBSTITUTE(E$1,"standard",""),"|Float",""),ChapterTable!$1:$1,0),0),
      VLOOKUP($A1872-ChapterTable!$Q$11,ChapterTable!$1:$1048576,MATCH("최종"&amp;SUBSTITUTE(SUBSTITUTE(E$1,"standard",""),"|Float",""),ChapterTable!$1:$1,0),0)*ChapterTable!$Q$14
    ),
  OFFSET(E1872,-$B1872+IF($L1872,1,0),0)*
    (VLOOKUP(SUBSTITUTE(SUBSTITUTE(E$1,"standard",""),"|Float","")&amp;"인게임누적곱배수",ChapterTable!$S:$T,2,0)^C1872
    +VLOOKUP(SUBSTITUTE(SUBSTITUTE(E$1,"standard",""),"|Float","")&amp;"인게임누적합배수",ChapterTable!$S:$T,2,0)*C1872)
  )
  )
  )
)</f>
        <v>61042.408319091788</v>
      </c>
      <c r="F1872" s="1">
        <f ca="1">IF(AND($A1872=0,$B1872=1),
    VLOOKUP(1,ChapterTable!$1:$1048576,MATCH("최종"&amp;SUBSTITUTE(SUBSTITUTE(F$1,"standard",""),"|Float",""),ChapterTable!$1:$1,0),0)*ChapterTable!$Q$17,
  IF(AND($A1872=0,$B1872=0),
    F1873,
  IF($B1872=0,
    VLOOKUP($A1872,ChapterTable!$1:$1048576,MATCH("최종"&amp;SUBSTITUTE(SUBSTITUTE(F$1,"standard",""),"|Float",""),ChapterTable!$1:$1,0),0),
  IF($B1872=1,
    IF($L1872=FALSE,
      VLOOKUP($A1872,ChapterTable!$1:$1048576,MATCH("최종"&amp;SUBSTITUTE(SUBSTITUTE(F$1,"standard",""),"|Float",""),ChapterTable!$1:$1,0),0),
      VLOOKUP($A1872-ChapterTable!$Q$11,ChapterTable!$1:$1048576,MATCH("최종"&amp;SUBSTITUTE(SUBSTITUTE(F$1,"standard",""),"|Float",""),ChapterTable!$1:$1,0),0)*ChapterTable!$Q$14
    ),
  OFFSET(F1872,-$B1872+IF($L1872,1,0),0)*
    (VLOOKUP(SUBSTITUTE(SUBSTITUTE(F$1,"standard",""),"|Float","")&amp;"인게임누적곱배수",ChapterTable!$S:$T,2,0)^D1872
    +VLOOKUP(SUBSTITUTE(SUBSTITUTE(F$1,"standard",""),"|Float","")&amp;"인게임누적합배수",ChapterTable!$S:$T,2,0)*D1872)
  )
  )
  )
)</f>
        <v>26468.2529296875</v>
      </c>
      <c r="G1872" t="s">
        <v>76</v>
      </c>
      <c r="J1872" t="str">
        <f>IF(ISBLANK(I1872),"",
IFERROR(VLOOKUP(I1872,[1]StringTable!$1:$1048576,MATCH([1]StringTable!$B$1,[1]StringTable!$1:$1,0),0),
IFERROR(VLOOKUP(I1872,[1]InApkStringTable!$1:$1048576,MATCH([1]InApkStringTable!$B$1,[1]InApkStringTable!$1:$1,0),0),
"스트링없음")))</f>
        <v/>
      </c>
      <c r="L1872" t="b">
        <v>1</v>
      </c>
      <c r="N1872" t="str">
        <f>IF(ISBLANK(M1872),"",IF(ISERROR(VLOOKUP(M1872,MapTable!$A:$A,1,0)),"맵없음",""))</f>
        <v/>
      </c>
      <c r="O1872">
        <f t="shared" si="117"/>
        <v>4</v>
      </c>
      <c r="Q1872">
        <f t="shared" si="118"/>
        <v>4</v>
      </c>
      <c r="R1872" t="b">
        <f t="shared" ca="1" si="119"/>
        <v>0</v>
      </c>
      <c r="T1872" t="b">
        <f t="shared" ca="1" si="120"/>
        <v>0</v>
      </c>
      <c r="X1872" t="str">
        <f>IF(ISBLANK(W1872),"",
IF(ISERROR(FIND(",",W1872)),
  IF(ISERROR(VLOOKUP(W1872,MapTable!$A:$A,1,0)),"맵없음",
  ""),
IF(ISERROR(FIND(",",W1872,FIND(",",W1872)+1)),
  IF(OR(ISERROR(VLOOKUP(LEFT(W1872,FIND(",",W1872)-1),MapTable!$A:$A,1,0)),ISERROR(VLOOKUP(TRIM(MID(W1872,FIND(",",W1872)+1,999)),MapTable!$A:$A,1,0))),"맵없음",
  ""),
IF(ISERROR(FIND(",",W1872,FIND(",",W1872,FIND(",",W1872)+1)+1)),
  IF(OR(ISERROR(VLOOKUP(LEFT(W1872,FIND(",",W1872)-1),MapTable!$A:$A,1,0)),ISERROR(VLOOKUP(TRIM(MID(W1872,FIND(",",W1872)+1,FIND(",",W1872,FIND(",",W1872)+1)-FIND(",",W1872)-1)),MapTable!$A:$A,1,0)),ISERROR(VLOOKUP(TRIM(MID(W1872,FIND(",",W1872,FIND(",",W1872)+1)+1,999)),MapTable!$A:$A,1,0))),"맵없음",
  ""),
IF(ISERROR(FIND(",",W1872,FIND(",",W1872,FIND(",",W1872,FIND(",",W1872)+1)+1)+1)),
  IF(OR(ISERROR(VLOOKUP(LEFT(W1872,FIND(",",W1872)-1),MapTable!$A:$A,1,0)),ISERROR(VLOOKUP(TRIM(MID(W1872,FIND(",",W1872)+1,FIND(",",W1872,FIND(",",W1872)+1)-FIND(",",W1872)-1)),MapTable!$A:$A,1,0)),ISERROR(VLOOKUP(TRIM(MID(W1872,FIND(",",W1872,FIND(",",W1872)+1)+1,FIND(",",W1872,FIND(",",W1872,FIND(",",W1872)+1)+1)-FIND(",",W1872,FIND(",",W1872)+1)-1)),MapTable!$A:$A,1,0)),ISERROR(VLOOKUP(TRIM(MID(W1872,FIND(",",W1872,FIND(",",W1872,FIND(",",W1872)+1)+1)+1,999)),MapTable!$A:$A,1,0))),"맵없음",
  ""),
)))))</f>
        <v/>
      </c>
      <c r="AC1872" t="str">
        <f>IF(ISBLANK(AB1872),"",IF(ISERROR(VLOOKUP(AB1872,[3]DropTable!$A:$A,1,0)),"드랍없음",""))</f>
        <v/>
      </c>
      <c r="AE1872" t="str">
        <f>IF(ISBLANK(AD1872),"",IF(ISERROR(VLOOKUP(AD1872,[3]DropTable!$A:$A,1,0)),"드랍없음",""))</f>
        <v/>
      </c>
      <c r="AG1872">
        <v>9.8000000000000007</v>
      </c>
      <c r="AH1872">
        <v>1</v>
      </c>
    </row>
    <row r="1873" spans="1:34" x14ac:dyDescent="0.3">
      <c r="A1873">
        <v>15</v>
      </c>
      <c r="B1873">
        <v>32</v>
      </c>
      <c r="C1873">
        <f>IF(OR($L1873=TRUE,$A1873=0,MOD($A1873,ChapterTable!$S$20)&lt;&gt;0),
MAX(0,INT(($B1873+ChapterTable!$Q$26+VLOOKUP(SUBSTITUTE(C$1,"성장단계","")&amp;"단계오프셋",ChapterTable!$S:$T,2,0))/ChapterTable!$Q$23)),
MAX(0,INT(($B1873+ChapterTable!$S$26+VLOOKUP(SUBSTITUTE(C$1,"성장단계","")&amp;"보스단계오프셋",ChapterTable!$S:$T,2,0))/ChapterTable!$S$23)))</f>
        <v>3</v>
      </c>
      <c r="D1873">
        <f>IF(OR($L1873=TRUE,$A1873=0,MOD($A1873,ChapterTable!$S$20)&lt;&gt;0),
MAX(0,INT(($B1873+ChapterTable!$Q$26+VLOOKUP(SUBSTITUTE(D$1,"성장단계","")&amp;"단계오프셋",ChapterTable!$S:$T,2,0))/ChapterTable!$Q$23)),
MAX(0,INT(($B1873+ChapterTable!$S$26+VLOOKUP(SUBSTITUTE(D$1,"성장단계","")&amp;"보스단계오프셋",ChapterTable!$S:$T,2,0))/ChapterTable!$S$23)))</f>
        <v>3</v>
      </c>
      <c r="E1873" s="1">
        <f ca="1">IF(AND($A1873=0,$B1873=1),
    VLOOKUP(1,ChapterTable!$1:$1048576,MATCH("최종"&amp;SUBSTITUTE(SUBSTITUTE(E$1,"standard",""),"|Float",""),ChapterTable!$1:$1,0),0)*ChapterTable!$Q$17,
  IF(AND($A1873=0,$B1873=0),
    E1874,
  IF($B1873=0,
    VLOOKUP($A1873,ChapterTable!$1:$1048576,MATCH("최종"&amp;SUBSTITUTE(SUBSTITUTE(E$1,"standard",""),"|Float",""),ChapterTable!$1:$1,0),0),
  IF($B1873=1,
    IF($L1873=FALSE,
      VLOOKUP($A1873,ChapterTable!$1:$1048576,MATCH("최종"&amp;SUBSTITUTE(SUBSTITUTE(E$1,"standard",""),"|Float",""),ChapterTable!$1:$1,0),0),
      VLOOKUP($A1873-ChapterTable!$Q$11,ChapterTable!$1:$1048576,MATCH("최종"&amp;SUBSTITUTE(SUBSTITUTE(E$1,"standard",""),"|Float",""),ChapterTable!$1:$1,0),0)*ChapterTable!$Q$14
    ),
  OFFSET(E1873,-$B1873+IF($L1873,1,0),0)*
    (VLOOKUP(SUBSTITUTE(SUBSTITUTE(E$1,"standard",""),"|Float","")&amp;"인게임누적곱배수",ChapterTable!$S:$T,2,0)^C1873
    +VLOOKUP(SUBSTITUTE(SUBSTITUTE(E$1,"standard",""),"|Float","")&amp;"인게임누적합배수",ChapterTable!$S:$T,2,0)*C1873)
  )
  )
  )
)</f>
        <v>61042.408319091788</v>
      </c>
      <c r="F1873" s="1">
        <f ca="1">IF(AND($A1873=0,$B1873=1),
    VLOOKUP(1,ChapterTable!$1:$1048576,MATCH("최종"&amp;SUBSTITUTE(SUBSTITUTE(F$1,"standard",""),"|Float",""),ChapterTable!$1:$1,0),0)*ChapterTable!$Q$17,
  IF(AND($A1873=0,$B1873=0),
    F1874,
  IF($B1873=0,
    VLOOKUP($A1873,ChapterTable!$1:$1048576,MATCH("최종"&amp;SUBSTITUTE(SUBSTITUTE(F$1,"standard",""),"|Float",""),ChapterTable!$1:$1,0),0),
  IF($B1873=1,
    IF($L1873=FALSE,
      VLOOKUP($A1873,ChapterTable!$1:$1048576,MATCH("최종"&amp;SUBSTITUTE(SUBSTITUTE(F$1,"standard",""),"|Float",""),ChapterTable!$1:$1,0),0),
      VLOOKUP($A1873-ChapterTable!$Q$11,ChapterTable!$1:$1048576,MATCH("최종"&amp;SUBSTITUTE(SUBSTITUTE(F$1,"standard",""),"|Float",""),ChapterTable!$1:$1,0),0)*ChapterTable!$Q$14
    ),
  OFFSET(F1873,-$B1873+IF($L1873,1,0),0)*
    (VLOOKUP(SUBSTITUTE(SUBSTITUTE(F$1,"standard",""),"|Float","")&amp;"인게임누적곱배수",ChapterTable!$S:$T,2,0)^D1873
    +VLOOKUP(SUBSTITUTE(SUBSTITUTE(F$1,"standard",""),"|Float","")&amp;"인게임누적합배수",ChapterTable!$S:$T,2,0)*D1873)
  )
  )
  )
)</f>
        <v>26468.2529296875</v>
      </c>
      <c r="G1873" t="s">
        <v>76</v>
      </c>
      <c r="J1873" t="str">
        <f>IF(ISBLANK(I1873),"",
IFERROR(VLOOKUP(I1873,[1]StringTable!$1:$1048576,MATCH([1]StringTable!$B$1,[1]StringTable!$1:$1,0),0),
IFERROR(VLOOKUP(I1873,[1]InApkStringTable!$1:$1048576,MATCH([1]InApkStringTable!$B$1,[1]InApkStringTable!$1:$1,0),0),
"스트링없음")))</f>
        <v/>
      </c>
      <c r="L1873" t="b">
        <v>1</v>
      </c>
      <c r="N1873" t="str">
        <f>IF(ISBLANK(M1873),"",IF(ISERROR(VLOOKUP(M1873,MapTable!$A:$A,1,0)),"맵없음",""))</f>
        <v/>
      </c>
      <c r="O1873">
        <f t="shared" si="117"/>
        <v>4</v>
      </c>
      <c r="Q1873">
        <f t="shared" si="118"/>
        <v>4</v>
      </c>
      <c r="R1873" t="b">
        <f t="shared" ca="1" si="119"/>
        <v>0</v>
      </c>
      <c r="T1873" t="b">
        <f t="shared" ca="1" si="120"/>
        <v>0</v>
      </c>
      <c r="X1873" t="str">
        <f>IF(ISBLANK(W1873),"",
IF(ISERROR(FIND(",",W1873)),
  IF(ISERROR(VLOOKUP(W1873,MapTable!$A:$A,1,0)),"맵없음",
  ""),
IF(ISERROR(FIND(",",W1873,FIND(",",W1873)+1)),
  IF(OR(ISERROR(VLOOKUP(LEFT(W1873,FIND(",",W1873)-1),MapTable!$A:$A,1,0)),ISERROR(VLOOKUP(TRIM(MID(W1873,FIND(",",W1873)+1,999)),MapTable!$A:$A,1,0))),"맵없음",
  ""),
IF(ISERROR(FIND(",",W1873,FIND(",",W1873,FIND(",",W1873)+1)+1)),
  IF(OR(ISERROR(VLOOKUP(LEFT(W1873,FIND(",",W1873)-1),MapTable!$A:$A,1,0)),ISERROR(VLOOKUP(TRIM(MID(W1873,FIND(",",W1873)+1,FIND(",",W1873,FIND(",",W1873)+1)-FIND(",",W1873)-1)),MapTable!$A:$A,1,0)),ISERROR(VLOOKUP(TRIM(MID(W1873,FIND(",",W1873,FIND(",",W1873)+1)+1,999)),MapTable!$A:$A,1,0))),"맵없음",
  ""),
IF(ISERROR(FIND(",",W1873,FIND(",",W1873,FIND(",",W1873,FIND(",",W1873)+1)+1)+1)),
  IF(OR(ISERROR(VLOOKUP(LEFT(W1873,FIND(",",W1873)-1),MapTable!$A:$A,1,0)),ISERROR(VLOOKUP(TRIM(MID(W1873,FIND(",",W1873)+1,FIND(",",W1873,FIND(",",W1873)+1)-FIND(",",W1873)-1)),MapTable!$A:$A,1,0)),ISERROR(VLOOKUP(TRIM(MID(W1873,FIND(",",W1873,FIND(",",W1873)+1)+1,FIND(",",W1873,FIND(",",W1873,FIND(",",W1873)+1)+1)-FIND(",",W1873,FIND(",",W1873)+1)-1)),MapTable!$A:$A,1,0)),ISERROR(VLOOKUP(TRIM(MID(W1873,FIND(",",W1873,FIND(",",W1873,FIND(",",W1873)+1)+1)+1,999)),MapTable!$A:$A,1,0))),"맵없음",
  ""),
)))))</f>
        <v/>
      </c>
      <c r="AC1873" t="str">
        <f>IF(ISBLANK(AB1873),"",IF(ISERROR(VLOOKUP(AB1873,[3]DropTable!$A:$A,1,0)),"드랍없음",""))</f>
        <v/>
      </c>
      <c r="AE1873" t="str">
        <f>IF(ISBLANK(AD1873),"",IF(ISERROR(VLOOKUP(AD1873,[3]DropTable!$A:$A,1,0)),"드랍없음",""))</f>
        <v/>
      </c>
      <c r="AG1873">
        <v>9.8000000000000007</v>
      </c>
      <c r="AH1873">
        <v>1</v>
      </c>
    </row>
    <row r="1874" spans="1:34" x14ac:dyDescent="0.3">
      <c r="A1874">
        <v>15</v>
      </c>
      <c r="B1874">
        <v>33</v>
      </c>
      <c r="C1874">
        <f>IF(OR($L1874=TRUE,$A1874=0,MOD($A1874,ChapterTable!$S$20)&lt;&gt;0),
MAX(0,INT(($B1874+ChapterTable!$Q$26+VLOOKUP(SUBSTITUTE(C$1,"성장단계","")&amp;"단계오프셋",ChapterTable!$S:$T,2,0))/ChapterTable!$Q$23)),
MAX(0,INT(($B1874+ChapterTable!$S$26+VLOOKUP(SUBSTITUTE(C$1,"성장단계","")&amp;"보스단계오프셋",ChapterTable!$S:$T,2,0))/ChapterTable!$S$23)))</f>
        <v>3</v>
      </c>
      <c r="D1874">
        <f>IF(OR($L1874=TRUE,$A1874=0,MOD($A1874,ChapterTable!$S$20)&lt;&gt;0),
MAX(0,INT(($B1874+ChapterTable!$Q$26+VLOOKUP(SUBSTITUTE(D$1,"성장단계","")&amp;"단계오프셋",ChapterTable!$S:$T,2,0))/ChapterTable!$Q$23)),
MAX(0,INT(($B1874+ChapterTable!$S$26+VLOOKUP(SUBSTITUTE(D$1,"성장단계","")&amp;"보스단계오프셋",ChapterTable!$S:$T,2,0))/ChapterTable!$S$23)))</f>
        <v>3</v>
      </c>
      <c r="E1874" s="1">
        <f ca="1">IF(AND($A1874=0,$B1874=1),
    VLOOKUP(1,ChapterTable!$1:$1048576,MATCH("최종"&amp;SUBSTITUTE(SUBSTITUTE(E$1,"standard",""),"|Float",""),ChapterTable!$1:$1,0),0)*ChapterTable!$Q$17,
  IF(AND($A1874=0,$B1874=0),
    E1875,
  IF($B1874=0,
    VLOOKUP($A1874,ChapterTable!$1:$1048576,MATCH("최종"&amp;SUBSTITUTE(SUBSTITUTE(E$1,"standard",""),"|Float",""),ChapterTable!$1:$1,0),0),
  IF($B1874=1,
    IF($L1874=FALSE,
      VLOOKUP($A1874,ChapterTable!$1:$1048576,MATCH("최종"&amp;SUBSTITUTE(SUBSTITUTE(E$1,"standard",""),"|Float",""),ChapterTable!$1:$1,0),0),
      VLOOKUP($A1874-ChapterTable!$Q$11,ChapterTable!$1:$1048576,MATCH("최종"&amp;SUBSTITUTE(SUBSTITUTE(E$1,"standard",""),"|Float",""),ChapterTable!$1:$1,0),0)*ChapterTable!$Q$14
    ),
  OFFSET(E1874,-$B1874+IF($L1874,1,0),0)*
    (VLOOKUP(SUBSTITUTE(SUBSTITUTE(E$1,"standard",""),"|Float","")&amp;"인게임누적곱배수",ChapterTable!$S:$T,2,0)^C1874
    +VLOOKUP(SUBSTITUTE(SUBSTITUTE(E$1,"standard",""),"|Float","")&amp;"인게임누적합배수",ChapterTable!$S:$T,2,0)*C1874)
  )
  )
  )
)</f>
        <v>61042.408319091788</v>
      </c>
      <c r="F1874" s="1">
        <f ca="1">IF(AND($A1874=0,$B1874=1),
    VLOOKUP(1,ChapterTable!$1:$1048576,MATCH("최종"&amp;SUBSTITUTE(SUBSTITUTE(F$1,"standard",""),"|Float",""),ChapterTable!$1:$1,0),0)*ChapterTable!$Q$17,
  IF(AND($A1874=0,$B1874=0),
    F1875,
  IF($B1874=0,
    VLOOKUP($A1874,ChapterTable!$1:$1048576,MATCH("최종"&amp;SUBSTITUTE(SUBSTITUTE(F$1,"standard",""),"|Float",""),ChapterTable!$1:$1,0),0),
  IF($B1874=1,
    IF($L1874=FALSE,
      VLOOKUP($A1874,ChapterTable!$1:$1048576,MATCH("최종"&amp;SUBSTITUTE(SUBSTITUTE(F$1,"standard",""),"|Float",""),ChapterTable!$1:$1,0),0),
      VLOOKUP($A1874-ChapterTable!$Q$11,ChapterTable!$1:$1048576,MATCH("최종"&amp;SUBSTITUTE(SUBSTITUTE(F$1,"standard",""),"|Float",""),ChapterTable!$1:$1,0),0)*ChapterTable!$Q$14
    ),
  OFFSET(F1874,-$B1874+IF($L1874,1,0),0)*
    (VLOOKUP(SUBSTITUTE(SUBSTITUTE(F$1,"standard",""),"|Float","")&amp;"인게임누적곱배수",ChapterTable!$S:$T,2,0)^D1874
    +VLOOKUP(SUBSTITUTE(SUBSTITUTE(F$1,"standard",""),"|Float","")&amp;"인게임누적합배수",ChapterTable!$S:$T,2,0)*D1874)
  )
  )
  )
)</f>
        <v>26468.2529296875</v>
      </c>
      <c r="G1874" t="s">
        <v>76</v>
      </c>
      <c r="J1874" t="str">
        <f>IF(ISBLANK(I1874),"",
IFERROR(VLOOKUP(I1874,[1]StringTable!$1:$1048576,MATCH([1]StringTable!$B$1,[1]StringTable!$1:$1,0),0),
IFERROR(VLOOKUP(I1874,[1]InApkStringTable!$1:$1048576,MATCH([1]InApkStringTable!$B$1,[1]InApkStringTable!$1:$1,0),0),
"스트링없음")))</f>
        <v/>
      </c>
      <c r="L1874" t="b">
        <v>1</v>
      </c>
      <c r="N1874" t="str">
        <f>IF(ISBLANK(M1874),"",IF(ISERROR(VLOOKUP(M1874,MapTable!$A:$A,1,0)),"맵없음",""))</f>
        <v/>
      </c>
      <c r="O1874">
        <f t="shared" si="117"/>
        <v>4</v>
      </c>
      <c r="Q1874">
        <f t="shared" si="118"/>
        <v>4</v>
      </c>
      <c r="R1874" t="b">
        <f t="shared" ca="1" si="119"/>
        <v>0</v>
      </c>
      <c r="T1874" t="b">
        <f t="shared" ca="1" si="120"/>
        <v>0</v>
      </c>
      <c r="X1874" t="str">
        <f>IF(ISBLANK(W1874),"",
IF(ISERROR(FIND(",",W1874)),
  IF(ISERROR(VLOOKUP(W1874,MapTable!$A:$A,1,0)),"맵없음",
  ""),
IF(ISERROR(FIND(",",W1874,FIND(",",W1874)+1)),
  IF(OR(ISERROR(VLOOKUP(LEFT(W1874,FIND(",",W1874)-1),MapTable!$A:$A,1,0)),ISERROR(VLOOKUP(TRIM(MID(W1874,FIND(",",W1874)+1,999)),MapTable!$A:$A,1,0))),"맵없음",
  ""),
IF(ISERROR(FIND(",",W1874,FIND(",",W1874,FIND(",",W1874)+1)+1)),
  IF(OR(ISERROR(VLOOKUP(LEFT(W1874,FIND(",",W1874)-1),MapTable!$A:$A,1,0)),ISERROR(VLOOKUP(TRIM(MID(W1874,FIND(",",W1874)+1,FIND(",",W1874,FIND(",",W1874)+1)-FIND(",",W1874)-1)),MapTable!$A:$A,1,0)),ISERROR(VLOOKUP(TRIM(MID(W1874,FIND(",",W1874,FIND(",",W1874)+1)+1,999)),MapTable!$A:$A,1,0))),"맵없음",
  ""),
IF(ISERROR(FIND(",",W1874,FIND(",",W1874,FIND(",",W1874,FIND(",",W1874)+1)+1)+1)),
  IF(OR(ISERROR(VLOOKUP(LEFT(W1874,FIND(",",W1874)-1),MapTable!$A:$A,1,0)),ISERROR(VLOOKUP(TRIM(MID(W1874,FIND(",",W1874)+1,FIND(",",W1874,FIND(",",W1874)+1)-FIND(",",W1874)-1)),MapTable!$A:$A,1,0)),ISERROR(VLOOKUP(TRIM(MID(W1874,FIND(",",W1874,FIND(",",W1874)+1)+1,FIND(",",W1874,FIND(",",W1874,FIND(",",W1874)+1)+1)-FIND(",",W1874,FIND(",",W1874)+1)-1)),MapTable!$A:$A,1,0)),ISERROR(VLOOKUP(TRIM(MID(W1874,FIND(",",W1874,FIND(",",W1874,FIND(",",W1874)+1)+1)+1,999)),MapTable!$A:$A,1,0))),"맵없음",
  ""),
)))))</f>
        <v/>
      </c>
      <c r="AC1874" t="str">
        <f>IF(ISBLANK(AB1874),"",IF(ISERROR(VLOOKUP(AB1874,[3]DropTable!$A:$A,1,0)),"드랍없음",""))</f>
        <v/>
      </c>
      <c r="AE1874" t="str">
        <f>IF(ISBLANK(AD1874),"",IF(ISERROR(VLOOKUP(AD1874,[3]DropTable!$A:$A,1,0)),"드랍없음",""))</f>
        <v/>
      </c>
      <c r="AG1874">
        <v>9.8000000000000007</v>
      </c>
      <c r="AH1874">
        <v>1</v>
      </c>
    </row>
    <row r="1875" spans="1:34" x14ac:dyDescent="0.3">
      <c r="A1875">
        <v>15</v>
      </c>
      <c r="B1875">
        <v>34</v>
      </c>
      <c r="C1875">
        <f>IF(OR($L1875=TRUE,$A1875=0,MOD($A1875,ChapterTable!$S$20)&lt;&gt;0),
MAX(0,INT(($B1875+ChapterTable!$Q$26+VLOOKUP(SUBSTITUTE(C$1,"성장단계","")&amp;"단계오프셋",ChapterTable!$S:$T,2,0))/ChapterTable!$Q$23)),
MAX(0,INT(($B1875+ChapterTable!$S$26+VLOOKUP(SUBSTITUTE(C$1,"성장단계","")&amp;"보스단계오프셋",ChapterTable!$S:$T,2,0))/ChapterTable!$S$23)))</f>
        <v>3</v>
      </c>
      <c r="D1875">
        <f>IF(OR($L1875=TRUE,$A1875=0,MOD($A1875,ChapterTable!$S$20)&lt;&gt;0),
MAX(0,INT(($B1875+ChapterTable!$Q$26+VLOOKUP(SUBSTITUTE(D$1,"성장단계","")&amp;"단계오프셋",ChapterTable!$S:$T,2,0))/ChapterTable!$Q$23)),
MAX(0,INT(($B1875+ChapterTable!$S$26+VLOOKUP(SUBSTITUTE(D$1,"성장단계","")&amp;"보스단계오프셋",ChapterTable!$S:$T,2,0))/ChapterTable!$S$23)))</f>
        <v>3</v>
      </c>
      <c r="E1875" s="1">
        <f ca="1">IF(AND($A1875=0,$B1875=1),
    VLOOKUP(1,ChapterTable!$1:$1048576,MATCH("최종"&amp;SUBSTITUTE(SUBSTITUTE(E$1,"standard",""),"|Float",""),ChapterTable!$1:$1,0),0)*ChapterTable!$Q$17,
  IF(AND($A1875=0,$B1875=0),
    E1876,
  IF($B1875=0,
    VLOOKUP($A1875,ChapterTable!$1:$1048576,MATCH("최종"&amp;SUBSTITUTE(SUBSTITUTE(E$1,"standard",""),"|Float",""),ChapterTable!$1:$1,0),0),
  IF($B1875=1,
    IF($L1875=FALSE,
      VLOOKUP($A1875,ChapterTable!$1:$1048576,MATCH("최종"&amp;SUBSTITUTE(SUBSTITUTE(E$1,"standard",""),"|Float",""),ChapterTable!$1:$1,0),0),
      VLOOKUP($A1875-ChapterTable!$Q$11,ChapterTable!$1:$1048576,MATCH("최종"&amp;SUBSTITUTE(SUBSTITUTE(E$1,"standard",""),"|Float",""),ChapterTable!$1:$1,0),0)*ChapterTable!$Q$14
    ),
  OFFSET(E1875,-$B1875+IF($L1875,1,0),0)*
    (VLOOKUP(SUBSTITUTE(SUBSTITUTE(E$1,"standard",""),"|Float","")&amp;"인게임누적곱배수",ChapterTable!$S:$T,2,0)^C1875
    +VLOOKUP(SUBSTITUTE(SUBSTITUTE(E$1,"standard",""),"|Float","")&amp;"인게임누적합배수",ChapterTable!$S:$T,2,0)*C1875)
  )
  )
  )
)</f>
        <v>61042.408319091788</v>
      </c>
      <c r="F1875" s="1">
        <f ca="1">IF(AND($A1875=0,$B1875=1),
    VLOOKUP(1,ChapterTable!$1:$1048576,MATCH("최종"&amp;SUBSTITUTE(SUBSTITUTE(F$1,"standard",""),"|Float",""),ChapterTable!$1:$1,0),0)*ChapterTable!$Q$17,
  IF(AND($A1875=0,$B1875=0),
    F1876,
  IF($B1875=0,
    VLOOKUP($A1875,ChapterTable!$1:$1048576,MATCH("최종"&amp;SUBSTITUTE(SUBSTITUTE(F$1,"standard",""),"|Float",""),ChapterTable!$1:$1,0),0),
  IF($B1875=1,
    IF($L1875=FALSE,
      VLOOKUP($A1875,ChapterTable!$1:$1048576,MATCH("최종"&amp;SUBSTITUTE(SUBSTITUTE(F$1,"standard",""),"|Float",""),ChapterTable!$1:$1,0),0),
      VLOOKUP($A1875-ChapterTable!$Q$11,ChapterTable!$1:$1048576,MATCH("최종"&amp;SUBSTITUTE(SUBSTITUTE(F$1,"standard",""),"|Float",""),ChapterTable!$1:$1,0),0)*ChapterTable!$Q$14
    ),
  OFFSET(F1875,-$B1875+IF($L1875,1,0),0)*
    (VLOOKUP(SUBSTITUTE(SUBSTITUTE(F$1,"standard",""),"|Float","")&amp;"인게임누적곱배수",ChapterTable!$S:$T,2,0)^D1875
    +VLOOKUP(SUBSTITUTE(SUBSTITUTE(F$1,"standard",""),"|Float","")&amp;"인게임누적합배수",ChapterTable!$S:$T,2,0)*D1875)
  )
  )
  )
)</f>
        <v>26468.2529296875</v>
      </c>
      <c r="G1875" t="s">
        <v>76</v>
      </c>
      <c r="J1875" t="str">
        <f>IF(ISBLANK(I1875),"",
IFERROR(VLOOKUP(I1875,[1]StringTable!$1:$1048576,MATCH([1]StringTable!$B$1,[1]StringTable!$1:$1,0),0),
IFERROR(VLOOKUP(I1875,[1]InApkStringTable!$1:$1048576,MATCH([1]InApkStringTable!$B$1,[1]InApkStringTable!$1:$1,0),0),
"스트링없음")))</f>
        <v/>
      </c>
      <c r="L1875" t="b">
        <v>1</v>
      </c>
      <c r="N1875" t="str">
        <f>IF(ISBLANK(M1875),"",IF(ISERROR(VLOOKUP(M1875,MapTable!$A:$A,1,0)),"맵없음",""))</f>
        <v/>
      </c>
      <c r="O1875">
        <f t="shared" si="117"/>
        <v>4</v>
      </c>
      <c r="Q1875">
        <f t="shared" si="118"/>
        <v>4</v>
      </c>
      <c r="R1875" t="b">
        <f t="shared" ca="1" si="119"/>
        <v>0</v>
      </c>
      <c r="T1875" t="b">
        <f t="shared" ca="1" si="120"/>
        <v>0</v>
      </c>
      <c r="X1875" t="str">
        <f>IF(ISBLANK(W1875),"",
IF(ISERROR(FIND(",",W1875)),
  IF(ISERROR(VLOOKUP(W1875,MapTable!$A:$A,1,0)),"맵없음",
  ""),
IF(ISERROR(FIND(",",W1875,FIND(",",W1875)+1)),
  IF(OR(ISERROR(VLOOKUP(LEFT(W1875,FIND(",",W1875)-1),MapTable!$A:$A,1,0)),ISERROR(VLOOKUP(TRIM(MID(W1875,FIND(",",W1875)+1,999)),MapTable!$A:$A,1,0))),"맵없음",
  ""),
IF(ISERROR(FIND(",",W1875,FIND(",",W1875,FIND(",",W1875)+1)+1)),
  IF(OR(ISERROR(VLOOKUP(LEFT(W1875,FIND(",",W1875)-1),MapTable!$A:$A,1,0)),ISERROR(VLOOKUP(TRIM(MID(W1875,FIND(",",W1875)+1,FIND(",",W1875,FIND(",",W1875)+1)-FIND(",",W1875)-1)),MapTable!$A:$A,1,0)),ISERROR(VLOOKUP(TRIM(MID(W1875,FIND(",",W1875,FIND(",",W1875)+1)+1,999)),MapTable!$A:$A,1,0))),"맵없음",
  ""),
IF(ISERROR(FIND(",",W1875,FIND(",",W1875,FIND(",",W1875,FIND(",",W1875)+1)+1)+1)),
  IF(OR(ISERROR(VLOOKUP(LEFT(W1875,FIND(",",W1875)-1),MapTable!$A:$A,1,0)),ISERROR(VLOOKUP(TRIM(MID(W1875,FIND(",",W1875)+1,FIND(",",W1875,FIND(",",W1875)+1)-FIND(",",W1875)-1)),MapTable!$A:$A,1,0)),ISERROR(VLOOKUP(TRIM(MID(W1875,FIND(",",W1875,FIND(",",W1875)+1)+1,FIND(",",W1875,FIND(",",W1875,FIND(",",W1875)+1)+1)-FIND(",",W1875,FIND(",",W1875)+1)-1)),MapTable!$A:$A,1,0)),ISERROR(VLOOKUP(TRIM(MID(W1875,FIND(",",W1875,FIND(",",W1875,FIND(",",W1875)+1)+1)+1,999)),MapTable!$A:$A,1,0))),"맵없음",
  ""),
)))))</f>
        <v/>
      </c>
      <c r="AC1875" t="str">
        <f>IF(ISBLANK(AB1875),"",IF(ISERROR(VLOOKUP(AB1875,[3]DropTable!$A:$A,1,0)),"드랍없음",""))</f>
        <v/>
      </c>
      <c r="AE1875" t="str">
        <f>IF(ISBLANK(AD1875),"",IF(ISERROR(VLOOKUP(AD1875,[3]DropTable!$A:$A,1,0)),"드랍없음",""))</f>
        <v/>
      </c>
      <c r="AG1875">
        <v>9.8000000000000007</v>
      </c>
      <c r="AH1875">
        <v>1</v>
      </c>
    </row>
    <row r="1876" spans="1:34" x14ac:dyDescent="0.3">
      <c r="A1876">
        <v>15</v>
      </c>
      <c r="B1876">
        <v>35</v>
      </c>
      <c r="C1876">
        <f>IF(OR($L1876=TRUE,$A1876=0,MOD($A1876,ChapterTable!$S$20)&lt;&gt;0),
MAX(0,INT(($B1876+ChapterTable!$Q$26+VLOOKUP(SUBSTITUTE(C$1,"성장단계","")&amp;"단계오프셋",ChapterTable!$S:$T,2,0))/ChapterTable!$Q$23)),
MAX(0,INT(($B1876+ChapterTable!$S$26+VLOOKUP(SUBSTITUTE(C$1,"성장단계","")&amp;"보스단계오프셋",ChapterTable!$S:$T,2,0))/ChapterTable!$S$23)))</f>
        <v>3</v>
      </c>
      <c r="D1876">
        <f>IF(OR($L1876=TRUE,$A1876=0,MOD($A1876,ChapterTable!$S$20)&lt;&gt;0),
MAX(0,INT(($B1876+ChapterTable!$Q$26+VLOOKUP(SUBSTITUTE(D$1,"성장단계","")&amp;"단계오프셋",ChapterTable!$S:$T,2,0))/ChapterTable!$Q$23)),
MAX(0,INT(($B1876+ChapterTable!$S$26+VLOOKUP(SUBSTITUTE(D$1,"성장단계","")&amp;"보스단계오프셋",ChapterTable!$S:$T,2,0))/ChapterTable!$S$23)))</f>
        <v>3</v>
      </c>
      <c r="E1876" s="1">
        <f ca="1">IF(AND($A1876=0,$B1876=1),
    VLOOKUP(1,ChapterTable!$1:$1048576,MATCH("최종"&amp;SUBSTITUTE(SUBSTITUTE(E$1,"standard",""),"|Float",""),ChapterTable!$1:$1,0),0)*ChapterTable!$Q$17,
  IF(AND($A1876=0,$B1876=0),
    E1877,
  IF($B1876=0,
    VLOOKUP($A1876,ChapterTable!$1:$1048576,MATCH("최종"&amp;SUBSTITUTE(SUBSTITUTE(E$1,"standard",""),"|Float",""),ChapterTable!$1:$1,0),0),
  IF($B1876=1,
    IF($L1876=FALSE,
      VLOOKUP($A1876,ChapterTable!$1:$1048576,MATCH("최종"&amp;SUBSTITUTE(SUBSTITUTE(E$1,"standard",""),"|Float",""),ChapterTable!$1:$1,0),0),
      VLOOKUP($A1876-ChapterTable!$Q$11,ChapterTable!$1:$1048576,MATCH("최종"&amp;SUBSTITUTE(SUBSTITUTE(E$1,"standard",""),"|Float",""),ChapterTable!$1:$1,0),0)*ChapterTable!$Q$14
    ),
  OFFSET(E1876,-$B1876+IF($L1876,1,0),0)*
    (VLOOKUP(SUBSTITUTE(SUBSTITUTE(E$1,"standard",""),"|Float","")&amp;"인게임누적곱배수",ChapterTable!$S:$T,2,0)^C1876
    +VLOOKUP(SUBSTITUTE(SUBSTITUTE(E$1,"standard",""),"|Float","")&amp;"인게임누적합배수",ChapterTable!$S:$T,2,0)*C1876)
  )
  )
  )
)</f>
        <v>61042.408319091788</v>
      </c>
      <c r="F1876" s="1">
        <f ca="1">IF(AND($A1876=0,$B1876=1),
    VLOOKUP(1,ChapterTable!$1:$1048576,MATCH("최종"&amp;SUBSTITUTE(SUBSTITUTE(F$1,"standard",""),"|Float",""),ChapterTable!$1:$1,0),0)*ChapterTable!$Q$17,
  IF(AND($A1876=0,$B1876=0),
    F1877,
  IF($B1876=0,
    VLOOKUP($A1876,ChapterTable!$1:$1048576,MATCH("최종"&amp;SUBSTITUTE(SUBSTITUTE(F$1,"standard",""),"|Float",""),ChapterTable!$1:$1,0),0),
  IF($B1876=1,
    IF($L1876=FALSE,
      VLOOKUP($A1876,ChapterTable!$1:$1048576,MATCH("최종"&amp;SUBSTITUTE(SUBSTITUTE(F$1,"standard",""),"|Float",""),ChapterTable!$1:$1,0),0),
      VLOOKUP($A1876-ChapterTable!$Q$11,ChapterTable!$1:$1048576,MATCH("최종"&amp;SUBSTITUTE(SUBSTITUTE(F$1,"standard",""),"|Float",""),ChapterTable!$1:$1,0),0)*ChapterTable!$Q$14
    ),
  OFFSET(F1876,-$B1876+IF($L1876,1,0),0)*
    (VLOOKUP(SUBSTITUTE(SUBSTITUTE(F$1,"standard",""),"|Float","")&amp;"인게임누적곱배수",ChapterTable!$S:$T,2,0)^D1876
    +VLOOKUP(SUBSTITUTE(SUBSTITUTE(F$1,"standard",""),"|Float","")&amp;"인게임누적합배수",ChapterTable!$S:$T,2,0)*D1876)
  )
  )
  )
)</f>
        <v>26468.2529296875</v>
      </c>
      <c r="G1876" t="s">
        <v>76</v>
      </c>
      <c r="J1876" t="str">
        <f>IF(ISBLANK(I1876),"",
IFERROR(VLOOKUP(I1876,[1]StringTable!$1:$1048576,MATCH([1]StringTable!$B$1,[1]StringTable!$1:$1,0),0),
IFERROR(VLOOKUP(I1876,[1]InApkStringTable!$1:$1048576,MATCH([1]InApkStringTable!$B$1,[1]InApkStringTable!$1:$1,0),0),
"스트링없음")))</f>
        <v/>
      </c>
      <c r="L1876" t="b">
        <v>1</v>
      </c>
      <c r="N1876" t="str">
        <f>IF(ISBLANK(M1876),"",IF(ISERROR(VLOOKUP(M1876,MapTable!$A:$A,1,0)),"맵없음",""))</f>
        <v/>
      </c>
      <c r="O1876">
        <f t="shared" si="117"/>
        <v>11</v>
      </c>
      <c r="Q1876">
        <f t="shared" si="118"/>
        <v>11</v>
      </c>
      <c r="R1876" t="b">
        <f t="shared" ca="1" si="119"/>
        <v>0</v>
      </c>
      <c r="T1876" t="b">
        <f t="shared" ca="1" si="120"/>
        <v>0</v>
      </c>
      <c r="X1876" t="str">
        <f>IF(ISBLANK(W1876),"",
IF(ISERROR(FIND(",",W1876)),
  IF(ISERROR(VLOOKUP(W1876,MapTable!$A:$A,1,0)),"맵없음",
  ""),
IF(ISERROR(FIND(",",W1876,FIND(",",W1876)+1)),
  IF(OR(ISERROR(VLOOKUP(LEFT(W1876,FIND(",",W1876)-1),MapTable!$A:$A,1,0)),ISERROR(VLOOKUP(TRIM(MID(W1876,FIND(",",W1876)+1,999)),MapTable!$A:$A,1,0))),"맵없음",
  ""),
IF(ISERROR(FIND(",",W1876,FIND(",",W1876,FIND(",",W1876)+1)+1)),
  IF(OR(ISERROR(VLOOKUP(LEFT(W1876,FIND(",",W1876)-1),MapTable!$A:$A,1,0)),ISERROR(VLOOKUP(TRIM(MID(W1876,FIND(",",W1876)+1,FIND(",",W1876,FIND(",",W1876)+1)-FIND(",",W1876)-1)),MapTable!$A:$A,1,0)),ISERROR(VLOOKUP(TRIM(MID(W1876,FIND(",",W1876,FIND(",",W1876)+1)+1,999)),MapTable!$A:$A,1,0))),"맵없음",
  ""),
IF(ISERROR(FIND(",",W1876,FIND(",",W1876,FIND(",",W1876,FIND(",",W1876)+1)+1)+1)),
  IF(OR(ISERROR(VLOOKUP(LEFT(W1876,FIND(",",W1876)-1),MapTable!$A:$A,1,0)),ISERROR(VLOOKUP(TRIM(MID(W1876,FIND(",",W1876)+1,FIND(",",W1876,FIND(",",W1876)+1)-FIND(",",W1876)-1)),MapTable!$A:$A,1,0)),ISERROR(VLOOKUP(TRIM(MID(W1876,FIND(",",W1876,FIND(",",W1876)+1)+1,FIND(",",W1876,FIND(",",W1876,FIND(",",W1876)+1)+1)-FIND(",",W1876,FIND(",",W1876)+1)-1)),MapTable!$A:$A,1,0)),ISERROR(VLOOKUP(TRIM(MID(W1876,FIND(",",W1876,FIND(",",W1876,FIND(",",W1876)+1)+1)+1,999)),MapTable!$A:$A,1,0))),"맵없음",
  ""),
)))))</f>
        <v/>
      </c>
      <c r="AC1876" t="str">
        <f>IF(ISBLANK(AB1876),"",IF(ISERROR(VLOOKUP(AB1876,[3]DropTable!$A:$A,1,0)),"드랍없음",""))</f>
        <v/>
      </c>
      <c r="AE1876" t="str">
        <f>IF(ISBLANK(AD1876),"",IF(ISERROR(VLOOKUP(AD1876,[3]DropTable!$A:$A,1,0)),"드랍없음",""))</f>
        <v/>
      </c>
      <c r="AG1876">
        <v>9.8000000000000007</v>
      </c>
      <c r="AH1876">
        <v>1</v>
      </c>
    </row>
    <row r="1877" spans="1:34" x14ac:dyDescent="0.3">
      <c r="A1877">
        <v>15</v>
      </c>
      <c r="B1877">
        <v>36</v>
      </c>
      <c r="C1877">
        <f>IF(OR($L1877=TRUE,$A1877=0,MOD($A1877,ChapterTable!$S$20)&lt;&gt;0),
MAX(0,INT(($B1877+ChapterTable!$Q$26+VLOOKUP(SUBSTITUTE(C$1,"성장단계","")&amp;"단계오프셋",ChapterTable!$S:$T,2,0))/ChapterTable!$Q$23)),
MAX(0,INT(($B1877+ChapterTable!$S$26+VLOOKUP(SUBSTITUTE(C$1,"성장단계","")&amp;"보스단계오프셋",ChapterTable!$S:$T,2,0))/ChapterTable!$S$23)))</f>
        <v>4</v>
      </c>
      <c r="D1877">
        <f>IF(OR($L1877=TRUE,$A1877=0,MOD($A1877,ChapterTable!$S$20)&lt;&gt;0),
MAX(0,INT(($B1877+ChapterTable!$Q$26+VLOOKUP(SUBSTITUTE(D$1,"성장단계","")&amp;"단계오프셋",ChapterTable!$S:$T,2,0))/ChapterTable!$Q$23)),
MAX(0,INT(($B1877+ChapterTable!$S$26+VLOOKUP(SUBSTITUTE(D$1,"성장단계","")&amp;"보스단계오프셋",ChapterTable!$S:$T,2,0))/ChapterTable!$S$23)))</f>
        <v>3</v>
      </c>
      <c r="E1877" s="1">
        <f ca="1">IF(AND($A1877=0,$B1877=1),
    VLOOKUP(1,ChapterTable!$1:$1048576,MATCH("최종"&amp;SUBSTITUTE(SUBSTITUTE(E$1,"standard",""),"|Float",""),ChapterTable!$1:$1,0),0)*ChapterTable!$Q$17,
  IF(AND($A1877=0,$B1877=0),
    E1878,
  IF($B1877=0,
    VLOOKUP($A1877,ChapterTable!$1:$1048576,MATCH("최종"&amp;SUBSTITUTE(SUBSTITUTE(E$1,"standard",""),"|Float",""),ChapterTable!$1:$1,0),0),
  IF($B1877=1,
    IF($L1877=FALSE,
      VLOOKUP($A1877,ChapterTable!$1:$1048576,MATCH("최종"&amp;SUBSTITUTE(SUBSTITUTE(E$1,"standard",""),"|Float",""),ChapterTable!$1:$1,0),0),
      VLOOKUP($A1877-ChapterTable!$Q$11,ChapterTable!$1:$1048576,MATCH("최종"&amp;SUBSTITUTE(SUBSTITUTE(E$1,"standard",""),"|Float",""),ChapterTable!$1:$1,0),0)*ChapterTable!$Q$14
    ),
  OFFSET(E1877,-$B1877+IF($L1877,1,0),0)*
    (VLOOKUP(SUBSTITUTE(SUBSTITUTE(E$1,"standard",""),"|Float","")&amp;"인게임누적곱배수",ChapterTable!$S:$T,2,0)^C1877
    +VLOOKUP(SUBSTITUTE(SUBSTITUTE(E$1,"standard",""),"|Float","")&amp;"인게임누적합배수",ChapterTable!$S:$T,2,0)*C1877)
  )
  )
  )
)</f>
        <v>71464.282910156253</v>
      </c>
      <c r="F1877" s="1">
        <f ca="1">IF(AND($A1877=0,$B1877=1),
    VLOOKUP(1,ChapterTable!$1:$1048576,MATCH("최종"&amp;SUBSTITUTE(SUBSTITUTE(F$1,"standard",""),"|Float",""),ChapterTable!$1:$1,0),0)*ChapterTable!$Q$17,
  IF(AND($A1877=0,$B1877=0),
    F1878,
  IF($B1877=0,
    VLOOKUP($A1877,ChapterTable!$1:$1048576,MATCH("최종"&amp;SUBSTITUTE(SUBSTITUTE(F$1,"standard",""),"|Float",""),ChapterTable!$1:$1,0),0),
  IF($B1877=1,
    IF($L1877=FALSE,
      VLOOKUP($A1877,ChapterTable!$1:$1048576,MATCH("최종"&amp;SUBSTITUTE(SUBSTITUTE(F$1,"standard",""),"|Float",""),ChapterTable!$1:$1,0),0),
      VLOOKUP($A1877-ChapterTable!$Q$11,ChapterTable!$1:$1048576,MATCH("최종"&amp;SUBSTITUTE(SUBSTITUTE(F$1,"standard",""),"|Float",""),ChapterTable!$1:$1,0),0)*ChapterTable!$Q$14
    ),
  OFFSET(F1877,-$B1877+IF($L1877,1,0),0)*
    (VLOOKUP(SUBSTITUTE(SUBSTITUTE(F$1,"standard",""),"|Float","")&amp;"인게임누적곱배수",ChapterTable!$S:$T,2,0)^D1877
    +VLOOKUP(SUBSTITUTE(SUBSTITUTE(F$1,"standard",""),"|Float","")&amp;"인게임누적합배수",ChapterTable!$S:$T,2,0)*D1877)
  )
  )
  )
)</f>
        <v>26468.2529296875</v>
      </c>
      <c r="G1877" t="s">
        <v>76</v>
      </c>
      <c r="J1877" t="str">
        <f>IF(ISBLANK(I1877),"",
IFERROR(VLOOKUP(I1877,[1]StringTable!$1:$1048576,MATCH([1]StringTable!$B$1,[1]StringTable!$1:$1,0),0),
IFERROR(VLOOKUP(I1877,[1]InApkStringTable!$1:$1048576,MATCH([1]InApkStringTable!$B$1,[1]InApkStringTable!$1:$1,0),0),
"스트링없음")))</f>
        <v/>
      </c>
      <c r="L1877" t="b">
        <v>1</v>
      </c>
      <c r="N1877" t="str">
        <f>IF(ISBLANK(M1877),"",IF(ISERROR(VLOOKUP(M1877,MapTable!$A:$A,1,0)),"맵없음",""))</f>
        <v/>
      </c>
      <c r="O1877">
        <f t="shared" si="117"/>
        <v>4</v>
      </c>
      <c r="Q1877">
        <f t="shared" si="118"/>
        <v>4</v>
      </c>
      <c r="R1877" t="b">
        <f t="shared" ca="1" si="119"/>
        <v>0</v>
      </c>
      <c r="T1877" t="b">
        <f t="shared" ca="1" si="120"/>
        <v>0</v>
      </c>
      <c r="X1877" t="str">
        <f>IF(ISBLANK(W1877),"",
IF(ISERROR(FIND(",",W1877)),
  IF(ISERROR(VLOOKUP(W1877,MapTable!$A:$A,1,0)),"맵없음",
  ""),
IF(ISERROR(FIND(",",W1877,FIND(",",W1877)+1)),
  IF(OR(ISERROR(VLOOKUP(LEFT(W1877,FIND(",",W1877)-1),MapTable!$A:$A,1,0)),ISERROR(VLOOKUP(TRIM(MID(W1877,FIND(",",W1877)+1,999)),MapTable!$A:$A,1,0))),"맵없음",
  ""),
IF(ISERROR(FIND(",",W1877,FIND(",",W1877,FIND(",",W1877)+1)+1)),
  IF(OR(ISERROR(VLOOKUP(LEFT(W1877,FIND(",",W1877)-1),MapTable!$A:$A,1,0)),ISERROR(VLOOKUP(TRIM(MID(W1877,FIND(",",W1877)+1,FIND(",",W1877,FIND(",",W1877)+1)-FIND(",",W1877)-1)),MapTable!$A:$A,1,0)),ISERROR(VLOOKUP(TRIM(MID(W1877,FIND(",",W1877,FIND(",",W1877)+1)+1,999)),MapTable!$A:$A,1,0))),"맵없음",
  ""),
IF(ISERROR(FIND(",",W1877,FIND(",",W1877,FIND(",",W1877,FIND(",",W1877)+1)+1)+1)),
  IF(OR(ISERROR(VLOOKUP(LEFT(W1877,FIND(",",W1877)-1),MapTable!$A:$A,1,0)),ISERROR(VLOOKUP(TRIM(MID(W1877,FIND(",",W1877)+1,FIND(",",W1877,FIND(",",W1877)+1)-FIND(",",W1877)-1)),MapTable!$A:$A,1,0)),ISERROR(VLOOKUP(TRIM(MID(W1877,FIND(",",W1877,FIND(",",W1877)+1)+1,FIND(",",W1877,FIND(",",W1877,FIND(",",W1877)+1)+1)-FIND(",",W1877,FIND(",",W1877)+1)-1)),MapTable!$A:$A,1,0)),ISERROR(VLOOKUP(TRIM(MID(W1877,FIND(",",W1877,FIND(",",W1877,FIND(",",W1877)+1)+1)+1,999)),MapTable!$A:$A,1,0))),"맵없음",
  ""),
)))))</f>
        <v/>
      </c>
      <c r="AC1877" t="str">
        <f>IF(ISBLANK(AB1877),"",IF(ISERROR(VLOOKUP(AB1877,[3]DropTable!$A:$A,1,0)),"드랍없음",""))</f>
        <v/>
      </c>
      <c r="AE1877" t="str">
        <f>IF(ISBLANK(AD1877),"",IF(ISERROR(VLOOKUP(AD1877,[3]DropTable!$A:$A,1,0)),"드랍없음",""))</f>
        <v/>
      </c>
      <c r="AG1877">
        <v>9.8000000000000007</v>
      </c>
      <c r="AH1877">
        <v>1</v>
      </c>
    </row>
    <row r="1878" spans="1:34" x14ac:dyDescent="0.3">
      <c r="A1878">
        <v>15</v>
      </c>
      <c r="B1878">
        <v>37</v>
      </c>
      <c r="C1878">
        <f>IF(OR($L1878=TRUE,$A1878=0,MOD($A1878,ChapterTable!$S$20)&lt;&gt;0),
MAX(0,INT(($B1878+ChapterTable!$Q$26+VLOOKUP(SUBSTITUTE(C$1,"성장단계","")&amp;"단계오프셋",ChapterTable!$S:$T,2,0))/ChapterTable!$Q$23)),
MAX(0,INT(($B1878+ChapterTable!$S$26+VLOOKUP(SUBSTITUTE(C$1,"성장단계","")&amp;"보스단계오프셋",ChapterTable!$S:$T,2,0))/ChapterTable!$S$23)))</f>
        <v>4</v>
      </c>
      <c r="D1878">
        <f>IF(OR($L1878=TRUE,$A1878=0,MOD($A1878,ChapterTable!$S$20)&lt;&gt;0),
MAX(0,INT(($B1878+ChapterTable!$Q$26+VLOOKUP(SUBSTITUTE(D$1,"성장단계","")&amp;"단계오프셋",ChapterTable!$S:$T,2,0))/ChapterTable!$Q$23)),
MAX(0,INT(($B1878+ChapterTable!$S$26+VLOOKUP(SUBSTITUTE(D$1,"성장단계","")&amp;"보스단계오프셋",ChapterTable!$S:$T,2,0))/ChapterTable!$S$23)))</f>
        <v>3</v>
      </c>
      <c r="E1878" s="1">
        <f ca="1">IF(AND($A1878=0,$B1878=1),
    VLOOKUP(1,ChapterTable!$1:$1048576,MATCH("최종"&amp;SUBSTITUTE(SUBSTITUTE(E$1,"standard",""),"|Float",""),ChapterTable!$1:$1,0),0)*ChapterTable!$Q$17,
  IF(AND($A1878=0,$B1878=0),
    E1879,
  IF($B1878=0,
    VLOOKUP($A1878,ChapterTable!$1:$1048576,MATCH("최종"&amp;SUBSTITUTE(SUBSTITUTE(E$1,"standard",""),"|Float",""),ChapterTable!$1:$1,0),0),
  IF($B1878=1,
    IF($L1878=FALSE,
      VLOOKUP($A1878,ChapterTable!$1:$1048576,MATCH("최종"&amp;SUBSTITUTE(SUBSTITUTE(E$1,"standard",""),"|Float",""),ChapterTable!$1:$1,0),0),
      VLOOKUP($A1878-ChapterTable!$Q$11,ChapterTable!$1:$1048576,MATCH("최종"&amp;SUBSTITUTE(SUBSTITUTE(E$1,"standard",""),"|Float",""),ChapterTable!$1:$1,0),0)*ChapterTable!$Q$14
    ),
  OFFSET(E1878,-$B1878+IF($L1878,1,0),0)*
    (VLOOKUP(SUBSTITUTE(SUBSTITUTE(E$1,"standard",""),"|Float","")&amp;"인게임누적곱배수",ChapterTable!$S:$T,2,0)^C1878
    +VLOOKUP(SUBSTITUTE(SUBSTITUTE(E$1,"standard",""),"|Float","")&amp;"인게임누적합배수",ChapterTable!$S:$T,2,0)*C1878)
  )
  )
  )
)</f>
        <v>71464.282910156253</v>
      </c>
      <c r="F1878" s="1">
        <f ca="1">IF(AND($A1878=0,$B1878=1),
    VLOOKUP(1,ChapterTable!$1:$1048576,MATCH("최종"&amp;SUBSTITUTE(SUBSTITUTE(F$1,"standard",""),"|Float",""),ChapterTable!$1:$1,0),0)*ChapterTable!$Q$17,
  IF(AND($A1878=0,$B1878=0),
    F1879,
  IF($B1878=0,
    VLOOKUP($A1878,ChapterTable!$1:$1048576,MATCH("최종"&amp;SUBSTITUTE(SUBSTITUTE(F$1,"standard",""),"|Float",""),ChapterTable!$1:$1,0),0),
  IF($B1878=1,
    IF($L1878=FALSE,
      VLOOKUP($A1878,ChapterTable!$1:$1048576,MATCH("최종"&amp;SUBSTITUTE(SUBSTITUTE(F$1,"standard",""),"|Float",""),ChapterTable!$1:$1,0),0),
      VLOOKUP($A1878-ChapterTable!$Q$11,ChapterTable!$1:$1048576,MATCH("최종"&amp;SUBSTITUTE(SUBSTITUTE(F$1,"standard",""),"|Float",""),ChapterTable!$1:$1,0),0)*ChapterTable!$Q$14
    ),
  OFFSET(F1878,-$B1878+IF($L1878,1,0),0)*
    (VLOOKUP(SUBSTITUTE(SUBSTITUTE(F$1,"standard",""),"|Float","")&amp;"인게임누적곱배수",ChapterTable!$S:$T,2,0)^D1878
    +VLOOKUP(SUBSTITUTE(SUBSTITUTE(F$1,"standard",""),"|Float","")&amp;"인게임누적합배수",ChapterTable!$S:$T,2,0)*D1878)
  )
  )
  )
)</f>
        <v>26468.2529296875</v>
      </c>
      <c r="G1878" t="s">
        <v>76</v>
      </c>
      <c r="J1878" t="str">
        <f>IF(ISBLANK(I1878),"",
IFERROR(VLOOKUP(I1878,[1]StringTable!$1:$1048576,MATCH([1]StringTable!$B$1,[1]StringTable!$1:$1,0),0),
IFERROR(VLOOKUP(I1878,[1]InApkStringTable!$1:$1048576,MATCH([1]InApkStringTable!$B$1,[1]InApkStringTable!$1:$1,0),0),
"스트링없음")))</f>
        <v/>
      </c>
      <c r="L1878" t="b">
        <v>1</v>
      </c>
      <c r="N1878" t="str">
        <f>IF(ISBLANK(M1878),"",IF(ISERROR(VLOOKUP(M1878,MapTable!$A:$A,1,0)),"맵없음",""))</f>
        <v/>
      </c>
      <c r="O1878">
        <f t="shared" si="117"/>
        <v>4</v>
      </c>
      <c r="Q1878">
        <f t="shared" si="118"/>
        <v>4</v>
      </c>
      <c r="R1878" t="b">
        <f t="shared" ca="1" si="119"/>
        <v>0</v>
      </c>
      <c r="T1878" t="b">
        <f t="shared" ca="1" si="120"/>
        <v>0</v>
      </c>
      <c r="X1878" t="str">
        <f>IF(ISBLANK(W1878),"",
IF(ISERROR(FIND(",",W1878)),
  IF(ISERROR(VLOOKUP(W1878,MapTable!$A:$A,1,0)),"맵없음",
  ""),
IF(ISERROR(FIND(",",W1878,FIND(",",W1878)+1)),
  IF(OR(ISERROR(VLOOKUP(LEFT(W1878,FIND(",",W1878)-1),MapTable!$A:$A,1,0)),ISERROR(VLOOKUP(TRIM(MID(W1878,FIND(",",W1878)+1,999)),MapTable!$A:$A,1,0))),"맵없음",
  ""),
IF(ISERROR(FIND(",",W1878,FIND(",",W1878,FIND(",",W1878)+1)+1)),
  IF(OR(ISERROR(VLOOKUP(LEFT(W1878,FIND(",",W1878)-1),MapTable!$A:$A,1,0)),ISERROR(VLOOKUP(TRIM(MID(W1878,FIND(",",W1878)+1,FIND(",",W1878,FIND(",",W1878)+1)-FIND(",",W1878)-1)),MapTable!$A:$A,1,0)),ISERROR(VLOOKUP(TRIM(MID(W1878,FIND(",",W1878,FIND(",",W1878)+1)+1,999)),MapTable!$A:$A,1,0))),"맵없음",
  ""),
IF(ISERROR(FIND(",",W1878,FIND(",",W1878,FIND(",",W1878,FIND(",",W1878)+1)+1)+1)),
  IF(OR(ISERROR(VLOOKUP(LEFT(W1878,FIND(",",W1878)-1),MapTable!$A:$A,1,0)),ISERROR(VLOOKUP(TRIM(MID(W1878,FIND(",",W1878)+1,FIND(",",W1878,FIND(",",W1878)+1)-FIND(",",W1878)-1)),MapTable!$A:$A,1,0)),ISERROR(VLOOKUP(TRIM(MID(W1878,FIND(",",W1878,FIND(",",W1878)+1)+1,FIND(",",W1878,FIND(",",W1878,FIND(",",W1878)+1)+1)-FIND(",",W1878,FIND(",",W1878)+1)-1)),MapTable!$A:$A,1,0)),ISERROR(VLOOKUP(TRIM(MID(W1878,FIND(",",W1878,FIND(",",W1878,FIND(",",W1878)+1)+1)+1,999)),MapTable!$A:$A,1,0))),"맵없음",
  ""),
)))))</f>
        <v/>
      </c>
      <c r="AC1878" t="str">
        <f>IF(ISBLANK(AB1878),"",IF(ISERROR(VLOOKUP(AB1878,[3]DropTable!$A:$A,1,0)),"드랍없음",""))</f>
        <v/>
      </c>
      <c r="AE1878" t="str">
        <f>IF(ISBLANK(AD1878),"",IF(ISERROR(VLOOKUP(AD1878,[3]DropTable!$A:$A,1,0)),"드랍없음",""))</f>
        <v/>
      </c>
      <c r="AG1878">
        <v>9.8000000000000007</v>
      </c>
      <c r="AH1878">
        <v>1</v>
      </c>
    </row>
    <row r="1879" spans="1:34" x14ac:dyDescent="0.3">
      <c r="A1879">
        <v>15</v>
      </c>
      <c r="B1879">
        <v>38</v>
      </c>
      <c r="C1879">
        <f>IF(OR($L1879=TRUE,$A1879=0,MOD($A1879,ChapterTable!$S$20)&lt;&gt;0),
MAX(0,INT(($B1879+ChapterTable!$Q$26+VLOOKUP(SUBSTITUTE(C$1,"성장단계","")&amp;"단계오프셋",ChapterTable!$S:$T,2,0))/ChapterTable!$Q$23)),
MAX(0,INT(($B1879+ChapterTable!$S$26+VLOOKUP(SUBSTITUTE(C$1,"성장단계","")&amp;"보스단계오프셋",ChapterTable!$S:$T,2,0))/ChapterTable!$S$23)))</f>
        <v>4</v>
      </c>
      <c r="D1879">
        <f>IF(OR($L1879=TRUE,$A1879=0,MOD($A1879,ChapterTable!$S$20)&lt;&gt;0),
MAX(0,INT(($B1879+ChapterTable!$Q$26+VLOOKUP(SUBSTITUTE(D$1,"성장단계","")&amp;"단계오프셋",ChapterTable!$S:$T,2,0))/ChapterTable!$Q$23)),
MAX(0,INT(($B1879+ChapterTable!$S$26+VLOOKUP(SUBSTITUTE(D$1,"성장단계","")&amp;"보스단계오프셋",ChapterTable!$S:$T,2,0))/ChapterTable!$S$23)))</f>
        <v>3</v>
      </c>
      <c r="E1879" s="1">
        <f ca="1">IF(AND($A1879=0,$B1879=1),
    VLOOKUP(1,ChapterTable!$1:$1048576,MATCH("최종"&amp;SUBSTITUTE(SUBSTITUTE(E$1,"standard",""),"|Float",""),ChapterTable!$1:$1,0),0)*ChapterTable!$Q$17,
  IF(AND($A1879=0,$B1879=0),
    E1880,
  IF($B1879=0,
    VLOOKUP($A1879,ChapterTable!$1:$1048576,MATCH("최종"&amp;SUBSTITUTE(SUBSTITUTE(E$1,"standard",""),"|Float",""),ChapterTable!$1:$1,0),0),
  IF($B1879=1,
    IF($L1879=FALSE,
      VLOOKUP($A1879,ChapterTable!$1:$1048576,MATCH("최종"&amp;SUBSTITUTE(SUBSTITUTE(E$1,"standard",""),"|Float",""),ChapterTable!$1:$1,0),0),
      VLOOKUP($A1879-ChapterTable!$Q$11,ChapterTable!$1:$1048576,MATCH("최종"&amp;SUBSTITUTE(SUBSTITUTE(E$1,"standard",""),"|Float",""),ChapterTable!$1:$1,0),0)*ChapterTable!$Q$14
    ),
  OFFSET(E1879,-$B1879+IF($L1879,1,0),0)*
    (VLOOKUP(SUBSTITUTE(SUBSTITUTE(E$1,"standard",""),"|Float","")&amp;"인게임누적곱배수",ChapterTable!$S:$T,2,0)^C1879
    +VLOOKUP(SUBSTITUTE(SUBSTITUTE(E$1,"standard",""),"|Float","")&amp;"인게임누적합배수",ChapterTable!$S:$T,2,0)*C1879)
  )
  )
  )
)</f>
        <v>71464.282910156253</v>
      </c>
      <c r="F1879" s="1">
        <f ca="1">IF(AND($A1879=0,$B1879=1),
    VLOOKUP(1,ChapterTable!$1:$1048576,MATCH("최종"&amp;SUBSTITUTE(SUBSTITUTE(F$1,"standard",""),"|Float",""),ChapterTable!$1:$1,0),0)*ChapterTable!$Q$17,
  IF(AND($A1879=0,$B1879=0),
    F1880,
  IF($B1879=0,
    VLOOKUP($A1879,ChapterTable!$1:$1048576,MATCH("최종"&amp;SUBSTITUTE(SUBSTITUTE(F$1,"standard",""),"|Float",""),ChapterTable!$1:$1,0),0),
  IF($B1879=1,
    IF($L1879=FALSE,
      VLOOKUP($A1879,ChapterTable!$1:$1048576,MATCH("최종"&amp;SUBSTITUTE(SUBSTITUTE(F$1,"standard",""),"|Float",""),ChapterTable!$1:$1,0),0),
      VLOOKUP($A1879-ChapterTable!$Q$11,ChapterTable!$1:$1048576,MATCH("최종"&amp;SUBSTITUTE(SUBSTITUTE(F$1,"standard",""),"|Float",""),ChapterTable!$1:$1,0),0)*ChapterTable!$Q$14
    ),
  OFFSET(F1879,-$B1879+IF($L1879,1,0),0)*
    (VLOOKUP(SUBSTITUTE(SUBSTITUTE(F$1,"standard",""),"|Float","")&amp;"인게임누적곱배수",ChapterTable!$S:$T,2,0)^D1879
    +VLOOKUP(SUBSTITUTE(SUBSTITUTE(F$1,"standard",""),"|Float","")&amp;"인게임누적합배수",ChapterTable!$S:$T,2,0)*D1879)
  )
  )
  )
)</f>
        <v>26468.2529296875</v>
      </c>
      <c r="G1879" t="s">
        <v>76</v>
      </c>
      <c r="J1879" t="str">
        <f>IF(ISBLANK(I1879),"",
IFERROR(VLOOKUP(I1879,[1]StringTable!$1:$1048576,MATCH([1]StringTable!$B$1,[1]StringTable!$1:$1,0),0),
IFERROR(VLOOKUP(I1879,[1]InApkStringTable!$1:$1048576,MATCH([1]InApkStringTable!$B$1,[1]InApkStringTable!$1:$1,0),0),
"스트링없음")))</f>
        <v/>
      </c>
      <c r="L1879" t="b">
        <v>1</v>
      </c>
      <c r="N1879" t="str">
        <f>IF(ISBLANK(M1879),"",IF(ISERROR(VLOOKUP(M1879,MapTable!$A:$A,1,0)),"맵없음",""))</f>
        <v/>
      </c>
      <c r="O1879">
        <f t="shared" si="117"/>
        <v>4</v>
      </c>
      <c r="Q1879">
        <f t="shared" si="118"/>
        <v>4</v>
      </c>
      <c r="R1879" t="b">
        <f t="shared" ca="1" si="119"/>
        <v>0</v>
      </c>
      <c r="T1879" t="b">
        <f t="shared" ca="1" si="120"/>
        <v>0</v>
      </c>
      <c r="X1879" t="str">
        <f>IF(ISBLANK(W1879),"",
IF(ISERROR(FIND(",",W1879)),
  IF(ISERROR(VLOOKUP(W1879,MapTable!$A:$A,1,0)),"맵없음",
  ""),
IF(ISERROR(FIND(",",W1879,FIND(",",W1879)+1)),
  IF(OR(ISERROR(VLOOKUP(LEFT(W1879,FIND(",",W1879)-1),MapTable!$A:$A,1,0)),ISERROR(VLOOKUP(TRIM(MID(W1879,FIND(",",W1879)+1,999)),MapTable!$A:$A,1,0))),"맵없음",
  ""),
IF(ISERROR(FIND(",",W1879,FIND(",",W1879,FIND(",",W1879)+1)+1)),
  IF(OR(ISERROR(VLOOKUP(LEFT(W1879,FIND(",",W1879)-1),MapTable!$A:$A,1,0)),ISERROR(VLOOKUP(TRIM(MID(W1879,FIND(",",W1879)+1,FIND(",",W1879,FIND(",",W1879)+1)-FIND(",",W1879)-1)),MapTable!$A:$A,1,0)),ISERROR(VLOOKUP(TRIM(MID(W1879,FIND(",",W1879,FIND(",",W1879)+1)+1,999)),MapTable!$A:$A,1,0))),"맵없음",
  ""),
IF(ISERROR(FIND(",",W1879,FIND(",",W1879,FIND(",",W1879,FIND(",",W1879)+1)+1)+1)),
  IF(OR(ISERROR(VLOOKUP(LEFT(W1879,FIND(",",W1879)-1),MapTable!$A:$A,1,0)),ISERROR(VLOOKUP(TRIM(MID(W1879,FIND(",",W1879)+1,FIND(",",W1879,FIND(",",W1879)+1)-FIND(",",W1879)-1)),MapTable!$A:$A,1,0)),ISERROR(VLOOKUP(TRIM(MID(W1879,FIND(",",W1879,FIND(",",W1879)+1)+1,FIND(",",W1879,FIND(",",W1879,FIND(",",W1879)+1)+1)-FIND(",",W1879,FIND(",",W1879)+1)-1)),MapTable!$A:$A,1,0)),ISERROR(VLOOKUP(TRIM(MID(W1879,FIND(",",W1879,FIND(",",W1879,FIND(",",W1879)+1)+1)+1,999)),MapTable!$A:$A,1,0))),"맵없음",
  ""),
)))))</f>
        <v/>
      </c>
      <c r="AC1879" t="str">
        <f>IF(ISBLANK(AB1879),"",IF(ISERROR(VLOOKUP(AB1879,[3]DropTable!$A:$A,1,0)),"드랍없음",""))</f>
        <v/>
      </c>
      <c r="AE1879" t="str">
        <f>IF(ISBLANK(AD1879),"",IF(ISERROR(VLOOKUP(AD1879,[3]DropTable!$A:$A,1,0)),"드랍없음",""))</f>
        <v/>
      </c>
      <c r="AG1879">
        <v>9.8000000000000007</v>
      </c>
      <c r="AH1879">
        <v>1</v>
      </c>
    </row>
    <row r="1880" spans="1:34" x14ac:dyDescent="0.3">
      <c r="A1880">
        <v>15</v>
      </c>
      <c r="B1880">
        <v>39</v>
      </c>
      <c r="C1880">
        <f>IF(OR($L1880=TRUE,$A1880=0,MOD($A1880,ChapterTable!$S$20)&lt;&gt;0),
MAX(0,INT(($B1880+ChapterTable!$Q$26+VLOOKUP(SUBSTITUTE(C$1,"성장단계","")&amp;"단계오프셋",ChapterTable!$S:$T,2,0))/ChapterTable!$Q$23)),
MAX(0,INT(($B1880+ChapterTable!$S$26+VLOOKUP(SUBSTITUTE(C$1,"성장단계","")&amp;"보스단계오프셋",ChapterTable!$S:$T,2,0))/ChapterTable!$S$23)))</f>
        <v>4</v>
      </c>
      <c r="D1880">
        <f>IF(OR($L1880=TRUE,$A1880=0,MOD($A1880,ChapterTable!$S$20)&lt;&gt;0),
MAX(0,INT(($B1880+ChapterTable!$Q$26+VLOOKUP(SUBSTITUTE(D$1,"성장단계","")&amp;"단계오프셋",ChapterTable!$S:$T,2,0))/ChapterTable!$Q$23)),
MAX(0,INT(($B1880+ChapterTable!$S$26+VLOOKUP(SUBSTITUTE(D$1,"성장단계","")&amp;"보스단계오프셋",ChapterTable!$S:$T,2,0))/ChapterTable!$S$23)))</f>
        <v>3</v>
      </c>
      <c r="E1880" s="1">
        <f ca="1">IF(AND($A1880=0,$B1880=1),
    VLOOKUP(1,ChapterTable!$1:$1048576,MATCH("최종"&amp;SUBSTITUTE(SUBSTITUTE(E$1,"standard",""),"|Float",""),ChapterTable!$1:$1,0),0)*ChapterTable!$Q$17,
  IF(AND($A1880=0,$B1880=0),
    E1881,
  IF($B1880=0,
    VLOOKUP($A1880,ChapterTable!$1:$1048576,MATCH("최종"&amp;SUBSTITUTE(SUBSTITUTE(E$1,"standard",""),"|Float",""),ChapterTable!$1:$1,0),0),
  IF($B1880=1,
    IF($L1880=FALSE,
      VLOOKUP($A1880,ChapterTable!$1:$1048576,MATCH("최종"&amp;SUBSTITUTE(SUBSTITUTE(E$1,"standard",""),"|Float",""),ChapterTable!$1:$1,0),0),
      VLOOKUP($A1880-ChapterTable!$Q$11,ChapterTable!$1:$1048576,MATCH("최종"&amp;SUBSTITUTE(SUBSTITUTE(E$1,"standard",""),"|Float",""),ChapterTable!$1:$1,0),0)*ChapterTable!$Q$14
    ),
  OFFSET(E1880,-$B1880+IF($L1880,1,0),0)*
    (VLOOKUP(SUBSTITUTE(SUBSTITUTE(E$1,"standard",""),"|Float","")&amp;"인게임누적곱배수",ChapterTable!$S:$T,2,0)^C1880
    +VLOOKUP(SUBSTITUTE(SUBSTITUTE(E$1,"standard",""),"|Float","")&amp;"인게임누적합배수",ChapterTable!$S:$T,2,0)*C1880)
  )
  )
  )
)</f>
        <v>71464.282910156253</v>
      </c>
      <c r="F1880" s="1">
        <f ca="1">IF(AND($A1880=0,$B1880=1),
    VLOOKUP(1,ChapterTable!$1:$1048576,MATCH("최종"&amp;SUBSTITUTE(SUBSTITUTE(F$1,"standard",""),"|Float",""),ChapterTable!$1:$1,0),0)*ChapterTable!$Q$17,
  IF(AND($A1880=0,$B1880=0),
    F1881,
  IF($B1880=0,
    VLOOKUP($A1880,ChapterTable!$1:$1048576,MATCH("최종"&amp;SUBSTITUTE(SUBSTITUTE(F$1,"standard",""),"|Float",""),ChapterTable!$1:$1,0),0),
  IF($B1880=1,
    IF($L1880=FALSE,
      VLOOKUP($A1880,ChapterTable!$1:$1048576,MATCH("최종"&amp;SUBSTITUTE(SUBSTITUTE(F$1,"standard",""),"|Float",""),ChapterTable!$1:$1,0),0),
      VLOOKUP($A1880-ChapterTable!$Q$11,ChapterTable!$1:$1048576,MATCH("최종"&amp;SUBSTITUTE(SUBSTITUTE(F$1,"standard",""),"|Float",""),ChapterTable!$1:$1,0),0)*ChapterTable!$Q$14
    ),
  OFFSET(F1880,-$B1880+IF($L1880,1,0),0)*
    (VLOOKUP(SUBSTITUTE(SUBSTITUTE(F$1,"standard",""),"|Float","")&amp;"인게임누적곱배수",ChapterTable!$S:$T,2,0)^D1880
    +VLOOKUP(SUBSTITUTE(SUBSTITUTE(F$1,"standard",""),"|Float","")&amp;"인게임누적합배수",ChapterTable!$S:$T,2,0)*D1880)
  )
  )
  )
)</f>
        <v>26468.2529296875</v>
      </c>
      <c r="G1880" t="s">
        <v>76</v>
      </c>
      <c r="J1880" t="str">
        <f>IF(ISBLANK(I1880),"",
IFERROR(VLOOKUP(I1880,[1]StringTable!$1:$1048576,MATCH([1]StringTable!$B$1,[1]StringTable!$1:$1,0),0),
IFERROR(VLOOKUP(I1880,[1]InApkStringTable!$1:$1048576,MATCH([1]InApkStringTable!$B$1,[1]InApkStringTable!$1:$1,0),0),
"스트링없음")))</f>
        <v/>
      </c>
      <c r="L1880" t="b">
        <v>1</v>
      </c>
      <c r="N1880" t="str">
        <f>IF(ISBLANK(M1880),"",IF(ISERROR(VLOOKUP(M1880,MapTable!$A:$A,1,0)),"맵없음",""))</f>
        <v/>
      </c>
      <c r="O1880">
        <f t="shared" si="117"/>
        <v>94</v>
      </c>
      <c r="Q1880">
        <f t="shared" si="118"/>
        <v>94</v>
      </c>
      <c r="R1880" t="b">
        <f t="shared" ca="1" si="119"/>
        <v>1</v>
      </c>
      <c r="T1880" t="b">
        <f t="shared" ca="1" si="120"/>
        <v>1</v>
      </c>
      <c r="X1880" t="str">
        <f>IF(ISBLANK(W1880),"",
IF(ISERROR(FIND(",",W1880)),
  IF(ISERROR(VLOOKUP(W1880,MapTable!$A:$A,1,0)),"맵없음",
  ""),
IF(ISERROR(FIND(",",W1880,FIND(",",W1880)+1)),
  IF(OR(ISERROR(VLOOKUP(LEFT(W1880,FIND(",",W1880)-1),MapTable!$A:$A,1,0)),ISERROR(VLOOKUP(TRIM(MID(W1880,FIND(",",W1880)+1,999)),MapTable!$A:$A,1,0))),"맵없음",
  ""),
IF(ISERROR(FIND(",",W1880,FIND(",",W1880,FIND(",",W1880)+1)+1)),
  IF(OR(ISERROR(VLOOKUP(LEFT(W1880,FIND(",",W1880)-1),MapTable!$A:$A,1,0)),ISERROR(VLOOKUP(TRIM(MID(W1880,FIND(",",W1880)+1,FIND(",",W1880,FIND(",",W1880)+1)-FIND(",",W1880)-1)),MapTable!$A:$A,1,0)),ISERROR(VLOOKUP(TRIM(MID(W1880,FIND(",",W1880,FIND(",",W1880)+1)+1,999)),MapTable!$A:$A,1,0))),"맵없음",
  ""),
IF(ISERROR(FIND(",",W1880,FIND(",",W1880,FIND(",",W1880,FIND(",",W1880)+1)+1)+1)),
  IF(OR(ISERROR(VLOOKUP(LEFT(W1880,FIND(",",W1880)-1),MapTable!$A:$A,1,0)),ISERROR(VLOOKUP(TRIM(MID(W1880,FIND(",",W1880)+1,FIND(",",W1880,FIND(",",W1880)+1)-FIND(",",W1880)-1)),MapTable!$A:$A,1,0)),ISERROR(VLOOKUP(TRIM(MID(W1880,FIND(",",W1880,FIND(",",W1880)+1)+1,FIND(",",W1880,FIND(",",W1880,FIND(",",W1880)+1)+1)-FIND(",",W1880,FIND(",",W1880)+1)-1)),MapTable!$A:$A,1,0)),ISERROR(VLOOKUP(TRIM(MID(W1880,FIND(",",W1880,FIND(",",W1880,FIND(",",W1880)+1)+1)+1,999)),MapTable!$A:$A,1,0))),"맵없음",
  ""),
)))))</f>
        <v/>
      </c>
      <c r="AC1880" t="str">
        <f>IF(ISBLANK(AB1880),"",IF(ISERROR(VLOOKUP(AB1880,[3]DropTable!$A:$A,1,0)),"드랍없음",""))</f>
        <v/>
      </c>
      <c r="AE1880" t="str">
        <f>IF(ISBLANK(AD1880),"",IF(ISERROR(VLOOKUP(AD1880,[3]DropTable!$A:$A,1,0)),"드랍없음",""))</f>
        <v/>
      </c>
      <c r="AG1880">
        <v>9.8000000000000007</v>
      </c>
      <c r="AH1880">
        <v>1</v>
      </c>
    </row>
    <row r="1881" spans="1:34" x14ac:dyDescent="0.3">
      <c r="A1881">
        <v>15</v>
      </c>
      <c r="B1881">
        <v>40</v>
      </c>
      <c r="C1881">
        <f>IF(OR($L1881=TRUE,$A1881=0,MOD($A1881,ChapterTable!$S$20)&lt;&gt;0),
MAX(0,INT(($B1881+ChapterTable!$Q$26+VLOOKUP(SUBSTITUTE(C$1,"성장단계","")&amp;"단계오프셋",ChapterTable!$S:$T,2,0))/ChapterTable!$Q$23)),
MAX(0,INT(($B1881+ChapterTable!$S$26+VLOOKUP(SUBSTITUTE(C$1,"성장단계","")&amp;"보스단계오프셋",ChapterTable!$S:$T,2,0))/ChapterTable!$S$23)))</f>
        <v>4</v>
      </c>
      <c r="D1881">
        <f>IF(OR($L1881=TRUE,$A1881=0,MOD($A1881,ChapterTable!$S$20)&lt;&gt;0),
MAX(0,INT(($B1881+ChapterTable!$Q$26+VLOOKUP(SUBSTITUTE(D$1,"성장단계","")&amp;"단계오프셋",ChapterTable!$S:$T,2,0))/ChapterTable!$Q$23)),
MAX(0,INT(($B1881+ChapterTable!$S$26+VLOOKUP(SUBSTITUTE(D$1,"성장단계","")&amp;"보스단계오프셋",ChapterTable!$S:$T,2,0))/ChapterTable!$S$23)))</f>
        <v>3</v>
      </c>
      <c r="E1881" s="1">
        <f ca="1">IF(AND($A1881=0,$B1881=1),
    VLOOKUP(1,ChapterTable!$1:$1048576,MATCH("최종"&amp;SUBSTITUTE(SUBSTITUTE(E$1,"standard",""),"|Float",""),ChapterTable!$1:$1,0),0)*ChapterTable!$Q$17,
  IF(AND($A1881=0,$B1881=0),
    E1882,
  IF($B1881=0,
    VLOOKUP($A1881,ChapterTable!$1:$1048576,MATCH("최종"&amp;SUBSTITUTE(SUBSTITUTE(E$1,"standard",""),"|Float",""),ChapterTable!$1:$1,0),0),
  IF($B1881=1,
    IF($L1881=FALSE,
      VLOOKUP($A1881,ChapterTable!$1:$1048576,MATCH("최종"&amp;SUBSTITUTE(SUBSTITUTE(E$1,"standard",""),"|Float",""),ChapterTable!$1:$1,0),0),
      VLOOKUP($A1881-ChapterTable!$Q$11,ChapterTable!$1:$1048576,MATCH("최종"&amp;SUBSTITUTE(SUBSTITUTE(E$1,"standard",""),"|Float",""),ChapterTable!$1:$1,0),0)*ChapterTable!$Q$14
    ),
  OFFSET(E1881,-$B1881+IF($L1881,1,0),0)*
    (VLOOKUP(SUBSTITUTE(SUBSTITUTE(E$1,"standard",""),"|Float","")&amp;"인게임누적곱배수",ChapterTable!$S:$T,2,0)^C1881
    +VLOOKUP(SUBSTITUTE(SUBSTITUTE(E$1,"standard",""),"|Float","")&amp;"인게임누적합배수",ChapterTable!$S:$T,2,0)*C1881)
  )
  )
  )
)</f>
        <v>71464.282910156253</v>
      </c>
      <c r="F1881" s="1">
        <f ca="1">IF(AND($A1881=0,$B1881=1),
    VLOOKUP(1,ChapterTable!$1:$1048576,MATCH("최종"&amp;SUBSTITUTE(SUBSTITUTE(F$1,"standard",""),"|Float",""),ChapterTable!$1:$1,0),0)*ChapterTable!$Q$17,
  IF(AND($A1881=0,$B1881=0),
    F1882,
  IF($B1881=0,
    VLOOKUP($A1881,ChapterTable!$1:$1048576,MATCH("최종"&amp;SUBSTITUTE(SUBSTITUTE(F$1,"standard",""),"|Float",""),ChapterTable!$1:$1,0),0),
  IF($B1881=1,
    IF($L1881=FALSE,
      VLOOKUP($A1881,ChapterTable!$1:$1048576,MATCH("최종"&amp;SUBSTITUTE(SUBSTITUTE(F$1,"standard",""),"|Float",""),ChapterTable!$1:$1,0),0),
      VLOOKUP($A1881-ChapterTable!$Q$11,ChapterTable!$1:$1048576,MATCH("최종"&amp;SUBSTITUTE(SUBSTITUTE(F$1,"standard",""),"|Float",""),ChapterTable!$1:$1,0),0)*ChapterTable!$Q$14
    ),
  OFFSET(F1881,-$B1881+IF($L1881,1,0),0)*
    (VLOOKUP(SUBSTITUTE(SUBSTITUTE(F$1,"standard",""),"|Float","")&amp;"인게임누적곱배수",ChapterTable!$S:$T,2,0)^D1881
    +VLOOKUP(SUBSTITUTE(SUBSTITUTE(F$1,"standard",""),"|Float","")&amp;"인게임누적합배수",ChapterTable!$S:$T,2,0)*D1881)
  )
  )
  )
)</f>
        <v>26468.2529296875</v>
      </c>
      <c r="G1881" t="s">
        <v>76</v>
      </c>
      <c r="J1881" t="str">
        <f>IF(ISBLANK(I1881),"",
IFERROR(VLOOKUP(I1881,[1]StringTable!$1:$1048576,MATCH([1]StringTable!$B$1,[1]StringTable!$1:$1,0),0),
IFERROR(VLOOKUP(I1881,[1]InApkStringTable!$1:$1048576,MATCH([1]InApkStringTable!$B$1,[1]InApkStringTable!$1:$1,0),0),
"스트링없음")))</f>
        <v/>
      </c>
      <c r="L1881" t="b">
        <v>1</v>
      </c>
      <c r="N1881" t="str">
        <f>IF(ISBLANK(M1881),"",IF(ISERROR(VLOOKUP(M1881,MapTable!$A:$A,1,0)),"맵없음",""))</f>
        <v/>
      </c>
      <c r="O1881">
        <f t="shared" si="117"/>
        <v>21</v>
      </c>
      <c r="Q1881">
        <f t="shared" si="118"/>
        <v>21</v>
      </c>
      <c r="R1881" t="b">
        <f t="shared" ca="1" si="119"/>
        <v>0</v>
      </c>
      <c r="T1881" t="b">
        <f t="shared" ca="1" si="120"/>
        <v>0</v>
      </c>
      <c r="X1881" t="str">
        <f>IF(ISBLANK(W1881),"",
IF(ISERROR(FIND(",",W1881)),
  IF(ISERROR(VLOOKUP(W1881,MapTable!$A:$A,1,0)),"맵없음",
  ""),
IF(ISERROR(FIND(",",W1881,FIND(",",W1881)+1)),
  IF(OR(ISERROR(VLOOKUP(LEFT(W1881,FIND(",",W1881)-1),MapTable!$A:$A,1,0)),ISERROR(VLOOKUP(TRIM(MID(W1881,FIND(",",W1881)+1,999)),MapTable!$A:$A,1,0))),"맵없음",
  ""),
IF(ISERROR(FIND(",",W1881,FIND(",",W1881,FIND(",",W1881)+1)+1)),
  IF(OR(ISERROR(VLOOKUP(LEFT(W1881,FIND(",",W1881)-1),MapTable!$A:$A,1,0)),ISERROR(VLOOKUP(TRIM(MID(W1881,FIND(",",W1881)+1,FIND(",",W1881,FIND(",",W1881)+1)-FIND(",",W1881)-1)),MapTable!$A:$A,1,0)),ISERROR(VLOOKUP(TRIM(MID(W1881,FIND(",",W1881,FIND(",",W1881)+1)+1,999)),MapTable!$A:$A,1,0))),"맵없음",
  ""),
IF(ISERROR(FIND(",",W1881,FIND(",",W1881,FIND(",",W1881,FIND(",",W1881)+1)+1)+1)),
  IF(OR(ISERROR(VLOOKUP(LEFT(W1881,FIND(",",W1881)-1),MapTable!$A:$A,1,0)),ISERROR(VLOOKUP(TRIM(MID(W1881,FIND(",",W1881)+1,FIND(",",W1881,FIND(",",W1881)+1)-FIND(",",W1881)-1)),MapTable!$A:$A,1,0)),ISERROR(VLOOKUP(TRIM(MID(W1881,FIND(",",W1881,FIND(",",W1881)+1)+1,FIND(",",W1881,FIND(",",W1881,FIND(",",W1881)+1)+1)-FIND(",",W1881,FIND(",",W1881)+1)-1)),MapTable!$A:$A,1,0)),ISERROR(VLOOKUP(TRIM(MID(W1881,FIND(",",W1881,FIND(",",W1881,FIND(",",W1881)+1)+1)+1,999)),MapTable!$A:$A,1,0))),"맵없음",
  ""),
)))))</f>
        <v/>
      </c>
      <c r="AC1881" t="str">
        <f>IF(ISBLANK(AB1881),"",IF(ISERROR(VLOOKUP(AB1881,[3]DropTable!$A:$A,1,0)),"드랍없음",""))</f>
        <v/>
      </c>
      <c r="AE1881" t="str">
        <f>IF(ISBLANK(AD1881),"",IF(ISERROR(VLOOKUP(AD1881,[3]DropTable!$A:$A,1,0)),"드랍없음",""))</f>
        <v/>
      </c>
      <c r="AG1881">
        <v>9.8000000000000007</v>
      </c>
      <c r="AH1881">
        <v>1</v>
      </c>
    </row>
    <row r="1882" spans="1:34" x14ac:dyDescent="0.3">
      <c r="A1882">
        <v>15</v>
      </c>
      <c r="B1882">
        <v>41</v>
      </c>
      <c r="C1882">
        <f>IF(OR($L1882=TRUE,$A1882=0,MOD($A1882,ChapterTable!$S$20)&lt;&gt;0),
MAX(0,INT(($B1882+ChapterTable!$Q$26+VLOOKUP(SUBSTITUTE(C$1,"성장단계","")&amp;"단계오프셋",ChapterTable!$S:$T,2,0))/ChapterTable!$Q$23)),
MAX(0,INT(($B1882+ChapterTable!$S$26+VLOOKUP(SUBSTITUTE(C$1,"성장단계","")&amp;"보스단계오프셋",ChapterTable!$S:$T,2,0))/ChapterTable!$S$23)))</f>
        <v>4</v>
      </c>
      <c r="D1882">
        <f>IF(OR($L1882=TRUE,$A1882=0,MOD($A1882,ChapterTable!$S$20)&lt;&gt;0),
MAX(0,INT(($B1882+ChapterTable!$Q$26+VLOOKUP(SUBSTITUTE(D$1,"성장단계","")&amp;"단계오프셋",ChapterTable!$S:$T,2,0))/ChapterTable!$Q$23)),
MAX(0,INT(($B1882+ChapterTable!$S$26+VLOOKUP(SUBSTITUTE(D$1,"성장단계","")&amp;"보스단계오프셋",ChapterTable!$S:$T,2,0))/ChapterTable!$S$23)))</f>
        <v>4</v>
      </c>
      <c r="E1882" s="1">
        <f ca="1">IF(AND($A1882=0,$B1882=1),
    VLOOKUP(1,ChapterTable!$1:$1048576,MATCH("최종"&amp;SUBSTITUTE(SUBSTITUTE(E$1,"standard",""),"|Float",""),ChapterTable!$1:$1,0),0)*ChapterTable!$Q$17,
  IF(AND($A1882=0,$B1882=0),
    E1883,
  IF($B1882=0,
    VLOOKUP($A1882,ChapterTable!$1:$1048576,MATCH("최종"&amp;SUBSTITUTE(SUBSTITUTE(E$1,"standard",""),"|Float",""),ChapterTable!$1:$1,0),0),
  IF($B1882=1,
    IF($L1882=FALSE,
      VLOOKUP($A1882,ChapterTable!$1:$1048576,MATCH("최종"&amp;SUBSTITUTE(SUBSTITUTE(E$1,"standard",""),"|Float",""),ChapterTable!$1:$1,0),0),
      VLOOKUP($A1882-ChapterTable!$Q$11,ChapterTable!$1:$1048576,MATCH("최종"&amp;SUBSTITUTE(SUBSTITUTE(E$1,"standard",""),"|Float",""),ChapterTable!$1:$1,0),0)*ChapterTable!$Q$14
    ),
  OFFSET(E1882,-$B1882+IF($L1882,1,0),0)*
    (VLOOKUP(SUBSTITUTE(SUBSTITUTE(E$1,"standard",""),"|Float","")&amp;"인게임누적곱배수",ChapterTable!$S:$T,2,0)^C1882
    +VLOOKUP(SUBSTITUTE(SUBSTITUTE(E$1,"standard",""),"|Float","")&amp;"인게임누적합배수",ChapterTable!$S:$T,2,0)*C1882)
  )
  )
  )
)</f>
        <v>71464.282910156253</v>
      </c>
      <c r="F1882" s="1">
        <f ca="1">IF(AND($A1882=0,$B1882=1),
    VLOOKUP(1,ChapterTable!$1:$1048576,MATCH("최종"&amp;SUBSTITUTE(SUBSTITUTE(F$1,"standard",""),"|Float",""),ChapterTable!$1:$1,0),0)*ChapterTable!$Q$17,
  IF(AND($A1882=0,$B1882=0),
    F1883,
  IF($B1882=0,
    VLOOKUP($A1882,ChapterTable!$1:$1048576,MATCH("최종"&amp;SUBSTITUTE(SUBSTITUTE(F$1,"standard",""),"|Float",""),ChapterTable!$1:$1,0),0),
  IF($B1882=1,
    IF($L1882=FALSE,
      VLOOKUP($A1882,ChapterTable!$1:$1048576,MATCH("최종"&amp;SUBSTITUTE(SUBSTITUTE(F$1,"standard",""),"|Float",""),ChapterTable!$1:$1,0),0),
      VLOOKUP($A1882-ChapterTable!$Q$11,ChapterTable!$1:$1048576,MATCH("최종"&amp;SUBSTITUTE(SUBSTITUTE(F$1,"standard",""),"|Float",""),ChapterTable!$1:$1,0),0)*ChapterTable!$Q$14
    ),
  OFFSET(F1882,-$B1882+IF($L1882,1,0),0)*
    (VLOOKUP(SUBSTITUTE(SUBSTITUTE(F$1,"standard",""),"|Float","")&amp;"인게임누적곱배수",ChapterTable!$S:$T,2,0)^D1882
    +VLOOKUP(SUBSTITUTE(SUBSTITUTE(F$1,"standard",""),"|Float","")&amp;"인게임누적합배수",ChapterTable!$S:$T,2,0)*D1882)
  )
  )
  )
)</f>
        <v>29776.784545898438</v>
      </c>
      <c r="G1882" t="s">
        <v>76</v>
      </c>
      <c r="J1882" t="str">
        <f>IF(ISBLANK(I1882),"",
IFERROR(VLOOKUP(I1882,[1]StringTable!$1:$1048576,MATCH([1]StringTable!$B$1,[1]StringTable!$1:$1,0),0),
IFERROR(VLOOKUP(I1882,[1]InApkStringTable!$1:$1048576,MATCH([1]InApkStringTable!$B$1,[1]InApkStringTable!$1:$1,0),0),
"스트링없음")))</f>
        <v/>
      </c>
      <c r="L1882" t="b">
        <v>1</v>
      </c>
      <c r="N1882" t="str">
        <f>IF(ISBLANK(M1882),"",IF(ISERROR(VLOOKUP(M1882,MapTable!$A:$A,1,0)),"맵없음",""))</f>
        <v/>
      </c>
      <c r="O1882">
        <f t="shared" si="117"/>
        <v>5</v>
      </c>
      <c r="Q1882">
        <f t="shared" si="118"/>
        <v>5</v>
      </c>
      <c r="R1882" t="b">
        <f t="shared" ca="1" si="119"/>
        <v>0</v>
      </c>
      <c r="T1882" t="b">
        <f t="shared" ca="1" si="120"/>
        <v>0</v>
      </c>
      <c r="X1882" t="str">
        <f>IF(ISBLANK(W1882),"",
IF(ISERROR(FIND(",",W1882)),
  IF(ISERROR(VLOOKUP(W1882,MapTable!$A:$A,1,0)),"맵없음",
  ""),
IF(ISERROR(FIND(",",W1882,FIND(",",W1882)+1)),
  IF(OR(ISERROR(VLOOKUP(LEFT(W1882,FIND(",",W1882)-1),MapTable!$A:$A,1,0)),ISERROR(VLOOKUP(TRIM(MID(W1882,FIND(",",W1882)+1,999)),MapTable!$A:$A,1,0))),"맵없음",
  ""),
IF(ISERROR(FIND(",",W1882,FIND(",",W1882,FIND(",",W1882)+1)+1)),
  IF(OR(ISERROR(VLOOKUP(LEFT(W1882,FIND(",",W1882)-1),MapTable!$A:$A,1,0)),ISERROR(VLOOKUP(TRIM(MID(W1882,FIND(",",W1882)+1,FIND(",",W1882,FIND(",",W1882)+1)-FIND(",",W1882)-1)),MapTable!$A:$A,1,0)),ISERROR(VLOOKUP(TRIM(MID(W1882,FIND(",",W1882,FIND(",",W1882)+1)+1,999)),MapTable!$A:$A,1,0))),"맵없음",
  ""),
IF(ISERROR(FIND(",",W1882,FIND(",",W1882,FIND(",",W1882,FIND(",",W1882)+1)+1)+1)),
  IF(OR(ISERROR(VLOOKUP(LEFT(W1882,FIND(",",W1882)-1),MapTable!$A:$A,1,0)),ISERROR(VLOOKUP(TRIM(MID(W1882,FIND(",",W1882)+1,FIND(",",W1882,FIND(",",W1882)+1)-FIND(",",W1882)-1)),MapTable!$A:$A,1,0)),ISERROR(VLOOKUP(TRIM(MID(W1882,FIND(",",W1882,FIND(",",W1882)+1)+1,FIND(",",W1882,FIND(",",W1882,FIND(",",W1882)+1)+1)-FIND(",",W1882,FIND(",",W1882)+1)-1)),MapTable!$A:$A,1,0)),ISERROR(VLOOKUP(TRIM(MID(W1882,FIND(",",W1882,FIND(",",W1882,FIND(",",W1882)+1)+1)+1,999)),MapTable!$A:$A,1,0))),"맵없음",
  ""),
)))))</f>
        <v/>
      </c>
      <c r="AC1882" t="str">
        <f>IF(ISBLANK(AB1882),"",IF(ISERROR(VLOOKUP(AB1882,[3]DropTable!$A:$A,1,0)),"드랍없음",""))</f>
        <v/>
      </c>
      <c r="AE1882" t="str">
        <f>IF(ISBLANK(AD1882),"",IF(ISERROR(VLOOKUP(AD1882,[3]DropTable!$A:$A,1,0)),"드랍없음",""))</f>
        <v/>
      </c>
      <c r="AG1882">
        <v>9.8000000000000007</v>
      </c>
      <c r="AH1882">
        <v>1</v>
      </c>
    </row>
    <row r="1883" spans="1:34" x14ac:dyDescent="0.3">
      <c r="A1883">
        <v>15</v>
      </c>
      <c r="B1883">
        <v>42</v>
      </c>
      <c r="C1883">
        <f>IF(OR($L1883=TRUE,$A1883=0,MOD($A1883,ChapterTable!$S$20)&lt;&gt;0),
MAX(0,INT(($B1883+ChapterTable!$Q$26+VLOOKUP(SUBSTITUTE(C$1,"성장단계","")&amp;"단계오프셋",ChapterTable!$S:$T,2,0))/ChapterTable!$Q$23)),
MAX(0,INT(($B1883+ChapterTable!$S$26+VLOOKUP(SUBSTITUTE(C$1,"성장단계","")&amp;"보스단계오프셋",ChapterTable!$S:$T,2,0))/ChapterTable!$S$23)))</f>
        <v>4</v>
      </c>
      <c r="D1883">
        <f>IF(OR($L1883=TRUE,$A1883=0,MOD($A1883,ChapterTable!$S$20)&lt;&gt;0),
MAX(0,INT(($B1883+ChapterTable!$Q$26+VLOOKUP(SUBSTITUTE(D$1,"성장단계","")&amp;"단계오프셋",ChapterTable!$S:$T,2,0))/ChapterTable!$Q$23)),
MAX(0,INT(($B1883+ChapterTable!$S$26+VLOOKUP(SUBSTITUTE(D$1,"성장단계","")&amp;"보스단계오프셋",ChapterTable!$S:$T,2,0))/ChapterTable!$S$23)))</f>
        <v>4</v>
      </c>
      <c r="E1883" s="1">
        <f ca="1">IF(AND($A1883=0,$B1883=1),
    VLOOKUP(1,ChapterTable!$1:$1048576,MATCH("최종"&amp;SUBSTITUTE(SUBSTITUTE(E$1,"standard",""),"|Float",""),ChapterTable!$1:$1,0),0)*ChapterTable!$Q$17,
  IF(AND($A1883=0,$B1883=0),
    E1884,
  IF($B1883=0,
    VLOOKUP($A1883,ChapterTable!$1:$1048576,MATCH("최종"&amp;SUBSTITUTE(SUBSTITUTE(E$1,"standard",""),"|Float",""),ChapterTable!$1:$1,0),0),
  IF($B1883=1,
    IF($L1883=FALSE,
      VLOOKUP($A1883,ChapterTable!$1:$1048576,MATCH("최종"&amp;SUBSTITUTE(SUBSTITUTE(E$1,"standard",""),"|Float",""),ChapterTable!$1:$1,0),0),
      VLOOKUP($A1883-ChapterTable!$Q$11,ChapterTable!$1:$1048576,MATCH("최종"&amp;SUBSTITUTE(SUBSTITUTE(E$1,"standard",""),"|Float",""),ChapterTable!$1:$1,0),0)*ChapterTable!$Q$14
    ),
  OFFSET(E1883,-$B1883+IF($L1883,1,0),0)*
    (VLOOKUP(SUBSTITUTE(SUBSTITUTE(E$1,"standard",""),"|Float","")&amp;"인게임누적곱배수",ChapterTable!$S:$T,2,0)^C1883
    +VLOOKUP(SUBSTITUTE(SUBSTITUTE(E$1,"standard",""),"|Float","")&amp;"인게임누적합배수",ChapterTable!$S:$T,2,0)*C1883)
  )
  )
  )
)</f>
        <v>71464.282910156253</v>
      </c>
      <c r="F1883" s="1">
        <f ca="1">IF(AND($A1883=0,$B1883=1),
    VLOOKUP(1,ChapterTable!$1:$1048576,MATCH("최종"&amp;SUBSTITUTE(SUBSTITUTE(F$1,"standard",""),"|Float",""),ChapterTable!$1:$1,0),0)*ChapterTable!$Q$17,
  IF(AND($A1883=0,$B1883=0),
    F1884,
  IF($B1883=0,
    VLOOKUP($A1883,ChapterTable!$1:$1048576,MATCH("최종"&amp;SUBSTITUTE(SUBSTITUTE(F$1,"standard",""),"|Float",""),ChapterTable!$1:$1,0),0),
  IF($B1883=1,
    IF($L1883=FALSE,
      VLOOKUP($A1883,ChapterTable!$1:$1048576,MATCH("최종"&amp;SUBSTITUTE(SUBSTITUTE(F$1,"standard",""),"|Float",""),ChapterTable!$1:$1,0),0),
      VLOOKUP($A1883-ChapterTable!$Q$11,ChapterTable!$1:$1048576,MATCH("최종"&amp;SUBSTITUTE(SUBSTITUTE(F$1,"standard",""),"|Float",""),ChapterTable!$1:$1,0),0)*ChapterTable!$Q$14
    ),
  OFFSET(F1883,-$B1883+IF($L1883,1,0),0)*
    (VLOOKUP(SUBSTITUTE(SUBSTITUTE(F$1,"standard",""),"|Float","")&amp;"인게임누적곱배수",ChapterTable!$S:$T,2,0)^D1883
    +VLOOKUP(SUBSTITUTE(SUBSTITUTE(F$1,"standard",""),"|Float","")&amp;"인게임누적합배수",ChapterTable!$S:$T,2,0)*D1883)
  )
  )
  )
)</f>
        <v>29776.784545898438</v>
      </c>
      <c r="G1883" t="s">
        <v>76</v>
      </c>
      <c r="J1883" t="str">
        <f>IF(ISBLANK(I1883),"",
IFERROR(VLOOKUP(I1883,[1]StringTable!$1:$1048576,MATCH([1]StringTable!$B$1,[1]StringTable!$1:$1,0),0),
IFERROR(VLOOKUP(I1883,[1]InApkStringTable!$1:$1048576,MATCH([1]InApkStringTable!$B$1,[1]InApkStringTable!$1:$1,0),0),
"스트링없음")))</f>
        <v/>
      </c>
      <c r="L1883" t="b">
        <v>1</v>
      </c>
      <c r="N1883" t="str">
        <f>IF(ISBLANK(M1883),"",IF(ISERROR(VLOOKUP(M1883,MapTable!$A:$A,1,0)),"맵없음",""))</f>
        <v/>
      </c>
      <c r="O1883">
        <f t="shared" si="117"/>
        <v>5</v>
      </c>
      <c r="Q1883">
        <f t="shared" si="118"/>
        <v>5</v>
      </c>
      <c r="R1883" t="b">
        <f t="shared" ca="1" si="119"/>
        <v>0</v>
      </c>
      <c r="T1883" t="b">
        <f t="shared" ca="1" si="120"/>
        <v>0</v>
      </c>
      <c r="X1883" t="str">
        <f>IF(ISBLANK(W1883),"",
IF(ISERROR(FIND(",",W1883)),
  IF(ISERROR(VLOOKUP(W1883,MapTable!$A:$A,1,0)),"맵없음",
  ""),
IF(ISERROR(FIND(",",W1883,FIND(",",W1883)+1)),
  IF(OR(ISERROR(VLOOKUP(LEFT(W1883,FIND(",",W1883)-1),MapTable!$A:$A,1,0)),ISERROR(VLOOKUP(TRIM(MID(W1883,FIND(",",W1883)+1,999)),MapTable!$A:$A,1,0))),"맵없음",
  ""),
IF(ISERROR(FIND(",",W1883,FIND(",",W1883,FIND(",",W1883)+1)+1)),
  IF(OR(ISERROR(VLOOKUP(LEFT(W1883,FIND(",",W1883)-1),MapTable!$A:$A,1,0)),ISERROR(VLOOKUP(TRIM(MID(W1883,FIND(",",W1883)+1,FIND(",",W1883,FIND(",",W1883)+1)-FIND(",",W1883)-1)),MapTable!$A:$A,1,0)),ISERROR(VLOOKUP(TRIM(MID(W1883,FIND(",",W1883,FIND(",",W1883)+1)+1,999)),MapTable!$A:$A,1,0))),"맵없음",
  ""),
IF(ISERROR(FIND(",",W1883,FIND(",",W1883,FIND(",",W1883,FIND(",",W1883)+1)+1)+1)),
  IF(OR(ISERROR(VLOOKUP(LEFT(W1883,FIND(",",W1883)-1),MapTable!$A:$A,1,0)),ISERROR(VLOOKUP(TRIM(MID(W1883,FIND(",",W1883)+1,FIND(",",W1883,FIND(",",W1883)+1)-FIND(",",W1883)-1)),MapTable!$A:$A,1,0)),ISERROR(VLOOKUP(TRIM(MID(W1883,FIND(",",W1883,FIND(",",W1883)+1)+1,FIND(",",W1883,FIND(",",W1883,FIND(",",W1883)+1)+1)-FIND(",",W1883,FIND(",",W1883)+1)-1)),MapTable!$A:$A,1,0)),ISERROR(VLOOKUP(TRIM(MID(W1883,FIND(",",W1883,FIND(",",W1883,FIND(",",W1883)+1)+1)+1,999)),MapTable!$A:$A,1,0))),"맵없음",
  ""),
)))))</f>
        <v/>
      </c>
      <c r="AC1883" t="str">
        <f>IF(ISBLANK(AB1883),"",IF(ISERROR(VLOOKUP(AB1883,[3]DropTable!$A:$A,1,0)),"드랍없음",""))</f>
        <v/>
      </c>
      <c r="AE1883" t="str">
        <f>IF(ISBLANK(AD1883),"",IF(ISERROR(VLOOKUP(AD1883,[3]DropTable!$A:$A,1,0)),"드랍없음",""))</f>
        <v/>
      </c>
      <c r="AG1883">
        <v>9.8000000000000007</v>
      </c>
      <c r="AH1883">
        <v>1</v>
      </c>
    </row>
    <row r="1884" spans="1:34" x14ac:dyDescent="0.3">
      <c r="A1884">
        <v>15</v>
      </c>
      <c r="B1884">
        <v>43</v>
      </c>
      <c r="C1884">
        <f>IF(OR($L1884=TRUE,$A1884=0,MOD($A1884,ChapterTable!$S$20)&lt;&gt;0),
MAX(0,INT(($B1884+ChapterTable!$Q$26+VLOOKUP(SUBSTITUTE(C$1,"성장단계","")&amp;"단계오프셋",ChapterTable!$S:$T,2,0))/ChapterTable!$Q$23)),
MAX(0,INT(($B1884+ChapterTable!$S$26+VLOOKUP(SUBSTITUTE(C$1,"성장단계","")&amp;"보스단계오프셋",ChapterTable!$S:$T,2,0))/ChapterTable!$S$23)))</f>
        <v>4</v>
      </c>
      <c r="D1884">
        <f>IF(OR($L1884=TRUE,$A1884=0,MOD($A1884,ChapterTable!$S$20)&lt;&gt;0),
MAX(0,INT(($B1884+ChapterTable!$Q$26+VLOOKUP(SUBSTITUTE(D$1,"성장단계","")&amp;"단계오프셋",ChapterTable!$S:$T,2,0))/ChapterTable!$Q$23)),
MAX(0,INT(($B1884+ChapterTable!$S$26+VLOOKUP(SUBSTITUTE(D$1,"성장단계","")&amp;"보스단계오프셋",ChapterTable!$S:$T,2,0))/ChapterTable!$S$23)))</f>
        <v>4</v>
      </c>
      <c r="E1884" s="1">
        <f ca="1">IF(AND($A1884=0,$B1884=1),
    VLOOKUP(1,ChapterTable!$1:$1048576,MATCH("최종"&amp;SUBSTITUTE(SUBSTITUTE(E$1,"standard",""),"|Float",""),ChapterTable!$1:$1,0),0)*ChapterTable!$Q$17,
  IF(AND($A1884=0,$B1884=0),
    E1885,
  IF($B1884=0,
    VLOOKUP($A1884,ChapterTable!$1:$1048576,MATCH("최종"&amp;SUBSTITUTE(SUBSTITUTE(E$1,"standard",""),"|Float",""),ChapterTable!$1:$1,0),0),
  IF($B1884=1,
    IF($L1884=FALSE,
      VLOOKUP($A1884,ChapterTable!$1:$1048576,MATCH("최종"&amp;SUBSTITUTE(SUBSTITUTE(E$1,"standard",""),"|Float",""),ChapterTable!$1:$1,0),0),
      VLOOKUP($A1884-ChapterTable!$Q$11,ChapterTable!$1:$1048576,MATCH("최종"&amp;SUBSTITUTE(SUBSTITUTE(E$1,"standard",""),"|Float",""),ChapterTable!$1:$1,0),0)*ChapterTable!$Q$14
    ),
  OFFSET(E1884,-$B1884+IF($L1884,1,0),0)*
    (VLOOKUP(SUBSTITUTE(SUBSTITUTE(E$1,"standard",""),"|Float","")&amp;"인게임누적곱배수",ChapterTable!$S:$T,2,0)^C1884
    +VLOOKUP(SUBSTITUTE(SUBSTITUTE(E$1,"standard",""),"|Float","")&amp;"인게임누적합배수",ChapterTable!$S:$T,2,0)*C1884)
  )
  )
  )
)</f>
        <v>71464.282910156253</v>
      </c>
      <c r="F1884" s="1">
        <f ca="1">IF(AND($A1884=0,$B1884=1),
    VLOOKUP(1,ChapterTable!$1:$1048576,MATCH("최종"&amp;SUBSTITUTE(SUBSTITUTE(F$1,"standard",""),"|Float",""),ChapterTable!$1:$1,0),0)*ChapterTable!$Q$17,
  IF(AND($A1884=0,$B1884=0),
    F1885,
  IF($B1884=0,
    VLOOKUP($A1884,ChapterTable!$1:$1048576,MATCH("최종"&amp;SUBSTITUTE(SUBSTITUTE(F$1,"standard",""),"|Float",""),ChapterTable!$1:$1,0),0),
  IF($B1884=1,
    IF($L1884=FALSE,
      VLOOKUP($A1884,ChapterTable!$1:$1048576,MATCH("최종"&amp;SUBSTITUTE(SUBSTITUTE(F$1,"standard",""),"|Float",""),ChapterTable!$1:$1,0),0),
      VLOOKUP($A1884-ChapterTable!$Q$11,ChapterTable!$1:$1048576,MATCH("최종"&amp;SUBSTITUTE(SUBSTITUTE(F$1,"standard",""),"|Float",""),ChapterTable!$1:$1,0),0)*ChapterTable!$Q$14
    ),
  OFFSET(F1884,-$B1884+IF($L1884,1,0),0)*
    (VLOOKUP(SUBSTITUTE(SUBSTITUTE(F$1,"standard",""),"|Float","")&amp;"인게임누적곱배수",ChapterTable!$S:$T,2,0)^D1884
    +VLOOKUP(SUBSTITUTE(SUBSTITUTE(F$1,"standard",""),"|Float","")&amp;"인게임누적합배수",ChapterTable!$S:$T,2,0)*D1884)
  )
  )
  )
)</f>
        <v>29776.784545898438</v>
      </c>
      <c r="G1884" t="s">
        <v>76</v>
      </c>
      <c r="J1884" t="str">
        <f>IF(ISBLANK(I1884),"",
IFERROR(VLOOKUP(I1884,[1]StringTable!$1:$1048576,MATCH([1]StringTable!$B$1,[1]StringTable!$1:$1,0),0),
IFERROR(VLOOKUP(I1884,[1]InApkStringTable!$1:$1048576,MATCH([1]InApkStringTable!$B$1,[1]InApkStringTable!$1:$1,0),0),
"스트링없음")))</f>
        <v/>
      </c>
      <c r="L1884" t="b">
        <v>1</v>
      </c>
      <c r="N1884" t="str">
        <f>IF(ISBLANK(M1884),"",IF(ISERROR(VLOOKUP(M1884,MapTable!$A:$A,1,0)),"맵없음",""))</f>
        <v/>
      </c>
      <c r="O1884">
        <f t="shared" si="117"/>
        <v>5</v>
      </c>
      <c r="Q1884">
        <f t="shared" si="118"/>
        <v>5</v>
      </c>
      <c r="R1884" t="b">
        <f t="shared" ca="1" si="119"/>
        <v>0</v>
      </c>
      <c r="T1884" t="b">
        <f t="shared" ca="1" si="120"/>
        <v>0</v>
      </c>
      <c r="X1884" t="str">
        <f>IF(ISBLANK(W1884),"",
IF(ISERROR(FIND(",",W1884)),
  IF(ISERROR(VLOOKUP(W1884,MapTable!$A:$A,1,0)),"맵없음",
  ""),
IF(ISERROR(FIND(",",W1884,FIND(",",W1884)+1)),
  IF(OR(ISERROR(VLOOKUP(LEFT(W1884,FIND(",",W1884)-1),MapTable!$A:$A,1,0)),ISERROR(VLOOKUP(TRIM(MID(W1884,FIND(",",W1884)+1,999)),MapTable!$A:$A,1,0))),"맵없음",
  ""),
IF(ISERROR(FIND(",",W1884,FIND(",",W1884,FIND(",",W1884)+1)+1)),
  IF(OR(ISERROR(VLOOKUP(LEFT(W1884,FIND(",",W1884)-1),MapTable!$A:$A,1,0)),ISERROR(VLOOKUP(TRIM(MID(W1884,FIND(",",W1884)+1,FIND(",",W1884,FIND(",",W1884)+1)-FIND(",",W1884)-1)),MapTable!$A:$A,1,0)),ISERROR(VLOOKUP(TRIM(MID(W1884,FIND(",",W1884,FIND(",",W1884)+1)+1,999)),MapTable!$A:$A,1,0))),"맵없음",
  ""),
IF(ISERROR(FIND(",",W1884,FIND(",",W1884,FIND(",",W1884,FIND(",",W1884)+1)+1)+1)),
  IF(OR(ISERROR(VLOOKUP(LEFT(W1884,FIND(",",W1884)-1),MapTable!$A:$A,1,0)),ISERROR(VLOOKUP(TRIM(MID(W1884,FIND(",",W1884)+1,FIND(",",W1884,FIND(",",W1884)+1)-FIND(",",W1884)-1)),MapTable!$A:$A,1,0)),ISERROR(VLOOKUP(TRIM(MID(W1884,FIND(",",W1884,FIND(",",W1884)+1)+1,FIND(",",W1884,FIND(",",W1884,FIND(",",W1884)+1)+1)-FIND(",",W1884,FIND(",",W1884)+1)-1)),MapTable!$A:$A,1,0)),ISERROR(VLOOKUP(TRIM(MID(W1884,FIND(",",W1884,FIND(",",W1884,FIND(",",W1884)+1)+1)+1,999)),MapTable!$A:$A,1,0))),"맵없음",
  ""),
)))))</f>
        <v/>
      </c>
      <c r="AC1884" t="str">
        <f>IF(ISBLANK(AB1884),"",IF(ISERROR(VLOOKUP(AB1884,[3]DropTable!$A:$A,1,0)),"드랍없음",""))</f>
        <v/>
      </c>
      <c r="AE1884" t="str">
        <f>IF(ISBLANK(AD1884),"",IF(ISERROR(VLOOKUP(AD1884,[3]DropTable!$A:$A,1,0)),"드랍없음",""))</f>
        <v/>
      </c>
      <c r="AG1884">
        <v>9.8000000000000007</v>
      </c>
      <c r="AH1884">
        <v>1</v>
      </c>
    </row>
    <row r="1885" spans="1:34" x14ac:dyDescent="0.3">
      <c r="A1885">
        <v>15</v>
      </c>
      <c r="B1885">
        <v>44</v>
      </c>
      <c r="C1885">
        <f>IF(OR($L1885=TRUE,$A1885=0,MOD($A1885,ChapterTable!$S$20)&lt;&gt;0),
MAX(0,INT(($B1885+ChapterTable!$Q$26+VLOOKUP(SUBSTITUTE(C$1,"성장단계","")&amp;"단계오프셋",ChapterTable!$S:$T,2,0))/ChapterTable!$Q$23)),
MAX(0,INT(($B1885+ChapterTable!$S$26+VLOOKUP(SUBSTITUTE(C$1,"성장단계","")&amp;"보스단계오프셋",ChapterTable!$S:$T,2,0))/ChapterTable!$S$23)))</f>
        <v>4</v>
      </c>
      <c r="D1885">
        <f>IF(OR($L1885=TRUE,$A1885=0,MOD($A1885,ChapterTable!$S$20)&lt;&gt;0),
MAX(0,INT(($B1885+ChapterTable!$Q$26+VLOOKUP(SUBSTITUTE(D$1,"성장단계","")&amp;"단계오프셋",ChapterTable!$S:$T,2,0))/ChapterTable!$Q$23)),
MAX(0,INT(($B1885+ChapterTable!$S$26+VLOOKUP(SUBSTITUTE(D$1,"성장단계","")&amp;"보스단계오프셋",ChapterTable!$S:$T,2,0))/ChapterTable!$S$23)))</f>
        <v>4</v>
      </c>
      <c r="E1885" s="1">
        <f ca="1">IF(AND($A1885=0,$B1885=1),
    VLOOKUP(1,ChapterTable!$1:$1048576,MATCH("최종"&amp;SUBSTITUTE(SUBSTITUTE(E$1,"standard",""),"|Float",""),ChapterTable!$1:$1,0),0)*ChapterTable!$Q$17,
  IF(AND($A1885=0,$B1885=0),
    E1886,
  IF($B1885=0,
    VLOOKUP($A1885,ChapterTable!$1:$1048576,MATCH("최종"&amp;SUBSTITUTE(SUBSTITUTE(E$1,"standard",""),"|Float",""),ChapterTable!$1:$1,0),0),
  IF($B1885=1,
    IF($L1885=FALSE,
      VLOOKUP($A1885,ChapterTable!$1:$1048576,MATCH("최종"&amp;SUBSTITUTE(SUBSTITUTE(E$1,"standard",""),"|Float",""),ChapterTable!$1:$1,0),0),
      VLOOKUP($A1885-ChapterTable!$Q$11,ChapterTable!$1:$1048576,MATCH("최종"&amp;SUBSTITUTE(SUBSTITUTE(E$1,"standard",""),"|Float",""),ChapterTable!$1:$1,0),0)*ChapterTable!$Q$14
    ),
  OFFSET(E1885,-$B1885+IF($L1885,1,0),0)*
    (VLOOKUP(SUBSTITUTE(SUBSTITUTE(E$1,"standard",""),"|Float","")&amp;"인게임누적곱배수",ChapterTable!$S:$T,2,0)^C1885
    +VLOOKUP(SUBSTITUTE(SUBSTITUTE(E$1,"standard",""),"|Float","")&amp;"인게임누적합배수",ChapterTable!$S:$T,2,0)*C1885)
  )
  )
  )
)</f>
        <v>71464.282910156253</v>
      </c>
      <c r="F1885" s="1">
        <f ca="1">IF(AND($A1885=0,$B1885=1),
    VLOOKUP(1,ChapterTable!$1:$1048576,MATCH("최종"&amp;SUBSTITUTE(SUBSTITUTE(F$1,"standard",""),"|Float",""),ChapterTable!$1:$1,0),0)*ChapterTable!$Q$17,
  IF(AND($A1885=0,$B1885=0),
    F1886,
  IF($B1885=0,
    VLOOKUP($A1885,ChapterTable!$1:$1048576,MATCH("최종"&amp;SUBSTITUTE(SUBSTITUTE(F$1,"standard",""),"|Float",""),ChapterTable!$1:$1,0),0),
  IF($B1885=1,
    IF($L1885=FALSE,
      VLOOKUP($A1885,ChapterTable!$1:$1048576,MATCH("최종"&amp;SUBSTITUTE(SUBSTITUTE(F$1,"standard",""),"|Float",""),ChapterTable!$1:$1,0),0),
      VLOOKUP($A1885-ChapterTable!$Q$11,ChapterTable!$1:$1048576,MATCH("최종"&amp;SUBSTITUTE(SUBSTITUTE(F$1,"standard",""),"|Float",""),ChapterTable!$1:$1,0),0)*ChapterTable!$Q$14
    ),
  OFFSET(F1885,-$B1885+IF($L1885,1,0),0)*
    (VLOOKUP(SUBSTITUTE(SUBSTITUTE(F$1,"standard",""),"|Float","")&amp;"인게임누적곱배수",ChapterTable!$S:$T,2,0)^D1885
    +VLOOKUP(SUBSTITUTE(SUBSTITUTE(F$1,"standard",""),"|Float","")&amp;"인게임누적합배수",ChapterTable!$S:$T,2,0)*D1885)
  )
  )
  )
)</f>
        <v>29776.784545898438</v>
      </c>
      <c r="G1885" t="s">
        <v>76</v>
      </c>
      <c r="J1885" t="str">
        <f>IF(ISBLANK(I1885),"",
IFERROR(VLOOKUP(I1885,[1]StringTable!$1:$1048576,MATCH([1]StringTable!$B$1,[1]StringTable!$1:$1,0),0),
IFERROR(VLOOKUP(I1885,[1]InApkStringTable!$1:$1048576,MATCH([1]InApkStringTable!$B$1,[1]InApkStringTable!$1:$1,0),0),
"스트링없음")))</f>
        <v/>
      </c>
      <c r="L1885" t="b">
        <v>1</v>
      </c>
      <c r="N1885" t="str">
        <f>IF(ISBLANK(M1885),"",IF(ISERROR(VLOOKUP(M1885,MapTable!$A:$A,1,0)),"맵없음",""))</f>
        <v/>
      </c>
      <c r="O1885">
        <f t="shared" si="117"/>
        <v>5</v>
      </c>
      <c r="Q1885">
        <f t="shared" si="118"/>
        <v>5</v>
      </c>
      <c r="R1885" t="b">
        <f t="shared" ca="1" si="119"/>
        <v>0</v>
      </c>
      <c r="T1885" t="b">
        <f t="shared" ca="1" si="120"/>
        <v>0</v>
      </c>
      <c r="X1885" t="str">
        <f>IF(ISBLANK(W1885),"",
IF(ISERROR(FIND(",",W1885)),
  IF(ISERROR(VLOOKUP(W1885,MapTable!$A:$A,1,0)),"맵없음",
  ""),
IF(ISERROR(FIND(",",W1885,FIND(",",W1885)+1)),
  IF(OR(ISERROR(VLOOKUP(LEFT(W1885,FIND(",",W1885)-1),MapTable!$A:$A,1,0)),ISERROR(VLOOKUP(TRIM(MID(W1885,FIND(",",W1885)+1,999)),MapTable!$A:$A,1,0))),"맵없음",
  ""),
IF(ISERROR(FIND(",",W1885,FIND(",",W1885,FIND(",",W1885)+1)+1)),
  IF(OR(ISERROR(VLOOKUP(LEFT(W1885,FIND(",",W1885)-1),MapTable!$A:$A,1,0)),ISERROR(VLOOKUP(TRIM(MID(W1885,FIND(",",W1885)+1,FIND(",",W1885,FIND(",",W1885)+1)-FIND(",",W1885)-1)),MapTable!$A:$A,1,0)),ISERROR(VLOOKUP(TRIM(MID(W1885,FIND(",",W1885,FIND(",",W1885)+1)+1,999)),MapTable!$A:$A,1,0))),"맵없음",
  ""),
IF(ISERROR(FIND(",",W1885,FIND(",",W1885,FIND(",",W1885,FIND(",",W1885)+1)+1)+1)),
  IF(OR(ISERROR(VLOOKUP(LEFT(W1885,FIND(",",W1885)-1),MapTable!$A:$A,1,0)),ISERROR(VLOOKUP(TRIM(MID(W1885,FIND(",",W1885)+1,FIND(",",W1885,FIND(",",W1885)+1)-FIND(",",W1885)-1)),MapTable!$A:$A,1,0)),ISERROR(VLOOKUP(TRIM(MID(W1885,FIND(",",W1885,FIND(",",W1885)+1)+1,FIND(",",W1885,FIND(",",W1885,FIND(",",W1885)+1)+1)-FIND(",",W1885,FIND(",",W1885)+1)-1)),MapTable!$A:$A,1,0)),ISERROR(VLOOKUP(TRIM(MID(W1885,FIND(",",W1885,FIND(",",W1885,FIND(",",W1885)+1)+1)+1,999)),MapTable!$A:$A,1,0))),"맵없음",
  ""),
)))))</f>
        <v/>
      </c>
      <c r="AC1885" t="str">
        <f>IF(ISBLANK(AB1885),"",IF(ISERROR(VLOOKUP(AB1885,[3]DropTable!$A:$A,1,0)),"드랍없음",""))</f>
        <v/>
      </c>
      <c r="AE1885" t="str">
        <f>IF(ISBLANK(AD1885),"",IF(ISERROR(VLOOKUP(AD1885,[3]DropTable!$A:$A,1,0)),"드랍없음",""))</f>
        <v/>
      </c>
      <c r="AG1885">
        <v>9.8000000000000007</v>
      </c>
      <c r="AH1885">
        <v>1</v>
      </c>
    </row>
    <row r="1886" spans="1:34" x14ac:dyDescent="0.3">
      <c r="A1886">
        <v>15</v>
      </c>
      <c r="B1886">
        <v>45</v>
      </c>
      <c r="C1886">
        <f>IF(OR($L1886=TRUE,$A1886=0,MOD($A1886,ChapterTable!$S$20)&lt;&gt;0),
MAX(0,INT(($B1886+ChapterTable!$Q$26+VLOOKUP(SUBSTITUTE(C$1,"성장단계","")&amp;"단계오프셋",ChapterTable!$S:$T,2,0))/ChapterTable!$Q$23)),
MAX(0,INT(($B1886+ChapterTable!$S$26+VLOOKUP(SUBSTITUTE(C$1,"성장단계","")&amp;"보스단계오프셋",ChapterTable!$S:$T,2,0))/ChapterTable!$S$23)))</f>
        <v>4</v>
      </c>
      <c r="D1886">
        <f>IF(OR($L1886=TRUE,$A1886=0,MOD($A1886,ChapterTable!$S$20)&lt;&gt;0),
MAX(0,INT(($B1886+ChapterTable!$Q$26+VLOOKUP(SUBSTITUTE(D$1,"성장단계","")&amp;"단계오프셋",ChapterTable!$S:$T,2,0))/ChapterTable!$Q$23)),
MAX(0,INT(($B1886+ChapterTable!$S$26+VLOOKUP(SUBSTITUTE(D$1,"성장단계","")&amp;"보스단계오프셋",ChapterTable!$S:$T,2,0))/ChapterTable!$S$23)))</f>
        <v>4</v>
      </c>
      <c r="E1886" s="1">
        <f ca="1">IF(AND($A1886=0,$B1886=1),
    VLOOKUP(1,ChapterTable!$1:$1048576,MATCH("최종"&amp;SUBSTITUTE(SUBSTITUTE(E$1,"standard",""),"|Float",""),ChapterTable!$1:$1,0),0)*ChapterTable!$Q$17,
  IF(AND($A1886=0,$B1886=0),
    E1887,
  IF($B1886=0,
    VLOOKUP($A1886,ChapterTable!$1:$1048576,MATCH("최종"&amp;SUBSTITUTE(SUBSTITUTE(E$1,"standard",""),"|Float",""),ChapterTable!$1:$1,0),0),
  IF($B1886=1,
    IF($L1886=FALSE,
      VLOOKUP($A1886,ChapterTable!$1:$1048576,MATCH("최종"&amp;SUBSTITUTE(SUBSTITUTE(E$1,"standard",""),"|Float",""),ChapterTable!$1:$1,0),0),
      VLOOKUP($A1886-ChapterTable!$Q$11,ChapterTable!$1:$1048576,MATCH("최종"&amp;SUBSTITUTE(SUBSTITUTE(E$1,"standard",""),"|Float",""),ChapterTable!$1:$1,0),0)*ChapterTable!$Q$14
    ),
  OFFSET(E1886,-$B1886+IF($L1886,1,0),0)*
    (VLOOKUP(SUBSTITUTE(SUBSTITUTE(E$1,"standard",""),"|Float","")&amp;"인게임누적곱배수",ChapterTable!$S:$T,2,0)^C1886
    +VLOOKUP(SUBSTITUTE(SUBSTITUTE(E$1,"standard",""),"|Float","")&amp;"인게임누적합배수",ChapterTable!$S:$T,2,0)*C1886)
  )
  )
  )
)</f>
        <v>71464.282910156253</v>
      </c>
      <c r="F1886" s="1">
        <f ca="1">IF(AND($A1886=0,$B1886=1),
    VLOOKUP(1,ChapterTable!$1:$1048576,MATCH("최종"&amp;SUBSTITUTE(SUBSTITUTE(F$1,"standard",""),"|Float",""),ChapterTable!$1:$1,0),0)*ChapterTable!$Q$17,
  IF(AND($A1886=0,$B1886=0),
    F1887,
  IF($B1886=0,
    VLOOKUP($A1886,ChapterTable!$1:$1048576,MATCH("최종"&amp;SUBSTITUTE(SUBSTITUTE(F$1,"standard",""),"|Float",""),ChapterTable!$1:$1,0),0),
  IF($B1886=1,
    IF($L1886=FALSE,
      VLOOKUP($A1886,ChapterTable!$1:$1048576,MATCH("최종"&amp;SUBSTITUTE(SUBSTITUTE(F$1,"standard",""),"|Float",""),ChapterTable!$1:$1,0),0),
      VLOOKUP($A1886-ChapterTable!$Q$11,ChapterTable!$1:$1048576,MATCH("최종"&amp;SUBSTITUTE(SUBSTITUTE(F$1,"standard",""),"|Float",""),ChapterTable!$1:$1,0),0)*ChapterTable!$Q$14
    ),
  OFFSET(F1886,-$B1886+IF($L1886,1,0),0)*
    (VLOOKUP(SUBSTITUTE(SUBSTITUTE(F$1,"standard",""),"|Float","")&amp;"인게임누적곱배수",ChapterTable!$S:$T,2,0)^D1886
    +VLOOKUP(SUBSTITUTE(SUBSTITUTE(F$1,"standard",""),"|Float","")&amp;"인게임누적합배수",ChapterTable!$S:$T,2,0)*D1886)
  )
  )
  )
)</f>
        <v>29776.784545898438</v>
      </c>
      <c r="G1886" t="s">
        <v>76</v>
      </c>
      <c r="J1886" t="str">
        <f>IF(ISBLANK(I1886),"",
IFERROR(VLOOKUP(I1886,[1]StringTable!$1:$1048576,MATCH([1]StringTable!$B$1,[1]StringTable!$1:$1,0),0),
IFERROR(VLOOKUP(I1886,[1]InApkStringTable!$1:$1048576,MATCH([1]InApkStringTable!$B$1,[1]InApkStringTable!$1:$1,0),0),
"스트링없음")))</f>
        <v/>
      </c>
      <c r="L1886" t="b">
        <v>1</v>
      </c>
      <c r="N1886" t="str">
        <f>IF(ISBLANK(M1886),"",IF(ISERROR(VLOOKUP(M1886,MapTable!$A:$A,1,0)),"맵없음",""))</f>
        <v/>
      </c>
      <c r="O1886">
        <f t="shared" si="117"/>
        <v>11</v>
      </c>
      <c r="Q1886">
        <f t="shared" si="118"/>
        <v>11</v>
      </c>
      <c r="R1886" t="b">
        <f t="shared" ca="1" si="119"/>
        <v>0</v>
      </c>
      <c r="T1886" t="b">
        <f t="shared" ca="1" si="120"/>
        <v>0</v>
      </c>
      <c r="X1886" t="str">
        <f>IF(ISBLANK(W1886),"",
IF(ISERROR(FIND(",",W1886)),
  IF(ISERROR(VLOOKUP(W1886,MapTable!$A:$A,1,0)),"맵없음",
  ""),
IF(ISERROR(FIND(",",W1886,FIND(",",W1886)+1)),
  IF(OR(ISERROR(VLOOKUP(LEFT(W1886,FIND(",",W1886)-1),MapTable!$A:$A,1,0)),ISERROR(VLOOKUP(TRIM(MID(W1886,FIND(",",W1886)+1,999)),MapTable!$A:$A,1,0))),"맵없음",
  ""),
IF(ISERROR(FIND(",",W1886,FIND(",",W1886,FIND(",",W1886)+1)+1)),
  IF(OR(ISERROR(VLOOKUP(LEFT(W1886,FIND(",",W1886)-1),MapTable!$A:$A,1,0)),ISERROR(VLOOKUP(TRIM(MID(W1886,FIND(",",W1886)+1,FIND(",",W1886,FIND(",",W1886)+1)-FIND(",",W1886)-1)),MapTable!$A:$A,1,0)),ISERROR(VLOOKUP(TRIM(MID(W1886,FIND(",",W1886,FIND(",",W1886)+1)+1,999)),MapTable!$A:$A,1,0))),"맵없음",
  ""),
IF(ISERROR(FIND(",",W1886,FIND(",",W1886,FIND(",",W1886,FIND(",",W1886)+1)+1)+1)),
  IF(OR(ISERROR(VLOOKUP(LEFT(W1886,FIND(",",W1886)-1),MapTable!$A:$A,1,0)),ISERROR(VLOOKUP(TRIM(MID(W1886,FIND(",",W1886)+1,FIND(",",W1886,FIND(",",W1886)+1)-FIND(",",W1886)-1)),MapTable!$A:$A,1,0)),ISERROR(VLOOKUP(TRIM(MID(W1886,FIND(",",W1886,FIND(",",W1886)+1)+1,FIND(",",W1886,FIND(",",W1886,FIND(",",W1886)+1)+1)-FIND(",",W1886,FIND(",",W1886)+1)-1)),MapTable!$A:$A,1,0)),ISERROR(VLOOKUP(TRIM(MID(W1886,FIND(",",W1886,FIND(",",W1886,FIND(",",W1886)+1)+1)+1,999)),MapTable!$A:$A,1,0))),"맵없음",
  ""),
)))))</f>
        <v/>
      </c>
      <c r="AC1886" t="str">
        <f>IF(ISBLANK(AB1886),"",IF(ISERROR(VLOOKUP(AB1886,[3]DropTable!$A:$A,1,0)),"드랍없음",""))</f>
        <v/>
      </c>
      <c r="AE1886" t="str">
        <f>IF(ISBLANK(AD1886),"",IF(ISERROR(VLOOKUP(AD1886,[3]DropTable!$A:$A,1,0)),"드랍없음",""))</f>
        <v/>
      </c>
      <c r="AG1886">
        <v>9.8000000000000007</v>
      </c>
      <c r="AH1886">
        <v>1</v>
      </c>
    </row>
    <row r="1887" spans="1:34" x14ac:dyDescent="0.3">
      <c r="A1887">
        <v>15</v>
      </c>
      <c r="B1887">
        <v>46</v>
      </c>
      <c r="C1887">
        <f>IF(OR($L1887=TRUE,$A1887=0,MOD($A1887,ChapterTable!$S$20)&lt;&gt;0),
MAX(0,INT(($B1887+ChapterTable!$Q$26+VLOOKUP(SUBSTITUTE(C$1,"성장단계","")&amp;"단계오프셋",ChapterTable!$S:$T,2,0))/ChapterTable!$Q$23)),
MAX(0,INT(($B1887+ChapterTable!$S$26+VLOOKUP(SUBSTITUTE(C$1,"성장단계","")&amp;"보스단계오프셋",ChapterTable!$S:$T,2,0))/ChapterTable!$S$23)))</f>
        <v>5</v>
      </c>
      <c r="D1887">
        <f>IF(OR($L1887=TRUE,$A1887=0,MOD($A1887,ChapterTable!$S$20)&lt;&gt;0),
MAX(0,INT(($B1887+ChapterTable!$Q$26+VLOOKUP(SUBSTITUTE(D$1,"성장단계","")&amp;"단계오프셋",ChapterTable!$S:$T,2,0))/ChapterTable!$Q$23)),
MAX(0,INT(($B1887+ChapterTable!$S$26+VLOOKUP(SUBSTITUTE(D$1,"성장단계","")&amp;"보스단계오프셋",ChapterTable!$S:$T,2,0))/ChapterTable!$S$23)))</f>
        <v>4</v>
      </c>
      <c r="E1887" s="1">
        <f ca="1">IF(AND($A1887=0,$B1887=1),
    VLOOKUP(1,ChapterTable!$1:$1048576,MATCH("최종"&amp;SUBSTITUTE(SUBSTITUTE(E$1,"standard",""),"|Float",""),ChapterTable!$1:$1,0),0)*ChapterTable!$Q$17,
  IF(AND($A1887=0,$B1887=0),
    E1888,
  IF($B1887=0,
    VLOOKUP($A1887,ChapterTable!$1:$1048576,MATCH("최종"&amp;SUBSTITUTE(SUBSTITUTE(E$1,"standard",""),"|Float",""),ChapterTable!$1:$1,0),0),
  IF($B1887=1,
    IF($L1887=FALSE,
      VLOOKUP($A1887,ChapterTable!$1:$1048576,MATCH("최종"&amp;SUBSTITUTE(SUBSTITUTE(E$1,"standard",""),"|Float",""),ChapterTable!$1:$1,0),0),
      VLOOKUP($A1887-ChapterTable!$Q$11,ChapterTable!$1:$1048576,MATCH("최종"&amp;SUBSTITUTE(SUBSTITUTE(E$1,"standard",""),"|Float",""),ChapterTable!$1:$1,0),0)*ChapterTable!$Q$14
    ),
  OFFSET(E1887,-$B1887+IF($L1887,1,0),0)*
    (VLOOKUP(SUBSTITUTE(SUBSTITUTE(E$1,"standard",""),"|Float","")&amp;"인게임누적곱배수",ChapterTable!$S:$T,2,0)^C1887
    +VLOOKUP(SUBSTITUTE(SUBSTITUTE(E$1,"standard",""),"|Float","")&amp;"인게임누적합배수",ChapterTable!$S:$T,2,0)*C1887)
  )
  )
  )
)</f>
        <v>81886.157501220703</v>
      </c>
      <c r="F1887" s="1">
        <f ca="1">IF(AND($A1887=0,$B1887=1),
    VLOOKUP(1,ChapterTable!$1:$1048576,MATCH("최종"&amp;SUBSTITUTE(SUBSTITUTE(F$1,"standard",""),"|Float",""),ChapterTable!$1:$1,0),0)*ChapterTable!$Q$17,
  IF(AND($A1887=0,$B1887=0),
    F1888,
  IF($B1887=0,
    VLOOKUP($A1887,ChapterTable!$1:$1048576,MATCH("최종"&amp;SUBSTITUTE(SUBSTITUTE(F$1,"standard",""),"|Float",""),ChapterTable!$1:$1,0),0),
  IF($B1887=1,
    IF($L1887=FALSE,
      VLOOKUP($A1887,ChapterTable!$1:$1048576,MATCH("최종"&amp;SUBSTITUTE(SUBSTITUTE(F$1,"standard",""),"|Float",""),ChapterTable!$1:$1,0),0),
      VLOOKUP($A1887-ChapterTable!$Q$11,ChapterTable!$1:$1048576,MATCH("최종"&amp;SUBSTITUTE(SUBSTITUTE(F$1,"standard",""),"|Float",""),ChapterTable!$1:$1,0),0)*ChapterTable!$Q$14
    ),
  OFFSET(F1887,-$B1887+IF($L1887,1,0),0)*
    (VLOOKUP(SUBSTITUTE(SUBSTITUTE(F$1,"standard",""),"|Float","")&amp;"인게임누적곱배수",ChapterTable!$S:$T,2,0)^D1887
    +VLOOKUP(SUBSTITUTE(SUBSTITUTE(F$1,"standard",""),"|Float","")&amp;"인게임누적합배수",ChapterTable!$S:$T,2,0)*D1887)
  )
  )
  )
)</f>
        <v>29776.784545898438</v>
      </c>
      <c r="G1887" t="s">
        <v>76</v>
      </c>
      <c r="J1887" t="str">
        <f>IF(ISBLANK(I1887),"",
IFERROR(VLOOKUP(I1887,[1]StringTable!$1:$1048576,MATCH([1]StringTable!$B$1,[1]StringTable!$1:$1,0),0),
IFERROR(VLOOKUP(I1887,[1]InApkStringTable!$1:$1048576,MATCH([1]InApkStringTable!$B$1,[1]InApkStringTable!$1:$1,0),0),
"스트링없음")))</f>
        <v/>
      </c>
      <c r="L1887" t="b">
        <v>1</v>
      </c>
      <c r="N1887" t="str">
        <f>IF(ISBLANK(M1887),"",IF(ISERROR(VLOOKUP(M1887,MapTable!$A:$A,1,0)),"맵없음",""))</f>
        <v/>
      </c>
      <c r="O1887">
        <f t="shared" si="117"/>
        <v>5</v>
      </c>
      <c r="Q1887">
        <f t="shared" si="118"/>
        <v>5</v>
      </c>
      <c r="R1887" t="b">
        <f t="shared" ca="1" si="119"/>
        <v>0</v>
      </c>
      <c r="T1887" t="b">
        <f t="shared" ca="1" si="120"/>
        <v>0</v>
      </c>
      <c r="X1887" t="str">
        <f>IF(ISBLANK(W1887),"",
IF(ISERROR(FIND(",",W1887)),
  IF(ISERROR(VLOOKUP(W1887,MapTable!$A:$A,1,0)),"맵없음",
  ""),
IF(ISERROR(FIND(",",W1887,FIND(",",W1887)+1)),
  IF(OR(ISERROR(VLOOKUP(LEFT(W1887,FIND(",",W1887)-1),MapTable!$A:$A,1,0)),ISERROR(VLOOKUP(TRIM(MID(W1887,FIND(",",W1887)+1,999)),MapTable!$A:$A,1,0))),"맵없음",
  ""),
IF(ISERROR(FIND(",",W1887,FIND(",",W1887,FIND(",",W1887)+1)+1)),
  IF(OR(ISERROR(VLOOKUP(LEFT(W1887,FIND(",",W1887)-1),MapTable!$A:$A,1,0)),ISERROR(VLOOKUP(TRIM(MID(W1887,FIND(",",W1887)+1,FIND(",",W1887,FIND(",",W1887)+1)-FIND(",",W1887)-1)),MapTable!$A:$A,1,0)),ISERROR(VLOOKUP(TRIM(MID(W1887,FIND(",",W1887,FIND(",",W1887)+1)+1,999)),MapTable!$A:$A,1,0))),"맵없음",
  ""),
IF(ISERROR(FIND(",",W1887,FIND(",",W1887,FIND(",",W1887,FIND(",",W1887)+1)+1)+1)),
  IF(OR(ISERROR(VLOOKUP(LEFT(W1887,FIND(",",W1887)-1),MapTable!$A:$A,1,0)),ISERROR(VLOOKUP(TRIM(MID(W1887,FIND(",",W1887)+1,FIND(",",W1887,FIND(",",W1887)+1)-FIND(",",W1887)-1)),MapTable!$A:$A,1,0)),ISERROR(VLOOKUP(TRIM(MID(W1887,FIND(",",W1887,FIND(",",W1887)+1)+1,FIND(",",W1887,FIND(",",W1887,FIND(",",W1887)+1)+1)-FIND(",",W1887,FIND(",",W1887)+1)-1)),MapTable!$A:$A,1,0)),ISERROR(VLOOKUP(TRIM(MID(W1887,FIND(",",W1887,FIND(",",W1887,FIND(",",W1887)+1)+1)+1,999)),MapTable!$A:$A,1,0))),"맵없음",
  ""),
)))))</f>
        <v/>
      </c>
      <c r="AC1887" t="str">
        <f>IF(ISBLANK(AB1887),"",IF(ISERROR(VLOOKUP(AB1887,[3]DropTable!$A:$A,1,0)),"드랍없음",""))</f>
        <v/>
      </c>
      <c r="AE1887" t="str">
        <f>IF(ISBLANK(AD1887),"",IF(ISERROR(VLOOKUP(AD1887,[3]DropTable!$A:$A,1,0)),"드랍없음",""))</f>
        <v/>
      </c>
      <c r="AG1887">
        <v>9.8000000000000007</v>
      </c>
      <c r="AH1887">
        <v>1</v>
      </c>
    </row>
    <row r="1888" spans="1:34" x14ac:dyDescent="0.3">
      <c r="A1888">
        <v>15</v>
      </c>
      <c r="B1888">
        <v>47</v>
      </c>
      <c r="C1888">
        <f>IF(OR($L1888=TRUE,$A1888=0,MOD($A1888,ChapterTable!$S$20)&lt;&gt;0),
MAX(0,INT(($B1888+ChapterTable!$Q$26+VLOOKUP(SUBSTITUTE(C$1,"성장단계","")&amp;"단계오프셋",ChapterTable!$S:$T,2,0))/ChapterTable!$Q$23)),
MAX(0,INT(($B1888+ChapterTable!$S$26+VLOOKUP(SUBSTITUTE(C$1,"성장단계","")&amp;"보스단계오프셋",ChapterTable!$S:$T,2,0))/ChapterTable!$S$23)))</f>
        <v>5</v>
      </c>
      <c r="D1888">
        <f>IF(OR($L1888=TRUE,$A1888=0,MOD($A1888,ChapterTable!$S$20)&lt;&gt;0),
MAX(0,INT(($B1888+ChapterTable!$Q$26+VLOOKUP(SUBSTITUTE(D$1,"성장단계","")&amp;"단계오프셋",ChapterTable!$S:$T,2,0))/ChapterTable!$Q$23)),
MAX(0,INT(($B1888+ChapterTable!$S$26+VLOOKUP(SUBSTITUTE(D$1,"성장단계","")&amp;"보스단계오프셋",ChapterTable!$S:$T,2,0))/ChapterTable!$S$23)))</f>
        <v>4</v>
      </c>
      <c r="E1888" s="1">
        <f ca="1">IF(AND($A1888=0,$B1888=1),
    VLOOKUP(1,ChapterTable!$1:$1048576,MATCH("최종"&amp;SUBSTITUTE(SUBSTITUTE(E$1,"standard",""),"|Float",""),ChapterTable!$1:$1,0),0)*ChapterTable!$Q$17,
  IF(AND($A1888=0,$B1888=0),
    E1889,
  IF($B1888=0,
    VLOOKUP($A1888,ChapterTable!$1:$1048576,MATCH("최종"&amp;SUBSTITUTE(SUBSTITUTE(E$1,"standard",""),"|Float",""),ChapterTable!$1:$1,0),0),
  IF($B1888=1,
    IF($L1888=FALSE,
      VLOOKUP($A1888,ChapterTable!$1:$1048576,MATCH("최종"&amp;SUBSTITUTE(SUBSTITUTE(E$1,"standard",""),"|Float",""),ChapterTable!$1:$1,0),0),
      VLOOKUP($A1888-ChapterTable!$Q$11,ChapterTable!$1:$1048576,MATCH("최종"&amp;SUBSTITUTE(SUBSTITUTE(E$1,"standard",""),"|Float",""),ChapterTable!$1:$1,0),0)*ChapterTable!$Q$14
    ),
  OFFSET(E1888,-$B1888+IF($L1888,1,0),0)*
    (VLOOKUP(SUBSTITUTE(SUBSTITUTE(E$1,"standard",""),"|Float","")&amp;"인게임누적곱배수",ChapterTable!$S:$T,2,0)^C1888
    +VLOOKUP(SUBSTITUTE(SUBSTITUTE(E$1,"standard",""),"|Float","")&amp;"인게임누적합배수",ChapterTable!$S:$T,2,0)*C1888)
  )
  )
  )
)</f>
        <v>81886.157501220703</v>
      </c>
      <c r="F1888" s="1">
        <f ca="1">IF(AND($A1888=0,$B1888=1),
    VLOOKUP(1,ChapterTable!$1:$1048576,MATCH("최종"&amp;SUBSTITUTE(SUBSTITUTE(F$1,"standard",""),"|Float",""),ChapterTable!$1:$1,0),0)*ChapterTable!$Q$17,
  IF(AND($A1888=0,$B1888=0),
    F1889,
  IF($B1888=0,
    VLOOKUP($A1888,ChapterTable!$1:$1048576,MATCH("최종"&amp;SUBSTITUTE(SUBSTITUTE(F$1,"standard",""),"|Float",""),ChapterTable!$1:$1,0),0),
  IF($B1888=1,
    IF($L1888=FALSE,
      VLOOKUP($A1888,ChapterTable!$1:$1048576,MATCH("최종"&amp;SUBSTITUTE(SUBSTITUTE(F$1,"standard",""),"|Float",""),ChapterTable!$1:$1,0),0),
      VLOOKUP($A1888-ChapterTable!$Q$11,ChapterTable!$1:$1048576,MATCH("최종"&amp;SUBSTITUTE(SUBSTITUTE(F$1,"standard",""),"|Float",""),ChapterTable!$1:$1,0),0)*ChapterTable!$Q$14
    ),
  OFFSET(F1888,-$B1888+IF($L1888,1,0),0)*
    (VLOOKUP(SUBSTITUTE(SUBSTITUTE(F$1,"standard",""),"|Float","")&amp;"인게임누적곱배수",ChapterTable!$S:$T,2,0)^D1888
    +VLOOKUP(SUBSTITUTE(SUBSTITUTE(F$1,"standard",""),"|Float","")&amp;"인게임누적합배수",ChapterTable!$S:$T,2,0)*D1888)
  )
  )
  )
)</f>
        <v>29776.784545898438</v>
      </c>
      <c r="G1888" t="s">
        <v>76</v>
      </c>
      <c r="J1888" t="str">
        <f>IF(ISBLANK(I1888),"",
IFERROR(VLOOKUP(I1888,[1]StringTable!$1:$1048576,MATCH([1]StringTable!$B$1,[1]StringTable!$1:$1,0),0),
IFERROR(VLOOKUP(I1888,[1]InApkStringTable!$1:$1048576,MATCH([1]InApkStringTable!$B$1,[1]InApkStringTable!$1:$1,0),0),
"스트링없음")))</f>
        <v/>
      </c>
      <c r="L1888" t="b">
        <v>1</v>
      </c>
      <c r="N1888" t="str">
        <f>IF(ISBLANK(M1888),"",IF(ISERROR(VLOOKUP(M1888,MapTable!$A:$A,1,0)),"맵없음",""))</f>
        <v/>
      </c>
      <c r="O1888">
        <f t="shared" si="117"/>
        <v>5</v>
      </c>
      <c r="Q1888">
        <f t="shared" si="118"/>
        <v>5</v>
      </c>
      <c r="R1888" t="b">
        <f t="shared" ca="1" si="119"/>
        <v>0</v>
      </c>
      <c r="T1888" t="b">
        <f t="shared" ca="1" si="120"/>
        <v>0</v>
      </c>
      <c r="X1888" t="str">
        <f>IF(ISBLANK(W1888),"",
IF(ISERROR(FIND(",",W1888)),
  IF(ISERROR(VLOOKUP(W1888,MapTable!$A:$A,1,0)),"맵없음",
  ""),
IF(ISERROR(FIND(",",W1888,FIND(",",W1888)+1)),
  IF(OR(ISERROR(VLOOKUP(LEFT(W1888,FIND(",",W1888)-1),MapTable!$A:$A,1,0)),ISERROR(VLOOKUP(TRIM(MID(W1888,FIND(",",W1888)+1,999)),MapTable!$A:$A,1,0))),"맵없음",
  ""),
IF(ISERROR(FIND(",",W1888,FIND(",",W1888,FIND(",",W1888)+1)+1)),
  IF(OR(ISERROR(VLOOKUP(LEFT(W1888,FIND(",",W1888)-1),MapTable!$A:$A,1,0)),ISERROR(VLOOKUP(TRIM(MID(W1888,FIND(",",W1888)+1,FIND(",",W1888,FIND(",",W1888)+1)-FIND(",",W1888)-1)),MapTable!$A:$A,1,0)),ISERROR(VLOOKUP(TRIM(MID(W1888,FIND(",",W1888,FIND(",",W1888)+1)+1,999)),MapTable!$A:$A,1,0))),"맵없음",
  ""),
IF(ISERROR(FIND(",",W1888,FIND(",",W1888,FIND(",",W1888,FIND(",",W1888)+1)+1)+1)),
  IF(OR(ISERROR(VLOOKUP(LEFT(W1888,FIND(",",W1888)-1),MapTable!$A:$A,1,0)),ISERROR(VLOOKUP(TRIM(MID(W1888,FIND(",",W1888)+1,FIND(",",W1888,FIND(",",W1888)+1)-FIND(",",W1888)-1)),MapTable!$A:$A,1,0)),ISERROR(VLOOKUP(TRIM(MID(W1888,FIND(",",W1888,FIND(",",W1888)+1)+1,FIND(",",W1888,FIND(",",W1888,FIND(",",W1888)+1)+1)-FIND(",",W1888,FIND(",",W1888)+1)-1)),MapTable!$A:$A,1,0)),ISERROR(VLOOKUP(TRIM(MID(W1888,FIND(",",W1888,FIND(",",W1888,FIND(",",W1888)+1)+1)+1,999)),MapTable!$A:$A,1,0))),"맵없음",
  ""),
)))))</f>
        <v/>
      </c>
      <c r="AC1888" t="str">
        <f>IF(ISBLANK(AB1888),"",IF(ISERROR(VLOOKUP(AB1888,[3]DropTable!$A:$A,1,0)),"드랍없음",""))</f>
        <v/>
      </c>
      <c r="AE1888" t="str">
        <f>IF(ISBLANK(AD1888),"",IF(ISERROR(VLOOKUP(AD1888,[3]DropTable!$A:$A,1,0)),"드랍없음",""))</f>
        <v/>
      </c>
      <c r="AG1888">
        <v>9.8000000000000007</v>
      </c>
      <c r="AH1888">
        <v>1</v>
      </c>
    </row>
    <row r="1889" spans="1:34" x14ac:dyDescent="0.3">
      <c r="A1889">
        <v>15</v>
      </c>
      <c r="B1889">
        <v>48</v>
      </c>
      <c r="C1889">
        <f>IF(OR($L1889=TRUE,$A1889=0,MOD($A1889,ChapterTable!$S$20)&lt;&gt;0),
MAX(0,INT(($B1889+ChapterTable!$Q$26+VLOOKUP(SUBSTITUTE(C$1,"성장단계","")&amp;"단계오프셋",ChapterTable!$S:$T,2,0))/ChapterTable!$Q$23)),
MAX(0,INT(($B1889+ChapterTable!$S$26+VLOOKUP(SUBSTITUTE(C$1,"성장단계","")&amp;"보스단계오프셋",ChapterTable!$S:$T,2,0))/ChapterTable!$S$23)))</f>
        <v>5</v>
      </c>
      <c r="D1889">
        <f>IF(OR($L1889=TRUE,$A1889=0,MOD($A1889,ChapterTable!$S$20)&lt;&gt;0),
MAX(0,INT(($B1889+ChapterTable!$Q$26+VLOOKUP(SUBSTITUTE(D$1,"성장단계","")&amp;"단계오프셋",ChapterTable!$S:$T,2,0))/ChapterTable!$Q$23)),
MAX(0,INT(($B1889+ChapterTable!$S$26+VLOOKUP(SUBSTITUTE(D$1,"성장단계","")&amp;"보스단계오프셋",ChapterTable!$S:$T,2,0))/ChapterTable!$S$23)))</f>
        <v>4</v>
      </c>
      <c r="E1889" s="1">
        <f ca="1">IF(AND($A1889=0,$B1889=1),
    VLOOKUP(1,ChapterTable!$1:$1048576,MATCH("최종"&amp;SUBSTITUTE(SUBSTITUTE(E$1,"standard",""),"|Float",""),ChapterTable!$1:$1,0),0)*ChapterTable!$Q$17,
  IF(AND($A1889=0,$B1889=0),
    E1890,
  IF($B1889=0,
    VLOOKUP($A1889,ChapterTable!$1:$1048576,MATCH("최종"&amp;SUBSTITUTE(SUBSTITUTE(E$1,"standard",""),"|Float",""),ChapterTable!$1:$1,0),0),
  IF($B1889=1,
    IF($L1889=FALSE,
      VLOOKUP($A1889,ChapterTable!$1:$1048576,MATCH("최종"&amp;SUBSTITUTE(SUBSTITUTE(E$1,"standard",""),"|Float",""),ChapterTable!$1:$1,0),0),
      VLOOKUP($A1889-ChapterTable!$Q$11,ChapterTable!$1:$1048576,MATCH("최종"&amp;SUBSTITUTE(SUBSTITUTE(E$1,"standard",""),"|Float",""),ChapterTable!$1:$1,0),0)*ChapterTable!$Q$14
    ),
  OFFSET(E1889,-$B1889+IF($L1889,1,0),0)*
    (VLOOKUP(SUBSTITUTE(SUBSTITUTE(E$1,"standard",""),"|Float","")&amp;"인게임누적곱배수",ChapterTable!$S:$T,2,0)^C1889
    +VLOOKUP(SUBSTITUTE(SUBSTITUTE(E$1,"standard",""),"|Float","")&amp;"인게임누적합배수",ChapterTable!$S:$T,2,0)*C1889)
  )
  )
  )
)</f>
        <v>81886.157501220703</v>
      </c>
      <c r="F1889" s="1">
        <f ca="1">IF(AND($A1889=0,$B1889=1),
    VLOOKUP(1,ChapterTable!$1:$1048576,MATCH("최종"&amp;SUBSTITUTE(SUBSTITUTE(F$1,"standard",""),"|Float",""),ChapterTable!$1:$1,0),0)*ChapterTable!$Q$17,
  IF(AND($A1889=0,$B1889=0),
    F1890,
  IF($B1889=0,
    VLOOKUP($A1889,ChapterTable!$1:$1048576,MATCH("최종"&amp;SUBSTITUTE(SUBSTITUTE(F$1,"standard",""),"|Float",""),ChapterTable!$1:$1,0),0),
  IF($B1889=1,
    IF($L1889=FALSE,
      VLOOKUP($A1889,ChapterTable!$1:$1048576,MATCH("최종"&amp;SUBSTITUTE(SUBSTITUTE(F$1,"standard",""),"|Float",""),ChapterTable!$1:$1,0),0),
      VLOOKUP($A1889-ChapterTable!$Q$11,ChapterTable!$1:$1048576,MATCH("최종"&amp;SUBSTITUTE(SUBSTITUTE(F$1,"standard",""),"|Float",""),ChapterTable!$1:$1,0),0)*ChapterTable!$Q$14
    ),
  OFFSET(F1889,-$B1889+IF($L1889,1,0),0)*
    (VLOOKUP(SUBSTITUTE(SUBSTITUTE(F$1,"standard",""),"|Float","")&amp;"인게임누적곱배수",ChapterTable!$S:$T,2,0)^D1889
    +VLOOKUP(SUBSTITUTE(SUBSTITUTE(F$1,"standard",""),"|Float","")&amp;"인게임누적합배수",ChapterTable!$S:$T,2,0)*D1889)
  )
  )
  )
)</f>
        <v>29776.784545898438</v>
      </c>
      <c r="G1889" t="s">
        <v>76</v>
      </c>
      <c r="J1889" t="str">
        <f>IF(ISBLANK(I1889),"",
IFERROR(VLOOKUP(I1889,[1]StringTable!$1:$1048576,MATCH([1]StringTable!$B$1,[1]StringTable!$1:$1,0),0),
IFERROR(VLOOKUP(I1889,[1]InApkStringTable!$1:$1048576,MATCH([1]InApkStringTable!$B$1,[1]InApkStringTable!$1:$1,0),0),
"스트링없음")))</f>
        <v/>
      </c>
      <c r="L1889" t="b">
        <v>1</v>
      </c>
      <c r="N1889" t="str">
        <f>IF(ISBLANK(M1889),"",IF(ISERROR(VLOOKUP(M1889,MapTable!$A:$A,1,0)),"맵없음",""))</f>
        <v/>
      </c>
      <c r="O1889">
        <f t="shared" si="117"/>
        <v>5</v>
      </c>
      <c r="Q1889">
        <f t="shared" si="118"/>
        <v>5</v>
      </c>
      <c r="R1889" t="b">
        <f t="shared" ca="1" si="119"/>
        <v>0</v>
      </c>
      <c r="T1889" t="b">
        <f t="shared" ca="1" si="120"/>
        <v>0</v>
      </c>
      <c r="X1889" t="str">
        <f>IF(ISBLANK(W1889),"",
IF(ISERROR(FIND(",",W1889)),
  IF(ISERROR(VLOOKUP(W1889,MapTable!$A:$A,1,0)),"맵없음",
  ""),
IF(ISERROR(FIND(",",W1889,FIND(",",W1889)+1)),
  IF(OR(ISERROR(VLOOKUP(LEFT(W1889,FIND(",",W1889)-1),MapTable!$A:$A,1,0)),ISERROR(VLOOKUP(TRIM(MID(W1889,FIND(",",W1889)+1,999)),MapTable!$A:$A,1,0))),"맵없음",
  ""),
IF(ISERROR(FIND(",",W1889,FIND(",",W1889,FIND(",",W1889)+1)+1)),
  IF(OR(ISERROR(VLOOKUP(LEFT(W1889,FIND(",",W1889)-1),MapTable!$A:$A,1,0)),ISERROR(VLOOKUP(TRIM(MID(W1889,FIND(",",W1889)+1,FIND(",",W1889,FIND(",",W1889)+1)-FIND(",",W1889)-1)),MapTable!$A:$A,1,0)),ISERROR(VLOOKUP(TRIM(MID(W1889,FIND(",",W1889,FIND(",",W1889)+1)+1,999)),MapTable!$A:$A,1,0))),"맵없음",
  ""),
IF(ISERROR(FIND(",",W1889,FIND(",",W1889,FIND(",",W1889,FIND(",",W1889)+1)+1)+1)),
  IF(OR(ISERROR(VLOOKUP(LEFT(W1889,FIND(",",W1889)-1),MapTable!$A:$A,1,0)),ISERROR(VLOOKUP(TRIM(MID(W1889,FIND(",",W1889)+1,FIND(",",W1889,FIND(",",W1889)+1)-FIND(",",W1889)-1)),MapTable!$A:$A,1,0)),ISERROR(VLOOKUP(TRIM(MID(W1889,FIND(",",W1889,FIND(",",W1889)+1)+1,FIND(",",W1889,FIND(",",W1889,FIND(",",W1889)+1)+1)-FIND(",",W1889,FIND(",",W1889)+1)-1)),MapTable!$A:$A,1,0)),ISERROR(VLOOKUP(TRIM(MID(W1889,FIND(",",W1889,FIND(",",W1889,FIND(",",W1889)+1)+1)+1,999)),MapTable!$A:$A,1,0))),"맵없음",
  ""),
)))))</f>
        <v/>
      </c>
      <c r="AC1889" t="str">
        <f>IF(ISBLANK(AB1889),"",IF(ISERROR(VLOOKUP(AB1889,[3]DropTable!$A:$A,1,0)),"드랍없음",""))</f>
        <v/>
      </c>
      <c r="AE1889" t="str">
        <f>IF(ISBLANK(AD1889),"",IF(ISERROR(VLOOKUP(AD1889,[3]DropTable!$A:$A,1,0)),"드랍없음",""))</f>
        <v/>
      </c>
      <c r="AG1889">
        <v>9.8000000000000007</v>
      </c>
      <c r="AH1889">
        <v>1</v>
      </c>
    </row>
    <row r="1890" spans="1:34" x14ac:dyDescent="0.3">
      <c r="A1890">
        <v>15</v>
      </c>
      <c r="B1890">
        <v>49</v>
      </c>
      <c r="C1890">
        <f>IF(OR($L1890=TRUE,$A1890=0,MOD($A1890,ChapterTable!$S$20)&lt;&gt;0),
MAX(0,INT(($B1890+ChapterTable!$Q$26+VLOOKUP(SUBSTITUTE(C$1,"성장단계","")&amp;"단계오프셋",ChapterTable!$S:$T,2,0))/ChapterTable!$Q$23)),
MAX(0,INT(($B1890+ChapterTable!$S$26+VLOOKUP(SUBSTITUTE(C$1,"성장단계","")&amp;"보스단계오프셋",ChapterTable!$S:$T,2,0))/ChapterTable!$S$23)))</f>
        <v>5</v>
      </c>
      <c r="D1890">
        <f>IF(OR($L1890=TRUE,$A1890=0,MOD($A1890,ChapterTable!$S$20)&lt;&gt;0),
MAX(0,INT(($B1890+ChapterTable!$Q$26+VLOOKUP(SUBSTITUTE(D$1,"성장단계","")&amp;"단계오프셋",ChapterTable!$S:$T,2,0))/ChapterTable!$Q$23)),
MAX(0,INT(($B1890+ChapterTable!$S$26+VLOOKUP(SUBSTITUTE(D$1,"성장단계","")&amp;"보스단계오프셋",ChapterTable!$S:$T,2,0))/ChapterTable!$S$23)))</f>
        <v>4</v>
      </c>
      <c r="E1890" s="1">
        <f ca="1">IF(AND($A1890=0,$B1890=1),
    VLOOKUP(1,ChapterTable!$1:$1048576,MATCH("최종"&amp;SUBSTITUTE(SUBSTITUTE(E$1,"standard",""),"|Float",""),ChapterTable!$1:$1,0),0)*ChapterTable!$Q$17,
  IF(AND($A1890=0,$B1890=0),
    E1891,
  IF($B1890=0,
    VLOOKUP($A1890,ChapterTable!$1:$1048576,MATCH("최종"&amp;SUBSTITUTE(SUBSTITUTE(E$1,"standard",""),"|Float",""),ChapterTable!$1:$1,0),0),
  IF($B1890=1,
    IF($L1890=FALSE,
      VLOOKUP($A1890,ChapterTable!$1:$1048576,MATCH("최종"&amp;SUBSTITUTE(SUBSTITUTE(E$1,"standard",""),"|Float",""),ChapterTable!$1:$1,0),0),
      VLOOKUP($A1890-ChapterTable!$Q$11,ChapterTable!$1:$1048576,MATCH("최종"&amp;SUBSTITUTE(SUBSTITUTE(E$1,"standard",""),"|Float",""),ChapterTable!$1:$1,0),0)*ChapterTable!$Q$14
    ),
  OFFSET(E1890,-$B1890+IF($L1890,1,0),0)*
    (VLOOKUP(SUBSTITUTE(SUBSTITUTE(E$1,"standard",""),"|Float","")&amp;"인게임누적곱배수",ChapterTable!$S:$T,2,0)^C1890
    +VLOOKUP(SUBSTITUTE(SUBSTITUTE(E$1,"standard",""),"|Float","")&amp;"인게임누적합배수",ChapterTable!$S:$T,2,0)*C1890)
  )
  )
  )
)</f>
        <v>81886.157501220703</v>
      </c>
      <c r="F1890" s="1">
        <f ca="1">IF(AND($A1890=0,$B1890=1),
    VLOOKUP(1,ChapterTable!$1:$1048576,MATCH("최종"&amp;SUBSTITUTE(SUBSTITUTE(F$1,"standard",""),"|Float",""),ChapterTable!$1:$1,0),0)*ChapterTable!$Q$17,
  IF(AND($A1890=0,$B1890=0),
    F1891,
  IF($B1890=0,
    VLOOKUP($A1890,ChapterTable!$1:$1048576,MATCH("최종"&amp;SUBSTITUTE(SUBSTITUTE(F$1,"standard",""),"|Float",""),ChapterTable!$1:$1,0),0),
  IF($B1890=1,
    IF($L1890=FALSE,
      VLOOKUP($A1890,ChapterTable!$1:$1048576,MATCH("최종"&amp;SUBSTITUTE(SUBSTITUTE(F$1,"standard",""),"|Float",""),ChapterTable!$1:$1,0),0),
      VLOOKUP($A1890-ChapterTable!$Q$11,ChapterTable!$1:$1048576,MATCH("최종"&amp;SUBSTITUTE(SUBSTITUTE(F$1,"standard",""),"|Float",""),ChapterTable!$1:$1,0),0)*ChapterTable!$Q$14
    ),
  OFFSET(F1890,-$B1890+IF($L1890,1,0),0)*
    (VLOOKUP(SUBSTITUTE(SUBSTITUTE(F$1,"standard",""),"|Float","")&amp;"인게임누적곱배수",ChapterTable!$S:$T,2,0)^D1890
    +VLOOKUP(SUBSTITUTE(SUBSTITUTE(F$1,"standard",""),"|Float","")&amp;"인게임누적합배수",ChapterTable!$S:$T,2,0)*D1890)
  )
  )
  )
)</f>
        <v>29776.784545898438</v>
      </c>
      <c r="G1890" t="s">
        <v>76</v>
      </c>
      <c r="J1890" t="str">
        <f>IF(ISBLANK(I1890),"",
IFERROR(VLOOKUP(I1890,[1]StringTable!$1:$1048576,MATCH([1]StringTable!$B$1,[1]StringTable!$1:$1,0),0),
IFERROR(VLOOKUP(I1890,[1]InApkStringTable!$1:$1048576,MATCH([1]InApkStringTable!$B$1,[1]InApkStringTable!$1:$1,0),0),
"스트링없음")))</f>
        <v/>
      </c>
      <c r="L1890" t="b">
        <v>1</v>
      </c>
      <c r="N1890" t="str">
        <f>IF(ISBLANK(M1890),"",IF(ISERROR(VLOOKUP(M1890,MapTable!$A:$A,1,0)),"맵없음",""))</f>
        <v/>
      </c>
      <c r="O1890">
        <f t="shared" si="117"/>
        <v>95</v>
      </c>
      <c r="Q1890">
        <f t="shared" si="118"/>
        <v>95</v>
      </c>
      <c r="R1890" t="b">
        <f t="shared" ca="1" si="119"/>
        <v>1</v>
      </c>
      <c r="T1890" t="b">
        <f t="shared" ca="1" si="120"/>
        <v>1</v>
      </c>
      <c r="X1890" t="str">
        <f>IF(ISBLANK(W1890),"",
IF(ISERROR(FIND(",",W1890)),
  IF(ISERROR(VLOOKUP(W1890,MapTable!$A:$A,1,0)),"맵없음",
  ""),
IF(ISERROR(FIND(",",W1890,FIND(",",W1890)+1)),
  IF(OR(ISERROR(VLOOKUP(LEFT(W1890,FIND(",",W1890)-1),MapTable!$A:$A,1,0)),ISERROR(VLOOKUP(TRIM(MID(W1890,FIND(",",W1890)+1,999)),MapTable!$A:$A,1,0))),"맵없음",
  ""),
IF(ISERROR(FIND(",",W1890,FIND(",",W1890,FIND(",",W1890)+1)+1)),
  IF(OR(ISERROR(VLOOKUP(LEFT(W1890,FIND(",",W1890)-1),MapTable!$A:$A,1,0)),ISERROR(VLOOKUP(TRIM(MID(W1890,FIND(",",W1890)+1,FIND(",",W1890,FIND(",",W1890)+1)-FIND(",",W1890)-1)),MapTable!$A:$A,1,0)),ISERROR(VLOOKUP(TRIM(MID(W1890,FIND(",",W1890,FIND(",",W1890)+1)+1,999)),MapTable!$A:$A,1,0))),"맵없음",
  ""),
IF(ISERROR(FIND(",",W1890,FIND(",",W1890,FIND(",",W1890,FIND(",",W1890)+1)+1)+1)),
  IF(OR(ISERROR(VLOOKUP(LEFT(W1890,FIND(",",W1890)-1),MapTable!$A:$A,1,0)),ISERROR(VLOOKUP(TRIM(MID(W1890,FIND(",",W1890)+1,FIND(",",W1890,FIND(",",W1890)+1)-FIND(",",W1890)-1)),MapTable!$A:$A,1,0)),ISERROR(VLOOKUP(TRIM(MID(W1890,FIND(",",W1890,FIND(",",W1890)+1)+1,FIND(",",W1890,FIND(",",W1890,FIND(",",W1890)+1)+1)-FIND(",",W1890,FIND(",",W1890)+1)-1)),MapTable!$A:$A,1,0)),ISERROR(VLOOKUP(TRIM(MID(W1890,FIND(",",W1890,FIND(",",W1890,FIND(",",W1890)+1)+1)+1,999)),MapTable!$A:$A,1,0))),"맵없음",
  ""),
)))))</f>
        <v/>
      </c>
      <c r="AC1890" t="str">
        <f>IF(ISBLANK(AB1890),"",IF(ISERROR(VLOOKUP(AB1890,[3]DropTable!$A:$A,1,0)),"드랍없음",""))</f>
        <v/>
      </c>
      <c r="AE1890" t="str">
        <f>IF(ISBLANK(AD1890),"",IF(ISERROR(VLOOKUP(AD1890,[3]DropTable!$A:$A,1,0)),"드랍없음",""))</f>
        <v/>
      </c>
      <c r="AG1890">
        <v>9.8000000000000007</v>
      </c>
      <c r="AH1890">
        <v>1</v>
      </c>
    </row>
    <row r="1891" spans="1:34" x14ac:dyDescent="0.3">
      <c r="A1891">
        <v>15</v>
      </c>
      <c r="B1891">
        <v>50</v>
      </c>
      <c r="C1891">
        <f>IF(OR($L1891=TRUE,$A1891=0,MOD($A1891,ChapterTable!$S$20)&lt;&gt;0),
MAX(0,INT(($B1891+ChapterTable!$Q$26+VLOOKUP(SUBSTITUTE(C$1,"성장단계","")&amp;"단계오프셋",ChapterTable!$S:$T,2,0))/ChapterTable!$Q$23)),
MAX(0,INT(($B1891+ChapterTable!$S$26+VLOOKUP(SUBSTITUTE(C$1,"성장단계","")&amp;"보스단계오프셋",ChapterTable!$S:$T,2,0))/ChapterTable!$S$23)))</f>
        <v>5</v>
      </c>
      <c r="D1891">
        <f>IF(OR($L1891=TRUE,$A1891=0,MOD($A1891,ChapterTable!$S$20)&lt;&gt;0),
MAX(0,INT(($B1891+ChapterTable!$Q$26+VLOOKUP(SUBSTITUTE(D$1,"성장단계","")&amp;"단계오프셋",ChapterTable!$S:$T,2,0))/ChapterTable!$Q$23)),
MAX(0,INT(($B1891+ChapterTable!$S$26+VLOOKUP(SUBSTITUTE(D$1,"성장단계","")&amp;"보스단계오프셋",ChapterTable!$S:$T,2,0))/ChapterTable!$S$23)))</f>
        <v>4</v>
      </c>
      <c r="E1891" s="1">
        <f ca="1">IF(AND($A1891=0,$B1891=1),
    VLOOKUP(1,ChapterTable!$1:$1048576,MATCH("최종"&amp;SUBSTITUTE(SUBSTITUTE(E$1,"standard",""),"|Float",""),ChapterTable!$1:$1,0),0)*ChapterTable!$Q$17,
  IF(AND($A1891=0,$B1891=0),
    E1892,
  IF($B1891=0,
    VLOOKUP($A1891,ChapterTable!$1:$1048576,MATCH("최종"&amp;SUBSTITUTE(SUBSTITUTE(E$1,"standard",""),"|Float",""),ChapterTable!$1:$1,0),0),
  IF($B1891=1,
    IF($L1891=FALSE,
      VLOOKUP($A1891,ChapterTable!$1:$1048576,MATCH("최종"&amp;SUBSTITUTE(SUBSTITUTE(E$1,"standard",""),"|Float",""),ChapterTable!$1:$1,0),0),
      VLOOKUP($A1891-ChapterTable!$Q$11,ChapterTable!$1:$1048576,MATCH("최종"&amp;SUBSTITUTE(SUBSTITUTE(E$1,"standard",""),"|Float",""),ChapterTable!$1:$1,0),0)*ChapterTable!$Q$14
    ),
  OFFSET(E1891,-$B1891+IF($L1891,1,0),0)*
    (VLOOKUP(SUBSTITUTE(SUBSTITUTE(E$1,"standard",""),"|Float","")&amp;"인게임누적곱배수",ChapterTable!$S:$T,2,0)^C1891
    +VLOOKUP(SUBSTITUTE(SUBSTITUTE(E$1,"standard",""),"|Float","")&amp;"인게임누적합배수",ChapterTable!$S:$T,2,0)*C1891)
  )
  )
  )
)</f>
        <v>81886.157501220703</v>
      </c>
      <c r="F1891" s="1">
        <f ca="1">IF(AND($A1891=0,$B1891=1),
    VLOOKUP(1,ChapterTable!$1:$1048576,MATCH("최종"&amp;SUBSTITUTE(SUBSTITUTE(F$1,"standard",""),"|Float",""),ChapterTable!$1:$1,0),0)*ChapterTable!$Q$17,
  IF(AND($A1891=0,$B1891=0),
    F1892,
  IF($B1891=0,
    VLOOKUP($A1891,ChapterTable!$1:$1048576,MATCH("최종"&amp;SUBSTITUTE(SUBSTITUTE(F$1,"standard",""),"|Float",""),ChapterTable!$1:$1,0),0),
  IF($B1891=1,
    IF($L1891=FALSE,
      VLOOKUP($A1891,ChapterTable!$1:$1048576,MATCH("최종"&amp;SUBSTITUTE(SUBSTITUTE(F$1,"standard",""),"|Float",""),ChapterTable!$1:$1,0),0),
      VLOOKUP($A1891-ChapterTable!$Q$11,ChapterTable!$1:$1048576,MATCH("최종"&amp;SUBSTITUTE(SUBSTITUTE(F$1,"standard",""),"|Float",""),ChapterTable!$1:$1,0),0)*ChapterTable!$Q$14
    ),
  OFFSET(F1891,-$B1891+IF($L1891,1,0),0)*
    (VLOOKUP(SUBSTITUTE(SUBSTITUTE(F$1,"standard",""),"|Float","")&amp;"인게임누적곱배수",ChapterTable!$S:$T,2,0)^D1891
    +VLOOKUP(SUBSTITUTE(SUBSTITUTE(F$1,"standard",""),"|Float","")&amp;"인게임누적합배수",ChapterTable!$S:$T,2,0)*D1891)
  )
  )
  )
)</f>
        <v>29776.784545898438</v>
      </c>
      <c r="G1891" t="s">
        <v>76</v>
      </c>
      <c r="J1891" t="str">
        <f>IF(ISBLANK(I1891),"",
IFERROR(VLOOKUP(I1891,[1]StringTable!$1:$1048576,MATCH([1]StringTable!$B$1,[1]StringTable!$1:$1,0),0),
IFERROR(VLOOKUP(I1891,[1]InApkStringTable!$1:$1048576,MATCH([1]InApkStringTable!$B$1,[1]InApkStringTable!$1:$1,0),0),
"스트링없음")))</f>
        <v/>
      </c>
      <c r="L1891" t="b">
        <v>1</v>
      </c>
      <c r="N1891" t="str">
        <f>IF(ISBLANK(M1891),"",IF(ISERROR(VLOOKUP(M1891,MapTable!$A:$A,1,0)),"맵없음",""))</f>
        <v/>
      </c>
      <c r="O1891">
        <f t="shared" si="117"/>
        <v>21</v>
      </c>
      <c r="Q1891">
        <f t="shared" si="118"/>
        <v>21</v>
      </c>
      <c r="R1891" t="b">
        <f t="shared" ca="1" si="119"/>
        <v>0</v>
      </c>
      <c r="T1891" t="b">
        <f t="shared" ca="1" si="120"/>
        <v>0</v>
      </c>
      <c r="X1891" t="str">
        <f>IF(ISBLANK(W1891),"",
IF(ISERROR(FIND(",",W1891)),
  IF(ISERROR(VLOOKUP(W1891,MapTable!$A:$A,1,0)),"맵없음",
  ""),
IF(ISERROR(FIND(",",W1891,FIND(",",W1891)+1)),
  IF(OR(ISERROR(VLOOKUP(LEFT(W1891,FIND(",",W1891)-1),MapTable!$A:$A,1,0)),ISERROR(VLOOKUP(TRIM(MID(W1891,FIND(",",W1891)+1,999)),MapTable!$A:$A,1,0))),"맵없음",
  ""),
IF(ISERROR(FIND(",",W1891,FIND(",",W1891,FIND(",",W1891)+1)+1)),
  IF(OR(ISERROR(VLOOKUP(LEFT(W1891,FIND(",",W1891)-1),MapTable!$A:$A,1,0)),ISERROR(VLOOKUP(TRIM(MID(W1891,FIND(",",W1891)+1,FIND(",",W1891,FIND(",",W1891)+1)-FIND(",",W1891)-1)),MapTable!$A:$A,1,0)),ISERROR(VLOOKUP(TRIM(MID(W1891,FIND(",",W1891,FIND(",",W1891)+1)+1,999)),MapTable!$A:$A,1,0))),"맵없음",
  ""),
IF(ISERROR(FIND(",",W1891,FIND(",",W1891,FIND(",",W1891,FIND(",",W1891)+1)+1)+1)),
  IF(OR(ISERROR(VLOOKUP(LEFT(W1891,FIND(",",W1891)-1),MapTable!$A:$A,1,0)),ISERROR(VLOOKUP(TRIM(MID(W1891,FIND(",",W1891)+1,FIND(",",W1891,FIND(",",W1891)+1)-FIND(",",W1891)-1)),MapTable!$A:$A,1,0)),ISERROR(VLOOKUP(TRIM(MID(W1891,FIND(",",W1891,FIND(",",W1891)+1)+1,FIND(",",W1891,FIND(",",W1891,FIND(",",W1891)+1)+1)-FIND(",",W1891,FIND(",",W1891)+1)-1)),MapTable!$A:$A,1,0)),ISERROR(VLOOKUP(TRIM(MID(W1891,FIND(",",W1891,FIND(",",W1891,FIND(",",W1891)+1)+1)+1,999)),MapTable!$A:$A,1,0))),"맵없음",
  ""),
)))))</f>
        <v/>
      </c>
      <c r="AC1891" t="str">
        <f>IF(ISBLANK(AB1891),"",IF(ISERROR(VLOOKUP(AB1891,[3]DropTable!$A:$A,1,0)),"드랍없음",""))</f>
        <v/>
      </c>
      <c r="AE1891" t="str">
        <f>IF(ISBLANK(AD1891),"",IF(ISERROR(VLOOKUP(AD1891,[3]DropTable!$A:$A,1,0)),"드랍없음",""))</f>
        <v/>
      </c>
      <c r="AG1891">
        <v>9.8000000000000007</v>
      </c>
      <c r="AH1891">
        <v>1</v>
      </c>
    </row>
    <row r="1892" spans="1:34" x14ac:dyDescent="0.3">
      <c r="A1892">
        <v>16</v>
      </c>
      <c r="B1892">
        <v>1</v>
      </c>
      <c r="C1892">
        <f>IF(OR($L1892=TRUE,$A1892=0,MOD($A1892,ChapterTable!$S$20)&lt;&gt;0),
MAX(0,INT(($B1892+ChapterTable!$Q$26+VLOOKUP(SUBSTITUTE(C$1,"성장단계","")&amp;"단계오프셋",ChapterTable!$S:$T,2,0))/ChapterTable!$Q$23)),
MAX(0,INT(($B1892+ChapterTable!$S$26+VLOOKUP(SUBSTITUTE(C$1,"성장단계","")&amp;"보스단계오프셋",ChapterTable!$S:$T,2,0))/ChapterTable!$S$23)))</f>
        <v>0</v>
      </c>
      <c r="D1892">
        <f>IF(OR($L1892=TRUE,$A1892=0,MOD($A1892,ChapterTable!$S$20)&lt;&gt;0),
MAX(0,INT(($B1892+ChapterTable!$Q$26+VLOOKUP(SUBSTITUTE(D$1,"성장단계","")&amp;"단계오프셋",ChapterTable!$S:$T,2,0))/ChapterTable!$Q$23)),
MAX(0,INT(($B1892+ChapterTable!$S$26+VLOOKUP(SUBSTITUTE(D$1,"성장단계","")&amp;"보스단계오프셋",ChapterTable!$S:$T,2,0))/ChapterTable!$S$23)))</f>
        <v>0</v>
      </c>
      <c r="E1892" s="1">
        <f ca="1">IF(AND($A1892=0,$B1892=1),
    VLOOKUP(1,ChapterTable!$1:$1048576,MATCH("최종"&amp;SUBSTITUTE(SUBSTITUTE(E$1,"standard",""),"|Float",""),ChapterTable!$1:$1,0),0)*ChapterTable!$Q$17,
  IF(AND($A1892=0,$B1892=0),
    E1893,
  IF($B1892=0,
    VLOOKUP($A1892,ChapterTable!$1:$1048576,MATCH("최종"&amp;SUBSTITUTE(SUBSTITUTE(E$1,"standard",""),"|Float",""),ChapterTable!$1:$1,0),0),
  IF($B1892=1,
    IF($L1892=FALSE,
      VLOOKUP($A1892,ChapterTable!$1:$1048576,MATCH("최종"&amp;SUBSTITUTE(SUBSTITUTE(E$1,"standard",""),"|Float",""),ChapterTable!$1:$1,0),0),
      VLOOKUP($A1892-ChapterTable!$Q$11,ChapterTable!$1:$1048576,MATCH("최종"&amp;SUBSTITUTE(SUBSTITUTE(E$1,"standard",""),"|Float",""),ChapterTable!$1:$1,0),0)*ChapterTable!$Q$14
    ),
  OFFSET(E1892,-$B1892+IF($L1892,1,0),0)*
    (VLOOKUP(SUBSTITUTE(SUBSTITUTE(E$1,"standard",""),"|Float","")&amp;"인게임누적곱배수",ChapterTable!$S:$T,2,0)^C1892
    +VLOOKUP(SUBSTITUTE(SUBSTITUTE(E$1,"standard",""),"|Float","")&amp;"인게임누적합배수",ChapterTable!$S:$T,2,0)*C1892)
  )
  )
  )
)</f>
        <v>44665.176818847656</v>
      </c>
      <c r="F1892" s="1">
        <f ca="1">IF(AND($A1892=0,$B1892=1),
    VLOOKUP(1,ChapterTable!$1:$1048576,MATCH("최종"&amp;SUBSTITUTE(SUBSTITUTE(F$1,"standard",""),"|Float",""),ChapterTable!$1:$1,0),0)*ChapterTable!$Q$17,
  IF(AND($A1892=0,$B1892=0),
    F1893,
  IF($B1892=0,
    VLOOKUP($A1892,ChapterTable!$1:$1048576,MATCH("최종"&amp;SUBSTITUTE(SUBSTITUTE(F$1,"standard",""),"|Float",""),ChapterTable!$1:$1,0),0),
  IF($B1892=1,
    IF($L1892=FALSE,
      VLOOKUP($A1892,ChapterTable!$1:$1048576,MATCH("최종"&amp;SUBSTITUTE(SUBSTITUTE(F$1,"standard",""),"|Float",""),ChapterTable!$1:$1,0),0),
      VLOOKUP($A1892-ChapterTable!$Q$11,ChapterTable!$1:$1048576,MATCH("최종"&amp;SUBSTITUTE(SUBSTITUTE(F$1,"standard",""),"|Float",""),ChapterTable!$1:$1,0),0)*ChapterTable!$Q$14
    ),
  OFFSET(F1892,-$B1892+IF($L1892,1,0),0)*
    (VLOOKUP(SUBSTITUTE(SUBSTITUTE(F$1,"standard",""),"|Float","")&amp;"인게임누적곱배수",ChapterTable!$S:$T,2,0)^D1892
    +VLOOKUP(SUBSTITUTE(SUBSTITUTE(F$1,"standard",""),"|Float","")&amp;"인게임누적합배수",ChapterTable!$S:$T,2,0)*D1892)
  )
  )
  )
)</f>
        <v>24813.987121582031</v>
      </c>
      <c r="G1892" t="s">
        <v>76</v>
      </c>
      <c r="J1892" t="str">
        <f>IF(ISBLANK(I1892),"",
IFERROR(VLOOKUP(I1892,[1]StringTable!$1:$1048576,MATCH([1]StringTable!$B$1,[1]StringTable!$1:$1,0),0),
IFERROR(VLOOKUP(I1892,[1]InApkStringTable!$1:$1048576,MATCH([1]InApkStringTable!$B$1,[1]InApkStringTable!$1:$1,0),0),
"스트링없음")))</f>
        <v/>
      </c>
      <c r="L1892" t="b">
        <v>1</v>
      </c>
      <c r="N1892" t="str">
        <f>IF(ISBLANK(M1892),"",IF(ISERROR(VLOOKUP(M1892,MapTable!$A:$A,1,0)),"맵없음",""))</f>
        <v/>
      </c>
      <c r="O1892">
        <f t="shared" si="117"/>
        <v>1</v>
      </c>
      <c r="Q1892">
        <f t="shared" si="118"/>
        <v>1</v>
      </c>
      <c r="R1892" t="b">
        <f t="shared" ca="1" si="119"/>
        <v>0</v>
      </c>
      <c r="T1892" t="b">
        <f t="shared" ca="1" si="120"/>
        <v>0</v>
      </c>
      <c r="X1892" t="str">
        <f>IF(ISBLANK(W1892),"",
IF(ISERROR(FIND(",",W1892)),
  IF(ISERROR(VLOOKUP(W1892,MapTable!$A:$A,1,0)),"맵없음",
  ""),
IF(ISERROR(FIND(",",W1892,FIND(",",W1892)+1)),
  IF(OR(ISERROR(VLOOKUP(LEFT(W1892,FIND(",",W1892)-1),MapTable!$A:$A,1,0)),ISERROR(VLOOKUP(TRIM(MID(W1892,FIND(",",W1892)+1,999)),MapTable!$A:$A,1,0))),"맵없음",
  ""),
IF(ISERROR(FIND(",",W1892,FIND(",",W1892,FIND(",",W1892)+1)+1)),
  IF(OR(ISERROR(VLOOKUP(LEFT(W1892,FIND(",",W1892)-1),MapTable!$A:$A,1,0)),ISERROR(VLOOKUP(TRIM(MID(W1892,FIND(",",W1892)+1,FIND(",",W1892,FIND(",",W1892)+1)-FIND(",",W1892)-1)),MapTable!$A:$A,1,0)),ISERROR(VLOOKUP(TRIM(MID(W1892,FIND(",",W1892,FIND(",",W1892)+1)+1,999)),MapTable!$A:$A,1,0))),"맵없음",
  ""),
IF(ISERROR(FIND(",",W1892,FIND(",",W1892,FIND(",",W1892,FIND(",",W1892)+1)+1)+1)),
  IF(OR(ISERROR(VLOOKUP(LEFT(W1892,FIND(",",W1892)-1),MapTable!$A:$A,1,0)),ISERROR(VLOOKUP(TRIM(MID(W1892,FIND(",",W1892)+1,FIND(",",W1892,FIND(",",W1892)+1)-FIND(",",W1892)-1)),MapTable!$A:$A,1,0)),ISERROR(VLOOKUP(TRIM(MID(W1892,FIND(",",W1892,FIND(",",W1892)+1)+1,FIND(",",W1892,FIND(",",W1892,FIND(",",W1892)+1)+1)-FIND(",",W1892,FIND(",",W1892)+1)-1)),MapTable!$A:$A,1,0)),ISERROR(VLOOKUP(TRIM(MID(W1892,FIND(",",W1892,FIND(",",W1892,FIND(",",W1892)+1)+1)+1,999)),MapTable!$A:$A,1,0))),"맵없음",
  ""),
)))))</f>
        <v/>
      </c>
      <c r="AC1892" t="str">
        <f>IF(ISBLANK(AB1892),"",IF(ISERROR(VLOOKUP(AB1892,[3]DropTable!$A:$A,1,0)),"드랍없음",""))</f>
        <v/>
      </c>
      <c r="AE1892" t="str">
        <f>IF(ISBLANK(AD1892),"",IF(ISERROR(VLOOKUP(AD1892,[3]DropTable!$A:$A,1,0)),"드랍없음",""))</f>
        <v/>
      </c>
      <c r="AG1892">
        <v>9.8000000000000007</v>
      </c>
      <c r="AH1892">
        <v>1</v>
      </c>
    </row>
    <row r="1893" spans="1:34" x14ac:dyDescent="0.3">
      <c r="A1893">
        <v>16</v>
      </c>
      <c r="B1893">
        <v>2</v>
      </c>
      <c r="C1893">
        <f>IF(OR($L1893=TRUE,$A1893=0,MOD($A1893,ChapterTable!$S$20)&lt;&gt;0),
MAX(0,INT(($B1893+ChapterTable!$Q$26+VLOOKUP(SUBSTITUTE(C$1,"성장단계","")&amp;"단계오프셋",ChapterTable!$S:$T,2,0))/ChapterTable!$Q$23)),
MAX(0,INT(($B1893+ChapterTable!$S$26+VLOOKUP(SUBSTITUTE(C$1,"성장단계","")&amp;"보스단계오프셋",ChapterTable!$S:$T,2,0))/ChapterTable!$S$23)))</f>
        <v>0</v>
      </c>
      <c r="D1893">
        <f>IF(OR($L1893=TRUE,$A1893=0,MOD($A1893,ChapterTable!$S$20)&lt;&gt;0),
MAX(0,INT(($B1893+ChapterTable!$Q$26+VLOOKUP(SUBSTITUTE(D$1,"성장단계","")&amp;"단계오프셋",ChapterTable!$S:$T,2,0))/ChapterTable!$Q$23)),
MAX(0,INT(($B1893+ChapterTable!$S$26+VLOOKUP(SUBSTITUTE(D$1,"성장단계","")&amp;"보스단계오프셋",ChapterTable!$S:$T,2,0))/ChapterTable!$S$23)))</f>
        <v>0</v>
      </c>
      <c r="E1893" s="1">
        <f ca="1">IF(AND($A1893=0,$B1893=1),
    VLOOKUP(1,ChapterTable!$1:$1048576,MATCH("최종"&amp;SUBSTITUTE(SUBSTITUTE(E$1,"standard",""),"|Float",""),ChapterTable!$1:$1,0),0)*ChapterTable!$Q$17,
  IF(AND($A1893=0,$B1893=0),
    E1894,
  IF($B1893=0,
    VLOOKUP($A1893,ChapterTable!$1:$1048576,MATCH("최종"&amp;SUBSTITUTE(SUBSTITUTE(E$1,"standard",""),"|Float",""),ChapterTable!$1:$1,0),0),
  IF($B1893=1,
    IF($L1893=FALSE,
      VLOOKUP($A1893,ChapterTable!$1:$1048576,MATCH("최종"&amp;SUBSTITUTE(SUBSTITUTE(E$1,"standard",""),"|Float",""),ChapterTable!$1:$1,0),0),
      VLOOKUP($A1893-ChapterTable!$Q$11,ChapterTable!$1:$1048576,MATCH("최종"&amp;SUBSTITUTE(SUBSTITUTE(E$1,"standard",""),"|Float",""),ChapterTable!$1:$1,0),0)*ChapterTable!$Q$14
    ),
  OFFSET(E1893,-$B1893+IF($L1893,1,0),0)*
    (VLOOKUP(SUBSTITUTE(SUBSTITUTE(E$1,"standard",""),"|Float","")&amp;"인게임누적곱배수",ChapterTable!$S:$T,2,0)^C1893
    +VLOOKUP(SUBSTITUTE(SUBSTITUTE(E$1,"standard",""),"|Float","")&amp;"인게임누적합배수",ChapterTable!$S:$T,2,0)*C1893)
  )
  )
  )
)</f>
        <v>44665.176818847656</v>
      </c>
      <c r="F1893" s="1">
        <f ca="1">IF(AND($A1893=0,$B1893=1),
    VLOOKUP(1,ChapterTable!$1:$1048576,MATCH("최종"&amp;SUBSTITUTE(SUBSTITUTE(F$1,"standard",""),"|Float",""),ChapterTable!$1:$1,0),0)*ChapterTable!$Q$17,
  IF(AND($A1893=0,$B1893=0),
    F1894,
  IF($B1893=0,
    VLOOKUP($A1893,ChapterTable!$1:$1048576,MATCH("최종"&amp;SUBSTITUTE(SUBSTITUTE(F$1,"standard",""),"|Float",""),ChapterTable!$1:$1,0),0),
  IF($B1893=1,
    IF($L1893=FALSE,
      VLOOKUP($A1893,ChapterTable!$1:$1048576,MATCH("최종"&amp;SUBSTITUTE(SUBSTITUTE(F$1,"standard",""),"|Float",""),ChapterTable!$1:$1,0),0),
      VLOOKUP($A1893-ChapterTable!$Q$11,ChapterTable!$1:$1048576,MATCH("최종"&amp;SUBSTITUTE(SUBSTITUTE(F$1,"standard",""),"|Float",""),ChapterTable!$1:$1,0),0)*ChapterTable!$Q$14
    ),
  OFFSET(F1893,-$B1893+IF($L1893,1,0),0)*
    (VLOOKUP(SUBSTITUTE(SUBSTITUTE(F$1,"standard",""),"|Float","")&amp;"인게임누적곱배수",ChapterTable!$S:$T,2,0)^D1893
    +VLOOKUP(SUBSTITUTE(SUBSTITUTE(F$1,"standard",""),"|Float","")&amp;"인게임누적합배수",ChapterTable!$S:$T,2,0)*D1893)
  )
  )
  )
)</f>
        <v>24813.987121582031</v>
      </c>
      <c r="G1893" t="s">
        <v>76</v>
      </c>
      <c r="J1893" t="str">
        <f>IF(ISBLANK(I1893),"",
IFERROR(VLOOKUP(I1893,[1]StringTable!$1:$1048576,MATCH([1]StringTable!$B$1,[1]StringTable!$1:$1,0),0),
IFERROR(VLOOKUP(I1893,[1]InApkStringTable!$1:$1048576,MATCH([1]InApkStringTable!$B$1,[1]InApkStringTable!$1:$1,0),0),
"스트링없음")))</f>
        <v/>
      </c>
      <c r="L1893" t="b">
        <v>1</v>
      </c>
      <c r="N1893" t="str">
        <f>IF(ISBLANK(M1893),"",IF(ISERROR(VLOOKUP(M1893,MapTable!$A:$A,1,0)),"맵없음",""))</f>
        <v/>
      </c>
      <c r="O1893">
        <f t="shared" si="117"/>
        <v>1</v>
      </c>
      <c r="Q1893">
        <f t="shared" si="118"/>
        <v>1</v>
      </c>
      <c r="R1893" t="b">
        <f t="shared" ca="1" si="119"/>
        <v>0</v>
      </c>
      <c r="T1893" t="b">
        <f t="shared" ca="1" si="120"/>
        <v>0</v>
      </c>
      <c r="X1893" t="str">
        <f>IF(ISBLANK(W1893),"",
IF(ISERROR(FIND(",",W1893)),
  IF(ISERROR(VLOOKUP(W1893,MapTable!$A:$A,1,0)),"맵없음",
  ""),
IF(ISERROR(FIND(",",W1893,FIND(",",W1893)+1)),
  IF(OR(ISERROR(VLOOKUP(LEFT(W1893,FIND(",",W1893)-1),MapTable!$A:$A,1,0)),ISERROR(VLOOKUP(TRIM(MID(W1893,FIND(",",W1893)+1,999)),MapTable!$A:$A,1,0))),"맵없음",
  ""),
IF(ISERROR(FIND(",",W1893,FIND(",",W1893,FIND(",",W1893)+1)+1)),
  IF(OR(ISERROR(VLOOKUP(LEFT(W1893,FIND(",",W1893)-1),MapTable!$A:$A,1,0)),ISERROR(VLOOKUP(TRIM(MID(W1893,FIND(",",W1893)+1,FIND(",",W1893,FIND(",",W1893)+1)-FIND(",",W1893)-1)),MapTable!$A:$A,1,0)),ISERROR(VLOOKUP(TRIM(MID(W1893,FIND(",",W1893,FIND(",",W1893)+1)+1,999)),MapTable!$A:$A,1,0))),"맵없음",
  ""),
IF(ISERROR(FIND(",",W1893,FIND(",",W1893,FIND(",",W1893,FIND(",",W1893)+1)+1)+1)),
  IF(OR(ISERROR(VLOOKUP(LEFT(W1893,FIND(",",W1893)-1),MapTable!$A:$A,1,0)),ISERROR(VLOOKUP(TRIM(MID(W1893,FIND(",",W1893)+1,FIND(",",W1893,FIND(",",W1893)+1)-FIND(",",W1893)-1)),MapTable!$A:$A,1,0)),ISERROR(VLOOKUP(TRIM(MID(W1893,FIND(",",W1893,FIND(",",W1893)+1)+1,FIND(",",W1893,FIND(",",W1893,FIND(",",W1893)+1)+1)-FIND(",",W1893,FIND(",",W1893)+1)-1)),MapTable!$A:$A,1,0)),ISERROR(VLOOKUP(TRIM(MID(W1893,FIND(",",W1893,FIND(",",W1893,FIND(",",W1893)+1)+1)+1,999)),MapTable!$A:$A,1,0))),"맵없음",
  ""),
)))))</f>
        <v/>
      </c>
      <c r="AC1893" t="str">
        <f>IF(ISBLANK(AB1893),"",IF(ISERROR(VLOOKUP(AB1893,[3]DropTable!$A:$A,1,0)),"드랍없음",""))</f>
        <v/>
      </c>
      <c r="AE1893" t="str">
        <f>IF(ISBLANK(AD1893),"",IF(ISERROR(VLOOKUP(AD1893,[3]DropTable!$A:$A,1,0)),"드랍없음",""))</f>
        <v/>
      </c>
      <c r="AG1893">
        <v>9.8000000000000007</v>
      </c>
      <c r="AH1893">
        <v>1</v>
      </c>
    </row>
    <row r="1894" spans="1:34" x14ac:dyDescent="0.3">
      <c r="A1894">
        <v>16</v>
      </c>
      <c r="B1894">
        <v>3</v>
      </c>
      <c r="C1894">
        <f>IF(OR($L1894=TRUE,$A1894=0,MOD($A1894,ChapterTable!$S$20)&lt;&gt;0),
MAX(0,INT(($B1894+ChapterTable!$Q$26+VLOOKUP(SUBSTITUTE(C$1,"성장단계","")&amp;"단계오프셋",ChapterTable!$S:$T,2,0))/ChapterTable!$Q$23)),
MAX(0,INT(($B1894+ChapterTable!$S$26+VLOOKUP(SUBSTITUTE(C$1,"성장단계","")&amp;"보스단계오프셋",ChapterTable!$S:$T,2,0))/ChapterTable!$S$23)))</f>
        <v>0</v>
      </c>
      <c r="D1894">
        <f>IF(OR($L1894=TRUE,$A1894=0,MOD($A1894,ChapterTable!$S$20)&lt;&gt;0),
MAX(0,INT(($B1894+ChapterTable!$Q$26+VLOOKUP(SUBSTITUTE(D$1,"성장단계","")&amp;"단계오프셋",ChapterTable!$S:$T,2,0))/ChapterTable!$Q$23)),
MAX(0,INT(($B1894+ChapterTable!$S$26+VLOOKUP(SUBSTITUTE(D$1,"성장단계","")&amp;"보스단계오프셋",ChapterTable!$S:$T,2,0))/ChapterTable!$S$23)))</f>
        <v>0</v>
      </c>
      <c r="E1894" s="1">
        <f ca="1">IF(AND($A1894=0,$B1894=1),
    VLOOKUP(1,ChapterTable!$1:$1048576,MATCH("최종"&amp;SUBSTITUTE(SUBSTITUTE(E$1,"standard",""),"|Float",""),ChapterTable!$1:$1,0),0)*ChapterTable!$Q$17,
  IF(AND($A1894=0,$B1894=0),
    E1895,
  IF($B1894=0,
    VLOOKUP($A1894,ChapterTable!$1:$1048576,MATCH("최종"&amp;SUBSTITUTE(SUBSTITUTE(E$1,"standard",""),"|Float",""),ChapterTable!$1:$1,0),0),
  IF($B1894=1,
    IF($L1894=FALSE,
      VLOOKUP($A1894,ChapterTable!$1:$1048576,MATCH("최종"&amp;SUBSTITUTE(SUBSTITUTE(E$1,"standard",""),"|Float",""),ChapterTable!$1:$1,0),0),
      VLOOKUP($A1894-ChapterTable!$Q$11,ChapterTable!$1:$1048576,MATCH("최종"&amp;SUBSTITUTE(SUBSTITUTE(E$1,"standard",""),"|Float",""),ChapterTable!$1:$1,0),0)*ChapterTable!$Q$14
    ),
  OFFSET(E1894,-$B1894+IF($L1894,1,0),0)*
    (VLOOKUP(SUBSTITUTE(SUBSTITUTE(E$1,"standard",""),"|Float","")&amp;"인게임누적곱배수",ChapterTable!$S:$T,2,0)^C1894
    +VLOOKUP(SUBSTITUTE(SUBSTITUTE(E$1,"standard",""),"|Float","")&amp;"인게임누적합배수",ChapterTable!$S:$T,2,0)*C1894)
  )
  )
  )
)</f>
        <v>44665.176818847656</v>
      </c>
      <c r="F1894" s="1">
        <f ca="1">IF(AND($A1894=0,$B1894=1),
    VLOOKUP(1,ChapterTable!$1:$1048576,MATCH("최종"&amp;SUBSTITUTE(SUBSTITUTE(F$1,"standard",""),"|Float",""),ChapterTable!$1:$1,0),0)*ChapterTable!$Q$17,
  IF(AND($A1894=0,$B1894=0),
    F1895,
  IF($B1894=0,
    VLOOKUP($A1894,ChapterTable!$1:$1048576,MATCH("최종"&amp;SUBSTITUTE(SUBSTITUTE(F$1,"standard",""),"|Float",""),ChapterTable!$1:$1,0),0),
  IF($B1894=1,
    IF($L1894=FALSE,
      VLOOKUP($A1894,ChapterTable!$1:$1048576,MATCH("최종"&amp;SUBSTITUTE(SUBSTITUTE(F$1,"standard",""),"|Float",""),ChapterTable!$1:$1,0),0),
      VLOOKUP($A1894-ChapterTable!$Q$11,ChapterTable!$1:$1048576,MATCH("최종"&amp;SUBSTITUTE(SUBSTITUTE(F$1,"standard",""),"|Float",""),ChapterTable!$1:$1,0),0)*ChapterTable!$Q$14
    ),
  OFFSET(F1894,-$B1894+IF($L1894,1,0),0)*
    (VLOOKUP(SUBSTITUTE(SUBSTITUTE(F$1,"standard",""),"|Float","")&amp;"인게임누적곱배수",ChapterTable!$S:$T,2,0)^D1894
    +VLOOKUP(SUBSTITUTE(SUBSTITUTE(F$1,"standard",""),"|Float","")&amp;"인게임누적합배수",ChapterTable!$S:$T,2,0)*D1894)
  )
  )
  )
)</f>
        <v>24813.987121582031</v>
      </c>
      <c r="G1894" t="s">
        <v>76</v>
      </c>
      <c r="J1894" t="str">
        <f>IF(ISBLANK(I1894),"",
IFERROR(VLOOKUP(I1894,[1]StringTable!$1:$1048576,MATCH([1]StringTable!$B$1,[1]StringTable!$1:$1,0),0),
IFERROR(VLOOKUP(I1894,[1]InApkStringTable!$1:$1048576,MATCH([1]InApkStringTable!$B$1,[1]InApkStringTable!$1:$1,0),0),
"스트링없음")))</f>
        <v/>
      </c>
      <c r="L1894" t="b">
        <v>1</v>
      </c>
      <c r="N1894" t="str">
        <f>IF(ISBLANK(M1894),"",IF(ISERROR(VLOOKUP(M1894,MapTable!$A:$A,1,0)),"맵없음",""))</f>
        <v/>
      </c>
      <c r="O1894">
        <f t="shared" si="117"/>
        <v>1</v>
      </c>
      <c r="Q1894">
        <f t="shared" si="118"/>
        <v>1</v>
      </c>
      <c r="R1894" t="b">
        <f t="shared" ca="1" si="119"/>
        <v>0</v>
      </c>
      <c r="T1894" t="b">
        <f t="shared" ca="1" si="120"/>
        <v>0</v>
      </c>
      <c r="X1894" t="str">
        <f>IF(ISBLANK(W1894),"",
IF(ISERROR(FIND(",",W1894)),
  IF(ISERROR(VLOOKUP(W1894,MapTable!$A:$A,1,0)),"맵없음",
  ""),
IF(ISERROR(FIND(",",W1894,FIND(",",W1894)+1)),
  IF(OR(ISERROR(VLOOKUP(LEFT(W1894,FIND(",",W1894)-1),MapTable!$A:$A,1,0)),ISERROR(VLOOKUP(TRIM(MID(W1894,FIND(",",W1894)+1,999)),MapTable!$A:$A,1,0))),"맵없음",
  ""),
IF(ISERROR(FIND(",",W1894,FIND(",",W1894,FIND(",",W1894)+1)+1)),
  IF(OR(ISERROR(VLOOKUP(LEFT(W1894,FIND(",",W1894)-1),MapTable!$A:$A,1,0)),ISERROR(VLOOKUP(TRIM(MID(W1894,FIND(",",W1894)+1,FIND(",",W1894,FIND(",",W1894)+1)-FIND(",",W1894)-1)),MapTable!$A:$A,1,0)),ISERROR(VLOOKUP(TRIM(MID(W1894,FIND(",",W1894,FIND(",",W1894)+1)+1,999)),MapTable!$A:$A,1,0))),"맵없음",
  ""),
IF(ISERROR(FIND(",",W1894,FIND(",",W1894,FIND(",",W1894,FIND(",",W1894)+1)+1)+1)),
  IF(OR(ISERROR(VLOOKUP(LEFT(W1894,FIND(",",W1894)-1),MapTable!$A:$A,1,0)),ISERROR(VLOOKUP(TRIM(MID(W1894,FIND(",",W1894)+1,FIND(",",W1894,FIND(",",W1894)+1)-FIND(",",W1894)-1)),MapTable!$A:$A,1,0)),ISERROR(VLOOKUP(TRIM(MID(W1894,FIND(",",W1894,FIND(",",W1894)+1)+1,FIND(",",W1894,FIND(",",W1894,FIND(",",W1894)+1)+1)-FIND(",",W1894,FIND(",",W1894)+1)-1)),MapTable!$A:$A,1,0)),ISERROR(VLOOKUP(TRIM(MID(W1894,FIND(",",W1894,FIND(",",W1894,FIND(",",W1894)+1)+1)+1,999)),MapTable!$A:$A,1,0))),"맵없음",
  ""),
)))))</f>
        <v/>
      </c>
      <c r="AC1894" t="str">
        <f>IF(ISBLANK(AB1894),"",IF(ISERROR(VLOOKUP(AB1894,[3]DropTable!$A:$A,1,0)),"드랍없음",""))</f>
        <v/>
      </c>
      <c r="AE1894" t="str">
        <f>IF(ISBLANK(AD1894),"",IF(ISERROR(VLOOKUP(AD1894,[3]DropTable!$A:$A,1,0)),"드랍없음",""))</f>
        <v/>
      </c>
      <c r="AG1894">
        <v>9.8000000000000007</v>
      </c>
      <c r="AH1894">
        <v>1</v>
      </c>
    </row>
    <row r="1895" spans="1:34" x14ac:dyDescent="0.3">
      <c r="A1895">
        <v>16</v>
      </c>
      <c r="B1895">
        <v>4</v>
      </c>
      <c r="C1895">
        <f>IF(OR($L1895=TRUE,$A1895=0,MOD($A1895,ChapterTable!$S$20)&lt;&gt;0),
MAX(0,INT(($B1895+ChapterTable!$Q$26+VLOOKUP(SUBSTITUTE(C$1,"성장단계","")&amp;"단계오프셋",ChapterTable!$S:$T,2,0))/ChapterTable!$Q$23)),
MAX(0,INT(($B1895+ChapterTable!$S$26+VLOOKUP(SUBSTITUTE(C$1,"성장단계","")&amp;"보스단계오프셋",ChapterTable!$S:$T,2,0))/ChapterTable!$S$23)))</f>
        <v>0</v>
      </c>
      <c r="D1895">
        <f>IF(OR($L1895=TRUE,$A1895=0,MOD($A1895,ChapterTable!$S$20)&lt;&gt;0),
MAX(0,INT(($B1895+ChapterTable!$Q$26+VLOOKUP(SUBSTITUTE(D$1,"성장단계","")&amp;"단계오프셋",ChapterTable!$S:$T,2,0))/ChapterTable!$Q$23)),
MAX(0,INT(($B1895+ChapterTable!$S$26+VLOOKUP(SUBSTITUTE(D$1,"성장단계","")&amp;"보스단계오프셋",ChapterTable!$S:$T,2,0))/ChapterTable!$S$23)))</f>
        <v>0</v>
      </c>
      <c r="E1895" s="1">
        <f ca="1">IF(AND($A1895=0,$B1895=1),
    VLOOKUP(1,ChapterTable!$1:$1048576,MATCH("최종"&amp;SUBSTITUTE(SUBSTITUTE(E$1,"standard",""),"|Float",""),ChapterTable!$1:$1,0),0)*ChapterTable!$Q$17,
  IF(AND($A1895=0,$B1895=0),
    E1896,
  IF($B1895=0,
    VLOOKUP($A1895,ChapterTable!$1:$1048576,MATCH("최종"&amp;SUBSTITUTE(SUBSTITUTE(E$1,"standard",""),"|Float",""),ChapterTable!$1:$1,0),0),
  IF($B1895=1,
    IF($L1895=FALSE,
      VLOOKUP($A1895,ChapterTable!$1:$1048576,MATCH("최종"&amp;SUBSTITUTE(SUBSTITUTE(E$1,"standard",""),"|Float",""),ChapterTable!$1:$1,0),0),
      VLOOKUP($A1895-ChapterTable!$Q$11,ChapterTable!$1:$1048576,MATCH("최종"&amp;SUBSTITUTE(SUBSTITUTE(E$1,"standard",""),"|Float",""),ChapterTable!$1:$1,0),0)*ChapterTable!$Q$14
    ),
  OFFSET(E1895,-$B1895+IF($L1895,1,0),0)*
    (VLOOKUP(SUBSTITUTE(SUBSTITUTE(E$1,"standard",""),"|Float","")&amp;"인게임누적곱배수",ChapterTable!$S:$T,2,0)^C1895
    +VLOOKUP(SUBSTITUTE(SUBSTITUTE(E$1,"standard",""),"|Float","")&amp;"인게임누적합배수",ChapterTable!$S:$T,2,0)*C1895)
  )
  )
  )
)</f>
        <v>44665.176818847656</v>
      </c>
      <c r="F1895" s="1">
        <f ca="1">IF(AND($A1895=0,$B1895=1),
    VLOOKUP(1,ChapterTable!$1:$1048576,MATCH("최종"&amp;SUBSTITUTE(SUBSTITUTE(F$1,"standard",""),"|Float",""),ChapterTable!$1:$1,0),0)*ChapterTable!$Q$17,
  IF(AND($A1895=0,$B1895=0),
    F1896,
  IF($B1895=0,
    VLOOKUP($A1895,ChapterTable!$1:$1048576,MATCH("최종"&amp;SUBSTITUTE(SUBSTITUTE(F$1,"standard",""),"|Float",""),ChapterTable!$1:$1,0),0),
  IF($B1895=1,
    IF($L1895=FALSE,
      VLOOKUP($A1895,ChapterTable!$1:$1048576,MATCH("최종"&amp;SUBSTITUTE(SUBSTITUTE(F$1,"standard",""),"|Float",""),ChapterTable!$1:$1,0),0),
      VLOOKUP($A1895-ChapterTable!$Q$11,ChapterTable!$1:$1048576,MATCH("최종"&amp;SUBSTITUTE(SUBSTITUTE(F$1,"standard",""),"|Float",""),ChapterTable!$1:$1,0),0)*ChapterTable!$Q$14
    ),
  OFFSET(F1895,-$B1895+IF($L1895,1,0),0)*
    (VLOOKUP(SUBSTITUTE(SUBSTITUTE(F$1,"standard",""),"|Float","")&amp;"인게임누적곱배수",ChapterTable!$S:$T,2,0)^D1895
    +VLOOKUP(SUBSTITUTE(SUBSTITUTE(F$1,"standard",""),"|Float","")&amp;"인게임누적합배수",ChapterTable!$S:$T,2,0)*D1895)
  )
  )
  )
)</f>
        <v>24813.987121582031</v>
      </c>
      <c r="G1895" t="s">
        <v>76</v>
      </c>
      <c r="J1895" t="str">
        <f>IF(ISBLANK(I1895),"",
IFERROR(VLOOKUP(I1895,[1]StringTable!$1:$1048576,MATCH([1]StringTable!$B$1,[1]StringTable!$1:$1,0),0),
IFERROR(VLOOKUP(I1895,[1]InApkStringTable!$1:$1048576,MATCH([1]InApkStringTable!$B$1,[1]InApkStringTable!$1:$1,0),0),
"스트링없음")))</f>
        <v/>
      </c>
      <c r="L1895" t="b">
        <v>1</v>
      </c>
      <c r="N1895" t="str">
        <f>IF(ISBLANK(M1895),"",IF(ISERROR(VLOOKUP(M1895,MapTable!$A:$A,1,0)),"맵없음",""))</f>
        <v/>
      </c>
      <c r="O1895">
        <f t="shared" si="117"/>
        <v>1</v>
      </c>
      <c r="Q1895">
        <f t="shared" si="118"/>
        <v>1</v>
      </c>
      <c r="R1895" t="b">
        <f t="shared" ca="1" si="119"/>
        <v>0</v>
      </c>
      <c r="T1895" t="b">
        <f t="shared" ca="1" si="120"/>
        <v>0</v>
      </c>
      <c r="X1895" t="str">
        <f>IF(ISBLANK(W1895),"",
IF(ISERROR(FIND(",",W1895)),
  IF(ISERROR(VLOOKUP(W1895,MapTable!$A:$A,1,0)),"맵없음",
  ""),
IF(ISERROR(FIND(",",W1895,FIND(",",W1895)+1)),
  IF(OR(ISERROR(VLOOKUP(LEFT(W1895,FIND(",",W1895)-1),MapTable!$A:$A,1,0)),ISERROR(VLOOKUP(TRIM(MID(W1895,FIND(",",W1895)+1,999)),MapTable!$A:$A,1,0))),"맵없음",
  ""),
IF(ISERROR(FIND(",",W1895,FIND(",",W1895,FIND(",",W1895)+1)+1)),
  IF(OR(ISERROR(VLOOKUP(LEFT(W1895,FIND(",",W1895)-1),MapTable!$A:$A,1,0)),ISERROR(VLOOKUP(TRIM(MID(W1895,FIND(",",W1895)+1,FIND(",",W1895,FIND(",",W1895)+1)-FIND(",",W1895)-1)),MapTable!$A:$A,1,0)),ISERROR(VLOOKUP(TRIM(MID(W1895,FIND(",",W1895,FIND(",",W1895)+1)+1,999)),MapTable!$A:$A,1,0))),"맵없음",
  ""),
IF(ISERROR(FIND(",",W1895,FIND(",",W1895,FIND(",",W1895,FIND(",",W1895)+1)+1)+1)),
  IF(OR(ISERROR(VLOOKUP(LEFT(W1895,FIND(",",W1895)-1),MapTable!$A:$A,1,0)),ISERROR(VLOOKUP(TRIM(MID(W1895,FIND(",",W1895)+1,FIND(",",W1895,FIND(",",W1895)+1)-FIND(",",W1895)-1)),MapTable!$A:$A,1,0)),ISERROR(VLOOKUP(TRIM(MID(W1895,FIND(",",W1895,FIND(",",W1895)+1)+1,FIND(",",W1895,FIND(",",W1895,FIND(",",W1895)+1)+1)-FIND(",",W1895,FIND(",",W1895)+1)-1)),MapTable!$A:$A,1,0)),ISERROR(VLOOKUP(TRIM(MID(W1895,FIND(",",W1895,FIND(",",W1895,FIND(",",W1895)+1)+1)+1,999)),MapTable!$A:$A,1,0))),"맵없음",
  ""),
)))))</f>
        <v/>
      </c>
      <c r="AC1895" t="str">
        <f>IF(ISBLANK(AB1895),"",IF(ISERROR(VLOOKUP(AB1895,[3]DropTable!$A:$A,1,0)),"드랍없음",""))</f>
        <v/>
      </c>
      <c r="AE1895" t="str">
        <f>IF(ISBLANK(AD1895),"",IF(ISERROR(VLOOKUP(AD1895,[3]DropTable!$A:$A,1,0)),"드랍없음",""))</f>
        <v/>
      </c>
      <c r="AG1895">
        <v>9.8000000000000007</v>
      </c>
      <c r="AH1895">
        <v>1</v>
      </c>
    </row>
    <row r="1896" spans="1:34" x14ac:dyDescent="0.3">
      <c r="A1896">
        <v>16</v>
      </c>
      <c r="B1896">
        <v>5</v>
      </c>
      <c r="C1896">
        <f>IF(OR($L1896=TRUE,$A1896=0,MOD($A1896,ChapterTable!$S$20)&lt;&gt;0),
MAX(0,INT(($B1896+ChapterTable!$Q$26+VLOOKUP(SUBSTITUTE(C$1,"성장단계","")&amp;"단계오프셋",ChapterTable!$S:$T,2,0))/ChapterTable!$Q$23)),
MAX(0,INT(($B1896+ChapterTable!$S$26+VLOOKUP(SUBSTITUTE(C$1,"성장단계","")&amp;"보스단계오프셋",ChapterTable!$S:$T,2,0))/ChapterTable!$S$23)))</f>
        <v>0</v>
      </c>
      <c r="D1896">
        <f>IF(OR($L1896=TRUE,$A1896=0,MOD($A1896,ChapterTable!$S$20)&lt;&gt;0),
MAX(0,INT(($B1896+ChapterTable!$Q$26+VLOOKUP(SUBSTITUTE(D$1,"성장단계","")&amp;"단계오프셋",ChapterTable!$S:$T,2,0))/ChapterTable!$Q$23)),
MAX(0,INT(($B1896+ChapterTable!$S$26+VLOOKUP(SUBSTITUTE(D$1,"성장단계","")&amp;"보스단계오프셋",ChapterTable!$S:$T,2,0))/ChapterTable!$S$23)))</f>
        <v>0</v>
      </c>
      <c r="E1896" s="1">
        <f ca="1">IF(AND($A1896=0,$B1896=1),
    VLOOKUP(1,ChapterTable!$1:$1048576,MATCH("최종"&amp;SUBSTITUTE(SUBSTITUTE(E$1,"standard",""),"|Float",""),ChapterTable!$1:$1,0),0)*ChapterTable!$Q$17,
  IF(AND($A1896=0,$B1896=0),
    E1897,
  IF($B1896=0,
    VLOOKUP($A1896,ChapterTable!$1:$1048576,MATCH("최종"&amp;SUBSTITUTE(SUBSTITUTE(E$1,"standard",""),"|Float",""),ChapterTable!$1:$1,0),0),
  IF($B1896=1,
    IF($L1896=FALSE,
      VLOOKUP($A1896,ChapterTable!$1:$1048576,MATCH("최종"&amp;SUBSTITUTE(SUBSTITUTE(E$1,"standard",""),"|Float",""),ChapterTable!$1:$1,0),0),
      VLOOKUP($A1896-ChapterTable!$Q$11,ChapterTable!$1:$1048576,MATCH("최종"&amp;SUBSTITUTE(SUBSTITUTE(E$1,"standard",""),"|Float",""),ChapterTable!$1:$1,0),0)*ChapterTable!$Q$14
    ),
  OFFSET(E1896,-$B1896+IF($L1896,1,0),0)*
    (VLOOKUP(SUBSTITUTE(SUBSTITUTE(E$1,"standard",""),"|Float","")&amp;"인게임누적곱배수",ChapterTable!$S:$T,2,0)^C1896
    +VLOOKUP(SUBSTITUTE(SUBSTITUTE(E$1,"standard",""),"|Float","")&amp;"인게임누적합배수",ChapterTable!$S:$T,2,0)*C1896)
  )
  )
  )
)</f>
        <v>44665.176818847656</v>
      </c>
      <c r="F1896" s="1">
        <f ca="1">IF(AND($A1896=0,$B1896=1),
    VLOOKUP(1,ChapterTable!$1:$1048576,MATCH("최종"&amp;SUBSTITUTE(SUBSTITUTE(F$1,"standard",""),"|Float",""),ChapterTable!$1:$1,0),0)*ChapterTable!$Q$17,
  IF(AND($A1896=0,$B1896=0),
    F1897,
  IF($B1896=0,
    VLOOKUP($A1896,ChapterTable!$1:$1048576,MATCH("최종"&amp;SUBSTITUTE(SUBSTITUTE(F$1,"standard",""),"|Float",""),ChapterTable!$1:$1,0),0),
  IF($B1896=1,
    IF($L1896=FALSE,
      VLOOKUP($A1896,ChapterTable!$1:$1048576,MATCH("최종"&amp;SUBSTITUTE(SUBSTITUTE(F$1,"standard",""),"|Float",""),ChapterTable!$1:$1,0),0),
      VLOOKUP($A1896-ChapterTable!$Q$11,ChapterTable!$1:$1048576,MATCH("최종"&amp;SUBSTITUTE(SUBSTITUTE(F$1,"standard",""),"|Float",""),ChapterTable!$1:$1,0),0)*ChapterTable!$Q$14
    ),
  OFFSET(F1896,-$B1896+IF($L1896,1,0),0)*
    (VLOOKUP(SUBSTITUTE(SUBSTITUTE(F$1,"standard",""),"|Float","")&amp;"인게임누적곱배수",ChapterTable!$S:$T,2,0)^D1896
    +VLOOKUP(SUBSTITUTE(SUBSTITUTE(F$1,"standard",""),"|Float","")&amp;"인게임누적합배수",ChapterTable!$S:$T,2,0)*D1896)
  )
  )
  )
)</f>
        <v>24813.987121582031</v>
      </c>
      <c r="G1896" t="s">
        <v>76</v>
      </c>
      <c r="J1896" t="str">
        <f>IF(ISBLANK(I1896),"",
IFERROR(VLOOKUP(I1896,[1]StringTable!$1:$1048576,MATCH([1]StringTable!$B$1,[1]StringTable!$1:$1,0),0),
IFERROR(VLOOKUP(I1896,[1]InApkStringTable!$1:$1048576,MATCH([1]InApkStringTable!$B$1,[1]InApkStringTable!$1:$1,0),0),
"스트링없음")))</f>
        <v/>
      </c>
      <c r="L1896" t="b">
        <v>1</v>
      </c>
      <c r="N1896" t="str">
        <f>IF(ISBLANK(M1896),"",IF(ISERROR(VLOOKUP(M1896,MapTable!$A:$A,1,0)),"맵없음",""))</f>
        <v/>
      </c>
      <c r="O1896">
        <f t="shared" si="117"/>
        <v>11</v>
      </c>
      <c r="Q1896">
        <f t="shared" si="118"/>
        <v>11</v>
      </c>
      <c r="R1896" t="b">
        <f t="shared" ca="1" si="119"/>
        <v>0</v>
      </c>
      <c r="T1896" t="b">
        <f t="shared" ca="1" si="120"/>
        <v>0</v>
      </c>
      <c r="X1896" t="str">
        <f>IF(ISBLANK(W1896),"",
IF(ISERROR(FIND(",",W1896)),
  IF(ISERROR(VLOOKUP(W1896,MapTable!$A:$A,1,0)),"맵없음",
  ""),
IF(ISERROR(FIND(",",W1896,FIND(",",W1896)+1)),
  IF(OR(ISERROR(VLOOKUP(LEFT(W1896,FIND(",",W1896)-1),MapTable!$A:$A,1,0)),ISERROR(VLOOKUP(TRIM(MID(W1896,FIND(",",W1896)+1,999)),MapTable!$A:$A,1,0))),"맵없음",
  ""),
IF(ISERROR(FIND(",",W1896,FIND(",",W1896,FIND(",",W1896)+1)+1)),
  IF(OR(ISERROR(VLOOKUP(LEFT(W1896,FIND(",",W1896)-1),MapTable!$A:$A,1,0)),ISERROR(VLOOKUP(TRIM(MID(W1896,FIND(",",W1896)+1,FIND(",",W1896,FIND(",",W1896)+1)-FIND(",",W1896)-1)),MapTable!$A:$A,1,0)),ISERROR(VLOOKUP(TRIM(MID(W1896,FIND(",",W1896,FIND(",",W1896)+1)+1,999)),MapTable!$A:$A,1,0))),"맵없음",
  ""),
IF(ISERROR(FIND(",",W1896,FIND(",",W1896,FIND(",",W1896,FIND(",",W1896)+1)+1)+1)),
  IF(OR(ISERROR(VLOOKUP(LEFT(W1896,FIND(",",W1896)-1),MapTable!$A:$A,1,0)),ISERROR(VLOOKUP(TRIM(MID(W1896,FIND(",",W1896)+1,FIND(",",W1896,FIND(",",W1896)+1)-FIND(",",W1896)-1)),MapTable!$A:$A,1,0)),ISERROR(VLOOKUP(TRIM(MID(W1896,FIND(",",W1896,FIND(",",W1896)+1)+1,FIND(",",W1896,FIND(",",W1896,FIND(",",W1896)+1)+1)-FIND(",",W1896,FIND(",",W1896)+1)-1)),MapTable!$A:$A,1,0)),ISERROR(VLOOKUP(TRIM(MID(W1896,FIND(",",W1896,FIND(",",W1896,FIND(",",W1896)+1)+1)+1,999)),MapTable!$A:$A,1,0))),"맵없음",
  ""),
)))))</f>
        <v/>
      </c>
      <c r="AC1896" t="str">
        <f>IF(ISBLANK(AB1896),"",IF(ISERROR(VLOOKUP(AB1896,[3]DropTable!$A:$A,1,0)),"드랍없음",""))</f>
        <v/>
      </c>
      <c r="AE1896" t="str">
        <f>IF(ISBLANK(AD1896),"",IF(ISERROR(VLOOKUP(AD1896,[3]DropTable!$A:$A,1,0)),"드랍없음",""))</f>
        <v/>
      </c>
      <c r="AG1896">
        <v>9.8000000000000007</v>
      </c>
      <c r="AH1896">
        <v>1</v>
      </c>
    </row>
    <row r="1897" spans="1:34" x14ac:dyDescent="0.3">
      <c r="A1897">
        <v>16</v>
      </c>
      <c r="B1897">
        <v>6</v>
      </c>
      <c r="C1897">
        <f>IF(OR($L1897=TRUE,$A1897=0,MOD($A1897,ChapterTable!$S$20)&lt;&gt;0),
MAX(0,INT(($B1897+ChapterTable!$Q$26+VLOOKUP(SUBSTITUTE(C$1,"성장단계","")&amp;"단계오프셋",ChapterTable!$S:$T,2,0))/ChapterTable!$Q$23)),
MAX(0,INT(($B1897+ChapterTable!$S$26+VLOOKUP(SUBSTITUTE(C$1,"성장단계","")&amp;"보스단계오프셋",ChapterTable!$S:$T,2,0))/ChapterTable!$S$23)))</f>
        <v>1</v>
      </c>
      <c r="D1897">
        <f>IF(OR($L1897=TRUE,$A1897=0,MOD($A1897,ChapterTable!$S$20)&lt;&gt;0),
MAX(0,INT(($B1897+ChapterTable!$Q$26+VLOOKUP(SUBSTITUTE(D$1,"성장단계","")&amp;"단계오프셋",ChapterTable!$S:$T,2,0))/ChapterTable!$Q$23)),
MAX(0,INT(($B1897+ChapterTable!$S$26+VLOOKUP(SUBSTITUTE(D$1,"성장단계","")&amp;"보스단계오프셋",ChapterTable!$S:$T,2,0))/ChapterTable!$S$23)))</f>
        <v>0</v>
      </c>
      <c r="E1897" s="1">
        <f ca="1">IF(AND($A1897=0,$B1897=1),
    VLOOKUP(1,ChapterTable!$1:$1048576,MATCH("최종"&amp;SUBSTITUTE(SUBSTITUTE(E$1,"standard",""),"|Float",""),ChapterTable!$1:$1,0),0)*ChapterTable!$Q$17,
  IF(AND($A1897=0,$B1897=0),
    E1898,
  IF($B1897=0,
    VLOOKUP($A1897,ChapterTable!$1:$1048576,MATCH("최종"&amp;SUBSTITUTE(SUBSTITUTE(E$1,"standard",""),"|Float",""),ChapterTable!$1:$1,0),0),
  IF($B1897=1,
    IF($L1897=FALSE,
      VLOOKUP($A1897,ChapterTable!$1:$1048576,MATCH("최종"&amp;SUBSTITUTE(SUBSTITUTE(E$1,"standard",""),"|Float",""),ChapterTable!$1:$1,0),0),
      VLOOKUP($A1897-ChapterTable!$Q$11,ChapterTable!$1:$1048576,MATCH("최종"&amp;SUBSTITUTE(SUBSTITUTE(E$1,"standard",""),"|Float",""),ChapterTable!$1:$1,0),0)*ChapterTable!$Q$14
    ),
  OFFSET(E1897,-$B1897+IF($L1897,1,0),0)*
    (VLOOKUP(SUBSTITUTE(SUBSTITUTE(E$1,"standard",""),"|Float","")&amp;"인게임누적곱배수",ChapterTable!$S:$T,2,0)^C1897
    +VLOOKUP(SUBSTITUTE(SUBSTITUTE(E$1,"standard",""),"|Float","")&amp;"인게임누적합배수",ChapterTable!$S:$T,2,0)*C1897)
  )
  )
  )
)</f>
        <v>60297.988705444339</v>
      </c>
      <c r="F1897" s="1">
        <f ca="1">IF(AND($A1897=0,$B1897=1),
    VLOOKUP(1,ChapterTable!$1:$1048576,MATCH("최종"&amp;SUBSTITUTE(SUBSTITUTE(F$1,"standard",""),"|Float",""),ChapterTable!$1:$1,0),0)*ChapterTable!$Q$17,
  IF(AND($A1897=0,$B1897=0),
    F1898,
  IF($B1897=0,
    VLOOKUP($A1897,ChapterTable!$1:$1048576,MATCH("최종"&amp;SUBSTITUTE(SUBSTITUTE(F$1,"standard",""),"|Float",""),ChapterTable!$1:$1,0),0),
  IF($B1897=1,
    IF($L1897=FALSE,
      VLOOKUP($A1897,ChapterTable!$1:$1048576,MATCH("최종"&amp;SUBSTITUTE(SUBSTITUTE(F$1,"standard",""),"|Float",""),ChapterTable!$1:$1,0),0),
      VLOOKUP($A1897-ChapterTable!$Q$11,ChapterTable!$1:$1048576,MATCH("최종"&amp;SUBSTITUTE(SUBSTITUTE(F$1,"standard",""),"|Float",""),ChapterTable!$1:$1,0),0)*ChapterTable!$Q$14
    ),
  OFFSET(F1897,-$B1897+IF($L1897,1,0),0)*
    (VLOOKUP(SUBSTITUTE(SUBSTITUTE(F$1,"standard",""),"|Float","")&amp;"인게임누적곱배수",ChapterTable!$S:$T,2,0)^D1897
    +VLOOKUP(SUBSTITUTE(SUBSTITUTE(F$1,"standard",""),"|Float","")&amp;"인게임누적합배수",ChapterTable!$S:$T,2,0)*D1897)
  )
  )
  )
)</f>
        <v>24813.987121582031</v>
      </c>
      <c r="G1897" t="s">
        <v>76</v>
      </c>
      <c r="J1897" t="str">
        <f>IF(ISBLANK(I1897),"",
IFERROR(VLOOKUP(I1897,[1]StringTable!$1:$1048576,MATCH([1]StringTable!$B$1,[1]StringTable!$1:$1,0),0),
IFERROR(VLOOKUP(I1897,[1]InApkStringTable!$1:$1048576,MATCH([1]InApkStringTable!$B$1,[1]InApkStringTable!$1:$1,0),0),
"스트링없음")))</f>
        <v/>
      </c>
      <c r="L1897" t="b">
        <v>1</v>
      </c>
      <c r="N1897" t="str">
        <f>IF(ISBLANK(M1897),"",IF(ISERROR(VLOOKUP(M1897,MapTable!$A:$A,1,0)),"맵없음",""))</f>
        <v/>
      </c>
      <c r="O1897">
        <f t="shared" si="117"/>
        <v>1</v>
      </c>
      <c r="Q1897">
        <f t="shared" si="118"/>
        <v>1</v>
      </c>
      <c r="R1897" t="b">
        <f t="shared" ca="1" si="119"/>
        <v>0</v>
      </c>
      <c r="T1897" t="b">
        <f t="shared" ca="1" si="120"/>
        <v>0</v>
      </c>
      <c r="X1897" t="str">
        <f>IF(ISBLANK(W1897),"",
IF(ISERROR(FIND(",",W1897)),
  IF(ISERROR(VLOOKUP(W1897,MapTable!$A:$A,1,0)),"맵없음",
  ""),
IF(ISERROR(FIND(",",W1897,FIND(",",W1897)+1)),
  IF(OR(ISERROR(VLOOKUP(LEFT(W1897,FIND(",",W1897)-1),MapTable!$A:$A,1,0)),ISERROR(VLOOKUP(TRIM(MID(W1897,FIND(",",W1897)+1,999)),MapTable!$A:$A,1,0))),"맵없음",
  ""),
IF(ISERROR(FIND(",",W1897,FIND(",",W1897,FIND(",",W1897)+1)+1)),
  IF(OR(ISERROR(VLOOKUP(LEFT(W1897,FIND(",",W1897)-1),MapTable!$A:$A,1,0)),ISERROR(VLOOKUP(TRIM(MID(W1897,FIND(",",W1897)+1,FIND(",",W1897,FIND(",",W1897)+1)-FIND(",",W1897)-1)),MapTable!$A:$A,1,0)),ISERROR(VLOOKUP(TRIM(MID(W1897,FIND(",",W1897,FIND(",",W1897)+1)+1,999)),MapTable!$A:$A,1,0))),"맵없음",
  ""),
IF(ISERROR(FIND(",",W1897,FIND(",",W1897,FIND(",",W1897,FIND(",",W1897)+1)+1)+1)),
  IF(OR(ISERROR(VLOOKUP(LEFT(W1897,FIND(",",W1897)-1),MapTable!$A:$A,1,0)),ISERROR(VLOOKUP(TRIM(MID(W1897,FIND(",",W1897)+1,FIND(",",W1897,FIND(",",W1897)+1)-FIND(",",W1897)-1)),MapTable!$A:$A,1,0)),ISERROR(VLOOKUP(TRIM(MID(W1897,FIND(",",W1897,FIND(",",W1897)+1)+1,FIND(",",W1897,FIND(",",W1897,FIND(",",W1897)+1)+1)-FIND(",",W1897,FIND(",",W1897)+1)-1)),MapTable!$A:$A,1,0)),ISERROR(VLOOKUP(TRIM(MID(W1897,FIND(",",W1897,FIND(",",W1897,FIND(",",W1897)+1)+1)+1,999)),MapTable!$A:$A,1,0))),"맵없음",
  ""),
)))))</f>
        <v/>
      </c>
      <c r="AC1897" t="str">
        <f>IF(ISBLANK(AB1897),"",IF(ISERROR(VLOOKUP(AB1897,[3]DropTable!$A:$A,1,0)),"드랍없음",""))</f>
        <v/>
      </c>
      <c r="AE1897" t="str">
        <f>IF(ISBLANK(AD1897),"",IF(ISERROR(VLOOKUP(AD1897,[3]DropTable!$A:$A,1,0)),"드랍없음",""))</f>
        <v/>
      </c>
      <c r="AG1897">
        <v>9.8000000000000007</v>
      </c>
      <c r="AH1897">
        <v>1</v>
      </c>
    </row>
    <row r="1898" spans="1:34" x14ac:dyDescent="0.3">
      <c r="A1898">
        <v>16</v>
      </c>
      <c r="B1898">
        <v>7</v>
      </c>
      <c r="C1898">
        <f>IF(OR($L1898=TRUE,$A1898=0,MOD($A1898,ChapterTable!$S$20)&lt;&gt;0),
MAX(0,INT(($B1898+ChapterTable!$Q$26+VLOOKUP(SUBSTITUTE(C$1,"성장단계","")&amp;"단계오프셋",ChapterTable!$S:$T,2,0))/ChapterTable!$Q$23)),
MAX(0,INT(($B1898+ChapterTable!$S$26+VLOOKUP(SUBSTITUTE(C$1,"성장단계","")&amp;"보스단계오프셋",ChapterTable!$S:$T,2,0))/ChapterTable!$S$23)))</f>
        <v>1</v>
      </c>
      <c r="D1898">
        <f>IF(OR($L1898=TRUE,$A1898=0,MOD($A1898,ChapterTable!$S$20)&lt;&gt;0),
MAX(0,INT(($B1898+ChapterTable!$Q$26+VLOOKUP(SUBSTITUTE(D$1,"성장단계","")&amp;"단계오프셋",ChapterTable!$S:$T,2,0))/ChapterTable!$Q$23)),
MAX(0,INT(($B1898+ChapterTable!$S$26+VLOOKUP(SUBSTITUTE(D$1,"성장단계","")&amp;"보스단계오프셋",ChapterTable!$S:$T,2,0))/ChapterTable!$S$23)))</f>
        <v>0</v>
      </c>
      <c r="E1898" s="1">
        <f ca="1">IF(AND($A1898=0,$B1898=1),
    VLOOKUP(1,ChapterTable!$1:$1048576,MATCH("최종"&amp;SUBSTITUTE(SUBSTITUTE(E$1,"standard",""),"|Float",""),ChapterTable!$1:$1,0),0)*ChapterTable!$Q$17,
  IF(AND($A1898=0,$B1898=0),
    E1899,
  IF($B1898=0,
    VLOOKUP($A1898,ChapterTable!$1:$1048576,MATCH("최종"&amp;SUBSTITUTE(SUBSTITUTE(E$1,"standard",""),"|Float",""),ChapterTable!$1:$1,0),0),
  IF($B1898=1,
    IF($L1898=FALSE,
      VLOOKUP($A1898,ChapterTable!$1:$1048576,MATCH("최종"&amp;SUBSTITUTE(SUBSTITUTE(E$1,"standard",""),"|Float",""),ChapterTable!$1:$1,0),0),
      VLOOKUP($A1898-ChapterTable!$Q$11,ChapterTable!$1:$1048576,MATCH("최종"&amp;SUBSTITUTE(SUBSTITUTE(E$1,"standard",""),"|Float",""),ChapterTable!$1:$1,0),0)*ChapterTable!$Q$14
    ),
  OFFSET(E1898,-$B1898+IF($L1898,1,0),0)*
    (VLOOKUP(SUBSTITUTE(SUBSTITUTE(E$1,"standard",""),"|Float","")&amp;"인게임누적곱배수",ChapterTable!$S:$T,2,0)^C1898
    +VLOOKUP(SUBSTITUTE(SUBSTITUTE(E$1,"standard",""),"|Float","")&amp;"인게임누적합배수",ChapterTable!$S:$T,2,0)*C1898)
  )
  )
  )
)</f>
        <v>60297.988705444339</v>
      </c>
      <c r="F1898" s="1">
        <f ca="1">IF(AND($A1898=0,$B1898=1),
    VLOOKUP(1,ChapterTable!$1:$1048576,MATCH("최종"&amp;SUBSTITUTE(SUBSTITUTE(F$1,"standard",""),"|Float",""),ChapterTable!$1:$1,0),0)*ChapterTable!$Q$17,
  IF(AND($A1898=0,$B1898=0),
    F1899,
  IF($B1898=0,
    VLOOKUP($A1898,ChapterTable!$1:$1048576,MATCH("최종"&amp;SUBSTITUTE(SUBSTITUTE(F$1,"standard",""),"|Float",""),ChapterTable!$1:$1,0),0),
  IF($B1898=1,
    IF($L1898=FALSE,
      VLOOKUP($A1898,ChapterTable!$1:$1048576,MATCH("최종"&amp;SUBSTITUTE(SUBSTITUTE(F$1,"standard",""),"|Float",""),ChapterTable!$1:$1,0),0),
      VLOOKUP($A1898-ChapterTable!$Q$11,ChapterTable!$1:$1048576,MATCH("최종"&amp;SUBSTITUTE(SUBSTITUTE(F$1,"standard",""),"|Float",""),ChapterTable!$1:$1,0),0)*ChapterTable!$Q$14
    ),
  OFFSET(F1898,-$B1898+IF($L1898,1,0),0)*
    (VLOOKUP(SUBSTITUTE(SUBSTITUTE(F$1,"standard",""),"|Float","")&amp;"인게임누적곱배수",ChapterTable!$S:$T,2,0)^D1898
    +VLOOKUP(SUBSTITUTE(SUBSTITUTE(F$1,"standard",""),"|Float","")&amp;"인게임누적합배수",ChapterTable!$S:$T,2,0)*D1898)
  )
  )
  )
)</f>
        <v>24813.987121582031</v>
      </c>
      <c r="G1898" t="s">
        <v>76</v>
      </c>
      <c r="J1898" t="str">
        <f>IF(ISBLANK(I1898),"",
IFERROR(VLOOKUP(I1898,[1]StringTable!$1:$1048576,MATCH([1]StringTable!$B$1,[1]StringTable!$1:$1,0),0),
IFERROR(VLOOKUP(I1898,[1]InApkStringTable!$1:$1048576,MATCH([1]InApkStringTable!$B$1,[1]InApkStringTable!$1:$1,0),0),
"스트링없음")))</f>
        <v/>
      </c>
      <c r="L1898" t="b">
        <v>1</v>
      </c>
      <c r="N1898" t="str">
        <f>IF(ISBLANK(M1898),"",IF(ISERROR(VLOOKUP(M1898,MapTable!$A:$A,1,0)),"맵없음",""))</f>
        <v/>
      </c>
      <c r="O1898">
        <f t="shared" si="117"/>
        <v>1</v>
      </c>
      <c r="Q1898">
        <f t="shared" si="118"/>
        <v>1</v>
      </c>
      <c r="R1898" t="b">
        <f t="shared" ca="1" si="119"/>
        <v>0</v>
      </c>
      <c r="T1898" t="b">
        <f t="shared" ca="1" si="120"/>
        <v>0</v>
      </c>
      <c r="X1898" t="str">
        <f>IF(ISBLANK(W1898),"",
IF(ISERROR(FIND(",",W1898)),
  IF(ISERROR(VLOOKUP(W1898,MapTable!$A:$A,1,0)),"맵없음",
  ""),
IF(ISERROR(FIND(",",W1898,FIND(",",W1898)+1)),
  IF(OR(ISERROR(VLOOKUP(LEFT(W1898,FIND(",",W1898)-1),MapTable!$A:$A,1,0)),ISERROR(VLOOKUP(TRIM(MID(W1898,FIND(",",W1898)+1,999)),MapTable!$A:$A,1,0))),"맵없음",
  ""),
IF(ISERROR(FIND(",",W1898,FIND(",",W1898,FIND(",",W1898)+1)+1)),
  IF(OR(ISERROR(VLOOKUP(LEFT(W1898,FIND(",",W1898)-1),MapTable!$A:$A,1,0)),ISERROR(VLOOKUP(TRIM(MID(W1898,FIND(",",W1898)+1,FIND(",",W1898,FIND(",",W1898)+1)-FIND(",",W1898)-1)),MapTable!$A:$A,1,0)),ISERROR(VLOOKUP(TRIM(MID(W1898,FIND(",",W1898,FIND(",",W1898)+1)+1,999)),MapTable!$A:$A,1,0))),"맵없음",
  ""),
IF(ISERROR(FIND(",",W1898,FIND(",",W1898,FIND(",",W1898,FIND(",",W1898)+1)+1)+1)),
  IF(OR(ISERROR(VLOOKUP(LEFT(W1898,FIND(",",W1898)-1),MapTable!$A:$A,1,0)),ISERROR(VLOOKUP(TRIM(MID(W1898,FIND(",",W1898)+1,FIND(",",W1898,FIND(",",W1898)+1)-FIND(",",W1898)-1)),MapTable!$A:$A,1,0)),ISERROR(VLOOKUP(TRIM(MID(W1898,FIND(",",W1898,FIND(",",W1898)+1)+1,FIND(",",W1898,FIND(",",W1898,FIND(",",W1898)+1)+1)-FIND(",",W1898,FIND(",",W1898)+1)-1)),MapTable!$A:$A,1,0)),ISERROR(VLOOKUP(TRIM(MID(W1898,FIND(",",W1898,FIND(",",W1898,FIND(",",W1898)+1)+1)+1,999)),MapTable!$A:$A,1,0))),"맵없음",
  ""),
)))))</f>
        <v/>
      </c>
      <c r="AC1898" t="str">
        <f>IF(ISBLANK(AB1898),"",IF(ISERROR(VLOOKUP(AB1898,[3]DropTable!$A:$A,1,0)),"드랍없음",""))</f>
        <v/>
      </c>
      <c r="AE1898" t="str">
        <f>IF(ISBLANK(AD1898),"",IF(ISERROR(VLOOKUP(AD1898,[3]DropTable!$A:$A,1,0)),"드랍없음",""))</f>
        <v/>
      </c>
      <c r="AG1898">
        <v>9.8000000000000007</v>
      </c>
      <c r="AH1898">
        <v>1</v>
      </c>
    </row>
    <row r="1899" spans="1:34" x14ac:dyDescent="0.3">
      <c r="A1899">
        <v>16</v>
      </c>
      <c r="B1899">
        <v>8</v>
      </c>
      <c r="C1899">
        <f>IF(OR($L1899=TRUE,$A1899=0,MOD($A1899,ChapterTable!$S$20)&lt;&gt;0),
MAX(0,INT(($B1899+ChapterTable!$Q$26+VLOOKUP(SUBSTITUTE(C$1,"성장단계","")&amp;"단계오프셋",ChapterTable!$S:$T,2,0))/ChapterTable!$Q$23)),
MAX(0,INT(($B1899+ChapterTable!$S$26+VLOOKUP(SUBSTITUTE(C$1,"성장단계","")&amp;"보스단계오프셋",ChapterTable!$S:$T,2,0))/ChapterTable!$S$23)))</f>
        <v>1</v>
      </c>
      <c r="D1899">
        <f>IF(OR($L1899=TRUE,$A1899=0,MOD($A1899,ChapterTable!$S$20)&lt;&gt;0),
MAX(0,INT(($B1899+ChapterTable!$Q$26+VLOOKUP(SUBSTITUTE(D$1,"성장단계","")&amp;"단계오프셋",ChapterTable!$S:$T,2,0))/ChapterTable!$Q$23)),
MAX(0,INT(($B1899+ChapterTable!$S$26+VLOOKUP(SUBSTITUTE(D$1,"성장단계","")&amp;"보스단계오프셋",ChapterTable!$S:$T,2,0))/ChapterTable!$S$23)))</f>
        <v>0</v>
      </c>
      <c r="E1899" s="1">
        <f ca="1">IF(AND($A1899=0,$B1899=1),
    VLOOKUP(1,ChapterTable!$1:$1048576,MATCH("최종"&amp;SUBSTITUTE(SUBSTITUTE(E$1,"standard",""),"|Float",""),ChapterTable!$1:$1,0),0)*ChapterTable!$Q$17,
  IF(AND($A1899=0,$B1899=0),
    E1900,
  IF($B1899=0,
    VLOOKUP($A1899,ChapterTable!$1:$1048576,MATCH("최종"&amp;SUBSTITUTE(SUBSTITUTE(E$1,"standard",""),"|Float",""),ChapterTable!$1:$1,0),0),
  IF($B1899=1,
    IF($L1899=FALSE,
      VLOOKUP($A1899,ChapterTable!$1:$1048576,MATCH("최종"&amp;SUBSTITUTE(SUBSTITUTE(E$1,"standard",""),"|Float",""),ChapterTable!$1:$1,0),0),
      VLOOKUP($A1899-ChapterTable!$Q$11,ChapterTable!$1:$1048576,MATCH("최종"&amp;SUBSTITUTE(SUBSTITUTE(E$1,"standard",""),"|Float",""),ChapterTable!$1:$1,0),0)*ChapterTable!$Q$14
    ),
  OFFSET(E1899,-$B1899+IF($L1899,1,0),0)*
    (VLOOKUP(SUBSTITUTE(SUBSTITUTE(E$1,"standard",""),"|Float","")&amp;"인게임누적곱배수",ChapterTable!$S:$T,2,0)^C1899
    +VLOOKUP(SUBSTITUTE(SUBSTITUTE(E$1,"standard",""),"|Float","")&amp;"인게임누적합배수",ChapterTable!$S:$T,2,0)*C1899)
  )
  )
  )
)</f>
        <v>60297.988705444339</v>
      </c>
      <c r="F1899" s="1">
        <f ca="1">IF(AND($A1899=0,$B1899=1),
    VLOOKUP(1,ChapterTable!$1:$1048576,MATCH("최종"&amp;SUBSTITUTE(SUBSTITUTE(F$1,"standard",""),"|Float",""),ChapterTable!$1:$1,0),0)*ChapterTable!$Q$17,
  IF(AND($A1899=0,$B1899=0),
    F1900,
  IF($B1899=0,
    VLOOKUP($A1899,ChapterTable!$1:$1048576,MATCH("최종"&amp;SUBSTITUTE(SUBSTITUTE(F$1,"standard",""),"|Float",""),ChapterTable!$1:$1,0),0),
  IF($B1899=1,
    IF($L1899=FALSE,
      VLOOKUP($A1899,ChapterTable!$1:$1048576,MATCH("최종"&amp;SUBSTITUTE(SUBSTITUTE(F$1,"standard",""),"|Float",""),ChapterTable!$1:$1,0),0),
      VLOOKUP($A1899-ChapterTable!$Q$11,ChapterTable!$1:$1048576,MATCH("최종"&amp;SUBSTITUTE(SUBSTITUTE(F$1,"standard",""),"|Float",""),ChapterTable!$1:$1,0),0)*ChapterTable!$Q$14
    ),
  OFFSET(F1899,-$B1899+IF($L1899,1,0),0)*
    (VLOOKUP(SUBSTITUTE(SUBSTITUTE(F$1,"standard",""),"|Float","")&amp;"인게임누적곱배수",ChapterTable!$S:$T,2,0)^D1899
    +VLOOKUP(SUBSTITUTE(SUBSTITUTE(F$1,"standard",""),"|Float","")&amp;"인게임누적합배수",ChapterTable!$S:$T,2,0)*D1899)
  )
  )
  )
)</f>
        <v>24813.987121582031</v>
      </c>
      <c r="G1899" t="s">
        <v>76</v>
      </c>
      <c r="J1899" t="str">
        <f>IF(ISBLANK(I1899),"",
IFERROR(VLOOKUP(I1899,[1]StringTable!$1:$1048576,MATCH([1]StringTable!$B$1,[1]StringTable!$1:$1,0),0),
IFERROR(VLOOKUP(I1899,[1]InApkStringTable!$1:$1048576,MATCH([1]InApkStringTable!$B$1,[1]InApkStringTable!$1:$1,0),0),
"스트링없음")))</f>
        <v/>
      </c>
      <c r="L1899" t="b">
        <v>1</v>
      </c>
      <c r="N1899" t="str">
        <f>IF(ISBLANK(M1899),"",IF(ISERROR(VLOOKUP(M1899,MapTable!$A:$A,1,0)),"맵없음",""))</f>
        <v/>
      </c>
      <c r="O1899">
        <f t="shared" si="117"/>
        <v>1</v>
      </c>
      <c r="Q1899">
        <f t="shared" si="118"/>
        <v>1</v>
      </c>
      <c r="R1899" t="b">
        <f t="shared" ca="1" si="119"/>
        <v>0</v>
      </c>
      <c r="T1899" t="b">
        <f t="shared" ca="1" si="120"/>
        <v>0</v>
      </c>
      <c r="X1899" t="str">
        <f>IF(ISBLANK(W1899),"",
IF(ISERROR(FIND(",",W1899)),
  IF(ISERROR(VLOOKUP(W1899,MapTable!$A:$A,1,0)),"맵없음",
  ""),
IF(ISERROR(FIND(",",W1899,FIND(",",W1899)+1)),
  IF(OR(ISERROR(VLOOKUP(LEFT(W1899,FIND(",",W1899)-1),MapTable!$A:$A,1,0)),ISERROR(VLOOKUP(TRIM(MID(W1899,FIND(",",W1899)+1,999)),MapTable!$A:$A,1,0))),"맵없음",
  ""),
IF(ISERROR(FIND(",",W1899,FIND(",",W1899,FIND(",",W1899)+1)+1)),
  IF(OR(ISERROR(VLOOKUP(LEFT(W1899,FIND(",",W1899)-1),MapTable!$A:$A,1,0)),ISERROR(VLOOKUP(TRIM(MID(W1899,FIND(",",W1899)+1,FIND(",",W1899,FIND(",",W1899)+1)-FIND(",",W1899)-1)),MapTable!$A:$A,1,0)),ISERROR(VLOOKUP(TRIM(MID(W1899,FIND(",",W1899,FIND(",",W1899)+1)+1,999)),MapTable!$A:$A,1,0))),"맵없음",
  ""),
IF(ISERROR(FIND(",",W1899,FIND(",",W1899,FIND(",",W1899,FIND(",",W1899)+1)+1)+1)),
  IF(OR(ISERROR(VLOOKUP(LEFT(W1899,FIND(",",W1899)-1),MapTable!$A:$A,1,0)),ISERROR(VLOOKUP(TRIM(MID(W1899,FIND(",",W1899)+1,FIND(",",W1899,FIND(",",W1899)+1)-FIND(",",W1899)-1)),MapTable!$A:$A,1,0)),ISERROR(VLOOKUP(TRIM(MID(W1899,FIND(",",W1899,FIND(",",W1899)+1)+1,FIND(",",W1899,FIND(",",W1899,FIND(",",W1899)+1)+1)-FIND(",",W1899,FIND(",",W1899)+1)-1)),MapTable!$A:$A,1,0)),ISERROR(VLOOKUP(TRIM(MID(W1899,FIND(",",W1899,FIND(",",W1899,FIND(",",W1899)+1)+1)+1,999)),MapTable!$A:$A,1,0))),"맵없음",
  ""),
)))))</f>
        <v/>
      </c>
      <c r="AC1899" t="str">
        <f>IF(ISBLANK(AB1899),"",IF(ISERROR(VLOOKUP(AB1899,[3]DropTable!$A:$A,1,0)),"드랍없음",""))</f>
        <v/>
      </c>
      <c r="AE1899" t="str">
        <f>IF(ISBLANK(AD1899),"",IF(ISERROR(VLOOKUP(AD1899,[3]DropTable!$A:$A,1,0)),"드랍없음",""))</f>
        <v/>
      </c>
      <c r="AG1899">
        <v>9.8000000000000007</v>
      </c>
      <c r="AH1899">
        <v>1</v>
      </c>
    </row>
    <row r="1900" spans="1:34" x14ac:dyDescent="0.3">
      <c r="A1900">
        <v>16</v>
      </c>
      <c r="B1900">
        <v>9</v>
      </c>
      <c r="C1900">
        <f>IF(OR($L1900=TRUE,$A1900=0,MOD($A1900,ChapterTable!$S$20)&lt;&gt;0),
MAX(0,INT(($B1900+ChapterTable!$Q$26+VLOOKUP(SUBSTITUTE(C$1,"성장단계","")&amp;"단계오프셋",ChapterTable!$S:$T,2,0))/ChapterTable!$Q$23)),
MAX(0,INT(($B1900+ChapterTable!$S$26+VLOOKUP(SUBSTITUTE(C$1,"성장단계","")&amp;"보스단계오프셋",ChapterTable!$S:$T,2,0))/ChapterTable!$S$23)))</f>
        <v>1</v>
      </c>
      <c r="D1900">
        <f>IF(OR($L1900=TRUE,$A1900=0,MOD($A1900,ChapterTable!$S$20)&lt;&gt;0),
MAX(0,INT(($B1900+ChapterTable!$Q$26+VLOOKUP(SUBSTITUTE(D$1,"성장단계","")&amp;"단계오프셋",ChapterTable!$S:$T,2,0))/ChapterTable!$Q$23)),
MAX(0,INT(($B1900+ChapterTable!$S$26+VLOOKUP(SUBSTITUTE(D$1,"성장단계","")&amp;"보스단계오프셋",ChapterTable!$S:$T,2,0))/ChapterTable!$S$23)))</f>
        <v>0</v>
      </c>
      <c r="E1900" s="1">
        <f ca="1">IF(AND($A1900=0,$B1900=1),
    VLOOKUP(1,ChapterTable!$1:$1048576,MATCH("최종"&amp;SUBSTITUTE(SUBSTITUTE(E$1,"standard",""),"|Float",""),ChapterTable!$1:$1,0),0)*ChapterTable!$Q$17,
  IF(AND($A1900=0,$B1900=0),
    E1901,
  IF($B1900=0,
    VLOOKUP($A1900,ChapterTable!$1:$1048576,MATCH("최종"&amp;SUBSTITUTE(SUBSTITUTE(E$1,"standard",""),"|Float",""),ChapterTable!$1:$1,0),0),
  IF($B1900=1,
    IF($L1900=FALSE,
      VLOOKUP($A1900,ChapterTable!$1:$1048576,MATCH("최종"&amp;SUBSTITUTE(SUBSTITUTE(E$1,"standard",""),"|Float",""),ChapterTable!$1:$1,0),0),
      VLOOKUP($A1900-ChapterTable!$Q$11,ChapterTable!$1:$1048576,MATCH("최종"&amp;SUBSTITUTE(SUBSTITUTE(E$1,"standard",""),"|Float",""),ChapterTable!$1:$1,0),0)*ChapterTable!$Q$14
    ),
  OFFSET(E1900,-$B1900+IF($L1900,1,0),0)*
    (VLOOKUP(SUBSTITUTE(SUBSTITUTE(E$1,"standard",""),"|Float","")&amp;"인게임누적곱배수",ChapterTable!$S:$T,2,0)^C1900
    +VLOOKUP(SUBSTITUTE(SUBSTITUTE(E$1,"standard",""),"|Float","")&amp;"인게임누적합배수",ChapterTable!$S:$T,2,0)*C1900)
  )
  )
  )
)</f>
        <v>60297.988705444339</v>
      </c>
      <c r="F1900" s="1">
        <f ca="1">IF(AND($A1900=0,$B1900=1),
    VLOOKUP(1,ChapterTable!$1:$1048576,MATCH("최종"&amp;SUBSTITUTE(SUBSTITUTE(F$1,"standard",""),"|Float",""),ChapterTable!$1:$1,0),0)*ChapterTable!$Q$17,
  IF(AND($A1900=0,$B1900=0),
    F1901,
  IF($B1900=0,
    VLOOKUP($A1900,ChapterTable!$1:$1048576,MATCH("최종"&amp;SUBSTITUTE(SUBSTITUTE(F$1,"standard",""),"|Float",""),ChapterTable!$1:$1,0),0),
  IF($B1900=1,
    IF($L1900=FALSE,
      VLOOKUP($A1900,ChapterTable!$1:$1048576,MATCH("최종"&amp;SUBSTITUTE(SUBSTITUTE(F$1,"standard",""),"|Float",""),ChapterTable!$1:$1,0),0),
      VLOOKUP($A1900-ChapterTable!$Q$11,ChapterTable!$1:$1048576,MATCH("최종"&amp;SUBSTITUTE(SUBSTITUTE(F$1,"standard",""),"|Float",""),ChapterTable!$1:$1,0),0)*ChapterTable!$Q$14
    ),
  OFFSET(F1900,-$B1900+IF($L1900,1,0),0)*
    (VLOOKUP(SUBSTITUTE(SUBSTITUTE(F$1,"standard",""),"|Float","")&amp;"인게임누적곱배수",ChapterTable!$S:$T,2,0)^D1900
    +VLOOKUP(SUBSTITUTE(SUBSTITUTE(F$1,"standard",""),"|Float","")&amp;"인게임누적합배수",ChapterTable!$S:$T,2,0)*D1900)
  )
  )
  )
)</f>
        <v>24813.987121582031</v>
      </c>
      <c r="G1900" t="s">
        <v>76</v>
      </c>
      <c r="J1900" t="str">
        <f>IF(ISBLANK(I1900),"",
IFERROR(VLOOKUP(I1900,[1]StringTable!$1:$1048576,MATCH([1]StringTable!$B$1,[1]StringTable!$1:$1,0),0),
IFERROR(VLOOKUP(I1900,[1]InApkStringTable!$1:$1048576,MATCH([1]InApkStringTable!$B$1,[1]InApkStringTable!$1:$1,0),0),
"스트링없음")))</f>
        <v/>
      </c>
      <c r="L1900" t="b">
        <v>1</v>
      </c>
      <c r="N1900" t="str">
        <f>IF(ISBLANK(M1900),"",IF(ISERROR(VLOOKUP(M1900,MapTable!$A:$A,1,0)),"맵없음",""))</f>
        <v/>
      </c>
      <c r="O1900">
        <f t="shared" si="117"/>
        <v>91</v>
      </c>
      <c r="Q1900">
        <f t="shared" si="118"/>
        <v>91</v>
      </c>
      <c r="R1900" t="b">
        <f t="shared" ca="1" si="119"/>
        <v>1</v>
      </c>
      <c r="T1900" t="b">
        <f t="shared" ca="1" si="120"/>
        <v>1</v>
      </c>
      <c r="X1900" t="str">
        <f>IF(ISBLANK(W1900),"",
IF(ISERROR(FIND(",",W1900)),
  IF(ISERROR(VLOOKUP(W1900,MapTable!$A:$A,1,0)),"맵없음",
  ""),
IF(ISERROR(FIND(",",W1900,FIND(",",W1900)+1)),
  IF(OR(ISERROR(VLOOKUP(LEFT(W1900,FIND(",",W1900)-1),MapTable!$A:$A,1,0)),ISERROR(VLOOKUP(TRIM(MID(W1900,FIND(",",W1900)+1,999)),MapTable!$A:$A,1,0))),"맵없음",
  ""),
IF(ISERROR(FIND(",",W1900,FIND(",",W1900,FIND(",",W1900)+1)+1)),
  IF(OR(ISERROR(VLOOKUP(LEFT(W1900,FIND(",",W1900)-1),MapTable!$A:$A,1,0)),ISERROR(VLOOKUP(TRIM(MID(W1900,FIND(",",W1900)+1,FIND(",",W1900,FIND(",",W1900)+1)-FIND(",",W1900)-1)),MapTable!$A:$A,1,0)),ISERROR(VLOOKUP(TRIM(MID(W1900,FIND(",",W1900,FIND(",",W1900)+1)+1,999)),MapTable!$A:$A,1,0))),"맵없음",
  ""),
IF(ISERROR(FIND(",",W1900,FIND(",",W1900,FIND(",",W1900,FIND(",",W1900)+1)+1)+1)),
  IF(OR(ISERROR(VLOOKUP(LEFT(W1900,FIND(",",W1900)-1),MapTable!$A:$A,1,0)),ISERROR(VLOOKUP(TRIM(MID(W1900,FIND(",",W1900)+1,FIND(",",W1900,FIND(",",W1900)+1)-FIND(",",W1900)-1)),MapTable!$A:$A,1,0)),ISERROR(VLOOKUP(TRIM(MID(W1900,FIND(",",W1900,FIND(",",W1900)+1)+1,FIND(",",W1900,FIND(",",W1900,FIND(",",W1900)+1)+1)-FIND(",",W1900,FIND(",",W1900)+1)-1)),MapTable!$A:$A,1,0)),ISERROR(VLOOKUP(TRIM(MID(W1900,FIND(",",W1900,FIND(",",W1900,FIND(",",W1900)+1)+1)+1,999)),MapTable!$A:$A,1,0))),"맵없음",
  ""),
)))))</f>
        <v/>
      </c>
      <c r="AC1900" t="str">
        <f>IF(ISBLANK(AB1900),"",IF(ISERROR(VLOOKUP(AB1900,[3]DropTable!$A:$A,1,0)),"드랍없음",""))</f>
        <v/>
      </c>
      <c r="AE1900" t="str">
        <f>IF(ISBLANK(AD1900),"",IF(ISERROR(VLOOKUP(AD1900,[3]DropTable!$A:$A,1,0)),"드랍없음",""))</f>
        <v/>
      </c>
      <c r="AG1900">
        <v>9.8000000000000007</v>
      </c>
      <c r="AH1900">
        <v>1</v>
      </c>
    </row>
    <row r="1901" spans="1:34" x14ac:dyDescent="0.3">
      <c r="A1901">
        <v>16</v>
      </c>
      <c r="B1901">
        <v>10</v>
      </c>
      <c r="C1901">
        <f>IF(OR($L1901=TRUE,$A1901=0,MOD($A1901,ChapterTable!$S$20)&lt;&gt;0),
MAX(0,INT(($B1901+ChapterTable!$Q$26+VLOOKUP(SUBSTITUTE(C$1,"성장단계","")&amp;"단계오프셋",ChapterTable!$S:$T,2,0))/ChapterTable!$Q$23)),
MAX(0,INT(($B1901+ChapterTable!$S$26+VLOOKUP(SUBSTITUTE(C$1,"성장단계","")&amp;"보스단계오프셋",ChapterTable!$S:$T,2,0))/ChapterTable!$S$23)))</f>
        <v>1</v>
      </c>
      <c r="D1901">
        <f>IF(OR($L1901=TRUE,$A1901=0,MOD($A1901,ChapterTable!$S$20)&lt;&gt;0),
MAX(0,INT(($B1901+ChapterTable!$Q$26+VLOOKUP(SUBSTITUTE(D$1,"성장단계","")&amp;"단계오프셋",ChapterTable!$S:$T,2,0))/ChapterTable!$Q$23)),
MAX(0,INT(($B1901+ChapterTable!$S$26+VLOOKUP(SUBSTITUTE(D$1,"성장단계","")&amp;"보스단계오프셋",ChapterTable!$S:$T,2,0))/ChapterTable!$S$23)))</f>
        <v>0</v>
      </c>
      <c r="E1901" s="1">
        <f ca="1">IF(AND($A1901=0,$B1901=1),
    VLOOKUP(1,ChapterTable!$1:$1048576,MATCH("최종"&amp;SUBSTITUTE(SUBSTITUTE(E$1,"standard",""),"|Float",""),ChapterTable!$1:$1,0),0)*ChapterTable!$Q$17,
  IF(AND($A1901=0,$B1901=0),
    E1902,
  IF($B1901=0,
    VLOOKUP($A1901,ChapterTable!$1:$1048576,MATCH("최종"&amp;SUBSTITUTE(SUBSTITUTE(E$1,"standard",""),"|Float",""),ChapterTable!$1:$1,0),0),
  IF($B1901=1,
    IF($L1901=FALSE,
      VLOOKUP($A1901,ChapterTable!$1:$1048576,MATCH("최종"&amp;SUBSTITUTE(SUBSTITUTE(E$1,"standard",""),"|Float",""),ChapterTable!$1:$1,0),0),
      VLOOKUP($A1901-ChapterTable!$Q$11,ChapterTable!$1:$1048576,MATCH("최종"&amp;SUBSTITUTE(SUBSTITUTE(E$1,"standard",""),"|Float",""),ChapterTable!$1:$1,0),0)*ChapterTable!$Q$14
    ),
  OFFSET(E1901,-$B1901+IF($L1901,1,0),0)*
    (VLOOKUP(SUBSTITUTE(SUBSTITUTE(E$1,"standard",""),"|Float","")&amp;"인게임누적곱배수",ChapterTable!$S:$T,2,0)^C1901
    +VLOOKUP(SUBSTITUTE(SUBSTITUTE(E$1,"standard",""),"|Float","")&amp;"인게임누적합배수",ChapterTable!$S:$T,2,0)*C1901)
  )
  )
  )
)</f>
        <v>60297.988705444339</v>
      </c>
      <c r="F1901" s="1">
        <f ca="1">IF(AND($A1901=0,$B1901=1),
    VLOOKUP(1,ChapterTable!$1:$1048576,MATCH("최종"&amp;SUBSTITUTE(SUBSTITUTE(F$1,"standard",""),"|Float",""),ChapterTable!$1:$1,0),0)*ChapterTable!$Q$17,
  IF(AND($A1901=0,$B1901=0),
    F1902,
  IF($B1901=0,
    VLOOKUP($A1901,ChapterTable!$1:$1048576,MATCH("최종"&amp;SUBSTITUTE(SUBSTITUTE(F$1,"standard",""),"|Float",""),ChapterTable!$1:$1,0),0),
  IF($B1901=1,
    IF($L1901=FALSE,
      VLOOKUP($A1901,ChapterTable!$1:$1048576,MATCH("최종"&amp;SUBSTITUTE(SUBSTITUTE(F$1,"standard",""),"|Float",""),ChapterTable!$1:$1,0),0),
      VLOOKUP($A1901-ChapterTable!$Q$11,ChapterTable!$1:$1048576,MATCH("최종"&amp;SUBSTITUTE(SUBSTITUTE(F$1,"standard",""),"|Float",""),ChapterTable!$1:$1,0),0)*ChapterTable!$Q$14
    ),
  OFFSET(F1901,-$B1901+IF($L1901,1,0),0)*
    (VLOOKUP(SUBSTITUTE(SUBSTITUTE(F$1,"standard",""),"|Float","")&amp;"인게임누적곱배수",ChapterTable!$S:$T,2,0)^D1901
    +VLOOKUP(SUBSTITUTE(SUBSTITUTE(F$1,"standard",""),"|Float","")&amp;"인게임누적합배수",ChapterTable!$S:$T,2,0)*D1901)
  )
  )
  )
)</f>
        <v>24813.987121582031</v>
      </c>
      <c r="G1901" t="s">
        <v>76</v>
      </c>
      <c r="J1901" t="str">
        <f>IF(ISBLANK(I1901),"",
IFERROR(VLOOKUP(I1901,[1]StringTable!$1:$1048576,MATCH([1]StringTable!$B$1,[1]StringTable!$1:$1,0),0),
IFERROR(VLOOKUP(I1901,[1]InApkStringTable!$1:$1048576,MATCH([1]InApkStringTable!$B$1,[1]InApkStringTable!$1:$1,0),0),
"스트링없음")))</f>
        <v/>
      </c>
      <c r="L1901" t="b">
        <v>1</v>
      </c>
      <c r="N1901" t="str">
        <f>IF(ISBLANK(M1901),"",IF(ISERROR(VLOOKUP(M1901,MapTable!$A:$A,1,0)),"맵없음",""))</f>
        <v/>
      </c>
      <c r="O1901">
        <f t="shared" si="117"/>
        <v>21</v>
      </c>
      <c r="Q1901">
        <f t="shared" si="118"/>
        <v>21</v>
      </c>
      <c r="R1901" t="b">
        <f t="shared" ca="1" si="119"/>
        <v>0</v>
      </c>
      <c r="T1901" t="b">
        <f t="shared" ca="1" si="120"/>
        <v>0</v>
      </c>
      <c r="X1901" t="str">
        <f>IF(ISBLANK(W1901),"",
IF(ISERROR(FIND(",",W1901)),
  IF(ISERROR(VLOOKUP(W1901,MapTable!$A:$A,1,0)),"맵없음",
  ""),
IF(ISERROR(FIND(",",W1901,FIND(",",W1901)+1)),
  IF(OR(ISERROR(VLOOKUP(LEFT(W1901,FIND(",",W1901)-1),MapTable!$A:$A,1,0)),ISERROR(VLOOKUP(TRIM(MID(W1901,FIND(",",W1901)+1,999)),MapTable!$A:$A,1,0))),"맵없음",
  ""),
IF(ISERROR(FIND(",",W1901,FIND(",",W1901,FIND(",",W1901)+1)+1)),
  IF(OR(ISERROR(VLOOKUP(LEFT(W1901,FIND(",",W1901)-1),MapTable!$A:$A,1,0)),ISERROR(VLOOKUP(TRIM(MID(W1901,FIND(",",W1901)+1,FIND(",",W1901,FIND(",",W1901)+1)-FIND(",",W1901)-1)),MapTable!$A:$A,1,0)),ISERROR(VLOOKUP(TRIM(MID(W1901,FIND(",",W1901,FIND(",",W1901)+1)+1,999)),MapTable!$A:$A,1,0))),"맵없음",
  ""),
IF(ISERROR(FIND(",",W1901,FIND(",",W1901,FIND(",",W1901,FIND(",",W1901)+1)+1)+1)),
  IF(OR(ISERROR(VLOOKUP(LEFT(W1901,FIND(",",W1901)-1),MapTable!$A:$A,1,0)),ISERROR(VLOOKUP(TRIM(MID(W1901,FIND(",",W1901)+1,FIND(",",W1901,FIND(",",W1901)+1)-FIND(",",W1901)-1)),MapTable!$A:$A,1,0)),ISERROR(VLOOKUP(TRIM(MID(W1901,FIND(",",W1901,FIND(",",W1901)+1)+1,FIND(",",W1901,FIND(",",W1901,FIND(",",W1901)+1)+1)-FIND(",",W1901,FIND(",",W1901)+1)-1)),MapTable!$A:$A,1,0)),ISERROR(VLOOKUP(TRIM(MID(W1901,FIND(",",W1901,FIND(",",W1901,FIND(",",W1901)+1)+1)+1,999)),MapTable!$A:$A,1,0))),"맵없음",
  ""),
)))))</f>
        <v/>
      </c>
      <c r="AC1901" t="str">
        <f>IF(ISBLANK(AB1901),"",IF(ISERROR(VLOOKUP(AB1901,[3]DropTable!$A:$A,1,0)),"드랍없음",""))</f>
        <v/>
      </c>
      <c r="AE1901" t="str">
        <f>IF(ISBLANK(AD1901),"",IF(ISERROR(VLOOKUP(AD1901,[3]DropTable!$A:$A,1,0)),"드랍없음",""))</f>
        <v/>
      </c>
      <c r="AG1901">
        <v>9.8000000000000007</v>
      </c>
      <c r="AH1901">
        <v>1</v>
      </c>
    </row>
    <row r="1902" spans="1:34" x14ac:dyDescent="0.3">
      <c r="A1902">
        <v>16</v>
      </c>
      <c r="B1902">
        <v>11</v>
      </c>
      <c r="C1902">
        <f>IF(OR($L1902=TRUE,$A1902=0,MOD($A1902,ChapterTable!$S$20)&lt;&gt;0),
MAX(0,INT(($B1902+ChapterTable!$Q$26+VLOOKUP(SUBSTITUTE(C$1,"성장단계","")&amp;"단계오프셋",ChapterTable!$S:$T,2,0))/ChapterTable!$Q$23)),
MAX(0,INT(($B1902+ChapterTable!$S$26+VLOOKUP(SUBSTITUTE(C$1,"성장단계","")&amp;"보스단계오프셋",ChapterTable!$S:$T,2,0))/ChapterTable!$S$23)))</f>
        <v>1</v>
      </c>
      <c r="D1902">
        <f>IF(OR($L1902=TRUE,$A1902=0,MOD($A1902,ChapterTable!$S$20)&lt;&gt;0),
MAX(0,INT(($B1902+ChapterTable!$Q$26+VLOOKUP(SUBSTITUTE(D$1,"성장단계","")&amp;"단계오프셋",ChapterTable!$S:$T,2,0))/ChapterTable!$Q$23)),
MAX(0,INT(($B1902+ChapterTable!$S$26+VLOOKUP(SUBSTITUTE(D$1,"성장단계","")&amp;"보스단계오프셋",ChapterTable!$S:$T,2,0))/ChapterTable!$S$23)))</f>
        <v>1</v>
      </c>
      <c r="E1902" s="1">
        <f ca="1">IF(AND($A1902=0,$B1902=1),
    VLOOKUP(1,ChapterTable!$1:$1048576,MATCH("최종"&amp;SUBSTITUTE(SUBSTITUTE(E$1,"standard",""),"|Float",""),ChapterTable!$1:$1,0),0)*ChapterTable!$Q$17,
  IF(AND($A1902=0,$B1902=0),
    E1903,
  IF($B1902=0,
    VLOOKUP($A1902,ChapterTable!$1:$1048576,MATCH("최종"&amp;SUBSTITUTE(SUBSTITUTE(E$1,"standard",""),"|Float",""),ChapterTable!$1:$1,0),0),
  IF($B1902=1,
    IF($L1902=FALSE,
      VLOOKUP($A1902,ChapterTable!$1:$1048576,MATCH("최종"&amp;SUBSTITUTE(SUBSTITUTE(E$1,"standard",""),"|Float",""),ChapterTable!$1:$1,0),0),
      VLOOKUP($A1902-ChapterTable!$Q$11,ChapterTable!$1:$1048576,MATCH("최종"&amp;SUBSTITUTE(SUBSTITUTE(E$1,"standard",""),"|Float",""),ChapterTable!$1:$1,0),0)*ChapterTable!$Q$14
    ),
  OFFSET(E1902,-$B1902+IF($L1902,1,0),0)*
    (VLOOKUP(SUBSTITUTE(SUBSTITUTE(E$1,"standard",""),"|Float","")&amp;"인게임누적곱배수",ChapterTable!$S:$T,2,0)^C1902
    +VLOOKUP(SUBSTITUTE(SUBSTITUTE(E$1,"standard",""),"|Float","")&amp;"인게임누적합배수",ChapterTable!$S:$T,2,0)*C1902)
  )
  )
  )
)</f>
        <v>60297.988705444339</v>
      </c>
      <c r="F1902" s="1">
        <f ca="1">IF(AND($A1902=0,$B1902=1),
    VLOOKUP(1,ChapterTable!$1:$1048576,MATCH("최종"&amp;SUBSTITUTE(SUBSTITUTE(F$1,"standard",""),"|Float",""),ChapterTable!$1:$1,0),0)*ChapterTable!$Q$17,
  IF(AND($A1902=0,$B1902=0),
    F1903,
  IF($B1902=0,
    VLOOKUP($A1902,ChapterTable!$1:$1048576,MATCH("최종"&amp;SUBSTITUTE(SUBSTITUTE(F$1,"standard",""),"|Float",""),ChapterTable!$1:$1,0),0),
  IF($B1902=1,
    IF($L1902=FALSE,
      VLOOKUP($A1902,ChapterTable!$1:$1048576,MATCH("최종"&amp;SUBSTITUTE(SUBSTITUTE(F$1,"standard",""),"|Float",""),ChapterTable!$1:$1,0),0),
      VLOOKUP($A1902-ChapterTable!$Q$11,ChapterTable!$1:$1048576,MATCH("최종"&amp;SUBSTITUTE(SUBSTITUTE(F$1,"standard",""),"|Float",""),ChapterTable!$1:$1,0),0)*ChapterTable!$Q$14
    ),
  OFFSET(F1902,-$B1902+IF($L1902,1,0),0)*
    (VLOOKUP(SUBSTITUTE(SUBSTITUTE(F$1,"standard",""),"|Float","")&amp;"인게임누적곱배수",ChapterTable!$S:$T,2,0)^D1902
    +VLOOKUP(SUBSTITUTE(SUBSTITUTE(F$1,"standard",""),"|Float","")&amp;"인게임누적합배수",ChapterTable!$S:$T,2,0)*D1902)
  )
  )
  )
)</f>
        <v>29776.784545898438</v>
      </c>
      <c r="G1902" t="s">
        <v>76</v>
      </c>
      <c r="J1902" t="str">
        <f>IF(ISBLANK(I1902),"",
IFERROR(VLOOKUP(I1902,[1]StringTable!$1:$1048576,MATCH([1]StringTable!$B$1,[1]StringTable!$1:$1,0),0),
IFERROR(VLOOKUP(I1902,[1]InApkStringTable!$1:$1048576,MATCH([1]InApkStringTable!$B$1,[1]InApkStringTable!$1:$1,0),0),
"스트링없음")))</f>
        <v/>
      </c>
      <c r="L1902" t="b">
        <v>1</v>
      </c>
      <c r="N1902" t="str">
        <f>IF(ISBLANK(M1902),"",IF(ISERROR(VLOOKUP(M1902,MapTable!$A:$A,1,0)),"맵없음",""))</f>
        <v/>
      </c>
      <c r="O1902">
        <f t="shared" si="117"/>
        <v>2</v>
      </c>
      <c r="Q1902">
        <f t="shared" si="118"/>
        <v>2</v>
      </c>
      <c r="R1902" t="b">
        <f t="shared" ca="1" si="119"/>
        <v>0</v>
      </c>
      <c r="T1902" t="b">
        <f t="shared" ca="1" si="120"/>
        <v>0</v>
      </c>
      <c r="X1902" t="str">
        <f>IF(ISBLANK(W1902),"",
IF(ISERROR(FIND(",",W1902)),
  IF(ISERROR(VLOOKUP(W1902,MapTable!$A:$A,1,0)),"맵없음",
  ""),
IF(ISERROR(FIND(",",W1902,FIND(",",W1902)+1)),
  IF(OR(ISERROR(VLOOKUP(LEFT(W1902,FIND(",",W1902)-1),MapTable!$A:$A,1,0)),ISERROR(VLOOKUP(TRIM(MID(W1902,FIND(",",W1902)+1,999)),MapTable!$A:$A,1,0))),"맵없음",
  ""),
IF(ISERROR(FIND(",",W1902,FIND(",",W1902,FIND(",",W1902)+1)+1)),
  IF(OR(ISERROR(VLOOKUP(LEFT(W1902,FIND(",",W1902)-1),MapTable!$A:$A,1,0)),ISERROR(VLOOKUP(TRIM(MID(W1902,FIND(",",W1902)+1,FIND(",",W1902,FIND(",",W1902)+1)-FIND(",",W1902)-1)),MapTable!$A:$A,1,0)),ISERROR(VLOOKUP(TRIM(MID(W1902,FIND(",",W1902,FIND(",",W1902)+1)+1,999)),MapTable!$A:$A,1,0))),"맵없음",
  ""),
IF(ISERROR(FIND(",",W1902,FIND(",",W1902,FIND(",",W1902,FIND(",",W1902)+1)+1)+1)),
  IF(OR(ISERROR(VLOOKUP(LEFT(W1902,FIND(",",W1902)-1),MapTable!$A:$A,1,0)),ISERROR(VLOOKUP(TRIM(MID(W1902,FIND(",",W1902)+1,FIND(",",W1902,FIND(",",W1902)+1)-FIND(",",W1902)-1)),MapTable!$A:$A,1,0)),ISERROR(VLOOKUP(TRIM(MID(W1902,FIND(",",W1902,FIND(",",W1902)+1)+1,FIND(",",W1902,FIND(",",W1902,FIND(",",W1902)+1)+1)-FIND(",",W1902,FIND(",",W1902)+1)-1)),MapTable!$A:$A,1,0)),ISERROR(VLOOKUP(TRIM(MID(W1902,FIND(",",W1902,FIND(",",W1902,FIND(",",W1902)+1)+1)+1,999)),MapTable!$A:$A,1,0))),"맵없음",
  ""),
)))))</f>
        <v/>
      </c>
      <c r="AC1902" t="str">
        <f>IF(ISBLANK(AB1902),"",IF(ISERROR(VLOOKUP(AB1902,[3]DropTable!$A:$A,1,0)),"드랍없음",""))</f>
        <v/>
      </c>
      <c r="AE1902" t="str">
        <f>IF(ISBLANK(AD1902),"",IF(ISERROR(VLOOKUP(AD1902,[3]DropTable!$A:$A,1,0)),"드랍없음",""))</f>
        <v/>
      </c>
      <c r="AG1902">
        <v>9.8000000000000007</v>
      </c>
      <c r="AH1902">
        <v>1</v>
      </c>
    </row>
    <row r="1903" spans="1:34" x14ac:dyDescent="0.3">
      <c r="A1903">
        <v>16</v>
      </c>
      <c r="B1903">
        <v>12</v>
      </c>
      <c r="C1903">
        <f>IF(OR($L1903=TRUE,$A1903=0,MOD($A1903,ChapterTable!$S$20)&lt;&gt;0),
MAX(0,INT(($B1903+ChapterTable!$Q$26+VLOOKUP(SUBSTITUTE(C$1,"성장단계","")&amp;"단계오프셋",ChapterTable!$S:$T,2,0))/ChapterTable!$Q$23)),
MAX(0,INT(($B1903+ChapterTable!$S$26+VLOOKUP(SUBSTITUTE(C$1,"성장단계","")&amp;"보스단계오프셋",ChapterTable!$S:$T,2,0))/ChapterTable!$S$23)))</f>
        <v>1</v>
      </c>
      <c r="D1903">
        <f>IF(OR($L1903=TRUE,$A1903=0,MOD($A1903,ChapterTable!$S$20)&lt;&gt;0),
MAX(0,INT(($B1903+ChapterTable!$Q$26+VLOOKUP(SUBSTITUTE(D$1,"성장단계","")&amp;"단계오프셋",ChapterTable!$S:$T,2,0))/ChapterTable!$Q$23)),
MAX(0,INT(($B1903+ChapterTable!$S$26+VLOOKUP(SUBSTITUTE(D$1,"성장단계","")&amp;"보스단계오프셋",ChapterTable!$S:$T,2,0))/ChapterTable!$S$23)))</f>
        <v>1</v>
      </c>
      <c r="E1903" s="1">
        <f ca="1">IF(AND($A1903=0,$B1903=1),
    VLOOKUP(1,ChapterTable!$1:$1048576,MATCH("최종"&amp;SUBSTITUTE(SUBSTITUTE(E$1,"standard",""),"|Float",""),ChapterTable!$1:$1,0),0)*ChapterTable!$Q$17,
  IF(AND($A1903=0,$B1903=0),
    E1904,
  IF($B1903=0,
    VLOOKUP($A1903,ChapterTable!$1:$1048576,MATCH("최종"&amp;SUBSTITUTE(SUBSTITUTE(E$1,"standard",""),"|Float",""),ChapterTable!$1:$1,0),0),
  IF($B1903=1,
    IF($L1903=FALSE,
      VLOOKUP($A1903,ChapterTable!$1:$1048576,MATCH("최종"&amp;SUBSTITUTE(SUBSTITUTE(E$1,"standard",""),"|Float",""),ChapterTable!$1:$1,0),0),
      VLOOKUP($A1903-ChapterTable!$Q$11,ChapterTable!$1:$1048576,MATCH("최종"&amp;SUBSTITUTE(SUBSTITUTE(E$1,"standard",""),"|Float",""),ChapterTable!$1:$1,0),0)*ChapterTable!$Q$14
    ),
  OFFSET(E1903,-$B1903+IF($L1903,1,0),0)*
    (VLOOKUP(SUBSTITUTE(SUBSTITUTE(E$1,"standard",""),"|Float","")&amp;"인게임누적곱배수",ChapterTable!$S:$T,2,0)^C1903
    +VLOOKUP(SUBSTITUTE(SUBSTITUTE(E$1,"standard",""),"|Float","")&amp;"인게임누적합배수",ChapterTable!$S:$T,2,0)*C1903)
  )
  )
  )
)</f>
        <v>60297.988705444339</v>
      </c>
      <c r="F1903" s="1">
        <f ca="1">IF(AND($A1903=0,$B1903=1),
    VLOOKUP(1,ChapterTable!$1:$1048576,MATCH("최종"&amp;SUBSTITUTE(SUBSTITUTE(F$1,"standard",""),"|Float",""),ChapterTable!$1:$1,0),0)*ChapterTable!$Q$17,
  IF(AND($A1903=0,$B1903=0),
    F1904,
  IF($B1903=0,
    VLOOKUP($A1903,ChapterTable!$1:$1048576,MATCH("최종"&amp;SUBSTITUTE(SUBSTITUTE(F$1,"standard",""),"|Float",""),ChapterTable!$1:$1,0),0),
  IF($B1903=1,
    IF($L1903=FALSE,
      VLOOKUP($A1903,ChapterTable!$1:$1048576,MATCH("최종"&amp;SUBSTITUTE(SUBSTITUTE(F$1,"standard",""),"|Float",""),ChapterTable!$1:$1,0),0),
      VLOOKUP($A1903-ChapterTable!$Q$11,ChapterTable!$1:$1048576,MATCH("최종"&amp;SUBSTITUTE(SUBSTITUTE(F$1,"standard",""),"|Float",""),ChapterTable!$1:$1,0),0)*ChapterTable!$Q$14
    ),
  OFFSET(F1903,-$B1903+IF($L1903,1,0),0)*
    (VLOOKUP(SUBSTITUTE(SUBSTITUTE(F$1,"standard",""),"|Float","")&amp;"인게임누적곱배수",ChapterTable!$S:$T,2,0)^D1903
    +VLOOKUP(SUBSTITUTE(SUBSTITUTE(F$1,"standard",""),"|Float","")&amp;"인게임누적합배수",ChapterTable!$S:$T,2,0)*D1903)
  )
  )
  )
)</f>
        <v>29776.784545898438</v>
      </c>
      <c r="G1903" t="s">
        <v>76</v>
      </c>
      <c r="J1903" t="str">
        <f>IF(ISBLANK(I1903),"",
IFERROR(VLOOKUP(I1903,[1]StringTable!$1:$1048576,MATCH([1]StringTable!$B$1,[1]StringTable!$1:$1,0),0),
IFERROR(VLOOKUP(I1903,[1]InApkStringTable!$1:$1048576,MATCH([1]InApkStringTable!$B$1,[1]InApkStringTable!$1:$1,0),0),
"스트링없음")))</f>
        <v/>
      </c>
      <c r="L1903" t="b">
        <v>1</v>
      </c>
      <c r="N1903" t="str">
        <f>IF(ISBLANK(M1903),"",IF(ISERROR(VLOOKUP(M1903,MapTable!$A:$A,1,0)),"맵없음",""))</f>
        <v/>
      </c>
      <c r="O1903">
        <f t="shared" si="117"/>
        <v>2</v>
      </c>
      <c r="Q1903">
        <f t="shared" si="118"/>
        <v>2</v>
      </c>
      <c r="R1903" t="b">
        <f t="shared" ca="1" si="119"/>
        <v>0</v>
      </c>
      <c r="T1903" t="b">
        <f t="shared" ca="1" si="120"/>
        <v>0</v>
      </c>
      <c r="X1903" t="str">
        <f>IF(ISBLANK(W1903),"",
IF(ISERROR(FIND(",",W1903)),
  IF(ISERROR(VLOOKUP(W1903,MapTable!$A:$A,1,0)),"맵없음",
  ""),
IF(ISERROR(FIND(",",W1903,FIND(",",W1903)+1)),
  IF(OR(ISERROR(VLOOKUP(LEFT(W1903,FIND(",",W1903)-1),MapTable!$A:$A,1,0)),ISERROR(VLOOKUP(TRIM(MID(W1903,FIND(",",W1903)+1,999)),MapTable!$A:$A,1,0))),"맵없음",
  ""),
IF(ISERROR(FIND(",",W1903,FIND(",",W1903,FIND(",",W1903)+1)+1)),
  IF(OR(ISERROR(VLOOKUP(LEFT(W1903,FIND(",",W1903)-1),MapTable!$A:$A,1,0)),ISERROR(VLOOKUP(TRIM(MID(W1903,FIND(",",W1903)+1,FIND(",",W1903,FIND(",",W1903)+1)-FIND(",",W1903)-1)),MapTable!$A:$A,1,0)),ISERROR(VLOOKUP(TRIM(MID(W1903,FIND(",",W1903,FIND(",",W1903)+1)+1,999)),MapTable!$A:$A,1,0))),"맵없음",
  ""),
IF(ISERROR(FIND(",",W1903,FIND(",",W1903,FIND(",",W1903,FIND(",",W1903)+1)+1)+1)),
  IF(OR(ISERROR(VLOOKUP(LEFT(W1903,FIND(",",W1903)-1),MapTable!$A:$A,1,0)),ISERROR(VLOOKUP(TRIM(MID(W1903,FIND(",",W1903)+1,FIND(",",W1903,FIND(",",W1903)+1)-FIND(",",W1903)-1)),MapTable!$A:$A,1,0)),ISERROR(VLOOKUP(TRIM(MID(W1903,FIND(",",W1903,FIND(",",W1903)+1)+1,FIND(",",W1903,FIND(",",W1903,FIND(",",W1903)+1)+1)-FIND(",",W1903,FIND(",",W1903)+1)-1)),MapTable!$A:$A,1,0)),ISERROR(VLOOKUP(TRIM(MID(W1903,FIND(",",W1903,FIND(",",W1903,FIND(",",W1903)+1)+1)+1,999)),MapTable!$A:$A,1,0))),"맵없음",
  ""),
)))))</f>
        <v/>
      </c>
      <c r="AC1903" t="str">
        <f>IF(ISBLANK(AB1903),"",IF(ISERROR(VLOOKUP(AB1903,[3]DropTable!$A:$A,1,0)),"드랍없음",""))</f>
        <v/>
      </c>
      <c r="AE1903" t="str">
        <f>IF(ISBLANK(AD1903),"",IF(ISERROR(VLOOKUP(AD1903,[3]DropTable!$A:$A,1,0)),"드랍없음",""))</f>
        <v/>
      </c>
      <c r="AG1903">
        <v>9.8000000000000007</v>
      </c>
      <c r="AH1903">
        <v>1</v>
      </c>
    </row>
    <row r="1904" spans="1:34" x14ac:dyDescent="0.3">
      <c r="A1904">
        <v>16</v>
      </c>
      <c r="B1904">
        <v>13</v>
      </c>
      <c r="C1904">
        <f>IF(OR($L1904=TRUE,$A1904=0,MOD($A1904,ChapterTable!$S$20)&lt;&gt;0),
MAX(0,INT(($B1904+ChapterTable!$Q$26+VLOOKUP(SUBSTITUTE(C$1,"성장단계","")&amp;"단계오프셋",ChapterTable!$S:$T,2,0))/ChapterTable!$Q$23)),
MAX(0,INT(($B1904+ChapterTable!$S$26+VLOOKUP(SUBSTITUTE(C$1,"성장단계","")&amp;"보스단계오프셋",ChapterTable!$S:$T,2,0))/ChapterTable!$S$23)))</f>
        <v>1</v>
      </c>
      <c r="D1904">
        <f>IF(OR($L1904=TRUE,$A1904=0,MOD($A1904,ChapterTable!$S$20)&lt;&gt;0),
MAX(0,INT(($B1904+ChapterTable!$Q$26+VLOOKUP(SUBSTITUTE(D$1,"성장단계","")&amp;"단계오프셋",ChapterTable!$S:$T,2,0))/ChapterTable!$Q$23)),
MAX(0,INT(($B1904+ChapterTable!$S$26+VLOOKUP(SUBSTITUTE(D$1,"성장단계","")&amp;"보스단계오프셋",ChapterTable!$S:$T,2,0))/ChapterTable!$S$23)))</f>
        <v>1</v>
      </c>
      <c r="E1904" s="1">
        <f ca="1">IF(AND($A1904=0,$B1904=1),
    VLOOKUP(1,ChapterTable!$1:$1048576,MATCH("최종"&amp;SUBSTITUTE(SUBSTITUTE(E$1,"standard",""),"|Float",""),ChapterTable!$1:$1,0),0)*ChapterTable!$Q$17,
  IF(AND($A1904=0,$B1904=0),
    E1905,
  IF($B1904=0,
    VLOOKUP($A1904,ChapterTable!$1:$1048576,MATCH("최종"&amp;SUBSTITUTE(SUBSTITUTE(E$1,"standard",""),"|Float",""),ChapterTable!$1:$1,0),0),
  IF($B1904=1,
    IF($L1904=FALSE,
      VLOOKUP($A1904,ChapterTable!$1:$1048576,MATCH("최종"&amp;SUBSTITUTE(SUBSTITUTE(E$1,"standard",""),"|Float",""),ChapterTable!$1:$1,0),0),
      VLOOKUP($A1904-ChapterTable!$Q$11,ChapterTable!$1:$1048576,MATCH("최종"&amp;SUBSTITUTE(SUBSTITUTE(E$1,"standard",""),"|Float",""),ChapterTable!$1:$1,0),0)*ChapterTable!$Q$14
    ),
  OFFSET(E1904,-$B1904+IF($L1904,1,0),0)*
    (VLOOKUP(SUBSTITUTE(SUBSTITUTE(E$1,"standard",""),"|Float","")&amp;"인게임누적곱배수",ChapterTable!$S:$T,2,0)^C1904
    +VLOOKUP(SUBSTITUTE(SUBSTITUTE(E$1,"standard",""),"|Float","")&amp;"인게임누적합배수",ChapterTable!$S:$T,2,0)*C1904)
  )
  )
  )
)</f>
        <v>60297.988705444339</v>
      </c>
      <c r="F1904" s="1">
        <f ca="1">IF(AND($A1904=0,$B1904=1),
    VLOOKUP(1,ChapterTable!$1:$1048576,MATCH("최종"&amp;SUBSTITUTE(SUBSTITUTE(F$1,"standard",""),"|Float",""),ChapterTable!$1:$1,0),0)*ChapterTable!$Q$17,
  IF(AND($A1904=0,$B1904=0),
    F1905,
  IF($B1904=0,
    VLOOKUP($A1904,ChapterTable!$1:$1048576,MATCH("최종"&amp;SUBSTITUTE(SUBSTITUTE(F$1,"standard",""),"|Float",""),ChapterTable!$1:$1,0),0),
  IF($B1904=1,
    IF($L1904=FALSE,
      VLOOKUP($A1904,ChapterTable!$1:$1048576,MATCH("최종"&amp;SUBSTITUTE(SUBSTITUTE(F$1,"standard",""),"|Float",""),ChapterTable!$1:$1,0),0),
      VLOOKUP($A1904-ChapterTable!$Q$11,ChapterTable!$1:$1048576,MATCH("최종"&amp;SUBSTITUTE(SUBSTITUTE(F$1,"standard",""),"|Float",""),ChapterTable!$1:$1,0),0)*ChapterTable!$Q$14
    ),
  OFFSET(F1904,-$B1904+IF($L1904,1,0),0)*
    (VLOOKUP(SUBSTITUTE(SUBSTITUTE(F$1,"standard",""),"|Float","")&amp;"인게임누적곱배수",ChapterTable!$S:$T,2,0)^D1904
    +VLOOKUP(SUBSTITUTE(SUBSTITUTE(F$1,"standard",""),"|Float","")&amp;"인게임누적합배수",ChapterTable!$S:$T,2,0)*D1904)
  )
  )
  )
)</f>
        <v>29776.784545898438</v>
      </c>
      <c r="G1904" t="s">
        <v>76</v>
      </c>
      <c r="J1904" t="str">
        <f>IF(ISBLANK(I1904),"",
IFERROR(VLOOKUP(I1904,[1]StringTable!$1:$1048576,MATCH([1]StringTable!$B$1,[1]StringTable!$1:$1,0),0),
IFERROR(VLOOKUP(I1904,[1]InApkStringTable!$1:$1048576,MATCH([1]InApkStringTable!$B$1,[1]InApkStringTable!$1:$1,0),0),
"스트링없음")))</f>
        <v/>
      </c>
      <c r="L1904" t="b">
        <v>1</v>
      </c>
      <c r="N1904" t="str">
        <f>IF(ISBLANK(M1904),"",IF(ISERROR(VLOOKUP(M1904,MapTable!$A:$A,1,0)),"맵없음",""))</f>
        <v/>
      </c>
      <c r="O1904">
        <f t="shared" si="117"/>
        <v>2</v>
      </c>
      <c r="Q1904">
        <f t="shared" si="118"/>
        <v>2</v>
      </c>
      <c r="R1904" t="b">
        <f t="shared" ca="1" si="119"/>
        <v>0</v>
      </c>
      <c r="T1904" t="b">
        <f t="shared" ca="1" si="120"/>
        <v>0</v>
      </c>
      <c r="X1904" t="str">
        <f>IF(ISBLANK(W1904),"",
IF(ISERROR(FIND(",",W1904)),
  IF(ISERROR(VLOOKUP(W1904,MapTable!$A:$A,1,0)),"맵없음",
  ""),
IF(ISERROR(FIND(",",W1904,FIND(",",W1904)+1)),
  IF(OR(ISERROR(VLOOKUP(LEFT(W1904,FIND(",",W1904)-1),MapTable!$A:$A,1,0)),ISERROR(VLOOKUP(TRIM(MID(W1904,FIND(",",W1904)+1,999)),MapTable!$A:$A,1,0))),"맵없음",
  ""),
IF(ISERROR(FIND(",",W1904,FIND(",",W1904,FIND(",",W1904)+1)+1)),
  IF(OR(ISERROR(VLOOKUP(LEFT(W1904,FIND(",",W1904)-1),MapTable!$A:$A,1,0)),ISERROR(VLOOKUP(TRIM(MID(W1904,FIND(",",W1904)+1,FIND(",",W1904,FIND(",",W1904)+1)-FIND(",",W1904)-1)),MapTable!$A:$A,1,0)),ISERROR(VLOOKUP(TRIM(MID(W1904,FIND(",",W1904,FIND(",",W1904)+1)+1,999)),MapTable!$A:$A,1,0))),"맵없음",
  ""),
IF(ISERROR(FIND(",",W1904,FIND(",",W1904,FIND(",",W1904,FIND(",",W1904)+1)+1)+1)),
  IF(OR(ISERROR(VLOOKUP(LEFT(W1904,FIND(",",W1904)-1),MapTable!$A:$A,1,0)),ISERROR(VLOOKUP(TRIM(MID(W1904,FIND(",",W1904)+1,FIND(",",W1904,FIND(",",W1904)+1)-FIND(",",W1904)-1)),MapTable!$A:$A,1,0)),ISERROR(VLOOKUP(TRIM(MID(W1904,FIND(",",W1904,FIND(",",W1904)+1)+1,FIND(",",W1904,FIND(",",W1904,FIND(",",W1904)+1)+1)-FIND(",",W1904,FIND(",",W1904)+1)-1)),MapTable!$A:$A,1,0)),ISERROR(VLOOKUP(TRIM(MID(W1904,FIND(",",W1904,FIND(",",W1904,FIND(",",W1904)+1)+1)+1,999)),MapTable!$A:$A,1,0))),"맵없음",
  ""),
)))))</f>
        <v/>
      </c>
      <c r="AC1904" t="str">
        <f>IF(ISBLANK(AB1904),"",IF(ISERROR(VLOOKUP(AB1904,[3]DropTable!$A:$A,1,0)),"드랍없음",""))</f>
        <v/>
      </c>
      <c r="AE1904" t="str">
        <f>IF(ISBLANK(AD1904),"",IF(ISERROR(VLOOKUP(AD1904,[3]DropTable!$A:$A,1,0)),"드랍없음",""))</f>
        <v/>
      </c>
      <c r="AG1904">
        <v>9.8000000000000007</v>
      </c>
      <c r="AH1904">
        <v>1</v>
      </c>
    </row>
    <row r="1905" spans="1:34" x14ac:dyDescent="0.3">
      <c r="A1905">
        <v>16</v>
      </c>
      <c r="B1905">
        <v>14</v>
      </c>
      <c r="C1905">
        <f>IF(OR($L1905=TRUE,$A1905=0,MOD($A1905,ChapterTable!$S$20)&lt;&gt;0),
MAX(0,INT(($B1905+ChapterTable!$Q$26+VLOOKUP(SUBSTITUTE(C$1,"성장단계","")&amp;"단계오프셋",ChapterTable!$S:$T,2,0))/ChapterTable!$Q$23)),
MAX(0,INT(($B1905+ChapterTable!$S$26+VLOOKUP(SUBSTITUTE(C$1,"성장단계","")&amp;"보스단계오프셋",ChapterTable!$S:$T,2,0))/ChapterTable!$S$23)))</f>
        <v>1</v>
      </c>
      <c r="D1905">
        <f>IF(OR($L1905=TRUE,$A1905=0,MOD($A1905,ChapterTable!$S$20)&lt;&gt;0),
MAX(0,INT(($B1905+ChapterTable!$Q$26+VLOOKUP(SUBSTITUTE(D$1,"성장단계","")&amp;"단계오프셋",ChapterTable!$S:$T,2,0))/ChapterTable!$Q$23)),
MAX(0,INT(($B1905+ChapterTable!$S$26+VLOOKUP(SUBSTITUTE(D$1,"성장단계","")&amp;"보스단계오프셋",ChapterTable!$S:$T,2,0))/ChapterTable!$S$23)))</f>
        <v>1</v>
      </c>
      <c r="E1905" s="1">
        <f ca="1">IF(AND($A1905=0,$B1905=1),
    VLOOKUP(1,ChapterTable!$1:$1048576,MATCH("최종"&amp;SUBSTITUTE(SUBSTITUTE(E$1,"standard",""),"|Float",""),ChapterTable!$1:$1,0),0)*ChapterTable!$Q$17,
  IF(AND($A1905=0,$B1905=0),
    E1906,
  IF($B1905=0,
    VLOOKUP($A1905,ChapterTable!$1:$1048576,MATCH("최종"&amp;SUBSTITUTE(SUBSTITUTE(E$1,"standard",""),"|Float",""),ChapterTable!$1:$1,0),0),
  IF($B1905=1,
    IF($L1905=FALSE,
      VLOOKUP($A1905,ChapterTable!$1:$1048576,MATCH("최종"&amp;SUBSTITUTE(SUBSTITUTE(E$1,"standard",""),"|Float",""),ChapterTable!$1:$1,0),0),
      VLOOKUP($A1905-ChapterTable!$Q$11,ChapterTable!$1:$1048576,MATCH("최종"&amp;SUBSTITUTE(SUBSTITUTE(E$1,"standard",""),"|Float",""),ChapterTable!$1:$1,0),0)*ChapterTable!$Q$14
    ),
  OFFSET(E1905,-$B1905+IF($L1905,1,0),0)*
    (VLOOKUP(SUBSTITUTE(SUBSTITUTE(E$1,"standard",""),"|Float","")&amp;"인게임누적곱배수",ChapterTable!$S:$T,2,0)^C1905
    +VLOOKUP(SUBSTITUTE(SUBSTITUTE(E$1,"standard",""),"|Float","")&amp;"인게임누적합배수",ChapterTable!$S:$T,2,0)*C1905)
  )
  )
  )
)</f>
        <v>60297.988705444339</v>
      </c>
      <c r="F1905" s="1">
        <f ca="1">IF(AND($A1905=0,$B1905=1),
    VLOOKUP(1,ChapterTable!$1:$1048576,MATCH("최종"&amp;SUBSTITUTE(SUBSTITUTE(F$1,"standard",""),"|Float",""),ChapterTable!$1:$1,0),0)*ChapterTable!$Q$17,
  IF(AND($A1905=0,$B1905=0),
    F1906,
  IF($B1905=0,
    VLOOKUP($A1905,ChapterTable!$1:$1048576,MATCH("최종"&amp;SUBSTITUTE(SUBSTITUTE(F$1,"standard",""),"|Float",""),ChapterTable!$1:$1,0),0),
  IF($B1905=1,
    IF($L1905=FALSE,
      VLOOKUP($A1905,ChapterTable!$1:$1048576,MATCH("최종"&amp;SUBSTITUTE(SUBSTITUTE(F$1,"standard",""),"|Float",""),ChapterTable!$1:$1,0),0),
      VLOOKUP($A1905-ChapterTable!$Q$11,ChapterTable!$1:$1048576,MATCH("최종"&amp;SUBSTITUTE(SUBSTITUTE(F$1,"standard",""),"|Float",""),ChapterTable!$1:$1,0),0)*ChapterTable!$Q$14
    ),
  OFFSET(F1905,-$B1905+IF($L1905,1,0),0)*
    (VLOOKUP(SUBSTITUTE(SUBSTITUTE(F$1,"standard",""),"|Float","")&amp;"인게임누적곱배수",ChapterTable!$S:$T,2,0)^D1905
    +VLOOKUP(SUBSTITUTE(SUBSTITUTE(F$1,"standard",""),"|Float","")&amp;"인게임누적합배수",ChapterTable!$S:$T,2,0)*D1905)
  )
  )
  )
)</f>
        <v>29776.784545898438</v>
      </c>
      <c r="G1905" t="s">
        <v>76</v>
      </c>
      <c r="J1905" t="str">
        <f>IF(ISBLANK(I1905),"",
IFERROR(VLOOKUP(I1905,[1]StringTable!$1:$1048576,MATCH([1]StringTable!$B$1,[1]StringTable!$1:$1,0),0),
IFERROR(VLOOKUP(I1905,[1]InApkStringTable!$1:$1048576,MATCH([1]InApkStringTable!$B$1,[1]InApkStringTable!$1:$1,0),0),
"스트링없음")))</f>
        <v/>
      </c>
      <c r="L1905" t="b">
        <v>1</v>
      </c>
      <c r="N1905" t="str">
        <f>IF(ISBLANK(M1905),"",IF(ISERROR(VLOOKUP(M1905,MapTable!$A:$A,1,0)),"맵없음",""))</f>
        <v/>
      </c>
      <c r="O1905">
        <f t="shared" si="117"/>
        <v>2</v>
      </c>
      <c r="Q1905">
        <f t="shared" si="118"/>
        <v>2</v>
      </c>
      <c r="R1905" t="b">
        <f t="shared" ca="1" si="119"/>
        <v>0</v>
      </c>
      <c r="T1905" t="b">
        <f t="shared" ca="1" si="120"/>
        <v>0</v>
      </c>
      <c r="X1905" t="str">
        <f>IF(ISBLANK(W1905),"",
IF(ISERROR(FIND(",",W1905)),
  IF(ISERROR(VLOOKUP(W1905,MapTable!$A:$A,1,0)),"맵없음",
  ""),
IF(ISERROR(FIND(",",W1905,FIND(",",W1905)+1)),
  IF(OR(ISERROR(VLOOKUP(LEFT(W1905,FIND(",",W1905)-1),MapTable!$A:$A,1,0)),ISERROR(VLOOKUP(TRIM(MID(W1905,FIND(",",W1905)+1,999)),MapTable!$A:$A,1,0))),"맵없음",
  ""),
IF(ISERROR(FIND(",",W1905,FIND(",",W1905,FIND(",",W1905)+1)+1)),
  IF(OR(ISERROR(VLOOKUP(LEFT(W1905,FIND(",",W1905)-1),MapTable!$A:$A,1,0)),ISERROR(VLOOKUP(TRIM(MID(W1905,FIND(",",W1905)+1,FIND(",",W1905,FIND(",",W1905)+1)-FIND(",",W1905)-1)),MapTable!$A:$A,1,0)),ISERROR(VLOOKUP(TRIM(MID(W1905,FIND(",",W1905,FIND(",",W1905)+1)+1,999)),MapTable!$A:$A,1,0))),"맵없음",
  ""),
IF(ISERROR(FIND(",",W1905,FIND(",",W1905,FIND(",",W1905,FIND(",",W1905)+1)+1)+1)),
  IF(OR(ISERROR(VLOOKUP(LEFT(W1905,FIND(",",W1905)-1),MapTable!$A:$A,1,0)),ISERROR(VLOOKUP(TRIM(MID(W1905,FIND(",",W1905)+1,FIND(",",W1905,FIND(",",W1905)+1)-FIND(",",W1905)-1)),MapTable!$A:$A,1,0)),ISERROR(VLOOKUP(TRIM(MID(W1905,FIND(",",W1905,FIND(",",W1905)+1)+1,FIND(",",W1905,FIND(",",W1905,FIND(",",W1905)+1)+1)-FIND(",",W1905,FIND(",",W1905)+1)-1)),MapTable!$A:$A,1,0)),ISERROR(VLOOKUP(TRIM(MID(W1905,FIND(",",W1905,FIND(",",W1905,FIND(",",W1905)+1)+1)+1,999)),MapTable!$A:$A,1,0))),"맵없음",
  ""),
)))))</f>
        <v/>
      </c>
      <c r="AC1905" t="str">
        <f>IF(ISBLANK(AB1905),"",IF(ISERROR(VLOOKUP(AB1905,[3]DropTable!$A:$A,1,0)),"드랍없음",""))</f>
        <v/>
      </c>
      <c r="AE1905" t="str">
        <f>IF(ISBLANK(AD1905),"",IF(ISERROR(VLOOKUP(AD1905,[3]DropTable!$A:$A,1,0)),"드랍없음",""))</f>
        <v/>
      </c>
      <c r="AG1905">
        <v>9.8000000000000007</v>
      </c>
      <c r="AH1905">
        <v>1</v>
      </c>
    </row>
    <row r="1906" spans="1:34" x14ac:dyDescent="0.3">
      <c r="A1906">
        <v>16</v>
      </c>
      <c r="B1906">
        <v>15</v>
      </c>
      <c r="C1906">
        <f>IF(OR($L1906=TRUE,$A1906=0,MOD($A1906,ChapterTable!$S$20)&lt;&gt;0),
MAX(0,INT(($B1906+ChapterTable!$Q$26+VLOOKUP(SUBSTITUTE(C$1,"성장단계","")&amp;"단계오프셋",ChapterTable!$S:$T,2,0))/ChapterTable!$Q$23)),
MAX(0,INT(($B1906+ChapterTable!$S$26+VLOOKUP(SUBSTITUTE(C$1,"성장단계","")&amp;"보스단계오프셋",ChapterTable!$S:$T,2,0))/ChapterTable!$S$23)))</f>
        <v>1</v>
      </c>
      <c r="D1906">
        <f>IF(OR($L1906=TRUE,$A1906=0,MOD($A1906,ChapterTable!$S$20)&lt;&gt;0),
MAX(0,INT(($B1906+ChapterTable!$Q$26+VLOOKUP(SUBSTITUTE(D$1,"성장단계","")&amp;"단계오프셋",ChapterTable!$S:$T,2,0))/ChapterTable!$Q$23)),
MAX(0,INT(($B1906+ChapterTable!$S$26+VLOOKUP(SUBSTITUTE(D$1,"성장단계","")&amp;"보스단계오프셋",ChapterTable!$S:$T,2,0))/ChapterTable!$S$23)))</f>
        <v>1</v>
      </c>
      <c r="E1906" s="1">
        <f ca="1">IF(AND($A1906=0,$B1906=1),
    VLOOKUP(1,ChapterTable!$1:$1048576,MATCH("최종"&amp;SUBSTITUTE(SUBSTITUTE(E$1,"standard",""),"|Float",""),ChapterTable!$1:$1,0),0)*ChapterTable!$Q$17,
  IF(AND($A1906=0,$B1906=0),
    E1907,
  IF($B1906=0,
    VLOOKUP($A1906,ChapterTable!$1:$1048576,MATCH("최종"&amp;SUBSTITUTE(SUBSTITUTE(E$1,"standard",""),"|Float",""),ChapterTable!$1:$1,0),0),
  IF($B1906=1,
    IF($L1906=FALSE,
      VLOOKUP($A1906,ChapterTable!$1:$1048576,MATCH("최종"&amp;SUBSTITUTE(SUBSTITUTE(E$1,"standard",""),"|Float",""),ChapterTable!$1:$1,0),0),
      VLOOKUP($A1906-ChapterTable!$Q$11,ChapterTable!$1:$1048576,MATCH("최종"&amp;SUBSTITUTE(SUBSTITUTE(E$1,"standard",""),"|Float",""),ChapterTable!$1:$1,0),0)*ChapterTable!$Q$14
    ),
  OFFSET(E1906,-$B1906+IF($L1906,1,0),0)*
    (VLOOKUP(SUBSTITUTE(SUBSTITUTE(E$1,"standard",""),"|Float","")&amp;"인게임누적곱배수",ChapterTable!$S:$T,2,0)^C1906
    +VLOOKUP(SUBSTITUTE(SUBSTITUTE(E$1,"standard",""),"|Float","")&amp;"인게임누적합배수",ChapterTable!$S:$T,2,0)*C1906)
  )
  )
  )
)</f>
        <v>60297.988705444339</v>
      </c>
      <c r="F1906" s="1">
        <f ca="1">IF(AND($A1906=0,$B1906=1),
    VLOOKUP(1,ChapterTable!$1:$1048576,MATCH("최종"&amp;SUBSTITUTE(SUBSTITUTE(F$1,"standard",""),"|Float",""),ChapterTable!$1:$1,0),0)*ChapterTable!$Q$17,
  IF(AND($A1906=0,$B1906=0),
    F1907,
  IF($B1906=0,
    VLOOKUP($A1906,ChapterTable!$1:$1048576,MATCH("최종"&amp;SUBSTITUTE(SUBSTITUTE(F$1,"standard",""),"|Float",""),ChapterTable!$1:$1,0),0),
  IF($B1906=1,
    IF($L1906=FALSE,
      VLOOKUP($A1906,ChapterTable!$1:$1048576,MATCH("최종"&amp;SUBSTITUTE(SUBSTITUTE(F$1,"standard",""),"|Float",""),ChapterTable!$1:$1,0),0),
      VLOOKUP($A1906-ChapterTable!$Q$11,ChapterTable!$1:$1048576,MATCH("최종"&amp;SUBSTITUTE(SUBSTITUTE(F$1,"standard",""),"|Float",""),ChapterTable!$1:$1,0),0)*ChapterTable!$Q$14
    ),
  OFFSET(F1906,-$B1906+IF($L1906,1,0),0)*
    (VLOOKUP(SUBSTITUTE(SUBSTITUTE(F$1,"standard",""),"|Float","")&amp;"인게임누적곱배수",ChapterTable!$S:$T,2,0)^D1906
    +VLOOKUP(SUBSTITUTE(SUBSTITUTE(F$1,"standard",""),"|Float","")&amp;"인게임누적합배수",ChapterTable!$S:$T,2,0)*D1906)
  )
  )
  )
)</f>
        <v>29776.784545898438</v>
      </c>
      <c r="G1906" t="s">
        <v>76</v>
      </c>
      <c r="J1906" t="str">
        <f>IF(ISBLANK(I1906),"",
IFERROR(VLOOKUP(I1906,[1]StringTable!$1:$1048576,MATCH([1]StringTable!$B$1,[1]StringTable!$1:$1,0),0),
IFERROR(VLOOKUP(I1906,[1]InApkStringTable!$1:$1048576,MATCH([1]InApkStringTable!$B$1,[1]InApkStringTable!$1:$1,0),0),
"스트링없음")))</f>
        <v/>
      </c>
      <c r="L1906" t="b">
        <v>1</v>
      </c>
      <c r="N1906" t="str">
        <f>IF(ISBLANK(M1906),"",IF(ISERROR(VLOOKUP(M1906,MapTable!$A:$A,1,0)),"맵없음",""))</f>
        <v/>
      </c>
      <c r="O1906">
        <f t="shared" si="117"/>
        <v>11</v>
      </c>
      <c r="Q1906">
        <f t="shared" si="118"/>
        <v>11</v>
      </c>
      <c r="R1906" t="b">
        <f t="shared" ca="1" si="119"/>
        <v>0</v>
      </c>
      <c r="T1906" t="b">
        <f t="shared" ca="1" si="120"/>
        <v>0</v>
      </c>
      <c r="X1906" t="str">
        <f>IF(ISBLANK(W1906),"",
IF(ISERROR(FIND(",",W1906)),
  IF(ISERROR(VLOOKUP(W1906,MapTable!$A:$A,1,0)),"맵없음",
  ""),
IF(ISERROR(FIND(",",W1906,FIND(",",W1906)+1)),
  IF(OR(ISERROR(VLOOKUP(LEFT(W1906,FIND(",",W1906)-1),MapTable!$A:$A,1,0)),ISERROR(VLOOKUP(TRIM(MID(W1906,FIND(",",W1906)+1,999)),MapTable!$A:$A,1,0))),"맵없음",
  ""),
IF(ISERROR(FIND(",",W1906,FIND(",",W1906,FIND(",",W1906)+1)+1)),
  IF(OR(ISERROR(VLOOKUP(LEFT(W1906,FIND(",",W1906)-1),MapTable!$A:$A,1,0)),ISERROR(VLOOKUP(TRIM(MID(W1906,FIND(",",W1906)+1,FIND(",",W1906,FIND(",",W1906)+1)-FIND(",",W1906)-1)),MapTable!$A:$A,1,0)),ISERROR(VLOOKUP(TRIM(MID(W1906,FIND(",",W1906,FIND(",",W1906)+1)+1,999)),MapTable!$A:$A,1,0))),"맵없음",
  ""),
IF(ISERROR(FIND(",",W1906,FIND(",",W1906,FIND(",",W1906,FIND(",",W1906)+1)+1)+1)),
  IF(OR(ISERROR(VLOOKUP(LEFT(W1906,FIND(",",W1906)-1),MapTable!$A:$A,1,0)),ISERROR(VLOOKUP(TRIM(MID(W1906,FIND(",",W1906)+1,FIND(",",W1906,FIND(",",W1906)+1)-FIND(",",W1906)-1)),MapTable!$A:$A,1,0)),ISERROR(VLOOKUP(TRIM(MID(W1906,FIND(",",W1906,FIND(",",W1906)+1)+1,FIND(",",W1906,FIND(",",W1906,FIND(",",W1906)+1)+1)-FIND(",",W1906,FIND(",",W1906)+1)-1)),MapTable!$A:$A,1,0)),ISERROR(VLOOKUP(TRIM(MID(W1906,FIND(",",W1906,FIND(",",W1906,FIND(",",W1906)+1)+1)+1,999)),MapTable!$A:$A,1,0))),"맵없음",
  ""),
)))))</f>
        <v/>
      </c>
      <c r="AC1906" t="str">
        <f>IF(ISBLANK(AB1906),"",IF(ISERROR(VLOOKUP(AB1906,[3]DropTable!$A:$A,1,0)),"드랍없음",""))</f>
        <v/>
      </c>
      <c r="AE1906" t="str">
        <f>IF(ISBLANK(AD1906),"",IF(ISERROR(VLOOKUP(AD1906,[3]DropTable!$A:$A,1,0)),"드랍없음",""))</f>
        <v/>
      </c>
      <c r="AG1906">
        <v>9.8000000000000007</v>
      </c>
      <c r="AH1906">
        <v>1</v>
      </c>
    </row>
    <row r="1907" spans="1:34" x14ac:dyDescent="0.3">
      <c r="A1907">
        <v>16</v>
      </c>
      <c r="B1907">
        <v>16</v>
      </c>
      <c r="C1907">
        <f>IF(OR($L1907=TRUE,$A1907=0,MOD($A1907,ChapterTable!$S$20)&lt;&gt;0),
MAX(0,INT(($B1907+ChapterTable!$Q$26+VLOOKUP(SUBSTITUTE(C$1,"성장단계","")&amp;"단계오프셋",ChapterTable!$S:$T,2,0))/ChapterTable!$Q$23)),
MAX(0,INT(($B1907+ChapterTable!$S$26+VLOOKUP(SUBSTITUTE(C$1,"성장단계","")&amp;"보스단계오프셋",ChapterTable!$S:$T,2,0))/ChapterTable!$S$23)))</f>
        <v>2</v>
      </c>
      <c r="D1907">
        <f>IF(OR($L1907=TRUE,$A1907=0,MOD($A1907,ChapterTable!$S$20)&lt;&gt;0),
MAX(0,INT(($B1907+ChapterTable!$Q$26+VLOOKUP(SUBSTITUTE(D$1,"성장단계","")&amp;"단계오프셋",ChapterTable!$S:$T,2,0))/ChapterTable!$Q$23)),
MAX(0,INT(($B1907+ChapterTable!$S$26+VLOOKUP(SUBSTITUTE(D$1,"성장단계","")&amp;"보스단계오프셋",ChapterTable!$S:$T,2,0))/ChapterTable!$S$23)))</f>
        <v>1</v>
      </c>
      <c r="E1907" s="1">
        <f ca="1">IF(AND($A1907=0,$B1907=1),
    VLOOKUP(1,ChapterTable!$1:$1048576,MATCH("최종"&amp;SUBSTITUTE(SUBSTITUTE(E$1,"standard",""),"|Float",""),ChapterTable!$1:$1,0),0)*ChapterTable!$Q$17,
  IF(AND($A1907=0,$B1907=0),
    E1908,
  IF($B1907=0,
    VLOOKUP($A1907,ChapterTable!$1:$1048576,MATCH("최종"&amp;SUBSTITUTE(SUBSTITUTE(E$1,"standard",""),"|Float",""),ChapterTable!$1:$1,0),0),
  IF($B1907=1,
    IF($L1907=FALSE,
      VLOOKUP($A1907,ChapterTable!$1:$1048576,MATCH("최종"&amp;SUBSTITUTE(SUBSTITUTE(E$1,"standard",""),"|Float",""),ChapterTable!$1:$1,0),0),
      VLOOKUP($A1907-ChapterTable!$Q$11,ChapterTable!$1:$1048576,MATCH("최종"&amp;SUBSTITUTE(SUBSTITUTE(E$1,"standard",""),"|Float",""),ChapterTable!$1:$1,0),0)*ChapterTable!$Q$14
    ),
  OFFSET(E1907,-$B1907+IF($L1907,1,0),0)*
    (VLOOKUP(SUBSTITUTE(SUBSTITUTE(E$1,"standard",""),"|Float","")&amp;"인게임누적곱배수",ChapterTable!$S:$T,2,0)^C1907
    +VLOOKUP(SUBSTITUTE(SUBSTITUTE(E$1,"standard",""),"|Float","")&amp;"인게임누적합배수",ChapterTable!$S:$T,2,0)*C1907)
  )
  )
  )
)</f>
        <v>75930.800592041007</v>
      </c>
      <c r="F1907" s="1">
        <f ca="1">IF(AND($A1907=0,$B1907=1),
    VLOOKUP(1,ChapterTable!$1:$1048576,MATCH("최종"&amp;SUBSTITUTE(SUBSTITUTE(F$1,"standard",""),"|Float",""),ChapterTable!$1:$1,0),0)*ChapterTable!$Q$17,
  IF(AND($A1907=0,$B1907=0),
    F1908,
  IF($B1907=0,
    VLOOKUP($A1907,ChapterTable!$1:$1048576,MATCH("최종"&amp;SUBSTITUTE(SUBSTITUTE(F$1,"standard",""),"|Float",""),ChapterTable!$1:$1,0),0),
  IF($B1907=1,
    IF($L1907=FALSE,
      VLOOKUP($A1907,ChapterTable!$1:$1048576,MATCH("최종"&amp;SUBSTITUTE(SUBSTITUTE(F$1,"standard",""),"|Float",""),ChapterTable!$1:$1,0),0),
      VLOOKUP($A1907-ChapterTable!$Q$11,ChapterTable!$1:$1048576,MATCH("최종"&amp;SUBSTITUTE(SUBSTITUTE(F$1,"standard",""),"|Float",""),ChapterTable!$1:$1,0),0)*ChapterTable!$Q$14
    ),
  OFFSET(F1907,-$B1907+IF($L1907,1,0),0)*
    (VLOOKUP(SUBSTITUTE(SUBSTITUTE(F$1,"standard",""),"|Float","")&amp;"인게임누적곱배수",ChapterTable!$S:$T,2,0)^D1907
    +VLOOKUP(SUBSTITUTE(SUBSTITUTE(F$1,"standard",""),"|Float","")&amp;"인게임누적합배수",ChapterTable!$S:$T,2,0)*D1907)
  )
  )
  )
)</f>
        <v>29776.784545898438</v>
      </c>
      <c r="G1907" t="s">
        <v>76</v>
      </c>
      <c r="J1907" t="str">
        <f>IF(ISBLANK(I1907),"",
IFERROR(VLOOKUP(I1907,[1]StringTable!$1:$1048576,MATCH([1]StringTable!$B$1,[1]StringTable!$1:$1,0),0),
IFERROR(VLOOKUP(I1907,[1]InApkStringTable!$1:$1048576,MATCH([1]InApkStringTable!$B$1,[1]InApkStringTable!$1:$1,0),0),
"스트링없음")))</f>
        <v/>
      </c>
      <c r="L1907" t="b">
        <v>1</v>
      </c>
      <c r="N1907" t="str">
        <f>IF(ISBLANK(M1907),"",IF(ISERROR(VLOOKUP(M1907,MapTable!$A:$A,1,0)),"맵없음",""))</f>
        <v/>
      </c>
      <c r="O1907">
        <f t="shared" si="117"/>
        <v>2</v>
      </c>
      <c r="Q1907">
        <f t="shared" si="118"/>
        <v>2</v>
      </c>
      <c r="R1907" t="b">
        <f t="shared" ca="1" si="119"/>
        <v>0</v>
      </c>
      <c r="T1907" t="b">
        <f t="shared" ca="1" si="120"/>
        <v>0</v>
      </c>
      <c r="X1907" t="str">
        <f>IF(ISBLANK(W1907),"",
IF(ISERROR(FIND(",",W1907)),
  IF(ISERROR(VLOOKUP(W1907,MapTable!$A:$A,1,0)),"맵없음",
  ""),
IF(ISERROR(FIND(",",W1907,FIND(",",W1907)+1)),
  IF(OR(ISERROR(VLOOKUP(LEFT(W1907,FIND(",",W1907)-1),MapTable!$A:$A,1,0)),ISERROR(VLOOKUP(TRIM(MID(W1907,FIND(",",W1907)+1,999)),MapTable!$A:$A,1,0))),"맵없음",
  ""),
IF(ISERROR(FIND(",",W1907,FIND(",",W1907,FIND(",",W1907)+1)+1)),
  IF(OR(ISERROR(VLOOKUP(LEFT(W1907,FIND(",",W1907)-1),MapTable!$A:$A,1,0)),ISERROR(VLOOKUP(TRIM(MID(W1907,FIND(",",W1907)+1,FIND(",",W1907,FIND(",",W1907)+1)-FIND(",",W1907)-1)),MapTable!$A:$A,1,0)),ISERROR(VLOOKUP(TRIM(MID(W1907,FIND(",",W1907,FIND(",",W1907)+1)+1,999)),MapTable!$A:$A,1,0))),"맵없음",
  ""),
IF(ISERROR(FIND(",",W1907,FIND(",",W1907,FIND(",",W1907,FIND(",",W1907)+1)+1)+1)),
  IF(OR(ISERROR(VLOOKUP(LEFT(W1907,FIND(",",W1907)-1),MapTable!$A:$A,1,0)),ISERROR(VLOOKUP(TRIM(MID(W1907,FIND(",",W1907)+1,FIND(",",W1907,FIND(",",W1907)+1)-FIND(",",W1907)-1)),MapTable!$A:$A,1,0)),ISERROR(VLOOKUP(TRIM(MID(W1907,FIND(",",W1907,FIND(",",W1907)+1)+1,FIND(",",W1907,FIND(",",W1907,FIND(",",W1907)+1)+1)-FIND(",",W1907,FIND(",",W1907)+1)-1)),MapTable!$A:$A,1,0)),ISERROR(VLOOKUP(TRIM(MID(W1907,FIND(",",W1907,FIND(",",W1907,FIND(",",W1907)+1)+1)+1,999)),MapTable!$A:$A,1,0))),"맵없음",
  ""),
)))))</f>
        <v/>
      </c>
      <c r="AC1907" t="str">
        <f>IF(ISBLANK(AB1907),"",IF(ISERROR(VLOOKUP(AB1907,[3]DropTable!$A:$A,1,0)),"드랍없음",""))</f>
        <v/>
      </c>
      <c r="AE1907" t="str">
        <f>IF(ISBLANK(AD1907),"",IF(ISERROR(VLOOKUP(AD1907,[3]DropTable!$A:$A,1,0)),"드랍없음",""))</f>
        <v/>
      </c>
      <c r="AG1907">
        <v>9.8000000000000007</v>
      </c>
      <c r="AH1907">
        <v>1</v>
      </c>
    </row>
    <row r="1908" spans="1:34" x14ac:dyDescent="0.3">
      <c r="A1908">
        <v>16</v>
      </c>
      <c r="B1908">
        <v>17</v>
      </c>
      <c r="C1908">
        <f>IF(OR($L1908=TRUE,$A1908=0,MOD($A1908,ChapterTable!$S$20)&lt;&gt;0),
MAX(0,INT(($B1908+ChapterTable!$Q$26+VLOOKUP(SUBSTITUTE(C$1,"성장단계","")&amp;"단계오프셋",ChapterTable!$S:$T,2,0))/ChapterTable!$Q$23)),
MAX(0,INT(($B1908+ChapterTable!$S$26+VLOOKUP(SUBSTITUTE(C$1,"성장단계","")&amp;"보스단계오프셋",ChapterTable!$S:$T,2,0))/ChapterTable!$S$23)))</f>
        <v>2</v>
      </c>
      <c r="D1908">
        <f>IF(OR($L1908=TRUE,$A1908=0,MOD($A1908,ChapterTable!$S$20)&lt;&gt;0),
MAX(0,INT(($B1908+ChapterTable!$Q$26+VLOOKUP(SUBSTITUTE(D$1,"성장단계","")&amp;"단계오프셋",ChapterTable!$S:$T,2,0))/ChapterTable!$Q$23)),
MAX(0,INT(($B1908+ChapterTable!$S$26+VLOOKUP(SUBSTITUTE(D$1,"성장단계","")&amp;"보스단계오프셋",ChapterTable!$S:$T,2,0))/ChapterTable!$S$23)))</f>
        <v>1</v>
      </c>
      <c r="E1908" s="1">
        <f ca="1">IF(AND($A1908=0,$B1908=1),
    VLOOKUP(1,ChapterTable!$1:$1048576,MATCH("최종"&amp;SUBSTITUTE(SUBSTITUTE(E$1,"standard",""),"|Float",""),ChapterTable!$1:$1,0),0)*ChapterTable!$Q$17,
  IF(AND($A1908=0,$B1908=0),
    E1909,
  IF($B1908=0,
    VLOOKUP($A1908,ChapterTable!$1:$1048576,MATCH("최종"&amp;SUBSTITUTE(SUBSTITUTE(E$1,"standard",""),"|Float",""),ChapterTable!$1:$1,0),0),
  IF($B1908=1,
    IF($L1908=FALSE,
      VLOOKUP($A1908,ChapterTable!$1:$1048576,MATCH("최종"&amp;SUBSTITUTE(SUBSTITUTE(E$1,"standard",""),"|Float",""),ChapterTable!$1:$1,0),0),
      VLOOKUP($A1908-ChapterTable!$Q$11,ChapterTable!$1:$1048576,MATCH("최종"&amp;SUBSTITUTE(SUBSTITUTE(E$1,"standard",""),"|Float",""),ChapterTable!$1:$1,0),0)*ChapterTable!$Q$14
    ),
  OFFSET(E1908,-$B1908+IF($L1908,1,0),0)*
    (VLOOKUP(SUBSTITUTE(SUBSTITUTE(E$1,"standard",""),"|Float","")&amp;"인게임누적곱배수",ChapterTable!$S:$T,2,0)^C1908
    +VLOOKUP(SUBSTITUTE(SUBSTITUTE(E$1,"standard",""),"|Float","")&amp;"인게임누적합배수",ChapterTable!$S:$T,2,0)*C1908)
  )
  )
  )
)</f>
        <v>75930.800592041007</v>
      </c>
      <c r="F1908" s="1">
        <f ca="1">IF(AND($A1908=0,$B1908=1),
    VLOOKUP(1,ChapterTable!$1:$1048576,MATCH("최종"&amp;SUBSTITUTE(SUBSTITUTE(F$1,"standard",""),"|Float",""),ChapterTable!$1:$1,0),0)*ChapterTable!$Q$17,
  IF(AND($A1908=0,$B1908=0),
    F1909,
  IF($B1908=0,
    VLOOKUP($A1908,ChapterTable!$1:$1048576,MATCH("최종"&amp;SUBSTITUTE(SUBSTITUTE(F$1,"standard",""),"|Float",""),ChapterTable!$1:$1,0),0),
  IF($B1908=1,
    IF($L1908=FALSE,
      VLOOKUP($A1908,ChapterTable!$1:$1048576,MATCH("최종"&amp;SUBSTITUTE(SUBSTITUTE(F$1,"standard",""),"|Float",""),ChapterTable!$1:$1,0),0),
      VLOOKUP($A1908-ChapterTable!$Q$11,ChapterTable!$1:$1048576,MATCH("최종"&amp;SUBSTITUTE(SUBSTITUTE(F$1,"standard",""),"|Float",""),ChapterTable!$1:$1,0),0)*ChapterTable!$Q$14
    ),
  OFFSET(F1908,-$B1908+IF($L1908,1,0),0)*
    (VLOOKUP(SUBSTITUTE(SUBSTITUTE(F$1,"standard",""),"|Float","")&amp;"인게임누적곱배수",ChapterTable!$S:$T,2,0)^D1908
    +VLOOKUP(SUBSTITUTE(SUBSTITUTE(F$1,"standard",""),"|Float","")&amp;"인게임누적합배수",ChapterTable!$S:$T,2,0)*D1908)
  )
  )
  )
)</f>
        <v>29776.784545898438</v>
      </c>
      <c r="G1908" t="s">
        <v>76</v>
      </c>
      <c r="J1908" t="str">
        <f>IF(ISBLANK(I1908),"",
IFERROR(VLOOKUP(I1908,[1]StringTable!$1:$1048576,MATCH([1]StringTable!$B$1,[1]StringTable!$1:$1,0),0),
IFERROR(VLOOKUP(I1908,[1]InApkStringTable!$1:$1048576,MATCH([1]InApkStringTable!$B$1,[1]InApkStringTable!$1:$1,0),0),
"스트링없음")))</f>
        <v/>
      </c>
      <c r="L1908" t="b">
        <v>1</v>
      </c>
      <c r="N1908" t="str">
        <f>IF(ISBLANK(M1908),"",IF(ISERROR(VLOOKUP(M1908,MapTable!$A:$A,1,0)),"맵없음",""))</f>
        <v/>
      </c>
      <c r="O1908">
        <f t="shared" si="117"/>
        <v>2</v>
      </c>
      <c r="Q1908">
        <f t="shared" si="118"/>
        <v>2</v>
      </c>
      <c r="R1908" t="b">
        <f t="shared" ca="1" si="119"/>
        <v>0</v>
      </c>
      <c r="T1908" t="b">
        <f t="shared" ca="1" si="120"/>
        <v>0</v>
      </c>
      <c r="X1908" t="str">
        <f>IF(ISBLANK(W1908),"",
IF(ISERROR(FIND(",",W1908)),
  IF(ISERROR(VLOOKUP(W1908,MapTable!$A:$A,1,0)),"맵없음",
  ""),
IF(ISERROR(FIND(",",W1908,FIND(",",W1908)+1)),
  IF(OR(ISERROR(VLOOKUP(LEFT(W1908,FIND(",",W1908)-1),MapTable!$A:$A,1,0)),ISERROR(VLOOKUP(TRIM(MID(W1908,FIND(",",W1908)+1,999)),MapTable!$A:$A,1,0))),"맵없음",
  ""),
IF(ISERROR(FIND(",",W1908,FIND(",",W1908,FIND(",",W1908)+1)+1)),
  IF(OR(ISERROR(VLOOKUP(LEFT(W1908,FIND(",",W1908)-1),MapTable!$A:$A,1,0)),ISERROR(VLOOKUP(TRIM(MID(W1908,FIND(",",W1908)+1,FIND(",",W1908,FIND(",",W1908)+1)-FIND(",",W1908)-1)),MapTable!$A:$A,1,0)),ISERROR(VLOOKUP(TRIM(MID(W1908,FIND(",",W1908,FIND(",",W1908)+1)+1,999)),MapTable!$A:$A,1,0))),"맵없음",
  ""),
IF(ISERROR(FIND(",",W1908,FIND(",",W1908,FIND(",",W1908,FIND(",",W1908)+1)+1)+1)),
  IF(OR(ISERROR(VLOOKUP(LEFT(W1908,FIND(",",W1908)-1),MapTable!$A:$A,1,0)),ISERROR(VLOOKUP(TRIM(MID(W1908,FIND(",",W1908)+1,FIND(",",W1908,FIND(",",W1908)+1)-FIND(",",W1908)-1)),MapTable!$A:$A,1,0)),ISERROR(VLOOKUP(TRIM(MID(W1908,FIND(",",W1908,FIND(",",W1908)+1)+1,FIND(",",W1908,FIND(",",W1908,FIND(",",W1908)+1)+1)-FIND(",",W1908,FIND(",",W1908)+1)-1)),MapTable!$A:$A,1,0)),ISERROR(VLOOKUP(TRIM(MID(W1908,FIND(",",W1908,FIND(",",W1908,FIND(",",W1908)+1)+1)+1,999)),MapTable!$A:$A,1,0))),"맵없음",
  ""),
)))))</f>
        <v/>
      </c>
      <c r="AC1908" t="str">
        <f>IF(ISBLANK(AB1908),"",IF(ISERROR(VLOOKUP(AB1908,[3]DropTable!$A:$A,1,0)),"드랍없음",""))</f>
        <v/>
      </c>
      <c r="AE1908" t="str">
        <f>IF(ISBLANK(AD1908),"",IF(ISERROR(VLOOKUP(AD1908,[3]DropTable!$A:$A,1,0)),"드랍없음",""))</f>
        <v/>
      </c>
      <c r="AG1908">
        <v>9.8000000000000007</v>
      </c>
      <c r="AH1908">
        <v>1</v>
      </c>
    </row>
    <row r="1909" spans="1:34" x14ac:dyDescent="0.3">
      <c r="A1909">
        <v>16</v>
      </c>
      <c r="B1909">
        <v>18</v>
      </c>
      <c r="C1909">
        <f>IF(OR($L1909=TRUE,$A1909=0,MOD($A1909,ChapterTable!$S$20)&lt;&gt;0),
MAX(0,INT(($B1909+ChapterTable!$Q$26+VLOOKUP(SUBSTITUTE(C$1,"성장단계","")&amp;"단계오프셋",ChapterTable!$S:$T,2,0))/ChapterTable!$Q$23)),
MAX(0,INT(($B1909+ChapterTable!$S$26+VLOOKUP(SUBSTITUTE(C$1,"성장단계","")&amp;"보스단계오프셋",ChapterTable!$S:$T,2,0))/ChapterTable!$S$23)))</f>
        <v>2</v>
      </c>
      <c r="D1909">
        <f>IF(OR($L1909=TRUE,$A1909=0,MOD($A1909,ChapterTable!$S$20)&lt;&gt;0),
MAX(0,INT(($B1909+ChapterTable!$Q$26+VLOOKUP(SUBSTITUTE(D$1,"성장단계","")&amp;"단계오프셋",ChapterTable!$S:$T,2,0))/ChapterTable!$Q$23)),
MAX(0,INT(($B1909+ChapterTable!$S$26+VLOOKUP(SUBSTITUTE(D$1,"성장단계","")&amp;"보스단계오프셋",ChapterTable!$S:$T,2,0))/ChapterTable!$S$23)))</f>
        <v>1</v>
      </c>
      <c r="E1909" s="1">
        <f ca="1">IF(AND($A1909=0,$B1909=1),
    VLOOKUP(1,ChapterTable!$1:$1048576,MATCH("최종"&amp;SUBSTITUTE(SUBSTITUTE(E$1,"standard",""),"|Float",""),ChapterTable!$1:$1,0),0)*ChapterTable!$Q$17,
  IF(AND($A1909=0,$B1909=0),
    E1910,
  IF($B1909=0,
    VLOOKUP($A1909,ChapterTable!$1:$1048576,MATCH("최종"&amp;SUBSTITUTE(SUBSTITUTE(E$1,"standard",""),"|Float",""),ChapterTable!$1:$1,0),0),
  IF($B1909=1,
    IF($L1909=FALSE,
      VLOOKUP($A1909,ChapterTable!$1:$1048576,MATCH("최종"&amp;SUBSTITUTE(SUBSTITUTE(E$1,"standard",""),"|Float",""),ChapterTable!$1:$1,0),0),
      VLOOKUP($A1909-ChapterTable!$Q$11,ChapterTable!$1:$1048576,MATCH("최종"&amp;SUBSTITUTE(SUBSTITUTE(E$1,"standard",""),"|Float",""),ChapterTable!$1:$1,0),0)*ChapterTable!$Q$14
    ),
  OFFSET(E1909,-$B1909+IF($L1909,1,0),0)*
    (VLOOKUP(SUBSTITUTE(SUBSTITUTE(E$1,"standard",""),"|Float","")&amp;"인게임누적곱배수",ChapterTable!$S:$T,2,0)^C1909
    +VLOOKUP(SUBSTITUTE(SUBSTITUTE(E$1,"standard",""),"|Float","")&amp;"인게임누적합배수",ChapterTable!$S:$T,2,0)*C1909)
  )
  )
  )
)</f>
        <v>75930.800592041007</v>
      </c>
      <c r="F1909" s="1">
        <f ca="1">IF(AND($A1909=0,$B1909=1),
    VLOOKUP(1,ChapterTable!$1:$1048576,MATCH("최종"&amp;SUBSTITUTE(SUBSTITUTE(F$1,"standard",""),"|Float",""),ChapterTable!$1:$1,0),0)*ChapterTable!$Q$17,
  IF(AND($A1909=0,$B1909=0),
    F1910,
  IF($B1909=0,
    VLOOKUP($A1909,ChapterTable!$1:$1048576,MATCH("최종"&amp;SUBSTITUTE(SUBSTITUTE(F$1,"standard",""),"|Float",""),ChapterTable!$1:$1,0),0),
  IF($B1909=1,
    IF($L1909=FALSE,
      VLOOKUP($A1909,ChapterTable!$1:$1048576,MATCH("최종"&amp;SUBSTITUTE(SUBSTITUTE(F$1,"standard",""),"|Float",""),ChapterTable!$1:$1,0),0),
      VLOOKUP($A1909-ChapterTable!$Q$11,ChapterTable!$1:$1048576,MATCH("최종"&amp;SUBSTITUTE(SUBSTITUTE(F$1,"standard",""),"|Float",""),ChapterTable!$1:$1,0),0)*ChapterTable!$Q$14
    ),
  OFFSET(F1909,-$B1909+IF($L1909,1,0),0)*
    (VLOOKUP(SUBSTITUTE(SUBSTITUTE(F$1,"standard",""),"|Float","")&amp;"인게임누적곱배수",ChapterTable!$S:$T,2,0)^D1909
    +VLOOKUP(SUBSTITUTE(SUBSTITUTE(F$1,"standard",""),"|Float","")&amp;"인게임누적합배수",ChapterTable!$S:$T,2,0)*D1909)
  )
  )
  )
)</f>
        <v>29776.784545898438</v>
      </c>
      <c r="G1909" t="s">
        <v>76</v>
      </c>
      <c r="J1909" t="str">
        <f>IF(ISBLANK(I1909),"",
IFERROR(VLOOKUP(I1909,[1]StringTable!$1:$1048576,MATCH([1]StringTable!$B$1,[1]StringTable!$1:$1,0),0),
IFERROR(VLOOKUP(I1909,[1]InApkStringTable!$1:$1048576,MATCH([1]InApkStringTable!$B$1,[1]InApkStringTable!$1:$1,0),0),
"스트링없음")))</f>
        <v/>
      </c>
      <c r="L1909" t="b">
        <v>1</v>
      </c>
      <c r="N1909" t="str">
        <f>IF(ISBLANK(M1909),"",IF(ISERROR(VLOOKUP(M1909,MapTable!$A:$A,1,0)),"맵없음",""))</f>
        <v/>
      </c>
      <c r="O1909">
        <f t="shared" si="117"/>
        <v>2</v>
      </c>
      <c r="Q1909">
        <f t="shared" si="118"/>
        <v>2</v>
      </c>
      <c r="R1909" t="b">
        <f t="shared" ca="1" si="119"/>
        <v>0</v>
      </c>
      <c r="T1909" t="b">
        <f t="shared" ca="1" si="120"/>
        <v>0</v>
      </c>
      <c r="X1909" t="str">
        <f>IF(ISBLANK(W1909),"",
IF(ISERROR(FIND(",",W1909)),
  IF(ISERROR(VLOOKUP(W1909,MapTable!$A:$A,1,0)),"맵없음",
  ""),
IF(ISERROR(FIND(",",W1909,FIND(",",W1909)+1)),
  IF(OR(ISERROR(VLOOKUP(LEFT(W1909,FIND(",",W1909)-1),MapTable!$A:$A,1,0)),ISERROR(VLOOKUP(TRIM(MID(W1909,FIND(",",W1909)+1,999)),MapTable!$A:$A,1,0))),"맵없음",
  ""),
IF(ISERROR(FIND(",",W1909,FIND(",",W1909,FIND(",",W1909)+1)+1)),
  IF(OR(ISERROR(VLOOKUP(LEFT(W1909,FIND(",",W1909)-1),MapTable!$A:$A,1,0)),ISERROR(VLOOKUP(TRIM(MID(W1909,FIND(",",W1909)+1,FIND(",",W1909,FIND(",",W1909)+1)-FIND(",",W1909)-1)),MapTable!$A:$A,1,0)),ISERROR(VLOOKUP(TRIM(MID(W1909,FIND(",",W1909,FIND(",",W1909)+1)+1,999)),MapTable!$A:$A,1,0))),"맵없음",
  ""),
IF(ISERROR(FIND(",",W1909,FIND(",",W1909,FIND(",",W1909,FIND(",",W1909)+1)+1)+1)),
  IF(OR(ISERROR(VLOOKUP(LEFT(W1909,FIND(",",W1909)-1),MapTable!$A:$A,1,0)),ISERROR(VLOOKUP(TRIM(MID(W1909,FIND(",",W1909)+1,FIND(",",W1909,FIND(",",W1909)+1)-FIND(",",W1909)-1)),MapTable!$A:$A,1,0)),ISERROR(VLOOKUP(TRIM(MID(W1909,FIND(",",W1909,FIND(",",W1909)+1)+1,FIND(",",W1909,FIND(",",W1909,FIND(",",W1909)+1)+1)-FIND(",",W1909,FIND(",",W1909)+1)-1)),MapTable!$A:$A,1,0)),ISERROR(VLOOKUP(TRIM(MID(W1909,FIND(",",W1909,FIND(",",W1909,FIND(",",W1909)+1)+1)+1,999)),MapTable!$A:$A,1,0))),"맵없음",
  ""),
)))))</f>
        <v/>
      </c>
      <c r="AC1909" t="str">
        <f>IF(ISBLANK(AB1909),"",IF(ISERROR(VLOOKUP(AB1909,[3]DropTable!$A:$A,1,0)),"드랍없음",""))</f>
        <v/>
      </c>
      <c r="AE1909" t="str">
        <f>IF(ISBLANK(AD1909),"",IF(ISERROR(VLOOKUP(AD1909,[3]DropTable!$A:$A,1,0)),"드랍없음",""))</f>
        <v/>
      </c>
      <c r="AG1909">
        <v>9.8000000000000007</v>
      </c>
      <c r="AH1909">
        <v>1</v>
      </c>
    </row>
    <row r="1910" spans="1:34" x14ac:dyDescent="0.3">
      <c r="A1910">
        <v>16</v>
      </c>
      <c r="B1910">
        <v>19</v>
      </c>
      <c r="C1910">
        <f>IF(OR($L1910=TRUE,$A1910=0,MOD($A1910,ChapterTable!$S$20)&lt;&gt;0),
MAX(0,INT(($B1910+ChapterTable!$Q$26+VLOOKUP(SUBSTITUTE(C$1,"성장단계","")&amp;"단계오프셋",ChapterTable!$S:$T,2,0))/ChapterTable!$Q$23)),
MAX(0,INT(($B1910+ChapterTable!$S$26+VLOOKUP(SUBSTITUTE(C$1,"성장단계","")&amp;"보스단계오프셋",ChapterTable!$S:$T,2,0))/ChapterTable!$S$23)))</f>
        <v>2</v>
      </c>
      <c r="D1910">
        <f>IF(OR($L1910=TRUE,$A1910=0,MOD($A1910,ChapterTable!$S$20)&lt;&gt;0),
MAX(0,INT(($B1910+ChapterTable!$Q$26+VLOOKUP(SUBSTITUTE(D$1,"성장단계","")&amp;"단계오프셋",ChapterTable!$S:$T,2,0))/ChapterTable!$Q$23)),
MAX(0,INT(($B1910+ChapterTable!$S$26+VLOOKUP(SUBSTITUTE(D$1,"성장단계","")&amp;"보스단계오프셋",ChapterTable!$S:$T,2,0))/ChapterTable!$S$23)))</f>
        <v>1</v>
      </c>
      <c r="E1910" s="1">
        <f ca="1">IF(AND($A1910=0,$B1910=1),
    VLOOKUP(1,ChapterTable!$1:$1048576,MATCH("최종"&amp;SUBSTITUTE(SUBSTITUTE(E$1,"standard",""),"|Float",""),ChapterTable!$1:$1,0),0)*ChapterTable!$Q$17,
  IF(AND($A1910=0,$B1910=0),
    E1911,
  IF($B1910=0,
    VLOOKUP($A1910,ChapterTable!$1:$1048576,MATCH("최종"&amp;SUBSTITUTE(SUBSTITUTE(E$1,"standard",""),"|Float",""),ChapterTable!$1:$1,0),0),
  IF($B1910=1,
    IF($L1910=FALSE,
      VLOOKUP($A1910,ChapterTable!$1:$1048576,MATCH("최종"&amp;SUBSTITUTE(SUBSTITUTE(E$1,"standard",""),"|Float",""),ChapterTable!$1:$1,0),0),
      VLOOKUP($A1910-ChapterTable!$Q$11,ChapterTable!$1:$1048576,MATCH("최종"&amp;SUBSTITUTE(SUBSTITUTE(E$1,"standard",""),"|Float",""),ChapterTable!$1:$1,0),0)*ChapterTable!$Q$14
    ),
  OFFSET(E1910,-$B1910+IF($L1910,1,0),0)*
    (VLOOKUP(SUBSTITUTE(SUBSTITUTE(E$1,"standard",""),"|Float","")&amp;"인게임누적곱배수",ChapterTable!$S:$T,2,0)^C1910
    +VLOOKUP(SUBSTITUTE(SUBSTITUTE(E$1,"standard",""),"|Float","")&amp;"인게임누적합배수",ChapterTable!$S:$T,2,0)*C1910)
  )
  )
  )
)</f>
        <v>75930.800592041007</v>
      </c>
      <c r="F1910" s="1">
        <f ca="1">IF(AND($A1910=0,$B1910=1),
    VLOOKUP(1,ChapterTable!$1:$1048576,MATCH("최종"&amp;SUBSTITUTE(SUBSTITUTE(F$1,"standard",""),"|Float",""),ChapterTable!$1:$1,0),0)*ChapterTable!$Q$17,
  IF(AND($A1910=0,$B1910=0),
    F1911,
  IF($B1910=0,
    VLOOKUP($A1910,ChapterTable!$1:$1048576,MATCH("최종"&amp;SUBSTITUTE(SUBSTITUTE(F$1,"standard",""),"|Float",""),ChapterTable!$1:$1,0),0),
  IF($B1910=1,
    IF($L1910=FALSE,
      VLOOKUP($A1910,ChapterTable!$1:$1048576,MATCH("최종"&amp;SUBSTITUTE(SUBSTITUTE(F$1,"standard",""),"|Float",""),ChapterTable!$1:$1,0),0),
      VLOOKUP($A1910-ChapterTable!$Q$11,ChapterTable!$1:$1048576,MATCH("최종"&amp;SUBSTITUTE(SUBSTITUTE(F$1,"standard",""),"|Float",""),ChapterTable!$1:$1,0),0)*ChapterTable!$Q$14
    ),
  OFFSET(F1910,-$B1910+IF($L1910,1,0),0)*
    (VLOOKUP(SUBSTITUTE(SUBSTITUTE(F$1,"standard",""),"|Float","")&amp;"인게임누적곱배수",ChapterTable!$S:$T,2,0)^D1910
    +VLOOKUP(SUBSTITUTE(SUBSTITUTE(F$1,"standard",""),"|Float","")&amp;"인게임누적합배수",ChapterTable!$S:$T,2,0)*D1910)
  )
  )
  )
)</f>
        <v>29776.784545898438</v>
      </c>
      <c r="G1910" t="s">
        <v>76</v>
      </c>
      <c r="J1910" t="str">
        <f>IF(ISBLANK(I1910),"",
IFERROR(VLOOKUP(I1910,[1]StringTable!$1:$1048576,MATCH([1]StringTable!$B$1,[1]StringTable!$1:$1,0),0),
IFERROR(VLOOKUP(I1910,[1]InApkStringTable!$1:$1048576,MATCH([1]InApkStringTable!$B$1,[1]InApkStringTable!$1:$1,0),0),
"스트링없음")))</f>
        <v/>
      </c>
      <c r="L1910" t="b">
        <v>1</v>
      </c>
      <c r="N1910" t="str">
        <f>IF(ISBLANK(M1910),"",IF(ISERROR(VLOOKUP(M1910,MapTable!$A:$A,1,0)),"맵없음",""))</f>
        <v/>
      </c>
      <c r="O1910">
        <f t="shared" si="117"/>
        <v>92</v>
      </c>
      <c r="Q1910">
        <f t="shared" si="118"/>
        <v>92</v>
      </c>
      <c r="R1910" t="b">
        <f t="shared" ca="1" si="119"/>
        <v>1</v>
      </c>
      <c r="T1910" t="b">
        <f t="shared" ca="1" si="120"/>
        <v>1</v>
      </c>
      <c r="X1910" t="str">
        <f>IF(ISBLANK(W1910),"",
IF(ISERROR(FIND(",",W1910)),
  IF(ISERROR(VLOOKUP(W1910,MapTable!$A:$A,1,0)),"맵없음",
  ""),
IF(ISERROR(FIND(",",W1910,FIND(",",W1910)+1)),
  IF(OR(ISERROR(VLOOKUP(LEFT(W1910,FIND(",",W1910)-1),MapTable!$A:$A,1,0)),ISERROR(VLOOKUP(TRIM(MID(W1910,FIND(",",W1910)+1,999)),MapTable!$A:$A,1,0))),"맵없음",
  ""),
IF(ISERROR(FIND(",",W1910,FIND(",",W1910,FIND(",",W1910)+1)+1)),
  IF(OR(ISERROR(VLOOKUP(LEFT(W1910,FIND(",",W1910)-1),MapTable!$A:$A,1,0)),ISERROR(VLOOKUP(TRIM(MID(W1910,FIND(",",W1910)+1,FIND(",",W1910,FIND(",",W1910)+1)-FIND(",",W1910)-1)),MapTable!$A:$A,1,0)),ISERROR(VLOOKUP(TRIM(MID(W1910,FIND(",",W1910,FIND(",",W1910)+1)+1,999)),MapTable!$A:$A,1,0))),"맵없음",
  ""),
IF(ISERROR(FIND(",",W1910,FIND(",",W1910,FIND(",",W1910,FIND(",",W1910)+1)+1)+1)),
  IF(OR(ISERROR(VLOOKUP(LEFT(W1910,FIND(",",W1910)-1),MapTable!$A:$A,1,0)),ISERROR(VLOOKUP(TRIM(MID(W1910,FIND(",",W1910)+1,FIND(",",W1910,FIND(",",W1910)+1)-FIND(",",W1910)-1)),MapTable!$A:$A,1,0)),ISERROR(VLOOKUP(TRIM(MID(W1910,FIND(",",W1910,FIND(",",W1910)+1)+1,FIND(",",W1910,FIND(",",W1910,FIND(",",W1910)+1)+1)-FIND(",",W1910,FIND(",",W1910)+1)-1)),MapTable!$A:$A,1,0)),ISERROR(VLOOKUP(TRIM(MID(W1910,FIND(",",W1910,FIND(",",W1910,FIND(",",W1910)+1)+1)+1,999)),MapTable!$A:$A,1,0))),"맵없음",
  ""),
)))))</f>
        <v/>
      </c>
      <c r="AC1910" t="str">
        <f>IF(ISBLANK(AB1910),"",IF(ISERROR(VLOOKUP(AB1910,[3]DropTable!$A:$A,1,0)),"드랍없음",""))</f>
        <v/>
      </c>
      <c r="AE1910" t="str">
        <f>IF(ISBLANK(AD1910),"",IF(ISERROR(VLOOKUP(AD1910,[3]DropTable!$A:$A,1,0)),"드랍없음",""))</f>
        <v/>
      </c>
      <c r="AG1910">
        <v>9.8000000000000007</v>
      </c>
      <c r="AH1910">
        <v>1</v>
      </c>
    </row>
    <row r="1911" spans="1:34" x14ac:dyDescent="0.3">
      <c r="A1911">
        <v>16</v>
      </c>
      <c r="B1911">
        <v>20</v>
      </c>
      <c r="C1911">
        <f>IF(OR($L1911=TRUE,$A1911=0,MOD($A1911,ChapterTable!$S$20)&lt;&gt;0),
MAX(0,INT(($B1911+ChapterTable!$Q$26+VLOOKUP(SUBSTITUTE(C$1,"성장단계","")&amp;"단계오프셋",ChapterTable!$S:$T,2,0))/ChapterTable!$Q$23)),
MAX(0,INT(($B1911+ChapterTable!$S$26+VLOOKUP(SUBSTITUTE(C$1,"성장단계","")&amp;"보스단계오프셋",ChapterTable!$S:$T,2,0))/ChapterTable!$S$23)))</f>
        <v>2</v>
      </c>
      <c r="D1911">
        <f>IF(OR($L1911=TRUE,$A1911=0,MOD($A1911,ChapterTable!$S$20)&lt;&gt;0),
MAX(0,INT(($B1911+ChapterTable!$Q$26+VLOOKUP(SUBSTITUTE(D$1,"성장단계","")&amp;"단계오프셋",ChapterTable!$S:$T,2,0))/ChapterTable!$Q$23)),
MAX(0,INT(($B1911+ChapterTable!$S$26+VLOOKUP(SUBSTITUTE(D$1,"성장단계","")&amp;"보스단계오프셋",ChapterTable!$S:$T,2,0))/ChapterTable!$S$23)))</f>
        <v>1</v>
      </c>
      <c r="E1911" s="1">
        <f ca="1">IF(AND($A1911=0,$B1911=1),
    VLOOKUP(1,ChapterTable!$1:$1048576,MATCH("최종"&amp;SUBSTITUTE(SUBSTITUTE(E$1,"standard",""),"|Float",""),ChapterTable!$1:$1,0),0)*ChapterTable!$Q$17,
  IF(AND($A1911=0,$B1911=0),
    E1912,
  IF($B1911=0,
    VLOOKUP($A1911,ChapterTable!$1:$1048576,MATCH("최종"&amp;SUBSTITUTE(SUBSTITUTE(E$1,"standard",""),"|Float",""),ChapterTable!$1:$1,0),0),
  IF($B1911=1,
    IF($L1911=FALSE,
      VLOOKUP($A1911,ChapterTable!$1:$1048576,MATCH("최종"&amp;SUBSTITUTE(SUBSTITUTE(E$1,"standard",""),"|Float",""),ChapterTable!$1:$1,0),0),
      VLOOKUP($A1911-ChapterTable!$Q$11,ChapterTable!$1:$1048576,MATCH("최종"&amp;SUBSTITUTE(SUBSTITUTE(E$1,"standard",""),"|Float",""),ChapterTable!$1:$1,0),0)*ChapterTable!$Q$14
    ),
  OFFSET(E1911,-$B1911+IF($L1911,1,0),0)*
    (VLOOKUP(SUBSTITUTE(SUBSTITUTE(E$1,"standard",""),"|Float","")&amp;"인게임누적곱배수",ChapterTable!$S:$T,2,0)^C1911
    +VLOOKUP(SUBSTITUTE(SUBSTITUTE(E$1,"standard",""),"|Float","")&amp;"인게임누적합배수",ChapterTable!$S:$T,2,0)*C1911)
  )
  )
  )
)</f>
        <v>75930.800592041007</v>
      </c>
      <c r="F1911" s="1">
        <f ca="1">IF(AND($A1911=0,$B1911=1),
    VLOOKUP(1,ChapterTable!$1:$1048576,MATCH("최종"&amp;SUBSTITUTE(SUBSTITUTE(F$1,"standard",""),"|Float",""),ChapterTable!$1:$1,0),0)*ChapterTable!$Q$17,
  IF(AND($A1911=0,$B1911=0),
    F1912,
  IF($B1911=0,
    VLOOKUP($A1911,ChapterTable!$1:$1048576,MATCH("최종"&amp;SUBSTITUTE(SUBSTITUTE(F$1,"standard",""),"|Float",""),ChapterTable!$1:$1,0),0),
  IF($B1911=1,
    IF($L1911=FALSE,
      VLOOKUP($A1911,ChapterTable!$1:$1048576,MATCH("최종"&amp;SUBSTITUTE(SUBSTITUTE(F$1,"standard",""),"|Float",""),ChapterTable!$1:$1,0),0),
      VLOOKUP($A1911-ChapterTable!$Q$11,ChapterTable!$1:$1048576,MATCH("최종"&amp;SUBSTITUTE(SUBSTITUTE(F$1,"standard",""),"|Float",""),ChapterTable!$1:$1,0),0)*ChapterTable!$Q$14
    ),
  OFFSET(F1911,-$B1911+IF($L1911,1,0),0)*
    (VLOOKUP(SUBSTITUTE(SUBSTITUTE(F$1,"standard",""),"|Float","")&amp;"인게임누적곱배수",ChapterTable!$S:$T,2,0)^D1911
    +VLOOKUP(SUBSTITUTE(SUBSTITUTE(F$1,"standard",""),"|Float","")&amp;"인게임누적합배수",ChapterTable!$S:$T,2,0)*D1911)
  )
  )
  )
)</f>
        <v>29776.784545898438</v>
      </c>
      <c r="G1911" t="s">
        <v>76</v>
      </c>
      <c r="J1911" t="str">
        <f>IF(ISBLANK(I1911),"",
IFERROR(VLOOKUP(I1911,[1]StringTable!$1:$1048576,MATCH([1]StringTable!$B$1,[1]StringTable!$1:$1,0),0),
IFERROR(VLOOKUP(I1911,[1]InApkStringTable!$1:$1048576,MATCH([1]InApkStringTable!$B$1,[1]InApkStringTable!$1:$1,0),0),
"스트링없음")))</f>
        <v/>
      </c>
      <c r="L1911" t="b">
        <v>1</v>
      </c>
      <c r="N1911" t="str">
        <f>IF(ISBLANK(M1911),"",IF(ISERROR(VLOOKUP(M1911,MapTable!$A:$A,1,0)),"맵없음",""))</f>
        <v/>
      </c>
      <c r="O1911">
        <f t="shared" si="117"/>
        <v>21</v>
      </c>
      <c r="Q1911">
        <f t="shared" si="118"/>
        <v>21</v>
      </c>
      <c r="R1911" t="b">
        <f t="shared" ca="1" si="119"/>
        <v>0</v>
      </c>
      <c r="T1911" t="b">
        <f t="shared" ca="1" si="120"/>
        <v>0</v>
      </c>
      <c r="X1911" t="str">
        <f>IF(ISBLANK(W1911),"",
IF(ISERROR(FIND(",",W1911)),
  IF(ISERROR(VLOOKUP(W1911,MapTable!$A:$A,1,0)),"맵없음",
  ""),
IF(ISERROR(FIND(",",W1911,FIND(",",W1911)+1)),
  IF(OR(ISERROR(VLOOKUP(LEFT(W1911,FIND(",",W1911)-1),MapTable!$A:$A,1,0)),ISERROR(VLOOKUP(TRIM(MID(W1911,FIND(",",W1911)+1,999)),MapTable!$A:$A,1,0))),"맵없음",
  ""),
IF(ISERROR(FIND(",",W1911,FIND(",",W1911,FIND(",",W1911)+1)+1)),
  IF(OR(ISERROR(VLOOKUP(LEFT(W1911,FIND(",",W1911)-1),MapTable!$A:$A,1,0)),ISERROR(VLOOKUP(TRIM(MID(W1911,FIND(",",W1911)+1,FIND(",",W1911,FIND(",",W1911)+1)-FIND(",",W1911)-1)),MapTable!$A:$A,1,0)),ISERROR(VLOOKUP(TRIM(MID(W1911,FIND(",",W1911,FIND(",",W1911)+1)+1,999)),MapTable!$A:$A,1,0))),"맵없음",
  ""),
IF(ISERROR(FIND(",",W1911,FIND(",",W1911,FIND(",",W1911,FIND(",",W1911)+1)+1)+1)),
  IF(OR(ISERROR(VLOOKUP(LEFT(W1911,FIND(",",W1911)-1),MapTable!$A:$A,1,0)),ISERROR(VLOOKUP(TRIM(MID(W1911,FIND(",",W1911)+1,FIND(",",W1911,FIND(",",W1911)+1)-FIND(",",W1911)-1)),MapTable!$A:$A,1,0)),ISERROR(VLOOKUP(TRIM(MID(W1911,FIND(",",W1911,FIND(",",W1911)+1)+1,FIND(",",W1911,FIND(",",W1911,FIND(",",W1911)+1)+1)-FIND(",",W1911,FIND(",",W1911)+1)-1)),MapTable!$A:$A,1,0)),ISERROR(VLOOKUP(TRIM(MID(W1911,FIND(",",W1911,FIND(",",W1911,FIND(",",W1911)+1)+1)+1,999)),MapTable!$A:$A,1,0))),"맵없음",
  ""),
)))))</f>
        <v/>
      </c>
      <c r="AC1911" t="str">
        <f>IF(ISBLANK(AB1911),"",IF(ISERROR(VLOOKUP(AB1911,[3]DropTable!$A:$A,1,0)),"드랍없음",""))</f>
        <v/>
      </c>
      <c r="AE1911" t="str">
        <f>IF(ISBLANK(AD1911),"",IF(ISERROR(VLOOKUP(AD1911,[3]DropTable!$A:$A,1,0)),"드랍없음",""))</f>
        <v/>
      </c>
      <c r="AG1911">
        <v>9.8000000000000007</v>
      </c>
      <c r="AH1911">
        <v>1</v>
      </c>
    </row>
    <row r="1912" spans="1:34" x14ac:dyDescent="0.3">
      <c r="A1912">
        <v>16</v>
      </c>
      <c r="B1912">
        <v>21</v>
      </c>
      <c r="C1912">
        <f>IF(OR($L1912=TRUE,$A1912=0,MOD($A1912,ChapterTable!$S$20)&lt;&gt;0),
MAX(0,INT(($B1912+ChapterTable!$Q$26+VLOOKUP(SUBSTITUTE(C$1,"성장단계","")&amp;"단계오프셋",ChapterTable!$S:$T,2,0))/ChapterTable!$Q$23)),
MAX(0,INT(($B1912+ChapterTable!$S$26+VLOOKUP(SUBSTITUTE(C$1,"성장단계","")&amp;"보스단계오프셋",ChapterTable!$S:$T,2,0))/ChapterTable!$S$23)))</f>
        <v>2</v>
      </c>
      <c r="D1912">
        <f>IF(OR($L1912=TRUE,$A1912=0,MOD($A1912,ChapterTable!$S$20)&lt;&gt;0),
MAX(0,INT(($B1912+ChapterTable!$Q$26+VLOOKUP(SUBSTITUTE(D$1,"성장단계","")&amp;"단계오프셋",ChapterTable!$S:$T,2,0))/ChapterTable!$Q$23)),
MAX(0,INT(($B1912+ChapterTable!$S$26+VLOOKUP(SUBSTITUTE(D$1,"성장단계","")&amp;"보스단계오프셋",ChapterTable!$S:$T,2,0))/ChapterTable!$S$23)))</f>
        <v>2</v>
      </c>
      <c r="E1912" s="1">
        <f ca="1">IF(AND($A1912=0,$B1912=1),
    VLOOKUP(1,ChapterTable!$1:$1048576,MATCH("최종"&amp;SUBSTITUTE(SUBSTITUTE(E$1,"standard",""),"|Float",""),ChapterTable!$1:$1,0),0)*ChapterTable!$Q$17,
  IF(AND($A1912=0,$B1912=0),
    E1913,
  IF($B1912=0,
    VLOOKUP($A1912,ChapterTable!$1:$1048576,MATCH("최종"&amp;SUBSTITUTE(SUBSTITUTE(E$1,"standard",""),"|Float",""),ChapterTable!$1:$1,0),0),
  IF($B1912=1,
    IF($L1912=FALSE,
      VLOOKUP($A1912,ChapterTable!$1:$1048576,MATCH("최종"&amp;SUBSTITUTE(SUBSTITUTE(E$1,"standard",""),"|Float",""),ChapterTable!$1:$1,0),0),
      VLOOKUP($A1912-ChapterTable!$Q$11,ChapterTable!$1:$1048576,MATCH("최종"&amp;SUBSTITUTE(SUBSTITUTE(E$1,"standard",""),"|Float",""),ChapterTable!$1:$1,0),0)*ChapterTable!$Q$14
    ),
  OFFSET(E1912,-$B1912+IF($L1912,1,0),0)*
    (VLOOKUP(SUBSTITUTE(SUBSTITUTE(E$1,"standard",""),"|Float","")&amp;"인게임누적곱배수",ChapterTable!$S:$T,2,0)^C1912
    +VLOOKUP(SUBSTITUTE(SUBSTITUTE(E$1,"standard",""),"|Float","")&amp;"인게임누적합배수",ChapterTable!$S:$T,2,0)*C1912)
  )
  )
  )
)</f>
        <v>75930.800592041007</v>
      </c>
      <c r="F1912" s="1">
        <f ca="1">IF(AND($A1912=0,$B1912=1),
    VLOOKUP(1,ChapterTable!$1:$1048576,MATCH("최종"&amp;SUBSTITUTE(SUBSTITUTE(F$1,"standard",""),"|Float",""),ChapterTable!$1:$1,0),0)*ChapterTable!$Q$17,
  IF(AND($A1912=0,$B1912=0),
    F1913,
  IF($B1912=0,
    VLOOKUP($A1912,ChapterTable!$1:$1048576,MATCH("최종"&amp;SUBSTITUTE(SUBSTITUTE(F$1,"standard",""),"|Float",""),ChapterTable!$1:$1,0),0),
  IF($B1912=1,
    IF($L1912=FALSE,
      VLOOKUP($A1912,ChapterTable!$1:$1048576,MATCH("최종"&amp;SUBSTITUTE(SUBSTITUTE(F$1,"standard",""),"|Float",""),ChapterTable!$1:$1,0),0),
      VLOOKUP($A1912-ChapterTable!$Q$11,ChapterTable!$1:$1048576,MATCH("최종"&amp;SUBSTITUTE(SUBSTITUTE(F$1,"standard",""),"|Float",""),ChapterTable!$1:$1,0),0)*ChapterTable!$Q$14
    ),
  OFFSET(F1912,-$B1912+IF($L1912,1,0),0)*
    (VLOOKUP(SUBSTITUTE(SUBSTITUTE(F$1,"standard",""),"|Float","")&amp;"인게임누적곱배수",ChapterTable!$S:$T,2,0)^D1912
    +VLOOKUP(SUBSTITUTE(SUBSTITUTE(F$1,"standard",""),"|Float","")&amp;"인게임누적합배수",ChapterTable!$S:$T,2,0)*D1912)
  )
  )
  )
)</f>
        <v>34739.581970214844</v>
      </c>
      <c r="G1912" t="s">
        <v>76</v>
      </c>
      <c r="J1912" t="str">
        <f>IF(ISBLANK(I1912),"",
IFERROR(VLOOKUP(I1912,[1]StringTable!$1:$1048576,MATCH([1]StringTable!$B$1,[1]StringTable!$1:$1,0),0),
IFERROR(VLOOKUP(I1912,[1]InApkStringTable!$1:$1048576,MATCH([1]InApkStringTable!$B$1,[1]InApkStringTable!$1:$1,0),0),
"스트링없음")))</f>
        <v/>
      </c>
      <c r="L1912" t="b">
        <v>1</v>
      </c>
      <c r="N1912" t="str">
        <f>IF(ISBLANK(M1912),"",IF(ISERROR(VLOOKUP(M1912,MapTable!$A:$A,1,0)),"맵없음",""))</f>
        <v/>
      </c>
      <c r="O1912">
        <f t="shared" si="117"/>
        <v>3</v>
      </c>
      <c r="Q1912">
        <f t="shared" si="118"/>
        <v>3</v>
      </c>
      <c r="R1912" t="b">
        <f t="shared" ca="1" si="119"/>
        <v>0</v>
      </c>
      <c r="T1912" t="b">
        <f t="shared" ca="1" si="120"/>
        <v>0</v>
      </c>
      <c r="X1912" t="str">
        <f>IF(ISBLANK(W1912),"",
IF(ISERROR(FIND(",",W1912)),
  IF(ISERROR(VLOOKUP(W1912,MapTable!$A:$A,1,0)),"맵없음",
  ""),
IF(ISERROR(FIND(",",W1912,FIND(",",W1912)+1)),
  IF(OR(ISERROR(VLOOKUP(LEFT(W1912,FIND(",",W1912)-1),MapTable!$A:$A,1,0)),ISERROR(VLOOKUP(TRIM(MID(W1912,FIND(",",W1912)+1,999)),MapTable!$A:$A,1,0))),"맵없음",
  ""),
IF(ISERROR(FIND(",",W1912,FIND(",",W1912,FIND(",",W1912)+1)+1)),
  IF(OR(ISERROR(VLOOKUP(LEFT(W1912,FIND(",",W1912)-1),MapTable!$A:$A,1,0)),ISERROR(VLOOKUP(TRIM(MID(W1912,FIND(",",W1912)+1,FIND(",",W1912,FIND(",",W1912)+1)-FIND(",",W1912)-1)),MapTable!$A:$A,1,0)),ISERROR(VLOOKUP(TRIM(MID(W1912,FIND(",",W1912,FIND(",",W1912)+1)+1,999)),MapTable!$A:$A,1,0))),"맵없음",
  ""),
IF(ISERROR(FIND(",",W1912,FIND(",",W1912,FIND(",",W1912,FIND(",",W1912)+1)+1)+1)),
  IF(OR(ISERROR(VLOOKUP(LEFT(W1912,FIND(",",W1912)-1),MapTable!$A:$A,1,0)),ISERROR(VLOOKUP(TRIM(MID(W1912,FIND(",",W1912)+1,FIND(",",W1912,FIND(",",W1912)+1)-FIND(",",W1912)-1)),MapTable!$A:$A,1,0)),ISERROR(VLOOKUP(TRIM(MID(W1912,FIND(",",W1912,FIND(",",W1912)+1)+1,FIND(",",W1912,FIND(",",W1912,FIND(",",W1912)+1)+1)-FIND(",",W1912,FIND(",",W1912)+1)-1)),MapTable!$A:$A,1,0)),ISERROR(VLOOKUP(TRIM(MID(W1912,FIND(",",W1912,FIND(",",W1912,FIND(",",W1912)+1)+1)+1,999)),MapTable!$A:$A,1,0))),"맵없음",
  ""),
)))))</f>
        <v/>
      </c>
      <c r="AC1912" t="str">
        <f>IF(ISBLANK(AB1912),"",IF(ISERROR(VLOOKUP(AB1912,[3]DropTable!$A:$A,1,0)),"드랍없음",""))</f>
        <v/>
      </c>
      <c r="AE1912" t="str">
        <f>IF(ISBLANK(AD1912),"",IF(ISERROR(VLOOKUP(AD1912,[3]DropTable!$A:$A,1,0)),"드랍없음",""))</f>
        <v/>
      </c>
      <c r="AG1912">
        <v>9.8000000000000007</v>
      </c>
      <c r="AH1912">
        <v>1</v>
      </c>
    </row>
    <row r="1913" spans="1:34" x14ac:dyDescent="0.3">
      <c r="A1913">
        <v>16</v>
      </c>
      <c r="B1913">
        <v>22</v>
      </c>
      <c r="C1913">
        <f>IF(OR($L1913=TRUE,$A1913=0,MOD($A1913,ChapterTable!$S$20)&lt;&gt;0),
MAX(0,INT(($B1913+ChapterTable!$Q$26+VLOOKUP(SUBSTITUTE(C$1,"성장단계","")&amp;"단계오프셋",ChapterTable!$S:$T,2,0))/ChapterTable!$Q$23)),
MAX(0,INT(($B1913+ChapterTable!$S$26+VLOOKUP(SUBSTITUTE(C$1,"성장단계","")&amp;"보스단계오프셋",ChapterTable!$S:$T,2,0))/ChapterTable!$S$23)))</f>
        <v>2</v>
      </c>
      <c r="D1913">
        <f>IF(OR($L1913=TRUE,$A1913=0,MOD($A1913,ChapterTable!$S$20)&lt;&gt;0),
MAX(0,INT(($B1913+ChapterTable!$Q$26+VLOOKUP(SUBSTITUTE(D$1,"성장단계","")&amp;"단계오프셋",ChapterTable!$S:$T,2,0))/ChapterTable!$Q$23)),
MAX(0,INT(($B1913+ChapterTable!$S$26+VLOOKUP(SUBSTITUTE(D$1,"성장단계","")&amp;"보스단계오프셋",ChapterTable!$S:$T,2,0))/ChapterTable!$S$23)))</f>
        <v>2</v>
      </c>
      <c r="E1913" s="1">
        <f ca="1">IF(AND($A1913=0,$B1913=1),
    VLOOKUP(1,ChapterTable!$1:$1048576,MATCH("최종"&amp;SUBSTITUTE(SUBSTITUTE(E$1,"standard",""),"|Float",""),ChapterTable!$1:$1,0),0)*ChapterTable!$Q$17,
  IF(AND($A1913=0,$B1913=0),
    E1914,
  IF($B1913=0,
    VLOOKUP($A1913,ChapterTable!$1:$1048576,MATCH("최종"&amp;SUBSTITUTE(SUBSTITUTE(E$1,"standard",""),"|Float",""),ChapterTable!$1:$1,0),0),
  IF($B1913=1,
    IF($L1913=FALSE,
      VLOOKUP($A1913,ChapterTable!$1:$1048576,MATCH("최종"&amp;SUBSTITUTE(SUBSTITUTE(E$1,"standard",""),"|Float",""),ChapterTable!$1:$1,0),0),
      VLOOKUP($A1913-ChapterTable!$Q$11,ChapterTable!$1:$1048576,MATCH("최종"&amp;SUBSTITUTE(SUBSTITUTE(E$1,"standard",""),"|Float",""),ChapterTable!$1:$1,0),0)*ChapterTable!$Q$14
    ),
  OFFSET(E1913,-$B1913+IF($L1913,1,0),0)*
    (VLOOKUP(SUBSTITUTE(SUBSTITUTE(E$1,"standard",""),"|Float","")&amp;"인게임누적곱배수",ChapterTable!$S:$T,2,0)^C1913
    +VLOOKUP(SUBSTITUTE(SUBSTITUTE(E$1,"standard",""),"|Float","")&amp;"인게임누적합배수",ChapterTable!$S:$T,2,0)*C1913)
  )
  )
  )
)</f>
        <v>75930.800592041007</v>
      </c>
      <c r="F1913" s="1">
        <f ca="1">IF(AND($A1913=0,$B1913=1),
    VLOOKUP(1,ChapterTable!$1:$1048576,MATCH("최종"&amp;SUBSTITUTE(SUBSTITUTE(F$1,"standard",""),"|Float",""),ChapterTable!$1:$1,0),0)*ChapterTable!$Q$17,
  IF(AND($A1913=0,$B1913=0),
    F1914,
  IF($B1913=0,
    VLOOKUP($A1913,ChapterTable!$1:$1048576,MATCH("최종"&amp;SUBSTITUTE(SUBSTITUTE(F$1,"standard",""),"|Float",""),ChapterTable!$1:$1,0),0),
  IF($B1913=1,
    IF($L1913=FALSE,
      VLOOKUP($A1913,ChapterTable!$1:$1048576,MATCH("최종"&amp;SUBSTITUTE(SUBSTITUTE(F$1,"standard",""),"|Float",""),ChapterTable!$1:$1,0),0),
      VLOOKUP($A1913-ChapterTable!$Q$11,ChapterTable!$1:$1048576,MATCH("최종"&amp;SUBSTITUTE(SUBSTITUTE(F$1,"standard",""),"|Float",""),ChapterTable!$1:$1,0),0)*ChapterTable!$Q$14
    ),
  OFFSET(F1913,-$B1913+IF($L1913,1,0),0)*
    (VLOOKUP(SUBSTITUTE(SUBSTITUTE(F$1,"standard",""),"|Float","")&amp;"인게임누적곱배수",ChapterTable!$S:$T,2,0)^D1913
    +VLOOKUP(SUBSTITUTE(SUBSTITUTE(F$1,"standard",""),"|Float","")&amp;"인게임누적합배수",ChapterTable!$S:$T,2,0)*D1913)
  )
  )
  )
)</f>
        <v>34739.581970214844</v>
      </c>
      <c r="G1913" t="s">
        <v>76</v>
      </c>
      <c r="J1913" t="str">
        <f>IF(ISBLANK(I1913),"",
IFERROR(VLOOKUP(I1913,[1]StringTable!$1:$1048576,MATCH([1]StringTable!$B$1,[1]StringTable!$1:$1,0),0),
IFERROR(VLOOKUP(I1913,[1]InApkStringTable!$1:$1048576,MATCH([1]InApkStringTable!$B$1,[1]InApkStringTable!$1:$1,0),0),
"스트링없음")))</f>
        <v/>
      </c>
      <c r="L1913" t="b">
        <v>1</v>
      </c>
      <c r="N1913" t="str">
        <f>IF(ISBLANK(M1913),"",IF(ISERROR(VLOOKUP(M1913,MapTable!$A:$A,1,0)),"맵없음",""))</f>
        <v/>
      </c>
      <c r="O1913">
        <f t="shared" si="117"/>
        <v>3</v>
      </c>
      <c r="Q1913">
        <f t="shared" si="118"/>
        <v>3</v>
      </c>
      <c r="R1913" t="b">
        <f t="shared" ca="1" si="119"/>
        <v>0</v>
      </c>
      <c r="T1913" t="b">
        <f t="shared" ca="1" si="120"/>
        <v>0</v>
      </c>
      <c r="X1913" t="str">
        <f>IF(ISBLANK(W1913),"",
IF(ISERROR(FIND(",",W1913)),
  IF(ISERROR(VLOOKUP(W1913,MapTable!$A:$A,1,0)),"맵없음",
  ""),
IF(ISERROR(FIND(",",W1913,FIND(",",W1913)+1)),
  IF(OR(ISERROR(VLOOKUP(LEFT(W1913,FIND(",",W1913)-1),MapTable!$A:$A,1,0)),ISERROR(VLOOKUP(TRIM(MID(W1913,FIND(",",W1913)+1,999)),MapTable!$A:$A,1,0))),"맵없음",
  ""),
IF(ISERROR(FIND(",",W1913,FIND(",",W1913,FIND(",",W1913)+1)+1)),
  IF(OR(ISERROR(VLOOKUP(LEFT(W1913,FIND(",",W1913)-1),MapTable!$A:$A,1,0)),ISERROR(VLOOKUP(TRIM(MID(W1913,FIND(",",W1913)+1,FIND(",",W1913,FIND(",",W1913)+1)-FIND(",",W1913)-1)),MapTable!$A:$A,1,0)),ISERROR(VLOOKUP(TRIM(MID(W1913,FIND(",",W1913,FIND(",",W1913)+1)+1,999)),MapTable!$A:$A,1,0))),"맵없음",
  ""),
IF(ISERROR(FIND(",",W1913,FIND(",",W1913,FIND(",",W1913,FIND(",",W1913)+1)+1)+1)),
  IF(OR(ISERROR(VLOOKUP(LEFT(W1913,FIND(",",W1913)-1),MapTable!$A:$A,1,0)),ISERROR(VLOOKUP(TRIM(MID(W1913,FIND(",",W1913)+1,FIND(",",W1913,FIND(",",W1913)+1)-FIND(",",W1913)-1)),MapTable!$A:$A,1,0)),ISERROR(VLOOKUP(TRIM(MID(W1913,FIND(",",W1913,FIND(",",W1913)+1)+1,FIND(",",W1913,FIND(",",W1913,FIND(",",W1913)+1)+1)-FIND(",",W1913,FIND(",",W1913)+1)-1)),MapTable!$A:$A,1,0)),ISERROR(VLOOKUP(TRIM(MID(W1913,FIND(",",W1913,FIND(",",W1913,FIND(",",W1913)+1)+1)+1,999)),MapTable!$A:$A,1,0))),"맵없음",
  ""),
)))))</f>
        <v/>
      </c>
      <c r="AC1913" t="str">
        <f>IF(ISBLANK(AB1913),"",IF(ISERROR(VLOOKUP(AB1913,[3]DropTable!$A:$A,1,0)),"드랍없음",""))</f>
        <v/>
      </c>
      <c r="AE1913" t="str">
        <f>IF(ISBLANK(AD1913),"",IF(ISERROR(VLOOKUP(AD1913,[3]DropTable!$A:$A,1,0)),"드랍없음",""))</f>
        <v/>
      </c>
      <c r="AG1913">
        <v>9.8000000000000007</v>
      </c>
      <c r="AH1913">
        <v>1</v>
      </c>
    </row>
    <row r="1914" spans="1:34" x14ac:dyDescent="0.3">
      <c r="A1914">
        <v>16</v>
      </c>
      <c r="B1914">
        <v>23</v>
      </c>
      <c r="C1914">
        <f>IF(OR($L1914=TRUE,$A1914=0,MOD($A1914,ChapterTable!$S$20)&lt;&gt;0),
MAX(0,INT(($B1914+ChapterTable!$Q$26+VLOOKUP(SUBSTITUTE(C$1,"성장단계","")&amp;"단계오프셋",ChapterTable!$S:$T,2,0))/ChapterTable!$Q$23)),
MAX(0,INT(($B1914+ChapterTable!$S$26+VLOOKUP(SUBSTITUTE(C$1,"성장단계","")&amp;"보스단계오프셋",ChapterTable!$S:$T,2,0))/ChapterTable!$S$23)))</f>
        <v>2</v>
      </c>
      <c r="D1914">
        <f>IF(OR($L1914=TRUE,$A1914=0,MOD($A1914,ChapterTable!$S$20)&lt;&gt;0),
MAX(0,INT(($B1914+ChapterTable!$Q$26+VLOOKUP(SUBSTITUTE(D$1,"성장단계","")&amp;"단계오프셋",ChapterTable!$S:$T,2,0))/ChapterTable!$Q$23)),
MAX(0,INT(($B1914+ChapterTable!$S$26+VLOOKUP(SUBSTITUTE(D$1,"성장단계","")&amp;"보스단계오프셋",ChapterTable!$S:$T,2,0))/ChapterTable!$S$23)))</f>
        <v>2</v>
      </c>
      <c r="E1914" s="1">
        <f ca="1">IF(AND($A1914=0,$B1914=1),
    VLOOKUP(1,ChapterTable!$1:$1048576,MATCH("최종"&amp;SUBSTITUTE(SUBSTITUTE(E$1,"standard",""),"|Float",""),ChapterTable!$1:$1,0),0)*ChapterTable!$Q$17,
  IF(AND($A1914=0,$B1914=0),
    E1915,
  IF($B1914=0,
    VLOOKUP($A1914,ChapterTable!$1:$1048576,MATCH("최종"&amp;SUBSTITUTE(SUBSTITUTE(E$1,"standard",""),"|Float",""),ChapterTable!$1:$1,0),0),
  IF($B1914=1,
    IF($L1914=FALSE,
      VLOOKUP($A1914,ChapterTable!$1:$1048576,MATCH("최종"&amp;SUBSTITUTE(SUBSTITUTE(E$1,"standard",""),"|Float",""),ChapterTable!$1:$1,0),0),
      VLOOKUP($A1914-ChapterTable!$Q$11,ChapterTable!$1:$1048576,MATCH("최종"&amp;SUBSTITUTE(SUBSTITUTE(E$1,"standard",""),"|Float",""),ChapterTable!$1:$1,0),0)*ChapterTable!$Q$14
    ),
  OFFSET(E1914,-$B1914+IF($L1914,1,0),0)*
    (VLOOKUP(SUBSTITUTE(SUBSTITUTE(E$1,"standard",""),"|Float","")&amp;"인게임누적곱배수",ChapterTable!$S:$T,2,0)^C1914
    +VLOOKUP(SUBSTITUTE(SUBSTITUTE(E$1,"standard",""),"|Float","")&amp;"인게임누적합배수",ChapterTable!$S:$T,2,0)*C1914)
  )
  )
  )
)</f>
        <v>75930.800592041007</v>
      </c>
      <c r="F1914" s="1">
        <f ca="1">IF(AND($A1914=0,$B1914=1),
    VLOOKUP(1,ChapterTable!$1:$1048576,MATCH("최종"&amp;SUBSTITUTE(SUBSTITUTE(F$1,"standard",""),"|Float",""),ChapterTable!$1:$1,0),0)*ChapterTable!$Q$17,
  IF(AND($A1914=0,$B1914=0),
    F1915,
  IF($B1914=0,
    VLOOKUP($A1914,ChapterTable!$1:$1048576,MATCH("최종"&amp;SUBSTITUTE(SUBSTITUTE(F$1,"standard",""),"|Float",""),ChapterTable!$1:$1,0),0),
  IF($B1914=1,
    IF($L1914=FALSE,
      VLOOKUP($A1914,ChapterTable!$1:$1048576,MATCH("최종"&amp;SUBSTITUTE(SUBSTITUTE(F$1,"standard",""),"|Float",""),ChapterTable!$1:$1,0),0),
      VLOOKUP($A1914-ChapterTable!$Q$11,ChapterTable!$1:$1048576,MATCH("최종"&amp;SUBSTITUTE(SUBSTITUTE(F$1,"standard",""),"|Float",""),ChapterTable!$1:$1,0),0)*ChapterTable!$Q$14
    ),
  OFFSET(F1914,-$B1914+IF($L1914,1,0),0)*
    (VLOOKUP(SUBSTITUTE(SUBSTITUTE(F$1,"standard",""),"|Float","")&amp;"인게임누적곱배수",ChapterTable!$S:$T,2,0)^D1914
    +VLOOKUP(SUBSTITUTE(SUBSTITUTE(F$1,"standard",""),"|Float","")&amp;"인게임누적합배수",ChapterTable!$S:$T,2,0)*D1914)
  )
  )
  )
)</f>
        <v>34739.581970214844</v>
      </c>
      <c r="G1914" t="s">
        <v>76</v>
      </c>
      <c r="J1914" t="str">
        <f>IF(ISBLANK(I1914),"",
IFERROR(VLOOKUP(I1914,[1]StringTable!$1:$1048576,MATCH([1]StringTable!$B$1,[1]StringTable!$1:$1,0),0),
IFERROR(VLOOKUP(I1914,[1]InApkStringTable!$1:$1048576,MATCH([1]InApkStringTable!$B$1,[1]InApkStringTable!$1:$1,0),0),
"스트링없음")))</f>
        <v/>
      </c>
      <c r="L1914" t="b">
        <v>1</v>
      </c>
      <c r="N1914" t="str">
        <f>IF(ISBLANK(M1914),"",IF(ISERROR(VLOOKUP(M1914,MapTable!$A:$A,1,0)),"맵없음",""))</f>
        <v/>
      </c>
      <c r="O1914">
        <f t="shared" si="117"/>
        <v>3</v>
      </c>
      <c r="Q1914">
        <f t="shared" si="118"/>
        <v>3</v>
      </c>
      <c r="R1914" t="b">
        <f t="shared" ca="1" si="119"/>
        <v>0</v>
      </c>
      <c r="T1914" t="b">
        <f t="shared" ca="1" si="120"/>
        <v>0</v>
      </c>
      <c r="X1914" t="str">
        <f>IF(ISBLANK(W1914),"",
IF(ISERROR(FIND(",",W1914)),
  IF(ISERROR(VLOOKUP(W1914,MapTable!$A:$A,1,0)),"맵없음",
  ""),
IF(ISERROR(FIND(",",W1914,FIND(",",W1914)+1)),
  IF(OR(ISERROR(VLOOKUP(LEFT(W1914,FIND(",",W1914)-1),MapTable!$A:$A,1,0)),ISERROR(VLOOKUP(TRIM(MID(W1914,FIND(",",W1914)+1,999)),MapTable!$A:$A,1,0))),"맵없음",
  ""),
IF(ISERROR(FIND(",",W1914,FIND(",",W1914,FIND(",",W1914)+1)+1)),
  IF(OR(ISERROR(VLOOKUP(LEFT(W1914,FIND(",",W1914)-1),MapTable!$A:$A,1,0)),ISERROR(VLOOKUP(TRIM(MID(W1914,FIND(",",W1914)+1,FIND(",",W1914,FIND(",",W1914)+1)-FIND(",",W1914)-1)),MapTable!$A:$A,1,0)),ISERROR(VLOOKUP(TRIM(MID(W1914,FIND(",",W1914,FIND(",",W1914)+1)+1,999)),MapTable!$A:$A,1,0))),"맵없음",
  ""),
IF(ISERROR(FIND(",",W1914,FIND(",",W1914,FIND(",",W1914,FIND(",",W1914)+1)+1)+1)),
  IF(OR(ISERROR(VLOOKUP(LEFT(W1914,FIND(",",W1914)-1),MapTable!$A:$A,1,0)),ISERROR(VLOOKUP(TRIM(MID(W1914,FIND(",",W1914)+1,FIND(",",W1914,FIND(",",W1914)+1)-FIND(",",W1914)-1)),MapTable!$A:$A,1,0)),ISERROR(VLOOKUP(TRIM(MID(W1914,FIND(",",W1914,FIND(",",W1914)+1)+1,FIND(",",W1914,FIND(",",W1914,FIND(",",W1914)+1)+1)-FIND(",",W1914,FIND(",",W1914)+1)-1)),MapTable!$A:$A,1,0)),ISERROR(VLOOKUP(TRIM(MID(W1914,FIND(",",W1914,FIND(",",W1914,FIND(",",W1914)+1)+1)+1,999)),MapTable!$A:$A,1,0))),"맵없음",
  ""),
)))))</f>
        <v/>
      </c>
      <c r="AC1914" t="str">
        <f>IF(ISBLANK(AB1914),"",IF(ISERROR(VLOOKUP(AB1914,[3]DropTable!$A:$A,1,0)),"드랍없음",""))</f>
        <v/>
      </c>
      <c r="AE1914" t="str">
        <f>IF(ISBLANK(AD1914),"",IF(ISERROR(VLOOKUP(AD1914,[3]DropTable!$A:$A,1,0)),"드랍없음",""))</f>
        <v/>
      </c>
      <c r="AG1914">
        <v>9.8000000000000007</v>
      </c>
      <c r="AH1914">
        <v>1</v>
      </c>
    </row>
    <row r="1915" spans="1:34" x14ac:dyDescent="0.3">
      <c r="A1915">
        <v>16</v>
      </c>
      <c r="B1915">
        <v>24</v>
      </c>
      <c r="C1915">
        <f>IF(OR($L1915=TRUE,$A1915=0,MOD($A1915,ChapterTable!$S$20)&lt;&gt;0),
MAX(0,INT(($B1915+ChapterTable!$Q$26+VLOOKUP(SUBSTITUTE(C$1,"성장단계","")&amp;"단계오프셋",ChapterTable!$S:$T,2,0))/ChapterTable!$Q$23)),
MAX(0,INT(($B1915+ChapterTable!$S$26+VLOOKUP(SUBSTITUTE(C$1,"성장단계","")&amp;"보스단계오프셋",ChapterTable!$S:$T,2,0))/ChapterTable!$S$23)))</f>
        <v>2</v>
      </c>
      <c r="D1915">
        <f>IF(OR($L1915=TRUE,$A1915=0,MOD($A1915,ChapterTable!$S$20)&lt;&gt;0),
MAX(0,INT(($B1915+ChapterTable!$Q$26+VLOOKUP(SUBSTITUTE(D$1,"성장단계","")&amp;"단계오프셋",ChapterTable!$S:$T,2,0))/ChapterTable!$Q$23)),
MAX(0,INT(($B1915+ChapterTable!$S$26+VLOOKUP(SUBSTITUTE(D$1,"성장단계","")&amp;"보스단계오프셋",ChapterTable!$S:$T,2,0))/ChapterTable!$S$23)))</f>
        <v>2</v>
      </c>
      <c r="E1915" s="1">
        <f ca="1">IF(AND($A1915=0,$B1915=1),
    VLOOKUP(1,ChapterTable!$1:$1048576,MATCH("최종"&amp;SUBSTITUTE(SUBSTITUTE(E$1,"standard",""),"|Float",""),ChapterTable!$1:$1,0),0)*ChapterTable!$Q$17,
  IF(AND($A1915=0,$B1915=0),
    E1916,
  IF($B1915=0,
    VLOOKUP($A1915,ChapterTable!$1:$1048576,MATCH("최종"&amp;SUBSTITUTE(SUBSTITUTE(E$1,"standard",""),"|Float",""),ChapterTable!$1:$1,0),0),
  IF($B1915=1,
    IF($L1915=FALSE,
      VLOOKUP($A1915,ChapterTable!$1:$1048576,MATCH("최종"&amp;SUBSTITUTE(SUBSTITUTE(E$1,"standard",""),"|Float",""),ChapterTable!$1:$1,0),0),
      VLOOKUP($A1915-ChapterTable!$Q$11,ChapterTable!$1:$1048576,MATCH("최종"&amp;SUBSTITUTE(SUBSTITUTE(E$1,"standard",""),"|Float",""),ChapterTable!$1:$1,0),0)*ChapterTable!$Q$14
    ),
  OFFSET(E1915,-$B1915+IF($L1915,1,0),0)*
    (VLOOKUP(SUBSTITUTE(SUBSTITUTE(E$1,"standard",""),"|Float","")&amp;"인게임누적곱배수",ChapterTable!$S:$T,2,0)^C1915
    +VLOOKUP(SUBSTITUTE(SUBSTITUTE(E$1,"standard",""),"|Float","")&amp;"인게임누적합배수",ChapterTable!$S:$T,2,0)*C1915)
  )
  )
  )
)</f>
        <v>75930.800592041007</v>
      </c>
      <c r="F1915" s="1">
        <f ca="1">IF(AND($A1915=0,$B1915=1),
    VLOOKUP(1,ChapterTable!$1:$1048576,MATCH("최종"&amp;SUBSTITUTE(SUBSTITUTE(F$1,"standard",""),"|Float",""),ChapterTable!$1:$1,0),0)*ChapterTable!$Q$17,
  IF(AND($A1915=0,$B1915=0),
    F1916,
  IF($B1915=0,
    VLOOKUP($A1915,ChapterTable!$1:$1048576,MATCH("최종"&amp;SUBSTITUTE(SUBSTITUTE(F$1,"standard",""),"|Float",""),ChapterTable!$1:$1,0),0),
  IF($B1915=1,
    IF($L1915=FALSE,
      VLOOKUP($A1915,ChapterTable!$1:$1048576,MATCH("최종"&amp;SUBSTITUTE(SUBSTITUTE(F$1,"standard",""),"|Float",""),ChapterTable!$1:$1,0),0),
      VLOOKUP($A1915-ChapterTable!$Q$11,ChapterTable!$1:$1048576,MATCH("최종"&amp;SUBSTITUTE(SUBSTITUTE(F$1,"standard",""),"|Float",""),ChapterTable!$1:$1,0),0)*ChapterTable!$Q$14
    ),
  OFFSET(F1915,-$B1915+IF($L1915,1,0),0)*
    (VLOOKUP(SUBSTITUTE(SUBSTITUTE(F$1,"standard",""),"|Float","")&amp;"인게임누적곱배수",ChapterTable!$S:$T,2,0)^D1915
    +VLOOKUP(SUBSTITUTE(SUBSTITUTE(F$1,"standard",""),"|Float","")&amp;"인게임누적합배수",ChapterTable!$S:$T,2,0)*D1915)
  )
  )
  )
)</f>
        <v>34739.581970214844</v>
      </c>
      <c r="G1915" t="s">
        <v>76</v>
      </c>
      <c r="J1915" t="str">
        <f>IF(ISBLANK(I1915),"",
IFERROR(VLOOKUP(I1915,[1]StringTable!$1:$1048576,MATCH([1]StringTable!$B$1,[1]StringTable!$1:$1,0),0),
IFERROR(VLOOKUP(I1915,[1]InApkStringTable!$1:$1048576,MATCH([1]InApkStringTable!$B$1,[1]InApkStringTable!$1:$1,0),0),
"스트링없음")))</f>
        <v/>
      </c>
      <c r="L1915" t="b">
        <v>1</v>
      </c>
      <c r="N1915" t="str">
        <f>IF(ISBLANK(M1915),"",IF(ISERROR(VLOOKUP(M1915,MapTable!$A:$A,1,0)),"맵없음",""))</f>
        <v/>
      </c>
      <c r="O1915">
        <f t="shared" si="117"/>
        <v>3</v>
      </c>
      <c r="Q1915">
        <f t="shared" si="118"/>
        <v>3</v>
      </c>
      <c r="R1915" t="b">
        <f t="shared" ca="1" si="119"/>
        <v>0</v>
      </c>
      <c r="T1915" t="b">
        <f t="shared" ca="1" si="120"/>
        <v>0</v>
      </c>
      <c r="X1915" t="str">
        <f>IF(ISBLANK(W1915),"",
IF(ISERROR(FIND(",",W1915)),
  IF(ISERROR(VLOOKUP(W1915,MapTable!$A:$A,1,0)),"맵없음",
  ""),
IF(ISERROR(FIND(",",W1915,FIND(",",W1915)+1)),
  IF(OR(ISERROR(VLOOKUP(LEFT(W1915,FIND(",",W1915)-1),MapTable!$A:$A,1,0)),ISERROR(VLOOKUP(TRIM(MID(W1915,FIND(",",W1915)+1,999)),MapTable!$A:$A,1,0))),"맵없음",
  ""),
IF(ISERROR(FIND(",",W1915,FIND(",",W1915,FIND(",",W1915)+1)+1)),
  IF(OR(ISERROR(VLOOKUP(LEFT(W1915,FIND(",",W1915)-1),MapTable!$A:$A,1,0)),ISERROR(VLOOKUP(TRIM(MID(W1915,FIND(",",W1915)+1,FIND(",",W1915,FIND(",",W1915)+1)-FIND(",",W1915)-1)),MapTable!$A:$A,1,0)),ISERROR(VLOOKUP(TRIM(MID(W1915,FIND(",",W1915,FIND(",",W1915)+1)+1,999)),MapTable!$A:$A,1,0))),"맵없음",
  ""),
IF(ISERROR(FIND(",",W1915,FIND(",",W1915,FIND(",",W1915,FIND(",",W1915)+1)+1)+1)),
  IF(OR(ISERROR(VLOOKUP(LEFT(W1915,FIND(",",W1915)-1),MapTable!$A:$A,1,0)),ISERROR(VLOOKUP(TRIM(MID(W1915,FIND(",",W1915)+1,FIND(",",W1915,FIND(",",W1915)+1)-FIND(",",W1915)-1)),MapTable!$A:$A,1,0)),ISERROR(VLOOKUP(TRIM(MID(W1915,FIND(",",W1915,FIND(",",W1915)+1)+1,FIND(",",W1915,FIND(",",W1915,FIND(",",W1915)+1)+1)-FIND(",",W1915,FIND(",",W1915)+1)-1)),MapTable!$A:$A,1,0)),ISERROR(VLOOKUP(TRIM(MID(W1915,FIND(",",W1915,FIND(",",W1915,FIND(",",W1915)+1)+1)+1,999)),MapTable!$A:$A,1,0))),"맵없음",
  ""),
)))))</f>
        <v/>
      </c>
      <c r="AC1915" t="str">
        <f>IF(ISBLANK(AB1915),"",IF(ISERROR(VLOOKUP(AB1915,[3]DropTable!$A:$A,1,0)),"드랍없음",""))</f>
        <v/>
      </c>
      <c r="AE1915" t="str">
        <f>IF(ISBLANK(AD1915),"",IF(ISERROR(VLOOKUP(AD1915,[3]DropTable!$A:$A,1,0)),"드랍없음",""))</f>
        <v/>
      </c>
      <c r="AG1915">
        <v>9.8000000000000007</v>
      </c>
      <c r="AH1915">
        <v>1</v>
      </c>
    </row>
    <row r="1916" spans="1:34" x14ac:dyDescent="0.3">
      <c r="A1916">
        <v>16</v>
      </c>
      <c r="B1916">
        <v>25</v>
      </c>
      <c r="C1916">
        <f>IF(OR($L1916=TRUE,$A1916=0,MOD($A1916,ChapterTable!$S$20)&lt;&gt;0),
MAX(0,INT(($B1916+ChapterTable!$Q$26+VLOOKUP(SUBSTITUTE(C$1,"성장단계","")&amp;"단계오프셋",ChapterTable!$S:$T,2,0))/ChapterTable!$Q$23)),
MAX(0,INT(($B1916+ChapterTable!$S$26+VLOOKUP(SUBSTITUTE(C$1,"성장단계","")&amp;"보스단계오프셋",ChapterTable!$S:$T,2,0))/ChapterTable!$S$23)))</f>
        <v>2</v>
      </c>
      <c r="D1916">
        <f>IF(OR($L1916=TRUE,$A1916=0,MOD($A1916,ChapterTable!$S$20)&lt;&gt;0),
MAX(0,INT(($B1916+ChapterTable!$Q$26+VLOOKUP(SUBSTITUTE(D$1,"성장단계","")&amp;"단계오프셋",ChapterTable!$S:$T,2,0))/ChapterTable!$Q$23)),
MAX(0,INT(($B1916+ChapterTable!$S$26+VLOOKUP(SUBSTITUTE(D$1,"성장단계","")&amp;"보스단계오프셋",ChapterTable!$S:$T,2,0))/ChapterTable!$S$23)))</f>
        <v>2</v>
      </c>
      <c r="E1916" s="1">
        <f ca="1">IF(AND($A1916=0,$B1916=1),
    VLOOKUP(1,ChapterTable!$1:$1048576,MATCH("최종"&amp;SUBSTITUTE(SUBSTITUTE(E$1,"standard",""),"|Float",""),ChapterTable!$1:$1,0),0)*ChapterTable!$Q$17,
  IF(AND($A1916=0,$B1916=0),
    E1917,
  IF($B1916=0,
    VLOOKUP($A1916,ChapterTable!$1:$1048576,MATCH("최종"&amp;SUBSTITUTE(SUBSTITUTE(E$1,"standard",""),"|Float",""),ChapterTable!$1:$1,0),0),
  IF($B1916=1,
    IF($L1916=FALSE,
      VLOOKUP($A1916,ChapterTable!$1:$1048576,MATCH("최종"&amp;SUBSTITUTE(SUBSTITUTE(E$1,"standard",""),"|Float",""),ChapterTable!$1:$1,0),0),
      VLOOKUP($A1916-ChapterTable!$Q$11,ChapterTable!$1:$1048576,MATCH("최종"&amp;SUBSTITUTE(SUBSTITUTE(E$1,"standard",""),"|Float",""),ChapterTable!$1:$1,0),0)*ChapterTable!$Q$14
    ),
  OFFSET(E1916,-$B1916+IF($L1916,1,0),0)*
    (VLOOKUP(SUBSTITUTE(SUBSTITUTE(E$1,"standard",""),"|Float","")&amp;"인게임누적곱배수",ChapterTable!$S:$T,2,0)^C1916
    +VLOOKUP(SUBSTITUTE(SUBSTITUTE(E$1,"standard",""),"|Float","")&amp;"인게임누적합배수",ChapterTable!$S:$T,2,0)*C1916)
  )
  )
  )
)</f>
        <v>75930.800592041007</v>
      </c>
      <c r="F1916" s="1">
        <f ca="1">IF(AND($A1916=0,$B1916=1),
    VLOOKUP(1,ChapterTable!$1:$1048576,MATCH("최종"&amp;SUBSTITUTE(SUBSTITUTE(F$1,"standard",""),"|Float",""),ChapterTable!$1:$1,0),0)*ChapterTable!$Q$17,
  IF(AND($A1916=0,$B1916=0),
    F1917,
  IF($B1916=0,
    VLOOKUP($A1916,ChapterTable!$1:$1048576,MATCH("최종"&amp;SUBSTITUTE(SUBSTITUTE(F$1,"standard",""),"|Float",""),ChapterTable!$1:$1,0),0),
  IF($B1916=1,
    IF($L1916=FALSE,
      VLOOKUP($A1916,ChapterTable!$1:$1048576,MATCH("최종"&amp;SUBSTITUTE(SUBSTITUTE(F$1,"standard",""),"|Float",""),ChapterTable!$1:$1,0),0),
      VLOOKUP($A1916-ChapterTable!$Q$11,ChapterTable!$1:$1048576,MATCH("최종"&amp;SUBSTITUTE(SUBSTITUTE(F$1,"standard",""),"|Float",""),ChapterTable!$1:$1,0),0)*ChapterTable!$Q$14
    ),
  OFFSET(F1916,-$B1916+IF($L1916,1,0),0)*
    (VLOOKUP(SUBSTITUTE(SUBSTITUTE(F$1,"standard",""),"|Float","")&amp;"인게임누적곱배수",ChapterTable!$S:$T,2,0)^D1916
    +VLOOKUP(SUBSTITUTE(SUBSTITUTE(F$1,"standard",""),"|Float","")&amp;"인게임누적합배수",ChapterTable!$S:$T,2,0)*D1916)
  )
  )
  )
)</f>
        <v>34739.581970214844</v>
      </c>
      <c r="G1916" t="s">
        <v>76</v>
      </c>
      <c r="J1916" t="str">
        <f>IF(ISBLANK(I1916),"",
IFERROR(VLOOKUP(I1916,[1]StringTable!$1:$1048576,MATCH([1]StringTable!$B$1,[1]StringTable!$1:$1,0),0),
IFERROR(VLOOKUP(I1916,[1]InApkStringTable!$1:$1048576,MATCH([1]InApkStringTable!$B$1,[1]InApkStringTable!$1:$1,0),0),
"스트링없음")))</f>
        <v/>
      </c>
      <c r="L1916" t="b">
        <v>1</v>
      </c>
      <c r="N1916" t="str">
        <f>IF(ISBLANK(M1916),"",IF(ISERROR(VLOOKUP(M1916,MapTable!$A:$A,1,0)),"맵없음",""))</f>
        <v/>
      </c>
      <c r="O1916">
        <f t="shared" si="117"/>
        <v>11</v>
      </c>
      <c r="Q1916">
        <f t="shared" si="118"/>
        <v>11</v>
      </c>
      <c r="R1916" t="b">
        <f t="shared" ca="1" si="119"/>
        <v>0</v>
      </c>
      <c r="T1916" t="b">
        <f t="shared" ca="1" si="120"/>
        <v>0</v>
      </c>
      <c r="X1916" t="str">
        <f>IF(ISBLANK(W1916),"",
IF(ISERROR(FIND(",",W1916)),
  IF(ISERROR(VLOOKUP(W1916,MapTable!$A:$A,1,0)),"맵없음",
  ""),
IF(ISERROR(FIND(",",W1916,FIND(",",W1916)+1)),
  IF(OR(ISERROR(VLOOKUP(LEFT(W1916,FIND(",",W1916)-1),MapTable!$A:$A,1,0)),ISERROR(VLOOKUP(TRIM(MID(W1916,FIND(",",W1916)+1,999)),MapTable!$A:$A,1,0))),"맵없음",
  ""),
IF(ISERROR(FIND(",",W1916,FIND(",",W1916,FIND(",",W1916)+1)+1)),
  IF(OR(ISERROR(VLOOKUP(LEFT(W1916,FIND(",",W1916)-1),MapTable!$A:$A,1,0)),ISERROR(VLOOKUP(TRIM(MID(W1916,FIND(",",W1916)+1,FIND(",",W1916,FIND(",",W1916)+1)-FIND(",",W1916)-1)),MapTable!$A:$A,1,0)),ISERROR(VLOOKUP(TRIM(MID(W1916,FIND(",",W1916,FIND(",",W1916)+1)+1,999)),MapTable!$A:$A,1,0))),"맵없음",
  ""),
IF(ISERROR(FIND(",",W1916,FIND(",",W1916,FIND(",",W1916,FIND(",",W1916)+1)+1)+1)),
  IF(OR(ISERROR(VLOOKUP(LEFT(W1916,FIND(",",W1916)-1),MapTable!$A:$A,1,0)),ISERROR(VLOOKUP(TRIM(MID(W1916,FIND(",",W1916)+1,FIND(",",W1916,FIND(",",W1916)+1)-FIND(",",W1916)-1)),MapTable!$A:$A,1,0)),ISERROR(VLOOKUP(TRIM(MID(W1916,FIND(",",W1916,FIND(",",W1916)+1)+1,FIND(",",W1916,FIND(",",W1916,FIND(",",W1916)+1)+1)-FIND(",",W1916,FIND(",",W1916)+1)-1)),MapTable!$A:$A,1,0)),ISERROR(VLOOKUP(TRIM(MID(W1916,FIND(",",W1916,FIND(",",W1916,FIND(",",W1916)+1)+1)+1,999)),MapTable!$A:$A,1,0))),"맵없음",
  ""),
)))))</f>
        <v/>
      </c>
      <c r="AC1916" t="str">
        <f>IF(ISBLANK(AB1916),"",IF(ISERROR(VLOOKUP(AB1916,[3]DropTable!$A:$A,1,0)),"드랍없음",""))</f>
        <v/>
      </c>
      <c r="AE1916" t="str">
        <f>IF(ISBLANK(AD1916),"",IF(ISERROR(VLOOKUP(AD1916,[3]DropTable!$A:$A,1,0)),"드랍없음",""))</f>
        <v/>
      </c>
      <c r="AG1916">
        <v>9.8000000000000007</v>
      </c>
      <c r="AH1916">
        <v>1</v>
      </c>
    </row>
    <row r="1917" spans="1:34" x14ac:dyDescent="0.3">
      <c r="A1917">
        <v>16</v>
      </c>
      <c r="B1917">
        <v>26</v>
      </c>
      <c r="C1917">
        <f>IF(OR($L1917=TRUE,$A1917=0,MOD($A1917,ChapterTable!$S$20)&lt;&gt;0),
MAX(0,INT(($B1917+ChapterTable!$Q$26+VLOOKUP(SUBSTITUTE(C$1,"성장단계","")&amp;"단계오프셋",ChapterTable!$S:$T,2,0))/ChapterTable!$Q$23)),
MAX(0,INT(($B1917+ChapterTable!$S$26+VLOOKUP(SUBSTITUTE(C$1,"성장단계","")&amp;"보스단계오프셋",ChapterTable!$S:$T,2,0))/ChapterTable!$S$23)))</f>
        <v>3</v>
      </c>
      <c r="D1917">
        <f>IF(OR($L1917=TRUE,$A1917=0,MOD($A1917,ChapterTable!$S$20)&lt;&gt;0),
MAX(0,INT(($B1917+ChapterTable!$Q$26+VLOOKUP(SUBSTITUTE(D$1,"성장단계","")&amp;"단계오프셋",ChapterTable!$S:$T,2,0))/ChapterTable!$Q$23)),
MAX(0,INT(($B1917+ChapterTable!$S$26+VLOOKUP(SUBSTITUTE(D$1,"성장단계","")&amp;"보스단계오프셋",ChapterTable!$S:$T,2,0))/ChapterTable!$S$23)))</f>
        <v>2</v>
      </c>
      <c r="E1917" s="1">
        <f ca="1">IF(AND($A1917=0,$B1917=1),
    VLOOKUP(1,ChapterTable!$1:$1048576,MATCH("최종"&amp;SUBSTITUTE(SUBSTITUTE(E$1,"standard",""),"|Float",""),ChapterTable!$1:$1,0),0)*ChapterTable!$Q$17,
  IF(AND($A1917=0,$B1917=0),
    E1918,
  IF($B1917=0,
    VLOOKUP($A1917,ChapterTable!$1:$1048576,MATCH("최종"&amp;SUBSTITUTE(SUBSTITUTE(E$1,"standard",""),"|Float",""),ChapterTable!$1:$1,0),0),
  IF($B1917=1,
    IF($L1917=FALSE,
      VLOOKUP($A1917,ChapterTable!$1:$1048576,MATCH("최종"&amp;SUBSTITUTE(SUBSTITUTE(E$1,"standard",""),"|Float",""),ChapterTable!$1:$1,0),0),
      VLOOKUP($A1917-ChapterTable!$Q$11,ChapterTable!$1:$1048576,MATCH("최종"&amp;SUBSTITUTE(SUBSTITUTE(E$1,"standard",""),"|Float",""),ChapterTable!$1:$1,0),0)*ChapterTable!$Q$14
    ),
  OFFSET(E1917,-$B1917+IF($L1917,1,0),0)*
    (VLOOKUP(SUBSTITUTE(SUBSTITUTE(E$1,"standard",""),"|Float","")&amp;"인게임누적곱배수",ChapterTable!$S:$T,2,0)^C1917
    +VLOOKUP(SUBSTITUTE(SUBSTITUTE(E$1,"standard",""),"|Float","")&amp;"인게임누적합배수",ChapterTable!$S:$T,2,0)*C1917)
  )
  )
  )
)</f>
        <v>91563.612478637689</v>
      </c>
      <c r="F1917" s="1">
        <f ca="1">IF(AND($A1917=0,$B1917=1),
    VLOOKUP(1,ChapterTable!$1:$1048576,MATCH("최종"&amp;SUBSTITUTE(SUBSTITUTE(F$1,"standard",""),"|Float",""),ChapterTable!$1:$1,0),0)*ChapterTable!$Q$17,
  IF(AND($A1917=0,$B1917=0),
    F1918,
  IF($B1917=0,
    VLOOKUP($A1917,ChapterTable!$1:$1048576,MATCH("최종"&amp;SUBSTITUTE(SUBSTITUTE(F$1,"standard",""),"|Float",""),ChapterTable!$1:$1,0),0),
  IF($B1917=1,
    IF($L1917=FALSE,
      VLOOKUP($A1917,ChapterTable!$1:$1048576,MATCH("최종"&amp;SUBSTITUTE(SUBSTITUTE(F$1,"standard",""),"|Float",""),ChapterTable!$1:$1,0),0),
      VLOOKUP($A1917-ChapterTable!$Q$11,ChapterTable!$1:$1048576,MATCH("최종"&amp;SUBSTITUTE(SUBSTITUTE(F$1,"standard",""),"|Float",""),ChapterTable!$1:$1,0),0)*ChapterTable!$Q$14
    ),
  OFFSET(F1917,-$B1917+IF($L1917,1,0),0)*
    (VLOOKUP(SUBSTITUTE(SUBSTITUTE(F$1,"standard",""),"|Float","")&amp;"인게임누적곱배수",ChapterTable!$S:$T,2,0)^D1917
    +VLOOKUP(SUBSTITUTE(SUBSTITUTE(F$1,"standard",""),"|Float","")&amp;"인게임누적합배수",ChapterTable!$S:$T,2,0)*D1917)
  )
  )
  )
)</f>
        <v>34739.581970214844</v>
      </c>
      <c r="G1917" t="s">
        <v>76</v>
      </c>
      <c r="J1917" t="str">
        <f>IF(ISBLANK(I1917),"",
IFERROR(VLOOKUP(I1917,[1]StringTable!$1:$1048576,MATCH([1]StringTable!$B$1,[1]StringTable!$1:$1,0),0),
IFERROR(VLOOKUP(I1917,[1]InApkStringTable!$1:$1048576,MATCH([1]InApkStringTable!$B$1,[1]InApkStringTable!$1:$1,0),0),
"스트링없음")))</f>
        <v/>
      </c>
      <c r="L1917" t="b">
        <v>1</v>
      </c>
      <c r="N1917" t="str">
        <f>IF(ISBLANK(M1917),"",IF(ISERROR(VLOOKUP(M1917,MapTable!$A:$A,1,0)),"맵없음",""))</f>
        <v/>
      </c>
      <c r="O1917">
        <f t="shared" si="117"/>
        <v>3</v>
      </c>
      <c r="Q1917">
        <f t="shared" si="118"/>
        <v>3</v>
      </c>
      <c r="R1917" t="b">
        <f t="shared" ca="1" si="119"/>
        <v>0</v>
      </c>
      <c r="T1917" t="b">
        <f t="shared" ca="1" si="120"/>
        <v>0</v>
      </c>
      <c r="X1917" t="str">
        <f>IF(ISBLANK(W1917),"",
IF(ISERROR(FIND(",",W1917)),
  IF(ISERROR(VLOOKUP(W1917,MapTable!$A:$A,1,0)),"맵없음",
  ""),
IF(ISERROR(FIND(",",W1917,FIND(",",W1917)+1)),
  IF(OR(ISERROR(VLOOKUP(LEFT(W1917,FIND(",",W1917)-1),MapTable!$A:$A,1,0)),ISERROR(VLOOKUP(TRIM(MID(W1917,FIND(",",W1917)+1,999)),MapTable!$A:$A,1,0))),"맵없음",
  ""),
IF(ISERROR(FIND(",",W1917,FIND(",",W1917,FIND(",",W1917)+1)+1)),
  IF(OR(ISERROR(VLOOKUP(LEFT(W1917,FIND(",",W1917)-1),MapTable!$A:$A,1,0)),ISERROR(VLOOKUP(TRIM(MID(W1917,FIND(",",W1917)+1,FIND(",",W1917,FIND(",",W1917)+1)-FIND(",",W1917)-1)),MapTable!$A:$A,1,0)),ISERROR(VLOOKUP(TRIM(MID(W1917,FIND(",",W1917,FIND(",",W1917)+1)+1,999)),MapTable!$A:$A,1,0))),"맵없음",
  ""),
IF(ISERROR(FIND(",",W1917,FIND(",",W1917,FIND(",",W1917,FIND(",",W1917)+1)+1)+1)),
  IF(OR(ISERROR(VLOOKUP(LEFT(W1917,FIND(",",W1917)-1),MapTable!$A:$A,1,0)),ISERROR(VLOOKUP(TRIM(MID(W1917,FIND(",",W1917)+1,FIND(",",W1917,FIND(",",W1917)+1)-FIND(",",W1917)-1)),MapTable!$A:$A,1,0)),ISERROR(VLOOKUP(TRIM(MID(W1917,FIND(",",W1917,FIND(",",W1917)+1)+1,FIND(",",W1917,FIND(",",W1917,FIND(",",W1917)+1)+1)-FIND(",",W1917,FIND(",",W1917)+1)-1)),MapTable!$A:$A,1,0)),ISERROR(VLOOKUP(TRIM(MID(W1917,FIND(",",W1917,FIND(",",W1917,FIND(",",W1917)+1)+1)+1,999)),MapTable!$A:$A,1,0))),"맵없음",
  ""),
)))))</f>
        <v/>
      </c>
      <c r="AC1917" t="str">
        <f>IF(ISBLANK(AB1917),"",IF(ISERROR(VLOOKUP(AB1917,[3]DropTable!$A:$A,1,0)),"드랍없음",""))</f>
        <v/>
      </c>
      <c r="AE1917" t="str">
        <f>IF(ISBLANK(AD1917),"",IF(ISERROR(VLOOKUP(AD1917,[3]DropTable!$A:$A,1,0)),"드랍없음",""))</f>
        <v/>
      </c>
      <c r="AG1917">
        <v>9.8000000000000007</v>
      </c>
      <c r="AH1917">
        <v>1</v>
      </c>
    </row>
    <row r="1918" spans="1:34" x14ac:dyDescent="0.3">
      <c r="A1918">
        <v>16</v>
      </c>
      <c r="B1918">
        <v>27</v>
      </c>
      <c r="C1918">
        <f>IF(OR($L1918=TRUE,$A1918=0,MOD($A1918,ChapterTable!$S$20)&lt;&gt;0),
MAX(0,INT(($B1918+ChapterTable!$Q$26+VLOOKUP(SUBSTITUTE(C$1,"성장단계","")&amp;"단계오프셋",ChapterTable!$S:$T,2,0))/ChapterTable!$Q$23)),
MAX(0,INT(($B1918+ChapterTable!$S$26+VLOOKUP(SUBSTITUTE(C$1,"성장단계","")&amp;"보스단계오프셋",ChapterTable!$S:$T,2,0))/ChapterTable!$S$23)))</f>
        <v>3</v>
      </c>
      <c r="D1918">
        <f>IF(OR($L1918=TRUE,$A1918=0,MOD($A1918,ChapterTable!$S$20)&lt;&gt;0),
MAX(0,INT(($B1918+ChapterTable!$Q$26+VLOOKUP(SUBSTITUTE(D$1,"성장단계","")&amp;"단계오프셋",ChapterTable!$S:$T,2,0))/ChapterTable!$Q$23)),
MAX(0,INT(($B1918+ChapterTable!$S$26+VLOOKUP(SUBSTITUTE(D$1,"성장단계","")&amp;"보스단계오프셋",ChapterTable!$S:$T,2,0))/ChapterTable!$S$23)))</f>
        <v>2</v>
      </c>
      <c r="E1918" s="1">
        <f ca="1">IF(AND($A1918=0,$B1918=1),
    VLOOKUP(1,ChapterTable!$1:$1048576,MATCH("최종"&amp;SUBSTITUTE(SUBSTITUTE(E$1,"standard",""),"|Float",""),ChapterTable!$1:$1,0),0)*ChapterTable!$Q$17,
  IF(AND($A1918=0,$B1918=0),
    E1919,
  IF($B1918=0,
    VLOOKUP($A1918,ChapterTable!$1:$1048576,MATCH("최종"&amp;SUBSTITUTE(SUBSTITUTE(E$1,"standard",""),"|Float",""),ChapterTable!$1:$1,0),0),
  IF($B1918=1,
    IF($L1918=FALSE,
      VLOOKUP($A1918,ChapterTable!$1:$1048576,MATCH("최종"&amp;SUBSTITUTE(SUBSTITUTE(E$1,"standard",""),"|Float",""),ChapterTable!$1:$1,0),0),
      VLOOKUP($A1918-ChapterTable!$Q$11,ChapterTable!$1:$1048576,MATCH("최종"&amp;SUBSTITUTE(SUBSTITUTE(E$1,"standard",""),"|Float",""),ChapterTable!$1:$1,0),0)*ChapterTable!$Q$14
    ),
  OFFSET(E1918,-$B1918+IF($L1918,1,0),0)*
    (VLOOKUP(SUBSTITUTE(SUBSTITUTE(E$1,"standard",""),"|Float","")&amp;"인게임누적곱배수",ChapterTable!$S:$T,2,0)^C1918
    +VLOOKUP(SUBSTITUTE(SUBSTITUTE(E$1,"standard",""),"|Float","")&amp;"인게임누적합배수",ChapterTable!$S:$T,2,0)*C1918)
  )
  )
  )
)</f>
        <v>91563.612478637689</v>
      </c>
      <c r="F1918" s="1">
        <f ca="1">IF(AND($A1918=0,$B1918=1),
    VLOOKUP(1,ChapterTable!$1:$1048576,MATCH("최종"&amp;SUBSTITUTE(SUBSTITUTE(F$1,"standard",""),"|Float",""),ChapterTable!$1:$1,0),0)*ChapterTable!$Q$17,
  IF(AND($A1918=0,$B1918=0),
    F1919,
  IF($B1918=0,
    VLOOKUP($A1918,ChapterTable!$1:$1048576,MATCH("최종"&amp;SUBSTITUTE(SUBSTITUTE(F$1,"standard",""),"|Float",""),ChapterTable!$1:$1,0),0),
  IF($B1918=1,
    IF($L1918=FALSE,
      VLOOKUP($A1918,ChapterTable!$1:$1048576,MATCH("최종"&amp;SUBSTITUTE(SUBSTITUTE(F$1,"standard",""),"|Float",""),ChapterTable!$1:$1,0),0),
      VLOOKUP($A1918-ChapterTable!$Q$11,ChapterTable!$1:$1048576,MATCH("최종"&amp;SUBSTITUTE(SUBSTITUTE(F$1,"standard",""),"|Float",""),ChapterTable!$1:$1,0),0)*ChapterTable!$Q$14
    ),
  OFFSET(F1918,-$B1918+IF($L1918,1,0),0)*
    (VLOOKUP(SUBSTITUTE(SUBSTITUTE(F$1,"standard",""),"|Float","")&amp;"인게임누적곱배수",ChapterTable!$S:$T,2,0)^D1918
    +VLOOKUP(SUBSTITUTE(SUBSTITUTE(F$1,"standard",""),"|Float","")&amp;"인게임누적합배수",ChapterTable!$S:$T,2,0)*D1918)
  )
  )
  )
)</f>
        <v>34739.581970214844</v>
      </c>
      <c r="G1918" t="s">
        <v>76</v>
      </c>
      <c r="J1918" t="str">
        <f>IF(ISBLANK(I1918),"",
IFERROR(VLOOKUP(I1918,[1]StringTable!$1:$1048576,MATCH([1]StringTable!$B$1,[1]StringTable!$1:$1,0),0),
IFERROR(VLOOKUP(I1918,[1]InApkStringTable!$1:$1048576,MATCH([1]InApkStringTable!$B$1,[1]InApkStringTable!$1:$1,0),0),
"스트링없음")))</f>
        <v/>
      </c>
      <c r="L1918" t="b">
        <v>1</v>
      </c>
      <c r="N1918" t="str">
        <f>IF(ISBLANK(M1918),"",IF(ISERROR(VLOOKUP(M1918,MapTable!$A:$A,1,0)),"맵없음",""))</f>
        <v/>
      </c>
      <c r="O1918">
        <f t="shared" si="117"/>
        <v>3</v>
      </c>
      <c r="Q1918">
        <f t="shared" si="118"/>
        <v>3</v>
      </c>
      <c r="R1918" t="b">
        <f t="shared" ca="1" si="119"/>
        <v>0</v>
      </c>
      <c r="T1918" t="b">
        <f t="shared" ca="1" si="120"/>
        <v>0</v>
      </c>
      <c r="X1918" t="str">
        <f>IF(ISBLANK(W1918),"",
IF(ISERROR(FIND(",",W1918)),
  IF(ISERROR(VLOOKUP(W1918,MapTable!$A:$A,1,0)),"맵없음",
  ""),
IF(ISERROR(FIND(",",W1918,FIND(",",W1918)+1)),
  IF(OR(ISERROR(VLOOKUP(LEFT(W1918,FIND(",",W1918)-1),MapTable!$A:$A,1,0)),ISERROR(VLOOKUP(TRIM(MID(W1918,FIND(",",W1918)+1,999)),MapTable!$A:$A,1,0))),"맵없음",
  ""),
IF(ISERROR(FIND(",",W1918,FIND(",",W1918,FIND(",",W1918)+1)+1)),
  IF(OR(ISERROR(VLOOKUP(LEFT(W1918,FIND(",",W1918)-1),MapTable!$A:$A,1,0)),ISERROR(VLOOKUP(TRIM(MID(W1918,FIND(",",W1918)+1,FIND(",",W1918,FIND(",",W1918)+1)-FIND(",",W1918)-1)),MapTable!$A:$A,1,0)),ISERROR(VLOOKUP(TRIM(MID(W1918,FIND(",",W1918,FIND(",",W1918)+1)+1,999)),MapTable!$A:$A,1,0))),"맵없음",
  ""),
IF(ISERROR(FIND(",",W1918,FIND(",",W1918,FIND(",",W1918,FIND(",",W1918)+1)+1)+1)),
  IF(OR(ISERROR(VLOOKUP(LEFT(W1918,FIND(",",W1918)-1),MapTable!$A:$A,1,0)),ISERROR(VLOOKUP(TRIM(MID(W1918,FIND(",",W1918)+1,FIND(",",W1918,FIND(",",W1918)+1)-FIND(",",W1918)-1)),MapTable!$A:$A,1,0)),ISERROR(VLOOKUP(TRIM(MID(W1918,FIND(",",W1918,FIND(",",W1918)+1)+1,FIND(",",W1918,FIND(",",W1918,FIND(",",W1918)+1)+1)-FIND(",",W1918,FIND(",",W1918)+1)-1)),MapTable!$A:$A,1,0)),ISERROR(VLOOKUP(TRIM(MID(W1918,FIND(",",W1918,FIND(",",W1918,FIND(",",W1918)+1)+1)+1,999)),MapTable!$A:$A,1,0))),"맵없음",
  ""),
)))))</f>
        <v/>
      </c>
      <c r="AC1918" t="str">
        <f>IF(ISBLANK(AB1918),"",IF(ISERROR(VLOOKUP(AB1918,[3]DropTable!$A:$A,1,0)),"드랍없음",""))</f>
        <v/>
      </c>
      <c r="AE1918" t="str">
        <f>IF(ISBLANK(AD1918),"",IF(ISERROR(VLOOKUP(AD1918,[3]DropTable!$A:$A,1,0)),"드랍없음",""))</f>
        <v/>
      </c>
      <c r="AG1918">
        <v>9.8000000000000007</v>
      </c>
      <c r="AH1918">
        <v>1</v>
      </c>
    </row>
    <row r="1919" spans="1:34" x14ac:dyDescent="0.3">
      <c r="A1919">
        <v>16</v>
      </c>
      <c r="B1919">
        <v>28</v>
      </c>
      <c r="C1919">
        <f>IF(OR($L1919=TRUE,$A1919=0,MOD($A1919,ChapterTable!$S$20)&lt;&gt;0),
MAX(0,INT(($B1919+ChapterTable!$Q$26+VLOOKUP(SUBSTITUTE(C$1,"성장단계","")&amp;"단계오프셋",ChapterTable!$S:$T,2,0))/ChapterTable!$Q$23)),
MAX(0,INT(($B1919+ChapterTable!$S$26+VLOOKUP(SUBSTITUTE(C$1,"성장단계","")&amp;"보스단계오프셋",ChapterTable!$S:$T,2,0))/ChapterTable!$S$23)))</f>
        <v>3</v>
      </c>
      <c r="D1919">
        <f>IF(OR($L1919=TRUE,$A1919=0,MOD($A1919,ChapterTable!$S$20)&lt;&gt;0),
MAX(0,INT(($B1919+ChapterTable!$Q$26+VLOOKUP(SUBSTITUTE(D$1,"성장단계","")&amp;"단계오프셋",ChapterTable!$S:$T,2,0))/ChapterTable!$Q$23)),
MAX(0,INT(($B1919+ChapterTable!$S$26+VLOOKUP(SUBSTITUTE(D$1,"성장단계","")&amp;"보스단계오프셋",ChapterTable!$S:$T,2,0))/ChapterTable!$S$23)))</f>
        <v>2</v>
      </c>
      <c r="E1919" s="1">
        <f ca="1">IF(AND($A1919=0,$B1919=1),
    VLOOKUP(1,ChapterTable!$1:$1048576,MATCH("최종"&amp;SUBSTITUTE(SUBSTITUTE(E$1,"standard",""),"|Float",""),ChapterTable!$1:$1,0),0)*ChapterTable!$Q$17,
  IF(AND($A1919=0,$B1919=0),
    E1920,
  IF($B1919=0,
    VLOOKUP($A1919,ChapterTable!$1:$1048576,MATCH("최종"&amp;SUBSTITUTE(SUBSTITUTE(E$1,"standard",""),"|Float",""),ChapterTable!$1:$1,0),0),
  IF($B1919=1,
    IF($L1919=FALSE,
      VLOOKUP($A1919,ChapterTable!$1:$1048576,MATCH("최종"&amp;SUBSTITUTE(SUBSTITUTE(E$1,"standard",""),"|Float",""),ChapterTable!$1:$1,0),0),
      VLOOKUP($A1919-ChapterTable!$Q$11,ChapterTable!$1:$1048576,MATCH("최종"&amp;SUBSTITUTE(SUBSTITUTE(E$1,"standard",""),"|Float",""),ChapterTable!$1:$1,0),0)*ChapterTable!$Q$14
    ),
  OFFSET(E1919,-$B1919+IF($L1919,1,0),0)*
    (VLOOKUP(SUBSTITUTE(SUBSTITUTE(E$1,"standard",""),"|Float","")&amp;"인게임누적곱배수",ChapterTable!$S:$T,2,0)^C1919
    +VLOOKUP(SUBSTITUTE(SUBSTITUTE(E$1,"standard",""),"|Float","")&amp;"인게임누적합배수",ChapterTable!$S:$T,2,0)*C1919)
  )
  )
  )
)</f>
        <v>91563.612478637689</v>
      </c>
      <c r="F1919" s="1">
        <f ca="1">IF(AND($A1919=0,$B1919=1),
    VLOOKUP(1,ChapterTable!$1:$1048576,MATCH("최종"&amp;SUBSTITUTE(SUBSTITUTE(F$1,"standard",""),"|Float",""),ChapterTable!$1:$1,0),0)*ChapterTable!$Q$17,
  IF(AND($A1919=0,$B1919=0),
    F1920,
  IF($B1919=0,
    VLOOKUP($A1919,ChapterTable!$1:$1048576,MATCH("최종"&amp;SUBSTITUTE(SUBSTITUTE(F$1,"standard",""),"|Float",""),ChapterTable!$1:$1,0),0),
  IF($B1919=1,
    IF($L1919=FALSE,
      VLOOKUP($A1919,ChapterTable!$1:$1048576,MATCH("최종"&amp;SUBSTITUTE(SUBSTITUTE(F$1,"standard",""),"|Float",""),ChapterTable!$1:$1,0),0),
      VLOOKUP($A1919-ChapterTable!$Q$11,ChapterTable!$1:$1048576,MATCH("최종"&amp;SUBSTITUTE(SUBSTITUTE(F$1,"standard",""),"|Float",""),ChapterTable!$1:$1,0),0)*ChapterTable!$Q$14
    ),
  OFFSET(F1919,-$B1919+IF($L1919,1,0),0)*
    (VLOOKUP(SUBSTITUTE(SUBSTITUTE(F$1,"standard",""),"|Float","")&amp;"인게임누적곱배수",ChapterTable!$S:$T,2,0)^D1919
    +VLOOKUP(SUBSTITUTE(SUBSTITUTE(F$1,"standard",""),"|Float","")&amp;"인게임누적합배수",ChapterTable!$S:$T,2,0)*D1919)
  )
  )
  )
)</f>
        <v>34739.581970214844</v>
      </c>
      <c r="G1919" t="s">
        <v>76</v>
      </c>
      <c r="J1919" t="str">
        <f>IF(ISBLANK(I1919),"",
IFERROR(VLOOKUP(I1919,[1]StringTable!$1:$1048576,MATCH([1]StringTable!$B$1,[1]StringTable!$1:$1,0),0),
IFERROR(VLOOKUP(I1919,[1]InApkStringTable!$1:$1048576,MATCH([1]InApkStringTable!$B$1,[1]InApkStringTable!$1:$1,0),0),
"스트링없음")))</f>
        <v/>
      </c>
      <c r="L1919" t="b">
        <v>1</v>
      </c>
      <c r="N1919" t="str">
        <f>IF(ISBLANK(M1919),"",IF(ISERROR(VLOOKUP(M1919,MapTable!$A:$A,1,0)),"맵없음",""))</f>
        <v/>
      </c>
      <c r="O1919">
        <f t="shared" si="117"/>
        <v>3</v>
      </c>
      <c r="Q1919">
        <f t="shared" si="118"/>
        <v>3</v>
      </c>
      <c r="R1919" t="b">
        <f t="shared" ca="1" si="119"/>
        <v>0</v>
      </c>
      <c r="T1919" t="b">
        <f t="shared" ca="1" si="120"/>
        <v>0</v>
      </c>
      <c r="X1919" t="str">
        <f>IF(ISBLANK(W1919),"",
IF(ISERROR(FIND(",",W1919)),
  IF(ISERROR(VLOOKUP(W1919,MapTable!$A:$A,1,0)),"맵없음",
  ""),
IF(ISERROR(FIND(",",W1919,FIND(",",W1919)+1)),
  IF(OR(ISERROR(VLOOKUP(LEFT(W1919,FIND(",",W1919)-1),MapTable!$A:$A,1,0)),ISERROR(VLOOKUP(TRIM(MID(W1919,FIND(",",W1919)+1,999)),MapTable!$A:$A,1,0))),"맵없음",
  ""),
IF(ISERROR(FIND(",",W1919,FIND(",",W1919,FIND(",",W1919)+1)+1)),
  IF(OR(ISERROR(VLOOKUP(LEFT(W1919,FIND(",",W1919)-1),MapTable!$A:$A,1,0)),ISERROR(VLOOKUP(TRIM(MID(W1919,FIND(",",W1919)+1,FIND(",",W1919,FIND(",",W1919)+1)-FIND(",",W1919)-1)),MapTable!$A:$A,1,0)),ISERROR(VLOOKUP(TRIM(MID(W1919,FIND(",",W1919,FIND(",",W1919)+1)+1,999)),MapTable!$A:$A,1,0))),"맵없음",
  ""),
IF(ISERROR(FIND(",",W1919,FIND(",",W1919,FIND(",",W1919,FIND(",",W1919)+1)+1)+1)),
  IF(OR(ISERROR(VLOOKUP(LEFT(W1919,FIND(",",W1919)-1),MapTable!$A:$A,1,0)),ISERROR(VLOOKUP(TRIM(MID(W1919,FIND(",",W1919)+1,FIND(",",W1919,FIND(",",W1919)+1)-FIND(",",W1919)-1)),MapTable!$A:$A,1,0)),ISERROR(VLOOKUP(TRIM(MID(W1919,FIND(",",W1919,FIND(",",W1919)+1)+1,FIND(",",W1919,FIND(",",W1919,FIND(",",W1919)+1)+1)-FIND(",",W1919,FIND(",",W1919)+1)-1)),MapTable!$A:$A,1,0)),ISERROR(VLOOKUP(TRIM(MID(W1919,FIND(",",W1919,FIND(",",W1919,FIND(",",W1919)+1)+1)+1,999)),MapTable!$A:$A,1,0))),"맵없음",
  ""),
)))))</f>
        <v/>
      </c>
      <c r="AC1919" t="str">
        <f>IF(ISBLANK(AB1919),"",IF(ISERROR(VLOOKUP(AB1919,[3]DropTable!$A:$A,1,0)),"드랍없음",""))</f>
        <v/>
      </c>
      <c r="AE1919" t="str">
        <f>IF(ISBLANK(AD1919),"",IF(ISERROR(VLOOKUP(AD1919,[3]DropTable!$A:$A,1,0)),"드랍없음",""))</f>
        <v/>
      </c>
      <c r="AG1919">
        <v>9.8000000000000007</v>
      </c>
      <c r="AH1919">
        <v>1</v>
      </c>
    </row>
    <row r="1920" spans="1:34" x14ac:dyDescent="0.3">
      <c r="A1920">
        <v>16</v>
      </c>
      <c r="B1920">
        <v>29</v>
      </c>
      <c r="C1920">
        <f>IF(OR($L1920=TRUE,$A1920=0,MOD($A1920,ChapterTable!$S$20)&lt;&gt;0),
MAX(0,INT(($B1920+ChapterTable!$Q$26+VLOOKUP(SUBSTITUTE(C$1,"성장단계","")&amp;"단계오프셋",ChapterTable!$S:$T,2,0))/ChapterTable!$Q$23)),
MAX(0,INT(($B1920+ChapterTable!$S$26+VLOOKUP(SUBSTITUTE(C$1,"성장단계","")&amp;"보스단계오프셋",ChapterTable!$S:$T,2,0))/ChapterTable!$S$23)))</f>
        <v>3</v>
      </c>
      <c r="D1920">
        <f>IF(OR($L1920=TRUE,$A1920=0,MOD($A1920,ChapterTable!$S$20)&lt;&gt;0),
MAX(0,INT(($B1920+ChapterTable!$Q$26+VLOOKUP(SUBSTITUTE(D$1,"성장단계","")&amp;"단계오프셋",ChapterTable!$S:$T,2,0))/ChapterTable!$Q$23)),
MAX(0,INT(($B1920+ChapterTable!$S$26+VLOOKUP(SUBSTITUTE(D$1,"성장단계","")&amp;"보스단계오프셋",ChapterTable!$S:$T,2,0))/ChapterTable!$S$23)))</f>
        <v>2</v>
      </c>
      <c r="E1920" s="1">
        <f ca="1">IF(AND($A1920=0,$B1920=1),
    VLOOKUP(1,ChapterTable!$1:$1048576,MATCH("최종"&amp;SUBSTITUTE(SUBSTITUTE(E$1,"standard",""),"|Float",""),ChapterTable!$1:$1,0),0)*ChapterTable!$Q$17,
  IF(AND($A1920=0,$B1920=0),
    E1921,
  IF($B1920=0,
    VLOOKUP($A1920,ChapterTable!$1:$1048576,MATCH("최종"&amp;SUBSTITUTE(SUBSTITUTE(E$1,"standard",""),"|Float",""),ChapterTable!$1:$1,0),0),
  IF($B1920=1,
    IF($L1920=FALSE,
      VLOOKUP($A1920,ChapterTable!$1:$1048576,MATCH("최종"&amp;SUBSTITUTE(SUBSTITUTE(E$1,"standard",""),"|Float",""),ChapterTable!$1:$1,0),0),
      VLOOKUP($A1920-ChapterTable!$Q$11,ChapterTable!$1:$1048576,MATCH("최종"&amp;SUBSTITUTE(SUBSTITUTE(E$1,"standard",""),"|Float",""),ChapterTable!$1:$1,0),0)*ChapterTable!$Q$14
    ),
  OFFSET(E1920,-$B1920+IF($L1920,1,0),0)*
    (VLOOKUP(SUBSTITUTE(SUBSTITUTE(E$1,"standard",""),"|Float","")&amp;"인게임누적곱배수",ChapterTable!$S:$T,2,0)^C1920
    +VLOOKUP(SUBSTITUTE(SUBSTITUTE(E$1,"standard",""),"|Float","")&amp;"인게임누적합배수",ChapterTable!$S:$T,2,0)*C1920)
  )
  )
  )
)</f>
        <v>91563.612478637689</v>
      </c>
      <c r="F1920" s="1">
        <f ca="1">IF(AND($A1920=0,$B1920=1),
    VLOOKUP(1,ChapterTable!$1:$1048576,MATCH("최종"&amp;SUBSTITUTE(SUBSTITUTE(F$1,"standard",""),"|Float",""),ChapterTable!$1:$1,0),0)*ChapterTable!$Q$17,
  IF(AND($A1920=0,$B1920=0),
    F1921,
  IF($B1920=0,
    VLOOKUP($A1920,ChapterTable!$1:$1048576,MATCH("최종"&amp;SUBSTITUTE(SUBSTITUTE(F$1,"standard",""),"|Float",""),ChapterTable!$1:$1,0),0),
  IF($B1920=1,
    IF($L1920=FALSE,
      VLOOKUP($A1920,ChapterTable!$1:$1048576,MATCH("최종"&amp;SUBSTITUTE(SUBSTITUTE(F$1,"standard",""),"|Float",""),ChapterTable!$1:$1,0),0),
      VLOOKUP($A1920-ChapterTable!$Q$11,ChapterTable!$1:$1048576,MATCH("최종"&amp;SUBSTITUTE(SUBSTITUTE(F$1,"standard",""),"|Float",""),ChapterTable!$1:$1,0),0)*ChapterTable!$Q$14
    ),
  OFFSET(F1920,-$B1920+IF($L1920,1,0),0)*
    (VLOOKUP(SUBSTITUTE(SUBSTITUTE(F$1,"standard",""),"|Float","")&amp;"인게임누적곱배수",ChapterTable!$S:$T,2,0)^D1920
    +VLOOKUP(SUBSTITUTE(SUBSTITUTE(F$1,"standard",""),"|Float","")&amp;"인게임누적합배수",ChapterTable!$S:$T,2,0)*D1920)
  )
  )
  )
)</f>
        <v>34739.581970214844</v>
      </c>
      <c r="G1920" t="s">
        <v>76</v>
      </c>
      <c r="J1920" t="str">
        <f>IF(ISBLANK(I1920),"",
IFERROR(VLOOKUP(I1920,[1]StringTable!$1:$1048576,MATCH([1]StringTable!$B$1,[1]StringTable!$1:$1,0),0),
IFERROR(VLOOKUP(I1920,[1]InApkStringTable!$1:$1048576,MATCH([1]InApkStringTable!$B$1,[1]InApkStringTable!$1:$1,0),0),
"스트링없음")))</f>
        <v/>
      </c>
      <c r="L1920" t="b">
        <v>1</v>
      </c>
      <c r="N1920" t="str">
        <f>IF(ISBLANK(M1920),"",IF(ISERROR(VLOOKUP(M1920,MapTable!$A:$A,1,0)),"맵없음",""))</f>
        <v/>
      </c>
      <c r="O1920">
        <f t="shared" si="117"/>
        <v>93</v>
      </c>
      <c r="Q1920">
        <f t="shared" si="118"/>
        <v>93</v>
      </c>
      <c r="R1920" t="b">
        <f t="shared" ca="1" si="119"/>
        <v>1</v>
      </c>
      <c r="T1920" t="b">
        <f t="shared" ca="1" si="120"/>
        <v>1</v>
      </c>
      <c r="X1920" t="str">
        <f>IF(ISBLANK(W1920),"",
IF(ISERROR(FIND(",",W1920)),
  IF(ISERROR(VLOOKUP(W1920,MapTable!$A:$A,1,0)),"맵없음",
  ""),
IF(ISERROR(FIND(",",W1920,FIND(",",W1920)+1)),
  IF(OR(ISERROR(VLOOKUP(LEFT(W1920,FIND(",",W1920)-1),MapTable!$A:$A,1,0)),ISERROR(VLOOKUP(TRIM(MID(W1920,FIND(",",W1920)+1,999)),MapTable!$A:$A,1,0))),"맵없음",
  ""),
IF(ISERROR(FIND(",",W1920,FIND(",",W1920,FIND(",",W1920)+1)+1)),
  IF(OR(ISERROR(VLOOKUP(LEFT(W1920,FIND(",",W1920)-1),MapTable!$A:$A,1,0)),ISERROR(VLOOKUP(TRIM(MID(W1920,FIND(",",W1920)+1,FIND(",",W1920,FIND(",",W1920)+1)-FIND(",",W1920)-1)),MapTable!$A:$A,1,0)),ISERROR(VLOOKUP(TRIM(MID(W1920,FIND(",",W1920,FIND(",",W1920)+1)+1,999)),MapTable!$A:$A,1,0))),"맵없음",
  ""),
IF(ISERROR(FIND(",",W1920,FIND(",",W1920,FIND(",",W1920,FIND(",",W1920)+1)+1)+1)),
  IF(OR(ISERROR(VLOOKUP(LEFT(W1920,FIND(",",W1920)-1),MapTable!$A:$A,1,0)),ISERROR(VLOOKUP(TRIM(MID(W1920,FIND(",",W1920)+1,FIND(",",W1920,FIND(",",W1920)+1)-FIND(",",W1920)-1)),MapTable!$A:$A,1,0)),ISERROR(VLOOKUP(TRIM(MID(W1920,FIND(",",W1920,FIND(",",W1920)+1)+1,FIND(",",W1920,FIND(",",W1920,FIND(",",W1920)+1)+1)-FIND(",",W1920,FIND(",",W1920)+1)-1)),MapTable!$A:$A,1,0)),ISERROR(VLOOKUP(TRIM(MID(W1920,FIND(",",W1920,FIND(",",W1920,FIND(",",W1920)+1)+1)+1,999)),MapTable!$A:$A,1,0))),"맵없음",
  ""),
)))))</f>
        <v/>
      </c>
      <c r="AC1920" t="str">
        <f>IF(ISBLANK(AB1920),"",IF(ISERROR(VLOOKUP(AB1920,[3]DropTable!$A:$A,1,0)),"드랍없음",""))</f>
        <v/>
      </c>
      <c r="AE1920" t="str">
        <f>IF(ISBLANK(AD1920),"",IF(ISERROR(VLOOKUP(AD1920,[3]DropTable!$A:$A,1,0)),"드랍없음",""))</f>
        <v/>
      </c>
      <c r="AG1920">
        <v>9.8000000000000007</v>
      </c>
      <c r="AH1920">
        <v>1</v>
      </c>
    </row>
    <row r="1921" spans="1:34" x14ac:dyDescent="0.3">
      <c r="A1921">
        <v>16</v>
      </c>
      <c r="B1921">
        <v>30</v>
      </c>
      <c r="C1921">
        <f>IF(OR($L1921=TRUE,$A1921=0,MOD($A1921,ChapterTable!$S$20)&lt;&gt;0),
MAX(0,INT(($B1921+ChapterTable!$Q$26+VLOOKUP(SUBSTITUTE(C$1,"성장단계","")&amp;"단계오프셋",ChapterTable!$S:$T,2,0))/ChapterTable!$Q$23)),
MAX(0,INT(($B1921+ChapterTable!$S$26+VLOOKUP(SUBSTITUTE(C$1,"성장단계","")&amp;"보스단계오프셋",ChapterTable!$S:$T,2,0))/ChapterTable!$S$23)))</f>
        <v>3</v>
      </c>
      <c r="D1921">
        <f>IF(OR($L1921=TRUE,$A1921=0,MOD($A1921,ChapterTable!$S$20)&lt;&gt;0),
MAX(0,INT(($B1921+ChapterTable!$Q$26+VLOOKUP(SUBSTITUTE(D$1,"성장단계","")&amp;"단계오프셋",ChapterTable!$S:$T,2,0))/ChapterTable!$Q$23)),
MAX(0,INT(($B1921+ChapterTable!$S$26+VLOOKUP(SUBSTITUTE(D$1,"성장단계","")&amp;"보스단계오프셋",ChapterTable!$S:$T,2,0))/ChapterTable!$S$23)))</f>
        <v>2</v>
      </c>
      <c r="E1921" s="1">
        <f ca="1">IF(AND($A1921=0,$B1921=1),
    VLOOKUP(1,ChapterTable!$1:$1048576,MATCH("최종"&amp;SUBSTITUTE(SUBSTITUTE(E$1,"standard",""),"|Float",""),ChapterTable!$1:$1,0),0)*ChapterTable!$Q$17,
  IF(AND($A1921=0,$B1921=0),
    E1922,
  IF($B1921=0,
    VLOOKUP($A1921,ChapterTable!$1:$1048576,MATCH("최종"&amp;SUBSTITUTE(SUBSTITUTE(E$1,"standard",""),"|Float",""),ChapterTable!$1:$1,0),0),
  IF($B1921=1,
    IF($L1921=FALSE,
      VLOOKUP($A1921,ChapterTable!$1:$1048576,MATCH("최종"&amp;SUBSTITUTE(SUBSTITUTE(E$1,"standard",""),"|Float",""),ChapterTable!$1:$1,0),0),
      VLOOKUP($A1921-ChapterTable!$Q$11,ChapterTable!$1:$1048576,MATCH("최종"&amp;SUBSTITUTE(SUBSTITUTE(E$1,"standard",""),"|Float",""),ChapterTable!$1:$1,0),0)*ChapterTable!$Q$14
    ),
  OFFSET(E1921,-$B1921+IF($L1921,1,0),0)*
    (VLOOKUP(SUBSTITUTE(SUBSTITUTE(E$1,"standard",""),"|Float","")&amp;"인게임누적곱배수",ChapterTable!$S:$T,2,0)^C1921
    +VLOOKUP(SUBSTITUTE(SUBSTITUTE(E$1,"standard",""),"|Float","")&amp;"인게임누적합배수",ChapterTable!$S:$T,2,0)*C1921)
  )
  )
  )
)</f>
        <v>91563.612478637689</v>
      </c>
      <c r="F1921" s="1">
        <f ca="1">IF(AND($A1921=0,$B1921=1),
    VLOOKUP(1,ChapterTable!$1:$1048576,MATCH("최종"&amp;SUBSTITUTE(SUBSTITUTE(F$1,"standard",""),"|Float",""),ChapterTable!$1:$1,0),0)*ChapterTable!$Q$17,
  IF(AND($A1921=0,$B1921=0),
    F1922,
  IF($B1921=0,
    VLOOKUP($A1921,ChapterTable!$1:$1048576,MATCH("최종"&amp;SUBSTITUTE(SUBSTITUTE(F$1,"standard",""),"|Float",""),ChapterTable!$1:$1,0),0),
  IF($B1921=1,
    IF($L1921=FALSE,
      VLOOKUP($A1921,ChapterTable!$1:$1048576,MATCH("최종"&amp;SUBSTITUTE(SUBSTITUTE(F$1,"standard",""),"|Float",""),ChapterTable!$1:$1,0),0),
      VLOOKUP($A1921-ChapterTable!$Q$11,ChapterTable!$1:$1048576,MATCH("최종"&amp;SUBSTITUTE(SUBSTITUTE(F$1,"standard",""),"|Float",""),ChapterTable!$1:$1,0),0)*ChapterTable!$Q$14
    ),
  OFFSET(F1921,-$B1921+IF($L1921,1,0),0)*
    (VLOOKUP(SUBSTITUTE(SUBSTITUTE(F$1,"standard",""),"|Float","")&amp;"인게임누적곱배수",ChapterTable!$S:$T,2,0)^D1921
    +VLOOKUP(SUBSTITUTE(SUBSTITUTE(F$1,"standard",""),"|Float","")&amp;"인게임누적합배수",ChapterTable!$S:$T,2,0)*D1921)
  )
  )
  )
)</f>
        <v>34739.581970214844</v>
      </c>
      <c r="G1921" t="s">
        <v>76</v>
      </c>
      <c r="J1921" t="str">
        <f>IF(ISBLANK(I1921),"",
IFERROR(VLOOKUP(I1921,[1]StringTable!$1:$1048576,MATCH([1]StringTable!$B$1,[1]StringTable!$1:$1,0),0),
IFERROR(VLOOKUP(I1921,[1]InApkStringTable!$1:$1048576,MATCH([1]InApkStringTable!$B$1,[1]InApkStringTable!$1:$1,0),0),
"스트링없음")))</f>
        <v/>
      </c>
      <c r="L1921" t="b">
        <v>1</v>
      </c>
      <c r="N1921" t="str">
        <f>IF(ISBLANK(M1921),"",IF(ISERROR(VLOOKUP(M1921,MapTable!$A:$A,1,0)),"맵없음",""))</f>
        <v/>
      </c>
      <c r="O1921">
        <f t="shared" si="117"/>
        <v>21</v>
      </c>
      <c r="Q1921">
        <f t="shared" si="118"/>
        <v>21</v>
      </c>
      <c r="R1921" t="b">
        <f t="shared" ca="1" si="119"/>
        <v>0</v>
      </c>
      <c r="T1921" t="b">
        <f t="shared" ca="1" si="120"/>
        <v>0</v>
      </c>
      <c r="X1921" t="str">
        <f>IF(ISBLANK(W1921),"",
IF(ISERROR(FIND(",",W1921)),
  IF(ISERROR(VLOOKUP(W1921,MapTable!$A:$A,1,0)),"맵없음",
  ""),
IF(ISERROR(FIND(",",W1921,FIND(",",W1921)+1)),
  IF(OR(ISERROR(VLOOKUP(LEFT(W1921,FIND(",",W1921)-1),MapTable!$A:$A,1,0)),ISERROR(VLOOKUP(TRIM(MID(W1921,FIND(",",W1921)+1,999)),MapTable!$A:$A,1,0))),"맵없음",
  ""),
IF(ISERROR(FIND(",",W1921,FIND(",",W1921,FIND(",",W1921)+1)+1)),
  IF(OR(ISERROR(VLOOKUP(LEFT(W1921,FIND(",",W1921)-1),MapTable!$A:$A,1,0)),ISERROR(VLOOKUP(TRIM(MID(W1921,FIND(",",W1921)+1,FIND(",",W1921,FIND(",",W1921)+1)-FIND(",",W1921)-1)),MapTable!$A:$A,1,0)),ISERROR(VLOOKUP(TRIM(MID(W1921,FIND(",",W1921,FIND(",",W1921)+1)+1,999)),MapTable!$A:$A,1,0))),"맵없음",
  ""),
IF(ISERROR(FIND(",",W1921,FIND(",",W1921,FIND(",",W1921,FIND(",",W1921)+1)+1)+1)),
  IF(OR(ISERROR(VLOOKUP(LEFT(W1921,FIND(",",W1921)-1),MapTable!$A:$A,1,0)),ISERROR(VLOOKUP(TRIM(MID(W1921,FIND(",",W1921)+1,FIND(",",W1921,FIND(",",W1921)+1)-FIND(",",W1921)-1)),MapTable!$A:$A,1,0)),ISERROR(VLOOKUP(TRIM(MID(W1921,FIND(",",W1921,FIND(",",W1921)+1)+1,FIND(",",W1921,FIND(",",W1921,FIND(",",W1921)+1)+1)-FIND(",",W1921,FIND(",",W1921)+1)-1)),MapTable!$A:$A,1,0)),ISERROR(VLOOKUP(TRIM(MID(W1921,FIND(",",W1921,FIND(",",W1921,FIND(",",W1921)+1)+1)+1,999)),MapTable!$A:$A,1,0))),"맵없음",
  ""),
)))))</f>
        <v/>
      </c>
      <c r="AC1921" t="str">
        <f>IF(ISBLANK(AB1921),"",IF(ISERROR(VLOOKUP(AB1921,[3]DropTable!$A:$A,1,0)),"드랍없음",""))</f>
        <v/>
      </c>
      <c r="AE1921" t="str">
        <f>IF(ISBLANK(AD1921),"",IF(ISERROR(VLOOKUP(AD1921,[3]DropTable!$A:$A,1,0)),"드랍없음",""))</f>
        <v/>
      </c>
      <c r="AG1921">
        <v>9.8000000000000007</v>
      </c>
      <c r="AH1921">
        <v>1</v>
      </c>
    </row>
    <row r="1922" spans="1:34" x14ac:dyDescent="0.3">
      <c r="A1922">
        <v>16</v>
      </c>
      <c r="B1922">
        <v>31</v>
      </c>
      <c r="C1922">
        <f>IF(OR($L1922=TRUE,$A1922=0,MOD($A1922,ChapterTable!$S$20)&lt;&gt;0),
MAX(0,INT(($B1922+ChapterTable!$Q$26+VLOOKUP(SUBSTITUTE(C$1,"성장단계","")&amp;"단계오프셋",ChapterTable!$S:$T,2,0))/ChapterTable!$Q$23)),
MAX(0,INT(($B1922+ChapterTable!$S$26+VLOOKUP(SUBSTITUTE(C$1,"성장단계","")&amp;"보스단계오프셋",ChapterTable!$S:$T,2,0))/ChapterTable!$S$23)))</f>
        <v>3</v>
      </c>
      <c r="D1922">
        <f>IF(OR($L1922=TRUE,$A1922=0,MOD($A1922,ChapterTable!$S$20)&lt;&gt;0),
MAX(0,INT(($B1922+ChapterTable!$Q$26+VLOOKUP(SUBSTITUTE(D$1,"성장단계","")&amp;"단계오프셋",ChapterTable!$S:$T,2,0))/ChapterTable!$Q$23)),
MAX(0,INT(($B1922+ChapterTable!$S$26+VLOOKUP(SUBSTITUTE(D$1,"성장단계","")&amp;"보스단계오프셋",ChapterTable!$S:$T,2,0))/ChapterTable!$S$23)))</f>
        <v>3</v>
      </c>
      <c r="E1922" s="1">
        <f ca="1">IF(AND($A1922=0,$B1922=1),
    VLOOKUP(1,ChapterTable!$1:$1048576,MATCH("최종"&amp;SUBSTITUTE(SUBSTITUTE(E$1,"standard",""),"|Float",""),ChapterTable!$1:$1,0),0)*ChapterTable!$Q$17,
  IF(AND($A1922=0,$B1922=0),
    E1923,
  IF($B1922=0,
    VLOOKUP($A1922,ChapterTable!$1:$1048576,MATCH("최종"&amp;SUBSTITUTE(SUBSTITUTE(E$1,"standard",""),"|Float",""),ChapterTable!$1:$1,0),0),
  IF($B1922=1,
    IF($L1922=FALSE,
      VLOOKUP($A1922,ChapterTable!$1:$1048576,MATCH("최종"&amp;SUBSTITUTE(SUBSTITUTE(E$1,"standard",""),"|Float",""),ChapterTable!$1:$1,0),0),
      VLOOKUP($A1922-ChapterTable!$Q$11,ChapterTable!$1:$1048576,MATCH("최종"&amp;SUBSTITUTE(SUBSTITUTE(E$1,"standard",""),"|Float",""),ChapterTable!$1:$1,0),0)*ChapterTable!$Q$14
    ),
  OFFSET(E1922,-$B1922+IF($L1922,1,0),0)*
    (VLOOKUP(SUBSTITUTE(SUBSTITUTE(E$1,"standard",""),"|Float","")&amp;"인게임누적곱배수",ChapterTable!$S:$T,2,0)^C1922
    +VLOOKUP(SUBSTITUTE(SUBSTITUTE(E$1,"standard",""),"|Float","")&amp;"인게임누적합배수",ChapterTable!$S:$T,2,0)*C1922)
  )
  )
  )
)</f>
        <v>91563.612478637689</v>
      </c>
      <c r="F1922" s="1">
        <f ca="1">IF(AND($A1922=0,$B1922=1),
    VLOOKUP(1,ChapterTable!$1:$1048576,MATCH("최종"&amp;SUBSTITUTE(SUBSTITUTE(F$1,"standard",""),"|Float",""),ChapterTable!$1:$1,0),0)*ChapterTable!$Q$17,
  IF(AND($A1922=0,$B1922=0),
    F1923,
  IF($B1922=0,
    VLOOKUP($A1922,ChapterTable!$1:$1048576,MATCH("최종"&amp;SUBSTITUTE(SUBSTITUTE(F$1,"standard",""),"|Float",""),ChapterTable!$1:$1,0),0),
  IF($B1922=1,
    IF($L1922=FALSE,
      VLOOKUP($A1922,ChapterTable!$1:$1048576,MATCH("최종"&amp;SUBSTITUTE(SUBSTITUTE(F$1,"standard",""),"|Float",""),ChapterTable!$1:$1,0),0),
      VLOOKUP($A1922-ChapterTable!$Q$11,ChapterTable!$1:$1048576,MATCH("최종"&amp;SUBSTITUTE(SUBSTITUTE(F$1,"standard",""),"|Float",""),ChapterTable!$1:$1,0),0)*ChapterTable!$Q$14
    ),
  OFFSET(F1922,-$B1922+IF($L1922,1,0),0)*
    (VLOOKUP(SUBSTITUTE(SUBSTITUTE(F$1,"standard",""),"|Float","")&amp;"인게임누적곱배수",ChapterTable!$S:$T,2,0)^D1922
    +VLOOKUP(SUBSTITUTE(SUBSTITUTE(F$1,"standard",""),"|Float","")&amp;"인게임누적합배수",ChapterTable!$S:$T,2,0)*D1922)
  )
  )
  )
)</f>
        <v>39702.37939453125</v>
      </c>
      <c r="G1922" t="s">
        <v>76</v>
      </c>
      <c r="J1922" t="str">
        <f>IF(ISBLANK(I1922),"",
IFERROR(VLOOKUP(I1922,[1]StringTable!$1:$1048576,MATCH([1]StringTable!$B$1,[1]StringTable!$1:$1,0),0),
IFERROR(VLOOKUP(I1922,[1]InApkStringTable!$1:$1048576,MATCH([1]InApkStringTable!$B$1,[1]InApkStringTable!$1:$1,0),0),
"스트링없음")))</f>
        <v/>
      </c>
      <c r="L1922" t="b">
        <v>1</v>
      </c>
      <c r="N1922" t="str">
        <f>IF(ISBLANK(M1922),"",IF(ISERROR(VLOOKUP(M1922,MapTable!$A:$A,1,0)),"맵없음",""))</f>
        <v/>
      </c>
      <c r="O1922">
        <f t="shared" si="117"/>
        <v>4</v>
      </c>
      <c r="Q1922">
        <f t="shared" si="118"/>
        <v>4</v>
      </c>
      <c r="R1922" t="b">
        <f t="shared" ca="1" si="119"/>
        <v>0</v>
      </c>
      <c r="T1922" t="b">
        <f t="shared" ca="1" si="120"/>
        <v>0</v>
      </c>
      <c r="X1922" t="str">
        <f>IF(ISBLANK(W1922),"",
IF(ISERROR(FIND(",",W1922)),
  IF(ISERROR(VLOOKUP(W1922,MapTable!$A:$A,1,0)),"맵없음",
  ""),
IF(ISERROR(FIND(",",W1922,FIND(",",W1922)+1)),
  IF(OR(ISERROR(VLOOKUP(LEFT(W1922,FIND(",",W1922)-1),MapTable!$A:$A,1,0)),ISERROR(VLOOKUP(TRIM(MID(W1922,FIND(",",W1922)+1,999)),MapTable!$A:$A,1,0))),"맵없음",
  ""),
IF(ISERROR(FIND(",",W1922,FIND(",",W1922,FIND(",",W1922)+1)+1)),
  IF(OR(ISERROR(VLOOKUP(LEFT(W1922,FIND(",",W1922)-1),MapTable!$A:$A,1,0)),ISERROR(VLOOKUP(TRIM(MID(W1922,FIND(",",W1922)+1,FIND(",",W1922,FIND(",",W1922)+1)-FIND(",",W1922)-1)),MapTable!$A:$A,1,0)),ISERROR(VLOOKUP(TRIM(MID(W1922,FIND(",",W1922,FIND(",",W1922)+1)+1,999)),MapTable!$A:$A,1,0))),"맵없음",
  ""),
IF(ISERROR(FIND(",",W1922,FIND(",",W1922,FIND(",",W1922,FIND(",",W1922)+1)+1)+1)),
  IF(OR(ISERROR(VLOOKUP(LEFT(W1922,FIND(",",W1922)-1),MapTable!$A:$A,1,0)),ISERROR(VLOOKUP(TRIM(MID(W1922,FIND(",",W1922)+1,FIND(",",W1922,FIND(",",W1922)+1)-FIND(",",W1922)-1)),MapTable!$A:$A,1,0)),ISERROR(VLOOKUP(TRIM(MID(W1922,FIND(",",W1922,FIND(",",W1922)+1)+1,FIND(",",W1922,FIND(",",W1922,FIND(",",W1922)+1)+1)-FIND(",",W1922,FIND(",",W1922)+1)-1)),MapTable!$A:$A,1,0)),ISERROR(VLOOKUP(TRIM(MID(W1922,FIND(",",W1922,FIND(",",W1922,FIND(",",W1922)+1)+1)+1,999)),MapTable!$A:$A,1,0))),"맵없음",
  ""),
)))))</f>
        <v/>
      </c>
      <c r="AC1922" t="str">
        <f>IF(ISBLANK(AB1922),"",IF(ISERROR(VLOOKUP(AB1922,[3]DropTable!$A:$A,1,0)),"드랍없음",""))</f>
        <v/>
      </c>
      <c r="AE1922" t="str">
        <f>IF(ISBLANK(AD1922),"",IF(ISERROR(VLOOKUP(AD1922,[3]DropTable!$A:$A,1,0)),"드랍없음",""))</f>
        <v/>
      </c>
      <c r="AG1922">
        <v>9.8000000000000007</v>
      </c>
      <c r="AH1922">
        <v>1</v>
      </c>
    </row>
    <row r="1923" spans="1:34" x14ac:dyDescent="0.3">
      <c r="A1923">
        <v>16</v>
      </c>
      <c r="B1923">
        <v>32</v>
      </c>
      <c r="C1923">
        <f>IF(OR($L1923=TRUE,$A1923=0,MOD($A1923,ChapterTable!$S$20)&lt;&gt;0),
MAX(0,INT(($B1923+ChapterTable!$Q$26+VLOOKUP(SUBSTITUTE(C$1,"성장단계","")&amp;"단계오프셋",ChapterTable!$S:$T,2,0))/ChapterTable!$Q$23)),
MAX(0,INT(($B1923+ChapterTable!$S$26+VLOOKUP(SUBSTITUTE(C$1,"성장단계","")&amp;"보스단계오프셋",ChapterTable!$S:$T,2,0))/ChapterTable!$S$23)))</f>
        <v>3</v>
      </c>
      <c r="D1923">
        <f>IF(OR($L1923=TRUE,$A1923=0,MOD($A1923,ChapterTable!$S$20)&lt;&gt;0),
MAX(0,INT(($B1923+ChapterTable!$Q$26+VLOOKUP(SUBSTITUTE(D$1,"성장단계","")&amp;"단계오프셋",ChapterTable!$S:$T,2,0))/ChapterTable!$Q$23)),
MAX(0,INT(($B1923+ChapterTable!$S$26+VLOOKUP(SUBSTITUTE(D$1,"성장단계","")&amp;"보스단계오프셋",ChapterTable!$S:$T,2,0))/ChapterTable!$S$23)))</f>
        <v>3</v>
      </c>
      <c r="E1923" s="1">
        <f ca="1">IF(AND($A1923=0,$B1923=1),
    VLOOKUP(1,ChapterTable!$1:$1048576,MATCH("최종"&amp;SUBSTITUTE(SUBSTITUTE(E$1,"standard",""),"|Float",""),ChapterTable!$1:$1,0),0)*ChapterTable!$Q$17,
  IF(AND($A1923=0,$B1923=0),
    E1924,
  IF($B1923=0,
    VLOOKUP($A1923,ChapterTable!$1:$1048576,MATCH("최종"&amp;SUBSTITUTE(SUBSTITUTE(E$1,"standard",""),"|Float",""),ChapterTable!$1:$1,0),0),
  IF($B1923=1,
    IF($L1923=FALSE,
      VLOOKUP($A1923,ChapterTable!$1:$1048576,MATCH("최종"&amp;SUBSTITUTE(SUBSTITUTE(E$1,"standard",""),"|Float",""),ChapterTable!$1:$1,0),0),
      VLOOKUP($A1923-ChapterTable!$Q$11,ChapterTable!$1:$1048576,MATCH("최종"&amp;SUBSTITUTE(SUBSTITUTE(E$1,"standard",""),"|Float",""),ChapterTable!$1:$1,0),0)*ChapterTable!$Q$14
    ),
  OFFSET(E1923,-$B1923+IF($L1923,1,0),0)*
    (VLOOKUP(SUBSTITUTE(SUBSTITUTE(E$1,"standard",""),"|Float","")&amp;"인게임누적곱배수",ChapterTable!$S:$T,2,0)^C1923
    +VLOOKUP(SUBSTITUTE(SUBSTITUTE(E$1,"standard",""),"|Float","")&amp;"인게임누적합배수",ChapterTable!$S:$T,2,0)*C1923)
  )
  )
  )
)</f>
        <v>91563.612478637689</v>
      </c>
      <c r="F1923" s="1">
        <f ca="1">IF(AND($A1923=0,$B1923=1),
    VLOOKUP(1,ChapterTable!$1:$1048576,MATCH("최종"&amp;SUBSTITUTE(SUBSTITUTE(F$1,"standard",""),"|Float",""),ChapterTable!$1:$1,0),0)*ChapterTable!$Q$17,
  IF(AND($A1923=0,$B1923=0),
    F1924,
  IF($B1923=0,
    VLOOKUP($A1923,ChapterTable!$1:$1048576,MATCH("최종"&amp;SUBSTITUTE(SUBSTITUTE(F$1,"standard",""),"|Float",""),ChapterTable!$1:$1,0),0),
  IF($B1923=1,
    IF($L1923=FALSE,
      VLOOKUP($A1923,ChapterTable!$1:$1048576,MATCH("최종"&amp;SUBSTITUTE(SUBSTITUTE(F$1,"standard",""),"|Float",""),ChapterTable!$1:$1,0),0),
      VLOOKUP($A1923-ChapterTable!$Q$11,ChapterTable!$1:$1048576,MATCH("최종"&amp;SUBSTITUTE(SUBSTITUTE(F$1,"standard",""),"|Float",""),ChapterTable!$1:$1,0),0)*ChapterTable!$Q$14
    ),
  OFFSET(F1923,-$B1923+IF($L1923,1,0),0)*
    (VLOOKUP(SUBSTITUTE(SUBSTITUTE(F$1,"standard",""),"|Float","")&amp;"인게임누적곱배수",ChapterTable!$S:$T,2,0)^D1923
    +VLOOKUP(SUBSTITUTE(SUBSTITUTE(F$1,"standard",""),"|Float","")&amp;"인게임누적합배수",ChapterTable!$S:$T,2,0)*D1923)
  )
  )
  )
)</f>
        <v>39702.37939453125</v>
      </c>
      <c r="G1923" t="s">
        <v>76</v>
      </c>
      <c r="J1923" t="str">
        <f>IF(ISBLANK(I1923),"",
IFERROR(VLOOKUP(I1923,[1]StringTable!$1:$1048576,MATCH([1]StringTable!$B$1,[1]StringTable!$1:$1,0),0),
IFERROR(VLOOKUP(I1923,[1]InApkStringTable!$1:$1048576,MATCH([1]InApkStringTable!$B$1,[1]InApkStringTable!$1:$1,0),0),
"스트링없음")))</f>
        <v/>
      </c>
      <c r="L1923" t="b">
        <v>1</v>
      </c>
      <c r="N1923" t="str">
        <f>IF(ISBLANK(M1923),"",IF(ISERROR(VLOOKUP(M1923,MapTable!$A:$A,1,0)),"맵없음",""))</f>
        <v/>
      </c>
      <c r="O1923">
        <f t="shared" ref="O1923:O1986" si="121">IF(B1923=0,0,
  IF(AND(L1923=FALSE,A1923&lt;&gt;0,MOD(A1923,7)=0),21,
  IF(MOD(B1923,10)=0,21,
  IF(MOD(B1923,10)=5,11,
  IF(MOD(B1923,10)=9,INT(B1923/10)+91,
  INT(B1923/10+1))))))</f>
        <v>4</v>
      </c>
      <c r="Q1923">
        <f t="shared" ref="Q1923:Q1986" si="122">IF(ISBLANK(P1923),O1923,P1923)</f>
        <v>4</v>
      </c>
      <c r="R1923" t="b">
        <f t="shared" ref="R1923:R1986" ca="1" si="123">IF(OR(B1923=0,OFFSET(B1923,1,0)=0),FALSE,
IF(OFFSET(O1923,1,0)=21,TRUE,FALSE))</f>
        <v>0</v>
      </c>
      <c r="T1923" t="b">
        <f t="shared" ref="T1923:T1986" ca="1" si="124">IF(ISBLANK(S1923),R1923,S1923)</f>
        <v>0</v>
      </c>
      <c r="X1923" t="str">
        <f>IF(ISBLANK(W1923),"",
IF(ISERROR(FIND(",",W1923)),
  IF(ISERROR(VLOOKUP(W1923,MapTable!$A:$A,1,0)),"맵없음",
  ""),
IF(ISERROR(FIND(",",W1923,FIND(",",W1923)+1)),
  IF(OR(ISERROR(VLOOKUP(LEFT(W1923,FIND(",",W1923)-1),MapTable!$A:$A,1,0)),ISERROR(VLOOKUP(TRIM(MID(W1923,FIND(",",W1923)+1,999)),MapTable!$A:$A,1,0))),"맵없음",
  ""),
IF(ISERROR(FIND(",",W1923,FIND(",",W1923,FIND(",",W1923)+1)+1)),
  IF(OR(ISERROR(VLOOKUP(LEFT(W1923,FIND(",",W1923)-1),MapTable!$A:$A,1,0)),ISERROR(VLOOKUP(TRIM(MID(W1923,FIND(",",W1923)+1,FIND(",",W1923,FIND(",",W1923)+1)-FIND(",",W1923)-1)),MapTable!$A:$A,1,0)),ISERROR(VLOOKUP(TRIM(MID(W1923,FIND(",",W1923,FIND(",",W1923)+1)+1,999)),MapTable!$A:$A,1,0))),"맵없음",
  ""),
IF(ISERROR(FIND(",",W1923,FIND(",",W1923,FIND(",",W1923,FIND(",",W1923)+1)+1)+1)),
  IF(OR(ISERROR(VLOOKUP(LEFT(W1923,FIND(",",W1923)-1),MapTable!$A:$A,1,0)),ISERROR(VLOOKUP(TRIM(MID(W1923,FIND(",",W1923)+1,FIND(",",W1923,FIND(",",W1923)+1)-FIND(",",W1923)-1)),MapTable!$A:$A,1,0)),ISERROR(VLOOKUP(TRIM(MID(W1923,FIND(",",W1923,FIND(",",W1923)+1)+1,FIND(",",W1923,FIND(",",W1923,FIND(",",W1923)+1)+1)-FIND(",",W1923,FIND(",",W1923)+1)-1)),MapTable!$A:$A,1,0)),ISERROR(VLOOKUP(TRIM(MID(W1923,FIND(",",W1923,FIND(",",W1923,FIND(",",W1923)+1)+1)+1,999)),MapTable!$A:$A,1,0))),"맵없음",
  ""),
)))))</f>
        <v/>
      </c>
      <c r="AC1923" t="str">
        <f>IF(ISBLANK(AB1923),"",IF(ISERROR(VLOOKUP(AB1923,[3]DropTable!$A:$A,1,0)),"드랍없음",""))</f>
        <v/>
      </c>
      <c r="AE1923" t="str">
        <f>IF(ISBLANK(AD1923),"",IF(ISERROR(VLOOKUP(AD1923,[3]DropTable!$A:$A,1,0)),"드랍없음",""))</f>
        <v/>
      </c>
      <c r="AG1923">
        <v>9.8000000000000007</v>
      </c>
      <c r="AH1923">
        <v>1</v>
      </c>
    </row>
    <row r="1924" spans="1:34" x14ac:dyDescent="0.3">
      <c r="A1924">
        <v>16</v>
      </c>
      <c r="B1924">
        <v>33</v>
      </c>
      <c r="C1924">
        <f>IF(OR($L1924=TRUE,$A1924=0,MOD($A1924,ChapterTable!$S$20)&lt;&gt;0),
MAX(0,INT(($B1924+ChapterTable!$Q$26+VLOOKUP(SUBSTITUTE(C$1,"성장단계","")&amp;"단계오프셋",ChapterTable!$S:$T,2,0))/ChapterTable!$Q$23)),
MAX(0,INT(($B1924+ChapterTable!$S$26+VLOOKUP(SUBSTITUTE(C$1,"성장단계","")&amp;"보스단계오프셋",ChapterTable!$S:$T,2,0))/ChapterTable!$S$23)))</f>
        <v>3</v>
      </c>
      <c r="D1924">
        <f>IF(OR($L1924=TRUE,$A1924=0,MOD($A1924,ChapterTable!$S$20)&lt;&gt;0),
MAX(0,INT(($B1924+ChapterTable!$Q$26+VLOOKUP(SUBSTITUTE(D$1,"성장단계","")&amp;"단계오프셋",ChapterTable!$S:$T,2,0))/ChapterTable!$Q$23)),
MAX(0,INT(($B1924+ChapterTable!$S$26+VLOOKUP(SUBSTITUTE(D$1,"성장단계","")&amp;"보스단계오프셋",ChapterTable!$S:$T,2,0))/ChapterTable!$S$23)))</f>
        <v>3</v>
      </c>
      <c r="E1924" s="1">
        <f ca="1">IF(AND($A1924=0,$B1924=1),
    VLOOKUP(1,ChapterTable!$1:$1048576,MATCH("최종"&amp;SUBSTITUTE(SUBSTITUTE(E$1,"standard",""),"|Float",""),ChapterTable!$1:$1,0),0)*ChapterTable!$Q$17,
  IF(AND($A1924=0,$B1924=0),
    E1925,
  IF($B1924=0,
    VLOOKUP($A1924,ChapterTable!$1:$1048576,MATCH("최종"&amp;SUBSTITUTE(SUBSTITUTE(E$1,"standard",""),"|Float",""),ChapterTable!$1:$1,0),0),
  IF($B1924=1,
    IF($L1924=FALSE,
      VLOOKUP($A1924,ChapterTable!$1:$1048576,MATCH("최종"&amp;SUBSTITUTE(SUBSTITUTE(E$1,"standard",""),"|Float",""),ChapterTable!$1:$1,0),0),
      VLOOKUP($A1924-ChapterTable!$Q$11,ChapterTable!$1:$1048576,MATCH("최종"&amp;SUBSTITUTE(SUBSTITUTE(E$1,"standard",""),"|Float",""),ChapterTable!$1:$1,0),0)*ChapterTable!$Q$14
    ),
  OFFSET(E1924,-$B1924+IF($L1924,1,0),0)*
    (VLOOKUP(SUBSTITUTE(SUBSTITUTE(E$1,"standard",""),"|Float","")&amp;"인게임누적곱배수",ChapterTable!$S:$T,2,0)^C1924
    +VLOOKUP(SUBSTITUTE(SUBSTITUTE(E$1,"standard",""),"|Float","")&amp;"인게임누적합배수",ChapterTable!$S:$T,2,0)*C1924)
  )
  )
  )
)</f>
        <v>91563.612478637689</v>
      </c>
      <c r="F1924" s="1">
        <f ca="1">IF(AND($A1924=0,$B1924=1),
    VLOOKUP(1,ChapterTable!$1:$1048576,MATCH("최종"&amp;SUBSTITUTE(SUBSTITUTE(F$1,"standard",""),"|Float",""),ChapterTable!$1:$1,0),0)*ChapterTable!$Q$17,
  IF(AND($A1924=0,$B1924=0),
    F1925,
  IF($B1924=0,
    VLOOKUP($A1924,ChapterTable!$1:$1048576,MATCH("최종"&amp;SUBSTITUTE(SUBSTITUTE(F$1,"standard",""),"|Float",""),ChapterTable!$1:$1,0),0),
  IF($B1924=1,
    IF($L1924=FALSE,
      VLOOKUP($A1924,ChapterTable!$1:$1048576,MATCH("최종"&amp;SUBSTITUTE(SUBSTITUTE(F$1,"standard",""),"|Float",""),ChapterTable!$1:$1,0),0),
      VLOOKUP($A1924-ChapterTable!$Q$11,ChapterTable!$1:$1048576,MATCH("최종"&amp;SUBSTITUTE(SUBSTITUTE(F$1,"standard",""),"|Float",""),ChapterTable!$1:$1,0),0)*ChapterTable!$Q$14
    ),
  OFFSET(F1924,-$B1924+IF($L1924,1,0),0)*
    (VLOOKUP(SUBSTITUTE(SUBSTITUTE(F$1,"standard",""),"|Float","")&amp;"인게임누적곱배수",ChapterTable!$S:$T,2,0)^D1924
    +VLOOKUP(SUBSTITUTE(SUBSTITUTE(F$1,"standard",""),"|Float","")&amp;"인게임누적합배수",ChapterTable!$S:$T,2,0)*D1924)
  )
  )
  )
)</f>
        <v>39702.37939453125</v>
      </c>
      <c r="G1924" t="s">
        <v>76</v>
      </c>
      <c r="J1924" t="str">
        <f>IF(ISBLANK(I1924),"",
IFERROR(VLOOKUP(I1924,[1]StringTable!$1:$1048576,MATCH([1]StringTable!$B$1,[1]StringTable!$1:$1,0),0),
IFERROR(VLOOKUP(I1924,[1]InApkStringTable!$1:$1048576,MATCH([1]InApkStringTable!$B$1,[1]InApkStringTable!$1:$1,0),0),
"스트링없음")))</f>
        <v/>
      </c>
      <c r="L1924" t="b">
        <v>1</v>
      </c>
      <c r="N1924" t="str">
        <f>IF(ISBLANK(M1924),"",IF(ISERROR(VLOOKUP(M1924,MapTable!$A:$A,1,0)),"맵없음",""))</f>
        <v/>
      </c>
      <c r="O1924">
        <f t="shared" si="121"/>
        <v>4</v>
      </c>
      <c r="Q1924">
        <f t="shared" si="122"/>
        <v>4</v>
      </c>
      <c r="R1924" t="b">
        <f t="shared" ca="1" si="123"/>
        <v>0</v>
      </c>
      <c r="T1924" t="b">
        <f t="shared" ca="1" si="124"/>
        <v>0</v>
      </c>
      <c r="X1924" t="str">
        <f>IF(ISBLANK(W1924),"",
IF(ISERROR(FIND(",",W1924)),
  IF(ISERROR(VLOOKUP(W1924,MapTable!$A:$A,1,0)),"맵없음",
  ""),
IF(ISERROR(FIND(",",W1924,FIND(",",W1924)+1)),
  IF(OR(ISERROR(VLOOKUP(LEFT(W1924,FIND(",",W1924)-1),MapTable!$A:$A,1,0)),ISERROR(VLOOKUP(TRIM(MID(W1924,FIND(",",W1924)+1,999)),MapTable!$A:$A,1,0))),"맵없음",
  ""),
IF(ISERROR(FIND(",",W1924,FIND(",",W1924,FIND(",",W1924)+1)+1)),
  IF(OR(ISERROR(VLOOKUP(LEFT(W1924,FIND(",",W1924)-1),MapTable!$A:$A,1,0)),ISERROR(VLOOKUP(TRIM(MID(W1924,FIND(",",W1924)+1,FIND(",",W1924,FIND(",",W1924)+1)-FIND(",",W1924)-1)),MapTable!$A:$A,1,0)),ISERROR(VLOOKUP(TRIM(MID(W1924,FIND(",",W1924,FIND(",",W1924)+1)+1,999)),MapTable!$A:$A,1,0))),"맵없음",
  ""),
IF(ISERROR(FIND(",",W1924,FIND(",",W1924,FIND(",",W1924,FIND(",",W1924)+1)+1)+1)),
  IF(OR(ISERROR(VLOOKUP(LEFT(W1924,FIND(",",W1924)-1),MapTable!$A:$A,1,0)),ISERROR(VLOOKUP(TRIM(MID(W1924,FIND(",",W1924)+1,FIND(",",W1924,FIND(",",W1924)+1)-FIND(",",W1924)-1)),MapTable!$A:$A,1,0)),ISERROR(VLOOKUP(TRIM(MID(W1924,FIND(",",W1924,FIND(",",W1924)+1)+1,FIND(",",W1924,FIND(",",W1924,FIND(",",W1924)+1)+1)-FIND(",",W1924,FIND(",",W1924)+1)-1)),MapTable!$A:$A,1,0)),ISERROR(VLOOKUP(TRIM(MID(W1924,FIND(",",W1924,FIND(",",W1924,FIND(",",W1924)+1)+1)+1,999)),MapTable!$A:$A,1,0))),"맵없음",
  ""),
)))))</f>
        <v/>
      </c>
      <c r="AC1924" t="str">
        <f>IF(ISBLANK(AB1924),"",IF(ISERROR(VLOOKUP(AB1924,[3]DropTable!$A:$A,1,0)),"드랍없음",""))</f>
        <v/>
      </c>
      <c r="AE1924" t="str">
        <f>IF(ISBLANK(AD1924),"",IF(ISERROR(VLOOKUP(AD1924,[3]DropTable!$A:$A,1,0)),"드랍없음",""))</f>
        <v/>
      </c>
      <c r="AG1924">
        <v>9.8000000000000007</v>
      </c>
      <c r="AH1924">
        <v>1</v>
      </c>
    </row>
    <row r="1925" spans="1:34" x14ac:dyDescent="0.3">
      <c r="A1925">
        <v>16</v>
      </c>
      <c r="B1925">
        <v>34</v>
      </c>
      <c r="C1925">
        <f>IF(OR($L1925=TRUE,$A1925=0,MOD($A1925,ChapterTable!$S$20)&lt;&gt;0),
MAX(0,INT(($B1925+ChapterTable!$Q$26+VLOOKUP(SUBSTITUTE(C$1,"성장단계","")&amp;"단계오프셋",ChapterTable!$S:$T,2,0))/ChapterTable!$Q$23)),
MAX(0,INT(($B1925+ChapterTable!$S$26+VLOOKUP(SUBSTITUTE(C$1,"성장단계","")&amp;"보스단계오프셋",ChapterTable!$S:$T,2,0))/ChapterTable!$S$23)))</f>
        <v>3</v>
      </c>
      <c r="D1925">
        <f>IF(OR($L1925=TRUE,$A1925=0,MOD($A1925,ChapterTable!$S$20)&lt;&gt;0),
MAX(0,INT(($B1925+ChapterTable!$Q$26+VLOOKUP(SUBSTITUTE(D$1,"성장단계","")&amp;"단계오프셋",ChapterTable!$S:$T,2,0))/ChapterTable!$Q$23)),
MAX(0,INT(($B1925+ChapterTable!$S$26+VLOOKUP(SUBSTITUTE(D$1,"성장단계","")&amp;"보스단계오프셋",ChapterTable!$S:$T,2,0))/ChapterTable!$S$23)))</f>
        <v>3</v>
      </c>
      <c r="E1925" s="1">
        <f ca="1">IF(AND($A1925=0,$B1925=1),
    VLOOKUP(1,ChapterTable!$1:$1048576,MATCH("최종"&amp;SUBSTITUTE(SUBSTITUTE(E$1,"standard",""),"|Float",""),ChapterTable!$1:$1,0),0)*ChapterTable!$Q$17,
  IF(AND($A1925=0,$B1925=0),
    E1926,
  IF($B1925=0,
    VLOOKUP($A1925,ChapterTable!$1:$1048576,MATCH("최종"&amp;SUBSTITUTE(SUBSTITUTE(E$1,"standard",""),"|Float",""),ChapterTable!$1:$1,0),0),
  IF($B1925=1,
    IF($L1925=FALSE,
      VLOOKUP($A1925,ChapterTable!$1:$1048576,MATCH("최종"&amp;SUBSTITUTE(SUBSTITUTE(E$1,"standard",""),"|Float",""),ChapterTable!$1:$1,0),0),
      VLOOKUP($A1925-ChapterTable!$Q$11,ChapterTable!$1:$1048576,MATCH("최종"&amp;SUBSTITUTE(SUBSTITUTE(E$1,"standard",""),"|Float",""),ChapterTable!$1:$1,0),0)*ChapterTable!$Q$14
    ),
  OFFSET(E1925,-$B1925+IF($L1925,1,0),0)*
    (VLOOKUP(SUBSTITUTE(SUBSTITUTE(E$1,"standard",""),"|Float","")&amp;"인게임누적곱배수",ChapterTable!$S:$T,2,0)^C1925
    +VLOOKUP(SUBSTITUTE(SUBSTITUTE(E$1,"standard",""),"|Float","")&amp;"인게임누적합배수",ChapterTable!$S:$T,2,0)*C1925)
  )
  )
  )
)</f>
        <v>91563.612478637689</v>
      </c>
      <c r="F1925" s="1">
        <f ca="1">IF(AND($A1925=0,$B1925=1),
    VLOOKUP(1,ChapterTable!$1:$1048576,MATCH("최종"&amp;SUBSTITUTE(SUBSTITUTE(F$1,"standard",""),"|Float",""),ChapterTable!$1:$1,0),0)*ChapterTable!$Q$17,
  IF(AND($A1925=0,$B1925=0),
    F1926,
  IF($B1925=0,
    VLOOKUP($A1925,ChapterTable!$1:$1048576,MATCH("최종"&amp;SUBSTITUTE(SUBSTITUTE(F$1,"standard",""),"|Float",""),ChapterTable!$1:$1,0),0),
  IF($B1925=1,
    IF($L1925=FALSE,
      VLOOKUP($A1925,ChapterTable!$1:$1048576,MATCH("최종"&amp;SUBSTITUTE(SUBSTITUTE(F$1,"standard",""),"|Float",""),ChapterTable!$1:$1,0),0),
      VLOOKUP($A1925-ChapterTable!$Q$11,ChapterTable!$1:$1048576,MATCH("최종"&amp;SUBSTITUTE(SUBSTITUTE(F$1,"standard",""),"|Float",""),ChapterTable!$1:$1,0),0)*ChapterTable!$Q$14
    ),
  OFFSET(F1925,-$B1925+IF($L1925,1,0),0)*
    (VLOOKUP(SUBSTITUTE(SUBSTITUTE(F$1,"standard",""),"|Float","")&amp;"인게임누적곱배수",ChapterTable!$S:$T,2,0)^D1925
    +VLOOKUP(SUBSTITUTE(SUBSTITUTE(F$1,"standard",""),"|Float","")&amp;"인게임누적합배수",ChapterTable!$S:$T,2,0)*D1925)
  )
  )
  )
)</f>
        <v>39702.37939453125</v>
      </c>
      <c r="G1925" t="s">
        <v>76</v>
      </c>
      <c r="J1925" t="str">
        <f>IF(ISBLANK(I1925),"",
IFERROR(VLOOKUP(I1925,[1]StringTable!$1:$1048576,MATCH([1]StringTable!$B$1,[1]StringTable!$1:$1,0),0),
IFERROR(VLOOKUP(I1925,[1]InApkStringTable!$1:$1048576,MATCH([1]InApkStringTable!$B$1,[1]InApkStringTable!$1:$1,0),0),
"스트링없음")))</f>
        <v/>
      </c>
      <c r="L1925" t="b">
        <v>1</v>
      </c>
      <c r="N1925" t="str">
        <f>IF(ISBLANK(M1925),"",IF(ISERROR(VLOOKUP(M1925,MapTable!$A:$A,1,0)),"맵없음",""))</f>
        <v/>
      </c>
      <c r="O1925">
        <f t="shared" si="121"/>
        <v>4</v>
      </c>
      <c r="Q1925">
        <f t="shared" si="122"/>
        <v>4</v>
      </c>
      <c r="R1925" t="b">
        <f t="shared" ca="1" si="123"/>
        <v>0</v>
      </c>
      <c r="T1925" t="b">
        <f t="shared" ca="1" si="124"/>
        <v>0</v>
      </c>
      <c r="X1925" t="str">
        <f>IF(ISBLANK(W1925),"",
IF(ISERROR(FIND(",",W1925)),
  IF(ISERROR(VLOOKUP(W1925,MapTable!$A:$A,1,0)),"맵없음",
  ""),
IF(ISERROR(FIND(",",W1925,FIND(",",W1925)+1)),
  IF(OR(ISERROR(VLOOKUP(LEFT(W1925,FIND(",",W1925)-1),MapTable!$A:$A,1,0)),ISERROR(VLOOKUP(TRIM(MID(W1925,FIND(",",W1925)+1,999)),MapTable!$A:$A,1,0))),"맵없음",
  ""),
IF(ISERROR(FIND(",",W1925,FIND(",",W1925,FIND(",",W1925)+1)+1)),
  IF(OR(ISERROR(VLOOKUP(LEFT(W1925,FIND(",",W1925)-1),MapTable!$A:$A,1,0)),ISERROR(VLOOKUP(TRIM(MID(W1925,FIND(",",W1925)+1,FIND(",",W1925,FIND(",",W1925)+1)-FIND(",",W1925)-1)),MapTable!$A:$A,1,0)),ISERROR(VLOOKUP(TRIM(MID(W1925,FIND(",",W1925,FIND(",",W1925)+1)+1,999)),MapTable!$A:$A,1,0))),"맵없음",
  ""),
IF(ISERROR(FIND(",",W1925,FIND(",",W1925,FIND(",",W1925,FIND(",",W1925)+1)+1)+1)),
  IF(OR(ISERROR(VLOOKUP(LEFT(W1925,FIND(",",W1925)-1),MapTable!$A:$A,1,0)),ISERROR(VLOOKUP(TRIM(MID(W1925,FIND(",",W1925)+1,FIND(",",W1925,FIND(",",W1925)+1)-FIND(",",W1925)-1)),MapTable!$A:$A,1,0)),ISERROR(VLOOKUP(TRIM(MID(W1925,FIND(",",W1925,FIND(",",W1925)+1)+1,FIND(",",W1925,FIND(",",W1925,FIND(",",W1925)+1)+1)-FIND(",",W1925,FIND(",",W1925)+1)-1)),MapTable!$A:$A,1,0)),ISERROR(VLOOKUP(TRIM(MID(W1925,FIND(",",W1925,FIND(",",W1925,FIND(",",W1925)+1)+1)+1,999)),MapTable!$A:$A,1,0))),"맵없음",
  ""),
)))))</f>
        <v/>
      </c>
      <c r="AC1925" t="str">
        <f>IF(ISBLANK(AB1925),"",IF(ISERROR(VLOOKUP(AB1925,[3]DropTable!$A:$A,1,0)),"드랍없음",""))</f>
        <v/>
      </c>
      <c r="AE1925" t="str">
        <f>IF(ISBLANK(AD1925),"",IF(ISERROR(VLOOKUP(AD1925,[3]DropTable!$A:$A,1,0)),"드랍없음",""))</f>
        <v/>
      </c>
      <c r="AG1925">
        <v>9.8000000000000007</v>
      </c>
      <c r="AH1925">
        <v>1</v>
      </c>
    </row>
    <row r="1926" spans="1:34" x14ac:dyDescent="0.3">
      <c r="A1926">
        <v>16</v>
      </c>
      <c r="B1926">
        <v>35</v>
      </c>
      <c r="C1926">
        <f>IF(OR($L1926=TRUE,$A1926=0,MOD($A1926,ChapterTable!$S$20)&lt;&gt;0),
MAX(0,INT(($B1926+ChapterTable!$Q$26+VLOOKUP(SUBSTITUTE(C$1,"성장단계","")&amp;"단계오프셋",ChapterTable!$S:$T,2,0))/ChapterTable!$Q$23)),
MAX(0,INT(($B1926+ChapterTable!$S$26+VLOOKUP(SUBSTITUTE(C$1,"성장단계","")&amp;"보스단계오프셋",ChapterTable!$S:$T,2,0))/ChapterTable!$S$23)))</f>
        <v>3</v>
      </c>
      <c r="D1926">
        <f>IF(OR($L1926=TRUE,$A1926=0,MOD($A1926,ChapterTable!$S$20)&lt;&gt;0),
MAX(0,INT(($B1926+ChapterTable!$Q$26+VLOOKUP(SUBSTITUTE(D$1,"성장단계","")&amp;"단계오프셋",ChapterTable!$S:$T,2,0))/ChapterTable!$Q$23)),
MAX(0,INT(($B1926+ChapterTable!$S$26+VLOOKUP(SUBSTITUTE(D$1,"성장단계","")&amp;"보스단계오프셋",ChapterTable!$S:$T,2,0))/ChapterTable!$S$23)))</f>
        <v>3</v>
      </c>
      <c r="E1926" s="1">
        <f ca="1">IF(AND($A1926=0,$B1926=1),
    VLOOKUP(1,ChapterTable!$1:$1048576,MATCH("최종"&amp;SUBSTITUTE(SUBSTITUTE(E$1,"standard",""),"|Float",""),ChapterTable!$1:$1,0),0)*ChapterTable!$Q$17,
  IF(AND($A1926=0,$B1926=0),
    E1927,
  IF($B1926=0,
    VLOOKUP($A1926,ChapterTable!$1:$1048576,MATCH("최종"&amp;SUBSTITUTE(SUBSTITUTE(E$1,"standard",""),"|Float",""),ChapterTable!$1:$1,0),0),
  IF($B1926=1,
    IF($L1926=FALSE,
      VLOOKUP($A1926,ChapterTable!$1:$1048576,MATCH("최종"&amp;SUBSTITUTE(SUBSTITUTE(E$1,"standard",""),"|Float",""),ChapterTable!$1:$1,0),0),
      VLOOKUP($A1926-ChapterTable!$Q$11,ChapterTable!$1:$1048576,MATCH("최종"&amp;SUBSTITUTE(SUBSTITUTE(E$1,"standard",""),"|Float",""),ChapterTable!$1:$1,0),0)*ChapterTable!$Q$14
    ),
  OFFSET(E1926,-$B1926+IF($L1926,1,0),0)*
    (VLOOKUP(SUBSTITUTE(SUBSTITUTE(E$1,"standard",""),"|Float","")&amp;"인게임누적곱배수",ChapterTable!$S:$T,2,0)^C1926
    +VLOOKUP(SUBSTITUTE(SUBSTITUTE(E$1,"standard",""),"|Float","")&amp;"인게임누적합배수",ChapterTable!$S:$T,2,0)*C1926)
  )
  )
  )
)</f>
        <v>91563.612478637689</v>
      </c>
      <c r="F1926" s="1">
        <f ca="1">IF(AND($A1926=0,$B1926=1),
    VLOOKUP(1,ChapterTable!$1:$1048576,MATCH("최종"&amp;SUBSTITUTE(SUBSTITUTE(F$1,"standard",""),"|Float",""),ChapterTable!$1:$1,0),0)*ChapterTable!$Q$17,
  IF(AND($A1926=0,$B1926=0),
    F1927,
  IF($B1926=0,
    VLOOKUP($A1926,ChapterTable!$1:$1048576,MATCH("최종"&amp;SUBSTITUTE(SUBSTITUTE(F$1,"standard",""),"|Float",""),ChapterTable!$1:$1,0),0),
  IF($B1926=1,
    IF($L1926=FALSE,
      VLOOKUP($A1926,ChapterTable!$1:$1048576,MATCH("최종"&amp;SUBSTITUTE(SUBSTITUTE(F$1,"standard",""),"|Float",""),ChapterTable!$1:$1,0),0),
      VLOOKUP($A1926-ChapterTable!$Q$11,ChapterTable!$1:$1048576,MATCH("최종"&amp;SUBSTITUTE(SUBSTITUTE(F$1,"standard",""),"|Float",""),ChapterTable!$1:$1,0),0)*ChapterTable!$Q$14
    ),
  OFFSET(F1926,-$B1926+IF($L1926,1,0),0)*
    (VLOOKUP(SUBSTITUTE(SUBSTITUTE(F$1,"standard",""),"|Float","")&amp;"인게임누적곱배수",ChapterTable!$S:$T,2,0)^D1926
    +VLOOKUP(SUBSTITUTE(SUBSTITUTE(F$1,"standard",""),"|Float","")&amp;"인게임누적합배수",ChapterTable!$S:$T,2,0)*D1926)
  )
  )
  )
)</f>
        <v>39702.37939453125</v>
      </c>
      <c r="G1926" t="s">
        <v>76</v>
      </c>
      <c r="J1926" t="str">
        <f>IF(ISBLANK(I1926),"",
IFERROR(VLOOKUP(I1926,[1]StringTable!$1:$1048576,MATCH([1]StringTable!$B$1,[1]StringTable!$1:$1,0),0),
IFERROR(VLOOKUP(I1926,[1]InApkStringTable!$1:$1048576,MATCH([1]InApkStringTable!$B$1,[1]InApkStringTable!$1:$1,0),0),
"스트링없음")))</f>
        <v/>
      </c>
      <c r="L1926" t="b">
        <v>1</v>
      </c>
      <c r="N1926" t="str">
        <f>IF(ISBLANK(M1926),"",IF(ISERROR(VLOOKUP(M1926,MapTable!$A:$A,1,0)),"맵없음",""))</f>
        <v/>
      </c>
      <c r="O1926">
        <f t="shared" si="121"/>
        <v>11</v>
      </c>
      <c r="Q1926">
        <f t="shared" si="122"/>
        <v>11</v>
      </c>
      <c r="R1926" t="b">
        <f t="shared" ca="1" si="123"/>
        <v>0</v>
      </c>
      <c r="T1926" t="b">
        <f t="shared" ca="1" si="124"/>
        <v>0</v>
      </c>
      <c r="X1926" t="str">
        <f>IF(ISBLANK(W1926),"",
IF(ISERROR(FIND(",",W1926)),
  IF(ISERROR(VLOOKUP(W1926,MapTable!$A:$A,1,0)),"맵없음",
  ""),
IF(ISERROR(FIND(",",W1926,FIND(",",W1926)+1)),
  IF(OR(ISERROR(VLOOKUP(LEFT(W1926,FIND(",",W1926)-1),MapTable!$A:$A,1,0)),ISERROR(VLOOKUP(TRIM(MID(W1926,FIND(",",W1926)+1,999)),MapTable!$A:$A,1,0))),"맵없음",
  ""),
IF(ISERROR(FIND(",",W1926,FIND(",",W1926,FIND(",",W1926)+1)+1)),
  IF(OR(ISERROR(VLOOKUP(LEFT(W1926,FIND(",",W1926)-1),MapTable!$A:$A,1,0)),ISERROR(VLOOKUP(TRIM(MID(W1926,FIND(",",W1926)+1,FIND(",",W1926,FIND(",",W1926)+1)-FIND(",",W1926)-1)),MapTable!$A:$A,1,0)),ISERROR(VLOOKUP(TRIM(MID(W1926,FIND(",",W1926,FIND(",",W1926)+1)+1,999)),MapTable!$A:$A,1,0))),"맵없음",
  ""),
IF(ISERROR(FIND(",",W1926,FIND(",",W1926,FIND(",",W1926,FIND(",",W1926)+1)+1)+1)),
  IF(OR(ISERROR(VLOOKUP(LEFT(W1926,FIND(",",W1926)-1),MapTable!$A:$A,1,0)),ISERROR(VLOOKUP(TRIM(MID(W1926,FIND(",",W1926)+1,FIND(",",W1926,FIND(",",W1926)+1)-FIND(",",W1926)-1)),MapTable!$A:$A,1,0)),ISERROR(VLOOKUP(TRIM(MID(W1926,FIND(",",W1926,FIND(",",W1926)+1)+1,FIND(",",W1926,FIND(",",W1926,FIND(",",W1926)+1)+1)-FIND(",",W1926,FIND(",",W1926)+1)-1)),MapTable!$A:$A,1,0)),ISERROR(VLOOKUP(TRIM(MID(W1926,FIND(",",W1926,FIND(",",W1926,FIND(",",W1926)+1)+1)+1,999)),MapTable!$A:$A,1,0))),"맵없음",
  ""),
)))))</f>
        <v/>
      </c>
      <c r="AC1926" t="str">
        <f>IF(ISBLANK(AB1926),"",IF(ISERROR(VLOOKUP(AB1926,[3]DropTable!$A:$A,1,0)),"드랍없음",""))</f>
        <v/>
      </c>
      <c r="AE1926" t="str">
        <f>IF(ISBLANK(AD1926),"",IF(ISERROR(VLOOKUP(AD1926,[3]DropTable!$A:$A,1,0)),"드랍없음",""))</f>
        <v/>
      </c>
      <c r="AG1926">
        <v>9.8000000000000007</v>
      </c>
      <c r="AH1926">
        <v>1</v>
      </c>
    </row>
    <row r="1927" spans="1:34" x14ac:dyDescent="0.3">
      <c r="A1927">
        <v>16</v>
      </c>
      <c r="B1927">
        <v>36</v>
      </c>
      <c r="C1927">
        <f>IF(OR($L1927=TRUE,$A1927=0,MOD($A1927,ChapterTable!$S$20)&lt;&gt;0),
MAX(0,INT(($B1927+ChapterTable!$Q$26+VLOOKUP(SUBSTITUTE(C$1,"성장단계","")&amp;"단계오프셋",ChapterTable!$S:$T,2,0))/ChapterTable!$Q$23)),
MAX(0,INT(($B1927+ChapterTable!$S$26+VLOOKUP(SUBSTITUTE(C$1,"성장단계","")&amp;"보스단계오프셋",ChapterTable!$S:$T,2,0))/ChapterTable!$S$23)))</f>
        <v>4</v>
      </c>
      <c r="D1927">
        <f>IF(OR($L1927=TRUE,$A1927=0,MOD($A1927,ChapterTable!$S$20)&lt;&gt;0),
MAX(0,INT(($B1927+ChapterTable!$Q$26+VLOOKUP(SUBSTITUTE(D$1,"성장단계","")&amp;"단계오프셋",ChapterTable!$S:$T,2,0))/ChapterTable!$Q$23)),
MAX(0,INT(($B1927+ChapterTable!$S$26+VLOOKUP(SUBSTITUTE(D$1,"성장단계","")&amp;"보스단계오프셋",ChapterTable!$S:$T,2,0))/ChapterTable!$S$23)))</f>
        <v>3</v>
      </c>
      <c r="E1927" s="1">
        <f ca="1">IF(AND($A1927=0,$B1927=1),
    VLOOKUP(1,ChapterTable!$1:$1048576,MATCH("최종"&amp;SUBSTITUTE(SUBSTITUTE(E$1,"standard",""),"|Float",""),ChapterTable!$1:$1,0),0)*ChapterTable!$Q$17,
  IF(AND($A1927=0,$B1927=0),
    E1928,
  IF($B1927=0,
    VLOOKUP($A1927,ChapterTable!$1:$1048576,MATCH("최종"&amp;SUBSTITUTE(SUBSTITUTE(E$1,"standard",""),"|Float",""),ChapterTable!$1:$1,0),0),
  IF($B1927=1,
    IF($L1927=FALSE,
      VLOOKUP($A1927,ChapterTable!$1:$1048576,MATCH("최종"&amp;SUBSTITUTE(SUBSTITUTE(E$1,"standard",""),"|Float",""),ChapterTable!$1:$1,0),0),
      VLOOKUP($A1927-ChapterTable!$Q$11,ChapterTable!$1:$1048576,MATCH("최종"&amp;SUBSTITUTE(SUBSTITUTE(E$1,"standard",""),"|Float",""),ChapterTable!$1:$1,0),0)*ChapterTable!$Q$14
    ),
  OFFSET(E1927,-$B1927+IF($L1927,1,0),0)*
    (VLOOKUP(SUBSTITUTE(SUBSTITUTE(E$1,"standard",""),"|Float","")&amp;"인게임누적곱배수",ChapterTable!$S:$T,2,0)^C1927
    +VLOOKUP(SUBSTITUTE(SUBSTITUTE(E$1,"standard",""),"|Float","")&amp;"인게임누적합배수",ChapterTable!$S:$T,2,0)*C1927)
  )
  )
  )
)</f>
        <v>107196.42436523437</v>
      </c>
      <c r="F1927" s="1">
        <f ca="1">IF(AND($A1927=0,$B1927=1),
    VLOOKUP(1,ChapterTable!$1:$1048576,MATCH("최종"&amp;SUBSTITUTE(SUBSTITUTE(F$1,"standard",""),"|Float",""),ChapterTable!$1:$1,0),0)*ChapterTable!$Q$17,
  IF(AND($A1927=0,$B1927=0),
    F1928,
  IF($B1927=0,
    VLOOKUP($A1927,ChapterTable!$1:$1048576,MATCH("최종"&amp;SUBSTITUTE(SUBSTITUTE(F$1,"standard",""),"|Float",""),ChapterTable!$1:$1,0),0),
  IF($B1927=1,
    IF($L1927=FALSE,
      VLOOKUP($A1927,ChapterTable!$1:$1048576,MATCH("최종"&amp;SUBSTITUTE(SUBSTITUTE(F$1,"standard",""),"|Float",""),ChapterTable!$1:$1,0),0),
      VLOOKUP($A1927-ChapterTable!$Q$11,ChapterTable!$1:$1048576,MATCH("최종"&amp;SUBSTITUTE(SUBSTITUTE(F$1,"standard",""),"|Float",""),ChapterTable!$1:$1,0),0)*ChapterTable!$Q$14
    ),
  OFFSET(F1927,-$B1927+IF($L1927,1,0),0)*
    (VLOOKUP(SUBSTITUTE(SUBSTITUTE(F$1,"standard",""),"|Float","")&amp;"인게임누적곱배수",ChapterTable!$S:$T,2,0)^D1927
    +VLOOKUP(SUBSTITUTE(SUBSTITUTE(F$1,"standard",""),"|Float","")&amp;"인게임누적합배수",ChapterTable!$S:$T,2,0)*D1927)
  )
  )
  )
)</f>
        <v>39702.37939453125</v>
      </c>
      <c r="G1927" t="s">
        <v>76</v>
      </c>
      <c r="J1927" t="str">
        <f>IF(ISBLANK(I1927),"",
IFERROR(VLOOKUP(I1927,[1]StringTable!$1:$1048576,MATCH([1]StringTable!$B$1,[1]StringTable!$1:$1,0),0),
IFERROR(VLOOKUP(I1927,[1]InApkStringTable!$1:$1048576,MATCH([1]InApkStringTable!$B$1,[1]InApkStringTable!$1:$1,0),0),
"스트링없음")))</f>
        <v/>
      </c>
      <c r="L1927" t="b">
        <v>1</v>
      </c>
      <c r="N1927" t="str">
        <f>IF(ISBLANK(M1927),"",IF(ISERROR(VLOOKUP(M1927,MapTable!$A:$A,1,0)),"맵없음",""))</f>
        <v/>
      </c>
      <c r="O1927">
        <f t="shared" si="121"/>
        <v>4</v>
      </c>
      <c r="Q1927">
        <f t="shared" si="122"/>
        <v>4</v>
      </c>
      <c r="R1927" t="b">
        <f t="shared" ca="1" si="123"/>
        <v>0</v>
      </c>
      <c r="T1927" t="b">
        <f t="shared" ca="1" si="124"/>
        <v>0</v>
      </c>
      <c r="X1927" t="str">
        <f>IF(ISBLANK(W1927),"",
IF(ISERROR(FIND(",",W1927)),
  IF(ISERROR(VLOOKUP(W1927,MapTable!$A:$A,1,0)),"맵없음",
  ""),
IF(ISERROR(FIND(",",W1927,FIND(",",W1927)+1)),
  IF(OR(ISERROR(VLOOKUP(LEFT(W1927,FIND(",",W1927)-1),MapTable!$A:$A,1,0)),ISERROR(VLOOKUP(TRIM(MID(W1927,FIND(",",W1927)+1,999)),MapTable!$A:$A,1,0))),"맵없음",
  ""),
IF(ISERROR(FIND(",",W1927,FIND(",",W1927,FIND(",",W1927)+1)+1)),
  IF(OR(ISERROR(VLOOKUP(LEFT(W1927,FIND(",",W1927)-1),MapTable!$A:$A,1,0)),ISERROR(VLOOKUP(TRIM(MID(W1927,FIND(",",W1927)+1,FIND(",",W1927,FIND(",",W1927)+1)-FIND(",",W1927)-1)),MapTable!$A:$A,1,0)),ISERROR(VLOOKUP(TRIM(MID(W1927,FIND(",",W1927,FIND(",",W1927)+1)+1,999)),MapTable!$A:$A,1,0))),"맵없음",
  ""),
IF(ISERROR(FIND(",",W1927,FIND(",",W1927,FIND(",",W1927,FIND(",",W1927)+1)+1)+1)),
  IF(OR(ISERROR(VLOOKUP(LEFT(W1927,FIND(",",W1927)-1),MapTable!$A:$A,1,0)),ISERROR(VLOOKUP(TRIM(MID(W1927,FIND(",",W1927)+1,FIND(",",W1927,FIND(",",W1927)+1)-FIND(",",W1927)-1)),MapTable!$A:$A,1,0)),ISERROR(VLOOKUP(TRIM(MID(W1927,FIND(",",W1927,FIND(",",W1927)+1)+1,FIND(",",W1927,FIND(",",W1927,FIND(",",W1927)+1)+1)-FIND(",",W1927,FIND(",",W1927)+1)-1)),MapTable!$A:$A,1,0)),ISERROR(VLOOKUP(TRIM(MID(W1927,FIND(",",W1927,FIND(",",W1927,FIND(",",W1927)+1)+1)+1,999)),MapTable!$A:$A,1,0))),"맵없음",
  ""),
)))))</f>
        <v/>
      </c>
      <c r="AC1927" t="str">
        <f>IF(ISBLANK(AB1927),"",IF(ISERROR(VLOOKUP(AB1927,[3]DropTable!$A:$A,1,0)),"드랍없음",""))</f>
        <v/>
      </c>
      <c r="AE1927" t="str">
        <f>IF(ISBLANK(AD1927),"",IF(ISERROR(VLOOKUP(AD1927,[3]DropTable!$A:$A,1,0)),"드랍없음",""))</f>
        <v/>
      </c>
      <c r="AG1927">
        <v>9.8000000000000007</v>
      </c>
      <c r="AH1927">
        <v>1</v>
      </c>
    </row>
    <row r="1928" spans="1:34" x14ac:dyDescent="0.3">
      <c r="A1928">
        <v>16</v>
      </c>
      <c r="B1928">
        <v>37</v>
      </c>
      <c r="C1928">
        <f>IF(OR($L1928=TRUE,$A1928=0,MOD($A1928,ChapterTable!$S$20)&lt;&gt;0),
MAX(0,INT(($B1928+ChapterTable!$Q$26+VLOOKUP(SUBSTITUTE(C$1,"성장단계","")&amp;"단계오프셋",ChapterTable!$S:$T,2,0))/ChapterTable!$Q$23)),
MAX(0,INT(($B1928+ChapterTable!$S$26+VLOOKUP(SUBSTITUTE(C$1,"성장단계","")&amp;"보스단계오프셋",ChapterTable!$S:$T,2,0))/ChapterTable!$S$23)))</f>
        <v>4</v>
      </c>
      <c r="D1928">
        <f>IF(OR($L1928=TRUE,$A1928=0,MOD($A1928,ChapterTable!$S$20)&lt;&gt;0),
MAX(0,INT(($B1928+ChapterTable!$Q$26+VLOOKUP(SUBSTITUTE(D$1,"성장단계","")&amp;"단계오프셋",ChapterTable!$S:$T,2,0))/ChapterTable!$Q$23)),
MAX(0,INT(($B1928+ChapterTable!$S$26+VLOOKUP(SUBSTITUTE(D$1,"성장단계","")&amp;"보스단계오프셋",ChapterTable!$S:$T,2,0))/ChapterTable!$S$23)))</f>
        <v>3</v>
      </c>
      <c r="E1928" s="1">
        <f ca="1">IF(AND($A1928=0,$B1928=1),
    VLOOKUP(1,ChapterTable!$1:$1048576,MATCH("최종"&amp;SUBSTITUTE(SUBSTITUTE(E$1,"standard",""),"|Float",""),ChapterTable!$1:$1,0),0)*ChapterTable!$Q$17,
  IF(AND($A1928=0,$B1928=0),
    E1929,
  IF($B1928=0,
    VLOOKUP($A1928,ChapterTable!$1:$1048576,MATCH("최종"&amp;SUBSTITUTE(SUBSTITUTE(E$1,"standard",""),"|Float",""),ChapterTable!$1:$1,0),0),
  IF($B1928=1,
    IF($L1928=FALSE,
      VLOOKUP($A1928,ChapterTable!$1:$1048576,MATCH("최종"&amp;SUBSTITUTE(SUBSTITUTE(E$1,"standard",""),"|Float",""),ChapterTable!$1:$1,0),0),
      VLOOKUP($A1928-ChapterTable!$Q$11,ChapterTable!$1:$1048576,MATCH("최종"&amp;SUBSTITUTE(SUBSTITUTE(E$1,"standard",""),"|Float",""),ChapterTable!$1:$1,0),0)*ChapterTable!$Q$14
    ),
  OFFSET(E1928,-$B1928+IF($L1928,1,0),0)*
    (VLOOKUP(SUBSTITUTE(SUBSTITUTE(E$1,"standard",""),"|Float","")&amp;"인게임누적곱배수",ChapterTable!$S:$T,2,0)^C1928
    +VLOOKUP(SUBSTITUTE(SUBSTITUTE(E$1,"standard",""),"|Float","")&amp;"인게임누적합배수",ChapterTable!$S:$T,2,0)*C1928)
  )
  )
  )
)</f>
        <v>107196.42436523437</v>
      </c>
      <c r="F1928" s="1">
        <f ca="1">IF(AND($A1928=0,$B1928=1),
    VLOOKUP(1,ChapterTable!$1:$1048576,MATCH("최종"&amp;SUBSTITUTE(SUBSTITUTE(F$1,"standard",""),"|Float",""),ChapterTable!$1:$1,0),0)*ChapterTable!$Q$17,
  IF(AND($A1928=0,$B1928=0),
    F1929,
  IF($B1928=0,
    VLOOKUP($A1928,ChapterTable!$1:$1048576,MATCH("최종"&amp;SUBSTITUTE(SUBSTITUTE(F$1,"standard",""),"|Float",""),ChapterTable!$1:$1,0),0),
  IF($B1928=1,
    IF($L1928=FALSE,
      VLOOKUP($A1928,ChapterTable!$1:$1048576,MATCH("최종"&amp;SUBSTITUTE(SUBSTITUTE(F$1,"standard",""),"|Float",""),ChapterTable!$1:$1,0),0),
      VLOOKUP($A1928-ChapterTable!$Q$11,ChapterTable!$1:$1048576,MATCH("최종"&amp;SUBSTITUTE(SUBSTITUTE(F$1,"standard",""),"|Float",""),ChapterTable!$1:$1,0),0)*ChapterTable!$Q$14
    ),
  OFFSET(F1928,-$B1928+IF($L1928,1,0),0)*
    (VLOOKUP(SUBSTITUTE(SUBSTITUTE(F$1,"standard",""),"|Float","")&amp;"인게임누적곱배수",ChapterTable!$S:$T,2,0)^D1928
    +VLOOKUP(SUBSTITUTE(SUBSTITUTE(F$1,"standard",""),"|Float","")&amp;"인게임누적합배수",ChapterTable!$S:$T,2,0)*D1928)
  )
  )
  )
)</f>
        <v>39702.37939453125</v>
      </c>
      <c r="G1928" t="s">
        <v>76</v>
      </c>
      <c r="J1928" t="str">
        <f>IF(ISBLANK(I1928),"",
IFERROR(VLOOKUP(I1928,[1]StringTable!$1:$1048576,MATCH([1]StringTable!$B$1,[1]StringTable!$1:$1,0),0),
IFERROR(VLOOKUP(I1928,[1]InApkStringTable!$1:$1048576,MATCH([1]InApkStringTable!$B$1,[1]InApkStringTable!$1:$1,0),0),
"스트링없음")))</f>
        <v/>
      </c>
      <c r="L1928" t="b">
        <v>1</v>
      </c>
      <c r="N1928" t="str">
        <f>IF(ISBLANK(M1928),"",IF(ISERROR(VLOOKUP(M1928,MapTable!$A:$A,1,0)),"맵없음",""))</f>
        <v/>
      </c>
      <c r="O1928">
        <f t="shared" si="121"/>
        <v>4</v>
      </c>
      <c r="Q1928">
        <f t="shared" si="122"/>
        <v>4</v>
      </c>
      <c r="R1928" t="b">
        <f t="shared" ca="1" si="123"/>
        <v>0</v>
      </c>
      <c r="T1928" t="b">
        <f t="shared" ca="1" si="124"/>
        <v>0</v>
      </c>
      <c r="X1928" t="str">
        <f>IF(ISBLANK(W1928),"",
IF(ISERROR(FIND(",",W1928)),
  IF(ISERROR(VLOOKUP(W1928,MapTable!$A:$A,1,0)),"맵없음",
  ""),
IF(ISERROR(FIND(",",W1928,FIND(",",W1928)+1)),
  IF(OR(ISERROR(VLOOKUP(LEFT(W1928,FIND(",",W1928)-1),MapTable!$A:$A,1,0)),ISERROR(VLOOKUP(TRIM(MID(W1928,FIND(",",W1928)+1,999)),MapTable!$A:$A,1,0))),"맵없음",
  ""),
IF(ISERROR(FIND(",",W1928,FIND(",",W1928,FIND(",",W1928)+1)+1)),
  IF(OR(ISERROR(VLOOKUP(LEFT(W1928,FIND(",",W1928)-1),MapTable!$A:$A,1,0)),ISERROR(VLOOKUP(TRIM(MID(W1928,FIND(",",W1928)+1,FIND(",",W1928,FIND(",",W1928)+1)-FIND(",",W1928)-1)),MapTable!$A:$A,1,0)),ISERROR(VLOOKUP(TRIM(MID(W1928,FIND(",",W1928,FIND(",",W1928)+1)+1,999)),MapTable!$A:$A,1,0))),"맵없음",
  ""),
IF(ISERROR(FIND(",",W1928,FIND(",",W1928,FIND(",",W1928,FIND(",",W1928)+1)+1)+1)),
  IF(OR(ISERROR(VLOOKUP(LEFT(W1928,FIND(",",W1928)-1),MapTable!$A:$A,1,0)),ISERROR(VLOOKUP(TRIM(MID(W1928,FIND(",",W1928)+1,FIND(",",W1928,FIND(",",W1928)+1)-FIND(",",W1928)-1)),MapTable!$A:$A,1,0)),ISERROR(VLOOKUP(TRIM(MID(W1928,FIND(",",W1928,FIND(",",W1928)+1)+1,FIND(",",W1928,FIND(",",W1928,FIND(",",W1928)+1)+1)-FIND(",",W1928,FIND(",",W1928)+1)-1)),MapTable!$A:$A,1,0)),ISERROR(VLOOKUP(TRIM(MID(W1928,FIND(",",W1928,FIND(",",W1928,FIND(",",W1928)+1)+1)+1,999)),MapTable!$A:$A,1,0))),"맵없음",
  ""),
)))))</f>
        <v/>
      </c>
      <c r="AC1928" t="str">
        <f>IF(ISBLANK(AB1928),"",IF(ISERROR(VLOOKUP(AB1928,[3]DropTable!$A:$A,1,0)),"드랍없음",""))</f>
        <v/>
      </c>
      <c r="AE1928" t="str">
        <f>IF(ISBLANK(AD1928),"",IF(ISERROR(VLOOKUP(AD1928,[3]DropTable!$A:$A,1,0)),"드랍없음",""))</f>
        <v/>
      </c>
      <c r="AG1928">
        <v>9.8000000000000007</v>
      </c>
      <c r="AH1928">
        <v>1</v>
      </c>
    </row>
    <row r="1929" spans="1:34" x14ac:dyDescent="0.3">
      <c r="A1929">
        <v>16</v>
      </c>
      <c r="B1929">
        <v>38</v>
      </c>
      <c r="C1929">
        <f>IF(OR($L1929=TRUE,$A1929=0,MOD($A1929,ChapterTable!$S$20)&lt;&gt;0),
MAX(0,INT(($B1929+ChapterTable!$Q$26+VLOOKUP(SUBSTITUTE(C$1,"성장단계","")&amp;"단계오프셋",ChapterTable!$S:$T,2,0))/ChapterTable!$Q$23)),
MAX(0,INT(($B1929+ChapterTable!$S$26+VLOOKUP(SUBSTITUTE(C$1,"성장단계","")&amp;"보스단계오프셋",ChapterTable!$S:$T,2,0))/ChapterTable!$S$23)))</f>
        <v>4</v>
      </c>
      <c r="D1929">
        <f>IF(OR($L1929=TRUE,$A1929=0,MOD($A1929,ChapterTable!$S$20)&lt;&gt;0),
MAX(0,INT(($B1929+ChapterTable!$Q$26+VLOOKUP(SUBSTITUTE(D$1,"성장단계","")&amp;"단계오프셋",ChapterTable!$S:$T,2,0))/ChapterTable!$Q$23)),
MAX(0,INT(($B1929+ChapterTable!$S$26+VLOOKUP(SUBSTITUTE(D$1,"성장단계","")&amp;"보스단계오프셋",ChapterTable!$S:$T,2,0))/ChapterTable!$S$23)))</f>
        <v>3</v>
      </c>
      <c r="E1929" s="1">
        <f ca="1">IF(AND($A1929=0,$B1929=1),
    VLOOKUP(1,ChapterTable!$1:$1048576,MATCH("최종"&amp;SUBSTITUTE(SUBSTITUTE(E$1,"standard",""),"|Float",""),ChapterTable!$1:$1,0),0)*ChapterTable!$Q$17,
  IF(AND($A1929=0,$B1929=0),
    E1930,
  IF($B1929=0,
    VLOOKUP($A1929,ChapterTable!$1:$1048576,MATCH("최종"&amp;SUBSTITUTE(SUBSTITUTE(E$1,"standard",""),"|Float",""),ChapterTable!$1:$1,0),0),
  IF($B1929=1,
    IF($L1929=FALSE,
      VLOOKUP($A1929,ChapterTable!$1:$1048576,MATCH("최종"&amp;SUBSTITUTE(SUBSTITUTE(E$1,"standard",""),"|Float",""),ChapterTable!$1:$1,0),0),
      VLOOKUP($A1929-ChapterTable!$Q$11,ChapterTable!$1:$1048576,MATCH("최종"&amp;SUBSTITUTE(SUBSTITUTE(E$1,"standard",""),"|Float",""),ChapterTable!$1:$1,0),0)*ChapterTable!$Q$14
    ),
  OFFSET(E1929,-$B1929+IF($L1929,1,0),0)*
    (VLOOKUP(SUBSTITUTE(SUBSTITUTE(E$1,"standard",""),"|Float","")&amp;"인게임누적곱배수",ChapterTable!$S:$T,2,0)^C1929
    +VLOOKUP(SUBSTITUTE(SUBSTITUTE(E$1,"standard",""),"|Float","")&amp;"인게임누적합배수",ChapterTable!$S:$T,2,0)*C1929)
  )
  )
  )
)</f>
        <v>107196.42436523437</v>
      </c>
      <c r="F1929" s="1">
        <f ca="1">IF(AND($A1929=0,$B1929=1),
    VLOOKUP(1,ChapterTable!$1:$1048576,MATCH("최종"&amp;SUBSTITUTE(SUBSTITUTE(F$1,"standard",""),"|Float",""),ChapterTable!$1:$1,0),0)*ChapterTable!$Q$17,
  IF(AND($A1929=0,$B1929=0),
    F1930,
  IF($B1929=0,
    VLOOKUP($A1929,ChapterTable!$1:$1048576,MATCH("최종"&amp;SUBSTITUTE(SUBSTITUTE(F$1,"standard",""),"|Float",""),ChapterTable!$1:$1,0),0),
  IF($B1929=1,
    IF($L1929=FALSE,
      VLOOKUP($A1929,ChapterTable!$1:$1048576,MATCH("최종"&amp;SUBSTITUTE(SUBSTITUTE(F$1,"standard",""),"|Float",""),ChapterTable!$1:$1,0),0),
      VLOOKUP($A1929-ChapterTable!$Q$11,ChapterTable!$1:$1048576,MATCH("최종"&amp;SUBSTITUTE(SUBSTITUTE(F$1,"standard",""),"|Float",""),ChapterTable!$1:$1,0),0)*ChapterTable!$Q$14
    ),
  OFFSET(F1929,-$B1929+IF($L1929,1,0),0)*
    (VLOOKUP(SUBSTITUTE(SUBSTITUTE(F$1,"standard",""),"|Float","")&amp;"인게임누적곱배수",ChapterTable!$S:$T,2,0)^D1929
    +VLOOKUP(SUBSTITUTE(SUBSTITUTE(F$1,"standard",""),"|Float","")&amp;"인게임누적합배수",ChapterTable!$S:$T,2,0)*D1929)
  )
  )
  )
)</f>
        <v>39702.37939453125</v>
      </c>
      <c r="G1929" t="s">
        <v>76</v>
      </c>
      <c r="J1929" t="str">
        <f>IF(ISBLANK(I1929),"",
IFERROR(VLOOKUP(I1929,[1]StringTable!$1:$1048576,MATCH([1]StringTable!$B$1,[1]StringTable!$1:$1,0),0),
IFERROR(VLOOKUP(I1929,[1]InApkStringTable!$1:$1048576,MATCH([1]InApkStringTable!$B$1,[1]InApkStringTable!$1:$1,0),0),
"스트링없음")))</f>
        <v/>
      </c>
      <c r="L1929" t="b">
        <v>1</v>
      </c>
      <c r="N1929" t="str">
        <f>IF(ISBLANK(M1929),"",IF(ISERROR(VLOOKUP(M1929,MapTable!$A:$A,1,0)),"맵없음",""))</f>
        <v/>
      </c>
      <c r="O1929">
        <f t="shared" si="121"/>
        <v>4</v>
      </c>
      <c r="Q1929">
        <f t="shared" si="122"/>
        <v>4</v>
      </c>
      <c r="R1929" t="b">
        <f t="shared" ca="1" si="123"/>
        <v>0</v>
      </c>
      <c r="T1929" t="b">
        <f t="shared" ca="1" si="124"/>
        <v>0</v>
      </c>
      <c r="X1929" t="str">
        <f>IF(ISBLANK(W1929),"",
IF(ISERROR(FIND(",",W1929)),
  IF(ISERROR(VLOOKUP(W1929,MapTable!$A:$A,1,0)),"맵없음",
  ""),
IF(ISERROR(FIND(",",W1929,FIND(",",W1929)+1)),
  IF(OR(ISERROR(VLOOKUP(LEFT(W1929,FIND(",",W1929)-1),MapTable!$A:$A,1,0)),ISERROR(VLOOKUP(TRIM(MID(W1929,FIND(",",W1929)+1,999)),MapTable!$A:$A,1,0))),"맵없음",
  ""),
IF(ISERROR(FIND(",",W1929,FIND(",",W1929,FIND(",",W1929)+1)+1)),
  IF(OR(ISERROR(VLOOKUP(LEFT(W1929,FIND(",",W1929)-1),MapTable!$A:$A,1,0)),ISERROR(VLOOKUP(TRIM(MID(W1929,FIND(",",W1929)+1,FIND(",",W1929,FIND(",",W1929)+1)-FIND(",",W1929)-1)),MapTable!$A:$A,1,0)),ISERROR(VLOOKUP(TRIM(MID(W1929,FIND(",",W1929,FIND(",",W1929)+1)+1,999)),MapTable!$A:$A,1,0))),"맵없음",
  ""),
IF(ISERROR(FIND(",",W1929,FIND(",",W1929,FIND(",",W1929,FIND(",",W1929)+1)+1)+1)),
  IF(OR(ISERROR(VLOOKUP(LEFT(W1929,FIND(",",W1929)-1),MapTable!$A:$A,1,0)),ISERROR(VLOOKUP(TRIM(MID(W1929,FIND(",",W1929)+1,FIND(",",W1929,FIND(",",W1929)+1)-FIND(",",W1929)-1)),MapTable!$A:$A,1,0)),ISERROR(VLOOKUP(TRIM(MID(W1929,FIND(",",W1929,FIND(",",W1929)+1)+1,FIND(",",W1929,FIND(",",W1929,FIND(",",W1929)+1)+1)-FIND(",",W1929,FIND(",",W1929)+1)-1)),MapTable!$A:$A,1,0)),ISERROR(VLOOKUP(TRIM(MID(W1929,FIND(",",W1929,FIND(",",W1929,FIND(",",W1929)+1)+1)+1,999)),MapTable!$A:$A,1,0))),"맵없음",
  ""),
)))))</f>
        <v/>
      </c>
      <c r="AC1929" t="str">
        <f>IF(ISBLANK(AB1929),"",IF(ISERROR(VLOOKUP(AB1929,[3]DropTable!$A:$A,1,0)),"드랍없음",""))</f>
        <v/>
      </c>
      <c r="AE1929" t="str">
        <f>IF(ISBLANK(AD1929),"",IF(ISERROR(VLOOKUP(AD1929,[3]DropTable!$A:$A,1,0)),"드랍없음",""))</f>
        <v/>
      </c>
      <c r="AG1929">
        <v>9.8000000000000007</v>
      </c>
      <c r="AH1929">
        <v>1</v>
      </c>
    </row>
    <row r="1930" spans="1:34" x14ac:dyDescent="0.3">
      <c r="A1930">
        <v>16</v>
      </c>
      <c r="B1930">
        <v>39</v>
      </c>
      <c r="C1930">
        <f>IF(OR($L1930=TRUE,$A1930=0,MOD($A1930,ChapterTable!$S$20)&lt;&gt;0),
MAX(0,INT(($B1930+ChapterTable!$Q$26+VLOOKUP(SUBSTITUTE(C$1,"성장단계","")&amp;"단계오프셋",ChapterTable!$S:$T,2,0))/ChapterTable!$Q$23)),
MAX(0,INT(($B1930+ChapterTable!$S$26+VLOOKUP(SUBSTITUTE(C$1,"성장단계","")&amp;"보스단계오프셋",ChapterTable!$S:$T,2,0))/ChapterTable!$S$23)))</f>
        <v>4</v>
      </c>
      <c r="D1930">
        <f>IF(OR($L1930=TRUE,$A1930=0,MOD($A1930,ChapterTable!$S$20)&lt;&gt;0),
MAX(0,INT(($B1930+ChapterTable!$Q$26+VLOOKUP(SUBSTITUTE(D$1,"성장단계","")&amp;"단계오프셋",ChapterTable!$S:$T,2,0))/ChapterTable!$Q$23)),
MAX(0,INT(($B1930+ChapterTable!$S$26+VLOOKUP(SUBSTITUTE(D$1,"성장단계","")&amp;"보스단계오프셋",ChapterTable!$S:$T,2,0))/ChapterTable!$S$23)))</f>
        <v>3</v>
      </c>
      <c r="E1930" s="1">
        <f ca="1">IF(AND($A1930=0,$B1930=1),
    VLOOKUP(1,ChapterTable!$1:$1048576,MATCH("최종"&amp;SUBSTITUTE(SUBSTITUTE(E$1,"standard",""),"|Float",""),ChapterTable!$1:$1,0),0)*ChapterTable!$Q$17,
  IF(AND($A1930=0,$B1930=0),
    E1931,
  IF($B1930=0,
    VLOOKUP($A1930,ChapterTable!$1:$1048576,MATCH("최종"&amp;SUBSTITUTE(SUBSTITUTE(E$1,"standard",""),"|Float",""),ChapterTable!$1:$1,0),0),
  IF($B1930=1,
    IF($L1930=FALSE,
      VLOOKUP($A1930,ChapterTable!$1:$1048576,MATCH("최종"&amp;SUBSTITUTE(SUBSTITUTE(E$1,"standard",""),"|Float",""),ChapterTable!$1:$1,0),0),
      VLOOKUP($A1930-ChapterTable!$Q$11,ChapterTable!$1:$1048576,MATCH("최종"&amp;SUBSTITUTE(SUBSTITUTE(E$1,"standard",""),"|Float",""),ChapterTable!$1:$1,0),0)*ChapterTable!$Q$14
    ),
  OFFSET(E1930,-$B1930+IF($L1930,1,0),0)*
    (VLOOKUP(SUBSTITUTE(SUBSTITUTE(E$1,"standard",""),"|Float","")&amp;"인게임누적곱배수",ChapterTable!$S:$T,2,0)^C1930
    +VLOOKUP(SUBSTITUTE(SUBSTITUTE(E$1,"standard",""),"|Float","")&amp;"인게임누적합배수",ChapterTable!$S:$T,2,0)*C1930)
  )
  )
  )
)</f>
        <v>107196.42436523437</v>
      </c>
      <c r="F1930" s="1">
        <f ca="1">IF(AND($A1930=0,$B1930=1),
    VLOOKUP(1,ChapterTable!$1:$1048576,MATCH("최종"&amp;SUBSTITUTE(SUBSTITUTE(F$1,"standard",""),"|Float",""),ChapterTable!$1:$1,0),0)*ChapterTable!$Q$17,
  IF(AND($A1930=0,$B1930=0),
    F1931,
  IF($B1930=0,
    VLOOKUP($A1930,ChapterTable!$1:$1048576,MATCH("최종"&amp;SUBSTITUTE(SUBSTITUTE(F$1,"standard",""),"|Float",""),ChapterTable!$1:$1,0),0),
  IF($B1930=1,
    IF($L1930=FALSE,
      VLOOKUP($A1930,ChapterTable!$1:$1048576,MATCH("최종"&amp;SUBSTITUTE(SUBSTITUTE(F$1,"standard",""),"|Float",""),ChapterTable!$1:$1,0),0),
      VLOOKUP($A1930-ChapterTable!$Q$11,ChapterTable!$1:$1048576,MATCH("최종"&amp;SUBSTITUTE(SUBSTITUTE(F$1,"standard",""),"|Float",""),ChapterTable!$1:$1,0),0)*ChapterTable!$Q$14
    ),
  OFFSET(F1930,-$B1930+IF($L1930,1,0),0)*
    (VLOOKUP(SUBSTITUTE(SUBSTITUTE(F$1,"standard",""),"|Float","")&amp;"인게임누적곱배수",ChapterTable!$S:$T,2,0)^D1930
    +VLOOKUP(SUBSTITUTE(SUBSTITUTE(F$1,"standard",""),"|Float","")&amp;"인게임누적합배수",ChapterTable!$S:$T,2,0)*D1930)
  )
  )
  )
)</f>
        <v>39702.37939453125</v>
      </c>
      <c r="G1930" t="s">
        <v>76</v>
      </c>
      <c r="J1930" t="str">
        <f>IF(ISBLANK(I1930),"",
IFERROR(VLOOKUP(I1930,[1]StringTable!$1:$1048576,MATCH([1]StringTable!$B$1,[1]StringTable!$1:$1,0),0),
IFERROR(VLOOKUP(I1930,[1]InApkStringTable!$1:$1048576,MATCH([1]InApkStringTable!$B$1,[1]InApkStringTable!$1:$1,0),0),
"스트링없음")))</f>
        <v/>
      </c>
      <c r="L1930" t="b">
        <v>1</v>
      </c>
      <c r="N1930" t="str">
        <f>IF(ISBLANK(M1930),"",IF(ISERROR(VLOOKUP(M1930,MapTable!$A:$A,1,0)),"맵없음",""))</f>
        <v/>
      </c>
      <c r="O1930">
        <f t="shared" si="121"/>
        <v>94</v>
      </c>
      <c r="Q1930">
        <f t="shared" si="122"/>
        <v>94</v>
      </c>
      <c r="R1930" t="b">
        <f t="shared" ca="1" si="123"/>
        <v>1</v>
      </c>
      <c r="T1930" t="b">
        <f t="shared" ca="1" si="124"/>
        <v>1</v>
      </c>
      <c r="X1930" t="str">
        <f>IF(ISBLANK(W1930),"",
IF(ISERROR(FIND(",",W1930)),
  IF(ISERROR(VLOOKUP(W1930,MapTable!$A:$A,1,0)),"맵없음",
  ""),
IF(ISERROR(FIND(",",W1930,FIND(",",W1930)+1)),
  IF(OR(ISERROR(VLOOKUP(LEFT(W1930,FIND(",",W1930)-1),MapTable!$A:$A,1,0)),ISERROR(VLOOKUP(TRIM(MID(W1930,FIND(",",W1930)+1,999)),MapTable!$A:$A,1,0))),"맵없음",
  ""),
IF(ISERROR(FIND(",",W1930,FIND(",",W1930,FIND(",",W1930)+1)+1)),
  IF(OR(ISERROR(VLOOKUP(LEFT(W1930,FIND(",",W1930)-1),MapTable!$A:$A,1,0)),ISERROR(VLOOKUP(TRIM(MID(W1930,FIND(",",W1930)+1,FIND(",",W1930,FIND(",",W1930)+1)-FIND(",",W1930)-1)),MapTable!$A:$A,1,0)),ISERROR(VLOOKUP(TRIM(MID(W1930,FIND(",",W1930,FIND(",",W1930)+1)+1,999)),MapTable!$A:$A,1,0))),"맵없음",
  ""),
IF(ISERROR(FIND(",",W1930,FIND(",",W1930,FIND(",",W1930,FIND(",",W1930)+1)+1)+1)),
  IF(OR(ISERROR(VLOOKUP(LEFT(W1930,FIND(",",W1930)-1),MapTable!$A:$A,1,0)),ISERROR(VLOOKUP(TRIM(MID(W1930,FIND(",",W1930)+1,FIND(",",W1930,FIND(",",W1930)+1)-FIND(",",W1930)-1)),MapTable!$A:$A,1,0)),ISERROR(VLOOKUP(TRIM(MID(W1930,FIND(",",W1930,FIND(",",W1930)+1)+1,FIND(",",W1930,FIND(",",W1930,FIND(",",W1930)+1)+1)-FIND(",",W1930,FIND(",",W1930)+1)-1)),MapTable!$A:$A,1,0)),ISERROR(VLOOKUP(TRIM(MID(W1930,FIND(",",W1930,FIND(",",W1930,FIND(",",W1930)+1)+1)+1,999)),MapTable!$A:$A,1,0))),"맵없음",
  ""),
)))))</f>
        <v/>
      </c>
      <c r="AC1930" t="str">
        <f>IF(ISBLANK(AB1930),"",IF(ISERROR(VLOOKUP(AB1930,[3]DropTable!$A:$A,1,0)),"드랍없음",""))</f>
        <v/>
      </c>
      <c r="AE1930" t="str">
        <f>IF(ISBLANK(AD1930),"",IF(ISERROR(VLOOKUP(AD1930,[3]DropTable!$A:$A,1,0)),"드랍없음",""))</f>
        <v/>
      </c>
      <c r="AG1930">
        <v>9.8000000000000007</v>
      </c>
      <c r="AH1930">
        <v>1</v>
      </c>
    </row>
    <row r="1931" spans="1:34" x14ac:dyDescent="0.3">
      <c r="A1931">
        <v>16</v>
      </c>
      <c r="B1931">
        <v>40</v>
      </c>
      <c r="C1931">
        <f>IF(OR($L1931=TRUE,$A1931=0,MOD($A1931,ChapterTable!$S$20)&lt;&gt;0),
MAX(0,INT(($B1931+ChapterTable!$Q$26+VLOOKUP(SUBSTITUTE(C$1,"성장단계","")&amp;"단계오프셋",ChapterTable!$S:$T,2,0))/ChapterTable!$Q$23)),
MAX(0,INT(($B1931+ChapterTable!$S$26+VLOOKUP(SUBSTITUTE(C$1,"성장단계","")&amp;"보스단계오프셋",ChapterTable!$S:$T,2,0))/ChapterTable!$S$23)))</f>
        <v>4</v>
      </c>
      <c r="D1931">
        <f>IF(OR($L1931=TRUE,$A1931=0,MOD($A1931,ChapterTable!$S$20)&lt;&gt;0),
MAX(0,INT(($B1931+ChapterTable!$Q$26+VLOOKUP(SUBSTITUTE(D$1,"성장단계","")&amp;"단계오프셋",ChapterTable!$S:$T,2,0))/ChapterTable!$Q$23)),
MAX(0,INT(($B1931+ChapterTable!$S$26+VLOOKUP(SUBSTITUTE(D$1,"성장단계","")&amp;"보스단계오프셋",ChapterTable!$S:$T,2,0))/ChapterTable!$S$23)))</f>
        <v>3</v>
      </c>
      <c r="E1931" s="1">
        <f ca="1">IF(AND($A1931=0,$B1931=1),
    VLOOKUP(1,ChapterTable!$1:$1048576,MATCH("최종"&amp;SUBSTITUTE(SUBSTITUTE(E$1,"standard",""),"|Float",""),ChapterTable!$1:$1,0),0)*ChapterTable!$Q$17,
  IF(AND($A1931=0,$B1931=0),
    E1932,
  IF($B1931=0,
    VLOOKUP($A1931,ChapterTable!$1:$1048576,MATCH("최종"&amp;SUBSTITUTE(SUBSTITUTE(E$1,"standard",""),"|Float",""),ChapterTable!$1:$1,0),0),
  IF($B1931=1,
    IF($L1931=FALSE,
      VLOOKUP($A1931,ChapterTable!$1:$1048576,MATCH("최종"&amp;SUBSTITUTE(SUBSTITUTE(E$1,"standard",""),"|Float",""),ChapterTable!$1:$1,0),0),
      VLOOKUP($A1931-ChapterTable!$Q$11,ChapterTable!$1:$1048576,MATCH("최종"&amp;SUBSTITUTE(SUBSTITUTE(E$1,"standard",""),"|Float",""),ChapterTable!$1:$1,0),0)*ChapterTable!$Q$14
    ),
  OFFSET(E1931,-$B1931+IF($L1931,1,0),0)*
    (VLOOKUP(SUBSTITUTE(SUBSTITUTE(E$1,"standard",""),"|Float","")&amp;"인게임누적곱배수",ChapterTable!$S:$T,2,0)^C1931
    +VLOOKUP(SUBSTITUTE(SUBSTITUTE(E$1,"standard",""),"|Float","")&amp;"인게임누적합배수",ChapterTable!$S:$T,2,0)*C1931)
  )
  )
  )
)</f>
        <v>107196.42436523437</v>
      </c>
      <c r="F1931" s="1">
        <f ca="1">IF(AND($A1931=0,$B1931=1),
    VLOOKUP(1,ChapterTable!$1:$1048576,MATCH("최종"&amp;SUBSTITUTE(SUBSTITUTE(F$1,"standard",""),"|Float",""),ChapterTable!$1:$1,0),0)*ChapterTable!$Q$17,
  IF(AND($A1931=0,$B1931=0),
    F1932,
  IF($B1931=0,
    VLOOKUP($A1931,ChapterTable!$1:$1048576,MATCH("최종"&amp;SUBSTITUTE(SUBSTITUTE(F$1,"standard",""),"|Float",""),ChapterTable!$1:$1,0),0),
  IF($B1931=1,
    IF($L1931=FALSE,
      VLOOKUP($A1931,ChapterTable!$1:$1048576,MATCH("최종"&amp;SUBSTITUTE(SUBSTITUTE(F$1,"standard",""),"|Float",""),ChapterTable!$1:$1,0),0),
      VLOOKUP($A1931-ChapterTable!$Q$11,ChapterTable!$1:$1048576,MATCH("최종"&amp;SUBSTITUTE(SUBSTITUTE(F$1,"standard",""),"|Float",""),ChapterTable!$1:$1,0),0)*ChapterTable!$Q$14
    ),
  OFFSET(F1931,-$B1931+IF($L1931,1,0),0)*
    (VLOOKUP(SUBSTITUTE(SUBSTITUTE(F$1,"standard",""),"|Float","")&amp;"인게임누적곱배수",ChapterTable!$S:$T,2,0)^D1931
    +VLOOKUP(SUBSTITUTE(SUBSTITUTE(F$1,"standard",""),"|Float","")&amp;"인게임누적합배수",ChapterTable!$S:$T,2,0)*D1931)
  )
  )
  )
)</f>
        <v>39702.37939453125</v>
      </c>
      <c r="G1931" t="s">
        <v>76</v>
      </c>
      <c r="J1931" t="str">
        <f>IF(ISBLANK(I1931),"",
IFERROR(VLOOKUP(I1931,[1]StringTable!$1:$1048576,MATCH([1]StringTable!$B$1,[1]StringTable!$1:$1,0),0),
IFERROR(VLOOKUP(I1931,[1]InApkStringTable!$1:$1048576,MATCH([1]InApkStringTable!$B$1,[1]InApkStringTable!$1:$1,0),0),
"스트링없음")))</f>
        <v/>
      </c>
      <c r="L1931" t="b">
        <v>1</v>
      </c>
      <c r="N1931" t="str">
        <f>IF(ISBLANK(M1931),"",IF(ISERROR(VLOOKUP(M1931,MapTable!$A:$A,1,0)),"맵없음",""))</f>
        <v/>
      </c>
      <c r="O1931">
        <f t="shared" si="121"/>
        <v>21</v>
      </c>
      <c r="Q1931">
        <f t="shared" si="122"/>
        <v>21</v>
      </c>
      <c r="R1931" t="b">
        <f t="shared" ca="1" si="123"/>
        <v>0</v>
      </c>
      <c r="T1931" t="b">
        <f t="shared" ca="1" si="124"/>
        <v>0</v>
      </c>
      <c r="X1931" t="str">
        <f>IF(ISBLANK(W1931),"",
IF(ISERROR(FIND(",",W1931)),
  IF(ISERROR(VLOOKUP(W1931,MapTable!$A:$A,1,0)),"맵없음",
  ""),
IF(ISERROR(FIND(",",W1931,FIND(",",W1931)+1)),
  IF(OR(ISERROR(VLOOKUP(LEFT(W1931,FIND(",",W1931)-1),MapTable!$A:$A,1,0)),ISERROR(VLOOKUP(TRIM(MID(W1931,FIND(",",W1931)+1,999)),MapTable!$A:$A,1,0))),"맵없음",
  ""),
IF(ISERROR(FIND(",",W1931,FIND(",",W1931,FIND(",",W1931)+1)+1)),
  IF(OR(ISERROR(VLOOKUP(LEFT(W1931,FIND(",",W1931)-1),MapTable!$A:$A,1,0)),ISERROR(VLOOKUP(TRIM(MID(W1931,FIND(",",W1931)+1,FIND(",",W1931,FIND(",",W1931)+1)-FIND(",",W1931)-1)),MapTable!$A:$A,1,0)),ISERROR(VLOOKUP(TRIM(MID(W1931,FIND(",",W1931,FIND(",",W1931)+1)+1,999)),MapTable!$A:$A,1,0))),"맵없음",
  ""),
IF(ISERROR(FIND(",",W1931,FIND(",",W1931,FIND(",",W1931,FIND(",",W1931)+1)+1)+1)),
  IF(OR(ISERROR(VLOOKUP(LEFT(W1931,FIND(",",W1931)-1),MapTable!$A:$A,1,0)),ISERROR(VLOOKUP(TRIM(MID(W1931,FIND(",",W1931)+1,FIND(",",W1931,FIND(",",W1931)+1)-FIND(",",W1931)-1)),MapTable!$A:$A,1,0)),ISERROR(VLOOKUP(TRIM(MID(W1931,FIND(",",W1931,FIND(",",W1931)+1)+1,FIND(",",W1931,FIND(",",W1931,FIND(",",W1931)+1)+1)-FIND(",",W1931,FIND(",",W1931)+1)-1)),MapTable!$A:$A,1,0)),ISERROR(VLOOKUP(TRIM(MID(W1931,FIND(",",W1931,FIND(",",W1931,FIND(",",W1931)+1)+1)+1,999)),MapTable!$A:$A,1,0))),"맵없음",
  ""),
)))))</f>
        <v/>
      </c>
      <c r="AC1931" t="str">
        <f>IF(ISBLANK(AB1931),"",IF(ISERROR(VLOOKUP(AB1931,[3]DropTable!$A:$A,1,0)),"드랍없음",""))</f>
        <v/>
      </c>
      <c r="AE1931" t="str">
        <f>IF(ISBLANK(AD1931),"",IF(ISERROR(VLOOKUP(AD1931,[3]DropTable!$A:$A,1,0)),"드랍없음",""))</f>
        <v/>
      </c>
      <c r="AG1931">
        <v>9.8000000000000007</v>
      </c>
      <c r="AH1931">
        <v>1</v>
      </c>
    </row>
    <row r="1932" spans="1:34" x14ac:dyDescent="0.3">
      <c r="A1932">
        <v>16</v>
      </c>
      <c r="B1932">
        <v>41</v>
      </c>
      <c r="C1932">
        <f>IF(OR($L1932=TRUE,$A1932=0,MOD($A1932,ChapterTable!$S$20)&lt;&gt;0),
MAX(0,INT(($B1932+ChapterTable!$Q$26+VLOOKUP(SUBSTITUTE(C$1,"성장단계","")&amp;"단계오프셋",ChapterTable!$S:$T,2,0))/ChapterTable!$Q$23)),
MAX(0,INT(($B1932+ChapterTable!$S$26+VLOOKUP(SUBSTITUTE(C$1,"성장단계","")&amp;"보스단계오프셋",ChapterTable!$S:$T,2,0))/ChapterTable!$S$23)))</f>
        <v>4</v>
      </c>
      <c r="D1932">
        <f>IF(OR($L1932=TRUE,$A1932=0,MOD($A1932,ChapterTable!$S$20)&lt;&gt;0),
MAX(0,INT(($B1932+ChapterTable!$Q$26+VLOOKUP(SUBSTITUTE(D$1,"성장단계","")&amp;"단계오프셋",ChapterTable!$S:$T,2,0))/ChapterTable!$Q$23)),
MAX(0,INT(($B1932+ChapterTable!$S$26+VLOOKUP(SUBSTITUTE(D$1,"성장단계","")&amp;"보스단계오프셋",ChapterTable!$S:$T,2,0))/ChapterTable!$S$23)))</f>
        <v>4</v>
      </c>
      <c r="E1932" s="1">
        <f ca="1">IF(AND($A1932=0,$B1932=1),
    VLOOKUP(1,ChapterTable!$1:$1048576,MATCH("최종"&amp;SUBSTITUTE(SUBSTITUTE(E$1,"standard",""),"|Float",""),ChapterTable!$1:$1,0),0)*ChapterTable!$Q$17,
  IF(AND($A1932=0,$B1932=0),
    E1933,
  IF($B1932=0,
    VLOOKUP($A1932,ChapterTable!$1:$1048576,MATCH("최종"&amp;SUBSTITUTE(SUBSTITUTE(E$1,"standard",""),"|Float",""),ChapterTable!$1:$1,0),0),
  IF($B1932=1,
    IF($L1932=FALSE,
      VLOOKUP($A1932,ChapterTable!$1:$1048576,MATCH("최종"&amp;SUBSTITUTE(SUBSTITUTE(E$1,"standard",""),"|Float",""),ChapterTable!$1:$1,0),0),
      VLOOKUP($A1932-ChapterTable!$Q$11,ChapterTable!$1:$1048576,MATCH("최종"&amp;SUBSTITUTE(SUBSTITUTE(E$1,"standard",""),"|Float",""),ChapterTable!$1:$1,0),0)*ChapterTable!$Q$14
    ),
  OFFSET(E1932,-$B1932+IF($L1932,1,0),0)*
    (VLOOKUP(SUBSTITUTE(SUBSTITUTE(E$1,"standard",""),"|Float","")&amp;"인게임누적곱배수",ChapterTable!$S:$T,2,0)^C1932
    +VLOOKUP(SUBSTITUTE(SUBSTITUTE(E$1,"standard",""),"|Float","")&amp;"인게임누적합배수",ChapterTable!$S:$T,2,0)*C1932)
  )
  )
  )
)</f>
        <v>107196.42436523437</v>
      </c>
      <c r="F1932" s="1">
        <f ca="1">IF(AND($A1932=0,$B1932=1),
    VLOOKUP(1,ChapterTable!$1:$1048576,MATCH("최종"&amp;SUBSTITUTE(SUBSTITUTE(F$1,"standard",""),"|Float",""),ChapterTable!$1:$1,0),0)*ChapterTable!$Q$17,
  IF(AND($A1932=0,$B1932=0),
    F1933,
  IF($B1932=0,
    VLOOKUP($A1932,ChapterTable!$1:$1048576,MATCH("최종"&amp;SUBSTITUTE(SUBSTITUTE(F$1,"standard",""),"|Float",""),ChapterTable!$1:$1,0),0),
  IF($B1932=1,
    IF($L1932=FALSE,
      VLOOKUP($A1932,ChapterTable!$1:$1048576,MATCH("최종"&amp;SUBSTITUTE(SUBSTITUTE(F$1,"standard",""),"|Float",""),ChapterTable!$1:$1,0),0),
      VLOOKUP($A1932-ChapterTable!$Q$11,ChapterTable!$1:$1048576,MATCH("최종"&amp;SUBSTITUTE(SUBSTITUTE(F$1,"standard",""),"|Float",""),ChapterTable!$1:$1,0),0)*ChapterTable!$Q$14
    ),
  OFFSET(F1932,-$B1932+IF($L1932,1,0),0)*
    (VLOOKUP(SUBSTITUTE(SUBSTITUTE(F$1,"standard",""),"|Float","")&amp;"인게임누적곱배수",ChapterTable!$S:$T,2,0)^D1932
    +VLOOKUP(SUBSTITUTE(SUBSTITUTE(F$1,"standard",""),"|Float","")&amp;"인게임누적합배수",ChapterTable!$S:$T,2,0)*D1932)
  )
  )
  )
)</f>
        <v>44665.176818847656</v>
      </c>
      <c r="G1932" t="s">
        <v>76</v>
      </c>
      <c r="J1932" t="str">
        <f>IF(ISBLANK(I1932),"",
IFERROR(VLOOKUP(I1932,[1]StringTable!$1:$1048576,MATCH([1]StringTable!$B$1,[1]StringTable!$1:$1,0),0),
IFERROR(VLOOKUP(I1932,[1]InApkStringTable!$1:$1048576,MATCH([1]InApkStringTable!$B$1,[1]InApkStringTable!$1:$1,0),0),
"스트링없음")))</f>
        <v/>
      </c>
      <c r="L1932" t="b">
        <v>1</v>
      </c>
      <c r="N1932" t="str">
        <f>IF(ISBLANK(M1932),"",IF(ISERROR(VLOOKUP(M1932,MapTable!$A:$A,1,0)),"맵없음",""))</f>
        <v/>
      </c>
      <c r="O1932">
        <f t="shared" si="121"/>
        <v>5</v>
      </c>
      <c r="Q1932">
        <f t="shared" si="122"/>
        <v>5</v>
      </c>
      <c r="R1932" t="b">
        <f t="shared" ca="1" si="123"/>
        <v>0</v>
      </c>
      <c r="T1932" t="b">
        <f t="shared" ca="1" si="124"/>
        <v>0</v>
      </c>
      <c r="X1932" t="str">
        <f>IF(ISBLANK(W1932),"",
IF(ISERROR(FIND(",",W1932)),
  IF(ISERROR(VLOOKUP(W1932,MapTable!$A:$A,1,0)),"맵없음",
  ""),
IF(ISERROR(FIND(",",W1932,FIND(",",W1932)+1)),
  IF(OR(ISERROR(VLOOKUP(LEFT(W1932,FIND(",",W1932)-1),MapTable!$A:$A,1,0)),ISERROR(VLOOKUP(TRIM(MID(W1932,FIND(",",W1932)+1,999)),MapTable!$A:$A,1,0))),"맵없음",
  ""),
IF(ISERROR(FIND(",",W1932,FIND(",",W1932,FIND(",",W1932)+1)+1)),
  IF(OR(ISERROR(VLOOKUP(LEFT(W1932,FIND(",",W1932)-1),MapTable!$A:$A,1,0)),ISERROR(VLOOKUP(TRIM(MID(W1932,FIND(",",W1932)+1,FIND(",",W1932,FIND(",",W1932)+1)-FIND(",",W1932)-1)),MapTable!$A:$A,1,0)),ISERROR(VLOOKUP(TRIM(MID(W1932,FIND(",",W1932,FIND(",",W1932)+1)+1,999)),MapTable!$A:$A,1,0))),"맵없음",
  ""),
IF(ISERROR(FIND(",",W1932,FIND(",",W1932,FIND(",",W1932,FIND(",",W1932)+1)+1)+1)),
  IF(OR(ISERROR(VLOOKUP(LEFT(W1932,FIND(",",W1932)-1),MapTable!$A:$A,1,0)),ISERROR(VLOOKUP(TRIM(MID(W1932,FIND(",",W1932)+1,FIND(",",W1932,FIND(",",W1932)+1)-FIND(",",W1932)-1)),MapTable!$A:$A,1,0)),ISERROR(VLOOKUP(TRIM(MID(W1932,FIND(",",W1932,FIND(",",W1932)+1)+1,FIND(",",W1932,FIND(",",W1932,FIND(",",W1932)+1)+1)-FIND(",",W1932,FIND(",",W1932)+1)-1)),MapTable!$A:$A,1,0)),ISERROR(VLOOKUP(TRIM(MID(W1932,FIND(",",W1932,FIND(",",W1932,FIND(",",W1932)+1)+1)+1,999)),MapTable!$A:$A,1,0))),"맵없음",
  ""),
)))))</f>
        <v/>
      </c>
      <c r="AC1932" t="str">
        <f>IF(ISBLANK(AB1932),"",IF(ISERROR(VLOOKUP(AB1932,[3]DropTable!$A:$A,1,0)),"드랍없음",""))</f>
        <v/>
      </c>
      <c r="AE1932" t="str">
        <f>IF(ISBLANK(AD1932),"",IF(ISERROR(VLOOKUP(AD1932,[3]DropTable!$A:$A,1,0)),"드랍없음",""))</f>
        <v/>
      </c>
      <c r="AG1932">
        <v>9.8000000000000007</v>
      </c>
      <c r="AH1932">
        <v>1</v>
      </c>
    </row>
    <row r="1933" spans="1:34" x14ac:dyDescent="0.3">
      <c r="A1933">
        <v>16</v>
      </c>
      <c r="B1933">
        <v>42</v>
      </c>
      <c r="C1933">
        <f>IF(OR($L1933=TRUE,$A1933=0,MOD($A1933,ChapterTable!$S$20)&lt;&gt;0),
MAX(0,INT(($B1933+ChapterTable!$Q$26+VLOOKUP(SUBSTITUTE(C$1,"성장단계","")&amp;"단계오프셋",ChapterTable!$S:$T,2,0))/ChapterTable!$Q$23)),
MAX(0,INT(($B1933+ChapterTable!$S$26+VLOOKUP(SUBSTITUTE(C$1,"성장단계","")&amp;"보스단계오프셋",ChapterTable!$S:$T,2,0))/ChapterTable!$S$23)))</f>
        <v>4</v>
      </c>
      <c r="D1933">
        <f>IF(OR($L1933=TRUE,$A1933=0,MOD($A1933,ChapterTable!$S$20)&lt;&gt;0),
MAX(0,INT(($B1933+ChapterTable!$Q$26+VLOOKUP(SUBSTITUTE(D$1,"성장단계","")&amp;"단계오프셋",ChapterTable!$S:$T,2,0))/ChapterTable!$Q$23)),
MAX(0,INT(($B1933+ChapterTable!$S$26+VLOOKUP(SUBSTITUTE(D$1,"성장단계","")&amp;"보스단계오프셋",ChapterTable!$S:$T,2,0))/ChapterTable!$S$23)))</f>
        <v>4</v>
      </c>
      <c r="E1933" s="1">
        <f ca="1">IF(AND($A1933=0,$B1933=1),
    VLOOKUP(1,ChapterTable!$1:$1048576,MATCH("최종"&amp;SUBSTITUTE(SUBSTITUTE(E$1,"standard",""),"|Float",""),ChapterTable!$1:$1,0),0)*ChapterTable!$Q$17,
  IF(AND($A1933=0,$B1933=0),
    E1934,
  IF($B1933=0,
    VLOOKUP($A1933,ChapterTable!$1:$1048576,MATCH("최종"&amp;SUBSTITUTE(SUBSTITUTE(E$1,"standard",""),"|Float",""),ChapterTable!$1:$1,0),0),
  IF($B1933=1,
    IF($L1933=FALSE,
      VLOOKUP($A1933,ChapterTable!$1:$1048576,MATCH("최종"&amp;SUBSTITUTE(SUBSTITUTE(E$1,"standard",""),"|Float",""),ChapterTable!$1:$1,0),0),
      VLOOKUP($A1933-ChapterTable!$Q$11,ChapterTable!$1:$1048576,MATCH("최종"&amp;SUBSTITUTE(SUBSTITUTE(E$1,"standard",""),"|Float",""),ChapterTable!$1:$1,0),0)*ChapterTable!$Q$14
    ),
  OFFSET(E1933,-$B1933+IF($L1933,1,0),0)*
    (VLOOKUP(SUBSTITUTE(SUBSTITUTE(E$1,"standard",""),"|Float","")&amp;"인게임누적곱배수",ChapterTable!$S:$T,2,0)^C1933
    +VLOOKUP(SUBSTITUTE(SUBSTITUTE(E$1,"standard",""),"|Float","")&amp;"인게임누적합배수",ChapterTable!$S:$T,2,0)*C1933)
  )
  )
  )
)</f>
        <v>107196.42436523437</v>
      </c>
      <c r="F1933" s="1">
        <f ca="1">IF(AND($A1933=0,$B1933=1),
    VLOOKUP(1,ChapterTable!$1:$1048576,MATCH("최종"&amp;SUBSTITUTE(SUBSTITUTE(F$1,"standard",""),"|Float",""),ChapterTable!$1:$1,0),0)*ChapterTable!$Q$17,
  IF(AND($A1933=0,$B1933=0),
    F1934,
  IF($B1933=0,
    VLOOKUP($A1933,ChapterTable!$1:$1048576,MATCH("최종"&amp;SUBSTITUTE(SUBSTITUTE(F$1,"standard",""),"|Float",""),ChapterTable!$1:$1,0),0),
  IF($B1933=1,
    IF($L1933=FALSE,
      VLOOKUP($A1933,ChapterTable!$1:$1048576,MATCH("최종"&amp;SUBSTITUTE(SUBSTITUTE(F$1,"standard",""),"|Float",""),ChapterTable!$1:$1,0),0),
      VLOOKUP($A1933-ChapterTable!$Q$11,ChapterTable!$1:$1048576,MATCH("최종"&amp;SUBSTITUTE(SUBSTITUTE(F$1,"standard",""),"|Float",""),ChapterTable!$1:$1,0),0)*ChapterTable!$Q$14
    ),
  OFFSET(F1933,-$B1933+IF($L1933,1,0),0)*
    (VLOOKUP(SUBSTITUTE(SUBSTITUTE(F$1,"standard",""),"|Float","")&amp;"인게임누적곱배수",ChapterTable!$S:$T,2,0)^D1933
    +VLOOKUP(SUBSTITUTE(SUBSTITUTE(F$1,"standard",""),"|Float","")&amp;"인게임누적합배수",ChapterTable!$S:$T,2,0)*D1933)
  )
  )
  )
)</f>
        <v>44665.176818847656</v>
      </c>
      <c r="G1933" t="s">
        <v>76</v>
      </c>
      <c r="J1933" t="str">
        <f>IF(ISBLANK(I1933),"",
IFERROR(VLOOKUP(I1933,[1]StringTable!$1:$1048576,MATCH([1]StringTable!$B$1,[1]StringTable!$1:$1,0),0),
IFERROR(VLOOKUP(I1933,[1]InApkStringTable!$1:$1048576,MATCH([1]InApkStringTable!$B$1,[1]InApkStringTable!$1:$1,0),0),
"스트링없음")))</f>
        <v/>
      </c>
      <c r="L1933" t="b">
        <v>1</v>
      </c>
      <c r="N1933" t="str">
        <f>IF(ISBLANK(M1933),"",IF(ISERROR(VLOOKUP(M1933,MapTable!$A:$A,1,0)),"맵없음",""))</f>
        <v/>
      </c>
      <c r="O1933">
        <f t="shared" si="121"/>
        <v>5</v>
      </c>
      <c r="Q1933">
        <f t="shared" si="122"/>
        <v>5</v>
      </c>
      <c r="R1933" t="b">
        <f t="shared" ca="1" si="123"/>
        <v>0</v>
      </c>
      <c r="T1933" t="b">
        <f t="shared" ca="1" si="124"/>
        <v>0</v>
      </c>
      <c r="X1933" t="str">
        <f>IF(ISBLANK(W1933),"",
IF(ISERROR(FIND(",",W1933)),
  IF(ISERROR(VLOOKUP(W1933,MapTable!$A:$A,1,0)),"맵없음",
  ""),
IF(ISERROR(FIND(",",W1933,FIND(",",W1933)+1)),
  IF(OR(ISERROR(VLOOKUP(LEFT(W1933,FIND(",",W1933)-1),MapTable!$A:$A,1,0)),ISERROR(VLOOKUP(TRIM(MID(W1933,FIND(",",W1933)+1,999)),MapTable!$A:$A,1,0))),"맵없음",
  ""),
IF(ISERROR(FIND(",",W1933,FIND(",",W1933,FIND(",",W1933)+1)+1)),
  IF(OR(ISERROR(VLOOKUP(LEFT(W1933,FIND(",",W1933)-1),MapTable!$A:$A,1,0)),ISERROR(VLOOKUP(TRIM(MID(W1933,FIND(",",W1933)+1,FIND(",",W1933,FIND(",",W1933)+1)-FIND(",",W1933)-1)),MapTable!$A:$A,1,0)),ISERROR(VLOOKUP(TRIM(MID(W1933,FIND(",",W1933,FIND(",",W1933)+1)+1,999)),MapTable!$A:$A,1,0))),"맵없음",
  ""),
IF(ISERROR(FIND(",",W1933,FIND(",",W1933,FIND(",",W1933,FIND(",",W1933)+1)+1)+1)),
  IF(OR(ISERROR(VLOOKUP(LEFT(W1933,FIND(",",W1933)-1),MapTable!$A:$A,1,0)),ISERROR(VLOOKUP(TRIM(MID(W1933,FIND(",",W1933)+1,FIND(",",W1933,FIND(",",W1933)+1)-FIND(",",W1933)-1)),MapTable!$A:$A,1,0)),ISERROR(VLOOKUP(TRIM(MID(W1933,FIND(",",W1933,FIND(",",W1933)+1)+1,FIND(",",W1933,FIND(",",W1933,FIND(",",W1933)+1)+1)-FIND(",",W1933,FIND(",",W1933)+1)-1)),MapTable!$A:$A,1,0)),ISERROR(VLOOKUP(TRIM(MID(W1933,FIND(",",W1933,FIND(",",W1933,FIND(",",W1933)+1)+1)+1,999)),MapTable!$A:$A,1,0))),"맵없음",
  ""),
)))))</f>
        <v/>
      </c>
      <c r="AC1933" t="str">
        <f>IF(ISBLANK(AB1933),"",IF(ISERROR(VLOOKUP(AB1933,[3]DropTable!$A:$A,1,0)),"드랍없음",""))</f>
        <v/>
      </c>
      <c r="AE1933" t="str">
        <f>IF(ISBLANK(AD1933),"",IF(ISERROR(VLOOKUP(AD1933,[3]DropTable!$A:$A,1,0)),"드랍없음",""))</f>
        <v/>
      </c>
      <c r="AG1933">
        <v>9.8000000000000007</v>
      </c>
      <c r="AH1933">
        <v>1</v>
      </c>
    </row>
    <row r="1934" spans="1:34" x14ac:dyDescent="0.3">
      <c r="A1934">
        <v>16</v>
      </c>
      <c r="B1934">
        <v>43</v>
      </c>
      <c r="C1934">
        <f>IF(OR($L1934=TRUE,$A1934=0,MOD($A1934,ChapterTable!$S$20)&lt;&gt;0),
MAX(0,INT(($B1934+ChapterTable!$Q$26+VLOOKUP(SUBSTITUTE(C$1,"성장단계","")&amp;"단계오프셋",ChapterTable!$S:$T,2,0))/ChapterTable!$Q$23)),
MAX(0,INT(($B1934+ChapterTable!$S$26+VLOOKUP(SUBSTITUTE(C$1,"성장단계","")&amp;"보스단계오프셋",ChapterTable!$S:$T,2,0))/ChapterTable!$S$23)))</f>
        <v>4</v>
      </c>
      <c r="D1934">
        <f>IF(OR($L1934=TRUE,$A1934=0,MOD($A1934,ChapterTable!$S$20)&lt;&gt;0),
MAX(0,INT(($B1934+ChapterTable!$Q$26+VLOOKUP(SUBSTITUTE(D$1,"성장단계","")&amp;"단계오프셋",ChapterTable!$S:$T,2,0))/ChapterTable!$Q$23)),
MAX(0,INT(($B1934+ChapterTable!$S$26+VLOOKUP(SUBSTITUTE(D$1,"성장단계","")&amp;"보스단계오프셋",ChapterTable!$S:$T,2,0))/ChapterTable!$S$23)))</f>
        <v>4</v>
      </c>
      <c r="E1934" s="1">
        <f ca="1">IF(AND($A1934=0,$B1934=1),
    VLOOKUP(1,ChapterTable!$1:$1048576,MATCH("최종"&amp;SUBSTITUTE(SUBSTITUTE(E$1,"standard",""),"|Float",""),ChapterTable!$1:$1,0),0)*ChapterTable!$Q$17,
  IF(AND($A1934=0,$B1934=0),
    E1935,
  IF($B1934=0,
    VLOOKUP($A1934,ChapterTable!$1:$1048576,MATCH("최종"&amp;SUBSTITUTE(SUBSTITUTE(E$1,"standard",""),"|Float",""),ChapterTable!$1:$1,0),0),
  IF($B1934=1,
    IF($L1934=FALSE,
      VLOOKUP($A1934,ChapterTable!$1:$1048576,MATCH("최종"&amp;SUBSTITUTE(SUBSTITUTE(E$1,"standard",""),"|Float",""),ChapterTable!$1:$1,0),0),
      VLOOKUP($A1934-ChapterTable!$Q$11,ChapterTable!$1:$1048576,MATCH("최종"&amp;SUBSTITUTE(SUBSTITUTE(E$1,"standard",""),"|Float",""),ChapterTable!$1:$1,0),0)*ChapterTable!$Q$14
    ),
  OFFSET(E1934,-$B1934+IF($L1934,1,0),0)*
    (VLOOKUP(SUBSTITUTE(SUBSTITUTE(E$1,"standard",""),"|Float","")&amp;"인게임누적곱배수",ChapterTable!$S:$T,2,0)^C1934
    +VLOOKUP(SUBSTITUTE(SUBSTITUTE(E$1,"standard",""),"|Float","")&amp;"인게임누적합배수",ChapterTable!$S:$T,2,0)*C1934)
  )
  )
  )
)</f>
        <v>107196.42436523437</v>
      </c>
      <c r="F1934" s="1">
        <f ca="1">IF(AND($A1934=0,$B1934=1),
    VLOOKUP(1,ChapterTable!$1:$1048576,MATCH("최종"&amp;SUBSTITUTE(SUBSTITUTE(F$1,"standard",""),"|Float",""),ChapterTable!$1:$1,0),0)*ChapterTable!$Q$17,
  IF(AND($A1934=0,$B1934=0),
    F1935,
  IF($B1934=0,
    VLOOKUP($A1934,ChapterTable!$1:$1048576,MATCH("최종"&amp;SUBSTITUTE(SUBSTITUTE(F$1,"standard",""),"|Float",""),ChapterTable!$1:$1,0),0),
  IF($B1934=1,
    IF($L1934=FALSE,
      VLOOKUP($A1934,ChapterTable!$1:$1048576,MATCH("최종"&amp;SUBSTITUTE(SUBSTITUTE(F$1,"standard",""),"|Float",""),ChapterTable!$1:$1,0),0),
      VLOOKUP($A1934-ChapterTable!$Q$11,ChapterTable!$1:$1048576,MATCH("최종"&amp;SUBSTITUTE(SUBSTITUTE(F$1,"standard",""),"|Float",""),ChapterTable!$1:$1,0),0)*ChapterTable!$Q$14
    ),
  OFFSET(F1934,-$B1934+IF($L1934,1,0),0)*
    (VLOOKUP(SUBSTITUTE(SUBSTITUTE(F$1,"standard",""),"|Float","")&amp;"인게임누적곱배수",ChapterTable!$S:$T,2,0)^D1934
    +VLOOKUP(SUBSTITUTE(SUBSTITUTE(F$1,"standard",""),"|Float","")&amp;"인게임누적합배수",ChapterTable!$S:$T,2,0)*D1934)
  )
  )
  )
)</f>
        <v>44665.176818847656</v>
      </c>
      <c r="G1934" t="s">
        <v>76</v>
      </c>
      <c r="J1934" t="str">
        <f>IF(ISBLANK(I1934),"",
IFERROR(VLOOKUP(I1934,[1]StringTable!$1:$1048576,MATCH([1]StringTable!$B$1,[1]StringTable!$1:$1,0),0),
IFERROR(VLOOKUP(I1934,[1]InApkStringTable!$1:$1048576,MATCH([1]InApkStringTable!$B$1,[1]InApkStringTable!$1:$1,0),0),
"스트링없음")))</f>
        <v/>
      </c>
      <c r="L1934" t="b">
        <v>1</v>
      </c>
      <c r="N1934" t="str">
        <f>IF(ISBLANK(M1934),"",IF(ISERROR(VLOOKUP(M1934,MapTable!$A:$A,1,0)),"맵없음",""))</f>
        <v/>
      </c>
      <c r="O1934">
        <f t="shared" si="121"/>
        <v>5</v>
      </c>
      <c r="Q1934">
        <f t="shared" si="122"/>
        <v>5</v>
      </c>
      <c r="R1934" t="b">
        <f t="shared" ca="1" si="123"/>
        <v>0</v>
      </c>
      <c r="T1934" t="b">
        <f t="shared" ca="1" si="124"/>
        <v>0</v>
      </c>
      <c r="X1934" t="str">
        <f>IF(ISBLANK(W1934),"",
IF(ISERROR(FIND(",",W1934)),
  IF(ISERROR(VLOOKUP(W1934,MapTable!$A:$A,1,0)),"맵없음",
  ""),
IF(ISERROR(FIND(",",W1934,FIND(",",W1934)+1)),
  IF(OR(ISERROR(VLOOKUP(LEFT(W1934,FIND(",",W1934)-1),MapTable!$A:$A,1,0)),ISERROR(VLOOKUP(TRIM(MID(W1934,FIND(",",W1934)+1,999)),MapTable!$A:$A,1,0))),"맵없음",
  ""),
IF(ISERROR(FIND(",",W1934,FIND(",",W1934,FIND(",",W1934)+1)+1)),
  IF(OR(ISERROR(VLOOKUP(LEFT(W1934,FIND(",",W1934)-1),MapTable!$A:$A,1,0)),ISERROR(VLOOKUP(TRIM(MID(W1934,FIND(",",W1934)+1,FIND(",",W1934,FIND(",",W1934)+1)-FIND(",",W1934)-1)),MapTable!$A:$A,1,0)),ISERROR(VLOOKUP(TRIM(MID(W1934,FIND(",",W1934,FIND(",",W1934)+1)+1,999)),MapTable!$A:$A,1,0))),"맵없음",
  ""),
IF(ISERROR(FIND(",",W1934,FIND(",",W1934,FIND(",",W1934,FIND(",",W1934)+1)+1)+1)),
  IF(OR(ISERROR(VLOOKUP(LEFT(W1934,FIND(",",W1934)-1),MapTable!$A:$A,1,0)),ISERROR(VLOOKUP(TRIM(MID(W1934,FIND(",",W1934)+1,FIND(",",W1934,FIND(",",W1934)+1)-FIND(",",W1934)-1)),MapTable!$A:$A,1,0)),ISERROR(VLOOKUP(TRIM(MID(W1934,FIND(",",W1934,FIND(",",W1934)+1)+1,FIND(",",W1934,FIND(",",W1934,FIND(",",W1934)+1)+1)-FIND(",",W1934,FIND(",",W1934)+1)-1)),MapTable!$A:$A,1,0)),ISERROR(VLOOKUP(TRIM(MID(W1934,FIND(",",W1934,FIND(",",W1934,FIND(",",W1934)+1)+1)+1,999)),MapTable!$A:$A,1,0))),"맵없음",
  ""),
)))))</f>
        <v/>
      </c>
      <c r="AC1934" t="str">
        <f>IF(ISBLANK(AB1934),"",IF(ISERROR(VLOOKUP(AB1934,[3]DropTable!$A:$A,1,0)),"드랍없음",""))</f>
        <v/>
      </c>
      <c r="AE1934" t="str">
        <f>IF(ISBLANK(AD1934),"",IF(ISERROR(VLOOKUP(AD1934,[3]DropTable!$A:$A,1,0)),"드랍없음",""))</f>
        <v/>
      </c>
      <c r="AG1934">
        <v>9.8000000000000007</v>
      </c>
      <c r="AH1934">
        <v>1</v>
      </c>
    </row>
    <row r="1935" spans="1:34" x14ac:dyDescent="0.3">
      <c r="A1935">
        <v>16</v>
      </c>
      <c r="B1935">
        <v>44</v>
      </c>
      <c r="C1935">
        <f>IF(OR($L1935=TRUE,$A1935=0,MOD($A1935,ChapterTable!$S$20)&lt;&gt;0),
MAX(0,INT(($B1935+ChapterTable!$Q$26+VLOOKUP(SUBSTITUTE(C$1,"성장단계","")&amp;"단계오프셋",ChapterTable!$S:$T,2,0))/ChapterTable!$Q$23)),
MAX(0,INT(($B1935+ChapterTable!$S$26+VLOOKUP(SUBSTITUTE(C$1,"성장단계","")&amp;"보스단계오프셋",ChapterTable!$S:$T,2,0))/ChapterTable!$S$23)))</f>
        <v>4</v>
      </c>
      <c r="D1935">
        <f>IF(OR($L1935=TRUE,$A1935=0,MOD($A1935,ChapterTable!$S$20)&lt;&gt;0),
MAX(0,INT(($B1935+ChapterTable!$Q$26+VLOOKUP(SUBSTITUTE(D$1,"성장단계","")&amp;"단계오프셋",ChapterTable!$S:$T,2,0))/ChapterTable!$Q$23)),
MAX(0,INT(($B1935+ChapterTable!$S$26+VLOOKUP(SUBSTITUTE(D$1,"성장단계","")&amp;"보스단계오프셋",ChapterTable!$S:$T,2,0))/ChapterTable!$S$23)))</f>
        <v>4</v>
      </c>
      <c r="E1935" s="1">
        <f ca="1">IF(AND($A1935=0,$B1935=1),
    VLOOKUP(1,ChapterTable!$1:$1048576,MATCH("최종"&amp;SUBSTITUTE(SUBSTITUTE(E$1,"standard",""),"|Float",""),ChapterTable!$1:$1,0),0)*ChapterTable!$Q$17,
  IF(AND($A1935=0,$B1935=0),
    E1936,
  IF($B1935=0,
    VLOOKUP($A1935,ChapterTable!$1:$1048576,MATCH("최종"&amp;SUBSTITUTE(SUBSTITUTE(E$1,"standard",""),"|Float",""),ChapterTable!$1:$1,0),0),
  IF($B1935=1,
    IF($L1935=FALSE,
      VLOOKUP($A1935,ChapterTable!$1:$1048576,MATCH("최종"&amp;SUBSTITUTE(SUBSTITUTE(E$1,"standard",""),"|Float",""),ChapterTable!$1:$1,0),0),
      VLOOKUP($A1935-ChapterTable!$Q$11,ChapterTable!$1:$1048576,MATCH("최종"&amp;SUBSTITUTE(SUBSTITUTE(E$1,"standard",""),"|Float",""),ChapterTable!$1:$1,0),0)*ChapterTable!$Q$14
    ),
  OFFSET(E1935,-$B1935+IF($L1935,1,0),0)*
    (VLOOKUP(SUBSTITUTE(SUBSTITUTE(E$1,"standard",""),"|Float","")&amp;"인게임누적곱배수",ChapterTable!$S:$T,2,0)^C1935
    +VLOOKUP(SUBSTITUTE(SUBSTITUTE(E$1,"standard",""),"|Float","")&amp;"인게임누적합배수",ChapterTable!$S:$T,2,0)*C1935)
  )
  )
  )
)</f>
        <v>107196.42436523437</v>
      </c>
      <c r="F1935" s="1">
        <f ca="1">IF(AND($A1935=0,$B1935=1),
    VLOOKUP(1,ChapterTable!$1:$1048576,MATCH("최종"&amp;SUBSTITUTE(SUBSTITUTE(F$1,"standard",""),"|Float",""),ChapterTable!$1:$1,0),0)*ChapterTable!$Q$17,
  IF(AND($A1935=0,$B1935=0),
    F1936,
  IF($B1935=0,
    VLOOKUP($A1935,ChapterTable!$1:$1048576,MATCH("최종"&amp;SUBSTITUTE(SUBSTITUTE(F$1,"standard",""),"|Float",""),ChapterTable!$1:$1,0),0),
  IF($B1935=1,
    IF($L1935=FALSE,
      VLOOKUP($A1935,ChapterTable!$1:$1048576,MATCH("최종"&amp;SUBSTITUTE(SUBSTITUTE(F$1,"standard",""),"|Float",""),ChapterTable!$1:$1,0),0),
      VLOOKUP($A1935-ChapterTable!$Q$11,ChapterTable!$1:$1048576,MATCH("최종"&amp;SUBSTITUTE(SUBSTITUTE(F$1,"standard",""),"|Float",""),ChapterTable!$1:$1,0),0)*ChapterTable!$Q$14
    ),
  OFFSET(F1935,-$B1935+IF($L1935,1,0),0)*
    (VLOOKUP(SUBSTITUTE(SUBSTITUTE(F$1,"standard",""),"|Float","")&amp;"인게임누적곱배수",ChapterTable!$S:$T,2,0)^D1935
    +VLOOKUP(SUBSTITUTE(SUBSTITUTE(F$1,"standard",""),"|Float","")&amp;"인게임누적합배수",ChapterTable!$S:$T,2,0)*D1935)
  )
  )
  )
)</f>
        <v>44665.176818847656</v>
      </c>
      <c r="G1935" t="s">
        <v>76</v>
      </c>
      <c r="J1935" t="str">
        <f>IF(ISBLANK(I1935),"",
IFERROR(VLOOKUP(I1935,[1]StringTable!$1:$1048576,MATCH([1]StringTable!$B$1,[1]StringTable!$1:$1,0),0),
IFERROR(VLOOKUP(I1935,[1]InApkStringTable!$1:$1048576,MATCH([1]InApkStringTable!$B$1,[1]InApkStringTable!$1:$1,0),0),
"스트링없음")))</f>
        <v/>
      </c>
      <c r="L1935" t="b">
        <v>1</v>
      </c>
      <c r="N1935" t="str">
        <f>IF(ISBLANK(M1935),"",IF(ISERROR(VLOOKUP(M1935,MapTable!$A:$A,1,0)),"맵없음",""))</f>
        <v/>
      </c>
      <c r="O1935">
        <f t="shared" si="121"/>
        <v>5</v>
      </c>
      <c r="Q1935">
        <f t="shared" si="122"/>
        <v>5</v>
      </c>
      <c r="R1935" t="b">
        <f t="shared" ca="1" si="123"/>
        <v>0</v>
      </c>
      <c r="T1935" t="b">
        <f t="shared" ca="1" si="124"/>
        <v>0</v>
      </c>
      <c r="X1935" t="str">
        <f>IF(ISBLANK(W1935),"",
IF(ISERROR(FIND(",",W1935)),
  IF(ISERROR(VLOOKUP(W1935,MapTable!$A:$A,1,0)),"맵없음",
  ""),
IF(ISERROR(FIND(",",W1935,FIND(",",W1935)+1)),
  IF(OR(ISERROR(VLOOKUP(LEFT(W1935,FIND(",",W1935)-1),MapTable!$A:$A,1,0)),ISERROR(VLOOKUP(TRIM(MID(W1935,FIND(",",W1935)+1,999)),MapTable!$A:$A,1,0))),"맵없음",
  ""),
IF(ISERROR(FIND(",",W1935,FIND(",",W1935,FIND(",",W1935)+1)+1)),
  IF(OR(ISERROR(VLOOKUP(LEFT(W1935,FIND(",",W1935)-1),MapTable!$A:$A,1,0)),ISERROR(VLOOKUP(TRIM(MID(W1935,FIND(",",W1935)+1,FIND(",",W1935,FIND(",",W1935)+1)-FIND(",",W1935)-1)),MapTable!$A:$A,1,0)),ISERROR(VLOOKUP(TRIM(MID(W1935,FIND(",",W1935,FIND(",",W1935)+1)+1,999)),MapTable!$A:$A,1,0))),"맵없음",
  ""),
IF(ISERROR(FIND(",",W1935,FIND(",",W1935,FIND(",",W1935,FIND(",",W1935)+1)+1)+1)),
  IF(OR(ISERROR(VLOOKUP(LEFT(W1935,FIND(",",W1935)-1),MapTable!$A:$A,1,0)),ISERROR(VLOOKUP(TRIM(MID(W1935,FIND(",",W1935)+1,FIND(",",W1935,FIND(",",W1935)+1)-FIND(",",W1935)-1)),MapTable!$A:$A,1,0)),ISERROR(VLOOKUP(TRIM(MID(W1935,FIND(",",W1935,FIND(",",W1935)+1)+1,FIND(",",W1935,FIND(",",W1935,FIND(",",W1935)+1)+1)-FIND(",",W1935,FIND(",",W1935)+1)-1)),MapTable!$A:$A,1,0)),ISERROR(VLOOKUP(TRIM(MID(W1935,FIND(",",W1935,FIND(",",W1935,FIND(",",W1935)+1)+1)+1,999)),MapTable!$A:$A,1,0))),"맵없음",
  ""),
)))))</f>
        <v/>
      </c>
      <c r="AC1935" t="str">
        <f>IF(ISBLANK(AB1935),"",IF(ISERROR(VLOOKUP(AB1935,[3]DropTable!$A:$A,1,0)),"드랍없음",""))</f>
        <v/>
      </c>
      <c r="AE1935" t="str">
        <f>IF(ISBLANK(AD1935),"",IF(ISERROR(VLOOKUP(AD1935,[3]DropTable!$A:$A,1,0)),"드랍없음",""))</f>
        <v/>
      </c>
      <c r="AG1935">
        <v>9.8000000000000007</v>
      </c>
      <c r="AH1935">
        <v>1</v>
      </c>
    </row>
    <row r="1936" spans="1:34" x14ac:dyDescent="0.3">
      <c r="A1936">
        <v>16</v>
      </c>
      <c r="B1936">
        <v>45</v>
      </c>
      <c r="C1936">
        <f>IF(OR($L1936=TRUE,$A1936=0,MOD($A1936,ChapterTable!$S$20)&lt;&gt;0),
MAX(0,INT(($B1936+ChapterTable!$Q$26+VLOOKUP(SUBSTITUTE(C$1,"성장단계","")&amp;"단계오프셋",ChapterTable!$S:$T,2,0))/ChapterTable!$Q$23)),
MAX(0,INT(($B1936+ChapterTable!$S$26+VLOOKUP(SUBSTITUTE(C$1,"성장단계","")&amp;"보스단계오프셋",ChapterTable!$S:$T,2,0))/ChapterTable!$S$23)))</f>
        <v>4</v>
      </c>
      <c r="D1936">
        <f>IF(OR($L1936=TRUE,$A1936=0,MOD($A1936,ChapterTable!$S$20)&lt;&gt;0),
MAX(0,INT(($B1936+ChapterTable!$Q$26+VLOOKUP(SUBSTITUTE(D$1,"성장단계","")&amp;"단계오프셋",ChapterTable!$S:$T,2,0))/ChapterTable!$Q$23)),
MAX(0,INT(($B1936+ChapterTable!$S$26+VLOOKUP(SUBSTITUTE(D$1,"성장단계","")&amp;"보스단계오프셋",ChapterTable!$S:$T,2,0))/ChapterTable!$S$23)))</f>
        <v>4</v>
      </c>
      <c r="E1936" s="1">
        <f ca="1">IF(AND($A1936=0,$B1936=1),
    VLOOKUP(1,ChapterTable!$1:$1048576,MATCH("최종"&amp;SUBSTITUTE(SUBSTITUTE(E$1,"standard",""),"|Float",""),ChapterTable!$1:$1,0),0)*ChapterTable!$Q$17,
  IF(AND($A1936=0,$B1936=0),
    E1937,
  IF($B1936=0,
    VLOOKUP($A1936,ChapterTable!$1:$1048576,MATCH("최종"&amp;SUBSTITUTE(SUBSTITUTE(E$1,"standard",""),"|Float",""),ChapterTable!$1:$1,0),0),
  IF($B1936=1,
    IF($L1936=FALSE,
      VLOOKUP($A1936,ChapterTable!$1:$1048576,MATCH("최종"&amp;SUBSTITUTE(SUBSTITUTE(E$1,"standard",""),"|Float",""),ChapterTable!$1:$1,0),0),
      VLOOKUP($A1936-ChapterTable!$Q$11,ChapterTable!$1:$1048576,MATCH("최종"&amp;SUBSTITUTE(SUBSTITUTE(E$1,"standard",""),"|Float",""),ChapterTable!$1:$1,0),0)*ChapterTable!$Q$14
    ),
  OFFSET(E1936,-$B1936+IF($L1936,1,0),0)*
    (VLOOKUP(SUBSTITUTE(SUBSTITUTE(E$1,"standard",""),"|Float","")&amp;"인게임누적곱배수",ChapterTable!$S:$T,2,0)^C1936
    +VLOOKUP(SUBSTITUTE(SUBSTITUTE(E$1,"standard",""),"|Float","")&amp;"인게임누적합배수",ChapterTable!$S:$T,2,0)*C1936)
  )
  )
  )
)</f>
        <v>107196.42436523437</v>
      </c>
      <c r="F1936" s="1">
        <f ca="1">IF(AND($A1936=0,$B1936=1),
    VLOOKUP(1,ChapterTable!$1:$1048576,MATCH("최종"&amp;SUBSTITUTE(SUBSTITUTE(F$1,"standard",""),"|Float",""),ChapterTable!$1:$1,0),0)*ChapterTable!$Q$17,
  IF(AND($A1936=0,$B1936=0),
    F1937,
  IF($B1936=0,
    VLOOKUP($A1936,ChapterTable!$1:$1048576,MATCH("최종"&amp;SUBSTITUTE(SUBSTITUTE(F$1,"standard",""),"|Float",""),ChapterTable!$1:$1,0),0),
  IF($B1936=1,
    IF($L1936=FALSE,
      VLOOKUP($A1936,ChapterTable!$1:$1048576,MATCH("최종"&amp;SUBSTITUTE(SUBSTITUTE(F$1,"standard",""),"|Float",""),ChapterTable!$1:$1,0),0),
      VLOOKUP($A1936-ChapterTable!$Q$11,ChapterTable!$1:$1048576,MATCH("최종"&amp;SUBSTITUTE(SUBSTITUTE(F$1,"standard",""),"|Float",""),ChapterTable!$1:$1,0),0)*ChapterTable!$Q$14
    ),
  OFFSET(F1936,-$B1936+IF($L1936,1,0),0)*
    (VLOOKUP(SUBSTITUTE(SUBSTITUTE(F$1,"standard",""),"|Float","")&amp;"인게임누적곱배수",ChapterTable!$S:$T,2,0)^D1936
    +VLOOKUP(SUBSTITUTE(SUBSTITUTE(F$1,"standard",""),"|Float","")&amp;"인게임누적합배수",ChapterTable!$S:$T,2,0)*D1936)
  )
  )
  )
)</f>
        <v>44665.176818847656</v>
      </c>
      <c r="G1936" t="s">
        <v>76</v>
      </c>
      <c r="J1936" t="str">
        <f>IF(ISBLANK(I1936),"",
IFERROR(VLOOKUP(I1936,[1]StringTable!$1:$1048576,MATCH([1]StringTable!$B$1,[1]StringTable!$1:$1,0),0),
IFERROR(VLOOKUP(I1936,[1]InApkStringTable!$1:$1048576,MATCH([1]InApkStringTable!$B$1,[1]InApkStringTable!$1:$1,0),0),
"스트링없음")))</f>
        <v/>
      </c>
      <c r="L1936" t="b">
        <v>1</v>
      </c>
      <c r="N1936" t="str">
        <f>IF(ISBLANK(M1936),"",IF(ISERROR(VLOOKUP(M1936,MapTable!$A:$A,1,0)),"맵없음",""))</f>
        <v/>
      </c>
      <c r="O1936">
        <f t="shared" si="121"/>
        <v>11</v>
      </c>
      <c r="Q1936">
        <f t="shared" si="122"/>
        <v>11</v>
      </c>
      <c r="R1936" t="b">
        <f t="shared" ca="1" si="123"/>
        <v>0</v>
      </c>
      <c r="T1936" t="b">
        <f t="shared" ca="1" si="124"/>
        <v>0</v>
      </c>
      <c r="X1936" t="str">
        <f>IF(ISBLANK(W1936),"",
IF(ISERROR(FIND(",",W1936)),
  IF(ISERROR(VLOOKUP(W1936,MapTable!$A:$A,1,0)),"맵없음",
  ""),
IF(ISERROR(FIND(",",W1936,FIND(",",W1936)+1)),
  IF(OR(ISERROR(VLOOKUP(LEFT(W1936,FIND(",",W1936)-1),MapTable!$A:$A,1,0)),ISERROR(VLOOKUP(TRIM(MID(W1936,FIND(",",W1936)+1,999)),MapTable!$A:$A,1,0))),"맵없음",
  ""),
IF(ISERROR(FIND(",",W1936,FIND(",",W1936,FIND(",",W1936)+1)+1)),
  IF(OR(ISERROR(VLOOKUP(LEFT(W1936,FIND(",",W1936)-1),MapTable!$A:$A,1,0)),ISERROR(VLOOKUP(TRIM(MID(W1936,FIND(",",W1936)+1,FIND(",",W1936,FIND(",",W1936)+1)-FIND(",",W1936)-1)),MapTable!$A:$A,1,0)),ISERROR(VLOOKUP(TRIM(MID(W1936,FIND(",",W1936,FIND(",",W1936)+1)+1,999)),MapTable!$A:$A,1,0))),"맵없음",
  ""),
IF(ISERROR(FIND(",",W1936,FIND(",",W1936,FIND(",",W1936,FIND(",",W1936)+1)+1)+1)),
  IF(OR(ISERROR(VLOOKUP(LEFT(W1936,FIND(",",W1936)-1),MapTable!$A:$A,1,0)),ISERROR(VLOOKUP(TRIM(MID(W1936,FIND(",",W1936)+1,FIND(",",W1936,FIND(",",W1936)+1)-FIND(",",W1936)-1)),MapTable!$A:$A,1,0)),ISERROR(VLOOKUP(TRIM(MID(W1936,FIND(",",W1936,FIND(",",W1936)+1)+1,FIND(",",W1936,FIND(",",W1936,FIND(",",W1936)+1)+1)-FIND(",",W1936,FIND(",",W1936)+1)-1)),MapTable!$A:$A,1,0)),ISERROR(VLOOKUP(TRIM(MID(W1936,FIND(",",W1936,FIND(",",W1936,FIND(",",W1936)+1)+1)+1,999)),MapTable!$A:$A,1,0))),"맵없음",
  ""),
)))))</f>
        <v/>
      </c>
      <c r="AC1936" t="str">
        <f>IF(ISBLANK(AB1936),"",IF(ISERROR(VLOOKUP(AB1936,[3]DropTable!$A:$A,1,0)),"드랍없음",""))</f>
        <v/>
      </c>
      <c r="AE1936" t="str">
        <f>IF(ISBLANK(AD1936),"",IF(ISERROR(VLOOKUP(AD1936,[3]DropTable!$A:$A,1,0)),"드랍없음",""))</f>
        <v/>
      </c>
      <c r="AG1936">
        <v>9.8000000000000007</v>
      </c>
      <c r="AH1936">
        <v>1</v>
      </c>
    </row>
    <row r="1937" spans="1:34" x14ac:dyDescent="0.3">
      <c r="A1937">
        <v>16</v>
      </c>
      <c r="B1937">
        <v>46</v>
      </c>
      <c r="C1937">
        <f>IF(OR($L1937=TRUE,$A1937=0,MOD($A1937,ChapterTable!$S$20)&lt;&gt;0),
MAX(0,INT(($B1937+ChapterTable!$Q$26+VLOOKUP(SUBSTITUTE(C$1,"성장단계","")&amp;"단계오프셋",ChapterTable!$S:$T,2,0))/ChapterTable!$Q$23)),
MAX(0,INT(($B1937+ChapterTable!$S$26+VLOOKUP(SUBSTITUTE(C$1,"성장단계","")&amp;"보스단계오프셋",ChapterTable!$S:$T,2,0))/ChapterTable!$S$23)))</f>
        <v>5</v>
      </c>
      <c r="D1937">
        <f>IF(OR($L1937=TRUE,$A1937=0,MOD($A1937,ChapterTable!$S$20)&lt;&gt;0),
MAX(0,INT(($B1937+ChapterTable!$Q$26+VLOOKUP(SUBSTITUTE(D$1,"성장단계","")&amp;"단계오프셋",ChapterTable!$S:$T,2,0))/ChapterTable!$Q$23)),
MAX(0,INT(($B1937+ChapterTable!$S$26+VLOOKUP(SUBSTITUTE(D$1,"성장단계","")&amp;"보스단계오프셋",ChapterTable!$S:$T,2,0))/ChapterTable!$S$23)))</f>
        <v>4</v>
      </c>
      <c r="E1937" s="1">
        <f ca="1">IF(AND($A1937=0,$B1937=1),
    VLOOKUP(1,ChapterTable!$1:$1048576,MATCH("최종"&amp;SUBSTITUTE(SUBSTITUTE(E$1,"standard",""),"|Float",""),ChapterTable!$1:$1,0),0)*ChapterTable!$Q$17,
  IF(AND($A1937=0,$B1937=0),
    E1938,
  IF($B1937=0,
    VLOOKUP($A1937,ChapterTable!$1:$1048576,MATCH("최종"&amp;SUBSTITUTE(SUBSTITUTE(E$1,"standard",""),"|Float",""),ChapterTable!$1:$1,0),0),
  IF($B1937=1,
    IF($L1937=FALSE,
      VLOOKUP($A1937,ChapterTable!$1:$1048576,MATCH("최종"&amp;SUBSTITUTE(SUBSTITUTE(E$1,"standard",""),"|Float",""),ChapterTable!$1:$1,0),0),
      VLOOKUP($A1937-ChapterTable!$Q$11,ChapterTable!$1:$1048576,MATCH("최종"&amp;SUBSTITUTE(SUBSTITUTE(E$1,"standard",""),"|Float",""),ChapterTable!$1:$1,0),0)*ChapterTable!$Q$14
    ),
  OFFSET(E1937,-$B1937+IF($L1937,1,0),0)*
    (VLOOKUP(SUBSTITUTE(SUBSTITUTE(E$1,"standard",""),"|Float","")&amp;"인게임누적곱배수",ChapterTable!$S:$T,2,0)^C1937
    +VLOOKUP(SUBSTITUTE(SUBSTITUTE(E$1,"standard",""),"|Float","")&amp;"인게임누적합배수",ChapterTable!$S:$T,2,0)*C1937)
  )
  )
  )
)</f>
        <v>122829.23625183105</v>
      </c>
      <c r="F1937" s="1">
        <f ca="1">IF(AND($A1937=0,$B1937=1),
    VLOOKUP(1,ChapterTable!$1:$1048576,MATCH("최종"&amp;SUBSTITUTE(SUBSTITUTE(F$1,"standard",""),"|Float",""),ChapterTable!$1:$1,0),0)*ChapterTable!$Q$17,
  IF(AND($A1937=0,$B1937=0),
    F1938,
  IF($B1937=0,
    VLOOKUP($A1937,ChapterTable!$1:$1048576,MATCH("최종"&amp;SUBSTITUTE(SUBSTITUTE(F$1,"standard",""),"|Float",""),ChapterTable!$1:$1,0),0),
  IF($B1937=1,
    IF($L1937=FALSE,
      VLOOKUP($A1937,ChapterTable!$1:$1048576,MATCH("최종"&amp;SUBSTITUTE(SUBSTITUTE(F$1,"standard",""),"|Float",""),ChapterTable!$1:$1,0),0),
      VLOOKUP($A1937-ChapterTable!$Q$11,ChapterTable!$1:$1048576,MATCH("최종"&amp;SUBSTITUTE(SUBSTITUTE(F$1,"standard",""),"|Float",""),ChapterTable!$1:$1,0),0)*ChapterTable!$Q$14
    ),
  OFFSET(F1937,-$B1937+IF($L1937,1,0),0)*
    (VLOOKUP(SUBSTITUTE(SUBSTITUTE(F$1,"standard",""),"|Float","")&amp;"인게임누적곱배수",ChapterTable!$S:$T,2,0)^D1937
    +VLOOKUP(SUBSTITUTE(SUBSTITUTE(F$1,"standard",""),"|Float","")&amp;"인게임누적합배수",ChapterTable!$S:$T,2,0)*D1937)
  )
  )
  )
)</f>
        <v>44665.176818847656</v>
      </c>
      <c r="G1937" t="s">
        <v>76</v>
      </c>
      <c r="J1937" t="str">
        <f>IF(ISBLANK(I1937),"",
IFERROR(VLOOKUP(I1937,[1]StringTable!$1:$1048576,MATCH([1]StringTable!$B$1,[1]StringTable!$1:$1,0),0),
IFERROR(VLOOKUP(I1937,[1]InApkStringTable!$1:$1048576,MATCH([1]InApkStringTable!$B$1,[1]InApkStringTable!$1:$1,0),0),
"스트링없음")))</f>
        <v/>
      </c>
      <c r="L1937" t="b">
        <v>1</v>
      </c>
      <c r="N1937" t="str">
        <f>IF(ISBLANK(M1937),"",IF(ISERROR(VLOOKUP(M1937,MapTable!$A:$A,1,0)),"맵없음",""))</f>
        <v/>
      </c>
      <c r="O1937">
        <f t="shared" si="121"/>
        <v>5</v>
      </c>
      <c r="Q1937">
        <f t="shared" si="122"/>
        <v>5</v>
      </c>
      <c r="R1937" t="b">
        <f t="shared" ca="1" si="123"/>
        <v>0</v>
      </c>
      <c r="T1937" t="b">
        <f t="shared" ca="1" si="124"/>
        <v>0</v>
      </c>
      <c r="X1937" t="str">
        <f>IF(ISBLANK(W1937),"",
IF(ISERROR(FIND(",",W1937)),
  IF(ISERROR(VLOOKUP(W1937,MapTable!$A:$A,1,0)),"맵없음",
  ""),
IF(ISERROR(FIND(",",W1937,FIND(",",W1937)+1)),
  IF(OR(ISERROR(VLOOKUP(LEFT(W1937,FIND(",",W1937)-1),MapTable!$A:$A,1,0)),ISERROR(VLOOKUP(TRIM(MID(W1937,FIND(",",W1937)+1,999)),MapTable!$A:$A,1,0))),"맵없음",
  ""),
IF(ISERROR(FIND(",",W1937,FIND(",",W1937,FIND(",",W1937)+1)+1)),
  IF(OR(ISERROR(VLOOKUP(LEFT(W1937,FIND(",",W1937)-1),MapTable!$A:$A,1,0)),ISERROR(VLOOKUP(TRIM(MID(W1937,FIND(",",W1937)+1,FIND(",",W1937,FIND(",",W1937)+1)-FIND(",",W1937)-1)),MapTable!$A:$A,1,0)),ISERROR(VLOOKUP(TRIM(MID(W1937,FIND(",",W1937,FIND(",",W1937)+1)+1,999)),MapTable!$A:$A,1,0))),"맵없음",
  ""),
IF(ISERROR(FIND(",",W1937,FIND(",",W1937,FIND(",",W1937,FIND(",",W1937)+1)+1)+1)),
  IF(OR(ISERROR(VLOOKUP(LEFT(W1937,FIND(",",W1937)-1),MapTable!$A:$A,1,0)),ISERROR(VLOOKUP(TRIM(MID(W1937,FIND(",",W1937)+1,FIND(",",W1937,FIND(",",W1937)+1)-FIND(",",W1937)-1)),MapTable!$A:$A,1,0)),ISERROR(VLOOKUP(TRIM(MID(W1937,FIND(",",W1937,FIND(",",W1937)+1)+1,FIND(",",W1937,FIND(",",W1937,FIND(",",W1937)+1)+1)-FIND(",",W1937,FIND(",",W1937)+1)-1)),MapTable!$A:$A,1,0)),ISERROR(VLOOKUP(TRIM(MID(W1937,FIND(",",W1937,FIND(",",W1937,FIND(",",W1937)+1)+1)+1,999)),MapTable!$A:$A,1,0))),"맵없음",
  ""),
)))))</f>
        <v/>
      </c>
      <c r="AC1937" t="str">
        <f>IF(ISBLANK(AB1937),"",IF(ISERROR(VLOOKUP(AB1937,[3]DropTable!$A:$A,1,0)),"드랍없음",""))</f>
        <v/>
      </c>
      <c r="AE1937" t="str">
        <f>IF(ISBLANK(AD1937),"",IF(ISERROR(VLOOKUP(AD1937,[3]DropTable!$A:$A,1,0)),"드랍없음",""))</f>
        <v/>
      </c>
      <c r="AG1937">
        <v>9.8000000000000007</v>
      </c>
      <c r="AH1937">
        <v>1</v>
      </c>
    </row>
    <row r="1938" spans="1:34" x14ac:dyDescent="0.3">
      <c r="A1938">
        <v>16</v>
      </c>
      <c r="B1938">
        <v>47</v>
      </c>
      <c r="C1938">
        <f>IF(OR($L1938=TRUE,$A1938=0,MOD($A1938,ChapterTable!$S$20)&lt;&gt;0),
MAX(0,INT(($B1938+ChapterTable!$Q$26+VLOOKUP(SUBSTITUTE(C$1,"성장단계","")&amp;"단계오프셋",ChapterTable!$S:$T,2,0))/ChapterTable!$Q$23)),
MAX(0,INT(($B1938+ChapterTable!$S$26+VLOOKUP(SUBSTITUTE(C$1,"성장단계","")&amp;"보스단계오프셋",ChapterTable!$S:$T,2,0))/ChapterTable!$S$23)))</f>
        <v>5</v>
      </c>
      <c r="D1938">
        <f>IF(OR($L1938=TRUE,$A1938=0,MOD($A1938,ChapterTable!$S$20)&lt;&gt;0),
MAX(0,INT(($B1938+ChapterTable!$Q$26+VLOOKUP(SUBSTITUTE(D$1,"성장단계","")&amp;"단계오프셋",ChapterTable!$S:$T,2,0))/ChapterTable!$Q$23)),
MAX(0,INT(($B1938+ChapterTable!$S$26+VLOOKUP(SUBSTITUTE(D$1,"성장단계","")&amp;"보스단계오프셋",ChapterTable!$S:$T,2,0))/ChapterTable!$S$23)))</f>
        <v>4</v>
      </c>
      <c r="E1938" s="1">
        <f ca="1">IF(AND($A1938=0,$B1938=1),
    VLOOKUP(1,ChapterTable!$1:$1048576,MATCH("최종"&amp;SUBSTITUTE(SUBSTITUTE(E$1,"standard",""),"|Float",""),ChapterTable!$1:$1,0),0)*ChapterTable!$Q$17,
  IF(AND($A1938=0,$B1938=0),
    E1939,
  IF($B1938=0,
    VLOOKUP($A1938,ChapterTable!$1:$1048576,MATCH("최종"&amp;SUBSTITUTE(SUBSTITUTE(E$1,"standard",""),"|Float",""),ChapterTable!$1:$1,0),0),
  IF($B1938=1,
    IF($L1938=FALSE,
      VLOOKUP($A1938,ChapterTable!$1:$1048576,MATCH("최종"&amp;SUBSTITUTE(SUBSTITUTE(E$1,"standard",""),"|Float",""),ChapterTable!$1:$1,0),0),
      VLOOKUP($A1938-ChapterTable!$Q$11,ChapterTable!$1:$1048576,MATCH("최종"&amp;SUBSTITUTE(SUBSTITUTE(E$1,"standard",""),"|Float",""),ChapterTable!$1:$1,0),0)*ChapterTable!$Q$14
    ),
  OFFSET(E1938,-$B1938+IF($L1938,1,0),0)*
    (VLOOKUP(SUBSTITUTE(SUBSTITUTE(E$1,"standard",""),"|Float","")&amp;"인게임누적곱배수",ChapterTable!$S:$T,2,0)^C1938
    +VLOOKUP(SUBSTITUTE(SUBSTITUTE(E$1,"standard",""),"|Float","")&amp;"인게임누적합배수",ChapterTable!$S:$T,2,0)*C1938)
  )
  )
  )
)</f>
        <v>122829.23625183105</v>
      </c>
      <c r="F1938" s="1">
        <f ca="1">IF(AND($A1938=0,$B1938=1),
    VLOOKUP(1,ChapterTable!$1:$1048576,MATCH("최종"&amp;SUBSTITUTE(SUBSTITUTE(F$1,"standard",""),"|Float",""),ChapterTable!$1:$1,0),0)*ChapterTable!$Q$17,
  IF(AND($A1938=0,$B1938=0),
    F1939,
  IF($B1938=0,
    VLOOKUP($A1938,ChapterTable!$1:$1048576,MATCH("최종"&amp;SUBSTITUTE(SUBSTITUTE(F$1,"standard",""),"|Float",""),ChapterTable!$1:$1,0),0),
  IF($B1938=1,
    IF($L1938=FALSE,
      VLOOKUP($A1938,ChapterTable!$1:$1048576,MATCH("최종"&amp;SUBSTITUTE(SUBSTITUTE(F$1,"standard",""),"|Float",""),ChapterTable!$1:$1,0),0),
      VLOOKUP($A1938-ChapterTable!$Q$11,ChapterTable!$1:$1048576,MATCH("최종"&amp;SUBSTITUTE(SUBSTITUTE(F$1,"standard",""),"|Float",""),ChapterTable!$1:$1,0),0)*ChapterTable!$Q$14
    ),
  OFFSET(F1938,-$B1938+IF($L1938,1,0),0)*
    (VLOOKUP(SUBSTITUTE(SUBSTITUTE(F$1,"standard",""),"|Float","")&amp;"인게임누적곱배수",ChapterTable!$S:$T,2,0)^D1938
    +VLOOKUP(SUBSTITUTE(SUBSTITUTE(F$1,"standard",""),"|Float","")&amp;"인게임누적합배수",ChapterTable!$S:$T,2,0)*D1938)
  )
  )
  )
)</f>
        <v>44665.176818847656</v>
      </c>
      <c r="G1938" t="s">
        <v>76</v>
      </c>
      <c r="J1938" t="str">
        <f>IF(ISBLANK(I1938),"",
IFERROR(VLOOKUP(I1938,[1]StringTable!$1:$1048576,MATCH([1]StringTable!$B$1,[1]StringTable!$1:$1,0),0),
IFERROR(VLOOKUP(I1938,[1]InApkStringTable!$1:$1048576,MATCH([1]InApkStringTable!$B$1,[1]InApkStringTable!$1:$1,0),0),
"스트링없음")))</f>
        <v/>
      </c>
      <c r="L1938" t="b">
        <v>1</v>
      </c>
      <c r="N1938" t="str">
        <f>IF(ISBLANK(M1938),"",IF(ISERROR(VLOOKUP(M1938,MapTable!$A:$A,1,0)),"맵없음",""))</f>
        <v/>
      </c>
      <c r="O1938">
        <f t="shared" si="121"/>
        <v>5</v>
      </c>
      <c r="Q1938">
        <f t="shared" si="122"/>
        <v>5</v>
      </c>
      <c r="R1938" t="b">
        <f t="shared" ca="1" si="123"/>
        <v>0</v>
      </c>
      <c r="T1938" t="b">
        <f t="shared" ca="1" si="124"/>
        <v>0</v>
      </c>
      <c r="X1938" t="str">
        <f>IF(ISBLANK(W1938),"",
IF(ISERROR(FIND(",",W1938)),
  IF(ISERROR(VLOOKUP(W1938,MapTable!$A:$A,1,0)),"맵없음",
  ""),
IF(ISERROR(FIND(",",W1938,FIND(",",W1938)+1)),
  IF(OR(ISERROR(VLOOKUP(LEFT(W1938,FIND(",",W1938)-1),MapTable!$A:$A,1,0)),ISERROR(VLOOKUP(TRIM(MID(W1938,FIND(",",W1938)+1,999)),MapTable!$A:$A,1,0))),"맵없음",
  ""),
IF(ISERROR(FIND(",",W1938,FIND(",",W1938,FIND(",",W1938)+1)+1)),
  IF(OR(ISERROR(VLOOKUP(LEFT(W1938,FIND(",",W1938)-1),MapTable!$A:$A,1,0)),ISERROR(VLOOKUP(TRIM(MID(W1938,FIND(",",W1938)+1,FIND(",",W1938,FIND(",",W1938)+1)-FIND(",",W1938)-1)),MapTable!$A:$A,1,0)),ISERROR(VLOOKUP(TRIM(MID(W1938,FIND(",",W1938,FIND(",",W1938)+1)+1,999)),MapTable!$A:$A,1,0))),"맵없음",
  ""),
IF(ISERROR(FIND(",",W1938,FIND(",",W1938,FIND(",",W1938,FIND(",",W1938)+1)+1)+1)),
  IF(OR(ISERROR(VLOOKUP(LEFT(W1938,FIND(",",W1938)-1),MapTable!$A:$A,1,0)),ISERROR(VLOOKUP(TRIM(MID(W1938,FIND(",",W1938)+1,FIND(",",W1938,FIND(",",W1938)+1)-FIND(",",W1938)-1)),MapTable!$A:$A,1,0)),ISERROR(VLOOKUP(TRIM(MID(W1938,FIND(",",W1938,FIND(",",W1938)+1)+1,FIND(",",W1938,FIND(",",W1938,FIND(",",W1938)+1)+1)-FIND(",",W1938,FIND(",",W1938)+1)-1)),MapTable!$A:$A,1,0)),ISERROR(VLOOKUP(TRIM(MID(W1938,FIND(",",W1938,FIND(",",W1938,FIND(",",W1938)+1)+1)+1,999)),MapTable!$A:$A,1,0))),"맵없음",
  ""),
)))))</f>
        <v/>
      </c>
      <c r="AC1938" t="str">
        <f>IF(ISBLANK(AB1938),"",IF(ISERROR(VLOOKUP(AB1938,[3]DropTable!$A:$A,1,0)),"드랍없음",""))</f>
        <v/>
      </c>
      <c r="AE1938" t="str">
        <f>IF(ISBLANK(AD1938),"",IF(ISERROR(VLOOKUP(AD1938,[3]DropTable!$A:$A,1,0)),"드랍없음",""))</f>
        <v/>
      </c>
      <c r="AG1938">
        <v>9.8000000000000007</v>
      </c>
      <c r="AH1938">
        <v>1</v>
      </c>
    </row>
    <row r="1939" spans="1:34" x14ac:dyDescent="0.3">
      <c r="A1939">
        <v>16</v>
      </c>
      <c r="B1939">
        <v>48</v>
      </c>
      <c r="C1939">
        <f>IF(OR($L1939=TRUE,$A1939=0,MOD($A1939,ChapterTable!$S$20)&lt;&gt;0),
MAX(0,INT(($B1939+ChapterTable!$Q$26+VLOOKUP(SUBSTITUTE(C$1,"성장단계","")&amp;"단계오프셋",ChapterTable!$S:$T,2,0))/ChapterTable!$Q$23)),
MAX(0,INT(($B1939+ChapterTable!$S$26+VLOOKUP(SUBSTITUTE(C$1,"성장단계","")&amp;"보스단계오프셋",ChapterTable!$S:$T,2,0))/ChapterTable!$S$23)))</f>
        <v>5</v>
      </c>
      <c r="D1939">
        <f>IF(OR($L1939=TRUE,$A1939=0,MOD($A1939,ChapterTable!$S$20)&lt;&gt;0),
MAX(0,INT(($B1939+ChapterTable!$Q$26+VLOOKUP(SUBSTITUTE(D$1,"성장단계","")&amp;"단계오프셋",ChapterTable!$S:$T,2,0))/ChapterTable!$Q$23)),
MAX(0,INT(($B1939+ChapterTable!$S$26+VLOOKUP(SUBSTITUTE(D$1,"성장단계","")&amp;"보스단계오프셋",ChapterTable!$S:$T,2,0))/ChapterTable!$S$23)))</f>
        <v>4</v>
      </c>
      <c r="E1939" s="1">
        <f ca="1">IF(AND($A1939=0,$B1939=1),
    VLOOKUP(1,ChapterTable!$1:$1048576,MATCH("최종"&amp;SUBSTITUTE(SUBSTITUTE(E$1,"standard",""),"|Float",""),ChapterTable!$1:$1,0),0)*ChapterTable!$Q$17,
  IF(AND($A1939=0,$B1939=0),
    E1940,
  IF($B1939=0,
    VLOOKUP($A1939,ChapterTable!$1:$1048576,MATCH("최종"&amp;SUBSTITUTE(SUBSTITUTE(E$1,"standard",""),"|Float",""),ChapterTable!$1:$1,0),0),
  IF($B1939=1,
    IF($L1939=FALSE,
      VLOOKUP($A1939,ChapterTable!$1:$1048576,MATCH("최종"&amp;SUBSTITUTE(SUBSTITUTE(E$1,"standard",""),"|Float",""),ChapterTable!$1:$1,0),0),
      VLOOKUP($A1939-ChapterTable!$Q$11,ChapterTable!$1:$1048576,MATCH("최종"&amp;SUBSTITUTE(SUBSTITUTE(E$1,"standard",""),"|Float",""),ChapterTable!$1:$1,0),0)*ChapterTable!$Q$14
    ),
  OFFSET(E1939,-$B1939+IF($L1939,1,0),0)*
    (VLOOKUP(SUBSTITUTE(SUBSTITUTE(E$1,"standard",""),"|Float","")&amp;"인게임누적곱배수",ChapterTable!$S:$T,2,0)^C1939
    +VLOOKUP(SUBSTITUTE(SUBSTITUTE(E$1,"standard",""),"|Float","")&amp;"인게임누적합배수",ChapterTable!$S:$T,2,0)*C1939)
  )
  )
  )
)</f>
        <v>122829.23625183105</v>
      </c>
      <c r="F1939" s="1">
        <f ca="1">IF(AND($A1939=0,$B1939=1),
    VLOOKUP(1,ChapterTable!$1:$1048576,MATCH("최종"&amp;SUBSTITUTE(SUBSTITUTE(F$1,"standard",""),"|Float",""),ChapterTable!$1:$1,0),0)*ChapterTable!$Q$17,
  IF(AND($A1939=0,$B1939=0),
    F1940,
  IF($B1939=0,
    VLOOKUP($A1939,ChapterTable!$1:$1048576,MATCH("최종"&amp;SUBSTITUTE(SUBSTITUTE(F$1,"standard",""),"|Float",""),ChapterTable!$1:$1,0),0),
  IF($B1939=1,
    IF($L1939=FALSE,
      VLOOKUP($A1939,ChapterTable!$1:$1048576,MATCH("최종"&amp;SUBSTITUTE(SUBSTITUTE(F$1,"standard",""),"|Float",""),ChapterTable!$1:$1,0),0),
      VLOOKUP($A1939-ChapterTable!$Q$11,ChapterTable!$1:$1048576,MATCH("최종"&amp;SUBSTITUTE(SUBSTITUTE(F$1,"standard",""),"|Float",""),ChapterTable!$1:$1,0),0)*ChapterTable!$Q$14
    ),
  OFFSET(F1939,-$B1939+IF($L1939,1,0),0)*
    (VLOOKUP(SUBSTITUTE(SUBSTITUTE(F$1,"standard",""),"|Float","")&amp;"인게임누적곱배수",ChapterTable!$S:$T,2,0)^D1939
    +VLOOKUP(SUBSTITUTE(SUBSTITUTE(F$1,"standard",""),"|Float","")&amp;"인게임누적합배수",ChapterTable!$S:$T,2,0)*D1939)
  )
  )
  )
)</f>
        <v>44665.176818847656</v>
      </c>
      <c r="G1939" t="s">
        <v>76</v>
      </c>
      <c r="J1939" t="str">
        <f>IF(ISBLANK(I1939),"",
IFERROR(VLOOKUP(I1939,[1]StringTable!$1:$1048576,MATCH([1]StringTable!$B$1,[1]StringTable!$1:$1,0),0),
IFERROR(VLOOKUP(I1939,[1]InApkStringTable!$1:$1048576,MATCH([1]InApkStringTable!$B$1,[1]InApkStringTable!$1:$1,0),0),
"스트링없음")))</f>
        <v/>
      </c>
      <c r="L1939" t="b">
        <v>1</v>
      </c>
      <c r="N1939" t="str">
        <f>IF(ISBLANK(M1939),"",IF(ISERROR(VLOOKUP(M1939,MapTable!$A:$A,1,0)),"맵없음",""))</f>
        <v/>
      </c>
      <c r="O1939">
        <f t="shared" si="121"/>
        <v>5</v>
      </c>
      <c r="Q1939">
        <f t="shared" si="122"/>
        <v>5</v>
      </c>
      <c r="R1939" t="b">
        <f t="shared" ca="1" si="123"/>
        <v>0</v>
      </c>
      <c r="T1939" t="b">
        <f t="shared" ca="1" si="124"/>
        <v>0</v>
      </c>
      <c r="X1939" t="str">
        <f>IF(ISBLANK(W1939),"",
IF(ISERROR(FIND(",",W1939)),
  IF(ISERROR(VLOOKUP(W1939,MapTable!$A:$A,1,0)),"맵없음",
  ""),
IF(ISERROR(FIND(",",W1939,FIND(",",W1939)+1)),
  IF(OR(ISERROR(VLOOKUP(LEFT(W1939,FIND(",",W1939)-1),MapTable!$A:$A,1,0)),ISERROR(VLOOKUP(TRIM(MID(W1939,FIND(",",W1939)+1,999)),MapTable!$A:$A,1,0))),"맵없음",
  ""),
IF(ISERROR(FIND(",",W1939,FIND(",",W1939,FIND(",",W1939)+1)+1)),
  IF(OR(ISERROR(VLOOKUP(LEFT(W1939,FIND(",",W1939)-1),MapTable!$A:$A,1,0)),ISERROR(VLOOKUP(TRIM(MID(W1939,FIND(",",W1939)+1,FIND(",",W1939,FIND(",",W1939)+1)-FIND(",",W1939)-1)),MapTable!$A:$A,1,0)),ISERROR(VLOOKUP(TRIM(MID(W1939,FIND(",",W1939,FIND(",",W1939)+1)+1,999)),MapTable!$A:$A,1,0))),"맵없음",
  ""),
IF(ISERROR(FIND(",",W1939,FIND(",",W1939,FIND(",",W1939,FIND(",",W1939)+1)+1)+1)),
  IF(OR(ISERROR(VLOOKUP(LEFT(W1939,FIND(",",W1939)-1),MapTable!$A:$A,1,0)),ISERROR(VLOOKUP(TRIM(MID(W1939,FIND(",",W1939)+1,FIND(",",W1939,FIND(",",W1939)+1)-FIND(",",W1939)-1)),MapTable!$A:$A,1,0)),ISERROR(VLOOKUP(TRIM(MID(W1939,FIND(",",W1939,FIND(",",W1939)+1)+1,FIND(",",W1939,FIND(",",W1939,FIND(",",W1939)+1)+1)-FIND(",",W1939,FIND(",",W1939)+1)-1)),MapTable!$A:$A,1,0)),ISERROR(VLOOKUP(TRIM(MID(W1939,FIND(",",W1939,FIND(",",W1939,FIND(",",W1939)+1)+1)+1,999)),MapTable!$A:$A,1,0))),"맵없음",
  ""),
)))))</f>
        <v/>
      </c>
      <c r="AC1939" t="str">
        <f>IF(ISBLANK(AB1939),"",IF(ISERROR(VLOOKUP(AB1939,[3]DropTable!$A:$A,1,0)),"드랍없음",""))</f>
        <v/>
      </c>
      <c r="AE1939" t="str">
        <f>IF(ISBLANK(AD1939),"",IF(ISERROR(VLOOKUP(AD1939,[3]DropTable!$A:$A,1,0)),"드랍없음",""))</f>
        <v/>
      </c>
      <c r="AG1939">
        <v>9.8000000000000007</v>
      </c>
      <c r="AH1939">
        <v>1</v>
      </c>
    </row>
    <row r="1940" spans="1:34" x14ac:dyDescent="0.3">
      <c r="A1940">
        <v>16</v>
      </c>
      <c r="B1940">
        <v>49</v>
      </c>
      <c r="C1940">
        <f>IF(OR($L1940=TRUE,$A1940=0,MOD($A1940,ChapterTable!$S$20)&lt;&gt;0),
MAX(0,INT(($B1940+ChapterTable!$Q$26+VLOOKUP(SUBSTITUTE(C$1,"성장단계","")&amp;"단계오프셋",ChapterTable!$S:$T,2,0))/ChapterTable!$Q$23)),
MAX(0,INT(($B1940+ChapterTable!$S$26+VLOOKUP(SUBSTITUTE(C$1,"성장단계","")&amp;"보스단계오프셋",ChapterTable!$S:$T,2,0))/ChapterTable!$S$23)))</f>
        <v>5</v>
      </c>
      <c r="D1940">
        <f>IF(OR($L1940=TRUE,$A1940=0,MOD($A1940,ChapterTable!$S$20)&lt;&gt;0),
MAX(0,INT(($B1940+ChapterTable!$Q$26+VLOOKUP(SUBSTITUTE(D$1,"성장단계","")&amp;"단계오프셋",ChapterTable!$S:$T,2,0))/ChapterTable!$Q$23)),
MAX(0,INT(($B1940+ChapterTable!$S$26+VLOOKUP(SUBSTITUTE(D$1,"성장단계","")&amp;"보스단계오프셋",ChapterTable!$S:$T,2,0))/ChapterTable!$S$23)))</f>
        <v>4</v>
      </c>
      <c r="E1940" s="1">
        <f ca="1">IF(AND($A1940=0,$B1940=1),
    VLOOKUP(1,ChapterTable!$1:$1048576,MATCH("최종"&amp;SUBSTITUTE(SUBSTITUTE(E$1,"standard",""),"|Float",""),ChapterTable!$1:$1,0),0)*ChapterTable!$Q$17,
  IF(AND($A1940=0,$B1940=0),
    E1941,
  IF($B1940=0,
    VLOOKUP($A1940,ChapterTable!$1:$1048576,MATCH("최종"&amp;SUBSTITUTE(SUBSTITUTE(E$1,"standard",""),"|Float",""),ChapterTable!$1:$1,0),0),
  IF($B1940=1,
    IF($L1940=FALSE,
      VLOOKUP($A1940,ChapterTable!$1:$1048576,MATCH("최종"&amp;SUBSTITUTE(SUBSTITUTE(E$1,"standard",""),"|Float",""),ChapterTable!$1:$1,0),0),
      VLOOKUP($A1940-ChapterTable!$Q$11,ChapterTable!$1:$1048576,MATCH("최종"&amp;SUBSTITUTE(SUBSTITUTE(E$1,"standard",""),"|Float",""),ChapterTable!$1:$1,0),0)*ChapterTable!$Q$14
    ),
  OFFSET(E1940,-$B1940+IF($L1940,1,0),0)*
    (VLOOKUP(SUBSTITUTE(SUBSTITUTE(E$1,"standard",""),"|Float","")&amp;"인게임누적곱배수",ChapterTable!$S:$T,2,0)^C1940
    +VLOOKUP(SUBSTITUTE(SUBSTITUTE(E$1,"standard",""),"|Float","")&amp;"인게임누적합배수",ChapterTable!$S:$T,2,0)*C1940)
  )
  )
  )
)</f>
        <v>122829.23625183105</v>
      </c>
      <c r="F1940" s="1">
        <f ca="1">IF(AND($A1940=0,$B1940=1),
    VLOOKUP(1,ChapterTable!$1:$1048576,MATCH("최종"&amp;SUBSTITUTE(SUBSTITUTE(F$1,"standard",""),"|Float",""),ChapterTable!$1:$1,0),0)*ChapterTable!$Q$17,
  IF(AND($A1940=0,$B1940=0),
    F1941,
  IF($B1940=0,
    VLOOKUP($A1940,ChapterTable!$1:$1048576,MATCH("최종"&amp;SUBSTITUTE(SUBSTITUTE(F$1,"standard",""),"|Float",""),ChapterTable!$1:$1,0),0),
  IF($B1940=1,
    IF($L1940=FALSE,
      VLOOKUP($A1940,ChapterTable!$1:$1048576,MATCH("최종"&amp;SUBSTITUTE(SUBSTITUTE(F$1,"standard",""),"|Float",""),ChapterTable!$1:$1,0),0),
      VLOOKUP($A1940-ChapterTable!$Q$11,ChapterTable!$1:$1048576,MATCH("최종"&amp;SUBSTITUTE(SUBSTITUTE(F$1,"standard",""),"|Float",""),ChapterTable!$1:$1,0),0)*ChapterTable!$Q$14
    ),
  OFFSET(F1940,-$B1940+IF($L1940,1,0),0)*
    (VLOOKUP(SUBSTITUTE(SUBSTITUTE(F$1,"standard",""),"|Float","")&amp;"인게임누적곱배수",ChapterTable!$S:$T,2,0)^D1940
    +VLOOKUP(SUBSTITUTE(SUBSTITUTE(F$1,"standard",""),"|Float","")&amp;"인게임누적합배수",ChapterTable!$S:$T,2,0)*D1940)
  )
  )
  )
)</f>
        <v>44665.176818847656</v>
      </c>
      <c r="G1940" t="s">
        <v>76</v>
      </c>
      <c r="J1940" t="str">
        <f>IF(ISBLANK(I1940),"",
IFERROR(VLOOKUP(I1940,[1]StringTable!$1:$1048576,MATCH([1]StringTable!$B$1,[1]StringTable!$1:$1,0),0),
IFERROR(VLOOKUP(I1940,[1]InApkStringTable!$1:$1048576,MATCH([1]InApkStringTable!$B$1,[1]InApkStringTable!$1:$1,0),0),
"스트링없음")))</f>
        <v/>
      </c>
      <c r="L1940" t="b">
        <v>1</v>
      </c>
      <c r="N1940" t="str">
        <f>IF(ISBLANK(M1940),"",IF(ISERROR(VLOOKUP(M1940,MapTable!$A:$A,1,0)),"맵없음",""))</f>
        <v/>
      </c>
      <c r="O1940">
        <f t="shared" si="121"/>
        <v>95</v>
      </c>
      <c r="Q1940">
        <f t="shared" si="122"/>
        <v>95</v>
      </c>
      <c r="R1940" t="b">
        <f t="shared" ca="1" si="123"/>
        <v>1</v>
      </c>
      <c r="T1940" t="b">
        <f t="shared" ca="1" si="124"/>
        <v>1</v>
      </c>
      <c r="X1940" t="str">
        <f>IF(ISBLANK(W1940),"",
IF(ISERROR(FIND(",",W1940)),
  IF(ISERROR(VLOOKUP(W1940,MapTable!$A:$A,1,0)),"맵없음",
  ""),
IF(ISERROR(FIND(",",W1940,FIND(",",W1940)+1)),
  IF(OR(ISERROR(VLOOKUP(LEFT(W1940,FIND(",",W1940)-1),MapTable!$A:$A,1,0)),ISERROR(VLOOKUP(TRIM(MID(W1940,FIND(",",W1940)+1,999)),MapTable!$A:$A,1,0))),"맵없음",
  ""),
IF(ISERROR(FIND(",",W1940,FIND(",",W1940,FIND(",",W1940)+1)+1)),
  IF(OR(ISERROR(VLOOKUP(LEFT(W1940,FIND(",",W1940)-1),MapTable!$A:$A,1,0)),ISERROR(VLOOKUP(TRIM(MID(W1940,FIND(",",W1940)+1,FIND(",",W1940,FIND(",",W1940)+1)-FIND(",",W1940)-1)),MapTable!$A:$A,1,0)),ISERROR(VLOOKUP(TRIM(MID(W1940,FIND(",",W1940,FIND(",",W1940)+1)+1,999)),MapTable!$A:$A,1,0))),"맵없음",
  ""),
IF(ISERROR(FIND(",",W1940,FIND(",",W1940,FIND(",",W1940,FIND(",",W1940)+1)+1)+1)),
  IF(OR(ISERROR(VLOOKUP(LEFT(W1940,FIND(",",W1940)-1),MapTable!$A:$A,1,0)),ISERROR(VLOOKUP(TRIM(MID(W1940,FIND(",",W1940)+1,FIND(",",W1940,FIND(",",W1940)+1)-FIND(",",W1940)-1)),MapTable!$A:$A,1,0)),ISERROR(VLOOKUP(TRIM(MID(W1940,FIND(",",W1940,FIND(",",W1940)+1)+1,FIND(",",W1940,FIND(",",W1940,FIND(",",W1940)+1)+1)-FIND(",",W1940,FIND(",",W1940)+1)-1)),MapTable!$A:$A,1,0)),ISERROR(VLOOKUP(TRIM(MID(W1940,FIND(",",W1940,FIND(",",W1940,FIND(",",W1940)+1)+1)+1,999)),MapTable!$A:$A,1,0))),"맵없음",
  ""),
)))))</f>
        <v/>
      </c>
      <c r="AC1940" t="str">
        <f>IF(ISBLANK(AB1940),"",IF(ISERROR(VLOOKUP(AB1940,[3]DropTable!$A:$A,1,0)),"드랍없음",""))</f>
        <v/>
      </c>
      <c r="AE1940" t="str">
        <f>IF(ISBLANK(AD1940),"",IF(ISERROR(VLOOKUP(AD1940,[3]DropTable!$A:$A,1,0)),"드랍없음",""))</f>
        <v/>
      </c>
      <c r="AG1940">
        <v>9.8000000000000007</v>
      </c>
      <c r="AH1940">
        <v>1</v>
      </c>
    </row>
    <row r="1941" spans="1:34" x14ac:dyDescent="0.3">
      <c r="A1941">
        <v>16</v>
      </c>
      <c r="B1941">
        <v>50</v>
      </c>
      <c r="C1941">
        <f>IF(OR($L1941=TRUE,$A1941=0,MOD($A1941,ChapterTable!$S$20)&lt;&gt;0),
MAX(0,INT(($B1941+ChapterTable!$Q$26+VLOOKUP(SUBSTITUTE(C$1,"성장단계","")&amp;"단계오프셋",ChapterTable!$S:$T,2,0))/ChapterTable!$Q$23)),
MAX(0,INT(($B1941+ChapterTable!$S$26+VLOOKUP(SUBSTITUTE(C$1,"성장단계","")&amp;"보스단계오프셋",ChapterTable!$S:$T,2,0))/ChapterTable!$S$23)))</f>
        <v>5</v>
      </c>
      <c r="D1941">
        <f>IF(OR($L1941=TRUE,$A1941=0,MOD($A1941,ChapterTable!$S$20)&lt;&gt;0),
MAX(0,INT(($B1941+ChapterTable!$Q$26+VLOOKUP(SUBSTITUTE(D$1,"성장단계","")&amp;"단계오프셋",ChapterTable!$S:$T,2,0))/ChapterTable!$Q$23)),
MAX(0,INT(($B1941+ChapterTable!$S$26+VLOOKUP(SUBSTITUTE(D$1,"성장단계","")&amp;"보스단계오프셋",ChapterTable!$S:$T,2,0))/ChapterTable!$S$23)))</f>
        <v>4</v>
      </c>
      <c r="E1941" s="1">
        <f ca="1">IF(AND($A1941=0,$B1941=1),
    VLOOKUP(1,ChapterTable!$1:$1048576,MATCH("최종"&amp;SUBSTITUTE(SUBSTITUTE(E$1,"standard",""),"|Float",""),ChapterTable!$1:$1,0),0)*ChapterTable!$Q$17,
  IF(AND($A1941=0,$B1941=0),
    E1942,
  IF($B1941=0,
    VLOOKUP($A1941,ChapterTable!$1:$1048576,MATCH("최종"&amp;SUBSTITUTE(SUBSTITUTE(E$1,"standard",""),"|Float",""),ChapterTable!$1:$1,0),0),
  IF($B1941=1,
    IF($L1941=FALSE,
      VLOOKUP($A1941,ChapterTable!$1:$1048576,MATCH("최종"&amp;SUBSTITUTE(SUBSTITUTE(E$1,"standard",""),"|Float",""),ChapterTable!$1:$1,0),0),
      VLOOKUP($A1941-ChapterTable!$Q$11,ChapterTable!$1:$1048576,MATCH("최종"&amp;SUBSTITUTE(SUBSTITUTE(E$1,"standard",""),"|Float",""),ChapterTable!$1:$1,0),0)*ChapterTable!$Q$14
    ),
  OFFSET(E1941,-$B1941+IF($L1941,1,0),0)*
    (VLOOKUP(SUBSTITUTE(SUBSTITUTE(E$1,"standard",""),"|Float","")&amp;"인게임누적곱배수",ChapterTable!$S:$T,2,0)^C1941
    +VLOOKUP(SUBSTITUTE(SUBSTITUTE(E$1,"standard",""),"|Float","")&amp;"인게임누적합배수",ChapterTable!$S:$T,2,0)*C1941)
  )
  )
  )
)</f>
        <v>122829.23625183105</v>
      </c>
      <c r="F1941" s="1">
        <f ca="1">IF(AND($A1941=0,$B1941=1),
    VLOOKUP(1,ChapterTable!$1:$1048576,MATCH("최종"&amp;SUBSTITUTE(SUBSTITUTE(F$1,"standard",""),"|Float",""),ChapterTable!$1:$1,0),0)*ChapterTable!$Q$17,
  IF(AND($A1941=0,$B1941=0),
    F1942,
  IF($B1941=0,
    VLOOKUP($A1941,ChapterTable!$1:$1048576,MATCH("최종"&amp;SUBSTITUTE(SUBSTITUTE(F$1,"standard",""),"|Float",""),ChapterTable!$1:$1,0),0),
  IF($B1941=1,
    IF($L1941=FALSE,
      VLOOKUP($A1941,ChapterTable!$1:$1048576,MATCH("최종"&amp;SUBSTITUTE(SUBSTITUTE(F$1,"standard",""),"|Float",""),ChapterTable!$1:$1,0),0),
      VLOOKUP($A1941-ChapterTable!$Q$11,ChapterTable!$1:$1048576,MATCH("최종"&amp;SUBSTITUTE(SUBSTITUTE(F$1,"standard",""),"|Float",""),ChapterTable!$1:$1,0),0)*ChapterTable!$Q$14
    ),
  OFFSET(F1941,-$B1941+IF($L1941,1,0),0)*
    (VLOOKUP(SUBSTITUTE(SUBSTITUTE(F$1,"standard",""),"|Float","")&amp;"인게임누적곱배수",ChapterTable!$S:$T,2,0)^D1941
    +VLOOKUP(SUBSTITUTE(SUBSTITUTE(F$1,"standard",""),"|Float","")&amp;"인게임누적합배수",ChapterTable!$S:$T,2,0)*D1941)
  )
  )
  )
)</f>
        <v>44665.176818847656</v>
      </c>
      <c r="G1941" t="s">
        <v>76</v>
      </c>
      <c r="J1941" t="str">
        <f>IF(ISBLANK(I1941),"",
IFERROR(VLOOKUP(I1941,[1]StringTable!$1:$1048576,MATCH([1]StringTable!$B$1,[1]StringTable!$1:$1,0),0),
IFERROR(VLOOKUP(I1941,[1]InApkStringTable!$1:$1048576,MATCH([1]InApkStringTable!$B$1,[1]InApkStringTable!$1:$1,0),0),
"스트링없음")))</f>
        <v/>
      </c>
      <c r="L1941" t="b">
        <v>1</v>
      </c>
      <c r="N1941" t="str">
        <f>IF(ISBLANK(M1941),"",IF(ISERROR(VLOOKUP(M1941,MapTable!$A:$A,1,0)),"맵없음",""))</f>
        <v/>
      </c>
      <c r="O1941">
        <f t="shared" si="121"/>
        <v>21</v>
      </c>
      <c r="Q1941">
        <f t="shared" si="122"/>
        <v>21</v>
      </c>
      <c r="R1941" t="b">
        <f t="shared" ca="1" si="123"/>
        <v>0</v>
      </c>
      <c r="T1941" t="b">
        <f t="shared" ca="1" si="124"/>
        <v>0</v>
      </c>
      <c r="X1941" t="str">
        <f>IF(ISBLANK(W1941),"",
IF(ISERROR(FIND(",",W1941)),
  IF(ISERROR(VLOOKUP(W1941,MapTable!$A:$A,1,0)),"맵없음",
  ""),
IF(ISERROR(FIND(",",W1941,FIND(",",W1941)+1)),
  IF(OR(ISERROR(VLOOKUP(LEFT(W1941,FIND(",",W1941)-1),MapTable!$A:$A,1,0)),ISERROR(VLOOKUP(TRIM(MID(W1941,FIND(",",W1941)+1,999)),MapTable!$A:$A,1,0))),"맵없음",
  ""),
IF(ISERROR(FIND(",",W1941,FIND(",",W1941,FIND(",",W1941)+1)+1)),
  IF(OR(ISERROR(VLOOKUP(LEFT(W1941,FIND(",",W1941)-1),MapTable!$A:$A,1,0)),ISERROR(VLOOKUP(TRIM(MID(W1941,FIND(",",W1941)+1,FIND(",",W1941,FIND(",",W1941)+1)-FIND(",",W1941)-1)),MapTable!$A:$A,1,0)),ISERROR(VLOOKUP(TRIM(MID(W1941,FIND(",",W1941,FIND(",",W1941)+1)+1,999)),MapTable!$A:$A,1,0))),"맵없음",
  ""),
IF(ISERROR(FIND(",",W1941,FIND(",",W1941,FIND(",",W1941,FIND(",",W1941)+1)+1)+1)),
  IF(OR(ISERROR(VLOOKUP(LEFT(W1941,FIND(",",W1941)-1),MapTable!$A:$A,1,0)),ISERROR(VLOOKUP(TRIM(MID(W1941,FIND(",",W1941)+1,FIND(",",W1941,FIND(",",W1941)+1)-FIND(",",W1941)-1)),MapTable!$A:$A,1,0)),ISERROR(VLOOKUP(TRIM(MID(W1941,FIND(",",W1941,FIND(",",W1941)+1)+1,FIND(",",W1941,FIND(",",W1941,FIND(",",W1941)+1)+1)-FIND(",",W1941,FIND(",",W1941)+1)-1)),MapTable!$A:$A,1,0)),ISERROR(VLOOKUP(TRIM(MID(W1941,FIND(",",W1941,FIND(",",W1941,FIND(",",W1941)+1)+1)+1,999)),MapTable!$A:$A,1,0))),"맵없음",
  ""),
)))))</f>
        <v/>
      </c>
      <c r="AC1941" t="str">
        <f>IF(ISBLANK(AB1941),"",IF(ISERROR(VLOOKUP(AB1941,[3]DropTable!$A:$A,1,0)),"드랍없음",""))</f>
        <v/>
      </c>
      <c r="AE1941" t="str">
        <f>IF(ISBLANK(AD1941),"",IF(ISERROR(VLOOKUP(AD1941,[3]DropTable!$A:$A,1,0)),"드랍없음",""))</f>
        <v/>
      </c>
      <c r="AG1941">
        <v>9.8000000000000007</v>
      </c>
      <c r="AH1941">
        <v>1</v>
      </c>
    </row>
    <row r="1942" spans="1:34" x14ac:dyDescent="0.3">
      <c r="A1942">
        <v>17</v>
      </c>
      <c r="B1942">
        <v>1</v>
      </c>
      <c r="C1942">
        <f>IF(OR($L1942=TRUE,$A1942=0,MOD($A1942,ChapterTable!$S$20)&lt;&gt;0),
MAX(0,INT(($B1942+ChapterTable!$Q$26+VLOOKUP(SUBSTITUTE(C$1,"성장단계","")&amp;"단계오프셋",ChapterTable!$S:$T,2,0))/ChapterTable!$Q$23)),
MAX(0,INT(($B1942+ChapterTable!$S$26+VLOOKUP(SUBSTITUTE(C$1,"성장단계","")&amp;"보스단계오프셋",ChapterTable!$S:$T,2,0))/ChapterTable!$S$23)))</f>
        <v>0</v>
      </c>
      <c r="D1942">
        <f>IF(OR($L1942=TRUE,$A1942=0,MOD($A1942,ChapterTable!$S$20)&lt;&gt;0),
MAX(0,INT(($B1942+ChapterTable!$Q$26+VLOOKUP(SUBSTITUTE(D$1,"성장단계","")&amp;"단계오프셋",ChapterTable!$S:$T,2,0))/ChapterTable!$Q$23)),
MAX(0,INT(($B1942+ChapterTable!$S$26+VLOOKUP(SUBSTITUTE(D$1,"성장단계","")&amp;"보스단계오프셋",ChapterTable!$S:$T,2,0))/ChapterTable!$S$23)))</f>
        <v>0</v>
      </c>
      <c r="E1942" s="1">
        <f ca="1">IF(AND($A1942=0,$B1942=1),
    VLOOKUP(1,ChapterTable!$1:$1048576,MATCH("최종"&amp;SUBSTITUTE(SUBSTITUTE(E$1,"standard",""),"|Float",""),ChapterTable!$1:$1,0),0)*ChapterTable!$Q$17,
  IF(AND($A1942=0,$B1942=0),
    E1943,
  IF($B1942=0,
    VLOOKUP($A1942,ChapterTable!$1:$1048576,MATCH("최종"&amp;SUBSTITUTE(SUBSTITUTE(E$1,"standard",""),"|Float",""),ChapterTable!$1:$1,0),0),
  IF($B1942=1,
    IF($L1942=FALSE,
      VLOOKUP($A1942,ChapterTable!$1:$1048576,MATCH("최종"&amp;SUBSTITUTE(SUBSTITUTE(E$1,"standard",""),"|Float",""),ChapterTable!$1:$1,0),0),
      VLOOKUP($A1942-ChapterTable!$Q$11,ChapterTable!$1:$1048576,MATCH("최종"&amp;SUBSTITUTE(SUBSTITUTE(E$1,"standard",""),"|Float",""),ChapterTable!$1:$1,0),0)*ChapterTable!$Q$14
    ),
  OFFSET(E1942,-$B1942+IF($L1942,1,0),0)*
    (VLOOKUP(SUBSTITUTE(SUBSTITUTE(E$1,"standard",""),"|Float","")&amp;"인게임누적곱배수",ChapterTable!$S:$T,2,0)^C1942
    +VLOOKUP(SUBSTITUTE(SUBSTITUTE(E$1,"standard",""),"|Float","")&amp;"인게임누적합배수",ChapterTable!$S:$T,2,0)*C1942)
  )
  )
  )
)</f>
        <v>66997.765228271484</v>
      </c>
      <c r="F1942" s="1">
        <f ca="1">IF(AND($A1942=0,$B1942=1),
    VLOOKUP(1,ChapterTable!$1:$1048576,MATCH("최종"&amp;SUBSTITUTE(SUBSTITUTE(F$1,"standard",""),"|Float",""),ChapterTable!$1:$1,0),0)*ChapterTable!$Q$17,
  IF(AND($A1942=0,$B1942=0),
    F1943,
  IF($B1942=0,
    VLOOKUP($A1942,ChapterTable!$1:$1048576,MATCH("최종"&amp;SUBSTITUTE(SUBSTITUTE(F$1,"standard",""),"|Float",""),ChapterTable!$1:$1,0),0),
  IF($B1942=1,
    IF($L1942=FALSE,
      VLOOKUP($A1942,ChapterTable!$1:$1048576,MATCH("최종"&amp;SUBSTITUTE(SUBSTITUTE(F$1,"standard",""),"|Float",""),ChapterTable!$1:$1,0),0),
      VLOOKUP($A1942-ChapterTable!$Q$11,ChapterTable!$1:$1048576,MATCH("최종"&amp;SUBSTITUTE(SUBSTITUTE(F$1,"standard",""),"|Float",""),ChapterTable!$1:$1,0),0)*ChapterTable!$Q$14
    ),
  OFFSET(F1942,-$B1942+IF($L1942,1,0),0)*
    (VLOOKUP(SUBSTITUTE(SUBSTITUTE(F$1,"standard",""),"|Float","")&amp;"인게임누적곱배수",ChapterTable!$S:$T,2,0)^D1942
    +VLOOKUP(SUBSTITUTE(SUBSTITUTE(F$1,"standard",""),"|Float","")&amp;"인게임누적합배수",ChapterTable!$S:$T,2,0)*D1942)
  )
  )
  )
)</f>
        <v>37220.980682373047</v>
      </c>
      <c r="G1942" t="s">
        <v>76</v>
      </c>
      <c r="J1942" t="str">
        <f>IF(ISBLANK(I1942),"",
IFERROR(VLOOKUP(I1942,[1]StringTable!$1:$1048576,MATCH([1]StringTable!$B$1,[1]StringTable!$1:$1,0),0),
IFERROR(VLOOKUP(I1942,[1]InApkStringTable!$1:$1048576,MATCH([1]InApkStringTable!$B$1,[1]InApkStringTable!$1:$1,0),0),
"스트링없음")))</f>
        <v/>
      </c>
      <c r="L1942" t="b">
        <v>1</v>
      </c>
      <c r="N1942" t="str">
        <f>IF(ISBLANK(M1942),"",IF(ISERROR(VLOOKUP(M1942,MapTable!$A:$A,1,0)),"맵없음",""))</f>
        <v/>
      </c>
      <c r="O1942">
        <f t="shared" si="121"/>
        <v>1</v>
      </c>
      <c r="Q1942">
        <f t="shared" si="122"/>
        <v>1</v>
      </c>
      <c r="R1942" t="b">
        <f t="shared" ca="1" si="123"/>
        <v>0</v>
      </c>
      <c r="T1942" t="b">
        <f t="shared" ca="1" si="124"/>
        <v>0</v>
      </c>
      <c r="X1942" t="str">
        <f>IF(ISBLANK(W1942),"",
IF(ISERROR(FIND(",",W1942)),
  IF(ISERROR(VLOOKUP(W1942,MapTable!$A:$A,1,0)),"맵없음",
  ""),
IF(ISERROR(FIND(",",W1942,FIND(",",W1942)+1)),
  IF(OR(ISERROR(VLOOKUP(LEFT(W1942,FIND(",",W1942)-1),MapTable!$A:$A,1,0)),ISERROR(VLOOKUP(TRIM(MID(W1942,FIND(",",W1942)+1,999)),MapTable!$A:$A,1,0))),"맵없음",
  ""),
IF(ISERROR(FIND(",",W1942,FIND(",",W1942,FIND(",",W1942)+1)+1)),
  IF(OR(ISERROR(VLOOKUP(LEFT(W1942,FIND(",",W1942)-1),MapTable!$A:$A,1,0)),ISERROR(VLOOKUP(TRIM(MID(W1942,FIND(",",W1942)+1,FIND(",",W1942,FIND(",",W1942)+1)-FIND(",",W1942)-1)),MapTable!$A:$A,1,0)),ISERROR(VLOOKUP(TRIM(MID(W1942,FIND(",",W1942,FIND(",",W1942)+1)+1,999)),MapTable!$A:$A,1,0))),"맵없음",
  ""),
IF(ISERROR(FIND(",",W1942,FIND(",",W1942,FIND(",",W1942,FIND(",",W1942)+1)+1)+1)),
  IF(OR(ISERROR(VLOOKUP(LEFT(W1942,FIND(",",W1942)-1),MapTable!$A:$A,1,0)),ISERROR(VLOOKUP(TRIM(MID(W1942,FIND(",",W1942)+1,FIND(",",W1942,FIND(",",W1942)+1)-FIND(",",W1942)-1)),MapTable!$A:$A,1,0)),ISERROR(VLOOKUP(TRIM(MID(W1942,FIND(",",W1942,FIND(",",W1942)+1)+1,FIND(",",W1942,FIND(",",W1942,FIND(",",W1942)+1)+1)-FIND(",",W1942,FIND(",",W1942)+1)-1)),MapTable!$A:$A,1,0)),ISERROR(VLOOKUP(TRIM(MID(W1942,FIND(",",W1942,FIND(",",W1942,FIND(",",W1942)+1)+1)+1,999)),MapTable!$A:$A,1,0))),"맵없음",
  ""),
)))))</f>
        <v/>
      </c>
      <c r="AC1942" t="str">
        <f>IF(ISBLANK(AB1942),"",IF(ISERROR(VLOOKUP(AB1942,[3]DropTable!$A:$A,1,0)),"드랍없음",""))</f>
        <v/>
      </c>
      <c r="AE1942" t="str">
        <f>IF(ISBLANK(AD1942),"",IF(ISERROR(VLOOKUP(AD1942,[3]DropTable!$A:$A,1,0)),"드랍없음",""))</f>
        <v/>
      </c>
      <c r="AG1942">
        <v>9.8000000000000007</v>
      </c>
      <c r="AH1942">
        <v>1</v>
      </c>
    </row>
    <row r="1943" spans="1:34" x14ac:dyDescent="0.3">
      <c r="A1943">
        <v>17</v>
      </c>
      <c r="B1943">
        <v>2</v>
      </c>
      <c r="C1943">
        <f>IF(OR($L1943=TRUE,$A1943=0,MOD($A1943,ChapterTable!$S$20)&lt;&gt;0),
MAX(0,INT(($B1943+ChapterTable!$Q$26+VLOOKUP(SUBSTITUTE(C$1,"성장단계","")&amp;"단계오프셋",ChapterTable!$S:$T,2,0))/ChapterTable!$Q$23)),
MAX(0,INT(($B1943+ChapterTable!$S$26+VLOOKUP(SUBSTITUTE(C$1,"성장단계","")&amp;"보스단계오프셋",ChapterTable!$S:$T,2,0))/ChapterTable!$S$23)))</f>
        <v>0</v>
      </c>
      <c r="D1943">
        <f>IF(OR($L1943=TRUE,$A1943=0,MOD($A1943,ChapterTable!$S$20)&lt;&gt;0),
MAX(0,INT(($B1943+ChapterTable!$Q$26+VLOOKUP(SUBSTITUTE(D$1,"성장단계","")&amp;"단계오프셋",ChapterTable!$S:$T,2,0))/ChapterTable!$Q$23)),
MAX(0,INT(($B1943+ChapterTable!$S$26+VLOOKUP(SUBSTITUTE(D$1,"성장단계","")&amp;"보스단계오프셋",ChapterTable!$S:$T,2,0))/ChapterTable!$S$23)))</f>
        <v>0</v>
      </c>
      <c r="E1943" s="1">
        <f ca="1">IF(AND($A1943=0,$B1943=1),
    VLOOKUP(1,ChapterTable!$1:$1048576,MATCH("최종"&amp;SUBSTITUTE(SUBSTITUTE(E$1,"standard",""),"|Float",""),ChapterTable!$1:$1,0),0)*ChapterTable!$Q$17,
  IF(AND($A1943=0,$B1943=0),
    E1944,
  IF($B1943=0,
    VLOOKUP($A1943,ChapterTable!$1:$1048576,MATCH("최종"&amp;SUBSTITUTE(SUBSTITUTE(E$1,"standard",""),"|Float",""),ChapterTable!$1:$1,0),0),
  IF($B1943=1,
    IF($L1943=FALSE,
      VLOOKUP($A1943,ChapterTable!$1:$1048576,MATCH("최종"&amp;SUBSTITUTE(SUBSTITUTE(E$1,"standard",""),"|Float",""),ChapterTable!$1:$1,0),0),
      VLOOKUP($A1943-ChapterTable!$Q$11,ChapterTable!$1:$1048576,MATCH("최종"&amp;SUBSTITUTE(SUBSTITUTE(E$1,"standard",""),"|Float",""),ChapterTable!$1:$1,0),0)*ChapterTable!$Q$14
    ),
  OFFSET(E1943,-$B1943+IF($L1943,1,0),0)*
    (VLOOKUP(SUBSTITUTE(SUBSTITUTE(E$1,"standard",""),"|Float","")&amp;"인게임누적곱배수",ChapterTable!$S:$T,2,0)^C1943
    +VLOOKUP(SUBSTITUTE(SUBSTITUTE(E$1,"standard",""),"|Float","")&amp;"인게임누적합배수",ChapterTable!$S:$T,2,0)*C1943)
  )
  )
  )
)</f>
        <v>66997.765228271484</v>
      </c>
      <c r="F1943" s="1">
        <f ca="1">IF(AND($A1943=0,$B1943=1),
    VLOOKUP(1,ChapterTable!$1:$1048576,MATCH("최종"&amp;SUBSTITUTE(SUBSTITUTE(F$1,"standard",""),"|Float",""),ChapterTable!$1:$1,0),0)*ChapterTable!$Q$17,
  IF(AND($A1943=0,$B1943=0),
    F1944,
  IF($B1943=0,
    VLOOKUP($A1943,ChapterTable!$1:$1048576,MATCH("최종"&amp;SUBSTITUTE(SUBSTITUTE(F$1,"standard",""),"|Float",""),ChapterTable!$1:$1,0),0),
  IF($B1943=1,
    IF($L1943=FALSE,
      VLOOKUP($A1943,ChapterTable!$1:$1048576,MATCH("최종"&amp;SUBSTITUTE(SUBSTITUTE(F$1,"standard",""),"|Float",""),ChapterTable!$1:$1,0),0),
      VLOOKUP($A1943-ChapterTable!$Q$11,ChapterTable!$1:$1048576,MATCH("최종"&amp;SUBSTITUTE(SUBSTITUTE(F$1,"standard",""),"|Float",""),ChapterTable!$1:$1,0),0)*ChapterTable!$Q$14
    ),
  OFFSET(F1943,-$B1943+IF($L1943,1,0),0)*
    (VLOOKUP(SUBSTITUTE(SUBSTITUTE(F$1,"standard",""),"|Float","")&amp;"인게임누적곱배수",ChapterTable!$S:$T,2,0)^D1943
    +VLOOKUP(SUBSTITUTE(SUBSTITUTE(F$1,"standard",""),"|Float","")&amp;"인게임누적합배수",ChapterTable!$S:$T,2,0)*D1943)
  )
  )
  )
)</f>
        <v>37220.980682373047</v>
      </c>
      <c r="G1943" t="s">
        <v>76</v>
      </c>
      <c r="J1943" t="str">
        <f>IF(ISBLANK(I1943),"",
IFERROR(VLOOKUP(I1943,[1]StringTable!$1:$1048576,MATCH([1]StringTable!$B$1,[1]StringTable!$1:$1,0),0),
IFERROR(VLOOKUP(I1943,[1]InApkStringTable!$1:$1048576,MATCH([1]InApkStringTable!$B$1,[1]InApkStringTable!$1:$1,0),0),
"스트링없음")))</f>
        <v/>
      </c>
      <c r="L1943" t="b">
        <v>1</v>
      </c>
      <c r="N1943" t="str">
        <f>IF(ISBLANK(M1943),"",IF(ISERROR(VLOOKUP(M1943,MapTable!$A:$A,1,0)),"맵없음",""))</f>
        <v/>
      </c>
      <c r="O1943">
        <f t="shared" si="121"/>
        <v>1</v>
      </c>
      <c r="Q1943">
        <f t="shared" si="122"/>
        <v>1</v>
      </c>
      <c r="R1943" t="b">
        <f t="shared" ca="1" si="123"/>
        <v>0</v>
      </c>
      <c r="T1943" t="b">
        <f t="shared" ca="1" si="124"/>
        <v>0</v>
      </c>
      <c r="X1943" t="str">
        <f>IF(ISBLANK(W1943),"",
IF(ISERROR(FIND(",",W1943)),
  IF(ISERROR(VLOOKUP(W1943,MapTable!$A:$A,1,0)),"맵없음",
  ""),
IF(ISERROR(FIND(",",W1943,FIND(",",W1943)+1)),
  IF(OR(ISERROR(VLOOKUP(LEFT(W1943,FIND(",",W1943)-1),MapTable!$A:$A,1,0)),ISERROR(VLOOKUP(TRIM(MID(W1943,FIND(",",W1943)+1,999)),MapTable!$A:$A,1,0))),"맵없음",
  ""),
IF(ISERROR(FIND(",",W1943,FIND(",",W1943,FIND(",",W1943)+1)+1)),
  IF(OR(ISERROR(VLOOKUP(LEFT(W1943,FIND(",",W1943)-1),MapTable!$A:$A,1,0)),ISERROR(VLOOKUP(TRIM(MID(W1943,FIND(",",W1943)+1,FIND(",",W1943,FIND(",",W1943)+1)-FIND(",",W1943)-1)),MapTable!$A:$A,1,0)),ISERROR(VLOOKUP(TRIM(MID(W1943,FIND(",",W1943,FIND(",",W1943)+1)+1,999)),MapTable!$A:$A,1,0))),"맵없음",
  ""),
IF(ISERROR(FIND(",",W1943,FIND(",",W1943,FIND(",",W1943,FIND(",",W1943)+1)+1)+1)),
  IF(OR(ISERROR(VLOOKUP(LEFT(W1943,FIND(",",W1943)-1),MapTable!$A:$A,1,0)),ISERROR(VLOOKUP(TRIM(MID(W1943,FIND(",",W1943)+1,FIND(",",W1943,FIND(",",W1943)+1)-FIND(",",W1943)-1)),MapTable!$A:$A,1,0)),ISERROR(VLOOKUP(TRIM(MID(W1943,FIND(",",W1943,FIND(",",W1943)+1)+1,FIND(",",W1943,FIND(",",W1943,FIND(",",W1943)+1)+1)-FIND(",",W1943,FIND(",",W1943)+1)-1)),MapTable!$A:$A,1,0)),ISERROR(VLOOKUP(TRIM(MID(W1943,FIND(",",W1943,FIND(",",W1943,FIND(",",W1943)+1)+1)+1,999)),MapTable!$A:$A,1,0))),"맵없음",
  ""),
)))))</f>
        <v/>
      </c>
      <c r="AC1943" t="str">
        <f>IF(ISBLANK(AB1943),"",IF(ISERROR(VLOOKUP(AB1943,[3]DropTable!$A:$A,1,0)),"드랍없음",""))</f>
        <v/>
      </c>
      <c r="AE1943" t="str">
        <f>IF(ISBLANK(AD1943),"",IF(ISERROR(VLOOKUP(AD1943,[3]DropTable!$A:$A,1,0)),"드랍없음",""))</f>
        <v/>
      </c>
      <c r="AG1943">
        <v>9.8000000000000007</v>
      </c>
      <c r="AH1943">
        <v>1</v>
      </c>
    </row>
    <row r="1944" spans="1:34" x14ac:dyDescent="0.3">
      <c r="A1944">
        <v>17</v>
      </c>
      <c r="B1944">
        <v>3</v>
      </c>
      <c r="C1944">
        <f>IF(OR($L1944=TRUE,$A1944=0,MOD($A1944,ChapterTable!$S$20)&lt;&gt;0),
MAX(0,INT(($B1944+ChapterTable!$Q$26+VLOOKUP(SUBSTITUTE(C$1,"성장단계","")&amp;"단계오프셋",ChapterTable!$S:$T,2,0))/ChapterTable!$Q$23)),
MAX(0,INT(($B1944+ChapterTable!$S$26+VLOOKUP(SUBSTITUTE(C$1,"성장단계","")&amp;"보스단계오프셋",ChapterTable!$S:$T,2,0))/ChapterTable!$S$23)))</f>
        <v>0</v>
      </c>
      <c r="D1944">
        <f>IF(OR($L1944=TRUE,$A1944=0,MOD($A1944,ChapterTable!$S$20)&lt;&gt;0),
MAX(0,INT(($B1944+ChapterTable!$Q$26+VLOOKUP(SUBSTITUTE(D$1,"성장단계","")&amp;"단계오프셋",ChapterTable!$S:$T,2,0))/ChapterTable!$Q$23)),
MAX(0,INT(($B1944+ChapterTable!$S$26+VLOOKUP(SUBSTITUTE(D$1,"성장단계","")&amp;"보스단계오프셋",ChapterTable!$S:$T,2,0))/ChapterTable!$S$23)))</f>
        <v>0</v>
      </c>
      <c r="E1944" s="1">
        <f ca="1">IF(AND($A1944=0,$B1944=1),
    VLOOKUP(1,ChapterTable!$1:$1048576,MATCH("최종"&amp;SUBSTITUTE(SUBSTITUTE(E$1,"standard",""),"|Float",""),ChapterTable!$1:$1,0),0)*ChapterTable!$Q$17,
  IF(AND($A1944=0,$B1944=0),
    E1945,
  IF($B1944=0,
    VLOOKUP($A1944,ChapterTable!$1:$1048576,MATCH("최종"&amp;SUBSTITUTE(SUBSTITUTE(E$1,"standard",""),"|Float",""),ChapterTable!$1:$1,0),0),
  IF($B1944=1,
    IF($L1944=FALSE,
      VLOOKUP($A1944,ChapterTable!$1:$1048576,MATCH("최종"&amp;SUBSTITUTE(SUBSTITUTE(E$1,"standard",""),"|Float",""),ChapterTable!$1:$1,0),0),
      VLOOKUP($A1944-ChapterTable!$Q$11,ChapterTable!$1:$1048576,MATCH("최종"&amp;SUBSTITUTE(SUBSTITUTE(E$1,"standard",""),"|Float",""),ChapterTable!$1:$1,0),0)*ChapterTable!$Q$14
    ),
  OFFSET(E1944,-$B1944+IF($L1944,1,0),0)*
    (VLOOKUP(SUBSTITUTE(SUBSTITUTE(E$1,"standard",""),"|Float","")&amp;"인게임누적곱배수",ChapterTable!$S:$T,2,0)^C1944
    +VLOOKUP(SUBSTITUTE(SUBSTITUTE(E$1,"standard",""),"|Float","")&amp;"인게임누적합배수",ChapterTable!$S:$T,2,0)*C1944)
  )
  )
  )
)</f>
        <v>66997.765228271484</v>
      </c>
      <c r="F1944" s="1">
        <f ca="1">IF(AND($A1944=0,$B1944=1),
    VLOOKUP(1,ChapterTable!$1:$1048576,MATCH("최종"&amp;SUBSTITUTE(SUBSTITUTE(F$1,"standard",""),"|Float",""),ChapterTable!$1:$1,0),0)*ChapterTable!$Q$17,
  IF(AND($A1944=0,$B1944=0),
    F1945,
  IF($B1944=0,
    VLOOKUP($A1944,ChapterTable!$1:$1048576,MATCH("최종"&amp;SUBSTITUTE(SUBSTITUTE(F$1,"standard",""),"|Float",""),ChapterTable!$1:$1,0),0),
  IF($B1944=1,
    IF($L1944=FALSE,
      VLOOKUP($A1944,ChapterTable!$1:$1048576,MATCH("최종"&amp;SUBSTITUTE(SUBSTITUTE(F$1,"standard",""),"|Float",""),ChapterTable!$1:$1,0),0),
      VLOOKUP($A1944-ChapterTable!$Q$11,ChapterTable!$1:$1048576,MATCH("최종"&amp;SUBSTITUTE(SUBSTITUTE(F$1,"standard",""),"|Float",""),ChapterTable!$1:$1,0),0)*ChapterTable!$Q$14
    ),
  OFFSET(F1944,-$B1944+IF($L1944,1,0),0)*
    (VLOOKUP(SUBSTITUTE(SUBSTITUTE(F$1,"standard",""),"|Float","")&amp;"인게임누적곱배수",ChapterTable!$S:$T,2,0)^D1944
    +VLOOKUP(SUBSTITUTE(SUBSTITUTE(F$1,"standard",""),"|Float","")&amp;"인게임누적합배수",ChapterTable!$S:$T,2,0)*D1944)
  )
  )
  )
)</f>
        <v>37220.980682373047</v>
      </c>
      <c r="G1944" t="s">
        <v>76</v>
      </c>
      <c r="J1944" t="str">
        <f>IF(ISBLANK(I1944),"",
IFERROR(VLOOKUP(I1944,[1]StringTable!$1:$1048576,MATCH([1]StringTable!$B$1,[1]StringTable!$1:$1,0),0),
IFERROR(VLOOKUP(I1944,[1]InApkStringTable!$1:$1048576,MATCH([1]InApkStringTable!$B$1,[1]InApkStringTable!$1:$1,0),0),
"스트링없음")))</f>
        <v/>
      </c>
      <c r="L1944" t="b">
        <v>1</v>
      </c>
      <c r="N1944" t="str">
        <f>IF(ISBLANK(M1944),"",IF(ISERROR(VLOOKUP(M1944,MapTable!$A:$A,1,0)),"맵없음",""))</f>
        <v/>
      </c>
      <c r="O1944">
        <f t="shared" si="121"/>
        <v>1</v>
      </c>
      <c r="Q1944">
        <f t="shared" si="122"/>
        <v>1</v>
      </c>
      <c r="R1944" t="b">
        <f t="shared" ca="1" si="123"/>
        <v>0</v>
      </c>
      <c r="T1944" t="b">
        <f t="shared" ca="1" si="124"/>
        <v>0</v>
      </c>
      <c r="X1944" t="str">
        <f>IF(ISBLANK(W1944),"",
IF(ISERROR(FIND(",",W1944)),
  IF(ISERROR(VLOOKUP(W1944,MapTable!$A:$A,1,0)),"맵없음",
  ""),
IF(ISERROR(FIND(",",W1944,FIND(",",W1944)+1)),
  IF(OR(ISERROR(VLOOKUP(LEFT(W1944,FIND(",",W1944)-1),MapTable!$A:$A,1,0)),ISERROR(VLOOKUP(TRIM(MID(W1944,FIND(",",W1944)+1,999)),MapTable!$A:$A,1,0))),"맵없음",
  ""),
IF(ISERROR(FIND(",",W1944,FIND(",",W1944,FIND(",",W1944)+1)+1)),
  IF(OR(ISERROR(VLOOKUP(LEFT(W1944,FIND(",",W1944)-1),MapTable!$A:$A,1,0)),ISERROR(VLOOKUP(TRIM(MID(W1944,FIND(",",W1944)+1,FIND(",",W1944,FIND(",",W1944)+1)-FIND(",",W1944)-1)),MapTable!$A:$A,1,0)),ISERROR(VLOOKUP(TRIM(MID(W1944,FIND(",",W1944,FIND(",",W1944)+1)+1,999)),MapTable!$A:$A,1,0))),"맵없음",
  ""),
IF(ISERROR(FIND(",",W1944,FIND(",",W1944,FIND(",",W1944,FIND(",",W1944)+1)+1)+1)),
  IF(OR(ISERROR(VLOOKUP(LEFT(W1944,FIND(",",W1944)-1),MapTable!$A:$A,1,0)),ISERROR(VLOOKUP(TRIM(MID(W1944,FIND(",",W1944)+1,FIND(",",W1944,FIND(",",W1944)+1)-FIND(",",W1944)-1)),MapTable!$A:$A,1,0)),ISERROR(VLOOKUP(TRIM(MID(W1944,FIND(",",W1944,FIND(",",W1944)+1)+1,FIND(",",W1944,FIND(",",W1944,FIND(",",W1944)+1)+1)-FIND(",",W1944,FIND(",",W1944)+1)-1)),MapTable!$A:$A,1,0)),ISERROR(VLOOKUP(TRIM(MID(W1944,FIND(",",W1944,FIND(",",W1944,FIND(",",W1944)+1)+1)+1,999)),MapTable!$A:$A,1,0))),"맵없음",
  ""),
)))))</f>
        <v/>
      </c>
      <c r="AC1944" t="str">
        <f>IF(ISBLANK(AB1944),"",IF(ISERROR(VLOOKUP(AB1944,[3]DropTable!$A:$A,1,0)),"드랍없음",""))</f>
        <v/>
      </c>
      <c r="AE1944" t="str">
        <f>IF(ISBLANK(AD1944),"",IF(ISERROR(VLOOKUP(AD1944,[3]DropTable!$A:$A,1,0)),"드랍없음",""))</f>
        <v/>
      </c>
      <c r="AG1944">
        <v>9.8000000000000007</v>
      </c>
      <c r="AH1944">
        <v>1</v>
      </c>
    </row>
    <row r="1945" spans="1:34" x14ac:dyDescent="0.3">
      <c r="A1945">
        <v>17</v>
      </c>
      <c r="B1945">
        <v>4</v>
      </c>
      <c r="C1945">
        <f>IF(OR($L1945=TRUE,$A1945=0,MOD($A1945,ChapterTable!$S$20)&lt;&gt;0),
MAX(0,INT(($B1945+ChapterTable!$Q$26+VLOOKUP(SUBSTITUTE(C$1,"성장단계","")&amp;"단계오프셋",ChapterTable!$S:$T,2,0))/ChapterTable!$Q$23)),
MAX(0,INT(($B1945+ChapterTable!$S$26+VLOOKUP(SUBSTITUTE(C$1,"성장단계","")&amp;"보스단계오프셋",ChapterTable!$S:$T,2,0))/ChapterTable!$S$23)))</f>
        <v>0</v>
      </c>
      <c r="D1945">
        <f>IF(OR($L1945=TRUE,$A1945=0,MOD($A1945,ChapterTable!$S$20)&lt;&gt;0),
MAX(0,INT(($B1945+ChapterTable!$Q$26+VLOOKUP(SUBSTITUTE(D$1,"성장단계","")&amp;"단계오프셋",ChapterTable!$S:$T,2,0))/ChapterTable!$Q$23)),
MAX(0,INT(($B1945+ChapterTable!$S$26+VLOOKUP(SUBSTITUTE(D$1,"성장단계","")&amp;"보스단계오프셋",ChapterTable!$S:$T,2,0))/ChapterTable!$S$23)))</f>
        <v>0</v>
      </c>
      <c r="E1945" s="1">
        <f ca="1">IF(AND($A1945=0,$B1945=1),
    VLOOKUP(1,ChapterTable!$1:$1048576,MATCH("최종"&amp;SUBSTITUTE(SUBSTITUTE(E$1,"standard",""),"|Float",""),ChapterTable!$1:$1,0),0)*ChapterTable!$Q$17,
  IF(AND($A1945=0,$B1945=0),
    E1946,
  IF($B1945=0,
    VLOOKUP($A1945,ChapterTable!$1:$1048576,MATCH("최종"&amp;SUBSTITUTE(SUBSTITUTE(E$1,"standard",""),"|Float",""),ChapterTable!$1:$1,0),0),
  IF($B1945=1,
    IF($L1945=FALSE,
      VLOOKUP($A1945,ChapterTable!$1:$1048576,MATCH("최종"&amp;SUBSTITUTE(SUBSTITUTE(E$1,"standard",""),"|Float",""),ChapterTable!$1:$1,0),0),
      VLOOKUP($A1945-ChapterTable!$Q$11,ChapterTable!$1:$1048576,MATCH("최종"&amp;SUBSTITUTE(SUBSTITUTE(E$1,"standard",""),"|Float",""),ChapterTable!$1:$1,0),0)*ChapterTable!$Q$14
    ),
  OFFSET(E1945,-$B1945+IF($L1945,1,0),0)*
    (VLOOKUP(SUBSTITUTE(SUBSTITUTE(E$1,"standard",""),"|Float","")&amp;"인게임누적곱배수",ChapterTable!$S:$T,2,0)^C1945
    +VLOOKUP(SUBSTITUTE(SUBSTITUTE(E$1,"standard",""),"|Float","")&amp;"인게임누적합배수",ChapterTable!$S:$T,2,0)*C1945)
  )
  )
  )
)</f>
        <v>66997.765228271484</v>
      </c>
      <c r="F1945" s="1">
        <f ca="1">IF(AND($A1945=0,$B1945=1),
    VLOOKUP(1,ChapterTable!$1:$1048576,MATCH("최종"&amp;SUBSTITUTE(SUBSTITUTE(F$1,"standard",""),"|Float",""),ChapterTable!$1:$1,0),0)*ChapterTable!$Q$17,
  IF(AND($A1945=0,$B1945=0),
    F1946,
  IF($B1945=0,
    VLOOKUP($A1945,ChapterTable!$1:$1048576,MATCH("최종"&amp;SUBSTITUTE(SUBSTITUTE(F$1,"standard",""),"|Float",""),ChapterTable!$1:$1,0),0),
  IF($B1945=1,
    IF($L1945=FALSE,
      VLOOKUP($A1945,ChapterTable!$1:$1048576,MATCH("최종"&amp;SUBSTITUTE(SUBSTITUTE(F$1,"standard",""),"|Float",""),ChapterTable!$1:$1,0),0),
      VLOOKUP($A1945-ChapterTable!$Q$11,ChapterTable!$1:$1048576,MATCH("최종"&amp;SUBSTITUTE(SUBSTITUTE(F$1,"standard",""),"|Float",""),ChapterTable!$1:$1,0),0)*ChapterTable!$Q$14
    ),
  OFFSET(F1945,-$B1945+IF($L1945,1,0),0)*
    (VLOOKUP(SUBSTITUTE(SUBSTITUTE(F$1,"standard",""),"|Float","")&amp;"인게임누적곱배수",ChapterTable!$S:$T,2,0)^D1945
    +VLOOKUP(SUBSTITUTE(SUBSTITUTE(F$1,"standard",""),"|Float","")&amp;"인게임누적합배수",ChapterTable!$S:$T,2,0)*D1945)
  )
  )
  )
)</f>
        <v>37220.980682373047</v>
      </c>
      <c r="G1945" t="s">
        <v>76</v>
      </c>
      <c r="J1945" t="str">
        <f>IF(ISBLANK(I1945),"",
IFERROR(VLOOKUP(I1945,[1]StringTable!$1:$1048576,MATCH([1]StringTable!$B$1,[1]StringTable!$1:$1,0),0),
IFERROR(VLOOKUP(I1945,[1]InApkStringTable!$1:$1048576,MATCH([1]InApkStringTable!$B$1,[1]InApkStringTable!$1:$1,0),0),
"스트링없음")))</f>
        <v/>
      </c>
      <c r="L1945" t="b">
        <v>1</v>
      </c>
      <c r="N1945" t="str">
        <f>IF(ISBLANK(M1945),"",IF(ISERROR(VLOOKUP(M1945,MapTable!$A:$A,1,0)),"맵없음",""))</f>
        <v/>
      </c>
      <c r="O1945">
        <f t="shared" si="121"/>
        <v>1</v>
      </c>
      <c r="Q1945">
        <f t="shared" si="122"/>
        <v>1</v>
      </c>
      <c r="R1945" t="b">
        <f t="shared" ca="1" si="123"/>
        <v>0</v>
      </c>
      <c r="T1945" t="b">
        <f t="shared" ca="1" si="124"/>
        <v>0</v>
      </c>
      <c r="X1945" t="str">
        <f>IF(ISBLANK(W1945),"",
IF(ISERROR(FIND(",",W1945)),
  IF(ISERROR(VLOOKUP(W1945,MapTable!$A:$A,1,0)),"맵없음",
  ""),
IF(ISERROR(FIND(",",W1945,FIND(",",W1945)+1)),
  IF(OR(ISERROR(VLOOKUP(LEFT(W1945,FIND(",",W1945)-1),MapTable!$A:$A,1,0)),ISERROR(VLOOKUP(TRIM(MID(W1945,FIND(",",W1945)+1,999)),MapTable!$A:$A,1,0))),"맵없음",
  ""),
IF(ISERROR(FIND(",",W1945,FIND(",",W1945,FIND(",",W1945)+1)+1)),
  IF(OR(ISERROR(VLOOKUP(LEFT(W1945,FIND(",",W1945)-1),MapTable!$A:$A,1,0)),ISERROR(VLOOKUP(TRIM(MID(W1945,FIND(",",W1945)+1,FIND(",",W1945,FIND(",",W1945)+1)-FIND(",",W1945)-1)),MapTable!$A:$A,1,0)),ISERROR(VLOOKUP(TRIM(MID(W1945,FIND(",",W1945,FIND(",",W1945)+1)+1,999)),MapTable!$A:$A,1,0))),"맵없음",
  ""),
IF(ISERROR(FIND(",",W1945,FIND(",",W1945,FIND(",",W1945,FIND(",",W1945)+1)+1)+1)),
  IF(OR(ISERROR(VLOOKUP(LEFT(W1945,FIND(",",W1945)-1),MapTable!$A:$A,1,0)),ISERROR(VLOOKUP(TRIM(MID(W1945,FIND(",",W1945)+1,FIND(",",W1945,FIND(",",W1945)+1)-FIND(",",W1945)-1)),MapTable!$A:$A,1,0)),ISERROR(VLOOKUP(TRIM(MID(W1945,FIND(",",W1945,FIND(",",W1945)+1)+1,FIND(",",W1945,FIND(",",W1945,FIND(",",W1945)+1)+1)-FIND(",",W1945,FIND(",",W1945)+1)-1)),MapTable!$A:$A,1,0)),ISERROR(VLOOKUP(TRIM(MID(W1945,FIND(",",W1945,FIND(",",W1945,FIND(",",W1945)+1)+1)+1,999)),MapTable!$A:$A,1,0))),"맵없음",
  ""),
)))))</f>
        <v/>
      </c>
      <c r="AC1945" t="str">
        <f>IF(ISBLANK(AB1945),"",IF(ISERROR(VLOOKUP(AB1945,[3]DropTable!$A:$A,1,0)),"드랍없음",""))</f>
        <v/>
      </c>
      <c r="AE1945" t="str">
        <f>IF(ISBLANK(AD1945),"",IF(ISERROR(VLOOKUP(AD1945,[3]DropTable!$A:$A,1,0)),"드랍없음",""))</f>
        <v/>
      </c>
      <c r="AG1945">
        <v>9.8000000000000007</v>
      </c>
      <c r="AH1945">
        <v>1</v>
      </c>
    </row>
    <row r="1946" spans="1:34" x14ac:dyDescent="0.3">
      <c r="A1946">
        <v>17</v>
      </c>
      <c r="B1946">
        <v>5</v>
      </c>
      <c r="C1946">
        <f>IF(OR($L1946=TRUE,$A1946=0,MOD($A1946,ChapterTable!$S$20)&lt;&gt;0),
MAX(0,INT(($B1946+ChapterTable!$Q$26+VLOOKUP(SUBSTITUTE(C$1,"성장단계","")&amp;"단계오프셋",ChapterTable!$S:$T,2,0))/ChapterTable!$Q$23)),
MAX(0,INT(($B1946+ChapterTable!$S$26+VLOOKUP(SUBSTITUTE(C$1,"성장단계","")&amp;"보스단계오프셋",ChapterTable!$S:$T,2,0))/ChapterTable!$S$23)))</f>
        <v>0</v>
      </c>
      <c r="D1946">
        <f>IF(OR($L1946=TRUE,$A1946=0,MOD($A1946,ChapterTable!$S$20)&lt;&gt;0),
MAX(0,INT(($B1946+ChapterTable!$Q$26+VLOOKUP(SUBSTITUTE(D$1,"성장단계","")&amp;"단계오프셋",ChapterTable!$S:$T,2,0))/ChapterTable!$Q$23)),
MAX(0,INT(($B1946+ChapterTable!$S$26+VLOOKUP(SUBSTITUTE(D$1,"성장단계","")&amp;"보스단계오프셋",ChapterTable!$S:$T,2,0))/ChapterTable!$S$23)))</f>
        <v>0</v>
      </c>
      <c r="E1946" s="1">
        <f ca="1">IF(AND($A1946=0,$B1946=1),
    VLOOKUP(1,ChapterTable!$1:$1048576,MATCH("최종"&amp;SUBSTITUTE(SUBSTITUTE(E$1,"standard",""),"|Float",""),ChapterTable!$1:$1,0),0)*ChapterTable!$Q$17,
  IF(AND($A1946=0,$B1946=0),
    E1947,
  IF($B1946=0,
    VLOOKUP($A1946,ChapterTable!$1:$1048576,MATCH("최종"&amp;SUBSTITUTE(SUBSTITUTE(E$1,"standard",""),"|Float",""),ChapterTable!$1:$1,0),0),
  IF($B1946=1,
    IF($L1946=FALSE,
      VLOOKUP($A1946,ChapterTable!$1:$1048576,MATCH("최종"&amp;SUBSTITUTE(SUBSTITUTE(E$1,"standard",""),"|Float",""),ChapterTable!$1:$1,0),0),
      VLOOKUP($A1946-ChapterTable!$Q$11,ChapterTable!$1:$1048576,MATCH("최종"&amp;SUBSTITUTE(SUBSTITUTE(E$1,"standard",""),"|Float",""),ChapterTable!$1:$1,0),0)*ChapterTable!$Q$14
    ),
  OFFSET(E1946,-$B1946+IF($L1946,1,0),0)*
    (VLOOKUP(SUBSTITUTE(SUBSTITUTE(E$1,"standard",""),"|Float","")&amp;"인게임누적곱배수",ChapterTable!$S:$T,2,0)^C1946
    +VLOOKUP(SUBSTITUTE(SUBSTITUTE(E$1,"standard",""),"|Float","")&amp;"인게임누적합배수",ChapterTable!$S:$T,2,0)*C1946)
  )
  )
  )
)</f>
        <v>66997.765228271484</v>
      </c>
      <c r="F1946" s="1">
        <f ca="1">IF(AND($A1946=0,$B1946=1),
    VLOOKUP(1,ChapterTable!$1:$1048576,MATCH("최종"&amp;SUBSTITUTE(SUBSTITUTE(F$1,"standard",""),"|Float",""),ChapterTable!$1:$1,0),0)*ChapterTable!$Q$17,
  IF(AND($A1946=0,$B1946=0),
    F1947,
  IF($B1946=0,
    VLOOKUP($A1946,ChapterTable!$1:$1048576,MATCH("최종"&amp;SUBSTITUTE(SUBSTITUTE(F$1,"standard",""),"|Float",""),ChapterTable!$1:$1,0),0),
  IF($B1946=1,
    IF($L1946=FALSE,
      VLOOKUP($A1946,ChapterTable!$1:$1048576,MATCH("최종"&amp;SUBSTITUTE(SUBSTITUTE(F$1,"standard",""),"|Float",""),ChapterTable!$1:$1,0),0),
      VLOOKUP($A1946-ChapterTable!$Q$11,ChapterTable!$1:$1048576,MATCH("최종"&amp;SUBSTITUTE(SUBSTITUTE(F$1,"standard",""),"|Float",""),ChapterTable!$1:$1,0),0)*ChapterTable!$Q$14
    ),
  OFFSET(F1946,-$B1946+IF($L1946,1,0),0)*
    (VLOOKUP(SUBSTITUTE(SUBSTITUTE(F$1,"standard",""),"|Float","")&amp;"인게임누적곱배수",ChapterTable!$S:$T,2,0)^D1946
    +VLOOKUP(SUBSTITUTE(SUBSTITUTE(F$1,"standard",""),"|Float","")&amp;"인게임누적합배수",ChapterTable!$S:$T,2,0)*D1946)
  )
  )
  )
)</f>
        <v>37220.980682373047</v>
      </c>
      <c r="G1946" t="s">
        <v>76</v>
      </c>
      <c r="J1946" t="str">
        <f>IF(ISBLANK(I1946),"",
IFERROR(VLOOKUP(I1946,[1]StringTable!$1:$1048576,MATCH([1]StringTable!$B$1,[1]StringTable!$1:$1,0),0),
IFERROR(VLOOKUP(I1946,[1]InApkStringTable!$1:$1048576,MATCH([1]InApkStringTable!$B$1,[1]InApkStringTable!$1:$1,0),0),
"스트링없음")))</f>
        <v/>
      </c>
      <c r="L1946" t="b">
        <v>1</v>
      </c>
      <c r="N1946" t="str">
        <f>IF(ISBLANK(M1946),"",IF(ISERROR(VLOOKUP(M1946,MapTable!$A:$A,1,0)),"맵없음",""))</f>
        <v/>
      </c>
      <c r="O1946">
        <f t="shared" si="121"/>
        <v>11</v>
      </c>
      <c r="Q1946">
        <f t="shared" si="122"/>
        <v>11</v>
      </c>
      <c r="R1946" t="b">
        <f t="shared" ca="1" si="123"/>
        <v>0</v>
      </c>
      <c r="T1946" t="b">
        <f t="shared" ca="1" si="124"/>
        <v>0</v>
      </c>
      <c r="X1946" t="str">
        <f>IF(ISBLANK(W1946),"",
IF(ISERROR(FIND(",",W1946)),
  IF(ISERROR(VLOOKUP(W1946,MapTable!$A:$A,1,0)),"맵없음",
  ""),
IF(ISERROR(FIND(",",W1946,FIND(",",W1946)+1)),
  IF(OR(ISERROR(VLOOKUP(LEFT(W1946,FIND(",",W1946)-1),MapTable!$A:$A,1,0)),ISERROR(VLOOKUP(TRIM(MID(W1946,FIND(",",W1946)+1,999)),MapTable!$A:$A,1,0))),"맵없음",
  ""),
IF(ISERROR(FIND(",",W1946,FIND(",",W1946,FIND(",",W1946)+1)+1)),
  IF(OR(ISERROR(VLOOKUP(LEFT(W1946,FIND(",",W1946)-1),MapTable!$A:$A,1,0)),ISERROR(VLOOKUP(TRIM(MID(W1946,FIND(",",W1946)+1,FIND(",",W1946,FIND(",",W1946)+1)-FIND(",",W1946)-1)),MapTable!$A:$A,1,0)),ISERROR(VLOOKUP(TRIM(MID(W1946,FIND(",",W1946,FIND(",",W1946)+1)+1,999)),MapTable!$A:$A,1,0))),"맵없음",
  ""),
IF(ISERROR(FIND(",",W1946,FIND(",",W1946,FIND(",",W1946,FIND(",",W1946)+1)+1)+1)),
  IF(OR(ISERROR(VLOOKUP(LEFT(W1946,FIND(",",W1946)-1),MapTable!$A:$A,1,0)),ISERROR(VLOOKUP(TRIM(MID(W1946,FIND(",",W1946)+1,FIND(",",W1946,FIND(",",W1946)+1)-FIND(",",W1946)-1)),MapTable!$A:$A,1,0)),ISERROR(VLOOKUP(TRIM(MID(W1946,FIND(",",W1946,FIND(",",W1946)+1)+1,FIND(",",W1946,FIND(",",W1946,FIND(",",W1946)+1)+1)-FIND(",",W1946,FIND(",",W1946)+1)-1)),MapTable!$A:$A,1,0)),ISERROR(VLOOKUP(TRIM(MID(W1946,FIND(",",W1946,FIND(",",W1946,FIND(",",W1946)+1)+1)+1,999)),MapTable!$A:$A,1,0))),"맵없음",
  ""),
)))))</f>
        <v/>
      </c>
      <c r="AC1946" t="str">
        <f>IF(ISBLANK(AB1946),"",IF(ISERROR(VLOOKUP(AB1946,[3]DropTable!$A:$A,1,0)),"드랍없음",""))</f>
        <v/>
      </c>
      <c r="AE1946" t="str">
        <f>IF(ISBLANK(AD1946),"",IF(ISERROR(VLOOKUP(AD1946,[3]DropTable!$A:$A,1,0)),"드랍없음",""))</f>
        <v/>
      </c>
      <c r="AG1946">
        <v>9.8000000000000007</v>
      </c>
      <c r="AH1946">
        <v>1</v>
      </c>
    </row>
    <row r="1947" spans="1:34" x14ac:dyDescent="0.3">
      <c r="A1947">
        <v>17</v>
      </c>
      <c r="B1947">
        <v>6</v>
      </c>
      <c r="C1947">
        <f>IF(OR($L1947=TRUE,$A1947=0,MOD($A1947,ChapterTable!$S$20)&lt;&gt;0),
MAX(0,INT(($B1947+ChapterTable!$Q$26+VLOOKUP(SUBSTITUTE(C$1,"성장단계","")&amp;"단계오프셋",ChapterTable!$S:$T,2,0))/ChapterTable!$Q$23)),
MAX(0,INT(($B1947+ChapterTable!$S$26+VLOOKUP(SUBSTITUTE(C$1,"성장단계","")&amp;"보스단계오프셋",ChapterTable!$S:$T,2,0))/ChapterTable!$S$23)))</f>
        <v>1</v>
      </c>
      <c r="D1947">
        <f>IF(OR($L1947=TRUE,$A1947=0,MOD($A1947,ChapterTable!$S$20)&lt;&gt;0),
MAX(0,INT(($B1947+ChapterTable!$Q$26+VLOOKUP(SUBSTITUTE(D$1,"성장단계","")&amp;"단계오프셋",ChapterTable!$S:$T,2,0))/ChapterTable!$Q$23)),
MAX(0,INT(($B1947+ChapterTable!$S$26+VLOOKUP(SUBSTITUTE(D$1,"성장단계","")&amp;"보스단계오프셋",ChapterTable!$S:$T,2,0))/ChapterTable!$S$23)))</f>
        <v>0</v>
      </c>
      <c r="E1947" s="1">
        <f ca="1">IF(AND($A1947=0,$B1947=1),
    VLOOKUP(1,ChapterTable!$1:$1048576,MATCH("최종"&amp;SUBSTITUTE(SUBSTITUTE(E$1,"standard",""),"|Float",""),ChapterTable!$1:$1,0),0)*ChapterTable!$Q$17,
  IF(AND($A1947=0,$B1947=0),
    E1948,
  IF($B1947=0,
    VLOOKUP($A1947,ChapterTable!$1:$1048576,MATCH("최종"&amp;SUBSTITUTE(SUBSTITUTE(E$1,"standard",""),"|Float",""),ChapterTable!$1:$1,0),0),
  IF($B1947=1,
    IF($L1947=FALSE,
      VLOOKUP($A1947,ChapterTable!$1:$1048576,MATCH("최종"&amp;SUBSTITUTE(SUBSTITUTE(E$1,"standard",""),"|Float",""),ChapterTable!$1:$1,0),0),
      VLOOKUP($A1947-ChapterTable!$Q$11,ChapterTable!$1:$1048576,MATCH("최종"&amp;SUBSTITUTE(SUBSTITUTE(E$1,"standard",""),"|Float",""),ChapterTable!$1:$1,0),0)*ChapterTable!$Q$14
    ),
  OFFSET(E1947,-$B1947+IF($L1947,1,0),0)*
    (VLOOKUP(SUBSTITUTE(SUBSTITUTE(E$1,"standard",""),"|Float","")&amp;"인게임누적곱배수",ChapterTable!$S:$T,2,0)^C1947
    +VLOOKUP(SUBSTITUTE(SUBSTITUTE(E$1,"standard",""),"|Float","")&amp;"인게임누적합배수",ChapterTable!$S:$T,2,0)*C1947)
  )
  )
  )
)</f>
        <v>90446.983058166516</v>
      </c>
      <c r="F1947" s="1">
        <f ca="1">IF(AND($A1947=0,$B1947=1),
    VLOOKUP(1,ChapterTable!$1:$1048576,MATCH("최종"&amp;SUBSTITUTE(SUBSTITUTE(F$1,"standard",""),"|Float",""),ChapterTable!$1:$1,0),0)*ChapterTable!$Q$17,
  IF(AND($A1947=0,$B1947=0),
    F1948,
  IF($B1947=0,
    VLOOKUP($A1947,ChapterTable!$1:$1048576,MATCH("최종"&amp;SUBSTITUTE(SUBSTITUTE(F$1,"standard",""),"|Float",""),ChapterTable!$1:$1,0),0),
  IF($B1947=1,
    IF($L1947=FALSE,
      VLOOKUP($A1947,ChapterTable!$1:$1048576,MATCH("최종"&amp;SUBSTITUTE(SUBSTITUTE(F$1,"standard",""),"|Float",""),ChapterTable!$1:$1,0),0),
      VLOOKUP($A1947-ChapterTable!$Q$11,ChapterTable!$1:$1048576,MATCH("최종"&amp;SUBSTITUTE(SUBSTITUTE(F$1,"standard",""),"|Float",""),ChapterTable!$1:$1,0),0)*ChapterTable!$Q$14
    ),
  OFFSET(F1947,-$B1947+IF($L1947,1,0),0)*
    (VLOOKUP(SUBSTITUTE(SUBSTITUTE(F$1,"standard",""),"|Float","")&amp;"인게임누적곱배수",ChapterTable!$S:$T,2,0)^D1947
    +VLOOKUP(SUBSTITUTE(SUBSTITUTE(F$1,"standard",""),"|Float","")&amp;"인게임누적합배수",ChapterTable!$S:$T,2,0)*D1947)
  )
  )
  )
)</f>
        <v>37220.980682373047</v>
      </c>
      <c r="G1947" t="s">
        <v>76</v>
      </c>
      <c r="J1947" t="str">
        <f>IF(ISBLANK(I1947),"",
IFERROR(VLOOKUP(I1947,[1]StringTable!$1:$1048576,MATCH([1]StringTable!$B$1,[1]StringTable!$1:$1,0),0),
IFERROR(VLOOKUP(I1947,[1]InApkStringTable!$1:$1048576,MATCH([1]InApkStringTable!$B$1,[1]InApkStringTable!$1:$1,0),0),
"스트링없음")))</f>
        <v/>
      </c>
      <c r="L1947" t="b">
        <v>1</v>
      </c>
      <c r="N1947" t="str">
        <f>IF(ISBLANK(M1947),"",IF(ISERROR(VLOOKUP(M1947,MapTable!$A:$A,1,0)),"맵없음",""))</f>
        <v/>
      </c>
      <c r="O1947">
        <f t="shared" si="121"/>
        <v>1</v>
      </c>
      <c r="Q1947">
        <f t="shared" si="122"/>
        <v>1</v>
      </c>
      <c r="R1947" t="b">
        <f t="shared" ca="1" si="123"/>
        <v>0</v>
      </c>
      <c r="T1947" t="b">
        <f t="shared" ca="1" si="124"/>
        <v>0</v>
      </c>
      <c r="X1947" t="str">
        <f>IF(ISBLANK(W1947),"",
IF(ISERROR(FIND(",",W1947)),
  IF(ISERROR(VLOOKUP(W1947,MapTable!$A:$A,1,0)),"맵없음",
  ""),
IF(ISERROR(FIND(",",W1947,FIND(",",W1947)+1)),
  IF(OR(ISERROR(VLOOKUP(LEFT(W1947,FIND(",",W1947)-1),MapTable!$A:$A,1,0)),ISERROR(VLOOKUP(TRIM(MID(W1947,FIND(",",W1947)+1,999)),MapTable!$A:$A,1,0))),"맵없음",
  ""),
IF(ISERROR(FIND(",",W1947,FIND(",",W1947,FIND(",",W1947)+1)+1)),
  IF(OR(ISERROR(VLOOKUP(LEFT(W1947,FIND(",",W1947)-1),MapTable!$A:$A,1,0)),ISERROR(VLOOKUP(TRIM(MID(W1947,FIND(",",W1947)+1,FIND(",",W1947,FIND(",",W1947)+1)-FIND(",",W1947)-1)),MapTable!$A:$A,1,0)),ISERROR(VLOOKUP(TRIM(MID(W1947,FIND(",",W1947,FIND(",",W1947)+1)+1,999)),MapTable!$A:$A,1,0))),"맵없음",
  ""),
IF(ISERROR(FIND(",",W1947,FIND(",",W1947,FIND(",",W1947,FIND(",",W1947)+1)+1)+1)),
  IF(OR(ISERROR(VLOOKUP(LEFT(W1947,FIND(",",W1947)-1),MapTable!$A:$A,1,0)),ISERROR(VLOOKUP(TRIM(MID(W1947,FIND(",",W1947)+1,FIND(",",W1947,FIND(",",W1947)+1)-FIND(",",W1947)-1)),MapTable!$A:$A,1,0)),ISERROR(VLOOKUP(TRIM(MID(W1947,FIND(",",W1947,FIND(",",W1947)+1)+1,FIND(",",W1947,FIND(",",W1947,FIND(",",W1947)+1)+1)-FIND(",",W1947,FIND(",",W1947)+1)-1)),MapTable!$A:$A,1,0)),ISERROR(VLOOKUP(TRIM(MID(W1947,FIND(",",W1947,FIND(",",W1947,FIND(",",W1947)+1)+1)+1,999)),MapTable!$A:$A,1,0))),"맵없음",
  ""),
)))))</f>
        <v/>
      </c>
      <c r="AC1947" t="str">
        <f>IF(ISBLANK(AB1947),"",IF(ISERROR(VLOOKUP(AB1947,[3]DropTable!$A:$A,1,0)),"드랍없음",""))</f>
        <v/>
      </c>
      <c r="AE1947" t="str">
        <f>IF(ISBLANK(AD1947),"",IF(ISERROR(VLOOKUP(AD1947,[3]DropTable!$A:$A,1,0)),"드랍없음",""))</f>
        <v/>
      </c>
      <c r="AG1947">
        <v>9.8000000000000007</v>
      </c>
      <c r="AH1947">
        <v>1</v>
      </c>
    </row>
    <row r="1948" spans="1:34" x14ac:dyDescent="0.3">
      <c r="A1948">
        <v>17</v>
      </c>
      <c r="B1948">
        <v>7</v>
      </c>
      <c r="C1948">
        <f>IF(OR($L1948=TRUE,$A1948=0,MOD($A1948,ChapterTable!$S$20)&lt;&gt;0),
MAX(0,INT(($B1948+ChapterTable!$Q$26+VLOOKUP(SUBSTITUTE(C$1,"성장단계","")&amp;"단계오프셋",ChapterTable!$S:$T,2,0))/ChapterTable!$Q$23)),
MAX(0,INT(($B1948+ChapterTable!$S$26+VLOOKUP(SUBSTITUTE(C$1,"성장단계","")&amp;"보스단계오프셋",ChapterTable!$S:$T,2,0))/ChapterTable!$S$23)))</f>
        <v>1</v>
      </c>
      <c r="D1948">
        <f>IF(OR($L1948=TRUE,$A1948=0,MOD($A1948,ChapterTable!$S$20)&lt;&gt;0),
MAX(0,INT(($B1948+ChapterTable!$Q$26+VLOOKUP(SUBSTITUTE(D$1,"성장단계","")&amp;"단계오프셋",ChapterTable!$S:$T,2,0))/ChapterTable!$Q$23)),
MAX(0,INT(($B1948+ChapterTable!$S$26+VLOOKUP(SUBSTITUTE(D$1,"성장단계","")&amp;"보스단계오프셋",ChapterTable!$S:$T,2,0))/ChapterTable!$S$23)))</f>
        <v>0</v>
      </c>
      <c r="E1948" s="1">
        <f ca="1">IF(AND($A1948=0,$B1948=1),
    VLOOKUP(1,ChapterTable!$1:$1048576,MATCH("최종"&amp;SUBSTITUTE(SUBSTITUTE(E$1,"standard",""),"|Float",""),ChapterTable!$1:$1,0),0)*ChapterTable!$Q$17,
  IF(AND($A1948=0,$B1948=0),
    E1949,
  IF($B1948=0,
    VLOOKUP($A1948,ChapterTable!$1:$1048576,MATCH("최종"&amp;SUBSTITUTE(SUBSTITUTE(E$1,"standard",""),"|Float",""),ChapterTable!$1:$1,0),0),
  IF($B1948=1,
    IF($L1948=FALSE,
      VLOOKUP($A1948,ChapterTable!$1:$1048576,MATCH("최종"&amp;SUBSTITUTE(SUBSTITUTE(E$1,"standard",""),"|Float",""),ChapterTable!$1:$1,0),0),
      VLOOKUP($A1948-ChapterTable!$Q$11,ChapterTable!$1:$1048576,MATCH("최종"&amp;SUBSTITUTE(SUBSTITUTE(E$1,"standard",""),"|Float",""),ChapterTable!$1:$1,0),0)*ChapterTable!$Q$14
    ),
  OFFSET(E1948,-$B1948+IF($L1948,1,0),0)*
    (VLOOKUP(SUBSTITUTE(SUBSTITUTE(E$1,"standard",""),"|Float","")&amp;"인게임누적곱배수",ChapterTable!$S:$T,2,0)^C1948
    +VLOOKUP(SUBSTITUTE(SUBSTITUTE(E$1,"standard",""),"|Float","")&amp;"인게임누적합배수",ChapterTable!$S:$T,2,0)*C1948)
  )
  )
  )
)</f>
        <v>90446.983058166516</v>
      </c>
      <c r="F1948" s="1">
        <f ca="1">IF(AND($A1948=0,$B1948=1),
    VLOOKUP(1,ChapterTable!$1:$1048576,MATCH("최종"&amp;SUBSTITUTE(SUBSTITUTE(F$1,"standard",""),"|Float",""),ChapterTable!$1:$1,0),0)*ChapterTable!$Q$17,
  IF(AND($A1948=0,$B1948=0),
    F1949,
  IF($B1948=0,
    VLOOKUP($A1948,ChapterTable!$1:$1048576,MATCH("최종"&amp;SUBSTITUTE(SUBSTITUTE(F$1,"standard",""),"|Float",""),ChapterTable!$1:$1,0),0),
  IF($B1948=1,
    IF($L1948=FALSE,
      VLOOKUP($A1948,ChapterTable!$1:$1048576,MATCH("최종"&amp;SUBSTITUTE(SUBSTITUTE(F$1,"standard",""),"|Float",""),ChapterTable!$1:$1,0),0),
      VLOOKUP($A1948-ChapterTable!$Q$11,ChapterTable!$1:$1048576,MATCH("최종"&amp;SUBSTITUTE(SUBSTITUTE(F$1,"standard",""),"|Float",""),ChapterTable!$1:$1,0),0)*ChapterTable!$Q$14
    ),
  OFFSET(F1948,-$B1948+IF($L1948,1,0),0)*
    (VLOOKUP(SUBSTITUTE(SUBSTITUTE(F$1,"standard",""),"|Float","")&amp;"인게임누적곱배수",ChapterTable!$S:$T,2,0)^D1948
    +VLOOKUP(SUBSTITUTE(SUBSTITUTE(F$1,"standard",""),"|Float","")&amp;"인게임누적합배수",ChapterTable!$S:$T,2,0)*D1948)
  )
  )
  )
)</f>
        <v>37220.980682373047</v>
      </c>
      <c r="G1948" t="s">
        <v>76</v>
      </c>
      <c r="J1948" t="str">
        <f>IF(ISBLANK(I1948),"",
IFERROR(VLOOKUP(I1948,[1]StringTable!$1:$1048576,MATCH([1]StringTable!$B$1,[1]StringTable!$1:$1,0),0),
IFERROR(VLOOKUP(I1948,[1]InApkStringTable!$1:$1048576,MATCH([1]InApkStringTable!$B$1,[1]InApkStringTable!$1:$1,0),0),
"스트링없음")))</f>
        <v/>
      </c>
      <c r="L1948" t="b">
        <v>1</v>
      </c>
      <c r="N1948" t="str">
        <f>IF(ISBLANK(M1948),"",IF(ISERROR(VLOOKUP(M1948,MapTable!$A:$A,1,0)),"맵없음",""))</f>
        <v/>
      </c>
      <c r="O1948">
        <f t="shared" si="121"/>
        <v>1</v>
      </c>
      <c r="Q1948">
        <f t="shared" si="122"/>
        <v>1</v>
      </c>
      <c r="R1948" t="b">
        <f t="shared" ca="1" si="123"/>
        <v>0</v>
      </c>
      <c r="T1948" t="b">
        <f t="shared" ca="1" si="124"/>
        <v>0</v>
      </c>
      <c r="X1948" t="str">
        <f>IF(ISBLANK(W1948),"",
IF(ISERROR(FIND(",",W1948)),
  IF(ISERROR(VLOOKUP(W1948,MapTable!$A:$A,1,0)),"맵없음",
  ""),
IF(ISERROR(FIND(",",W1948,FIND(",",W1948)+1)),
  IF(OR(ISERROR(VLOOKUP(LEFT(W1948,FIND(",",W1948)-1),MapTable!$A:$A,1,0)),ISERROR(VLOOKUP(TRIM(MID(W1948,FIND(",",W1948)+1,999)),MapTable!$A:$A,1,0))),"맵없음",
  ""),
IF(ISERROR(FIND(",",W1948,FIND(",",W1948,FIND(",",W1948)+1)+1)),
  IF(OR(ISERROR(VLOOKUP(LEFT(W1948,FIND(",",W1948)-1),MapTable!$A:$A,1,0)),ISERROR(VLOOKUP(TRIM(MID(W1948,FIND(",",W1948)+1,FIND(",",W1948,FIND(",",W1948)+1)-FIND(",",W1948)-1)),MapTable!$A:$A,1,0)),ISERROR(VLOOKUP(TRIM(MID(W1948,FIND(",",W1948,FIND(",",W1948)+1)+1,999)),MapTable!$A:$A,1,0))),"맵없음",
  ""),
IF(ISERROR(FIND(",",W1948,FIND(",",W1948,FIND(",",W1948,FIND(",",W1948)+1)+1)+1)),
  IF(OR(ISERROR(VLOOKUP(LEFT(W1948,FIND(",",W1948)-1),MapTable!$A:$A,1,0)),ISERROR(VLOOKUP(TRIM(MID(W1948,FIND(",",W1948)+1,FIND(",",W1948,FIND(",",W1948)+1)-FIND(",",W1948)-1)),MapTable!$A:$A,1,0)),ISERROR(VLOOKUP(TRIM(MID(W1948,FIND(",",W1948,FIND(",",W1948)+1)+1,FIND(",",W1948,FIND(",",W1948,FIND(",",W1948)+1)+1)-FIND(",",W1948,FIND(",",W1948)+1)-1)),MapTable!$A:$A,1,0)),ISERROR(VLOOKUP(TRIM(MID(W1948,FIND(",",W1948,FIND(",",W1948,FIND(",",W1948)+1)+1)+1,999)),MapTable!$A:$A,1,0))),"맵없음",
  ""),
)))))</f>
        <v/>
      </c>
      <c r="AC1948" t="str">
        <f>IF(ISBLANK(AB1948),"",IF(ISERROR(VLOOKUP(AB1948,[3]DropTable!$A:$A,1,0)),"드랍없음",""))</f>
        <v/>
      </c>
      <c r="AE1948" t="str">
        <f>IF(ISBLANK(AD1948),"",IF(ISERROR(VLOOKUP(AD1948,[3]DropTable!$A:$A,1,0)),"드랍없음",""))</f>
        <v/>
      </c>
      <c r="AG1948">
        <v>9.8000000000000007</v>
      </c>
      <c r="AH1948">
        <v>1</v>
      </c>
    </row>
    <row r="1949" spans="1:34" x14ac:dyDescent="0.3">
      <c r="A1949">
        <v>17</v>
      </c>
      <c r="B1949">
        <v>8</v>
      </c>
      <c r="C1949">
        <f>IF(OR($L1949=TRUE,$A1949=0,MOD($A1949,ChapterTable!$S$20)&lt;&gt;0),
MAX(0,INT(($B1949+ChapterTable!$Q$26+VLOOKUP(SUBSTITUTE(C$1,"성장단계","")&amp;"단계오프셋",ChapterTable!$S:$T,2,0))/ChapterTable!$Q$23)),
MAX(0,INT(($B1949+ChapterTable!$S$26+VLOOKUP(SUBSTITUTE(C$1,"성장단계","")&amp;"보스단계오프셋",ChapterTable!$S:$T,2,0))/ChapterTable!$S$23)))</f>
        <v>1</v>
      </c>
      <c r="D1949">
        <f>IF(OR($L1949=TRUE,$A1949=0,MOD($A1949,ChapterTable!$S$20)&lt;&gt;0),
MAX(0,INT(($B1949+ChapterTable!$Q$26+VLOOKUP(SUBSTITUTE(D$1,"성장단계","")&amp;"단계오프셋",ChapterTable!$S:$T,2,0))/ChapterTable!$Q$23)),
MAX(0,INT(($B1949+ChapterTable!$S$26+VLOOKUP(SUBSTITUTE(D$1,"성장단계","")&amp;"보스단계오프셋",ChapterTable!$S:$T,2,0))/ChapterTable!$S$23)))</f>
        <v>0</v>
      </c>
      <c r="E1949" s="1">
        <f ca="1">IF(AND($A1949=0,$B1949=1),
    VLOOKUP(1,ChapterTable!$1:$1048576,MATCH("최종"&amp;SUBSTITUTE(SUBSTITUTE(E$1,"standard",""),"|Float",""),ChapterTable!$1:$1,0),0)*ChapterTable!$Q$17,
  IF(AND($A1949=0,$B1949=0),
    E1950,
  IF($B1949=0,
    VLOOKUP($A1949,ChapterTable!$1:$1048576,MATCH("최종"&amp;SUBSTITUTE(SUBSTITUTE(E$1,"standard",""),"|Float",""),ChapterTable!$1:$1,0),0),
  IF($B1949=1,
    IF($L1949=FALSE,
      VLOOKUP($A1949,ChapterTable!$1:$1048576,MATCH("최종"&amp;SUBSTITUTE(SUBSTITUTE(E$1,"standard",""),"|Float",""),ChapterTable!$1:$1,0),0),
      VLOOKUP($A1949-ChapterTable!$Q$11,ChapterTable!$1:$1048576,MATCH("최종"&amp;SUBSTITUTE(SUBSTITUTE(E$1,"standard",""),"|Float",""),ChapterTable!$1:$1,0),0)*ChapterTable!$Q$14
    ),
  OFFSET(E1949,-$B1949+IF($L1949,1,0),0)*
    (VLOOKUP(SUBSTITUTE(SUBSTITUTE(E$1,"standard",""),"|Float","")&amp;"인게임누적곱배수",ChapterTable!$S:$T,2,0)^C1949
    +VLOOKUP(SUBSTITUTE(SUBSTITUTE(E$1,"standard",""),"|Float","")&amp;"인게임누적합배수",ChapterTable!$S:$T,2,0)*C1949)
  )
  )
  )
)</f>
        <v>90446.983058166516</v>
      </c>
      <c r="F1949" s="1">
        <f ca="1">IF(AND($A1949=0,$B1949=1),
    VLOOKUP(1,ChapterTable!$1:$1048576,MATCH("최종"&amp;SUBSTITUTE(SUBSTITUTE(F$1,"standard",""),"|Float",""),ChapterTable!$1:$1,0),0)*ChapterTable!$Q$17,
  IF(AND($A1949=0,$B1949=0),
    F1950,
  IF($B1949=0,
    VLOOKUP($A1949,ChapterTable!$1:$1048576,MATCH("최종"&amp;SUBSTITUTE(SUBSTITUTE(F$1,"standard",""),"|Float",""),ChapterTable!$1:$1,0),0),
  IF($B1949=1,
    IF($L1949=FALSE,
      VLOOKUP($A1949,ChapterTable!$1:$1048576,MATCH("최종"&amp;SUBSTITUTE(SUBSTITUTE(F$1,"standard",""),"|Float",""),ChapterTable!$1:$1,0),0),
      VLOOKUP($A1949-ChapterTable!$Q$11,ChapterTable!$1:$1048576,MATCH("최종"&amp;SUBSTITUTE(SUBSTITUTE(F$1,"standard",""),"|Float",""),ChapterTable!$1:$1,0),0)*ChapterTable!$Q$14
    ),
  OFFSET(F1949,-$B1949+IF($L1949,1,0),0)*
    (VLOOKUP(SUBSTITUTE(SUBSTITUTE(F$1,"standard",""),"|Float","")&amp;"인게임누적곱배수",ChapterTable!$S:$T,2,0)^D1949
    +VLOOKUP(SUBSTITUTE(SUBSTITUTE(F$1,"standard",""),"|Float","")&amp;"인게임누적합배수",ChapterTable!$S:$T,2,0)*D1949)
  )
  )
  )
)</f>
        <v>37220.980682373047</v>
      </c>
      <c r="G1949" t="s">
        <v>76</v>
      </c>
      <c r="J1949" t="str">
        <f>IF(ISBLANK(I1949),"",
IFERROR(VLOOKUP(I1949,[1]StringTable!$1:$1048576,MATCH([1]StringTable!$B$1,[1]StringTable!$1:$1,0),0),
IFERROR(VLOOKUP(I1949,[1]InApkStringTable!$1:$1048576,MATCH([1]InApkStringTable!$B$1,[1]InApkStringTable!$1:$1,0),0),
"스트링없음")))</f>
        <v/>
      </c>
      <c r="L1949" t="b">
        <v>1</v>
      </c>
      <c r="N1949" t="str">
        <f>IF(ISBLANK(M1949),"",IF(ISERROR(VLOOKUP(M1949,MapTable!$A:$A,1,0)),"맵없음",""))</f>
        <v/>
      </c>
      <c r="O1949">
        <f t="shared" si="121"/>
        <v>1</v>
      </c>
      <c r="Q1949">
        <f t="shared" si="122"/>
        <v>1</v>
      </c>
      <c r="R1949" t="b">
        <f t="shared" ca="1" si="123"/>
        <v>0</v>
      </c>
      <c r="T1949" t="b">
        <f t="shared" ca="1" si="124"/>
        <v>0</v>
      </c>
      <c r="X1949" t="str">
        <f>IF(ISBLANK(W1949),"",
IF(ISERROR(FIND(",",W1949)),
  IF(ISERROR(VLOOKUP(W1949,MapTable!$A:$A,1,0)),"맵없음",
  ""),
IF(ISERROR(FIND(",",W1949,FIND(",",W1949)+1)),
  IF(OR(ISERROR(VLOOKUP(LEFT(W1949,FIND(",",W1949)-1),MapTable!$A:$A,1,0)),ISERROR(VLOOKUP(TRIM(MID(W1949,FIND(",",W1949)+1,999)),MapTable!$A:$A,1,0))),"맵없음",
  ""),
IF(ISERROR(FIND(",",W1949,FIND(",",W1949,FIND(",",W1949)+1)+1)),
  IF(OR(ISERROR(VLOOKUP(LEFT(W1949,FIND(",",W1949)-1),MapTable!$A:$A,1,0)),ISERROR(VLOOKUP(TRIM(MID(W1949,FIND(",",W1949)+1,FIND(",",W1949,FIND(",",W1949)+1)-FIND(",",W1949)-1)),MapTable!$A:$A,1,0)),ISERROR(VLOOKUP(TRIM(MID(W1949,FIND(",",W1949,FIND(",",W1949)+1)+1,999)),MapTable!$A:$A,1,0))),"맵없음",
  ""),
IF(ISERROR(FIND(",",W1949,FIND(",",W1949,FIND(",",W1949,FIND(",",W1949)+1)+1)+1)),
  IF(OR(ISERROR(VLOOKUP(LEFT(W1949,FIND(",",W1949)-1),MapTable!$A:$A,1,0)),ISERROR(VLOOKUP(TRIM(MID(W1949,FIND(",",W1949)+1,FIND(",",W1949,FIND(",",W1949)+1)-FIND(",",W1949)-1)),MapTable!$A:$A,1,0)),ISERROR(VLOOKUP(TRIM(MID(W1949,FIND(",",W1949,FIND(",",W1949)+1)+1,FIND(",",W1949,FIND(",",W1949,FIND(",",W1949)+1)+1)-FIND(",",W1949,FIND(",",W1949)+1)-1)),MapTable!$A:$A,1,0)),ISERROR(VLOOKUP(TRIM(MID(W1949,FIND(",",W1949,FIND(",",W1949,FIND(",",W1949)+1)+1)+1,999)),MapTable!$A:$A,1,0))),"맵없음",
  ""),
)))))</f>
        <v/>
      </c>
      <c r="AC1949" t="str">
        <f>IF(ISBLANK(AB1949),"",IF(ISERROR(VLOOKUP(AB1949,[3]DropTable!$A:$A,1,0)),"드랍없음",""))</f>
        <v/>
      </c>
      <c r="AE1949" t="str">
        <f>IF(ISBLANK(AD1949),"",IF(ISERROR(VLOOKUP(AD1949,[3]DropTable!$A:$A,1,0)),"드랍없음",""))</f>
        <v/>
      </c>
      <c r="AG1949">
        <v>9.8000000000000007</v>
      </c>
      <c r="AH1949">
        <v>1</v>
      </c>
    </row>
    <row r="1950" spans="1:34" x14ac:dyDescent="0.3">
      <c r="A1950">
        <v>17</v>
      </c>
      <c r="B1950">
        <v>9</v>
      </c>
      <c r="C1950">
        <f>IF(OR($L1950=TRUE,$A1950=0,MOD($A1950,ChapterTable!$S$20)&lt;&gt;0),
MAX(0,INT(($B1950+ChapterTable!$Q$26+VLOOKUP(SUBSTITUTE(C$1,"성장단계","")&amp;"단계오프셋",ChapterTable!$S:$T,2,0))/ChapterTable!$Q$23)),
MAX(0,INT(($B1950+ChapterTable!$S$26+VLOOKUP(SUBSTITUTE(C$1,"성장단계","")&amp;"보스단계오프셋",ChapterTable!$S:$T,2,0))/ChapterTable!$S$23)))</f>
        <v>1</v>
      </c>
      <c r="D1950">
        <f>IF(OR($L1950=TRUE,$A1950=0,MOD($A1950,ChapterTable!$S$20)&lt;&gt;0),
MAX(0,INT(($B1950+ChapterTable!$Q$26+VLOOKUP(SUBSTITUTE(D$1,"성장단계","")&amp;"단계오프셋",ChapterTable!$S:$T,2,0))/ChapterTable!$Q$23)),
MAX(0,INT(($B1950+ChapterTable!$S$26+VLOOKUP(SUBSTITUTE(D$1,"성장단계","")&amp;"보스단계오프셋",ChapterTable!$S:$T,2,0))/ChapterTable!$S$23)))</f>
        <v>0</v>
      </c>
      <c r="E1950" s="1">
        <f ca="1">IF(AND($A1950=0,$B1950=1),
    VLOOKUP(1,ChapterTable!$1:$1048576,MATCH("최종"&amp;SUBSTITUTE(SUBSTITUTE(E$1,"standard",""),"|Float",""),ChapterTable!$1:$1,0),0)*ChapterTable!$Q$17,
  IF(AND($A1950=0,$B1950=0),
    E1951,
  IF($B1950=0,
    VLOOKUP($A1950,ChapterTable!$1:$1048576,MATCH("최종"&amp;SUBSTITUTE(SUBSTITUTE(E$1,"standard",""),"|Float",""),ChapterTable!$1:$1,0),0),
  IF($B1950=1,
    IF($L1950=FALSE,
      VLOOKUP($A1950,ChapterTable!$1:$1048576,MATCH("최종"&amp;SUBSTITUTE(SUBSTITUTE(E$1,"standard",""),"|Float",""),ChapterTable!$1:$1,0),0),
      VLOOKUP($A1950-ChapterTable!$Q$11,ChapterTable!$1:$1048576,MATCH("최종"&amp;SUBSTITUTE(SUBSTITUTE(E$1,"standard",""),"|Float",""),ChapterTable!$1:$1,0),0)*ChapterTable!$Q$14
    ),
  OFFSET(E1950,-$B1950+IF($L1950,1,0),0)*
    (VLOOKUP(SUBSTITUTE(SUBSTITUTE(E$1,"standard",""),"|Float","")&amp;"인게임누적곱배수",ChapterTable!$S:$T,2,0)^C1950
    +VLOOKUP(SUBSTITUTE(SUBSTITUTE(E$1,"standard",""),"|Float","")&amp;"인게임누적합배수",ChapterTable!$S:$T,2,0)*C1950)
  )
  )
  )
)</f>
        <v>90446.983058166516</v>
      </c>
      <c r="F1950" s="1">
        <f ca="1">IF(AND($A1950=0,$B1950=1),
    VLOOKUP(1,ChapterTable!$1:$1048576,MATCH("최종"&amp;SUBSTITUTE(SUBSTITUTE(F$1,"standard",""),"|Float",""),ChapterTable!$1:$1,0),0)*ChapterTable!$Q$17,
  IF(AND($A1950=0,$B1950=0),
    F1951,
  IF($B1950=0,
    VLOOKUP($A1950,ChapterTable!$1:$1048576,MATCH("최종"&amp;SUBSTITUTE(SUBSTITUTE(F$1,"standard",""),"|Float",""),ChapterTable!$1:$1,0),0),
  IF($B1950=1,
    IF($L1950=FALSE,
      VLOOKUP($A1950,ChapterTable!$1:$1048576,MATCH("최종"&amp;SUBSTITUTE(SUBSTITUTE(F$1,"standard",""),"|Float",""),ChapterTable!$1:$1,0),0),
      VLOOKUP($A1950-ChapterTable!$Q$11,ChapterTable!$1:$1048576,MATCH("최종"&amp;SUBSTITUTE(SUBSTITUTE(F$1,"standard",""),"|Float",""),ChapterTable!$1:$1,0),0)*ChapterTable!$Q$14
    ),
  OFFSET(F1950,-$B1950+IF($L1950,1,0),0)*
    (VLOOKUP(SUBSTITUTE(SUBSTITUTE(F$1,"standard",""),"|Float","")&amp;"인게임누적곱배수",ChapterTable!$S:$T,2,0)^D1950
    +VLOOKUP(SUBSTITUTE(SUBSTITUTE(F$1,"standard",""),"|Float","")&amp;"인게임누적합배수",ChapterTable!$S:$T,2,0)*D1950)
  )
  )
  )
)</f>
        <v>37220.980682373047</v>
      </c>
      <c r="G1950" t="s">
        <v>76</v>
      </c>
      <c r="J1950" t="str">
        <f>IF(ISBLANK(I1950),"",
IFERROR(VLOOKUP(I1950,[1]StringTable!$1:$1048576,MATCH([1]StringTable!$B$1,[1]StringTable!$1:$1,0),0),
IFERROR(VLOOKUP(I1950,[1]InApkStringTable!$1:$1048576,MATCH([1]InApkStringTable!$B$1,[1]InApkStringTable!$1:$1,0),0),
"스트링없음")))</f>
        <v/>
      </c>
      <c r="L1950" t="b">
        <v>1</v>
      </c>
      <c r="N1950" t="str">
        <f>IF(ISBLANK(M1950),"",IF(ISERROR(VLOOKUP(M1950,MapTable!$A:$A,1,0)),"맵없음",""))</f>
        <v/>
      </c>
      <c r="O1950">
        <f t="shared" si="121"/>
        <v>91</v>
      </c>
      <c r="Q1950">
        <f t="shared" si="122"/>
        <v>91</v>
      </c>
      <c r="R1950" t="b">
        <f t="shared" ca="1" si="123"/>
        <v>1</v>
      </c>
      <c r="T1950" t="b">
        <f t="shared" ca="1" si="124"/>
        <v>1</v>
      </c>
      <c r="X1950" t="str">
        <f>IF(ISBLANK(W1950),"",
IF(ISERROR(FIND(",",W1950)),
  IF(ISERROR(VLOOKUP(W1950,MapTable!$A:$A,1,0)),"맵없음",
  ""),
IF(ISERROR(FIND(",",W1950,FIND(",",W1950)+1)),
  IF(OR(ISERROR(VLOOKUP(LEFT(W1950,FIND(",",W1950)-1),MapTable!$A:$A,1,0)),ISERROR(VLOOKUP(TRIM(MID(W1950,FIND(",",W1950)+1,999)),MapTable!$A:$A,1,0))),"맵없음",
  ""),
IF(ISERROR(FIND(",",W1950,FIND(",",W1950,FIND(",",W1950)+1)+1)),
  IF(OR(ISERROR(VLOOKUP(LEFT(W1950,FIND(",",W1950)-1),MapTable!$A:$A,1,0)),ISERROR(VLOOKUP(TRIM(MID(W1950,FIND(",",W1950)+1,FIND(",",W1950,FIND(",",W1950)+1)-FIND(",",W1950)-1)),MapTable!$A:$A,1,0)),ISERROR(VLOOKUP(TRIM(MID(W1950,FIND(",",W1950,FIND(",",W1950)+1)+1,999)),MapTable!$A:$A,1,0))),"맵없음",
  ""),
IF(ISERROR(FIND(",",W1950,FIND(",",W1950,FIND(",",W1950,FIND(",",W1950)+1)+1)+1)),
  IF(OR(ISERROR(VLOOKUP(LEFT(W1950,FIND(",",W1950)-1),MapTable!$A:$A,1,0)),ISERROR(VLOOKUP(TRIM(MID(W1950,FIND(",",W1950)+1,FIND(",",W1950,FIND(",",W1950)+1)-FIND(",",W1950)-1)),MapTable!$A:$A,1,0)),ISERROR(VLOOKUP(TRIM(MID(W1950,FIND(",",W1950,FIND(",",W1950)+1)+1,FIND(",",W1950,FIND(",",W1950,FIND(",",W1950)+1)+1)-FIND(",",W1950,FIND(",",W1950)+1)-1)),MapTable!$A:$A,1,0)),ISERROR(VLOOKUP(TRIM(MID(W1950,FIND(",",W1950,FIND(",",W1950,FIND(",",W1950)+1)+1)+1,999)),MapTable!$A:$A,1,0))),"맵없음",
  ""),
)))))</f>
        <v/>
      </c>
      <c r="AC1950" t="str">
        <f>IF(ISBLANK(AB1950),"",IF(ISERROR(VLOOKUP(AB1950,[3]DropTable!$A:$A,1,0)),"드랍없음",""))</f>
        <v/>
      </c>
      <c r="AE1950" t="str">
        <f>IF(ISBLANK(AD1950),"",IF(ISERROR(VLOOKUP(AD1950,[3]DropTable!$A:$A,1,0)),"드랍없음",""))</f>
        <v/>
      </c>
      <c r="AG1950">
        <v>9.8000000000000007</v>
      </c>
      <c r="AH1950">
        <v>1</v>
      </c>
    </row>
    <row r="1951" spans="1:34" x14ac:dyDescent="0.3">
      <c r="A1951">
        <v>17</v>
      </c>
      <c r="B1951">
        <v>10</v>
      </c>
      <c r="C1951">
        <f>IF(OR($L1951=TRUE,$A1951=0,MOD($A1951,ChapterTable!$S$20)&lt;&gt;0),
MAX(0,INT(($B1951+ChapterTable!$Q$26+VLOOKUP(SUBSTITUTE(C$1,"성장단계","")&amp;"단계오프셋",ChapterTable!$S:$T,2,0))/ChapterTable!$Q$23)),
MAX(0,INT(($B1951+ChapterTable!$S$26+VLOOKUP(SUBSTITUTE(C$1,"성장단계","")&amp;"보스단계오프셋",ChapterTable!$S:$T,2,0))/ChapterTable!$S$23)))</f>
        <v>1</v>
      </c>
      <c r="D1951">
        <f>IF(OR($L1951=TRUE,$A1951=0,MOD($A1951,ChapterTable!$S$20)&lt;&gt;0),
MAX(0,INT(($B1951+ChapterTable!$Q$26+VLOOKUP(SUBSTITUTE(D$1,"성장단계","")&amp;"단계오프셋",ChapterTable!$S:$T,2,0))/ChapterTable!$Q$23)),
MAX(0,INT(($B1951+ChapterTable!$S$26+VLOOKUP(SUBSTITUTE(D$1,"성장단계","")&amp;"보스단계오프셋",ChapterTable!$S:$T,2,0))/ChapterTable!$S$23)))</f>
        <v>0</v>
      </c>
      <c r="E1951" s="1">
        <f ca="1">IF(AND($A1951=0,$B1951=1),
    VLOOKUP(1,ChapterTable!$1:$1048576,MATCH("최종"&amp;SUBSTITUTE(SUBSTITUTE(E$1,"standard",""),"|Float",""),ChapterTable!$1:$1,0),0)*ChapterTable!$Q$17,
  IF(AND($A1951=0,$B1951=0),
    E1952,
  IF($B1951=0,
    VLOOKUP($A1951,ChapterTable!$1:$1048576,MATCH("최종"&amp;SUBSTITUTE(SUBSTITUTE(E$1,"standard",""),"|Float",""),ChapterTable!$1:$1,0),0),
  IF($B1951=1,
    IF($L1951=FALSE,
      VLOOKUP($A1951,ChapterTable!$1:$1048576,MATCH("최종"&amp;SUBSTITUTE(SUBSTITUTE(E$1,"standard",""),"|Float",""),ChapterTable!$1:$1,0),0),
      VLOOKUP($A1951-ChapterTable!$Q$11,ChapterTable!$1:$1048576,MATCH("최종"&amp;SUBSTITUTE(SUBSTITUTE(E$1,"standard",""),"|Float",""),ChapterTable!$1:$1,0),0)*ChapterTable!$Q$14
    ),
  OFFSET(E1951,-$B1951+IF($L1951,1,0),0)*
    (VLOOKUP(SUBSTITUTE(SUBSTITUTE(E$1,"standard",""),"|Float","")&amp;"인게임누적곱배수",ChapterTable!$S:$T,2,0)^C1951
    +VLOOKUP(SUBSTITUTE(SUBSTITUTE(E$1,"standard",""),"|Float","")&amp;"인게임누적합배수",ChapterTable!$S:$T,2,0)*C1951)
  )
  )
  )
)</f>
        <v>90446.983058166516</v>
      </c>
      <c r="F1951" s="1">
        <f ca="1">IF(AND($A1951=0,$B1951=1),
    VLOOKUP(1,ChapterTable!$1:$1048576,MATCH("최종"&amp;SUBSTITUTE(SUBSTITUTE(F$1,"standard",""),"|Float",""),ChapterTable!$1:$1,0),0)*ChapterTable!$Q$17,
  IF(AND($A1951=0,$B1951=0),
    F1952,
  IF($B1951=0,
    VLOOKUP($A1951,ChapterTable!$1:$1048576,MATCH("최종"&amp;SUBSTITUTE(SUBSTITUTE(F$1,"standard",""),"|Float",""),ChapterTable!$1:$1,0),0),
  IF($B1951=1,
    IF($L1951=FALSE,
      VLOOKUP($A1951,ChapterTable!$1:$1048576,MATCH("최종"&amp;SUBSTITUTE(SUBSTITUTE(F$1,"standard",""),"|Float",""),ChapterTable!$1:$1,0),0),
      VLOOKUP($A1951-ChapterTable!$Q$11,ChapterTable!$1:$1048576,MATCH("최종"&amp;SUBSTITUTE(SUBSTITUTE(F$1,"standard",""),"|Float",""),ChapterTable!$1:$1,0),0)*ChapterTable!$Q$14
    ),
  OFFSET(F1951,-$B1951+IF($L1951,1,0),0)*
    (VLOOKUP(SUBSTITUTE(SUBSTITUTE(F$1,"standard",""),"|Float","")&amp;"인게임누적곱배수",ChapterTable!$S:$T,2,0)^D1951
    +VLOOKUP(SUBSTITUTE(SUBSTITUTE(F$1,"standard",""),"|Float","")&amp;"인게임누적합배수",ChapterTable!$S:$T,2,0)*D1951)
  )
  )
  )
)</f>
        <v>37220.980682373047</v>
      </c>
      <c r="G1951" t="s">
        <v>76</v>
      </c>
      <c r="J1951" t="str">
        <f>IF(ISBLANK(I1951),"",
IFERROR(VLOOKUP(I1951,[1]StringTable!$1:$1048576,MATCH([1]StringTable!$B$1,[1]StringTable!$1:$1,0),0),
IFERROR(VLOOKUP(I1951,[1]InApkStringTable!$1:$1048576,MATCH([1]InApkStringTable!$B$1,[1]InApkStringTable!$1:$1,0),0),
"스트링없음")))</f>
        <v/>
      </c>
      <c r="L1951" t="b">
        <v>1</v>
      </c>
      <c r="N1951" t="str">
        <f>IF(ISBLANK(M1951),"",IF(ISERROR(VLOOKUP(M1951,MapTable!$A:$A,1,0)),"맵없음",""))</f>
        <v/>
      </c>
      <c r="O1951">
        <f t="shared" si="121"/>
        <v>21</v>
      </c>
      <c r="Q1951">
        <f t="shared" si="122"/>
        <v>21</v>
      </c>
      <c r="R1951" t="b">
        <f t="shared" ca="1" si="123"/>
        <v>0</v>
      </c>
      <c r="T1951" t="b">
        <f t="shared" ca="1" si="124"/>
        <v>0</v>
      </c>
      <c r="X1951" t="str">
        <f>IF(ISBLANK(W1951),"",
IF(ISERROR(FIND(",",W1951)),
  IF(ISERROR(VLOOKUP(W1951,MapTable!$A:$A,1,0)),"맵없음",
  ""),
IF(ISERROR(FIND(",",W1951,FIND(",",W1951)+1)),
  IF(OR(ISERROR(VLOOKUP(LEFT(W1951,FIND(",",W1951)-1),MapTable!$A:$A,1,0)),ISERROR(VLOOKUP(TRIM(MID(W1951,FIND(",",W1951)+1,999)),MapTable!$A:$A,1,0))),"맵없음",
  ""),
IF(ISERROR(FIND(",",W1951,FIND(",",W1951,FIND(",",W1951)+1)+1)),
  IF(OR(ISERROR(VLOOKUP(LEFT(W1951,FIND(",",W1951)-1),MapTable!$A:$A,1,0)),ISERROR(VLOOKUP(TRIM(MID(W1951,FIND(",",W1951)+1,FIND(",",W1951,FIND(",",W1951)+1)-FIND(",",W1951)-1)),MapTable!$A:$A,1,0)),ISERROR(VLOOKUP(TRIM(MID(W1951,FIND(",",W1951,FIND(",",W1951)+1)+1,999)),MapTable!$A:$A,1,0))),"맵없음",
  ""),
IF(ISERROR(FIND(",",W1951,FIND(",",W1951,FIND(",",W1951,FIND(",",W1951)+1)+1)+1)),
  IF(OR(ISERROR(VLOOKUP(LEFT(W1951,FIND(",",W1951)-1),MapTable!$A:$A,1,0)),ISERROR(VLOOKUP(TRIM(MID(W1951,FIND(",",W1951)+1,FIND(",",W1951,FIND(",",W1951)+1)-FIND(",",W1951)-1)),MapTable!$A:$A,1,0)),ISERROR(VLOOKUP(TRIM(MID(W1951,FIND(",",W1951,FIND(",",W1951)+1)+1,FIND(",",W1951,FIND(",",W1951,FIND(",",W1951)+1)+1)-FIND(",",W1951,FIND(",",W1951)+1)-1)),MapTable!$A:$A,1,0)),ISERROR(VLOOKUP(TRIM(MID(W1951,FIND(",",W1951,FIND(",",W1951,FIND(",",W1951)+1)+1)+1,999)),MapTable!$A:$A,1,0))),"맵없음",
  ""),
)))))</f>
        <v/>
      </c>
      <c r="AC1951" t="str">
        <f>IF(ISBLANK(AB1951),"",IF(ISERROR(VLOOKUP(AB1951,[3]DropTable!$A:$A,1,0)),"드랍없음",""))</f>
        <v/>
      </c>
      <c r="AE1951" t="str">
        <f>IF(ISBLANK(AD1951),"",IF(ISERROR(VLOOKUP(AD1951,[3]DropTable!$A:$A,1,0)),"드랍없음",""))</f>
        <v/>
      </c>
      <c r="AG1951">
        <v>9.8000000000000007</v>
      </c>
      <c r="AH1951">
        <v>1</v>
      </c>
    </row>
    <row r="1952" spans="1:34" x14ac:dyDescent="0.3">
      <c r="A1952">
        <v>17</v>
      </c>
      <c r="B1952">
        <v>11</v>
      </c>
      <c r="C1952">
        <f>IF(OR($L1952=TRUE,$A1952=0,MOD($A1952,ChapterTable!$S$20)&lt;&gt;0),
MAX(0,INT(($B1952+ChapterTable!$Q$26+VLOOKUP(SUBSTITUTE(C$1,"성장단계","")&amp;"단계오프셋",ChapterTable!$S:$T,2,0))/ChapterTable!$Q$23)),
MAX(0,INT(($B1952+ChapterTable!$S$26+VLOOKUP(SUBSTITUTE(C$1,"성장단계","")&amp;"보스단계오프셋",ChapterTable!$S:$T,2,0))/ChapterTable!$S$23)))</f>
        <v>1</v>
      </c>
      <c r="D1952">
        <f>IF(OR($L1952=TRUE,$A1952=0,MOD($A1952,ChapterTable!$S$20)&lt;&gt;0),
MAX(0,INT(($B1952+ChapterTable!$Q$26+VLOOKUP(SUBSTITUTE(D$1,"성장단계","")&amp;"단계오프셋",ChapterTable!$S:$T,2,0))/ChapterTable!$Q$23)),
MAX(0,INT(($B1952+ChapterTable!$S$26+VLOOKUP(SUBSTITUTE(D$1,"성장단계","")&amp;"보스단계오프셋",ChapterTable!$S:$T,2,0))/ChapterTable!$S$23)))</f>
        <v>1</v>
      </c>
      <c r="E1952" s="1">
        <f ca="1">IF(AND($A1952=0,$B1952=1),
    VLOOKUP(1,ChapterTable!$1:$1048576,MATCH("최종"&amp;SUBSTITUTE(SUBSTITUTE(E$1,"standard",""),"|Float",""),ChapterTable!$1:$1,0),0)*ChapterTable!$Q$17,
  IF(AND($A1952=0,$B1952=0),
    E1953,
  IF($B1952=0,
    VLOOKUP($A1952,ChapterTable!$1:$1048576,MATCH("최종"&amp;SUBSTITUTE(SUBSTITUTE(E$1,"standard",""),"|Float",""),ChapterTable!$1:$1,0),0),
  IF($B1952=1,
    IF($L1952=FALSE,
      VLOOKUP($A1952,ChapterTable!$1:$1048576,MATCH("최종"&amp;SUBSTITUTE(SUBSTITUTE(E$1,"standard",""),"|Float",""),ChapterTable!$1:$1,0),0),
      VLOOKUP($A1952-ChapterTable!$Q$11,ChapterTable!$1:$1048576,MATCH("최종"&amp;SUBSTITUTE(SUBSTITUTE(E$1,"standard",""),"|Float",""),ChapterTable!$1:$1,0),0)*ChapterTable!$Q$14
    ),
  OFFSET(E1952,-$B1952+IF($L1952,1,0),0)*
    (VLOOKUP(SUBSTITUTE(SUBSTITUTE(E$1,"standard",""),"|Float","")&amp;"인게임누적곱배수",ChapterTable!$S:$T,2,0)^C1952
    +VLOOKUP(SUBSTITUTE(SUBSTITUTE(E$1,"standard",""),"|Float","")&amp;"인게임누적합배수",ChapterTable!$S:$T,2,0)*C1952)
  )
  )
  )
)</f>
        <v>90446.983058166516</v>
      </c>
      <c r="F1952" s="1">
        <f ca="1">IF(AND($A1952=0,$B1952=1),
    VLOOKUP(1,ChapterTable!$1:$1048576,MATCH("최종"&amp;SUBSTITUTE(SUBSTITUTE(F$1,"standard",""),"|Float",""),ChapterTable!$1:$1,0),0)*ChapterTable!$Q$17,
  IF(AND($A1952=0,$B1952=0),
    F1953,
  IF($B1952=0,
    VLOOKUP($A1952,ChapterTable!$1:$1048576,MATCH("최종"&amp;SUBSTITUTE(SUBSTITUTE(F$1,"standard",""),"|Float",""),ChapterTable!$1:$1,0),0),
  IF($B1952=1,
    IF($L1952=FALSE,
      VLOOKUP($A1952,ChapterTable!$1:$1048576,MATCH("최종"&amp;SUBSTITUTE(SUBSTITUTE(F$1,"standard",""),"|Float",""),ChapterTable!$1:$1,0),0),
      VLOOKUP($A1952-ChapterTable!$Q$11,ChapterTable!$1:$1048576,MATCH("최종"&amp;SUBSTITUTE(SUBSTITUTE(F$1,"standard",""),"|Float",""),ChapterTable!$1:$1,0),0)*ChapterTable!$Q$14
    ),
  OFFSET(F1952,-$B1952+IF($L1952,1,0),0)*
    (VLOOKUP(SUBSTITUTE(SUBSTITUTE(F$1,"standard",""),"|Float","")&amp;"인게임누적곱배수",ChapterTable!$S:$T,2,0)^D1952
    +VLOOKUP(SUBSTITUTE(SUBSTITUTE(F$1,"standard",""),"|Float","")&amp;"인게임누적합배수",ChapterTable!$S:$T,2,0)*D1952)
  )
  )
  )
)</f>
        <v>44665.176818847656</v>
      </c>
      <c r="G1952" t="s">
        <v>76</v>
      </c>
      <c r="J1952" t="str">
        <f>IF(ISBLANK(I1952),"",
IFERROR(VLOOKUP(I1952,[1]StringTable!$1:$1048576,MATCH([1]StringTable!$B$1,[1]StringTable!$1:$1,0),0),
IFERROR(VLOOKUP(I1952,[1]InApkStringTable!$1:$1048576,MATCH([1]InApkStringTable!$B$1,[1]InApkStringTable!$1:$1,0),0),
"스트링없음")))</f>
        <v/>
      </c>
      <c r="L1952" t="b">
        <v>1</v>
      </c>
      <c r="N1952" t="str">
        <f>IF(ISBLANK(M1952),"",IF(ISERROR(VLOOKUP(M1952,MapTable!$A:$A,1,0)),"맵없음",""))</f>
        <v/>
      </c>
      <c r="O1952">
        <f t="shared" si="121"/>
        <v>2</v>
      </c>
      <c r="Q1952">
        <f t="shared" si="122"/>
        <v>2</v>
      </c>
      <c r="R1952" t="b">
        <f t="shared" ca="1" si="123"/>
        <v>0</v>
      </c>
      <c r="T1952" t="b">
        <f t="shared" ca="1" si="124"/>
        <v>0</v>
      </c>
      <c r="X1952" t="str">
        <f>IF(ISBLANK(W1952),"",
IF(ISERROR(FIND(",",W1952)),
  IF(ISERROR(VLOOKUP(W1952,MapTable!$A:$A,1,0)),"맵없음",
  ""),
IF(ISERROR(FIND(",",W1952,FIND(",",W1952)+1)),
  IF(OR(ISERROR(VLOOKUP(LEFT(W1952,FIND(",",W1952)-1),MapTable!$A:$A,1,0)),ISERROR(VLOOKUP(TRIM(MID(W1952,FIND(",",W1952)+1,999)),MapTable!$A:$A,1,0))),"맵없음",
  ""),
IF(ISERROR(FIND(",",W1952,FIND(",",W1952,FIND(",",W1952)+1)+1)),
  IF(OR(ISERROR(VLOOKUP(LEFT(W1952,FIND(",",W1952)-1),MapTable!$A:$A,1,0)),ISERROR(VLOOKUP(TRIM(MID(W1952,FIND(",",W1952)+1,FIND(",",W1952,FIND(",",W1952)+1)-FIND(",",W1952)-1)),MapTable!$A:$A,1,0)),ISERROR(VLOOKUP(TRIM(MID(W1952,FIND(",",W1952,FIND(",",W1952)+1)+1,999)),MapTable!$A:$A,1,0))),"맵없음",
  ""),
IF(ISERROR(FIND(",",W1952,FIND(",",W1952,FIND(",",W1952,FIND(",",W1952)+1)+1)+1)),
  IF(OR(ISERROR(VLOOKUP(LEFT(W1952,FIND(",",W1952)-1),MapTable!$A:$A,1,0)),ISERROR(VLOOKUP(TRIM(MID(W1952,FIND(",",W1952)+1,FIND(",",W1952,FIND(",",W1952)+1)-FIND(",",W1952)-1)),MapTable!$A:$A,1,0)),ISERROR(VLOOKUP(TRIM(MID(W1952,FIND(",",W1952,FIND(",",W1952)+1)+1,FIND(",",W1952,FIND(",",W1952,FIND(",",W1952)+1)+1)-FIND(",",W1952,FIND(",",W1952)+1)-1)),MapTable!$A:$A,1,0)),ISERROR(VLOOKUP(TRIM(MID(W1952,FIND(",",W1952,FIND(",",W1952,FIND(",",W1952)+1)+1)+1,999)),MapTable!$A:$A,1,0))),"맵없음",
  ""),
)))))</f>
        <v/>
      </c>
      <c r="AC1952" t="str">
        <f>IF(ISBLANK(AB1952),"",IF(ISERROR(VLOOKUP(AB1952,[3]DropTable!$A:$A,1,0)),"드랍없음",""))</f>
        <v/>
      </c>
      <c r="AE1952" t="str">
        <f>IF(ISBLANK(AD1952),"",IF(ISERROR(VLOOKUP(AD1952,[3]DropTable!$A:$A,1,0)),"드랍없음",""))</f>
        <v/>
      </c>
      <c r="AG1952">
        <v>9.8000000000000007</v>
      </c>
      <c r="AH1952">
        <v>1</v>
      </c>
    </row>
    <row r="1953" spans="1:34" x14ac:dyDescent="0.3">
      <c r="A1953">
        <v>17</v>
      </c>
      <c r="B1953">
        <v>12</v>
      </c>
      <c r="C1953">
        <f>IF(OR($L1953=TRUE,$A1953=0,MOD($A1953,ChapterTable!$S$20)&lt;&gt;0),
MAX(0,INT(($B1953+ChapterTable!$Q$26+VLOOKUP(SUBSTITUTE(C$1,"성장단계","")&amp;"단계오프셋",ChapterTable!$S:$T,2,0))/ChapterTable!$Q$23)),
MAX(0,INT(($B1953+ChapterTable!$S$26+VLOOKUP(SUBSTITUTE(C$1,"성장단계","")&amp;"보스단계오프셋",ChapterTable!$S:$T,2,0))/ChapterTable!$S$23)))</f>
        <v>1</v>
      </c>
      <c r="D1953">
        <f>IF(OR($L1953=TRUE,$A1953=0,MOD($A1953,ChapterTable!$S$20)&lt;&gt;0),
MAX(0,INT(($B1953+ChapterTable!$Q$26+VLOOKUP(SUBSTITUTE(D$1,"성장단계","")&amp;"단계오프셋",ChapterTable!$S:$T,2,0))/ChapterTable!$Q$23)),
MAX(0,INT(($B1953+ChapterTable!$S$26+VLOOKUP(SUBSTITUTE(D$1,"성장단계","")&amp;"보스단계오프셋",ChapterTable!$S:$T,2,0))/ChapterTable!$S$23)))</f>
        <v>1</v>
      </c>
      <c r="E1953" s="1">
        <f ca="1">IF(AND($A1953=0,$B1953=1),
    VLOOKUP(1,ChapterTable!$1:$1048576,MATCH("최종"&amp;SUBSTITUTE(SUBSTITUTE(E$1,"standard",""),"|Float",""),ChapterTable!$1:$1,0),0)*ChapterTable!$Q$17,
  IF(AND($A1953=0,$B1953=0),
    E1954,
  IF($B1953=0,
    VLOOKUP($A1953,ChapterTable!$1:$1048576,MATCH("최종"&amp;SUBSTITUTE(SUBSTITUTE(E$1,"standard",""),"|Float",""),ChapterTable!$1:$1,0),0),
  IF($B1953=1,
    IF($L1953=FALSE,
      VLOOKUP($A1953,ChapterTable!$1:$1048576,MATCH("최종"&amp;SUBSTITUTE(SUBSTITUTE(E$1,"standard",""),"|Float",""),ChapterTable!$1:$1,0),0),
      VLOOKUP($A1953-ChapterTable!$Q$11,ChapterTable!$1:$1048576,MATCH("최종"&amp;SUBSTITUTE(SUBSTITUTE(E$1,"standard",""),"|Float",""),ChapterTable!$1:$1,0),0)*ChapterTable!$Q$14
    ),
  OFFSET(E1953,-$B1953+IF($L1953,1,0),0)*
    (VLOOKUP(SUBSTITUTE(SUBSTITUTE(E$1,"standard",""),"|Float","")&amp;"인게임누적곱배수",ChapterTable!$S:$T,2,0)^C1953
    +VLOOKUP(SUBSTITUTE(SUBSTITUTE(E$1,"standard",""),"|Float","")&amp;"인게임누적합배수",ChapterTable!$S:$T,2,0)*C1953)
  )
  )
  )
)</f>
        <v>90446.983058166516</v>
      </c>
      <c r="F1953" s="1">
        <f ca="1">IF(AND($A1953=0,$B1953=1),
    VLOOKUP(1,ChapterTable!$1:$1048576,MATCH("최종"&amp;SUBSTITUTE(SUBSTITUTE(F$1,"standard",""),"|Float",""),ChapterTable!$1:$1,0),0)*ChapterTable!$Q$17,
  IF(AND($A1953=0,$B1953=0),
    F1954,
  IF($B1953=0,
    VLOOKUP($A1953,ChapterTable!$1:$1048576,MATCH("최종"&amp;SUBSTITUTE(SUBSTITUTE(F$1,"standard",""),"|Float",""),ChapterTable!$1:$1,0),0),
  IF($B1953=1,
    IF($L1953=FALSE,
      VLOOKUP($A1953,ChapterTable!$1:$1048576,MATCH("최종"&amp;SUBSTITUTE(SUBSTITUTE(F$1,"standard",""),"|Float",""),ChapterTable!$1:$1,0),0),
      VLOOKUP($A1953-ChapterTable!$Q$11,ChapterTable!$1:$1048576,MATCH("최종"&amp;SUBSTITUTE(SUBSTITUTE(F$1,"standard",""),"|Float",""),ChapterTable!$1:$1,0),0)*ChapterTable!$Q$14
    ),
  OFFSET(F1953,-$B1953+IF($L1953,1,0),0)*
    (VLOOKUP(SUBSTITUTE(SUBSTITUTE(F$1,"standard",""),"|Float","")&amp;"인게임누적곱배수",ChapterTable!$S:$T,2,0)^D1953
    +VLOOKUP(SUBSTITUTE(SUBSTITUTE(F$1,"standard",""),"|Float","")&amp;"인게임누적합배수",ChapterTable!$S:$T,2,0)*D1953)
  )
  )
  )
)</f>
        <v>44665.176818847656</v>
      </c>
      <c r="G1953" t="s">
        <v>76</v>
      </c>
      <c r="J1953" t="str">
        <f>IF(ISBLANK(I1953),"",
IFERROR(VLOOKUP(I1953,[1]StringTable!$1:$1048576,MATCH([1]StringTable!$B$1,[1]StringTable!$1:$1,0),0),
IFERROR(VLOOKUP(I1953,[1]InApkStringTable!$1:$1048576,MATCH([1]InApkStringTable!$B$1,[1]InApkStringTable!$1:$1,0),0),
"스트링없음")))</f>
        <v/>
      </c>
      <c r="L1953" t="b">
        <v>1</v>
      </c>
      <c r="N1953" t="str">
        <f>IF(ISBLANK(M1953),"",IF(ISERROR(VLOOKUP(M1953,MapTable!$A:$A,1,0)),"맵없음",""))</f>
        <v/>
      </c>
      <c r="O1953">
        <f t="shared" si="121"/>
        <v>2</v>
      </c>
      <c r="Q1953">
        <f t="shared" si="122"/>
        <v>2</v>
      </c>
      <c r="R1953" t="b">
        <f t="shared" ca="1" si="123"/>
        <v>0</v>
      </c>
      <c r="T1953" t="b">
        <f t="shared" ca="1" si="124"/>
        <v>0</v>
      </c>
      <c r="X1953" t="str">
        <f>IF(ISBLANK(W1953),"",
IF(ISERROR(FIND(",",W1953)),
  IF(ISERROR(VLOOKUP(W1953,MapTable!$A:$A,1,0)),"맵없음",
  ""),
IF(ISERROR(FIND(",",W1953,FIND(",",W1953)+1)),
  IF(OR(ISERROR(VLOOKUP(LEFT(W1953,FIND(",",W1953)-1),MapTable!$A:$A,1,0)),ISERROR(VLOOKUP(TRIM(MID(W1953,FIND(",",W1953)+1,999)),MapTable!$A:$A,1,0))),"맵없음",
  ""),
IF(ISERROR(FIND(",",W1953,FIND(",",W1953,FIND(",",W1953)+1)+1)),
  IF(OR(ISERROR(VLOOKUP(LEFT(W1953,FIND(",",W1953)-1),MapTable!$A:$A,1,0)),ISERROR(VLOOKUP(TRIM(MID(W1953,FIND(",",W1953)+1,FIND(",",W1953,FIND(",",W1953)+1)-FIND(",",W1953)-1)),MapTable!$A:$A,1,0)),ISERROR(VLOOKUP(TRIM(MID(W1953,FIND(",",W1953,FIND(",",W1953)+1)+1,999)),MapTable!$A:$A,1,0))),"맵없음",
  ""),
IF(ISERROR(FIND(",",W1953,FIND(",",W1953,FIND(",",W1953,FIND(",",W1953)+1)+1)+1)),
  IF(OR(ISERROR(VLOOKUP(LEFT(W1953,FIND(",",W1953)-1),MapTable!$A:$A,1,0)),ISERROR(VLOOKUP(TRIM(MID(W1953,FIND(",",W1953)+1,FIND(",",W1953,FIND(",",W1953)+1)-FIND(",",W1953)-1)),MapTable!$A:$A,1,0)),ISERROR(VLOOKUP(TRIM(MID(W1953,FIND(",",W1953,FIND(",",W1953)+1)+1,FIND(",",W1953,FIND(",",W1953,FIND(",",W1953)+1)+1)-FIND(",",W1953,FIND(",",W1953)+1)-1)),MapTable!$A:$A,1,0)),ISERROR(VLOOKUP(TRIM(MID(W1953,FIND(",",W1953,FIND(",",W1953,FIND(",",W1953)+1)+1)+1,999)),MapTable!$A:$A,1,0))),"맵없음",
  ""),
)))))</f>
        <v/>
      </c>
      <c r="AC1953" t="str">
        <f>IF(ISBLANK(AB1953),"",IF(ISERROR(VLOOKUP(AB1953,[3]DropTable!$A:$A,1,0)),"드랍없음",""))</f>
        <v/>
      </c>
      <c r="AE1953" t="str">
        <f>IF(ISBLANK(AD1953),"",IF(ISERROR(VLOOKUP(AD1953,[3]DropTable!$A:$A,1,0)),"드랍없음",""))</f>
        <v/>
      </c>
      <c r="AG1953">
        <v>9.8000000000000007</v>
      </c>
      <c r="AH1953">
        <v>1</v>
      </c>
    </row>
    <row r="1954" spans="1:34" x14ac:dyDescent="0.3">
      <c r="A1954">
        <v>17</v>
      </c>
      <c r="B1954">
        <v>13</v>
      </c>
      <c r="C1954">
        <f>IF(OR($L1954=TRUE,$A1954=0,MOD($A1954,ChapterTable!$S$20)&lt;&gt;0),
MAX(0,INT(($B1954+ChapterTable!$Q$26+VLOOKUP(SUBSTITUTE(C$1,"성장단계","")&amp;"단계오프셋",ChapterTable!$S:$T,2,0))/ChapterTable!$Q$23)),
MAX(0,INT(($B1954+ChapterTable!$S$26+VLOOKUP(SUBSTITUTE(C$1,"성장단계","")&amp;"보스단계오프셋",ChapterTable!$S:$T,2,0))/ChapterTable!$S$23)))</f>
        <v>1</v>
      </c>
      <c r="D1954">
        <f>IF(OR($L1954=TRUE,$A1954=0,MOD($A1954,ChapterTable!$S$20)&lt;&gt;0),
MAX(0,INT(($B1954+ChapterTable!$Q$26+VLOOKUP(SUBSTITUTE(D$1,"성장단계","")&amp;"단계오프셋",ChapterTable!$S:$T,2,0))/ChapterTable!$Q$23)),
MAX(0,INT(($B1954+ChapterTable!$S$26+VLOOKUP(SUBSTITUTE(D$1,"성장단계","")&amp;"보스단계오프셋",ChapterTable!$S:$T,2,0))/ChapterTable!$S$23)))</f>
        <v>1</v>
      </c>
      <c r="E1954" s="1">
        <f ca="1">IF(AND($A1954=0,$B1954=1),
    VLOOKUP(1,ChapterTable!$1:$1048576,MATCH("최종"&amp;SUBSTITUTE(SUBSTITUTE(E$1,"standard",""),"|Float",""),ChapterTable!$1:$1,0),0)*ChapterTable!$Q$17,
  IF(AND($A1954=0,$B1954=0),
    E1955,
  IF($B1954=0,
    VLOOKUP($A1954,ChapterTable!$1:$1048576,MATCH("최종"&amp;SUBSTITUTE(SUBSTITUTE(E$1,"standard",""),"|Float",""),ChapterTable!$1:$1,0),0),
  IF($B1954=1,
    IF($L1954=FALSE,
      VLOOKUP($A1954,ChapterTable!$1:$1048576,MATCH("최종"&amp;SUBSTITUTE(SUBSTITUTE(E$1,"standard",""),"|Float",""),ChapterTable!$1:$1,0),0),
      VLOOKUP($A1954-ChapterTable!$Q$11,ChapterTable!$1:$1048576,MATCH("최종"&amp;SUBSTITUTE(SUBSTITUTE(E$1,"standard",""),"|Float",""),ChapterTable!$1:$1,0),0)*ChapterTable!$Q$14
    ),
  OFFSET(E1954,-$B1954+IF($L1954,1,0),0)*
    (VLOOKUP(SUBSTITUTE(SUBSTITUTE(E$1,"standard",""),"|Float","")&amp;"인게임누적곱배수",ChapterTable!$S:$T,2,0)^C1954
    +VLOOKUP(SUBSTITUTE(SUBSTITUTE(E$1,"standard",""),"|Float","")&amp;"인게임누적합배수",ChapterTable!$S:$T,2,0)*C1954)
  )
  )
  )
)</f>
        <v>90446.983058166516</v>
      </c>
      <c r="F1954" s="1">
        <f ca="1">IF(AND($A1954=0,$B1954=1),
    VLOOKUP(1,ChapterTable!$1:$1048576,MATCH("최종"&amp;SUBSTITUTE(SUBSTITUTE(F$1,"standard",""),"|Float",""),ChapterTable!$1:$1,0),0)*ChapterTable!$Q$17,
  IF(AND($A1954=0,$B1954=0),
    F1955,
  IF($B1954=0,
    VLOOKUP($A1954,ChapterTable!$1:$1048576,MATCH("최종"&amp;SUBSTITUTE(SUBSTITUTE(F$1,"standard",""),"|Float",""),ChapterTable!$1:$1,0),0),
  IF($B1954=1,
    IF($L1954=FALSE,
      VLOOKUP($A1954,ChapterTable!$1:$1048576,MATCH("최종"&amp;SUBSTITUTE(SUBSTITUTE(F$1,"standard",""),"|Float",""),ChapterTable!$1:$1,0),0),
      VLOOKUP($A1954-ChapterTable!$Q$11,ChapterTable!$1:$1048576,MATCH("최종"&amp;SUBSTITUTE(SUBSTITUTE(F$1,"standard",""),"|Float",""),ChapterTable!$1:$1,0),0)*ChapterTable!$Q$14
    ),
  OFFSET(F1954,-$B1954+IF($L1954,1,0),0)*
    (VLOOKUP(SUBSTITUTE(SUBSTITUTE(F$1,"standard",""),"|Float","")&amp;"인게임누적곱배수",ChapterTable!$S:$T,2,0)^D1954
    +VLOOKUP(SUBSTITUTE(SUBSTITUTE(F$1,"standard",""),"|Float","")&amp;"인게임누적합배수",ChapterTable!$S:$T,2,0)*D1954)
  )
  )
  )
)</f>
        <v>44665.176818847656</v>
      </c>
      <c r="G1954" t="s">
        <v>76</v>
      </c>
      <c r="J1954" t="str">
        <f>IF(ISBLANK(I1954),"",
IFERROR(VLOOKUP(I1954,[1]StringTable!$1:$1048576,MATCH([1]StringTable!$B$1,[1]StringTable!$1:$1,0),0),
IFERROR(VLOOKUP(I1954,[1]InApkStringTable!$1:$1048576,MATCH([1]InApkStringTable!$B$1,[1]InApkStringTable!$1:$1,0),0),
"스트링없음")))</f>
        <v/>
      </c>
      <c r="L1954" t="b">
        <v>1</v>
      </c>
      <c r="N1954" t="str">
        <f>IF(ISBLANK(M1954),"",IF(ISERROR(VLOOKUP(M1954,MapTable!$A:$A,1,0)),"맵없음",""))</f>
        <v/>
      </c>
      <c r="O1954">
        <f t="shared" si="121"/>
        <v>2</v>
      </c>
      <c r="Q1954">
        <f t="shared" si="122"/>
        <v>2</v>
      </c>
      <c r="R1954" t="b">
        <f t="shared" ca="1" si="123"/>
        <v>0</v>
      </c>
      <c r="T1954" t="b">
        <f t="shared" ca="1" si="124"/>
        <v>0</v>
      </c>
      <c r="X1954" t="str">
        <f>IF(ISBLANK(W1954),"",
IF(ISERROR(FIND(",",W1954)),
  IF(ISERROR(VLOOKUP(W1954,MapTable!$A:$A,1,0)),"맵없음",
  ""),
IF(ISERROR(FIND(",",W1954,FIND(",",W1954)+1)),
  IF(OR(ISERROR(VLOOKUP(LEFT(W1954,FIND(",",W1954)-1),MapTable!$A:$A,1,0)),ISERROR(VLOOKUP(TRIM(MID(W1954,FIND(",",W1954)+1,999)),MapTable!$A:$A,1,0))),"맵없음",
  ""),
IF(ISERROR(FIND(",",W1954,FIND(",",W1954,FIND(",",W1954)+1)+1)),
  IF(OR(ISERROR(VLOOKUP(LEFT(W1954,FIND(",",W1954)-1),MapTable!$A:$A,1,0)),ISERROR(VLOOKUP(TRIM(MID(W1954,FIND(",",W1954)+1,FIND(",",W1954,FIND(",",W1954)+1)-FIND(",",W1954)-1)),MapTable!$A:$A,1,0)),ISERROR(VLOOKUP(TRIM(MID(W1954,FIND(",",W1954,FIND(",",W1954)+1)+1,999)),MapTable!$A:$A,1,0))),"맵없음",
  ""),
IF(ISERROR(FIND(",",W1954,FIND(",",W1954,FIND(",",W1954,FIND(",",W1954)+1)+1)+1)),
  IF(OR(ISERROR(VLOOKUP(LEFT(W1954,FIND(",",W1954)-1),MapTable!$A:$A,1,0)),ISERROR(VLOOKUP(TRIM(MID(W1954,FIND(",",W1954)+1,FIND(",",W1954,FIND(",",W1954)+1)-FIND(",",W1954)-1)),MapTable!$A:$A,1,0)),ISERROR(VLOOKUP(TRIM(MID(W1954,FIND(",",W1954,FIND(",",W1954)+1)+1,FIND(",",W1954,FIND(",",W1954,FIND(",",W1954)+1)+1)-FIND(",",W1954,FIND(",",W1954)+1)-1)),MapTable!$A:$A,1,0)),ISERROR(VLOOKUP(TRIM(MID(W1954,FIND(",",W1954,FIND(",",W1954,FIND(",",W1954)+1)+1)+1,999)),MapTable!$A:$A,1,0))),"맵없음",
  ""),
)))))</f>
        <v/>
      </c>
      <c r="AC1954" t="str">
        <f>IF(ISBLANK(AB1954),"",IF(ISERROR(VLOOKUP(AB1954,[3]DropTable!$A:$A,1,0)),"드랍없음",""))</f>
        <v/>
      </c>
      <c r="AE1954" t="str">
        <f>IF(ISBLANK(AD1954),"",IF(ISERROR(VLOOKUP(AD1954,[3]DropTable!$A:$A,1,0)),"드랍없음",""))</f>
        <v/>
      </c>
      <c r="AG1954">
        <v>9.8000000000000007</v>
      </c>
      <c r="AH1954">
        <v>1</v>
      </c>
    </row>
    <row r="1955" spans="1:34" x14ac:dyDescent="0.3">
      <c r="A1955">
        <v>17</v>
      </c>
      <c r="B1955">
        <v>14</v>
      </c>
      <c r="C1955">
        <f>IF(OR($L1955=TRUE,$A1955=0,MOD($A1955,ChapterTable!$S$20)&lt;&gt;0),
MAX(0,INT(($B1955+ChapterTable!$Q$26+VLOOKUP(SUBSTITUTE(C$1,"성장단계","")&amp;"단계오프셋",ChapterTable!$S:$T,2,0))/ChapterTable!$Q$23)),
MAX(0,INT(($B1955+ChapterTable!$S$26+VLOOKUP(SUBSTITUTE(C$1,"성장단계","")&amp;"보스단계오프셋",ChapterTable!$S:$T,2,0))/ChapterTable!$S$23)))</f>
        <v>1</v>
      </c>
      <c r="D1955">
        <f>IF(OR($L1955=TRUE,$A1955=0,MOD($A1955,ChapterTable!$S$20)&lt;&gt;0),
MAX(0,INT(($B1955+ChapterTable!$Q$26+VLOOKUP(SUBSTITUTE(D$1,"성장단계","")&amp;"단계오프셋",ChapterTable!$S:$T,2,0))/ChapterTable!$Q$23)),
MAX(0,INT(($B1955+ChapterTable!$S$26+VLOOKUP(SUBSTITUTE(D$1,"성장단계","")&amp;"보스단계오프셋",ChapterTable!$S:$T,2,0))/ChapterTable!$S$23)))</f>
        <v>1</v>
      </c>
      <c r="E1955" s="1">
        <f ca="1">IF(AND($A1955=0,$B1955=1),
    VLOOKUP(1,ChapterTable!$1:$1048576,MATCH("최종"&amp;SUBSTITUTE(SUBSTITUTE(E$1,"standard",""),"|Float",""),ChapterTable!$1:$1,0),0)*ChapterTable!$Q$17,
  IF(AND($A1955=0,$B1955=0),
    E1956,
  IF($B1955=0,
    VLOOKUP($A1955,ChapterTable!$1:$1048576,MATCH("최종"&amp;SUBSTITUTE(SUBSTITUTE(E$1,"standard",""),"|Float",""),ChapterTable!$1:$1,0),0),
  IF($B1955=1,
    IF($L1955=FALSE,
      VLOOKUP($A1955,ChapterTable!$1:$1048576,MATCH("최종"&amp;SUBSTITUTE(SUBSTITUTE(E$1,"standard",""),"|Float",""),ChapterTable!$1:$1,0),0),
      VLOOKUP($A1955-ChapterTable!$Q$11,ChapterTable!$1:$1048576,MATCH("최종"&amp;SUBSTITUTE(SUBSTITUTE(E$1,"standard",""),"|Float",""),ChapterTable!$1:$1,0),0)*ChapterTable!$Q$14
    ),
  OFFSET(E1955,-$B1955+IF($L1955,1,0),0)*
    (VLOOKUP(SUBSTITUTE(SUBSTITUTE(E$1,"standard",""),"|Float","")&amp;"인게임누적곱배수",ChapterTable!$S:$T,2,0)^C1955
    +VLOOKUP(SUBSTITUTE(SUBSTITUTE(E$1,"standard",""),"|Float","")&amp;"인게임누적합배수",ChapterTable!$S:$T,2,0)*C1955)
  )
  )
  )
)</f>
        <v>90446.983058166516</v>
      </c>
      <c r="F1955" s="1">
        <f ca="1">IF(AND($A1955=0,$B1955=1),
    VLOOKUP(1,ChapterTable!$1:$1048576,MATCH("최종"&amp;SUBSTITUTE(SUBSTITUTE(F$1,"standard",""),"|Float",""),ChapterTable!$1:$1,0),0)*ChapterTable!$Q$17,
  IF(AND($A1955=0,$B1955=0),
    F1956,
  IF($B1955=0,
    VLOOKUP($A1955,ChapterTable!$1:$1048576,MATCH("최종"&amp;SUBSTITUTE(SUBSTITUTE(F$1,"standard",""),"|Float",""),ChapterTable!$1:$1,0),0),
  IF($B1955=1,
    IF($L1955=FALSE,
      VLOOKUP($A1955,ChapterTable!$1:$1048576,MATCH("최종"&amp;SUBSTITUTE(SUBSTITUTE(F$1,"standard",""),"|Float",""),ChapterTable!$1:$1,0),0),
      VLOOKUP($A1955-ChapterTable!$Q$11,ChapterTable!$1:$1048576,MATCH("최종"&amp;SUBSTITUTE(SUBSTITUTE(F$1,"standard",""),"|Float",""),ChapterTable!$1:$1,0),0)*ChapterTable!$Q$14
    ),
  OFFSET(F1955,-$B1955+IF($L1955,1,0),0)*
    (VLOOKUP(SUBSTITUTE(SUBSTITUTE(F$1,"standard",""),"|Float","")&amp;"인게임누적곱배수",ChapterTable!$S:$T,2,0)^D1955
    +VLOOKUP(SUBSTITUTE(SUBSTITUTE(F$1,"standard",""),"|Float","")&amp;"인게임누적합배수",ChapterTable!$S:$T,2,0)*D1955)
  )
  )
  )
)</f>
        <v>44665.176818847656</v>
      </c>
      <c r="G1955" t="s">
        <v>76</v>
      </c>
      <c r="J1955" t="str">
        <f>IF(ISBLANK(I1955),"",
IFERROR(VLOOKUP(I1955,[1]StringTable!$1:$1048576,MATCH([1]StringTable!$B$1,[1]StringTable!$1:$1,0),0),
IFERROR(VLOOKUP(I1955,[1]InApkStringTable!$1:$1048576,MATCH([1]InApkStringTable!$B$1,[1]InApkStringTable!$1:$1,0),0),
"스트링없음")))</f>
        <v/>
      </c>
      <c r="L1955" t="b">
        <v>1</v>
      </c>
      <c r="N1955" t="str">
        <f>IF(ISBLANK(M1955),"",IF(ISERROR(VLOOKUP(M1955,MapTable!$A:$A,1,0)),"맵없음",""))</f>
        <v/>
      </c>
      <c r="O1955">
        <f t="shared" si="121"/>
        <v>2</v>
      </c>
      <c r="Q1955">
        <f t="shared" si="122"/>
        <v>2</v>
      </c>
      <c r="R1955" t="b">
        <f t="shared" ca="1" si="123"/>
        <v>0</v>
      </c>
      <c r="T1955" t="b">
        <f t="shared" ca="1" si="124"/>
        <v>0</v>
      </c>
      <c r="X1955" t="str">
        <f>IF(ISBLANK(W1955),"",
IF(ISERROR(FIND(",",W1955)),
  IF(ISERROR(VLOOKUP(W1955,MapTable!$A:$A,1,0)),"맵없음",
  ""),
IF(ISERROR(FIND(",",W1955,FIND(",",W1955)+1)),
  IF(OR(ISERROR(VLOOKUP(LEFT(W1955,FIND(",",W1955)-1),MapTable!$A:$A,1,0)),ISERROR(VLOOKUP(TRIM(MID(W1955,FIND(",",W1955)+1,999)),MapTable!$A:$A,1,0))),"맵없음",
  ""),
IF(ISERROR(FIND(",",W1955,FIND(",",W1955,FIND(",",W1955)+1)+1)),
  IF(OR(ISERROR(VLOOKUP(LEFT(W1955,FIND(",",W1955)-1),MapTable!$A:$A,1,0)),ISERROR(VLOOKUP(TRIM(MID(W1955,FIND(",",W1955)+1,FIND(",",W1955,FIND(",",W1955)+1)-FIND(",",W1955)-1)),MapTable!$A:$A,1,0)),ISERROR(VLOOKUP(TRIM(MID(W1955,FIND(",",W1955,FIND(",",W1955)+1)+1,999)),MapTable!$A:$A,1,0))),"맵없음",
  ""),
IF(ISERROR(FIND(",",W1955,FIND(",",W1955,FIND(",",W1955,FIND(",",W1955)+1)+1)+1)),
  IF(OR(ISERROR(VLOOKUP(LEFT(W1955,FIND(",",W1955)-1),MapTable!$A:$A,1,0)),ISERROR(VLOOKUP(TRIM(MID(W1955,FIND(",",W1955)+1,FIND(",",W1955,FIND(",",W1955)+1)-FIND(",",W1955)-1)),MapTable!$A:$A,1,0)),ISERROR(VLOOKUP(TRIM(MID(W1955,FIND(",",W1955,FIND(",",W1955)+1)+1,FIND(",",W1955,FIND(",",W1955,FIND(",",W1955)+1)+1)-FIND(",",W1955,FIND(",",W1955)+1)-1)),MapTable!$A:$A,1,0)),ISERROR(VLOOKUP(TRIM(MID(W1955,FIND(",",W1955,FIND(",",W1955,FIND(",",W1955)+1)+1)+1,999)),MapTable!$A:$A,1,0))),"맵없음",
  ""),
)))))</f>
        <v/>
      </c>
      <c r="AC1955" t="str">
        <f>IF(ISBLANK(AB1955),"",IF(ISERROR(VLOOKUP(AB1955,[3]DropTable!$A:$A,1,0)),"드랍없음",""))</f>
        <v/>
      </c>
      <c r="AE1955" t="str">
        <f>IF(ISBLANK(AD1955),"",IF(ISERROR(VLOOKUP(AD1955,[3]DropTable!$A:$A,1,0)),"드랍없음",""))</f>
        <v/>
      </c>
      <c r="AG1955">
        <v>9.8000000000000007</v>
      </c>
      <c r="AH1955">
        <v>1</v>
      </c>
    </row>
    <row r="1956" spans="1:34" x14ac:dyDescent="0.3">
      <c r="A1956">
        <v>17</v>
      </c>
      <c r="B1956">
        <v>15</v>
      </c>
      <c r="C1956">
        <f>IF(OR($L1956=TRUE,$A1956=0,MOD($A1956,ChapterTable!$S$20)&lt;&gt;0),
MAX(0,INT(($B1956+ChapterTable!$Q$26+VLOOKUP(SUBSTITUTE(C$1,"성장단계","")&amp;"단계오프셋",ChapterTable!$S:$T,2,0))/ChapterTable!$Q$23)),
MAX(0,INT(($B1956+ChapterTable!$S$26+VLOOKUP(SUBSTITUTE(C$1,"성장단계","")&amp;"보스단계오프셋",ChapterTable!$S:$T,2,0))/ChapterTable!$S$23)))</f>
        <v>1</v>
      </c>
      <c r="D1956">
        <f>IF(OR($L1956=TRUE,$A1956=0,MOD($A1956,ChapterTable!$S$20)&lt;&gt;0),
MAX(0,INT(($B1956+ChapterTable!$Q$26+VLOOKUP(SUBSTITUTE(D$1,"성장단계","")&amp;"단계오프셋",ChapterTable!$S:$T,2,0))/ChapterTable!$Q$23)),
MAX(0,INT(($B1956+ChapterTable!$S$26+VLOOKUP(SUBSTITUTE(D$1,"성장단계","")&amp;"보스단계오프셋",ChapterTable!$S:$T,2,0))/ChapterTable!$S$23)))</f>
        <v>1</v>
      </c>
      <c r="E1956" s="1">
        <f ca="1">IF(AND($A1956=0,$B1956=1),
    VLOOKUP(1,ChapterTable!$1:$1048576,MATCH("최종"&amp;SUBSTITUTE(SUBSTITUTE(E$1,"standard",""),"|Float",""),ChapterTable!$1:$1,0),0)*ChapterTable!$Q$17,
  IF(AND($A1956=0,$B1956=0),
    E1957,
  IF($B1956=0,
    VLOOKUP($A1956,ChapterTable!$1:$1048576,MATCH("최종"&amp;SUBSTITUTE(SUBSTITUTE(E$1,"standard",""),"|Float",""),ChapterTable!$1:$1,0),0),
  IF($B1956=1,
    IF($L1956=FALSE,
      VLOOKUP($A1956,ChapterTable!$1:$1048576,MATCH("최종"&amp;SUBSTITUTE(SUBSTITUTE(E$1,"standard",""),"|Float",""),ChapterTable!$1:$1,0),0),
      VLOOKUP($A1956-ChapterTable!$Q$11,ChapterTable!$1:$1048576,MATCH("최종"&amp;SUBSTITUTE(SUBSTITUTE(E$1,"standard",""),"|Float",""),ChapterTable!$1:$1,0),0)*ChapterTable!$Q$14
    ),
  OFFSET(E1956,-$B1956+IF($L1956,1,0),0)*
    (VLOOKUP(SUBSTITUTE(SUBSTITUTE(E$1,"standard",""),"|Float","")&amp;"인게임누적곱배수",ChapterTable!$S:$T,2,0)^C1956
    +VLOOKUP(SUBSTITUTE(SUBSTITUTE(E$1,"standard",""),"|Float","")&amp;"인게임누적합배수",ChapterTable!$S:$T,2,0)*C1956)
  )
  )
  )
)</f>
        <v>90446.983058166516</v>
      </c>
      <c r="F1956" s="1">
        <f ca="1">IF(AND($A1956=0,$B1956=1),
    VLOOKUP(1,ChapterTable!$1:$1048576,MATCH("최종"&amp;SUBSTITUTE(SUBSTITUTE(F$1,"standard",""),"|Float",""),ChapterTable!$1:$1,0),0)*ChapterTable!$Q$17,
  IF(AND($A1956=0,$B1956=0),
    F1957,
  IF($B1956=0,
    VLOOKUP($A1956,ChapterTable!$1:$1048576,MATCH("최종"&amp;SUBSTITUTE(SUBSTITUTE(F$1,"standard",""),"|Float",""),ChapterTable!$1:$1,0),0),
  IF($B1956=1,
    IF($L1956=FALSE,
      VLOOKUP($A1956,ChapterTable!$1:$1048576,MATCH("최종"&amp;SUBSTITUTE(SUBSTITUTE(F$1,"standard",""),"|Float",""),ChapterTable!$1:$1,0),0),
      VLOOKUP($A1956-ChapterTable!$Q$11,ChapterTable!$1:$1048576,MATCH("최종"&amp;SUBSTITUTE(SUBSTITUTE(F$1,"standard",""),"|Float",""),ChapterTable!$1:$1,0),0)*ChapterTable!$Q$14
    ),
  OFFSET(F1956,-$B1956+IF($L1956,1,0),0)*
    (VLOOKUP(SUBSTITUTE(SUBSTITUTE(F$1,"standard",""),"|Float","")&amp;"인게임누적곱배수",ChapterTable!$S:$T,2,0)^D1956
    +VLOOKUP(SUBSTITUTE(SUBSTITUTE(F$1,"standard",""),"|Float","")&amp;"인게임누적합배수",ChapterTable!$S:$T,2,0)*D1956)
  )
  )
  )
)</f>
        <v>44665.176818847656</v>
      </c>
      <c r="G1956" t="s">
        <v>76</v>
      </c>
      <c r="J1956" t="str">
        <f>IF(ISBLANK(I1956),"",
IFERROR(VLOOKUP(I1956,[1]StringTable!$1:$1048576,MATCH([1]StringTable!$B$1,[1]StringTable!$1:$1,0),0),
IFERROR(VLOOKUP(I1956,[1]InApkStringTable!$1:$1048576,MATCH([1]InApkStringTable!$B$1,[1]InApkStringTable!$1:$1,0),0),
"스트링없음")))</f>
        <v/>
      </c>
      <c r="L1956" t="b">
        <v>1</v>
      </c>
      <c r="N1956" t="str">
        <f>IF(ISBLANK(M1956),"",IF(ISERROR(VLOOKUP(M1956,MapTable!$A:$A,1,0)),"맵없음",""))</f>
        <v/>
      </c>
      <c r="O1956">
        <f t="shared" si="121"/>
        <v>11</v>
      </c>
      <c r="Q1956">
        <f t="shared" si="122"/>
        <v>11</v>
      </c>
      <c r="R1956" t="b">
        <f t="shared" ca="1" si="123"/>
        <v>0</v>
      </c>
      <c r="T1956" t="b">
        <f t="shared" ca="1" si="124"/>
        <v>0</v>
      </c>
      <c r="X1956" t="str">
        <f>IF(ISBLANK(W1956),"",
IF(ISERROR(FIND(",",W1956)),
  IF(ISERROR(VLOOKUP(W1956,MapTable!$A:$A,1,0)),"맵없음",
  ""),
IF(ISERROR(FIND(",",W1956,FIND(",",W1956)+1)),
  IF(OR(ISERROR(VLOOKUP(LEFT(W1956,FIND(",",W1956)-1),MapTable!$A:$A,1,0)),ISERROR(VLOOKUP(TRIM(MID(W1956,FIND(",",W1956)+1,999)),MapTable!$A:$A,1,0))),"맵없음",
  ""),
IF(ISERROR(FIND(",",W1956,FIND(",",W1956,FIND(",",W1956)+1)+1)),
  IF(OR(ISERROR(VLOOKUP(LEFT(W1956,FIND(",",W1956)-1),MapTable!$A:$A,1,0)),ISERROR(VLOOKUP(TRIM(MID(W1956,FIND(",",W1956)+1,FIND(",",W1956,FIND(",",W1956)+1)-FIND(",",W1956)-1)),MapTable!$A:$A,1,0)),ISERROR(VLOOKUP(TRIM(MID(W1956,FIND(",",W1956,FIND(",",W1956)+1)+1,999)),MapTable!$A:$A,1,0))),"맵없음",
  ""),
IF(ISERROR(FIND(",",W1956,FIND(",",W1956,FIND(",",W1956,FIND(",",W1956)+1)+1)+1)),
  IF(OR(ISERROR(VLOOKUP(LEFT(W1956,FIND(",",W1956)-1),MapTable!$A:$A,1,0)),ISERROR(VLOOKUP(TRIM(MID(W1956,FIND(",",W1956)+1,FIND(",",W1956,FIND(",",W1956)+1)-FIND(",",W1956)-1)),MapTable!$A:$A,1,0)),ISERROR(VLOOKUP(TRIM(MID(W1956,FIND(",",W1956,FIND(",",W1956)+1)+1,FIND(",",W1956,FIND(",",W1956,FIND(",",W1956)+1)+1)-FIND(",",W1956,FIND(",",W1956)+1)-1)),MapTable!$A:$A,1,0)),ISERROR(VLOOKUP(TRIM(MID(W1956,FIND(",",W1956,FIND(",",W1956,FIND(",",W1956)+1)+1)+1,999)),MapTable!$A:$A,1,0))),"맵없음",
  ""),
)))))</f>
        <v/>
      </c>
      <c r="AC1956" t="str">
        <f>IF(ISBLANK(AB1956),"",IF(ISERROR(VLOOKUP(AB1956,[3]DropTable!$A:$A,1,0)),"드랍없음",""))</f>
        <v/>
      </c>
      <c r="AE1956" t="str">
        <f>IF(ISBLANK(AD1956),"",IF(ISERROR(VLOOKUP(AD1956,[3]DropTable!$A:$A,1,0)),"드랍없음",""))</f>
        <v/>
      </c>
      <c r="AG1956">
        <v>9.8000000000000007</v>
      </c>
      <c r="AH1956">
        <v>1</v>
      </c>
    </row>
    <row r="1957" spans="1:34" x14ac:dyDescent="0.3">
      <c r="A1957">
        <v>17</v>
      </c>
      <c r="B1957">
        <v>16</v>
      </c>
      <c r="C1957">
        <f>IF(OR($L1957=TRUE,$A1957=0,MOD($A1957,ChapterTable!$S$20)&lt;&gt;0),
MAX(0,INT(($B1957+ChapterTable!$Q$26+VLOOKUP(SUBSTITUTE(C$1,"성장단계","")&amp;"단계오프셋",ChapterTable!$S:$T,2,0))/ChapterTable!$Q$23)),
MAX(0,INT(($B1957+ChapterTable!$S$26+VLOOKUP(SUBSTITUTE(C$1,"성장단계","")&amp;"보스단계오프셋",ChapterTable!$S:$T,2,0))/ChapterTable!$S$23)))</f>
        <v>2</v>
      </c>
      <c r="D1957">
        <f>IF(OR($L1957=TRUE,$A1957=0,MOD($A1957,ChapterTable!$S$20)&lt;&gt;0),
MAX(0,INT(($B1957+ChapterTable!$Q$26+VLOOKUP(SUBSTITUTE(D$1,"성장단계","")&amp;"단계오프셋",ChapterTable!$S:$T,2,0))/ChapterTable!$Q$23)),
MAX(0,INT(($B1957+ChapterTable!$S$26+VLOOKUP(SUBSTITUTE(D$1,"성장단계","")&amp;"보스단계오프셋",ChapterTable!$S:$T,2,0))/ChapterTable!$S$23)))</f>
        <v>1</v>
      </c>
      <c r="E1957" s="1">
        <f ca="1">IF(AND($A1957=0,$B1957=1),
    VLOOKUP(1,ChapterTable!$1:$1048576,MATCH("최종"&amp;SUBSTITUTE(SUBSTITUTE(E$1,"standard",""),"|Float",""),ChapterTable!$1:$1,0),0)*ChapterTable!$Q$17,
  IF(AND($A1957=0,$B1957=0),
    E1958,
  IF($B1957=0,
    VLOOKUP($A1957,ChapterTable!$1:$1048576,MATCH("최종"&amp;SUBSTITUTE(SUBSTITUTE(E$1,"standard",""),"|Float",""),ChapterTable!$1:$1,0),0),
  IF($B1957=1,
    IF($L1957=FALSE,
      VLOOKUP($A1957,ChapterTable!$1:$1048576,MATCH("최종"&amp;SUBSTITUTE(SUBSTITUTE(E$1,"standard",""),"|Float",""),ChapterTable!$1:$1,0),0),
      VLOOKUP($A1957-ChapterTable!$Q$11,ChapterTable!$1:$1048576,MATCH("최종"&amp;SUBSTITUTE(SUBSTITUTE(E$1,"standard",""),"|Float",""),ChapterTable!$1:$1,0),0)*ChapterTable!$Q$14
    ),
  OFFSET(E1957,-$B1957+IF($L1957,1,0),0)*
    (VLOOKUP(SUBSTITUTE(SUBSTITUTE(E$1,"standard",""),"|Float","")&amp;"인게임누적곱배수",ChapterTable!$S:$T,2,0)^C1957
    +VLOOKUP(SUBSTITUTE(SUBSTITUTE(E$1,"standard",""),"|Float","")&amp;"인게임누적합배수",ChapterTable!$S:$T,2,0)*C1957)
  )
  )
  )
)</f>
        <v>113896.20088806152</v>
      </c>
      <c r="F1957" s="1">
        <f ca="1">IF(AND($A1957=0,$B1957=1),
    VLOOKUP(1,ChapterTable!$1:$1048576,MATCH("최종"&amp;SUBSTITUTE(SUBSTITUTE(F$1,"standard",""),"|Float",""),ChapterTable!$1:$1,0),0)*ChapterTable!$Q$17,
  IF(AND($A1957=0,$B1957=0),
    F1958,
  IF($B1957=0,
    VLOOKUP($A1957,ChapterTable!$1:$1048576,MATCH("최종"&amp;SUBSTITUTE(SUBSTITUTE(F$1,"standard",""),"|Float",""),ChapterTable!$1:$1,0),0),
  IF($B1957=1,
    IF($L1957=FALSE,
      VLOOKUP($A1957,ChapterTable!$1:$1048576,MATCH("최종"&amp;SUBSTITUTE(SUBSTITUTE(F$1,"standard",""),"|Float",""),ChapterTable!$1:$1,0),0),
      VLOOKUP($A1957-ChapterTable!$Q$11,ChapterTable!$1:$1048576,MATCH("최종"&amp;SUBSTITUTE(SUBSTITUTE(F$1,"standard",""),"|Float",""),ChapterTable!$1:$1,0),0)*ChapterTable!$Q$14
    ),
  OFFSET(F1957,-$B1957+IF($L1957,1,0),0)*
    (VLOOKUP(SUBSTITUTE(SUBSTITUTE(F$1,"standard",""),"|Float","")&amp;"인게임누적곱배수",ChapterTable!$S:$T,2,0)^D1957
    +VLOOKUP(SUBSTITUTE(SUBSTITUTE(F$1,"standard",""),"|Float","")&amp;"인게임누적합배수",ChapterTable!$S:$T,2,0)*D1957)
  )
  )
  )
)</f>
        <v>44665.176818847656</v>
      </c>
      <c r="G1957" t="s">
        <v>76</v>
      </c>
      <c r="J1957" t="str">
        <f>IF(ISBLANK(I1957),"",
IFERROR(VLOOKUP(I1957,[1]StringTable!$1:$1048576,MATCH([1]StringTable!$B$1,[1]StringTable!$1:$1,0),0),
IFERROR(VLOOKUP(I1957,[1]InApkStringTable!$1:$1048576,MATCH([1]InApkStringTable!$B$1,[1]InApkStringTable!$1:$1,0),0),
"스트링없음")))</f>
        <v/>
      </c>
      <c r="L1957" t="b">
        <v>1</v>
      </c>
      <c r="N1957" t="str">
        <f>IF(ISBLANK(M1957),"",IF(ISERROR(VLOOKUP(M1957,MapTable!$A:$A,1,0)),"맵없음",""))</f>
        <v/>
      </c>
      <c r="O1957">
        <f t="shared" si="121"/>
        <v>2</v>
      </c>
      <c r="Q1957">
        <f t="shared" si="122"/>
        <v>2</v>
      </c>
      <c r="R1957" t="b">
        <f t="shared" ca="1" si="123"/>
        <v>0</v>
      </c>
      <c r="T1957" t="b">
        <f t="shared" ca="1" si="124"/>
        <v>0</v>
      </c>
      <c r="X1957" t="str">
        <f>IF(ISBLANK(W1957),"",
IF(ISERROR(FIND(",",W1957)),
  IF(ISERROR(VLOOKUP(W1957,MapTable!$A:$A,1,0)),"맵없음",
  ""),
IF(ISERROR(FIND(",",W1957,FIND(",",W1957)+1)),
  IF(OR(ISERROR(VLOOKUP(LEFT(W1957,FIND(",",W1957)-1),MapTable!$A:$A,1,0)),ISERROR(VLOOKUP(TRIM(MID(W1957,FIND(",",W1957)+1,999)),MapTable!$A:$A,1,0))),"맵없음",
  ""),
IF(ISERROR(FIND(",",W1957,FIND(",",W1957,FIND(",",W1957)+1)+1)),
  IF(OR(ISERROR(VLOOKUP(LEFT(W1957,FIND(",",W1957)-1),MapTable!$A:$A,1,0)),ISERROR(VLOOKUP(TRIM(MID(W1957,FIND(",",W1957)+1,FIND(",",W1957,FIND(",",W1957)+1)-FIND(",",W1957)-1)),MapTable!$A:$A,1,0)),ISERROR(VLOOKUP(TRIM(MID(W1957,FIND(",",W1957,FIND(",",W1957)+1)+1,999)),MapTable!$A:$A,1,0))),"맵없음",
  ""),
IF(ISERROR(FIND(",",W1957,FIND(",",W1957,FIND(",",W1957,FIND(",",W1957)+1)+1)+1)),
  IF(OR(ISERROR(VLOOKUP(LEFT(W1957,FIND(",",W1957)-1),MapTable!$A:$A,1,0)),ISERROR(VLOOKUP(TRIM(MID(W1957,FIND(",",W1957)+1,FIND(",",W1957,FIND(",",W1957)+1)-FIND(",",W1957)-1)),MapTable!$A:$A,1,0)),ISERROR(VLOOKUP(TRIM(MID(W1957,FIND(",",W1957,FIND(",",W1957)+1)+1,FIND(",",W1957,FIND(",",W1957,FIND(",",W1957)+1)+1)-FIND(",",W1957,FIND(",",W1957)+1)-1)),MapTable!$A:$A,1,0)),ISERROR(VLOOKUP(TRIM(MID(W1957,FIND(",",W1957,FIND(",",W1957,FIND(",",W1957)+1)+1)+1,999)),MapTable!$A:$A,1,0))),"맵없음",
  ""),
)))))</f>
        <v/>
      </c>
      <c r="AC1957" t="str">
        <f>IF(ISBLANK(AB1957),"",IF(ISERROR(VLOOKUP(AB1957,[3]DropTable!$A:$A,1,0)),"드랍없음",""))</f>
        <v/>
      </c>
      <c r="AE1957" t="str">
        <f>IF(ISBLANK(AD1957),"",IF(ISERROR(VLOOKUP(AD1957,[3]DropTable!$A:$A,1,0)),"드랍없음",""))</f>
        <v/>
      </c>
      <c r="AG1957">
        <v>9.8000000000000007</v>
      </c>
      <c r="AH1957">
        <v>1</v>
      </c>
    </row>
    <row r="1958" spans="1:34" x14ac:dyDescent="0.3">
      <c r="A1958">
        <v>17</v>
      </c>
      <c r="B1958">
        <v>17</v>
      </c>
      <c r="C1958">
        <f>IF(OR($L1958=TRUE,$A1958=0,MOD($A1958,ChapterTable!$S$20)&lt;&gt;0),
MAX(0,INT(($B1958+ChapterTable!$Q$26+VLOOKUP(SUBSTITUTE(C$1,"성장단계","")&amp;"단계오프셋",ChapterTable!$S:$T,2,0))/ChapterTable!$Q$23)),
MAX(0,INT(($B1958+ChapterTable!$S$26+VLOOKUP(SUBSTITUTE(C$1,"성장단계","")&amp;"보스단계오프셋",ChapterTable!$S:$T,2,0))/ChapterTable!$S$23)))</f>
        <v>2</v>
      </c>
      <c r="D1958">
        <f>IF(OR($L1958=TRUE,$A1958=0,MOD($A1958,ChapterTable!$S$20)&lt;&gt;0),
MAX(0,INT(($B1958+ChapterTable!$Q$26+VLOOKUP(SUBSTITUTE(D$1,"성장단계","")&amp;"단계오프셋",ChapterTable!$S:$T,2,0))/ChapterTable!$Q$23)),
MAX(0,INT(($B1958+ChapterTable!$S$26+VLOOKUP(SUBSTITUTE(D$1,"성장단계","")&amp;"보스단계오프셋",ChapterTable!$S:$T,2,0))/ChapterTable!$S$23)))</f>
        <v>1</v>
      </c>
      <c r="E1958" s="1">
        <f ca="1">IF(AND($A1958=0,$B1958=1),
    VLOOKUP(1,ChapterTable!$1:$1048576,MATCH("최종"&amp;SUBSTITUTE(SUBSTITUTE(E$1,"standard",""),"|Float",""),ChapterTable!$1:$1,0),0)*ChapterTable!$Q$17,
  IF(AND($A1958=0,$B1958=0),
    E1959,
  IF($B1958=0,
    VLOOKUP($A1958,ChapterTable!$1:$1048576,MATCH("최종"&amp;SUBSTITUTE(SUBSTITUTE(E$1,"standard",""),"|Float",""),ChapterTable!$1:$1,0),0),
  IF($B1958=1,
    IF($L1958=FALSE,
      VLOOKUP($A1958,ChapterTable!$1:$1048576,MATCH("최종"&amp;SUBSTITUTE(SUBSTITUTE(E$1,"standard",""),"|Float",""),ChapterTable!$1:$1,0),0),
      VLOOKUP($A1958-ChapterTable!$Q$11,ChapterTable!$1:$1048576,MATCH("최종"&amp;SUBSTITUTE(SUBSTITUTE(E$1,"standard",""),"|Float",""),ChapterTable!$1:$1,0),0)*ChapterTable!$Q$14
    ),
  OFFSET(E1958,-$B1958+IF($L1958,1,0),0)*
    (VLOOKUP(SUBSTITUTE(SUBSTITUTE(E$1,"standard",""),"|Float","")&amp;"인게임누적곱배수",ChapterTable!$S:$T,2,0)^C1958
    +VLOOKUP(SUBSTITUTE(SUBSTITUTE(E$1,"standard",""),"|Float","")&amp;"인게임누적합배수",ChapterTable!$S:$T,2,0)*C1958)
  )
  )
  )
)</f>
        <v>113896.20088806152</v>
      </c>
      <c r="F1958" s="1">
        <f ca="1">IF(AND($A1958=0,$B1958=1),
    VLOOKUP(1,ChapterTable!$1:$1048576,MATCH("최종"&amp;SUBSTITUTE(SUBSTITUTE(F$1,"standard",""),"|Float",""),ChapterTable!$1:$1,0),0)*ChapterTable!$Q$17,
  IF(AND($A1958=0,$B1958=0),
    F1959,
  IF($B1958=0,
    VLOOKUP($A1958,ChapterTable!$1:$1048576,MATCH("최종"&amp;SUBSTITUTE(SUBSTITUTE(F$1,"standard",""),"|Float",""),ChapterTable!$1:$1,0),0),
  IF($B1958=1,
    IF($L1958=FALSE,
      VLOOKUP($A1958,ChapterTable!$1:$1048576,MATCH("최종"&amp;SUBSTITUTE(SUBSTITUTE(F$1,"standard",""),"|Float",""),ChapterTable!$1:$1,0),0),
      VLOOKUP($A1958-ChapterTable!$Q$11,ChapterTable!$1:$1048576,MATCH("최종"&amp;SUBSTITUTE(SUBSTITUTE(F$1,"standard",""),"|Float",""),ChapterTable!$1:$1,0),0)*ChapterTable!$Q$14
    ),
  OFFSET(F1958,-$B1958+IF($L1958,1,0),0)*
    (VLOOKUP(SUBSTITUTE(SUBSTITUTE(F$1,"standard",""),"|Float","")&amp;"인게임누적곱배수",ChapterTable!$S:$T,2,0)^D1958
    +VLOOKUP(SUBSTITUTE(SUBSTITUTE(F$1,"standard",""),"|Float","")&amp;"인게임누적합배수",ChapterTable!$S:$T,2,0)*D1958)
  )
  )
  )
)</f>
        <v>44665.176818847656</v>
      </c>
      <c r="G1958" t="s">
        <v>76</v>
      </c>
      <c r="J1958" t="str">
        <f>IF(ISBLANK(I1958),"",
IFERROR(VLOOKUP(I1958,[1]StringTable!$1:$1048576,MATCH([1]StringTable!$B$1,[1]StringTable!$1:$1,0),0),
IFERROR(VLOOKUP(I1958,[1]InApkStringTable!$1:$1048576,MATCH([1]InApkStringTable!$B$1,[1]InApkStringTable!$1:$1,0),0),
"스트링없음")))</f>
        <v/>
      </c>
      <c r="L1958" t="b">
        <v>1</v>
      </c>
      <c r="N1958" t="str">
        <f>IF(ISBLANK(M1958),"",IF(ISERROR(VLOOKUP(M1958,MapTable!$A:$A,1,0)),"맵없음",""))</f>
        <v/>
      </c>
      <c r="O1958">
        <f t="shared" si="121"/>
        <v>2</v>
      </c>
      <c r="Q1958">
        <f t="shared" si="122"/>
        <v>2</v>
      </c>
      <c r="R1958" t="b">
        <f t="shared" ca="1" si="123"/>
        <v>0</v>
      </c>
      <c r="T1958" t="b">
        <f t="shared" ca="1" si="124"/>
        <v>0</v>
      </c>
      <c r="X1958" t="str">
        <f>IF(ISBLANK(W1958),"",
IF(ISERROR(FIND(",",W1958)),
  IF(ISERROR(VLOOKUP(W1958,MapTable!$A:$A,1,0)),"맵없음",
  ""),
IF(ISERROR(FIND(",",W1958,FIND(",",W1958)+1)),
  IF(OR(ISERROR(VLOOKUP(LEFT(W1958,FIND(",",W1958)-1),MapTable!$A:$A,1,0)),ISERROR(VLOOKUP(TRIM(MID(W1958,FIND(",",W1958)+1,999)),MapTable!$A:$A,1,0))),"맵없음",
  ""),
IF(ISERROR(FIND(",",W1958,FIND(",",W1958,FIND(",",W1958)+1)+1)),
  IF(OR(ISERROR(VLOOKUP(LEFT(W1958,FIND(",",W1958)-1),MapTable!$A:$A,1,0)),ISERROR(VLOOKUP(TRIM(MID(W1958,FIND(",",W1958)+1,FIND(",",W1958,FIND(",",W1958)+1)-FIND(",",W1958)-1)),MapTable!$A:$A,1,0)),ISERROR(VLOOKUP(TRIM(MID(W1958,FIND(",",W1958,FIND(",",W1958)+1)+1,999)),MapTable!$A:$A,1,0))),"맵없음",
  ""),
IF(ISERROR(FIND(",",W1958,FIND(",",W1958,FIND(",",W1958,FIND(",",W1958)+1)+1)+1)),
  IF(OR(ISERROR(VLOOKUP(LEFT(W1958,FIND(",",W1958)-1),MapTable!$A:$A,1,0)),ISERROR(VLOOKUP(TRIM(MID(W1958,FIND(",",W1958)+1,FIND(",",W1958,FIND(",",W1958)+1)-FIND(",",W1958)-1)),MapTable!$A:$A,1,0)),ISERROR(VLOOKUP(TRIM(MID(W1958,FIND(",",W1958,FIND(",",W1958)+1)+1,FIND(",",W1958,FIND(",",W1958,FIND(",",W1958)+1)+1)-FIND(",",W1958,FIND(",",W1958)+1)-1)),MapTable!$A:$A,1,0)),ISERROR(VLOOKUP(TRIM(MID(W1958,FIND(",",W1958,FIND(",",W1958,FIND(",",W1958)+1)+1)+1,999)),MapTable!$A:$A,1,0))),"맵없음",
  ""),
)))))</f>
        <v/>
      </c>
      <c r="AC1958" t="str">
        <f>IF(ISBLANK(AB1958),"",IF(ISERROR(VLOOKUP(AB1958,[3]DropTable!$A:$A,1,0)),"드랍없음",""))</f>
        <v/>
      </c>
      <c r="AE1958" t="str">
        <f>IF(ISBLANK(AD1958),"",IF(ISERROR(VLOOKUP(AD1958,[3]DropTable!$A:$A,1,0)),"드랍없음",""))</f>
        <v/>
      </c>
      <c r="AG1958">
        <v>9.8000000000000007</v>
      </c>
      <c r="AH1958">
        <v>1</v>
      </c>
    </row>
    <row r="1959" spans="1:34" x14ac:dyDescent="0.3">
      <c r="A1959">
        <v>17</v>
      </c>
      <c r="B1959">
        <v>18</v>
      </c>
      <c r="C1959">
        <f>IF(OR($L1959=TRUE,$A1959=0,MOD($A1959,ChapterTable!$S$20)&lt;&gt;0),
MAX(0,INT(($B1959+ChapterTable!$Q$26+VLOOKUP(SUBSTITUTE(C$1,"성장단계","")&amp;"단계오프셋",ChapterTable!$S:$T,2,0))/ChapterTable!$Q$23)),
MAX(0,INT(($B1959+ChapterTable!$S$26+VLOOKUP(SUBSTITUTE(C$1,"성장단계","")&amp;"보스단계오프셋",ChapterTable!$S:$T,2,0))/ChapterTable!$S$23)))</f>
        <v>2</v>
      </c>
      <c r="D1959">
        <f>IF(OR($L1959=TRUE,$A1959=0,MOD($A1959,ChapterTable!$S$20)&lt;&gt;0),
MAX(0,INT(($B1959+ChapterTable!$Q$26+VLOOKUP(SUBSTITUTE(D$1,"성장단계","")&amp;"단계오프셋",ChapterTable!$S:$T,2,0))/ChapterTable!$Q$23)),
MAX(0,INT(($B1959+ChapterTable!$S$26+VLOOKUP(SUBSTITUTE(D$1,"성장단계","")&amp;"보스단계오프셋",ChapterTable!$S:$T,2,0))/ChapterTable!$S$23)))</f>
        <v>1</v>
      </c>
      <c r="E1959" s="1">
        <f ca="1">IF(AND($A1959=0,$B1959=1),
    VLOOKUP(1,ChapterTable!$1:$1048576,MATCH("최종"&amp;SUBSTITUTE(SUBSTITUTE(E$1,"standard",""),"|Float",""),ChapterTable!$1:$1,0),0)*ChapterTable!$Q$17,
  IF(AND($A1959=0,$B1959=0),
    E1960,
  IF($B1959=0,
    VLOOKUP($A1959,ChapterTable!$1:$1048576,MATCH("최종"&amp;SUBSTITUTE(SUBSTITUTE(E$1,"standard",""),"|Float",""),ChapterTable!$1:$1,0),0),
  IF($B1959=1,
    IF($L1959=FALSE,
      VLOOKUP($A1959,ChapterTable!$1:$1048576,MATCH("최종"&amp;SUBSTITUTE(SUBSTITUTE(E$1,"standard",""),"|Float",""),ChapterTable!$1:$1,0),0),
      VLOOKUP($A1959-ChapterTable!$Q$11,ChapterTable!$1:$1048576,MATCH("최종"&amp;SUBSTITUTE(SUBSTITUTE(E$1,"standard",""),"|Float",""),ChapterTable!$1:$1,0),0)*ChapterTable!$Q$14
    ),
  OFFSET(E1959,-$B1959+IF($L1959,1,0),0)*
    (VLOOKUP(SUBSTITUTE(SUBSTITUTE(E$1,"standard",""),"|Float","")&amp;"인게임누적곱배수",ChapterTable!$S:$T,2,0)^C1959
    +VLOOKUP(SUBSTITUTE(SUBSTITUTE(E$1,"standard",""),"|Float","")&amp;"인게임누적합배수",ChapterTable!$S:$T,2,0)*C1959)
  )
  )
  )
)</f>
        <v>113896.20088806152</v>
      </c>
      <c r="F1959" s="1">
        <f ca="1">IF(AND($A1959=0,$B1959=1),
    VLOOKUP(1,ChapterTable!$1:$1048576,MATCH("최종"&amp;SUBSTITUTE(SUBSTITUTE(F$1,"standard",""),"|Float",""),ChapterTable!$1:$1,0),0)*ChapterTable!$Q$17,
  IF(AND($A1959=0,$B1959=0),
    F1960,
  IF($B1959=0,
    VLOOKUP($A1959,ChapterTable!$1:$1048576,MATCH("최종"&amp;SUBSTITUTE(SUBSTITUTE(F$1,"standard",""),"|Float",""),ChapterTable!$1:$1,0),0),
  IF($B1959=1,
    IF($L1959=FALSE,
      VLOOKUP($A1959,ChapterTable!$1:$1048576,MATCH("최종"&amp;SUBSTITUTE(SUBSTITUTE(F$1,"standard",""),"|Float",""),ChapterTable!$1:$1,0),0),
      VLOOKUP($A1959-ChapterTable!$Q$11,ChapterTable!$1:$1048576,MATCH("최종"&amp;SUBSTITUTE(SUBSTITUTE(F$1,"standard",""),"|Float",""),ChapterTable!$1:$1,0),0)*ChapterTable!$Q$14
    ),
  OFFSET(F1959,-$B1959+IF($L1959,1,0),0)*
    (VLOOKUP(SUBSTITUTE(SUBSTITUTE(F$1,"standard",""),"|Float","")&amp;"인게임누적곱배수",ChapterTable!$S:$T,2,0)^D1959
    +VLOOKUP(SUBSTITUTE(SUBSTITUTE(F$1,"standard",""),"|Float","")&amp;"인게임누적합배수",ChapterTable!$S:$T,2,0)*D1959)
  )
  )
  )
)</f>
        <v>44665.176818847656</v>
      </c>
      <c r="G1959" t="s">
        <v>76</v>
      </c>
      <c r="J1959" t="str">
        <f>IF(ISBLANK(I1959),"",
IFERROR(VLOOKUP(I1959,[1]StringTable!$1:$1048576,MATCH([1]StringTable!$B$1,[1]StringTable!$1:$1,0),0),
IFERROR(VLOOKUP(I1959,[1]InApkStringTable!$1:$1048576,MATCH([1]InApkStringTable!$B$1,[1]InApkStringTable!$1:$1,0),0),
"스트링없음")))</f>
        <v/>
      </c>
      <c r="L1959" t="b">
        <v>1</v>
      </c>
      <c r="N1959" t="str">
        <f>IF(ISBLANK(M1959),"",IF(ISERROR(VLOOKUP(M1959,MapTable!$A:$A,1,0)),"맵없음",""))</f>
        <v/>
      </c>
      <c r="O1959">
        <f t="shared" si="121"/>
        <v>2</v>
      </c>
      <c r="Q1959">
        <f t="shared" si="122"/>
        <v>2</v>
      </c>
      <c r="R1959" t="b">
        <f t="shared" ca="1" si="123"/>
        <v>0</v>
      </c>
      <c r="T1959" t="b">
        <f t="shared" ca="1" si="124"/>
        <v>0</v>
      </c>
      <c r="X1959" t="str">
        <f>IF(ISBLANK(W1959),"",
IF(ISERROR(FIND(",",W1959)),
  IF(ISERROR(VLOOKUP(W1959,MapTable!$A:$A,1,0)),"맵없음",
  ""),
IF(ISERROR(FIND(",",W1959,FIND(",",W1959)+1)),
  IF(OR(ISERROR(VLOOKUP(LEFT(W1959,FIND(",",W1959)-1),MapTable!$A:$A,1,0)),ISERROR(VLOOKUP(TRIM(MID(W1959,FIND(",",W1959)+1,999)),MapTable!$A:$A,1,0))),"맵없음",
  ""),
IF(ISERROR(FIND(",",W1959,FIND(",",W1959,FIND(",",W1959)+1)+1)),
  IF(OR(ISERROR(VLOOKUP(LEFT(W1959,FIND(",",W1959)-1),MapTable!$A:$A,1,0)),ISERROR(VLOOKUP(TRIM(MID(W1959,FIND(",",W1959)+1,FIND(",",W1959,FIND(",",W1959)+1)-FIND(",",W1959)-1)),MapTable!$A:$A,1,0)),ISERROR(VLOOKUP(TRIM(MID(W1959,FIND(",",W1959,FIND(",",W1959)+1)+1,999)),MapTable!$A:$A,1,0))),"맵없음",
  ""),
IF(ISERROR(FIND(",",W1959,FIND(",",W1959,FIND(",",W1959,FIND(",",W1959)+1)+1)+1)),
  IF(OR(ISERROR(VLOOKUP(LEFT(W1959,FIND(",",W1959)-1),MapTable!$A:$A,1,0)),ISERROR(VLOOKUP(TRIM(MID(W1959,FIND(",",W1959)+1,FIND(",",W1959,FIND(",",W1959)+1)-FIND(",",W1959)-1)),MapTable!$A:$A,1,0)),ISERROR(VLOOKUP(TRIM(MID(W1959,FIND(",",W1959,FIND(",",W1959)+1)+1,FIND(",",W1959,FIND(",",W1959,FIND(",",W1959)+1)+1)-FIND(",",W1959,FIND(",",W1959)+1)-1)),MapTable!$A:$A,1,0)),ISERROR(VLOOKUP(TRIM(MID(W1959,FIND(",",W1959,FIND(",",W1959,FIND(",",W1959)+1)+1)+1,999)),MapTable!$A:$A,1,0))),"맵없음",
  ""),
)))))</f>
        <v/>
      </c>
      <c r="AC1959" t="str">
        <f>IF(ISBLANK(AB1959),"",IF(ISERROR(VLOOKUP(AB1959,[3]DropTable!$A:$A,1,0)),"드랍없음",""))</f>
        <v/>
      </c>
      <c r="AE1959" t="str">
        <f>IF(ISBLANK(AD1959),"",IF(ISERROR(VLOOKUP(AD1959,[3]DropTable!$A:$A,1,0)),"드랍없음",""))</f>
        <v/>
      </c>
      <c r="AG1959">
        <v>9.8000000000000007</v>
      </c>
      <c r="AH1959">
        <v>1</v>
      </c>
    </row>
    <row r="1960" spans="1:34" x14ac:dyDescent="0.3">
      <c r="A1960">
        <v>17</v>
      </c>
      <c r="B1960">
        <v>19</v>
      </c>
      <c r="C1960">
        <f>IF(OR($L1960=TRUE,$A1960=0,MOD($A1960,ChapterTable!$S$20)&lt;&gt;0),
MAX(0,INT(($B1960+ChapterTable!$Q$26+VLOOKUP(SUBSTITUTE(C$1,"성장단계","")&amp;"단계오프셋",ChapterTable!$S:$T,2,0))/ChapterTable!$Q$23)),
MAX(0,INT(($B1960+ChapterTable!$S$26+VLOOKUP(SUBSTITUTE(C$1,"성장단계","")&amp;"보스단계오프셋",ChapterTable!$S:$T,2,0))/ChapterTable!$S$23)))</f>
        <v>2</v>
      </c>
      <c r="D1960">
        <f>IF(OR($L1960=TRUE,$A1960=0,MOD($A1960,ChapterTable!$S$20)&lt;&gt;0),
MAX(0,INT(($B1960+ChapterTable!$Q$26+VLOOKUP(SUBSTITUTE(D$1,"성장단계","")&amp;"단계오프셋",ChapterTable!$S:$T,2,0))/ChapterTable!$Q$23)),
MAX(0,INT(($B1960+ChapterTable!$S$26+VLOOKUP(SUBSTITUTE(D$1,"성장단계","")&amp;"보스단계오프셋",ChapterTable!$S:$T,2,0))/ChapterTable!$S$23)))</f>
        <v>1</v>
      </c>
      <c r="E1960" s="1">
        <f ca="1">IF(AND($A1960=0,$B1960=1),
    VLOOKUP(1,ChapterTable!$1:$1048576,MATCH("최종"&amp;SUBSTITUTE(SUBSTITUTE(E$1,"standard",""),"|Float",""),ChapterTable!$1:$1,0),0)*ChapterTable!$Q$17,
  IF(AND($A1960=0,$B1960=0),
    E1961,
  IF($B1960=0,
    VLOOKUP($A1960,ChapterTable!$1:$1048576,MATCH("최종"&amp;SUBSTITUTE(SUBSTITUTE(E$1,"standard",""),"|Float",""),ChapterTable!$1:$1,0),0),
  IF($B1960=1,
    IF($L1960=FALSE,
      VLOOKUP($A1960,ChapterTable!$1:$1048576,MATCH("최종"&amp;SUBSTITUTE(SUBSTITUTE(E$1,"standard",""),"|Float",""),ChapterTable!$1:$1,0),0),
      VLOOKUP($A1960-ChapterTable!$Q$11,ChapterTable!$1:$1048576,MATCH("최종"&amp;SUBSTITUTE(SUBSTITUTE(E$1,"standard",""),"|Float",""),ChapterTable!$1:$1,0),0)*ChapterTable!$Q$14
    ),
  OFFSET(E1960,-$B1960+IF($L1960,1,0),0)*
    (VLOOKUP(SUBSTITUTE(SUBSTITUTE(E$1,"standard",""),"|Float","")&amp;"인게임누적곱배수",ChapterTable!$S:$T,2,0)^C1960
    +VLOOKUP(SUBSTITUTE(SUBSTITUTE(E$1,"standard",""),"|Float","")&amp;"인게임누적합배수",ChapterTable!$S:$T,2,0)*C1960)
  )
  )
  )
)</f>
        <v>113896.20088806152</v>
      </c>
      <c r="F1960" s="1">
        <f ca="1">IF(AND($A1960=0,$B1960=1),
    VLOOKUP(1,ChapterTable!$1:$1048576,MATCH("최종"&amp;SUBSTITUTE(SUBSTITUTE(F$1,"standard",""),"|Float",""),ChapterTable!$1:$1,0),0)*ChapterTable!$Q$17,
  IF(AND($A1960=0,$B1960=0),
    F1961,
  IF($B1960=0,
    VLOOKUP($A1960,ChapterTable!$1:$1048576,MATCH("최종"&amp;SUBSTITUTE(SUBSTITUTE(F$1,"standard",""),"|Float",""),ChapterTable!$1:$1,0),0),
  IF($B1960=1,
    IF($L1960=FALSE,
      VLOOKUP($A1960,ChapterTable!$1:$1048576,MATCH("최종"&amp;SUBSTITUTE(SUBSTITUTE(F$1,"standard",""),"|Float",""),ChapterTable!$1:$1,0),0),
      VLOOKUP($A1960-ChapterTable!$Q$11,ChapterTable!$1:$1048576,MATCH("최종"&amp;SUBSTITUTE(SUBSTITUTE(F$1,"standard",""),"|Float",""),ChapterTable!$1:$1,0),0)*ChapterTable!$Q$14
    ),
  OFFSET(F1960,-$B1960+IF($L1960,1,0),0)*
    (VLOOKUP(SUBSTITUTE(SUBSTITUTE(F$1,"standard",""),"|Float","")&amp;"인게임누적곱배수",ChapterTable!$S:$T,2,0)^D1960
    +VLOOKUP(SUBSTITUTE(SUBSTITUTE(F$1,"standard",""),"|Float","")&amp;"인게임누적합배수",ChapterTable!$S:$T,2,0)*D1960)
  )
  )
  )
)</f>
        <v>44665.176818847656</v>
      </c>
      <c r="G1960" t="s">
        <v>76</v>
      </c>
      <c r="J1960" t="str">
        <f>IF(ISBLANK(I1960),"",
IFERROR(VLOOKUP(I1960,[1]StringTable!$1:$1048576,MATCH([1]StringTable!$B$1,[1]StringTable!$1:$1,0),0),
IFERROR(VLOOKUP(I1960,[1]InApkStringTable!$1:$1048576,MATCH([1]InApkStringTable!$B$1,[1]InApkStringTable!$1:$1,0),0),
"스트링없음")))</f>
        <v/>
      </c>
      <c r="L1960" t="b">
        <v>1</v>
      </c>
      <c r="N1960" t="str">
        <f>IF(ISBLANK(M1960),"",IF(ISERROR(VLOOKUP(M1960,MapTable!$A:$A,1,0)),"맵없음",""))</f>
        <v/>
      </c>
      <c r="O1960">
        <f t="shared" si="121"/>
        <v>92</v>
      </c>
      <c r="Q1960">
        <f t="shared" si="122"/>
        <v>92</v>
      </c>
      <c r="R1960" t="b">
        <f t="shared" ca="1" si="123"/>
        <v>1</v>
      </c>
      <c r="T1960" t="b">
        <f t="shared" ca="1" si="124"/>
        <v>1</v>
      </c>
      <c r="X1960" t="str">
        <f>IF(ISBLANK(W1960),"",
IF(ISERROR(FIND(",",W1960)),
  IF(ISERROR(VLOOKUP(W1960,MapTable!$A:$A,1,0)),"맵없음",
  ""),
IF(ISERROR(FIND(",",W1960,FIND(",",W1960)+1)),
  IF(OR(ISERROR(VLOOKUP(LEFT(W1960,FIND(",",W1960)-1),MapTable!$A:$A,1,0)),ISERROR(VLOOKUP(TRIM(MID(W1960,FIND(",",W1960)+1,999)),MapTable!$A:$A,1,0))),"맵없음",
  ""),
IF(ISERROR(FIND(",",W1960,FIND(",",W1960,FIND(",",W1960)+1)+1)),
  IF(OR(ISERROR(VLOOKUP(LEFT(W1960,FIND(",",W1960)-1),MapTable!$A:$A,1,0)),ISERROR(VLOOKUP(TRIM(MID(W1960,FIND(",",W1960)+1,FIND(",",W1960,FIND(",",W1960)+1)-FIND(",",W1960)-1)),MapTable!$A:$A,1,0)),ISERROR(VLOOKUP(TRIM(MID(W1960,FIND(",",W1960,FIND(",",W1960)+1)+1,999)),MapTable!$A:$A,1,0))),"맵없음",
  ""),
IF(ISERROR(FIND(",",W1960,FIND(",",W1960,FIND(",",W1960,FIND(",",W1960)+1)+1)+1)),
  IF(OR(ISERROR(VLOOKUP(LEFT(W1960,FIND(",",W1960)-1),MapTable!$A:$A,1,0)),ISERROR(VLOOKUP(TRIM(MID(W1960,FIND(",",W1960)+1,FIND(",",W1960,FIND(",",W1960)+1)-FIND(",",W1960)-1)),MapTable!$A:$A,1,0)),ISERROR(VLOOKUP(TRIM(MID(W1960,FIND(",",W1960,FIND(",",W1960)+1)+1,FIND(",",W1960,FIND(",",W1960,FIND(",",W1960)+1)+1)-FIND(",",W1960,FIND(",",W1960)+1)-1)),MapTable!$A:$A,1,0)),ISERROR(VLOOKUP(TRIM(MID(W1960,FIND(",",W1960,FIND(",",W1960,FIND(",",W1960)+1)+1)+1,999)),MapTable!$A:$A,1,0))),"맵없음",
  ""),
)))))</f>
        <v/>
      </c>
      <c r="AC1960" t="str">
        <f>IF(ISBLANK(AB1960),"",IF(ISERROR(VLOOKUP(AB1960,[3]DropTable!$A:$A,1,0)),"드랍없음",""))</f>
        <v/>
      </c>
      <c r="AE1960" t="str">
        <f>IF(ISBLANK(AD1960),"",IF(ISERROR(VLOOKUP(AD1960,[3]DropTable!$A:$A,1,0)),"드랍없음",""))</f>
        <v/>
      </c>
      <c r="AG1960">
        <v>9.8000000000000007</v>
      </c>
      <c r="AH1960">
        <v>1</v>
      </c>
    </row>
    <row r="1961" spans="1:34" x14ac:dyDescent="0.3">
      <c r="A1961">
        <v>17</v>
      </c>
      <c r="B1961">
        <v>20</v>
      </c>
      <c r="C1961">
        <f>IF(OR($L1961=TRUE,$A1961=0,MOD($A1961,ChapterTable!$S$20)&lt;&gt;0),
MAX(0,INT(($B1961+ChapterTable!$Q$26+VLOOKUP(SUBSTITUTE(C$1,"성장단계","")&amp;"단계오프셋",ChapterTable!$S:$T,2,0))/ChapterTable!$Q$23)),
MAX(0,INT(($B1961+ChapterTable!$S$26+VLOOKUP(SUBSTITUTE(C$1,"성장단계","")&amp;"보스단계오프셋",ChapterTable!$S:$T,2,0))/ChapterTable!$S$23)))</f>
        <v>2</v>
      </c>
      <c r="D1961">
        <f>IF(OR($L1961=TRUE,$A1961=0,MOD($A1961,ChapterTable!$S$20)&lt;&gt;0),
MAX(0,INT(($B1961+ChapterTable!$Q$26+VLOOKUP(SUBSTITUTE(D$1,"성장단계","")&amp;"단계오프셋",ChapterTable!$S:$T,2,0))/ChapterTable!$Q$23)),
MAX(0,INT(($B1961+ChapterTable!$S$26+VLOOKUP(SUBSTITUTE(D$1,"성장단계","")&amp;"보스단계오프셋",ChapterTable!$S:$T,2,0))/ChapterTable!$S$23)))</f>
        <v>1</v>
      </c>
      <c r="E1961" s="1">
        <f ca="1">IF(AND($A1961=0,$B1961=1),
    VLOOKUP(1,ChapterTable!$1:$1048576,MATCH("최종"&amp;SUBSTITUTE(SUBSTITUTE(E$1,"standard",""),"|Float",""),ChapterTable!$1:$1,0),0)*ChapterTable!$Q$17,
  IF(AND($A1961=0,$B1961=0),
    E1962,
  IF($B1961=0,
    VLOOKUP($A1961,ChapterTable!$1:$1048576,MATCH("최종"&amp;SUBSTITUTE(SUBSTITUTE(E$1,"standard",""),"|Float",""),ChapterTable!$1:$1,0),0),
  IF($B1961=1,
    IF($L1961=FALSE,
      VLOOKUP($A1961,ChapterTable!$1:$1048576,MATCH("최종"&amp;SUBSTITUTE(SUBSTITUTE(E$1,"standard",""),"|Float",""),ChapterTable!$1:$1,0),0),
      VLOOKUP($A1961-ChapterTable!$Q$11,ChapterTable!$1:$1048576,MATCH("최종"&amp;SUBSTITUTE(SUBSTITUTE(E$1,"standard",""),"|Float",""),ChapterTable!$1:$1,0),0)*ChapterTable!$Q$14
    ),
  OFFSET(E1961,-$B1961+IF($L1961,1,0),0)*
    (VLOOKUP(SUBSTITUTE(SUBSTITUTE(E$1,"standard",""),"|Float","")&amp;"인게임누적곱배수",ChapterTable!$S:$T,2,0)^C1961
    +VLOOKUP(SUBSTITUTE(SUBSTITUTE(E$1,"standard",""),"|Float","")&amp;"인게임누적합배수",ChapterTable!$S:$T,2,0)*C1961)
  )
  )
  )
)</f>
        <v>113896.20088806152</v>
      </c>
      <c r="F1961" s="1">
        <f ca="1">IF(AND($A1961=0,$B1961=1),
    VLOOKUP(1,ChapterTable!$1:$1048576,MATCH("최종"&amp;SUBSTITUTE(SUBSTITUTE(F$1,"standard",""),"|Float",""),ChapterTable!$1:$1,0),0)*ChapterTable!$Q$17,
  IF(AND($A1961=0,$B1961=0),
    F1962,
  IF($B1961=0,
    VLOOKUP($A1961,ChapterTable!$1:$1048576,MATCH("최종"&amp;SUBSTITUTE(SUBSTITUTE(F$1,"standard",""),"|Float",""),ChapterTable!$1:$1,0),0),
  IF($B1961=1,
    IF($L1961=FALSE,
      VLOOKUP($A1961,ChapterTable!$1:$1048576,MATCH("최종"&amp;SUBSTITUTE(SUBSTITUTE(F$1,"standard",""),"|Float",""),ChapterTable!$1:$1,0),0),
      VLOOKUP($A1961-ChapterTable!$Q$11,ChapterTable!$1:$1048576,MATCH("최종"&amp;SUBSTITUTE(SUBSTITUTE(F$1,"standard",""),"|Float",""),ChapterTable!$1:$1,0),0)*ChapterTable!$Q$14
    ),
  OFFSET(F1961,-$B1961+IF($L1961,1,0),0)*
    (VLOOKUP(SUBSTITUTE(SUBSTITUTE(F$1,"standard",""),"|Float","")&amp;"인게임누적곱배수",ChapterTable!$S:$T,2,0)^D1961
    +VLOOKUP(SUBSTITUTE(SUBSTITUTE(F$1,"standard",""),"|Float","")&amp;"인게임누적합배수",ChapterTable!$S:$T,2,0)*D1961)
  )
  )
  )
)</f>
        <v>44665.176818847656</v>
      </c>
      <c r="G1961" t="s">
        <v>76</v>
      </c>
      <c r="J1961" t="str">
        <f>IF(ISBLANK(I1961),"",
IFERROR(VLOOKUP(I1961,[1]StringTable!$1:$1048576,MATCH([1]StringTable!$B$1,[1]StringTable!$1:$1,0),0),
IFERROR(VLOOKUP(I1961,[1]InApkStringTable!$1:$1048576,MATCH([1]InApkStringTable!$B$1,[1]InApkStringTable!$1:$1,0),0),
"스트링없음")))</f>
        <v/>
      </c>
      <c r="L1961" t="b">
        <v>1</v>
      </c>
      <c r="N1961" t="str">
        <f>IF(ISBLANK(M1961),"",IF(ISERROR(VLOOKUP(M1961,MapTable!$A:$A,1,0)),"맵없음",""))</f>
        <v/>
      </c>
      <c r="O1961">
        <f t="shared" si="121"/>
        <v>21</v>
      </c>
      <c r="Q1961">
        <f t="shared" si="122"/>
        <v>21</v>
      </c>
      <c r="R1961" t="b">
        <f t="shared" ca="1" si="123"/>
        <v>0</v>
      </c>
      <c r="T1961" t="b">
        <f t="shared" ca="1" si="124"/>
        <v>0</v>
      </c>
      <c r="X1961" t="str">
        <f>IF(ISBLANK(W1961),"",
IF(ISERROR(FIND(",",W1961)),
  IF(ISERROR(VLOOKUP(W1961,MapTable!$A:$A,1,0)),"맵없음",
  ""),
IF(ISERROR(FIND(",",W1961,FIND(",",W1961)+1)),
  IF(OR(ISERROR(VLOOKUP(LEFT(W1961,FIND(",",W1961)-1),MapTable!$A:$A,1,0)),ISERROR(VLOOKUP(TRIM(MID(W1961,FIND(",",W1961)+1,999)),MapTable!$A:$A,1,0))),"맵없음",
  ""),
IF(ISERROR(FIND(",",W1961,FIND(",",W1961,FIND(",",W1961)+1)+1)),
  IF(OR(ISERROR(VLOOKUP(LEFT(W1961,FIND(",",W1961)-1),MapTable!$A:$A,1,0)),ISERROR(VLOOKUP(TRIM(MID(W1961,FIND(",",W1961)+1,FIND(",",W1961,FIND(",",W1961)+1)-FIND(",",W1961)-1)),MapTable!$A:$A,1,0)),ISERROR(VLOOKUP(TRIM(MID(W1961,FIND(",",W1961,FIND(",",W1961)+1)+1,999)),MapTable!$A:$A,1,0))),"맵없음",
  ""),
IF(ISERROR(FIND(",",W1961,FIND(",",W1961,FIND(",",W1961,FIND(",",W1961)+1)+1)+1)),
  IF(OR(ISERROR(VLOOKUP(LEFT(W1961,FIND(",",W1961)-1),MapTable!$A:$A,1,0)),ISERROR(VLOOKUP(TRIM(MID(W1961,FIND(",",W1961)+1,FIND(",",W1961,FIND(",",W1961)+1)-FIND(",",W1961)-1)),MapTable!$A:$A,1,0)),ISERROR(VLOOKUP(TRIM(MID(W1961,FIND(",",W1961,FIND(",",W1961)+1)+1,FIND(",",W1961,FIND(",",W1961,FIND(",",W1961)+1)+1)-FIND(",",W1961,FIND(",",W1961)+1)-1)),MapTable!$A:$A,1,0)),ISERROR(VLOOKUP(TRIM(MID(W1961,FIND(",",W1961,FIND(",",W1961,FIND(",",W1961)+1)+1)+1,999)),MapTable!$A:$A,1,0))),"맵없음",
  ""),
)))))</f>
        <v/>
      </c>
      <c r="AC1961" t="str">
        <f>IF(ISBLANK(AB1961),"",IF(ISERROR(VLOOKUP(AB1961,[3]DropTable!$A:$A,1,0)),"드랍없음",""))</f>
        <v/>
      </c>
      <c r="AE1961" t="str">
        <f>IF(ISBLANK(AD1961),"",IF(ISERROR(VLOOKUP(AD1961,[3]DropTable!$A:$A,1,0)),"드랍없음",""))</f>
        <v/>
      </c>
      <c r="AG1961">
        <v>9.8000000000000007</v>
      </c>
      <c r="AH1961">
        <v>1</v>
      </c>
    </row>
    <row r="1962" spans="1:34" x14ac:dyDescent="0.3">
      <c r="A1962">
        <v>17</v>
      </c>
      <c r="B1962">
        <v>21</v>
      </c>
      <c r="C1962">
        <f>IF(OR($L1962=TRUE,$A1962=0,MOD($A1962,ChapterTable!$S$20)&lt;&gt;0),
MAX(0,INT(($B1962+ChapterTable!$Q$26+VLOOKUP(SUBSTITUTE(C$1,"성장단계","")&amp;"단계오프셋",ChapterTable!$S:$T,2,0))/ChapterTable!$Q$23)),
MAX(0,INT(($B1962+ChapterTable!$S$26+VLOOKUP(SUBSTITUTE(C$1,"성장단계","")&amp;"보스단계오프셋",ChapterTable!$S:$T,2,0))/ChapterTable!$S$23)))</f>
        <v>2</v>
      </c>
      <c r="D1962">
        <f>IF(OR($L1962=TRUE,$A1962=0,MOD($A1962,ChapterTable!$S$20)&lt;&gt;0),
MAX(0,INT(($B1962+ChapterTable!$Q$26+VLOOKUP(SUBSTITUTE(D$1,"성장단계","")&amp;"단계오프셋",ChapterTable!$S:$T,2,0))/ChapterTable!$Q$23)),
MAX(0,INT(($B1962+ChapterTable!$S$26+VLOOKUP(SUBSTITUTE(D$1,"성장단계","")&amp;"보스단계오프셋",ChapterTable!$S:$T,2,0))/ChapterTable!$S$23)))</f>
        <v>2</v>
      </c>
      <c r="E1962" s="1">
        <f ca="1">IF(AND($A1962=0,$B1962=1),
    VLOOKUP(1,ChapterTable!$1:$1048576,MATCH("최종"&amp;SUBSTITUTE(SUBSTITUTE(E$1,"standard",""),"|Float",""),ChapterTable!$1:$1,0),0)*ChapterTable!$Q$17,
  IF(AND($A1962=0,$B1962=0),
    E1963,
  IF($B1962=0,
    VLOOKUP($A1962,ChapterTable!$1:$1048576,MATCH("최종"&amp;SUBSTITUTE(SUBSTITUTE(E$1,"standard",""),"|Float",""),ChapterTable!$1:$1,0),0),
  IF($B1962=1,
    IF($L1962=FALSE,
      VLOOKUP($A1962,ChapterTable!$1:$1048576,MATCH("최종"&amp;SUBSTITUTE(SUBSTITUTE(E$1,"standard",""),"|Float",""),ChapterTable!$1:$1,0),0),
      VLOOKUP($A1962-ChapterTable!$Q$11,ChapterTable!$1:$1048576,MATCH("최종"&amp;SUBSTITUTE(SUBSTITUTE(E$1,"standard",""),"|Float",""),ChapterTable!$1:$1,0),0)*ChapterTable!$Q$14
    ),
  OFFSET(E1962,-$B1962+IF($L1962,1,0),0)*
    (VLOOKUP(SUBSTITUTE(SUBSTITUTE(E$1,"standard",""),"|Float","")&amp;"인게임누적곱배수",ChapterTable!$S:$T,2,0)^C1962
    +VLOOKUP(SUBSTITUTE(SUBSTITUTE(E$1,"standard",""),"|Float","")&amp;"인게임누적합배수",ChapterTable!$S:$T,2,0)*C1962)
  )
  )
  )
)</f>
        <v>113896.20088806152</v>
      </c>
      <c r="F1962" s="1">
        <f ca="1">IF(AND($A1962=0,$B1962=1),
    VLOOKUP(1,ChapterTable!$1:$1048576,MATCH("최종"&amp;SUBSTITUTE(SUBSTITUTE(F$1,"standard",""),"|Float",""),ChapterTable!$1:$1,0),0)*ChapterTable!$Q$17,
  IF(AND($A1962=0,$B1962=0),
    F1963,
  IF($B1962=0,
    VLOOKUP($A1962,ChapterTable!$1:$1048576,MATCH("최종"&amp;SUBSTITUTE(SUBSTITUTE(F$1,"standard",""),"|Float",""),ChapterTable!$1:$1,0),0),
  IF($B1962=1,
    IF($L1962=FALSE,
      VLOOKUP($A1962,ChapterTable!$1:$1048576,MATCH("최종"&amp;SUBSTITUTE(SUBSTITUTE(F$1,"standard",""),"|Float",""),ChapterTable!$1:$1,0),0),
      VLOOKUP($A1962-ChapterTable!$Q$11,ChapterTable!$1:$1048576,MATCH("최종"&amp;SUBSTITUTE(SUBSTITUTE(F$1,"standard",""),"|Float",""),ChapterTable!$1:$1,0),0)*ChapterTable!$Q$14
    ),
  OFFSET(F1962,-$B1962+IF($L1962,1,0),0)*
    (VLOOKUP(SUBSTITUTE(SUBSTITUTE(F$1,"standard",""),"|Float","")&amp;"인게임누적곱배수",ChapterTable!$S:$T,2,0)^D1962
    +VLOOKUP(SUBSTITUTE(SUBSTITUTE(F$1,"standard",""),"|Float","")&amp;"인게임누적합배수",ChapterTable!$S:$T,2,0)*D1962)
  )
  )
  )
)</f>
        <v>52109.372955322266</v>
      </c>
      <c r="G1962" t="s">
        <v>76</v>
      </c>
      <c r="J1962" t="str">
        <f>IF(ISBLANK(I1962),"",
IFERROR(VLOOKUP(I1962,[1]StringTable!$1:$1048576,MATCH([1]StringTable!$B$1,[1]StringTable!$1:$1,0),0),
IFERROR(VLOOKUP(I1962,[1]InApkStringTable!$1:$1048576,MATCH([1]InApkStringTable!$B$1,[1]InApkStringTable!$1:$1,0),0),
"스트링없음")))</f>
        <v/>
      </c>
      <c r="L1962" t="b">
        <v>1</v>
      </c>
      <c r="N1962" t="str">
        <f>IF(ISBLANK(M1962),"",IF(ISERROR(VLOOKUP(M1962,MapTable!$A:$A,1,0)),"맵없음",""))</f>
        <v/>
      </c>
      <c r="O1962">
        <f t="shared" si="121"/>
        <v>3</v>
      </c>
      <c r="Q1962">
        <f t="shared" si="122"/>
        <v>3</v>
      </c>
      <c r="R1962" t="b">
        <f t="shared" ca="1" si="123"/>
        <v>0</v>
      </c>
      <c r="T1962" t="b">
        <f t="shared" ca="1" si="124"/>
        <v>0</v>
      </c>
      <c r="X1962" t="str">
        <f>IF(ISBLANK(W1962),"",
IF(ISERROR(FIND(",",W1962)),
  IF(ISERROR(VLOOKUP(W1962,MapTable!$A:$A,1,0)),"맵없음",
  ""),
IF(ISERROR(FIND(",",W1962,FIND(",",W1962)+1)),
  IF(OR(ISERROR(VLOOKUP(LEFT(W1962,FIND(",",W1962)-1),MapTable!$A:$A,1,0)),ISERROR(VLOOKUP(TRIM(MID(W1962,FIND(",",W1962)+1,999)),MapTable!$A:$A,1,0))),"맵없음",
  ""),
IF(ISERROR(FIND(",",W1962,FIND(",",W1962,FIND(",",W1962)+1)+1)),
  IF(OR(ISERROR(VLOOKUP(LEFT(W1962,FIND(",",W1962)-1),MapTable!$A:$A,1,0)),ISERROR(VLOOKUP(TRIM(MID(W1962,FIND(",",W1962)+1,FIND(",",W1962,FIND(",",W1962)+1)-FIND(",",W1962)-1)),MapTable!$A:$A,1,0)),ISERROR(VLOOKUP(TRIM(MID(W1962,FIND(",",W1962,FIND(",",W1962)+1)+1,999)),MapTable!$A:$A,1,0))),"맵없음",
  ""),
IF(ISERROR(FIND(",",W1962,FIND(",",W1962,FIND(",",W1962,FIND(",",W1962)+1)+1)+1)),
  IF(OR(ISERROR(VLOOKUP(LEFT(W1962,FIND(",",W1962)-1),MapTable!$A:$A,1,0)),ISERROR(VLOOKUP(TRIM(MID(W1962,FIND(",",W1962)+1,FIND(",",W1962,FIND(",",W1962)+1)-FIND(",",W1962)-1)),MapTable!$A:$A,1,0)),ISERROR(VLOOKUP(TRIM(MID(W1962,FIND(",",W1962,FIND(",",W1962)+1)+1,FIND(",",W1962,FIND(",",W1962,FIND(",",W1962)+1)+1)-FIND(",",W1962,FIND(",",W1962)+1)-1)),MapTable!$A:$A,1,0)),ISERROR(VLOOKUP(TRIM(MID(W1962,FIND(",",W1962,FIND(",",W1962,FIND(",",W1962)+1)+1)+1,999)),MapTable!$A:$A,1,0))),"맵없음",
  ""),
)))))</f>
        <v/>
      </c>
      <c r="AC1962" t="str">
        <f>IF(ISBLANK(AB1962),"",IF(ISERROR(VLOOKUP(AB1962,[3]DropTable!$A:$A,1,0)),"드랍없음",""))</f>
        <v/>
      </c>
      <c r="AE1962" t="str">
        <f>IF(ISBLANK(AD1962),"",IF(ISERROR(VLOOKUP(AD1962,[3]DropTable!$A:$A,1,0)),"드랍없음",""))</f>
        <v/>
      </c>
      <c r="AG1962">
        <v>9.8000000000000007</v>
      </c>
      <c r="AH1962">
        <v>1</v>
      </c>
    </row>
    <row r="1963" spans="1:34" x14ac:dyDescent="0.3">
      <c r="A1963">
        <v>17</v>
      </c>
      <c r="B1963">
        <v>22</v>
      </c>
      <c r="C1963">
        <f>IF(OR($L1963=TRUE,$A1963=0,MOD($A1963,ChapterTable!$S$20)&lt;&gt;0),
MAX(0,INT(($B1963+ChapterTable!$Q$26+VLOOKUP(SUBSTITUTE(C$1,"성장단계","")&amp;"단계오프셋",ChapterTable!$S:$T,2,0))/ChapterTable!$Q$23)),
MAX(0,INT(($B1963+ChapterTable!$S$26+VLOOKUP(SUBSTITUTE(C$1,"성장단계","")&amp;"보스단계오프셋",ChapterTable!$S:$T,2,0))/ChapterTable!$S$23)))</f>
        <v>2</v>
      </c>
      <c r="D1963">
        <f>IF(OR($L1963=TRUE,$A1963=0,MOD($A1963,ChapterTable!$S$20)&lt;&gt;0),
MAX(0,INT(($B1963+ChapterTable!$Q$26+VLOOKUP(SUBSTITUTE(D$1,"성장단계","")&amp;"단계오프셋",ChapterTable!$S:$T,2,0))/ChapterTable!$Q$23)),
MAX(0,INT(($B1963+ChapterTable!$S$26+VLOOKUP(SUBSTITUTE(D$1,"성장단계","")&amp;"보스단계오프셋",ChapterTable!$S:$T,2,0))/ChapterTable!$S$23)))</f>
        <v>2</v>
      </c>
      <c r="E1963" s="1">
        <f ca="1">IF(AND($A1963=0,$B1963=1),
    VLOOKUP(1,ChapterTable!$1:$1048576,MATCH("최종"&amp;SUBSTITUTE(SUBSTITUTE(E$1,"standard",""),"|Float",""),ChapterTable!$1:$1,0),0)*ChapterTable!$Q$17,
  IF(AND($A1963=0,$B1963=0),
    E1964,
  IF($B1963=0,
    VLOOKUP($A1963,ChapterTable!$1:$1048576,MATCH("최종"&amp;SUBSTITUTE(SUBSTITUTE(E$1,"standard",""),"|Float",""),ChapterTable!$1:$1,0),0),
  IF($B1963=1,
    IF($L1963=FALSE,
      VLOOKUP($A1963,ChapterTable!$1:$1048576,MATCH("최종"&amp;SUBSTITUTE(SUBSTITUTE(E$1,"standard",""),"|Float",""),ChapterTable!$1:$1,0),0),
      VLOOKUP($A1963-ChapterTable!$Q$11,ChapterTable!$1:$1048576,MATCH("최종"&amp;SUBSTITUTE(SUBSTITUTE(E$1,"standard",""),"|Float",""),ChapterTable!$1:$1,0),0)*ChapterTable!$Q$14
    ),
  OFFSET(E1963,-$B1963+IF($L1963,1,0),0)*
    (VLOOKUP(SUBSTITUTE(SUBSTITUTE(E$1,"standard",""),"|Float","")&amp;"인게임누적곱배수",ChapterTable!$S:$T,2,0)^C1963
    +VLOOKUP(SUBSTITUTE(SUBSTITUTE(E$1,"standard",""),"|Float","")&amp;"인게임누적합배수",ChapterTable!$S:$T,2,0)*C1963)
  )
  )
  )
)</f>
        <v>113896.20088806152</v>
      </c>
      <c r="F1963" s="1">
        <f ca="1">IF(AND($A1963=0,$B1963=1),
    VLOOKUP(1,ChapterTable!$1:$1048576,MATCH("최종"&amp;SUBSTITUTE(SUBSTITUTE(F$1,"standard",""),"|Float",""),ChapterTable!$1:$1,0),0)*ChapterTable!$Q$17,
  IF(AND($A1963=0,$B1963=0),
    F1964,
  IF($B1963=0,
    VLOOKUP($A1963,ChapterTable!$1:$1048576,MATCH("최종"&amp;SUBSTITUTE(SUBSTITUTE(F$1,"standard",""),"|Float",""),ChapterTable!$1:$1,0),0),
  IF($B1963=1,
    IF($L1963=FALSE,
      VLOOKUP($A1963,ChapterTable!$1:$1048576,MATCH("최종"&amp;SUBSTITUTE(SUBSTITUTE(F$1,"standard",""),"|Float",""),ChapterTable!$1:$1,0),0),
      VLOOKUP($A1963-ChapterTable!$Q$11,ChapterTable!$1:$1048576,MATCH("최종"&amp;SUBSTITUTE(SUBSTITUTE(F$1,"standard",""),"|Float",""),ChapterTable!$1:$1,0),0)*ChapterTable!$Q$14
    ),
  OFFSET(F1963,-$B1963+IF($L1963,1,0),0)*
    (VLOOKUP(SUBSTITUTE(SUBSTITUTE(F$1,"standard",""),"|Float","")&amp;"인게임누적곱배수",ChapterTable!$S:$T,2,0)^D1963
    +VLOOKUP(SUBSTITUTE(SUBSTITUTE(F$1,"standard",""),"|Float","")&amp;"인게임누적합배수",ChapterTable!$S:$T,2,0)*D1963)
  )
  )
  )
)</f>
        <v>52109.372955322266</v>
      </c>
      <c r="G1963" t="s">
        <v>76</v>
      </c>
      <c r="J1963" t="str">
        <f>IF(ISBLANK(I1963),"",
IFERROR(VLOOKUP(I1963,[1]StringTable!$1:$1048576,MATCH([1]StringTable!$B$1,[1]StringTable!$1:$1,0),0),
IFERROR(VLOOKUP(I1963,[1]InApkStringTable!$1:$1048576,MATCH([1]InApkStringTable!$B$1,[1]InApkStringTable!$1:$1,0),0),
"스트링없음")))</f>
        <v/>
      </c>
      <c r="L1963" t="b">
        <v>1</v>
      </c>
      <c r="N1963" t="str">
        <f>IF(ISBLANK(M1963),"",IF(ISERROR(VLOOKUP(M1963,MapTable!$A:$A,1,0)),"맵없음",""))</f>
        <v/>
      </c>
      <c r="O1963">
        <f t="shared" si="121"/>
        <v>3</v>
      </c>
      <c r="Q1963">
        <f t="shared" si="122"/>
        <v>3</v>
      </c>
      <c r="R1963" t="b">
        <f t="shared" ca="1" si="123"/>
        <v>0</v>
      </c>
      <c r="T1963" t="b">
        <f t="shared" ca="1" si="124"/>
        <v>0</v>
      </c>
      <c r="X1963" t="str">
        <f>IF(ISBLANK(W1963),"",
IF(ISERROR(FIND(",",W1963)),
  IF(ISERROR(VLOOKUP(W1963,MapTable!$A:$A,1,0)),"맵없음",
  ""),
IF(ISERROR(FIND(",",W1963,FIND(",",W1963)+1)),
  IF(OR(ISERROR(VLOOKUP(LEFT(W1963,FIND(",",W1963)-1),MapTable!$A:$A,1,0)),ISERROR(VLOOKUP(TRIM(MID(W1963,FIND(",",W1963)+1,999)),MapTable!$A:$A,1,0))),"맵없음",
  ""),
IF(ISERROR(FIND(",",W1963,FIND(",",W1963,FIND(",",W1963)+1)+1)),
  IF(OR(ISERROR(VLOOKUP(LEFT(W1963,FIND(",",W1963)-1),MapTable!$A:$A,1,0)),ISERROR(VLOOKUP(TRIM(MID(W1963,FIND(",",W1963)+1,FIND(",",W1963,FIND(",",W1963)+1)-FIND(",",W1963)-1)),MapTable!$A:$A,1,0)),ISERROR(VLOOKUP(TRIM(MID(W1963,FIND(",",W1963,FIND(",",W1963)+1)+1,999)),MapTable!$A:$A,1,0))),"맵없음",
  ""),
IF(ISERROR(FIND(",",W1963,FIND(",",W1963,FIND(",",W1963,FIND(",",W1963)+1)+1)+1)),
  IF(OR(ISERROR(VLOOKUP(LEFT(W1963,FIND(",",W1963)-1),MapTable!$A:$A,1,0)),ISERROR(VLOOKUP(TRIM(MID(W1963,FIND(",",W1963)+1,FIND(",",W1963,FIND(",",W1963)+1)-FIND(",",W1963)-1)),MapTable!$A:$A,1,0)),ISERROR(VLOOKUP(TRIM(MID(W1963,FIND(",",W1963,FIND(",",W1963)+1)+1,FIND(",",W1963,FIND(",",W1963,FIND(",",W1963)+1)+1)-FIND(",",W1963,FIND(",",W1963)+1)-1)),MapTable!$A:$A,1,0)),ISERROR(VLOOKUP(TRIM(MID(W1963,FIND(",",W1963,FIND(",",W1963,FIND(",",W1963)+1)+1)+1,999)),MapTable!$A:$A,1,0))),"맵없음",
  ""),
)))))</f>
        <v/>
      </c>
      <c r="AC1963" t="str">
        <f>IF(ISBLANK(AB1963),"",IF(ISERROR(VLOOKUP(AB1963,[3]DropTable!$A:$A,1,0)),"드랍없음",""))</f>
        <v/>
      </c>
      <c r="AE1963" t="str">
        <f>IF(ISBLANK(AD1963),"",IF(ISERROR(VLOOKUP(AD1963,[3]DropTable!$A:$A,1,0)),"드랍없음",""))</f>
        <v/>
      </c>
      <c r="AG1963">
        <v>9.8000000000000007</v>
      </c>
      <c r="AH1963">
        <v>1</v>
      </c>
    </row>
    <row r="1964" spans="1:34" x14ac:dyDescent="0.3">
      <c r="A1964">
        <v>17</v>
      </c>
      <c r="B1964">
        <v>23</v>
      </c>
      <c r="C1964">
        <f>IF(OR($L1964=TRUE,$A1964=0,MOD($A1964,ChapterTable!$S$20)&lt;&gt;0),
MAX(0,INT(($B1964+ChapterTable!$Q$26+VLOOKUP(SUBSTITUTE(C$1,"성장단계","")&amp;"단계오프셋",ChapterTable!$S:$T,2,0))/ChapterTable!$Q$23)),
MAX(0,INT(($B1964+ChapterTable!$S$26+VLOOKUP(SUBSTITUTE(C$1,"성장단계","")&amp;"보스단계오프셋",ChapterTable!$S:$T,2,0))/ChapterTable!$S$23)))</f>
        <v>2</v>
      </c>
      <c r="D1964">
        <f>IF(OR($L1964=TRUE,$A1964=0,MOD($A1964,ChapterTable!$S$20)&lt;&gt;0),
MAX(0,INT(($B1964+ChapterTable!$Q$26+VLOOKUP(SUBSTITUTE(D$1,"성장단계","")&amp;"단계오프셋",ChapterTable!$S:$T,2,0))/ChapterTable!$Q$23)),
MAX(0,INT(($B1964+ChapterTable!$S$26+VLOOKUP(SUBSTITUTE(D$1,"성장단계","")&amp;"보스단계오프셋",ChapterTable!$S:$T,2,0))/ChapterTable!$S$23)))</f>
        <v>2</v>
      </c>
      <c r="E1964" s="1">
        <f ca="1">IF(AND($A1964=0,$B1964=1),
    VLOOKUP(1,ChapterTable!$1:$1048576,MATCH("최종"&amp;SUBSTITUTE(SUBSTITUTE(E$1,"standard",""),"|Float",""),ChapterTable!$1:$1,0),0)*ChapterTable!$Q$17,
  IF(AND($A1964=0,$B1964=0),
    E1965,
  IF($B1964=0,
    VLOOKUP($A1964,ChapterTable!$1:$1048576,MATCH("최종"&amp;SUBSTITUTE(SUBSTITUTE(E$1,"standard",""),"|Float",""),ChapterTable!$1:$1,0),0),
  IF($B1964=1,
    IF($L1964=FALSE,
      VLOOKUP($A1964,ChapterTable!$1:$1048576,MATCH("최종"&amp;SUBSTITUTE(SUBSTITUTE(E$1,"standard",""),"|Float",""),ChapterTable!$1:$1,0),0),
      VLOOKUP($A1964-ChapterTable!$Q$11,ChapterTable!$1:$1048576,MATCH("최종"&amp;SUBSTITUTE(SUBSTITUTE(E$1,"standard",""),"|Float",""),ChapterTable!$1:$1,0),0)*ChapterTable!$Q$14
    ),
  OFFSET(E1964,-$B1964+IF($L1964,1,0),0)*
    (VLOOKUP(SUBSTITUTE(SUBSTITUTE(E$1,"standard",""),"|Float","")&amp;"인게임누적곱배수",ChapterTable!$S:$T,2,0)^C1964
    +VLOOKUP(SUBSTITUTE(SUBSTITUTE(E$1,"standard",""),"|Float","")&amp;"인게임누적합배수",ChapterTable!$S:$T,2,0)*C1964)
  )
  )
  )
)</f>
        <v>113896.20088806152</v>
      </c>
      <c r="F1964" s="1">
        <f ca="1">IF(AND($A1964=0,$B1964=1),
    VLOOKUP(1,ChapterTable!$1:$1048576,MATCH("최종"&amp;SUBSTITUTE(SUBSTITUTE(F$1,"standard",""),"|Float",""),ChapterTable!$1:$1,0),0)*ChapterTable!$Q$17,
  IF(AND($A1964=0,$B1964=0),
    F1965,
  IF($B1964=0,
    VLOOKUP($A1964,ChapterTable!$1:$1048576,MATCH("최종"&amp;SUBSTITUTE(SUBSTITUTE(F$1,"standard",""),"|Float",""),ChapterTable!$1:$1,0),0),
  IF($B1964=1,
    IF($L1964=FALSE,
      VLOOKUP($A1964,ChapterTable!$1:$1048576,MATCH("최종"&amp;SUBSTITUTE(SUBSTITUTE(F$1,"standard",""),"|Float",""),ChapterTable!$1:$1,0),0),
      VLOOKUP($A1964-ChapterTable!$Q$11,ChapterTable!$1:$1048576,MATCH("최종"&amp;SUBSTITUTE(SUBSTITUTE(F$1,"standard",""),"|Float",""),ChapterTable!$1:$1,0),0)*ChapterTable!$Q$14
    ),
  OFFSET(F1964,-$B1964+IF($L1964,1,0),0)*
    (VLOOKUP(SUBSTITUTE(SUBSTITUTE(F$1,"standard",""),"|Float","")&amp;"인게임누적곱배수",ChapterTable!$S:$T,2,0)^D1964
    +VLOOKUP(SUBSTITUTE(SUBSTITUTE(F$1,"standard",""),"|Float","")&amp;"인게임누적합배수",ChapterTable!$S:$T,2,0)*D1964)
  )
  )
  )
)</f>
        <v>52109.372955322266</v>
      </c>
      <c r="G1964" t="s">
        <v>76</v>
      </c>
      <c r="J1964" t="str">
        <f>IF(ISBLANK(I1964),"",
IFERROR(VLOOKUP(I1964,[1]StringTable!$1:$1048576,MATCH([1]StringTable!$B$1,[1]StringTable!$1:$1,0),0),
IFERROR(VLOOKUP(I1964,[1]InApkStringTable!$1:$1048576,MATCH([1]InApkStringTable!$B$1,[1]InApkStringTable!$1:$1,0),0),
"스트링없음")))</f>
        <v/>
      </c>
      <c r="L1964" t="b">
        <v>1</v>
      </c>
      <c r="N1964" t="str">
        <f>IF(ISBLANK(M1964),"",IF(ISERROR(VLOOKUP(M1964,MapTable!$A:$A,1,0)),"맵없음",""))</f>
        <v/>
      </c>
      <c r="O1964">
        <f t="shared" si="121"/>
        <v>3</v>
      </c>
      <c r="Q1964">
        <f t="shared" si="122"/>
        <v>3</v>
      </c>
      <c r="R1964" t="b">
        <f t="shared" ca="1" si="123"/>
        <v>0</v>
      </c>
      <c r="T1964" t="b">
        <f t="shared" ca="1" si="124"/>
        <v>0</v>
      </c>
      <c r="X1964" t="str">
        <f>IF(ISBLANK(W1964),"",
IF(ISERROR(FIND(",",W1964)),
  IF(ISERROR(VLOOKUP(W1964,MapTable!$A:$A,1,0)),"맵없음",
  ""),
IF(ISERROR(FIND(",",W1964,FIND(",",W1964)+1)),
  IF(OR(ISERROR(VLOOKUP(LEFT(W1964,FIND(",",W1964)-1),MapTable!$A:$A,1,0)),ISERROR(VLOOKUP(TRIM(MID(W1964,FIND(",",W1964)+1,999)),MapTable!$A:$A,1,0))),"맵없음",
  ""),
IF(ISERROR(FIND(",",W1964,FIND(",",W1964,FIND(",",W1964)+1)+1)),
  IF(OR(ISERROR(VLOOKUP(LEFT(W1964,FIND(",",W1964)-1),MapTable!$A:$A,1,0)),ISERROR(VLOOKUP(TRIM(MID(W1964,FIND(",",W1964)+1,FIND(",",W1964,FIND(",",W1964)+1)-FIND(",",W1964)-1)),MapTable!$A:$A,1,0)),ISERROR(VLOOKUP(TRIM(MID(W1964,FIND(",",W1964,FIND(",",W1964)+1)+1,999)),MapTable!$A:$A,1,0))),"맵없음",
  ""),
IF(ISERROR(FIND(",",W1964,FIND(",",W1964,FIND(",",W1964,FIND(",",W1964)+1)+1)+1)),
  IF(OR(ISERROR(VLOOKUP(LEFT(W1964,FIND(",",W1964)-1),MapTable!$A:$A,1,0)),ISERROR(VLOOKUP(TRIM(MID(W1964,FIND(",",W1964)+1,FIND(",",W1964,FIND(",",W1964)+1)-FIND(",",W1964)-1)),MapTable!$A:$A,1,0)),ISERROR(VLOOKUP(TRIM(MID(W1964,FIND(",",W1964,FIND(",",W1964)+1)+1,FIND(",",W1964,FIND(",",W1964,FIND(",",W1964)+1)+1)-FIND(",",W1964,FIND(",",W1964)+1)-1)),MapTable!$A:$A,1,0)),ISERROR(VLOOKUP(TRIM(MID(W1964,FIND(",",W1964,FIND(",",W1964,FIND(",",W1964)+1)+1)+1,999)),MapTable!$A:$A,1,0))),"맵없음",
  ""),
)))))</f>
        <v/>
      </c>
      <c r="AC1964" t="str">
        <f>IF(ISBLANK(AB1964),"",IF(ISERROR(VLOOKUP(AB1964,[3]DropTable!$A:$A,1,0)),"드랍없음",""))</f>
        <v/>
      </c>
      <c r="AE1964" t="str">
        <f>IF(ISBLANK(AD1964),"",IF(ISERROR(VLOOKUP(AD1964,[3]DropTable!$A:$A,1,0)),"드랍없음",""))</f>
        <v/>
      </c>
      <c r="AG1964">
        <v>9.8000000000000007</v>
      </c>
      <c r="AH1964">
        <v>1</v>
      </c>
    </row>
    <row r="1965" spans="1:34" x14ac:dyDescent="0.3">
      <c r="A1965">
        <v>17</v>
      </c>
      <c r="B1965">
        <v>24</v>
      </c>
      <c r="C1965">
        <f>IF(OR($L1965=TRUE,$A1965=0,MOD($A1965,ChapterTable!$S$20)&lt;&gt;0),
MAX(0,INT(($B1965+ChapterTable!$Q$26+VLOOKUP(SUBSTITUTE(C$1,"성장단계","")&amp;"단계오프셋",ChapterTable!$S:$T,2,0))/ChapterTable!$Q$23)),
MAX(0,INT(($B1965+ChapterTable!$S$26+VLOOKUP(SUBSTITUTE(C$1,"성장단계","")&amp;"보스단계오프셋",ChapterTable!$S:$T,2,0))/ChapterTable!$S$23)))</f>
        <v>2</v>
      </c>
      <c r="D1965">
        <f>IF(OR($L1965=TRUE,$A1965=0,MOD($A1965,ChapterTable!$S$20)&lt;&gt;0),
MAX(0,INT(($B1965+ChapterTable!$Q$26+VLOOKUP(SUBSTITUTE(D$1,"성장단계","")&amp;"단계오프셋",ChapterTable!$S:$T,2,0))/ChapterTable!$Q$23)),
MAX(0,INT(($B1965+ChapterTable!$S$26+VLOOKUP(SUBSTITUTE(D$1,"성장단계","")&amp;"보스단계오프셋",ChapterTable!$S:$T,2,0))/ChapterTable!$S$23)))</f>
        <v>2</v>
      </c>
      <c r="E1965" s="1">
        <f ca="1">IF(AND($A1965=0,$B1965=1),
    VLOOKUP(1,ChapterTable!$1:$1048576,MATCH("최종"&amp;SUBSTITUTE(SUBSTITUTE(E$1,"standard",""),"|Float",""),ChapterTable!$1:$1,0),0)*ChapterTable!$Q$17,
  IF(AND($A1965=0,$B1965=0),
    E1966,
  IF($B1965=0,
    VLOOKUP($A1965,ChapterTable!$1:$1048576,MATCH("최종"&amp;SUBSTITUTE(SUBSTITUTE(E$1,"standard",""),"|Float",""),ChapterTable!$1:$1,0),0),
  IF($B1965=1,
    IF($L1965=FALSE,
      VLOOKUP($A1965,ChapterTable!$1:$1048576,MATCH("최종"&amp;SUBSTITUTE(SUBSTITUTE(E$1,"standard",""),"|Float",""),ChapterTable!$1:$1,0),0),
      VLOOKUP($A1965-ChapterTable!$Q$11,ChapterTable!$1:$1048576,MATCH("최종"&amp;SUBSTITUTE(SUBSTITUTE(E$1,"standard",""),"|Float",""),ChapterTable!$1:$1,0),0)*ChapterTable!$Q$14
    ),
  OFFSET(E1965,-$B1965+IF($L1965,1,0),0)*
    (VLOOKUP(SUBSTITUTE(SUBSTITUTE(E$1,"standard",""),"|Float","")&amp;"인게임누적곱배수",ChapterTable!$S:$T,2,0)^C1965
    +VLOOKUP(SUBSTITUTE(SUBSTITUTE(E$1,"standard",""),"|Float","")&amp;"인게임누적합배수",ChapterTable!$S:$T,2,0)*C1965)
  )
  )
  )
)</f>
        <v>113896.20088806152</v>
      </c>
      <c r="F1965" s="1">
        <f ca="1">IF(AND($A1965=0,$B1965=1),
    VLOOKUP(1,ChapterTable!$1:$1048576,MATCH("최종"&amp;SUBSTITUTE(SUBSTITUTE(F$1,"standard",""),"|Float",""),ChapterTable!$1:$1,0),0)*ChapterTable!$Q$17,
  IF(AND($A1965=0,$B1965=0),
    F1966,
  IF($B1965=0,
    VLOOKUP($A1965,ChapterTable!$1:$1048576,MATCH("최종"&amp;SUBSTITUTE(SUBSTITUTE(F$1,"standard",""),"|Float",""),ChapterTable!$1:$1,0),0),
  IF($B1965=1,
    IF($L1965=FALSE,
      VLOOKUP($A1965,ChapterTable!$1:$1048576,MATCH("최종"&amp;SUBSTITUTE(SUBSTITUTE(F$1,"standard",""),"|Float",""),ChapterTable!$1:$1,0),0),
      VLOOKUP($A1965-ChapterTable!$Q$11,ChapterTable!$1:$1048576,MATCH("최종"&amp;SUBSTITUTE(SUBSTITUTE(F$1,"standard",""),"|Float",""),ChapterTable!$1:$1,0),0)*ChapterTable!$Q$14
    ),
  OFFSET(F1965,-$B1965+IF($L1965,1,0),0)*
    (VLOOKUP(SUBSTITUTE(SUBSTITUTE(F$1,"standard",""),"|Float","")&amp;"인게임누적곱배수",ChapterTable!$S:$T,2,0)^D1965
    +VLOOKUP(SUBSTITUTE(SUBSTITUTE(F$1,"standard",""),"|Float","")&amp;"인게임누적합배수",ChapterTable!$S:$T,2,0)*D1965)
  )
  )
  )
)</f>
        <v>52109.372955322266</v>
      </c>
      <c r="G1965" t="s">
        <v>76</v>
      </c>
      <c r="J1965" t="str">
        <f>IF(ISBLANK(I1965),"",
IFERROR(VLOOKUP(I1965,[1]StringTable!$1:$1048576,MATCH([1]StringTable!$B$1,[1]StringTable!$1:$1,0),0),
IFERROR(VLOOKUP(I1965,[1]InApkStringTable!$1:$1048576,MATCH([1]InApkStringTable!$B$1,[1]InApkStringTable!$1:$1,0),0),
"스트링없음")))</f>
        <v/>
      </c>
      <c r="L1965" t="b">
        <v>1</v>
      </c>
      <c r="N1965" t="str">
        <f>IF(ISBLANK(M1965),"",IF(ISERROR(VLOOKUP(M1965,MapTable!$A:$A,1,0)),"맵없음",""))</f>
        <v/>
      </c>
      <c r="O1965">
        <f t="shared" si="121"/>
        <v>3</v>
      </c>
      <c r="Q1965">
        <f t="shared" si="122"/>
        <v>3</v>
      </c>
      <c r="R1965" t="b">
        <f t="shared" ca="1" si="123"/>
        <v>0</v>
      </c>
      <c r="T1965" t="b">
        <f t="shared" ca="1" si="124"/>
        <v>0</v>
      </c>
      <c r="X1965" t="str">
        <f>IF(ISBLANK(W1965),"",
IF(ISERROR(FIND(",",W1965)),
  IF(ISERROR(VLOOKUP(W1965,MapTable!$A:$A,1,0)),"맵없음",
  ""),
IF(ISERROR(FIND(",",W1965,FIND(",",W1965)+1)),
  IF(OR(ISERROR(VLOOKUP(LEFT(W1965,FIND(",",W1965)-1),MapTable!$A:$A,1,0)),ISERROR(VLOOKUP(TRIM(MID(W1965,FIND(",",W1965)+1,999)),MapTable!$A:$A,1,0))),"맵없음",
  ""),
IF(ISERROR(FIND(",",W1965,FIND(",",W1965,FIND(",",W1965)+1)+1)),
  IF(OR(ISERROR(VLOOKUP(LEFT(W1965,FIND(",",W1965)-1),MapTable!$A:$A,1,0)),ISERROR(VLOOKUP(TRIM(MID(W1965,FIND(",",W1965)+1,FIND(",",W1965,FIND(",",W1965)+1)-FIND(",",W1965)-1)),MapTable!$A:$A,1,0)),ISERROR(VLOOKUP(TRIM(MID(W1965,FIND(",",W1965,FIND(",",W1965)+1)+1,999)),MapTable!$A:$A,1,0))),"맵없음",
  ""),
IF(ISERROR(FIND(",",W1965,FIND(",",W1965,FIND(",",W1965,FIND(",",W1965)+1)+1)+1)),
  IF(OR(ISERROR(VLOOKUP(LEFT(W1965,FIND(",",W1965)-1),MapTable!$A:$A,1,0)),ISERROR(VLOOKUP(TRIM(MID(W1965,FIND(",",W1965)+1,FIND(",",W1965,FIND(",",W1965)+1)-FIND(",",W1965)-1)),MapTable!$A:$A,1,0)),ISERROR(VLOOKUP(TRIM(MID(W1965,FIND(",",W1965,FIND(",",W1965)+1)+1,FIND(",",W1965,FIND(",",W1965,FIND(",",W1965)+1)+1)-FIND(",",W1965,FIND(",",W1965)+1)-1)),MapTable!$A:$A,1,0)),ISERROR(VLOOKUP(TRIM(MID(W1965,FIND(",",W1965,FIND(",",W1965,FIND(",",W1965)+1)+1)+1,999)),MapTable!$A:$A,1,0))),"맵없음",
  ""),
)))))</f>
        <v/>
      </c>
      <c r="AC1965" t="str">
        <f>IF(ISBLANK(AB1965),"",IF(ISERROR(VLOOKUP(AB1965,[3]DropTable!$A:$A,1,0)),"드랍없음",""))</f>
        <v/>
      </c>
      <c r="AE1965" t="str">
        <f>IF(ISBLANK(AD1965),"",IF(ISERROR(VLOOKUP(AD1965,[3]DropTable!$A:$A,1,0)),"드랍없음",""))</f>
        <v/>
      </c>
      <c r="AG1965">
        <v>9.8000000000000007</v>
      </c>
      <c r="AH1965">
        <v>1</v>
      </c>
    </row>
    <row r="1966" spans="1:34" x14ac:dyDescent="0.3">
      <c r="A1966">
        <v>17</v>
      </c>
      <c r="B1966">
        <v>25</v>
      </c>
      <c r="C1966">
        <f>IF(OR($L1966=TRUE,$A1966=0,MOD($A1966,ChapterTable!$S$20)&lt;&gt;0),
MAX(0,INT(($B1966+ChapterTable!$Q$26+VLOOKUP(SUBSTITUTE(C$1,"성장단계","")&amp;"단계오프셋",ChapterTable!$S:$T,2,0))/ChapterTable!$Q$23)),
MAX(0,INT(($B1966+ChapterTable!$S$26+VLOOKUP(SUBSTITUTE(C$1,"성장단계","")&amp;"보스단계오프셋",ChapterTable!$S:$T,2,0))/ChapterTable!$S$23)))</f>
        <v>2</v>
      </c>
      <c r="D1966">
        <f>IF(OR($L1966=TRUE,$A1966=0,MOD($A1966,ChapterTable!$S$20)&lt;&gt;0),
MAX(0,INT(($B1966+ChapterTable!$Q$26+VLOOKUP(SUBSTITUTE(D$1,"성장단계","")&amp;"단계오프셋",ChapterTable!$S:$T,2,0))/ChapterTable!$Q$23)),
MAX(0,INT(($B1966+ChapterTable!$S$26+VLOOKUP(SUBSTITUTE(D$1,"성장단계","")&amp;"보스단계오프셋",ChapterTable!$S:$T,2,0))/ChapterTable!$S$23)))</f>
        <v>2</v>
      </c>
      <c r="E1966" s="1">
        <f ca="1">IF(AND($A1966=0,$B1966=1),
    VLOOKUP(1,ChapterTable!$1:$1048576,MATCH("최종"&amp;SUBSTITUTE(SUBSTITUTE(E$1,"standard",""),"|Float",""),ChapterTable!$1:$1,0),0)*ChapterTable!$Q$17,
  IF(AND($A1966=0,$B1966=0),
    E1967,
  IF($B1966=0,
    VLOOKUP($A1966,ChapterTable!$1:$1048576,MATCH("최종"&amp;SUBSTITUTE(SUBSTITUTE(E$1,"standard",""),"|Float",""),ChapterTable!$1:$1,0),0),
  IF($B1966=1,
    IF($L1966=FALSE,
      VLOOKUP($A1966,ChapterTable!$1:$1048576,MATCH("최종"&amp;SUBSTITUTE(SUBSTITUTE(E$1,"standard",""),"|Float",""),ChapterTable!$1:$1,0),0),
      VLOOKUP($A1966-ChapterTable!$Q$11,ChapterTable!$1:$1048576,MATCH("최종"&amp;SUBSTITUTE(SUBSTITUTE(E$1,"standard",""),"|Float",""),ChapterTable!$1:$1,0),0)*ChapterTable!$Q$14
    ),
  OFFSET(E1966,-$B1966+IF($L1966,1,0),0)*
    (VLOOKUP(SUBSTITUTE(SUBSTITUTE(E$1,"standard",""),"|Float","")&amp;"인게임누적곱배수",ChapterTable!$S:$T,2,0)^C1966
    +VLOOKUP(SUBSTITUTE(SUBSTITUTE(E$1,"standard",""),"|Float","")&amp;"인게임누적합배수",ChapterTable!$S:$T,2,0)*C1966)
  )
  )
  )
)</f>
        <v>113896.20088806152</v>
      </c>
      <c r="F1966" s="1">
        <f ca="1">IF(AND($A1966=0,$B1966=1),
    VLOOKUP(1,ChapterTable!$1:$1048576,MATCH("최종"&amp;SUBSTITUTE(SUBSTITUTE(F$1,"standard",""),"|Float",""),ChapterTable!$1:$1,0),0)*ChapterTable!$Q$17,
  IF(AND($A1966=0,$B1966=0),
    F1967,
  IF($B1966=0,
    VLOOKUP($A1966,ChapterTable!$1:$1048576,MATCH("최종"&amp;SUBSTITUTE(SUBSTITUTE(F$1,"standard",""),"|Float",""),ChapterTable!$1:$1,0),0),
  IF($B1966=1,
    IF($L1966=FALSE,
      VLOOKUP($A1966,ChapterTable!$1:$1048576,MATCH("최종"&amp;SUBSTITUTE(SUBSTITUTE(F$1,"standard",""),"|Float",""),ChapterTable!$1:$1,0),0),
      VLOOKUP($A1966-ChapterTable!$Q$11,ChapterTable!$1:$1048576,MATCH("최종"&amp;SUBSTITUTE(SUBSTITUTE(F$1,"standard",""),"|Float",""),ChapterTable!$1:$1,0),0)*ChapterTable!$Q$14
    ),
  OFFSET(F1966,-$B1966+IF($L1966,1,0),0)*
    (VLOOKUP(SUBSTITUTE(SUBSTITUTE(F$1,"standard",""),"|Float","")&amp;"인게임누적곱배수",ChapterTable!$S:$T,2,0)^D1966
    +VLOOKUP(SUBSTITUTE(SUBSTITUTE(F$1,"standard",""),"|Float","")&amp;"인게임누적합배수",ChapterTable!$S:$T,2,0)*D1966)
  )
  )
  )
)</f>
        <v>52109.372955322266</v>
      </c>
      <c r="G1966" t="s">
        <v>76</v>
      </c>
      <c r="J1966" t="str">
        <f>IF(ISBLANK(I1966),"",
IFERROR(VLOOKUP(I1966,[1]StringTable!$1:$1048576,MATCH([1]StringTable!$B$1,[1]StringTable!$1:$1,0),0),
IFERROR(VLOOKUP(I1966,[1]InApkStringTable!$1:$1048576,MATCH([1]InApkStringTable!$B$1,[1]InApkStringTable!$1:$1,0),0),
"스트링없음")))</f>
        <v/>
      </c>
      <c r="L1966" t="b">
        <v>1</v>
      </c>
      <c r="N1966" t="str">
        <f>IF(ISBLANK(M1966),"",IF(ISERROR(VLOOKUP(M1966,MapTable!$A:$A,1,0)),"맵없음",""))</f>
        <v/>
      </c>
      <c r="O1966">
        <f t="shared" si="121"/>
        <v>11</v>
      </c>
      <c r="Q1966">
        <f t="shared" si="122"/>
        <v>11</v>
      </c>
      <c r="R1966" t="b">
        <f t="shared" ca="1" si="123"/>
        <v>0</v>
      </c>
      <c r="T1966" t="b">
        <f t="shared" ca="1" si="124"/>
        <v>0</v>
      </c>
      <c r="X1966" t="str">
        <f>IF(ISBLANK(W1966),"",
IF(ISERROR(FIND(",",W1966)),
  IF(ISERROR(VLOOKUP(W1966,MapTable!$A:$A,1,0)),"맵없음",
  ""),
IF(ISERROR(FIND(",",W1966,FIND(",",W1966)+1)),
  IF(OR(ISERROR(VLOOKUP(LEFT(W1966,FIND(",",W1966)-1),MapTable!$A:$A,1,0)),ISERROR(VLOOKUP(TRIM(MID(W1966,FIND(",",W1966)+1,999)),MapTable!$A:$A,1,0))),"맵없음",
  ""),
IF(ISERROR(FIND(",",W1966,FIND(",",W1966,FIND(",",W1966)+1)+1)),
  IF(OR(ISERROR(VLOOKUP(LEFT(W1966,FIND(",",W1966)-1),MapTable!$A:$A,1,0)),ISERROR(VLOOKUP(TRIM(MID(W1966,FIND(",",W1966)+1,FIND(",",W1966,FIND(",",W1966)+1)-FIND(",",W1966)-1)),MapTable!$A:$A,1,0)),ISERROR(VLOOKUP(TRIM(MID(W1966,FIND(",",W1966,FIND(",",W1966)+1)+1,999)),MapTable!$A:$A,1,0))),"맵없음",
  ""),
IF(ISERROR(FIND(",",W1966,FIND(",",W1966,FIND(",",W1966,FIND(",",W1966)+1)+1)+1)),
  IF(OR(ISERROR(VLOOKUP(LEFT(W1966,FIND(",",W1966)-1),MapTable!$A:$A,1,0)),ISERROR(VLOOKUP(TRIM(MID(W1966,FIND(",",W1966)+1,FIND(",",W1966,FIND(",",W1966)+1)-FIND(",",W1966)-1)),MapTable!$A:$A,1,0)),ISERROR(VLOOKUP(TRIM(MID(W1966,FIND(",",W1966,FIND(",",W1966)+1)+1,FIND(",",W1966,FIND(",",W1966,FIND(",",W1966)+1)+1)-FIND(",",W1966,FIND(",",W1966)+1)-1)),MapTable!$A:$A,1,0)),ISERROR(VLOOKUP(TRIM(MID(W1966,FIND(",",W1966,FIND(",",W1966,FIND(",",W1966)+1)+1)+1,999)),MapTable!$A:$A,1,0))),"맵없음",
  ""),
)))))</f>
        <v/>
      </c>
      <c r="AC1966" t="str">
        <f>IF(ISBLANK(AB1966),"",IF(ISERROR(VLOOKUP(AB1966,[3]DropTable!$A:$A,1,0)),"드랍없음",""))</f>
        <v/>
      </c>
      <c r="AE1966" t="str">
        <f>IF(ISBLANK(AD1966),"",IF(ISERROR(VLOOKUP(AD1966,[3]DropTable!$A:$A,1,0)),"드랍없음",""))</f>
        <v/>
      </c>
      <c r="AG1966">
        <v>9.8000000000000007</v>
      </c>
      <c r="AH1966">
        <v>1</v>
      </c>
    </row>
    <row r="1967" spans="1:34" x14ac:dyDescent="0.3">
      <c r="A1967">
        <v>17</v>
      </c>
      <c r="B1967">
        <v>26</v>
      </c>
      <c r="C1967">
        <f>IF(OR($L1967=TRUE,$A1967=0,MOD($A1967,ChapterTable!$S$20)&lt;&gt;0),
MAX(0,INT(($B1967+ChapterTable!$Q$26+VLOOKUP(SUBSTITUTE(C$1,"성장단계","")&amp;"단계오프셋",ChapterTable!$S:$T,2,0))/ChapterTable!$Q$23)),
MAX(0,INT(($B1967+ChapterTable!$S$26+VLOOKUP(SUBSTITUTE(C$1,"성장단계","")&amp;"보스단계오프셋",ChapterTable!$S:$T,2,0))/ChapterTable!$S$23)))</f>
        <v>3</v>
      </c>
      <c r="D1967">
        <f>IF(OR($L1967=TRUE,$A1967=0,MOD($A1967,ChapterTable!$S$20)&lt;&gt;0),
MAX(0,INT(($B1967+ChapterTable!$Q$26+VLOOKUP(SUBSTITUTE(D$1,"성장단계","")&amp;"단계오프셋",ChapterTable!$S:$T,2,0))/ChapterTable!$Q$23)),
MAX(0,INT(($B1967+ChapterTable!$S$26+VLOOKUP(SUBSTITUTE(D$1,"성장단계","")&amp;"보스단계오프셋",ChapterTable!$S:$T,2,0))/ChapterTable!$S$23)))</f>
        <v>2</v>
      </c>
      <c r="E1967" s="1">
        <f ca="1">IF(AND($A1967=0,$B1967=1),
    VLOOKUP(1,ChapterTable!$1:$1048576,MATCH("최종"&amp;SUBSTITUTE(SUBSTITUTE(E$1,"standard",""),"|Float",""),ChapterTable!$1:$1,0),0)*ChapterTable!$Q$17,
  IF(AND($A1967=0,$B1967=0),
    E1968,
  IF($B1967=0,
    VLOOKUP($A1967,ChapterTable!$1:$1048576,MATCH("최종"&amp;SUBSTITUTE(SUBSTITUTE(E$1,"standard",""),"|Float",""),ChapterTable!$1:$1,0),0),
  IF($B1967=1,
    IF($L1967=FALSE,
      VLOOKUP($A1967,ChapterTable!$1:$1048576,MATCH("최종"&amp;SUBSTITUTE(SUBSTITUTE(E$1,"standard",""),"|Float",""),ChapterTable!$1:$1,0),0),
      VLOOKUP($A1967-ChapterTable!$Q$11,ChapterTable!$1:$1048576,MATCH("최종"&amp;SUBSTITUTE(SUBSTITUTE(E$1,"standard",""),"|Float",""),ChapterTable!$1:$1,0),0)*ChapterTable!$Q$14
    ),
  OFFSET(E1967,-$B1967+IF($L1967,1,0),0)*
    (VLOOKUP(SUBSTITUTE(SUBSTITUTE(E$1,"standard",""),"|Float","")&amp;"인게임누적곱배수",ChapterTable!$S:$T,2,0)^C1967
    +VLOOKUP(SUBSTITUTE(SUBSTITUTE(E$1,"standard",""),"|Float","")&amp;"인게임누적합배수",ChapterTable!$S:$T,2,0)*C1967)
  )
  )
  )
)</f>
        <v>137345.41871795652</v>
      </c>
      <c r="F1967" s="1">
        <f ca="1">IF(AND($A1967=0,$B1967=1),
    VLOOKUP(1,ChapterTable!$1:$1048576,MATCH("최종"&amp;SUBSTITUTE(SUBSTITUTE(F$1,"standard",""),"|Float",""),ChapterTable!$1:$1,0),0)*ChapterTable!$Q$17,
  IF(AND($A1967=0,$B1967=0),
    F1968,
  IF($B1967=0,
    VLOOKUP($A1967,ChapterTable!$1:$1048576,MATCH("최종"&amp;SUBSTITUTE(SUBSTITUTE(F$1,"standard",""),"|Float",""),ChapterTable!$1:$1,0),0),
  IF($B1967=1,
    IF($L1967=FALSE,
      VLOOKUP($A1967,ChapterTable!$1:$1048576,MATCH("최종"&amp;SUBSTITUTE(SUBSTITUTE(F$1,"standard",""),"|Float",""),ChapterTable!$1:$1,0),0),
      VLOOKUP($A1967-ChapterTable!$Q$11,ChapterTable!$1:$1048576,MATCH("최종"&amp;SUBSTITUTE(SUBSTITUTE(F$1,"standard",""),"|Float",""),ChapterTable!$1:$1,0),0)*ChapterTable!$Q$14
    ),
  OFFSET(F1967,-$B1967+IF($L1967,1,0),0)*
    (VLOOKUP(SUBSTITUTE(SUBSTITUTE(F$1,"standard",""),"|Float","")&amp;"인게임누적곱배수",ChapterTable!$S:$T,2,0)^D1967
    +VLOOKUP(SUBSTITUTE(SUBSTITUTE(F$1,"standard",""),"|Float","")&amp;"인게임누적합배수",ChapterTable!$S:$T,2,0)*D1967)
  )
  )
  )
)</f>
        <v>52109.372955322266</v>
      </c>
      <c r="G1967" t="s">
        <v>76</v>
      </c>
      <c r="J1967" t="str">
        <f>IF(ISBLANK(I1967),"",
IFERROR(VLOOKUP(I1967,[1]StringTable!$1:$1048576,MATCH([1]StringTable!$B$1,[1]StringTable!$1:$1,0),0),
IFERROR(VLOOKUP(I1967,[1]InApkStringTable!$1:$1048576,MATCH([1]InApkStringTable!$B$1,[1]InApkStringTable!$1:$1,0),0),
"스트링없음")))</f>
        <v/>
      </c>
      <c r="L1967" t="b">
        <v>1</v>
      </c>
      <c r="N1967" t="str">
        <f>IF(ISBLANK(M1967),"",IF(ISERROR(VLOOKUP(M1967,MapTable!$A:$A,1,0)),"맵없음",""))</f>
        <v/>
      </c>
      <c r="O1967">
        <f t="shared" si="121"/>
        <v>3</v>
      </c>
      <c r="Q1967">
        <f t="shared" si="122"/>
        <v>3</v>
      </c>
      <c r="R1967" t="b">
        <f t="shared" ca="1" si="123"/>
        <v>0</v>
      </c>
      <c r="T1967" t="b">
        <f t="shared" ca="1" si="124"/>
        <v>0</v>
      </c>
      <c r="X1967" t="str">
        <f>IF(ISBLANK(W1967),"",
IF(ISERROR(FIND(",",W1967)),
  IF(ISERROR(VLOOKUP(W1967,MapTable!$A:$A,1,0)),"맵없음",
  ""),
IF(ISERROR(FIND(",",W1967,FIND(",",W1967)+1)),
  IF(OR(ISERROR(VLOOKUP(LEFT(W1967,FIND(",",W1967)-1),MapTable!$A:$A,1,0)),ISERROR(VLOOKUP(TRIM(MID(W1967,FIND(",",W1967)+1,999)),MapTable!$A:$A,1,0))),"맵없음",
  ""),
IF(ISERROR(FIND(",",W1967,FIND(",",W1967,FIND(",",W1967)+1)+1)),
  IF(OR(ISERROR(VLOOKUP(LEFT(W1967,FIND(",",W1967)-1),MapTable!$A:$A,1,0)),ISERROR(VLOOKUP(TRIM(MID(W1967,FIND(",",W1967)+1,FIND(",",W1967,FIND(",",W1967)+1)-FIND(",",W1967)-1)),MapTable!$A:$A,1,0)),ISERROR(VLOOKUP(TRIM(MID(W1967,FIND(",",W1967,FIND(",",W1967)+1)+1,999)),MapTable!$A:$A,1,0))),"맵없음",
  ""),
IF(ISERROR(FIND(",",W1967,FIND(",",W1967,FIND(",",W1967,FIND(",",W1967)+1)+1)+1)),
  IF(OR(ISERROR(VLOOKUP(LEFT(W1967,FIND(",",W1967)-1),MapTable!$A:$A,1,0)),ISERROR(VLOOKUP(TRIM(MID(W1967,FIND(",",W1967)+1,FIND(",",W1967,FIND(",",W1967)+1)-FIND(",",W1967)-1)),MapTable!$A:$A,1,0)),ISERROR(VLOOKUP(TRIM(MID(W1967,FIND(",",W1967,FIND(",",W1967)+1)+1,FIND(",",W1967,FIND(",",W1967,FIND(",",W1967)+1)+1)-FIND(",",W1967,FIND(",",W1967)+1)-1)),MapTable!$A:$A,1,0)),ISERROR(VLOOKUP(TRIM(MID(W1967,FIND(",",W1967,FIND(",",W1967,FIND(",",W1967)+1)+1)+1,999)),MapTable!$A:$A,1,0))),"맵없음",
  ""),
)))))</f>
        <v/>
      </c>
      <c r="AC1967" t="str">
        <f>IF(ISBLANK(AB1967),"",IF(ISERROR(VLOOKUP(AB1967,[3]DropTable!$A:$A,1,0)),"드랍없음",""))</f>
        <v/>
      </c>
      <c r="AE1967" t="str">
        <f>IF(ISBLANK(AD1967),"",IF(ISERROR(VLOOKUP(AD1967,[3]DropTable!$A:$A,1,0)),"드랍없음",""))</f>
        <v/>
      </c>
      <c r="AG1967">
        <v>9.8000000000000007</v>
      </c>
      <c r="AH1967">
        <v>1</v>
      </c>
    </row>
    <row r="1968" spans="1:34" x14ac:dyDescent="0.3">
      <c r="A1968">
        <v>17</v>
      </c>
      <c r="B1968">
        <v>27</v>
      </c>
      <c r="C1968">
        <f>IF(OR($L1968=TRUE,$A1968=0,MOD($A1968,ChapterTable!$S$20)&lt;&gt;0),
MAX(0,INT(($B1968+ChapterTable!$Q$26+VLOOKUP(SUBSTITUTE(C$1,"성장단계","")&amp;"단계오프셋",ChapterTable!$S:$T,2,0))/ChapterTable!$Q$23)),
MAX(0,INT(($B1968+ChapterTable!$S$26+VLOOKUP(SUBSTITUTE(C$1,"성장단계","")&amp;"보스단계오프셋",ChapterTable!$S:$T,2,0))/ChapterTable!$S$23)))</f>
        <v>3</v>
      </c>
      <c r="D1968">
        <f>IF(OR($L1968=TRUE,$A1968=0,MOD($A1968,ChapterTable!$S$20)&lt;&gt;0),
MAX(0,INT(($B1968+ChapterTable!$Q$26+VLOOKUP(SUBSTITUTE(D$1,"성장단계","")&amp;"단계오프셋",ChapterTable!$S:$T,2,0))/ChapterTable!$Q$23)),
MAX(0,INT(($B1968+ChapterTable!$S$26+VLOOKUP(SUBSTITUTE(D$1,"성장단계","")&amp;"보스단계오프셋",ChapterTable!$S:$T,2,0))/ChapterTable!$S$23)))</f>
        <v>2</v>
      </c>
      <c r="E1968" s="1">
        <f ca="1">IF(AND($A1968=0,$B1968=1),
    VLOOKUP(1,ChapterTable!$1:$1048576,MATCH("최종"&amp;SUBSTITUTE(SUBSTITUTE(E$1,"standard",""),"|Float",""),ChapterTable!$1:$1,0),0)*ChapterTable!$Q$17,
  IF(AND($A1968=0,$B1968=0),
    E1969,
  IF($B1968=0,
    VLOOKUP($A1968,ChapterTable!$1:$1048576,MATCH("최종"&amp;SUBSTITUTE(SUBSTITUTE(E$1,"standard",""),"|Float",""),ChapterTable!$1:$1,0),0),
  IF($B1968=1,
    IF($L1968=FALSE,
      VLOOKUP($A1968,ChapterTable!$1:$1048576,MATCH("최종"&amp;SUBSTITUTE(SUBSTITUTE(E$1,"standard",""),"|Float",""),ChapterTable!$1:$1,0),0),
      VLOOKUP($A1968-ChapterTable!$Q$11,ChapterTable!$1:$1048576,MATCH("최종"&amp;SUBSTITUTE(SUBSTITUTE(E$1,"standard",""),"|Float",""),ChapterTable!$1:$1,0),0)*ChapterTable!$Q$14
    ),
  OFFSET(E1968,-$B1968+IF($L1968,1,0),0)*
    (VLOOKUP(SUBSTITUTE(SUBSTITUTE(E$1,"standard",""),"|Float","")&amp;"인게임누적곱배수",ChapterTable!$S:$T,2,0)^C1968
    +VLOOKUP(SUBSTITUTE(SUBSTITUTE(E$1,"standard",""),"|Float","")&amp;"인게임누적합배수",ChapterTable!$S:$T,2,0)*C1968)
  )
  )
  )
)</f>
        <v>137345.41871795652</v>
      </c>
      <c r="F1968" s="1">
        <f ca="1">IF(AND($A1968=0,$B1968=1),
    VLOOKUP(1,ChapterTable!$1:$1048576,MATCH("최종"&amp;SUBSTITUTE(SUBSTITUTE(F$1,"standard",""),"|Float",""),ChapterTable!$1:$1,0),0)*ChapterTable!$Q$17,
  IF(AND($A1968=0,$B1968=0),
    F1969,
  IF($B1968=0,
    VLOOKUP($A1968,ChapterTable!$1:$1048576,MATCH("최종"&amp;SUBSTITUTE(SUBSTITUTE(F$1,"standard",""),"|Float",""),ChapterTable!$1:$1,0),0),
  IF($B1968=1,
    IF($L1968=FALSE,
      VLOOKUP($A1968,ChapterTable!$1:$1048576,MATCH("최종"&amp;SUBSTITUTE(SUBSTITUTE(F$1,"standard",""),"|Float",""),ChapterTable!$1:$1,0),0),
      VLOOKUP($A1968-ChapterTable!$Q$11,ChapterTable!$1:$1048576,MATCH("최종"&amp;SUBSTITUTE(SUBSTITUTE(F$1,"standard",""),"|Float",""),ChapterTable!$1:$1,0),0)*ChapterTable!$Q$14
    ),
  OFFSET(F1968,-$B1968+IF($L1968,1,0),0)*
    (VLOOKUP(SUBSTITUTE(SUBSTITUTE(F$1,"standard",""),"|Float","")&amp;"인게임누적곱배수",ChapterTable!$S:$T,2,0)^D1968
    +VLOOKUP(SUBSTITUTE(SUBSTITUTE(F$1,"standard",""),"|Float","")&amp;"인게임누적합배수",ChapterTable!$S:$T,2,0)*D1968)
  )
  )
  )
)</f>
        <v>52109.372955322266</v>
      </c>
      <c r="G1968" t="s">
        <v>76</v>
      </c>
      <c r="J1968" t="str">
        <f>IF(ISBLANK(I1968),"",
IFERROR(VLOOKUP(I1968,[1]StringTable!$1:$1048576,MATCH([1]StringTable!$B$1,[1]StringTable!$1:$1,0),0),
IFERROR(VLOOKUP(I1968,[1]InApkStringTable!$1:$1048576,MATCH([1]InApkStringTable!$B$1,[1]InApkStringTable!$1:$1,0),0),
"스트링없음")))</f>
        <v/>
      </c>
      <c r="L1968" t="b">
        <v>1</v>
      </c>
      <c r="N1968" t="str">
        <f>IF(ISBLANK(M1968),"",IF(ISERROR(VLOOKUP(M1968,MapTable!$A:$A,1,0)),"맵없음",""))</f>
        <v/>
      </c>
      <c r="O1968">
        <f t="shared" si="121"/>
        <v>3</v>
      </c>
      <c r="Q1968">
        <f t="shared" si="122"/>
        <v>3</v>
      </c>
      <c r="R1968" t="b">
        <f t="shared" ca="1" si="123"/>
        <v>0</v>
      </c>
      <c r="T1968" t="b">
        <f t="shared" ca="1" si="124"/>
        <v>0</v>
      </c>
      <c r="X1968" t="str">
        <f>IF(ISBLANK(W1968),"",
IF(ISERROR(FIND(",",W1968)),
  IF(ISERROR(VLOOKUP(W1968,MapTable!$A:$A,1,0)),"맵없음",
  ""),
IF(ISERROR(FIND(",",W1968,FIND(",",W1968)+1)),
  IF(OR(ISERROR(VLOOKUP(LEFT(W1968,FIND(",",W1968)-1),MapTable!$A:$A,1,0)),ISERROR(VLOOKUP(TRIM(MID(W1968,FIND(",",W1968)+1,999)),MapTable!$A:$A,1,0))),"맵없음",
  ""),
IF(ISERROR(FIND(",",W1968,FIND(",",W1968,FIND(",",W1968)+1)+1)),
  IF(OR(ISERROR(VLOOKUP(LEFT(W1968,FIND(",",W1968)-1),MapTable!$A:$A,1,0)),ISERROR(VLOOKUP(TRIM(MID(W1968,FIND(",",W1968)+1,FIND(",",W1968,FIND(",",W1968)+1)-FIND(",",W1968)-1)),MapTable!$A:$A,1,0)),ISERROR(VLOOKUP(TRIM(MID(W1968,FIND(",",W1968,FIND(",",W1968)+1)+1,999)),MapTable!$A:$A,1,0))),"맵없음",
  ""),
IF(ISERROR(FIND(",",W1968,FIND(",",W1968,FIND(",",W1968,FIND(",",W1968)+1)+1)+1)),
  IF(OR(ISERROR(VLOOKUP(LEFT(W1968,FIND(",",W1968)-1),MapTable!$A:$A,1,0)),ISERROR(VLOOKUP(TRIM(MID(W1968,FIND(",",W1968)+1,FIND(",",W1968,FIND(",",W1968)+1)-FIND(",",W1968)-1)),MapTable!$A:$A,1,0)),ISERROR(VLOOKUP(TRIM(MID(W1968,FIND(",",W1968,FIND(",",W1968)+1)+1,FIND(",",W1968,FIND(",",W1968,FIND(",",W1968)+1)+1)-FIND(",",W1968,FIND(",",W1968)+1)-1)),MapTable!$A:$A,1,0)),ISERROR(VLOOKUP(TRIM(MID(W1968,FIND(",",W1968,FIND(",",W1968,FIND(",",W1968)+1)+1)+1,999)),MapTable!$A:$A,1,0))),"맵없음",
  ""),
)))))</f>
        <v/>
      </c>
      <c r="AC1968" t="str">
        <f>IF(ISBLANK(AB1968),"",IF(ISERROR(VLOOKUP(AB1968,[3]DropTable!$A:$A,1,0)),"드랍없음",""))</f>
        <v/>
      </c>
      <c r="AE1968" t="str">
        <f>IF(ISBLANK(AD1968),"",IF(ISERROR(VLOOKUP(AD1968,[3]DropTable!$A:$A,1,0)),"드랍없음",""))</f>
        <v/>
      </c>
      <c r="AG1968">
        <v>9.8000000000000007</v>
      </c>
      <c r="AH1968">
        <v>1</v>
      </c>
    </row>
    <row r="1969" spans="1:34" x14ac:dyDescent="0.3">
      <c r="A1969">
        <v>17</v>
      </c>
      <c r="B1969">
        <v>28</v>
      </c>
      <c r="C1969">
        <f>IF(OR($L1969=TRUE,$A1969=0,MOD($A1969,ChapterTable!$S$20)&lt;&gt;0),
MAX(0,INT(($B1969+ChapterTable!$Q$26+VLOOKUP(SUBSTITUTE(C$1,"성장단계","")&amp;"단계오프셋",ChapterTable!$S:$T,2,0))/ChapterTable!$Q$23)),
MAX(0,INT(($B1969+ChapterTable!$S$26+VLOOKUP(SUBSTITUTE(C$1,"성장단계","")&amp;"보스단계오프셋",ChapterTable!$S:$T,2,0))/ChapterTable!$S$23)))</f>
        <v>3</v>
      </c>
      <c r="D1969">
        <f>IF(OR($L1969=TRUE,$A1969=0,MOD($A1969,ChapterTable!$S$20)&lt;&gt;0),
MAX(0,INT(($B1969+ChapterTable!$Q$26+VLOOKUP(SUBSTITUTE(D$1,"성장단계","")&amp;"단계오프셋",ChapterTable!$S:$T,2,0))/ChapterTable!$Q$23)),
MAX(0,INT(($B1969+ChapterTable!$S$26+VLOOKUP(SUBSTITUTE(D$1,"성장단계","")&amp;"보스단계오프셋",ChapterTable!$S:$T,2,0))/ChapterTable!$S$23)))</f>
        <v>2</v>
      </c>
      <c r="E1969" s="1">
        <f ca="1">IF(AND($A1969=0,$B1969=1),
    VLOOKUP(1,ChapterTable!$1:$1048576,MATCH("최종"&amp;SUBSTITUTE(SUBSTITUTE(E$1,"standard",""),"|Float",""),ChapterTable!$1:$1,0),0)*ChapterTable!$Q$17,
  IF(AND($A1969=0,$B1969=0),
    E1970,
  IF($B1969=0,
    VLOOKUP($A1969,ChapterTable!$1:$1048576,MATCH("최종"&amp;SUBSTITUTE(SUBSTITUTE(E$1,"standard",""),"|Float",""),ChapterTable!$1:$1,0),0),
  IF($B1969=1,
    IF($L1969=FALSE,
      VLOOKUP($A1969,ChapterTable!$1:$1048576,MATCH("최종"&amp;SUBSTITUTE(SUBSTITUTE(E$1,"standard",""),"|Float",""),ChapterTable!$1:$1,0),0),
      VLOOKUP($A1969-ChapterTable!$Q$11,ChapterTable!$1:$1048576,MATCH("최종"&amp;SUBSTITUTE(SUBSTITUTE(E$1,"standard",""),"|Float",""),ChapterTable!$1:$1,0),0)*ChapterTable!$Q$14
    ),
  OFFSET(E1969,-$B1969+IF($L1969,1,0),0)*
    (VLOOKUP(SUBSTITUTE(SUBSTITUTE(E$1,"standard",""),"|Float","")&amp;"인게임누적곱배수",ChapterTable!$S:$T,2,0)^C1969
    +VLOOKUP(SUBSTITUTE(SUBSTITUTE(E$1,"standard",""),"|Float","")&amp;"인게임누적합배수",ChapterTable!$S:$T,2,0)*C1969)
  )
  )
  )
)</f>
        <v>137345.41871795652</v>
      </c>
      <c r="F1969" s="1">
        <f ca="1">IF(AND($A1969=0,$B1969=1),
    VLOOKUP(1,ChapterTable!$1:$1048576,MATCH("최종"&amp;SUBSTITUTE(SUBSTITUTE(F$1,"standard",""),"|Float",""),ChapterTable!$1:$1,0),0)*ChapterTable!$Q$17,
  IF(AND($A1969=0,$B1969=0),
    F1970,
  IF($B1969=0,
    VLOOKUP($A1969,ChapterTable!$1:$1048576,MATCH("최종"&amp;SUBSTITUTE(SUBSTITUTE(F$1,"standard",""),"|Float",""),ChapterTable!$1:$1,0),0),
  IF($B1969=1,
    IF($L1969=FALSE,
      VLOOKUP($A1969,ChapterTable!$1:$1048576,MATCH("최종"&amp;SUBSTITUTE(SUBSTITUTE(F$1,"standard",""),"|Float",""),ChapterTable!$1:$1,0),0),
      VLOOKUP($A1969-ChapterTable!$Q$11,ChapterTable!$1:$1048576,MATCH("최종"&amp;SUBSTITUTE(SUBSTITUTE(F$1,"standard",""),"|Float",""),ChapterTable!$1:$1,0),0)*ChapterTable!$Q$14
    ),
  OFFSET(F1969,-$B1969+IF($L1969,1,0),0)*
    (VLOOKUP(SUBSTITUTE(SUBSTITUTE(F$1,"standard",""),"|Float","")&amp;"인게임누적곱배수",ChapterTable!$S:$T,2,0)^D1969
    +VLOOKUP(SUBSTITUTE(SUBSTITUTE(F$1,"standard",""),"|Float","")&amp;"인게임누적합배수",ChapterTable!$S:$T,2,0)*D1969)
  )
  )
  )
)</f>
        <v>52109.372955322266</v>
      </c>
      <c r="G1969" t="s">
        <v>76</v>
      </c>
      <c r="J1969" t="str">
        <f>IF(ISBLANK(I1969),"",
IFERROR(VLOOKUP(I1969,[1]StringTable!$1:$1048576,MATCH([1]StringTable!$B$1,[1]StringTable!$1:$1,0),0),
IFERROR(VLOOKUP(I1969,[1]InApkStringTable!$1:$1048576,MATCH([1]InApkStringTable!$B$1,[1]InApkStringTable!$1:$1,0),0),
"스트링없음")))</f>
        <v/>
      </c>
      <c r="L1969" t="b">
        <v>1</v>
      </c>
      <c r="N1969" t="str">
        <f>IF(ISBLANK(M1969),"",IF(ISERROR(VLOOKUP(M1969,MapTable!$A:$A,1,0)),"맵없음",""))</f>
        <v/>
      </c>
      <c r="O1969">
        <f t="shared" si="121"/>
        <v>3</v>
      </c>
      <c r="Q1969">
        <f t="shared" si="122"/>
        <v>3</v>
      </c>
      <c r="R1969" t="b">
        <f t="shared" ca="1" si="123"/>
        <v>0</v>
      </c>
      <c r="T1969" t="b">
        <f t="shared" ca="1" si="124"/>
        <v>0</v>
      </c>
      <c r="X1969" t="str">
        <f>IF(ISBLANK(W1969),"",
IF(ISERROR(FIND(",",W1969)),
  IF(ISERROR(VLOOKUP(W1969,MapTable!$A:$A,1,0)),"맵없음",
  ""),
IF(ISERROR(FIND(",",W1969,FIND(",",W1969)+1)),
  IF(OR(ISERROR(VLOOKUP(LEFT(W1969,FIND(",",W1969)-1),MapTable!$A:$A,1,0)),ISERROR(VLOOKUP(TRIM(MID(W1969,FIND(",",W1969)+1,999)),MapTable!$A:$A,1,0))),"맵없음",
  ""),
IF(ISERROR(FIND(",",W1969,FIND(",",W1969,FIND(",",W1969)+1)+1)),
  IF(OR(ISERROR(VLOOKUP(LEFT(W1969,FIND(",",W1969)-1),MapTable!$A:$A,1,0)),ISERROR(VLOOKUP(TRIM(MID(W1969,FIND(",",W1969)+1,FIND(",",W1969,FIND(",",W1969)+1)-FIND(",",W1969)-1)),MapTable!$A:$A,1,0)),ISERROR(VLOOKUP(TRIM(MID(W1969,FIND(",",W1969,FIND(",",W1969)+1)+1,999)),MapTable!$A:$A,1,0))),"맵없음",
  ""),
IF(ISERROR(FIND(",",W1969,FIND(",",W1969,FIND(",",W1969,FIND(",",W1969)+1)+1)+1)),
  IF(OR(ISERROR(VLOOKUP(LEFT(W1969,FIND(",",W1969)-1),MapTable!$A:$A,1,0)),ISERROR(VLOOKUP(TRIM(MID(W1969,FIND(",",W1969)+1,FIND(",",W1969,FIND(",",W1969)+1)-FIND(",",W1969)-1)),MapTable!$A:$A,1,0)),ISERROR(VLOOKUP(TRIM(MID(W1969,FIND(",",W1969,FIND(",",W1969)+1)+1,FIND(",",W1969,FIND(",",W1969,FIND(",",W1969)+1)+1)-FIND(",",W1969,FIND(",",W1969)+1)-1)),MapTable!$A:$A,1,0)),ISERROR(VLOOKUP(TRIM(MID(W1969,FIND(",",W1969,FIND(",",W1969,FIND(",",W1969)+1)+1)+1,999)),MapTable!$A:$A,1,0))),"맵없음",
  ""),
)))))</f>
        <v/>
      </c>
      <c r="AC1969" t="str">
        <f>IF(ISBLANK(AB1969),"",IF(ISERROR(VLOOKUP(AB1969,[3]DropTable!$A:$A,1,0)),"드랍없음",""))</f>
        <v/>
      </c>
      <c r="AE1969" t="str">
        <f>IF(ISBLANK(AD1969),"",IF(ISERROR(VLOOKUP(AD1969,[3]DropTable!$A:$A,1,0)),"드랍없음",""))</f>
        <v/>
      </c>
      <c r="AG1969">
        <v>9.8000000000000007</v>
      </c>
      <c r="AH1969">
        <v>1</v>
      </c>
    </row>
    <row r="1970" spans="1:34" x14ac:dyDescent="0.3">
      <c r="A1970">
        <v>17</v>
      </c>
      <c r="B1970">
        <v>29</v>
      </c>
      <c r="C1970">
        <f>IF(OR($L1970=TRUE,$A1970=0,MOD($A1970,ChapterTable!$S$20)&lt;&gt;0),
MAX(0,INT(($B1970+ChapterTable!$Q$26+VLOOKUP(SUBSTITUTE(C$1,"성장단계","")&amp;"단계오프셋",ChapterTable!$S:$T,2,0))/ChapterTable!$Q$23)),
MAX(0,INT(($B1970+ChapterTable!$S$26+VLOOKUP(SUBSTITUTE(C$1,"성장단계","")&amp;"보스단계오프셋",ChapterTable!$S:$T,2,0))/ChapterTable!$S$23)))</f>
        <v>3</v>
      </c>
      <c r="D1970">
        <f>IF(OR($L1970=TRUE,$A1970=0,MOD($A1970,ChapterTable!$S$20)&lt;&gt;0),
MAX(0,INT(($B1970+ChapterTable!$Q$26+VLOOKUP(SUBSTITUTE(D$1,"성장단계","")&amp;"단계오프셋",ChapterTable!$S:$T,2,0))/ChapterTable!$Q$23)),
MAX(0,INT(($B1970+ChapterTable!$S$26+VLOOKUP(SUBSTITUTE(D$1,"성장단계","")&amp;"보스단계오프셋",ChapterTable!$S:$T,2,0))/ChapterTable!$S$23)))</f>
        <v>2</v>
      </c>
      <c r="E1970" s="1">
        <f ca="1">IF(AND($A1970=0,$B1970=1),
    VLOOKUP(1,ChapterTable!$1:$1048576,MATCH("최종"&amp;SUBSTITUTE(SUBSTITUTE(E$1,"standard",""),"|Float",""),ChapterTable!$1:$1,0),0)*ChapterTable!$Q$17,
  IF(AND($A1970=0,$B1970=0),
    E1971,
  IF($B1970=0,
    VLOOKUP($A1970,ChapterTable!$1:$1048576,MATCH("최종"&amp;SUBSTITUTE(SUBSTITUTE(E$1,"standard",""),"|Float",""),ChapterTable!$1:$1,0),0),
  IF($B1970=1,
    IF($L1970=FALSE,
      VLOOKUP($A1970,ChapterTable!$1:$1048576,MATCH("최종"&amp;SUBSTITUTE(SUBSTITUTE(E$1,"standard",""),"|Float",""),ChapterTable!$1:$1,0),0),
      VLOOKUP($A1970-ChapterTable!$Q$11,ChapterTable!$1:$1048576,MATCH("최종"&amp;SUBSTITUTE(SUBSTITUTE(E$1,"standard",""),"|Float",""),ChapterTable!$1:$1,0),0)*ChapterTable!$Q$14
    ),
  OFFSET(E1970,-$B1970+IF($L1970,1,0),0)*
    (VLOOKUP(SUBSTITUTE(SUBSTITUTE(E$1,"standard",""),"|Float","")&amp;"인게임누적곱배수",ChapterTable!$S:$T,2,0)^C1970
    +VLOOKUP(SUBSTITUTE(SUBSTITUTE(E$1,"standard",""),"|Float","")&amp;"인게임누적합배수",ChapterTable!$S:$T,2,0)*C1970)
  )
  )
  )
)</f>
        <v>137345.41871795652</v>
      </c>
      <c r="F1970" s="1">
        <f ca="1">IF(AND($A1970=0,$B1970=1),
    VLOOKUP(1,ChapterTable!$1:$1048576,MATCH("최종"&amp;SUBSTITUTE(SUBSTITUTE(F$1,"standard",""),"|Float",""),ChapterTable!$1:$1,0),0)*ChapterTable!$Q$17,
  IF(AND($A1970=0,$B1970=0),
    F1971,
  IF($B1970=0,
    VLOOKUP($A1970,ChapterTable!$1:$1048576,MATCH("최종"&amp;SUBSTITUTE(SUBSTITUTE(F$1,"standard",""),"|Float",""),ChapterTable!$1:$1,0),0),
  IF($B1970=1,
    IF($L1970=FALSE,
      VLOOKUP($A1970,ChapterTable!$1:$1048576,MATCH("최종"&amp;SUBSTITUTE(SUBSTITUTE(F$1,"standard",""),"|Float",""),ChapterTable!$1:$1,0),0),
      VLOOKUP($A1970-ChapterTable!$Q$11,ChapterTable!$1:$1048576,MATCH("최종"&amp;SUBSTITUTE(SUBSTITUTE(F$1,"standard",""),"|Float",""),ChapterTable!$1:$1,0),0)*ChapterTable!$Q$14
    ),
  OFFSET(F1970,-$B1970+IF($L1970,1,0),0)*
    (VLOOKUP(SUBSTITUTE(SUBSTITUTE(F$1,"standard",""),"|Float","")&amp;"인게임누적곱배수",ChapterTable!$S:$T,2,0)^D1970
    +VLOOKUP(SUBSTITUTE(SUBSTITUTE(F$1,"standard",""),"|Float","")&amp;"인게임누적합배수",ChapterTable!$S:$T,2,0)*D1970)
  )
  )
  )
)</f>
        <v>52109.372955322266</v>
      </c>
      <c r="G1970" t="s">
        <v>76</v>
      </c>
      <c r="J1970" t="str">
        <f>IF(ISBLANK(I1970),"",
IFERROR(VLOOKUP(I1970,[1]StringTable!$1:$1048576,MATCH([1]StringTable!$B$1,[1]StringTable!$1:$1,0),0),
IFERROR(VLOOKUP(I1970,[1]InApkStringTable!$1:$1048576,MATCH([1]InApkStringTable!$B$1,[1]InApkStringTable!$1:$1,0),0),
"스트링없음")))</f>
        <v/>
      </c>
      <c r="L1970" t="b">
        <v>1</v>
      </c>
      <c r="N1970" t="str">
        <f>IF(ISBLANK(M1970),"",IF(ISERROR(VLOOKUP(M1970,MapTable!$A:$A,1,0)),"맵없음",""))</f>
        <v/>
      </c>
      <c r="O1970">
        <f t="shared" si="121"/>
        <v>93</v>
      </c>
      <c r="Q1970">
        <f t="shared" si="122"/>
        <v>93</v>
      </c>
      <c r="R1970" t="b">
        <f t="shared" ca="1" si="123"/>
        <v>1</v>
      </c>
      <c r="T1970" t="b">
        <f t="shared" ca="1" si="124"/>
        <v>1</v>
      </c>
      <c r="X1970" t="str">
        <f>IF(ISBLANK(W1970),"",
IF(ISERROR(FIND(",",W1970)),
  IF(ISERROR(VLOOKUP(W1970,MapTable!$A:$A,1,0)),"맵없음",
  ""),
IF(ISERROR(FIND(",",W1970,FIND(",",W1970)+1)),
  IF(OR(ISERROR(VLOOKUP(LEFT(W1970,FIND(",",W1970)-1),MapTable!$A:$A,1,0)),ISERROR(VLOOKUP(TRIM(MID(W1970,FIND(",",W1970)+1,999)),MapTable!$A:$A,1,0))),"맵없음",
  ""),
IF(ISERROR(FIND(",",W1970,FIND(",",W1970,FIND(",",W1970)+1)+1)),
  IF(OR(ISERROR(VLOOKUP(LEFT(W1970,FIND(",",W1970)-1),MapTable!$A:$A,1,0)),ISERROR(VLOOKUP(TRIM(MID(W1970,FIND(",",W1970)+1,FIND(",",W1970,FIND(",",W1970)+1)-FIND(",",W1970)-1)),MapTable!$A:$A,1,0)),ISERROR(VLOOKUP(TRIM(MID(W1970,FIND(",",W1970,FIND(",",W1970)+1)+1,999)),MapTable!$A:$A,1,0))),"맵없음",
  ""),
IF(ISERROR(FIND(",",W1970,FIND(",",W1970,FIND(",",W1970,FIND(",",W1970)+1)+1)+1)),
  IF(OR(ISERROR(VLOOKUP(LEFT(W1970,FIND(",",W1970)-1),MapTable!$A:$A,1,0)),ISERROR(VLOOKUP(TRIM(MID(W1970,FIND(",",W1970)+1,FIND(",",W1970,FIND(",",W1970)+1)-FIND(",",W1970)-1)),MapTable!$A:$A,1,0)),ISERROR(VLOOKUP(TRIM(MID(W1970,FIND(",",W1970,FIND(",",W1970)+1)+1,FIND(",",W1970,FIND(",",W1970,FIND(",",W1970)+1)+1)-FIND(",",W1970,FIND(",",W1970)+1)-1)),MapTable!$A:$A,1,0)),ISERROR(VLOOKUP(TRIM(MID(W1970,FIND(",",W1970,FIND(",",W1970,FIND(",",W1970)+1)+1)+1,999)),MapTable!$A:$A,1,0))),"맵없음",
  ""),
)))))</f>
        <v/>
      </c>
      <c r="AC1970" t="str">
        <f>IF(ISBLANK(AB1970),"",IF(ISERROR(VLOOKUP(AB1970,[3]DropTable!$A:$A,1,0)),"드랍없음",""))</f>
        <v/>
      </c>
      <c r="AE1970" t="str">
        <f>IF(ISBLANK(AD1970),"",IF(ISERROR(VLOOKUP(AD1970,[3]DropTable!$A:$A,1,0)),"드랍없음",""))</f>
        <v/>
      </c>
      <c r="AG1970">
        <v>9.8000000000000007</v>
      </c>
      <c r="AH1970">
        <v>1</v>
      </c>
    </row>
    <row r="1971" spans="1:34" x14ac:dyDescent="0.3">
      <c r="A1971">
        <v>17</v>
      </c>
      <c r="B1971">
        <v>30</v>
      </c>
      <c r="C1971">
        <f>IF(OR($L1971=TRUE,$A1971=0,MOD($A1971,ChapterTable!$S$20)&lt;&gt;0),
MAX(0,INT(($B1971+ChapterTable!$Q$26+VLOOKUP(SUBSTITUTE(C$1,"성장단계","")&amp;"단계오프셋",ChapterTable!$S:$T,2,0))/ChapterTable!$Q$23)),
MAX(0,INT(($B1971+ChapterTable!$S$26+VLOOKUP(SUBSTITUTE(C$1,"성장단계","")&amp;"보스단계오프셋",ChapterTable!$S:$T,2,0))/ChapterTable!$S$23)))</f>
        <v>3</v>
      </c>
      <c r="D1971">
        <f>IF(OR($L1971=TRUE,$A1971=0,MOD($A1971,ChapterTable!$S$20)&lt;&gt;0),
MAX(0,INT(($B1971+ChapterTable!$Q$26+VLOOKUP(SUBSTITUTE(D$1,"성장단계","")&amp;"단계오프셋",ChapterTable!$S:$T,2,0))/ChapterTable!$Q$23)),
MAX(0,INT(($B1971+ChapterTable!$S$26+VLOOKUP(SUBSTITUTE(D$1,"성장단계","")&amp;"보스단계오프셋",ChapterTable!$S:$T,2,0))/ChapterTable!$S$23)))</f>
        <v>2</v>
      </c>
      <c r="E1971" s="1">
        <f ca="1">IF(AND($A1971=0,$B1971=1),
    VLOOKUP(1,ChapterTable!$1:$1048576,MATCH("최종"&amp;SUBSTITUTE(SUBSTITUTE(E$1,"standard",""),"|Float",""),ChapterTable!$1:$1,0),0)*ChapterTable!$Q$17,
  IF(AND($A1971=0,$B1971=0),
    E1972,
  IF($B1971=0,
    VLOOKUP($A1971,ChapterTable!$1:$1048576,MATCH("최종"&amp;SUBSTITUTE(SUBSTITUTE(E$1,"standard",""),"|Float",""),ChapterTable!$1:$1,0),0),
  IF($B1971=1,
    IF($L1971=FALSE,
      VLOOKUP($A1971,ChapterTable!$1:$1048576,MATCH("최종"&amp;SUBSTITUTE(SUBSTITUTE(E$1,"standard",""),"|Float",""),ChapterTable!$1:$1,0),0),
      VLOOKUP($A1971-ChapterTable!$Q$11,ChapterTable!$1:$1048576,MATCH("최종"&amp;SUBSTITUTE(SUBSTITUTE(E$1,"standard",""),"|Float",""),ChapterTable!$1:$1,0),0)*ChapterTable!$Q$14
    ),
  OFFSET(E1971,-$B1971+IF($L1971,1,0),0)*
    (VLOOKUP(SUBSTITUTE(SUBSTITUTE(E$1,"standard",""),"|Float","")&amp;"인게임누적곱배수",ChapterTable!$S:$T,2,0)^C1971
    +VLOOKUP(SUBSTITUTE(SUBSTITUTE(E$1,"standard",""),"|Float","")&amp;"인게임누적합배수",ChapterTable!$S:$T,2,0)*C1971)
  )
  )
  )
)</f>
        <v>137345.41871795652</v>
      </c>
      <c r="F1971" s="1">
        <f ca="1">IF(AND($A1971=0,$B1971=1),
    VLOOKUP(1,ChapterTable!$1:$1048576,MATCH("최종"&amp;SUBSTITUTE(SUBSTITUTE(F$1,"standard",""),"|Float",""),ChapterTable!$1:$1,0),0)*ChapterTable!$Q$17,
  IF(AND($A1971=0,$B1971=0),
    F1972,
  IF($B1971=0,
    VLOOKUP($A1971,ChapterTable!$1:$1048576,MATCH("최종"&amp;SUBSTITUTE(SUBSTITUTE(F$1,"standard",""),"|Float",""),ChapterTable!$1:$1,0),0),
  IF($B1971=1,
    IF($L1971=FALSE,
      VLOOKUP($A1971,ChapterTable!$1:$1048576,MATCH("최종"&amp;SUBSTITUTE(SUBSTITUTE(F$1,"standard",""),"|Float",""),ChapterTable!$1:$1,0),0),
      VLOOKUP($A1971-ChapterTable!$Q$11,ChapterTable!$1:$1048576,MATCH("최종"&amp;SUBSTITUTE(SUBSTITUTE(F$1,"standard",""),"|Float",""),ChapterTable!$1:$1,0),0)*ChapterTable!$Q$14
    ),
  OFFSET(F1971,-$B1971+IF($L1971,1,0),0)*
    (VLOOKUP(SUBSTITUTE(SUBSTITUTE(F$1,"standard",""),"|Float","")&amp;"인게임누적곱배수",ChapterTable!$S:$T,2,0)^D1971
    +VLOOKUP(SUBSTITUTE(SUBSTITUTE(F$1,"standard",""),"|Float","")&amp;"인게임누적합배수",ChapterTable!$S:$T,2,0)*D1971)
  )
  )
  )
)</f>
        <v>52109.372955322266</v>
      </c>
      <c r="G1971" t="s">
        <v>76</v>
      </c>
      <c r="J1971" t="str">
        <f>IF(ISBLANK(I1971),"",
IFERROR(VLOOKUP(I1971,[1]StringTable!$1:$1048576,MATCH([1]StringTable!$B$1,[1]StringTable!$1:$1,0),0),
IFERROR(VLOOKUP(I1971,[1]InApkStringTable!$1:$1048576,MATCH([1]InApkStringTable!$B$1,[1]InApkStringTable!$1:$1,0),0),
"스트링없음")))</f>
        <v/>
      </c>
      <c r="L1971" t="b">
        <v>1</v>
      </c>
      <c r="N1971" t="str">
        <f>IF(ISBLANK(M1971),"",IF(ISERROR(VLOOKUP(M1971,MapTable!$A:$A,1,0)),"맵없음",""))</f>
        <v/>
      </c>
      <c r="O1971">
        <f t="shared" si="121"/>
        <v>21</v>
      </c>
      <c r="Q1971">
        <f t="shared" si="122"/>
        <v>21</v>
      </c>
      <c r="R1971" t="b">
        <f t="shared" ca="1" si="123"/>
        <v>0</v>
      </c>
      <c r="T1971" t="b">
        <f t="shared" ca="1" si="124"/>
        <v>0</v>
      </c>
      <c r="X1971" t="str">
        <f>IF(ISBLANK(W1971),"",
IF(ISERROR(FIND(",",W1971)),
  IF(ISERROR(VLOOKUP(W1971,MapTable!$A:$A,1,0)),"맵없음",
  ""),
IF(ISERROR(FIND(",",W1971,FIND(",",W1971)+1)),
  IF(OR(ISERROR(VLOOKUP(LEFT(W1971,FIND(",",W1971)-1),MapTable!$A:$A,1,0)),ISERROR(VLOOKUP(TRIM(MID(W1971,FIND(",",W1971)+1,999)),MapTable!$A:$A,1,0))),"맵없음",
  ""),
IF(ISERROR(FIND(",",W1971,FIND(",",W1971,FIND(",",W1971)+1)+1)),
  IF(OR(ISERROR(VLOOKUP(LEFT(W1971,FIND(",",W1971)-1),MapTable!$A:$A,1,0)),ISERROR(VLOOKUP(TRIM(MID(W1971,FIND(",",W1971)+1,FIND(",",W1971,FIND(",",W1971)+1)-FIND(",",W1971)-1)),MapTable!$A:$A,1,0)),ISERROR(VLOOKUP(TRIM(MID(W1971,FIND(",",W1971,FIND(",",W1971)+1)+1,999)),MapTable!$A:$A,1,0))),"맵없음",
  ""),
IF(ISERROR(FIND(",",W1971,FIND(",",W1971,FIND(",",W1971,FIND(",",W1971)+1)+1)+1)),
  IF(OR(ISERROR(VLOOKUP(LEFT(W1971,FIND(",",W1971)-1),MapTable!$A:$A,1,0)),ISERROR(VLOOKUP(TRIM(MID(W1971,FIND(",",W1971)+1,FIND(",",W1971,FIND(",",W1971)+1)-FIND(",",W1971)-1)),MapTable!$A:$A,1,0)),ISERROR(VLOOKUP(TRIM(MID(W1971,FIND(",",W1971,FIND(",",W1971)+1)+1,FIND(",",W1971,FIND(",",W1971,FIND(",",W1971)+1)+1)-FIND(",",W1971,FIND(",",W1971)+1)-1)),MapTable!$A:$A,1,0)),ISERROR(VLOOKUP(TRIM(MID(W1971,FIND(",",W1971,FIND(",",W1971,FIND(",",W1971)+1)+1)+1,999)),MapTable!$A:$A,1,0))),"맵없음",
  ""),
)))))</f>
        <v/>
      </c>
      <c r="AC1971" t="str">
        <f>IF(ISBLANK(AB1971),"",IF(ISERROR(VLOOKUP(AB1971,[3]DropTable!$A:$A,1,0)),"드랍없음",""))</f>
        <v/>
      </c>
      <c r="AE1971" t="str">
        <f>IF(ISBLANK(AD1971),"",IF(ISERROR(VLOOKUP(AD1971,[3]DropTable!$A:$A,1,0)),"드랍없음",""))</f>
        <v/>
      </c>
      <c r="AG1971">
        <v>9.8000000000000007</v>
      </c>
      <c r="AH1971">
        <v>1</v>
      </c>
    </row>
    <row r="1972" spans="1:34" x14ac:dyDescent="0.3">
      <c r="A1972">
        <v>17</v>
      </c>
      <c r="B1972">
        <v>31</v>
      </c>
      <c r="C1972">
        <f>IF(OR($L1972=TRUE,$A1972=0,MOD($A1972,ChapterTable!$S$20)&lt;&gt;0),
MAX(0,INT(($B1972+ChapterTable!$Q$26+VLOOKUP(SUBSTITUTE(C$1,"성장단계","")&amp;"단계오프셋",ChapterTable!$S:$T,2,0))/ChapterTable!$Q$23)),
MAX(0,INT(($B1972+ChapterTable!$S$26+VLOOKUP(SUBSTITUTE(C$1,"성장단계","")&amp;"보스단계오프셋",ChapterTable!$S:$T,2,0))/ChapterTable!$S$23)))</f>
        <v>3</v>
      </c>
      <c r="D1972">
        <f>IF(OR($L1972=TRUE,$A1972=0,MOD($A1972,ChapterTable!$S$20)&lt;&gt;0),
MAX(0,INT(($B1972+ChapterTable!$Q$26+VLOOKUP(SUBSTITUTE(D$1,"성장단계","")&amp;"단계오프셋",ChapterTable!$S:$T,2,0))/ChapterTable!$Q$23)),
MAX(0,INT(($B1972+ChapterTable!$S$26+VLOOKUP(SUBSTITUTE(D$1,"성장단계","")&amp;"보스단계오프셋",ChapterTable!$S:$T,2,0))/ChapterTable!$S$23)))</f>
        <v>3</v>
      </c>
      <c r="E1972" s="1">
        <f ca="1">IF(AND($A1972=0,$B1972=1),
    VLOOKUP(1,ChapterTable!$1:$1048576,MATCH("최종"&amp;SUBSTITUTE(SUBSTITUTE(E$1,"standard",""),"|Float",""),ChapterTable!$1:$1,0),0)*ChapterTable!$Q$17,
  IF(AND($A1972=0,$B1972=0),
    E1973,
  IF($B1972=0,
    VLOOKUP($A1972,ChapterTable!$1:$1048576,MATCH("최종"&amp;SUBSTITUTE(SUBSTITUTE(E$1,"standard",""),"|Float",""),ChapterTable!$1:$1,0),0),
  IF($B1972=1,
    IF($L1972=FALSE,
      VLOOKUP($A1972,ChapterTable!$1:$1048576,MATCH("최종"&amp;SUBSTITUTE(SUBSTITUTE(E$1,"standard",""),"|Float",""),ChapterTable!$1:$1,0),0),
      VLOOKUP($A1972-ChapterTable!$Q$11,ChapterTable!$1:$1048576,MATCH("최종"&amp;SUBSTITUTE(SUBSTITUTE(E$1,"standard",""),"|Float",""),ChapterTable!$1:$1,0),0)*ChapterTable!$Q$14
    ),
  OFFSET(E1972,-$B1972+IF($L1972,1,0),0)*
    (VLOOKUP(SUBSTITUTE(SUBSTITUTE(E$1,"standard",""),"|Float","")&amp;"인게임누적곱배수",ChapterTable!$S:$T,2,0)^C1972
    +VLOOKUP(SUBSTITUTE(SUBSTITUTE(E$1,"standard",""),"|Float","")&amp;"인게임누적합배수",ChapterTable!$S:$T,2,0)*C1972)
  )
  )
  )
)</f>
        <v>137345.41871795652</v>
      </c>
      <c r="F1972" s="1">
        <f ca="1">IF(AND($A1972=0,$B1972=1),
    VLOOKUP(1,ChapterTable!$1:$1048576,MATCH("최종"&amp;SUBSTITUTE(SUBSTITUTE(F$1,"standard",""),"|Float",""),ChapterTable!$1:$1,0),0)*ChapterTable!$Q$17,
  IF(AND($A1972=0,$B1972=0),
    F1973,
  IF($B1972=0,
    VLOOKUP($A1972,ChapterTable!$1:$1048576,MATCH("최종"&amp;SUBSTITUTE(SUBSTITUTE(F$1,"standard",""),"|Float",""),ChapterTable!$1:$1,0),0),
  IF($B1972=1,
    IF($L1972=FALSE,
      VLOOKUP($A1972,ChapterTable!$1:$1048576,MATCH("최종"&amp;SUBSTITUTE(SUBSTITUTE(F$1,"standard",""),"|Float",""),ChapterTable!$1:$1,0),0),
      VLOOKUP($A1972-ChapterTable!$Q$11,ChapterTable!$1:$1048576,MATCH("최종"&amp;SUBSTITUTE(SUBSTITUTE(F$1,"standard",""),"|Float",""),ChapterTable!$1:$1,0),0)*ChapterTable!$Q$14
    ),
  OFFSET(F1972,-$B1972+IF($L1972,1,0),0)*
    (VLOOKUP(SUBSTITUTE(SUBSTITUTE(F$1,"standard",""),"|Float","")&amp;"인게임누적곱배수",ChapterTable!$S:$T,2,0)^D1972
    +VLOOKUP(SUBSTITUTE(SUBSTITUTE(F$1,"standard",""),"|Float","")&amp;"인게임누적합배수",ChapterTable!$S:$T,2,0)*D1972)
  )
  )
  )
)</f>
        <v>59553.569091796875</v>
      </c>
      <c r="G1972" t="s">
        <v>76</v>
      </c>
      <c r="J1972" t="str">
        <f>IF(ISBLANK(I1972),"",
IFERROR(VLOOKUP(I1972,[1]StringTable!$1:$1048576,MATCH([1]StringTable!$B$1,[1]StringTable!$1:$1,0),0),
IFERROR(VLOOKUP(I1972,[1]InApkStringTable!$1:$1048576,MATCH([1]InApkStringTable!$B$1,[1]InApkStringTable!$1:$1,0),0),
"스트링없음")))</f>
        <v/>
      </c>
      <c r="L1972" t="b">
        <v>1</v>
      </c>
      <c r="N1972" t="str">
        <f>IF(ISBLANK(M1972),"",IF(ISERROR(VLOOKUP(M1972,MapTable!$A:$A,1,0)),"맵없음",""))</f>
        <v/>
      </c>
      <c r="O1972">
        <f t="shared" si="121"/>
        <v>4</v>
      </c>
      <c r="Q1972">
        <f t="shared" si="122"/>
        <v>4</v>
      </c>
      <c r="R1972" t="b">
        <f t="shared" ca="1" si="123"/>
        <v>0</v>
      </c>
      <c r="T1972" t="b">
        <f t="shared" ca="1" si="124"/>
        <v>0</v>
      </c>
      <c r="X1972" t="str">
        <f>IF(ISBLANK(W1972),"",
IF(ISERROR(FIND(",",W1972)),
  IF(ISERROR(VLOOKUP(W1972,MapTable!$A:$A,1,0)),"맵없음",
  ""),
IF(ISERROR(FIND(",",W1972,FIND(",",W1972)+1)),
  IF(OR(ISERROR(VLOOKUP(LEFT(W1972,FIND(",",W1972)-1),MapTable!$A:$A,1,0)),ISERROR(VLOOKUP(TRIM(MID(W1972,FIND(",",W1972)+1,999)),MapTable!$A:$A,1,0))),"맵없음",
  ""),
IF(ISERROR(FIND(",",W1972,FIND(",",W1972,FIND(",",W1972)+1)+1)),
  IF(OR(ISERROR(VLOOKUP(LEFT(W1972,FIND(",",W1972)-1),MapTable!$A:$A,1,0)),ISERROR(VLOOKUP(TRIM(MID(W1972,FIND(",",W1972)+1,FIND(",",W1972,FIND(",",W1972)+1)-FIND(",",W1972)-1)),MapTable!$A:$A,1,0)),ISERROR(VLOOKUP(TRIM(MID(W1972,FIND(",",W1972,FIND(",",W1972)+1)+1,999)),MapTable!$A:$A,1,0))),"맵없음",
  ""),
IF(ISERROR(FIND(",",W1972,FIND(",",W1972,FIND(",",W1972,FIND(",",W1972)+1)+1)+1)),
  IF(OR(ISERROR(VLOOKUP(LEFT(W1972,FIND(",",W1972)-1),MapTable!$A:$A,1,0)),ISERROR(VLOOKUP(TRIM(MID(W1972,FIND(",",W1972)+1,FIND(",",W1972,FIND(",",W1972)+1)-FIND(",",W1972)-1)),MapTable!$A:$A,1,0)),ISERROR(VLOOKUP(TRIM(MID(W1972,FIND(",",W1972,FIND(",",W1972)+1)+1,FIND(",",W1972,FIND(",",W1972,FIND(",",W1972)+1)+1)-FIND(",",W1972,FIND(",",W1972)+1)-1)),MapTable!$A:$A,1,0)),ISERROR(VLOOKUP(TRIM(MID(W1972,FIND(",",W1972,FIND(",",W1972,FIND(",",W1972)+1)+1)+1,999)),MapTable!$A:$A,1,0))),"맵없음",
  ""),
)))))</f>
        <v/>
      </c>
      <c r="AC1972" t="str">
        <f>IF(ISBLANK(AB1972),"",IF(ISERROR(VLOOKUP(AB1972,[3]DropTable!$A:$A,1,0)),"드랍없음",""))</f>
        <v/>
      </c>
      <c r="AE1972" t="str">
        <f>IF(ISBLANK(AD1972),"",IF(ISERROR(VLOOKUP(AD1972,[3]DropTable!$A:$A,1,0)),"드랍없음",""))</f>
        <v/>
      </c>
      <c r="AG1972">
        <v>9.8000000000000007</v>
      </c>
      <c r="AH1972">
        <v>1</v>
      </c>
    </row>
    <row r="1973" spans="1:34" x14ac:dyDescent="0.3">
      <c r="A1973">
        <v>17</v>
      </c>
      <c r="B1973">
        <v>32</v>
      </c>
      <c r="C1973">
        <f>IF(OR($L1973=TRUE,$A1973=0,MOD($A1973,ChapterTable!$S$20)&lt;&gt;0),
MAX(0,INT(($B1973+ChapterTable!$Q$26+VLOOKUP(SUBSTITUTE(C$1,"성장단계","")&amp;"단계오프셋",ChapterTable!$S:$T,2,0))/ChapterTable!$Q$23)),
MAX(0,INT(($B1973+ChapterTable!$S$26+VLOOKUP(SUBSTITUTE(C$1,"성장단계","")&amp;"보스단계오프셋",ChapterTable!$S:$T,2,0))/ChapterTable!$S$23)))</f>
        <v>3</v>
      </c>
      <c r="D1973">
        <f>IF(OR($L1973=TRUE,$A1973=0,MOD($A1973,ChapterTable!$S$20)&lt;&gt;0),
MAX(0,INT(($B1973+ChapterTable!$Q$26+VLOOKUP(SUBSTITUTE(D$1,"성장단계","")&amp;"단계오프셋",ChapterTable!$S:$T,2,0))/ChapterTable!$Q$23)),
MAX(0,INT(($B1973+ChapterTable!$S$26+VLOOKUP(SUBSTITUTE(D$1,"성장단계","")&amp;"보스단계오프셋",ChapterTable!$S:$T,2,0))/ChapterTable!$S$23)))</f>
        <v>3</v>
      </c>
      <c r="E1973" s="1">
        <f ca="1">IF(AND($A1973=0,$B1973=1),
    VLOOKUP(1,ChapterTable!$1:$1048576,MATCH("최종"&amp;SUBSTITUTE(SUBSTITUTE(E$1,"standard",""),"|Float",""),ChapterTable!$1:$1,0),0)*ChapterTable!$Q$17,
  IF(AND($A1973=0,$B1973=0),
    E1974,
  IF($B1973=0,
    VLOOKUP($A1973,ChapterTable!$1:$1048576,MATCH("최종"&amp;SUBSTITUTE(SUBSTITUTE(E$1,"standard",""),"|Float",""),ChapterTable!$1:$1,0),0),
  IF($B1973=1,
    IF($L1973=FALSE,
      VLOOKUP($A1973,ChapterTable!$1:$1048576,MATCH("최종"&amp;SUBSTITUTE(SUBSTITUTE(E$1,"standard",""),"|Float",""),ChapterTable!$1:$1,0),0),
      VLOOKUP($A1973-ChapterTable!$Q$11,ChapterTable!$1:$1048576,MATCH("최종"&amp;SUBSTITUTE(SUBSTITUTE(E$1,"standard",""),"|Float",""),ChapterTable!$1:$1,0),0)*ChapterTable!$Q$14
    ),
  OFFSET(E1973,-$B1973+IF($L1973,1,0),0)*
    (VLOOKUP(SUBSTITUTE(SUBSTITUTE(E$1,"standard",""),"|Float","")&amp;"인게임누적곱배수",ChapterTable!$S:$T,2,0)^C1973
    +VLOOKUP(SUBSTITUTE(SUBSTITUTE(E$1,"standard",""),"|Float","")&amp;"인게임누적합배수",ChapterTable!$S:$T,2,0)*C1973)
  )
  )
  )
)</f>
        <v>137345.41871795652</v>
      </c>
      <c r="F1973" s="1">
        <f ca="1">IF(AND($A1973=0,$B1973=1),
    VLOOKUP(1,ChapterTable!$1:$1048576,MATCH("최종"&amp;SUBSTITUTE(SUBSTITUTE(F$1,"standard",""),"|Float",""),ChapterTable!$1:$1,0),0)*ChapterTable!$Q$17,
  IF(AND($A1973=0,$B1973=0),
    F1974,
  IF($B1973=0,
    VLOOKUP($A1973,ChapterTable!$1:$1048576,MATCH("최종"&amp;SUBSTITUTE(SUBSTITUTE(F$1,"standard",""),"|Float",""),ChapterTable!$1:$1,0),0),
  IF($B1973=1,
    IF($L1973=FALSE,
      VLOOKUP($A1973,ChapterTable!$1:$1048576,MATCH("최종"&amp;SUBSTITUTE(SUBSTITUTE(F$1,"standard",""),"|Float",""),ChapterTable!$1:$1,0),0),
      VLOOKUP($A1973-ChapterTable!$Q$11,ChapterTable!$1:$1048576,MATCH("최종"&amp;SUBSTITUTE(SUBSTITUTE(F$1,"standard",""),"|Float",""),ChapterTable!$1:$1,0),0)*ChapterTable!$Q$14
    ),
  OFFSET(F1973,-$B1973+IF($L1973,1,0),0)*
    (VLOOKUP(SUBSTITUTE(SUBSTITUTE(F$1,"standard",""),"|Float","")&amp;"인게임누적곱배수",ChapterTable!$S:$T,2,0)^D1973
    +VLOOKUP(SUBSTITUTE(SUBSTITUTE(F$1,"standard",""),"|Float","")&amp;"인게임누적합배수",ChapterTable!$S:$T,2,0)*D1973)
  )
  )
  )
)</f>
        <v>59553.569091796875</v>
      </c>
      <c r="G1973" t="s">
        <v>76</v>
      </c>
      <c r="J1973" t="str">
        <f>IF(ISBLANK(I1973),"",
IFERROR(VLOOKUP(I1973,[1]StringTable!$1:$1048576,MATCH([1]StringTable!$B$1,[1]StringTable!$1:$1,0),0),
IFERROR(VLOOKUP(I1973,[1]InApkStringTable!$1:$1048576,MATCH([1]InApkStringTable!$B$1,[1]InApkStringTable!$1:$1,0),0),
"스트링없음")))</f>
        <v/>
      </c>
      <c r="L1973" t="b">
        <v>1</v>
      </c>
      <c r="N1973" t="str">
        <f>IF(ISBLANK(M1973),"",IF(ISERROR(VLOOKUP(M1973,MapTable!$A:$A,1,0)),"맵없음",""))</f>
        <v/>
      </c>
      <c r="O1973">
        <f t="shared" si="121"/>
        <v>4</v>
      </c>
      <c r="Q1973">
        <f t="shared" si="122"/>
        <v>4</v>
      </c>
      <c r="R1973" t="b">
        <f t="shared" ca="1" si="123"/>
        <v>0</v>
      </c>
      <c r="T1973" t="b">
        <f t="shared" ca="1" si="124"/>
        <v>0</v>
      </c>
      <c r="X1973" t="str">
        <f>IF(ISBLANK(W1973),"",
IF(ISERROR(FIND(",",W1973)),
  IF(ISERROR(VLOOKUP(W1973,MapTable!$A:$A,1,0)),"맵없음",
  ""),
IF(ISERROR(FIND(",",W1973,FIND(",",W1973)+1)),
  IF(OR(ISERROR(VLOOKUP(LEFT(W1973,FIND(",",W1973)-1),MapTable!$A:$A,1,0)),ISERROR(VLOOKUP(TRIM(MID(W1973,FIND(",",W1973)+1,999)),MapTable!$A:$A,1,0))),"맵없음",
  ""),
IF(ISERROR(FIND(",",W1973,FIND(",",W1973,FIND(",",W1973)+1)+1)),
  IF(OR(ISERROR(VLOOKUP(LEFT(W1973,FIND(",",W1973)-1),MapTable!$A:$A,1,0)),ISERROR(VLOOKUP(TRIM(MID(W1973,FIND(",",W1973)+1,FIND(",",W1973,FIND(",",W1973)+1)-FIND(",",W1973)-1)),MapTable!$A:$A,1,0)),ISERROR(VLOOKUP(TRIM(MID(W1973,FIND(",",W1973,FIND(",",W1973)+1)+1,999)),MapTable!$A:$A,1,0))),"맵없음",
  ""),
IF(ISERROR(FIND(",",W1973,FIND(",",W1973,FIND(",",W1973,FIND(",",W1973)+1)+1)+1)),
  IF(OR(ISERROR(VLOOKUP(LEFT(W1973,FIND(",",W1973)-1),MapTable!$A:$A,1,0)),ISERROR(VLOOKUP(TRIM(MID(W1973,FIND(",",W1973)+1,FIND(",",W1973,FIND(",",W1973)+1)-FIND(",",W1973)-1)),MapTable!$A:$A,1,0)),ISERROR(VLOOKUP(TRIM(MID(W1973,FIND(",",W1973,FIND(",",W1973)+1)+1,FIND(",",W1973,FIND(",",W1973,FIND(",",W1973)+1)+1)-FIND(",",W1973,FIND(",",W1973)+1)-1)),MapTable!$A:$A,1,0)),ISERROR(VLOOKUP(TRIM(MID(W1973,FIND(",",W1973,FIND(",",W1973,FIND(",",W1973)+1)+1)+1,999)),MapTable!$A:$A,1,0))),"맵없음",
  ""),
)))))</f>
        <v/>
      </c>
      <c r="AC1973" t="str">
        <f>IF(ISBLANK(AB1973),"",IF(ISERROR(VLOOKUP(AB1973,[3]DropTable!$A:$A,1,0)),"드랍없음",""))</f>
        <v/>
      </c>
      <c r="AE1973" t="str">
        <f>IF(ISBLANK(AD1973),"",IF(ISERROR(VLOOKUP(AD1973,[3]DropTable!$A:$A,1,0)),"드랍없음",""))</f>
        <v/>
      </c>
      <c r="AG1973">
        <v>9.8000000000000007</v>
      </c>
      <c r="AH1973">
        <v>1</v>
      </c>
    </row>
    <row r="1974" spans="1:34" x14ac:dyDescent="0.3">
      <c r="A1974">
        <v>17</v>
      </c>
      <c r="B1974">
        <v>33</v>
      </c>
      <c r="C1974">
        <f>IF(OR($L1974=TRUE,$A1974=0,MOD($A1974,ChapterTable!$S$20)&lt;&gt;0),
MAX(0,INT(($B1974+ChapterTable!$Q$26+VLOOKUP(SUBSTITUTE(C$1,"성장단계","")&amp;"단계오프셋",ChapterTable!$S:$T,2,0))/ChapterTable!$Q$23)),
MAX(0,INT(($B1974+ChapterTable!$S$26+VLOOKUP(SUBSTITUTE(C$1,"성장단계","")&amp;"보스단계오프셋",ChapterTable!$S:$T,2,0))/ChapterTable!$S$23)))</f>
        <v>3</v>
      </c>
      <c r="D1974">
        <f>IF(OR($L1974=TRUE,$A1974=0,MOD($A1974,ChapterTable!$S$20)&lt;&gt;0),
MAX(0,INT(($B1974+ChapterTable!$Q$26+VLOOKUP(SUBSTITUTE(D$1,"성장단계","")&amp;"단계오프셋",ChapterTable!$S:$T,2,0))/ChapterTable!$Q$23)),
MAX(0,INT(($B1974+ChapterTable!$S$26+VLOOKUP(SUBSTITUTE(D$1,"성장단계","")&amp;"보스단계오프셋",ChapterTable!$S:$T,2,0))/ChapterTable!$S$23)))</f>
        <v>3</v>
      </c>
      <c r="E1974" s="1">
        <f ca="1">IF(AND($A1974=0,$B1974=1),
    VLOOKUP(1,ChapterTable!$1:$1048576,MATCH("최종"&amp;SUBSTITUTE(SUBSTITUTE(E$1,"standard",""),"|Float",""),ChapterTable!$1:$1,0),0)*ChapterTable!$Q$17,
  IF(AND($A1974=0,$B1974=0),
    E1975,
  IF($B1974=0,
    VLOOKUP($A1974,ChapterTable!$1:$1048576,MATCH("최종"&amp;SUBSTITUTE(SUBSTITUTE(E$1,"standard",""),"|Float",""),ChapterTable!$1:$1,0),0),
  IF($B1974=1,
    IF($L1974=FALSE,
      VLOOKUP($A1974,ChapterTable!$1:$1048576,MATCH("최종"&amp;SUBSTITUTE(SUBSTITUTE(E$1,"standard",""),"|Float",""),ChapterTable!$1:$1,0),0),
      VLOOKUP($A1974-ChapterTable!$Q$11,ChapterTable!$1:$1048576,MATCH("최종"&amp;SUBSTITUTE(SUBSTITUTE(E$1,"standard",""),"|Float",""),ChapterTable!$1:$1,0),0)*ChapterTable!$Q$14
    ),
  OFFSET(E1974,-$B1974+IF($L1974,1,0),0)*
    (VLOOKUP(SUBSTITUTE(SUBSTITUTE(E$1,"standard",""),"|Float","")&amp;"인게임누적곱배수",ChapterTable!$S:$T,2,0)^C1974
    +VLOOKUP(SUBSTITUTE(SUBSTITUTE(E$1,"standard",""),"|Float","")&amp;"인게임누적합배수",ChapterTable!$S:$T,2,0)*C1974)
  )
  )
  )
)</f>
        <v>137345.41871795652</v>
      </c>
      <c r="F1974" s="1">
        <f ca="1">IF(AND($A1974=0,$B1974=1),
    VLOOKUP(1,ChapterTable!$1:$1048576,MATCH("최종"&amp;SUBSTITUTE(SUBSTITUTE(F$1,"standard",""),"|Float",""),ChapterTable!$1:$1,0),0)*ChapterTable!$Q$17,
  IF(AND($A1974=0,$B1974=0),
    F1975,
  IF($B1974=0,
    VLOOKUP($A1974,ChapterTable!$1:$1048576,MATCH("최종"&amp;SUBSTITUTE(SUBSTITUTE(F$1,"standard",""),"|Float",""),ChapterTable!$1:$1,0),0),
  IF($B1974=1,
    IF($L1974=FALSE,
      VLOOKUP($A1974,ChapterTable!$1:$1048576,MATCH("최종"&amp;SUBSTITUTE(SUBSTITUTE(F$1,"standard",""),"|Float",""),ChapterTable!$1:$1,0),0),
      VLOOKUP($A1974-ChapterTable!$Q$11,ChapterTable!$1:$1048576,MATCH("최종"&amp;SUBSTITUTE(SUBSTITUTE(F$1,"standard",""),"|Float",""),ChapterTable!$1:$1,0),0)*ChapterTable!$Q$14
    ),
  OFFSET(F1974,-$B1974+IF($L1974,1,0),0)*
    (VLOOKUP(SUBSTITUTE(SUBSTITUTE(F$1,"standard",""),"|Float","")&amp;"인게임누적곱배수",ChapterTable!$S:$T,2,0)^D1974
    +VLOOKUP(SUBSTITUTE(SUBSTITUTE(F$1,"standard",""),"|Float","")&amp;"인게임누적합배수",ChapterTable!$S:$T,2,0)*D1974)
  )
  )
  )
)</f>
        <v>59553.569091796875</v>
      </c>
      <c r="G1974" t="s">
        <v>76</v>
      </c>
      <c r="J1974" t="str">
        <f>IF(ISBLANK(I1974),"",
IFERROR(VLOOKUP(I1974,[1]StringTable!$1:$1048576,MATCH([1]StringTable!$B$1,[1]StringTable!$1:$1,0),0),
IFERROR(VLOOKUP(I1974,[1]InApkStringTable!$1:$1048576,MATCH([1]InApkStringTable!$B$1,[1]InApkStringTable!$1:$1,0),0),
"스트링없음")))</f>
        <v/>
      </c>
      <c r="L1974" t="b">
        <v>1</v>
      </c>
      <c r="N1974" t="str">
        <f>IF(ISBLANK(M1974),"",IF(ISERROR(VLOOKUP(M1974,MapTable!$A:$A,1,0)),"맵없음",""))</f>
        <v/>
      </c>
      <c r="O1974">
        <f t="shared" si="121"/>
        <v>4</v>
      </c>
      <c r="Q1974">
        <f t="shared" si="122"/>
        <v>4</v>
      </c>
      <c r="R1974" t="b">
        <f t="shared" ca="1" si="123"/>
        <v>0</v>
      </c>
      <c r="T1974" t="b">
        <f t="shared" ca="1" si="124"/>
        <v>0</v>
      </c>
      <c r="X1974" t="str">
        <f>IF(ISBLANK(W1974),"",
IF(ISERROR(FIND(",",W1974)),
  IF(ISERROR(VLOOKUP(W1974,MapTable!$A:$A,1,0)),"맵없음",
  ""),
IF(ISERROR(FIND(",",W1974,FIND(",",W1974)+1)),
  IF(OR(ISERROR(VLOOKUP(LEFT(W1974,FIND(",",W1974)-1),MapTable!$A:$A,1,0)),ISERROR(VLOOKUP(TRIM(MID(W1974,FIND(",",W1974)+1,999)),MapTable!$A:$A,1,0))),"맵없음",
  ""),
IF(ISERROR(FIND(",",W1974,FIND(",",W1974,FIND(",",W1974)+1)+1)),
  IF(OR(ISERROR(VLOOKUP(LEFT(W1974,FIND(",",W1974)-1),MapTable!$A:$A,1,0)),ISERROR(VLOOKUP(TRIM(MID(W1974,FIND(",",W1974)+1,FIND(",",W1974,FIND(",",W1974)+1)-FIND(",",W1974)-1)),MapTable!$A:$A,1,0)),ISERROR(VLOOKUP(TRIM(MID(W1974,FIND(",",W1974,FIND(",",W1974)+1)+1,999)),MapTable!$A:$A,1,0))),"맵없음",
  ""),
IF(ISERROR(FIND(",",W1974,FIND(",",W1974,FIND(",",W1974,FIND(",",W1974)+1)+1)+1)),
  IF(OR(ISERROR(VLOOKUP(LEFT(W1974,FIND(",",W1974)-1),MapTable!$A:$A,1,0)),ISERROR(VLOOKUP(TRIM(MID(W1974,FIND(",",W1974)+1,FIND(",",W1974,FIND(",",W1974)+1)-FIND(",",W1974)-1)),MapTable!$A:$A,1,0)),ISERROR(VLOOKUP(TRIM(MID(W1974,FIND(",",W1974,FIND(",",W1974)+1)+1,FIND(",",W1974,FIND(",",W1974,FIND(",",W1974)+1)+1)-FIND(",",W1974,FIND(",",W1974)+1)-1)),MapTable!$A:$A,1,0)),ISERROR(VLOOKUP(TRIM(MID(W1974,FIND(",",W1974,FIND(",",W1974,FIND(",",W1974)+1)+1)+1,999)),MapTable!$A:$A,1,0))),"맵없음",
  ""),
)))))</f>
        <v/>
      </c>
      <c r="AC1974" t="str">
        <f>IF(ISBLANK(AB1974),"",IF(ISERROR(VLOOKUP(AB1974,[3]DropTable!$A:$A,1,0)),"드랍없음",""))</f>
        <v/>
      </c>
      <c r="AE1974" t="str">
        <f>IF(ISBLANK(AD1974),"",IF(ISERROR(VLOOKUP(AD1974,[3]DropTable!$A:$A,1,0)),"드랍없음",""))</f>
        <v/>
      </c>
      <c r="AG1974">
        <v>9.8000000000000007</v>
      </c>
      <c r="AH1974">
        <v>1</v>
      </c>
    </row>
    <row r="1975" spans="1:34" x14ac:dyDescent="0.3">
      <c r="A1975">
        <v>17</v>
      </c>
      <c r="B1975">
        <v>34</v>
      </c>
      <c r="C1975">
        <f>IF(OR($L1975=TRUE,$A1975=0,MOD($A1975,ChapterTable!$S$20)&lt;&gt;0),
MAX(0,INT(($B1975+ChapterTable!$Q$26+VLOOKUP(SUBSTITUTE(C$1,"성장단계","")&amp;"단계오프셋",ChapterTable!$S:$T,2,0))/ChapterTable!$Q$23)),
MAX(0,INT(($B1975+ChapterTable!$S$26+VLOOKUP(SUBSTITUTE(C$1,"성장단계","")&amp;"보스단계오프셋",ChapterTable!$S:$T,2,0))/ChapterTable!$S$23)))</f>
        <v>3</v>
      </c>
      <c r="D1975">
        <f>IF(OR($L1975=TRUE,$A1975=0,MOD($A1975,ChapterTable!$S$20)&lt;&gt;0),
MAX(0,INT(($B1975+ChapterTable!$Q$26+VLOOKUP(SUBSTITUTE(D$1,"성장단계","")&amp;"단계오프셋",ChapterTable!$S:$T,2,0))/ChapterTable!$Q$23)),
MAX(0,INT(($B1975+ChapterTable!$S$26+VLOOKUP(SUBSTITUTE(D$1,"성장단계","")&amp;"보스단계오프셋",ChapterTable!$S:$T,2,0))/ChapterTable!$S$23)))</f>
        <v>3</v>
      </c>
      <c r="E1975" s="1">
        <f ca="1">IF(AND($A1975=0,$B1975=1),
    VLOOKUP(1,ChapterTable!$1:$1048576,MATCH("최종"&amp;SUBSTITUTE(SUBSTITUTE(E$1,"standard",""),"|Float",""),ChapterTable!$1:$1,0),0)*ChapterTable!$Q$17,
  IF(AND($A1975=0,$B1975=0),
    E1976,
  IF($B1975=0,
    VLOOKUP($A1975,ChapterTable!$1:$1048576,MATCH("최종"&amp;SUBSTITUTE(SUBSTITUTE(E$1,"standard",""),"|Float",""),ChapterTable!$1:$1,0),0),
  IF($B1975=1,
    IF($L1975=FALSE,
      VLOOKUP($A1975,ChapterTable!$1:$1048576,MATCH("최종"&amp;SUBSTITUTE(SUBSTITUTE(E$1,"standard",""),"|Float",""),ChapterTable!$1:$1,0),0),
      VLOOKUP($A1975-ChapterTable!$Q$11,ChapterTable!$1:$1048576,MATCH("최종"&amp;SUBSTITUTE(SUBSTITUTE(E$1,"standard",""),"|Float",""),ChapterTable!$1:$1,0),0)*ChapterTable!$Q$14
    ),
  OFFSET(E1975,-$B1975+IF($L1975,1,0),0)*
    (VLOOKUP(SUBSTITUTE(SUBSTITUTE(E$1,"standard",""),"|Float","")&amp;"인게임누적곱배수",ChapterTable!$S:$T,2,0)^C1975
    +VLOOKUP(SUBSTITUTE(SUBSTITUTE(E$1,"standard",""),"|Float","")&amp;"인게임누적합배수",ChapterTable!$S:$T,2,0)*C1975)
  )
  )
  )
)</f>
        <v>137345.41871795652</v>
      </c>
      <c r="F1975" s="1">
        <f ca="1">IF(AND($A1975=0,$B1975=1),
    VLOOKUP(1,ChapterTable!$1:$1048576,MATCH("최종"&amp;SUBSTITUTE(SUBSTITUTE(F$1,"standard",""),"|Float",""),ChapterTable!$1:$1,0),0)*ChapterTable!$Q$17,
  IF(AND($A1975=0,$B1975=0),
    F1976,
  IF($B1975=0,
    VLOOKUP($A1975,ChapterTable!$1:$1048576,MATCH("최종"&amp;SUBSTITUTE(SUBSTITUTE(F$1,"standard",""),"|Float",""),ChapterTable!$1:$1,0),0),
  IF($B1975=1,
    IF($L1975=FALSE,
      VLOOKUP($A1975,ChapterTable!$1:$1048576,MATCH("최종"&amp;SUBSTITUTE(SUBSTITUTE(F$1,"standard",""),"|Float",""),ChapterTable!$1:$1,0),0),
      VLOOKUP($A1975-ChapterTable!$Q$11,ChapterTable!$1:$1048576,MATCH("최종"&amp;SUBSTITUTE(SUBSTITUTE(F$1,"standard",""),"|Float",""),ChapterTable!$1:$1,0),0)*ChapterTable!$Q$14
    ),
  OFFSET(F1975,-$B1975+IF($L1975,1,0),0)*
    (VLOOKUP(SUBSTITUTE(SUBSTITUTE(F$1,"standard",""),"|Float","")&amp;"인게임누적곱배수",ChapterTable!$S:$T,2,0)^D1975
    +VLOOKUP(SUBSTITUTE(SUBSTITUTE(F$1,"standard",""),"|Float","")&amp;"인게임누적합배수",ChapterTable!$S:$T,2,0)*D1975)
  )
  )
  )
)</f>
        <v>59553.569091796875</v>
      </c>
      <c r="G1975" t="s">
        <v>76</v>
      </c>
      <c r="J1975" t="str">
        <f>IF(ISBLANK(I1975),"",
IFERROR(VLOOKUP(I1975,[1]StringTable!$1:$1048576,MATCH([1]StringTable!$B$1,[1]StringTable!$1:$1,0),0),
IFERROR(VLOOKUP(I1975,[1]InApkStringTable!$1:$1048576,MATCH([1]InApkStringTable!$B$1,[1]InApkStringTable!$1:$1,0),0),
"스트링없음")))</f>
        <v/>
      </c>
      <c r="L1975" t="b">
        <v>1</v>
      </c>
      <c r="N1975" t="str">
        <f>IF(ISBLANK(M1975),"",IF(ISERROR(VLOOKUP(M1975,MapTable!$A:$A,1,0)),"맵없음",""))</f>
        <v/>
      </c>
      <c r="O1975">
        <f t="shared" si="121"/>
        <v>4</v>
      </c>
      <c r="Q1975">
        <f t="shared" si="122"/>
        <v>4</v>
      </c>
      <c r="R1975" t="b">
        <f t="shared" ca="1" si="123"/>
        <v>0</v>
      </c>
      <c r="T1975" t="b">
        <f t="shared" ca="1" si="124"/>
        <v>0</v>
      </c>
      <c r="X1975" t="str">
        <f>IF(ISBLANK(W1975),"",
IF(ISERROR(FIND(",",W1975)),
  IF(ISERROR(VLOOKUP(W1975,MapTable!$A:$A,1,0)),"맵없음",
  ""),
IF(ISERROR(FIND(",",W1975,FIND(",",W1975)+1)),
  IF(OR(ISERROR(VLOOKUP(LEFT(W1975,FIND(",",W1975)-1),MapTable!$A:$A,1,0)),ISERROR(VLOOKUP(TRIM(MID(W1975,FIND(",",W1975)+1,999)),MapTable!$A:$A,1,0))),"맵없음",
  ""),
IF(ISERROR(FIND(",",W1975,FIND(",",W1975,FIND(",",W1975)+1)+1)),
  IF(OR(ISERROR(VLOOKUP(LEFT(W1975,FIND(",",W1975)-1),MapTable!$A:$A,1,0)),ISERROR(VLOOKUP(TRIM(MID(W1975,FIND(",",W1975)+1,FIND(",",W1975,FIND(",",W1975)+1)-FIND(",",W1975)-1)),MapTable!$A:$A,1,0)),ISERROR(VLOOKUP(TRIM(MID(W1975,FIND(",",W1975,FIND(",",W1975)+1)+1,999)),MapTable!$A:$A,1,0))),"맵없음",
  ""),
IF(ISERROR(FIND(",",W1975,FIND(",",W1975,FIND(",",W1975,FIND(",",W1975)+1)+1)+1)),
  IF(OR(ISERROR(VLOOKUP(LEFT(W1975,FIND(",",W1975)-1),MapTable!$A:$A,1,0)),ISERROR(VLOOKUP(TRIM(MID(W1975,FIND(",",W1975)+1,FIND(",",W1975,FIND(",",W1975)+1)-FIND(",",W1975)-1)),MapTable!$A:$A,1,0)),ISERROR(VLOOKUP(TRIM(MID(W1975,FIND(",",W1975,FIND(",",W1975)+1)+1,FIND(",",W1975,FIND(",",W1975,FIND(",",W1975)+1)+1)-FIND(",",W1975,FIND(",",W1975)+1)-1)),MapTable!$A:$A,1,0)),ISERROR(VLOOKUP(TRIM(MID(W1975,FIND(",",W1975,FIND(",",W1975,FIND(",",W1975)+1)+1)+1,999)),MapTable!$A:$A,1,0))),"맵없음",
  ""),
)))))</f>
        <v/>
      </c>
      <c r="AC1975" t="str">
        <f>IF(ISBLANK(AB1975),"",IF(ISERROR(VLOOKUP(AB1975,[3]DropTable!$A:$A,1,0)),"드랍없음",""))</f>
        <v/>
      </c>
      <c r="AE1975" t="str">
        <f>IF(ISBLANK(AD1975),"",IF(ISERROR(VLOOKUP(AD1975,[3]DropTable!$A:$A,1,0)),"드랍없음",""))</f>
        <v/>
      </c>
      <c r="AG1975">
        <v>9.8000000000000007</v>
      </c>
      <c r="AH1975">
        <v>1</v>
      </c>
    </row>
    <row r="1976" spans="1:34" x14ac:dyDescent="0.3">
      <c r="A1976">
        <v>17</v>
      </c>
      <c r="B1976">
        <v>35</v>
      </c>
      <c r="C1976">
        <f>IF(OR($L1976=TRUE,$A1976=0,MOD($A1976,ChapterTable!$S$20)&lt;&gt;0),
MAX(0,INT(($B1976+ChapterTable!$Q$26+VLOOKUP(SUBSTITUTE(C$1,"성장단계","")&amp;"단계오프셋",ChapterTable!$S:$T,2,0))/ChapterTable!$Q$23)),
MAX(0,INT(($B1976+ChapterTable!$S$26+VLOOKUP(SUBSTITUTE(C$1,"성장단계","")&amp;"보스단계오프셋",ChapterTable!$S:$T,2,0))/ChapterTable!$S$23)))</f>
        <v>3</v>
      </c>
      <c r="D1976">
        <f>IF(OR($L1976=TRUE,$A1976=0,MOD($A1976,ChapterTable!$S$20)&lt;&gt;0),
MAX(0,INT(($B1976+ChapterTable!$Q$26+VLOOKUP(SUBSTITUTE(D$1,"성장단계","")&amp;"단계오프셋",ChapterTable!$S:$T,2,0))/ChapterTable!$Q$23)),
MAX(0,INT(($B1976+ChapterTable!$S$26+VLOOKUP(SUBSTITUTE(D$1,"성장단계","")&amp;"보스단계오프셋",ChapterTable!$S:$T,2,0))/ChapterTable!$S$23)))</f>
        <v>3</v>
      </c>
      <c r="E1976" s="1">
        <f ca="1">IF(AND($A1976=0,$B1976=1),
    VLOOKUP(1,ChapterTable!$1:$1048576,MATCH("최종"&amp;SUBSTITUTE(SUBSTITUTE(E$1,"standard",""),"|Float",""),ChapterTable!$1:$1,0),0)*ChapterTable!$Q$17,
  IF(AND($A1976=0,$B1976=0),
    E1977,
  IF($B1976=0,
    VLOOKUP($A1976,ChapterTable!$1:$1048576,MATCH("최종"&amp;SUBSTITUTE(SUBSTITUTE(E$1,"standard",""),"|Float",""),ChapterTable!$1:$1,0),0),
  IF($B1976=1,
    IF($L1976=FALSE,
      VLOOKUP($A1976,ChapterTable!$1:$1048576,MATCH("최종"&amp;SUBSTITUTE(SUBSTITUTE(E$1,"standard",""),"|Float",""),ChapterTable!$1:$1,0),0),
      VLOOKUP($A1976-ChapterTable!$Q$11,ChapterTable!$1:$1048576,MATCH("최종"&amp;SUBSTITUTE(SUBSTITUTE(E$1,"standard",""),"|Float",""),ChapterTable!$1:$1,0),0)*ChapterTable!$Q$14
    ),
  OFFSET(E1976,-$B1976+IF($L1976,1,0),0)*
    (VLOOKUP(SUBSTITUTE(SUBSTITUTE(E$1,"standard",""),"|Float","")&amp;"인게임누적곱배수",ChapterTable!$S:$T,2,0)^C1976
    +VLOOKUP(SUBSTITUTE(SUBSTITUTE(E$1,"standard",""),"|Float","")&amp;"인게임누적합배수",ChapterTable!$S:$T,2,0)*C1976)
  )
  )
  )
)</f>
        <v>137345.41871795652</v>
      </c>
      <c r="F1976" s="1">
        <f ca="1">IF(AND($A1976=0,$B1976=1),
    VLOOKUP(1,ChapterTable!$1:$1048576,MATCH("최종"&amp;SUBSTITUTE(SUBSTITUTE(F$1,"standard",""),"|Float",""),ChapterTable!$1:$1,0),0)*ChapterTable!$Q$17,
  IF(AND($A1976=0,$B1976=0),
    F1977,
  IF($B1976=0,
    VLOOKUP($A1976,ChapterTable!$1:$1048576,MATCH("최종"&amp;SUBSTITUTE(SUBSTITUTE(F$1,"standard",""),"|Float",""),ChapterTable!$1:$1,0),0),
  IF($B1976=1,
    IF($L1976=FALSE,
      VLOOKUP($A1976,ChapterTable!$1:$1048576,MATCH("최종"&amp;SUBSTITUTE(SUBSTITUTE(F$1,"standard",""),"|Float",""),ChapterTable!$1:$1,0),0),
      VLOOKUP($A1976-ChapterTable!$Q$11,ChapterTable!$1:$1048576,MATCH("최종"&amp;SUBSTITUTE(SUBSTITUTE(F$1,"standard",""),"|Float",""),ChapterTable!$1:$1,0),0)*ChapterTable!$Q$14
    ),
  OFFSET(F1976,-$B1976+IF($L1976,1,0),0)*
    (VLOOKUP(SUBSTITUTE(SUBSTITUTE(F$1,"standard",""),"|Float","")&amp;"인게임누적곱배수",ChapterTable!$S:$T,2,0)^D1976
    +VLOOKUP(SUBSTITUTE(SUBSTITUTE(F$1,"standard",""),"|Float","")&amp;"인게임누적합배수",ChapterTable!$S:$T,2,0)*D1976)
  )
  )
  )
)</f>
        <v>59553.569091796875</v>
      </c>
      <c r="G1976" t="s">
        <v>76</v>
      </c>
      <c r="J1976" t="str">
        <f>IF(ISBLANK(I1976),"",
IFERROR(VLOOKUP(I1976,[1]StringTable!$1:$1048576,MATCH([1]StringTable!$B$1,[1]StringTable!$1:$1,0),0),
IFERROR(VLOOKUP(I1976,[1]InApkStringTable!$1:$1048576,MATCH([1]InApkStringTable!$B$1,[1]InApkStringTable!$1:$1,0),0),
"스트링없음")))</f>
        <v/>
      </c>
      <c r="L1976" t="b">
        <v>1</v>
      </c>
      <c r="N1976" t="str">
        <f>IF(ISBLANK(M1976),"",IF(ISERROR(VLOOKUP(M1976,MapTable!$A:$A,1,0)),"맵없음",""))</f>
        <v/>
      </c>
      <c r="O1976">
        <f t="shared" si="121"/>
        <v>11</v>
      </c>
      <c r="Q1976">
        <f t="shared" si="122"/>
        <v>11</v>
      </c>
      <c r="R1976" t="b">
        <f t="shared" ca="1" si="123"/>
        <v>0</v>
      </c>
      <c r="T1976" t="b">
        <f t="shared" ca="1" si="124"/>
        <v>0</v>
      </c>
      <c r="X1976" t="str">
        <f>IF(ISBLANK(W1976),"",
IF(ISERROR(FIND(",",W1976)),
  IF(ISERROR(VLOOKUP(W1976,MapTable!$A:$A,1,0)),"맵없음",
  ""),
IF(ISERROR(FIND(",",W1976,FIND(",",W1976)+1)),
  IF(OR(ISERROR(VLOOKUP(LEFT(W1976,FIND(",",W1976)-1),MapTable!$A:$A,1,0)),ISERROR(VLOOKUP(TRIM(MID(W1976,FIND(",",W1976)+1,999)),MapTable!$A:$A,1,0))),"맵없음",
  ""),
IF(ISERROR(FIND(",",W1976,FIND(",",W1976,FIND(",",W1976)+1)+1)),
  IF(OR(ISERROR(VLOOKUP(LEFT(W1976,FIND(",",W1976)-1),MapTable!$A:$A,1,0)),ISERROR(VLOOKUP(TRIM(MID(W1976,FIND(",",W1976)+1,FIND(",",W1976,FIND(",",W1976)+1)-FIND(",",W1976)-1)),MapTable!$A:$A,1,0)),ISERROR(VLOOKUP(TRIM(MID(W1976,FIND(",",W1976,FIND(",",W1976)+1)+1,999)),MapTable!$A:$A,1,0))),"맵없음",
  ""),
IF(ISERROR(FIND(",",W1976,FIND(",",W1976,FIND(",",W1976,FIND(",",W1976)+1)+1)+1)),
  IF(OR(ISERROR(VLOOKUP(LEFT(W1976,FIND(",",W1976)-1),MapTable!$A:$A,1,0)),ISERROR(VLOOKUP(TRIM(MID(W1976,FIND(",",W1976)+1,FIND(",",W1976,FIND(",",W1976)+1)-FIND(",",W1976)-1)),MapTable!$A:$A,1,0)),ISERROR(VLOOKUP(TRIM(MID(W1976,FIND(",",W1976,FIND(",",W1976)+1)+1,FIND(",",W1976,FIND(",",W1976,FIND(",",W1976)+1)+1)-FIND(",",W1976,FIND(",",W1976)+1)-1)),MapTable!$A:$A,1,0)),ISERROR(VLOOKUP(TRIM(MID(W1976,FIND(",",W1976,FIND(",",W1976,FIND(",",W1976)+1)+1)+1,999)),MapTable!$A:$A,1,0))),"맵없음",
  ""),
)))))</f>
        <v/>
      </c>
      <c r="AC1976" t="str">
        <f>IF(ISBLANK(AB1976),"",IF(ISERROR(VLOOKUP(AB1976,[3]DropTable!$A:$A,1,0)),"드랍없음",""))</f>
        <v/>
      </c>
      <c r="AE1976" t="str">
        <f>IF(ISBLANK(AD1976),"",IF(ISERROR(VLOOKUP(AD1976,[3]DropTable!$A:$A,1,0)),"드랍없음",""))</f>
        <v/>
      </c>
      <c r="AG1976">
        <v>9.8000000000000007</v>
      </c>
      <c r="AH1976">
        <v>1</v>
      </c>
    </row>
    <row r="1977" spans="1:34" x14ac:dyDescent="0.3">
      <c r="A1977">
        <v>17</v>
      </c>
      <c r="B1977">
        <v>36</v>
      </c>
      <c r="C1977">
        <f>IF(OR($L1977=TRUE,$A1977=0,MOD($A1977,ChapterTable!$S$20)&lt;&gt;0),
MAX(0,INT(($B1977+ChapterTable!$Q$26+VLOOKUP(SUBSTITUTE(C$1,"성장단계","")&amp;"단계오프셋",ChapterTable!$S:$T,2,0))/ChapterTable!$Q$23)),
MAX(0,INT(($B1977+ChapterTable!$S$26+VLOOKUP(SUBSTITUTE(C$1,"성장단계","")&amp;"보스단계오프셋",ChapterTable!$S:$T,2,0))/ChapterTable!$S$23)))</f>
        <v>4</v>
      </c>
      <c r="D1977">
        <f>IF(OR($L1977=TRUE,$A1977=0,MOD($A1977,ChapterTable!$S$20)&lt;&gt;0),
MAX(0,INT(($B1977+ChapterTable!$Q$26+VLOOKUP(SUBSTITUTE(D$1,"성장단계","")&amp;"단계오프셋",ChapterTable!$S:$T,2,0))/ChapterTable!$Q$23)),
MAX(0,INT(($B1977+ChapterTable!$S$26+VLOOKUP(SUBSTITUTE(D$1,"성장단계","")&amp;"보스단계오프셋",ChapterTable!$S:$T,2,0))/ChapterTable!$S$23)))</f>
        <v>3</v>
      </c>
      <c r="E1977" s="1">
        <f ca="1">IF(AND($A1977=0,$B1977=1),
    VLOOKUP(1,ChapterTable!$1:$1048576,MATCH("최종"&amp;SUBSTITUTE(SUBSTITUTE(E$1,"standard",""),"|Float",""),ChapterTable!$1:$1,0),0)*ChapterTable!$Q$17,
  IF(AND($A1977=0,$B1977=0),
    E1978,
  IF($B1977=0,
    VLOOKUP($A1977,ChapterTable!$1:$1048576,MATCH("최종"&amp;SUBSTITUTE(SUBSTITUTE(E$1,"standard",""),"|Float",""),ChapterTable!$1:$1,0),0),
  IF($B1977=1,
    IF($L1977=FALSE,
      VLOOKUP($A1977,ChapterTable!$1:$1048576,MATCH("최종"&amp;SUBSTITUTE(SUBSTITUTE(E$1,"standard",""),"|Float",""),ChapterTable!$1:$1,0),0),
      VLOOKUP($A1977-ChapterTable!$Q$11,ChapterTable!$1:$1048576,MATCH("최종"&amp;SUBSTITUTE(SUBSTITUTE(E$1,"standard",""),"|Float",""),ChapterTable!$1:$1,0),0)*ChapterTable!$Q$14
    ),
  OFFSET(E1977,-$B1977+IF($L1977,1,0),0)*
    (VLOOKUP(SUBSTITUTE(SUBSTITUTE(E$1,"standard",""),"|Float","")&amp;"인게임누적곱배수",ChapterTable!$S:$T,2,0)^C1977
    +VLOOKUP(SUBSTITUTE(SUBSTITUTE(E$1,"standard",""),"|Float","")&amp;"인게임누적합배수",ChapterTable!$S:$T,2,0)*C1977)
  )
  )
  )
)</f>
        <v>160794.63654785155</v>
      </c>
      <c r="F1977" s="1">
        <f ca="1">IF(AND($A1977=0,$B1977=1),
    VLOOKUP(1,ChapterTable!$1:$1048576,MATCH("최종"&amp;SUBSTITUTE(SUBSTITUTE(F$1,"standard",""),"|Float",""),ChapterTable!$1:$1,0),0)*ChapterTable!$Q$17,
  IF(AND($A1977=0,$B1977=0),
    F1978,
  IF($B1977=0,
    VLOOKUP($A1977,ChapterTable!$1:$1048576,MATCH("최종"&amp;SUBSTITUTE(SUBSTITUTE(F$1,"standard",""),"|Float",""),ChapterTable!$1:$1,0),0),
  IF($B1977=1,
    IF($L1977=FALSE,
      VLOOKUP($A1977,ChapterTable!$1:$1048576,MATCH("최종"&amp;SUBSTITUTE(SUBSTITUTE(F$1,"standard",""),"|Float",""),ChapterTable!$1:$1,0),0),
      VLOOKUP($A1977-ChapterTable!$Q$11,ChapterTable!$1:$1048576,MATCH("최종"&amp;SUBSTITUTE(SUBSTITUTE(F$1,"standard",""),"|Float",""),ChapterTable!$1:$1,0),0)*ChapterTable!$Q$14
    ),
  OFFSET(F1977,-$B1977+IF($L1977,1,0),0)*
    (VLOOKUP(SUBSTITUTE(SUBSTITUTE(F$1,"standard",""),"|Float","")&amp;"인게임누적곱배수",ChapterTable!$S:$T,2,0)^D1977
    +VLOOKUP(SUBSTITUTE(SUBSTITUTE(F$1,"standard",""),"|Float","")&amp;"인게임누적합배수",ChapterTable!$S:$T,2,0)*D1977)
  )
  )
  )
)</f>
        <v>59553.569091796875</v>
      </c>
      <c r="G1977" t="s">
        <v>76</v>
      </c>
      <c r="J1977" t="str">
        <f>IF(ISBLANK(I1977),"",
IFERROR(VLOOKUP(I1977,[1]StringTable!$1:$1048576,MATCH([1]StringTable!$B$1,[1]StringTable!$1:$1,0),0),
IFERROR(VLOOKUP(I1977,[1]InApkStringTable!$1:$1048576,MATCH([1]InApkStringTable!$B$1,[1]InApkStringTable!$1:$1,0),0),
"스트링없음")))</f>
        <v/>
      </c>
      <c r="L1977" t="b">
        <v>1</v>
      </c>
      <c r="N1977" t="str">
        <f>IF(ISBLANK(M1977),"",IF(ISERROR(VLOOKUP(M1977,MapTable!$A:$A,1,0)),"맵없음",""))</f>
        <v/>
      </c>
      <c r="O1977">
        <f t="shared" si="121"/>
        <v>4</v>
      </c>
      <c r="Q1977">
        <f t="shared" si="122"/>
        <v>4</v>
      </c>
      <c r="R1977" t="b">
        <f t="shared" ca="1" si="123"/>
        <v>0</v>
      </c>
      <c r="T1977" t="b">
        <f t="shared" ca="1" si="124"/>
        <v>0</v>
      </c>
      <c r="X1977" t="str">
        <f>IF(ISBLANK(W1977),"",
IF(ISERROR(FIND(",",W1977)),
  IF(ISERROR(VLOOKUP(W1977,MapTable!$A:$A,1,0)),"맵없음",
  ""),
IF(ISERROR(FIND(",",W1977,FIND(",",W1977)+1)),
  IF(OR(ISERROR(VLOOKUP(LEFT(W1977,FIND(",",W1977)-1),MapTable!$A:$A,1,0)),ISERROR(VLOOKUP(TRIM(MID(W1977,FIND(",",W1977)+1,999)),MapTable!$A:$A,1,0))),"맵없음",
  ""),
IF(ISERROR(FIND(",",W1977,FIND(",",W1977,FIND(",",W1977)+1)+1)),
  IF(OR(ISERROR(VLOOKUP(LEFT(W1977,FIND(",",W1977)-1),MapTable!$A:$A,1,0)),ISERROR(VLOOKUP(TRIM(MID(W1977,FIND(",",W1977)+1,FIND(",",W1977,FIND(",",W1977)+1)-FIND(",",W1977)-1)),MapTable!$A:$A,1,0)),ISERROR(VLOOKUP(TRIM(MID(W1977,FIND(",",W1977,FIND(",",W1977)+1)+1,999)),MapTable!$A:$A,1,0))),"맵없음",
  ""),
IF(ISERROR(FIND(",",W1977,FIND(",",W1977,FIND(",",W1977,FIND(",",W1977)+1)+1)+1)),
  IF(OR(ISERROR(VLOOKUP(LEFT(W1977,FIND(",",W1977)-1),MapTable!$A:$A,1,0)),ISERROR(VLOOKUP(TRIM(MID(W1977,FIND(",",W1977)+1,FIND(",",W1977,FIND(",",W1977)+1)-FIND(",",W1977)-1)),MapTable!$A:$A,1,0)),ISERROR(VLOOKUP(TRIM(MID(W1977,FIND(",",W1977,FIND(",",W1977)+1)+1,FIND(",",W1977,FIND(",",W1977,FIND(",",W1977)+1)+1)-FIND(",",W1977,FIND(",",W1977)+1)-1)),MapTable!$A:$A,1,0)),ISERROR(VLOOKUP(TRIM(MID(W1977,FIND(",",W1977,FIND(",",W1977,FIND(",",W1977)+1)+1)+1,999)),MapTable!$A:$A,1,0))),"맵없음",
  ""),
)))))</f>
        <v/>
      </c>
      <c r="AC1977" t="str">
        <f>IF(ISBLANK(AB1977),"",IF(ISERROR(VLOOKUP(AB1977,[3]DropTable!$A:$A,1,0)),"드랍없음",""))</f>
        <v/>
      </c>
      <c r="AE1977" t="str">
        <f>IF(ISBLANK(AD1977),"",IF(ISERROR(VLOOKUP(AD1977,[3]DropTable!$A:$A,1,0)),"드랍없음",""))</f>
        <v/>
      </c>
      <c r="AG1977">
        <v>9.8000000000000007</v>
      </c>
      <c r="AH1977">
        <v>1</v>
      </c>
    </row>
    <row r="1978" spans="1:34" x14ac:dyDescent="0.3">
      <c r="A1978">
        <v>17</v>
      </c>
      <c r="B1978">
        <v>37</v>
      </c>
      <c r="C1978">
        <f>IF(OR($L1978=TRUE,$A1978=0,MOD($A1978,ChapterTable!$S$20)&lt;&gt;0),
MAX(0,INT(($B1978+ChapterTable!$Q$26+VLOOKUP(SUBSTITUTE(C$1,"성장단계","")&amp;"단계오프셋",ChapterTable!$S:$T,2,0))/ChapterTable!$Q$23)),
MAX(0,INT(($B1978+ChapterTable!$S$26+VLOOKUP(SUBSTITUTE(C$1,"성장단계","")&amp;"보스단계오프셋",ChapterTable!$S:$T,2,0))/ChapterTable!$S$23)))</f>
        <v>4</v>
      </c>
      <c r="D1978">
        <f>IF(OR($L1978=TRUE,$A1978=0,MOD($A1978,ChapterTable!$S$20)&lt;&gt;0),
MAX(0,INT(($B1978+ChapterTable!$Q$26+VLOOKUP(SUBSTITUTE(D$1,"성장단계","")&amp;"단계오프셋",ChapterTable!$S:$T,2,0))/ChapterTable!$Q$23)),
MAX(0,INT(($B1978+ChapterTable!$S$26+VLOOKUP(SUBSTITUTE(D$1,"성장단계","")&amp;"보스단계오프셋",ChapterTable!$S:$T,2,0))/ChapterTable!$S$23)))</f>
        <v>3</v>
      </c>
      <c r="E1978" s="1">
        <f ca="1">IF(AND($A1978=0,$B1978=1),
    VLOOKUP(1,ChapterTable!$1:$1048576,MATCH("최종"&amp;SUBSTITUTE(SUBSTITUTE(E$1,"standard",""),"|Float",""),ChapterTable!$1:$1,0),0)*ChapterTable!$Q$17,
  IF(AND($A1978=0,$B1978=0),
    E1979,
  IF($B1978=0,
    VLOOKUP($A1978,ChapterTable!$1:$1048576,MATCH("최종"&amp;SUBSTITUTE(SUBSTITUTE(E$1,"standard",""),"|Float",""),ChapterTable!$1:$1,0),0),
  IF($B1978=1,
    IF($L1978=FALSE,
      VLOOKUP($A1978,ChapterTable!$1:$1048576,MATCH("최종"&amp;SUBSTITUTE(SUBSTITUTE(E$1,"standard",""),"|Float",""),ChapterTable!$1:$1,0),0),
      VLOOKUP($A1978-ChapterTable!$Q$11,ChapterTable!$1:$1048576,MATCH("최종"&amp;SUBSTITUTE(SUBSTITUTE(E$1,"standard",""),"|Float",""),ChapterTable!$1:$1,0),0)*ChapterTable!$Q$14
    ),
  OFFSET(E1978,-$B1978+IF($L1978,1,0),0)*
    (VLOOKUP(SUBSTITUTE(SUBSTITUTE(E$1,"standard",""),"|Float","")&amp;"인게임누적곱배수",ChapterTable!$S:$T,2,0)^C1978
    +VLOOKUP(SUBSTITUTE(SUBSTITUTE(E$1,"standard",""),"|Float","")&amp;"인게임누적합배수",ChapterTable!$S:$T,2,0)*C1978)
  )
  )
  )
)</f>
        <v>160794.63654785155</v>
      </c>
      <c r="F1978" s="1">
        <f ca="1">IF(AND($A1978=0,$B1978=1),
    VLOOKUP(1,ChapterTable!$1:$1048576,MATCH("최종"&amp;SUBSTITUTE(SUBSTITUTE(F$1,"standard",""),"|Float",""),ChapterTable!$1:$1,0),0)*ChapterTable!$Q$17,
  IF(AND($A1978=0,$B1978=0),
    F1979,
  IF($B1978=0,
    VLOOKUP($A1978,ChapterTable!$1:$1048576,MATCH("최종"&amp;SUBSTITUTE(SUBSTITUTE(F$1,"standard",""),"|Float",""),ChapterTable!$1:$1,0),0),
  IF($B1978=1,
    IF($L1978=FALSE,
      VLOOKUP($A1978,ChapterTable!$1:$1048576,MATCH("최종"&amp;SUBSTITUTE(SUBSTITUTE(F$1,"standard",""),"|Float",""),ChapterTable!$1:$1,0),0),
      VLOOKUP($A1978-ChapterTable!$Q$11,ChapterTable!$1:$1048576,MATCH("최종"&amp;SUBSTITUTE(SUBSTITUTE(F$1,"standard",""),"|Float",""),ChapterTable!$1:$1,0),0)*ChapterTable!$Q$14
    ),
  OFFSET(F1978,-$B1978+IF($L1978,1,0),0)*
    (VLOOKUP(SUBSTITUTE(SUBSTITUTE(F$1,"standard",""),"|Float","")&amp;"인게임누적곱배수",ChapterTable!$S:$T,2,0)^D1978
    +VLOOKUP(SUBSTITUTE(SUBSTITUTE(F$1,"standard",""),"|Float","")&amp;"인게임누적합배수",ChapterTable!$S:$T,2,0)*D1978)
  )
  )
  )
)</f>
        <v>59553.569091796875</v>
      </c>
      <c r="G1978" t="s">
        <v>76</v>
      </c>
      <c r="J1978" t="str">
        <f>IF(ISBLANK(I1978),"",
IFERROR(VLOOKUP(I1978,[1]StringTable!$1:$1048576,MATCH([1]StringTable!$B$1,[1]StringTable!$1:$1,0),0),
IFERROR(VLOOKUP(I1978,[1]InApkStringTable!$1:$1048576,MATCH([1]InApkStringTable!$B$1,[1]InApkStringTable!$1:$1,0),0),
"스트링없음")))</f>
        <v/>
      </c>
      <c r="L1978" t="b">
        <v>1</v>
      </c>
      <c r="N1978" t="str">
        <f>IF(ISBLANK(M1978),"",IF(ISERROR(VLOOKUP(M1978,MapTable!$A:$A,1,0)),"맵없음",""))</f>
        <v/>
      </c>
      <c r="O1978">
        <f t="shared" si="121"/>
        <v>4</v>
      </c>
      <c r="Q1978">
        <f t="shared" si="122"/>
        <v>4</v>
      </c>
      <c r="R1978" t="b">
        <f t="shared" ca="1" si="123"/>
        <v>0</v>
      </c>
      <c r="T1978" t="b">
        <f t="shared" ca="1" si="124"/>
        <v>0</v>
      </c>
      <c r="X1978" t="str">
        <f>IF(ISBLANK(W1978),"",
IF(ISERROR(FIND(",",W1978)),
  IF(ISERROR(VLOOKUP(W1978,MapTable!$A:$A,1,0)),"맵없음",
  ""),
IF(ISERROR(FIND(",",W1978,FIND(",",W1978)+1)),
  IF(OR(ISERROR(VLOOKUP(LEFT(W1978,FIND(",",W1978)-1),MapTable!$A:$A,1,0)),ISERROR(VLOOKUP(TRIM(MID(W1978,FIND(",",W1978)+1,999)),MapTable!$A:$A,1,0))),"맵없음",
  ""),
IF(ISERROR(FIND(",",W1978,FIND(",",W1978,FIND(",",W1978)+1)+1)),
  IF(OR(ISERROR(VLOOKUP(LEFT(W1978,FIND(",",W1978)-1),MapTable!$A:$A,1,0)),ISERROR(VLOOKUP(TRIM(MID(W1978,FIND(",",W1978)+1,FIND(",",W1978,FIND(",",W1978)+1)-FIND(",",W1978)-1)),MapTable!$A:$A,1,0)),ISERROR(VLOOKUP(TRIM(MID(W1978,FIND(",",W1978,FIND(",",W1978)+1)+1,999)),MapTable!$A:$A,1,0))),"맵없음",
  ""),
IF(ISERROR(FIND(",",W1978,FIND(",",W1978,FIND(",",W1978,FIND(",",W1978)+1)+1)+1)),
  IF(OR(ISERROR(VLOOKUP(LEFT(W1978,FIND(",",W1978)-1),MapTable!$A:$A,1,0)),ISERROR(VLOOKUP(TRIM(MID(W1978,FIND(",",W1978)+1,FIND(",",W1978,FIND(",",W1978)+1)-FIND(",",W1978)-1)),MapTable!$A:$A,1,0)),ISERROR(VLOOKUP(TRIM(MID(W1978,FIND(",",W1978,FIND(",",W1978)+1)+1,FIND(",",W1978,FIND(",",W1978,FIND(",",W1978)+1)+1)-FIND(",",W1978,FIND(",",W1978)+1)-1)),MapTable!$A:$A,1,0)),ISERROR(VLOOKUP(TRIM(MID(W1978,FIND(",",W1978,FIND(",",W1978,FIND(",",W1978)+1)+1)+1,999)),MapTable!$A:$A,1,0))),"맵없음",
  ""),
)))))</f>
        <v/>
      </c>
      <c r="AC1978" t="str">
        <f>IF(ISBLANK(AB1978),"",IF(ISERROR(VLOOKUP(AB1978,[3]DropTable!$A:$A,1,0)),"드랍없음",""))</f>
        <v/>
      </c>
      <c r="AE1978" t="str">
        <f>IF(ISBLANK(AD1978),"",IF(ISERROR(VLOOKUP(AD1978,[3]DropTable!$A:$A,1,0)),"드랍없음",""))</f>
        <v/>
      </c>
      <c r="AG1978">
        <v>9.8000000000000007</v>
      </c>
      <c r="AH1978">
        <v>1</v>
      </c>
    </row>
    <row r="1979" spans="1:34" x14ac:dyDescent="0.3">
      <c r="A1979">
        <v>17</v>
      </c>
      <c r="B1979">
        <v>38</v>
      </c>
      <c r="C1979">
        <f>IF(OR($L1979=TRUE,$A1979=0,MOD($A1979,ChapterTable!$S$20)&lt;&gt;0),
MAX(0,INT(($B1979+ChapterTable!$Q$26+VLOOKUP(SUBSTITUTE(C$1,"성장단계","")&amp;"단계오프셋",ChapterTable!$S:$T,2,0))/ChapterTable!$Q$23)),
MAX(0,INT(($B1979+ChapterTable!$S$26+VLOOKUP(SUBSTITUTE(C$1,"성장단계","")&amp;"보스단계오프셋",ChapterTable!$S:$T,2,0))/ChapterTable!$S$23)))</f>
        <v>4</v>
      </c>
      <c r="D1979">
        <f>IF(OR($L1979=TRUE,$A1979=0,MOD($A1979,ChapterTable!$S$20)&lt;&gt;0),
MAX(0,INT(($B1979+ChapterTable!$Q$26+VLOOKUP(SUBSTITUTE(D$1,"성장단계","")&amp;"단계오프셋",ChapterTable!$S:$T,2,0))/ChapterTable!$Q$23)),
MAX(0,INT(($B1979+ChapterTable!$S$26+VLOOKUP(SUBSTITUTE(D$1,"성장단계","")&amp;"보스단계오프셋",ChapterTable!$S:$T,2,0))/ChapterTable!$S$23)))</f>
        <v>3</v>
      </c>
      <c r="E1979" s="1">
        <f ca="1">IF(AND($A1979=0,$B1979=1),
    VLOOKUP(1,ChapterTable!$1:$1048576,MATCH("최종"&amp;SUBSTITUTE(SUBSTITUTE(E$1,"standard",""),"|Float",""),ChapterTable!$1:$1,0),0)*ChapterTable!$Q$17,
  IF(AND($A1979=0,$B1979=0),
    E1980,
  IF($B1979=0,
    VLOOKUP($A1979,ChapterTable!$1:$1048576,MATCH("최종"&amp;SUBSTITUTE(SUBSTITUTE(E$1,"standard",""),"|Float",""),ChapterTable!$1:$1,0),0),
  IF($B1979=1,
    IF($L1979=FALSE,
      VLOOKUP($A1979,ChapterTable!$1:$1048576,MATCH("최종"&amp;SUBSTITUTE(SUBSTITUTE(E$1,"standard",""),"|Float",""),ChapterTable!$1:$1,0),0),
      VLOOKUP($A1979-ChapterTable!$Q$11,ChapterTable!$1:$1048576,MATCH("최종"&amp;SUBSTITUTE(SUBSTITUTE(E$1,"standard",""),"|Float",""),ChapterTable!$1:$1,0),0)*ChapterTable!$Q$14
    ),
  OFFSET(E1979,-$B1979+IF($L1979,1,0),0)*
    (VLOOKUP(SUBSTITUTE(SUBSTITUTE(E$1,"standard",""),"|Float","")&amp;"인게임누적곱배수",ChapterTable!$S:$T,2,0)^C1979
    +VLOOKUP(SUBSTITUTE(SUBSTITUTE(E$1,"standard",""),"|Float","")&amp;"인게임누적합배수",ChapterTable!$S:$T,2,0)*C1979)
  )
  )
  )
)</f>
        <v>160794.63654785155</v>
      </c>
      <c r="F1979" s="1">
        <f ca="1">IF(AND($A1979=0,$B1979=1),
    VLOOKUP(1,ChapterTable!$1:$1048576,MATCH("최종"&amp;SUBSTITUTE(SUBSTITUTE(F$1,"standard",""),"|Float",""),ChapterTable!$1:$1,0),0)*ChapterTable!$Q$17,
  IF(AND($A1979=0,$B1979=0),
    F1980,
  IF($B1979=0,
    VLOOKUP($A1979,ChapterTable!$1:$1048576,MATCH("최종"&amp;SUBSTITUTE(SUBSTITUTE(F$1,"standard",""),"|Float",""),ChapterTable!$1:$1,0),0),
  IF($B1979=1,
    IF($L1979=FALSE,
      VLOOKUP($A1979,ChapterTable!$1:$1048576,MATCH("최종"&amp;SUBSTITUTE(SUBSTITUTE(F$1,"standard",""),"|Float",""),ChapterTable!$1:$1,0),0),
      VLOOKUP($A1979-ChapterTable!$Q$11,ChapterTable!$1:$1048576,MATCH("최종"&amp;SUBSTITUTE(SUBSTITUTE(F$1,"standard",""),"|Float",""),ChapterTable!$1:$1,0),0)*ChapterTable!$Q$14
    ),
  OFFSET(F1979,-$B1979+IF($L1979,1,0),0)*
    (VLOOKUP(SUBSTITUTE(SUBSTITUTE(F$1,"standard",""),"|Float","")&amp;"인게임누적곱배수",ChapterTable!$S:$T,2,0)^D1979
    +VLOOKUP(SUBSTITUTE(SUBSTITUTE(F$1,"standard",""),"|Float","")&amp;"인게임누적합배수",ChapterTable!$S:$T,2,0)*D1979)
  )
  )
  )
)</f>
        <v>59553.569091796875</v>
      </c>
      <c r="G1979" t="s">
        <v>76</v>
      </c>
      <c r="J1979" t="str">
        <f>IF(ISBLANK(I1979),"",
IFERROR(VLOOKUP(I1979,[1]StringTable!$1:$1048576,MATCH([1]StringTable!$B$1,[1]StringTable!$1:$1,0),0),
IFERROR(VLOOKUP(I1979,[1]InApkStringTable!$1:$1048576,MATCH([1]InApkStringTable!$B$1,[1]InApkStringTable!$1:$1,0),0),
"스트링없음")))</f>
        <v/>
      </c>
      <c r="L1979" t="b">
        <v>1</v>
      </c>
      <c r="N1979" t="str">
        <f>IF(ISBLANK(M1979),"",IF(ISERROR(VLOOKUP(M1979,MapTable!$A:$A,1,0)),"맵없음",""))</f>
        <v/>
      </c>
      <c r="O1979">
        <f t="shared" si="121"/>
        <v>4</v>
      </c>
      <c r="Q1979">
        <f t="shared" si="122"/>
        <v>4</v>
      </c>
      <c r="R1979" t="b">
        <f t="shared" ca="1" si="123"/>
        <v>0</v>
      </c>
      <c r="T1979" t="b">
        <f t="shared" ca="1" si="124"/>
        <v>0</v>
      </c>
      <c r="X1979" t="str">
        <f>IF(ISBLANK(W1979),"",
IF(ISERROR(FIND(",",W1979)),
  IF(ISERROR(VLOOKUP(W1979,MapTable!$A:$A,1,0)),"맵없음",
  ""),
IF(ISERROR(FIND(",",W1979,FIND(",",W1979)+1)),
  IF(OR(ISERROR(VLOOKUP(LEFT(W1979,FIND(",",W1979)-1),MapTable!$A:$A,1,0)),ISERROR(VLOOKUP(TRIM(MID(W1979,FIND(",",W1979)+1,999)),MapTable!$A:$A,1,0))),"맵없음",
  ""),
IF(ISERROR(FIND(",",W1979,FIND(",",W1979,FIND(",",W1979)+1)+1)),
  IF(OR(ISERROR(VLOOKUP(LEFT(W1979,FIND(",",W1979)-1),MapTable!$A:$A,1,0)),ISERROR(VLOOKUP(TRIM(MID(W1979,FIND(",",W1979)+1,FIND(",",W1979,FIND(",",W1979)+1)-FIND(",",W1979)-1)),MapTable!$A:$A,1,0)),ISERROR(VLOOKUP(TRIM(MID(W1979,FIND(",",W1979,FIND(",",W1979)+1)+1,999)),MapTable!$A:$A,1,0))),"맵없음",
  ""),
IF(ISERROR(FIND(",",W1979,FIND(",",W1979,FIND(",",W1979,FIND(",",W1979)+1)+1)+1)),
  IF(OR(ISERROR(VLOOKUP(LEFT(W1979,FIND(",",W1979)-1),MapTable!$A:$A,1,0)),ISERROR(VLOOKUP(TRIM(MID(W1979,FIND(",",W1979)+1,FIND(",",W1979,FIND(",",W1979)+1)-FIND(",",W1979)-1)),MapTable!$A:$A,1,0)),ISERROR(VLOOKUP(TRIM(MID(W1979,FIND(",",W1979,FIND(",",W1979)+1)+1,FIND(",",W1979,FIND(",",W1979,FIND(",",W1979)+1)+1)-FIND(",",W1979,FIND(",",W1979)+1)-1)),MapTable!$A:$A,1,0)),ISERROR(VLOOKUP(TRIM(MID(W1979,FIND(",",W1979,FIND(",",W1979,FIND(",",W1979)+1)+1)+1,999)),MapTable!$A:$A,1,0))),"맵없음",
  ""),
)))))</f>
        <v/>
      </c>
      <c r="AC1979" t="str">
        <f>IF(ISBLANK(AB1979),"",IF(ISERROR(VLOOKUP(AB1979,[3]DropTable!$A:$A,1,0)),"드랍없음",""))</f>
        <v/>
      </c>
      <c r="AE1979" t="str">
        <f>IF(ISBLANK(AD1979),"",IF(ISERROR(VLOOKUP(AD1979,[3]DropTable!$A:$A,1,0)),"드랍없음",""))</f>
        <v/>
      </c>
      <c r="AG1979">
        <v>9.8000000000000007</v>
      </c>
      <c r="AH1979">
        <v>1</v>
      </c>
    </row>
    <row r="1980" spans="1:34" x14ac:dyDescent="0.3">
      <c r="A1980">
        <v>17</v>
      </c>
      <c r="B1980">
        <v>39</v>
      </c>
      <c r="C1980">
        <f>IF(OR($L1980=TRUE,$A1980=0,MOD($A1980,ChapterTable!$S$20)&lt;&gt;0),
MAX(0,INT(($B1980+ChapterTable!$Q$26+VLOOKUP(SUBSTITUTE(C$1,"성장단계","")&amp;"단계오프셋",ChapterTable!$S:$T,2,0))/ChapterTable!$Q$23)),
MAX(0,INT(($B1980+ChapterTable!$S$26+VLOOKUP(SUBSTITUTE(C$1,"성장단계","")&amp;"보스단계오프셋",ChapterTable!$S:$T,2,0))/ChapterTable!$S$23)))</f>
        <v>4</v>
      </c>
      <c r="D1980">
        <f>IF(OR($L1980=TRUE,$A1980=0,MOD($A1980,ChapterTable!$S$20)&lt;&gt;0),
MAX(0,INT(($B1980+ChapterTable!$Q$26+VLOOKUP(SUBSTITUTE(D$1,"성장단계","")&amp;"단계오프셋",ChapterTable!$S:$T,2,0))/ChapterTable!$Q$23)),
MAX(0,INT(($B1980+ChapterTable!$S$26+VLOOKUP(SUBSTITUTE(D$1,"성장단계","")&amp;"보스단계오프셋",ChapterTable!$S:$T,2,0))/ChapterTable!$S$23)))</f>
        <v>3</v>
      </c>
      <c r="E1980" s="1">
        <f ca="1">IF(AND($A1980=0,$B1980=1),
    VLOOKUP(1,ChapterTable!$1:$1048576,MATCH("최종"&amp;SUBSTITUTE(SUBSTITUTE(E$1,"standard",""),"|Float",""),ChapterTable!$1:$1,0),0)*ChapterTable!$Q$17,
  IF(AND($A1980=0,$B1980=0),
    E1981,
  IF($B1980=0,
    VLOOKUP($A1980,ChapterTable!$1:$1048576,MATCH("최종"&amp;SUBSTITUTE(SUBSTITUTE(E$1,"standard",""),"|Float",""),ChapterTable!$1:$1,0),0),
  IF($B1980=1,
    IF($L1980=FALSE,
      VLOOKUP($A1980,ChapterTable!$1:$1048576,MATCH("최종"&amp;SUBSTITUTE(SUBSTITUTE(E$1,"standard",""),"|Float",""),ChapterTable!$1:$1,0),0),
      VLOOKUP($A1980-ChapterTable!$Q$11,ChapterTable!$1:$1048576,MATCH("최종"&amp;SUBSTITUTE(SUBSTITUTE(E$1,"standard",""),"|Float",""),ChapterTable!$1:$1,0),0)*ChapterTable!$Q$14
    ),
  OFFSET(E1980,-$B1980+IF($L1980,1,0),0)*
    (VLOOKUP(SUBSTITUTE(SUBSTITUTE(E$1,"standard",""),"|Float","")&amp;"인게임누적곱배수",ChapterTable!$S:$T,2,0)^C1980
    +VLOOKUP(SUBSTITUTE(SUBSTITUTE(E$1,"standard",""),"|Float","")&amp;"인게임누적합배수",ChapterTable!$S:$T,2,0)*C1980)
  )
  )
  )
)</f>
        <v>160794.63654785155</v>
      </c>
      <c r="F1980" s="1">
        <f ca="1">IF(AND($A1980=0,$B1980=1),
    VLOOKUP(1,ChapterTable!$1:$1048576,MATCH("최종"&amp;SUBSTITUTE(SUBSTITUTE(F$1,"standard",""),"|Float",""),ChapterTable!$1:$1,0),0)*ChapterTable!$Q$17,
  IF(AND($A1980=0,$B1980=0),
    F1981,
  IF($B1980=0,
    VLOOKUP($A1980,ChapterTable!$1:$1048576,MATCH("최종"&amp;SUBSTITUTE(SUBSTITUTE(F$1,"standard",""),"|Float",""),ChapterTable!$1:$1,0),0),
  IF($B1980=1,
    IF($L1980=FALSE,
      VLOOKUP($A1980,ChapterTable!$1:$1048576,MATCH("최종"&amp;SUBSTITUTE(SUBSTITUTE(F$1,"standard",""),"|Float",""),ChapterTable!$1:$1,0),0),
      VLOOKUP($A1980-ChapterTable!$Q$11,ChapterTable!$1:$1048576,MATCH("최종"&amp;SUBSTITUTE(SUBSTITUTE(F$1,"standard",""),"|Float",""),ChapterTable!$1:$1,0),0)*ChapterTable!$Q$14
    ),
  OFFSET(F1980,-$B1980+IF($L1980,1,0),0)*
    (VLOOKUP(SUBSTITUTE(SUBSTITUTE(F$1,"standard",""),"|Float","")&amp;"인게임누적곱배수",ChapterTable!$S:$T,2,0)^D1980
    +VLOOKUP(SUBSTITUTE(SUBSTITUTE(F$1,"standard",""),"|Float","")&amp;"인게임누적합배수",ChapterTable!$S:$T,2,0)*D1980)
  )
  )
  )
)</f>
        <v>59553.569091796875</v>
      </c>
      <c r="G1980" t="s">
        <v>76</v>
      </c>
      <c r="J1980" t="str">
        <f>IF(ISBLANK(I1980),"",
IFERROR(VLOOKUP(I1980,[1]StringTable!$1:$1048576,MATCH([1]StringTable!$B$1,[1]StringTable!$1:$1,0),0),
IFERROR(VLOOKUP(I1980,[1]InApkStringTable!$1:$1048576,MATCH([1]InApkStringTable!$B$1,[1]InApkStringTable!$1:$1,0),0),
"스트링없음")))</f>
        <v/>
      </c>
      <c r="L1980" t="b">
        <v>1</v>
      </c>
      <c r="N1980" t="str">
        <f>IF(ISBLANK(M1980),"",IF(ISERROR(VLOOKUP(M1980,MapTable!$A:$A,1,0)),"맵없음",""))</f>
        <v/>
      </c>
      <c r="O1980">
        <f t="shared" si="121"/>
        <v>94</v>
      </c>
      <c r="Q1980">
        <f t="shared" si="122"/>
        <v>94</v>
      </c>
      <c r="R1980" t="b">
        <f t="shared" ca="1" si="123"/>
        <v>1</v>
      </c>
      <c r="T1980" t="b">
        <f t="shared" ca="1" si="124"/>
        <v>1</v>
      </c>
      <c r="X1980" t="str">
        <f>IF(ISBLANK(W1980),"",
IF(ISERROR(FIND(",",W1980)),
  IF(ISERROR(VLOOKUP(W1980,MapTable!$A:$A,1,0)),"맵없음",
  ""),
IF(ISERROR(FIND(",",W1980,FIND(",",W1980)+1)),
  IF(OR(ISERROR(VLOOKUP(LEFT(W1980,FIND(",",W1980)-1),MapTable!$A:$A,1,0)),ISERROR(VLOOKUP(TRIM(MID(W1980,FIND(",",W1980)+1,999)),MapTable!$A:$A,1,0))),"맵없음",
  ""),
IF(ISERROR(FIND(",",W1980,FIND(",",W1980,FIND(",",W1980)+1)+1)),
  IF(OR(ISERROR(VLOOKUP(LEFT(W1980,FIND(",",W1980)-1),MapTable!$A:$A,1,0)),ISERROR(VLOOKUP(TRIM(MID(W1980,FIND(",",W1980)+1,FIND(",",W1980,FIND(",",W1980)+1)-FIND(",",W1980)-1)),MapTable!$A:$A,1,0)),ISERROR(VLOOKUP(TRIM(MID(W1980,FIND(",",W1980,FIND(",",W1980)+1)+1,999)),MapTable!$A:$A,1,0))),"맵없음",
  ""),
IF(ISERROR(FIND(",",W1980,FIND(",",W1980,FIND(",",W1980,FIND(",",W1980)+1)+1)+1)),
  IF(OR(ISERROR(VLOOKUP(LEFT(W1980,FIND(",",W1980)-1),MapTable!$A:$A,1,0)),ISERROR(VLOOKUP(TRIM(MID(W1980,FIND(",",W1980)+1,FIND(",",W1980,FIND(",",W1980)+1)-FIND(",",W1980)-1)),MapTable!$A:$A,1,0)),ISERROR(VLOOKUP(TRIM(MID(W1980,FIND(",",W1980,FIND(",",W1980)+1)+1,FIND(",",W1980,FIND(",",W1980,FIND(",",W1980)+1)+1)-FIND(",",W1980,FIND(",",W1980)+1)-1)),MapTable!$A:$A,1,0)),ISERROR(VLOOKUP(TRIM(MID(W1980,FIND(",",W1980,FIND(",",W1980,FIND(",",W1980)+1)+1)+1,999)),MapTable!$A:$A,1,0))),"맵없음",
  ""),
)))))</f>
        <v/>
      </c>
      <c r="AC1980" t="str">
        <f>IF(ISBLANK(AB1980),"",IF(ISERROR(VLOOKUP(AB1980,[3]DropTable!$A:$A,1,0)),"드랍없음",""))</f>
        <v/>
      </c>
      <c r="AE1980" t="str">
        <f>IF(ISBLANK(AD1980),"",IF(ISERROR(VLOOKUP(AD1980,[3]DropTable!$A:$A,1,0)),"드랍없음",""))</f>
        <v/>
      </c>
      <c r="AG1980">
        <v>9.8000000000000007</v>
      </c>
      <c r="AH1980">
        <v>1</v>
      </c>
    </row>
    <row r="1981" spans="1:34" x14ac:dyDescent="0.3">
      <c r="A1981">
        <v>17</v>
      </c>
      <c r="B1981">
        <v>40</v>
      </c>
      <c r="C1981">
        <f>IF(OR($L1981=TRUE,$A1981=0,MOD($A1981,ChapterTable!$S$20)&lt;&gt;0),
MAX(0,INT(($B1981+ChapterTable!$Q$26+VLOOKUP(SUBSTITUTE(C$1,"성장단계","")&amp;"단계오프셋",ChapterTable!$S:$T,2,0))/ChapterTable!$Q$23)),
MAX(0,INT(($B1981+ChapterTable!$S$26+VLOOKUP(SUBSTITUTE(C$1,"성장단계","")&amp;"보스단계오프셋",ChapterTable!$S:$T,2,0))/ChapterTable!$S$23)))</f>
        <v>4</v>
      </c>
      <c r="D1981">
        <f>IF(OR($L1981=TRUE,$A1981=0,MOD($A1981,ChapterTable!$S$20)&lt;&gt;0),
MAX(0,INT(($B1981+ChapterTable!$Q$26+VLOOKUP(SUBSTITUTE(D$1,"성장단계","")&amp;"단계오프셋",ChapterTable!$S:$T,2,0))/ChapterTable!$Q$23)),
MAX(0,INT(($B1981+ChapterTable!$S$26+VLOOKUP(SUBSTITUTE(D$1,"성장단계","")&amp;"보스단계오프셋",ChapterTable!$S:$T,2,0))/ChapterTable!$S$23)))</f>
        <v>3</v>
      </c>
      <c r="E1981" s="1">
        <f ca="1">IF(AND($A1981=0,$B1981=1),
    VLOOKUP(1,ChapterTable!$1:$1048576,MATCH("최종"&amp;SUBSTITUTE(SUBSTITUTE(E$1,"standard",""),"|Float",""),ChapterTable!$1:$1,0),0)*ChapterTable!$Q$17,
  IF(AND($A1981=0,$B1981=0),
    E1982,
  IF($B1981=0,
    VLOOKUP($A1981,ChapterTable!$1:$1048576,MATCH("최종"&amp;SUBSTITUTE(SUBSTITUTE(E$1,"standard",""),"|Float",""),ChapterTable!$1:$1,0),0),
  IF($B1981=1,
    IF($L1981=FALSE,
      VLOOKUP($A1981,ChapterTable!$1:$1048576,MATCH("최종"&amp;SUBSTITUTE(SUBSTITUTE(E$1,"standard",""),"|Float",""),ChapterTable!$1:$1,0),0),
      VLOOKUP($A1981-ChapterTable!$Q$11,ChapterTable!$1:$1048576,MATCH("최종"&amp;SUBSTITUTE(SUBSTITUTE(E$1,"standard",""),"|Float",""),ChapterTable!$1:$1,0),0)*ChapterTable!$Q$14
    ),
  OFFSET(E1981,-$B1981+IF($L1981,1,0),0)*
    (VLOOKUP(SUBSTITUTE(SUBSTITUTE(E$1,"standard",""),"|Float","")&amp;"인게임누적곱배수",ChapterTable!$S:$T,2,0)^C1981
    +VLOOKUP(SUBSTITUTE(SUBSTITUTE(E$1,"standard",""),"|Float","")&amp;"인게임누적합배수",ChapterTable!$S:$T,2,0)*C1981)
  )
  )
  )
)</f>
        <v>160794.63654785155</v>
      </c>
      <c r="F1981" s="1">
        <f ca="1">IF(AND($A1981=0,$B1981=1),
    VLOOKUP(1,ChapterTable!$1:$1048576,MATCH("최종"&amp;SUBSTITUTE(SUBSTITUTE(F$1,"standard",""),"|Float",""),ChapterTable!$1:$1,0),0)*ChapterTable!$Q$17,
  IF(AND($A1981=0,$B1981=0),
    F1982,
  IF($B1981=0,
    VLOOKUP($A1981,ChapterTable!$1:$1048576,MATCH("최종"&amp;SUBSTITUTE(SUBSTITUTE(F$1,"standard",""),"|Float",""),ChapterTable!$1:$1,0),0),
  IF($B1981=1,
    IF($L1981=FALSE,
      VLOOKUP($A1981,ChapterTable!$1:$1048576,MATCH("최종"&amp;SUBSTITUTE(SUBSTITUTE(F$1,"standard",""),"|Float",""),ChapterTable!$1:$1,0),0),
      VLOOKUP($A1981-ChapterTable!$Q$11,ChapterTable!$1:$1048576,MATCH("최종"&amp;SUBSTITUTE(SUBSTITUTE(F$1,"standard",""),"|Float",""),ChapterTable!$1:$1,0),0)*ChapterTable!$Q$14
    ),
  OFFSET(F1981,-$B1981+IF($L1981,1,0),0)*
    (VLOOKUP(SUBSTITUTE(SUBSTITUTE(F$1,"standard",""),"|Float","")&amp;"인게임누적곱배수",ChapterTable!$S:$T,2,0)^D1981
    +VLOOKUP(SUBSTITUTE(SUBSTITUTE(F$1,"standard",""),"|Float","")&amp;"인게임누적합배수",ChapterTable!$S:$T,2,0)*D1981)
  )
  )
  )
)</f>
        <v>59553.569091796875</v>
      </c>
      <c r="G1981" t="s">
        <v>76</v>
      </c>
      <c r="J1981" t="str">
        <f>IF(ISBLANK(I1981),"",
IFERROR(VLOOKUP(I1981,[1]StringTable!$1:$1048576,MATCH([1]StringTable!$B$1,[1]StringTable!$1:$1,0),0),
IFERROR(VLOOKUP(I1981,[1]InApkStringTable!$1:$1048576,MATCH([1]InApkStringTable!$B$1,[1]InApkStringTable!$1:$1,0),0),
"스트링없음")))</f>
        <v/>
      </c>
      <c r="L1981" t="b">
        <v>1</v>
      </c>
      <c r="N1981" t="str">
        <f>IF(ISBLANK(M1981),"",IF(ISERROR(VLOOKUP(M1981,MapTable!$A:$A,1,0)),"맵없음",""))</f>
        <v/>
      </c>
      <c r="O1981">
        <f t="shared" si="121"/>
        <v>21</v>
      </c>
      <c r="Q1981">
        <f t="shared" si="122"/>
        <v>21</v>
      </c>
      <c r="R1981" t="b">
        <f t="shared" ca="1" si="123"/>
        <v>0</v>
      </c>
      <c r="T1981" t="b">
        <f t="shared" ca="1" si="124"/>
        <v>0</v>
      </c>
      <c r="X1981" t="str">
        <f>IF(ISBLANK(W1981),"",
IF(ISERROR(FIND(",",W1981)),
  IF(ISERROR(VLOOKUP(W1981,MapTable!$A:$A,1,0)),"맵없음",
  ""),
IF(ISERROR(FIND(",",W1981,FIND(",",W1981)+1)),
  IF(OR(ISERROR(VLOOKUP(LEFT(W1981,FIND(",",W1981)-1),MapTable!$A:$A,1,0)),ISERROR(VLOOKUP(TRIM(MID(W1981,FIND(",",W1981)+1,999)),MapTable!$A:$A,1,0))),"맵없음",
  ""),
IF(ISERROR(FIND(",",W1981,FIND(",",W1981,FIND(",",W1981)+1)+1)),
  IF(OR(ISERROR(VLOOKUP(LEFT(W1981,FIND(",",W1981)-1),MapTable!$A:$A,1,0)),ISERROR(VLOOKUP(TRIM(MID(W1981,FIND(",",W1981)+1,FIND(",",W1981,FIND(",",W1981)+1)-FIND(",",W1981)-1)),MapTable!$A:$A,1,0)),ISERROR(VLOOKUP(TRIM(MID(W1981,FIND(",",W1981,FIND(",",W1981)+1)+1,999)),MapTable!$A:$A,1,0))),"맵없음",
  ""),
IF(ISERROR(FIND(",",W1981,FIND(",",W1981,FIND(",",W1981,FIND(",",W1981)+1)+1)+1)),
  IF(OR(ISERROR(VLOOKUP(LEFT(W1981,FIND(",",W1981)-1),MapTable!$A:$A,1,0)),ISERROR(VLOOKUP(TRIM(MID(W1981,FIND(",",W1981)+1,FIND(",",W1981,FIND(",",W1981)+1)-FIND(",",W1981)-1)),MapTable!$A:$A,1,0)),ISERROR(VLOOKUP(TRIM(MID(W1981,FIND(",",W1981,FIND(",",W1981)+1)+1,FIND(",",W1981,FIND(",",W1981,FIND(",",W1981)+1)+1)-FIND(",",W1981,FIND(",",W1981)+1)-1)),MapTable!$A:$A,1,0)),ISERROR(VLOOKUP(TRIM(MID(W1981,FIND(",",W1981,FIND(",",W1981,FIND(",",W1981)+1)+1)+1,999)),MapTable!$A:$A,1,0))),"맵없음",
  ""),
)))))</f>
        <v/>
      </c>
      <c r="AC1981" t="str">
        <f>IF(ISBLANK(AB1981),"",IF(ISERROR(VLOOKUP(AB1981,[3]DropTable!$A:$A,1,0)),"드랍없음",""))</f>
        <v/>
      </c>
      <c r="AE1981" t="str">
        <f>IF(ISBLANK(AD1981),"",IF(ISERROR(VLOOKUP(AD1981,[3]DropTable!$A:$A,1,0)),"드랍없음",""))</f>
        <v/>
      </c>
      <c r="AG1981">
        <v>9.8000000000000007</v>
      </c>
      <c r="AH1981">
        <v>1</v>
      </c>
    </row>
    <row r="1982" spans="1:34" x14ac:dyDescent="0.3">
      <c r="A1982">
        <v>17</v>
      </c>
      <c r="B1982">
        <v>41</v>
      </c>
      <c r="C1982">
        <f>IF(OR($L1982=TRUE,$A1982=0,MOD($A1982,ChapterTable!$S$20)&lt;&gt;0),
MAX(0,INT(($B1982+ChapterTable!$Q$26+VLOOKUP(SUBSTITUTE(C$1,"성장단계","")&amp;"단계오프셋",ChapterTable!$S:$T,2,0))/ChapterTable!$Q$23)),
MAX(0,INT(($B1982+ChapterTable!$S$26+VLOOKUP(SUBSTITUTE(C$1,"성장단계","")&amp;"보스단계오프셋",ChapterTable!$S:$T,2,0))/ChapterTable!$S$23)))</f>
        <v>4</v>
      </c>
      <c r="D1982">
        <f>IF(OR($L1982=TRUE,$A1982=0,MOD($A1982,ChapterTable!$S$20)&lt;&gt;0),
MAX(0,INT(($B1982+ChapterTable!$Q$26+VLOOKUP(SUBSTITUTE(D$1,"성장단계","")&amp;"단계오프셋",ChapterTable!$S:$T,2,0))/ChapterTable!$Q$23)),
MAX(0,INT(($B1982+ChapterTable!$S$26+VLOOKUP(SUBSTITUTE(D$1,"성장단계","")&amp;"보스단계오프셋",ChapterTable!$S:$T,2,0))/ChapterTable!$S$23)))</f>
        <v>4</v>
      </c>
      <c r="E1982" s="1">
        <f ca="1">IF(AND($A1982=0,$B1982=1),
    VLOOKUP(1,ChapterTable!$1:$1048576,MATCH("최종"&amp;SUBSTITUTE(SUBSTITUTE(E$1,"standard",""),"|Float",""),ChapterTable!$1:$1,0),0)*ChapterTable!$Q$17,
  IF(AND($A1982=0,$B1982=0),
    E1983,
  IF($B1982=0,
    VLOOKUP($A1982,ChapterTable!$1:$1048576,MATCH("최종"&amp;SUBSTITUTE(SUBSTITUTE(E$1,"standard",""),"|Float",""),ChapterTable!$1:$1,0),0),
  IF($B1982=1,
    IF($L1982=FALSE,
      VLOOKUP($A1982,ChapterTable!$1:$1048576,MATCH("최종"&amp;SUBSTITUTE(SUBSTITUTE(E$1,"standard",""),"|Float",""),ChapterTable!$1:$1,0),0),
      VLOOKUP($A1982-ChapterTable!$Q$11,ChapterTable!$1:$1048576,MATCH("최종"&amp;SUBSTITUTE(SUBSTITUTE(E$1,"standard",""),"|Float",""),ChapterTable!$1:$1,0),0)*ChapterTable!$Q$14
    ),
  OFFSET(E1982,-$B1982+IF($L1982,1,0),0)*
    (VLOOKUP(SUBSTITUTE(SUBSTITUTE(E$1,"standard",""),"|Float","")&amp;"인게임누적곱배수",ChapterTable!$S:$T,2,0)^C1982
    +VLOOKUP(SUBSTITUTE(SUBSTITUTE(E$1,"standard",""),"|Float","")&amp;"인게임누적합배수",ChapterTable!$S:$T,2,0)*C1982)
  )
  )
  )
)</f>
        <v>160794.63654785155</v>
      </c>
      <c r="F1982" s="1">
        <f ca="1">IF(AND($A1982=0,$B1982=1),
    VLOOKUP(1,ChapterTable!$1:$1048576,MATCH("최종"&amp;SUBSTITUTE(SUBSTITUTE(F$1,"standard",""),"|Float",""),ChapterTable!$1:$1,0),0)*ChapterTable!$Q$17,
  IF(AND($A1982=0,$B1982=0),
    F1983,
  IF($B1982=0,
    VLOOKUP($A1982,ChapterTable!$1:$1048576,MATCH("최종"&amp;SUBSTITUTE(SUBSTITUTE(F$1,"standard",""),"|Float",""),ChapterTable!$1:$1,0),0),
  IF($B1982=1,
    IF($L1982=FALSE,
      VLOOKUP($A1982,ChapterTable!$1:$1048576,MATCH("최종"&amp;SUBSTITUTE(SUBSTITUTE(F$1,"standard",""),"|Float",""),ChapterTable!$1:$1,0),0),
      VLOOKUP($A1982-ChapterTable!$Q$11,ChapterTable!$1:$1048576,MATCH("최종"&amp;SUBSTITUTE(SUBSTITUTE(F$1,"standard",""),"|Float",""),ChapterTable!$1:$1,0),0)*ChapterTable!$Q$14
    ),
  OFFSET(F1982,-$B1982+IF($L1982,1,0),0)*
    (VLOOKUP(SUBSTITUTE(SUBSTITUTE(F$1,"standard",""),"|Float","")&amp;"인게임누적곱배수",ChapterTable!$S:$T,2,0)^D1982
    +VLOOKUP(SUBSTITUTE(SUBSTITUTE(F$1,"standard",""),"|Float","")&amp;"인게임누적합배수",ChapterTable!$S:$T,2,0)*D1982)
  )
  )
  )
)</f>
        <v>66997.765228271484</v>
      </c>
      <c r="G1982" t="s">
        <v>76</v>
      </c>
      <c r="J1982" t="str">
        <f>IF(ISBLANK(I1982),"",
IFERROR(VLOOKUP(I1982,[1]StringTable!$1:$1048576,MATCH([1]StringTable!$B$1,[1]StringTable!$1:$1,0),0),
IFERROR(VLOOKUP(I1982,[1]InApkStringTable!$1:$1048576,MATCH([1]InApkStringTable!$B$1,[1]InApkStringTable!$1:$1,0),0),
"스트링없음")))</f>
        <v/>
      </c>
      <c r="L1982" t="b">
        <v>1</v>
      </c>
      <c r="N1982" t="str">
        <f>IF(ISBLANK(M1982),"",IF(ISERROR(VLOOKUP(M1982,MapTable!$A:$A,1,0)),"맵없음",""))</f>
        <v/>
      </c>
      <c r="O1982">
        <f t="shared" si="121"/>
        <v>5</v>
      </c>
      <c r="Q1982">
        <f t="shared" si="122"/>
        <v>5</v>
      </c>
      <c r="R1982" t="b">
        <f t="shared" ca="1" si="123"/>
        <v>0</v>
      </c>
      <c r="T1982" t="b">
        <f t="shared" ca="1" si="124"/>
        <v>0</v>
      </c>
      <c r="X1982" t="str">
        <f>IF(ISBLANK(W1982),"",
IF(ISERROR(FIND(",",W1982)),
  IF(ISERROR(VLOOKUP(W1982,MapTable!$A:$A,1,0)),"맵없음",
  ""),
IF(ISERROR(FIND(",",W1982,FIND(",",W1982)+1)),
  IF(OR(ISERROR(VLOOKUP(LEFT(W1982,FIND(",",W1982)-1),MapTable!$A:$A,1,0)),ISERROR(VLOOKUP(TRIM(MID(W1982,FIND(",",W1982)+1,999)),MapTable!$A:$A,1,0))),"맵없음",
  ""),
IF(ISERROR(FIND(",",W1982,FIND(",",W1982,FIND(",",W1982)+1)+1)),
  IF(OR(ISERROR(VLOOKUP(LEFT(W1982,FIND(",",W1982)-1),MapTable!$A:$A,1,0)),ISERROR(VLOOKUP(TRIM(MID(W1982,FIND(",",W1982)+1,FIND(",",W1982,FIND(",",W1982)+1)-FIND(",",W1982)-1)),MapTable!$A:$A,1,0)),ISERROR(VLOOKUP(TRIM(MID(W1982,FIND(",",W1982,FIND(",",W1982)+1)+1,999)),MapTable!$A:$A,1,0))),"맵없음",
  ""),
IF(ISERROR(FIND(",",W1982,FIND(",",W1982,FIND(",",W1982,FIND(",",W1982)+1)+1)+1)),
  IF(OR(ISERROR(VLOOKUP(LEFT(W1982,FIND(",",W1982)-1),MapTable!$A:$A,1,0)),ISERROR(VLOOKUP(TRIM(MID(W1982,FIND(",",W1982)+1,FIND(",",W1982,FIND(",",W1982)+1)-FIND(",",W1982)-1)),MapTable!$A:$A,1,0)),ISERROR(VLOOKUP(TRIM(MID(W1982,FIND(",",W1982,FIND(",",W1982)+1)+1,FIND(",",W1982,FIND(",",W1982,FIND(",",W1982)+1)+1)-FIND(",",W1982,FIND(",",W1982)+1)-1)),MapTable!$A:$A,1,0)),ISERROR(VLOOKUP(TRIM(MID(W1982,FIND(",",W1982,FIND(",",W1982,FIND(",",W1982)+1)+1)+1,999)),MapTable!$A:$A,1,0))),"맵없음",
  ""),
)))))</f>
        <v/>
      </c>
      <c r="AC1982" t="str">
        <f>IF(ISBLANK(AB1982),"",IF(ISERROR(VLOOKUP(AB1982,[3]DropTable!$A:$A,1,0)),"드랍없음",""))</f>
        <v/>
      </c>
      <c r="AE1982" t="str">
        <f>IF(ISBLANK(AD1982),"",IF(ISERROR(VLOOKUP(AD1982,[3]DropTable!$A:$A,1,0)),"드랍없음",""))</f>
        <v/>
      </c>
      <c r="AG1982">
        <v>9.8000000000000007</v>
      </c>
      <c r="AH1982">
        <v>1</v>
      </c>
    </row>
    <row r="1983" spans="1:34" x14ac:dyDescent="0.3">
      <c r="A1983">
        <v>17</v>
      </c>
      <c r="B1983">
        <v>42</v>
      </c>
      <c r="C1983">
        <f>IF(OR($L1983=TRUE,$A1983=0,MOD($A1983,ChapterTable!$S$20)&lt;&gt;0),
MAX(0,INT(($B1983+ChapterTable!$Q$26+VLOOKUP(SUBSTITUTE(C$1,"성장단계","")&amp;"단계오프셋",ChapterTable!$S:$T,2,0))/ChapterTable!$Q$23)),
MAX(0,INT(($B1983+ChapterTable!$S$26+VLOOKUP(SUBSTITUTE(C$1,"성장단계","")&amp;"보스단계오프셋",ChapterTable!$S:$T,2,0))/ChapterTable!$S$23)))</f>
        <v>4</v>
      </c>
      <c r="D1983">
        <f>IF(OR($L1983=TRUE,$A1983=0,MOD($A1983,ChapterTable!$S$20)&lt;&gt;0),
MAX(0,INT(($B1983+ChapterTable!$Q$26+VLOOKUP(SUBSTITUTE(D$1,"성장단계","")&amp;"단계오프셋",ChapterTable!$S:$T,2,0))/ChapterTable!$Q$23)),
MAX(0,INT(($B1983+ChapterTable!$S$26+VLOOKUP(SUBSTITUTE(D$1,"성장단계","")&amp;"보스단계오프셋",ChapterTable!$S:$T,2,0))/ChapterTable!$S$23)))</f>
        <v>4</v>
      </c>
      <c r="E1983" s="1">
        <f ca="1">IF(AND($A1983=0,$B1983=1),
    VLOOKUP(1,ChapterTable!$1:$1048576,MATCH("최종"&amp;SUBSTITUTE(SUBSTITUTE(E$1,"standard",""),"|Float",""),ChapterTable!$1:$1,0),0)*ChapterTable!$Q$17,
  IF(AND($A1983=0,$B1983=0),
    E1984,
  IF($B1983=0,
    VLOOKUP($A1983,ChapterTable!$1:$1048576,MATCH("최종"&amp;SUBSTITUTE(SUBSTITUTE(E$1,"standard",""),"|Float",""),ChapterTable!$1:$1,0),0),
  IF($B1983=1,
    IF($L1983=FALSE,
      VLOOKUP($A1983,ChapterTable!$1:$1048576,MATCH("최종"&amp;SUBSTITUTE(SUBSTITUTE(E$1,"standard",""),"|Float",""),ChapterTable!$1:$1,0),0),
      VLOOKUP($A1983-ChapterTable!$Q$11,ChapterTable!$1:$1048576,MATCH("최종"&amp;SUBSTITUTE(SUBSTITUTE(E$1,"standard",""),"|Float",""),ChapterTable!$1:$1,0),0)*ChapterTable!$Q$14
    ),
  OFFSET(E1983,-$B1983+IF($L1983,1,0),0)*
    (VLOOKUP(SUBSTITUTE(SUBSTITUTE(E$1,"standard",""),"|Float","")&amp;"인게임누적곱배수",ChapterTable!$S:$T,2,0)^C1983
    +VLOOKUP(SUBSTITUTE(SUBSTITUTE(E$1,"standard",""),"|Float","")&amp;"인게임누적합배수",ChapterTable!$S:$T,2,0)*C1983)
  )
  )
  )
)</f>
        <v>160794.63654785155</v>
      </c>
      <c r="F1983" s="1">
        <f ca="1">IF(AND($A1983=0,$B1983=1),
    VLOOKUP(1,ChapterTable!$1:$1048576,MATCH("최종"&amp;SUBSTITUTE(SUBSTITUTE(F$1,"standard",""),"|Float",""),ChapterTable!$1:$1,0),0)*ChapterTable!$Q$17,
  IF(AND($A1983=0,$B1983=0),
    F1984,
  IF($B1983=0,
    VLOOKUP($A1983,ChapterTable!$1:$1048576,MATCH("최종"&amp;SUBSTITUTE(SUBSTITUTE(F$1,"standard",""),"|Float",""),ChapterTable!$1:$1,0),0),
  IF($B1983=1,
    IF($L1983=FALSE,
      VLOOKUP($A1983,ChapterTable!$1:$1048576,MATCH("최종"&amp;SUBSTITUTE(SUBSTITUTE(F$1,"standard",""),"|Float",""),ChapterTable!$1:$1,0),0),
      VLOOKUP($A1983-ChapterTable!$Q$11,ChapterTable!$1:$1048576,MATCH("최종"&amp;SUBSTITUTE(SUBSTITUTE(F$1,"standard",""),"|Float",""),ChapterTable!$1:$1,0),0)*ChapterTable!$Q$14
    ),
  OFFSET(F1983,-$B1983+IF($L1983,1,0),0)*
    (VLOOKUP(SUBSTITUTE(SUBSTITUTE(F$1,"standard",""),"|Float","")&amp;"인게임누적곱배수",ChapterTable!$S:$T,2,0)^D1983
    +VLOOKUP(SUBSTITUTE(SUBSTITUTE(F$1,"standard",""),"|Float","")&amp;"인게임누적합배수",ChapterTable!$S:$T,2,0)*D1983)
  )
  )
  )
)</f>
        <v>66997.765228271484</v>
      </c>
      <c r="G1983" t="s">
        <v>76</v>
      </c>
      <c r="J1983" t="str">
        <f>IF(ISBLANK(I1983),"",
IFERROR(VLOOKUP(I1983,[1]StringTable!$1:$1048576,MATCH([1]StringTable!$B$1,[1]StringTable!$1:$1,0),0),
IFERROR(VLOOKUP(I1983,[1]InApkStringTable!$1:$1048576,MATCH([1]InApkStringTable!$B$1,[1]InApkStringTable!$1:$1,0),0),
"스트링없음")))</f>
        <v/>
      </c>
      <c r="L1983" t="b">
        <v>1</v>
      </c>
      <c r="N1983" t="str">
        <f>IF(ISBLANK(M1983),"",IF(ISERROR(VLOOKUP(M1983,MapTable!$A:$A,1,0)),"맵없음",""))</f>
        <v/>
      </c>
      <c r="O1983">
        <f t="shared" si="121"/>
        <v>5</v>
      </c>
      <c r="Q1983">
        <f t="shared" si="122"/>
        <v>5</v>
      </c>
      <c r="R1983" t="b">
        <f t="shared" ca="1" si="123"/>
        <v>0</v>
      </c>
      <c r="T1983" t="b">
        <f t="shared" ca="1" si="124"/>
        <v>0</v>
      </c>
      <c r="X1983" t="str">
        <f>IF(ISBLANK(W1983),"",
IF(ISERROR(FIND(",",W1983)),
  IF(ISERROR(VLOOKUP(W1983,MapTable!$A:$A,1,0)),"맵없음",
  ""),
IF(ISERROR(FIND(",",W1983,FIND(",",W1983)+1)),
  IF(OR(ISERROR(VLOOKUP(LEFT(W1983,FIND(",",W1983)-1),MapTable!$A:$A,1,0)),ISERROR(VLOOKUP(TRIM(MID(W1983,FIND(",",W1983)+1,999)),MapTable!$A:$A,1,0))),"맵없음",
  ""),
IF(ISERROR(FIND(",",W1983,FIND(",",W1983,FIND(",",W1983)+1)+1)),
  IF(OR(ISERROR(VLOOKUP(LEFT(W1983,FIND(",",W1983)-1),MapTable!$A:$A,1,0)),ISERROR(VLOOKUP(TRIM(MID(W1983,FIND(",",W1983)+1,FIND(",",W1983,FIND(",",W1983)+1)-FIND(",",W1983)-1)),MapTable!$A:$A,1,0)),ISERROR(VLOOKUP(TRIM(MID(W1983,FIND(",",W1983,FIND(",",W1983)+1)+1,999)),MapTable!$A:$A,1,0))),"맵없음",
  ""),
IF(ISERROR(FIND(",",W1983,FIND(",",W1983,FIND(",",W1983,FIND(",",W1983)+1)+1)+1)),
  IF(OR(ISERROR(VLOOKUP(LEFT(W1983,FIND(",",W1983)-1),MapTable!$A:$A,1,0)),ISERROR(VLOOKUP(TRIM(MID(W1983,FIND(",",W1983)+1,FIND(",",W1983,FIND(",",W1983)+1)-FIND(",",W1983)-1)),MapTable!$A:$A,1,0)),ISERROR(VLOOKUP(TRIM(MID(W1983,FIND(",",W1983,FIND(",",W1983)+1)+1,FIND(",",W1983,FIND(",",W1983,FIND(",",W1983)+1)+1)-FIND(",",W1983,FIND(",",W1983)+1)-1)),MapTable!$A:$A,1,0)),ISERROR(VLOOKUP(TRIM(MID(W1983,FIND(",",W1983,FIND(",",W1983,FIND(",",W1983)+1)+1)+1,999)),MapTable!$A:$A,1,0))),"맵없음",
  ""),
)))))</f>
        <v/>
      </c>
      <c r="AC1983" t="str">
        <f>IF(ISBLANK(AB1983),"",IF(ISERROR(VLOOKUP(AB1983,[3]DropTable!$A:$A,1,0)),"드랍없음",""))</f>
        <v/>
      </c>
      <c r="AE1983" t="str">
        <f>IF(ISBLANK(AD1983),"",IF(ISERROR(VLOOKUP(AD1983,[3]DropTable!$A:$A,1,0)),"드랍없음",""))</f>
        <v/>
      </c>
      <c r="AG1983">
        <v>9.8000000000000007</v>
      </c>
      <c r="AH1983">
        <v>1</v>
      </c>
    </row>
    <row r="1984" spans="1:34" x14ac:dyDescent="0.3">
      <c r="A1984">
        <v>17</v>
      </c>
      <c r="B1984">
        <v>43</v>
      </c>
      <c r="C1984">
        <f>IF(OR($L1984=TRUE,$A1984=0,MOD($A1984,ChapterTable!$S$20)&lt;&gt;0),
MAX(0,INT(($B1984+ChapterTable!$Q$26+VLOOKUP(SUBSTITUTE(C$1,"성장단계","")&amp;"단계오프셋",ChapterTable!$S:$T,2,0))/ChapterTable!$Q$23)),
MAX(0,INT(($B1984+ChapterTable!$S$26+VLOOKUP(SUBSTITUTE(C$1,"성장단계","")&amp;"보스단계오프셋",ChapterTable!$S:$T,2,0))/ChapterTable!$S$23)))</f>
        <v>4</v>
      </c>
      <c r="D1984">
        <f>IF(OR($L1984=TRUE,$A1984=0,MOD($A1984,ChapterTable!$S$20)&lt;&gt;0),
MAX(0,INT(($B1984+ChapterTable!$Q$26+VLOOKUP(SUBSTITUTE(D$1,"성장단계","")&amp;"단계오프셋",ChapterTable!$S:$T,2,0))/ChapterTable!$Q$23)),
MAX(0,INT(($B1984+ChapterTable!$S$26+VLOOKUP(SUBSTITUTE(D$1,"성장단계","")&amp;"보스단계오프셋",ChapterTable!$S:$T,2,0))/ChapterTable!$S$23)))</f>
        <v>4</v>
      </c>
      <c r="E1984" s="1">
        <f ca="1">IF(AND($A1984=0,$B1984=1),
    VLOOKUP(1,ChapterTable!$1:$1048576,MATCH("최종"&amp;SUBSTITUTE(SUBSTITUTE(E$1,"standard",""),"|Float",""),ChapterTable!$1:$1,0),0)*ChapterTable!$Q$17,
  IF(AND($A1984=0,$B1984=0),
    E1985,
  IF($B1984=0,
    VLOOKUP($A1984,ChapterTable!$1:$1048576,MATCH("최종"&amp;SUBSTITUTE(SUBSTITUTE(E$1,"standard",""),"|Float",""),ChapterTable!$1:$1,0),0),
  IF($B1984=1,
    IF($L1984=FALSE,
      VLOOKUP($A1984,ChapterTable!$1:$1048576,MATCH("최종"&amp;SUBSTITUTE(SUBSTITUTE(E$1,"standard",""),"|Float",""),ChapterTable!$1:$1,0),0),
      VLOOKUP($A1984-ChapterTable!$Q$11,ChapterTable!$1:$1048576,MATCH("최종"&amp;SUBSTITUTE(SUBSTITUTE(E$1,"standard",""),"|Float",""),ChapterTable!$1:$1,0),0)*ChapterTable!$Q$14
    ),
  OFFSET(E1984,-$B1984+IF($L1984,1,0),0)*
    (VLOOKUP(SUBSTITUTE(SUBSTITUTE(E$1,"standard",""),"|Float","")&amp;"인게임누적곱배수",ChapterTable!$S:$T,2,0)^C1984
    +VLOOKUP(SUBSTITUTE(SUBSTITUTE(E$1,"standard",""),"|Float","")&amp;"인게임누적합배수",ChapterTable!$S:$T,2,0)*C1984)
  )
  )
  )
)</f>
        <v>160794.63654785155</v>
      </c>
      <c r="F1984" s="1">
        <f ca="1">IF(AND($A1984=0,$B1984=1),
    VLOOKUP(1,ChapterTable!$1:$1048576,MATCH("최종"&amp;SUBSTITUTE(SUBSTITUTE(F$1,"standard",""),"|Float",""),ChapterTable!$1:$1,0),0)*ChapterTable!$Q$17,
  IF(AND($A1984=0,$B1984=0),
    F1985,
  IF($B1984=0,
    VLOOKUP($A1984,ChapterTable!$1:$1048576,MATCH("최종"&amp;SUBSTITUTE(SUBSTITUTE(F$1,"standard",""),"|Float",""),ChapterTable!$1:$1,0),0),
  IF($B1984=1,
    IF($L1984=FALSE,
      VLOOKUP($A1984,ChapterTable!$1:$1048576,MATCH("최종"&amp;SUBSTITUTE(SUBSTITUTE(F$1,"standard",""),"|Float",""),ChapterTable!$1:$1,0),0),
      VLOOKUP($A1984-ChapterTable!$Q$11,ChapterTable!$1:$1048576,MATCH("최종"&amp;SUBSTITUTE(SUBSTITUTE(F$1,"standard",""),"|Float",""),ChapterTable!$1:$1,0),0)*ChapterTable!$Q$14
    ),
  OFFSET(F1984,-$B1984+IF($L1984,1,0),0)*
    (VLOOKUP(SUBSTITUTE(SUBSTITUTE(F$1,"standard",""),"|Float","")&amp;"인게임누적곱배수",ChapterTable!$S:$T,2,0)^D1984
    +VLOOKUP(SUBSTITUTE(SUBSTITUTE(F$1,"standard",""),"|Float","")&amp;"인게임누적합배수",ChapterTable!$S:$T,2,0)*D1984)
  )
  )
  )
)</f>
        <v>66997.765228271484</v>
      </c>
      <c r="G1984" t="s">
        <v>76</v>
      </c>
      <c r="J1984" t="str">
        <f>IF(ISBLANK(I1984),"",
IFERROR(VLOOKUP(I1984,[1]StringTable!$1:$1048576,MATCH([1]StringTable!$B$1,[1]StringTable!$1:$1,0),0),
IFERROR(VLOOKUP(I1984,[1]InApkStringTable!$1:$1048576,MATCH([1]InApkStringTable!$B$1,[1]InApkStringTable!$1:$1,0),0),
"스트링없음")))</f>
        <v/>
      </c>
      <c r="L1984" t="b">
        <v>1</v>
      </c>
      <c r="N1984" t="str">
        <f>IF(ISBLANK(M1984),"",IF(ISERROR(VLOOKUP(M1984,MapTable!$A:$A,1,0)),"맵없음",""))</f>
        <v/>
      </c>
      <c r="O1984">
        <f t="shared" si="121"/>
        <v>5</v>
      </c>
      <c r="Q1984">
        <f t="shared" si="122"/>
        <v>5</v>
      </c>
      <c r="R1984" t="b">
        <f t="shared" ca="1" si="123"/>
        <v>0</v>
      </c>
      <c r="T1984" t="b">
        <f t="shared" ca="1" si="124"/>
        <v>0</v>
      </c>
      <c r="X1984" t="str">
        <f>IF(ISBLANK(W1984),"",
IF(ISERROR(FIND(",",W1984)),
  IF(ISERROR(VLOOKUP(W1984,MapTable!$A:$A,1,0)),"맵없음",
  ""),
IF(ISERROR(FIND(",",W1984,FIND(",",W1984)+1)),
  IF(OR(ISERROR(VLOOKUP(LEFT(W1984,FIND(",",W1984)-1),MapTable!$A:$A,1,0)),ISERROR(VLOOKUP(TRIM(MID(W1984,FIND(",",W1984)+1,999)),MapTable!$A:$A,1,0))),"맵없음",
  ""),
IF(ISERROR(FIND(",",W1984,FIND(",",W1984,FIND(",",W1984)+1)+1)),
  IF(OR(ISERROR(VLOOKUP(LEFT(W1984,FIND(",",W1984)-1),MapTable!$A:$A,1,0)),ISERROR(VLOOKUP(TRIM(MID(W1984,FIND(",",W1984)+1,FIND(",",W1984,FIND(",",W1984)+1)-FIND(",",W1984)-1)),MapTable!$A:$A,1,0)),ISERROR(VLOOKUP(TRIM(MID(W1984,FIND(",",W1984,FIND(",",W1984)+1)+1,999)),MapTable!$A:$A,1,0))),"맵없음",
  ""),
IF(ISERROR(FIND(",",W1984,FIND(",",W1984,FIND(",",W1984,FIND(",",W1984)+1)+1)+1)),
  IF(OR(ISERROR(VLOOKUP(LEFT(W1984,FIND(",",W1984)-1),MapTable!$A:$A,1,0)),ISERROR(VLOOKUP(TRIM(MID(W1984,FIND(",",W1984)+1,FIND(",",W1984,FIND(",",W1984)+1)-FIND(",",W1984)-1)),MapTable!$A:$A,1,0)),ISERROR(VLOOKUP(TRIM(MID(W1984,FIND(",",W1984,FIND(",",W1984)+1)+1,FIND(",",W1984,FIND(",",W1984,FIND(",",W1984)+1)+1)-FIND(",",W1984,FIND(",",W1984)+1)-1)),MapTable!$A:$A,1,0)),ISERROR(VLOOKUP(TRIM(MID(W1984,FIND(",",W1984,FIND(",",W1984,FIND(",",W1984)+1)+1)+1,999)),MapTable!$A:$A,1,0))),"맵없음",
  ""),
)))))</f>
        <v/>
      </c>
      <c r="AC1984" t="str">
        <f>IF(ISBLANK(AB1984),"",IF(ISERROR(VLOOKUP(AB1984,[3]DropTable!$A:$A,1,0)),"드랍없음",""))</f>
        <v/>
      </c>
      <c r="AE1984" t="str">
        <f>IF(ISBLANK(AD1984),"",IF(ISERROR(VLOOKUP(AD1984,[3]DropTable!$A:$A,1,0)),"드랍없음",""))</f>
        <v/>
      </c>
      <c r="AG1984">
        <v>9.8000000000000007</v>
      </c>
      <c r="AH1984">
        <v>1</v>
      </c>
    </row>
    <row r="1985" spans="1:34" x14ac:dyDescent="0.3">
      <c r="A1985">
        <v>17</v>
      </c>
      <c r="B1985">
        <v>44</v>
      </c>
      <c r="C1985">
        <f>IF(OR($L1985=TRUE,$A1985=0,MOD($A1985,ChapterTable!$S$20)&lt;&gt;0),
MAX(0,INT(($B1985+ChapterTable!$Q$26+VLOOKUP(SUBSTITUTE(C$1,"성장단계","")&amp;"단계오프셋",ChapterTable!$S:$T,2,0))/ChapterTable!$Q$23)),
MAX(0,INT(($B1985+ChapterTable!$S$26+VLOOKUP(SUBSTITUTE(C$1,"성장단계","")&amp;"보스단계오프셋",ChapterTable!$S:$T,2,0))/ChapterTable!$S$23)))</f>
        <v>4</v>
      </c>
      <c r="D1985">
        <f>IF(OR($L1985=TRUE,$A1985=0,MOD($A1985,ChapterTable!$S$20)&lt;&gt;0),
MAX(0,INT(($B1985+ChapterTable!$Q$26+VLOOKUP(SUBSTITUTE(D$1,"성장단계","")&amp;"단계오프셋",ChapterTable!$S:$T,2,0))/ChapterTable!$Q$23)),
MAX(0,INT(($B1985+ChapterTable!$S$26+VLOOKUP(SUBSTITUTE(D$1,"성장단계","")&amp;"보스단계오프셋",ChapterTable!$S:$T,2,0))/ChapterTable!$S$23)))</f>
        <v>4</v>
      </c>
      <c r="E1985" s="1">
        <f ca="1">IF(AND($A1985=0,$B1985=1),
    VLOOKUP(1,ChapterTable!$1:$1048576,MATCH("최종"&amp;SUBSTITUTE(SUBSTITUTE(E$1,"standard",""),"|Float",""),ChapterTable!$1:$1,0),0)*ChapterTable!$Q$17,
  IF(AND($A1985=0,$B1985=0),
    E1986,
  IF($B1985=0,
    VLOOKUP($A1985,ChapterTable!$1:$1048576,MATCH("최종"&amp;SUBSTITUTE(SUBSTITUTE(E$1,"standard",""),"|Float",""),ChapterTable!$1:$1,0),0),
  IF($B1985=1,
    IF($L1985=FALSE,
      VLOOKUP($A1985,ChapterTable!$1:$1048576,MATCH("최종"&amp;SUBSTITUTE(SUBSTITUTE(E$1,"standard",""),"|Float",""),ChapterTable!$1:$1,0),0),
      VLOOKUP($A1985-ChapterTable!$Q$11,ChapterTable!$1:$1048576,MATCH("최종"&amp;SUBSTITUTE(SUBSTITUTE(E$1,"standard",""),"|Float",""),ChapterTable!$1:$1,0),0)*ChapterTable!$Q$14
    ),
  OFFSET(E1985,-$B1985+IF($L1985,1,0),0)*
    (VLOOKUP(SUBSTITUTE(SUBSTITUTE(E$1,"standard",""),"|Float","")&amp;"인게임누적곱배수",ChapterTable!$S:$T,2,0)^C1985
    +VLOOKUP(SUBSTITUTE(SUBSTITUTE(E$1,"standard",""),"|Float","")&amp;"인게임누적합배수",ChapterTable!$S:$T,2,0)*C1985)
  )
  )
  )
)</f>
        <v>160794.63654785155</v>
      </c>
      <c r="F1985" s="1">
        <f ca="1">IF(AND($A1985=0,$B1985=1),
    VLOOKUP(1,ChapterTable!$1:$1048576,MATCH("최종"&amp;SUBSTITUTE(SUBSTITUTE(F$1,"standard",""),"|Float",""),ChapterTable!$1:$1,0),0)*ChapterTable!$Q$17,
  IF(AND($A1985=0,$B1985=0),
    F1986,
  IF($B1985=0,
    VLOOKUP($A1985,ChapterTable!$1:$1048576,MATCH("최종"&amp;SUBSTITUTE(SUBSTITUTE(F$1,"standard",""),"|Float",""),ChapterTable!$1:$1,0),0),
  IF($B1985=1,
    IF($L1985=FALSE,
      VLOOKUP($A1985,ChapterTable!$1:$1048576,MATCH("최종"&amp;SUBSTITUTE(SUBSTITUTE(F$1,"standard",""),"|Float",""),ChapterTable!$1:$1,0),0),
      VLOOKUP($A1985-ChapterTable!$Q$11,ChapterTable!$1:$1048576,MATCH("최종"&amp;SUBSTITUTE(SUBSTITUTE(F$1,"standard",""),"|Float",""),ChapterTable!$1:$1,0),0)*ChapterTable!$Q$14
    ),
  OFFSET(F1985,-$B1985+IF($L1985,1,0),0)*
    (VLOOKUP(SUBSTITUTE(SUBSTITUTE(F$1,"standard",""),"|Float","")&amp;"인게임누적곱배수",ChapterTable!$S:$T,2,0)^D1985
    +VLOOKUP(SUBSTITUTE(SUBSTITUTE(F$1,"standard",""),"|Float","")&amp;"인게임누적합배수",ChapterTable!$S:$T,2,0)*D1985)
  )
  )
  )
)</f>
        <v>66997.765228271484</v>
      </c>
      <c r="G1985" t="s">
        <v>76</v>
      </c>
      <c r="J1985" t="str">
        <f>IF(ISBLANK(I1985),"",
IFERROR(VLOOKUP(I1985,[1]StringTable!$1:$1048576,MATCH([1]StringTable!$B$1,[1]StringTable!$1:$1,0),0),
IFERROR(VLOOKUP(I1985,[1]InApkStringTable!$1:$1048576,MATCH([1]InApkStringTable!$B$1,[1]InApkStringTable!$1:$1,0),0),
"스트링없음")))</f>
        <v/>
      </c>
      <c r="L1985" t="b">
        <v>1</v>
      </c>
      <c r="N1985" t="str">
        <f>IF(ISBLANK(M1985),"",IF(ISERROR(VLOOKUP(M1985,MapTable!$A:$A,1,0)),"맵없음",""))</f>
        <v/>
      </c>
      <c r="O1985">
        <f t="shared" si="121"/>
        <v>5</v>
      </c>
      <c r="Q1985">
        <f t="shared" si="122"/>
        <v>5</v>
      </c>
      <c r="R1985" t="b">
        <f t="shared" ca="1" si="123"/>
        <v>0</v>
      </c>
      <c r="T1985" t="b">
        <f t="shared" ca="1" si="124"/>
        <v>0</v>
      </c>
      <c r="X1985" t="str">
        <f>IF(ISBLANK(W1985),"",
IF(ISERROR(FIND(",",W1985)),
  IF(ISERROR(VLOOKUP(W1985,MapTable!$A:$A,1,0)),"맵없음",
  ""),
IF(ISERROR(FIND(",",W1985,FIND(",",W1985)+1)),
  IF(OR(ISERROR(VLOOKUP(LEFT(W1985,FIND(",",W1985)-1),MapTable!$A:$A,1,0)),ISERROR(VLOOKUP(TRIM(MID(W1985,FIND(",",W1985)+1,999)),MapTable!$A:$A,1,0))),"맵없음",
  ""),
IF(ISERROR(FIND(",",W1985,FIND(",",W1985,FIND(",",W1985)+1)+1)),
  IF(OR(ISERROR(VLOOKUP(LEFT(W1985,FIND(",",W1985)-1),MapTable!$A:$A,1,0)),ISERROR(VLOOKUP(TRIM(MID(W1985,FIND(",",W1985)+1,FIND(",",W1985,FIND(",",W1985)+1)-FIND(",",W1985)-1)),MapTable!$A:$A,1,0)),ISERROR(VLOOKUP(TRIM(MID(W1985,FIND(",",W1985,FIND(",",W1985)+1)+1,999)),MapTable!$A:$A,1,0))),"맵없음",
  ""),
IF(ISERROR(FIND(",",W1985,FIND(",",W1985,FIND(",",W1985,FIND(",",W1985)+1)+1)+1)),
  IF(OR(ISERROR(VLOOKUP(LEFT(W1985,FIND(",",W1985)-1),MapTable!$A:$A,1,0)),ISERROR(VLOOKUP(TRIM(MID(W1985,FIND(",",W1985)+1,FIND(",",W1985,FIND(",",W1985)+1)-FIND(",",W1985)-1)),MapTable!$A:$A,1,0)),ISERROR(VLOOKUP(TRIM(MID(W1985,FIND(",",W1985,FIND(",",W1985)+1)+1,FIND(",",W1985,FIND(",",W1985,FIND(",",W1985)+1)+1)-FIND(",",W1985,FIND(",",W1985)+1)-1)),MapTable!$A:$A,1,0)),ISERROR(VLOOKUP(TRIM(MID(W1985,FIND(",",W1985,FIND(",",W1985,FIND(",",W1985)+1)+1)+1,999)),MapTable!$A:$A,1,0))),"맵없음",
  ""),
)))))</f>
        <v/>
      </c>
      <c r="AC1985" t="str">
        <f>IF(ISBLANK(AB1985),"",IF(ISERROR(VLOOKUP(AB1985,[3]DropTable!$A:$A,1,0)),"드랍없음",""))</f>
        <v/>
      </c>
      <c r="AE1985" t="str">
        <f>IF(ISBLANK(AD1985),"",IF(ISERROR(VLOOKUP(AD1985,[3]DropTable!$A:$A,1,0)),"드랍없음",""))</f>
        <v/>
      </c>
      <c r="AG1985">
        <v>9.8000000000000007</v>
      </c>
      <c r="AH1985">
        <v>1</v>
      </c>
    </row>
    <row r="1986" spans="1:34" x14ac:dyDescent="0.3">
      <c r="A1986">
        <v>17</v>
      </c>
      <c r="B1986">
        <v>45</v>
      </c>
      <c r="C1986">
        <f>IF(OR($L1986=TRUE,$A1986=0,MOD($A1986,ChapterTable!$S$20)&lt;&gt;0),
MAX(0,INT(($B1986+ChapterTable!$Q$26+VLOOKUP(SUBSTITUTE(C$1,"성장단계","")&amp;"단계오프셋",ChapterTable!$S:$T,2,0))/ChapterTable!$Q$23)),
MAX(0,INT(($B1986+ChapterTable!$S$26+VLOOKUP(SUBSTITUTE(C$1,"성장단계","")&amp;"보스단계오프셋",ChapterTable!$S:$T,2,0))/ChapterTable!$S$23)))</f>
        <v>4</v>
      </c>
      <c r="D1986">
        <f>IF(OR($L1986=TRUE,$A1986=0,MOD($A1986,ChapterTable!$S$20)&lt;&gt;0),
MAX(0,INT(($B1986+ChapterTable!$Q$26+VLOOKUP(SUBSTITUTE(D$1,"성장단계","")&amp;"단계오프셋",ChapterTable!$S:$T,2,0))/ChapterTable!$Q$23)),
MAX(0,INT(($B1986+ChapterTable!$S$26+VLOOKUP(SUBSTITUTE(D$1,"성장단계","")&amp;"보스단계오프셋",ChapterTable!$S:$T,2,0))/ChapterTable!$S$23)))</f>
        <v>4</v>
      </c>
      <c r="E1986" s="1">
        <f ca="1">IF(AND($A1986=0,$B1986=1),
    VLOOKUP(1,ChapterTable!$1:$1048576,MATCH("최종"&amp;SUBSTITUTE(SUBSTITUTE(E$1,"standard",""),"|Float",""),ChapterTable!$1:$1,0),0)*ChapterTable!$Q$17,
  IF(AND($A1986=0,$B1986=0),
    E1987,
  IF($B1986=0,
    VLOOKUP($A1986,ChapterTable!$1:$1048576,MATCH("최종"&amp;SUBSTITUTE(SUBSTITUTE(E$1,"standard",""),"|Float",""),ChapterTable!$1:$1,0),0),
  IF($B1986=1,
    IF($L1986=FALSE,
      VLOOKUP($A1986,ChapterTable!$1:$1048576,MATCH("최종"&amp;SUBSTITUTE(SUBSTITUTE(E$1,"standard",""),"|Float",""),ChapterTable!$1:$1,0),0),
      VLOOKUP($A1986-ChapterTable!$Q$11,ChapterTable!$1:$1048576,MATCH("최종"&amp;SUBSTITUTE(SUBSTITUTE(E$1,"standard",""),"|Float",""),ChapterTable!$1:$1,0),0)*ChapterTable!$Q$14
    ),
  OFFSET(E1986,-$B1986+IF($L1986,1,0),0)*
    (VLOOKUP(SUBSTITUTE(SUBSTITUTE(E$1,"standard",""),"|Float","")&amp;"인게임누적곱배수",ChapterTable!$S:$T,2,0)^C1986
    +VLOOKUP(SUBSTITUTE(SUBSTITUTE(E$1,"standard",""),"|Float","")&amp;"인게임누적합배수",ChapterTable!$S:$T,2,0)*C1986)
  )
  )
  )
)</f>
        <v>160794.63654785155</v>
      </c>
      <c r="F1986" s="1">
        <f ca="1">IF(AND($A1986=0,$B1986=1),
    VLOOKUP(1,ChapterTable!$1:$1048576,MATCH("최종"&amp;SUBSTITUTE(SUBSTITUTE(F$1,"standard",""),"|Float",""),ChapterTable!$1:$1,0),0)*ChapterTable!$Q$17,
  IF(AND($A1986=0,$B1986=0),
    F1987,
  IF($B1986=0,
    VLOOKUP($A1986,ChapterTable!$1:$1048576,MATCH("최종"&amp;SUBSTITUTE(SUBSTITUTE(F$1,"standard",""),"|Float",""),ChapterTable!$1:$1,0),0),
  IF($B1986=1,
    IF($L1986=FALSE,
      VLOOKUP($A1986,ChapterTable!$1:$1048576,MATCH("최종"&amp;SUBSTITUTE(SUBSTITUTE(F$1,"standard",""),"|Float",""),ChapterTable!$1:$1,0),0),
      VLOOKUP($A1986-ChapterTable!$Q$11,ChapterTable!$1:$1048576,MATCH("최종"&amp;SUBSTITUTE(SUBSTITUTE(F$1,"standard",""),"|Float",""),ChapterTable!$1:$1,0),0)*ChapterTable!$Q$14
    ),
  OFFSET(F1986,-$B1986+IF($L1986,1,0),0)*
    (VLOOKUP(SUBSTITUTE(SUBSTITUTE(F$1,"standard",""),"|Float","")&amp;"인게임누적곱배수",ChapterTable!$S:$T,2,0)^D1986
    +VLOOKUP(SUBSTITUTE(SUBSTITUTE(F$1,"standard",""),"|Float","")&amp;"인게임누적합배수",ChapterTable!$S:$T,2,0)*D1986)
  )
  )
  )
)</f>
        <v>66997.765228271484</v>
      </c>
      <c r="G1986" t="s">
        <v>76</v>
      </c>
      <c r="J1986" t="str">
        <f>IF(ISBLANK(I1986),"",
IFERROR(VLOOKUP(I1986,[1]StringTable!$1:$1048576,MATCH([1]StringTable!$B$1,[1]StringTable!$1:$1,0),0),
IFERROR(VLOOKUP(I1986,[1]InApkStringTable!$1:$1048576,MATCH([1]InApkStringTable!$B$1,[1]InApkStringTable!$1:$1,0),0),
"스트링없음")))</f>
        <v/>
      </c>
      <c r="L1986" t="b">
        <v>1</v>
      </c>
      <c r="N1986" t="str">
        <f>IF(ISBLANK(M1986),"",IF(ISERROR(VLOOKUP(M1986,MapTable!$A:$A,1,0)),"맵없음",""))</f>
        <v/>
      </c>
      <c r="O1986">
        <f t="shared" si="121"/>
        <v>11</v>
      </c>
      <c r="Q1986">
        <f t="shared" si="122"/>
        <v>11</v>
      </c>
      <c r="R1986" t="b">
        <f t="shared" ca="1" si="123"/>
        <v>0</v>
      </c>
      <c r="T1986" t="b">
        <f t="shared" ca="1" si="124"/>
        <v>0</v>
      </c>
      <c r="X1986" t="str">
        <f>IF(ISBLANK(W1986),"",
IF(ISERROR(FIND(",",W1986)),
  IF(ISERROR(VLOOKUP(W1986,MapTable!$A:$A,1,0)),"맵없음",
  ""),
IF(ISERROR(FIND(",",W1986,FIND(",",W1986)+1)),
  IF(OR(ISERROR(VLOOKUP(LEFT(W1986,FIND(",",W1986)-1),MapTable!$A:$A,1,0)),ISERROR(VLOOKUP(TRIM(MID(W1986,FIND(",",W1986)+1,999)),MapTable!$A:$A,1,0))),"맵없음",
  ""),
IF(ISERROR(FIND(",",W1986,FIND(",",W1986,FIND(",",W1986)+1)+1)),
  IF(OR(ISERROR(VLOOKUP(LEFT(W1986,FIND(",",W1986)-1),MapTable!$A:$A,1,0)),ISERROR(VLOOKUP(TRIM(MID(W1986,FIND(",",W1986)+1,FIND(",",W1986,FIND(",",W1986)+1)-FIND(",",W1986)-1)),MapTable!$A:$A,1,0)),ISERROR(VLOOKUP(TRIM(MID(W1986,FIND(",",W1986,FIND(",",W1986)+1)+1,999)),MapTable!$A:$A,1,0))),"맵없음",
  ""),
IF(ISERROR(FIND(",",W1986,FIND(",",W1986,FIND(",",W1986,FIND(",",W1986)+1)+1)+1)),
  IF(OR(ISERROR(VLOOKUP(LEFT(W1986,FIND(",",W1986)-1),MapTable!$A:$A,1,0)),ISERROR(VLOOKUP(TRIM(MID(W1986,FIND(",",W1986)+1,FIND(",",W1986,FIND(",",W1986)+1)-FIND(",",W1986)-1)),MapTable!$A:$A,1,0)),ISERROR(VLOOKUP(TRIM(MID(W1986,FIND(",",W1986,FIND(",",W1986)+1)+1,FIND(",",W1986,FIND(",",W1986,FIND(",",W1986)+1)+1)-FIND(",",W1986,FIND(",",W1986)+1)-1)),MapTable!$A:$A,1,0)),ISERROR(VLOOKUP(TRIM(MID(W1986,FIND(",",W1986,FIND(",",W1986,FIND(",",W1986)+1)+1)+1,999)),MapTable!$A:$A,1,0))),"맵없음",
  ""),
)))))</f>
        <v/>
      </c>
      <c r="AC1986" t="str">
        <f>IF(ISBLANK(AB1986),"",IF(ISERROR(VLOOKUP(AB1986,[3]DropTable!$A:$A,1,0)),"드랍없음",""))</f>
        <v/>
      </c>
      <c r="AE1986" t="str">
        <f>IF(ISBLANK(AD1986),"",IF(ISERROR(VLOOKUP(AD1986,[3]DropTable!$A:$A,1,0)),"드랍없음",""))</f>
        <v/>
      </c>
      <c r="AG1986">
        <v>9.8000000000000007</v>
      </c>
      <c r="AH1986">
        <v>1</v>
      </c>
    </row>
    <row r="1987" spans="1:34" x14ac:dyDescent="0.3">
      <c r="A1987">
        <v>17</v>
      </c>
      <c r="B1987">
        <v>46</v>
      </c>
      <c r="C1987">
        <f>IF(OR($L1987=TRUE,$A1987=0,MOD($A1987,ChapterTable!$S$20)&lt;&gt;0),
MAX(0,INT(($B1987+ChapterTable!$Q$26+VLOOKUP(SUBSTITUTE(C$1,"성장단계","")&amp;"단계오프셋",ChapterTable!$S:$T,2,0))/ChapterTable!$Q$23)),
MAX(0,INT(($B1987+ChapterTable!$S$26+VLOOKUP(SUBSTITUTE(C$1,"성장단계","")&amp;"보스단계오프셋",ChapterTable!$S:$T,2,0))/ChapterTable!$S$23)))</f>
        <v>5</v>
      </c>
      <c r="D1987">
        <f>IF(OR($L1987=TRUE,$A1987=0,MOD($A1987,ChapterTable!$S$20)&lt;&gt;0),
MAX(0,INT(($B1987+ChapterTable!$Q$26+VLOOKUP(SUBSTITUTE(D$1,"성장단계","")&amp;"단계오프셋",ChapterTable!$S:$T,2,0))/ChapterTable!$Q$23)),
MAX(0,INT(($B1987+ChapterTable!$S$26+VLOOKUP(SUBSTITUTE(D$1,"성장단계","")&amp;"보스단계오프셋",ChapterTable!$S:$T,2,0))/ChapterTable!$S$23)))</f>
        <v>4</v>
      </c>
      <c r="E1987" s="1">
        <f ca="1">IF(AND($A1987=0,$B1987=1),
    VLOOKUP(1,ChapterTable!$1:$1048576,MATCH("최종"&amp;SUBSTITUTE(SUBSTITUTE(E$1,"standard",""),"|Float",""),ChapterTable!$1:$1,0),0)*ChapterTable!$Q$17,
  IF(AND($A1987=0,$B1987=0),
    E1988,
  IF($B1987=0,
    VLOOKUP($A1987,ChapterTable!$1:$1048576,MATCH("최종"&amp;SUBSTITUTE(SUBSTITUTE(E$1,"standard",""),"|Float",""),ChapterTable!$1:$1,0),0),
  IF($B1987=1,
    IF($L1987=FALSE,
      VLOOKUP($A1987,ChapterTable!$1:$1048576,MATCH("최종"&amp;SUBSTITUTE(SUBSTITUTE(E$1,"standard",""),"|Float",""),ChapterTable!$1:$1,0),0),
      VLOOKUP($A1987-ChapterTable!$Q$11,ChapterTable!$1:$1048576,MATCH("최종"&amp;SUBSTITUTE(SUBSTITUTE(E$1,"standard",""),"|Float",""),ChapterTable!$1:$1,0),0)*ChapterTable!$Q$14
    ),
  OFFSET(E1987,-$B1987+IF($L1987,1,0),0)*
    (VLOOKUP(SUBSTITUTE(SUBSTITUTE(E$1,"standard",""),"|Float","")&amp;"인게임누적곱배수",ChapterTable!$S:$T,2,0)^C1987
    +VLOOKUP(SUBSTITUTE(SUBSTITUTE(E$1,"standard",""),"|Float","")&amp;"인게임누적합배수",ChapterTable!$S:$T,2,0)*C1987)
  )
  )
  )
)</f>
        <v>184243.85437774658</v>
      </c>
      <c r="F1987" s="1">
        <f ca="1">IF(AND($A1987=0,$B1987=1),
    VLOOKUP(1,ChapterTable!$1:$1048576,MATCH("최종"&amp;SUBSTITUTE(SUBSTITUTE(F$1,"standard",""),"|Float",""),ChapterTable!$1:$1,0),0)*ChapterTable!$Q$17,
  IF(AND($A1987=0,$B1987=0),
    F1988,
  IF($B1987=0,
    VLOOKUP($A1987,ChapterTable!$1:$1048576,MATCH("최종"&amp;SUBSTITUTE(SUBSTITUTE(F$1,"standard",""),"|Float",""),ChapterTable!$1:$1,0),0),
  IF($B1987=1,
    IF($L1987=FALSE,
      VLOOKUP($A1987,ChapterTable!$1:$1048576,MATCH("최종"&amp;SUBSTITUTE(SUBSTITUTE(F$1,"standard",""),"|Float",""),ChapterTable!$1:$1,0),0),
      VLOOKUP($A1987-ChapterTable!$Q$11,ChapterTable!$1:$1048576,MATCH("최종"&amp;SUBSTITUTE(SUBSTITUTE(F$1,"standard",""),"|Float",""),ChapterTable!$1:$1,0),0)*ChapterTable!$Q$14
    ),
  OFFSET(F1987,-$B1987+IF($L1987,1,0),0)*
    (VLOOKUP(SUBSTITUTE(SUBSTITUTE(F$1,"standard",""),"|Float","")&amp;"인게임누적곱배수",ChapterTable!$S:$T,2,0)^D1987
    +VLOOKUP(SUBSTITUTE(SUBSTITUTE(F$1,"standard",""),"|Float","")&amp;"인게임누적합배수",ChapterTable!$S:$T,2,0)*D1987)
  )
  )
  )
)</f>
        <v>66997.765228271484</v>
      </c>
      <c r="G1987" t="s">
        <v>76</v>
      </c>
      <c r="J1987" t="str">
        <f>IF(ISBLANK(I1987),"",
IFERROR(VLOOKUP(I1987,[1]StringTable!$1:$1048576,MATCH([1]StringTable!$B$1,[1]StringTable!$1:$1,0),0),
IFERROR(VLOOKUP(I1987,[1]InApkStringTable!$1:$1048576,MATCH([1]InApkStringTable!$B$1,[1]InApkStringTable!$1:$1,0),0),
"스트링없음")))</f>
        <v/>
      </c>
      <c r="L1987" t="b">
        <v>1</v>
      </c>
      <c r="N1987" t="str">
        <f>IF(ISBLANK(M1987),"",IF(ISERROR(VLOOKUP(M1987,MapTable!$A:$A,1,0)),"맵없음",""))</f>
        <v/>
      </c>
      <c r="O1987">
        <f t="shared" ref="O1987:O2050" si="125">IF(B1987=0,0,
  IF(AND(L1987=FALSE,A1987&lt;&gt;0,MOD(A1987,7)=0),21,
  IF(MOD(B1987,10)=0,21,
  IF(MOD(B1987,10)=5,11,
  IF(MOD(B1987,10)=9,INT(B1987/10)+91,
  INT(B1987/10+1))))))</f>
        <v>5</v>
      </c>
      <c r="Q1987">
        <f t="shared" ref="Q1987:Q2050" si="126">IF(ISBLANK(P1987),O1987,P1987)</f>
        <v>5</v>
      </c>
      <c r="R1987" t="b">
        <f t="shared" ref="R1987:R2050" ca="1" si="127">IF(OR(B1987=0,OFFSET(B1987,1,0)=0),FALSE,
IF(OFFSET(O1987,1,0)=21,TRUE,FALSE))</f>
        <v>0</v>
      </c>
      <c r="T1987" t="b">
        <f t="shared" ref="T1987:T2050" ca="1" si="128">IF(ISBLANK(S1987),R1987,S1987)</f>
        <v>0</v>
      </c>
      <c r="X1987" t="str">
        <f>IF(ISBLANK(W1987),"",
IF(ISERROR(FIND(",",W1987)),
  IF(ISERROR(VLOOKUP(W1987,MapTable!$A:$A,1,0)),"맵없음",
  ""),
IF(ISERROR(FIND(",",W1987,FIND(",",W1987)+1)),
  IF(OR(ISERROR(VLOOKUP(LEFT(W1987,FIND(",",W1987)-1),MapTable!$A:$A,1,0)),ISERROR(VLOOKUP(TRIM(MID(W1987,FIND(",",W1987)+1,999)),MapTable!$A:$A,1,0))),"맵없음",
  ""),
IF(ISERROR(FIND(",",W1987,FIND(",",W1987,FIND(",",W1987)+1)+1)),
  IF(OR(ISERROR(VLOOKUP(LEFT(W1987,FIND(",",W1987)-1),MapTable!$A:$A,1,0)),ISERROR(VLOOKUP(TRIM(MID(W1987,FIND(",",W1987)+1,FIND(",",W1987,FIND(",",W1987)+1)-FIND(",",W1987)-1)),MapTable!$A:$A,1,0)),ISERROR(VLOOKUP(TRIM(MID(W1987,FIND(",",W1987,FIND(",",W1987)+1)+1,999)),MapTable!$A:$A,1,0))),"맵없음",
  ""),
IF(ISERROR(FIND(",",W1987,FIND(",",W1987,FIND(",",W1987,FIND(",",W1987)+1)+1)+1)),
  IF(OR(ISERROR(VLOOKUP(LEFT(W1987,FIND(",",W1987)-1),MapTable!$A:$A,1,0)),ISERROR(VLOOKUP(TRIM(MID(W1987,FIND(",",W1987)+1,FIND(",",W1987,FIND(",",W1987)+1)-FIND(",",W1987)-1)),MapTable!$A:$A,1,0)),ISERROR(VLOOKUP(TRIM(MID(W1987,FIND(",",W1987,FIND(",",W1987)+1)+1,FIND(",",W1987,FIND(",",W1987,FIND(",",W1987)+1)+1)-FIND(",",W1987,FIND(",",W1987)+1)-1)),MapTable!$A:$A,1,0)),ISERROR(VLOOKUP(TRIM(MID(W1987,FIND(",",W1987,FIND(",",W1987,FIND(",",W1987)+1)+1)+1,999)),MapTable!$A:$A,1,0))),"맵없음",
  ""),
)))))</f>
        <v/>
      </c>
      <c r="AC1987" t="str">
        <f>IF(ISBLANK(AB1987),"",IF(ISERROR(VLOOKUP(AB1987,[3]DropTable!$A:$A,1,0)),"드랍없음",""))</f>
        <v/>
      </c>
      <c r="AE1987" t="str">
        <f>IF(ISBLANK(AD1987),"",IF(ISERROR(VLOOKUP(AD1987,[3]DropTable!$A:$A,1,0)),"드랍없음",""))</f>
        <v/>
      </c>
      <c r="AG1987">
        <v>9.8000000000000007</v>
      </c>
      <c r="AH1987">
        <v>1</v>
      </c>
    </row>
    <row r="1988" spans="1:34" x14ac:dyDescent="0.3">
      <c r="A1988">
        <v>17</v>
      </c>
      <c r="B1988">
        <v>47</v>
      </c>
      <c r="C1988">
        <f>IF(OR($L1988=TRUE,$A1988=0,MOD($A1988,ChapterTable!$S$20)&lt;&gt;0),
MAX(0,INT(($B1988+ChapterTable!$Q$26+VLOOKUP(SUBSTITUTE(C$1,"성장단계","")&amp;"단계오프셋",ChapterTable!$S:$T,2,0))/ChapterTable!$Q$23)),
MAX(0,INT(($B1988+ChapterTable!$S$26+VLOOKUP(SUBSTITUTE(C$1,"성장단계","")&amp;"보스단계오프셋",ChapterTable!$S:$T,2,0))/ChapterTable!$S$23)))</f>
        <v>5</v>
      </c>
      <c r="D1988">
        <f>IF(OR($L1988=TRUE,$A1988=0,MOD($A1988,ChapterTable!$S$20)&lt;&gt;0),
MAX(0,INT(($B1988+ChapterTable!$Q$26+VLOOKUP(SUBSTITUTE(D$1,"성장단계","")&amp;"단계오프셋",ChapterTable!$S:$T,2,0))/ChapterTable!$Q$23)),
MAX(0,INT(($B1988+ChapterTable!$S$26+VLOOKUP(SUBSTITUTE(D$1,"성장단계","")&amp;"보스단계오프셋",ChapterTable!$S:$T,2,0))/ChapterTable!$S$23)))</f>
        <v>4</v>
      </c>
      <c r="E1988" s="1">
        <f ca="1">IF(AND($A1988=0,$B1988=1),
    VLOOKUP(1,ChapterTable!$1:$1048576,MATCH("최종"&amp;SUBSTITUTE(SUBSTITUTE(E$1,"standard",""),"|Float",""),ChapterTable!$1:$1,0),0)*ChapterTable!$Q$17,
  IF(AND($A1988=0,$B1988=0),
    E1989,
  IF($B1988=0,
    VLOOKUP($A1988,ChapterTable!$1:$1048576,MATCH("최종"&amp;SUBSTITUTE(SUBSTITUTE(E$1,"standard",""),"|Float",""),ChapterTable!$1:$1,0),0),
  IF($B1988=1,
    IF($L1988=FALSE,
      VLOOKUP($A1988,ChapterTable!$1:$1048576,MATCH("최종"&amp;SUBSTITUTE(SUBSTITUTE(E$1,"standard",""),"|Float",""),ChapterTable!$1:$1,0),0),
      VLOOKUP($A1988-ChapterTable!$Q$11,ChapterTable!$1:$1048576,MATCH("최종"&amp;SUBSTITUTE(SUBSTITUTE(E$1,"standard",""),"|Float",""),ChapterTable!$1:$1,0),0)*ChapterTable!$Q$14
    ),
  OFFSET(E1988,-$B1988+IF($L1988,1,0),0)*
    (VLOOKUP(SUBSTITUTE(SUBSTITUTE(E$1,"standard",""),"|Float","")&amp;"인게임누적곱배수",ChapterTable!$S:$T,2,0)^C1988
    +VLOOKUP(SUBSTITUTE(SUBSTITUTE(E$1,"standard",""),"|Float","")&amp;"인게임누적합배수",ChapterTable!$S:$T,2,0)*C1988)
  )
  )
  )
)</f>
        <v>184243.85437774658</v>
      </c>
      <c r="F1988" s="1">
        <f ca="1">IF(AND($A1988=0,$B1988=1),
    VLOOKUP(1,ChapterTable!$1:$1048576,MATCH("최종"&amp;SUBSTITUTE(SUBSTITUTE(F$1,"standard",""),"|Float",""),ChapterTable!$1:$1,0),0)*ChapterTable!$Q$17,
  IF(AND($A1988=0,$B1988=0),
    F1989,
  IF($B1988=0,
    VLOOKUP($A1988,ChapterTable!$1:$1048576,MATCH("최종"&amp;SUBSTITUTE(SUBSTITUTE(F$1,"standard",""),"|Float",""),ChapterTable!$1:$1,0),0),
  IF($B1988=1,
    IF($L1988=FALSE,
      VLOOKUP($A1988,ChapterTable!$1:$1048576,MATCH("최종"&amp;SUBSTITUTE(SUBSTITUTE(F$1,"standard",""),"|Float",""),ChapterTable!$1:$1,0),0),
      VLOOKUP($A1988-ChapterTable!$Q$11,ChapterTable!$1:$1048576,MATCH("최종"&amp;SUBSTITUTE(SUBSTITUTE(F$1,"standard",""),"|Float",""),ChapterTable!$1:$1,0),0)*ChapterTable!$Q$14
    ),
  OFFSET(F1988,-$B1988+IF($L1988,1,0),0)*
    (VLOOKUP(SUBSTITUTE(SUBSTITUTE(F$1,"standard",""),"|Float","")&amp;"인게임누적곱배수",ChapterTable!$S:$T,2,0)^D1988
    +VLOOKUP(SUBSTITUTE(SUBSTITUTE(F$1,"standard",""),"|Float","")&amp;"인게임누적합배수",ChapterTable!$S:$T,2,0)*D1988)
  )
  )
  )
)</f>
        <v>66997.765228271484</v>
      </c>
      <c r="G1988" t="s">
        <v>76</v>
      </c>
      <c r="J1988" t="str">
        <f>IF(ISBLANK(I1988),"",
IFERROR(VLOOKUP(I1988,[1]StringTable!$1:$1048576,MATCH([1]StringTable!$B$1,[1]StringTable!$1:$1,0),0),
IFERROR(VLOOKUP(I1988,[1]InApkStringTable!$1:$1048576,MATCH([1]InApkStringTable!$B$1,[1]InApkStringTable!$1:$1,0),0),
"스트링없음")))</f>
        <v/>
      </c>
      <c r="L1988" t="b">
        <v>1</v>
      </c>
      <c r="N1988" t="str">
        <f>IF(ISBLANK(M1988),"",IF(ISERROR(VLOOKUP(M1988,MapTable!$A:$A,1,0)),"맵없음",""))</f>
        <v/>
      </c>
      <c r="O1988">
        <f t="shared" si="125"/>
        <v>5</v>
      </c>
      <c r="Q1988">
        <f t="shared" si="126"/>
        <v>5</v>
      </c>
      <c r="R1988" t="b">
        <f t="shared" ca="1" si="127"/>
        <v>0</v>
      </c>
      <c r="T1988" t="b">
        <f t="shared" ca="1" si="128"/>
        <v>0</v>
      </c>
      <c r="X1988" t="str">
        <f>IF(ISBLANK(W1988),"",
IF(ISERROR(FIND(",",W1988)),
  IF(ISERROR(VLOOKUP(W1988,MapTable!$A:$A,1,0)),"맵없음",
  ""),
IF(ISERROR(FIND(",",W1988,FIND(",",W1988)+1)),
  IF(OR(ISERROR(VLOOKUP(LEFT(W1988,FIND(",",W1988)-1),MapTable!$A:$A,1,0)),ISERROR(VLOOKUP(TRIM(MID(W1988,FIND(",",W1988)+1,999)),MapTable!$A:$A,1,0))),"맵없음",
  ""),
IF(ISERROR(FIND(",",W1988,FIND(",",W1988,FIND(",",W1988)+1)+1)),
  IF(OR(ISERROR(VLOOKUP(LEFT(W1988,FIND(",",W1988)-1),MapTable!$A:$A,1,0)),ISERROR(VLOOKUP(TRIM(MID(W1988,FIND(",",W1988)+1,FIND(",",W1988,FIND(",",W1988)+1)-FIND(",",W1988)-1)),MapTable!$A:$A,1,0)),ISERROR(VLOOKUP(TRIM(MID(W1988,FIND(",",W1988,FIND(",",W1988)+1)+1,999)),MapTable!$A:$A,1,0))),"맵없음",
  ""),
IF(ISERROR(FIND(",",W1988,FIND(",",W1988,FIND(",",W1988,FIND(",",W1988)+1)+1)+1)),
  IF(OR(ISERROR(VLOOKUP(LEFT(W1988,FIND(",",W1988)-1),MapTable!$A:$A,1,0)),ISERROR(VLOOKUP(TRIM(MID(W1988,FIND(",",W1988)+1,FIND(",",W1988,FIND(",",W1988)+1)-FIND(",",W1988)-1)),MapTable!$A:$A,1,0)),ISERROR(VLOOKUP(TRIM(MID(W1988,FIND(",",W1988,FIND(",",W1988)+1)+1,FIND(",",W1988,FIND(",",W1988,FIND(",",W1988)+1)+1)-FIND(",",W1988,FIND(",",W1988)+1)-1)),MapTable!$A:$A,1,0)),ISERROR(VLOOKUP(TRIM(MID(W1988,FIND(",",W1988,FIND(",",W1988,FIND(",",W1988)+1)+1)+1,999)),MapTable!$A:$A,1,0))),"맵없음",
  ""),
)))))</f>
        <v/>
      </c>
      <c r="AC1988" t="str">
        <f>IF(ISBLANK(AB1988),"",IF(ISERROR(VLOOKUP(AB1988,[3]DropTable!$A:$A,1,0)),"드랍없음",""))</f>
        <v/>
      </c>
      <c r="AE1988" t="str">
        <f>IF(ISBLANK(AD1988),"",IF(ISERROR(VLOOKUP(AD1988,[3]DropTable!$A:$A,1,0)),"드랍없음",""))</f>
        <v/>
      </c>
      <c r="AG1988">
        <v>9.8000000000000007</v>
      </c>
      <c r="AH1988">
        <v>1</v>
      </c>
    </row>
    <row r="1989" spans="1:34" x14ac:dyDescent="0.3">
      <c r="A1989">
        <v>17</v>
      </c>
      <c r="B1989">
        <v>48</v>
      </c>
      <c r="C1989">
        <f>IF(OR($L1989=TRUE,$A1989=0,MOD($A1989,ChapterTable!$S$20)&lt;&gt;0),
MAX(0,INT(($B1989+ChapterTable!$Q$26+VLOOKUP(SUBSTITUTE(C$1,"성장단계","")&amp;"단계오프셋",ChapterTable!$S:$T,2,0))/ChapterTable!$Q$23)),
MAX(0,INT(($B1989+ChapterTable!$S$26+VLOOKUP(SUBSTITUTE(C$1,"성장단계","")&amp;"보스단계오프셋",ChapterTable!$S:$T,2,0))/ChapterTable!$S$23)))</f>
        <v>5</v>
      </c>
      <c r="D1989">
        <f>IF(OR($L1989=TRUE,$A1989=0,MOD($A1989,ChapterTable!$S$20)&lt;&gt;0),
MAX(0,INT(($B1989+ChapterTable!$Q$26+VLOOKUP(SUBSTITUTE(D$1,"성장단계","")&amp;"단계오프셋",ChapterTable!$S:$T,2,0))/ChapterTable!$Q$23)),
MAX(0,INT(($B1989+ChapterTable!$S$26+VLOOKUP(SUBSTITUTE(D$1,"성장단계","")&amp;"보스단계오프셋",ChapterTable!$S:$T,2,0))/ChapterTable!$S$23)))</f>
        <v>4</v>
      </c>
      <c r="E1989" s="1">
        <f ca="1">IF(AND($A1989=0,$B1989=1),
    VLOOKUP(1,ChapterTable!$1:$1048576,MATCH("최종"&amp;SUBSTITUTE(SUBSTITUTE(E$1,"standard",""),"|Float",""),ChapterTable!$1:$1,0),0)*ChapterTable!$Q$17,
  IF(AND($A1989=0,$B1989=0),
    E1990,
  IF($B1989=0,
    VLOOKUP($A1989,ChapterTable!$1:$1048576,MATCH("최종"&amp;SUBSTITUTE(SUBSTITUTE(E$1,"standard",""),"|Float",""),ChapterTable!$1:$1,0),0),
  IF($B1989=1,
    IF($L1989=FALSE,
      VLOOKUP($A1989,ChapterTable!$1:$1048576,MATCH("최종"&amp;SUBSTITUTE(SUBSTITUTE(E$1,"standard",""),"|Float",""),ChapterTable!$1:$1,0),0),
      VLOOKUP($A1989-ChapterTable!$Q$11,ChapterTable!$1:$1048576,MATCH("최종"&amp;SUBSTITUTE(SUBSTITUTE(E$1,"standard",""),"|Float",""),ChapterTable!$1:$1,0),0)*ChapterTable!$Q$14
    ),
  OFFSET(E1989,-$B1989+IF($L1989,1,0),0)*
    (VLOOKUP(SUBSTITUTE(SUBSTITUTE(E$1,"standard",""),"|Float","")&amp;"인게임누적곱배수",ChapterTable!$S:$T,2,0)^C1989
    +VLOOKUP(SUBSTITUTE(SUBSTITUTE(E$1,"standard",""),"|Float","")&amp;"인게임누적합배수",ChapterTable!$S:$T,2,0)*C1989)
  )
  )
  )
)</f>
        <v>184243.85437774658</v>
      </c>
      <c r="F1989" s="1">
        <f ca="1">IF(AND($A1989=0,$B1989=1),
    VLOOKUP(1,ChapterTable!$1:$1048576,MATCH("최종"&amp;SUBSTITUTE(SUBSTITUTE(F$1,"standard",""),"|Float",""),ChapterTable!$1:$1,0),0)*ChapterTable!$Q$17,
  IF(AND($A1989=0,$B1989=0),
    F1990,
  IF($B1989=0,
    VLOOKUP($A1989,ChapterTable!$1:$1048576,MATCH("최종"&amp;SUBSTITUTE(SUBSTITUTE(F$1,"standard",""),"|Float",""),ChapterTable!$1:$1,0),0),
  IF($B1989=1,
    IF($L1989=FALSE,
      VLOOKUP($A1989,ChapterTable!$1:$1048576,MATCH("최종"&amp;SUBSTITUTE(SUBSTITUTE(F$1,"standard",""),"|Float",""),ChapterTable!$1:$1,0),0),
      VLOOKUP($A1989-ChapterTable!$Q$11,ChapterTable!$1:$1048576,MATCH("최종"&amp;SUBSTITUTE(SUBSTITUTE(F$1,"standard",""),"|Float",""),ChapterTable!$1:$1,0),0)*ChapterTable!$Q$14
    ),
  OFFSET(F1989,-$B1989+IF($L1989,1,0),0)*
    (VLOOKUP(SUBSTITUTE(SUBSTITUTE(F$1,"standard",""),"|Float","")&amp;"인게임누적곱배수",ChapterTable!$S:$T,2,0)^D1989
    +VLOOKUP(SUBSTITUTE(SUBSTITUTE(F$1,"standard",""),"|Float","")&amp;"인게임누적합배수",ChapterTable!$S:$T,2,0)*D1989)
  )
  )
  )
)</f>
        <v>66997.765228271484</v>
      </c>
      <c r="G1989" t="s">
        <v>76</v>
      </c>
      <c r="J1989" t="str">
        <f>IF(ISBLANK(I1989),"",
IFERROR(VLOOKUP(I1989,[1]StringTable!$1:$1048576,MATCH([1]StringTable!$B$1,[1]StringTable!$1:$1,0),0),
IFERROR(VLOOKUP(I1989,[1]InApkStringTable!$1:$1048576,MATCH([1]InApkStringTable!$B$1,[1]InApkStringTable!$1:$1,0),0),
"스트링없음")))</f>
        <v/>
      </c>
      <c r="L1989" t="b">
        <v>1</v>
      </c>
      <c r="N1989" t="str">
        <f>IF(ISBLANK(M1989),"",IF(ISERROR(VLOOKUP(M1989,MapTable!$A:$A,1,0)),"맵없음",""))</f>
        <v/>
      </c>
      <c r="O1989">
        <f t="shared" si="125"/>
        <v>5</v>
      </c>
      <c r="Q1989">
        <f t="shared" si="126"/>
        <v>5</v>
      </c>
      <c r="R1989" t="b">
        <f t="shared" ca="1" si="127"/>
        <v>0</v>
      </c>
      <c r="T1989" t="b">
        <f t="shared" ca="1" si="128"/>
        <v>0</v>
      </c>
      <c r="X1989" t="str">
        <f>IF(ISBLANK(W1989),"",
IF(ISERROR(FIND(",",W1989)),
  IF(ISERROR(VLOOKUP(W1989,MapTable!$A:$A,1,0)),"맵없음",
  ""),
IF(ISERROR(FIND(",",W1989,FIND(",",W1989)+1)),
  IF(OR(ISERROR(VLOOKUP(LEFT(W1989,FIND(",",W1989)-1),MapTable!$A:$A,1,0)),ISERROR(VLOOKUP(TRIM(MID(W1989,FIND(",",W1989)+1,999)),MapTable!$A:$A,1,0))),"맵없음",
  ""),
IF(ISERROR(FIND(",",W1989,FIND(",",W1989,FIND(",",W1989)+1)+1)),
  IF(OR(ISERROR(VLOOKUP(LEFT(W1989,FIND(",",W1989)-1),MapTable!$A:$A,1,0)),ISERROR(VLOOKUP(TRIM(MID(W1989,FIND(",",W1989)+1,FIND(",",W1989,FIND(",",W1989)+1)-FIND(",",W1989)-1)),MapTable!$A:$A,1,0)),ISERROR(VLOOKUP(TRIM(MID(W1989,FIND(",",W1989,FIND(",",W1989)+1)+1,999)),MapTable!$A:$A,1,0))),"맵없음",
  ""),
IF(ISERROR(FIND(",",W1989,FIND(",",W1989,FIND(",",W1989,FIND(",",W1989)+1)+1)+1)),
  IF(OR(ISERROR(VLOOKUP(LEFT(W1989,FIND(",",W1989)-1),MapTable!$A:$A,1,0)),ISERROR(VLOOKUP(TRIM(MID(W1989,FIND(",",W1989)+1,FIND(",",W1989,FIND(",",W1989)+1)-FIND(",",W1989)-1)),MapTable!$A:$A,1,0)),ISERROR(VLOOKUP(TRIM(MID(W1989,FIND(",",W1989,FIND(",",W1989)+1)+1,FIND(",",W1989,FIND(",",W1989,FIND(",",W1989)+1)+1)-FIND(",",W1989,FIND(",",W1989)+1)-1)),MapTable!$A:$A,1,0)),ISERROR(VLOOKUP(TRIM(MID(W1989,FIND(",",W1989,FIND(",",W1989,FIND(",",W1989)+1)+1)+1,999)),MapTable!$A:$A,1,0))),"맵없음",
  ""),
)))))</f>
        <v/>
      </c>
      <c r="AC1989" t="str">
        <f>IF(ISBLANK(AB1989),"",IF(ISERROR(VLOOKUP(AB1989,[3]DropTable!$A:$A,1,0)),"드랍없음",""))</f>
        <v/>
      </c>
      <c r="AE1989" t="str">
        <f>IF(ISBLANK(AD1989),"",IF(ISERROR(VLOOKUP(AD1989,[3]DropTable!$A:$A,1,0)),"드랍없음",""))</f>
        <v/>
      </c>
      <c r="AG1989">
        <v>9.8000000000000007</v>
      </c>
      <c r="AH1989">
        <v>1</v>
      </c>
    </row>
    <row r="1990" spans="1:34" x14ac:dyDescent="0.3">
      <c r="A1990">
        <v>17</v>
      </c>
      <c r="B1990">
        <v>49</v>
      </c>
      <c r="C1990">
        <f>IF(OR($L1990=TRUE,$A1990=0,MOD($A1990,ChapterTable!$S$20)&lt;&gt;0),
MAX(0,INT(($B1990+ChapterTable!$Q$26+VLOOKUP(SUBSTITUTE(C$1,"성장단계","")&amp;"단계오프셋",ChapterTable!$S:$T,2,0))/ChapterTable!$Q$23)),
MAX(0,INT(($B1990+ChapterTable!$S$26+VLOOKUP(SUBSTITUTE(C$1,"성장단계","")&amp;"보스단계오프셋",ChapterTable!$S:$T,2,0))/ChapterTable!$S$23)))</f>
        <v>5</v>
      </c>
      <c r="D1990">
        <f>IF(OR($L1990=TRUE,$A1990=0,MOD($A1990,ChapterTable!$S$20)&lt;&gt;0),
MAX(0,INT(($B1990+ChapterTable!$Q$26+VLOOKUP(SUBSTITUTE(D$1,"성장단계","")&amp;"단계오프셋",ChapterTable!$S:$T,2,0))/ChapterTable!$Q$23)),
MAX(0,INT(($B1990+ChapterTable!$S$26+VLOOKUP(SUBSTITUTE(D$1,"성장단계","")&amp;"보스단계오프셋",ChapterTable!$S:$T,2,0))/ChapterTable!$S$23)))</f>
        <v>4</v>
      </c>
      <c r="E1990" s="1">
        <f ca="1">IF(AND($A1990=0,$B1990=1),
    VLOOKUP(1,ChapterTable!$1:$1048576,MATCH("최종"&amp;SUBSTITUTE(SUBSTITUTE(E$1,"standard",""),"|Float",""),ChapterTable!$1:$1,0),0)*ChapterTable!$Q$17,
  IF(AND($A1990=0,$B1990=0),
    E1991,
  IF($B1990=0,
    VLOOKUP($A1990,ChapterTable!$1:$1048576,MATCH("최종"&amp;SUBSTITUTE(SUBSTITUTE(E$1,"standard",""),"|Float",""),ChapterTable!$1:$1,0),0),
  IF($B1990=1,
    IF($L1990=FALSE,
      VLOOKUP($A1990,ChapterTable!$1:$1048576,MATCH("최종"&amp;SUBSTITUTE(SUBSTITUTE(E$1,"standard",""),"|Float",""),ChapterTable!$1:$1,0),0),
      VLOOKUP($A1990-ChapterTable!$Q$11,ChapterTable!$1:$1048576,MATCH("최종"&amp;SUBSTITUTE(SUBSTITUTE(E$1,"standard",""),"|Float",""),ChapterTable!$1:$1,0),0)*ChapterTable!$Q$14
    ),
  OFFSET(E1990,-$B1990+IF($L1990,1,0),0)*
    (VLOOKUP(SUBSTITUTE(SUBSTITUTE(E$1,"standard",""),"|Float","")&amp;"인게임누적곱배수",ChapterTable!$S:$T,2,0)^C1990
    +VLOOKUP(SUBSTITUTE(SUBSTITUTE(E$1,"standard",""),"|Float","")&amp;"인게임누적합배수",ChapterTable!$S:$T,2,0)*C1990)
  )
  )
  )
)</f>
        <v>184243.85437774658</v>
      </c>
      <c r="F1990" s="1">
        <f ca="1">IF(AND($A1990=0,$B1990=1),
    VLOOKUP(1,ChapterTable!$1:$1048576,MATCH("최종"&amp;SUBSTITUTE(SUBSTITUTE(F$1,"standard",""),"|Float",""),ChapterTable!$1:$1,0),0)*ChapterTable!$Q$17,
  IF(AND($A1990=0,$B1990=0),
    F1991,
  IF($B1990=0,
    VLOOKUP($A1990,ChapterTable!$1:$1048576,MATCH("최종"&amp;SUBSTITUTE(SUBSTITUTE(F$1,"standard",""),"|Float",""),ChapterTable!$1:$1,0),0),
  IF($B1990=1,
    IF($L1990=FALSE,
      VLOOKUP($A1990,ChapterTable!$1:$1048576,MATCH("최종"&amp;SUBSTITUTE(SUBSTITUTE(F$1,"standard",""),"|Float",""),ChapterTable!$1:$1,0),0),
      VLOOKUP($A1990-ChapterTable!$Q$11,ChapterTable!$1:$1048576,MATCH("최종"&amp;SUBSTITUTE(SUBSTITUTE(F$1,"standard",""),"|Float",""),ChapterTable!$1:$1,0),0)*ChapterTable!$Q$14
    ),
  OFFSET(F1990,-$B1990+IF($L1990,1,0),0)*
    (VLOOKUP(SUBSTITUTE(SUBSTITUTE(F$1,"standard",""),"|Float","")&amp;"인게임누적곱배수",ChapterTable!$S:$T,2,0)^D1990
    +VLOOKUP(SUBSTITUTE(SUBSTITUTE(F$1,"standard",""),"|Float","")&amp;"인게임누적합배수",ChapterTable!$S:$T,2,0)*D1990)
  )
  )
  )
)</f>
        <v>66997.765228271484</v>
      </c>
      <c r="G1990" t="s">
        <v>76</v>
      </c>
      <c r="J1990" t="str">
        <f>IF(ISBLANK(I1990),"",
IFERROR(VLOOKUP(I1990,[1]StringTable!$1:$1048576,MATCH([1]StringTable!$B$1,[1]StringTable!$1:$1,0),0),
IFERROR(VLOOKUP(I1990,[1]InApkStringTable!$1:$1048576,MATCH([1]InApkStringTable!$B$1,[1]InApkStringTable!$1:$1,0),0),
"스트링없음")))</f>
        <v/>
      </c>
      <c r="L1990" t="b">
        <v>1</v>
      </c>
      <c r="N1990" t="str">
        <f>IF(ISBLANK(M1990),"",IF(ISERROR(VLOOKUP(M1990,MapTable!$A:$A,1,0)),"맵없음",""))</f>
        <v/>
      </c>
      <c r="O1990">
        <f t="shared" si="125"/>
        <v>95</v>
      </c>
      <c r="Q1990">
        <f t="shared" si="126"/>
        <v>95</v>
      </c>
      <c r="R1990" t="b">
        <f t="shared" ca="1" si="127"/>
        <v>1</v>
      </c>
      <c r="T1990" t="b">
        <f t="shared" ca="1" si="128"/>
        <v>1</v>
      </c>
      <c r="X1990" t="str">
        <f>IF(ISBLANK(W1990),"",
IF(ISERROR(FIND(",",W1990)),
  IF(ISERROR(VLOOKUP(W1990,MapTable!$A:$A,1,0)),"맵없음",
  ""),
IF(ISERROR(FIND(",",W1990,FIND(",",W1990)+1)),
  IF(OR(ISERROR(VLOOKUP(LEFT(W1990,FIND(",",W1990)-1),MapTable!$A:$A,1,0)),ISERROR(VLOOKUP(TRIM(MID(W1990,FIND(",",W1990)+1,999)),MapTable!$A:$A,1,0))),"맵없음",
  ""),
IF(ISERROR(FIND(",",W1990,FIND(",",W1990,FIND(",",W1990)+1)+1)),
  IF(OR(ISERROR(VLOOKUP(LEFT(W1990,FIND(",",W1990)-1),MapTable!$A:$A,1,0)),ISERROR(VLOOKUP(TRIM(MID(W1990,FIND(",",W1990)+1,FIND(",",W1990,FIND(",",W1990)+1)-FIND(",",W1990)-1)),MapTable!$A:$A,1,0)),ISERROR(VLOOKUP(TRIM(MID(W1990,FIND(",",W1990,FIND(",",W1990)+1)+1,999)),MapTable!$A:$A,1,0))),"맵없음",
  ""),
IF(ISERROR(FIND(",",W1990,FIND(",",W1990,FIND(",",W1990,FIND(",",W1990)+1)+1)+1)),
  IF(OR(ISERROR(VLOOKUP(LEFT(W1990,FIND(",",W1990)-1),MapTable!$A:$A,1,0)),ISERROR(VLOOKUP(TRIM(MID(W1990,FIND(",",W1990)+1,FIND(",",W1990,FIND(",",W1990)+1)-FIND(",",W1990)-1)),MapTable!$A:$A,1,0)),ISERROR(VLOOKUP(TRIM(MID(W1990,FIND(",",W1990,FIND(",",W1990)+1)+1,FIND(",",W1990,FIND(",",W1990,FIND(",",W1990)+1)+1)-FIND(",",W1990,FIND(",",W1990)+1)-1)),MapTable!$A:$A,1,0)),ISERROR(VLOOKUP(TRIM(MID(W1990,FIND(",",W1990,FIND(",",W1990,FIND(",",W1990)+1)+1)+1,999)),MapTable!$A:$A,1,0))),"맵없음",
  ""),
)))))</f>
        <v/>
      </c>
      <c r="AC1990" t="str">
        <f>IF(ISBLANK(AB1990),"",IF(ISERROR(VLOOKUP(AB1990,[3]DropTable!$A:$A,1,0)),"드랍없음",""))</f>
        <v/>
      </c>
      <c r="AE1990" t="str">
        <f>IF(ISBLANK(AD1990),"",IF(ISERROR(VLOOKUP(AD1990,[3]DropTable!$A:$A,1,0)),"드랍없음",""))</f>
        <v/>
      </c>
      <c r="AG1990">
        <v>9.8000000000000007</v>
      </c>
      <c r="AH1990">
        <v>1</v>
      </c>
    </row>
    <row r="1991" spans="1:34" x14ac:dyDescent="0.3">
      <c r="A1991">
        <v>17</v>
      </c>
      <c r="B1991">
        <v>50</v>
      </c>
      <c r="C1991">
        <f>IF(OR($L1991=TRUE,$A1991=0,MOD($A1991,ChapterTable!$S$20)&lt;&gt;0),
MAX(0,INT(($B1991+ChapterTable!$Q$26+VLOOKUP(SUBSTITUTE(C$1,"성장단계","")&amp;"단계오프셋",ChapterTable!$S:$T,2,0))/ChapterTable!$Q$23)),
MAX(0,INT(($B1991+ChapterTable!$S$26+VLOOKUP(SUBSTITUTE(C$1,"성장단계","")&amp;"보스단계오프셋",ChapterTable!$S:$T,2,0))/ChapterTable!$S$23)))</f>
        <v>5</v>
      </c>
      <c r="D1991">
        <f>IF(OR($L1991=TRUE,$A1991=0,MOD($A1991,ChapterTable!$S$20)&lt;&gt;0),
MAX(0,INT(($B1991+ChapterTable!$Q$26+VLOOKUP(SUBSTITUTE(D$1,"성장단계","")&amp;"단계오프셋",ChapterTable!$S:$T,2,0))/ChapterTable!$Q$23)),
MAX(0,INT(($B1991+ChapterTable!$S$26+VLOOKUP(SUBSTITUTE(D$1,"성장단계","")&amp;"보스단계오프셋",ChapterTable!$S:$T,2,0))/ChapterTable!$S$23)))</f>
        <v>4</v>
      </c>
      <c r="E1991" s="1">
        <f ca="1">IF(AND($A1991=0,$B1991=1),
    VLOOKUP(1,ChapterTable!$1:$1048576,MATCH("최종"&amp;SUBSTITUTE(SUBSTITUTE(E$1,"standard",""),"|Float",""),ChapterTable!$1:$1,0),0)*ChapterTable!$Q$17,
  IF(AND($A1991=0,$B1991=0),
    E1992,
  IF($B1991=0,
    VLOOKUP($A1991,ChapterTable!$1:$1048576,MATCH("최종"&amp;SUBSTITUTE(SUBSTITUTE(E$1,"standard",""),"|Float",""),ChapterTable!$1:$1,0),0),
  IF($B1991=1,
    IF($L1991=FALSE,
      VLOOKUP($A1991,ChapterTable!$1:$1048576,MATCH("최종"&amp;SUBSTITUTE(SUBSTITUTE(E$1,"standard",""),"|Float",""),ChapterTable!$1:$1,0),0),
      VLOOKUP($A1991-ChapterTable!$Q$11,ChapterTable!$1:$1048576,MATCH("최종"&amp;SUBSTITUTE(SUBSTITUTE(E$1,"standard",""),"|Float",""),ChapterTable!$1:$1,0),0)*ChapterTable!$Q$14
    ),
  OFFSET(E1991,-$B1991+IF($L1991,1,0),0)*
    (VLOOKUP(SUBSTITUTE(SUBSTITUTE(E$1,"standard",""),"|Float","")&amp;"인게임누적곱배수",ChapterTable!$S:$T,2,0)^C1991
    +VLOOKUP(SUBSTITUTE(SUBSTITUTE(E$1,"standard",""),"|Float","")&amp;"인게임누적합배수",ChapterTable!$S:$T,2,0)*C1991)
  )
  )
  )
)</f>
        <v>184243.85437774658</v>
      </c>
      <c r="F1991" s="1">
        <f ca="1">IF(AND($A1991=0,$B1991=1),
    VLOOKUP(1,ChapterTable!$1:$1048576,MATCH("최종"&amp;SUBSTITUTE(SUBSTITUTE(F$1,"standard",""),"|Float",""),ChapterTable!$1:$1,0),0)*ChapterTable!$Q$17,
  IF(AND($A1991=0,$B1991=0),
    F1992,
  IF($B1991=0,
    VLOOKUP($A1991,ChapterTable!$1:$1048576,MATCH("최종"&amp;SUBSTITUTE(SUBSTITUTE(F$1,"standard",""),"|Float",""),ChapterTable!$1:$1,0),0),
  IF($B1991=1,
    IF($L1991=FALSE,
      VLOOKUP($A1991,ChapterTable!$1:$1048576,MATCH("최종"&amp;SUBSTITUTE(SUBSTITUTE(F$1,"standard",""),"|Float",""),ChapterTable!$1:$1,0),0),
      VLOOKUP($A1991-ChapterTable!$Q$11,ChapterTable!$1:$1048576,MATCH("최종"&amp;SUBSTITUTE(SUBSTITUTE(F$1,"standard",""),"|Float",""),ChapterTable!$1:$1,0),0)*ChapterTable!$Q$14
    ),
  OFFSET(F1991,-$B1991+IF($L1991,1,0),0)*
    (VLOOKUP(SUBSTITUTE(SUBSTITUTE(F$1,"standard",""),"|Float","")&amp;"인게임누적곱배수",ChapterTable!$S:$T,2,0)^D1991
    +VLOOKUP(SUBSTITUTE(SUBSTITUTE(F$1,"standard",""),"|Float","")&amp;"인게임누적합배수",ChapterTable!$S:$T,2,0)*D1991)
  )
  )
  )
)</f>
        <v>66997.765228271484</v>
      </c>
      <c r="G1991" t="s">
        <v>76</v>
      </c>
      <c r="J1991" t="str">
        <f>IF(ISBLANK(I1991),"",
IFERROR(VLOOKUP(I1991,[1]StringTable!$1:$1048576,MATCH([1]StringTable!$B$1,[1]StringTable!$1:$1,0),0),
IFERROR(VLOOKUP(I1991,[1]InApkStringTable!$1:$1048576,MATCH([1]InApkStringTable!$B$1,[1]InApkStringTable!$1:$1,0),0),
"스트링없음")))</f>
        <v/>
      </c>
      <c r="L1991" t="b">
        <v>1</v>
      </c>
      <c r="N1991" t="str">
        <f>IF(ISBLANK(M1991),"",IF(ISERROR(VLOOKUP(M1991,MapTable!$A:$A,1,0)),"맵없음",""))</f>
        <v/>
      </c>
      <c r="O1991">
        <f t="shared" si="125"/>
        <v>21</v>
      </c>
      <c r="Q1991">
        <f t="shared" si="126"/>
        <v>21</v>
      </c>
      <c r="R1991" t="b">
        <f t="shared" ca="1" si="127"/>
        <v>0</v>
      </c>
      <c r="T1991" t="b">
        <f t="shared" ca="1" si="128"/>
        <v>0</v>
      </c>
      <c r="X1991" t="str">
        <f>IF(ISBLANK(W1991),"",
IF(ISERROR(FIND(",",W1991)),
  IF(ISERROR(VLOOKUP(W1991,MapTable!$A:$A,1,0)),"맵없음",
  ""),
IF(ISERROR(FIND(",",W1991,FIND(",",W1991)+1)),
  IF(OR(ISERROR(VLOOKUP(LEFT(W1991,FIND(",",W1991)-1),MapTable!$A:$A,1,0)),ISERROR(VLOOKUP(TRIM(MID(W1991,FIND(",",W1991)+1,999)),MapTable!$A:$A,1,0))),"맵없음",
  ""),
IF(ISERROR(FIND(",",W1991,FIND(",",W1991,FIND(",",W1991)+1)+1)),
  IF(OR(ISERROR(VLOOKUP(LEFT(W1991,FIND(",",W1991)-1),MapTable!$A:$A,1,0)),ISERROR(VLOOKUP(TRIM(MID(W1991,FIND(",",W1991)+1,FIND(",",W1991,FIND(",",W1991)+1)-FIND(",",W1991)-1)),MapTable!$A:$A,1,0)),ISERROR(VLOOKUP(TRIM(MID(W1991,FIND(",",W1991,FIND(",",W1991)+1)+1,999)),MapTable!$A:$A,1,0))),"맵없음",
  ""),
IF(ISERROR(FIND(",",W1991,FIND(",",W1991,FIND(",",W1991,FIND(",",W1991)+1)+1)+1)),
  IF(OR(ISERROR(VLOOKUP(LEFT(W1991,FIND(",",W1991)-1),MapTable!$A:$A,1,0)),ISERROR(VLOOKUP(TRIM(MID(W1991,FIND(",",W1991)+1,FIND(",",W1991,FIND(",",W1991)+1)-FIND(",",W1991)-1)),MapTable!$A:$A,1,0)),ISERROR(VLOOKUP(TRIM(MID(W1991,FIND(",",W1991,FIND(",",W1991)+1)+1,FIND(",",W1991,FIND(",",W1991,FIND(",",W1991)+1)+1)-FIND(",",W1991,FIND(",",W1991)+1)-1)),MapTable!$A:$A,1,0)),ISERROR(VLOOKUP(TRIM(MID(W1991,FIND(",",W1991,FIND(",",W1991,FIND(",",W1991)+1)+1)+1,999)),MapTable!$A:$A,1,0))),"맵없음",
  ""),
)))))</f>
        <v/>
      </c>
      <c r="AC1991" t="str">
        <f>IF(ISBLANK(AB1991),"",IF(ISERROR(VLOOKUP(AB1991,[3]DropTable!$A:$A,1,0)),"드랍없음",""))</f>
        <v/>
      </c>
      <c r="AE1991" t="str">
        <f>IF(ISBLANK(AD1991),"",IF(ISERROR(VLOOKUP(AD1991,[3]DropTable!$A:$A,1,0)),"드랍없음",""))</f>
        <v/>
      </c>
      <c r="AG1991">
        <v>9.8000000000000007</v>
      </c>
      <c r="AH1991">
        <v>1</v>
      </c>
    </row>
    <row r="1992" spans="1:34" x14ac:dyDescent="0.3">
      <c r="A1992">
        <v>18</v>
      </c>
      <c r="B1992">
        <v>1</v>
      </c>
      <c r="C1992">
        <f>IF(OR($L1992=TRUE,$A1992=0,MOD($A1992,ChapterTable!$S$20)&lt;&gt;0),
MAX(0,INT(($B1992+ChapterTable!$Q$26+VLOOKUP(SUBSTITUTE(C$1,"성장단계","")&amp;"단계오프셋",ChapterTable!$S:$T,2,0))/ChapterTable!$Q$23)),
MAX(0,INT(($B1992+ChapterTable!$S$26+VLOOKUP(SUBSTITUTE(C$1,"성장단계","")&amp;"보스단계오프셋",ChapterTable!$S:$T,2,0))/ChapterTable!$S$23)))</f>
        <v>0</v>
      </c>
      <c r="D1992">
        <f>IF(OR($L1992=TRUE,$A1992=0,MOD($A1992,ChapterTable!$S$20)&lt;&gt;0),
MAX(0,INT(($B1992+ChapterTable!$Q$26+VLOOKUP(SUBSTITUTE(D$1,"성장단계","")&amp;"단계오프셋",ChapterTable!$S:$T,2,0))/ChapterTable!$Q$23)),
MAX(0,INT(($B1992+ChapterTable!$S$26+VLOOKUP(SUBSTITUTE(D$1,"성장단계","")&amp;"보스단계오프셋",ChapterTable!$S:$T,2,0))/ChapterTable!$S$23)))</f>
        <v>0</v>
      </c>
      <c r="E1992" s="1">
        <f ca="1">IF(AND($A1992=0,$B1992=1),
    VLOOKUP(1,ChapterTable!$1:$1048576,MATCH("최종"&amp;SUBSTITUTE(SUBSTITUTE(E$1,"standard",""),"|Float",""),ChapterTable!$1:$1,0),0)*ChapterTable!$Q$17,
  IF(AND($A1992=0,$B1992=0),
    E1993,
  IF($B1992=0,
    VLOOKUP($A1992,ChapterTable!$1:$1048576,MATCH("최종"&amp;SUBSTITUTE(SUBSTITUTE(E$1,"standard",""),"|Float",""),ChapterTable!$1:$1,0),0),
  IF($B1992=1,
    IF($L1992=FALSE,
      VLOOKUP($A1992,ChapterTable!$1:$1048576,MATCH("최종"&amp;SUBSTITUTE(SUBSTITUTE(E$1,"standard",""),"|Float",""),ChapterTable!$1:$1,0),0),
      VLOOKUP($A1992-ChapterTable!$Q$11,ChapterTable!$1:$1048576,MATCH("최종"&amp;SUBSTITUTE(SUBSTITUTE(E$1,"standard",""),"|Float",""),ChapterTable!$1:$1,0),0)*ChapterTable!$Q$14
    ),
  OFFSET(E1992,-$B1992+IF($L1992,1,0),0)*
    (VLOOKUP(SUBSTITUTE(SUBSTITUTE(E$1,"standard",""),"|Float","")&amp;"인게임누적곱배수",ChapterTable!$S:$T,2,0)^C1992
    +VLOOKUP(SUBSTITUTE(SUBSTITUTE(E$1,"standard",""),"|Float","")&amp;"인게임누적합배수",ChapterTable!$S:$T,2,0)*C1992)
  )
  )
  )
)</f>
        <v>100496.64784240723</v>
      </c>
      <c r="F1992" s="1">
        <f ca="1">IF(AND($A1992=0,$B1992=1),
    VLOOKUP(1,ChapterTable!$1:$1048576,MATCH("최종"&amp;SUBSTITUTE(SUBSTITUTE(F$1,"standard",""),"|Float",""),ChapterTable!$1:$1,0),0)*ChapterTable!$Q$17,
  IF(AND($A1992=0,$B1992=0),
    F1993,
  IF($B1992=0,
    VLOOKUP($A1992,ChapterTable!$1:$1048576,MATCH("최종"&amp;SUBSTITUTE(SUBSTITUTE(F$1,"standard",""),"|Float",""),ChapterTable!$1:$1,0),0),
  IF($B1992=1,
    IF($L1992=FALSE,
      VLOOKUP($A1992,ChapterTable!$1:$1048576,MATCH("최종"&amp;SUBSTITUTE(SUBSTITUTE(F$1,"standard",""),"|Float",""),ChapterTable!$1:$1,0),0),
      VLOOKUP($A1992-ChapterTable!$Q$11,ChapterTable!$1:$1048576,MATCH("최종"&amp;SUBSTITUTE(SUBSTITUTE(F$1,"standard",""),"|Float",""),ChapterTable!$1:$1,0),0)*ChapterTable!$Q$14
    ),
  OFFSET(F1992,-$B1992+IF($L1992,1,0),0)*
    (VLOOKUP(SUBSTITUTE(SUBSTITUTE(F$1,"standard",""),"|Float","")&amp;"인게임누적곱배수",ChapterTable!$S:$T,2,0)^D1992
    +VLOOKUP(SUBSTITUTE(SUBSTITUTE(F$1,"standard",""),"|Float","")&amp;"인게임누적합배수",ChapterTable!$S:$T,2,0)*D1992)
  )
  )
  )
)</f>
        <v>55831.47102355957</v>
      </c>
      <c r="G1992" t="s">
        <v>76</v>
      </c>
      <c r="J1992" t="str">
        <f>IF(ISBLANK(I1992),"",
IFERROR(VLOOKUP(I1992,[1]StringTable!$1:$1048576,MATCH([1]StringTable!$B$1,[1]StringTable!$1:$1,0),0),
IFERROR(VLOOKUP(I1992,[1]InApkStringTable!$1:$1048576,MATCH([1]InApkStringTable!$B$1,[1]InApkStringTable!$1:$1,0),0),
"스트링없음")))</f>
        <v/>
      </c>
      <c r="L1992" t="b">
        <v>1</v>
      </c>
      <c r="N1992" t="str">
        <f>IF(ISBLANK(M1992),"",IF(ISERROR(VLOOKUP(M1992,MapTable!$A:$A,1,0)),"맵없음",""))</f>
        <v/>
      </c>
      <c r="O1992">
        <f t="shared" si="125"/>
        <v>1</v>
      </c>
      <c r="Q1992">
        <f t="shared" si="126"/>
        <v>1</v>
      </c>
      <c r="R1992" t="b">
        <f t="shared" ca="1" si="127"/>
        <v>0</v>
      </c>
      <c r="T1992" t="b">
        <f t="shared" ca="1" si="128"/>
        <v>0</v>
      </c>
      <c r="X1992" t="str">
        <f>IF(ISBLANK(W1992),"",
IF(ISERROR(FIND(",",W1992)),
  IF(ISERROR(VLOOKUP(W1992,MapTable!$A:$A,1,0)),"맵없음",
  ""),
IF(ISERROR(FIND(",",W1992,FIND(",",W1992)+1)),
  IF(OR(ISERROR(VLOOKUP(LEFT(W1992,FIND(",",W1992)-1),MapTable!$A:$A,1,0)),ISERROR(VLOOKUP(TRIM(MID(W1992,FIND(",",W1992)+1,999)),MapTable!$A:$A,1,0))),"맵없음",
  ""),
IF(ISERROR(FIND(",",W1992,FIND(",",W1992,FIND(",",W1992)+1)+1)),
  IF(OR(ISERROR(VLOOKUP(LEFT(W1992,FIND(",",W1992)-1),MapTable!$A:$A,1,0)),ISERROR(VLOOKUP(TRIM(MID(W1992,FIND(",",W1992)+1,FIND(",",W1992,FIND(",",W1992)+1)-FIND(",",W1992)-1)),MapTable!$A:$A,1,0)),ISERROR(VLOOKUP(TRIM(MID(W1992,FIND(",",W1992,FIND(",",W1992)+1)+1,999)),MapTable!$A:$A,1,0))),"맵없음",
  ""),
IF(ISERROR(FIND(",",W1992,FIND(",",W1992,FIND(",",W1992,FIND(",",W1992)+1)+1)+1)),
  IF(OR(ISERROR(VLOOKUP(LEFT(W1992,FIND(",",W1992)-1),MapTable!$A:$A,1,0)),ISERROR(VLOOKUP(TRIM(MID(W1992,FIND(",",W1992)+1,FIND(",",W1992,FIND(",",W1992)+1)-FIND(",",W1992)-1)),MapTable!$A:$A,1,0)),ISERROR(VLOOKUP(TRIM(MID(W1992,FIND(",",W1992,FIND(",",W1992)+1)+1,FIND(",",W1992,FIND(",",W1992,FIND(",",W1992)+1)+1)-FIND(",",W1992,FIND(",",W1992)+1)-1)),MapTable!$A:$A,1,0)),ISERROR(VLOOKUP(TRIM(MID(W1992,FIND(",",W1992,FIND(",",W1992,FIND(",",W1992)+1)+1)+1,999)),MapTable!$A:$A,1,0))),"맵없음",
  ""),
)))))</f>
        <v/>
      </c>
      <c r="AC1992" t="str">
        <f>IF(ISBLANK(AB1992),"",IF(ISERROR(VLOOKUP(AB1992,[3]DropTable!$A:$A,1,0)),"드랍없음",""))</f>
        <v/>
      </c>
      <c r="AE1992" t="str">
        <f>IF(ISBLANK(AD1992),"",IF(ISERROR(VLOOKUP(AD1992,[3]DropTable!$A:$A,1,0)),"드랍없음",""))</f>
        <v/>
      </c>
      <c r="AG1992">
        <v>9.8000000000000007</v>
      </c>
      <c r="AH1992">
        <v>1</v>
      </c>
    </row>
    <row r="1993" spans="1:34" x14ac:dyDescent="0.3">
      <c r="A1993">
        <v>18</v>
      </c>
      <c r="B1993">
        <v>2</v>
      </c>
      <c r="C1993">
        <f>IF(OR($L1993=TRUE,$A1993=0,MOD($A1993,ChapterTable!$S$20)&lt;&gt;0),
MAX(0,INT(($B1993+ChapterTable!$Q$26+VLOOKUP(SUBSTITUTE(C$1,"성장단계","")&amp;"단계오프셋",ChapterTable!$S:$T,2,0))/ChapterTable!$Q$23)),
MAX(0,INT(($B1993+ChapterTable!$S$26+VLOOKUP(SUBSTITUTE(C$1,"성장단계","")&amp;"보스단계오프셋",ChapterTable!$S:$T,2,0))/ChapterTable!$S$23)))</f>
        <v>0</v>
      </c>
      <c r="D1993">
        <f>IF(OR($L1993=TRUE,$A1993=0,MOD($A1993,ChapterTable!$S$20)&lt;&gt;0),
MAX(0,INT(($B1993+ChapterTable!$Q$26+VLOOKUP(SUBSTITUTE(D$1,"성장단계","")&amp;"단계오프셋",ChapterTable!$S:$T,2,0))/ChapterTable!$Q$23)),
MAX(0,INT(($B1993+ChapterTable!$S$26+VLOOKUP(SUBSTITUTE(D$1,"성장단계","")&amp;"보스단계오프셋",ChapterTable!$S:$T,2,0))/ChapterTable!$S$23)))</f>
        <v>0</v>
      </c>
      <c r="E1993" s="1">
        <f ca="1">IF(AND($A1993=0,$B1993=1),
    VLOOKUP(1,ChapterTable!$1:$1048576,MATCH("최종"&amp;SUBSTITUTE(SUBSTITUTE(E$1,"standard",""),"|Float",""),ChapterTable!$1:$1,0),0)*ChapterTable!$Q$17,
  IF(AND($A1993=0,$B1993=0),
    E1994,
  IF($B1993=0,
    VLOOKUP($A1993,ChapterTable!$1:$1048576,MATCH("최종"&amp;SUBSTITUTE(SUBSTITUTE(E$1,"standard",""),"|Float",""),ChapterTable!$1:$1,0),0),
  IF($B1993=1,
    IF($L1993=FALSE,
      VLOOKUP($A1993,ChapterTable!$1:$1048576,MATCH("최종"&amp;SUBSTITUTE(SUBSTITUTE(E$1,"standard",""),"|Float",""),ChapterTable!$1:$1,0),0),
      VLOOKUP($A1993-ChapterTable!$Q$11,ChapterTable!$1:$1048576,MATCH("최종"&amp;SUBSTITUTE(SUBSTITUTE(E$1,"standard",""),"|Float",""),ChapterTable!$1:$1,0),0)*ChapterTable!$Q$14
    ),
  OFFSET(E1993,-$B1993+IF($L1993,1,0),0)*
    (VLOOKUP(SUBSTITUTE(SUBSTITUTE(E$1,"standard",""),"|Float","")&amp;"인게임누적곱배수",ChapterTable!$S:$T,2,0)^C1993
    +VLOOKUP(SUBSTITUTE(SUBSTITUTE(E$1,"standard",""),"|Float","")&amp;"인게임누적합배수",ChapterTable!$S:$T,2,0)*C1993)
  )
  )
  )
)</f>
        <v>100496.64784240723</v>
      </c>
      <c r="F1993" s="1">
        <f ca="1">IF(AND($A1993=0,$B1993=1),
    VLOOKUP(1,ChapterTable!$1:$1048576,MATCH("최종"&amp;SUBSTITUTE(SUBSTITUTE(F$1,"standard",""),"|Float",""),ChapterTable!$1:$1,0),0)*ChapterTable!$Q$17,
  IF(AND($A1993=0,$B1993=0),
    F1994,
  IF($B1993=0,
    VLOOKUP($A1993,ChapterTable!$1:$1048576,MATCH("최종"&amp;SUBSTITUTE(SUBSTITUTE(F$1,"standard",""),"|Float",""),ChapterTable!$1:$1,0),0),
  IF($B1993=1,
    IF($L1993=FALSE,
      VLOOKUP($A1993,ChapterTable!$1:$1048576,MATCH("최종"&amp;SUBSTITUTE(SUBSTITUTE(F$1,"standard",""),"|Float",""),ChapterTable!$1:$1,0),0),
      VLOOKUP($A1993-ChapterTable!$Q$11,ChapterTable!$1:$1048576,MATCH("최종"&amp;SUBSTITUTE(SUBSTITUTE(F$1,"standard",""),"|Float",""),ChapterTable!$1:$1,0),0)*ChapterTable!$Q$14
    ),
  OFFSET(F1993,-$B1993+IF($L1993,1,0),0)*
    (VLOOKUP(SUBSTITUTE(SUBSTITUTE(F$1,"standard",""),"|Float","")&amp;"인게임누적곱배수",ChapterTable!$S:$T,2,0)^D1993
    +VLOOKUP(SUBSTITUTE(SUBSTITUTE(F$1,"standard",""),"|Float","")&amp;"인게임누적합배수",ChapterTable!$S:$T,2,0)*D1993)
  )
  )
  )
)</f>
        <v>55831.47102355957</v>
      </c>
      <c r="G1993" t="s">
        <v>76</v>
      </c>
      <c r="J1993" t="str">
        <f>IF(ISBLANK(I1993),"",
IFERROR(VLOOKUP(I1993,[1]StringTable!$1:$1048576,MATCH([1]StringTable!$B$1,[1]StringTable!$1:$1,0),0),
IFERROR(VLOOKUP(I1993,[1]InApkStringTable!$1:$1048576,MATCH([1]InApkStringTable!$B$1,[1]InApkStringTable!$1:$1,0),0),
"스트링없음")))</f>
        <v/>
      </c>
      <c r="L1993" t="b">
        <v>1</v>
      </c>
      <c r="N1993" t="str">
        <f>IF(ISBLANK(M1993),"",IF(ISERROR(VLOOKUP(M1993,MapTable!$A:$A,1,0)),"맵없음",""))</f>
        <v/>
      </c>
      <c r="O1993">
        <f t="shared" si="125"/>
        <v>1</v>
      </c>
      <c r="Q1993">
        <f t="shared" si="126"/>
        <v>1</v>
      </c>
      <c r="R1993" t="b">
        <f t="shared" ca="1" si="127"/>
        <v>0</v>
      </c>
      <c r="T1993" t="b">
        <f t="shared" ca="1" si="128"/>
        <v>0</v>
      </c>
      <c r="X1993" t="str">
        <f>IF(ISBLANK(W1993),"",
IF(ISERROR(FIND(",",W1993)),
  IF(ISERROR(VLOOKUP(W1993,MapTable!$A:$A,1,0)),"맵없음",
  ""),
IF(ISERROR(FIND(",",W1993,FIND(",",W1993)+1)),
  IF(OR(ISERROR(VLOOKUP(LEFT(W1993,FIND(",",W1993)-1),MapTable!$A:$A,1,0)),ISERROR(VLOOKUP(TRIM(MID(W1993,FIND(",",W1993)+1,999)),MapTable!$A:$A,1,0))),"맵없음",
  ""),
IF(ISERROR(FIND(",",W1993,FIND(",",W1993,FIND(",",W1993)+1)+1)),
  IF(OR(ISERROR(VLOOKUP(LEFT(W1993,FIND(",",W1993)-1),MapTable!$A:$A,1,0)),ISERROR(VLOOKUP(TRIM(MID(W1993,FIND(",",W1993)+1,FIND(",",W1993,FIND(",",W1993)+1)-FIND(",",W1993)-1)),MapTable!$A:$A,1,0)),ISERROR(VLOOKUP(TRIM(MID(W1993,FIND(",",W1993,FIND(",",W1993)+1)+1,999)),MapTable!$A:$A,1,0))),"맵없음",
  ""),
IF(ISERROR(FIND(",",W1993,FIND(",",W1993,FIND(",",W1993,FIND(",",W1993)+1)+1)+1)),
  IF(OR(ISERROR(VLOOKUP(LEFT(W1993,FIND(",",W1993)-1),MapTable!$A:$A,1,0)),ISERROR(VLOOKUP(TRIM(MID(W1993,FIND(",",W1993)+1,FIND(",",W1993,FIND(",",W1993)+1)-FIND(",",W1993)-1)),MapTable!$A:$A,1,0)),ISERROR(VLOOKUP(TRIM(MID(W1993,FIND(",",W1993,FIND(",",W1993)+1)+1,FIND(",",W1993,FIND(",",W1993,FIND(",",W1993)+1)+1)-FIND(",",W1993,FIND(",",W1993)+1)-1)),MapTable!$A:$A,1,0)),ISERROR(VLOOKUP(TRIM(MID(W1993,FIND(",",W1993,FIND(",",W1993,FIND(",",W1993)+1)+1)+1,999)),MapTable!$A:$A,1,0))),"맵없음",
  ""),
)))))</f>
        <v/>
      </c>
      <c r="AC1993" t="str">
        <f>IF(ISBLANK(AB1993),"",IF(ISERROR(VLOOKUP(AB1993,[3]DropTable!$A:$A,1,0)),"드랍없음",""))</f>
        <v/>
      </c>
      <c r="AE1993" t="str">
        <f>IF(ISBLANK(AD1993),"",IF(ISERROR(VLOOKUP(AD1993,[3]DropTable!$A:$A,1,0)),"드랍없음",""))</f>
        <v/>
      </c>
      <c r="AG1993">
        <v>9.8000000000000007</v>
      </c>
      <c r="AH1993">
        <v>1</v>
      </c>
    </row>
    <row r="1994" spans="1:34" x14ac:dyDescent="0.3">
      <c r="A1994">
        <v>18</v>
      </c>
      <c r="B1994">
        <v>3</v>
      </c>
      <c r="C1994">
        <f>IF(OR($L1994=TRUE,$A1994=0,MOD($A1994,ChapterTable!$S$20)&lt;&gt;0),
MAX(0,INT(($B1994+ChapterTable!$Q$26+VLOOKUP(SUBSTITUTE(C$1,"성장단계","")&amp;"단계오프셋",ChapterTable!$S:$T,2,0))/ChapterTable!$Q$23)),
MAX(0,INT(($B1994+ChapterTable!$S$26+VLOOKUP(SUBSTITUTE(C$1,"성장단계","")&amp;"보스단계오프셋",ChapterTable!$S:$T,2,0))/ChapterTable!$S$23)))</f>
        <v>0</v>
      </c>
      <c r="D1994">
        <f>IF(OR($L1994=TRUE,$A1994=0,MOD($A1994,ChapterTable!$S$20)&lt;&gt;0),
MAX(0,INT(($B1994+ChapterTable!$Q$26+VLOOKUP(SUBSTITUTE(D$1,"성장단계","")&amp;"단계오프셋",ChapterTable!$S:$T,2,0))/ChapterTable!$Q$23)),
MAX(0,INT(($B1994+ChapterTable!$S$26+VLOOKUP(SUBSTITUTE(D$1,"성장단계","")&amp;"보스단계오프셋",ChapterTable!$S:$T,2,0))/ChapterTable!$S$23)))</f>
        <v>0</v>
      </c>
      <c r="E1994" s="1">
        <f ca="1">IF(AND($A1994=0,$B1994=1),
    VLOOKUP(1,ChapterTable!$1:$1048576,MATCH("최종"&amp;SUBSTITUTE(SUBSTITUTE(E$1,"standard",""),"|Float",""),ChapterTable!$1:$1,0),0)*ChapterTable!$Q$17,
  IF(AND($A1994=0,$B1994=0),
    E1995,
  IF($B1994=0,
    VLOOKUP($A1994,ChapterTable!$1:$1048576,MATCH("최종"&amp;SUBSTITUTE(SUBSTITUTE(E$1,"standard",""),"|Float",""),ChapterTable!$1:$1,0),0),
  IF($B1994=1,
    IF($L1994=FALSE,
      VLOOKUP($A1994,ChapterTable!$1:$1048576,MATCH("최종"&amp;SUBSTITUTE(SUBSTITUTE(E$1,"standard",""),"|Float",""),ChapterTable!$1:$1,0),0),
      VLOOKUP($A1994-ChapterTable!$Q$11,ChapterTable!$1:$1048576,MATCH("최종"&amp;SUBSTITUTE(SUBSTITUTE(E$1,"standard",""),"|Float",""),ChapterTable!$1:$1,0),0)*ChapterTable!$Q$14
    ),
  OFFSET(E1994,-$B1994+IF($L1994,1,0),0)*
    (VLOOKUP(SUBSTITUTE(SUBSTITUTE(E$1,"standard",""),"|Float","")&amp;"인게임누적곱배수",ChapterTable!$S:$T,2,0)^C1994
    +VLOOKUP(SUBSTITUTE(SUBSTITUTE(E$1,"standard",""),"|Float","")&amp;"인게임누적합배수",ChapterTable!$S:$T,2,0)*C1994)
  )
  )
  )
)</f>
        <v>100496.64784240723</v>
      </c>
      <c r="F1994" s="1">
        <f ca="1">IF(AND($A1994=0,$B1994=1),
    VLOOKUP(1,ChapterTable!$1:$1048576,MATCH("최종"&amp;SUBSTITUTE(SUBSTITUTE(F$1,"standard",""),"|Float",""),ChapterTable!$1:$1,0),0)*ChapterTable!$Q$17,
  IF(AND($A1994=0,$B1994=0),
    F1995,
  IF($B1994=0,
    VLOOKUP($A1994,ChapterTable!$1:$1048576,MATCH("최종"&amp;SUBSTITUTE(SUBSTITUTE(F$1,"standard",""),"|Float",""),ChapterTable!$1:$1,0),0),
  IF($B1994=1,
    IF($L1994=FALSE,
      VLOOKUP($A1994,ChapterTable!$1:$1048576,MATCH("최종"&amp;SUBSTITUTE(SUBSTITUTE(F$1,"standard",""),"|Float",""),ChapterTable!$1:$1,0),0),
      VLOOKUP($A1994-ChapterTable!$Q$11,ChapterTable!$1:$1048576,MATCH("최종"&amp;SUBSTITUTE(SUBSTITUTE(F$1,"standard",""),"|Float",""),ChapterTable!$1:$1,0),0)*ChapterTable!$Q$14
    ),
  OFFSET(F1994,-$B1994+IF($L1994,1,0),0)*
    (VLOOKUP(SUBSTITUTE(SUBSTITUTE(F$1,"standard",""),"|Float","")&amp;"인게임누적곱배수",ChapterTable!$S:$T,2,0)^D1994
    +VLOOKUP(SUBSTITUTE(SUBSTITUTE(F$1,"standard",""),"|Float","")&amp;"인게임누적합배수",ChapterTable!$S:$T,2,0)*D1994)
  )
  )
  )
)</f>
        <v>55831.47102355957</v>
      </c>
      <c r="G1994" t="s">
        <v>76</v>
      </c>
      <c r="J1994" t="str">
        <f>IF(ISBLANK(I1994),"",
IFERROR(VLOOKUP(I1994,[1]StringTable!$1:$1048576,MATCH([1]StringTable!$B$1,[1]StringTable!$1:$1,0),0),
IFERROR(VLOOKUP(I1994,[1]InApkStringTable!$1:$1048576,MATCH([1]InApkStringTable!$B$1,[1]InApkStringTable!$1:$1,0),0),
"스트링없음")))</f>
        <v/>
      </c>
      <c r="L1994" t="b">
        <v>1</v>
      </c>
      <c r="N1994" t="str">
        <f>IF(ISBLANK(M1994),"",IF(ISERROR(VLOOKUP(M1994,MapTable!$A:$A,1,0)),"맵없음",""))</f>
        <v/>
      </c>
      <c r="O1994">
        <f t="shared" si="125"/>
        <v>1</v>
      </c>
      <c r="Q1994">
        <f t="shared" si="126"/>
        <v>1</v>
      </c>
      <c r="R1994" t="b">
        <f t="shared" ca="1" si="127"/>
        <v>0</v>
      </c>
      <c r="T1994" t="b">
        <f t="shared" ca="1" si="128"/>
        <v>0</v>
      </c>
      <c r="X1994" t="str">
        <f>IF(ISBLANK(W1994),"",
IF(ISERROR(FIND(",",W1994)),
  IF(ISERROR(VLOOKUP(W1994,MapTable!$A:$A,1,0)),"맵없음",
  ""),
IF(ISERROR(FIND(",",W1994,FIND(",",W1994)+1)),
  IF(OR(ISERROR(VLOOKUP(LEFT(W1994,FIND(",",W1994)-1),MapTable!$A:$A,1,0)),ISERROR(VLOOKUP(TRIM(MID(W1994,FIND(",",W1994)+1,999)),MapTable!$A:$A,1,0))),"맵없음",
  ""),
IF(ISERROR(FIND(",",W1994,FIND(",",W1994,FIND(",",W1994)+1)+1)),
  IF(OR(ISERROR(VLOOKUP(LEFT(W1994,FIND(",",W1994)-1),MapTable!$A:$A,1,0)),ISERROR(VLOOKUP(TRIM(MID(W1994,FIND(",",W1994)+1,FIND(",",W1994,FIND(",",W1994)+1)-FIND(",",W1994)-1)),MapTable!$A:$A,1,0)),ISERROR(VLOOKUP(TRIM(MID(W1994,FIND(",",W1994,FIND(",",W1994)+1)+1,999)),MapTable!$A:$A,1,0))),"맵없음",
  ""),
IF(ISERROR(FIND(",",W1994,FIND(",",W1994,FIND(",",W1994,FIND(",",W1994)+1)+1)+1)),
  IF(OR(ISERROR(VLOOKUP(LEFT(W1994,FIND(",",W1994)-1),MapTable!$A:$A,1,0)),ISERROR(VLOOKUP(TRIM(MID(W1994,FIND(",",W1994)+1,FIND(",",W1994,FIND(",",W1994)+1)-FIND(",",W1994)-1)),MapTable!$A:$A,1,0)),ISERROR(VLOOKUP(TRIM(MID(W1994,FIND(",",W1994,FIND(",",W1994)+1)+1,FIND(",",W1994,FIND(",",W1994,FIND(",",W1994)+1)+1)-FIND(",",W1994,FIND(",",W1994)+1)-1)),MapTable!$A:$A,1,0)),ISERROR(VLOOKUP(TRIM(MID(W1994,FIND(",",W1994,FIND(",",W1994,FIND(",",W1994)+1)+1)+1,999)),MapTable!$A:$A,1,0))),"맵없음",
  ""),
)))))</f>
        <v/>
      </c>
      <c r="AC1994" t="str">
        <f>IF(ISBLANK(AB1994),"",IF(ISERROR(VLOOKUP(AB1994,[3]DropTable!$A:$A,1,0)),"드랍없음",""))</f>
        <v/>
      </c>
      <c r="AE1994" t="str">
        <f>IF(ISBLANK(AD1994),"",IF(ISERROR(VLOOKUP(AD1994,[3]DropTable!$A:$A,1,0)),"드랍없음",""))</f>
        <v/>
      </c>
      <c r="AG1994">
        <v>9.8000000000000007</v>
      </c>
      <c r="AH1994">
        <v>1</v>
      </c>
    </row>
    <row r="1995" spans="1:34" x14ac:dyDescent="0.3">
      <c r="A1995">
        <v>18</v>
      </c>
      <c r="B1995">
        <v>4</v>
      </c>
      <c r="C1995">
        <f>IF(OR($L1995=TRUE,$A1995=0,MOD($A1995,ChapterTable!$S$20)&lt;&gt;0),
MAX(0,INT(($B1995+ChapterTable!$Q$26+VLOOKUP(SUBSTITUTE(C$1,"성장단계","")&amp;"단계오프셋",ChapterTable!$S:$T,2,0))/ChapterTable!$Q$23)),
MAX(0,INT(($B1995+ChapterTable!$S$26+VLOOKUP(SUBSTITUTE(C$1,"성장단계","")&amp;"보스단계오프셋",ChapterTable!$S:$T,2,0))/ChapterTable!$S$23)))</f>
        <v>0</v>
      </c>
      <c r="D1995">
        <f>IF(OR($L1995=TRUE,$A1995=0,MOD($A1995,ChapterTable!$S$20)&lt;&gt;0),
MAX(0,INT(($B1995+ChapterTable!$Q$26+VLOOKUP(SUBSTITUTE(D$1,"성장단계","")&amp;"단계오프셋",ChapterTable!$S:$T,2,0))/ChapterTable!$Q$23)),
MAX(0,INT(($B1995+ChapterTable!$S$26+VLOOKUP(SUBSTITUTE(D$1,"성장단계","")&amp;"보스단계오프셋",ChapterTable!$S:$T,2,0))/ChapterTable!$S$23)))</f>
        <v>0</v>
      </c>
      <c r="E1995" s="1">
        <f ca="1">IF(AND($A1995=0,$B1995=1),
    VLOOKUP(1,ChapterTable!$1:$1048576,MATCH("최종"&amp;SUBSTITUTE(SUBSTITUTE(E$1,"standard",""),"|Float",""),ChapterTable!$1:$1,0),0)*ChapterTable!$Q$17,
  IF(AND($A1995=0,$B1995=0),
    E1996,
  IF($B1995=0,
    VLOOKUP($A1995,ChapterTable!$1:$1048576,MATCH("최종"&amp;SUBSTITUTE(SUBSTITUTE(E$1,"standard",""),"|Float",""),ChapterTable!$1:$1,0),0),
  IF($B1995=1,
    IF($L1995=FALSE,
      VLOOKUP($A1995,ChapterTable!$1:$1048576,MATCH("최종"&amp;SUBSTITUTE(SUBSTITUTE(E$1,"standard",""),"|Float",""),ChapterTable!$1:$1,0),0),
      VLOOKUP($A1995-ChapterTable!$Q$11,ChapterTable!$1:$1048576,MATCH("최종"&amp;SUBSTITUTE(SUBSTITUTE(E$1,"standard",""),"|Float",""),ChapterTable!$1:$1,0),0)*ChapterTable!$Q$14
    ),
  OFFSET(E1995,-$B1995+IF($L1995,1,0),0)*
    (VLOOKUP(SUBSTITUTE(SUBSTITUTE(E$1,"standard",""),"|Float","")&amp;"인게임누적곱배수",ChapterTable!$S:$T,2,0)^C1995
    +VLOOKUP(SUBSTITUTE(SUBSTITUTE(E$1,"standard",""),"|Float","")&amp;"인게임누적합배수",ChapterTable!$S:$T,2,0)*C1995)
  )
  )
  )
)</f>
        <v>100496.64784240723</v>
      </c>
      <c r="F1995" s="1">
        <f ca="1">IF(AND($A1995=0,$B1995=1),
    VLOOKUP(1,ChapterTable!$1:$1048576,MATCH("최종"&amp;SUBSTITUTE(SUBSTITUTE(F$1,"standard",""),"|Float",""),ChapterTable!$1:$1,0),0)*ChapterTable!$Q$17,
  IF(AND($A1995=0,$B1995=0),
    F1996,
  IF($B1995=0,
    VLOOKUP($A1995,ChapterTable!$1:$1048576,MATCH("최종"&amp;SUBSTITUTE(SUBSTITUTE(F$1,"standard",""),"|Float",""),ChapterTable!$1:$1,0),0),
  IF($B1995=1,
    IF($L1995=FALSE,
      VLOOKUP($A1995,ChapterTable!$1:$1048576,MATCH("최종"&amp;SUBSTITUTE(SUBSTITUTE(F$1,"standard",""),"|Float",""),ChapterTable!$1:$1,0),0),
      VLOOKUP($A1995-ChapterTable!$Q$11,ChapterTable!$1:$1048576,MATCH("최종"&amp;SUBSTITUTE(SUBSTITUTE(F$1,"standard",""),"|Float",""),ChapterTable!$1:$1,0),0)*ChapterTable!$Q$14
    ),
  OFFSET(F1995,-$B1995+IF($L1995,1,0),0)*
    (VLOOKUP(SUBSTITUTE(SUBSTITUTE(F$1,"standard",""),"|Float","")&amp;"인게임누적곱배수",ChapterTable!$S:$T,2,0)^D1995
    +VLOOKUP(SUBSTITUTE(SUBSTITUTE(F$1,"standard",""),"|Float","")&amp;"인게임누적합배수",ChapterTable!$S:$T,2,0)*D1995)
  )
  )
  )
)</f>
        <v>55831.47102355957</v>
      </c>
      <c r="G1995" t="s">
        <v>76</v>
      </c>
      <c r="J1995" t="str">
        <f>IF(ISBLANK(I1995),"",
IFERROR(VLOOKUP(I1995,[1]StringTable!$1:$1048576,MATCH([1]StringTable!$B$1,[1]StringTable!$1:$1,0),0),
IFERROR(VLOOKUP(I1995,[1]InApkStringTable!$1:$1048576,MATCH([1]InApkStringTable!$B$1,[1]InApkStringTable!$1:$1,0),0),
"스트링없음")))</f>
        <v/>
      </c>
      <c r="L1995" t="b">
        <v>1</v>
      </c>
      <c r="N1995" t="str">
        <f>IF(ISBLANK(M1995),"",IF(ISERROR(VLOOKUP(M1995,MapTable!$A:$A,1,0)),"맵없음",""))</f>
        <v/>
      </c>
      <c r="O1995">
        <f t="shared" si="125"/>
        <v>1</v>
      </c>
      <c r="Q1995">
        <f t="shared" si="126"/>
        <v>1</v>
      </c>
      <c r="R1995" t="b">
        <f t="shared" ca="1" si="127"/>
        <v>0</v>
      </c>
      <c r="T1995" t="b">
        <f t="shared" ca="1" si="128"/>
        <v>0</v>
      </c>
      <c r="X1995" t="str">
        <f>IF(ISBLANK(W1995),"",
IF(ISERROR(FIND(",",W1995)),
  IF(ISERROR(VLOOKUP(W1995,MapTable!$A:$A,1,0)),"맵없음",
  ""),
IF(ISERROR(FIND(",",W1995,FIND(",",W1995)+1)),
  IF(OR(ISERROR(VLOOKUP(LEFT(W1995,FIND(",",W1995)-1),MapTable!$A:$A,1,0)),ISERROR(VLOOKUP(TRIM(MID(W1995,FIND(",",W1995)+1,999)),MapTable!$A:$A,1,0))),"맵없음",
  ""),
IF(ISERROR(FIND(",",W1995,FIND(",",W1995,FIND(",",W1995)+1)+1)),
  IF(OR(ISERROR(VLOOKUP(LEFT(W1995,FIND(",",W1995)-1),MapTable!$A:$A,1,0)),ISERROR(VLOOKUP(TRIM(MID(W1995,FIND(",",W1995)+1,FIND(",",W1995,FIND(",",W1995)+1)-FIND(",",W1995)-1)),MapTable!$A:$A,1,0)),ISERROR(VLOOKUP(TRIM(MID(W1995,FIND(",",W1995,FIND(",",W1995)+1)+1,999)),MapTable!$A:$A,1,0))),"맵없음",
  ""),
IF(ISERROR(FIND(",",W1995,FIND(",",W1995,FIND(",",W1995,FIND(",",W1995)+1)+1)+1)),
  IF(OR(ISERROR(VLOOKUP(LEFT(W1995,FIND(",",W1995)-1),MapTable!$A:$A,1,0)),ISERROR(VLOOKUP(TRIM(MID(W1995,FIND(",",W1995)+1,FIND(",",W1995,FIND(",",W1995)+1)-FIND(",",W1995)-1)),MapTable!$A:$A,1,0)),ISERROR(VLOOKUP(TRIM(MID(W1995,FIND(",",W1995,FIND(",",W1995)+1)+1,FIND(",",W1995,FIND(",",W1995,FIND(",",W1995)+1)+1)-FIND(",",W1995,FIND(",",W1995)+1)-1)),MapTable!$A:$A,1,0)),ISERROR(VLOOKUP(TRIM(MID(W1995,FIND(",",W1995,FIND(",",W1995,FIND(",",W1995)+1)+1)+1,999)),MapTable!$A:$A,1,0))),"맵없음",
  ""),
)))))</f>
        <v/>
      </c>
      <c r="AC1995" t="str">
        <f>IF(ISBLANK(AB1995),"",IF(ISERROR(VLOOKUP(AB1995,[3]DropTable!$A:$A,1,0)),"드랍없음",""))</f>
        <v/>
      </c>
      <c r="AE1995" t="str">
        <f>IF(ISBLANK(AD1995),"",IF(ISERROR(VLOOKUP(AD1995,[3]DropTable!$A:$A,1,0)),"드랍없음",""))</f>
        <v/>
      </c>
      <c r="AG1995">
        <v>9.8000000000000007</v>
      </c>
      <c r="AH1995">
        <v>1</v>
      </c>
    </row>
    <row r="1996" spans="1:34" x14ac:dyDescent="0.3">
      <c r="A1996">
        <v>18</v>
      </c>
      <c r="B1996">
        <v>5</v>
      </c>
      <c r="C1996">
        <f>IF(OR($L1996=TRUE,$A1996=0,MOD($A1996,ChapterTable!$S$20)&lt;&gt;0),
MAX(0,INT(($B1996+ChapterTable!$Q$26+VLOOKUP(SUBSTITUTE(C$1,"성장단계","")&amp;"단계오프셋",ChapterTable!$S:$T,2,0))/ChapterTable!$Q$23)),
MAX(0,INT(($B1996+ChapterTable!$S$26+VLOOKUP(SUBSTITUTE(C$1,"성장단계","")&amp;"보스단계오프셋",ChapterTable!$S:$T,2,0))/ChapterTable!$S$23)))</f>
        <v>0</v>
      </c>
      <c r="D1996">
        <f>IF(OR($L1996=TRUE,$A1996=0,MOD($A1996,ChapterTable!$S$20)&lt;&gt;0),
MAX(0,INT(($B1996+ChapterTable!$Q$26+VLOOKUP(SUBSTITUTE(D$1,"성장단계","")&amp;"단계오프셋",ChapterTable!$S:$T,2,0))/ChapterTable!$Q$23)),
MAX(0,INT(($B1996+ChapterTable!$S$26+VLOOKUP(SUBSTITUTE(D$1,"성장단계","")&amp;"보스단계오프셋",ChapterTable!$S:$T,2,0))/ChapterTable!$S$23)))</f>
        <v>0</v>
      </c>
      <c r="E1996" s="1">
        <f ca="1">IF(AND($A1996=0,$B1996=1),
    VLOOKUP(1,ChapterTable!$1:$1048576,MATCH("최종"&amp;SUBSTITUTE(SUBSTITUTE(E$1,"standard",""),"|Float",""),ChapterTable!$1:$1,0),0)*ChapterTable!$Q$17,
  IF(AND($A1996=0,$B1996=0),
    E1997,
  IF($B1996=0,
    VLOOKUP($A1996,ChapterTable!$1:$1048576,MATCH("최종"&amp;SUBSTITUTE(SUBSTITUTE(E$1,"standard",""),"|Float",""),ChapterTable!$1:$1,0),0),
  IF($B1996=1,
    IF($L1996=FALSE,
      VLOOKUP($A1996,ChapterTable!$1:$1048576,MATCH("최종"&amp;SUBSTITUTE(SUBSTITUTE(E$1,"standard",""),"|Float",""),ChapterTable!$1:$1,0),0),
      VLOOKUP($A1996-ChapterTable!$Q$11,ChapterTable!$1:$1048576,MATCH("최종"&amp;SUBSTITUTE(SUBSTITUTE(E$1,"standard",""),"|Float",""),ChapterTable!$1:$1,0),0)*ChapterTable!$Q$14
    ),
  OFFSET(E1996,-$B1996+IF($L1996,1,0),0)*
    (VLOOKUP(SUBSTITUTE(SUBSTITUTE(E$1,"standard",""),"|Float","")&amp;"인게임누적곱배수",ChapterTable!$S:$T,2,0)^C1996
    +VLOOKUP(SUBSTITUTE(SUBSTITUTE(E$1,"standard",""),"|Float","")&amp;"인게임누적합배수",ChapterTable!$S:$T,2,0)*C1996)
  )
  )
  )
)</f>
        <v>100496.64784240723</v>
      </c>
      <c r="F1996" s="1">
        <f ca="1">IF(AND($A1996=0,$B1996=1),
    VLOOKUP(1,ChapterTable!$1:$1048576,MATCH("최종"&amp;SUBSTITUTE(SUBSTITUTE(F$1,"standard",""),"|Float",""),ChapterTable!$1:$1,0),0)*ChapterTable!$Q$17,
  IF(AND($A1996=0,$B1996=0),
    F1997,
  IF($B1996=0,
    VLOOKUP($A1996,ChapterTable!$1:$1048576,MATCH("최종"&amp;SUBSTITUTE(SUBSTITUTE(F$1,"standard",""),"|Float",""),ChapterTable!$1:$1,0),0),
  IF($B1996=1,
    IF($L1996=FALSE,
      VLOOKUP($A1996,ChapterTable!$1:$1048576,MATCH("최종"&amp;SUBSTITUTE(SUBSTITUTE(F$1,"standard",""),"|Float",""),ChapterTable!$1:$1,0),0),
      VLOOKUP($A1996-ChapterTable!$Q$11,ChapterTable!$1:$1048576,MATCH("최종"&amp;SUBSTITUTE(SUBSTITUTE(F$1,"standard",""),"|Float",""),ChapterTable!$1:$1,0),0)*ChapterTable!$Q$14
    ),
  OFFSET(F1996,-$B1996+IF($L1996,1,0),0)*
    (VLOOKUP(SUBSTITUTE(SUBSTITUTE(F$1,"standard",""),"|Float","")&amp;"인게임누적곱배수",ChapterTable!$S:$T,2,0)^D1996
    +VLOOKUP(SUBSTITUTE(SUBSTITUTE(F$1,"standard",""),"|Float","")&amp;"인게임누적합배수",ChapterTable!$S:$T,2,0)*D1996)
  )
  )
  )
)</f>
        <v>55831.47102355957</v>
      </c>
      <c r="G1996" t="s">
        <v>76</v>
      </c>
      <c r="J1996" t="str">
        <f>IF(ISBLANK(I1996),"",
IFERROR(VLOOKUP(I1996,[1]StringTable!$1:$1048576,MATCH([1]StringTable!$B$1,[1]StringTable!$1:$1,0),0),
IFERROR(VLOOKUP(I1996,[1]InApkStringTable!$1:$1048576,MATCH([1]InApkStringTable!$B$1,[1]InApkStringTable!$1:$1,0),0),
"스트링없음")))</f>
        <v/>
      </c>
      <c r="L1996" t="b">
        <v>1</v>
      </c>
      <c r="N1996" t="str">
        <f>IF(ISBLANK(M1996),"",IF(ISERROR(VLOOKUP(M1996,MapTable!$A:$A,1,0)),"맵없음",""))</f>
        <v/>
      </c>
      <c r="O1996">
        <f t="shared" si="125"/>
        <v>11</v>
      </c>
      <c r="Q1996">
        <f t="shared" si="126"/>
        <v>11</v>
      </c>
      <c r="R1996" t="b">
        <f t="shared" ca="1" si="127"/>
        <v>0</v>
      </c>
      <c r="T1996" t="b">
        <f t="shared" ca="1" si="128"/>
        <v>0</v>
      </c>
      <c r="X1996" t="str">
        <f>IF(ISBLANK(W1996),"",
IF(ISERROR(FIND(",",W1996)),
  IF(ISERROR(VLOOKUP(W1996,MapTable!$A:$A,1,0)),"맵없음",
  ""),
IF(ISERROR(FIND(",",W1996,FIND(",",W1996)+1)),
  IF(OR(ISERROR(VLOOKUP(LEFT(W1996,FIND(",",W1996)-1),MapTable!$A:$A,1,0)),ISERROR(VLOOKUP(TRIM(MID(W1996,FIND(",",W1996)+1,999)),MapTable!$A:$A,1,0))),"맵없음",
  ""),
IF(ISERROR(FIND(",",W1996,FIND(",",W1996,FIND(",",W1996)+1)+1)),
  IF(OR(ISERROR(VLOOKUP(LEFT(W1996,FIND(",",W1996)-1),MapTable!$A:$A,1,0)),ISERROR(VLOOKUP(TRIM(MID(W1996,FIND(",",W1996)+1,FIND(",",W1996,FIND(",",W1996)+1)-FIND(",",W1996)-1)),MapTable!$A:$A,1,0)),ISERROR(VLOOKUP(TRIM(MID(W1996,FIND(",",W1996,FIND(",",W1996)+1)+1,999)),MapTable!$A:$A,1,0))),"맵없음",
  ""),
IF(ISERROR(FIND(",",W1996,FIND(",",W1996,FIND(",",W1996,FIND(",",W1996)+1)+1)+1)),
  IF(OR(ISERROR(VLOOKUP(LEFT(W1996,FIND(",",W1996)-1),MapTable!$A:$A,1,0)),ISERROR(VLOOKUP(TRIM(MID(W1996,FIND(",",W1996)+1,FIND(",",W1996,FIND(",",W1996)+1)-FIND(",",W1996)-1)),MapTable!$A:$A,1,0)),ISERROR(VLOOKUP(TRIM(MID(W1996,FIND(",",W1996,FIND(",",W1996)+1)+1,FIND(",",W1996,FIND(",",W1996,FIND(",",W1996)+1)+1)-FIND(",",W1996,FIND(",",W1996)+1)-1)),MapTable!$A:$A,1,0)),ISERROR(VLOOKUP(TRIM(MID(W1996,FIND(",",W1996,FIND(",",W1996,FIND(",",W1996)+1)+1)+1,999)),MapTable!$A:$A,1,0))),"맵없음",
  ""),
)))))</f>
        <v/>
      </c>
      <c r="AC1996" t="str">
        <f>IF(ISBLANK(AB1996),"",IF(ISERROR(VLOOKUP(AB1996,[3]DropTable!$A:$A,1,0)),"드랍없음",""))</f>
        <v/>
      </c>
      <c r="AE1996" t="str">
        <f>IF(ISBLANK(AD1996),"",IF(ISERROR(VLOOKUP(AD1996,[3]DropTable!$A:$A,1,0)),"드랍없음",""))</f>
        <v/>
      </c>
      <c r="AG1996">
        <v>9.8000000000000007</v>
      </c>
      <c r="AH1996">
        <v>1</v>
      </c>
    </row>
    <row r="1997" spans="1:34" x14ac:dyDescent="0.3">
      <c r="A1997">
        <v>18</v>
      </c>
      <c r="B1997">
        <v>6</v>
      </c>
      <c r="C1997">
        <f>IF(OR($L1997=TRUE,$A1997=0,MOD($A1997,ChapterTable!$S$20)&lt;&gt;0),
MAX(0,INT(($B1997+ChapterTable!$Q$26+VLOOKUP(SUBSTITUTE(C$1,"성장단계","")&amp;"단계오프셋",ChapterTable!$S:$T,2,0))/ChapterTable!$Q$23)),
MAX(0,INT(($B1997+ChapterTable!$S$26+VLOOKUP(SUBSTITUTE(C$1,"성장단계","")&amp;"보스단계오프셋",ChapterTable!$S:$T,2,0))/ChapterTable!$S$23)))</f>
        <v>1</v>
      </c>
      <c r="D1997">
        <f>IF(OR($L1997=TRUE,$A1997=0,MOD($A1997,ChapterTable!$S$20)&lt;&gt;0),
MAX(0,INT(($B1997+ChapterTable!$Q$26+VLOOKUP(SUBSTITUTE(D$1,"성장단계","")&amp;"단계오프셋",ChapterTable!$S:$T,2,0))/ChapterTable!$Q$23)),
MAX(0,INT(($B1997+ChapterTable!$S$26+VLOOKUP(SUBSTITUTE(D$1,"성장단계","")&amp;"보스단계오프셋",ChapterTable!$S:$T,2,0))/ChapterTable!$S$23)))</f>
        <v>0</v>
      </c>
      <c r="E1997" s="1">
        <f ca="1">IF(AND($A1997=0,$B1997=1),
    VLOOKUP(1,ChapterTable!$1:$1048576,MATCH("최종"&amp;SUBSTITUTE(SUBSTITUTE(E$1,"standard",""),"|Float",""),ChapterTable!$1:$1,0),0)*ChapterTable!$Q$17,
  IF(AND($A1997=0,$B1997=0),
    E1998,
  IF($B1997=0,
    VLOOKUP($A1997,ChapterTable!$1:$1048576,MATCH("최종"&amp;SUBSTITUTE(SUBSTITUTE(E$1,"standard",""),"|Float",""),ChapterTable!$1:$1,0),0),
  IF($B1997=1,
    IF($L1997=FALSE,
      VLOOKUP($A1997,ChapterTable!$1:$1048576,MATCH("최종"&amp;SUBSTITUTE(SUBSTITUTE(E$1,"standard",""),"|Float",""),ChapterTable!$1:$1,0),0),
      VLOOKUP($A1997-ChapterTable!$Q$11,ChapterTable!$1:$1048576,MATCH("최종"&amp;SUBSTITUTE(SUBSTITUTE(E$1,"standard",""),"|Float",""),ChapterTable!$1:$1,0),0)*ChapterTable!$Q$14
    ),
  OFFSET(E1997,-$B1997+IF($L1997,1,0),0)*
    (VLOOKUP(SUBSTITUTE(SUBSTITUTE(E$1,"standard",""),"|Float","")&amp;"인게임누적곱배수",ChapterTable!$S:$T,2,0)^C1997
    +VLOOKUP(SUBSTITUTE(SUBSTITUTE(E$1,"standard",""),"|Float","")&amp;"인게임누적합배수",ChapterTable!$S:$T,2,0)*C1997)
  )
  )
  )
)</f>
        <v>135670.47458724977</v>
      </c>
      <c r="F1997" s="1">
        <f ca="1">IF(AND($A1997=0,$B1997=1),
    VLOOKUP(1,ChapterTable!$1:$1048576,MATCH("최종"&amp;SUBSTITUTE(SUBSTITUTE(F$1,"standard",""),"|Float",""),ChapterTable!$1:$1,0),0)*ChapterTable!$Q$17,
  IF(AND($A1997=0,$B1997=0),
    F1998,
  IF($B1997=0,
    VLOOKUP($A1997,ChapterTable!$1:$1048576,MATCH("최종"&amp;SUBSTITUTE(SUBSTITUTE(F$1,"standard",""),"|Float",""),ChapterTable!$1:$1,0),0),
  IF($B1997=1,
    IF($L1997=FALSE,
      VLOOKUP($A1997,ChapterTable!$1:$1048576,MATCH("최종"&amp;SUBSTITUTE(SUBSTITUTE(F$1,"standard",""),"|Float",""),ChapterTable!$1:$1,0),0),
      VLOOKUP($A1997-ChapterTable!$Q$11,ChapterTable!$1:$1048576,MATCH("최종"&amp;SUBSTITUTE(SUBSTITUTE(F$1,"standard",""),"|Float",""),ChapterTable!$1:$1,0),0)*ChapterTable!$Q$14
    ),
  OFFSET(F1997,-$B1997+IF($L1997,1,0),0)*
    (VLOOKUP(SUBSTITUTE(SUBSTITUTE(F$1,"standard",""),"|Float","")&amp;"인게임누적곱배수",ChapterTable!$S:$T,2,0)^D1997
    +VLOOKUP(SUBSTITUTE(SUBSTITUTE(F$1,"standard",""),"|Float","")&amp;"인게임누적합배수",ChapterTable!$S:$T,2,0)*D1997)
  )
  )
  )
)</f>
        <v>55831.47102355957</v>
      </c>
      <c r="G1997" t="s">
        <v>76</v>
      </c>
      <c r="J1997" t="str">
        <f>IF(ISBLANK(I1997),"",
IFERROR(VLOOKUP(I1997,[1]StringTable!$1:$1048576,MATCH([1]StringTable!$B$1,[1]StringTable!$1:$1,0),0),
IFERROR(VLOOKUP(I1997,[1]InApkStringTable!$1:$1048576,MATCH([1]InApkStringTable!$B$1,[1]InApkStringTable!$1:$1,0),0),
"스트링없음")))</f>
        <v/>
      </c>
      <c r="L1997" t="b">
        <v>1</v>
      </c>
      <c r="N1997" t="str">
        <f>IF(ISBLANK(M1997),"",IF(ISERROR(VLOOKUP(M1997,MapTable!$A:$A,1,0)),"맵없음",""))</f>
        <v/>
      </c>
      <c r="O1997">
        <f t="shared" si="125"/>
        <v>1</v>
      </c>
      <c r="Q1997">
        <f t="shared" si="126"/>
        <v>1</v>
      </c>
      <c r="R1997" t="b">
        <f t="shared" ca="1" si="127"/>
        <v>0</v>
      </c>
      <c r="T1997" t="b">
        <f t="shared" ca="1" si="128"/>
        <v>0</v>
      </c>
      <c r="X1997" t="str">
        <f>IF(ISBLANK(W1997),"",
IF(ISERROR(FIND(",",W1997)),
  IF(ISERROR(VLOOKUP(W1997,MapTable!$A:$A,1,0)),"맵없음",
  ""),
IF(ISERROR(FIND(",",W1997,FIND(",",W1997)+1)),
  IF(OR(ISERROR(VLOOKUP(LEFT(W1997,FIND(",",W1997)-1),MapTable!$A:$A,1,0)),ISERROR(VLOOKUP(TRIM(MID(W1997,FIND(",",W1997)+1,999)),MapTable!$A:$A,1,0))),"맵없음",
  ""),
IF(ISERROR(FIND(",",W1997,FIND(",",W1997,FIND(",",W1997)+1)+1)),
  IF(OR(ISERROR(VLOOKUP(LEFT(W1997,FIND(",",W1997)-1),MapTable!$A:$A,1,0)),ISERROR(VLOOKUP(TRIM(MID(W1997,FIND(",",W1997)+1,FIND(",",W1997,FIND(",",W1997)+1)-FIND(",",W1997)-1)),MapTable!$A:$A,1,0)),ISERROR(VLOOKUP(TRIM(MID(W1997,FIND(",",W1997,FIND(",",W1997)+1)+1,999)),MapTable!$A:$A,1,0))),"맵없음",
  ""),
IF(ISERROR(FIND(",",W1997,FIND(",",W1997,FIND(",",W1997,FIND(",",W1997)+1)+1)+1)),
  IF(OR(ISERROR(VLOOKUP(LEFT(W1997,FIND(",",W1997)-1),MapTable!$A:$A,1,0)),ISERROR(VLOOKUP(TRIM(MID(W1997,FIND(",",W1997)+1,FIND(",",W1997,FIND(",",W1997)+1)-FIND(",",W1997)-1)),MapTable!$A:$A,1,0)),ISERROR(VLOOKUP(TRIM(MID(W1997,FIND(",",W1997,FIND(",",W1997)+1)+1,FIND(",",W1997,FIND(",",W1997,FIND(",",W1997)+1)+1)-FIND(",",W1997,FIND(",",W1997)+1)-1)),MapTable!$A:$A,1,0)),ISERROR(VLOOKUP(TRIM(MID(W1997,FIND(",",W1997,FIND(",",W1997,FIND(",",W1997)+1)+1)+1,999)),MapTable!$A:$A,1,0))),"맵없음",
  ""),
)))))</f>
        <v/>
      </c>
      <c r="AC1997" t="str">
        <f>IF(ISBLANK(AB1997),"",IF(ISERROR(VLOOKUP(AB1997,[3]DropTable!$A:$A,1,0)),"드랍없음",""))</f>
        <v/>
      </c>
      <c r="AE1997" t="str">
        <f>IF(ISBLANK(AD1997),"",IF(ISERROR(VLOOKUP(AD1997,[3]DropTable!$A:$A,1,0)),"드랍없음",""))</f>
        <v/>
      </c>
      <c r="AG1997">
        <v>9.8000000000000007</v>
      </c>
      <c r="AH1997">
        <v>1</v>
      </c>
    </row>
    <row r="1998" spans="1:34" x14ac:dyDescent="0.3">
      <c r="A1998">
        <v>18</v>
      </c>
      <c r="B1998">
        <v>7</v>
      </c>
      <c r="C1998">
        <f>IF(OR($L1998=TRUE,$A1998=0,MOD($A1998,ChapterTable!$S$20)&lt;&gt;0),
MAX(0,INT(($B1998+ChapterTable!$Q$26+VLOOKUP(SUBSTITUTE(C$1,"성장단계","")&amp;"단계오프셋",ChapterTable!$S:$T,2,0))/ChapterTable!$Q$23)),
MAX(0,INT(($B1998+ChapterTable!$S$26+VLOOKUP(SUBSTITUTE(C$1,"성장단계","")&amp;"보스단계오프셋",ChapterTable!$S:$T,2,0))/ChapterTable!$S$23)))</f>
        <v>1</v>
      </c>
      <c r="D1998">
        <f>IF(OR($L1998=TRUE,$A1998=0,MOD($A1998,ChapterTable!$S$20)&lt;&gt;0),
MAX(0,INT(($B1998+ChapterTable!$Q$26+VLOOKUP(SUBSTITUTE(D$1,"성장단계","")&amp;"단계오프셋",ChapterTable!$S:$T,2,0))/ChapterTable!$Q$23)),
MAX(0,INT(($B1998+ChapterTable!$S$26+VLOOKUP(SUBSTITUTE(D$1,"성장단계","")&amp;"보스단계오프셋",ChapterTable!$S:$T,2,0))/ChapterTable!$S$23)))</f>
        <v>0</v>
      </c>
      <c r="E1998" s="1">
        <f ca="1">IF(AND($A1998=0,$B1998=1),
    VLOOKUP(1,ChapterTable!$1:$1048576,MATCH("최종"&amp;SUBSTITUTE(SUBSTITUTE(E$1,"standard",""),"|Float",""),ChapterTable!$1:$1,0),0)*ChapterTable!$Q$17,
  IF(AND($A1998=0,$B1998=0),
    E1999,
  IF($B1998=0,
    VLOOKUP($A1998,ChapterTable!$1:$1048576,MATCH("최종"&amp;SUBSTITUTE(SUBSTITUTE(E$1,"standard",""),"|Float",""),ChapterTable!$1:$1,0),0),
  IF($B1998=1,
    IF($L1998=FALSE,
      VLOOKUP($A1998,ChapterTable!$1:$1048576,MATCH("최종"&amp;SUBSTITUTE(SUBSTITUTE(E$1,"standard",""),"|Float",""),ChapterTable!$1:$1,0),0),
      VLOOKUP($A1998-ChapterTable!$Q$11,ChapterTable!$1:$1048576,MATCH("최종"&amp;SUBSTITUTE(SUBSTITUTE(E$1,"standard",""),"|Float",""),ChapterTable!$1:$1,0),0)*ChapterTable!$Q$14
    ),
  OFFSET(E1998,-$B1998+IF($L1998,1,0),0)*
    (VLOOKUP(SUBSTITUTE(SUBSTITUTE(E$1,"standard",""),"|Float","")&amp;"인게임누적곱배수",ChapterTable!$S:$T,2,0)^C1998
    +VLOOKUP(SUBSTITUTE(SUBSTITUTE(E$1,"standard",""),"|Float","")&amp;"인게임누적합배수",ChapterTable!$S:$T,2,0)*C1998)
  )
  )
  )
)</f>
        <v>135670.47458724977</v>
      </c>
      <c r="F1998" s="1">
        <f ca="1">IF(AND($A1998=0,$B1998=1),
    VLOOKUP(1,ChapterTable!$1:$1048576,MATCH("최종"&amp;SUBSTITUTE(SUBSTITUTE(F$1,"standard",""),"|Float",""),ChapterTable!$1:$1,0),0)*ChapterTable!$Q$17,
  IF(AND($A1998=0,$B1998=0),
    F1999,
  IF($B1998=0,
    VLOOKUP($A1998,ChapterTable!$1:$1048576,MATCH("최종"&amp;SUBSTITUTE(SUBSTITUTE(F$1,"standard",""),"|Float",""),ChapterTable!$1:$1,0),0),
  IF($B1998=1,
    IF($L1998=FALSE,
      VLOOKUP($A1998,ChapterTable!$1:$1048576,MATCH("최종"&amp;SUBSTITUTE(SUBSTITUTE(F$1,"standard",""),"|Float",""),ChapterTable!$1:$1,0),0),
      VLOOKUP($A1998-ChapterTable!$Q$11,ChapterTable!$1:$1048576,MATCH("최종"&amp;SUBSTITUTE(SUBSTITUTE(F$1,"standard",""),"|Float",""),ChapterTable!$1:$1,0),0)*ChapterTable!$Q$14
    ),
  OFFSET(F1998,-$B1998+IF($L1998,1,0),0)*
    (VLOOKUP(SUBSTITUTE(SUBSTITUTE(F$1,"standard",""),"|Float","")&amp;"인게임누적곱배수",ChapterTable!$S:$T,2,0)^D1998
    +VLOOKUP(SUBSTITUTE(SUBSTITUTE(F$1,"standard",""),"|Float","")&amp;"인게임누적합배수",ChapterTable!$S:$T,2,0)*D1998)
  )
  )
  )
)</f>
        <v>55831.47102355957</v>
      </c>
      <c r="G1998" t="s">
        <v>76</v>
      </c>
      <c r="J1998" t="str">
        <f>IF(ISBLANK(I1998),"",
IFERROR(VLOOKUP(I1998,[1]StringTable!$1:$1048576,MATCH([1]StringTable!$B$1,[1]StringTable!$1:$1,0),0),
IFERROR(VLOOKUP(I1998,[1]InApkStringTable!$1:$1048576,MATCH([1]InApkStringTable!$B$1,[1]InApkStringTable!$1:$1,0),0),
"스트링없음")))</f>
        <v/>
      </c>
      <c r="L1998" t="b">
        <v>1</v>
      </c>
      <c r="N1998" t="str">
        <f>IF(ISBLANK(M1998),"",IF(ISERROR(VLOOKUP(M1998,MapTable!$A:$A,1,0)),"맵없음",""))</f>
        <v/>
      </c>
      <c r="O1998">
        <f t="shared" si="125"/>
        <v>1</v>
      </c>
      <c r="Q1998">
        <f t="shared" si="126"/>
        <v>1</v>
      </c>
      <c r="R1998" t="b">
        <f t="shared" ca="1" si="127"/>
        <v>0</v>
      </c>
      <c r="T1998" t="b">
        <f t="shared" ca="1" si="128"/>
        <v>0</v>
      </c>
      <c r="X1998" t="str">
        <f>IF(ISBLANK(W1998),"",
IF(ISERROR(FIND(",",W1998)),
  IF(ISERROR(VLOOKUP(W1998,MapTable!$A:$A,1,0)),"맵없음",
  ""),
IF(ISERROR(FIND(",",W1998,FIND(",",W1998)+1)),
  IF(OR(ISERROR(VLOOKUP(LEFT(W1998,FIND(",",W1998)-1),MapTable!$A:$A,1,0)),ISERROR(VLOOKUP(TRIM(MID(W1998,FIND(",",W1998)+1,999)),MapTable!$A:$A,1,0))),"맵없음",
  ""),
IF(ISERROR(FIND(",",W1998,FIND(",",W1998,FIND(",",W1998)+1)+1)),
  IF(OR(ISERROR(VLOOKUP(LEFT(W1998,FIND(",",W1998)-1),MapTable!$A:$A,1,0)),ISERROR(VLOOKUP(TRIM(MID(W1998,FIND(",",W1998)+1,FIND(",",W1998,FIND(",",W1998)+1)-FIND(",",W1998)-1)),MapTable!$A:$A,1,0)),ISERROR(VLOOKUP(TRIM(MID(W1998,FIND(",",W1998,FIND(",",W1998)+1)+1,999)),MapTable!$A:$A,1,0))),"맵없음",
  ""),
IF(ISERROR(FIND(",",W1998,FIND(",",W1998,FIND(",",W1998,FIND(",",W1998)+1)+1)+1)),
  IF(OR(ISERROR(VLOOKUP(LEFT(W1998,FIND(",",W1998)-1),MapTable!$A:$A,1,0)),ISERROR(VLOOKUP(TRIM(MID(W1998,FIND(",",W1998)+1,FIND(",",W1998,FIND(",",W1998)+1)-FIND(",",W1998)-1)),MapTable!$A:$A,1,0)),ISERROR(VLOOKUP(TRIM(MID(W1998,FIND(",",W1998,FIND(",",W1998)+1)+1,FIND(",",W1998,FIND(",",W1998,FIND(",",W1998)+1)+1)-FIND(",",W1998,FIND(",",W1998)+1)-1)),MapTable!$A:$A,1,0)),ISERROR(VLOOKUP(TRIM(MID(W1998,FIND(",",W1998,FIND(",",W1998,FIND(",",W1998)+1)+1)+1,999)),MapTable!$A:$A,1,0))),"맵없음",
  ""),
)))))</f>
        <v/>
      </c>
      <c r="AC1998" t="str">
        <f>IF(ISBLANK(AB1998),"",IF(ISERROR(VLOOKUP(AB1998,[3]DropTable!$A:$A,1,0)),"드랍없음",""))</f>
        <v/>
      </c>
      <c r="AE1998" t="str">
        <f>IF(ISBLANK(AD1998),"",IF(ISERROR(VLOOKUP(AD1998,[3]DropTable!$A:$A,1,0)),"드랍없음",""))</f>
        <v/>
      </c>
      <c r="AG1998">
        <v>9.8000000000000007</v>
      </c>
      <c r="AH1998">
        <v>1</v>
      </c>
    </row>
    <row r="1999" spans="1:34" x14ac:dyDescent="0.3">
      <c r="A1999">
        <v>18</v>
      </c>
      <c r="B1999">
        <v>8</v>
      </c>
      <c r="C1999">
        <f>IF(OR($L1999=TRUE,$A1999=0,MOD($A1999,ChapterTable!$S$20)&lt;&gt;0),
MAX(0,INT(($B1999+ChapterTable!$Q$26+VLOOKUP(SUBSTITUTE(C$1,"성장단계","")&amp;"단계오프셋",ChapterTable!$S:$T,2,0))/ChapterTable!$Q$23)),
MAX(0,INT(($B1999+ChapterTable!$S$26+VLOOKUP(SUBSTITUTE(C$1,"성장단계","")&amp;"보스단계오프셋",ChapterTable!$S:$T,2,0))/ChapterTable!$S$23)))</f>
        <v>1</v>
      </c>
      <c r="D1999">
        <f>IF(OR($L1999=TRUE,$A1999=0,MOD($A1999,ChapterTable!$S$20)&lt;&gt;0),
MAX(0,INT(($B1999+ChapterTable!$Q$26+VLOOKUP(SUBSTITUTE(D$1,"성장단계","")&amp;"단계오프셋",ChapterTable!$S:$T,2,0))/ChapterTable!$Q$23)),
MAX(0,INT(($B1999+ChapterTable!$S$26+VLOOKUP(SUBSTITUTE(D$1,"성장단계","")&amp;"보스단계오프셋",ChapterTable!$S:$T,2,0))/ChapterTable!$S$23)))</f>
        <v>0</v>
      </c>
      <c r="E1999" s="1">
        <f ca="1">IF(AND($A1999=0,$B1999=1),
    VLOOKUP(1,ChapterTable!$1:$1048576,MATCH("최종"&amp;SUBSTITUTE(SUBSTITUTE(E$1,"standard",""),"|Float",""),ChapterTable!$1:$1,0),0)*ChapterTable!$Q$17,
  IF(AND($A1999=0,$B1999=0),
    E2000,
  IF($B1999=0,
    VLOOKUP($A1999,ChapterTable!$1:$1048576,MATCH("최종"&amp;SUBSTITUTE(SUBSTITUTE(E$1,"standard",""),"|Float",""),ChapterTable!$1:$1,0),0),
  IF($B1999=1,
    IF($L1999=FALSE,
      VLOOKUP($A1999,ChapterTable!$1:$1048576,MATCH("최종"&amp;SUBSTITUTE(SUBSTITUTE(E$1,"standard",""),"|Float",""),ChapterTable!$1:$1,0),0),
      VLOOKUP($A1999-ChapterTable!$Q$11,ChapterTable!$1:$1048576,MATCH("최종"&amp;SUBSTITUTE(SUBSTITUTE(E$1,"standard",""),"|Float",""),ChapterTable!$1:$1,0),0)*ChapterTable!$Q$14
    ),
  OFFSET(E1999,-$B1999+IF($L1999,1,0),0)*
    (VLOOKUP(SUBSTITUTE(SUBSTITUTE(E$1,"standard",""),"|Float","")&amp;"인게임누적곱배수",ChapterTable!$S:$T,2,0)^C1999
    +VLOOKUP(SUBSTITUTE(SUBSTITUTE(E$1,"standard",""),"|Float","")&amp;"인게임누적합배수",ChapterTable!$S:$T,2,0)*C1999)
  )
  )
  )
)</f>
        <v>135670.47458724977</v>
      </c>
      <c r="F1999" s="1">
        <f ca="1">IF(AND($A1999=0,$B1999=1),
    VLOOKUP(1,ChapterTable!$1:$1048576,MATCH("최종"&amp;SUBSTITUTE(SUBSTITUTE(F$1,"standard",""),"|Float",""),ChapterTable!$1:$1,0),0)*ChapterTable!$Q$17,
  IF(AND($A1999=0,$B1999=0),
    F2000,
  IF($B1999=0,
    VLOOKUP($A1999,ChapterTable!$1:$1048576,MATCH("최종"&amp;SUBSTITUTE(SUBSTITUTE(F$1,"standard",""),"|Float",""),ChapterTable!$1:$1,0),0),
  IF($B1999=1,
    IF($L1999=FALSE,
      VLOOKUP($A1999,ChapterTable!$1:$1048576,MATCH("최종"&amp;SUBSTITUTE(SUBSTITUTE(F$1,"standard",""),"|Float",""),ChapterTable!$1:$1,0),0),
      VLOOKUP($A1999-ChapterTable!$Q$11,ChapterTable!$1:$1048576,MATCH("최종"&amp;SUBSTITUTE(SUBSTITUTE(F$1,"standard",""),"|Float",""),ChapterTable!$1:$1,0),0)*ChapterTable!$Q$14
    ),
  OFFSET(F1999,-$B1999+IF($L1999,1,0),0)*
    (VLOOKUP(SUBSTITUTE(SUBSTITUTE(F$1,"standard",""),"|Float","")&amp;"인게임누적곱배수",ChapterTable!$S:$T,2,0)^D1999
    +VLOOKUP(SUBSTITUTE(SUBSTITUTE(F$1,"standard",""),"|Float","")&amp;"인게임누적합배수",ChapterTable!$S:$T,2,0)*D1999)
  )
  )
  )
)</f>
        <v>55831.47102355957</v>
      </c>
      <c r="G1999" t="s">
        <v>76</v>
      </c>
      <c r="J1999" t="str">
        <f>IF(ISBLANK(I1999),"",
IFERROR(VLOOKUP(I1999,[1]StringTable!$1:$1048576,MATCH([1]StringTable!$B$1,[1]StringTable!$1:$1,0),0),
IFERROR(VLOOKUP(I1999,[1]InApkStringTable!$1:$1048576,MATCH([1]InApkStringTable!$B$1,[1]InApkStringTable!$1:$1,0),0),
"스트링없음")))</f>
        <v/>
      </c>
      <c r="L1999" t="b">
        <v>1</v>
      </c>
      <c r="N1999" t="str">
        <f>IF(ISBLANK(M1999),"",IF(ISERROR(VLOOKUP(M1999,MapTable!$A:$A,1,0)),"맵없음",""))</f>
        <v/>
      </c>
      <c r="O1999">
        <f t="shared" si="125"/>
        <v>1</v>
      </c>
      <c r="Q1999">
        <f t="shared" si="126"/>
        <v>1</v>
      </c>
      <c r="R1999" t="b">
        <f t="shared" ca="1" si="127"/>
        <v>0</v>
      </c>
      <c r="T1999" t="b">
        <f t="shared" ca="1" si="128"/>
        <v>0</v>
      </c>
      <c r="X1999" t="str">
        <f>IF(ISBLANK(W1999),"",
IF(ISERROR(FIND(",",W1999)),
  IF(ISERROR(VLOOKUP(W1999,MapTable!$A:$A,1,0)),"맵없음",
  ""),
IF(ISERROR(FIND(",",W1999,FIND(",",W1999)+1)),
  IF(OR(ISERROR(VLOOKUP(LEFT(W1999,FIND(",",W1999)-1),MapTable!$A:$A,1,0)),ISERROR(VLOOKUP(TRIM(MID(W1999,FIND(",",W1999)+1,999)),MapTable!$A:$A,1,0))),"맵없음",
  ""),
IF(ISERROR(FIND(",",W1999,FIND(",",W1999,FIND(",",W1999)+1)+1)),
  IF(OR(ISERROR(VLOOKUP(LEFT(W1999,FIND(",",W1999)-1),MapTable!$A:$A,1,0)),ISERROR(VLOOKUP(TRIM(MID(W1999,FIND(",",W1999)+1,FIND(",",W1999,FIND(",",W1999)+1)-FIND(",",W1999)-1)),MapTable!$A:$A,1,0)),ISERROR(VLOOKUP(TRIM(MID(W1999,FIND(",",W1999,FIND(",",W1999)+1)+1,999)),MapTable!$A:$A,1,0))),"맵없음",
  ""),
IF(ISERROR(FIND(",",W1999,FIND(",",W1999,FIND(",",W1999,FIND(",",W1999)+1)+1)+1)),
  IF(OR(ISERROR(VLOOKUP(LEFT(W1999,FIND(",",W1999)-1),MapTable!$A:$A,1,0)),ISERROR(VLOOKUP(TRIM(MID(W1999,FIND(",",W1999)+1,FIND(",",W1999,FIND(",",W1999)+1)-FIND(",",W1999)-1)),MapTable!$A:$A,1,0)),ISERROR(VLOOKUP(TRIM(MID(W1999,FIND(",",W1999,FIND(",",W1999)+1)+1,FIND(",",W1999,FIND(",",W1999,FIND(",",W1999)+1)+1)-FIND(",",W1999,FIND(",",W1999)+1)-1)),MapTable!$A:$A,1,0)),ISERROR(VLOOKUP(TRIM(MID(W1999,FIND(",",W1999,FIND(",",W1999,FIND(",",W1999)+1)+1)+1,999)),MapTable!$A:$A,1,0))),"맵없음",
  ""),
)))))</f>
        <v/>
      </c>
      <c r="AC1999" t="str">
        <f>IF(ISBLANK(AB1999),"",IF(ISERROR(VLOOKUP(AB1999,[3]DropTable!$A:$A,1,0)),"드랍없음",""))</f>
        <v/>
      </c>
      <c r="AE1999" t="str">
        <f>IF(ISBLANK(AD1999),"",IF(ISERROR(VLOOKUP(AD1999,[3]DropTable!$A:$A,1,0)),"드랍없음",""))</f>
        <v/>
      </c>
      <c r="AG1999">
        <v>9.8000000000000007</v>
      </c>
      <c r="AH1999">
        <v>1</v>
      </c>
    </row>
    <row r="2000" spans="1:34" x14ac:dyDescent="0.3">
      <c r="A2000">
        <v>18</v>
      </c>
      <c r="B2000">
        <v>9</v>
      </c>
      <c r="C2000">
        <f>IF(OR($L2000=TRUE,$A2000=0,MOD($A2000,ChapterTable!$S$20)&lt;&gt;0),
MAX(0,INT(($B2000+ChapterTable!$Q$26+VLOOKUP(SUBSTITUTE(C$1,"성장단계","")&amp;"단계오프셋",ChapterTable!$S:$T,2,0))/ChapterTable!$Q$23)),
MAX(0,INT(($B2000+ChapterTable!$S$26+VLOOKUP(SUBSTITUTE(C$1,"성장단계","")&amp;"보스단계오프셋",ChapterTable!$S:$T,2,0))/ChapterTable!$S$23)))</f>
        <v>1</v>
      </c>
      <c r="D2000">
        <f>IF(OR($L2000=TRUE,$A2000=0,MOD($A2000,ChapterTable!$S$20)&lt;&gt;0),
MAX(0,INT(($B2000+ChapterTable!$Q$26+VLOOKUP(SUBSTITUTE(D$1,"성장단계","")&amp;"단계오프셋",ChapterTable!$S:$T,2,0))/ChapterTable!$Q$23)),
MAX(0,INT(($B2000+ChapterTable!$S$26+VLOOKUP(SUBSTITUTE(D$1,"성장단계","")&amp;"보스단계오프셋",ChapterTable!$S:$T,2,0))/ChapterTable!$S$23)))</f>
        <v>0</v>
      </c>
      <c r="E2000" s="1">
        <f ca="1">IF(AND($A2000=0,$B2000=1),
    VLOOKUP(1,ChapterTable!$1:$1048576,MATCH("최종"&amp;SUBSTITUTE(SUBSTITUTE(E$1,"standard",""),"|Float",""),ChapterTable!$1:$1,0),0)*ChapterTable!$Q$17,
  IF(AND($A2000=0,$B2000=0),
    E2001,
  IF($B2000=0,
    VLOOKUP($A2000,ChapterTable!$1:$1048576,MATCH("최종"&amp;SUBSTITUTE(SUBSTITUTE(E$1,"standard",""),"|Float",""),ChapterTable!$1:$1,0),0),
  IF($B2000=1,
    IF($L2000=FALSE,
      VLOOKUP($A2000,ChapterTable!$1:$1048576,MATCH("최종"&amp;SUBSTITUTE(SUBSTITUTE(E$1,"standard",""),"|Float",""),ChapterTable!$1:$1,0),0),
      VLOOKUP($A2000-ChapterTable!$Q$11,ChapterTable!$1:$1048576,MATCH("최종"&amp;SUBSTITUTE(SUBSTITUTE(E$1,"standard",""),"|Float",""),ChapterTable!$1:$1,0),0)*ChapterTable!$Q$14
    ),
  OFFSET(E2000,-$B2000+IF($L2000,1,0),0)*
    (VLOOKUP(SUBSTITUTE(SUBSTITUTE(E$1,"standard",""),"|Float","")&amp;"인게임누적곱배수",ChapterTable!$S:$T,2,0)^C2000
    +VLOOKUP(SUBSTITUTE(SUBSTITUTE(E$1,"standard",""),"|Float","")&amp;"인게임누적합배수",ChapterTable!$S:$T,2,0)*C2000)
  )
  )
  )
)</f>
        <v>135670.47458724977</v>
      </c>
      <c r="F2000" s="1">
        <f ca="1">IF(AND($A2000=0,$B2000=1),
    VLOOKUP(1,ChapterTable!$1:$1048576,MATCH("최종"&amp;SUBSTITUTE(SUBSTITUTE(F$1,"standard",""),"|Float",""),ChapterTable!$1:$1,0),0)*ChapterTable!$Q$17,
  IF(AND($A2000=0,$B2000=0),
    F2001,
  IF($B2000=0,
    VLOOKUP($A2000,ChapterTable!$1:$1048576,MATCH("최종"&amp;SUBSTITUTE(SUBSTITUTE(F$1,"standard",""),"|Float",""),ChapterTable!$1:$1,0),0),
  IF($B2000=1,
    IF($L2000=FALSE,
      VLOOKUP($A2000,ChapterTable!$1:$1048576,MATCH("최종"&amp;SUBSTITUTE(SUBSTITUTE(F$1,"standard",""),"|Float",""),ChapterTable!$1:$1,0),0),
      VLOOKUP($A2000-ChapterTable!$Q$11,ChapterTable!$1:$1048576,MATCH("최종"&amp;SUBSTITUTE(SUBSTITUTE(F$1,"standard",""),"|Float",""),ChapterTable!$1:$1,0),0)*ChapterTable!$Q$14
    ),
  OFFSET(F2000,-$B2000+IF($L2000,1,0),0)*
    (VLOOKUP(SUBSTITUTE(SUBSTITUTE(F$1,"standard",""),"|Float","")&amp;"인게임누적곱배수",ChapterTable!$S:$T,2,0)^D2000
    +VLOOKUP(SUBSTITUTE(SUBSTITUTE(F$1,"standard",""),"|Float","")&amp;"인게임누적합배수",ChapterTable!$S:$T,2,0)*D2000)
  )
  )
  )
)</f>
        <v>55831.47102355957</v>
      </c>
      <c r="G2000" t="s">
        <v>76</v>
      </c>
      <c r="J2000" t="str">
        <f>IF(ISBLANK(I2000),"",
IFERROR(VLOOKUP(I2000,[1]StringTable!$1:$1048576,MATCH([1]StringTable!$B$1,[1]StringTable!$1:$1,0),0),
IFERROR(VLOOKUP(I2000,[1]InApkStringTable!$1:$1048576,MATCH([1]InApkStringTable!$B$1,[1]InApkStringTable!$1:$1,0),0),
"스트링없음")))</f>
        <v/>
      </c>
      <c r="L2000" t="b">
        <v>1</v>
      </c>
      <c r="N2000" t="str">
        <f>IF(ISBLANK(M2000),"",IF(ISERROR(VLOOKUP(M2000,MapTable!$A:$A,1,0)),"맵없음",""))</f>
        <v/>
      </c>
      <c r="O2000">
        <f t="shared" si="125"/>
        <v>91</v>
      </c>
      <c r="Q2000">
        <f t="shared" si="126"/>
        <v>91</v>
      </c>
      <c r="R2000" t="b">
        <f t="shared" ca="1" si="127"/>
        <v>1</v>
      </c>
      <c r="T2000" t="b">
        <f t="shared" ca="1" si="128"/>
        <v>1</v>
      </c>
      <c r="X2000" t="str">
        <f>IF(ISBLANK(W2000),"",
IF(ISERROR(FIND(",",W2000)),
  IF(ISERROR(VLOOKUP(W2000,MapTable!$A:$A,1,0)),"맵없음",
  ""),
IF(ISERROR(FIND(",",W2000,FIND(",",W2000)+1)),
  IF(OR(ISERROR(VLOOKUP(LEFT(W2000,FIND(",",W2000)-1),MapTable!$A:$A,1,0)),ISERROR(VLOOKUP(TRIM(MID(W2000,FIND(",",W2000)+1,999)),MapTable!$A:$A,1,0))),"맵없음",
  ""),
IF(ISERROR(FIND(",",W2000,FIND(",",W2000,FIND(",",W2000)+1)+1)),
  IF(OR(ISERROR(VLOOKUP(LEFT(W2000,FIND(",",W2000)-1),MapTable!$A:$A,1,0)),ISERROR(VLOOKUP(TRIM(MID(W2000,FIND(",",W2000)+1,FIND(",",W2000,FIND(",",W2000)+1)-FIND(",",W2000)-1)),MapTable!$A:$A,1,0)),ISERROR(VLOOKUP(TRIM(MID(W2000,FIND(",",W2000,FIND(",",W2000)+1)+1,999)),MapTable!$A:$A,1,0))),"맵없음",
  ""),
IF(ISERROR(FIND(",",W2000,FIND(",",W2000,FIND(",",W2000,FIND(",",W2000)+1)+1)+1)),
  IF(OR(ISERROR(VLOOKUP(LEFT(W2000,FIND(",",W2000)-1),MapTable!$A:$A,1,0)),ISERROR(VLOOKUP(TRIM(MID(W2000,FIND(",",W2000)+1,FIND(",",W2000,FIND(",",W2000)+1)-FIND(",",W2000)-1)),MapTable!$A:$A,1,0)),ISERROR(VLOOKUP(TRIM(MID(W2000,FIND(",",W2000,FIND(",",W2000)+1)+1,FIND(",",W2000,FIND(",",W2000,FIND(",",W2000)+1)+1)-FIND(",",W2000,FIND(",",W2000)+1)-1)),MapTable!$A:$A,1,0)),ISERROR(VLOOKUP(TRIM(MID(W2000,FIND(",",W2000,FIND(",",W2000,FIND(",",W2000)+1)+1)+1,999)),MapTable!$A:$A,1,0))),"맵없음",
  ""),
)))))</f>
        <v/>
      </c>
      <c r="AC2000" t="str">
        <f>IF(ISBLANK(AB2000),"",IF(ISERROR(VLOOKUP(AB2000,[3]DropTable!$A:$A,1,0)),"드랍없음",""))</f>
        <v/>
      </c>
      <c r="AE2000" t="str">
        <f>IF(ISBLANK(AD2000),"",IF(ISERROR(VLOOKUP(AD2000,[3]DropTable!$A:$A,1,0)),"드랍없음",""))</f>
        <v/>
      </c>
      <c r="AG2000">
        <v>9.8000000000000007</v>
      </c>
      <c r="AH2000">
        <v>1</v>
      </c>
    </row>
    <row r="2001" spans="1:34" x14ac:dyDescent="0.3">
      <c r="A2001">
        <v>18</v>
      </c>
      <c r="B2001">
        <v>10</v>
      </c>
      <c r="C2001">
        <f>IF(OR($L2001=TRUE,$A2001=0,MOD($A2001,ChapterTable!$S$20)&lt;&gt;0),
MAX(0,INT(($B2001+ChapterTable!$Q$26+VLOOKUP(SUBSTITUTE(C$1,"성장단계","")&amp;"단계오프셋",ChapterTable!$S:$T,2,0))/ChapterTable!$Q$23)),
MAX(0,INT(($B2001+ChapterTable!$S$26+VLOOKUP(SUBSTITUTE(C$1,"성장단계","")&amp;"보스단계오프셋",ChapterTable!$S:$T,2,0))/ChapterTable!$S$23)))</f>
        <v>1</v>
      </c>
      <c r="D2001">
        <f>IF(OR($L2001=TRUE,$A2001=0,MOD($A2001,ChapterTable!$S$20)&lt;&gt;0),
MAX(0,INT(($B2001+ChapterTable!$Q$26+VLOOKUP(SUBSTITUTE(D$1,"성장단계","")&amp;"단계오프셋",ChapterTable!$S:$T,2,0))/ChapterTable!$Q$23)),
MAX(0,INT(($B2001+ChapterTable!$S$26+VLOOKUP(SUBSTITUTE(D$1,"성장단계","")&amp;"보스단계오프셋",ChapterTable!$S:$T,2,0))/ChapterTable!$S$23)))</f>
        <v>0</v>
      </c>
      <c r="E2001" s="1">
        <f ca="1">IF(AND($A2001=0,$B2001=1),
    VLOOKUP(1,ChapterTable!$1:$1048576,MATCH("최종"&amp;SUBSTITUTE(SUBSTITUTE(E$1,"standard",""),"|Float",""),ChapterTable!$1:$1,0),0)*ChapterTable!$Q$17,
  IF(AND($A2001=0,$B2001=0),
    E2002,
  IF($B2001=0,
    VLOOKUP($A2001,ChapterTable!$1:$1048576,MATCH("최종"&amp;SUBSTITUTE(SUBSTITUTE(E$1,"standard",""),"|Float",""),ChapterTable!$1:$1,0),0),
  IF($B2001=1,
    IF($L2001=FALSE,
      VLOOKUP($A2001,ChapterTable!$1:$1048576,MATCH("최종"&amp;SUBSTITUTE(SUBSTITUTE(E$1,"standard",""),"|Float",""),ChapterTable!$1:$1,0),0),
      VLOOKUP($A2001-ChapterTable!$Q$11,ChapterTable!$1:$1048576,MATCH("최종"&amp;SUBSTITUTE(SUBSTITUTE(E$1,"standard",""),"|Float",""),ChapterTable!$1:$1,0),0)*ChapterTable!$Q$14
    ),
  OFFSET(E2001,-$B2001+IF($L2001,1,0),0)*
    (VLOOKUP(SUBSTITUTE(SUBSTITUTE(E$1,"standard",""),"|Float","")&amp;"인게임누적곱배수",ChapterTable!$S:$T,2,0)^C2001
    +VLOOKUP(SUBSTITUTE(SUBSTITUTE(E$1,"standard",""),"|Float","")&amp;"인게임누적합배수",ChapterTable!$S:$T,2,0)*C2001)
  )
  )
  )
)</f>
        <v>135670.47458724977</v>
      </c>
      <c r="F2001" s="1">
        <f ca="1">IF(AND($A2001=0,$B2001=1),
    VLOOKUP(1,ChapterTable!$1:$1048576,MATCH("최종"&amp;SUBSTITUTE(SUBSTITUTE(F$1,"standard",""),"|Float",""),ChapterTable!$1:$1,0),0)*ChapterTable!$Q$17,
  IF(AND($A2001=0,$B2001=0),
    F2002,
  IF($B2001=0,
    VLOOKUP($A2001,ChapterTable!$1:$1048576,MATCH("최종"&amp;SUBSTITUTE(SUBSTITUTE(F$1,"standard",""),"|Float",""),ChapterTable!$1:$1,0),0),
  IF($B2001=1,
    IF($L2001=FALSE,
      VLOOKUP($A2001,ChapterTable!$1:$1048576,MATCH("최종"&amp;SUBSTITUTE(SUBSTITUTE(F$1,"standard",""),"|Float",""),ChapterTable!$1:$1,0),0),
      VLOOKUP($A2001-ChapterTable!$Q$11,ChapterTable!$1:$1048576,MATCH("최종"&amp;SUBSTITUTE(SUBSTITUTE(F$1,"standard",""),"|Float",""),ChapterTable!$1:$1,0),0)*ChapterTable!$Q$14
    ),
  OFFSET(F2001,-$B2001+IF($L2001,1,0),0)*
    (VLOOKUP(SUBSTITUTE(SUBSTITUTE(F$1,"standard",""),"|Float","")&amp;"인게임누적곱배수",ChapterTable!$S:$T,2,0)^D2001
    +VLOOKUP(SUBSTITUTE(SUBSTITUTE(F$1,"standard",""),"|Float","")&amp;"인게임누적합배수",ChapterTable!$S:$T,2,0)*D2001)
  )
  )
  )
)</f>
        <v>55831.47102355957</v>
      </c>
      <c r="G2001" t="s">
        <v>76</v>
      </c>
      <c r="J2001" t="str">
        <f>IF(ISBLANK(I2001),"",
IFERROR(VLOOKUP(I2001,[1]StringTable!$1:$1048576,MATCH([1]StringTable!$B$1,[1]StringTable!$1:$1,0),0),
IFERROR(VLOOKUP(I2001,[1]InApkStringTable!$1:$1048576,MATCH([1]InApkStringTable!$B$1,[1]InApkStringTable!$1:$1,0),0),
"스트링없음")))</f>
        <v/>
      </c>
      <c r="L2001" t="b">
        <v>1</v>
      </c>
      <c r="N2001" t="str">
        <f>IF(ISBLANK(M2001),"",IF(ISERROR(VLOOKUP(M2001,MapTable!$A:$A,1,0)),"맵없음",""))</f>
        <v/>
      </c>
      <c r="O2001">
        <f t="shared" si="125"/>
        <v>21</v>
      </c>
      <c r="Q2001">
        <f t="shared" si="126"/>
        <v>21</v>
      </c>
      <c r="R2001" t="b">
        <f t="shared" ca="1" si="127"/>
        <v>0</v>
      </c>
      <c r="T2001" t="b">
        <f t="shared" ca="1" si="128"/>
        <v>0</v>
      </c>
      <c r="X2001" t="str">
        <f>IF(ISBLANK(W2001),"",
IF(ISERROR(FIND(",",W2001)),
  IF(ISERROR(VLOOKUP(W2001,MapTable!$A:$A,1,0)),"맵없음",
  ""),
IF(ISERROR(FIND(",",W2001,FIND(",",W2001)+1)),
  IF(OR(ISERROR(VLOOKUP(LEFT(W2001,FIND(",",W2001)-1),MapTable!$A:$A,1,0)),ISERROR(VLOOKUP(TRIM(MID(W2001,FIND(",",W2001)+1,999)),MapTable!$A:$A,1,0))),"맵없음",
  ""),
IF(ISERROR(FIND(",",W2001,FIND(",",W2001,FIND(",",W2001)+1)+1)),
  IF(OR(ISERROR(VLOOKUP(LEFT(W2001,FIND(",",W2001)-1),MapTable!$A:$A,1,0)),ISERROR(VLOOKUP(TRIM(MID(W2001,FIND(",",W2001)+1,FIND(",",W2001,FIND(",",W2001)+1)-FIND(",",W2001)-1)),MapTable!$A:$A,1,0)),ISERROR(VLOOKUP(TRIM(MID(W2001,FIND(",",W2001,FIND(",",W2001)+1)+1,999)),MapTable!$A:$A,1,0))),"맵없음",
  ""),
IF(ISERROR(FIND(",",W2001,FIND(",",W2001,FIND(",",W2001,FIND(",",W2001)+1)+1)+1)),
  IF(OR(ISERROR(VLOOKUP(LEFT(W2001,FIND(",",W2001)-1),MapTable!$A:$A,1,0)),ISERROR(VLOOKUP(TRIM(MID(W2001,FIND(",",W2001)+1,FIND(",",W2001,FIND(",",W2001)+1)-FIND(",",W2001)-1)),MapTable!$A:$A,1,0)),ISERROR(VLOOKUP(TRIM(MID(W2001,FIND(",",W2001,FIND(",",W2001)+1)+1,FIND(",",W2001,FIND(",",W2001,FIND(",",W2001)+1)+1)-FIND(",",W2001,FIND(",",W2001)+1)-1)),MapTable!$A:$A,1,0)),ISERROR(VLOOKUP(TRIM(MID(W2001,FIND(",",W2001,FIND(",",W2001,FIND(",",W2001)+1)+1)+1,999)),MapTable!$A:$A,1,0))),"맵없음",
  ""),
)))))</f>
        <v/>
      </c>
      <c r="AC2001" t="str">
        <f>IF(ISBLANK(AB2001),"",IF(ISERROR(VLOOKUP(AB2001,[3]DropTable!$A:$A,1,0)),"드랍없음",""))</f>
        <v/>
      </c>
      <c r="AE2001" t="str">
        <f>IF(ISBLANK(AD2001),"",IF(ISERROR(VLOOKUP(AD2001,[3]DropTable!$A:$A,1,0)),"드랍없음",""))</f>
        <v/>
      </c>
      <c r="AG2001">
        <v>9.8000000000000007</v>
      </c>
      <c r="AH2001">
        <v>1</v>
      </c>
    </row>
    <row r="2002" spans="1:34" x14ac:dyDescent="0.3">
      <c r="A2002">
        <v>18</v>
      </c>
      <c r="B2002">
        <v>11</v>
      </c>
      <c r="C2002">
        <f>IF(OR($L2002=TRUE,$A2002=0,MOD($A2002,ChapterTable!$S$20)&lt;&gt;0),
MAX(0,INT(($B2002+ChapterTable!$Q$26+VLOOKUP(SUBSTITUTE(C$1,"성장단계","")&amp;"단계오프셋",ChapterTable!$S:$T,2,0))/ChapterTable!$Q$23)),
MAX(0,INT(($B2002+ChapterTable!$S$26+VLOOKUP(SUBSTITUTE(C$1,"성장단계","")&amp;"보스단계오프셋",ChapterTable!$S:$T,2,0))/ChapterTable!$S$23)))</f>
        <v>1</v>
      </c>
      <c r="D2002">
        <f>IF(OR($L2002=TRUE,$A2002=0,MOD($A2002,ChapterTable!$S$20)&lt;&gt;0),
MAX(0,INT(($B2002+ChapterTable!$Q$26+VLOOKUP(SUBSTITUTE(D$1,"성장단계","")&amp;"단계오프셋",ChapterTable!$S:$T,2,0))/ChapterTable!$Q$23)),
MAX(0,INT(($B2002+ChapterTable!$S$26+VLOOKUP(SUBSTITUTE(D$1,"성장단계","")&amp;"보스단계오프셋",ChapterTable!$S:$T,2,0))/ChapterTable!$S$23)))</f>
        <v>1</v>
      </c>
      <c r="E2002" s="1">
        <f ca="1">IF(AND($A2002=0,$B2002=1),
    VLOOKUP(1,ChapterTable!$1:$1048576,MATCH("최종"&amp;SUBSTITUTE(SUBSTITUTE(E$1,"standard",""),"|Float",""),ChapterTable!$1:$1,0),0)*ChapterTable!$Q$17,
  IF(AND($A2002=0,$B2002=0),
    E2003,
  IF($B2002=0,
    VLOOKUP($A2002,ChapterTable!$1:$1048576,MATCH("최종"&amp;SUBSTITUTE(SUBSTITUTE(E$1,"standard",""),"|Float",""),ChapterTable!$1:$1,0),0),
  IF($B2002=1,
    IF($L2002=FALSE,
      VLOOKUP($A2002,ChapterTable!$1:$1048576,MATCH("최종"&amp;SUBSTITUTE(SUBSTITUTE(E$1,"standard",""),"|Float",""),ChapterTable!$1:$1,0),0),
      VLOOKUP($A2002-ChapterTable!$Q$11,ChapterTable!$1:$1048576,MATCH("최종"&amp;SUBSTITUTE(SUBSTITUTE(E$1,"standard",""),"|Float",""),ChapterTable!$1:$1,0),0)*ChapterTable!$Q$14
    ),
  OFFSET(E2002,-$B2002+IF($L2002,1,0),0)*
    (VLOOKUP(SUBSTITUTE(SUBSTITUTE(E$1,"standard",""),"|Float","")&amp;"인게임누적곱배수",ChapterTable!$S:$T,2,0)^C2002
    +VLOOKUP(SUBSTITUTE(SUBSTITUTE(E$1,"standard",""),"|Float","")&amp;"인게임누적합배수",ChapterTable!$S:$T,2,0)*C2002)
  )
  )
  )
)</f>
        <v>135670.47458724977</v>
      </c>
      <c r="F2002" s="1">
        <f ca="1">IF(AND($A2002=0,$B2002=1),
    VLOOKUP(1,ChapterTable!$1:$1048576,MATCH("최종"&amp;SUBSTITUTE(SUBSTITUTE(F$1,"standard",""),"|Float",""),ChapterTable!$1:$1,0),0)*ChapterTable!$Q$17,
  IF(AND($A2002=0,$B2002=0),
    F2003,
  IF($B2002=0,
    VLOOKUP($A2002,ChapterTable!$1:$1048576,MATCH("최종"&amp;SUBSTITUTE(SUBSTITUTE(F$1,"standard",""),"|Float",""),ChapterTable!$1:$1,0),0),
  IF($B2002=1,
    IF($L2002=FALSE,
      VLOOKUP($A2002,ChapterTable!$1:$1048576,MATCH("최종"&amp;SUBSTITUTE(SUBSTITUTE(F$1,"standard",""),"|Float",""),ChapterTable!$1:$1,0),0),
      VLOOKUP($A2002-ChapterTable!$Q$11,ChapterTable!$1:$1048576,MATCH("최종"&amp;SUBSTITUTE(SUBSTITUTE(F$1,"standard",""),"|Float",""),ChapterTable!$1:$1,0),0)*ChapterTable!$Q$14
    ),
  OFFSET(F2002,-$B2002+IF($L2002,1,0),0)*
    (VLOOKUP(SUBSTITUTE(SUBSTITUTE(F$1,"standard",""),"|Float","")&amp;"인게임누적곱배수",ChapterTable!$S:$T,2,0)^D2002
    +VLOOKUP(SUBSTITUTE(SUBSTITUTE(F$1,"standard",""),"|Float","")&amp;"인게임누적합배수",ChapterTable!$S:$T,2,0)*D2002)
  )
  )
  )
)</f>
        <v>66997.765228271484</v>
      </c>
      <c r="G2002" t="s">
        <v>76</v>
      </c>
      <c r="J2002" t="str">
        <f>IF(ISBLANK(I2002),"",
IFERROR(VLOOKUP(I2002,[1]StringTable!$1:$1048576,MATCH([1]StringTable!$B$1,[1]StringTable!$1:$1,0),0),
IFERROR(VLOOKUP(I2002,[1]InApkStringTable!$1:$1048576,MATCH([1]InApkStringTable!$B$1,[1]InApkStringTable!$1:$1,0),0),
"스트링없음")))</f>
        <v/>
      </c>
      <c r="L2002" t="b">
        <v>1</v>
      </c>
      <c r="N2002" t="str">
        <f>IF(ISBLANK(M2002),"",IF(ISERROR(VLOOKUP(M2002,MapTable!$A:$A,1,0)),"맵없음",""))</f>
        <v/>
      </c>
      <c r="O2002">
        <f t="shared" si="125"/>
        <v>2</v>
      </c>
      <c r="Q2002">
        <f t="shared" si="126"/>
        <v>2</v>
      </c>
      <c r="R2002" t="b">
        <f t="shared" ca="1" si="127"/>
        <v>0</v>
      </c>
      <c r="T2002" t="b">
        <f t="shared" ca="1" si="128"/>
        <v>0</v>
      </c>
      <c r="X2002" t="str">
        <f>IF(ISBLANK(W2002),"",
IF(ISERROR(FIND(",",W2002)),
  IF(ISERROR(VLOOKUP(W2002,MapTable!$A:$A,1,0)),"맵없음",
  ""),
IF(ISERROR(FIND(",",W2002,FIND(",",W2002)+1)),
  IF(OR(ISERROR(VLOOKUP(LEFT(W2002,FIND(",",W2002)-1),MapTable!$A:$A,1,0)),ISERROR(VLOOKUP(TRIM(MID(W2002,FIND(",",W2002)+1,999)),MapTable!$A:$A,1,0))),"맵없음",
  ""),
IF(ISERROR(FIND(",",W2002,FIND(",",W2002,FIND(",",W2002)+1)+1)),
  IF(OR(ISERROR(VLOOKUP(LEFT(W2002,FIND(",",W2002)-1),MapTable!$A:$A,1,0)),ISERROR(VLOOKUP(TRIM(MID(W2002,FIND(",",W2002)+1,FIND(",",W2002,FIND(",",W2002)+1)-FIND(",",W2002)-1)),MapTable!$A:$A,1,0)),ISERROR(VLOOKUP(TRIM(MID(W2002,FIND(",",W2002,FIND(",",W2002)+1)+1,999)),MapTable!$A:$A,1,0))),"맵없음",
  ""),
IF(ISERROR(FIND(",",W2002,FIND(",",W2002,FIND(",",W2002,FIND(",",W2002)+1)+1)+1)),
  IF(OR(ISERROR(VLOOKUP(LEFT(W2002,FIND(",",W2002)-1),MapTable!$A:$A,1,0)),ISERROR(VLOOKUP(TRIM(MID(W2002,FIND(",",W2002)+1,FIND(",",W2002,FIND(",",W2002)+1)-FIND(",",W2002)-1)),MapTable!$A:$A,1,0)),ISERROR(VLOOKUP(TRIM(MID(W2002,FIND(",",W2002,FIND(",",W2002)+1)+1,FIND(",",W2002,FIND(",",W2002,FIND(",",W2002)+1)+1)-FIND(",",W2002,FIND(",",W2002)+1)-1)),MapTable!$A:$A,1,0)),ISERROR(VLOOKUP(TRIM(MID(W2002,FIND(",",W2002,FIND(",",W2002,FIND(",",W2002)+1)+1)+1,999)),MapTable!$A:$A,1,0))),"맵없음",
  ""),
)))))</f>
        <v/>
      </c>
      <c r="AC2002" t="str">
        <f>IF(ISBLANK(AB2002),"",IF(ISERROR(VLOOKUP(AB2002,[3]DropTable!$A:$A,1,0)),"드랍없음",""))</f>
        <v/>
      </c>
      <c r="AE2002" t="str">
        <f>IF(ISBLANK(AD2002),"",IF(ISERROR(VLOOKUP(AD2002,[3]DropTable!$A:$A,1,0)),"드랍없음",""))</f>
        <v/>
      </c>
      <c r="AG2002">
        <v>9.8000000000000007</v>
      </c>
      <c r="AH2002">
        <v>1</v>
      </c>
    </row>
    <row r="2003" spans="1:34" x14ac:dyDescent="0.3">
      <c r="A2003">
        <v>18</v>
      </c>
      <c r="B2003">
        <v>12</v>
      </c>
      <c r="C2003">
        <f>IF(OR($L2003=TRUE,$A2003=0,MOD($A2003,ChapterTable!$S$20)&lt;&gt;0),
MAX(0,INT(($B2003+ChapterTable!$Q$26+VLOOKUP(SUBSTITUTE(C$1,"성장단계","")&amp;"단계오프셋",ChapterTable!$S:$T,2,0))/ChapterTable!$Q$23)),
MAX(0,INT(($B2003+ChapterTable!$S$26+VLOOKUP(SUBSTITUTE(C$1,"성장단계","")&amp;"보스단계오프셋",ChapterTable!$S:$T,2,0))/ChapterTable!$S$23)))</f>
        <v>1</v>
      </c>
      <c r="D2003">
        <f>IF(OR($L2003=TRUE,$A2003=0,MOD($A2003,ChapterTable!$S$20)&lt;&gt;0),
MAX(0,INT(($B2003+ChapterTable!$Q$26+VLOOKUP(SUBSTITUTE(D$1,"성장단계","")&amp;"단계오프셋",ChapterTable!$S:$T,2,0))/ChapterTable!$Q$23)),
MAX(0,INT(($B2003+ChapterTable!$S$26+VLOOKUP(SUBSTITUTE(D$1,"성장단계","")&amp;"보스단계오프셋",ChapterTable!$S:$T,2,0))/ChapterTable!$S$23)))</f>
        <v>1</v>
      </c>
      <c r="E2003" s="1">
        <f ca="1">IF(AND($A2003=0,$B2003=1),
    VLOOKUP(1,ChapterTable!$1:$1048576,MATCH("최종"&amp;SUBSTITUTE(SUBSTITUTE(E$1,"standard",""),"|Float",""),ChapterTable!$1:$1,0),0)*ChapterTable!$Q$17,
  IF(AND($A2003=0,$B2003=0),
    E2004,
  IF($B2003=0,
    VLOOKUP($A2003,ChapterTable!$1:$1048576,MATCH("최종"&amp;SUBSTITUTE(SUBSTITUTE(E$1,"standard",""),"|Float",""),ChapterTable!$1:$1,0),0),
  IF($B2003=1,
    IF($L2003=FALSE,
      VLOOKUP($A2003,ChapterTable!$1:$1048576,MATCH("최종"&amp;SUBSTITUTE(SUBSTITUTE(E$1,"standard",""),"|Float",""),ChapterTable!$1:$1,0),0),
      VLOOKUP($A2003-ChapterTable!$Q$11,ChapterTable!$1:$1048576,MATCH("최종"&amp;SUBSTITUTE(SUBSTITUTE(E$1,"standard",""),"|Float",""),ChapterTable!$1:$1,0),0)*ChapterTable!$Q$14
    ),
  OFFSET(E2003,-$B2003+IF($L2003,1,0),0)*
    (VLOOKUP(SUBSTITUTE(SUBSTITUTE(E$1,"standard",""),"|Float","")&amp;"인게임누적곱배수",ChapterTable!$S:$T,2,0)^C2003
    +VLOOKUP(SUBSTITUTE(SUBSTITUTE(E$1,"standard",""),"|Float","")&amp;"인게임누적합배수",ChapterTable!$S:$T,2,0)*C2003)
  )
  )
  )
)</f>
        <v>135670.47458724977</v>
      </c>
      <c r="F2003" s="1">
        <f ca="1">IF(AND($A2003=0,$B2003=1),
    VLOOKUP(1,ChapterTable!$1:$1048576,MATCH("최종"&amp;SUBSTITUTE(SUBSTITUTE(F$1,"standard",""),"|Float",""),ChapterTable!$1:$1,0),0)*ChapterTable!$Q$17,
  IF(AND($A2003=0,$B2003=0),
    F2004,
  IF($B2003=0,
    VLOOKUP($A2003,ChapterTable!$1:$1048576,MATCH("최종"&amp;SUBSTITUTE(SUBSTITUTE(F$1,"standard",""),"|Float",""),ChapterTable!$1:$1,0),0),
  IF($B2003=1,
    IF($L2003=FALSE,
      VLOOKUP($A2003,ChapterTable!$1:$1048576,MATCH("최종"&amp;SUBSTITUTE(SUBSTITUTE(F$1,"standard",""),"|Float",""),ChapterTable!$1:$1,0),0),
      VLOOKUP($A2003-ChapterTable!$Q$11,ChapterTable!$1:$1048576,MATCH("최종"&amp;SUBSTITUTE(SUBSTITUTE(F$1,"standard",""),"|Float",""),ChapterTable!$1:$1,0),0)*ChapterTable!$Q$14
    ),
  OFFSET(F2003,-$B2003+IF($L2003,1,0),0)*
    (VLOOKUP(SUBSTITUTE(SUBSTITUTE(F$1,"standard",""),"|Float","")&amp;"인게임누적곱배수",ChapterTable!$S:$T,2,0)^D2003
    +VLOOKUP(SUBSTITUTE(SUBSTITUTE(F$1,"standard",""),"|Float","")&amp;"인게임누적합배수",ChapterTable!$S:$T,2,0)*D2003)
  )
  )
  )
)</f>
        <v>66997.765228271484</v>
      </c>
      <c r="G2003" t="s">
        <v>76</v>
      </c>
      <c r="J2003" t="str">
        <f>IF(ISBLANK(I2003),"",
IFERROR(VLOOKUP(I2003,[1]StringTable!$1:$1048576,MATCH([1]StringTable!$B$1,[1]StringTable!$1:$1,0),0),
IFERROR(VLOOKUP(I2003,[1]InApkStringTable!$1:$1048576,MATCH([1]InApkStringTable!$B$1,[1]InApkStringTable!$1:$1,0),0),
"스트링없음")))</f>
        <v/>
      </c>
      <c r="L2003" t="b">
        <v>1</v>
      </c>
      <c r="N2003" t="str">
        <f>IF(ISBLANK(M2003),"",IF(ISERROR(VLOOKUP(M2003,MapTable!$A:$A,1,0)),"맵없음",""))</f>
        <v/>
      </c>
      <c r="O2003">
        <f t="shared" si="125"/>
        <v>2</v>
      </c>
      <c r="Q2003">
        <f t="shared" si="126"/>
        <v>2</v>
      </c>
      <c r="R2003" t="b">
        <f t="shared" ca="1" si="127"/>
        <v>0</v>
      </c>
      <c r="T2003" t="b">
        <f t="shared" ca="1" si="128"/>
        <v>0</v>
      </c>
      <c r="X2003" t="str">
        <f>IF(ISBLANK(W2003),"",
IF(ISERROR(FIND(",",W2003)),
  IF(ISERROR(VLOOKUP(W2003,MapTable!$A:$A,1,0)),"맵없음",
  ""),
IF(ISERROR(FIND(",",W2003,FIND(",",W2003)+1)),
  IF(OR(ISERROR(VLOOKUP(LEFT(W2003,FIND(",",W2003)-1),MapTable!$A:$A,1,0)),ISERROR(VLOOKUP(TRIM(MID(W2003,FIND(",",W2003)+1,999)),MapTable!$A:$A,1,0))),"맵없음",
  ""),
IF(ISERROR(FIND(",",W2003,FIND(",",W2003,FIND(",",W2003)+1)+1)),
  IF(OR(ISERROR(VLOOKUP(LEFT(W2003,FIND(",",W2003)-1),MapTable!$A:$A,1,0)),ISERROR(VLOOKUP(TRIM(MID(W2003,FIND(",",W2003)+1,FIND(",",W2003,FIND(",",W2003)+1)-FIND(",",W2003)-1)),MapTable!$A:$A,1,0)),ISERROR(VLOOKUP(TRIM(MID(W2003,FIND(",",W2003,FIND(",",W2003)+1)+1,999)),MapTable!$A:$A,1,0))),"맵없음",
  ""),
IF(ISERROR(FIND(",",W2003,FIND(",",W2003,FIND(",",W2003,FIND(",",W2003)+1)+1)+1)),
  IF(OR(ISERROR(VLOOKUP(LEFT(W2003,FIND(",",W2003)-1),MapTable!$A:$A,1,0)),ISERROR(VLOOKUP(TRIM(MID(W2003,FIND(",",W2003)+1,FIND(",",W2003,FIND(",",W2003)+1)-FIND(",",W2003)-1)),MapTable!$A:$A,1,0)),ISERROR(VLOOKUP(TRIM(MID(W2003,FIND(",",W2003,FIND(",",W2003)+1)+1,FIND(",",W2003,FIND(",",W2003,FIND(",",W2003)+1)+1)-FIND(",",W2003,FIND(",",W2003)+1)-1)),MapTable!$A:$A,1,0)),ISERROR(VLOOKUP(TRIM(MID(W2003,FIND(",",W2003,FIND(",",W2003,FIND(",",W2003)+1)+1)+1,999)),MapTable!$A:$A,1,0))),"맵없음",
  ""),
)))))</f>
        <v/>
      </c>
      <c r="AC2003" t="str">
        <f>IF(ISBLANK(AB2003),"",IF(ISERROR(VLOOKUP(AB2003,[3]DropTable!$A:$A,1,0)),"드랍없음",""))</f>
        <v/>
      </c>
      <c r="AE2003" t="str">
        <f>IF(ISBLANK(AD2003),"",IF(ISERROR(VLOOKUP(AD2003,[3]DropTable!$A:$A,1,0)),"드랍없음",""))</f>
        <v/>
      </c>
      <c r="AG2003">
        <v>9.8000000000000007</v>
      </c>
      <c r="AH2003">
        <v>1</v>
      </c>
    </row>
    <row r="2004" spans="1:34" x14ac:dyDescent="0.3">
      <c r="A2004">
        <v>18</v>
      </c>
      <c r="B2004">
        <v>13</v>
      </c>
      <c r="C2004">
        <f>IF(OR($L2004=TRUE,$A2004=0,MOD($A2004,ChapterTable!$S$20)&lt;&gt;0),
MAX(0,INT(($B2004+ChapterTable!$Q$26+VLOOKUP(SUBSTITUTE(C$1,"성장단계","")&amp;"단계오프셋",ChapterTable!$S:$T,2,0))/ChapterTable!$Q$23)),
MAX(0,INT(($B2004+ChapterTable!$S$26+VLOOKUP(SUBSTITUTE(C$1,"성장단계","")&amp;"보스단계오프셋",ChapterTable!$S:$T,2,0))/ChapterTable!$S$23)))</f>
        <v>1</v>
      </c>
      <c r="D2004">
        <f>IF(OR($L2004=TRUE,$A2004=0,MOD($A2004,ChapterTable!$S$20)&lt;&gt;0),
MAX(0,INT(($B2004+ChapterTable!$Q$26+VLOOKUP(SUBSTITUTE(D$1,"성장단계","")&amp;"단계오프셋",ChapterTable!$S:$T,2,0))/ChapterTable!$Q$23)),
MAX(0,INT(($B2004+ChapterTable!$S$26+VLOOKUP(SUBSTITUTE(D$1,"성장단계","")&amp;"보스단계오프셋",ChapterTable!$S:$T,2,0))/ChapterTable!$S$23)))</f>
        <v>1</v>
      </c>
      <c r="E2004" s="1">
        <f ca="1">IF(AND($A2004=0,$B2004=1),
    VLOOKUP(1,ChapterTable!$1:$1048576,MATCH("최종"&amp;SUBSTITUTE(SUBSTITUTE(E$1,"standard",""),"|Float",""),ChapterTable!$1:$1,0),0)*ChapterTable!$Q$17,
  IF(AND($A2004=0,$B2004=0),
    E2005,
  IF($B2004=0,
    VLOOKUP($A2004,ChapterTable!$1:$1048576,MATCH("최종"&amp;SUBSTITUTE(SUBSTITUTE(E$1,"standard",""),"|Float",""),ChapterTable!$1:$1,0),0),
  IF($B2004=1,
    IF($L2004=FALSE,
      VLOOKUP($A2004,ChapterTable!$1:$1048576,MATCH("최종"&amp;SUBSTITUTE(SUBSTITUTE(E$1,"standard",""),"|Float",""),ChapterTable!$1:$1,0),0),
      VLOOKUP($A2004-ChapterTable!$Q$11,ChapterTable!$1:$1048576,MATCH("최종"&amp;SUBSTITUTE(SUBSTITUTE(E$1,"standard",""),"|Float",""),ChapterTable!$1:$1,0),0)*ChapterTable!$Q$14
    ),
  OFFSET(E2004,-$B2004+IF($L2004,1,0),0)*
    (VLOOKUP(SUBSTITUTE(SUBSTITUTE(E$1,"standard",""),"|Float","")&amp;"인게임누적곱배수",ChapterTable!$S:$T,2,0)^C2004
    +VLOOKUP(SUBSTITUTE(SUBSTITUTE(E$1,"standard",""),"|Float","")&amp;"인게임누적합배수",ChapterTable!$S:$T,2,0)*C2004)
  )
  )
  )
)</f>
        <v>135670.47458724977</v>
      </c>
      <c r="F2004" s="1">
        <f ca="1">IF(AND($A2004=0,$B2004=1),
    VLOOKUP(1,ChapterTable!$1:$1048576,MATCH("최종"&amp;SUBSTITUTE(SUBSTITUTE(F$1,"standard",""),"|Float",""),ChapterTable!$1:$1,0),0)*ChapterTable!$Q$17,
  IF(AND($A2004=0,$B2004=0),
    F2005,
  IF($B2004=0,
    VLOOKUP($A2004,ChapterTable!$1:$1048576,MATCH("최종"&amp;SUBSTITUTE(SUBSTITUTE(F$1,"standard",""),"|Float",""),ChapterTable!$1:$1,0),0),
  IF($B2004=1,
    IF($L2004=FALSE,
      VLOOKUP($A2004,ChapterTable!$1:$1048576,MATCH("최종"&amp;SUBSTITUTE(SUBSTITUTE(F$1,"standard",""),"|Float",""),ChapterTable!$1:$1,0),0),
      VLOOKUP($A2004-ChapterTable!$Q$11,ChapterTable!$1:$1048576,MATCH("최종"&amp;SUBSTITUTE(SUBSTITUTE(F$1,"standard",""),"|Float",""),ChapterTable!$1:$1,0),0)*ChapterTable!$Q$14
    ),
  OFFSET(F2004,-$B2004+IF($L2004,1,0),0)*
    (VLOOKUP(SUBSTITUTE(SUBSTITUTE(F$1,"standard",""),"|Float","")&amp;"인게임누적곱배수",ChapterTable!$S:$T,2,0)^D2004
    +VLOOKUP(SUBSTITUTE(SUBSTITUTE(F$1,"standard",""),"|Float","")&amp;"인게임누적합배수",ChapterTable!$S:$T,2,0)*D2004)
  )
  )
  )
)</f>
        <v>66997.765228271484</v>
      </c>
      <c r="G2004" t="s">
        <v>76</v>
      </c>
      <c r="J2004" t="str">
        <f>IF(ISBLANK(I2004),"",
IFERROR(VLOOKUP(I2004,[1]StringTable!$1:$1048576,MATCH([1]StringTable!$B$1,[1]StringTable!$1:$1,0),0),
IFERROR(VLOOKUP(I2004,[1]InApkStringTable!$1:$1048576,MATCH([1]InApkStringTable!$B$1,[1]InApkStringTable!$1:$1,0),0),
"스트링없음")))</f>
        <v/>
      </c>
      <c r="L2004" t="b">
        <v>1</v>
      </c>
      <c r="N2004" t="str">
        <f>IF(ISBLANK(M2004),"",IF(ISERROR(VLOOKUP(M2004,MapTable!$A:$A,1,0)),"맵없음",""))</f>
        <v/>
      </c>
      <c r="O2004">
        <f t="shared" si="125"/>
        <v>2</v>
      </c>
      <c r="Q2004">
        <f t="shared" si="126"/>
        <v>2</v>
      </c>
      <c r="R2004" t="b">
        <f t="shared" ca="1" si="127"/>
        <v>0</v>
      </c>
      <c r="T2004" t="b">
        <f t="shared" ca="1" si="128"/>
        <v>0</v>
      </c>
      <c r="X2004" t="str">
        <f>IF(ISBLANK(W2004),"",
IF(ISERROR(FIND(",",W2004)),
  IF(ISERROR(VLOOKUP(W2004,MapTable!$A:$A,1,0)),"맵없음",
  ""),
IF(ISERROR(FIND(",",W2004,FIND(",",W2004)+1)),
  IF(OR(ISERROR(VLOOKUP(LEFT(W2004,FIND(",",W2004)-1),MapTable!$A:$A,1,0)),ISERROR(VLOOKUP(TRIM(MID(W2004,FIND(",",W2004)+1,999)),MapTable!$A:$A,1,0))),"맵없음",
  ""),
IF(ISERROR(FIND(",",W2004,FIND(",",W2004,FIND(",",W2004)+1)+1)),
  IF(OR(ISERROR(VLOOKUP(LEFT(W2004,FIND(",",W2004)-1),MapTable!$A:$A,1,0)),ISERROR(VLOOKUP(TRIM(MID(W2004,FIND(",",W2004)+1,FIND(",",W2004,FIND(",",W2004)+1)-FIND(",",W2004)-1)),MapTable!$A:$A,1,0)),ISERROR(VLOOKUP(TRIM(MID(W2004,FIND(",",W2004,FIND(",",W2004)+1)+1,999)),MapTable!$A:$A,1,0))),"맵없음",
  ""),
IF(ISERROR(FIND(",",W2004,FIND(",",W2004,FIND(",",W2004,FIND(",",W2004)+1)+1)+1)),
  IF(OR(ISERROR(VLOOKUP(LEFT(W2004,FIND(",",W2004)-1),MapTable!$A:$A,1,0)),ISERROR(VLOOKUP(TRIM(MID(W2004,FIND(",",W2004)+1,FIND(",",W2004,FIND(",",W2004)+1)-FIND(",",W2004)-1)),MapTable!$A:$A,1,0)),ISERROR(VLOOKUP(TRIM(MID(W2004,FIND(",",W2004,FIND(",",W2004)+1)+1,FIND(",",W2004,FIND(",",W2004,FIND(",",W2004)+1)+1)-FIND(",",W2004,FIND(",",W2004)+1)-1)),MapTable!$A:$A,1,0)),ISERROR(VLOOKUP(TRIM(MID(W2004,FIND(",",W2004,FIND(",",W2004,FIND(",",W2004)+1)+1)+1,999)),MapTable!$A:$A,1,0))),"맵없음",
  ""),
)))))</f>
        <v/>
      </c>
      <c r="AC2004" t="str">
        <f>IF(ISBLANK(AB2004),"",IF(ISERROR(VLOOKUP(AB2004,[3]DropTable!$A:$A,1,0)),"드랍없음",""))</f>
        <v/>
      </c>
      <c r="AE2004" t="str">
        <f>IF(ISBLANK(AD2004),"",IF(ISERROR(VLOOKUP(AD2004,[3]DropTable!$A:$A,1,0)),"드랍없음",""))</f>
        <v/>
      </c>
      <c r="AG2004">
        <v>9.8000000000000007</v>
      </c>
      <c r="AH2004">
        <v>1</v>
      </c>
    </row>
    <row r="2005" spans="1:34" x14ac:dyDescent="0.3">
      <c r="A2005">
        <v>18</v>
      </c>
      <c r="B2005">
        <v>14</v>
      </c>
      <c r="C2005">
        <f>IF(OR($L2005=TRUE,$A2005=0,MOD($A2005,ChapterTable!$S$20)&lt;&gt;0),
MAX(0,INT(($B2005+ChapterTable!$Q$26+VLOOKUP(SUBSTITUTE(C$1,"성장단계","")&amp;"단계오프셋",ChapterTable!$S:$T,2,0))/ChapterTable!$Q$23)),
MAX(0,INT(($B2005+ChapterTable!$S$26+VLOOKUP(SUBSTITUTE(C$1,"성장단계","")&amp;"보스단계오프셋",ChapterTable!$S:$T,2,0))/ChapterTable!$S$23)))</f>
        <v>1</v>
      </c>
      <c r="D2005">
        <f>IF(OR($L2005=TRUE,$A2005=0,MOD($A2005,ChapterTable!$S$20)&lt;&gt;0),
MAX(0,INT(($B2005+ChapterTable!$Q$26+VLOOKUP(SUBSTITUTE(D$1,"성장단계","")&amp;"단계오프셋",ChapterTable!$S:$T,2,0))/ChapterTable!$Q$23)),
MAX(0,INT(($B2005+ChapterTable!$S$26+VLOOKUP(SUBSTITUTE(D$1,"성장단계","")&amp;"보스단계오프셋",ChapterTable!$S:$T,2,0))/ChapterTable!$S$23)))</f>
        <v>1</v>
      </c>
      <c r="E2005" s="1">
        <f ca="1">IF(AND($A2005=0,$B2005=1),
    VLOOKUP(1,ChapterTable!$1:$1048576,MATCH("최종"&amp;SUBSTITUTE(SUBSTITUTE(E$1,"standard",""),"|Float",""),ChapterTable!$1:$1,0),0)*ChapterTable!$Q$17,
  IF(AND($A2005=0,$B2005=0),
    E2006,
  IF($B2005=0,
    VLOOKUP($A2005,ChapterTable!$1:$1048576,MATCH("최종"&amp;SUBSTITUTE(SUBSTITUTE(E$1,"standard",""),"|Float",""),ChapterTable!$1:$1,0),0),
  IF($B2005=1,
    IF($L2005=FALSE,
      VLOOKUP($A2005,ChapterTable!$1:$1048576,MATCH("최종"&amp;SUBSTITUTE(SUBSTITUTE(E$1,"standard",""),"|Float",""),ChapterTable!$1:$1,0),0),
      VLOOKUP($A2005-ChapterTable!$Q$11,ChapterTable!$1:$1048576,MATCH("최종"&amp;SUBSTITUTE(SUBSTITUTE(E$1,"standard",""),"|Float",""),ChapterTable!$1:$1,0),0)*ChapterTable!$Q$14
    ),
  OFFSET(E2005,-$B2005+IF($L2005,1,0),0)*
    (VLOOKUP(SUBSTITUTE(SUBSTITUTE(E$1,"standard",""),"|Float","")&amp;"인게임누적곱배수",ChapterTable!$S:$T,2,0)^C2005
    +VLOOKUP(SUBSTITUTE(SUBSTITUTE(E$1,"standard",""),"|Float","")&amp;"인게임누적합배수",ChapterTable!$S:$T,2,0)*C2005)
  )
  )
  )
)</f>
        <v>135670.47458724977</v>
      </c>
      <c r="F2005" s="1">
        <f ca="1">IF(AND($A2005=0,$B2005=1),
    VLOOKUP(1,ChapterTable!$1:$1048576,MATCH("최종"&amp;SUBSTITUTE(SUBSTITUTE(F$1,"standard",""),"|Float",""),ChapterTable!$1:$1,0),0)*ChapterTable!$Q$17,
  IF(AND($A2005=0,$B2005=0),
    F2006,
  IF($B2005=0,
    VLOOKUP($A2005,ChapterTable!$1:$1048576,MATCH("최종"&amp;SUBSTITUTE(SUBSTITUTE(F$1,"standard",""),"|Float",""),ChapterTable!$1:$1,0),0),
  IF($B2005=1,
    IF($L2005=FALSE,
      VLOOKUP($A2005,ChapterTable!$1:$1048576,MATCH("최종"&amp;SUBSTITUTE(SUBSTITUTE(F$1,"standard",""),"|Float",""),ChapterTable!$1:$1,0),0),
      VLOOKUP($A2005-ChapterTable!$Q$11,ChapterTable!$1:$1048576,MATCH("최종"&amp;SUBSTITUTE(SUBSTITUTE(F$1,"standard",""),"|Float",""),ChapterTable!$1:$1,0),0)*ChapterTable!$Q$14
    ),
  OFFSET(F2005,-$B2005+IF($L2005,1,0),0)*
    (VLOOKUP(SUBSTITUTE(SUBSTITUTE(F$1,"standard",""),"|Float","")&amp;"인게임누적곱배수",ChapterTable!$S:$T,2,0)^D2005
    +VLOOKUP(SUBSTITUTE(SUBSTITUTE(F$1,"standard",""),"|Float","")&amp;"인게임누적합배수",ChapterTable!$S:$T,2,0)*D2005)
  )
  )
  )
)</f>
        <v>66997.765228271484</v>
      </c>
      <c r="G2005" t="s">
        <v>76</v>
      </c>
      <c r="J2005" t="str">
        <f>IF(ISBLANK(I2005),"",
IFERROR(VLOOKUP(I2005,[1]StringTable!$1:$1048576,MATCH([1]StringTable!$B$1,[1]StringTable!$1:$1,0),0),
IFERROR(VLOOKUP(I2005,[1]InApkStringTable!$1:$1048576,MATCH([1]InApkStringTable!$B$1,[1]InApkStringTable!$1:$1,0),0),
"스트링없음")))</f>
        <v/>
      </c>
      <c r="L2005" t="b">
        <v>1</v>
      </c>
      <c r="N2005" t="str">
        <f>IF(ISBLANK(M2005),"",IF(ISERROR(VLOOKUP(M2005,MapTable!$A:$A,1,0)),"맵없음",""))</f>
        <v/>
      </c>
      <c r="O2005">
        <f t="shared" si="125"/>
        <v>2</v>
      </c>
      <c r="Q2005">
        <f t="shared" si="126"/>
        <v>2</v>
      </c>
      <c r="R2005" t="b">
        <f t="shared" ca="1" si="127"/>
        <v>0</v>
      </c>
      <c r="T2005" t="b">
        <f t="shared" ca="1" si="128"/>
        <v>0</v>
      </c>
      <c r="X2005" t="str">
        <f>IF(ISBLANK(W2005),"",
IF(ISERROR(FIND(",",W2005)),
  IF(ISERROR(VLOOKUP(W2005,MapTable!$A:$A,1,0)),"맵없음",
  ""),
IF(ISERROR(FIND(",",W2005,FIND(",",W2005)+1)),
  IF(OR(ISERROR(VLOOKUP(LEFT(W2005,FIND(",",W2005)-1),MapTable!$A:$A,1,0)),ISERROR(VLOOKUP(TRIM(MID(W2005,FIND(",",W2005)+1,999)),MapTable!$A:$A,1,0))),"맵없음",
  ""),
IF(ISERROR(FIND(",",W2005,FIND(",",W2005,FIND(",",W2005)+1)+1)),
  IF(OR(ISERROR(VLOOKUP(LEFT(W2005,FIND(",",W2005)-1),MapTable!$A:$A,1,0)),ISERROR(VLOOKUP(TRIM(MID(W2005,FIND(",",W2005)+1,FIND(",",W2005,FIND(",",W2005)+1)-FIND(",",W2005)-1)),MapTable!$A:$A,1,0)),ISERROR(VLOOKUP(TRIM(MID(W2005,FIND(",",W2005,FIND(",",W2005)+1)+1,999)),MapTable!$A:$A,1,0))),"맵없음",
  ""),
IF(ISERROR(FIND(",",W2005,FIND(",",W2005,FIND(",",W2005,FIND(",",W2005)+1)+1)+1)),
  IF(OR(ISERROR(VLOOKUP(LEFT(W2005,FIND(",",W2005)-1),MapTable!$A:$A,1,0)),ISERROR(VLOOKUP(TRIM(MID(W2005,FIND(",",W2005)+1,FIND(",",W2005,FIND(",",W2005)+1)-FIND(",",W2005)-1)),MapTable!$A:$A,1,0)),ISERROR(VLOOKUP(TRIM(MID(W2005,FIND(",",W2005,FIND(",",W2005)+1)+1,FIND(",",W2005,FIND(",",W2005,FIND(",",W2005)+1)+1)-FIND(",",W2005,FIND(",",W2005)+1)-1)),MapTable!$A:$A,1,0)),ISERROR(VLOOKUP(TRIM(MID(W2005,FIND(",",W2005,FIND(",",W2005,FIND(",",W2005)+1)+1)+1,999)),MapTable!$A:$A,1,0))),"맵없음",
  ""),
)))))</f>
        <v/>
      </c>
      <c r="AC2005" t="str">
        <f>IF(ISBLANK(AB2005),"",IF(ISERROR(VLOOKUP(AB2005,[3]DropTable!$A:$A,1,0)),"드랍없음",""))</f>
        <v/>
      </c>
      <c r="AE2005" t="str">
        <f>IF(ISBLANK(AD2005),"",IF(ISERROR(VLOOKUP(AD2005,[3]DropTable!$A:$A,1,0)),"드랍없음",""))</f>
        <v/>
      </c>
      <c r="AG2005">
        <v>9.8000000000000007</v>
      </c>
      <c r="AH2005">
        <v>1</v>
      </c>
    </row>
    <row r="2006" spans="1:34" x14ac:dyDescent="0.3">
      <c r="A2006">
        <v>18</v>
      </c>
      <c r="B2006">
        <v>15</v>
      </c>
      <c r="C2006">
        <f>IF(OR($L2006=TRUE,$A2006=0,MOD($A2006,ChapterTable!$S$20)&lt;&gt;0),
MAX(0,INT(($B2006+ChapterTable!$Q$26+VLOOKUP(SUBSTITUTE(C$1,"성장단계","")&amp;"단계오프셋",ChapterTable!$S:$T,2,0))/ChapterTable!$Q$23)),
MAX(0,INT(($B2006+ChapterTable!$S$26+VLOOKUP(SUBSTITUTE(C$1,"성장단계","")&amp;"보스단계오프셋",ChapterTable!$S:$T,2,0))/ChapterTable!$S$23)))</f>
        <v>1</v>
      </c>
      <c r="D2006">
        <f>IF(OR($L2006=TRUE,$A2006=0,MOD($A2006,ChapterTable!$S$20)&lt;&gt;0),
MAX(0,INT(($B2006+ChapterTable!$Q$26+VLOOKUP(SUBSTITUTE(D$1,"성장단계","")&amp;"단계오프셋",ChapterTable!$S:$T,2,0))/ChapterTable!$Q$23)),
MAX(0,INT(($B2006+ChapterTable!$S$26+VLOOKUP(SUBSTITUTE(D$1,"성장단계","")&amp;"보스단계오프셋",ChapterTable!$S:$T,2,0))/ChapterTable!$S$23)))</f>
        <v>1</v>
      </c>
      <c r="E2006" s="1">
        <f ca="1">IF(AND($A2006=0,$B2006=1),
    VLOOKUP(1,ChapterTable!$1:$1048576,MATCH("최종"&amp;SUBSTITUTE(SUBSTITUTE(E$1,"standard",""),"|Float",""),ChapterTable!$1:$1,0),0)*ChapterTable!$Q$17,
  IF(AND($A2006=0,$B2006=0),
    E2007,
  IF($B2006=0,
    VLOOKUP($A2006,ChapterTable!$1:$1048576,MATCH("최종"&amp;SUBSTITUTE(SUBSTITUTE(E$1,"standard",""),"|Float",""),ChapterTable!$1:$1,0),0),
  IF($B2006=1,
    IF($L2006=FALSE,
      VLOOKUP($A2006,ChapterTable!$1:$1048576,MATCH("최종"&amp;SUBSTITUTE(SUBSTITUTE(E$1,"standard",""),"|Float",""),ChapterTable!$1:$1,0),0),
      VLOOKUP($A2006-ChapterTable!$Q$11,ChapterTable!$1:$1048576,MATCH("최종"&amp;SUBSTITUTE(SUBSTITUTE(E$1,"standard",""),"|Float",""),ChapterTable!$1:$1,0),0)*ChapterTable!$Q$14
    ),
  OFFSET(E2006,-$B2006+IF($L2006,1,0),0)*
    (VLOOKUP(SUBSTITUTE(SUBSTITUTE(E$1,"standard",""),"|Float","")&amp;"인게임누적곱배수",ChapterTable!$S:$T,2,0)^C2006
    +VLOOKUP(SUBSTITUTE(SUBSTITUTE(E$1,"standard",""),"|Float","")&amp;"인게임누적합배수",ChapterTable!$S:$T,2,0)*C2006)
  )
  )
  )
)</f>
        <v>135670.47458724977</v>
      </c>
      <c r="F2006" s="1">
        <f ca="1">IF(AND($A2006=0,$B2006=1),
    VLOOKUP(1,ChapterTable!$1:$1048576,MATCH("최종"&amp;SUBSTITUTE(SUBSTITUTE(F$1,"standard",""),"|Float",""),ChapterTable!$1:$1,0),0)*ChapterTable!$Q$17,
  IF(AND($A2006=0,$B2006=0),
    F2007,
  IF($B2006=0,
    VLOOKUP($A2006,ChapterTable!$1:$1048576,MATCH("최종"&amp;SUBSTITUTE(SUBSTITUTE(F$1,"standard",""),"|Float",""),ChapterTable!$1:$1,0),0),
  IF($B2006=1,
    IF($L2006=FALSE,
      VLOOKUP($A2006,ChapterTable!$1:$1048576,MATCH("최종"&amp;SUBSTITUTE(SUBSTITUTE(F$1,"standard",""),"|Float",""),ChapterTable!$1:$1,0),0),
      VLOOKUP($A2006-ChapterTable!$Q$11,ChapterTable!$1:$1048576,MATCH("최종"&amp;SUBSTITUTE(SUBSTITUTE(F$1,"standard",""),"|Float",""),ChapterTable!$1:$1,0),0)*ChapterTable!$Q$14
    ),
  OFFSET(F2006,-$B2006+IF($L2006,1,0),0)*
    (VLOOKUP(SUBSTITUTE(SUBSTITUTE(F$1,"standard",""),"|Float","")&amp;"인게임누적곱배수",ChapterTable!$S:$T,2,0)^D2006
    +VLOOKUP(SUBSTITUTE(SUBSTITUTE(F$1,"standard",""),"|Float","")&amp;"인게임누적합배수",ChapterTable!$S:$T,2,0)*D2006)
  )
  )
  )
)</f>
        <v>66997.765228271484</v>
      </c>
      <c r="G2006" t="s">
        <v>76</v>
      </c>
      <c r="J2006" t="str">
        <f>IF(ISBLANK(I2006),"",
IFERROR(VLOOKUP(I2006,[1]StringTable!$1:$1048576,MATCH([1]StringTable!$B$1,[1]StringTable!$1:$1,0),0),
IFERROR(VLOOKUP(I2006,[1]InApkStringTable!$1:$1048576,MATCH([1]InApkStringTable!$B$1,[1]InApkStringTable!$1:$1,0),0),
"스트링없음")))</f>
        <v/>
      </c>
      <c r="L2006" t="b">
        <v>1</v>
      </c>
      <c r="N2006" t="str">
        <f>IF(ISBLANK(M2006),"",IF(ISERROR(VLOOKUP(M2006,MapTable!$A:$A,1,0)),"맵없음",""))</f>
        <v/>
      </c>
      <c r="O2006">
        <f t="shared" si="125"/>
        <v>11</v>
      </c>
      <c r="Q2006">
        <f t="shared" si="126"/>
        <v>11</v>
      </c>
      <c r="R2006" t="b">
        <f t="shared" ca="1" si="127"/>
        <v>0</v>
      </c>
      <c r="T2006" t="b">
        <f t="shared" ca="1" si="128"/>
        <v>0</v>
      </c>
      <c r="X2006" t="str">
        <f>IF(ISBLANK(W2006),"",
IF(ISERROR(FIND(",",W2006)),
  IF(ISERROR(VLOOKUP(W2006,MapTable!$A:$A,1,0)),"맵없음",
  ""),
IF(ISERROR(FIND(",",W2006,FIND(",",W2006)+1)),
  IF(OR(ISERROR(VLOOKUP(LEFT(W2006,FIND(",",W2006)-1),MapTable!$A:$A,1,0)),ISERROR(VLOOKUP(TRIM(MID(W2006,FIND(",",W2006)+1,999)),MapTable!$A:$A,1,0))),"맵없음",
  ""),
IF(ISERROR(FIND(",",W2006,FIND(",",W2006,FIND(",",W2006)+1)+1)),
  IF(OR(ISERROR(VLOOKUP(LEFT(W2006,FIND(",",W2006)-1),MapTable!$A:$A,1,0)),ISERROR(VLOOKUP(TRIM(MID(W2006,FIND(",",W2006)+1,FIND(",",W2006,FIND(",",W2006)+1)-FIND(",",W2006)-1)),MapTable!$A:$A,1,0)),ISERROR(VLOOKUP(TRIM(MID(W2006,FIND(",",W2006,FIND(",",W2006)+1)+1,999)),MapTable!$A:$A,1,0))),"맵없음",
  ""),
IF(ISERROR(FIND(",",W2006,FIND(",",W2006,FIND(",",W2006,FIND(",",W2006)+1)+1)+1)),
  IF(OR(ISERROR(VLOOKUP(LEFT(W2006,FIND(",",W2006)-1),MapTable!$A:$A,1,0)),ISERROR(VLOOKUP(TRIM(MID(W2006,FIND(",",W2006)+1,FIND(",",W2006,FIND(",",W2006)+1)-FIND(",",W2006)-1)),MapTable!$A:$A,1,0)),ISERROR(VLOOKUP(TRIM(MID(W2006,FIND(",",W2006,FIND(",",W2006)+1)+1,FIND(",",W2006,FIND(",",W2006,FIND(",",W2006)+1)+1)-FIND(",",W2006,FIND(",",W2006)+1)-1)),MapTable!$A:$A,1,0)),ISERROR(VLOOKUP(TRIM(MID(W2006,FIND(",",W2006,FIND(",",W2006,FIND(",",W2006)+1)+1)+1,999)),MapTable!$A:$A,1,0))),"맵없음",
  ""),
)))))</f>
        <v/>
      </c>
      <c r="AC2006" t="str">
        <f>IF(ISBLANK(AB2006),"",IF(ISERROR(VLOOKUP(AB2006,[3]DropTable!$A:$A,1,0)),"드랍없음",""))</f>
        <v/>
      </c>
      <c r="AE2006" t="str">
        <f>IF(ISBLANK(AD2006),"",IF(ISERROR(VLOOKUP(AD2006,[3]DropTable!$A:$A,1,0)),"드랍없음",""))</f>
        <v/>
      </c>
      <c r="AG2006">
        <v>9.8000000000000007</v>
      </c>
      <c r="AH2006">
        <v>1</v>
      </c>
    </row>
    <row r="2007" spans="1:34" x14ac:dyDescent="0.3">
      <c r="A2007">
        <v>18</v>
      </c>
      <c r="B2007">
        <v>16</v>
      </c>
      <c r="C2007">
        <f>IF(OR($L2007=TRUE,$A2007=0,MOD($A2007,ChapterTable!$S$20)&lt;&gt;0),
MAX(0,INT(($B2007+ChapterTable!$Q$26+VLOOKUP(SUBSTITUTE(C$1,"성장단계","")&amp;"단계오프셋",ChapterTable!$S:$T,2,0))/ChapterTable!$Q$23)),
MAX(0,INT(($B2007+ChapterTable!$S$26+VLOOKUP(SUBSTITUTE(C$1,"성장단계","")&amp;"보스단계오프셋",ChapterTable!$S:$T,2,0))/ChapterTable!$S$23)))</f>
        <v>2</v>
      </c>
      <c r="D2007">
        <f>IF(OR($L2007=TRUE,$A2007=0,MOD($A2007,ChapterTable!$S$20)&lt;&gt;0),
MAX(0,INT(($B2007+ChapterTable!$Q$26+VLOOKUP(SUBSTITUTE(D$1,"성장단계","")&amp;"단계오프셋",ChapterTable!$S:$T,2,0))/ChapterTable!$Q$23)),
MAX(0,INT(($B2007+ChapterTable!$S$26+VLOOKUP(SUBSTITUTE(D$1,"성장단계","")&amp;"보스단계오프셋",ChapterTable!$S:$T,2,0))/ChapterTable!$S$23)))</f>
        <v>1</v>
      </c>
      <c r="E2007" s="1">
        <f ca="1">IF(AND($A2007=0,$B2007=1),
    VLOOKUP(1,ChapterTable!$1:$1048576,MATCH("최종"&amp;SUBSTITUTE(SUBSTITUTE(E$1,"standard",""),"|Float",""),ChapterTable!$1:$1,0),0)*ChapterTable!$Q$17,
  IF(AND($A2007=0,$B2007=0),
    E2008,
  IF($B2007=0,
    VLOOKUP($A2007,ChapterTable!$1:$1048576,MATCH("최종"&amp;SUBSTITUTE(SUBSTITUTE(E$1,"standard",""),"|Float",""),ChapterTable!$1:$1,0),0),
  IF($B2007=1,
    IF($L2007=FALSE,
      VLOOKUP($A2007,ChapterTable!$1:$1048576,MATCH("최종"&amp;SUBSTITUTE(SUBSTITUTE(E$1,"standard",""),"|Float",""),ChapterTable!$1:$1,0),0),
      VLOOKUP($A2007-ChapterTable!$Q$11,ChapterTable!$1:$1048576,MATCH("최종"&amp;SUBSTITUTE(SUBSTITUTE(E$1,"standard",""),"|Float",""),ChapterTable!$1:$1,0),0)*ChapterTable!$Q$14
    ),
  OFFSET(E2007,-$B2007+IF($L2007,1,0),0)*
    (VLOOKUP(SUBSTITUTE(SUBSTITUTE(E$1,"standard",""),"|Float","")&amp;"인게임누적곱배수",ChapterTable!$S:$T,2,0)^C2007
    +VLOOKUP(SUBSTITUTE(SUBSTITUTE(E$1,"standard",""),"|Float","")&amp;"인게임누적합배수",ChapterTable!$S:$T,2,0)*C2007)
  )
  )
  )
)</f>
        <v>170844.30133209229</v>
      </c>
      <c r="F2007" s="1">
        <f ca="1">IF(AND($A2007=0,$B2007=1),
    VLOOKUP(1,ChapterTable!$1:$1048576,MATCH("최종"&amp;SUBSTITUTE(SUBSTITUTE(F$1,"standard",""),"|Float",""),ChapterTable!$1:$1,0),0)*ChapterTable!$Q$17,
  IF(AND($A2007=0,$B2007=0),
    F2008,
  IF($B2007=0,
    VLOOKUP($A2007,ChapterTable!$1:$1048576,MATCH("최종"&amp;SUBSTITUTE(SUBSTITUTE(F$1,"standard",""),"|Float",""),ChapterTable!$1:$1,0),0),
  IF($B2007=1,
    IF($L2007=FALSE,
      VLOOKUP($A2007,ChapterTable!$1:$1048576,MATCH("최종"&amp;SUBSTITUTE(SUBSTITUTE(F$1,"standard",""),"|Float",""),ChapterTable!$1:$1,0),0),
      VLOOKUP($A2007-ChapterTable!$Q$11,ChapterTable!$1:$1048576,MATCH("최종"&amp;SUBSTITUTE(SUBSTITUTE(F$1,"standard",""),"|Float",""),ChapterTable!$1:$1,0),0)*ChapterTable!$Q$14
    ),
  OFFSET(F2007,-$B2007+IF($L2007,1,0),0)*
    (VLOOKUP(SUBSTITUTE(SUBSTITUTE(F$1,"standard",""),"|Float","")&amp;"인게임누적곱배수",ChapterTable!$S:$T,2,0)^D2007
    +VLOOKUP(SUBSTITUTE(SUBSTITUTE(F$1,"standard",""),"|Float","")&amp;"인게임누적합배수",ChapterTable!$S:$T,2,0)*D2007)
  )
  )
  )
)</f>
        <v>66997.765228271484</v>
      </c>
      <c r="G2007" t="s">
        <v>76</v>
      </c>
      <c r="J2007" t="str">
        <f>IF(ISBLANK(I2007),"",
IFERROR(VLOOKUP(I2007,[1]StringTable!$1:$1048576,MATCH([1]StringTable!$B$1,[1]StringTable!$1:$1,0),0),
IFERROR(VLOOKUP(I2007,[1]InApkStringTable!$1:$1048576,MATCH([1]InApkStringTable!$B$1,[1]InApkStringTable!$1:$1,0),0),
"스트링없음")))</f>
        <v/>
      </c>
      <c r="L2007" t="b">
        <v>1</v>
      </c>
      <c r="N2007" t="str">
        <f>IF(ISBLANK(M2007),"",IF(ISERROR(VLOOKUP(M2007,MapTable!$A:$A,1,0)),"맵없음",""))</f>
        <v/>
      </c>
      <c r="O2007">
        <f t="shared" si="125"/>
        <v>2</v>
      </c>
      <c r="Q2007">
        <f t="shared" si="126"/>
        <v>2</v>
      </c>
      <c r="R2007" t="b">
        <f t="shared" ca="1" si="127"/>
        <v>0</v>
      </c>
      <c r="T2007" t="b">
        <f t="shared" ca="1" si="128"/>
        <v>0</v>
      </c>
      <c r="X2007" t="str">
        <f>IF(ISBLANK(W2007),"",
IF(ISERROR(FIND(",",W2007)),
  IF(ISERROR(VLOOKUP(W2007,MapTable!$A:$A,1,0)),"맵없음",
  ""),
IF(ISERROR(FIND(",",W2007,FIND(",",W2007)+1)),
  IF(OR(ISERROR(VLOOKUP(LEFT(W2007,FIND(",",W2007)-1),MapTable!$A:$A,1,0)),ISERROR(VLOOKUP(TRIM(MID(W2007,FIND(",",W2007)+1,999)),MapTable!$A:$A,1,0))),"맵없음",
  ""),
IF(ISERROR(FIND(",",W2007,FIND(",",W2007,FIND(",",W2007)+1)+1)),
  IF(OR(ISERROR(VLOOKUP(LEFT(W2007,FIND(",",W2007)-1),MapTable!$A:$A,1,0)),ISERROR(VLOOKUP(TRIM(MID(W2007,FIND(",",W2007)+1,FIND(",",W2007,FIND(",",W2007)+1)-FIND(",",W2007)-1)),MapTable!$A:$A,1,0)),ISERROR(VLOOKUP(TRIM(MID(W2007,FIND(",",W2007,FIND(",",W2007)+1)+1,999)),MapTable!$A:$A,1,0))),"맵없음",
  ""),
IF(ISERROR(FIND(",",W2007,FIND(",",W2007,FIND(",",W2007,FIND(",",W2007)+1)+1)+1)),
  IF(OR(ISERROR(VLOOKUP(LEFT(W2007,FIND(",",W2007)-1),MapTable!$A:$A,1,0)),ISERROR(VLOOKUP(TRIM(MID(W2007,FIND(",",W2007)+1,FIND(",",W2007,FIND(",",W2007)+1)-FIND(",",W2007)-1)),MapTable!$A:$A,1,0)),ISERROR(VLOOKUP(TRIM(MID(W2007,FIND(",",W2007,FIND(",",W2007)+1)+1,FIND(",",W2007,FIND(",",W2007,FIND(",",W2007)+1)+1)-FIND(",",W2007,FIND(",",W2007)+1)-1)),MapTable!$A:$A,1,0)),ISERROR(VLOOKUP(TRIM(MID(W2007,FIND(",",W2007,FIND(",",W2007,FIND(",",W2007)+1)+1)+1,999)),MapTable!$A:$A,1,0))),"맵없음",
  ""),
)))))</f>
        <v/>
      </c>
      <c r="AC2007" t="str">
        <f>IF(ISBLANK(AB2007),"",IF(ISERROR(VLOOKUP(AB2007,[3]DropTable!$A:$A,1,0)),"드랍없음",""))</f>
        <v/>
      </c>
      <c r="AE2007" t="str">
        <f>IF(ISBLANK(AD2007),"",IF(ISERROR(VLOOKUP(AD2007,[3]DropTable!$A:$A,1,0)),"드랍없음",""))</f>
        <v/>
      </c>
      <c r="AG2007">
        <v>9.8000000000000007</v>
      </c>
      <c r="AH2007">
        <v>1</v>
      </c>
    </row>
    <row r="2008" spans="1:34" x14ac:dyDescent="0.3">
      <c r="A2008">
        <v>18</v>
      </c>
      <c r="B2008">
        <v>17</v>
      </c>
      <c r="C2008">
        <f>IF(OR($L2008=TRUE,$A2008=0,MOD($A2008,ChapterTable!$S$20)&lt;&gt;0),
MAX(0,INT(($B2008+ChapterTable!$Q$26+VLOOKUP(SUBSTITUTE(C$1,"성장단계","")&amp;"단계오프셋",ChapterTable!$S:$T,2,0))/ChapterTable!$Q$23)),
MAX(0,INT(($B2008+ChapterTable!$S$26+VLOOKUP(SUBSTITUTE(C$1,"성장단계","")&amp;"보스단계오프셋",ChapterTable!$S:$T,2,0))/ChapterTable!$S$23)))</f>
        <v>2</v>
      </c>
      <c r="D2008">
        <f>IF(OR($L2008=TRUE,$A2008=0,MOD($A2008,ChapterTable!$S$20)&lt;&gt;0),
MAX(0,INT(($B2008+ChapterTable!$Q$26+VLOOKUP(SUBSTITUTE(D$1,"성장단계","")&amp;"단계오프셋",ChapterTable!$S:$T,2,0))/ChapterTable!$Q$23)),
MAX(0,INT(($B2008+ChapterTable!$S$26+VLOOKUP(SUBSTITUTE(D$1,"성장단계","")&amp;"보스단계오프셋",ChapterTable!$S:$T,2,0))/ChapterTable!$S$23)))</f>
        <v>1</v>
      </c>
      <c r="E2008" s="1">
        <f ca="1">IF(AND($A2008=0,$B2008=1),
    VLOOKUP(1,ChapterTable!$1:$1048576,MATCH("최종"&amp;SUBSTITUTE(SUBSTITUTE(E$1,"standard",""),"|Float",""),ChapterTable!$1:$1,0),0)*ChapterTable!$Q$17,
  IF(AND($A2008=0,$B2008=0),
    E2009,
  IF($B2008=0,
    VLOOKUP($A2008,ChapterTable!$1:$1048576,MATCH("최종"&amp;SUBSTITUTE(SUBSTITUTE(E$1,"standard",""),"|Float",""),ChapterTable!$1:$1,0),0),
  IF($B2008=1,
    IF($L2008=FALSE,
      VLOOKUP($A2008,ChapterTable!$1:$1048576,MATCH("최종"&amp;SUBSTITUTE(SUBSTITUTE(E$1,"standard",""),"|Float",""),ChapterTable!$1:$1,0),0),
      VLOOKUP($A2008-ChapterTable!$Q$11,ChapterTable!$1:$1048576,MATCH("최종"&amp;SUBSTITUTE(SUBSTITUTE(E$1,"standard",""),"|Float",""),ChapterTable!$1:$1,0),0)*ChapterTable!$Q$14
    ),
  OFFSET(E2008,-$B2008+IF($L2008,1,0),0)*
    (VLOOKUP(SUBSTITUTE(SUBSTITUTE(E$1,"standard",""),"|Float","")&amp;"인게임누적곱배수",ChapterTable!$S:$T,2,0)^C2008
    +VLOOKUP(SUBSTITUTE(SUBSTITUTE(E$1,"standard",""),"|Float","")&amp;"인게임누적합배수",ChapterTable!$S:$T,2,0)*C2008)
  )
  )
  )
)</f>
        <v>170844.30133209229</v>
      </c>
      <c r="F2008" s="1">
        <f ca="1">IF(AND($A2008=0,$B2008=1),
    VLOOKUP(1,ChapterTable!$1:$1048576,MATCH("최종"&amp;SUBSTITUTE(SUBSTITUTE(F$1,"standard",""),"|Float",""),ChapterTable!$1:$1,0),0)*ChapterTable!$Q$17,
  IF(AND($A2008=0,$B2008=0),
    F2009,
  IF($B2008=0,
    VLOOKUP($A2008,ChapterTable!$1:$1048576,MATCH("최종"&amp;SUBSTITUTE(SUBSTITUTE(F$1,"standard",""),"|Float",""),ChapterTable!$1:$1,0),0),
  IF($B2008=1,
    IF($L2008=FALSE,
      VLOOKUP($A2008,ChapterTable!$1:$1048576,MATCH("최종"&amp;SUBSTITUTE(SUBSTITUTE(F$1,"standard",""),"|Float",""),ChapterTable!$1:$1,0),0),
      VLOOKUP($A2008-ChapterTable!$Q$11,ChapterTable!$1:$1048576,MATCH("최종"&amp;SUBSTITUTE(SUBSTITUTE(F$1,"standard",""),"|Float",""),ChapterTable!$1:$1,0),0)*ChapterTable!$Q$14
    ),
  OFFSET(F2008,-$B2008+IF($L2008,1,0),0)*
    (VLOOKUP(SUBSTITUTE(SUBSTITUTE(F$1,"standard",""),"|Float","")&amp;"인게임누적곱배수",ChapterTable!$S:$T,2,0)^D2008
    +VLOOKUP(SUBSTITUTE(SUBSTITUTE(F$1,"standard",""),"|Float","")&amp;"인게임누적합배수",ChapterTable!$S:$T,2,0)*D2008)
  )
  )
  )
)</f>
        <v>66997.765228271484</v>
      </c>
      <c r="G2008" t="s">
        <v>76</v>
      </c>
      <c r="J2008" t="str">
        <f>IF(ISBLANK(I2008),"",
IFERROR(VLOOKUP(I2008,[1]StringTable!$1:$1048576,MATCH([1]StringTable!$B$1,[1]StringTable!$1:$1,0),0),
IFERROR(VLOOKUP(I2008,[1]InApkStringTable!$1:$1048576,MATCH([1]InApkStringTable!$B$1,[1]InApkStringTable!$1:$1,0),0),
"스트링없음")))</f>
        <v/>
      </c>
      <c r="L2008" t="b">
        <v>1</v>
      </c>
      <c r="N2008" t="str">
        <f>IF(ISBLANK(M2008),"",IF(ISERROR(VLOOKUP(M2008,MapTable!$A:$A,1,0)),"맵없음",""))</f>
        <v/>
      </c>
      <c r="O2008">
        <f t="shared" si="125"/>
        <v>2</v>
      </c>
      <c r="Q2008">
        <f t="shared" si="126"/>
        <v>2</v>
      </c>
      <c r="R2008" t="b">
        <f t="shared" ca="1" si="127"/>
        <v>0</v>
      </c>
      <c r="T2008" t="b">
        <f t="shared" ca="1" si="128"/>
        <v>0</v>
      </c>
      <c r="X2008" t="str">
        <f>IF(ISBLANK(W2008),"",
IF(ISERROR(FIND(",",W2008)),
  IF(ISERROR(VLOOKUP(W2008,MapTable!$A:$A,1,0)),"맵없음",
  ""),
IF(ISERROR(FIND(",",W2008,FIND(",",W2008)+1)),
  IF(OR(ISERROR(VLOOKUP(LEFT(W2008,FIND(",",W2008)-1),MapTable!$A:$A,1,0)),ISERROR(VLOOKUP(TRIM(MID(W2008,FIND(",",W2008)+1,999)),MapTable!$A:$A,1,0))),"맵없음",
  ""),
IF(ISERROR(FIND(",",W2008,FIND(",",W2008,FIND(",",W2008)+1)+1)),
  IF(OR(ISERROR(VLOOKUP(LEFT(W2008,FIND(",",W2008)-1),MapTable!$A:$A,1,0)),ISERROR(VLOOKUP(TRIM(MID(W2008,FIND(",",W2008)+1,FIND(",",W2008,FIND(",",W2008)+1)-FIND(",",W2008)-1)),MapTable!$A:$A,1,0)),ISERROR(VLOOKUP(TRIM(MID(W2008,FIND(",",W2008,FIND(",",W2008)+1)+1,999)),MapTable!$A:$A,1,0))),"맵없음",
  ""),
IF(ISERROR(FIND(",",W2008,FIND(",",W2008,FIND(",",W2008,FIND(",",W2008)+1)+1)+1)),
  IF(OR(ISERROR(VLOOKUP(LEFT(W2008,FIND(",",W2008)-1),MapTable!$A:$A,1,0)),ISERROR(VLOOKUP(TRIM(MID(W2008,FIND(",",W2008)+1,FIND(",",W2008,FIND(",",W2008)+1)-FIND(",",W2008)-1)),MapTable!$A:$A,1,0)),ISERROR(VLOOKUP(TRIM(MID(W2008,FIND(",",W2008,FIND(",",W2008)+1)+1,FIND(",",W2008,FIND(",",W2008,FIND(",",W2008)+1)+1)-FIND(",",W2008,FIND(",",W2008)+1)-1)),MapTable!$A:$A,1,0)),ISERROR(VLOOKUP(TRIM(MID(W2008,FIND(",",W2008,FIND(",",W2008,FIND(",",W2008)+1)+1)+1,999)),MapTable!$A:$A,1,0))),"맵없음",
  ""),
)))))</f>
        <v/>
      </c>
      <c r="AC2008" t="str">
        <f>IF(ISBLANK(AB2008),"",IF(ISERROR(VLOOKUP(AB2008,[3]DropTable!$A:$A,1,0)),"드랍없음",""))</f>
        <v/>
      </c>
      <c r="AE2008" t="str">
        <f>IF(ISBLANK(AD2008),"",IF(ISERROR(VLOOKUP(AD2008,[3]DropTable!$A:$A,1,0)),"드랍없음",""))</f>
        <v/>
      </c>
      <c r="AG2008">
        <v>9.8000000000000007</v>
      </c>
      <c r="AH2008">
        <v>1</v>
      </c>
    </row>
    <row r="2009" spans="1:34" x14ac:dyDescent="0.3">
      <c r="A2009">
        <v>18</v>
      </c>
      <c r="B2009">
        <v>18</v>
      </c>
      <c r="C2009">
        <f>IF(OR($L2009=TRUE,$A2009=0,MOD($A2009,ChapterTable!$S$20)&lt;&gt;0),
MAX(0,INT(($B2009+ChapterTable!$Q$26+VLOOKUP(SUBSTITUTE(C$1,"성장단계","")&amp;"단계오프셋",ChapterTable!$S:$T,2,0))/ChapterTable!$Q$23)),
MAX(0,INT(($B2009+ChapterTable!$S$26+VLOOKUP(SUBSTITUTE(C$1,"성장단계","")&amp;"보스단계오프셋",ChapterTable!$S:$T,2,0))/ChapterTable!$S$23)))</f>
        <v>2</v>
      </c>
      <c r="D2009">
        <f>IF(OR($L2009=TRUE,$A2009=0,MOD($A2009,ChapterTable!$S$20)&lt;&gt;0),
MAX(0,INT(($B2009+ChapterTable!$Q$26+VLOOKUP(SUBSTITUTE(D$1,"성장단계","")&amp;"단계오프셋",ChapterTable!$S:$T,2,0))/ChapterTable!$Q$23)),
MAX(0,INT(($B2009+ChapterTable!$S$26+VLOOKUP(SUBSTITUTE(D$1,"성장단계","")&amp;"보스단계오프셋",ChapterTable!$S:$T,2,0))/ChapterTable!$S$23)))</f>
        <v>1</v>
      </c>
      <c r="E2009" s="1">
        <f ca="1">IF(AND($A2009=0,$B2009=1),
    VLOOKUP(1,ChapterTable!$1:$1048576,MATCH("최종"&amp;SUBSTITUTE(SUBSTITUTE(E$1,"standard",""),"|Float",""),ChapterTable!$1:$1,0),0)*ChapterTable!$Q$17,
  IF(AND($A2009=0,$B2009=0),
    E2010,
  IF($B2009=0,
    VLOOKUP($A2009,ChapterTable!$1:$1048576,MATCH("최종"&amp;SUBSTITUTE(SUBSTITUTE(E$1,"standard",""),"|Float",""),ChapterTable!$1:$1,0),0),
  IF($B2009=1,
    IF($L2009=FALSE,
      VLOOKUP($A2009,ChapterTable!$1:$1048576,MATCH("최종"&amp;SUBSTITUTE(SUBSTITUTE(E$1,"standard",""),"|Float",""),ChapterTable!$1:$1,0),0),
      VLOOKUP($A2009-ChapterTable!$Q$11,ChapterTable!$1:$1048576,MATCH("최종"&amp;SUBSTITUTE(SUBSTITUTE(E$1,"standard",""),"|Float",""),ChapterTable!$1:$1,0),0)*ChapterTable!$Q$14
    ),
  OFFSET(E2009,-$B2009+IF($L2009,1,0),0)*
    (VLOOKUP(SUBSTITUTE(SUBSTITUTE(E$1,"standard",""),"|Float","")&amp;"인게임누적곱배수",ChapterTable!$S:$T,2,0)^C2009
    +VLOOKUP(SUBSTITUTE(SUBSTITUTE(E$1,"standard",""),"|Float","")&amp;"인게임누적합배수",ChapterTable!$S:$T,2,0)*C2009)
  )
  )
  )
)</f>
        <v>170844.30133209229</v>
      </c>
      <c r="F2009" s="1">
        <f ca="1">IF(AND($A2009=0,$B2009=1),
    VLOOKUP(1,ChapterTable!$1:$1048576,MATCH("최종"&amp;SUBSTITUTE(SUBSTITUTE(F$1,"standard",""),"|Float",""),ChapterTable!$1:$1,0),0)*ChapterTable!$Q$17,
  IF(AND($A2009=0,$B2009=0),
    F2010,
  IF($B2009=0,
    VLOOKUP($A2009,ChapterTable!$1:$1048576,MATCH("최종"&amp;SUBSTITUTE(SUBSTITUTE(F$1,"standard",""),"|Float",""),ChapterTable!$1:$1,0),0),
  IF($B2009=1,
    IF($L2009=FALSE,
      VLOOKUP($A2009,ChapterTable!$1:$1048576,MATCH("최종"&amp;SUBSTITUTE(SUBSTITUTE(F$1,"standard",""),"|Float",""),ChapterTable!$1:$1,0),0),
      VLOOKUP($A2009-ChapterTable!$Q$11,ChapterTable!$1:$1048576,MATCH("최종"&amp;SUBSTITUTE(SUBSTITUTE(F$1,"standard",""),"|Float",""),ChapterTable!$1:$1,0),0)*ChapterTable!$Q$14
    ),
  OFFSET(F2009,-$B2009+IF($L2009,1,0),0)*
    (VLOOKUP(SUBSTITUTE(SUBSTITUTE(F$1,"standard",""),"|Float","")&amp;"인게임누적곱배수",ChapterTable!$S:$T,2,0)^D2009
    +VLOOKUP(SUBSTITUTE(SUBSTITUTE(F$1,"standard",""),"|Float","")&amp;"인게임누적합배수",ChapterTable!$S:$T,2,0)*D2009)
  )
  )
  )
)</f>
        <v>66997.765228271484</v>
      </c>
      <c r="G2009" t="s">
        <v>76</v>
      </c>
      <c r="J2009" t="str">
        <f>IF(ISBLANK(I2009),"",
IFERROR(VLOOKUP(I2009,[1]StringTable!$1:$1048576,MATCH([1]StringTable!$B$1,[1]StringTable!$1:$1,0),0),
IFERROR(VLOOKUP(I2009,[1]InApkStringTable!$1:$1048576,MATCH([1]InApkStringTable!$B$1,[1]InApkStringTable!$1:$1,0),0),
"스트링없음")))</f>
        <v/>
      </c>
      <c r="L2009" t="b">
        <v>1</v>
      </c>
      <c r="N2009" t="str">
        <f>IF(ISBLANK(M2009),"",IF(ISERROR(VLOOKUP(M2009,MapTable!$A:$A,1,0)),"맵없음",""))</f>
        <v/>
      </c>
      <c r="O2009">
        <f t="shared" si="125"/>
        <v>2</v>
      </c>
      <c r="Q2009">
        <f t="shared" si="126"/>
        <v>2</v>
      </c>
      <c r="R2009" t="b">
        <f t="shared" ca="1" si="127"/>
        <v>0</v>
      </c>
      <c r="T2009" t="b">
        <f t="shared" ca="1" si="128"/>
        <v>0</v>
      </c>
      <c r="X2009" t="str">
        <f>IF(ISBLANK(W2009),"",
IF(ISERROR(FIND(",",W2009)),
  IF(ISERROR(VLOOKUP(W2009,MapTable!$A:$A,1,0)),"맵없음",
  ""),
IF(ISERROR(FIND(",",W2009,FIND(",",W2009)+1)),
  IF(OR(ISERROR(VLOOKUP(LEFT(W2009,FIND(",",W2009)-1),MapTable!$A:$A,1,0)),ISERROR(VLOOKUP(TRIM(MID(W2009,FIND(",",W2009)+1,999)),MapTable!$A:$A,1,0))),"맵없음",
  ""),
IF(ISERROR(FIND(",",W2009,FIND(",",W2009,FIND(",",W2009)+1)+1)),
  IF(OR(ISERROR(VLOOKUP(LEFT(W2009,FIND(",",W2009)-1),MapTable!$A:$A,1,0)),ISERROR(VLOOKUP(TRIM(MID(W2009,FIND(",",W2009)+1,FIND(",",W2009,FIND(",",W2009)+1)-FIND(",",W2009)-1)),MapTable!$A:$A,1,0)),ISERROR(VLOOKUP(TRIM(MID(W2009,FIND(",",W2009,FIND(",",W2009)+1)+1,999)),MapTable!$A:$A,1,0))),"맵없음",
  ""),
IF(ISERROR(FIND(",",W2009,FIND(",",W2009,FIND(",",W2009,FIND(",",W2009)+1)+1)+1)),
  IF(OR(ISERROR(VLOOKUP(LEFT(W2009,FIND(",",W2009)-1),MapTable!$A:$A,1,0)),ISERROR(VLOOKUP(TRIM(MID(W2009,FIND(",",W2009)+1,FIND(",",W2009,FIND(",",W2009)+1)-FIND(",",W2009)-1)),MapTable!$A:$A,1,0)),ISERROR(VLOOKUP(TRIM(MID(W2009,FIND(",",W2009,FIND(",",W2009)+1)+1,FIND(",",W2009,FIND(",",W2009,FIND(",",W2009)+1)+1)-FIND(",",W2009,FIND(",",W2009)+1)-1)),MapTable!$A:$A,1,0)),ISERROR(VLOOKUP(TRIM(MID(W2009,FIND(",",W2009,FIND(",",W2009,FIND(",",W2009)+1)+1)+1,999)),MapTable!$A:$A,1,0))),"맵없음",
  ""),
)))))</f>
        <v/>
      </c>
      <c r="AC2009" t="str">
        <f>IF(ISBLANK(AB2009),"",IF(ISERROR(VLOOKUP(AB2009,[3]DropTable!$A:$A,1,0)),"드랍없음",""))</f>
        <v/>
      </c>
      <c r="AE2009" t="str">
        <f>IF(ISBLANK(AD2009),"",IF(ISERROR(VLOOKUP(AD2009,[3]DropTable!$A:$A,1,0)),"드랍없음",""))</f>
        <v/>
      </c>
      <c r="AG2009">
        <v>9.8000000000000007</v>
      </c>
      <c r="AH2009">
        <v>1</v>
      </c>
    </row>
    <row r="2010" spans="1:34" x14ac:dyDescent="0.3">
      <c r="A2010">
        <v>18</v>
      </c>
      <c r="B2010">
        <v>19</v>
      </c>
      <c r="C2010">
        <f>IF(OR($L2010=TRUE,$A2010=0,MOD($A2010,ChapterTable!$S$20)&lt;&gt;0),
MAX(0,INT(($B2010+ChapterTable!$Q$26+VLOOKUP(SUBSTITUTE(C$1,"성장단계","")&amp;"단계오프셋",ChapterTable!$S:$T,2,0))/ChapterTable!$Q$23)),
MAX(0,INT(($B2010+ChapterTable!$S$26+VLOOKUP(SUBSTITUTE(C$1,"성장단계","")&amp;"보스단계오프셋",ChapterTable!$S:$T,2,0))/ChapterTable!$S$23)))</f>
        <v>2</v>
      </c>
      <c r="D2010">
        <f>IF(OR($L2010=TRUE,$A2010=0,MOD($A2010,ChapterTable!$S$20)&lt;&gt;0),
MAX(0,INT(($B2010+ChapterTable!$Q$26+VLOOKUP(SUBSTITUTE(D$1,"성장단계","")&amp;"단계오프셋",ChapterTable!$S:$T,2,0))/ChapterTable!$Q$23)),
MAX(0,INT(($B2010+ChapterTable!$S$26+VLOOKUP(SUBSTITUTE(D$1,"성장단계","")&amp;"보스단계오프셋",ChapterTable!$S:$T,2,0))/ChapterTable!$S$23)))</f>
        <v>1</v>
      </c>
      <c r="E2010" s="1">
        <f ca="1">IF(AND($A2010=0,$B2010=1),
    VLOOKUP(1,ChapterTable!$1:$1048576,MATCH("최종"&amp;SUBSTITUTE(SUBSTITUTE(E$1,"standard",""),"|Float",""),ChapterTable!$1:$1,0),0)*ChapterTable!$Q$17,
  IF(AND($A2010=0,$B2010=0),
    E2011,
  IF($B2010=0,
    VLOOKUP($A2010,ChapterTable!$1:$1048576,MATCH("최종"&amp;SUBSTITUTE(SUBSTITUTE(E$1,"standard",""),"|Float",""),ChapterTable!$1:$1,0),0),
  IF($B2010=1,
    IF($L2010=FALSE,
      VLOOKUP($A2010,ChapterTable!$1:$1048576,MATCH("최종"&amp;SUBSTITUTE(SUBSTITUTE(E$1,"standard",""),"|Float",""),ChapterTable!$1:$1,0),0),
      VLOOKUP($A2010-ChapterTable!$Q$11,ChapterTable!$1:$1048576,MATCH("최종"&amp;SUBSTITUTE(SUBSTITUTE(E$1,"standard",""),"|Float",""),ChapterTable!$1:$1,0),0)*ChapterTable!$Q$14
    ),
  OFFSET(E2010,-$B2010+IF($L2010,1,0),0)*
    (VLOOKUP(SUBSTITUTE(SUBSTITUTE(E$1,"standard",""),"|Float","")&amp;"인게임누적곱배수",ChapterTable!$S:$T,2,0)^C2010
    +VLOOKUP(SUBSTITUTE(SUBSTITUTE(E$1,"standard",""),"|Float","")&amp;"인게임누적합배수",ChapterTable!$S:$T,2,0)*C2010)
  )
  )
  )
)</f>
        <v>170844.30133209229</v>
      </c>
      <c r="F2010" s="1">
        <f ca="1">IF(AND($A2010=0,$B2010=1),
    VLOOKUP(1,ChapterTable!$1:$1048576,MATCH("최종"&amp;SUBSTITUTE(SUBSTITUTE(F$1,"standard",""),"|Float",""),ChapterTable!$1:$1,0),0)*ChapterTable!$Q$17,
  IF(AND($A2010=0,$B2010=0),
    F2011,
  IF($B2010=0,
    VLOOKUP($A2010,ChapterTable!$1:$1048576,MATCH("최종"&amp;SUBSTITUTE(SUBSTITUTE(F$1,"standard",""),"|Float",""),ChapterTable!$1:$1,0),0),
  IF($B2010=1,
    IF($L2010=FALSE,
      VLOOKUP($A2010,ChapterTable!$1:$1048576,MATCH("최종"&amp;SUBSTITUTE(SUBSTITUTE(F$1,"standard",""),"|Float",""),ChapterTable!$1:$1,0),0),
      VLOOKUP($A2010-ChapterTable!$Q$11,ChapterTable!$1:$1048576,MATCH("최종"&amp;SUBSTITUTE(SUBSTITUTE(F$1,"standard",""),"|Float",""),ChapterTable!$1:$1,0),0)*ChapterTable!$Q$14
    ),
  OFFSET(F2010,-$B2010+IF($L2010,1,0),0)*
    (VLOOKUP(SUBSTITUTE(SUBSTITUTE(F$1,"standard",""),"|Float","")&amp;"인게임누적곱배수",ChapterTable!$S:$T,2,0)^D2010
    +VLOOKUP(SUBSTITUTE(SUBSTITUTE(F$1,"standard",""),"|Float","")&amp;"인게임누적합배수",ChapterTable!$S:$T,2,0)*D2010)
  )
  )
  )
)</f>
        <v>66997.765228271484</v>
      </c>
      <c r="G2010" t="s">
        <v>76</v>
      </c>
      <c r="J2010" t="str">
        <f>IF(ISBLANK(I2010),"",
IFERROR(VLOOKUP(I2010,[1]StringTable!$1:$1048576,MATCH([1]StringTable!$B$1,[1]StringTable!$1:$1,0),0),
IFERROR(VLOOKUP(I2010,[1]InApkStringTable!$1:$1048576,MATCH([1]InApkStringTable!$B$1,[1]InApkStringTable!$1:$1,0),0),
"스트링없음")))</f>
        <v/>
      </c>
      <c r="L2010" t="b">
        <v>1</v>
      </c>
      <c r="N2010" t="str">
        <f>IF(ISBLANK(M2010),"",IF(ISERROR(VLOOKUP(M2010,MapTable!$A:$A,1,0)),"맵없음",""))</f>
        <v/>
      </c>
      <c r="O2010">
        <f t="shared" si="125"/>
        <v>92</v>
      </c>
      <c r="Q2010">
        <f t="shared" si="126"/>
        <v>92</v>
      </c>
      <c r="R2010" t="b">
        <f t="shared" ca="1" si="127"/>
        <v>1</v>
      </c>
      <c r="T2010" t="b">
        <f t="shared" ca="1" si="128"/>
        <v>1</v>
      </c>
      <c r="X2010" t="str">
        <f>IF(ISBLANK(W2010),"",
IF(ISERROR(FIND(",",W2010)),
  IF(ISERROR(VLOOKUP(W2010,MapTable!$A:$A,1,0)),"맵없음",
  ""),
IF(ISERROR(FIND(",",W2010,FIND(",",W2010)+1)),
  IF(OR(ISERROR(VLOOKUP(LEFT(W2010,FIND(",",W2010)-1),MapTable!$A:$A,1,0)),ISERROR(VLOOKUP(TRIM(MID(W2010,FIND(",",W2010)+1,999)),MapTable!$A:$A,1,0))),"맵없음",
  ""),
IF(ISERROR(FIND(",",W2010,FIND(",",W2010,FIND(",",W2010)+1)+1)),
  IF(OR(ISERROR(VLOOKUP(LEFT(W2010,FIND(",",W2010)-1),MapTable!$A:$A,1,0)),ISERROR(VLOOKUP(TRIM(MID(W2010,FIND(",",W2010)+1,FIND(",",W2010,FIND(",",W2010)+1)-FIND(",",W2010)-1)),MapTable!$A:$A,1,0)),ISERROR(VLOOKUP(TRIM(MID(W2010,FIND(",",W2010,FIND(",",W2010)+1)+1,999)),MapTable!$A:$A,1,0))),"맵없음",
  ""),
IF(ISERROR(FIND(",",W2010,FIND(",",W2010,FIND(",",W2010,FIND(",",W2010)+1)+1)+1)),
  IF(OR(ISERROR(VLOOKUP(LEFT(W2010,FIND(",",W2010)-1),MapTable!$A:$A,1,0)),ISERROR(VLOOKUP(TRIM(MID(W2010,FIND(",",W2010)+1,FIND(",",W2010,FIND(",",W2010)+1)-FIND(",",W2010)-1)),MapTable!$A:$A,1,0)),ISERROR(VLOOKUP(TRIM(MID(W2010,FIND(",",W2010,FIND(",",W2010)+1)+1,FIND(",",W2010,FIND(",",W2010,FIND(",",W2010)+1)+1)-FIND(",",W2010,FIND(",",W2010)+1)-1)),MapTable!$A:$A,1,0)),ISERROR(VLOOKUP(TRIM(MID(W2010,FIND(",",W2010,FIND(",",W2010,FIND(",",W2010)+1)+1)+1,999)),MapTable!$A:$A,1,0))),"맵없음",
  ""),
)))))</f>
        <v/>
      </c>
      <c r="AC2010" t="str">
        <f>IF(ISBLANK(AB2010),"",IF(ISERROR(VLOOKUP(AB2010,[3]DropTable!$A:$A,1,0)),"드랍없음",""))</f>
        <v/>
      </c>
      <c r="AE2010" t="str">
        <f>IF(ISBLANK(AD2010),"",IF(ISERROR(VLOOKUP(AD2010,[3]DropTable!$A:$A,1,0)),"드랍없음",""))</f>
        <v/>
      </c>
      <c r="AG2010">
        <v>9.8000000000000007</v>
      </c>
      <c r="AH2010">
        <v>1</v>
      </c>
    </row>
    <row r="2011" spans="1:34" x14ac:dyDescent="0.3">
      <c r="A2011">
        <v>18</v>
      </c>
      <c r="B2011">
        <v>20</v>
      </c>
      <c r="C2011">
        <f>IF(OR($L2011=TRUE,$A2011=0,MOD($A2011,ChapterTable!$S$20)&lt;&gt;0),
MAX(0,INT(($B2011+ChapterTable!$Q$26+VLOOKUP(SUBSTITUTE(C$1,"성장단계","")&amp;"단계오프셋",ChapterTable!$S:$T,2,0))/ChapterTable!$Q$23)),
MAX(0,INT(($B2011+ChapterTable!$S$26+VLOOKUP(SUBSTITUTE(C$1,"성장단계","")&amp;"보스단계오프셋",ChapterTable!$S:$T,2,0))/ChapterTable!$S$23)))</f>
        <v>2</v>
      </c>
      <c r="D2011">
        <f>IF(OR($L2011=TRUE,$A2011=0,MOD($A2011,ChapterTable!$S$20)&lt;&gt;0),
MAX(0,INT(($B2011+ChapterTable!$Q$26+VLOOKUP(SUBSTITUTE(D$1,"성장단계","")&amp;"단계오프셋",ChapterTable!$S:$T,2,0))/ChapterTable!$Q$23)),
MAX(0,INT(($B2011+ChapterTable!$S$26+VLOOKUP(SUBSTITUTE(D$1,"성장단계","")&amp;"보스단계오프셋",ChapterTable!$S:$T,2,0))/ChapterTable!$S$23)))</f>
        <v>1</v>
      </c>
      <c r="E2011" s="1">
        <f ca="1">IF(AND($A2011=0,$B2011=1),
    VLOOKUP(1,ChapterTable!$1:$1048576,MATCH("최종"&amp;SUBSTITUTE(SUBSTITUTE(E$1,"standard",""),"|Float",""),ChapterTable!$1:$1,0),0)*ChapterTable!$Q$17,
  IF(AND($A2011=0,$B2011=0),
    E2012,
  IF($B2011=0,
    VLOOKUP($A2011,ChapterTable!$1:$1048576,MATCH("최종"&amp;SUBSTITUTE(SUBSTITUTE(E$1,"standard",""),"|Float",""),ChapterTable!$1:$1,0),0),
  IF($B2011=1,
    IF($L2011=FALSE,
      VLOOKUP($A2011,ChapterTable!$1:$1048576,MATCH("최종"&amp;SUBSTITUTE(SUBSTITUTE(E$1,"standard",""),"|Float",""),ChapterTable!$1:$1,0),0),
      VLOOKUP($A2011-ChapterTable!$Q$11,ChapterTable!$1:$1048576,MATCH("최종"&amp;SUBSTITUTE(SUBSTITUTE(E$1,"standard",""),"|Float",""),ChapterTable!$1:$1,0),0)*ChapterTable!$Q$14
    ),
  OFFSET(E2011,-$B2011+IF($L2011,1,0),0)*
    (VLOOKUP(SUBSTITUTE(SUBSTITUTE(E$1,"standard",""),"|Float","")&amp;"인게임누적곱배수",ChapterTable!$S:$T,2,0)^C2011
    +VLOOKUP(SUBSTITUTE(SUBSTITUTE(E$1,"standard",""),"|Float","")&amp;"인게임누적합배수",ChapterTable!$S:$T,2,0)*C2011)
  )
  )
  )
)</f>
        <v>170844.30133209229</v>
      </c>
      <c r="F2011" s="1">
        <f ca="1">IF(AND($A2011=0,$B2011=1),
    VLOOKUP(1,ChapterTable!$1:$1048576,MATCH("최종"&amp;SUBSTITUTE(SUBSTITUTE(F$1,"standard",""),"|Float",""),ChapterTable!$1:$1,0),0)*ChapterTable!$Q$17,
  IF(AND($A2011=0,$B2011=0),
    F2012,
  IF($B2011=0,
    VLOOKUP($A2011,ChapterTable!$1:$1048576,MATCH("최종"&amp;SUBSTITUTE(SUBSTITUTE(F$1,"standard",""),"|Float",""),ChapterTable!$1:$1,0),0),
  IF($B2011=1,
    IF($L2011=FALSE,
      VLOOKUP($A2011,ChapterTable!$1:$1048576,MATCH("최종"&amp;SUBSTITUTE(SUBSTITUTE(F$1,"standard",""),"|Float",""),ChapterTable!$1:$1,0),0),
      VLOOKUP($A2011-ChapterTable!$Q$11,ChapterTable!$1:$1048576,MATCH("최종"&amp;SUBSTITUTE(SUBSTITUTE(F$1,"standard",""),"|Float",""),ChapterTable!$1:$1,0),0)*ChapterTable!$Q$14
    ),
  OFFSET(F2011,-$B2011+IF($L2011,1,0),0)*
    (VLOOKUP(SUBSTITUTE(SUBSTITUTE(F$1,"standard",""),"|Float","")&amp;"인게임누적곱배수",ChapterTable!$S:$T,2,0)^D2011
    +VLOOKUP(SUBSTITUTE(SUBSTITUTE(F$1,"standard",""),"|Float","")&amp;"인게임누적합배수",ChapterTable!$S:$T,2,0)*D2011)
  )
  )
  )
)</f>
        <v>66997.765228271484</v>
      </c>
      <c r="G2011" t="s">
        <v>76</v>
      </c>
      <c r="J2011" t="str">
        <f>IF(ISBLANK(I2011),"",
IFERROR(VLOOKUP(I2011,[1]StringTable!$1:$1048576,MATCH([1]StringTable!$B$1,[1]StringTable!$1:$1,0),0),
IFERROR(VLOOKUP(I2011,[1]InApkStringTable!$1:$1048576,MATCH([1]InApkStringTable!$B$1,[1]InApkStringTable!$1:$1,0),0),
"스트링없음")))</f>
        <v/>
      </c>
      <c r="L2011" t="b">
        <v>1</v>
      </c>
      <c r="N2011" t="str">
        <f>IF(ISBLANK(M2011),"",IF(ISERROR(VLOOKUP(M2011,MapTable!$A:$A,1,0)),"맵없음",""))</f>
        <v/>
      </c>
      <c r="O2011">
        <f t="shared" si="125"/>
        <v>21</v>
      </c>
      <c r="Q2011">
        <f t="shared" si="126"/>
        <v>21</v>
      </c>
      <c r="R2011" t="b">
        <f t="shared" ca="1" si="127"/>
        <v>0</v>
      </c>
      <c r="T2011" t="b">
        <f t="shared" ca="1" si="128"/>
        <v>0</v>
      </c>
      <c r="X2011" t="str">
        <f>IF(ISBLANK(W2011),"",
IF(ISERROR(FIND(",",W2011)),
  IF(ISERROR(VLOOKUP(W2011,MapTable!$A:$A,1,0)),"맵없음",
  ""),
IF(ISERROR(FIND(",",W2011,FIND(",",W2011)+1)),
  IF(OR(ISERROR(VLOOKUP(LEFT(W2011,FIND(",",W2011)-1),MapTable!$A:$A,1,0)),ISERROR(VLOOKUP(TRIM(MID(W2011,FIND(",",W2011)+1,999)),MapTable!$A:$A,1,0))),"맵없음",
  ""),
IF(ISERROR(FIND(",",W2011,FIND(",",W2011,FIND(",",W2011)+1)+1)),
  IF(OR(ISERROR(VLOOKUP(LEFT(W2011,FIND(",",W2011)-1),MapTable!$A:$A,1,0)),ISERROR(VLOOKUP(TRIM(MID(W2011,FIND(",",W2011)+1,FIND(",",W2011,FIND(",",W2011)+1)-FIND(",",W2011)-1)),MapTable!$A:$A,1,0)),ISERROR(VLOOKUP(TRIM(MID(W2011,FIND(",",W2011,FIND(",",W2011)+1)+1,999)),MapTable!$A:$A,1,0))),"맵없음",
  ""),
IF(ISERROR(FIND(",",W2011,FIND(",",W2011,FIND(",",W2011,FIND(",",W2011)+1)+1)+1)),
  IF(OR(ISERROR(VLOOKUP(LEFT(W2011,FIND(",",W2011)-1),MapTable!$A:$A,1,0)),ISERROR(VLOOKUP(TRIM(MID(W2011,FIND(",",W2011)+1,FIND(",",W2011,FIND(",",W2011)+1)-FIND(",",W2011)-1)),MapTable!$A:$A,1,0)),ISERROR(VLOOKUP(TRIM(MID(W2011,FIND(",",W2011,FIND(",",W2011)+1)+1,FIND(",",W2011,FIND(",",W2011,FIND(",",W2011)+1)+1)-FIND(",",W2011,FIND(",",W2011)+1)-1)),MapTable!$A:$A,1,0)),ISERROR(VLOOKUP(TRIM(MID(W2011,FIND(",",W2011,FIND(",",W2011,FIND(",",W2011)+1)+1)+1,999)),MapTable!$A:$A,1,0))),"맵없음",
  ""),
)))))</f>
        <v/>
      </c>
      <c r="AC2011" t="str">
        <f>IF(ISBLANK(AB2011),"",IF(ISERROR(VLOOKUP(AB2011,[3]DropTable!$A:$A,1,0)),"드랍없음",""))</f>
        <v/>
      </c>
      <c r="AE2011" t="str">
        <f>IF(ISBLANK(AD2011),"",IF(ISERROR(VLOOKUP(AD2011,[3]DropTable!$A:$A,1,0)),"드랍없음",""))</f>
        <v/>
      </c>
      <c r="AG2011">
        <v>9.8000000000000007</v>
      </c>
      <c r="AH2011">
        <v>1</v>
      </c>
    </row>
    <row r="2012" spans="1:34" x14ac:dyDescent="0.3">
      <c r="A2012">
        <v>18</v>
      </c>
      <c r="B2012">
        <v>21</v>
      </c>
      <c r="C2012">
        <f>IF(OR($L2012=TRUE,$A2012=0,MOD($A2012,ChapterTable!$S$20)&lt;&gt;0),
MAX(0,INT(($B2012+ChapterTable!$Q$26+VLOOKUP(SUBSTITUTE(C$1,"성장단계","")&amp;"단계오프셋",ChapterTable!$S:$T,2,0))/ChapterTable!$Q$23)),
MAX(0,INT(($B2012+ChapterTable!$S$26+VLOOKUP(SUBSTITUTE(C$1,"성장단계","")&amp;"보스단계오프셋",ChapterTable!$S:$T,2,0))/ChapterTable!$S$23)))</f>
        <v>2</v>
      </c>
      <c r="D2012">
        <f>IF(OR($L2012=TRUE,$A2012=0,MOD($A2012,ChapterTable!$S$20)&lt;&gt;0),
MAX(0,INT(($B2012+ChapterTable!$Q$26+VLOOKUP(SUBSTITUTE(D$1,"성장단계","")&amp;"단계오프셋",ChapterTable!$S:$T,2,0))/ChapterTable!$Q$23)),
MAX(0,INT(($B2012+ChapterTable!$S$26+VLOOKUP(SUBSTITUTE(D$1,"성장단계","")&amp;"보스단계오프셋",ChapterTable!$S:$T,2,0))/ChapterTable!$S$23)))</f>
        <v>2</v>
      </c>
      <c r="E2012" s="1">
        <f ca="1">IF(AND($A2012=0,$B2012=1),
    VLOOKUP(1,ChapterTable!$1:$1048576,MATCH("최종"&amp;SUBSTITUTE(SUBSTITUTE(E$1,"standard",""),"|Float",""),ChapterTable!$1:$1,0),0)*ChapterTable!$Q$17,
  IF(AND($A2012=0,$B2012=0),
    E2013,
  IF($B2012=0,
    VLOOKUP($A2012,ChapterTable!$1:$1048576,MATCH("최종"&amp;SUBSTITUTE(SUBSTITUTE(E$1,"standard",""),"|Float",""),ChapterTable!$1:$1,0),0),
  IF($B2012=1,
    IF($L2012=FALSE,
      VLOOKUP($A2012,ChapterTable!$1:$1048576,MATCH("최종"&amp;SUBSTITUTE(SUBSTITUTE(E$1,"standard",""),"|Float",""),ChapterTable!$1:$1,0),0),
      VLOOKUP($A2012-ChapterTable!$Q$11,ChapterTable!$1:$1048576,MATCH("최종"&amp;SUBSTITUTE(SUBSTITUTE(E$1,"standard",""),"|Float",""),ChapterTable!$1:$1,0),0)*ChapterTable!$Q$14
    ),
  OFFSET(E2012,-$B2012+IF($L2012,1,0),0)*
    (VLOOKUP(SUBSTITUTE(SUBSTITUTE(E$1,"standard",""),"|Float","")&amp;"인게임누적곱배수",ChapterTable!$S:$T,2,0)^C2012
    +VLOOKUP(SUBSTITUTE(SUBSTITUTE(E$1,"standard",""),"|Float","")&amp;"인게임누적합배수",ChapterTable!$S:$T,2,0)*C2012)
  )
  )
  )
)</f>
        <v>170844.30133209229</v>
      </c>
      <c r="F2012" s="1">
        <f ca="1">IF(AND($A2012=0,$B2012=1),
    VLOOKUP(1,ChapterTable!$1:$1048576,MATCH("최종"&amp;SUBSTITUTE(SUBSTITUTE(F$1,"standard",""),"|Float",""),ChapterTable!$1:$1,0),0)*ChapterTable!$Q$17,
  IF(AND($A2012=0,$B2012=0),
    F2013,
  IF($B2012=0,
    VLOOKUP($A2012,ChapterTable!$1:$1048576,MATCH("최종"&amp;SUBSTITUTE(SUBSTITUTE(F$1,"standard",""),"|Float",""),ChapterTable!$1:$1,0),0),
  IF($B2012=1,
    IF($L2012=FALSE,
      VLOOKUP($A2012,ChapterTable!$1:$1048576,MATCH("최종"&amp;SUBSTITUTE(SUBSTITUTE(F$1,"standard",""),"|Float",""),ChapterTable!$1:$1,0),0),
      VLOOKUP($A2012-ChapterTable!$Q$11,ChapterTable!$1:$1048576,MATCH("최종"&amp;SUBSTITUTE(SUBSTITUTE(F$1,"standard",""),"|Float",""),ChapterTable!$1:$1,0),0)*ChapterTable!$Q$14
    ),
  OFFSET(F2012,-$B2012+IF($L2012,1,0),0)*
    (VLOOKUP(SUBSTITUTE(SUBSTITUTE(F$1,"standard",""),"|Float","")&amp;"인게임누적곱배수",ChapterTable!$S:$T,2,0)^D2012
    +VLOOKUP(SUBSTITUTE(SUBSTITUTE(F$1,"standard",""),"|Float","")&amp;"인게임누적합배수",ChapterTable!$S:$T,2,0)*D2012)
  )
  )
  )
)</f>
        <v>78164.059432983398</v>
      </c>
      <c r="G2012" t="s">
        <v>76</v>
      </c>
      <c r="J2012" t="str">
        <f>IF(ISBLANK(I2012),"",
IFERROR(VLOOKUP(I2012,[1]StringTable!$1:$1048576,MATCH([1]StringTable!$B$1,[1]StringTable!$1:$1,0),0),
IFERROR(VLOOKUP(I2012,[1]InApkStringTable!$1:$1048576,MATCH([1]InApkStringTable!$B$1,[1]InApkStringTable!$1:$1,0),0),
"스트링없음")))</f>
        <v/>
      </c>
      <c r="L2012" t="b">
        <v>1</v>
      </c>
      <c r="N2012" t="str">
        <f>IF(ISBLANK(M2012),"",IF(ISERROR(VLOOKUP(M2012,MapTable!$A:$A,1,0)),"맵없음",""))</f>
        <v/>
      </c>
      <c r="O2012">
        <f t="shared" si="125"/>
        <v>3</v>
      </c>
      <c r="Q2012">
        <f t="shared" si="126"/>
        <v>3</v>
      </c>
      <c r="R2012" t="b">
        <f t="shared" ca="1" si="127"/>
        <v>0</v>
      </c>
      <c r="T2012" t="b">
        <f t="shared" ca="1" si="128"/>
        <v>0</v>
      </c>
      <c r="X2012" t="str">
        <f>IF(ISBLANK(W2012),"",
IF(ISERROR(FIND(",",W2012)),
  IF(ISERROR(VLOOKUP(W2012,MapTable!$A:$A,1,0)),"맵없음",
  ""),
IF(ISERROR(FIND(",",W2012,FIND(",",W2012)+1)),
  IF(OR(ISERROR(VLOOKUP(LEFT(W2012,FIND(",",W2012)-1),MapTable!$A:$A,1,0)),ISERROR(VLOOKUP(TRIM(MID(W2012,FIND(",",W2012)+1,999)),MapTable!$A:$A,1,0))),"맵없음",
  ""),
IF(ISERROR(FIND(",",W2012,FIND(",",W2012,FIND(",",W2012)+1)+1)),
  IF(OR(ISERROR(VLOOKUP(LEFT(W2012,FIND(",",W2012)-1),MapTable!$A:$A,1,0)),ISERROR(VLOOKUP(TRIM(MID(W2012,FIND(",",W2012)+1,FIND(",",W2012,FIND(",",W2012)+1)-FIND(",",W2012)-1)),MapTable!$A:$A,1,0)),ISERROR(VLOOKUP(TRIM(MID(W2012,FIND(",",W2012,FIND(",",W2012)+1)+1,999)),MapTable!$A:$A,1,0))),"맵없음",
  ""),
IF(ISERROR(FIND(",",W2012,FIND(",",W2012,FIND(",",W2012,FIND(",",W2012)+1)+1)+1)),
  IF(OR(ISERROR(VLOOKUP(LEFT(W2012,FIND(",",W2012)-1),MapTable!$A:$A,1,0)),ISERROR(VLOOKUP(TRIM(MID(W2012,FIND(",",W2012)+1,FIND(",",W2012,FIND(",",W2012)+1)-FIND(",",W2012)-1)),MapTable!$A:$A,1,0)),ISERROR(VLOOKUP(TRIM(MID(W2012,FIND(",",W2012,FIND(",",W2012)+1)+1,FIND(",",W2012,FIND(",",W2012,FIND(",",W2012)+1)+1)-FIND(",",W2012,FIND(",",W2012)+1)-1)),MapTable!$A:$A,1,0)),ISERROR(VLOOKUP(TRIM(MID(W2012,FIND(",",W2012,FIND(",",W2012,FIND(",",W2012)+1)+1)+1,999)),MapTable!$A:$A,1,0))),"맵없음",
  ""),
)))))</f>
        <v/>
      </c>
      <c r="AC2012" t="str">
        <f>IF(ISBLANK(AB2012),"",IF(ISERROR(VLOOKUP(AB2012,[3]DropTable!$A:$A,1,0)),"드랍없음",""))</f>
        <v/>
      </c>
      <c r="AE2012" t="str">
        <f>IF(ISBLANK(AD2012),"",IF(ISERROR(VLOOKUP(AD2012,[3]DropTable!$A:$A,1,0)),"드랍없음",""))</f>
        <v/>
      </c>
      <c r="AG2012">
        <v>9.8000000000000007</v>
      </c>
      <c r="AH2012">
        <v>1</v>
      </c>
    </row>
    <row r="2013" spans="1:34" x14ac:dyDescent="0.3">
      <c r="A2013">
        <v>18</v>
      </c>
      <c r="B2013">
        <v>22</v>
      </c>
      <c r="C2013">
        <f>IF(OR($L2013=TRUE,$A2013=0,MOD($A2013,ChapterTable!$S$20)&lt;&gt;0),
MAX(0,INT(($B2013+ChapterTable!$Q$26+VLOOKUP(SUBSTITUTE(C$1,"성장단계","")&amp;"단계오프셋",ChapterTable!$S:$T,2,0))/ChapterTable!$Q$23)),
MAX(0,INT(($B2013+ChapterTable!$S$26+VLOOKUP(SUBSTITUTE(C$1,"성장단계","")&amp;"보스단계오프셋",ChapterTable!$S:$T,2,0))/ChapterTable!$S$23)))</f>
        <v>2</v>
      </c>
      <c r="D2013">
        <f>IF(OR($L2013=TRUE,$A2013=0,MOD($A2013,ChapterTable!$S$20)&lt;&gt;0),
MAX(0,INT(($B2013+ChapterTable!$Q$26+VLOOKUP(SUBSTITUTE(D$1,"성장단계","")&amp;"단계오프셋",ChapterTable!$S:$T,2,0))/ChapterTable!$Q$23)),
MAX(0,INT(($B2013+ChapterTable!$S$26+VLOOKUP(SUBSTITUTE(D$1,"성장단계","")&amp;"보스단계오프셋",ChapterTable!$S:$T,2,0))/ChapterTable!$S$23)))</f>
        <v>2</v>
      </c>
      <c r="E2013" s="1">
        <f ca="1">IF(AND($A2013=0,$B2013=1),
    VLOOKUP(1,ChapterTable!$1:$1048576,MATCH("최종"&amp;SUBSTITUTE(SUBSTITUTE(E$1,"standard",""),"|Float",""),ChapterTable!$1:$1,0),0)*ChapterTable!$Q$17,
  IF(AND($A2013=0,$B2013=0),
    E2014,
  IF($B2013=0,
    VLOOKUP($A2013,ChapterTable!$1:$1048576,MATCH("최종"&amp;SUBSTITUTE(SUBSTITUTE(E$1,"standard",""),"|Float",""),ChapterTable!$1:$1,0),0),
  IF($B2013=1,
    IF($L2013=FALSE,
      VLOOKUP($A2013,ChapterTable!$1:$1048576,MATCH("최종"&amp;SUBSTITUTE(SUBSTITUTE(E$1,"standard",""),"|Float",""),ChapterTable!$1:$1,0),0),
      VLOOKUP($A2013-ChapterTable!$Q$11,ChapterTable!$1:$1048576,MATCH("최종"&amp;SUBSTITUTE(SUBSTITUTE(E$1,"standard",""),"|Float",""),ChapterTable!$1:$1,0),0)*ChapterTable!$Q$14
    ),
  OFFSET(E2013,-$B2013+IF($L2013,1,0),0)*
    (VLOOKUP(SUBSTITUTE(SUBSTITUTE(E$1,"standard",""),"|Float","")&amp;"인게임누적곱배수",ChapterTable!$S:$T,2,0)^C2013
    +VLOOKUP(SUBSTITUTE(SUBSTITUTE(E$1,"standard",""),"|Float","")&amp;"인게임누적합배수",ChapterTable!$S:$T,2,0)*C2013)
  )
  )
  )
)</f>
        <v>170844.30133209229</v>
      </c>
      <c r="F2013" s="1">
        <f ca="1">IF(AND($A2013=0,$B2013=1),
    VLOOKUP(1,ChapterTable!$1:$1048576,MATCH("최종"&amp;SUBSTITUTE(SUBSTITUTE(F$1,"standard",""),"|Float",""),ChapterTable!$1:$1,0),0)*ChapterTable!$Q$17,
  IF(AND($A2013=0,$B2013=0),
    F2014,
  IF($B2013=0,
    VLOOKUP($A2013,ChapterTable!$1:$1048576,MATCH("최종"&amp;SUBSTITUTE(SUBSTITUTE(F$1,"standard",""),"|Float",""),ChapterTable!$1:$1,0),0),
  IF($B2013=1,
    IF($L2013=FALSE,
      VLOOKUP($A2013,ChapterTable!$1:$1048576,MATCH("최종"&amp;SUBSTITUTE(SUBSTITUTE(F$1,"standard",""),"|Float",""),ChapterTable!$1:$1,0),0),
      VLOOKUP($A2013-ChapterTable!$Q$11,ChapterTable!$1:$1048576,MATCH("최종"&amp;SUBSTITUTE(SUBSTITUTE(F$1,"standard",""),"|Float",""),ChapterTable!$1:$1,0),0)*ChapterTable!$Q$14
    ),
  OFFSET(F2013,-$B2013+IF($L2013,1,0),0)*
    (VLOOKUP(SUBSTITUTE(SUBSTITUTE(F$1,"standard",""),"|Float","")&amp;"인게임누적곱배수",ChapterTable!$S:$T,2,0)^D2013
    +VLOOKUP(SUBSTITUTE(SUBSTITUTE(F$1,"standard",""),"|Float","")&amp;"인게임누적합배수",ChapterTable!$S:$T,2,0)*D2013)
  )
  )
  )
)</f>
        <v>78164.059432983398</v>
      </c>
      <c r="G2013" t="s">
        <v>76</v>
      </c>
      <c r="J2013" t="str">
        <f>IF(ISBLANK(I2013),"",
IFERROR(VLOOKUP(I2013,[1]StringTable!$1:$1048576,MATCH([1]StringTable!$B$1,[1]StringTable!$1:$1,0),0),
IFERROR(VLOOKUP(I2013,[1]InApkStringTable!$1:$1048576,MATCH([1]InApkStringTable!$B$1,[1]InApkStringTable!$1:$1,0),0),
"스트링없음")))</f>
        <v/>
      </c>
      <c r="L2013" t="b">
        <v>1</v>
      </c>
      <c r="N2013" t="str">
        <f>IF(ISBLANK(M2013),"",IF(ISERROR(VLOOKUP(M2013,MapTable!$A:$A,1,0)),"맵없음",""))</f>
        <v/>
      </c>
      <c r="O2013">
        <f t="shared" si="125"/>
        <v>3</v>
      </c>
      <c r="Q2013">
        <f t="shared" si="126"/>
        <v>3</v>
      </c>
      <c r="R2013" t="b">
        <f t="shared" ca="1" si="127"/>
        <v>0</v>
      </c>
      <c r="T2013" t="b">
        <f t="shared" ca="1" si="128"/>
        <v>0</v>
      </c>
      <c r="X2013" t="str">
        <f>IF(ISBLANK(W2013),"",
IF(ISERROR(FIND(",",W2013)),
  IF(ISERROR(VLOOKUP(W2013,MapTable!$A:$A,1,0)),"맵없음",
  ""),
IF(ISERROR(FIND(",",W2013,FIND(",",W2013)+1)),
  IF(OR(ISERROR(VLOOKUP(LEFT(W2013,FIND(",",W2013)-1),MapTable!$A:$A,1,0)),ISERROR(VLOOKUP(TRIM(MID(W2013,FIND(",",W2013)+1,999)),MapTable!$A:$A,1,0))),"맵없음",
  ""),
IF(ISERROR(FIND(",",W2013,FIND(",",W2013,FIND(",",W2013)+1)+1)),
  IF(OR(ISERROR(VLOOKUP(LEFT(W2013,FIND(",",W2013)-1),MapTable!$A:$A,1,0)),ISERROR(VLOOKUP(TRIM(MID(W2013,FIND(",",W2013)+1,FIND(",",W2013,FIND(",",W2013)+1)-FIND(",",W2013)-1)),MapTable!$A:$A,1,0)),ISERROR(VLOOKUP(TRIM(MID(W2013,FIND(",",W2013,FIND(",",W2013)+1)+1,999)),MapTable!$A:$A,1,0))),"맵없음",
  ""),
IF(ISERROR(FIND(",",W2013,FIND(",",W2013,FIND(",",W2013,FIND(",",W2013)+1)+1)+1)),
  IF(OR(ISERROR(VLOOKUP(LEFT(W2013,FIND(",",W2013)-1),MapTable!$A:$A,1,0)),ISERROR(VLOOKUP(TRIM(MID(W2013,FIND(",",W2013)+1,FIND(",",W2013,FIND(",",W2013)+1)-FIND(",",W2013)-1)),MapTable!$A:$A,1,0)),ISERROR(VLOOKUP(TRIM(MID(W2013,FIND(",",W2013,FIND(",",W2013)+1)+1,FIND(",",W2013,FIND(",",W2013,FIND(",",W2013)+1)+1)-FIND(",",W2013,FIND(",",W2013)+1)-1)),MapTable!$A:$A,1,0)),ISERROR(VLOOKUP(TRIM(MID(W2013,FIND(",",W2013,FIND(",",W2013,FIND(",",W2013)+1)+1)+1,999)),MapTable!$A:$A,1,0))),"맵없음",
  ""),
)))))</f>
        <v/>
      </c>
      <c r="AC2013" t="str">
        <f>IF(ISBLANK(AB2013),"",IF(ISERROR(VLOOKUP(AB2013,[3]DropTable!$A:$A,1,0)),"드랍없음",""))</f>
        <v/>
      </c>
      <c r="AE2013" t="str">
        <f>IF(ISBLANK(AD2013),"",IF(ISERROR(VLOOKUP(AD2013,[3]DropTable!$A:$A,1,0)),"드랍없음",""))</f>
        <v/>
      </c>
      <c r="AG2013">
        <v>9.8000000000000007</v>
      </c>
      <c r="AH2013">
        <v>1</v>
      </c>
    </row>
    <row r="2014" spans="1:34" x14ac:dyDescent="0.3">
      <c r="A2014">
        <v>18</v>
      </c>
      <c r="B2014">
        <v>23</v>
      </c>
      <c r="C2014">
        <f>IF(OR($L2014=TRUE,$A2014=0,MOD($A2014,ChapterTable!$S$20)&lt;&gt;0),
MAX(0,INT(($B2014+ChapterTable!$Q$26+VLOOKUP(SUBSTITUTE(C$1,"성장단계","")&amp;"단계오프셋",ChapterTable!$S:$T,2,0))/ChapterTable!$Q$23)),
MAX(0,INT(($B2014+ChapterTable!$S$26+VLOOKUP(SUBSTITUTE(C$1,"성장단계","")&amp;"보스단계오프셋",ChapterTable!$S:$T,2,0))/ChapterTable!$S$23)))</f>
        <v>2</v>
      </c>
      <c r="D2014">
        <f>IF(OR($L2014=TRUE,$A2014=0,MOD($A2014,ChapterTable!$S$20)&lt;&gt;0),
MAX(0,INT(($B2014+ChapterTable!$Q$26+VLOOKUP(SUBSTITUTE(D$1,"성장단계","")&amp;"단계오프셋",ChapterTable!$S:$T,2,0))/ChapterTable!$Q$23)),
MAX(0,INT(($B2014+ChapterTable!$S$26+VLOOKUP(SUBSTITUTE(D$1,"성장단계","")&amp;"보스단계오프셋",ChapterTable!$S:$T,2,0))/ChapterTable!$S$23)))</f>
        <v>2</v>
      </c>
      <c r="E2014" s="1">
        <f ca="1">IF(AND($A2014=0,$B2014=1),
    VLOOKUP(1,ChapterTable!$1:$1048576,MATCH("최종"&amp;SUBSTITUTE(SUBSTITUTE(E$1,"standard",""),"|Float",""),ChapterTable!$1:$1,0),0)*ChapterTable!$Q$17,
  IF(AND($A2014=0,$B2014=0),
    E2015,
  IF($B2014=0,
    VLOOKUP($A2014,ChapterTable!$1:$1048576,MATCH("최종"&amp;SUBSTITUTE(SUBSTITUTE(E$1,"standard",""),"|Float",""),ChapterTable!$1:$1,0),0),
  IF($B2014=1,
    IF($L2014=FALSE,
      VLOOKUP($A2014,ChapterTable!$1:$1048576,MATCH("최종"&amp;SUBSTITUTE(SUBSTITUTE(E$1,"standard",""),"|Float",""),ChapterTable!$1:$1,0),0),
      VLOOKUP($A2014-ChapterTable!$Q$11,ChapterTable!$1:$1048576,MATCH("최종"&amp;SUBSTITUTE(SUBSTITUTE(E$1,"standard",""),"|Float",""),ChapterTable!$1:$1,0),0)*ChapterTable!$Q$14
    ),
  OFFSET(E2014,-$B2014+IF($L2014,1,0),0)*
    (VLOOKUP(SUBSTITUTE(SUBSTITUTE(E$1,"standard",""),"|Float","")&amp;"인게임누적곱배수",ChapterTable!$S:$T,2,0)^C2014
    +VLOOKUP(SUBSTITUTE(SUBSTITUTE(E$1,"standard",""),"|Float","")&amp;"인게임누적합배수",ChapterTable!$S:$T,2,0)*C2014)
  )
  )
  )
)</f>
        <v>170844.30133209229</v>
      </c>
      <c r="F2014" s="1">
        <f ca="1">IF(AND($A2014=0,$B2014=1),
    VLOOKUP(1,ChapterTable!$1:$1048576,MATCH("최종"&amp;SUBSTITUTE(SUBSTITUTE(F$1,"standard",""),"|Float",""),ChapterTable!$1:$1,0),0)*ChapterTable!$Q$17,
  IF(AND($A2014=0,$B2014=0),
    F2015,
  IF($B2014=0,
    VLOOKUP($A2014,ChapterTable!$1:$1048576,MATCH("최종"&amp;SUBSTITUTE(SUBSTITUTE(F$1,"standard",""),"|Float",""),ChapterTable!$1:$1,0),0),
  IF($B2014=1,
    IF($L2014=FALSE,
      VLOOKUP($A2014,ChapterTable!$1:$1048576,MATCH("최종"&amp;SUBSTITUTE(SUBSTITUTE(F$1,"standard",""),"|Float",""),ChapterTable!$1:$1,0),0),
      VLOOKUP($A2014-ChapterTable!$Q$11,ChapterTable!$1:$1048576,MATCH("최종"&amp;SUBSTITUTE(SUBSTITUTE(F$1,"standard",""),"|Float",""),ChapterTable!$1:$1,0),0)*ChapterTable!$Q$14
    ),
  OFFSET(F2014,-$B2014+IF($L2014,1,0),0)*
    (VLOOKUP(SUBSTITUTE(SUBSTITUTE(F$1,"standard",""),"|Float","")&amp;"인게임누적곱배수",ChapterTable!$S:$T,2,0)^D2014
    +VLOOKUP(SUBSTITUTE(SUBSTITUTE(F$1,"standard",""),"|Float","")&amp;"인게임누적합배수",ChapterTable!$S:$T,2,0)*D2014)
  )
  )
  )
)</f>
        <v>78164.059432983398</v>
      </c>
      <c r="G2014" t="s">
        <v>76</v>
      </c>
      <c r="J2014" t="str">
        <f>IF(ISBLANK(I2014),"",
IFERROR(VLOOKUP(I2014,[1]StringTable!$1:$1048576,MATCH([1]StringTable!$B$1,[1]StringTable!$1:$1,0),0),
IFERROR(VLOOKUP(I2014,[1]InApkStringTable!$1:$1048576,MATCH([1]InApkStringTable!$B$1,[1]InApkStringTable!$1:$1,0),0),
"스트링없음")))</f>
        <v/>
      </c>
      <c r="L2014" t="b">
        <v>1</v>
      </c>
      <c r="N2014" t="str">
        <f>IF(ISBLANK(M2014),"",IF(ISERROR(VLOOKUP(M2014,MapTable!$A:$A,1,0)),"맵없음",""))</f>
        <v/>
      </c>
      <c r="O2014">
        <f t="shared" si="125"/>
        <v>3</v>
      </c>
      <c r="Q2014">
        <f t="shared" si="126"/>
        <v>3</v>
      </c>
      <c r="R2014" t="b">
        <f t="shared" ca="1" si="127"/>
        <v>0</v>
      </c>
      <c r="T2014" t="b">
        <f t="shared" ca="1" si="128"/>
        <v>0</v>
      </c>
      <c r="X2014" t="str">
        <f>IF(ISBLANK(W2014),"",
IF(ISERROR(FIND(",",W2014)),
  IF(ISERROR(VLOOKUP(W2014,MapTable!$A:$A,1,0)),"맵없음",
  ""),
IF(ISERROR(FIND(",",W2014,FIND(",",W2014)+1)),
  IF(OR(ISERROR(VLOOKUP(LEFT(W2014,FIND(",",W2014)-1),MapTable!$A:$A,1,0)),ISERROR(VLOOKUP(TRIM(MID(W2014,FIND(",",W2014)+1,999)),MapTable!$A:$A,1,0))),"맵없음",
  ""),
IF(ISERROR(FIND(",",W2014,FIND(",",W2014,FIND(",",W2014)+1)+1)),
  IF(OR(ISERROR(VLOOKUP(LEFT(W2014,FIND(",",W2014)-1),MapTable!$A:$A,1,0)),ISERROR(VLOOKUP(TRIM(MID(W2014,FIND(",",W2014)+1,FIND(",",W2014,FIND(",",W2014)+1)-FIND(",",W2014)-1)),MapTable!$A:$A,1,0)),ISERROR(VLOOKUP(TRIM(MID(W2014,FIND(",",W2014,FIND(",",W2014)+1)+1,999)),MapTable!$A:$A,1,0))),"맵없음",
  ""),
IF(ISERROR(FIND(",",W2014,FIND(",",W2014,FIND(",",W2014,FIND(",",W2014)+1)+1)+1)),
  IF(OR(ISERROR(VLOOKUP(LEFT(W2014,FIND(",",W2014)-1),MapTable!$A:$A,1,0)),ISERROR(VLOOKUP(TRIM(MID(W2014,FIND(",",W2014)+1,FIND(",",W2014,FIND(",",W2014)+1)-FIND(",",W2014)-1)),MapTable!$A:$A,1,0)),ISERROR(VLOOKUP(TRIM(MID(W2014,FIND(",",W2014,FIND(",",W2014)+1)+1,FIND(",",W2014,FIND(",",W2014,FIND(",",W2014)+1)+1)-FIND(",",W2014,FIND(",",W2014)+1)-1)),MapTable!$A:$A,1,0)),ISERROR(VLOOKUP(TRIM(MID(W2014,FIND(",",W2014,FIND(",",W2014,FIND(",",W2014)+1)+1)+1,999)),MapTable!$A:$A,1,0))),"맵없음",
  ""),
)))))</f>
        <v/>
      </c>
      <c r="AC2014" t="str">
        <f>IF(ISBLANK(AB2014),"",IF(ISERROR(VLOOKUP(AB2014,[3]DropTable!$A:$A,1,0)),"드랍없음",""))</f>
        <v/>
      </c>
      <c r="AE2014" t="str">
        <f>IF(ISBLANK(AD2014),"",IF(ISERROR(VLOOKUP(AD2014,[3]DropTable!$A:$A,1,0)),"드랍없음",""))</f>
        <v/>
      </c>
      <c r="AG2014">
        <v>9.8000000000000007</v>
      </c>
      <c r="AH2014">
        <v>1</v>
      </c>
    </row>
    <row r="2015" spans="1:34" x14ac:dyDescent="0.3">
      <c r="A2015">
        <v>18</v>
      </c>
      <c r="B2015">
        <v>24</v>
      </c>
      <c r="C2015">
        <f>IF(OR($L2015=TRUE,$A2015=0,MOD($A2015,ChapterTable!$S$20)&lt;&gt;0),
MAX(0,INT(($B2015+ChapterTable!$Q$26+VLOOKUP(SUBSTITUTE(C$1,"성장단계","")&amp;"단계오프셋",ChapterTable!$S:$T,2,0))/ChapterTable!$Q$23)),
MAX(0,INT(($B2015+ChapterTable!$S$26+VLOOKUP(SUBSTITUTE(C$1,"성장단계","")&amp;"보스단계오프셋",ChapterTable!$S:$T,2,0))/ChapterTable!$S$23)))</f>
        <v>2</v>
      </c>
      <c r="D2015">
        <f>IF(OR($L2015=TRUE,$A2015=0,MOD($A2015,ChapterTable!$S$20)&lt;&gt;0),
MAX(0,INT(($B2015+ChapterTable!$Q$26+VLOOKUP(SUBSTITUTE(D$1,"성장단계","")&amp;"단계오프셋",ChapterTable!$S:$T,2,0))/ChapterTable!$Q$23)),
MAX(0,INT(($B2015+ChapterTable!$S$26+VLOOKUP(SUBSTITUTE(D$1,"성장단계","")&amp;"보스단계오프셋",ChapterTable!$S:$T,2,0))/ChapterTable!$S$23)))</f>
        <v>2</v>
      </c>
      <c r="E2015" s="1">
        <f ca="1">IF(AND($A2015=0,$B2015=1),
    VLOOKUP(1,ChapterTable!$1:$1048576,MATCH("최종"&amp;SUBSTITUTE(SUBSTITUTE(E$1,"standard",""),"|Float",""),ChapterTable!$1:$1,0),0)*ChapterTable!$Q$17,
  IF(AND($A2015=0,$B2015=0),
    E2016,
  IF($B2015=0,
    VLOOKUP($A2015,ChapterTable!$1:$1048576,MATCH("최종"&amp;SUBSTITUTE(SUBSTITUTE(E$1,"standard",""),"|Float",""),ChapterTable!$1:$1,0),0),
  IF($B2015=1,
    IF($L2015=FALSE,
      VLOOKUP($A2015,ChapterTable!$1:$1048576,MATCH("최종"&amp;SUBSTITUTE(SUBSTITUTE(E$1,"standard",""),"|Float",""),ChapterTable!$1:$1,0),0),
      VLOOKUP($A2015-ChapterTable!$Q$11,ChapterTable!$1:$1048576,MATCH("최종"&amp;SUBSTITUTE(SUBSTITUTE(E$1,"standard",""),"|Float",""),ChapterTable!$1:$1,0),0)*ChapterTable!$Q$14
    ),
  OFFSET(E2015,-$B2015+IF($L2015,1,0),0)*
    (VLOOKUP(SUBSTITUTE(SUBSTITUTE(E$1,"standard",""),"|Float","")&amp;"인게임누적곱배수",ChapterTable!$S:$T,2,0)^C2015
    +VLOOKUP(SUBSTITUTE(SUBSTITUTE(E$1,"standard",""),"|Float","")&amp;"인게임누적합배수",ChapterTable!$S:$T,2,0)*C2015)
  )
  )
  )
)</f>
        <v>170844.30133209229</v>
      </c>
      <c r="F2015" s="1">
        <f ca="1">IF(AND($A2015=0,$B2015=1),
    VLOOKUP(1,ChapterTable!$1:$1048576,MATCH("최종"&amp;SUBSTITUTE(SUBSTITUTE(F$1,"standard",""),"|Float",""),ChapterTable!$1:$1,0),0)*ChapterTable!$Q$17,
  IF(AND($A2015=0,$B2015=0),
    F2016,
  IF($B2015=0,
    VLOOKUP($A2015,ChapterTable!$1:$1048576,MATCH("최종"&amp;SUBSTITUTE(SUBSTITUTE(F$1,"standard",""),"|Float",""),ChapterTable!$1:$1,0),0),
  IF($B2015=1,
    IF($L2015=FALSE,
      VLOOKUP($A2015,ChapterTable!$1:$1048576,MATCH("최종"&amp;SUBSTITUTE(SUBSTITUTE(F$1,"standard",""),"|Float",""),ChapterTable!$1:$1,0),0),
      VLOOKUP($A2015-ChapterTable!$Q$11,ChapterTable!$1:$1048576,MATCH("최종"&amp;SUBSTITUTE(SUBSTITUTE(F$1,"standard",""),"|Float",""),ChapterTable!$1:$1,0),0)*ChapterTable!$Q$14
    ),
  OFFSET(F2015,-$B2015+IF($L2015,1,0),0)*
    (VLOOKUP(SUBSTITUTE(SUBSTITUTE(F$1,"standard",""),"|Float","")&amp;"인게임누적곱배수",ChapterTable!$S:$T,2,0)^D2015
    +VLOOKUP(SUBSTITUTE(SUBSTITUTE(F$1,"standard",""),"|Float","")&amp;"인게임누적합배수",ChapterTable!$S:$T,2,0)*D2015)
  )
  )
  )
)</f>
        <v>78164.059432983398</v>
      </c>
      <c r="G2015" t="s">
        <v>76</v>
      </c>
      <c r="J2015" t="str">
        <f>IF(ISBLANK(I2015),"",
IFERROR(VLOOKUP(I2015,[1]StringTable!$1:$1048576,MATCH([1]StringTable!$B$1,[1]StringTable!$1:$1,0),0),
IFERROR(VLOOKUP(I2015,[1]InApkStringTable!$1:$1048576,MATCH([1]InApkStringTable!$B$1,[1]InApkStringTable!$1:$1,0),0),
"스트링없음")))</f>
        <v/>
      </c>
      <c r="L2015" t="b">
        <v>1</v>
      </c>
      <c r="N2015" t="str">
        <f>IF(ISBLANK(M2015),"",IF(ISERROR(VLOOKUP(M2015,MapTable!$A:$A,1,0)),"맵없음",""))</f>
        <v/>
      </c>
      <c r="O2015">
        <f t="shared" si="125"/>
        <v>3</v>
      </c>
      <c r="Q2015">
        <f t="shared" si="126"/>
        <v>3</v>
      </c>
      <c r="R2015" t="b">
        <f t="shared" ca="1" si="127"/>
        <v>0</v>
      </c>
      <c r="T2015" t="b">
        <f t="shared" ca="1" si="128"/>
        <v>0</v>
      </c>
      <c r="X2015" t="str">
        <f>IF(ISBLANK(W2015),"",
IF(ISERROR(FIND(",",W2015)),
  IF(ISERROR(VLOOKUP(W2015,MapTable!$A:$A,1,0)),"맵없음",
  ""),
IF(ISERROR(FIND(",",W2015,FIND(",",W2015)+1)),
  IF(OR(ISERROR(VLOOKUP(LEFT(W2015,FIND(",",W2015)-1),MapTable!$A:$A,1,0)),ISERROR(VLOOKUP(TRIM(MID(W2015,FIND(",",W2015)+1,999)),MapTable!$A:$A,1,0))),"맵없음",
  ""),
IF(ISERROR(FIND(",",W2015,FIND(",",W2015,FIND(",",W2015)+1)+1)),
  IF(OR(ISERROR(VLOOKUP(LEFT(W2015,FIND(",",W2015)-1),MapTable!$A:$A,1,0)),ISERROR(VLOOKUP(TRIM(MID(W2015,FIND(",",W2015)+1,FIND(",",W2015,FIND(",",W2015)+1)-FIND(",",W2015)-1)),MapTable!$A:$A,1,0)),ISERROR(VLOOKUP(TRIM(MID(W2015,FIND(",",W2015,FIND(",",W2015)+1)+1,999)),MapTable!$A:$A,1,0))),"맵없음",
  ""),
IF(ISERROR(FIND(",",W2015,FIND(",",W2015,FIND(",",W2015,FIND(",",W2015)+1)+1)+1)),
  IF(OR(ISERROR(VLOOKUP(LEFT(W2015,FIND(",",W2015)-1),MapTable!$A:$A,1,0)),ISERROR(VLOOKUP(TRIM(MID(W2015,FIND(",",W2015)+1,FIND(",",W2015,FIND(",",W2015)+1)-FIND(",",W2015)-1)),MapTable!$A:$A,1,0)),ISERROR(VLOOKUP(TRIM(MID(W2015,FIND(",",W2015,FIND(",",W2015)+1)+1,FIND(",",W2015,FIND(",",W2015,FIND(",",W2015)+1)+1)-FIND(",",W2015,FIND(",",W2015)+1)-1)),MapTable!$A:$A,1,0)),ISERROR(VLOOKUP(TRIM(MID(W2015,FIND(",",W2015,FIND(",",W2015,FIND(",",W2015)+1)+1)+1,999)),MapTable!$A:$A,1,0))),"맵없음",
  ""),
)))))</f>
        <v/>
      </c>
      <c r="AC2015" t="str">
        <f>IF(ISBLANK(AB2015),"",IF(ISERROR(VLOOKUP(AB2015,[3]DropTable!$A:$A,1,0)),"드랍없음",""))</f>
        <v/>
      </c>
      <c r="AE2015" t="str">
        <f>IF(ISBLANK(AD2015),"",IF(ISERROR(VLOOKUP(AD2015,[3]DropTable!$A:$A,1,0)),"드랍없음",""))</f>
        <v/>
      </c>
      <c r="AG2015">
        <v>9.8000000000000007</v>
      </c>
      <c r="AH2015">
        <v>1</v>
      </c>
    </row>
    <row r="2016" spans="1:34" x14ac:dyDescent="0.3">
      <c r="A2016">
        <v>18</v>
      </c>
      <c r="B2016">
        <v>25</v>
      </c>
      <c r="C2016">
        <f>IF(OR($L2016=TRUE,$A2016=0,MOD($A2016,ChapterTable!$S$20)&lt;&gt;0),
MAX(0,INT(($B2016+ChapterTable!$Q$26+VLOOKUP(SUBSTITUTE(C$1,"성장단계","")&amp;"단계오프셋",ChapterTable!$S:$T,2,0))/ChapterTable!$Q$23)),
MAX(0,INT(($B2016+ChapterTable!$S$26+VLOOKUP(SUBSTITUTE(C$1,"성장단계","")&amp;"보스단계오프셋",ChapterTable!$S:$T,2,0))/ChapterTable!$S$23)))</f>
        <v>2</v>
      </c>
      <c r="D2016">
        <f>IF(OR($L2016=TRUE,$A2016=0,MOD($A2016,ChapterTable!$S$20)&lt;&gt;0),
MAX(0,INT(($B2016+ChapterTable!$Q$26+VLOOKUP(SUBSTITUTE(D$1,"성장단계","")&amp;"단계오프셋",ChapterTable!$S:$T,2,0))/ChapterTable!$Q$23)),
MAX(0,INT(($B2016+ChapterTable!$S$26+VLOOKUP(SUBSTITUTE(D$1,"성장단계","")&amp;"보스단계오프셋",ChapterTable!$S:$T,2,0))/ChapterTable!$S$23)))</f>
        <v>2</v>
      </c>
      <c r="E2016" s="1">
        <f ca="1">IF(AND($A2016=0,$B2016=1),
    VLOOKUP(1,ChapterTable!$1:$1048576,MATCH("최종"&amp;SUBSTITUTE(SUBSTITUTE(E$1,"standard",""),"|Float",""),ChapterTable!$1:$1,0),0)*ChapterTable!$Q$17,
  IF(AND($A2016=0,$B2016=0),
    E2017,
  IF($B2016=0,
    VLOOKUP($A2016,ChapterTable!$1:$1048576,MATCH("최종"&amp;SUBSTITUTE(SUBSTITUTE(E$1,"standard",""),"|Float",""),ChapterTable!$1:$1,0),0),
  IF($B2016=1,
    IF($L2016=FALSE,
      VLOOKUP($A2016,ChapterTable!$1:$1048576,MATCH("최종"&amp;SUBSTITUTE(SUBSTITUTE(E$1,"standard",""),"|Float",""),ChapterTable!$1:$1,0),0),
      VLOOKUP($A2016-ChapterTable!$Q$11,ChapterTable!$1:$1048576,MATCH("최종"&amp;SUBSTITUTE(SUBSTITUTE(E$1,"standard",""),"|Float",""),ChapterTable!$1:$1,0),0)*ChapterTable!$Q$14
    ),
  OFFSET(E2016,-$B2016+IF($L2016,1,0),0)*
    (VLOOKUP(SUBSTITUTE(SUBSTITUTE(E$1,"standard",""),"|Float","")&amp;"인게임누적곱배수",ChapterTable!$S:$T,2,0)^C2016
    +VLOOKUP(SUBSTITUTE(SUBSTITUTE(E$1,"standard",""),"|Float","")&amp;"인게임누적합배수",ChapterTable!$S:$T,2,0)*C2016)
  )
  )
  )
)</f>
        <v>170844.30133209229</v>
      </c>
      <c r="F2016" s="1">
        <f ca="1">IF(AND($A2016=0,$B2016=1),
    VLOOKUP(1,ChapterTable!$1:$1048576,MATCH("최종"&amp;SUBSTITUTE(SUBSTITUTE(F$1,"standard",""),"|Float",""),ChapterTable!$1:$1,0),0)*ChapterTable!$Q$17,
  IF(AND($A2016=0,$B2016=0),
    F2017,
  IF($B2016=0,
    VLOOKUP($A2016,ChapterTable!$1:$1048576,MATCH("최종"&amp;SUBSTITUTE(SUBSTITUTE(F$1,"standard",""),"|Float",""),ChapterTable!$1:$1,0),0),
  IF($B2016=1,
    IF($L2016=FALSE,
      VLOOKUP($A2016,ChapterTable!$1:$1048576,MATCH("최종"&amp;SUBSTITUTE(SUBSTITUTE(F$1,"standard",""),"|Float",""),ChapterTable!$1:$1,0),0),
      VLOOKUP($A2016-ChapterTable!$Q$11,ChapterTable!$1:$1048576,MATCH("최종"&amp;SUBSTITUTE(SUBSTITUTE(F$1,"standard",""),"|Float",""),ChapterTable!$1:$1,0),0)*ChapterTable!$Q$14
    ),
  OFFSET(F2016,-$B2016+IF($L2016,1,0),0)*
    (VLOOKUP(SUBSTITUTE(SUBSTITUTE(F$1,"standard",""),"|Float","")&amp;"인게임누적곱배수",ChapterTable!$S:$T,2,0)^D2016
    +VLOOKUP(SUBSTITUTE(SUBSTITUTE(F$1,"standard",""),"|Float","")&amp;"인게임누적합배수",ChapterTable!$S:$T,2,0)*D2016)
  )
  )
  )
)</f>
        <v>78164.059432983398</v>
      </c>
      <c r="G2016" t="s">
        <v>76</v>
      </c>
      <c r="J2016" t="str">
        <f>IF(ISBLANK(I2016),"",
IFERROR(VLOOKUP(I2016,[1]StringTable!$1:$1048576,MATCH([1]StringTable!$B$1,[1]StringTable!$1:$1,0),0),
IFERROR(VLOOKUP(I2016,[1]InApkStringTable!$1:$1048576,MATCH([1]InApkStringTable!$B$1,[1]InApkStringTable!$1:$1,0),0),
"스트링없음")))</f>
        <v/>
      </c>
      <c r="L2016" t="b">
        <v>1</v>
      </c>
      <c r="N2016" t="str">
        <f>IF(ISBLANK(M2016),"",IF(ISERROR(VLOOKUP(M2016,MapTable!$A:$A,1,0)),"맵없음",""))</f>
        <v/>
      </c>
      <c r="O2016">
        <f t="shared" si="125"/>
        <v>11</v>
      </c>
      <c r="Q2016">
        <f t="shared" si="126"/>
        <v>11</v>
      </c>
      <c r="R2016" t="b">
        <f t="shared" ca="1" si="127"/>
        <v>0</v>
      </c>
      <c r="T2016" t="b">
        <f t="shared" ca="1" si="128"/>
        <v>0</v>
      </c>
      <c r="X2016" t="str">
        <f>IF(ISBLANK(W2016),"",
IF(ISERROR(FIND(",",W2016)),
  IF(ISERROR(VLOOKUP(W2016,MapTable!$A:$A,1,0)),"맵없음",
  ""),
IF(ISERROR(FIND(",",W2016,FIND(",",W2016)+1)),
  IF(OR(ISERROR(VLOOKUP(LEFT(W2016,FIND(",",W2016)-1),MapTable!$A:$A,1,0)),ISERROR(VLOOKUP(TRIM(MID(W2016,FIND(",",W2016)+1,999)),MapTable!$A:$A,1,0))),"맵없음",
  ""),
IF(ISERROR(FIND(",",W2016,FIND(",",W2016,FIND(",",W2016)+1)+1)),
  IF(OR(ISERROR(VLOOKUP(LEFT(W2016,FIND(",",W2016)-1),MapTable!$A:$A,1,0)),ISERROR(VLOOKUP(TRIM(MID(W2016,FIND(",",W2016)+1,FIND(",",W2016,FIND(",",W2016)+1)-FIND(",",W2016)-1)),MapTable!$A:$A,1,0)),ISERROR(VLOOKUP(TRIM(MID(W2016,FIND(",",W2016,FIND(",",W2016)+1)+1,999)),MapTable!$A:$A,1,0))),"맵없음",
  ""),
IF(ISERROR(FIND(",",W2016,FIND(",",W2016,FIND(",",W2016,FIND(",",W2016)+1)+1)+1)),
  IF(OR(ISERROR(VLOOKUP(LEFT(W2016,FIND(",",W2016)-1),MapTable!$A:$A,1,0)),ISERROR(VLOOKUP(TRIM(MID(W2016,FIND(",",W2016)+1,FIND(",",W2016,FIND(",",W2016)+1)-FIND(",",W2016)-1)),MapTable!$A:$A,1,0)),ISERROR(VLOOKUP(TRIM(MID(W2016,FIND(",",W2016,FIND(",",W2016)+1)+1,FIND(",",W2016,FIND(",",W2016,FIND(",",W2016)+1)+1)-FIND(",",W2016,FIND(",",W2016)+1)-1)),MapTable!$A:$A,1,0)),ISERROR(VLOOKUP(TRIM(MID(W2016,FIND(",",W2016,FIND(",",W2016,FIND(",",W2016)+1)+1)+1,999)),MapTable!$A:$A,1,0))),"맵없음",
  ""),
)))))</f>
        <v/>
      </c>
      <c r="AC2016" t="str">
        <f>IF(ISBLANK(AB2016),"",IF(ISERROR(VLOOKUP(AB2016,[3]DropTable!$A:$A,1,0)),"드랍없음",""))</f>
        <v/>
      </c>
      <c r="AE2016" t="str">
        <f>IF(ISBLANK(AD2016),"",IF(ISERROR(VLOOKUP(AD2016,[3]DropTable!$A:$A,1,0)),"드랍없음",""))</f>
        <v/>
      </c>
      <c r="AG2016">
        <v>9.8000000000000007</v>
      </c>
      <c r="AH2016">
        <v>1</v>
      </c>
    </row>
    <row r="2017" spans="1:34" x14ac:dyDescent="0.3">
      <c r="A2017">
        <v>18</v>
      </c>
      <c r="B2017">
        <v>26</v>
      </c>
      <c r="C2017">
        <f>IF(OR($L2017=TRUE,$A2017=0,MOD($A2017,ChapterTable!$S$20)&lt;&gt;0),
MAX(0,INT(($B2017+ChapterTable!$Q$26+VLOOKUP(SUBSTITUTE(C$1,"성장단계","")&amp;"단계오프셋",ChapterTable!$S:$T,2,0))/ChapterTable!$Q$23)),
MAX(0,INT(($B2017+ChapterTable!$S$26+VLOOKUP(SUBSTITUTE(C$1,"성장단계","")&amp;"보스단계오프셋",ChapterTable!$S:$T,2,0))/ChapterTable!$S$23)))</f>
        <v>3</v>
      </c>
      <c r="D2017">
        <f>IF(OR($L2017=TRUE,$A2017=0,MOD($A2017,ChapterTable!$S$20)&lt;&gt;0),
MAX(0,INT(($B2017+ChapterTable!$Q$26+VLOOKUP(SUBSTITUTE(D$1,"성장단계","")&amp;"단계오프셋",ChapterTable!$S:$T,2,0))/ChapterTable!$Q$23)),
MAX(0,INT(($B2017+ChapterTable!$S$26+VLOOKUP(SUBSTITUTE(D$1,"성장단계","")&amp;"보스단계오프셋",ChapterTable!$S:$T,2,0))/ChapterTable!$S$23)))</f>
        <v>2</v>
      </c>
      <c r="E2017" s="1">
        <f ca="1">IF(AND($A2017=0,$B2017=1),
    VLOOKUP(1,ChapterTable!$1:$1048576,MATCH("최종"&amp;SUBSTITUTE(SUBSTITUTE(E$1,"standard",""),"|Float",""),ChapterTable!$1:$1,0),0)*ChapterTable!$Q$17,
  IF(AND($A2017=0,$B2017=0),
    E2018,
  IF($B2017=0,
    VLOOKUP($A2017,ChapterTable!$1:$1048576,MATCH("최종"&amp;SUBSTITUTE(SUBSTITUTE(E$1,"standard",""),"|Float",""),ChapterTable!$1:$1,0),0),
  IF($B2017=1,
    IF($L2017=FALSE,
      VLOOKUP($A2017,ChapterTable!$1:$1048576,MATCH("최종"&amp;SUBSTITUTE(SUBSTITUTE(E$1,"standard",""),"|Float",""),ChapterTable!$1:$1,0),0),
      VLOOKUP($A2017-ChapterTable!$Q$11,ChapterTable!$1:$1048576,MATCH("최종"&amp;SUBSTITUTE(SUBSTITUTE(E$1,"standard",""),"|Float",""),ChapterTable!$1:$1,0),0)*ChapterTable!$Q$14
    ),
  OFFSET(E2017,-$B2017+IF($L2017,1,0),0)*
    (VLOOKUP(SUBSTITUTE(SUBSTITUTE(E$1,"standard",""),"|Float","")&amp;"인게임누적곱배수",ChapterTable!$S:$T,2,0)^C2017
    +VLOOKUP(SUBSTITUTE(SUBSTITUTE(E$1,"standard",""),"|Float","")&amp;"인게임누적합배수",ChapterTable!$S:$T,2,0)*C2017)
  )
  )
  )
)</f>
        <v>206018.12807693481</v>
      </c>
      <c r="F2017" s="1">
        <f ca="1">IF(AND($A2017=0,$B2017=1),
    VLOOKUP(1,ChapterTable!$1:$1048576,MATCH("최종"&amp;SUBSTITUTE(SUBSTITUTE(F$1,"standard",""),"|Float",""),ChapterTable!$1:$1,0),0)*ChapterTable!$Q$17,
  IF(AND($A2017=0,$B2017=0),
    F2018,
  IF($B2017=0,
    VLOOKUP($A2017,ChapterTable!$1:$1048576,MATCH("최종"&amp;SUBSTITUTE(SUBSTITUTE(F$1,"standard",""),"|Float",""),ChapterTable!$1:$1,0),0),
  IF($B2017=1,
    IF($L2017=FALSE,
      VLOOKUP($A2017,ChapterTable!$1:$1048576,MATCH("최종"&amp;SUBSTITUTE(SUBSTITUTE(F$1,"standard",""),"|Float",""),ChapterTable!$1:$1,0),0),
      VLOOKUP($A2017-ChapterTable!$Q$11,ChapterTable!$1:$1048576,MATCH("최종"&amp;SUBSTITUTE(SUBSTITUTE(F$1,"standard",""),"|Float",""),ChapterTable!$1:$1,0),0)*ChapterTable!$Q$14
    ),
  OFFSET(F2017,-$B2017+IF($L2017,1,0),0)*
    (VLOOKUP(SUBSTITUTE(SUBSTITUTE(F$1,"standard",""),"|Float","")&amp;"인게임누적곱배수",ChapterTable!$S:$T,2,0)^D2017
    +VLOOKUP(SUBSTITUTE(SUBSTITUTE(F$1,"standard",""),"|Float","")&amp;"인게임누적합배수",ChapterTable!$S:$T,2,0)*D2017)
  )
  )
  )
)</f>
        <v>78164.059432983398</v>
      </c>
      <c r="G2017" t="s">
        <v>76</v>
      </c>
      <c r="J2017" t="str">
        <f>IF(ISBLANK(I2017),"",
IFERROR(VLOOKUP(I2017,[1]StringTable!$1:$1048576,MATCH([1]StringTable!$B$1,[1]StringTable!$1:$1,0),0),
IFERROR(VLOOKUP(I2017,[1]InApkStringTable!$1:$1048576,MATCH([1]InApkStringTable!$B$1,[1]InApkStringTable!$1:$1,0),0),
"스트링없음")))</f>
        <v/>
      </c>
      <c r="L2017" t="b">
        <v>1</v>
      </c>
      <c r="N2017" t="str">
        <f>IF(ISBLANK(M2017),"",IF(ISERROR(VLOOKUP(M2017,MapTable!$A:$A,1,0)),"맵없음",""))</f>
        <v/>
      </c>
      <c r="O2017">
        <f t="shared" si="125"/>
        <v>3</v>
      </c>
      <c r="Q2017">
        <f t="shared" si="126"/>
        <v>3</v>
      </c>
      <c r="R2017" t="b">
        <f t="shared" ca="1" si="127"/>
        <v>0</v>
      </c>
      <c r="T2017" t="b">
        <f t="shared" ca="1" si="128"/>
        <v>0</v>
      </c>
      <c r="X2017" t="str">
        <f>IF(ISBLANK(W2017),"",
IF(ISERROR(FIND(",",W2017)),
  IF(ISERROR(VLOOKUP(W2017,MapTable!$A:$A,1,0)),"맵없음",
  ""),
IF(ISERROR(FIND(",",W2017,FIND(",",W2017)+1)),
  IF(OR(ISERROR(VLOOKUP(LEFT(W2017,FIND(",",W2017)-1),MapTable!$A:$A,1,0)),ISERROR(VLOOKUP(TRIM(MID(W2017,FIND(",",W2017)+1,999)),MapTable!$A:$A,1,0))),"맵없음",
  ""),
IF(ISERROR(FIND(",",W2017,FIND(",",W2017,FIND(",",W2017)+1)+1)),
  IF(OR(ISERROR(VLOOKUP(LEFT(W2017,FIND(",",W2017)-1),MapTable!$A:$A,1,0)),ISERROR(VLOOKUP(TRIM(MID(W2017,FIND(",",W2017)+1,FIND(",",W2017,FIND(",",W2017)+1)-FIND(",",W2017)-1)),MapTable!$A:$A,1,0)),ISERROR(VLOOKUP(TRIM(MID(W2017,FIND(",",W2017,FIND(",",W2017)+1)+1,999)),MapTable!$A:$A,1,0))),"맵없음",
  ""),
IF(ISERROR(FIND(",",W2017,FIND(",",W2017,FIND(",",W2017,FIND(",",W2017)+1)+1)+1)),
  IF(OR(ISERROR(VLOOKUP(LEFT(W2017,FIND(",",W2017)-1),MapTable!$A:$A,1,0)),ISERROR(VLOOKUP(TRIM(MID(W2017,FIND(",",W2017)+1,FIND(",",W2017,FIND(",",W2017)+1)-FIND(",",W2017)-1)),MapTable!$A:$A,1,0)),ISERROR(VLOOKUP(TRIM(MID(W2017,FIND(",",W2017,FIND(",",W2017)+1)+1,FIND(",",W2017,FIND(",",W2017,FIND(",",W2017)+1)+1)-FIND(",",W2017,FIND(",",W2017)+1)-1)),MapTable!$A:$A,1,0)),ISERROR(VLOOKUP(TRIM(MID(W2017,FIND(",",W2017,FIND(",",W2017,FIND(",",W2017)+1)+1)+1,999)),MapTable!$A:$A,1,0))),"맵없음",
  ""),
)))))</f>
        <v/>
      </c>
      <c r="AC2017" t="str">
        <f>IF(ISBLANK(AB2017),"",IF(ISERROR(VLOOKUP(AB2017,[3]DropTable!$A:$A,1,0)),"드랍없음",""))</f>
        <v/>
      </c>
      <c r="AE2017" t="str">
        <f>IF(ISBLANK(AD2017),"",IF(ISERROR(VLOOKUP(AD2017,[3]DropTable!$A:$A,1,0)),"드랍없음",""))</f>
        <v/>
      </c>
      <c r="AG2017">
        <v>9.8000000000000007</v>
      </c>
      <c r="AH2017">
        <v>1</v>
      </c>
    </row>
    <row r="2018" spans="1:34" x14ac:dyDescent="0.3">
      <c r="A2018">
        <v>18</v>
      </c>
      <c r="B2018">
        <v>27</v>
      </c>
      <c r="C2018">
        <f>IF(OR($L2018=TRUE,$A2018=0,MOD($A2018,ChapterTable!$S$20)&lt;&gt;0),
MAX(0,INT(($B2018+ChapterTable!$Q$26+VLOOKUP(SUBSTITUTE(C$1,"성장단계","")&amp;"단계오프셋",ChapterTable!$S:$T,2,0))/ChapterTable!$Q$23)),
MAX(0,INT(($B2018+ChapterTable!$S$26+VLOOKUP(SUBSTITUTE(C$1,"성장단계","")&amp;"보스단계오프셋",ChapterTable!$S:$T,2,0))/ChapterTable!$S$23)))</f>
        <v>3</v>
      </c>
      <c r="D2018">
        <f>IF(OR($L2018=TRUE,$A2018=0,MOD($A2018,ChapterTable!$S$20)&lt;&gt;0),
MAX(0,INT(($B2018+ChapterTable!$Q$26+VLOOKUP(SUBSTITUTE(D$1,"성장단계","")&amp;"단계오프셋",ChapterTable!$S:$T,2,0))/ChapterTable!$Q$23)),
MAX(0,INT(($B2018+ChapterTable!$S$26+VLOOKUP(SUBSTITUTE(D$1,"성장단계","")&amp;"보스단계오프셋",ChapterTable!$S:$T,2,0))/ChapterTable!$S$23)))</f>
        <v>2</v>
      </c>
      <c r="E2018" s="1">
        <f ca="1">IF(AND($A2018=0,$B2018=1),
    VLOOKUP(1,ChapterTable!$1:$1048576,MATCH("최종"&amp;SUBSTITUTE(SUBSTITUTE(E$1,"standard",""),"|Float",""),ChapterTable!$1:$1,0),0)*ChapterTable!$Q$17,
  IF(AND($A2018=0,$B2018=0),
    E2019,
  IF($B2018=0,
    VLOOKUP($A2018,ChapterTable!$1:$1048576,MATCH("최종"&amp;SUBSTITUTE(SUBSTITUTE(E$1,"standard",""),"|Float",""),ChapterTable!$1:$1,0),0),
  IF($B2018=1,
    IF($L2018=FALSE,
      VLOOKUP($A2018,ChapterTable!$1:$1048576,MATCH("최종"&amp;SUBSTITUTE(SUBSTITUTE(E$1,"standard",""),"|Float",""),ChapterTable!$1:$1,0),0),
      VLOOKUP($A2018-ChapterTable!$Q$11,ChapterTable!$1:$1048576,MATCH("최종"&amp;SUBSTITUTE(SUBSTITUTE(E$1,"standard",""),"|Float",""),ChapterTable!$1:$1,0),0)*ChapterTable!$Q$14
    ),
  OFFSET(E2018,-$B2018+IF($L2018,1,0),0)*
    (VLOOKUP(SUBSTITUTE(SUBSTITUTE(E$1,"standard",""),"|Float","")&amp;"인게임누적곱배수",ChapterTable!$S:$T,2,0)^C2018
    +VLOOKUP(SUBSTITUTE(SUBSTITUTE(E$1,"standard",""),"|Float","")&amp;"인게임누적합배수",ChapterTable!$S:$T,2,0)*C2018)
  )
  )
  )
)</f>
        <v>206018.12807693481</v>
      </c>
      <c r="F2018" s="1">
        <f ca="1">IF(AND($A2018=0,$B2018=1),
    VLOOKUP(1,ChapterTable!$1:$1048576,MATCH("최종"&amp;SUBSTITUTE(SUBSTITUTE(F$1,"standard",""),"|Float",""),ChapterTable!$1:$1,0),0)*ChapterTable!$Q$17,
  IF(AND($A2018=0,$B2018=0),
    F2019,
  IF($B2018=0,
    VLOOKUP($A2018,ChapterTable!$1:$1048576,MATCH("최종"&amp;SUBSTITUTE(SUBSTITUTE(F$1,"standard",""),"|Float",""),ChapterTable!$1:$1,0),0),
  IF($B2018=1,
    IF($L2018=FALSE,
      VLOOKUP($A2018,ChapterTable!$1:$1048576,MATCH("최종"&amp;SUBSTITUTE(SUBSTITUTE(F$1,"standard",""),"|Float",""),ChapterTable!$1:$1,0),0),
      VLOOKUP($A2018-ChapterTable!$Q$11,ChapterTable!$1:$1048576,MATCH("최종"&amp;SUBSTITUTE(SUBSTITUTE(F$1,"standard",""),"|Float",""),ChapterTable!$1:$1,0),0)*ChapterTable!$Q$14
    ),
  OFFSET(F2018,-$B2018+IF($L2018,1,0),0)*
    (VLOOKUP(SUBSTITUTE(SUBSTITUTE(F$1,"standard",""),"|Float","")&amp;"인게임누적곱배수",ChapterTable!$S:$T,2,0)^D2018
    +VLOOKUP(SUBSTITUTE(SUBSTITUTE(F$1,"standard",""),"|Float","")&amp;"인게임누적합배수",ChapterTable!$S:$T,2,0)*D2018)
  )
  )
  )
)</f>
        <v>78164.059432983398</v>
      </c>
      <c r="G2018" t="s">
        <v>76</v>
      </c>
      <c r="J2018" t="str">
        <f>IF(ISBLANK(I2018),"",
IFERROR(VLOOKUP(I2018,[1]StringTable!$1:$1048576,MATCH([1]StringTable!$B$1,[1]StringTable!$1:$1,0),0),
IFERROR(VLOOKUP(I2018,[1]InApkStringTable!$1:$1048576,MATCH([1]InApkStringTable!$B$1,[1]InApkStringTable!$1:$1,0),0),
"스트링없음")))</f>
        <v/>
      </c>
      <c r="L2018" t="b">
        <v>1</v>
      </c>
      <c r="N2018" t="str">
        <f>IF(ISBLANK(M2018),"",IF(ISERROR(VLOOKUP(M2018,MapTable!$A:$A,1,0)),"맵없음",""))</f>
        <v/>
      </c>
      <c r="O2018">
        <f t="shared" si="125"/>
        <v>3</v>
      </c>
      <c r="Q2018">
        <f t="shared" si="126"/>
        <v>3</v>
      </c>
      <c r="R2018" t="b">
        <f t="shared" ca="1" si="127"/>
        <v>0</v>
      </c>
      <c r="T2018" t="b">
        <f t="shared" ca="1" si="128"/>
        <v>0</v>
      </c>
      <c r="X2018" t="str">
        <f>IF(ISBLANK(W2018),"",
IF(ISERROR(FIND(",",W2018)),
  IF(ISERROR(VLOOKUP(W2018,MapTable!$A:$A,1,0)),"맵없음",
  ""),
IF(ISERROR(FIND(",",W2018,FIND(",",W2018)+1)),
  IF(OR(ISERROR(VLOOKUP(LEFT(W2018,FIND(",",W2018)-1),MapTable!$A:$A,1,0)),ISERROR(VLOOKUP(TRIM(MID(W2018,FIND(",",W2018)+1,999)),MapTable!$A:$A,1,0))),"맵없음",
  ""),
IF(ISERROR(FIND(",",W2018,FIND(",",W2018,FIND(",",W2018)+1)+1)),
  IF(OR(ISERROR(VLOOKUP(LEFT(W2018,FIND(",",W2018)-1),MapTable!$A:$A,1,0)),ISERROR(VLOOKUP(TRIM(MID(W2018,FIND(",",W2018)+1,FIND(",",W2018,FIND(",",W2018)+1)-FIND(",",W2018)-1)),MapTable!$A:$A,1,0)),ISERROR(VLOOKUP(TRIM(MID(W2018,FIND(",",W2018,FIND(",",W2018)+1)+1,999)),MapTable!$A:$A,1,0))),"맵없음",
  ""),
IF(ISERROR(FIND(",",W2018,FIND(",",W2018,FIND(",",W2018,FIND(",",W2018)+1)+1)+1)),
  IF(OR(ISERROR(VLOOKUP(LEFT(W2018,FIND(",",W2018)-1),MapTable!$A:$A,1,0)),ISERROR(VLOOKUP(TRIM(MID(W2018,FIND(",",W2018)+1,FIND(",",W2018,FIND(",",W2018)+1)-FIND(",",W2018)-1)),MapTable!$A:$A,1,0)),ISERROR(VLOOKUP(TRIM(MID(W2018,FIND(",",W2018,FIND(",",W2018)+1)+1,FIND(",",W2018,FIND(",",W2018,FIND(",",W2018)+1)+1)-FIND(",",W2018,FIND(",",W2018)+1)-1)),MapTable!$A:$A,1,0)),ISERROR(VLOOKUP(TRIM(MID(W2018,FIND(",",W2018,FIND(",",W2018,FIND(",",W2018)+1)+1)+1,999)),MapTable!$A:$A,1,0))),"맵없음",
  ""),
)))))</f>
        <v/>
      </c>
      <c r="AC2018" t="str">
        <f>IF(ISBLANK(AB2018),"",IF(ISERROR(VLOOKUP(AB2018,[3]DropTable!$A:$A,1,0)),"드랍없음",""))</f>
        <v/>
      </c>
      <c r="AE2018" t="str">
        <f>IF(ISBLANK(AD2018),"",IF(ISERROR(VLOOKUP(AD2018,[3]DropTable!$A:$A,1,0)),"드랍없음",""))</f>
        <v/>
      </c>
      <c r="AG2018">
        <v>9.8000000000000007</v>
      </c>
      <c r="AH2018">
        <v>1</v>
      </c>
    </row>
    <row r="2019" spans="1:34" x14ac:dyDescent="0.3">
      <c r="A2019">
        <v>18</v>
      </c>
      <c r="B2019">
        <v>28</v>
      </c>
      <c r="C2019">
        <f>IF(OR($L2019=TRUE,$A2019=0,MOD($A2019,ChapterTable!$S$20)&lt;&gt;0),
MAX(0,INT(($B2019+ChapterTable!$Q$26+VLOOKUP(SUBSTITUTE(C$1,"성장단계","")&amp;"단계오프셋",ChapterTable!$S:$T,2,0))/ChapterTable!$Q$23)),
MAX(0,INT(($B2019+ChapterTable!$S$26+VLOOKUP(SUBSTITUTE(C$1,"성장단계","")&amp;"보스단계오프셋",ChapterTable!$S:$T,2,0))/ChapterTable!$S$23)))</f>
        <v>3</v>
      </c>
      <c r="D2019">
        <f>IF(OR($L2019=TRUE,$A2019=0,MOD($A2019,ChapterTable!$S$20)&lt;&gt;0),
MAX(0,INT(($B2019+ChapterTable!$Q$26+VLOOKUP(SUBSTITUTE(D$1,"성장단계","")&amp;"단계오프셋",ChapterTable!$S:$T,2,0))/ChapterTable!$Q$23)),
MAX(0,INT(($B2019+ChapterTable!$S$26+VLOOKUP(SUBSTITUTE(D$1,"성장단계","")&amp;"보스단계오프셋",ChapterTable!$S:$T,2,0))/ChapterTable!$S$23)))</f>
        <v>2</v>
      </c>
      <c r="E2019" s="1">
        <f ca="1">IF(AND($A2019=0,$B2019=1),
    VLOOKUP(1,ChapterTable!$1:$1048576,MATCH("최종"&amp;SUBSTITUTE(SUBSTITUTE(E$1,"standard",""),"|Float",""),ChapterTable!$1:$1,0),0)*ChapterTable!$Q$17,
  IF(AND($A2019=0,$B2019=0),
    E2020,
  IF($B2019=0,
    VLOOKUP($A2019,ChapterTable!$1:$1048576,MATCH("최종"&amp;SUBSTITUTE(SUBSTITUTE(E$1,"standard",""),"|Float",""),ChapterTable!$1:$1,0),0),
  IF($B2019=1,
    IF($L2019=FALSE,
      VLOOKUP($A2019,ChapterTable!$1:$1048576,MATCH("최종"&amp;SUBSTITUTE(SUBSTITUTE(E$1,"standard",""),"|Float",""),ChapterTable!$1:$1,0),0),
      VLOOKUP($A2019-ChapterTable!$Q$11,ChapterTable!$1:$1048576,MATCH("최종"&amp;SUBSTITUTE(SUBSTITUTE(E$1,"standard",""),"|Float",""),ChapterTable!$1:$1,0),0)*ChapterTable!$Q$14
    ),
  OFFSET(E2019,-$B2019+IF($L2019,1,0),0)*
    (VLOOKUP(SUBSTITUTE(SUBSTITUTE(E$1,"standard",""),"|Float","")&amp;"인게임누적곱배수",ChapterTable!$S:$T,2,0)^C2019
    +VLOOKUP(SUBSTITUTE(SUBSTITUTE(E$1,"standard",""),"|Float","")&amp;"인게임누적합배수",ChapterTable!$S:$T,2,0)*C2019)
  )
  )
  )
)</f>
        <v>206018.12807693481</v>
      </c>
      <c r="F2019" s="1">
        <f ca="1">IF(AND($A2019=0,$B2019=1),
    VLOOKUP(1,ChapterTable!$1:$1048576,MATCH("최종"&amp;SUBSTITUTE(SUBSTITUTE(F$1,"standard",""),"|Float",""),ChapterTable!$1:$1,0),0)*ChapterTable!$Q$17,
  IF(AND($A2019=0,$B2019=0),
    F2020,
  IF($B2019=0,
    VLOOKUP($A2019,ChapterTable!$1:$1048576,MATCH("최종"&amp;SUBSTITUTE(SUBSTITUTE(F$1,"standard",""),"|Float",""),ChapterTable!$1:$1,0),0),
  IF($B2019=1,
    IF($L2019=FALSE,
      VLOOKUP($A2019,ChapterTable!$1:$1048576,MATCH("최종"&amp;SUBSTITUTE(SUBSTITUTE(F$1,"standard",""),"|Float",""),ChapterTable!$1:$1,0),0),
      VLOOKUP($A2019-ChapterTable!$Q$11,ChapterTable!$1:$1048576,MATCH("최종"&amp;SUBSTITUTE(SUBSTITUTE(F$1,"standard",""),"|Float",""),ChapterTable!$1:$1,0),0)*ChapterTable!$Q$14
    ),
  OFFSET(F2019,-$B2019+IF($L2019,1,0),0)*
    (VLOOKUP(SUBSTITUTE(SUBSTITUTE(F$1,"standard",""),"|Float","")&amp;"인게임누적곱배수",ChapterTable!$S:$T,2,0)^D2019
    +VLOOKUP(SUBSTITUTE(SUBSTITUTE(F$1,"standard",""),"|Float","")&amp;"인게임누적합배수",ChapterTable!$S:$T,2,0)*D2019)
  )
  )
  )
)</f>
        <v>78164.059432983398</v>
      </c>
      <c r="G2019" t="s">
        <v>76</v>
      </c>
      <c r="J2019" t="str">
        <f>IF(ISBLANK(I2019),"",
IFERROR(VLOOKUP(I2019,[1]StringTable!$1:$1048576,MATCH([1]StringTable!$B$1,[1]StringTable!$1:$1,0),0),
IFERROR(VLOOKUP(I2019,[1]InApkStringTable!$1:$1048576,MATCH([1]InApkStringTable!$B$1,[1]InApkStringTable!$1:$1,0),0),
"스트링없음")))</f>
        <v/>
      </c>
      <c r="L2019" t="b">
        <v>1</v>
      </c>
      <c r="N2019" t="str">
        <f>IF(ISBLANK(M2019),"",IF(ISERROR(VLOOKUP(M2019,MapTable!$A:$A,1,0)),"맵없음",""))</f>
        <v/>
      </c>
      <c r="O2019">
        <f t="shared" si="125"/>
        <v>3</v>
      </c>
      <c r="Q2019">
        <f t="shared" si="126"/>
        <v>3</v>
      </c>
      <c r="R2019" t="b">
        <f t="shared" ca="1" si="127"/>
        <v>0</v>
      </c>
      <c r="T2019" t="b">
        <f t="shared" ca="1" si="128"/>
        <v>0</v>
      </c>
      <c r="X2019" t="str">
        <f>IF(ISBLANK(W2019),"",
IF(ISERROR(FIND(",",W2019)),
  IF(ISERROR(VLOOKUP(W2019,MapTable!$A:$A,1,0)),"맵없음",
  ""),
IF(ISERROR(FIND(",",W2019,FIND(",",W2019)+1)),
  IF(OR(ISERROR(VLOOKUP(LEFT(W2019,FIND(",",W2019)-1),MapTable!$A:$A,1,0)),ISERROR(VLOOKUP(TRIM(MID(W2019,FIND(",",W2019)+1,999)),MapTable!$A:$A,1,0))),"맵없음",
  ""),
IF(ISERROR(FIND(",",W2019,FIND(",",W2019,FIND(",",W2019)+1)+1)),
  IF(OR(ISERROR(VLOOKUP(LEFT(W2019,FIND(",",W2019)-1),MapTable!$A:$A,1,0)),ISERROR(VLOOKUP(TRIM(MID(W2019,FIND(",",W2019)+1,FIND(",",W2019,FIND(",",W2019)+1)-FIND(",",W2019)-1)),MapTable!$A:$A,1,0)),ISERROR(VLOOKUP(TRIM(MID(W2019,FIND(",",W2019,FIND(",",W2019)+1)+1,999)),MapTable!$A:$A,1,0))),"맵없음",
  ""),
IF(ISERROR(FIND(",",W2019,FIND(",",W2019,FIND(",",W2019,FIND(",",W2019)+1)+1)+1)),
  IF(OR(ISERROR(VLOOKUP(LEFT(W2019,FIND(",",W2019)-1),MapTable!$A:$A,1,0)),ISERROR(VLOOKUP(TRIM(MID(W2019,FIND(",",W2019)+1,FIND(",",W2019,FIND(",",W2019)+1)-FIND(",",W2019)-1)),MapTable!$A:$A,1,0)),ISERROR(VLOOKUP(TRIM(MID(W2019,FIND(",",W2019,FIND(",",W2019)+1)+1,FIND(",",W2019,FIND(",",W2019,FIND(",",W2019)+1)+1)-FIND(",",W2019,FIND(",",W2019)+1)-1)),MapTable!$A:$A,1,0)),ISERROR(VLOOKUP(TRIM(MID(W2019,FIND(",",W2019,FIND(",",W2019,FIND(",",W2019)+1)+1)+1,999)),MapTable!$A:$A,1,0))),"맵없음",
  ""),
)))))</f>
        <v/>
      </c>
      <c r="AC2019" t="str">
        <f>IF(ISBLANK(AB2019),"",IF(ISERROR(VLOOKUP(AB2019,[3]DropTable!$A:$A,1,0)),"드랍없음",""))</f>
        <v/>
      </c>
      <c r="AE2019" t="str">
        <f>IF(ISBLANK(AD2019),"",IF(ISERROR(VLOOKUP(AD2019,[3]DropTable!$A:$A,1,0)),"드랍없음",""))</f>
        <v/>
      </c>
      <c r="AG2019">
        <v>9.8000000000000007</v>
      </c>
      <c r="AH2019">
        <v>1</v>
      </c>
    </row>
    <row r="2020" spans="1:34" x14ac:dyDescent="0.3">
      <c r="A2020">
        <v>18</v>
      </c>
      <c r="B2020">
        <v>29</v>
      </c>
      <c r="C2020">
        <f>IF(OR($L2020=TRUE,$A2020=0,MOD($A2020,ChapterTable!$S$20)&lt;&gt;0),
MAX(0,INT(($B2020+ChapterTable!$Q$26+VLOOKUP(SUBSTITUTE(C$1,"성장단계","")&amp;"단계오프셋",ChapterTable!$S:$T,2,0))/ChapterTable!$Q$23)),
MAX(0,INT(($B2020+ChapterTable!$S$26+VLOOKUP(SUBSTITUTE(C$1,"성장단계","")&amp;"보스단계오프셋",ChapterTable!$S:$T,2,0))/ChapterTable!$S$23)))</f>
        <v>3</v>
      </c>
      <c r="D2020">
        <f>IF(OR($L2020=TRUE,$A2020=0,MOD($A2020,ChapterTable!$S$20)&lt;&gt;0),
MAX(0,INT(($B2020+ChapterTable!$Q$26+VLOOKUP(SUBSTITUTE(D$1,"성장단계","")&amp;"단계오프셋",ChapterTable!$S:$T,2,0))/ChapterTable!$Q$23)),
MAX(0,INT(($B2020+ChapterTable!$S$26+VLOOKUP(SUBSTITUTE(D$1,"성장단계","")&amp;"보스단계오프셋",ChapterTable!$S:$T,2,0))/ChapterTable!$S$23)))</f>
        <v>2</v>
      </c>
      <c r="E2020" s="1">
        <f ca="1">IF(AND($A2020=0,$B2020=1),
    VLOOKUP(1,ChapterTable!$1:$1048576,MATCH("최종"&amp;SUBSTITUTE(SUBSTITUTE(E$1,"standard",""),"|Float",""),ChapterTable!$1:$1,0),0)*ChapterTable!$Q$17,
  IF(AND($A2020=0,$B2020=0),
    E2021,
  IF($B2020=0,
    VLOOKUP($A2020,ChapterTable!$1:$1048576,MATCH("최종"&amp;SUBSTITUTE(SUBSTITUTE(E$1,"standard",""),"|Float",""),ChapterTable!$1:$1,0),0),
  IF($B2020=1,
    IF($L2020=FALSE,
      VLOOKUP($A2020,ChapterTable!$1:$1048576,MATCH("최종"&amp;SUBSTITUTE(SUBSTITUTE(E$1,"standard",""),"|Float",""),ChapterTable!$1:$1,0),0),
      VLOOKUP($A2020-ChapterTable!$Q$11,ChapterTable!$1:$1048576,MATCH("최종"&amp;SUBSTITUTE(SUBSTITUTE(E$1,"standard",""),"|Float",""),ChapterTable!$1:$1,0),0)*ChapterTable!$Q$14
    ),
  OFFSET(E2020,-$B2020+IF($L2020,1,0),0)*
    (VLOOKUP(SUBSTITUTE(SUBSTITUTE(E$1,"standard",""),"|Float","")&amp;"인게임누적곱배수",ChapterTable!$S:$T,2,0)^C2020
    +VLOOKUP(SUBSTITUTE(SUBSTITUTE(E$1,"standard",""),"|Float","")&amp;"인게임누적합배수",ChapterTable!$S:$T,2,0)*C2020)
  )
  )
  )
)</f>
        <v>206018.12807693481</v>
      </c>
      <c r="F2020" s="1">
        <f ca="1">IF(AND($A2020=0,$B2020=1),
    VLOOKUP(1,ChapterTable!$1:$1048576,MATCH("최종"&amp;SUBSTITUTE(SUBSTITUTE(F$1,"standard",""),"|Float",""),ChapterTable!$1:$1,0),0)*ChapterTable!$Q$17,
  IF(AND($A2020=0,$B2020=0),
    F2021,
  IF($B2020=0,
    VLOOKUP($A2020,ChapterTable!$1:$1048576,MATCH("최종"&amp;SUBSTITUTE(SUBSTITUTE(F$1,"standard",""),"|Float",""),ChapterTable!$1:$1,0),0),
  IF($B2020=1,
    IF($L2020=FALSE,
      VLOOKUP($A2020,ChapterTable!$1:$1048576,MATCH("최종"&amp;SUBSTITUTE(SUBSTITUTE(F$1,"standard",""),"|Float",""),ChapterTable!$1:$1,0),0),
      VLOOKUP($A2020-ChapterTable!$Q$11,ChapterTable!$1:$1048576,MATCH("최종"&amp;SUBSTITUTE(SUBSTITUTE(F$1,"standard",""),"|Float",""),ChapterTable!$1:$1,0),0)*ChapterTable!$Q$14
    ),
  OFFSET(F2020,-$B2020+IF($L2020,1,0),0)*
    (VLOOKUP(SUBSTITUTE(SUBSTITUTE(F$1,"standard",""),"|Float","")&amp;"인게임누적곱배수",ChapterTable!$S:$T,2,0)^D2020
    +VLOOKUP(SUBSTITUTE(SUBSTITUTE(F$1,"standard",""),"|Float","")&amp;"인게임누적합배수",ChapterTable!$S:$T,2,0)*D2020)
  )
  )
  )
)</f>
        <v>78164.059432983398</v>
      </c>
      <c r="G2020" t="s">
        <v>76</v>
      </c>
      <c r="J2020" t="str">
        <f>IF(ISBLANK(I2020),"",
IFERROR(VLOOKUP(I2020,[1]StringTable!$1:$1048576,MATCH([1]StringTable!$B$1,[1]StringTable!$1:$1,0),0),
IFERROR(VLOOKUP(I2020,[1]InApkStringTable!$1:$1048576,MATCH([1]InApkStringTable!$B$1,[1]InApkStringTable!$1:$1,0),0),
"스트링없음")))</f>
        <v/>
      </c>
      <c r="L2020" t="b">
        <v>1</v>
      </c>
      <c r="N2020" t="str">
        <f>IF(ISBLANK(M2020),"",IF(ISERROR(VLOOKUP(M2020,MapTable!$A:$A,1,0)),"맵없음",""))</f>
        <v/>
      </c>
      <c r="O2020">
        <f t="shared" si="125"/>
        <v>93</v>
      </c>
      <c r="Q2020">
        <f t="shared" si="126"/>
        <v>93</v>
      </c>
      <c r="R2020" t="b">
        <f t="shared" ca="1" si="127"/>
        <v>1</v>
      </c>
      <c r="T2020" t="b">
        <f t="shared" ca="1" si="128"/>
        <v>1</v>
      </c>
      <c r="X2020" t="str">
        <f>IF(ISBLANK(W2020),"",
IF(ISERROR(FIND(",",W2020)),
  IF(ISERROR(VLOOKUP(W2020,MapTable!$A:$A,1,0)),"맵없음",
  ""),
IF(ISERROR(FIND(",",W2020,FIND(",",W2020)+1)),
  IF(OR(ISERROR(VLOOKUP(LEFT(W2020,FIND(",",W2020)-1),MapTable!$A:$A,1,0)),ISERROR(VLOOKUP(TRIM(MID(W2020,FIND(",",W2020)+1,999)),MapTable!$A:$A,1,0))),"맵없음",
  ""),
IF(ISERROR(FIND(",",W2020,FIND(",",W2020,FIND(",",W2020)+1)+1)),
  IF(OR(ISERROR(VLOOKUP(LEFT(W2020,FIND(",",W2020)-1),MapTable!$A:$A,1,0)),ISERROR(VLOOKUP(TRIM(MID(W2020,FIND(",",W2020)+1,FIND(",",W2020,FIND(",",W2020)+1)-FIND(",",W2020)-1)),MapTable!$A:$A,1,0)),ISERROR(VLOOKUP(TRIM(MID(W2020,FIND(",",W2020,FIND(",",W2020)+1)+1,999)),MapTable!$A:$A,1,0))),"맵없음",
  ""),
IF(ISERROR(FIND(",",W2020,FIND(",",W2020,FIND(",",W2020,FIND(",",W2020)+1)+1)+1)),
  IF(OR(ISERROR(VLOOKUP(LEFT(W2020,FIND(",",W2020)-1),MapTable!$A:$A,1,0)),ISERROR(VLOOKUP(TRIM(MID(W2020,FIND(",",W2020)+1,FIND(",",W2020,FIND(",",W2020)+1)-FIND(",",W2020)-1)),MapTable!$A:$A,1,0)),ISERROR(VLOOKUP(TRIM(MID(W2020,FIND(",",W2020,FIND(",",W2020)+1)+1,FIND(",",W2020,FIND(",",W2020,FIND(",",W2020)+1)+1)-FIND(",",W2020,FIND(",",W2020)+1)-1)),MapTable!$A:$A,1,0)),ISERROR(VLOOKUP(TRIM(MID(W2020,FIND(",",W2020,FIND(",",W2020,FIND(",",W2020)+1)+1)+1,999)),MapTable!$A:$A,1,0))),"맵없음",
  ""),
)))))</f>
        <v/>
      </c>
      <c r="AC2020" t="str">
        <f>IF(ISBLANK(AB2020),"",IF(ISERROR(VLOOKUP(AB2020,[3]DropTable!$A:$A,1,0)),"드랍없음",""))</f>
        <v/>
      </c>
      <c r="AE2020" t="str">
        <f>IF(ISBLANK(AD2020),"",IF(ISERROR(VLOOKUP(AD2020,[3]DropTable!$A:$A,1,0)),"드랍없음",""))</f>
        <v/>
      </c>
      <c r="AG2020">
        <v>9.8000000000000007</v>
      </c>
      <c r="AH2020">
        <v>1</v>
      </c>
    </row>
    <row r="2021" spans="1:34" x14ac:dyDescent="0.3">
      <c r="A2021">
        <v>18</v>
      </c>
      <c r="B2021">
        <v>30</v>
      </c>
      <c r="C2021">
        <f>IF(OR($L2021=TRUE,$A2021=0,MOD($A2021,ChapterTable!$S$20)&lt;&gt;0),
MAX(0,INT(($B2021+ChapterTable!$Q$26+VLOOKUP(SUBSTITUTE(C$1,"성장단계","")&amp;"단계오프셋",ChapterTable!$S:$T,2,0))/ChapterTable!$Q$23)),
MAX(0,INT(($B2021+ChapterTable!$S$26+VLOOKUP(SUBSTITUTE(C$1,"성장단계","")&amp;"보스단계오프셋",ChapterTable!$S:$T,2,0))/ChapterTable!$S$23)))</f>
        <v>3</v>
      </c>
      <c r="D2021">
        <f>IF(OR($L2021=TRUE,$A2021=0,MOD($A2021,ChapterTable!$S$20)&lt;&gt;0),
MAX(0,INT(($B2021+ChapterTable!$Q$26+VLOOKUP(SUBSTITUTE(D$1,"성장단계","")&amp;"단계오프셋",ChapterTable!$S:$T,2,0))/ChapterTable!$Q$23)),
MAX(0,INT(($B2021+ChapterTable!$S$26+VLOOKUP(SUBSTITUTE(D$1,"성장단계","")&amp;"보스단계오프셋",ChapterTable!$S:$T,2,0))/ChapterTable!$S$23)))</f>
        <v>2</v>
      </c>
      <c r="E2021" s="1">
        <f ca="1">IF(AND($A2021=0,$B2021=1),
    VLOOKUP(1,ChapterTable!$1:$1048576,MATCH("최종"&amp;SUBSTITUTE(SUBSTITUTE(E$1,"standard",""),"|Float",""),ChapterTable!$1:$1,0),0)*ChapterTable!$Q$17,
  IF(AND($A2021=0,$B2021=0),
    E2022,
  IF($B2021=0,
    VLOOKUP($A2021,ChapterTable!$1:$1048576,MATCH("최종"&amp;SUBSTITUTE(SUBSTITUTE(E$1,"standard",""),"|Float",""),ChapterTable!$1:$1,0),0),
  IF($B2021=1,
    IF($L2021=FALSE,
      VLOOKUP($A2021,ChapterTable!$1:$1048576,MATCH("최종"&amp;SUBSTITUTE(SUBSTITUTE(E$1,"standard",""),"|Float",""),ChapterTable!$1:$1,0),0),
      VLOOKUP($A2021-ChapterTable!$Q$11,ChapterTable!$1:$1048576,MATCH("최종"&amp;SUBSTITUTE(SUBSTITUTE(E$1,"standard",""),"|Float",""),ChapterTable!$1:$1,0),0)*ChapterTable!$Q$14
    ),
  OFFSET(E2021,-$B2021+IF($L2021,1,0),0)*
    (VLOOKUP(SUBSTITUTE(SUBSTITUTE(E$1,"standard",""),"|Float","")&amp;"인게임누적곱배수",ChapterTable!$S:$T,2,0)^C2021
    +VLOOKUP(SUBSTITUTE(SUBSTITUTE(E$1,"standard",""),"|Float","")&amp;"인게임누적합배수",ChapterTable!$S:$T,2,0)*C2021)
  )
  )
  )
)</f>
        <v>206018.12807693481</v>
      </c>
      <c r="F2021" s="1">
        <f ca="1">IF(AND($A2021=0,$B2021=1),
    VLOOKUP(1,ChapterTable!$1:$1048576,MATCH("최종"&amp;SUBSTITUTE(SUBSTITUTE(F$1,"standard",""),"|Float",""),ChapterTable!$1:$1,0),0)*ChapterTable!$Q$17,
  IF(AND($A2021=0,$B2021=0),
    F2022,
  IF($B2021=0,
    VLOOKUP($A2021,ChapterTable!$1:$1048576,MATCH("최종"&amp;SUBSTITUTE(SUBSTITUTE(F$1,"standard",""),"|Float",""),ChapterTable!$1:$1,0),0),
  IF($B2021=1,
    IF($L2021=FALSE,
      VLOOKUP($A2021,ChapterTable!$1:$1048576,MATCH("최종"&amp;SUBSTITUTE(SUBSTITUTE(F$1,"standard",""),"|Float",""),ChapterTable!$1:$1,0),0),
      VLOOKUP($A2021-ChapterTable!$Q$11,ChapterTable!$1:$1048576,MATCH("최종"&amp;SUBSTITUTE(SUBSTITUTE(F$1,"standard",""),"|Float",""),ChapterTable!$1:$1,0),0)*ChapterTable!$Q$14
    ),
  OFFSET(F2021,-$B2021+IF($L2021,1,0),0)*
    (VLOOKUP(SUBSTITUTE(SUBSTITUTE(F$1,"standard",""),"|Float","")&amp;"인게임누적곱배수",ChapterTable!$S:$T,2,0)^D2021
    +VLOOKUP(SUBSTITUTE(SUBSTITUTE(F$1,"standard",""),"|Float","")&amp;"인게임누적합배수",ChapterTable!$S:$T,2,0)*D2021)
  )
  )
  )
)</f>
        <v>78164.059432983398</v>
      </c>
      <c r="G2021" t="s">
        <v>76</v>
      </c>
      <c r="J2021" t="str">
        <f>IF(ISBLANK(I2021),"",
IFERROR(VLOOKUP(I2021,[1]StringTable!$1:$1048576,MATCH([1]StringTable!$B$1,[1]StringTable!$1:$1,0),0),
IFERROR(VLOOKUP(I2021,[1]InApkStringTable!$1:$1048576,MATCH([1]InApkStringTable!$B$1,[1]InApkStringTable!$1:$1,0),0),
"스트링없음")))</f>
        <v/>
      </c>
      <c r="L2021" t="b">
        <v>1</v>
      </c>
      <c r="N2021" t="str">
        <f>IF(ISBLANK(M2021),"",IF(ISERROR(VLOOKUP(M2021,MapTable!$A:$A,1,0)),"맵없음",""))</f>
        <v/>
      </c>
      <c r="O2021">
        <f t="shared" si="125"/>
        <v>21</v>
      </c>
      <c r="Q2021">
        <f t="shared" si="126"/>
        <v>21</v>
      </c>
      <c r="R2021" t="b">
        <f t="shared" ca="1" si="127"/>
        <v>0</v>
      </c>
      <c r="T2021" t="b">
        <f t="shared" ca="1" si="128"/>
        <v>0</v>
      </c>
      <c r="X2021" t="str">
        <f>IF(ISBLANK(W2021),"",
IF(ISERROR(FIND(",",W2021)),
  IF(ISERROR(VLOOKUP(W2021,MapTable!$A:$A,1,0)),"맵없음",
  ""),
IF(ISERROR(FIND(",",W2021,FIND(",",W2021)+1)),
  IF(OR(ISERROR(VLOOKUP(LEFT(W2021,FIND(",",W2021)-1),MapTable!$A:$A,1,0)),ISERROR(VLOOKUP(TRIM(MID(W2021,FIND(",",W2021)+1,999)),MapTable!$A:$A,1,0))),"맵없음",
  ""),
IF(ISERROR(FIND(",",W2021,FIND(",",W2021,FIND(",",W2021)+1)+1)),
  IF(OR(ISERROR(VLOOKUP(LEFT(W2021,FIND(",",W2021)-1),MapTable!$A:$A,1,0)),ISERROR(VLOOKUP(TRIM(MID(W2021,FIND(",",W2021)+1,FIND(",",W2021,FIND(",",W2021)+1)-FIND(",",W2021)-1)),MapTable!$A:$A,1,0)),ISERROR(VLOOKUP(TRIM(MID(W2021,FIND(",",W2021,FIND(",",W2021)+1)+1,999)),MapTable!$A:$A,1,0))),"맵없음",
  ""),
IF(ISERROR(FIND(",",W2021,FIND(",",W2021,FIND(",",W2021,FIND(",",W2021)+1)+1)+1)),
  IF(OR(ISERROR(VLOOKUP(LEFT(W2021,FIND(",",W2021)-1),MapTable!$A:$A,1,0)),ISERROR(VLOOKUP(TRIM(MID(W2021,FIND(",",W2021)+1,FIND(",",W2021,FIND(",",W2021)+1)-FIND(",",W2021)-1)),MapTable!$A:$A,1,0)),ISERROR(VLOOKUP(TRIM(MID(W2021,FIND(",",W2021,FIND(",",W2021)+1)+1,FIND(",",W2021,FIND(",",W2021,FIND(",",W2021)+1)+1)-FIND(",",W2021,FIND(",",W2021)+1)-1)),MapTable!$A:$A,1,0)),ISERROR(VLOOKUP(TRIM(MID(W2021,FIND(",",W2021,FIND(",",W2021,FIND(",",W2021)+1)+1)+1,999)),MapTable!$A:$A,1,0))),"맵없음",
  ""),
)))))</f>
        <v/>
      </c>
      <c r="AC2021" t="str">
        <f>IF(ISBLANK(AB2021),"",IF(ISERROR(VLOOKUP(AB2021,[3]DropTable!$A:$A,1,0)),"드랍없음",""))</f>
        <v/>
      </c>
      <c r="AE2021" t="str">
        <f>IF(ISBLANK(AD2021),"",IF(ISERROR(VLOOKUP(AD2021,[3]DropTable!$A:$A,1,0)),"드랍없음",""))</f>
        <v/>
      </c>
      <c r="AG2021">
        <v>9.8000000000000007</v>
      </c>
      <c r="AH2021">
        <v>1</v>
      </c>
    </row>
    <row r="2022" spans="1:34" x14ac:dyDescent="0.3">
      <c r="A2022">
        <v>18</v>
      </c>
      <c r="B2022">
        <v>31</v>
      </c>
      <c r="C2022">
        <f>IF(OR($L2022=TRUE,$A2022=0,MOD($A2022,ChapterTable!$S$20)&lt;&gt;0),
MAX(0,INT(($B2022+ChapterTable!$Q$26+VLOOKUP(SUBSTITUTE(C$1,"성장단계","")&amp;"단계오프셋",ChapterTable!$S:$T,2,0))/ChapterTable!$Q$23)),
MAX(0,INT(($B2022+ChapterTable!$S$26+VLOOKUP(SUBSTITUTE(C$1,"성장단계","")&amp;"보스단계오프셋",ChapterTable!$S:$T,2,0))/ChapterTable!$S$23)))</f>
        <v>3</v>
      </c>
      <c r="D2022">
        <f>IF(OR($L2022=TRUE,$A2022=0,MOD($A2022,ChapterTable!$S$20)&lt;&gt;0),
MAX(0,INT(($B2022+ChapterTable!$Q$26+VLOOKUP(SUBSTITUTE(D$1,"성장단계","")&amp;"단계오프셋",ChapterTable!$S:$T,2,0))/ChapterTable!$Q$23)),
MAX(0,INT(($B2022+ChapterTable!$S$26+VLOOKUP(SUBSTITUTE(D$1,"성장단계","")&amp;"보스단계오프셋",ChapterTable!$S:$T,2,0))/ChapterTable!$S$23)))</f>
        <v>3</v>
      </c>
      <c r="E2022" s="1">
        <f ca="1">IF(AND($A2022=0,$B2022=1),
    VLOOKUP(1,ChapterTable!$1:$1048576,MATCH("최종"&amp;SUBSTITUTE(SUBSTITUTE(E$1,"standard",""),"|Float",""),ChapterTable!$1:$1,0),0)*ChapterTable!$Q$17,
  IF(AND($A2022=0,$B2022=0),
    E2023,
  IF($B2022=0,
    VLOOKUP($A2022,ChapterTable!$1:$1048576,MATCH("최종"&amp;SUBSTITUTE(SUBSTITUTE(E$1,"standard",""),"|Float",""),ChapterTable!$1:$1,0),0),
  IF($B2022=1,
    IF($L2022=FALSE,
      VLOOKUP($A2022,ChapterTable!$1:$1048576,MATCH("최종"&amp;SUBSTITUTE(SUBSTITUTE(E$1,"standard",""),"|Float",""),ChapterTable!$1:$1,0),0),
      VLOOKUP($A2022-ChapterTable!$Q$11,ChapterTable!$1:$1048576,MATCH("최종"&amp;SUBSTITUTE(SUBSTITUTE(E$1,"standard",""),"|Float",""),ChapterTable!$1:$1,0),0)*ChapterTable!$Q$14
    ),
  OFFSET(E2022,-$B2022+IF($L2022,1,0),0)*
    (VLOOKUP(SUBSTITUTE(SUBSTITUTE(E$1,"standard",""),"|Float","")&amp;"인게임누적곱배수",ChapterTable!$S:$T,2,0)^C2022
    +VLOOKUP(SUBSTITUTE(SUBSTITUTE(E$1,"standard",""),"|Float","")&amp;"인게임누적합배수",ChapterTable!$S:$T,2,0)*C2022)
  )
  )
  )
)</f>
        <v>206018.12807693481</v>
      </c>
      <c r="F2022" s="1">
        <f ca="1">IF(AND($A2022=0,$B2022=1),
    VLOOKUP(1,ChapterTable!$1:$1048576,MATCH("최종"&amp;SUBSTITUTE(SUBSTITUTE(F$1,"standard",""),"|Float",""),ChapterTable!$1:$1,0),0)*ChapterTable!$Q$17,
  IF(AND($A2022=0,$B2022=0),
    F2023,
  IF($B2022=0,
    VLOOKUP($A2022,ChapterTable!$1:$1048576,MATCH("최종"&amp;SUBSTITUTE(SUBSTITUTE(F$1,"standard",""),"|Float",""),ChapterTable!$1:$1,0),0),
  IF($B2022=1,
    IF($L2022=FALSE,
      VLOOKUP($A2022,ChapterTable!$1:$1048576,MATCH("최종"&amp;SUBSTITUTE(SUBSTITUTE(F$1,"standard",""),"|Float",""),ChapterTable!$1:$1,0),0),
      VLOOKUP($A2022-ChapterTable!$Q$11,ChapterTable!$1:$1048576,MATCH("최종"&amp;SUBSTITUTE(SUBSTITUTE(F$1,"standard",""),"|Float",""),ChapterTable!$1:$1,0),0)*ChapterTable!$Q$14
    ),
  OFFSET(F2022,-$B2022+IF($L2022,1,0),0)*
    (VLOOKUP(SUBSTITUTE(SUBSTITUTE(F$1,"standard",""),"|Float","")&amp;"인게임누적곱배수",ChapterTable!$S:$T,2,0)^D2022
    +VLOOKUP(SUBSTITUTE(SUBSTITUTE(F$1,"standard",""),"|Float","")&amp;"인게임누적합배수",ChapterTable!$S:$T,2,0)*D2022)
  )
  )
  )
)</f>
        <v>89330.353637695313</v>
      </c>
      <c r="G2022" t="s">
        <v>76</v>
      </c>
      <c r="J2022" t="str">
        <f>IF(ISBLANK(I2022),"",
IFERROR(VLOOKUP(I2022,[1]StringTable!$1:$1048576,MATCH([1]StringTable!$B$1,[1]StringTable!$1:$1,0),0),
IFERROR(VLOOKUP(I2022,[1]InApkStringTable!$1:$1048576,MATCH([1]InApkStringTable!$B$1,[1]InApkStringTable!$1:$1,0),0),
"스트링없음")))</f>
        <v/>
      </c>
      <c r="L2022" t="b">
        <v>1</v>
      </c>
      <c r="N2022" t="str">
        <f>IF(ISBLANK(M2022),"",IF(ISERROR(VLOOKUP(M2022,MapTable!$A:$A,1,0)),"맵없음",""))</f>
        <v/>
      </c>
      <c r="O2022">
        <f t="shared" si="125"/>
        <v>4</v>
      </c>
      <c r="Q2022">
        <f t="shared" si="126"/>
        <v>4</v>
      </c>
      <c r="R2022" t="b">
        <f t="shared" ca="1" si="127"/>
        <v>0</v>
      </c>
      <c r="T2022" t="b">
        <f t="shared" ca="1" si="128"/>
        <v>0</v>
      </c>
      <c r="X2022" t="str">
        <f>IF(ISBLANK(W2022),"",
IF(ISERROR(FIND(",",W2022)),
  IF(ISERROR(VLOOKUP(W2022,MapTable!$A:$A,1,0)),"맵없음",
  ""),
IF(ISERROR(FIND(",",W2022,FIND(",",W2022)+1)),
  IF(OR(ISERROR(VLOOKUP(LEFT(W2022,FIND(",",W2022)-1),MapTable!$A:$A,1,0)),ISERROR(VLOOKUP(TRIM(MID(W2022,FIND(",",W2022)+1,999)),MapTable!$A:$A,1,0))),"맵없음",
  ""),
IF(ISERROR(FIND(",",W2022,FIND(",",W2022,FIND(",",W2022)+1)+1)),
  IF(OR(ISERROR(VLOOKUP(LEFT(W2022,FIND(",",W2022)-1),MapTable!$A:$A,1,0)),ISERROR(VLOOKUP(TRIM(MID(W2022,FIND(",",W2022)+1,FIND(",",W2022,FIND(",",W2022)+1)-FIND(",",W2022)-1)),MapTable!$A:$A,1,0)),ISERROR(VLOOKUP(TRIM(MID(W2022,FIND(",",W2022,FIND(",",W2022)+1)+1,999)),MapTable!$A:$A,1,0))),"맵없음",
  ""),
IF(ISERROR(FIND(",",W2022,FIND(",",W2022,FIND(",",W2022,FIND(",",W2022)+1)+1)+1)),
  IF(OR(ISERROR(VLOOKUP(LEFT(W2022,FIND(",",W2022)-1),MapTable!$A:$A,1,0)),ISERROR(VLOOKUP(TRIM(MID(W2022,FIND(",",W2022)+1,FIND(",",W2022,FIND(",",W2022)+1)-FIND(",",W2022)-1)),MapTable!$A:$A,1,0)),ISERROR(VLOOKUP(TRIM(MID(W2022,FIND(",",W2022,FIND(",",W2022)+1)+1,FIND(",",W2022,FIND(",",W2022,FIND(",",W2022)+1)+1)-FIND(",",W2022,FIND(",",W2022)+1)-1)),MapTable!$A:$A,1,0)),ISERROR(VLOOKUP(TRIM(MID(W2022,FIND(",",W2022,FIND(",",W2022,FIND(",",W2022)+1)+1)+1,999)),MapTable!$A:$A,1,0))),"맵없음",
  ""),
)))))</f>
        <v/>
      </c>
      <c r="AC2022" t="str">
        <f>IF(ISBLANK(AB2022),"",IF(ISERROR(VLOOKUP(AB2022,[3]DropTable!$A:$A,1,0)),"드랍없음",""))</f>
        <v/>
      </c>
      <c r="AE2022" t="str">
        <f>IF(ISBLANK(AD2022),"",IF(ISERROR(VLOOKUP(AD2022,[3]DropTable!$A:$A,1,0)),"드랍없음",""))</f>
        <v/>
      </c>
      <c r="AG2022">
        <v>9.8000000000000007</v>
      </c>
      <c r="AH2022">
        <v>1</v>
      </c>
    </row>
    <row r="2023" spans="1:34" x14ac:dyDescent="0.3">
      <c r="A2023">
        <v>18</v>
      </c>
      <c r="B2023">
        <v>32</v>
      </c>
      <c r="C2023">
        <f>IF(OR($L2023=TRUE,$A2023=0,MOD($A2023,ChapterTable!$S$20)&lt;&gt;0),
MAX(0,INT(($B2023+ChapterTable!$Q$26+VLOOKUP(SUBSTITUTE(C$1,"성장단계","")&amp;"단계오프셋",ChapterTable!$S:$T,2,0))/ChapterTable!$Q$23)),
MAX(0,INT(($B2023+ChapterTable!$S$26+VLOOKUP(SUBSTITUTE(C$1,"성장단계","")&amp;"보스단계오프셋",ChapterTable!$S:$T,2,0))/ChapterTable!$S$23)))</f>
        <v>3</v>
      </c>
      <c r="D2023">
        <f>IF(OR($L2023=TRUE,$A2023=0,MOD($A2023,ChapterTable!$S$20)&lt;&gt;0),
MAX(0,INT(($B2023+ChapterTable!$Q$26+VLOOKUP(SUBSTITUTE(D$1,"성장단계","")&amp;"단계오프셋",ChapterTable!$S:$T,2,0))/ChapterTable!$Q$23)),
MAX(0,INT(($B2023+ChapterTable!$S$26+VLOOKUP(SUBSTITUTE(D$1,"성장단계","")&amp;"보스단계오프셋",ChapterTable!$S:$T,2,0))/ChapterTable!$S$23)))</f>
        <v>3</v>
      </c>
      <c r="E2023" s="1">
        <f ca="1">IF(AND($A2023=0,$B2023=1),
    VLOOKUP(1,ChapterTable!$1:$1048576,MATCH("최종"&amp;SUBSTITUTE(SUBSTITUTE(E$1,"standard",""),"|Float",""),ChapterTable!$1:$1,0),0)*ChapterTable!$Q$17,
  IF(AND($A2023=0,$B2023=0),
    E2024,
  IF($B2023=0,
    VLOOKUP($A2023,ChapterTable!$1:$1048576,MATCH("최종"&amp;SUBSTITUTE(SUBSTITUTE(E$1,"standard",""),"|Float",""),ChapterTable!$1:$1,0),0),
  IF($B2023=1,
    IF($L2023=FALSE,
      VLOOKUP($A2023,ChapterTable!$1:$1048576,MATCH("최종"&amp;SUBSTITUTE(SUBSTITUTE(E$1,"standard",""),"|Float",""),ChapterTable!$1:$1,0),0),
      VLOOKUP($A2023-ChapterTable!$Q$11,ChapterTable!$1:$1048576,MATCH("최종"&amp;SUBSTITUTE(SUBSTITUTE(E$1,"standard",""),"|Float",""),ChapterTable!$1:$1,0),0)*ChapterTable!$Q$14
    ),
  OFFSET(E2023,-$B2023+IF($L2023,1,0),0)*
    (VLOOKUP(SUBSTITUTE(SUBSTITUTE(E$1,"standard",""),"|Float","")&amp;"인게임누적곱배수",ChapterTable!$S:$T,2,0)^C2023
    +VLOOKUP(SUBSTITUTE(SUBSTITUTE(E$1,"standard",""),"|Float","")&amp;"인게임누적합배수",ChapterTable!$S:$T,2,0)*C2023)
  )
  )
  )
)</f>
        <v>206018.12807693481</v>
      </c>
      <c r="F2023" s="1">
        <f ca="1">IF(AND($A2023=0,$B2023=1),
    VLOOKUP(1,ChapterTable!$1:$1048576,MATCH("최종"&amp;SUBSTITUTE(SUBSTITUTE(F$1,"standard",""),"|Float",""),ChapterTable!$1:$1,0),0)*ChapterTable!$Q$17,
  IF(AND($A2023=0,$B2023=0),
    F2024,
  IF($B2023=0,
    VLOOKUP($A2023,ChapterTable!$1:$1048576,MATCH("최종"&amp;SUBSTITUTE(SUBSTITUTE(F$1,"standard",""),"|Float",""),ChapterTable!$1:$1,0),0),
  IF($B2023=1,
    IF($L2023=FALSE,
      VLOOKUP($A2023,ChapterTable!$1:$1048576,MATCH("최종"&amp;SUBSTITUTE(SUBSTITUTE(F$1,"standard",""),"|Float",""),ChapterTable!$1:$1,0),0),
      VLOOKUP($A2023-ChapterTable!$Q$11,ChapterTable!$1:$1048576,MATCH("최종"&amp;SUBSTITUTE(SUBSTITUTE(F$1,"standard",""),"|Float",""),ChapterTable!$1:$1,0),0)*ChapterTable!$Q$14
    ),
  OFFSET(F2023,-$B2023+IF($L2023,1,0),0)*
    (VLOOKUP(SUBSTITUTE(SUBSTITUTE(F$1,"standard",""),"|Float","")&amp;"인게임누적곱배수",ChapterTable!$S:$T,2,0)^D2023
    +VLOOKUP(SUBSTITUTE(SUBSTITUTE(F$1,"standard",""),"|Float","")&amp;"인게임누적합배수",ChapterTable!$S:$T,2,0)*D2023)
  )
  )
  )
)</f>
        <v>89330.353637695313</v>
      </c>
      <c r="G2023" t="s">
        <v>76</v>
      </c>
      <c r="J2023" t="str">
        <f>IF(ISBLANK(I2023),"",
IFERROR(VLOOKUP(I2023,[1]StringTable!$1:$1048576,MATCH([1]StringTable!$B$1,[1]StringTable!$1:$1,0),0),
IFERROR(VLOOKUP(I2023,[1]InApkStringTable!$1:$1048576,MATCH([1]InApkStringTable!$B$1,[1]InApkStringTable!$1:$1,0),0),
"스트링없음")))</f>
        <v/>
      </c>
      <c r="L2023" t="b">
        <v>1</v>
      </c>
      <c r="N2023" t="str">
        <f>IF(ISBLANK(M2023),"",IF(ISERROR(VLOOKUP(M2023,MapTable!$A:$A,1,0)),"맵없음",""))</f>
        <v/>
      </c>
      <c r="O2023">
        <f t="shared" si="125"/>
        <v>4</v>
      </c>
      <c r="Q2023">
        <f t="shared" si="126"/>
        <v>4</v>
      </c>
      <c r="R2023" t="b">
        <f t="shared" ca="1" si="127"/>
        <v>0</v>
      </c>
      <c r="T2023" t="b">
        <f t="shared" ca="1" si="128"/>
        <v>0</v>
      </c>
      <c r="X2023" t="str">
        <f>IF(ISBLANK(W2023),"",
IF(ISERROR(FIND(",",W2023)),
  IF(ISERROR(VLOOKUP(W2023,MapTable!$A:$A,1,0)),"맵없음",
  ""),
IF(ISERROR(FIND(",",W2023,FIND(",",W2023)+1)),
  IF(OR(ISERROR(VLOOKUP(LEFT(W2023,FIND(",",W2023)-1),MapTable!$A:$A,1,0)),ISERROR(VLOOKUP(TRIM(MID(W2023,FIND(",",W2023)+1,999)),MapTable!$A:$A,1,0))),"맵없음",
  ""),
IF(ISERROR(FIND(",",W2023,FIND(",",W2023,FIND(",",W2023)+1)+1)),
  IF(OR(ISERROR(VLOOKUP(LEFT(W2023,FIND(",",W2023)-1),MapTable!$A:$A,1,0)),ISERROR(VLOOKUP(TRIM(MID(W2023,FIND(",",W2023)+1,FIND(",",W2023,FIND(",",W2023)+1)-FIND(",",W2023)-1)),MapTable!$A:$A,1,0)),ISERROR(VLOOKUP(TRIM(MID(W2023,FIND(",",W2023,FIND(",",W2023)+1)+1,999)),MapTable!$A:$A,1,0))),"맵없음",
  ""),
IF(ISERROR(FIND(",",W2023,FIND(",",W2023,FIND(",",W2023,FIND(",",W2023)+1)+1)+1)),
  IF(OR(ISERROR(VLOOKUP(LEFT(W2023,FIND(",",W2023)-1),MapTable!$A:$A,1,0)),ISERROR(VLOOKUP(TRIM(MID(W2023,FIND(",",W2023)+1,FIND(",",W2023,FIND(",",W2023)+1)-FIND(",",W2023)-1)),MapTable!$A:$A,1,0)),ISERROR(VLOOKUP(TRIM(MID(W2023,FIND(",",W2023,FIND(",",W2023)+1)+1,FIND(",",W2023,FIND(",",W2023,FIND(",",W2023)+1)+1)-FIND(",",W2023,FIND(",",W2023)+1)-1)),MapTable!$A:$A,1,0)),ISERROR(VLOOKUP(TRIM(MID(W2023,FIND(",",W2023,FIND(",",W2023,FIND(",",W2023)+1)+1)+1,999)),MapTable!$A:$A,1,0))),"맵없음",
  ""),
)))))</f>
        <v/>
      </c>
      <c r="AC2023" t="str">
        <f>IF(ISBLANK(AB2023),"",IF(ISERROR(VLOOKUP(AB2023,[3]DropTable!$A:$A,1,0)),"드랍없음",""))</f>
        <v/>
      </c>
      <c r="AE2023" t="str">
        <f>IF(ISBLANK(AD2023),"",IF(ISERROR(VLOOKUP(AD2023,[3]DropTable!$A:$A,1,0)),"드랍없음",""))</f>
        <v/>
      </c>
      <c r="AG2023">
        <v>9.8000000000000007</v>
      </c>
      <c r="AH2023">
        <v>1</v>
      </c>
    </row>
    <row r="2024" spans="1:34" x14ac:dyDescent="0.3">
      <c r="A2024">
        <v>18</v>
      </c>
      <c r="B2024">
        <v>33</v>
      </c>
      <c r="C2024">
        <f>IF(OR($L2024=TRUE,$A2024=0,MOD($A2024,ChapterTable!$S$20)&lt;&gt;0),
MAX(0,INT(($B2024+ChapterTable!$Q$26+VLOOKUP(SUBSTITUTE(C$1,"성장단계","")&amp;"단계오프셋",ChapterTable!$S:$T,2,0))/ChapterTable!$Q$23)),
MAX(0,INT(($B2024+ChapterTable!$S$26+VLOOKUP(SUBSTITUTE(C$1,"성장단계","")&amp;"보스단계오프셋",ChapterTable!$S:$T,2,0))/ChapterTable!$S$23)))</f>
        <v>3</v>
      </c>
      <c r="D2024">
        <f>IF(OR($L2024=TRUE,$A2024=0,MOD($A2024,ChapterTable!$S$20)&lt;&gt;0),
MAX(0,INT(($B2024+ChapterTable!$Q$26+VLOOKUP(SUBSTITUTE(D$1,"성장단계","")&amp;"단계오프셋",ChapterTable!$S:$T,2,0))/ChapterTable!$Q$23)),
MAX(0,INT(($B2024+ChapterTable!$S$26+VLOOKUP(SUBSTITUTE(D$1,"성장단계","")&amp;"보스단계오프셋",ChapterTable!$S:$T,2,0))/ChapterTable!$S$23)))</f>
        <v>3</v>
      </c>
      <c r="E2024" s="1">
        <f ca="1">IF(AND($A2024=0,$B2024=1),
    VLOOKUP(1,ChapterTable!$1:$1048576,MATCH("최종"&amp;SUBSTITUTE(SUBSTITUTE(E$1,"standard",""),"|Float",""),ChapterTable!$1:$1,0),0)*ChapterTable!$Q$17,
  IF(AND($A2024=0,$B2024=0),
    E2025,
  IF($B2024=0,
    VLOOKUP($A2024,ChapterTable!$1:$1048576,MATCH("최종"&amp;SUBSTITUTE(SUBSTITUTE(E$1,"standard",""),"|Float",""),ChapterTable!$1:$1,0),0),
  IF($B2024=1,
    IF($L2024=FALSE,
      VLOOKUP($A2024,ChapterTable!$1:$1048576,MATCH("최종"&amp;SUBSTITUTE(SUBSTITUTE(E$1,"standard",""),"|Float",""),ChapterTable!$1:$1,0),0),
      VLOOKUP($A2024-ChapterTable!$Q$11,ChapterTable!$1:$1048576,MATCH("최종"&amp;SUBSTITUTE(SUBSTITUTE(E$1,"standard",""),"|Float",""),ChapterTable!$1:$1,0),0)*ChapterTable!$Q$14
    ),
  OFFSET(E2024,-$B2024+IF($L2024,1,0),0)*
    (VLOOKUP(SUBSTITUTE(SUBSTITUTE(E$1,"standard",""),"|Float","")&amp;"인게임누적곱배수",ChapterTable!$S:$T,2,0)^C2024
    +VLOOKUP(SUBSTITUTE(SUBSTITUTE(E$1,"standard",""),"|Float","")&amp;"인게임누적합배수",ChapterTable!$S:$T,2,0)*C2024)
  )
  )
  )
)</f>
        <v>206018.12807693481</v>
      </c>
      <c r="F2024" s="1">
        <f ca="1">IF(AND($A2024=0,$B2024=1),
    VLOOKUP(1,ChapterTable!$1:$1048576,MATCH("최종"&amp;SUBSTITUTE(SUBSTITUTE(F$1,"standard",""),"|Float",""),ChapterTable!$1:$1,0),0)*ChapterTable!$Q$17,
  IF(AND($A2024=0,$B2024=0),
    F2025,
  IF($B2024=0,
    VLOOKUP($A2024,ChapterTable!$1:$1048576,MATCH("최종"&amp;SUBSTITUTE(SUBSTITUTE(F$1,"standard",""),"|Float",""),ChapterTable!$1:$1,0),0),
  IF($B2024=1,
    IF($L2024=FALSE,
      VLOOKUP($A2024,ChapterTable!$1:$1048576,MATCH("최종"&amp;SUBSTITUTE(SUBSTITUTE(F$1,"standard",""),"|Float",""),ChapterTable!$1:$1,0),0),
      VLOOKUP($A2024-ChapterTable!$Q$11,ChapterTable!$1:$1048576,MATCH("최종"&amp;SUBSTITUTE(SUBSTITUTE(F$1,"standard",""),"|Float",""),ChapterTable!$1:$1,0),0)*ChapterTable!$Q$14
    ),
  OFFSET(F2024,-$B2024+IF($L2024,1,0),0)*
    (VLOOKUP(SUBSTITUTE(SUBSTITUTE(F$1,"standard",""),"|Float","")&amp;"인게임누적곱배수",ChapterTable!$S:$T,2,0)^D2024
    +VLOOKUP(SUBSTITUTE(SUBSTITUTE(F$1,"standard",""),"|Float","")&amp;"인게임누적합배수",ChapterTable!$S:$T,2,0)*D2024)
  )
  )
  )
)</f>
        <v>89330.353637695313</v>
      </c>
      <c r="G2024" t="s">
        <v>76</v>
      </c>
      <c r="J2024" t="str">
        <f>IF(ISBLANK(I2024),"",
IFERROR(VLOOKUP(I2024,[1]StringTable!$1:$1048576,MATCH([1]StringTable!$B$1,[1]StringTable!$1:$1,0),0),
IFERROR(VLOOKUP(I2024,[1]InApkStringTable!$1:$1048576,MATCH([1]InApkStringTable!$B$1,[1]InApkStringTable!$1:$1,0),0),
"스트링없음")))</f>
        <v/>
      </c>
      <c r="L2024" t="b">
        <v>1</v>
      </c>
      <c r="N2024" t="str">
        <f>IF(ISBLANK(M2024),"",IF(ISERROR(VLOOKUP(M2024,MapTable!$A:$A,1,0)),"맵없음",""))</f>
        <v/>
      </c>
      <c r="O2024">
        <f t="shared" si="125"/>
        <v>4</v>
      </c>
      <c r="Q2024">
        <f t="shared" si="126"/>
        <v>4</v>
      </c>
      <c r="R2024" t="b">
        <f t="shared" ca="1" si="127"/>
        <v>0</v>
      </c>
      <c r="T2024" t="b">
        <f t="shared" ca="1" si="128"/>
        <v>0</v>
      </c>
      <c r="X2024" t="str">
        <f>IF(ISBLANK(W2024),"",
IF(ISERROR(FIND(",",W2024)),
  IF(ISERROR(VLOOKUP(W2024,MapTable!$A:$A,1,0)),"맵없음",
  ""),
IF(ISERROR(FIND(",",W2024,FIND(",",W2024)+1)),
  IF(OR(ISERROR(VLOOKUP(LEFT(W2024,FIND(",",W2024)-1),MapTable!$A:$A,1,0)),ISERROR(VLOOKUP(TRIM(MID(W2024,FIND(",",W2024)+1,999)),MapTable!$A:$A,1,0))),"맵없음",
  ""),
IF(ISERROR(FIND(",",W2024,FIND(",",W2024,FIND(",",W2024)+1)+1)),
  IF(OR(ISERROR(VLOOKUP(LEFT(W2024,FIND(",",W2024)-1),MapTable!$A:$A,1,0)),ISERROR(VLOOKUP(TRIM(MID(W2024,FIND(",",W2024)+1,FIND(",",W2024,FIND(",",W2024)+1)-FIND(",",W2024)-1)),MapTable!$A:$A,1,0)),ISERROR(VLOOKUP(TRIM(MID(W2024,FIND(",",W2024,FIND(",",W2024)+1)+1,999)),MapTable!$A:$A,1,0))),"맵없음",
  ""),
IF(ISERROR(FIND(",",W2024,FIND(",",W2024,FIND(",",W2024,FIND(",",W2024)+1)+1)+1)),
  IF(OR(ISERROR(VLOOKUP(LEFT(W2024,FIND(",",W2024)-1),MapTable!$A:$A,1,0)),ISERROR(VLOOKUP(TRIM(MID(W2024,FIND(",",W2024)+1,FIND(",",W2024,FIND(",",W2024)+1)-FIND(",",W2024)-1)),MapTable!$A:$A,1,0)),ISERROR(VLOOKUP(TRIM(MID(W2024,FIND(",",W2024,FIND(",",W2024)+1)+1,FIND(",",W2024,FIND(",",W2024,FIND(",",W2024)+1)+1)-FIND(",",W2024,FIND(",",W2024)+1)-1)),MapTable!$A:$A,1,0)),ISERROR(VLOOKUP(TRIM(MID(W2024,FIND(",",W2024,FIND(",",W2024,FIND(",",W2024)+1)+1)+1,999)),MapTable!$A:$A,1,0))),"맵없음",
  ""),
)))))</f>
        <v/>
      </c>
      <c r="AC2024" t="str">
        <f>IF(ISBLANK(AB2024),"",IF(ISERROR(VLOOKUP(AB2024,[3]DropTable!$A:$A,1,0)),"드랍없음",""))</f>
        <v/>
      </c>
      <c r="AE2024" t="str">
        <f>IF(ISBLANK(AD2024),"",IF(ISERROR(VLOOKUP(AD2024,[3]DropTable!$A:$A,1,0)),"드랍없음",""))</f>
        <v/>
      </c>
      <c r="AG2024">
        <v>9.8000000000000007</v>
      </c>
      <c r="AH2024">
        <v>1</v>
      </c>
    </row>
    <row r="2025" spans="1:34" x14ac:dyDescent="0.3">
      <c r="A2025">
        <v>18</v>
      </c>
      <c r="B2025">
        <v>34</v>
      </c>
      <c r="C2025">
        <f>IF(OR($L2025=TRUE,$A2025=0,MOD($A2025,ChapterTable!$S$20)&lt;&gt;0),
MAX(0,INT(($B2025+ChapterTable!$Q$26+VLOOKUP(SUBSTITUTE(C$1,"성장단계","")&amp;"단계오프셋",ChapterTable!$S:$T,2,0))/ChapterTable!$Q$23)),
MAX(0,INT(($B2025+ChapterTable!$S$26+VLOOKUP(SUBSTITUTE(C$1,"성장단계","")&amp;"보스단계오프셋",ChapterTable!$S:$T,2,0))/ChapterTable!$S$23)))</f>
        <v>3</v>
      </c>
      <c r="D2025">
        <f>IF(OR($L2025=TRUE,$A2025=0,MOD($A2025,ChapterTable!$S$20)&lt;&gt;0),
MAX(0,INT(($B2025+ChapterTable!$Q$26+VLOOKUP(SUBSTITUTE(D$1,"성장단계","")&amp;"단계오프셋",ChapterTable!$S:$T,2,0))/ChapterTable!$Q$23)),
MAX(0,INT(($B2025+ChapterTable!$S$26+VLOOKUP(SUBSTITUTE(D$1,"성장단계","")&amp;"보스단계오프셋",ChapterTable!$S:$T,2,0))/ChapterTable!$S$23)))</f>
        <v>3</v>
      </c>
      <c r="E2025" s="1">
        <f ca="1">IF(AND($A2025=0,$B2025=1),
    VLOOKUP(1,ChapterTable!$1:$1048576,MATCH("최종"&amp;SUBSTITUTE(SUBSTITUTE(E$1,"standard",""),"|Float",""),ChapterTable!$1:$1,0),0)*ChapterTable!$Q$17,
  IF(AND($A2025=0,$B2025=0),
    E2026,
  IF($B2025=0,
    VLOOKUP($A2025,ChapterTable!$1:$1048576,MATCH("최종"&amp;SUBSTITUTE(SUBSTITUTE(E$1,"standard",""),"|Float",""),ChapterTable!$1:$1,0),0),
  IF($B2025=1,
    IF($L2025=FALSE,
      VLOOKUP($A2025,ChapterTable!$1:$1048576,MATCH("최종"&amp;SUBSTITUTE(SUBSTITUTE(E$1,"standard",""),"|Float",""),ChapterTable!$1:$1,0),0),
      VLOOKUP($A2025-ChapterTable!$Q$11,ChapterTable!$1:$1048576,MATCH("최종"&amp;SUBSTITUTE(SUBSTITUTE(E$1,"standard",""),"|Float",""),ChapterTable!$1:$1,0),0)*ChapterTable!$Q$14
    ),
  OFFSET(E2025,-$B2025+IF($L2025,1,0),0)*
    (VLOOKUP(SUBSTITUTE(SUBSTITUTE(E$1,"standard",""),"|Float","")&amp;"인게임누적곱배수",ChapterTable!$S:$T,2,0)^C2025
    +VLOOKUP(SUBSTITUTE(SUBSTITUTE(E$1,"standard",""),"|Float","")&amp;"인게임누적합배수",ChapterTable!$S:$T,2,0)*C2025)
  )
  )
  )
)</f>
        <v>206018.12807693481</v>
      </c>
      <c r="F2025" s="1">
        <f ca="1">IF(AND($A2025=0,$B2025=1),
    VLOOKUP(1,ChapterTable!$1:$1048576,MATCH("최종"&amp;SUBSTITUTE(SUBSTITUTE(F$1,"standard",""),"|Float",""),ChapterTable!$1:$1,0),0)*ChapterTable!$Q$17,
  IF(AND($A2025=0,$B2025=0),
    F2026,
  IF($B2025=0,
    VLOOKUP($A2025,ChapterTable!$1:$1048576,MATCH("최종"&amp;SUBSTITUTE(SUBSTITUTE(F$1,"standard",""),"|Float",""),ChapterTable!$1:$1,0),0),
  IF($B2025=1,
    IF($L2025=FALSE,
      VLOOKUP($A2025,ChapterTable!$1:$1048576,MATCH("최종"&amp;SUBSTITUTE(SUBSTITUTE(F$1,"standard",""),"|Float",""),ChapterTable!$1:$1,0),0),
      VLOOKUP($A2025-ChapterTable!$Q$11,ChapterTable!$1:$1048576,MATCH("최종"&amp;SUBSTITUTE(SUBSTITUTE(F$1,"standard",""),"|Float",""),ChapterTable!$1:$1,0),0)*ChapterTable!$Q$14
    ),
  OFFSET(F2025,-$B2025+IF($L2025,1,0),0)*
    (VLOOKUP(SUBSTITUTE(SUBSTITUTE(F$1,"standard",""),"|Float","")&amp;"인게임누적곱배수",ChapterTable!$S:$T,2,0)^D2025
    +VLOOKUP(SUBSTITUTE(SUBSTITUTE(F$1,"standard",""),"|Float","")&amp;"인게임누적합배수",ChapterTable!$S:$T,2,0)*D2025)
  )
  )
  )
)</f>
        <v>89330.353637695313</v>
      </c>
      <c r="G2025" t="s">
        <v>76</v>
      </c>
      <c r="J2025" t="str">
        <f>IF(ISBLANK(I2025),"",
IFERROR(VLOOKUP(I2025,[1]StringTable!$1:$1048576,MATCH([1]StringTable!$B$1,[1]StringTable!$1:$1,0),0),
IFERROR(VLOOKUP(I2025,[1]InApkStringTable!$1:$1048576,MATCH([1]InApkStringTable!$B$1,[1]InApkStringTable!$1:$1,0),0),
"스트링없음")))</f>
        <v/>
      </c>
      <c r="L2025" t="b">
        <v>1</v>
      </c>
      <c r="N2025" t="str">
        <f>IF(ISBLANK(M2025),"",IF(ISERROR(VLOOKUP(M2025,MapTable!$A:$A,1,0)),"맵없음",""))</f>
        <v/>
      </c>
      <c r="O2025">
        <f t="shared" si="125"/>
        <v>4</v>
      </c>
      <c r="Q2025">
        <f t="shared" si="126"/>
        <v>4</v>
      </c>
      <c r="R2025" t="b">
        <f t="shared" ca="1" si="127"/>
        <v>0</v>
      </c>
      <c r="T2025" t="b">
        <f t="shared" ca="1" si="128"/>
        <v>0</v>
      </c>
      <c r="X2025" t="str">
        <f>IF(ISBLANK(W2025),"",
IF(ISERROR(FIND(",",W2025)),
  IF(ISERROR(VLOOKUP(W2025,MapTable!$A:$A,1,0)),"맵없음",
  ""),
IF(ISERROR(FIND(",",W2025,FIND(",",W2025)+1)),
  IF(OR(ISERROR(VLOOKUP(LEFT(W2025,FIND(",",W2025)-1),MapTable!$A:$A,1,0)),ISERROR(VLOOKUP(TRIM(MID(W2025,FIND(",",W2025)+1,999)),MapTable!$A:$A,1,0))),"맵없음",
  ""),
IF(ISERROR(FIND(",",W2025,FIND(",",W2025,FIND(",",W2025)+1)+1)),
  IF(OR(ISERROR(VLOOKUP(LEFT(W2025,FIND(",",W2025)-1),MapTable!$A:$A,1,0)),ISERROR(VLOOKUP(TRIM(MID(W2025,FIND(",",W2025)+1,FIND(",",W2025,FIND(",",W2025)+1)-FIND(",",W2025)-1)),MapTable!$A:$A,1,0)),ISERROR(VLOOKUP(TRIM(MID(W2025,FIND(",",W2025,FIND(",",W2025)+1)+1,999)),MapTable!$A:$A,1,0))),"맵없음",
  ""),
IF(ISERROR(FIND(",",W2025,FIND(",",W2025,FIND(",",W2025,FIND(",",W2025)+1)+1)+1)),
  IF(OR(ISERROR(VLOOKUP(LEFT(W2025,FIND(",",W2025)-1),MapTable!$A:$A,1,0)),ISERROR(VLOOKUP(TRIM(MID(W2025,FIND(",",W2025)+1,FIND(",",W2025,FIND(",",W2025)+1)-FIND(",",W2025)-1)),MapTable!$A:$A,1,0)),ISERROR(VLOOKUP(TRIM(MID(W2025,FIND(",",W2025,FIND(",",W2025)+1)+1,FIND(",",W2025,FIND(",",W2025,FIND(",",W2025)+1)+1)-FIND(",",W2025,FIND(",",W2025)+1)-1)),MapTable!$A:$A,1,0)),ISERROR(VLOOKUP(TRIM(MID(W2025,FIND(",",W2025,FIND(",",W2025,FIND(",",W2025)+1)+1)+1,999)),MapTable!$A:$A,1,0))),"맵없음",
  ""),
)))))</f>
        <v/>
      </c>
      <c r="AC2025" t="str">
        <f>IF(ISBLANK(AB2025),"",IF(ISERROR(VLOOKUP(AB2025,[3]DropTable!$A:$A,1,0)),"드랍없음",""))</f>
        <v/>
      </c>
      <c r="AE2025" t="str">
        <f>IF(ISBLANK(AD2025),"",IF(ISERROR(VLOOKUP(AD2025,[3]DropTable!$A:$A,1,0)),"드랍없음",""))</f>
        <v/>
      </c>
      <c r="AG2025">
        <v>9.8000000000000007</v>
      </c>
      <c r="AH2025">
        <v>1</v>
      </c>
    </row>
    <row r="2026" spans="1:34" x14ac:dyDescent="0.3">
      <c r="A2026">
        <v>18</v>
      </c>
      <c r="B2026">
        <v>35</v>
      </c>
      <c r="C2026">
        <f>IF(OR($L2026=TRUE,$A2026=0,MOD($A2026,ChapterTable!$S$20)&lt;&gt;0),
MAX(0,INT(($B2026+ChapterTable!$Q$26+VLOOKUP(SUBSTITUTE(C$1,"성장단계","")&amp;"단계오프셋",ChapterTable!$S:$T,2,0))/ChapterTable!$Q$23)),
MAX(0,INT(($B2026+ChapterTable!$S$26+VLOOKUP(SUBSTITUTE(C$1,"성장단계","")&amp;"보스단계오프셋",ChapterTable!$S:$T,2,0))/ChapterTable!$S$23)))</f>
        <v>3</v>
      </c>
      <c r="D2026">
        <f>IF(OR($L2026=TRUE,$A2026=0,MOD($A2026,ChapterTable!$S$20)&lt;&gt;0),
MAX(0,INT(($B2026+ChapterTable!$Q$26+VLOOKUP(SUBSTITUTE(D$1,"성장단계","")&amp;"단계오프셋",ChapterTable!$S:$T,2,0))/ChapterTable!$Q$23)),
MAX(0,INT(($B2026+ChapterTable!$S$26+VLOOKUP(SUBSTITUTE(D$1,"성장단계","")&amp;"보스단계오프셋",ChapterTable!$S:$T,2,0))/ChapterTable!$S$23)))</f>
        <v>3</v>
      </c>
      <c r="E2026" s="1">
        <f ca="1">IF(AND($A2026=0,$B2026=1),
    VLOOKUP(1,ChapterTable!$1:$1048576,MATCH("최종"&amp;SUBSTITUTE(SUBSTITUTE(E$1,"standard",""),"|Float",""),ChapterTable!$1:$1,0),0)*ChapterTable!$Q$17,
  IF(AND($A2026=0,$B2026=0),
    E2027,
  IF($B2026=0,
    VLOOKUP($A2026,ChapterTable!$1:$1048576,MATCH("최종"&amp;SUBSTITUTE(SUBSTITUTE(E$1,"standard",""),"|Float",""),ChapterTable!$1:$1,0),0),
  IF($B2026=1,
    IF($L2026=FALSE,
      VLOOKUP($A2026,ChapterTable!$1:$1048576,MATCH("최종"&amp;SUBSTITUTE(SUBSTITUTE(E$1,"standard",""),"|Float",""),ChapterTable!$1:$1,0),0),
      VLOOKUP($A2026-ChapterTable!$Q$11,ChapterTable!$1:$1048576,MATCH("최종"&amp;SUBSTITUTE(SUBSTITUTE(E$1,"standard",""),"|Float",""),ChapterTable!$1:$1,0),0)*ChapterTable!$Q$14
    ),
  OFFSET(E2026,-$B2026+IF($L2026,1,0),0)*
    (VLOOKUP(SUBSTITUTE(SUBSTITUTE(E$1,"standard",""),"|Float","")&amp;"인게임누적곱배수",ChapterTable!$S:$T,2,0)^C2026
    +VLOOKUP(SUBSTITUTE(SUBSTITUTE(E$1,"standard",""),"|Float","")&amp;"인게임누적합배수",ChapterTable!$S:$T,2,0)*C2026)
  )
  )
  )
)</f>
        <v>206018.12807693481</v>
      </c>
      <c r="F2026" s="1">
        <f ca="1">IF(AND($A2026=0,$B2026=1),
    VLOOKUP(1,ChapterTable!$1:$1048576,MATCH("최종"&amp;SUBSTITUTE(SUBSTITUTE(F$1,"standard",""),"|Float",""),ChapterTable!$1:$1,0),0)*ChapterTable!$Q$17,
  IF(AND($A2026=0,$B2026=0),
    F2027,
  IF($B2026=0,
    VLOOKUP($A2026,ChapterTable!$1:$1048576,MATCH("최종"&amp;SUBSTITUTE(SUBSTITUTE(F$1,"standard",""),"|Float",""),ChapterTable!$1:$1,0),0),
  IF($B2026=1,
    IF($L2026=FALSE,
      VLOOKUP($A2026,ChapterTable!$1:$1048576,MATCH("최종"&amp;SUBSTITUTE(SUBSTITUTE(F$1,"standard",""),"|Float",""),ChapterTable!$1:$1,0),0),
      VLOOKUP($A2026-ChapterTable!$Q$11,ChapterTable!$1:$1048576,MATCH("최종"&amp;SUBSTITUTE(SUBSTITUTE(F$1,"standard",""),"|Float",""),ChapterTable!$1:$1,0),0)*ChapterTable!$Q$14
    ),
  OFFSET(F2026,-$B2026+IF($L2026,1,0),0)*
    (VLOOKUP(SUBSTITUTE(SUBSTITUTE(F$1,"standard",""),"|Float","")&amp;"인게임누적곱배수",ChapterTable!$S:$T,2,0)^D2026
    +VLOOKUP(SUBSTITUTE(SUBSTITUTE(F$1,"standard",""),"|Float","")&amp;"인게임누적합배수",ChapterTable!$S:$T,2,0)*D2026)
  )
  )
  )
)</f>
        <v>89330.353637695313</v>
      </c>
      <c r="G2026" t="s">
        <v>76</v>
      </c>
      <c r="J2026" t="str">
        <f>IF(ISBLANK(I2026),"",
IFERROR(VLOOKUP(I2026,[1]StringTable!$1:$1048576,MATCH([1]StringTable!$B$1,[1]StringTable!$1:$1,0),0),
IFERROR(VLOOKUP(I2026,[1]InApkStringTable!$1:$1048576,MATCH([1]InApkStringTable!$B$1,[1]InApkStringTable!$1:$1,0),0),
"스트링없음")))</f>
        <v/>
      </c>
      <c r="L2026" t="b">
        <v>1</v>
      </c>
      <c r="N2026" t="str">
        <f>IF(ISBLANK(M2026),"",IF(ISERROR(VLOOKUP(M2026,MapTable!$A:$A,1,0)),"맵없음",""))</f>
        <v/>
      </c>
      <c r="O2026">
        <f t="shared" si="125"/>
        <v>11</v>
      </c>
      <c r="Q2026">
        <f t="shared" si="126"/>
        <v>11</v>
      </c>
      <c r="R2026" t="b">
        <f t="shared" ca="1" si="127"/>
        <v>0</v>
      </c>
      <c r="T2026" t="b">
        <f t="shared" ca="1" si="128"/>
        <v>0</v>
      </c>
      <c r="X2026" t="str">
        <f>IF(ISBLANK(W2026),"",
IF(ISERROR(FIND(",",W2026)),
  IF(ISERROR(VLOOKUP(W2026,MapTable!$A:$A,1,0)),"맵없음",
  ""),
IF(ISERROR(FIND(",",W2026,FIND(",",W2026)+1)),
  IF(OR(ISERROR(VLOOKUP(LEFT(W2026,FIND(",",W2026)-1),MapTable!$A:$A,1,0)),ISERROR(VLOOKUP(TRIM(MID(W2026,FIND(",",W2026)+1,999)),MapTable!$A:$A,1,0))),"맵없음",
  ""),
IF(ISERROR(FIND(",",W2026,FIND(",",W2026,FIND(",",W2026)+1)+1)),
  IF(OR(ISERROR(VLOOKUP(LEFT(W2026,FIND(",",W2026)-1),MapTable!$A:$A,1,0)),ISERROR(VLOOKUP(TRIM(MID(W2026,FIND(",",W2026)+1,FIND(",",W2026,FIND(",",W2026)+1)-FIND(",",W2026)-1)),MapTable!$A:$A,1,0)),ISERROR(VLOOKUP(TRIM(MID(W2026,FIND(",",W2026,FIND(",",W2026)+1)+1,999)),MapTable!$A:$A,1,0))),"맵없음",
  ""),
IF(ISERROR(FIND(",",W2026,FIND(",",W2026,FIND(",",W2026,FIND(",",W2026)+1)+1)+1)),
  IF(OR(ISERROR(VLOOKUP(LEFT(W2026,FIND(",",W2026)-1),MapTable!$A:$A,1,0)),ISERROR(VLOOKUP(TRIM(MID(W2026,FIND(",",W2026)+1,FIND(",",W2026,FIND(",",W2026)+1)-FIND(",",W2026)-1)),MapTable!$A:$A,1,0)),ISERROR(VLOOKUP(TRIM(MID(W2026,FIND(",",W2026,FIND(",",W2026)+1)+1,FIND(",",W2026,FIND(",",W2026,FIND(",",W2026)+1)+1)-FIND(",",W2026,FIND(",",W2026)+1)-1)),MapTable!$A:$A,1,0)),ISERROR(VLOOKUP(TRIM(MID(W2026,FIND(",",W2026,FIND(",",W2026,FIND(",",W2026)+1)+1)+1,999)),MapTable!$A:$A,1,0))),"맵없음",
  ""),
)))))</f>
        <v/>
      </c>
      <c r="AC2026" t="str">
        <f>IF(ISBLANK(AB2026),"",IF(ISERROR(VLOOKUP(AB2026,[3]DropTable!$A:$A,1,0)),"드랍없음",""))</f>
        <v/>
      </c>
      <c r="AE2026" t="str">
        <f>IF(ISBLANK(AD2026),"",IF(ISERROR(VLOOKUP(AD2026,[3]DropTable!$A:$A,1,0)),"드랍없음",""))</f>
        <v/>
      </c>
      <c r="AG2026">
        <v>9.8000000000000007</v>
      </c>
      <c r="AH2026">
        <v>1</v>
      </c>
    </row>
    <row r="2027" spans="1:34" x14ac:dyDescent="0.3">
      <c r="A2027">
        <v>18</v>
      </c>
      <c r="B2027">
        <v>36</v>
      </c>
      <c r="C2027">
        <f>IF(OR($L2027=TRUE,$A2027=0,MOD($A2027,ChapterTable!$S$20)&lt;&gt;0),
MAX(0,INT(($B2027+ChapterTable!$Q$26+VLOOKUP(SUBSTITUTE(C$1,"성장단계","")&amp;"단계오프셋",ChapterTable!$S:$T,2,0))/ChapterTable!$Q$23)),
MAX(0,INT(($B2027+ChapterTable!$S$26+VLOOKUP(SUBSTITUTE(C$1,"성장단계","")&amp;"보스단계오프셋",ChapterTable!$S:$T,2,0))/ChapterTable!$S$23)))</f>
        <v>4</v>
      </c>
      <c r="D2027">
        <f>IF(OR($L2027=TRUE,$A2027=0,MOD($A2027,ChapterTable!$S$20)&lt;&gt;0),
MAX(0,INT(($B2027+ChapterTable!$Q$26+VLOOKUP(SUBSTITUTE(D$1,"성장단계","")&amp;"단계오프셋",ChapterTable!$S:$T,2,0))/ChapterTable!$Q$23)),
MAX(0,INT(($B2027+ChapterTable!$S$26+VLOOKUP(SUBSTITUTE(D$1,"성장단계","")&amp;"보스단계오프셋",ChapterTable!$S:$T,2,0))/ChapterTable!$S$23)))</f>
        <v>3</v>
      </c>
      <c r="E2027" s="1">
        <f ca="1">IF(AND($A2027=0,$B2027=1),
    VLOOKUP(1,ChapterTable!$1:$1048576,MATCH("최종"&amp;SUBSTITUTE(SUBSTITUTE(E$1,"standard",""),"|Float",""),ChapterTable!$1:$1,0),0)*ChapterTable!$Q$17,
  IF(AND($A2027=0,$B2027=0),
    E2028,
  IF($B2027=0,
    VLOOKUP($A2027,ChapterTable!$1:$1048576,MATCH("최종"&amp;SUBSTITUTE(SUBSTITUTE(E$1,"standard",""),"|Float",""),ChapterTable!$1:$1,0),0),
  IF($B2027=1,
    IF($L2027=FALSE,
      VLOOKUP($A2027,ChapterTable!$1:$1048576,MATCH("최종"&amp;SUBSTITUTE(SUBSTITUTE(E$1,"standard",""),"|Float",""),ChapterTable!$1:$1,0),0),
      VLOOKUP($A2027-ChapterTable!$Q$11,ChapterTable!$1:$1048576,MATCH("최종"&amp;SUBSTITUTE(SUBSTITUTE(E$1,"standard",""),"|Float",""),ChapterTable!$1:$1,0),0)*ChapterTable!$Q$14
    ),
  OFFSET(E2027,-$B2027+IF($L2027,1,0),0)*
    (VLOOKUP(SUBSTITUTE(SUBSTITUTE(E$1,"standard",""),"|Float","")&amp;"인게임누적곱배수",ChapterTable!$S:$T,2,0)^C2027
    +VLOOKUP(SUBSTITUTE(SUBSTITUTE(E$1,"standard",""),"|Float","")&amp;"인게임누적합배수",ChapterTable!$S:$T,2,0)*C2027)
  )
  )
  )
)</f>
        <v>241191.95482177733</v>
      </c>
      <c r="F2027" s="1">
        <f ca="1">IF(AND($A2027=0,$B2027=1),
    VLOOKUP(1,ChapterTable!$1:$1048576,MATCH("최종"&amp;SUBSTITUTE(SUBSTITUTE(F$1,"standard",""),"|Float",""),ChapterTable!$1:$1,0),0)*ChapterTable!$Q$17,
  IF(AND($A2027=0,$B2027=0),
    F2028,
  IF($B2027=0,
    VLOOKUP($A2027,ChapterTable!$1:$1048576,MATCH("최종"&amp;SUBSTITUTE(SUBSTITUTE(F$1,"standard",""),"|Float",""),ChapterTable!$1:$1,0),0),
  IF($B2027=1,
    IF($L2027=FALSE,
      VLOOKUP($A2027,ChapterTable!$1:$1048576,MATCH("최종"&amp;SUBSTITUTE(SUBSTITUTE(F$1,"standard",""),"|Float",""),ChapterTable!$1:$1,0),0),
      VLOOKUP($A2027-ChapterTable!$Q$11,ChapterTable!$1:$1048576,MATCH("최종"&amp;SUBSTITUTE(SUBSTITUTE(F$1,"standard",""),"|Float",""),ChapterTable!$1:$1,0),0)*ChapterTable!$Q$14
    ),
  OFFSET(F2027,-$B2027+IF($L2027,1,0),0)*
    (VLOOKUP(SUBSTITUTE(SUBSTITUTE(F$1,"standard",""),"|Float","")&amp;"인게임누적곱배수",ChapterTable!$S:$T,2,0)^D2027
    +VLOOKUP(SUBSTITUTE(SUBSTITUTE(F$1,"standard",""),"|Float","")&amp;"인게임누적합배수",ChapterTable!$S:$T,2,0)*D2027)
  )
  )
  )
)</f>
        <v>89330.353637695313</v>
      </c>
      <c r="G2027" t="s">
        <v>76</v>
      </c>
      <c r="J2027" t="str">
        <f>IF(ISBLANK(I2027),"",
IFERROR(VLOOKUP(I2027,[1]StringTable!$1:$1048576,MATCH([1]StringTable!$B$1,[1]StringTable!$1:$1,0),0),
IFERROR(VLOOKUP(I2027,[1]InApkStringTable!$1:$1048576,MATCH([1]InApkStringTable!$B$1,[1]InApkStringTable!$1:$1,0),0),
"스트링없음")))</f>
        <v/>
      </c>
      <c r="L2027" t="b">
        <v>1</v>
      </c>
      <c r="N2027" t="str">
        <f>IF(ISBLANK(M2027),"",IF(ISERROR(VLOOKUP(M2027,MapTable!$A:$A,1,0)),"맵없음",""))</f>
        <v/>
      </c>
      <c r="O2027">
        <f t="shared" si="125"/>
        <v>4</v>
      </c>
      <c r="Q2027">
        <f t="shared" si="126"/>
        <v>4</v>
      </c>
      <c r="R2027" t="b">
        <f t="shared" ca="1" si="127"/>
        <v>0</v>
      </c>
      <c r="T2027" t="b">
        <f t="shared" ca="1" si="128"/>
        <v>0</v>
      </c>
      <c r="X2027" t="str">
        <f>IF(ISBLANK(W2027),"",
IF(ISERROR(FIND(",",W2027)),
  IF(ISERROR(VLOOKUP(W2027,MapTable!$A:$A,1,0)),"맵없음",
  ""),
IF(ISERROR(FIND(",",W2027,FIND(",",W2027)+1)),
  IF(OR(ISERROR(VLOOKUP(LEFT(W2027,FIND(",",W2027)-1),MapTable!$A:$A,1,0)),ISERROR(VLOOKUP(TRIM(MID(W2027,FIND(",",W2027)+1,999)),MapTable!$A:$A,1,0))),"맵없음",
  ""),
IF(ISERROR(FIND(",",W2027,FIND(",",W2027,FIND(",",W2027)+1)+1)),
  IF(OR(ISERROR(VLOOKUP(LEFT(W2027,FIND(",",W2027)-1),MapTable!$A:$A,1,0)),ISERROR(VLOOKUP(TRIM(MID(W2027,FIND(",",W2027)+1,FIND(",",W2027,FIND(",",W2027)+1)-FIND(",",W2027)-1)),MapTable!$A:$A,1,0)),ISERROR(VLOOKUP(TRIM(MID(W2027,FIND(",",W2027,FIND(",",W2027)+1)+1,999)),MapTable!$A:$A,1,0))),"맵없음",
  ""),
IF(ISERROR(FIND(",",W2027,FIND(",",W2027,FIND(",",W2027,FIND(",",W2027)+1)+1)+1)),
  IF(OR(ISERROR(VLOOKUP(LEFT(W2027,FIND(",",W2027)-1),MapTable!$A:$A,1,0)),ISERROR(VLOOKUP(TRIM(MID(W2027,FIND(",",W2027)+1,FIND(",",W2027,FIND(",",W2027)+1)-FIND(",",W2027)-1)),MapTable!$A:$A,1,0)),ISERROR(VLOOKUP(TRIM(MID(W2027,FIND(",",W2027,FIND(",",W2027)+1)+1,FIND(",",W2027,FIND(",",W2027,FIND(",",W2027)+1)+1)-FIND(",",W2027,FIND(",",W2027)+1)-1)),MapTable!$A:$A,1,0)),ISERROR(VLOOKUP(TRIM(MID(W2027,FIND(",",W2027,FIND(",",W2027,FIND(",",W2027)+1)+1)+1,999)),MapTable!$A:$A,1,0))),"맵없음",
  ""),
)))))</f>
        <v/>
      </c>
      <c r="AC2027" t="str">
        <f>IF(ISBLANK(AB2027),"",IF(ISERROR(VLOOKUP(AB2027,[3]DropTable!$A:$A,1,0)),"드랍없음",""))</f>
        <v/>
      </c>
      <c r="AE2027" t="str">
        <f>IF(ISBLANK(AD2027),"",IF(ISERROR(VLOOKUP(AD2027,[3]DropTable!$A:$A,1,0)),"드랍없음",""))</f>
        <v/>
      </c>
      <c r="AG2027">
        <v>9.8000000000000007</v>
      </c>
      <c r="AH2027">
        <v>1</v>
      </c>
    </row>
    <row r="2028" spans="1:34" x14ac:dyDescent="0.3">
      <c r="A2028">
        <v>18</v>
      </c>
      <c r="B2028">
        <v>37</v>
      </c>
      <c r="C2028">
        <f>IF(OR($L2028=TRUE,$A2028=0,MOD($A2028,ChapterTable!$S$20)&lt;&gt;0),
MAX(0,INT(($B2028+ChapterTable!$Q$26+VLOOKUP(SUBSTITUTE(C$1,"성장단계","")&amp;"단계오프셋",ChapterTable!$S:$T,2,0))/ChapterTable!$Q$23)),
MAX(0,INT(($B2028+ChapterTable!$S$26+VLOOKUP(SUBSTITUTE(C$1,"성장단계","")&amp;"보스단계오프셋",ChapterTable!$S:$T,2,0))/ChapterTable!$S$23)))</f>
        <v>4</v>
      </c>
      <c r="D2028">
        <f>IF(OR($L2028=TRUE,$A2028=0,MOD($A2028,ChapterTable!$S$20)&lt;&gt;0),
MAX(0,INT(($B2028+ChapterTable!$Q$26+VLOOKUP(SUBSTITUTE(D$1,"성장단계","")&amp;"단계오프셋",ChapterTable!$S:$T,2,0))/ChapterTable!$Q$23)),
MAX(0,INT(($B2028+ChapterTable!$S$26+VLOOKUP(SUBSTITUTE(D$1,"성장단계","")&amp;"보스단계오프셋",ChapterTable!$S:$T,2,0))/ChapterTable!$S$23)))</f>
        <v>3</v>
      </c>
      <c r="E2028" s="1">
        <f ca="1">IF(AND($A2028=0,$B2028=1),
    VLOOKUP(1,ChapterTable!$1:$1048576,MATCH("최종"&amp;SUBSTITUTE(SUBSTITUTE(E$1,"standard",""),"|Float",""),ChapterTable!$1:$1,0),0)*ChapterTable!$Q$17,
  IF(AND($A2028=0,$B2028=0),
    E2029,
  IF($B2028=0,
    VLOOKUP($A2028,ChapterTable!$1:$1048576,MATCH("최종"&amp;SUBSTITUTE(SUBSTITUTE(E$1,"standard",""),"|Float",""),ChapterTable!$1:$1,0),0),
  IF($B2028=1,
    IF($L2028=FALSE,
      VLOOKUP($A2028,ChapterTable!$1:$1048576,MATCH("최종"&amp;SUBSTITUTE(SUBSTITUTE(E$1,"standard",""),"|Float",""),ChapterTable!$1:$1,0),0),
      VLOOKUP($A2028-ChapterTable!$Q$11,ChapterTable!$1:$1048576,MATCH("최종"&amp;SUBSTITUTE(SUBSTITUTE(E$1,"standard",""),"|Float",""),ChapterTable!$1:$1,0),0)*ChapterTable!$Q$14
    ),
  OFFSET(E2028,-$B2028+IF($L2028,1,0),0)*
    (VLOOKUP(SUBSTITUTE(SUBSTITUTE(E$1,"standard",""),"|Float","")&amp;"인게임누적곱배수",ChapterTable!$S:$T,2,0)^C2028
    +VLOOKUP(SUBSTITUTE(SUBSTITUTE(E$1,"standard",""),"|Float","")&amp;"인게임누적합배수",ChapterTable!$S:$T,2,0)*C2028)
  )
  )
  )
)</f>
        <v>241191.95482177733</v>
      </c>
      <c r="F2028" s="1">
        <f ca="1">IF(AND($A2028=0,$B2028=1),
    VLOOKUP(1,ChapterTable!$1:$1048576,MATCH("최종"&amp;SUBSTITUTE(SUBSTITUTE(F$1,"standard",""),"|Float",""),ChapterTable!$1:$1,0),0)*ChapterTable!$Q$17,
  IF(AND($A2028=0,$B2028=0),
    F2029,
  IF($B2028=0,
    VLOOKUP($A2028,ChapterTable!$1:$1048576,MATCH("최종"&amp;SUBSTITUTE(SUBSTITUTE(F$1,"standard",""),"|Float",""),ChapterTable!$1:$1,0),0),
  IF($B2028=1,
    IF($L2028=FALSE,
      VLOOKUP($A2028,ChapterTable!$1:$1048576,MATCH("최종"&amp;SUBSTITUTE(SUBSTITUTE(F$1,"standard",""),"|Float",""),ChapterTable!$1:$1,0),0),
      VLOOKUP($A2028-ChapterTable!$Q$11,ChapterTable!$1:$1048576,MATCH("최종"&amp;SUBSTITUTE(SUBSTITUTE(F$1,"standard",""),"|Float",""),ChapterTable!$1:$1,0),0)*ChapterTable!$Q$14
    ),
  OFFSET(F2028,-$B2028+IF($L2028,1,0),0)*
    (VLOOKUP(SUBSTITUTE(SUBSTITUTE(F$1,"standard",""),"|Float","")&amp;"인게임누적곱배수",ChapterTable!$S:$T,2,0)^D2028
    +VLOOKUP(SUBSTITUTE(SUBSTITUTE(F$1,"standard",""),"|Float","")&amp;"인게임누적합배수",ChapterTable!$S:$T,2,0)*D2028)
  )
  )
  )
)</f>
        <v>89330.353637695313</v>
      </c>
      <c r="G2028" t="s">
        <v>76</v>
      </c>
      <c r="J2028" t="str">
        <f>IF(ISBLANK(I2028),"",
IFERROR(VLOOKUP(I2028,[1]StringTable!$1:$1048576,MATCH([1]StringTable!$B$1,[1]StringTable!$1:$1,0),0),
IFERROR(VLOOKUP(I2028,[1]InApkStringTable!$1:$1048576,MATCH([1]InApkStringTable!$B$1,[1]InApkStringTable!$1:$1,0),0),
"스트링없음")))</f>
        <v/>
      </c>
      <c r="L2028" t="b">
        <v>1</v>
      </c>
      <c r="N2028" t="str">
        <f>IF(ISBLANK(M2028),"",IF(ISERROR(VLOOKUP(M2028,MapTable!$A:$A,1,0)),"맵없음",""))</f>
        <v/>
      </c>
      <c r="O2028">
        <f t="shared" si="125"/>
        <v>4</v>
      </c>
      <c r="Q2028">
        <f t="shared" si="126"/>
        <v>4</v>
      </c>
      <c r="R2028" t="b">
        <f t="shared" ca="1" si="127"/>
        <v>0</v>
      </c>
      <c r="T2028" t="b">
        <f t="shared" ca="1" si="128"/>
        <v>0</v>
      </c>
      <c r="X2028" t="str">
        <f>IF(ISBLANK(W2028),"",
IF(ISERROR(FIND(",",W2028)),
  IF(ISERROR(VLOOKUP(W2028,MapTable!$A:$A,1,0)),"맵없음",
  ""),
IF(ISERROR(FIND(",",W2028,FIND(",",W2028)+1)),
  IF(OR(ISERROR(VLOOKUP(LEFT(W2028,FIND(",",W2028)-1),MapTable!$A:$A,1,0)),ISERROR(VLOOKUP(TRIM(MID(W2028,FIND(",",W2028)+1,999)),MapTable!$A:$A,1,0))),"맵없음",
  ""),
IF(ISERROR(FIND(",",W2028,FIND(",",W2028,FIND(",",W2028)+1)+1)),
  IF(OR(ISERROR(VLOOKUP(LEFT(W2028,FIND(",",W2028)-1),MapTable!$A:$A,1,0)),ISERROR(VLOOKUP(TRIM(MID(W2028,FIND(",",W2028)+1,FIND(",",W2028,FIND(",",W2028)+1)-FIND(",",W2028)-1)),MapTable!$A:$A,1,0)),ISERROR(VLOOKUP(TRIM(MID(W2028,FIND(",",W2028,FIND(",",W2028)+1)+1,999)),MapTable!$A:$A,1,0))),"맵없음",
  ""),
IF(ISERROR(FIND(",",W2028,FIND(",",W2028,FIND(",",W2028,FIND(",",W2028)+1)+1)+1)),
  IF(OR(ISERROR(VLOOKUP(LEFT(W2028,FIND(",",W2028)-1),MapTable!$A:$A,1,0)),ISERROR(VLOOKUP(TRIM(MID(W2028,FIND(",",W2028)+1,FIND(",",W2028,FIND(",",W2028)+1)-FIND(",",W2028)-1)),MapTable!$A:$A,1,0)),ISERROR(VLOOKUP(TRIM(MID(W2028,FIND(",",W2028,FIND(",",W2028)+1)+1,FIND(",",W2028,FIND(",",W2028,FIND(",",W2028)+1)+1)-FIND(",",W2028,FIND(",",W2028)+1)-1)),MapTable!$A:$A,1,0)),ISERROR(VLOOKUP(TRIM(MID(W2028,FIND(",",W2028,FIND(",",W2028,FIND(",",W2028)+1)+1)+1,999)),MapTable!$A:$A,1,0))),"맵없음",
  ""),
)))))</f>
        <v/>
      </c>
      <c r="AC2028" t="str">
        <f>IF(ISBLANK(AB2028),"",IF(ISERROR(VLOOKUP(AB2028,[3]DropTable!$A:$A,1,0)),"드랍없음",""))</f>
        <v/>
      </c>
      <c r="AE2028" t="str">
        <f>IF(ISBLANK(AD2028),"",IF(ISERROR(VLOOKUP(AD2028,[3]DropTable!$A:$A,1,0)),"드랍없음",""))</f>
        <v/>
      </c>
      <c r="AG2028">
        <v>9.8000000000000007</v>
      </c>
      <c r="AH2028">
        <v>1</v>
      </c>
    </row>
    <row r="2029" spans="1:34" x14ac:dyDescent="0.3">
      <c r="A2029">
        <v>18</v>
      </c>
      <c r="B2029">
        <v>38</v>
      </c>
      <c r="C2029">
        <f>IF(OR($L2029=TRUE,$A2029=0,MOD($A2029,ChapterTable!$S$20)&lt;&gt;0),
MAX(0,INT(($B2029+ChapterTable!$Q$26+VLOOKUP(SUBSTITUTE(C$1,"성장단계","")&amp;"단계오프셋",ChapterTable!$S:$T,2,0))/ChapterTable!$Q$23)),
MAX(0,INT(($B2029+ChapterTable!$S$26+VLOOKUP(SUBSTITUTE(C$1,"성장단계","")&amp;"보스단계오프셋",ChapterTable!$S:$T,2,0))/ChapterTable!$S$23)))</f>
        <v>4</v>
      </c>
      <c r="D2029">
        <f>IF(OR($L2029=TRUE,$A2029=0,MOD($A2029,ChapterTable!$S$20)&lt;&gt;0),
MAX(0,INT(($B2029+ChapterTable!$Q$26+VLOOKUP(SUBSTITUTE(D$1,"성장단계","")&amp;"단계오프셋",ChapterTable!$S:$T,2,0))/ChapterTable!$Q$23)),
MAX(0,INT(($B2029+ChapterTable!$S$26+VLOOKUP(SUBSTITUTE(D$1,"성장단계","")&amp;"보스단계오프셋",ChapterTable!$S:$T,2,0))/ChapterTable!$S$23)))</f>
        <v>3</v>
      </c>
      <c r="E2029" s="1">
        <f ca="1">IF(AND($A2029=0,$B2029=1),
    VLOOKUP(1,ChapterTable!$1:$1048576,MATCH("최종"&amp;SUBSTITUTE(SUBSTITUTE(E$1,"standard",""),"|Float",""),ChapterTable!$1:$1,0),0)*ChapterTable!$Q$17,
  IF(AND($A2029=0,$B2029=0),
    E2030,
  IF($B2029=0,
    VLOOKUP($A2029,ChapterTable!$1:$1048576,MATCH("최종"&amp;SUBSTITUTE(SUBSTITUTE(E$1,"standard",""),"|Float",""),ChapterTable!$1:$1,0),0),
  IF($B2029=1,
    IF($L2029=FALSE,
      VLOOKUP($A2029,ChapterTable!$1:$1048576,MATCH("최종"&amp;SUBSTITUTE(SUBSTITUTE(E$1,"standard",""),"|Float",""),ChapterTable!$1:$1,0),0),
      VLOOKUP($A2029-ChapterTable!$Q$11,ChapterTable!$1:$1048576,MATCH("최종"&amp;SUBSTITUTE(SUBSTITUTE(E$1,"standard",""),"|Float",""),ChapterTable!$1:$1,0),0)*ChapterTable!$Q$14
    ),
  OFFSET(E2029,-$B2029+IF($L2029,1,0),0)*
    (VLOOKUP(SUBSTITUTE(SUBSTITUTE(E$1,"standard",""),"|Float","")&amp;"인게임누적곱배수",ChapterTable!$S:$T,2,0)^C2029
    +VLOOKUP(SUBSTITUTE(SUBSTITUTE(E$1,"standard",""),"|Float","")&amp;"인게임누적합배수",ChapterTable!$S:$T,2,0)*C2029)
  )
  )
  )
)</f>
        <v>241191.95482177733</v>
      </c>
      <c r="F2029" s="1">
        <f ca="1">IF(AND($A2029=0,$B2029=1),
    VLOOKUP(1,ChapterTable!$1:$1048576,MATCH("최종"&amp;SUBSTITUTE(SUBSTITUTE(F$1,"standard",""),"|Float",""),ChapterTable!$1:$1,0),0)*ChapterTable!$Q$17,
  IF(AND($A2029=0,$B2029=0),
    F2030,
  IF($B2029=0,
    VLOOKUP($A2029,ChapterTable!$1:$1048576,MATCH("최종"&amp;SUBSTITUTE(SUBSTITUTE(F$1,"standard",""),"|Float",""),ChapterTable!$1:$1,0),0),
  IF($B2029=1,
    IF($L2029=FALSE,
      VLOOKUP($A2029,ChapterTable!$1:$1048576,MATCH("최종"&amp;SUBSTITUTE(SUBSTITUTE(F$1,"standard",""),"|Float",""),ChapterTable!$1:$1,0),0),
      VLOOKUP($A2029-ChapterTable!$Q$11,ChapterTable!$1:$1048576,MATCH("최종"&amp;SUBSTITUTE(SUBSTITUTE(F$1,"standard",""),"|Float",""),ChapterTable!$1:$1,0),0)*ChapterTable!$Q$14
    ),
  OFFSET(F2029,-$B2029+IF($L2029,1,0),0)*
    (VLOOKUP(SUBSTITUTE(SUBSTITUTE(F$1,"standard",""),"|Float","")&amp;"인게임누적곱배수",ChapterTable!$S:$T,2,0)^D2029
    +VLOOKUP(SUBSTITUTE(SUBSTITUTE(F$1,"standard",""),"|Float","")&amp;"인게임누적합배수",ChapterTable!$S:$T,2,0)*D2029)
  )
  )
  )
)</f>
        <v>89330.353637695313</v>
      </c>
      <c r="G2029" t="s">
        <v>76</v>
      </c>
      <c r="J2029" t="str">
        <f>IF(ISBLANK(I2029),"",
IFERROR(VLOOKUP(I2029,[1]StringTable!$1:$1048576,MATCH([1]StringTable!$B$1,[1]StringTable!$1:$1,0),0),
IFERROR(VLOOKUP(I2029,[1]InApkStringTable!$1:$1048576,MATCH([1]InApkStringTable!$B$1,[1]InApkStringTable!$1:$1,0),0),
"스트링없음")))</f>
        <v/>
      </c>
      <c r="L2029" t="b">
        <v>1</v>
      </c>
      <c r="N2029" t="str">
        <f>IF(ISBLANK(M2029),"",IF(ISERROR(VLOOKUP(M2029,MapTable!$A:$A,1,0)),"맵없음",""))</f>
        <v/>
      </c>
      <c r="O2029">
        <f t="shared" si="125"/>
        <v>4</v>
      </c>
      <c r="Q2029">
        <f t="shared" si="126"/>
        <v>4</v>
      </c>
      <c r="R2029" t="b">
        <f t="shared" ca="1" si="127"/>
        <v>0</v>
      </c>
      <c r="T2029" t="b">
        <f t="shared" ca="1" si="128"/>
        <v>0</v>
      </c>
      <c r="X2029" t="str">
        <f>IF(ISBLANK(W2029),"",
IF(ISERROR(FIND(",",W2029)),
  IF(ISERROR(VLOOKUP(W2029,MapTable!$A:$A,1,0)),"맵없음",
  ""),
IF(ISERROR(FIND(",",W2029,FIND(",",W2029)+1)),
  IF(OR(ISERROR(VLOOKUP(LEFT(W2029,FIND(",",W2029)-1),MapTable!$A:$A,1,0)),ISERROR(VLOOKUP(TRIM(MID(W2029,FIND(",",W2029)+1,999)),MapTable!$A:$A,1,0))),"맵없음",
  ""),
IF(ISERROR(FIND(",",W2029,FIND(",",W2029,FIND(",",W2029)+1)+1)),
  IF(OR(ISERROR(VLOOKUP(LEFT(W2029,FIND(",",W2029)-1),MapTable!$A:$A,1,0)),ISERROR(VLOOKUP(TRIM(MID(W2029,FIND(",",W2029)+1,FIND(",",W2029,FIND(",",W2029)+1)-FIND(",",W2029)-1)),MapTable!$A:$A,1,0)),ISERROR(VLOOKUP(TRIM(MID(W2029,FIND(",",W2029,FIND(",",W2029)+1)+1,999)),MapTable!$A:$A,1,0))),"맵없음",
  ""),
IF(ISERROR(FIND(",",W2029,FIND(",",W2029,FIND(",",W2029,FIND(",",W2029)+1)+1)+1)),
  IF(OR(ISERROR(VLOOKUP(LEFT(W2029,FIND(",",W2029)-1),MapTable!$A:$A,1,0)),ISERROR(VLOOKUP(TRIM(MID(W2029,FIND(",",W2029)+1,FIND(",",W2029,FIND(",",W2029)+1)-FIND(",",W2029)-1)),MapTable!$A:$A,1,0)),ISERROR(VLOOKUP(TRIM(MID(W2029,FIND(",",W2029,FIND(",",W2029)+1)+1,FIND(",",W2029,FIND(",",W2029,FIND(",",W2029)+1)+1)-FIND(",",W2029,FIND(",",W2029)+1)-1)),MapTable!$A:$A,1,0)),ISERROR(VLOOKUP(TRIM(MID(W2029,FIND(",",W2029,FIND(",",W2029,FIND(",",W2029)+1)+1)+1,999)),MapTable!$A:$A,1,0))),"맵없음",
  ""),
)))))</f>
        <v/>
      </c>
      <c r="AC2029" t="str">
        <f>IF(ISBLANK(AB2029),"",IF(ISERROR(VLOOKUP(AB2029,[3]DropTable!$A:$A,1,0)),"드랍없음",""))</f>
        <v/>
      </c>
      <c r="AE2029" t="str">
        <f>IF(ISBLANK(AD2029),"",IF(ISERROR(VLOOKUP(AD2029,[3]DropTable!$A:$A,1,0)),"드랍없음",""))</f>
        <v/>
      </c>
      <c r="AG2029">
        <v>9.8000000000000007</v>
      </c>
      <c r="AH2029">
        <v>1</v>
      </c>
    </row>
    <row r="2030" spans="1:34" x14ac:dyDescent="0.3">
      <c r="A2030">
        <v>18</v>
      </c>
      <c r="B2030">
        <v>39</v>
      </c>
      <c r="C2030">
        <f>IF(OR($L2030=TRUE,$A2030=0,MOD($A2030,ChapterTable!$S$20)&lt;&gt;0),
MAX(0,INT(($B2030+ChapterTable!$Q$26+VLOOKUP(SUBSTITUTE(C$1,"성장단계","")&amp;"단계오프셋",ChapterTable!$S:$T,2,0))/ChapterTable!$Q$23)),
MAX(0,INT(($B2030+ChapterTable!$S$26+VLOOKUP(SUBSTITUTE(C$1,"성장단계","")&amp;"보스단계오프셋",ChapterTable!$S:$T,2,0))/ChapterTable!$S$23)))</f>
        <v>4</v>
      </c>
      <c r="D2030">
        <f>IF(OR($L2030=TRUE,$A2030=0,MOD($A2030,ChapterTable!$S$20)&lt;&gt;0),
MAX(0,INT(($B2030+ChapterTable!$Q$26+VLOOKUP(SUBSTITUTE(D$1,"성장단계","")&amp;"단계오프셋",ChapterTable!$S:$T,2,0))/ChapterTable!$Q$23)),
MAX(0,INT(($B2030+ChapterTable!$S$26+VLOOKUP(SUBSTITUTE(D$1,"성장단계","")&amp;"보스단계오프셋",ChapterTable!$S:$T,2,0))/ChapterTable!$S$23)))</f>
        <v>3</v>
      </c>
      <c r="E2030" s="1">
        <f ca="1">IF(AND($A2030=0,$B2030=1),
    VLOOKUP(1,ChapterTable!$1:$1048576,MATCH("최종"&amp;SUBSTITUTE(SUBSTITUTE(E$1,"standard",""),"|Float",""),ChapterTable!$1:$1,0),0)*ChapterTable!$Q$17,
  IF(AND($A2030=0,$B2030=0),
    E2031,
  IF($B2030=0,
    VLOOKUP($A2030,ChapterTable!$1:$1048576,MATCH("최종"&amp;SUBSTITUTE(SUBSTITUTE(E$1,"standard",""),"|Float",""),ChapterTable!$1:$1,0),0),
  IF($B2030=1,
    IF($L2030=FALSE,
      VLOOKUP($A2030,ChapterTable!$1:$1048576,MATCH("최종"&amp;SUBSTITUTE(SUBSTITUTE(E$1,"standard",""),"|Float",""),ChapterTable!$1:$1,0),0),
      VLOOKUP($A2030-ChapterTable!$Q$11,ChapterTable!$1:$1048576,MATCH("최종"&amp;SUBSTITUTE(SUBSTITUTE(E$1,"standard",""),"|Float",""),ChapterTable!$1:$1,0),0)*ChapterTable!$Q$14
    ),
  OFFSET(E2030,-$B2030+IF($L2030,1,0),0)*
    (VLOOKUP(SUBSTITUTE(SUBSTITUTE(E$1,"standard",""),"|Float","")&amp;"인게임누적곱배수",ChapterTable!$S:$T,2,0)^C2030
    +VLOOKUP(SUBSTITUTE(SUBSTITUTE(E$1,"standard",""),"|Float","")&amp;"인게임누적합배수",ChapterTable!$S:$T,2,0)*C2030)
  )
  )
  )
)</f>
        <v>241191.95482177733</v>
      </c>
      <c r="F2030" s="1">
        <f ca="1">IF(AND($A2030=0,$B2030=1),
    VLOOKUP(1,ChapterTable!$1:$1048576,MATCH("최종"&amp;SUBSTITUTE(SUBSTITUTE(F$1,"standard",""),"|Float",""),ChapterTable!$1:$1,0),0)*ChapterTable!$Q$17,
  IF(AND($A2030=0,$B2030=0),
    F2031,
  IF($B2030=0,
    VLOOKUP($A2030,ChapterTable!$1:$1048576,MATCH("최종"&amp;SUBSTITUTE(SUBSTITUTE(F$1,"standard",""),"|Float",""),ChapterTable!$1:$1,0),0),
  IF($B2030=1,
    IF($L2030=FALSE,
      VLOOKUP($A2030,ChapterTable!$1:$1048576,MATCH("최종"&amp;SUBSTITUTE(SUBSTITUTE(F$1,"standard",""),"|Float",""),ChapterTable!$1:$1,0),0),
      VLOOKUP($A2030-ChapterTable!$Q$11,ChapterTable!$1:$1048576,MATCH("최종"&amp;SUBSTITUTE(SUBSTITUTE(F$1,"standard",""),"|Float",""),ChapterTable!$1:$1,0),0)*ChapterTable!$Q$14
    ),
  OFFSET(F2030,-$B2030+IF($L2030,1,0),0)*
    (VLOOKUP(SUBSTITUTE(SUBSTITUTE(F$1,"standard",""),"|Float","")&amp;"인게임누적곱배수",ChapterTable!$S:$T,2,0)^D2030
    +VLOOKUP(SUBSTITUTE(SUBSTITUTE(F$1,"standard",""),"|Float","")&amp;"인게임누적합배수",ChapterTable!$S:$T,2,0)*D2030)
  )
  )
  )
)</f>
        <v>89330.353637695313</v>
      </c>
      <c r="G2030" t="s">
        <v>76</v>
      </c>
      <c r="J2030" t="str">
        <f>IF(ISBLANK(I2030),"",
IFERROR(VLOOKUP(I2030,[1]StringTable!$1:$1048576,MATCH([1]StringTable!$B$1,[1]StringTable!$1:$1,0),0),
IFERROR(VLOOKUP(I2030,[1]InApkStringTable!$1:$1048576,MATCH([1]InApkStringTable!$B$1,[1]InApkStringTable!$1:$1,0),0),
"스트링없음")))</f>
        <v/>
      </c>
      <c r="L2030" t="b">
        <v>1</v>
      </c>
      <c r="N2030" t="str">
        <f>IF(ISBLANK(M2030),"",IF(ISERROR(VLOOKUP(M2030,MapTable!$A:$A,1,0)),"맵없음",""))</f>
        <v/>
      </c>
      <c r="O2030">
        <f t="shared" si="125"/>
        <v>94</v>
      </c>
      <c r="Q2030">
        <f t="shared" si="126"/>
        <v>94</v>
      </c>
      <c r="R2030" t="b">
        <f t="shared" ca="1" si="127"/>
        <v>1</v>
      </c>
      <c r="T2030" t="b">
        <f t="shared" ca="1" si="128"/>
        <v>1</v>
      </c>
      <c r="X2030" t="str">
        <f>IF(ISBLANK(W2030),"",
IF(ISERROR(FIND(",",W2030)),
  IF(ISERROR(VLOOKUP(W2030,MapTable!$A:$A,1,0)),"맵없음",
  ""),
IF(ISERROR(FIND(",",W2030,FIND(",",W2030)+1)),
  IF(OR(ISERROR(VLOOKUP(LEFT(W2030,FIND(",",W2030)-1),MapTable!$A:$A,1,0)),ISERROR(VLOOKUP(TRIM(MID(W2030,FIND(",",W2030)+1,999)),MapTable!$A:$A,1,0))),"맵없음",
  ""),
IF(ISERROR(FIND(",",W2030,FIND(",",W2030,FIND(",",W2030)+1)+1)),
  IF(OR(ISERROR(VLOOKUP(LEFT(W2030,FIND(",",W2030)-1),MapTable!$A:$A,1,0)),ISERROR(VLOOKUP(TRIM(MID(W2030,FIND(",",W2030)+1,FIND(",",W2030,FIND(",",W2030)+1)-FIND(",",W2030)-1)),MapTable!$A:$A,1,0)),ISERROR(VLOOKUP(TRIM(MID(W2030,FIND(",",W2030,FIND(",",W2030)+1)+1,999)),MapTable!$A:$A,1,0))),"맵없음",
  ""),
IF(ISERROR(FIND(",",W2030,FIND(",",W2030,FIND(",",W2030,FIND(",",W2030)+1)+1)+1)),
  IF(OR(ISERROR(VLOOKUP(LEFT(W2030,FIND(",",W2030)-1),MapTable!$A:$A,1,0)),ISERROR(VLOOKUP(TRIM(MID(W2030,FIND(",",W2030)+1,FIND(",",W2030,FIND(",",W2030)+1)-FIND(",",W2030)-1)),MapTable!$A:$A,1,0)),ISERROR(VLOOKUP(TRIM(MID(W2030,FIND(",",W2030,FIND(",",W2030)+1)+1,FIND(",",W2030,FIND(",",W2030,FIND(",",W2030)+1)+1)-FIND(",",W2030,FIND(",",W2030)+1)-1)),MapTable!$A:$A,1,0)),ISERROR(VLOOKUP(TRIM(MID(W2030,FIND(",",W2030,FIND(",",W2030,FIND(",",W2030)+1)+1)+1,999)),MapTable!$A:$A,1,0))),"맵없음",
  ""),
)))))</f>
        <v/>
      </c>
      <c r="AC2030" t="str">
        <f>IF(ISBLANK(AB2030),"",IF(ISERROR(VLOOKUP(AB2030,[3]DropTable!$A:$A,1,0)),"드랍없음",""))</f>
        <v/>
      </c>
      <c r="AE2030" t="str">
        <f>IF(ISBLANK(AD2030),"",IF(ISERROR(VLOOKUP(AD2030,[3]DropTable!$A:$A,1,0)),"드랍없음",""))</f>
        <v/>
      </c>
      <c r="AG2030">
        <v>9.8000000000000007</v>
      </c>
      <c r="AH2030">
        <v>1</v>
      </c>
    </row>
    <row r="2031" spans="1:34" x14ac:dyDescent="0.3">
      <c r="A2031">
        <v>18</v>
      </c>
      <c r="B2031">
        <v>40</v>
      </c>
      <c r="C2031">
        <f>IF(OR($L2031=TRUE,$A2031=0,MOD($A2031,ChapterTable!$S$20)&lt;&gt;0),
MAX(0,INT(($B2031+ChapterTable!$Q$26+VLOOKUP(SUBSTITUTE(C$1,"성장단계","")&amp;"단계오프셋",ChapterTable!$S:$T,2,0))/ChapterTable!$Q$23)),
MAX(0,INT(($B2031+ChapterTable!$S$26+VLOOKUP(SUBSTITUTE(C$1,"성장단계","")&amp;"보스단계오프셋",ChapterTable!$S:$T,2,0))/ChapterTable!$S$23)))</f>
        <v>4</v>
      </c>
      <c r="D2031">
        <f>IF(OR($L2031=TRUE,$A2031=0,MOD($A2031,ChapterTable!$S$20)&lt;&gt;0),
MAX(0,INT(($B2031+ChapterTable!$Q$26+VLOOKUP(SUBSTITUTE(D$1,"성장단계","")&amp;"단계오프셋",ChapterTable!$S:$T,2,0))/ChapterTable!$Q$23)),
MAX(0,INT(($B2031+ChapterTable!$S$26+VLOOKUP(SUBSTITUTE(D$1,"성장단계","")&amp;"보스단계오프셋",ChapterTable!$S:$T,2,0))/ChapterTable!$S$23)))</f>
        <v>3</v>
      </c>
      <c r="E2031" s="1">
        <f ca="1">IF(AND($A2031=0,$B2031=1),
    VLOOKUP(1,ChapterTable!$1:$1048576,MATCH("최종"&amp;SUBSTITUTE(SUBSTITUTE(E$1,"standard",""),"|Float",""),ChapterTable!$1:$1,0),0)*ChapterTable!$Q$17,
  IF(AND($A2031=0,$B2031=0),
    E2032,
  IF($B2031=0,
    VLOOKUP($A2031,ChapterTable!$1:$1048576,MATCH("최종"&amp;SUBSTITUTE(SUBSTITUTE(E$1,"standard",""),"|Float",""),ChapterTable!$1:$1,0),0),
  IF($B2031=1,
    IF($L2031=FALSE,
      VLOOKUP($A2031,ChapterTable!$1:$1048576,MATCH("최종"&amp;SUBSTITUTE(SUBSTITUTE(E$1,"standard",""),"|Float",""),ChapterTable!$1:$1,0),0),
      VLOOKUP($A2031-ChapterTable!$Q$11,ChapterTable!$1:$1048576,MATCH("최종"&amp;SUBSTITUTE(SUBSTITUTE(E$1,"standard",""),"|Float",""),ChapterTable!$1:$1,0),0)*ChapterTable!$Q$14
    ),
  OFFSET(E2031,-$B2031+IF($L2031,1,0),0)*
    (VLOOKUP(SUBSTITUTE(SUBSTITUTE(E$1,"standard",""),"|Float","")&amp;"인게임누적곱배수",ChapterTable!$S:$T,2,0)^C2031
    +VLOOKUP(SUBSTITUTE(SUBSTITUTE(E$1,"standard",""),"|Float","")&amp;"인게임누적합배수",ChapterTable!$S:$T,2,0)*C2031)
  )
  )
  )
)</f>
        <v>241191.95482177733</v>
      </c>
      <c r="F2031" s="1">
        <f ca="1">IF(AND($A2031=0,$B2031=1),
    VLOOKUP(1,ChapterTable!$1:$1048576,MATCH("최종"&amp;SUBSTITUTE(SUBSTITUTE(F$1,"standard",""),"|Float",""),ChapterTable!$1:$1,0),0)*ChapterTable!$Q$17,
  IF(AND($A2031=0,$B2031=0),
    F2032,
  IF($B2031=0,
    VLOOKUP($A2031,ChapterTable!$1:$1048576,MATCH("최종"&amp;SUBSTITUTE(SUBSTITUTE(F$1,"standard",""),"|Float",""),ChapterTable!$1:$1,0),0),
  IF($B2031=1,
    IF($L2031=FALSE,
      VLOOKUP($A2031,ChapterTable!$1:$1048576,MATCH("최종"&amp;SUBSTITUTE(SUBSTITUTE(F$1,"standard",""),"|Float",""),ChapterTable!$1:$1,0),0),
      VLOOKUP($A2031-ChapterTable!$Q$11,ChapterTable!$1:$1048576,MATCH("최종"&amp;SUBSTITUTE(SUBSTITUTE(F$1,"standard",""),"|Float",""),ChapterTable!$1:$1,0),0)*ChapterTable!$Q$14
    ),
  OFFSET(F2031,-$B2031+IF($L2031,1,0),0)*
    (VLOOKUP(SUBSTITUTE(SUBSTITUTE(F$1,"standard",""),"|Float","")&amp;"인게임누적곱배수",ChapterTable!$S:$T,2,0)^D2031
    +VLOOKUP(SUBSTITUTE(SUBSTITUTE(F$1,"standard",""),"|Float","")&amp;"인게임누적합배수",ChapterTable!$S:$T,2,0)*D2031)
  )
  )
  )
)</f>
        <v>89330.353637695313</v>
      </c>
      <c r="G2031" t="s">
        <v>76</v>
      </c>
      <c r="J2031" t="str">
        <f>IF(ISBLANK(I2031),"",
IFERROR(VLOOKUP(I2031,[1]StringTable!$1:$1048576,MATCH([1]StringTable!$B$1,[1]StringTable!$1:$1,0),0),
IFERROR(VLOOKUP(I2031,[1]InApkStringTable!$1:$1048576,MATCH([1]InApkStringTable!$B$1,[1]InApkStringTable!$1:$1,0),0),
"스트링없음")))</f>
        <v/>
      </c>
      <c r="L2031" t="b">
        <v>1</v>
      </c>
      <c r="N2031" t="str">
        <f>IF(ISBLANK(M2031),"",IF(ISERROR(VLOOKUP(M2031,MapTable!$A:$A,1,0)),"맵없음",""))</f>
        <v/>
      </c>
      <c r="O2031">
        <f t="shared" si="125"/>
        <v>21</v>
      </c>
      <c r="Q2031">
        <f t="shared" si="126"/>
        <v>21</v>
      </c>
      <c r="R2031" t="b">
        <f t="shared" ca="1" si="127"/>
        <v>0</v>
      </c>
      <c r="T2031" t="b">
        <f t="shared" ca="1" si="128"/>
        <v>0</v>
      </c>
      <c r="X2031" t="str">
        <f>IF(ISBLANK(W2031),"",
IF(ISERROR(FIND(",",W2031)),
  IF(ISERROR(VLOOKUP(W2031,MapTable!$A:$A,1,0)),"맵없음",
  ""),
IF(ISERROR(FIND(",",W2031,FIND(",",W2031)+1)),
  IF(OR(ISERROR(VLOOKUP(LEFT(W2031,FIND(",",W2031)-1),MapTable!$A:$A,1,0)),ISERROR(VLOOKUP(TRIM(MID(W2031,FIND(",",W2031)+1,999)),MapTable!$A:$A,1,0))),"맵없음",
  ""),
IF(ISERROR(FIND(",",W2031,FIND(",",W2031,FIND(",",W2031)+1)+1)),
  IF(OR(ISERROR(VLOOKUP(LEFT(W2031,FIND(",",W2031)-1),MapTable!$A:$A,1,0)),ISERROR(VLOOKUP(TRIM(MID(W2031,FIND(",",W2031)+1,FIND(",",W2031,FIND(",",W2031)+1)-FIND(",",W2031)-1)),MapTable!$A:$A,1,0)),ISERROR(VLOOKUP(TRIM(MID(W2031,FIND(",",W2031,FIND(",",W2031)+1)+1,999)),MapTable!$A:$A,1,0))),"맵없음",
  ""),
IF(ISERROR(FIND(",",W2031,FIND(",",W2031,FIND(",",W2031,FIND(",",W2031)+1)+1)+1)),
  IF(OR(ISERROR(VLOOKUP(LEFT(W2031,FIND(",",W2031)-1),MapTable!$A:$A,1,0)),ISERROR(VLOOKUP(TRIM(MID(W2031,FIND(",",W2031)+1,FIND(",",W2031,FIND(",",W2031)+1)-FIND(",",W2031)-1)),MapTable!$A:$A,1,0)),ISERROR(VLOOKUP(TRIM(MID(W2031,FIND(",",W2031,FIND(",",W2031)+1)+1,FIND(",",W2031,FIND(",",W2031,FIND(",",W2031)+1)+1)-FIND(",",W2031,FIND(",",W2031)+1)-1)),MapTable!$A:$A,1,0)),ISERROR(VLOOKUP(TRIM(MID(W2031,FIND(",",W2031,FIND(",",W2031,FIND(",",W2031)+1)+1)+1,999)),MapTable!$A:$A,1,0))),"맵없음",
  ""),
)))))</f>
        <v/>
      </c>
      <c r="AC2031" t="str">
        <f>IF(ISBLANK(AB2031),"",IF(ISERROR(VLOOKUP(AB2031,[3]DropTable!$A:$A,1,0)),"드랍없음",""))</f>
        <v/>
      </c>
      <c r="AE2031" t="str">
        <f>IF(ISBLANK(AD2031),"",IF(ISERROR(VLOOKUP(AD2031,[3]DropTable!$A:$A,1,0)),"드랍없음",""))</f>
        <v/>
      </c>
      <c r="AG2031">
        <v>9.8000000000000007</v>
      </c>
      <c r="AH2031">
        <v>1</v>
      </c>
    </row>
    <row r="2032" spans="1:34" x14ac:dyDescent="0.3">
      <c r="A2032">
        <v>18</v>
      </c>
      <c r="B2032">
        <v>41</v>
      </c>
      <c r="C2032">
        <f>IF(OR($L2032=TRUE,$A2032=0,MOD($A2032,ChapterTable!$S$20)&lt;&gt;0),
MAX(0,INT(($B2032+ChapterTable!$Q$26+VLOOKUP(SUBSTITUTE(C$1,"성장단계","")&amp;"단계오프셋",ChapterTable!$S:$T,2,0))/ChapterTable!$Q$23)),
MAX(0,INT(($B2032+ChapterTable!$S$26+VLOOKUP(SUBSTITUTE(C$1,"성장단계","")&amp;"보스단계오프셋",ChapterTable!$S:$T,2,0))/ChapterTable!$S$23)))</f>
        <v>4</v>
      </c>
      <c r="D2032">
        <f>IF(OR($L2032=TRUE,$A2032=0,MOD($A2032,ChapterTable!$S$20)&lt;&gt;0),
MAX(0,INT(($B2032+ChapterTable!$Q$26+VLOOKUP(SUBSTITUTE(D$1,"성장단계","")&amp;"단계오프셋",ChapterTable!$S:$T,2,0))/ChapterTable!$Q$23)),
MAX(0,INT(($B2032+ChapterTable!$S$26+VLOOKUP(SUBSTITUTE(D$1,"성장단계","")&amp;"보스단계오프셋",ChapterTable!$S:$T,2,0))/ChapterTable!$S$23)))</f>
        <v>4</v>
      </c>
      <c r="E2032" s="1">
        <f ca="1">IF(AND($A2032=0,$B2032=1),
    VLOOKUP(1,ChapterTable!$1:$1048576,MATCH("최종"&amp;SUBSTITUTE(SUBSTITUTE(E$1,"standard",""),"|Float",""),ChapterTable!$1:$1,0),0)*ChapterTable!$Q$17,
  IF(AND($A2032=0,$B2032=0),
    E2033,
  IF($B2032=0,
    VLOOKUP($A2032,ChapterTable!$1:$1048576,MATCH("최종"&amp;SUBSTITUTE(SUBSTITUTE(E$1,"standard",""),"|Float",""),ChapterTable!$1:$1,0),0),
  IF($B2032=1,
    IF($L2032=FALSE,
      VLOOKUP($A2032,ChapterTable!$1:$1048576,MATCH("최종"&amp;SUBSTITUTE(SUBSTITUTE(E$1,"standard",""),"|Float",""),ChapterTable!$1:$1,0),0),
      VLOOKUP($A2032-ChapterTable!$Q$11,ChapterTable!$1:$1048576,MATCH("최종"&amp;SUBSTITUTE(SUBSTITUTE(E$1,"standard",""),"|Float",""),ChapterTable!$1:$1,0),0)*ChapterTable!$Q$14
    ),
  OFFSET(E2032,-$B2032+IF($L2032,1,0),0)*
    (VLOOKUP(SUBSTITUTE(SUBSTITUTE(E$1,"standard",""),"|Float","")&amp;"인게임누적곱배수",ChapterTable!$S:$T,2,0)^C2032
    +VLOOKUP(SUBSTITUTE(SUBSTITUTE(E$1,"standard",""),"|Float","")&amp;"인게임누적합배수",ChapterTable!$S:$T,2,0)*C2032)
  )
  )
  )
)</f>
        <v>241191.95482177733</v>
      </c>
      <c r="F2032" s="1">
        <f ca="1">IF(AND($A2032=0,$B2032=1),
    VLOOKUP(1,ChapterTable!$1:$1048576,MATCH("최종"&amp;SUBSTITUTE(SUBSTITUTE(F$1,"standard",""),"|Float",""),ChapterTable!$1:$1,0),0)*ChapterTable!$Q$17,
  IF(AND($A2032=0,$B2032=0),
    F2033,
  IF($B2032=0,
    VLOOKUP($A2032,ChapterTable!$1:$1048576,MATCH("최종"&amp;SUBSTITUTE(SUBSTITUTE(F$1,"standard",""),"|Float",""),ChapterTable!$1:$1,0),0),
  IF($B2032=1,
    IF($L2032=FALSE,
      VLOOKUP($A2032,ChapterTable!$1:$1048576,MATCH("최종"&amp;SUBSTITUTE(SUBSTITUTE(F$1,"standard",""),"|Float",""),ChapterTable!$1:$1,0),0),
      VLOOKUP($A2032-ChapterTable!$Q$11,ChapterTable!$1:$1048576,MATCH("최종"&amp;SUBSTITUTE(SUBSTITUTE(F$1,"standard",""),"|Float",""),ChapterTable!$1:$1,0),0)*ChapterTable!$Q$14
    ),
  OFFSET(F2032,-$B2032+IF($L2032,1,0),0)*
    (VLOOKUP(SUBSTITUTE(SUBSTITUTE(F$1,"standard",""),"|Float","")&amp;"인게임누적곱배수",ChapterTable!$S:$T,2,0)^D2032
    +VLOOKUP(SUBSTITUTE(SUBSTITUTE(F$1,"standard",""),"|Float","")&amp;"인게임누적합배수",ChapterTable!$S:$T,2,0)*D2032)
  )
  )
  )
)</f>
        <v>100496.64784240723</v>
      </c>
      <c r="G2032" t="s">
        <v>76</v>
      </c>
      <c r="J2032" t="str">
        <f>IF(ISBLANK(I2032),"",
IFERROR(VLOOKUP(I2032,[1]StringTable!$1:$1048576,MATCH([1]StringTable!$B$1,[1]StringTable!$1:$1,0),0),
IFERROR(VLOOKUP(I2032,[1]InApkStringTable!$1:$1048576,MATCH([1]InApkStringTable!$B$1,[1]InApkStringTable!$1:$1,0),0),
"스트링없음")))</f>
        <v/>
      </c>
      <c r="L2032" t="b">
        <v>1</v>
      </c>
      <c r="N2032" t="str">
        <f>IF(ISBLANK(M2032),"",IF(ISERROR(VLOOKUP(M2032,MapTable!$A:$A,1,0)),"맵없음",""))</f>
        <v/>
      </c>
      <c r="O2032">
        <f t="shared" si="125"/>
        <v>5</v>
      </c>
      <c r="Q2032">
        <f t="shared" si="126"/>
        <v>5</v>
      </c>
      <c r="R2032" t="b">
        <f t="shared" ca="1" si="127"/>
        <v>0</v>
      </c>
      <c r="T2032" t="b">
        <f t="shared" ca="1" si="128"/>
        <v>0</v>
      </c>
      <c r="X2032" t="str">
        <f>IF(ISBLANK(W2032),"",
IF(ISERROR(FIND(",",W2032)),
  IF(ISERROR(VLOOKUP(W2032,MapTable!$A:$A,1,0)),"맵없음",
  ""),
IF(ISERROR(FIND(",",W2032,FIND(",",W2032)+1)),
  IF(OR(ISERROR(VLOOKUP(LEFT(W2032,FIND(",",W2032)-1),MapTable!$A:$A,1,0)),ISERROR(VLOOKUP(TRIM(MID(W2032,FIND(",",W2032)+1,999)),MapTable!$A:$A,1,0))),"맵없음",
  ""),
IF(ISERROR(FIND(",",W2032,FIND(",",W2032,FIND(",",W2032)+1)+1)),
  IF(OR(ISERROR(VLOOKUP(LEFT(W2032,FIND(",",W2032)-1),MapTable!$A:$A,1,0)),ISERROR(VLOOKUP(TRIM(MID(W2032,FIND(",",W2032)+1,FIND(",",W2032,FIND(",",W2032)+1)-FIND(",",W2032)-1)),MapTable!$A:$A,1,0)),ISERROR(VLOOKUP(TRIM(MID(W2032,FIND(",",W2032,FIND(",",W2032)+1)+1,999)),MapTable!$A:$A,1,0))),"맵없음",
  ""),
IF(ISERROR(FIND(",",W2032,FIND(",",W2032,FIND(",",W2032,FIND(",",W2032)+1)+1)+1)),
  IF(OR(ISERROR(VLOOKUP(LEFT(W2032,FIND(",",W2032)-1),MapTable!$A:$A,1,0)),ISERROR(VLOOKUP(TRIM(MID(W2032,FIND(",",W2032)+1,FIND(",",W2032,FIND(",",W2032)+1)-FIND(",",W2032)-1)),MapTable!$A:$A,1,0)),ISERROR(VLOOKUP(TRIM(MID(W2032,FIND(",",W2032,FIND(",",W2032)+1)+1,FIND(",",W2032,FIND(",",W2032,FIND(",",W2032)+1)+1)-FIND(",",W2032,FIND(",",W2032)+1)-1)),MapTable!$A:$A,1,0)),ISERROR(VLOOKUP(TRIM(MID(W2032,FIND(",",W2032,FIND(",",W2032,FIND(",",W2032)+1)+1)+1,999)),MapTable!$A:$A,1,0))),"맵없음",
  ""),
)))))</f>
        <v/>
      </c>
      <c r="AC2032" t="str">
        <f>IF(ISBLANK(AB2032),"",IF(ISERROR(VLOOKUP(AB2032,[3]DropTable!$A:$A,1,0)),"드랍없음",""))</f>
        <v/>
      </c>
      <c r="AE2032" t="str">
        <f>IF(ISBLANK(AD2032),"",IF(ISERROR(VLOOKUP(AD2032,[3]DropTable!$A:$A,1,0)),"드랍없음",""))</f>
        <v/>
      </c>
      <c r="AG2032">
        <v>9.8000000000000007</v>
      </c>
      <c r="AH2032">
        <v>1</v>
      </c>
    </row>
    <row r="2033" spans="1:34" x14ac:dyDescent="0.3">
      <c r="A2033">
        <v>18</v>
      </c>
      <c r="B2033">
        <v>42</v>
      </c>
      <c r="C2033">
        <f>IF(OR($L2033=TRUE,$A2033=0,MOD($A2033,ChapterTable!$S$20)&lt;&gt;0),
MAX(0,INT(($B2033+ChapterTable!$Q$26+VLOOKUP(SUBSTITUTE(C$1,"성장단계","")&amp;"단계오프셋",ChapterTable!$S:$T,2,0))/ChapterTable!$Q$23)),
MAX(0,INT(($B2033+ChapterTable!$S$26+VLOOKUP(SUBSTITUTE(C$1,"성장단계","")&amp;"보스단계오프셋",ChapterTable!$S:$T,2,0))/ChapterTable!$S$23)))</f>
        <v>4</v>
      </c>
      <c r="D2033">
        <f>IF(OR($L2033=TRUE,$A2033=0,MOD($A2033,ChapterTable!$S$20)&lt;&gt;0),
MAX(0,INT(($B2033+ChapterTable!$Q$26+VLOOKUP(SUBSTITUTE(D$1,"성장단계","")&amp;"단계오프셋",ChapterTable!$S:$T,2,0))/ChapterTable!$Q$23)),
MAX(0,INT(($B2033+ChapterTable!$S$26+VLOOKUP(SUBSTITUTE(D$1,"성장단계","")&amp;"보스단계오프셋",ChapterTable!$S:$T,2,0))/ChapterTable!$S$23)))</f>
        <v>4</v>
      </c>
      <c r="E2033" s="1">
        <f ca="1">IF(AND($A2033=0,$B2033=1),
    VLOOKUP(1,ChapterTable!$1:$1048576,MATCH("최종"&amp;SUBSTITUTE(SUBSTITUTE(E$1,"standard",""),"|Float",""),ChapterTable!$1:$1,0),0)*ChapterTable!$Q$17,
  IF(AND($A2033=0,$B2033=0),
    E2034,
  IF($B2033=0,
    VLOOKUP($A2033,ChapterTable!$1:$1048576,MATCH("최종"&amp;SUBSTITUTE(SUBSTITUTE(E$1,"standard",""),"|Float",""),ChapterTable!$1:$1,0),0),
  IF($B2033=1,
    IF($L2033=FALSE,
      VLOOKUP($A2033,ChapterTable!$1:$1048576,MATCH("최종"&amp;SUBSTITUTE(SUBSTITUTE(E$1,"standard",""),"|Float",""),ChapterTable!$1:$1,0),0),
      VLOOKUP($A2033-ChapterTable!$Q$11,ChapterTable!$1:$1048576,MATCH("최종"&amp;SUBSTITUTE(SUBSTITUTE(E$1,"standard",""),"|Float",""),ChapterTable!$1:$1,0),0)*ChapterTable!$Q$14
    ),
  OFFSET(E2033,-$B2033+IF($L2033,1,0),0)*
    (VLOOKUP(SUBSTITUTE(SUBSTITUTE(E$1,"standard",""),"|Float","")&amp;"인게임누적곱배수",ChapterTable!$S:$T,2,0)^C2033
    +VLOOKUP(SUBSTITUTE(SUBSTITUTE(E$1,"standard",""),"|Float","")&amp;"인게임누적합배수",ChapterTable!$S:$T,2,0)*C2033)
  )
  )
  )
)</f>
        <v>241191.95482177733</v>
      </c>
      <c r="F2033" s="1">
        <f ca="1">IF(AND($A2033=0,$B2033=1),
    VLOOKUP(1,ChapterTable!$1:$1048576,MATCH("최종"&amp;SUBSTITUTE(SUBSTITUTE(F$1,"standard",""),"|Float",""),ChapterTable!$1:$1,0),0)*ChapterTable!$Q$17,
  IF(AND($A2033=0,$B2033=0),
    F2034,
  IF($B2033=0,
    VLOOKUP($A2033,ChapterTable!$1:$1048576,MATCH("최종"&amp;SUBSTITUTE(SUBSTITUTE(F$1,"standard",""),"|Float",""),ChapterTable!$1:$1,0),0),
  IF($B2033=1,
    IF($L2033=FALSE,
      VLOOKUP($A2033,ChapterTable!$1:$1048576,MATCH("최종"&amp;SUBSTITUTE(SUBSTITUTE(F$1,"standard",""),"|Float",""),ChapterTable!$1:$1,0),0),
      VLOOKUP($A2033-ChapterTable!$Q$11,ChapterTable!$1:$1048576,MATCH("최종"&amp;SUBSTITUTE(SUBSTITUTE(F$1,"standard",""),"|Float",""),ChapterTable!$1:$1,0),0)*ChapterTable!$Q$14
    ),
  OFFSET(F2033,-$B2033+IF($L2033,1,0),0)*
    (VLOOKUP(SUBSTITUTE(SUBSTITUTE(F$1,"standard",""),"|Float","")&amp;"인게임누적곱배수",ChapterTable!$S:$T,2,0)^D2033
    +VLOOKUP(SUBSTITUTE(SUBSTITUTE(F$1,"standard",""),"|Float","")&amp;"인게임누적합배수",ChapterTable!$S:$T,2,0)*D2033)
  )
  )
  )
)</f>
        <v>100496.64784240723</v>
      </c>
      <c r="G2033" t="s">
        <v>76</v>
      </c>
      <c r="J2033" t="str">
        <f>IF(ISBLANK(I2033),"",
IFERROR(VLOOKUP(I2033,[1]StringTable!$1:$1048576,MATCH([1]StringTable!$B$1,[1]StringTable!$1:$1,0),0),
IFERROR(VLOOKUP(I2033,[1]InApkStringTable!$1:$1048576,MATCH([1]InApkStringTable!$B$1,[1]InApkStringTable!$1:$1,0),0),
"스트링없음")))</f>
        <v/>
      </c>
      <c r="L2033" t="b">
        <v>1</v>
      </c>
      <c r="N2033" t="str">
        <f>IF(ISBLANK(M2033),"",IF(ISERROR(VLOOKUP(M2033,MapTable!$A:$A,1,0)),"맵없음",""))</f>
        <v/>
      </c>
      <c r="O2033">
        <f t="shared" si="125"/>
        <v>5</v>
      </c>
      <c r="Q2033">
        <f t="shared" si="126"/>
        <v>5</v>
      </c>
      <c r="R2033" t="b">
        <f t="shared" ca="1" si="127"/>
        <v>0</v>
      </c>
      <c r="T2033" t="b">
        <f t="shared" ca="1" si="128"/>
        <v>0</v>
      </c>
      <c r="X2033" t="str">
        <f>IF(ISBLANK(W2033),"",
IF(ISERROR(FIND(",",W2033)),
  IF(ISERROR(VLOOKUP(W2033,MapTable!$A:$A,1,0)),"맵없음",
  ""),
IF(ISERROR(FIND(",",W2033,FIND(",",W2033)+1)),
  IF(OR(ISERROR(VLOOKUP(LEFT(W2033,FIND(",",W2033)-1),MapTable!$A:$A,1,0)),ISERROR(VLOOKUP(TRIM(MID(W2033,FIND(",",W2033)+1,999)),MapTable!$A:$A,1,0))),"맵없음",
  ""),
IF(ISERROR(FIND(",",W2033,FIND(",",W2033,FIND(",",W2033)+1)+1)),
  IF(OR(ISERROR(VLOOKUP(LEFT(W2033,FIND(",",W2033)-1),MapTable!$A:$A,1,0)),ISERROR(VLOOKUP(TRIM(MID(W2033,FIND(",",W2033)+1,FIND(",",W2033,FIND(",",W2033)+1)-FIND(",",W2033)-1)),MapTable!$A:$A,1,0)),ISERROR(VLOOKUP(TRIM(MID(W2033,FIND(",",W2033,FIND(",",W2033)+1)+1,999)),MapTable!$A:$A,1,0))),"맵없음",
  ""),
IF(ISERROR(FIND(",",W2033,FIND(",",W2033,FIND(",",W2033,FIND(",",W2033)+1)+1)+1)),
  IF(OR(ISERROR(VLOOKUP(LEFT(W2033,FIND(",",W2033)-1),MapTable!$A:$A,1,0)),ISERROR(VLOOKUP(TRIM(MID(W2033,FIND(",",W2033)+1,FIND(",",W2033,FIND(",",W2033)+1)-FIND(",",W2033)-1)),MapTable!$A:$A,1,0)),ISERROR(VLOOKUP(TRIM(MID(W2033,FIND(",",W2033,FIND(",",W2033)+1)+1,FIND(",",W2033,FIND(",",W2033,FIND(",",W2033)+1)+1)-FIND(",",W2033,FIND(",",W2033)+1)-1)),MapTable!$A:$A,1,0)),ISERROR(VLOOKUP(TRIM(MID(W2033,FIND(",",W2033,FIND(",",W2033,FIND(",",W2033)+1)+1)+1,999)),MapTable!$A:$A,1,0))),"맵없음",
  ""),
)))))</f>
        <v/>
      </c>
      <c r="AC2033" t="str">
        <f>IF(ISBLANK(AB2033),"",IF(ISERROR(VLOOKUP(AB2033,[3]DropTable!$A:$A,1,0)),"드랍없음",""))</f>
        <v/>
      </c>
      <c r="AE2033" t="str">
        <f>IF(ISBLANK(AD2033),"",IF(ISERROR(VLOOKUP(AD2033,[3]DropTable!$A:$A,1,0)),"드랍없음",""))</f>
        <v/>
      </c>
      <c r="AG2033">
        <v>9.8000000000000007</v>
      </c>
      <c r="AH2033">
        <v>1</v>
      </c>
    </row>
    <row r="2034" spans="1:34" x14ac:dyDescent="0.3">
      <c r="A2034">
        <v>18</v>
      </c>
      <c r="B2034">
        <v>43</v>
      </c>
      <c r="C2034">
        <f>IF(OR($L2034=TRUE,$A2034=0,MOD($A2034,ChapterTable!$S$20)&lt;&gt;0),
MAX(0,INT(($B2034+ChapterTable!$Q$26+VLOOKUP(SUBSTITUTE(C$1,"성장단계","")&amp;"단계오프셋",ChapterTable!$S:$T,2,0))/ChapterTable!$Q$23)),
MAX(0,INT(($B2034+ChapterTable!$S$26+VLOOKUP(SUBSTITUTE(C$1,"성장단계","")&amp;"보스단계오프셋",ChapterTable!$S:$T,2,0))/ChapterTable!$S$23)))</f>
        <v>4</v>
      </c>
      <c r="D2034">
        <f>IF(OR($L2034=TRUE,$A2034=0,MOD($A2034,ChapterTable!$S$20)&lt;&gt;0),
MAX(0,INT(($B2034+ChapterTable!$Q$26+VLOOKUP(SUBSTITUTE(D$1,"성장단계","")&amp;"단계오프셋",ChapterTable!$S:$T,2,0))/ChapterTable!$Q$23)),
MAX(0,INT(($B2034+ChapterTable!$S$26+VLOOKUP(SUBSTITUTE(D$1,"성장단계","")&amp;"보스단계오프셋",ChapterTable!$S:$T,2,0))/ChapterTable!$S$23)))</f>
        <v>4</v>
      </c>
      <c r="E2034" s="1">
        <f ca="1">IF(AND($A2034=0,$B2034=1),
    VLOOKUP(1,ChapterTable!$1:$1048576,MATCH("최종"&amp;SUBSTITUTE(SUBSTITUTE(E$1,"standard",""),"|Float",""),ChapterTable!$1:$1,0),0)*ChapterTable!$Q$17,
  IF(AND($A2034=0,$B2034=0),
    E2035,
  IF($B2034=0,
    VLOOKUP($A2034,ChapterTable!$1:$1048576,MATCH("최종"&amp;SUBSTITUTE(SUBSTITUTE(E$1,"standard",""),"|Float",""),ChapterTable!$1:$1,0),0),
  IF($B2034=1,
    IF($L2034=FALSE,
      VLOOKUP($A2034,ChapterTable!$1:$1048576,MATCH("최종"&amp;SUBSTITUTE(SUBSTITUTE(E$1,"standard",""),"|Float",""),ChapterTable!$1:$1,0),0),
      VLOOKUP($A2034-ChapterTable!$Q$11,ChapterTable!$1:$1048576,MATCH("최종"&amp;SUBSTITUTE(SUBSTITUTE(E$1,"standard",""),"|Float",""),ChapterTable!$1:$1,0),0)*ChapterTable!$Q$14
    ),
  OFFSET(E2034,-$B2034+IF($L2034,1,0),0)*
    (VLOOKUP(SUBSTITUTE(SUBSTITUTE(E$1,"standard",""),"|Float","")&amp;"인게임누적곱배수",ChapterTable!$S:$T,2,0)^C2034
    +VLOOKUP(SUBSTITUTE(SUBSTITUTE(E$1,"standard",""),"|Float","")&amp;"인게임누적합배수",ChapterTable!$S:$T,2,0)*C2034)
  )
  )
  )
)</f>
        <v>241191.95482177733</v>
      </c>
      <c r="F2034" s="1">
        <f ca="1">IF(AND($A2034=0,$B2034=1),
    VLOOKUP(1,ChapterTable!$1:$1048576,MATCH("최종"&amp;SUBSTITUTE(SUBSTITUTE(F$1,"standard",""),"|Float",""),ChapterTable!$1:$1,0),0)*ChapterTable!$Q$17,
  IF(AND($A2034=0,$B2034=0),
    F2035,
  IF($B2034=0,
    VLOOKUP($A2034,ChapterTable!$1:$1048576,MATCH("최종"&amp;SUBSTITUTE(SUBSTITUTE(F$1,"standard",""),"|Float",""),ChapterTable!$1:$1,0),0),
  IF($B2034=1,
    IF($L2034=FALSE,
      VLOOKUP($A2034,ChapterTable!$1:$1048576,MATCH("최종"&amp;SUBSTITUTE(SUBSTITUTE(F$1,"standard",""),"|Float",""),ChapterTable!$1:$1,0),0),
      VLOOKUP($A2034-ChapterTable!$Q$11,ChapterTable!$1:$1048576,MATCH("최종"&amp;SUBSTITUTE(SUBSTITUTE(F$1,"standard",""),"|Float",""),ChapterTable!$1:$1,0),0)*ChapterTable!$Q$14
    ),
  OFFSET(F2034,-$B2034+IF($L2034,1,0),0)*
    (VLOOKUP(SUBSTITUTE(SUBSTITUTE(F$1,"standard",""),"|Float","")&amp;"인게임누적곱배수",ChapterTable!$S:$T,2,0)^D2034
    +VLOOKUP(SUBSTITUTE(SUBSTITUTE(F$1,"standard",""),"|Float","")&amp;"인게임누적합배수",ChapterTable!$S:$T,2,0)*D2034)
  )
  )
  )
)</f>
        <v>100496.64784240723</v>
      </c>
      <c r="G2034" t="s">
        <v>76</v>
      </c>
      <c r="J2034" t="str">
        <f>IF(ISBLANK(I2034),"",
IFERROR(VLOOKUP(I2034,[1]StringTable!$1:$1048576,MATCH([1]StringTable!$B$1,[1]StringTable!$1:$1,0),0),
IFERROR(VLOOKUP(I2034,[1]InApkStringTable!$1:$1048576,MATCH([1]InApkStringTable!$B$1,[1]InApkStringTable!$1:$1,0),0),
"스트링없음")))</f>
        <v/>
      </c>
      <c r="L2034" t="b">
        <v>1</v>
      </c>
      <c r="N2034" t="str">
        <f>IF(ISBLANK(M2034),"",IF(ISERROR(VLOOKUP(M2034,MapTable!$A:$A,1,0)),"맵없음",""))</f>
        <v/>
      </c>
      <c r="O2034">
        <f t="shared" si="125"/>
        <v>5</v>
      </c>
      <c r="Q2034">
        <f t="shared" si="126"/>
        <v>5</v>
      </c>
      <c r="R2034" t="b">
        <f t="shared" ca="1" si="127"/>
        <v>0</v>
      </c>
      <c r="T2034" t="b">
        <f t="shared" ca="1" si="128"/>
        <v>0</v>
      </c>
      <c r="X2034" t="str">
        <f>IF(ISBLANK(W2034),"",
IF(ISERROR(FIND(",",W2034)),
  IF(ISERROR(VLOOKUP(W2034,MapTable!$A:$A,1,0)),"맵없음",
  ""),
IF(ISERROR(FIND(",",W2034,FIND(",",W2034)+1)),
  IF(OR(ISERROR(VLOOKUP(LEFT(W2034,FIND(",",W2034)-1),MapTable!$A:$A,1,0)),ISERROR(VLOOKUP(TRIM(MID(W2034,FIND(",",W2034)+1,999)),MapTable!$A:$A,1,0))),"맵없음",
  ""),
IF(ISERROR(FIND(",",W2034,FIND(",",W2034,FIND(",",W2034)+1)+1)),
  IF(OR(ISERROR(VLOOKUP(LEFT(W2034,FIND(",",W2034)-1),MapTable!$A:$A,1,0)),ISERROR(VLOOKUP(TRIM(MID(W2034,FIND(",",W2034)+1,FIND(",",W2034,FIND(",",W2034)+1)-FIND(",",W2034)-1)),MapTable!$A:$A,1,0)),ISERROR(VLOOKUP(TRIM(MID(W2034,FIND(",",W2034,FIND(",",W2034)+1)+1,999)),MapTable!$A:$A,1,0))),"맵없음",
  ""),
IF(ISERROR(FIND(",",W2034,FIND(",",W2034,FIND(",",W2034,FIND(",",W2034)+1)+1)+1)),
  IF(OR(ISERROR(VLOOKUP(LEFT(W2034,FIND(",",W2034)-1),MapTable!$A:$A,1,0)),ISERROR(VLOOKUP(TRIM(MID(W2034,FIND(",",W2034)+1,FIND(",",W2034,FIND(",",W2034)+1)-FIND(",",W2034)-1)),MapTable!$A:$A,1,0)),ISERROR(VLOOKUP(TRIM(MID(W2034,FIND(",",W2034,FIND(",",W2034)+1)+1,FIND(",",W2034,FIND(",",W2034,FIND(",",W2034)+1)+1)-FIND(",",W2034,FIND(",",W2034)+1)-1)),MapTable!$A:$A,1,0)),ISERROR(VLOOKUP(TRIM(MID(W2034,FIND(",",W2034,FIND(",",W2034,FIND(",",W2034)+1)+1)+1,999)),MapTable!$A:$A,1,0))),"맵없음",
  ""),
)))))</f>
        <v/>
      </c>
      <c r="AC2034" t="str">
        <f>IF(ISBLANK(AB2034),"",IF(ISERROR(VLOOKUP(AB2034,[3]DropTable!$A:$A,1,0)),"드랍없음",""))</f>
        <v/>
      </c>
      <c r="AE2034" t="str">
        <f>IF(ISBLANK(AD2034),"",IF(ISERROR(VLOOKUP(AD2034,[3]DropTable!$A:$A,1,0)),"드랍없음",""))</f>
        <v/>
      </c>
      <c r="AG2034">
        <v>9.8000000000000007</v>
      </c>
      <c r="AH2034">
        <v>1</v>
      </c>
    </row>
    <row r="2035" spans="1:34" x14ac:dyDescent="0.3">
      <c r="A2035">
        <v>18</v>
      </c>
      <c r="B2035">
        <v>44</v>
      </c>
      <c r="C2035">
        <f>IF(OR($L2035=TRUE,$A2035=0,MOD($A2035,ChapterTable!$S$20)&lt;&gt;0),
MAX(0,INT(($B2035+ChapterTable!$Q$26+VLOOKUP(SUBSTITUTE(C$1,"성장단계","")&amp;"단계오프셋",ChapterTable!$S:$T,2,0))/ChapterTable!$Q$23)),
MAX(0,INT(($B2035+ChapterTable!$S$26+VLOOKUP(SUBSTITUTE(C$1,"성장단계","")&amp;"보스단계오프셋",ChapterTable!$S:$T,2,0))/ChapterTable!$S$23)))</f>
        <v>4</v>
      </c>
      <c r="D2035">
        <f>IF(OR($L2035=TRUE,$A2035=0,MOD($A2035,ChapterTable!$S$20)&lt;&gt;0),
MAX(0,INT(($B2035+ChapterTable!$Q$26+VLOOKUP(SUBSTITUTE(D$1,"성장단계","")&amp;"단계오프셋",ChapterTable!$S:$T,2,0))/ChapterTable!$Q$23)),
MAX(0,INT(($B2035+ChapterTable!$S$26+VLOOKUP(SUBSTITUTE(D$1,"성장단계","")&amp;"보스단계오프셋",ChapterTable!$S:$T,2,0))/ChapterTable!$S$23)))</f>
        <v>4</v>
      </c>
      <c r="E2035" s="1">
        <f ca="1">IF(AND($A2035=0,$B2035=1),
    VLOOKUP(1,ChapterTable!$1:$1048576,MATCH("최종"&amp;SUBSTITUTE(SUBSTITUTE(E$1,"standard",""),"|Float",""),ChapterTable!$1:$1,0),0)*ChapterTable!$Q$17,
  IF(AND($A2035=0,$B2035=0),
    E2036,
  IF($B2035=0,
    VLOOKUP($A2035,ChapterTable!$1:$1048576,MATCH("최종"&amp;SUBSTITUTE(SUBSTITUTE(E$1,"standard",""),"|Float",""),ChapterTable!$1:$1,0),0),
  IF($B2035=1,
    IF($L2035=FALSE,
      VLOOKUP($A2035,ChapterTable!$1:$1048576,MATCH("최종"&amp;SUBSTITUTE(SUBSTITUTE(E$1,"standard",""),"|Float",""),ChapterTable!$1:$1,0),0),
      VLOOKUP($A2035-ChapterTable!$Q$11,ChapterTable!$1:$1048576,MATCH("최종"&amp;SUBSTITUTE(SUBSTITUTE(E$1,"standard",""),"|Float",""),ChapterTable!$1:$1,0),0)*ChapterTable!$Q$14
    ),
  OFFSET(E2035,-$B2035+IF($L2035,1,0),0)*
    (VLOOKUP(SUBSTITUTE(SUBSTITUTE(E$1,"standard",""),"|Float","")&amp;"인게임누적곱배수",ChapterTable!$S:$T,2,0)^C2035
    +VLOOKUP(SUBSTITUTE(SUBSTITUTE(E$1,"standard",""),"|Float","")&amp;"인게임누적합배수",ChapterTable!$S:$T,2,0)*C2035)
  )
  )
  )
)</f>
        <v>241191.95482177733</v>
      </c>
      <c r="F2035" s="1">
        <f ca="1">IF(AND($A2035=0,$B2035=1),
    VLOOKUP(1,ChapterTable!$1:$1048576,MATCH("최종"&amp;SUBSTITUTE(SUBSTITUTE(F$1,"standard",""),"|Float",""),ChapterTable!$1:$1,0),0)*ChapterTable!$Q$17,
  IF(AND($A2035=0,$B2035=0),
    F2036,
  IF($B2035=0,
    VLOOKUP($A2035,ChapterTable!$1:$1048576,MATCH("최종"&amp;SUBSTITUTE(SUBSTITUTE(F$1,"standard",""),"|Float",""),ChapterTable!$1:$1,0),0),
  IF($B2035=1,
    IF($L2035=FALSE,
      VLOOKUP($A2035,ChapterTable!$1:$1048576,MATCH("최종"&amp;SUBSTITUTE(SUBSTITUTE(F$1,"standard",""),"|Float",""),ChapterTable!$1:$1,0),0),
      VLOOKUP($A2035-ChapterTable!$Q$11,ChapterTable!$1:$1048576,MATCH("최종"&amp;SUBSTITUTE(SUBSTITUTE(F$1,"standard",""),"|Float",""),ChapterTable!$1:$1,0),0)*ChapterTable!$Q$14
    ),
  OFFSET(F2035,-$B2035+IF($L2035,1,0),0)*
    (VLOOKUP(SUBSTITUTE(SUBSTITUTE(F$1,"standard",""),"|Float","")&amp;"인게임누적곱배수",ChapterTable!$S:$T,2,0)^D2035
    +VLOOKUP(SUBSTITUTE(SUBSTITUTE(F$1,"standard",""),"|Float","")&amp;"인게임누적합배수",ChapterTable!$S:$T,2,0)*D2035)
  )
  )
  )
)</f>
        <v>100496.64784240723</v>
      </c>
      <c r="G2035" t="s">
        <v>76</v>
      </c>
      <c r="J2035" t="str">
        <f>IF(ISBLANK(I2035),"",
IFERROR(VLOOKUP(I2035,[1]StringTable!$1:$1048576,MATCH([1]StringTable!$B$1,[1]StringTable!$1:$1,0),0),
IFERROR(VLOOKUP(I2035,[1]InApkStringTable!$1:$1048576,MATCH([1]InApkStringTable!$B$1,[1]InApkStringTable!$1:$1,0),0),
"스트링없음")))</f>
        <v/>
      </c>
      <c r="L2035" t="b">
        <v>1</v>
      </c>
      <c r="N2035" t="str">
        <f>IF(ISBLANK(M2035),"",IF(ISERROR(VLOOKUP(M2035,MapTable!$A:$A,1,0)),"맵없음",""))</f>
        <v/>
      </c>
      <c r="O2035">
        <f t="shared" si="125"/>
        <v>5</v>
      </c>
      <c r="Q2035">
        <f t="shared" si="126"/>
        <v>5</v>
      </c>
      <c r="R2035" t="b">
        <f t="shared" ca="1" si="127"/>
        <v>0</v>
      </c>
      <c r="T2035" t="b">
        <f t="shared" ca="1" si="128"/>
        <v>0</v>
      </c>
      <c r="X2035" t="str">
        <f>IF(ISBLANK(W2035),"",
IF(ISERROR(FIND(",",W2035)),
  IF(ISERROR(VLOOKUP(W2035,MapTable!$A:$A,1,0)),"맵없음",
  ""),
IF(ISERROR(FIND(",",W2035,FIND(",",W2035)+1)),
  IF(OR(ISERROR(VLOOKUP(LEFT(W2035,FIND(",",W2035)-1),MapTable!$A:$A,1,0)),ISERROR(VLOOKUP(TRIM(MID(W2035,FIND(",",W2035)+1,999)),MapTable!$A:$A,1,0))),"맵없음",
  ""),
IF(ISERROR(FIND(",",W2035,FIND(",",W2035,FIND(",",W2035)+1)+1)),
  IF(OR(ISERROR(VLOOKUP(LEFT(W2035,FIND(",",W2035)-1),MapTable!$A:$A,1,0)),ISERROR(VLOOKUP(TRIM(MID(W2035,FIND(",",W2035)+1,FIND(",",W2035,FIND(",",W2035)+1)-FIND(",",W2035)-1)),MapTable!$A:$A,1,0)),ISERROR(VLOOKUP(TRIM(MID(W2035,FIND(",",W2035,FIND(",",W2035)+1)+1,999)),MapTable!$A:$A,1,0))),"맵없음",
  ""),
IF(ISERROR(FIND(",",W2035,FIND(",",W2035,FIND(",",W2035,FIND(",",W2035)+1)+1)+1)),
  IF(OR(ISERROR(VLOOKUP(LEFT(W2035,FIND(",",W2035)-1),MapTable!$A:$A,1,0)),ISERROR(VLOOKUP(TRIM(MID(W2035,FIND(",",W2035)+1,FIND(",",W2035,FIND(",",W2035)+1)-FIND(",",W2035)-1)),MapTable!$A:$A,1,0)),ISERROR(VLOOKUP(TRIM(MID(W2035,FIND(",",W2035,FIND(",",W2035)+1)+1,FIND(",",W2035,FIND(",",W2035,FIND(",",W2035)+1)+1)-FIND(",",W2035,FIND(",",W2035)+1)-1)),MapTable!$A:$A,1,0)),ISERROR(VLOOKUP(TRIM(MID(W2035,FIND(",",W2035,FIND(",",W2035,FIND(",",W2035)+1)+1)+1,999)),MapTable!$A:$A,1,0))),"맵없음",
  ""),
)))))</f>
        <v/>
      </c>
      <c r="AC2035" t="str">
        <f>IF(ISBLANK(AB2035),"",IF(ISERROR(VLOOKUP(AB2035,[3]DropTable!$A:$A,1,0)),"드랍없음",""))</f>
        <v/>
      </c>
      <c r="AE2035" t="str">
        <f>IF(ISBLANK(AD2035),"",IF(ISERROR(VLOOKUP(AD2035,[3]DropTable!$A:$A,1,0)),"드랍없음",""))</f>
        <v/>
      </c>
      <c r="AG2035">
        <v>9.8000000000000007</v>
      </c>
      <c r="AH2035">
        <v>1</v>
      </c>
    </row>
    <row r="2036" spans="1:34" x14ac:dyDescent="0.3">
      <c r="A2036">
        <v>18</v>
      </c>
      <c r="B2036">
        <v>45</v>
      </c>
      <c r="C2036">
        <f>IF(OR($L2036=TRUE,$A2036=0,MOD($A2036,ChapterTable!$S$20)&lt;&gt;0),
MAX(0,INT(($B2036+ChapterTable!$Q$26+VLOOKUP(SUBSTITUTE(C$1,"성장단계","")&amp;"단계오프셋",ChapterTable!$S:$T,2,0))/ChapterTable!$Q$23)),
MAX(0,INT(($B2036+ChapterTable!$S$26+VLOOKUP(SUBSTITUTE(C$1,"성장단계","")&amp;"보스단계오프셋",ChapterTable!$S:$T,2,0))/ChapterTable!$S$23)))</f>
        <v>4</v>
      </c>
      <c r="D2036">
        <f>IF(OR($L2036=TRUE,$A2036=0,MOD($A2036,ChapterTable!$S$20)&lt;&gt;0),
MAX(0,INT(($B2036+ChapterTable!$Q$26+VLOOKUP(SUBSTITUTE(D$1,"성장단계","")&amp;"단계오프셋",ChapterTable!$S:$T,2,0))/ChapterTable!$Q$23)),
MAX(0,INT(($B2036+ChapterTable!$S$26+VLOOKUP(SUBSTITUTE(D$1,"성장단계","")&amp;"보스단계오프셋",ChapterTable!$S:$T,2,0))/ChapterTable!$S$23)))</f>
        <v>4</v>
      </c>
      <c r="E2036" s="1">
        <f ca="1">IF(AND($A2036=0,$B2036=1),
    VLOOKUP(1,ChapterTable!$1:$1048576,MATCH("최종"&amp;SUBSTITUTE(SUBSTITUTE(E$1,"standard",""),"|Float",""),ChapterTable!$1:$1,0),0)*ChapterTable!$Q$17,
  IF(AND($A2036=0,$B2036=0),
    E2037,
  IF($B2036=0,
    VLOOKUP($A2036,ChapterTable!$1:$1048576,MATCH("최종"&amp;SUBSTITUTE(SUBSTITUTE(E$1,"standard",""),"|Float",""),ChapterTable!$1:$1,0),0),
  IF($B2036=1,
    IF($L2036=FALSE,
      VLOOKUP($A2036,ChapterTable!$1:$1048576,MATCH("최종"&amp;SUBSTITUTE(SUBSTITUTE(E$1,"standard",""),"|Float",""),ChapterTable!$1:$1,0),0),
      VLOOKUP($A2036-ChapterTable!$Q$11,ChapterTable!$1:$1048576,MATCH("최종"&amp;SUBSTITUTE(SUBSTITUTE(E$1,"standard",""),"|Float",""),ChapterTable!$1:$1,0),0)*ChapterTable!$Q$14
    ),
  OFFSET(E2036,-$B2036+IF($L2036,1,0),0)*
    (VLOOKUP(SUBSTITUTE(SUBSTITUTE(E$1,"standard",""),"|Float","")&amp;"인게임누적곱배수",ChapterTable!$S:$T,2,0)^C2036
    +VLOOKUP(SUBSTITUTE(SUBSTITUTE(E$1,"standard",""),"|Float","")&amp;"인게임누적합배수",ChapterTable!$S:$T,2,0)*C2036)
  )
  )
  )
)</f>
        <v>241191.95482177733</v>
      </c>
      <c r="F2036" s="1">
        <f ca="1">IF(AND($A2036=0,$B2036=1),
    VLOOKUP(1,ChapterTable!$1:$1048576,MATCH("최종"&amp;SUBSTITUTE(SUBSTITUTE(F$1,"standard",""),"|Float",""),ChapterTable!$1:$1,0),0)*ChapterTable!$Q$17,
  IF(AND($A2036=0,$B2036=0),
    F2037,
  IF($B2036=0,
    VLOOKUP($A2036,ChapterTable!$1:$1048576,MATCH("최종"&amp;SUBSTITUTE(SUBSTITUTE(F$1,"standard",""),"|Float",""),ChapterTable!$1:$1,0),0),
  IF($B2036=1,
    IF($L2036=FALSE,
      VLOOKUP($A2036,ChapterTable!$1:$1048576,MATCH("최종"&amp;SUBSTITUTE(SUBSTITUTE(F$1,"standard",""),"|Float",""),ChapterTable!$1:$1,0),0),
      VLOOKUP($A2036-ChapterTable!$Q$11,ChapterTable!$1:$1048576,MATCH("최종"&amp;SUBSTITUTE(SUBSTITUTE(F$1,"standard",""),"|Float",""),ChapterTable!$1:$1,0),0)*ChapterTable!$Q$14
    ),
  OFFSET(F2036,-$B2036+IF($L2036,1,0),0)*
    (VLOOKUP(SUBSTITUTE(SUBSTITUTE(F$1,"standard",""),"|Float","")&amp;"인게임누적곱배수",ChapterTable!$S:$T,2,0)^D2036
    +VLOOKUP(SUBSTITUTE(SUBSTITUTE(F$1,"standard",""),"|Float","")&amp;"인게임누적합배수",ChapterTable!$S:$T,2,0)*D2036)
  )
  )
  )
)</f>
        <v>100496.64784240723</v>
      </c>
      <c r="G2036" t="s">
        <v>76</v>
      </c>
      <c r="J2036" t="str">
        <f>IF(ISBLANK(I2036),"",
IFERROR(VLOOKUP(I2036,[1]StringTable!$1:$1048576,MATCH([1]StringTable!$B$1,[1]StringTable!$1:$1,0),0),
IFERROR(VLOOKUP(I2036,[1]InApkStringTable!$1:$1048576,MATCH([1]InApkStringTable!$B$1,[1]InApkStringTable!$1:$1,0),0),
"스트링없음")))</f>
        <v/>
      </c>
      <c r="L2036" t="b">
        <v>1</v>
      </c>
      <c r="N2036" t="str">
        <f>IF(ISBLANK(M2036),"",IF(ISERROR(VLOOKUP(M2036,MapTable!$A:$A,1,0)),"맵없음",""))</f>
        <v/>
      </c>
      <c r="O2036">
        <f t="shared" si="125"/>
        <v>11</v>
      </c>
      <c r="Q2036">
        <f t="shared" si="126"/>
        <v>11</v>
      </c>
      <c r="R2036" t="b">
        <f t="shared" ca="1" si="127"/>
        <v>0</v>
      </c>
      <c r="T2036" t="b">
        <f t="shared" ca="1" si="128"/>
        <v>0</v>
      </c>
      <c r="X2036" t="str">
        <f>IF(ISBLANK(W2036),"",
IF(ISERROR(FIND(",",W2036)),
  IF(ISERROR(VLOOKUP(W2036,MapTable!$A:$A,1,0)),"맵없음",
  ""),
IF(ISERROR(FIND(",",W2036,FIND(",",W2036)+1)),
  IF(OR(ISERROR(VLOOKUP(LEFT(W2036,FIND(",",W2036)-1),MapTable!$A:$A,1,0)),ISERROR(VLOOKUP(TRIM(MID(W2036,FIND(",",W2036)+1,999)),MapTable!$A:$A,1,0))),"맵없음",
  ""),
IF(ISERROR(FIND(",",W2036,FIND(",",W2036,FIND(",",W2036)+1)+1)),
  IF(OR(ISERROR(VLOOKUP(LEFT(W2036,FIND(",",W2036)-1),MapTable!$A:$A,1,0)),ISERROR(VLOOKUP(TRIM(MID(W2036,FIND(",",W2036)+1,FIND(",",W2036,FIND(",",W2036)+1)-FIND(",",W2036)-1)),MapTable!$A:$A,1,0)),ISERROR(VLOOKUP(TRIM(MID(W2036,FIND(",",W2036,FIND(",",W2036)+1)+1,999)),MapTable!$A:$A,1,0))),"맵없음",
  ""),
IF(ISERROR(FIND(",",W2036,FIND(",",W2036,FIND(",",W2036,FIND(",",W2036)+1)+1)+1)),
  IF(OR(ISERROR(VLOOKUP(LEFT(W2036,FIND(",",W2036)-1),MapTable!$A:$A,1,0)),ISERROR(VLOOKUP(TRIM(MID(W2036,FIND(",",W2036)+1,FIND(",",W2036,FIND(",",W2036)+1)-FIND(",",W2036)-1)),MapTable!$A:$A,1,0)),ISERROR(VLOOKUP(TRIM(MID(W2036,FIND(",",W2036,FIND(",",W2036)+1)+1,FIND(",",W2036,FIND(",",W2036,FIND(",",W2036)+1)+1)-FIND(",",W2036,FIND(",",W2036)+1)-1)),MapTable!$A:$A,1,0)),ISERROR(VLOOKUP(TRIM(MID(W2036,FIND(",",W2036,FIND(",",W2036,FIND(",",W2036)+1)+1)+1,999)),MapTable!$A:$A,1,0))),"맵없음",
  ""),
)))))</f>
        <v/>
      </c>
      <c r="AC2036" t="str">
        <f>IF(ISBLANK(AB2036),"",IF(ISERROR(VLOOKUP(AB2036,[3]DropTable!$A:$A,1,0)),"드랍없음",""))</f>
        <v/>
      </c>
      <c r="AE2036" t="str">
        <f>IF(ISBLANK(AD2036),"",IF(ISERROR(VLOOKUP(AD2036,[3]DropTable!$A:$A,1,0)),"드랍없음",""))</f>
        <v/>
      </c>
      <c r="AG2036">
        <v>9.8000000000000007</v>
      </c>
      <c r="AH2036">
        <v>1</v>
      </c>
    </row>
    <row r="2037" spans="1:34" x14ac:dyDescent="0.3">
      <c r="A2037">
        <v>18</v>
      </c>
      <c r="B2037">
        <v>46</v>
      </c>
      <c r="C2037">
        <f>IF(OR($L2037=TRUE,$A2037=0,MOD($A2037,ChapterTable!$S$20)&lt;&gt;0),
MAX(0,INT(($B2037+ChapterTable!$Q$26+VLOOKUP(SUBSTITUTE(C$1,"성장단계","")&amp;"단계오프셋",ChapterTable!$S:$T,2,0))/ChapterTable!$Q$23)),
MAX(0,INT(($B2037+ChapterTable!$S$26+VLOOKUP(SUBSTITUTE(C$1,"성장단계","")&amp;"보스단계오프셋",ChapterTable!$S:$T,2,0))/ChapterTable!$S$23)))</f>
        <v>5</v>
      </c>
      <c r="D2037">
        <f>IF(OR($L2037=TRUE,$A2037=0,MOD($A2037,ChapterTable!$S$20)&lt;&gt;0),
MAX(0,INT(($B2037+ChapterTable!$Q$26+VLOOKUP(SUBSTITUTE(D$1,"성장단계","")&amp;"단계오프셋",ChapterTable!$S:$T,2,0))/ChapterTable!$Q$23)),
MAX(0,INT(($B2037+ChapterTable!$S$26+VLOOKUP(SUBSTITUTE(D$1,"성장단계","")&amp;"보스단계오프셋",ChapterTable!$S:$T,2,0))/ChapterTable!$S$23)))</f>
        <v>4</v>
      </c>
      <c r="E2037" s="1">
        <f ca="1">IF(AND($A2037=0,$B2037=1),
    VLOOKUP(1,ChapterTable!$1:$1048576,MATCH("최종"&amp;SUBSTITUTE(SUBSTITUTE(E$1,"standard",""),"|Float",""),ChapterTable!$1:$1,0),0)*ChapterTable!$Q$17,
  IF(AND($A2037=0,$B2037=0),
    E2038,
  IF($B2037=0,
    VLOOKUP($A2037,ChapterTable!$1:$1048576,MATCH("최종"&amp;SUBSTITUTE(SUBSTITUTE(E$1,"standard",""),"|Float",""),ChapterTable!$1:$1,0),0),
  IF($B2037=1,
    IF($L2037=FALSE,
      VLOOKUP($A2037,ChapterTable!$1:$1048576,MATCH("최종"&amp;SUBSTITUTE(SUBSTITUTE(E$1,"standard",""),"|Float",""),ChapterTable!$1:$1,0),0),
      VLOOKUP($A2037-ChapterTable!$Q$11,ChapterTable!$1:$1048576,MATCH("최종"&amp;SUBSTITUTE(SUBSTITUTE(E$1,"standard",""),"|Float",""),ChapterTable!$1:$1,0),0)*ChapterTable!$Q$14
    ),
  OFFSET(E2037,-$B2037+IF($L2037,1,0),0)*
    (VLOOKUP(SUBSTITUTE(SUBSTITUTE(E$1,"standard",""),"|Float","")&amp;"인게임누적곱배수",ChapterTable!$S:$T,2,0)^C2037
    +VLOOKUP(SUBSTITUTE(SUBSTITUTE(E$1,"standard",""),"|Float","")&amp;"인게임누적합배수",ChapterTable!$S:$T,2,0)*C2037)
  )
  )
  )
)</f>
        <v>276365.78156661987</v>
      </c>
      <c r="F2037" s="1">
        <f ca="1">IF(AND($A2037=0,$B2037=1),
    VLOOKUP(1,ChapterTable!$1:$1048576,MATCH("최종"&amp;SUBSTITUTE(SUBSTITUTE(F$1,"standard",""),"|Float",""),ChapterTable!$1:$1,0),0)*ChapterTable!$Q$17,
  IF(AND($A2037=0,$B2037=0),
    F2038,
  IF($B2037=0,
    VLOOKUP($A2037,ChapterTable!$1:$1048576,MATCH("최종"&amp;SUBSTITUTE(SUBSTITUTE(F$1,"standard",""),"|Float",""),ChapterTable!$1:$1,0),0),
  IF($B2037=1,
    IF($L2037=FALSE,
      VLOOKUP($A2037,ChapterTable!$1:$1048576,MATCH("최종"&amp;SUBSTITUTE(SUBSTITUTE(F$1,"standard",""),"|Float",""),ChapterTable!$1:$1,0),0),
      VLOOKUP($A2037-ChapterTable!$Q$11,ChapterTable!$1:$1048576,MATCH("최종"&amp;SUBSTITUTE(SUBSTITUTE(F$1,"standard",""),"|Float",""),ChapterTable!$1:$1,0),0)*ChapterTable!$Q$14
    ),
  OFFSET(F2037,-$B2037+IF($L2037,1,0),0)*
    (VLOOKUP(SUBSTITUTE(SUBSTITUTE(F$1,"standard",""),"|Float","")&amp;"인게임누적곱배수",ChapterTable!$S:$T,2,0)^D2037
    +VLOOKUP(SUBSTITUTE(SUBSTITUTE(F$1,"standard",""),"|Float","")&amp;"인게임누적합배수",ChapterTable!$S:$T,2,0)*D2037)
  )
  )
  )
)</f>
        <v>100496.64784240723</v>
      </c>
      <c r="G2037" t="s">
        <v>76</v>
      </c>
      <c r="J2037" t="str">
        <f>IF(ISBLANK(I2037),"",
IFERROR(VLOOKUP(I2037,[1]StringTable!$1:$1048576,MATCH([1]StringTable!$B$1,[1]StringTable!$1:$1,0),0),
IFERROR(VLOOKUP(I2037,[1]InApkStringTable!$1:$1048576,MATCH([1]InApkStringTable!$B$1,[1]InApkStringTable!$1:$1,0),0),
"스트링없음")))</f>
        <v/>
      </c>
      <c r="L2037" t="b">
        <v>1</v>
      </c>
      <c r="N2037" t="str">
        <f>IF(ISBLANK(M2037),"",IF(ISERROR(VLOOKUP(M2037,MapTable!$A:$A,1,0)),"맵없음",""))</f>
        <v/>
      </c>
      <c r="O2037">
        <f t="shared" si="125"/>
        <v>5</v>
      </c>
      <c r="Q2037">
        <f t="shared" si="126"/>
        <v>5</v>
      </c>
      <c r="R2037" t="b">
        <f t="shared" ca="1" si="127"/>
        <v>0</v>
      </c>
      <c r="T2037" t="b">
        <f t="shared" ca="1" si="128"/>
        <v>0</v>
      </c>
      <c r="X2037" t="str">
        <f>IF(ISBLANK(W2037),"",
IF(ISERROR(FIND(",",W2037)),
  IF(ISERROR(VLOOKUP(W2037,MapTable!$A:$A,1,0)),"맵없음",
  ""),
IF(ISERROR(FIND(",",W2037,FIND(",",W2037)+1)),
  IF(OR(ISERROR(VLOOKUP(LEFT(W2037,FIND(",",W2037)-1),MapTable!$A:$A,1,0)),ISERROR(VLOOKUP(TRIM(MID(W2037,FIND(",",W2037)+1,999)),MapTable!$A:$A,1,0))),"맵없음",
  ""),
IF(ISERROR(FIND(",",W2037,FIND(",",W2037,FIND(",",W2037)+1)+1)),
  IF(OR(ISERROR(VLOOKUP(LEFT(W2037,FIND(",",W2037)-1),MapTable!$A:$A,1,0)),ISERROR(VLOOKUP(TRIM(MID(W2037,FIND(",",W2037)+1,FIND(",",W2037,FIND(",",W2037)+1)-FIND(",",W2037)-1)),MapTable!$A:$A,1,0)),ISERROR(VLOOKUP(TRIM(MID(W2037,FIND(",",W2037,FIND(",",W2037)+1)+1,999)),MapTable!$A:$A,1,0))),"맵없음",
  ""),
IF(ISERROR(FIND(",",W2037,FIND(",",W2037,FIND(",",W2037,FIND(",",W2037)+1)+1)+1)),
  IF(OR(ISERROR(VLOOKUP(LEFT(W2037,FIND(",",W2037)-1),MapTable!$A:$A,1,0)),ISERROR(VLOOKUP(TRIM(MID(W2037,FIND(",",W2037)+1,FIND(",",W2037,FIND(",",W2037)+1)-FIND(",",W2037)-1)),MapTable!$A:$A,1,0)),ISERROR(VLOOKUP(TRIM(MID(W2037,FIND(",",W2037,FIND(",",W2037)+1)+1,FIND(",",W2037,FIND(",",W2037,FIND(",",W2037)+1)+1)-FIND(",",W2037,FIND(",",W2037)+1)-1)),MapTable!$A:$A,1,0)),ISERROR(VLOOKUP(TRIM(MID(W2037,FIND(",",W2037,FIND(",",W2037,FIND(",",W2037)+1)+1)+1,999)),MapTable!$A:$A,1,0))),"맵없음",
  ""),
)))))</f>
        <v/>
      </c>
      <c r="AC2037" t="str">
        <f>IF(ISBLANK(AB2037),"",IF(ISERROR(VLOOKUP(AB2037,[3]DropTable!$A:$A,1,0)),"드랍없음",""))</f>
        <v/>
      </c>
      <c r="AE2037" t="str">
        <f>IF(ISBLANK(AD2037),"",IF(ISERROR(VLOOKUP(AD2037,[3]DropTable!$A:$A,1,0)),"드랍없음",""))</f>
        <v/>
      </c>
      <c r="AG2037">
        <v>9.8000000000000007</v>
      </c>
      <c r="AH2037">
        <v>1</v>
      </c>
    </row>
    <row r="2038" spans="1:34" x14ac:dyDescent="0.3">
      <c r="A2038">
        <v>18</v>
      </c>
      <c r="B2038">
        <v>47</v>
      </c>
      <c r="C2038">
        <f>IF(OR($L2038=TRUE,$A2038=0,MOD($A2038,ChapterTable!$S$20)&lt;&gt;0),
MAX(0,INT(($B2038+ChapterTable!$Q$26+VLOOKUP(SUBSTITUTE(C$1,"성장단계","")&amp;"단계오프셋",ChapterTable!$S:$T,2,0))/ChapterTable!$Q$23)),
MAX(0,INT(($B2038+ChapterTable!$S$26+VLOOKUP(SUBSTITUTE(C$1,"성장단계","")&amp;"보스단계오프셋",ChapterTable!$S:$T,2,0))/ChapterTable!$S$23)))</f>
        <v>5</v>
      </c>
      <c r="D2038">
        <f>IF(OR($L2038=TRUE,$A2038=0,MOD($A2038,ChapterTable!$S$20)&lt;&gt;0),
MAX(0,INT(($B2038+ChapterTable!$Q$26+VLOOKUP(SUBSTITUTE(D$1,"성장단계","")&amp;"단계오프셋",ChapterTable!$S:$T,2,0))/ChapterTable!$Q$23)),
MAX(0,INT(($B2038+ChapterTable!$S$26+VLOOKUP(SUBSTITUTE(D$1,"성장단계","")&amp;"보스단계오프셋",ChapterTable!$S:$T,2,0))/ChapterTable!$S$23)))</f>
        <v>4</v>
      </c>
      <c r="E2038" s="1">
        <f ca="1">IF(AND($A2038=0,$B2038=1),
    VLOOKUP(1,ChapterTable!$1:$1048576,MATCH("최종"&amp;SUBSTITUTE(SUBSTITUTE(E$1,"standard",""),"|Float",""),ChapterTable!$1:$1,0),0)*ChapterTable!$Q$17,
  IF(AND($A2038=0,$B2038=0),
    E2039,
  IF($B2038=0,
    VLOOKUP($A2038,ChapterTable!$1:$1048576,MATCH("최종"&amp;SUBSTITUTE(SUBSTITUTE(E$1,"standard",""),"|Float",""),ChapterTable!$1:$1,0),0),
  IF($B2038=1,
    IF($L2038=FALSE,
      VLOOKUP($A2038,ChapterTable!$1:$1048576,MATCH("최종"&amp;SUBSTITUTE(SUBSTITUTE(E$1,"standard",""),"|Float",""),ChapterTable!$1:$1,0),0),
      VLOOKUP($A2038-ChapterTable!$Q$11,ChapterTable!$1:$1048576,MATCH("최종"&amp;SUBSTITUTE(SUBSTITUTE(E$1,"standard",""),"|Float",""),ChapterTable!$1:$1,0),0)*ChapterTable!$Q$14
    ),
  OFFSET(E2038,-$B2038+IF($L2038,1,0),0)*
    (VLOOKUP(SUBSTITUTE(SUBSTITUTE(E$1,"standard",""),"|Float","")&amp;"인게임누적곱배수",ChapterTable!$S:$T,2,0)^C2038
    +VLOOKUP(SUBSTITUTE(SUBSTITUTE(E$1,"standard",""),"|Float","")&amp;"인게임누적합배수",ChapterTable!$S:$T,2,0)*C2038)
  )
  )
  )
)</f>
        <v>276365.78156661987</v>
      </c>
      <c r="F2038" s="1">
        <f ca="1">IF(AND($A2038=0,$B2038=1),
    VLOOKUP(1,ChapterTable!$1:$1048576,MATCH("최종"&amp;SUBSTITUTE(SUBSTITUTE(F$1,"standard",""),"|Float",""),ChapterTable!$1:$1,0),0)*ChapterTable!$Q$17,
  IF(AND($A2038=0,$B2038=0),
    F2039,
  IF($B2038=0,
    VLOOKUP($A2038,ChapterTable!$1:$1048576,MATCH("최종"&amp;SUBSTITUTE(SUBSTITUTE(F$1,"standard",""),"|Float",""),ChapterTable!$1:$1,0),0),
  IF($B2038=1,
    IF($L2038=FALSE,
      VLOOKUP($A2038,ChapterTable!$1:$1048576,MATCH("최종"&amp;SUBSTITUTE(SUBSTITUTE(F$1,"standard",""),"|Float",""),ChapterTable!$1:$1,0),0),
      VLOOKUP($A2038-ChapterTable!$Q$11,ChapterTable!$1:$1048576,MATCH("최종"&amp;SUBSTITUTE(SUBSTITUTE(F$1,"standard",""),"|Float",""),ChapterTable!$1:$1,0),0)*ChapterTable!$Q$14
    ),
  OFFSET(F2038,-$B2038+IF($L2038,1,0),0)*
    (VLOOKUP(SUBSTITUTE(SUBSTITUTE(F$1,"standard",""),"|Float","")&amp;"인게임누적곱배수",ChapterTable!$S:$T,2,0)^D2038
    +VLOOKUP(SUBSTITUTE(SUBSTITUTE(F$1,"standard",""),"|Float","")&amp;"인게임누적합배수",ChapterTable!$S:$T,2,0)*D2038)
  )
  )
  )
)</f>
        <v>100496.64784240723</v>
      </c>
      <c r="G2038" t="s">
        <v>76</v>
      </c>
      <c r="J2038" t="str">
        <f>IF(ISBLANK(I2038),"",
IFERROR(VLOOKUP(I2038,[1]StringTable!$1:$1048576,MATCH([1]StringTable!$B$1,[1]StringTable!$1:$1,0),0),
IFERROR(VLOOKUP(I2038,[1]InApkStringTable!$1:$1048576,MATCH([1]InApkStringTable!$B$1,[1]InApkStringTable!$1:$1,0),0),
"스트링없음")))</f>
        <v/>
      </c>
      <c r="L2038" t="b">
        <v>1</v>
      </c>
      <c r="N2038" t="str">
        <f>IF(ISBLANK(M2038),"",IF(ISERROR(VLOOKUP(M2038,MapTable!$A:$A,1,0)),"맵없음",""))</f>
        <v/>
      </c>
      <c r="O2038">
        <f t="shared" si="125"/>
        <v>5</v>
      </c>
      <c r="Q2038">
        <f t="shared" si="126"/>
        <v>5</v>
      </c>
      <c r="R2038" t="b">
        <f t="shared" ca="1" si="127"/>
        <v>0</v>
      </c>
      <c r="T2038" t="b">
        <f t="shared" ca="1" si="128"/>
        <v>0</v>
      </c>
      <c r="X2038" t="str">
        <f>IF(ISBLANK(W2038),"",
IF(ISERROR(FIND(",",W2038)),
  IF(ISERROR(VLOOKUP(W2038,MapTable!$A:$A,1,0)),"맵없음",
  ""),
IF(ISERROR(FIND(",",W2038,FIND(",",W2038)+1)),
  IF(OR(ISERROR(VLOOKUP(LEFT(W2038,FIND(",",W2038)-1),MapTable!$A:$A,1,0)),ISERROR(VLOOKUP(TRIM(MID(W2038,FIND(",",W2038)+1,999)),MapTable!$A:$A,1,0))),"맵없음",
  ""),
IF(ISERROR(FIND(",",W2038,FIND(",",W2038,FIND(",",W2038)+1)+1)),
  IF(OR(ISERROR(VLOOKUP(LEFT(W2038,FIND(",",W2038)-1),MapTable!$A:$A,1,0)),ISERROR(VLOOKUP(TRIM(MID(W2038,FIND(",",W2038)+1,FIND(",",W2038,FIND(",",W2038)+1)-FIND(",",W2038)-1)),MapTable!$A:$A,1,0)),ISERROR(VLOOKUP(TRIM(MID(W2038,FIND(",",W2038,FIND(",",W2038)+1)+1,999)),MapTable!$A:$A,1,0))),"맵없음",
  ""),
IF(ISERROR(FIND(",",W2038,FIND(",",W2038,FIND(",",W2038,FIND(",",W2038)+1)+1)+1)),
  IF(OR(ISERROR(VLOOKUP(LEFT(W2038,FIND(",",W2038)-1),MapTable!$A:$A,1,0)),ISERROR(VLOOKUP(TRIM(MID(W2038,FIND(",",W2038)+1,FIND(",",W2038,FIND(",",W2038)+1)-FIND(",",W2038)-1)),MapTable!$A:$A,1,0)),ISERROR(VLOOKUP(TRIM(MID(W2038,FIND(",",W2038,FIND(",",W2038)+1)+1,FIND(",",W2038,FIND(",",W2038,FIND(",",W2038)+1)+1)-FIND(",",W2038,FIND(",",W2038)+1)-1)),MapTable!$A:$A,1,0)),ISERROR(VLOOKUP(TRIM(MID(W2038,FIND(",",W2038,FIND(",",W2038,FIND(",",W2038)+1)+1)+1,999)),MapTable!$A:$A,1,0))),"맵없음",
  ""),
)))))</f>
        <v/>
      </c>
      <c r="AC2038" t="str">
        <f>IF(ISBLANK(AB2038),"",IF(ISERROR(VLOOKUP(AB2038,[3]DropTable!$A:$A,1,0)),"드랍없음",""))</f>
        <v/>
      </c>
      <c r="AE2038" t="str">
        <f>IF(ISBLANK(AD2038),"",IF(ISERROR(VLOOKUP(AD2038,[3]DropTable!$A:$A,1,0)),"드랍없음",""))</f>
        <v/>
      </c>
      <c r="AG2038">
        <v>9.8000000000000007</v>
      </c>
      <c r="AH2038">
        <v>1</v>
      </c>
    </row>
    <row r="2039" spans="1:34" x14ac:dyDescent="0.3">
      <c r="A2039">
        <v>18</v>
      </c>
      <c r="B2039">
        <v>48</v>
      </c>
      <c r="C2039">
        <f>IF(OR($L2039=TRUE,$A2039=0,MOD($A2039,ChapterTable!$S$20)&lt;&gt;0),
MAX(0,INT(($B2039+ChapterTable!$Q$26+VLOOKUP(SUBSTITUTE(C$1,"성장단계","")&amp;"단계오프셋",ChapterTable!$S:$T,2,0))/ChapterTable!$Q$23)),
MAX(0,INT(($B2039+ChapterTable!$S$26+VLOOKUP(SUBSTITUTE(C$1,"성장단계","")&amp;"보스단계오프셋",ChapterTable!$S:$T,2,0))/ChapterTable!$S$23)))</f>
        <v>5</v>
      </c>
      <c r="D2039">
        <f>IF(OR($L2039=TRUE,$A2039=0,MOD($A2039,ChapterTable!$S$20)&lt;&gt;0),
MAX(0,INT(($B2039+ChapterTable!$Q$26+VLOOKUP(SUBSTITUTE(D$1,"성장단계","")&amp;"단계오프셋",ChapterTable!$S:$T,2,0))/ChapterTable!$Q$23)),
MAX(0,INT(($B2039+ChapterTable!$S$26+VLOOKUP(SUBSTITUTE(D$1,"성장단계","")&amp;"보스단계오프셋",ChapterTable!$S:$T,2,0))/ChapterTable!$S$23)))</f>
        <v>4</v>
      </c>
      <c r="E2039" s="1">
        <f ca="1">IF(AND($A2039=0,$B2039=1),
    VLOOKUP(1,ChapterTable!$1:$1048576,MATCH("최종"&amp;SUBSTITUTE(SUBSTITUTE(E$1,"standard",""),"|Float",""),ChapterTable!$1:$1,0),0)*ChapterTable!$Q$17,
  IF(AND($A2039=0,$B2039=0),
    E2040,
  IF($B2039=0,
    VLOOKUP($A2039,ChapterTable!$1:$1048576,MATCH("최종"&amp;SUBSTITUTE(SUBSTITUTE(E$1,"standard",""),"|Float",""),ChapterTable!$1:$1,0),0),
  IF($B2039=1,
    IF($L2039=FALSE,
      VLOOKUP($A2039,ChapterTable!$1:$1048576,MATCH("최종"&amp;SUBSTITUTE(SUBSTITUTE(E$1,"standard",""),"|Float",""),ChapterTable!$1:$1,0),0),
      VLOOKUP($A2039-ChapterTable!$Q$11,ChapterTable!$1:$1048576,MATCH("최종"&amp;SUBSTITUTE(SUBSTITUTE(E$1,"standard",""),"|Float",""),ChapterTable!$1:$1,0),0)*ChapterTable!$Q$14
    ),
  OFFSET(E2039,-$B2039+IF($L2039,1,0),0)*
    (VLOOKUP(SUBSTITUTE(SUBSTITUTE(E$1,"standard",""),"|Float","")&amp;"인게임누적곱배수",ChapterTable!$S:$T,2,0)^C2039
    +VLOOKUP(SUBSTITUTE(SUBSTITUTE(E$1,"standard",""),"|Float","")&amp;"인게임누적합배수",ChapterTable!$S:$T,2,0)*C2039)
  )
  )
  )
)</f>
        <v>276365.78156661987</v>
      </c>
      <c r="F2039" s="1">
        <f ca="1">IF(AND($A2039=0,$B2039=1),
    VLOOKUP(1,ChapterTable!$1:$1048576,MATCH("최종"&amp;SUBSTITUTE(SUBSTITUTE(F$1,"standard",""),"|Float",""),ChapterTable!$1:$1,0),0)*ChapterTable!$Q$17,
  IF(AND($A2039=0,$B2039=0),
    F2040,
  IF($B2039=0,
    VLOOKUP($A2039,ChapterTable!$1:$1048576,MATCH("최종"&amp;SUBSTITUTE(SUBSTITUTE(F$1,"standard",""),"|Float",""),ChapterTable!$1:$1,0),0),
  IF($B2039=1,
    IF($L2039=FALSE,
      VLOOKUP($A2039,ChapterTable!$1:$1048576,MATCH("최종"&amp;SUBSTITUTE(SUBSTITUTE(F$1,"standard",""),"|Float",""),ChapterTable!$1:$1,0),0),
      VLOOKUP($A2039-ChapterTable!$Q$11,ChapterTable!$1:$1048576,MATCH("최종"&amp;SUBSTITUTE(SUBSTITUTE(F$1,"standard",""),"|Float",""),ChapterTable!$1:$1,0),0)*ChapterTable!$Q$14
    ),
  OFFSET(F2039,-$B2039+IF($L2039,1,0),0)*
    (VLOOKUP(SUBSTITUTE(SUBSTITUTE(F$1,"standard",""),"|Float","")&amp;"인게임누적곱배수",ChapterTable!$S:$T,2,0)^D2039
    +VLOOKUP(SUBSTITUTE(SUBSTITUTE(F$1,"standard",""),"|Float","")&amp;"인게임누적합배수",ChapterTable!$S:$T,2,0)*D2039)
  )
  )
  )
)</f>
        <v>100496.64784240723</v>
      </c>
      <c r="G2039" t="s">
        <v>76</v>
      </c>
      <c r="J2039" t="str">
        <f>IF(ISBLANK(I2039),"",
IFERROR(VLOOKUP(I2039,[1]StringTable!$1:$1048576,MATCH([1]StringTable!$B$1,[1]StringTable!$1:$1,0),0),
IFERROR(VLOOKUP(I2039,[1]InApkStringTable!$1:$1048576,MATCH([1]InApkStringTable!$B$1,[1]InApkStringTable!$1:$1,0),0),
"스트링없음")))</f>
        <v/>
      </c>
      <c r="L2039" t="b">
        <v>1</v>
      </c>
      <c r="N2039" t="str">
        <f>IF(ISBLANK(M2039),"",IF(ISERROR(VLOOKUP(M2039,MapTable!$A:$A,1,0)),"맵없음",""))</f>
        <v/>
      </c>
      <c r="O2039">
        <f t="shared" si="125"/>
        <v>5</v>
      </c>
      <c r="Q2039">
        <f t="shared" si="126"/>
        <v>5</v>
      </c>
      <c r="R2039" t="b">
        <f t="shared" ca="1" si="127"/>
        <v>0</v>
      </c>
      <c r="T2039" t="b">
        <f t="shared" ca="1" si="128"/>
        <v>0</v>
      </c>
      <c r="X2039" t="str">
        <f>IF(ISBLANK(W2039),"",
IF(ISERROR(FIND(",",W2039)),
  IF(ISERROR(VLOOKUP(W2039,MapTable!$A:$A,1,0)),"맵없음",
  ""),
IF(ISERROR(FIND(",",W2039,FIND(",",W2039)+1)),
  IF(OR(ISERROR(VLOOKUP(LEFT(W2039,FIND(",",W2039)-1),MapTable!$A:$A,1,0)),ISERROR(VLOOKUP(TRIM(MID(W2039,FIND(",",W2039)+1,999)),MapTable!$A:$A,1,0))),"맵없음",
  ""),
IF(ISERROR(FIND(",",W2039,FIND(",",W2039,FIND(",",W2039)+1)+1)),
  IF(OR(ISERROR(VLOOKUP(LEFT(W2039,FIND(",",W2039)-1),MapTable!$A:$A,1,0)),ISERROR(VLOOKUP(TRIM(MID(W2039,FIND(",",W2039)+1,FIND(",",W2039,FIND(",",W2039)+1)-FIND(",",W2039)-1)),MapTable!$A:$A,1,0)),ISERROR(VLOOKUP(TRIM(MID(W2039,FIND(",",W2039,FIND(",",W2039)+1)+1,999)),MapTable!$A:$A,1,0))),"맵없음",
  ""),
IF(ISERROR(FIND(",",W2039,FIND(",",W2039,FIND(",",W2039,FIND(",",W2039)+1)+1)+1)),
  IF(OR(ISERROR(VLOOKUP(LEFT(W2039,FIND(",",W2039)-1),MapTable!$A:$A,1,0)),ISERROR(VLOOKUP(TRIM(MID(W2039,FIND(",",W2039)+1,FIND(",",W2039,FIND(",",W2039)+1)-FIND(",",W2039)-1)),MapTable!$A:$A,1,0)),ISERROR(VLOOKUP(TRIM(MID(W2039,FIND(",",W2039,FIND(",",W2039)+1)+1,FIND(",",W2039,FIND(",",W2039,FIND(",",W2039)+1)+1)-FIND(",",W2039,FIND(",",W2039)+1)-1)),MapTable!$A:$A,1,0)),ISERROR(VLOOKUP(TRIM(MID(W2039,FIND(",",W2039,FIND(",",W2039,FIND(",",W2039)+1)+1)+1,999)),MapTable!$A:$A,1,0))),"맵없음",
  ""),
)))))</f>
        <v/>
      </c>
      <c r="AC2039" t="str">
        <f>IF(ISBLANK(AB2039),"",IF(ISERROR(VLOOKUP(AB2039,[3]DropTable!$A:$A,1,0)),"드랍없음",""))</f>
        <v/>
      </c>
      <c r="AE2039" t="str">
        <f>IF(ISBLANK(AD2039),"",IF(ISERROR(VLOOKUP(AD2039,[3]DropTable!$A:$A,1,0)),"드랍없음",""))</f>
        <v/>
      </c>
      <c r="AG2039">
        <v>9.8000000000000007</v>
      </c>
      <c r="AH2039">
        <v>1</v>
      </c>
    </row>
    <row r="2040" spans="1:34" x14ac:dyDescent="0.3">
      <c r="A2040">
        <v>18</v>
      </c>
      <c r="B2040">
        <v>49</v>
      </c>
      <c r="C2040">
        <f>IF(OR($L2040=TRUE,$A2040=0,MOD($A2040,ChapterTable!$S$20)&lt;&gt;0),
MAX(0,INT(($B2040+ChapterTable!$Q$26+VLOOKUP(SUBSTITUTE(C$1,"성장단계","")&amp;"단계오프셋",ChapterTable!$S:$T,2,0))/ChapterTable!$Q$23)),
MAX(0,INT(($B2040+ChapterTable!$S$26+VLOOKUP(SUBSTITUTE(C$1,"성장단계","")&amp;"보스단계오프셋",ChapterTable!$S:$T,2,0))/ChapterTable!$S$23)))</f>
        <v>5</v>
      </c>
      <c r="D2040">
        <f>IF(OR($L2040=TRUE,$A2040=0,MOD($A2040,ChapterTable!$S$20)&lt;&gt;0),
MAX(0,INT(($B2040+ChapterTable!$Q$26+VLOOKUP(SUBSTITUTE(D$1,"성장단계","")&amp;"단계오프셋",ChapterTable!$S:$T,2,0))/ChapterTable!$Q$23)),
MAX(0,INT(($B2040+ChapterTable!$S$26+VLOOKUP(SUBSTITUTE(D$1,"성장단계","")&amp;"보스단계오프셋",ChapterTable!$S:$T,2,0))/ChapterTable!$S$23)))</f>
        <v>4</v>
      </c>
      <c r="E2040" s="1">
        <f ca="1">IF(AND($A2040=0,$B2040=1),
    VLOOKUP(1,ChapterTable!$1:$1048576,MATCH("최종"&amp;SUBSTITUTE(SUBSTITUTE(E$1,"standard",""),"|Float",""),ChapterTable!$1:$1,0),0)*ChapterTable!$Q$17,
  IF(AND($A2040=0,$B2040=0),
    E2041,
  IF($B2040=0,
    VLOOKUP($A2040,ChapterTable!$1:$1048576,MATCH("최종"&amp;SUBSTITUTE(SUBSTITUTE(E$1,"standard",""),"|Float",""),ChapterTable!$1:$1,0),0),
  IF($B2040=1,
    IF($L2040=FALSE,
      VLOOKUP($A2040,ChapterTable!$1:$1048576,MATCH("최종"&amp;SUBSTITUTE(SUBSTITUTE(E$1,"standard",""),"|Float",""),ChapterTable!$1:$1,0),0),
      VLOOKUP($A2040-ChapterTable!$Q$11,ChapterTable!$1:$1048576,MATCH("최종"&amp;SUBSTITUTE(SUBSTITUTE(E$1,"standard",""),"|Float",""),ChapterTable!$1:$1,0),0)*ChapterTable!$Q$14
    ),
  OFFSET(E2040,-$B2040+IF($L2040,1,0),0)*
    (VLOOKUP(SUBSTITUTE(SUBSTITUTE(E$1,"standard",""),"|Float","")&amp;"인게임누적곱배수",ChapterTable!$S:$T,2,0)^C2040
    +VLOOKUP(SUBSTITUTE(SUBSTITUTE(E$1,"standard",""),"|Float","")&amp;"인게임누적합배수",ChapterTable!$S:$T,2,0)*C2040)
  )
  )
  )
)</f>
        <v>276365.78156661987</v>
      </c>
      <c r="F2040" s="1">
        <f ca="1">IF(AND($A2040=0,$B2040=1),
    VLOOKUP(1,ChapterTable!$1:$1048576,MATCH("최종"&amp;SUBSTITUTE(SUBSTITUTE(F$1,"standard",""),"|Float",""),ChapterTable!$1:$1,0),0)*ChapterTable!$Q$17,
  IF(AND($A2040=0,$B2040=0),
    F2041,
  IF($B2040=0,
    VLOOKUP($A2040,ChapterTable!$1:$1048576,MATCH("최종"&amp;SUBSTITUTE(SUBSTITUTE(F$1,"standard",""),"|Float",""),ChapterTable!$1:$1,0),0),
  IF($B2040=1,
    IF($L2040=FALSE,
      VLOOKUP($A2040,ChapterTable!$1:$1048576,MATCH("최종"&amp;SUBSTITUTE(SUBSTITUTE(F$1,"standard",""),"|Float",""),ChapterTable!$1:$1,0),0),
      VLOOKUP($A2040-ChapterTable!$Q$11,ChapterTable!$1:$1048576,MATCH("최종"&amp;SUBSTITUTE(SUBSTITUTE(F$1,"standard",""),"|Float",""),ChapterTable!$1:$1,0),0)*ChapterTable!$Q$14
    ),
  OFFSET(F2040,-$B2040+IF($L2040,1,0),0)*
    (VLOOKUP(SUBSTITUTE(SUBSTITUTE(F$1,"standard",""),"|Float","")&amp;"인게임누적곱배수",ChapterTable!$S:$T,2,0)^D2040
    +VLOOKUP(SUBSTITUTE(SUBSTITUTE(F$1,"standard",""),"|Float","")&amp;"인게임누적합배수",ChapterTable!$S:$T,2,0)*D2040)
  )
  )
  )
)</f>
        <v>100496.64784240723</v>
      </c>
      <c r="G2040" t="s">
        <v>76</v>
      </c>
      <c r="J2040" t="str">
        <f>IF(ISBLANK(I2040),"",
IFERROR(VLOOKUP(I2040,[1]StringTable!$1:$1048576,MATCH([1]StringTable!$B$1,[1]StringTable!$1:$1,0),0),
IFERROR(VLOOKUP(I2040,[1]InApkStringTable!$1:$1048576,MATCH([1]InApkStringTable!$B$1,[1]InApkStringTable!$1:$1,0),0),
"스트링없음")))</f>
        <v/>
      </c>
      <c r="L2040" t="b">
        <v>1</v>
      </c>
      <c r="N2040" t="str">
        <f>IF(ISBLANK(M2040),"",IF(ISERROR(VLOOKUP(M2040,MapTable!$A:$A,1,0)),"맵없음",""))</f>
        <v/>
      </c>
      <c r="O2040">
        <f t="shared" si="125"/>
        <v>95</v>
      </c>
      <c r="Q2040">
        <f t="shared" si="126"/>
        <v>95</v>
      </c>
      <c r="R2040" t="b">
        <f t="shared" ca="1" si="127"/>
        <v>1</v>
      </c>
      <c r="T2040" t="b">
        <f t="shared" ca="1" si="128"/>
        <v>1</v>
      </c>
      <c r="X2040" t="str">
        <f>IF(ISBLANK(W2040),"",
IF(ISERROR(FIND(",",W2040)),
  IF(ISERROR(VLOOKUP(W2040,MapTable!$A:$A,1,0)),"맵없음",
  ""),
IF(ISERROR(FIND(",",W2040,FIND(",",W2040)+1)),
  IF(OR(ISERROR(VLOOKUP(LEFT(W2040,FIND(",",W2040)-1),MapTable!$A:$A,1,0)),ISERROR(VLOOKUP(TRIM(MID(W2040,FIND(",",W2040)+1,999)),MapTable!$A:$A,1,0))),"맵없음",
  ""),
IF(ISERROR(FIND(",",W2040,FIND(",",W2040,FIND(",",W2040)+1)+1)),
  IF(OR(ISERROR(VLOOKUP(LEFT(W2040,FIND(",",W2040)-1),MapTable!$A:$A,1,0)),ISERROR(VLOOKUP(TRIM(MID(W2040,FIND(",",W2040)+1,FIND(",",W2040,FIND(",",W2040)+1)-FIND(",",W2040)-1)),MapTable!$A:$A,1,0)),ISERROR(VLOOKUP(TRIM(MID(W2040,FIND(",",W2040,FIND(",",W2040)+1)+1,999)),MapTable!$A:$A,1,0))),"맵없음",
  ""),
IF(ISERROR(FIND(",",W2040,FIND(",",W2040,FIND(",",W2040,FIND(",",W2040)+1)+1)+1)),
  IF(OR(ISERROR(VLOOKUP(LEFT(W2040,FIND(",",W2040)-1),MapTable!$A:$A,1,0)),ISERROR(VLOOKUP(TRIM(MID(W2040,FIND(",",W2040)+1,FIND(",",W2040,FIND(",",W2040)+1)-FIND(",",W2040)-1)),MapTable!$A:$A,1,0)),ISERROR(VLOOKUP(TRIM(MID(W2040,FIND(",",W2040,FIND(",",W2040)+1)+1,FIND(",",W2040,FIND(",",W2040,FIND(",",W2040)+1)+1)-FIND(",",W2040,FIND(",",W2040)+1)-1)),MapTable!$A:$A,1,0)),ISERROR(VLOOKUP(TRIM(MID(W2040,FIND(",",W2040,FIND(",",W2040,FIND(",",W2040)+1)+1)+1,999)),MapTable!$A:$A,1,0))),"맵없음",
  ""),
)))))</f>
        <v/>
      </c>
      <c r="AC2040" t="str">
        <f>IF(ISBLANK(AB2040),"",IF(ISERROR(VLOOKUP(AB2040,[3]DropTable!$A:$A,1,0)),"드랍없음",""))</f>
        <v/>
      </c>
      <c r="AE2040" t="str">
        <f>IF(ISBLANK(AD2040),"",IF(ISERROR(VLOOKUP(AD2040,[3]DropTable!$A:$A,1,0)),"드랍없음",""))</f>
        <v/>
      </c>
      <c r="AG2040">
        <v>9.8000000000000007</v>
      </c>
      <c r="AH2040">
        <v>1</v>
      </c>
    </row>
    <row r="2041" spans="1:34" x14ac:dyDescent="0.3">
      <c r="A2041">
        <v>18</v>
      </c>
      <c r="B2041">
        <v>50</v>
      </c>
      <c r="C2041">
        <f>IF(OR($L2041=TRUE,$A2041=0,MOD($A2041,ChapterTable!$S$20)&lt;&gt;0),
MAX(0,INT(($B2041+ChapterTable!$Q$26+VLOOKUP(SUBSTITUTE(C$1,"성장단계","")&amp;"단계오프셋",ChapterTable!$S:$T,2,0))/ChapterTable!$Q$23)),
MAX(0,INT(($B2041+ChapterTable!$S$26+VLOOKUP(SUBSTITUTE(C$1,"성장단계","")&amp;"보스단계오프셋",ChapterTable!$S:$T,2,0))/ChapterTable!$S$23)))</f>
        <v>5</v>
      </c>
      <c r="D2041">
        <f>IF(OR($L2041=TRUE,$A2041=0,MOD($A2041,ChapterTable!$S$20)&lt;&gt;0),
MAX(0,INT(($B2041+ChapterTable!$Q$26+VLOOKUP(SUBSTITUTE(D$1,"성장단계","")&amp;"단계오프셋",ChapterTable!$S:$T,2,0))/ChapterTable!$Q$23)),
MAX(0,INT(($B2041+ChapterTable!$S$26+VLOOKUP(SUBSTITUTE(D$1,"성장단계","")&amp;"보스단계오프셋",ChapterTable!$S:$T,2,0))/ChapterTable!$S$23)))</f>
        <v>4</v>
      </c>
      <c r="E2041" s="1">
        <f ca="1">IF(AND($A2041=0,$B2041=1),
    VLOOKUP(1,ChapterTable!$1:$1048576,MATCH("최종"&amp;SUBSTITUTE(SUBSTITUTE(E$1,"standard",""),"|Float",""),ChapterTable!$1:$1,0),0)*ChapterTable!$Q$17,
  IF(AND($A2041=0,$B2041=0),
    E2042,
  IF($B2041=0,
    VLOOKUP($A2041,ChapterTable!$1:$1048576,MATCH("최종"&amp;SUBSTITUTE(SUBSTITUTE(E$1,"standard",""),"|Float",""),ChapterTable!$1:$1,0),0),
  IF($B2041=1,
    IF($L2041=FALSE,
      VLOOKUP($A2041,ChapterTable!$1:$1048576,MATCH("최종"&amp;SUBSTITUTE(SUBSTITUTE(E$1,"standard",""),"|Float",""),ChapterTable!$1:$1,0),0),
      VLOOKUP($A2041-ChapterTable!$Q$11,ChapterTable!$1:$1048576,MATCH("최종"&amp;SUBSTITUTE(SUBSTITUTE(E$1,"standard",""),"|Float",""),ChapterTable!$1:$1,0),0)*ChapterTable!$Q$14
    ),
  OFFSET(E2041,-$B2041+IF($L2041,1,0),0)*
    (VLOOKUP(SUBSTITUTE(SUBSTITUTE(E$1,"standard",""),"|Float","")&amp;"인게임누적곱배수",ChapterTable!$S:$T,2,0)^C2041
    +VLOOKUP(SUBSTITUTE(SUBSTITUTE(E$1,"standard",""),"|Float","")&amp;"인게임누적합배수",ChapterTable!$S:$T,2,0)*C2041)
  )
  )
  )
)</f>
        <v>276365.78156661987</v>
      </c>
      <c r="F2041" s="1">
        <f ca="1">IF(AND($A2041=0,$B2041=1),
    VLOOKUP(1,ChapterTable!$1:$1048576,MATCH("최종"&amp;SUBSTITUTE(SUBSTITUTE(F$1,"standard",""),"|Float",""),ChapterTable!$1:$1,0),0)*ChapterTable!$Q$17,
  IF(AND($A2041=0,$B2041=0),
    F2042,
  IF($B2041=0,
    VLOOKUP($A2041,ChapterTable!$1:$1048576,MATCH("최종"&amp;SUBSTITUTE(SUBSTITUTE(F$1,"standard",""),"|Float",""),ChapterTable!$1:$1,0),0),
  IF($B2041=1,
    IF($L2041=FALSE,
      VLOOKUP($A2041,ChapterTable!$1:$1048576,MATCH("최종"&amp;SUBSTITUTE(SUBSTITUTE(F$1,"standard",""),"|Float",""),ChapterTable!$1:$1,0),0),
      VLOOKUP($A2041-ChapterTable!$Q$11,ChapterTable!$1:$1048576,MATCH("최종"&amp;SUBSTITUTE(SUBSTITUTE(F$1,"standard",""),"|Float",""),ChapterTable!$1:$1,0),0)*ChapterTable!$Q$14
    ),
  OFFSET(F2041,-$B2041+IF($L2041,1,0),0)*
    (VLOOKUP(SUBSTITUTE(SUBSTITUTE(F$1,"standard",""),"|Float","")&amp;"인게임누적곱배수",ChapterTable!$S:$T,2,0)^D2041
    +VLOOKUP(SUBSTITUTE(SUBSTITUTE(F$1,"standard",""),"|Float","")&amp;"인게임누적합배수",ChapterTable!$S:$T,2,0)*D2041)
  )
  )
  )
)</f>
        <v>100496.64784240723</v>
      </c>
      <c r="G2041" t="s">
        <v>76</v>
      </c>
      <c r="J2041" t="str">
        <f>IF(ISBLANK(I2041),"",
IFERROR(VLOOKUP(I2041,[1]StringTable!$1:$1048576,MATCH([1]StringTable!$B$1,[1]StringTable!$1:$1,0),0),
IFERROR(VLOOKUP(I2041,[1]InApkStringTable!$1:$1048576,MATCH([1]InApkStringTable!$B$1,[1]InApkStringTable!$1:$1,0),0),
"스트링없음")))</f>
        <v/>
      </c>
      <c r="L2041" t="b">
        <v>1</v>
      </c>
      <c r="N2041" t="str">
        <f>IF(ISBLANK(M2041),"",IF(ISERROR(VLOOKUP(M2041,MapTable!$A:$A,1,0)),"맵없음",""))</f>
        <v/>
      </c>
      <c r="O2041">
        <f t="shared" si="125"/>
        <v>21</v>
      </c>
      <c r="Q2041">
        <f t="shared" si="126"/>
        <v>21</v>
      </c>
      <c r="R2041" t="b">
        <f t="shared" ca="1" si="127"/>
        <v>0</v>
      </c>
      <c r="T2041" t="b">
        <f t="shared" ca="1" si="128"/>
        <v>0</v>
      </c>
      <c r="X2041" t="str">
        <f>IF(ISBLANK(W2041),"",
IF(ISERROR(FIND(",",W2041)),
  IF(ISERROR(VLOOKUP(W2041,MapTable!$A:$A,1,0)),"맵없음",
  ""),
IF(ISERROR(FIND(",",W2041,FIND(",",W2041)+1)),
  IF(OR(ISERROR(VLOOKUP(LEFT(W2041,FIND(",",W2041)-1),MapTable!$A:$A,1,0)),ISERROR(VLOOKUP(TRIM(MID(W2041,FIND(",",W2041)+1,999)),MapTable!$A:$A,1,0))),"맵없음",
  ""),
IF(ISERROR(FIND(",",W2041,FIND(",",W2041,FIND(",",W2041)+1)+1)),
  IF(OR(ISERROR(VLOOKUP(LEFT(W2041,FIND(",",W2041)-1),MapTable!$A:$A,1,0)),ISERROR(VLOOKUP(TRIM(MID(W2041,FIND(",",W2041)+1,FIND(",",W2041,FIND(",",W2041)+1)-FIND(",",W2041)-1)),MapTable!$A:$A,1,0)),ISERROR(VLOOKUP(TRIM(MID(W2041,FIND(",",W2041,FIND(",",W2041)+1)+1,999)),MapTable!$A:$A,1,0))),"맵없음",
  ""),
IF(ISERROR(FIND(",",W2041,FIND(",",W2041,FIND(",",W2041,FIND(",",W2041)+1)+1)+1)),
  IF(OR(ISERROR(VLOOKUP(LEFT(W2041,FIND(",",W2041)-1),MapTable!$A:$A,1,0)),ISERROR(VLOOKUP(TRIM(MID(W2041,FIND(",",W2041)+1,FIND(",",W2041,FIND(",",W2041)+1)-FIND(",",W2041)-1)),MapTable!$A:$A,1,0)),ISERROR(VLOOKUP(TRIM(MID(W2041,FIND(",",W2041,FIND(",",W2041)+1)+1,FIND(",",W2041,FIND(",",W2041,FIND(",",W2041)+1)+1)-FIND(",",W2041,FIND(",",W2041)+1)-1)),MapTable!$A:$A,1,0)),ISERROR(VLOOKUP(TRIM(MID(W2041,FIND(",",W2041,FIND(",",W2041,FIND(",",W2041)+1)+1)+1,999)),MapTable!$A:$A,1,0))),"맵없음",
  ""),
)))))</f>
        <v/>
      </c>
      <c r="AC2041" t="str">
        <f>IF(ISBLANK(AB2041),"",IF(ISERROR(VLOOKUP(AB2041,[3]DropTable!$A:$A,1,0)),"드랍없음",""))</f>
        <v/>
      </c>
      <c r="AE2041" t="str">
        <f>IF(ISBLANK(AD2041),"",IF(ISERROR(VLOOKUP(AD2041,[3]DropTable!$A:$A,1,0)),"드랍없음",""))</f>
        <v/>
      </c>
      <c r="AG2041">
        <v>9.8000000000000007</v>
      </c>
      <c r="AH2041">
        <v>1</v>
      </c>
    </row>
    <row r="2042" spans="1:34" x14ac:dyDescent="0.3">
      <c r="A2042">
        <v>19</v>
      </c>
      <c r="B2042">
        <v>1</v>
      </c>
      <c r="C2042">
        <f>IF(OR($L2042=TRUE,$A2042=0,MOD($A2042,ChapterTable!$S$20)&lt;&gt;0),
MAX(0,INT(($B2042+ChapterTable!$Q$26+VLOOKUP(SUBSTITUTE(C$1,"성장단계","")&amp;"단계오프셋",ChapterTable!$S:$T,2,0))/ChapterTable!$Q$23)),
MAX(0,INT(($B2042+ChapterTable!$S$26+VLOOKUP(SUBSTITUTE(C$1,"성장단계","")&amp;"보스단계오프셋",ChapterTable!$S:$T,2,0))/ChapterTable!$S$23)))</f>
        <v>0</v>
      </c>
      <c r="D2042">
        <f>IF(OR($L2042=TRUE,$A2042=0,MOD($A2042,ChapterTable!$S$20)&lt;&gt;0),
MAX(0,INT(($B2042+ChapterTable!$Q$26+VLOOKUP(SUBSTITUTE(D$1,"성장단계","")&amp;"단계오프셋",ChapterTable!$S:$T,2,0))/ChapterTable!$Q$23)),
MAX(0,INT(($B2042+ChapterTable!$S$26+VLOOKUP(SUBSTITUTE(D$1,"성장단계","")&amp;"보스단계오프셋",ChapterTable!$S:$T,2,0))/ChapterTable!$S$23)))</f>
        <v>0</v>
      </c>
      <c r="E2042" s="1">
        <f ca="1">IF(AND($A2042=0,$B2042=1),
    VLOOKUP(1,ChapterTable!$1:$1048576,MATCH("최종"&amp;SUBSTITUTE(SUBSTITUTE(E$1,"standard",""),"|Float",""),ChapterTable!$1:$1,0),0)*ChapterTable!$Q$17,
  IF(AND($A2042=0,$B2042=0),
    E2043,
  IF($B2042=0,
    VLOOKUP($A2042,ChapterTable!$1:$1048576,MATCH("최종"&amp;SUBSTITUTE(SUBSTITUTE(E$1,"standard",""),"|Float",""),ChapterTable!$1:$1,0),0),
  IF($B2042=1,
    IF($L2042=FALSE,
      VLOOKUP($A2042,ChapterTable!$1:$1048576,MATCH("최종"&amp;SUBSTITUTE(SUBSTITUTE(E$1,"standard",""),"|Float",""),ChapterTable!$1:$1,0),0),
      VLOOKUP($A2042-ChapterTable!$Q$11,ChapterTable!$1:$1048576,MATCH("최종"&amp;SUBSTITUTE(SUBSTITUTE(E$1,"standard",""),"|Float",""),ChapterTable!$1:$1,0),0)*ChapterTable!$Q$14
    ),
  OFFSET(E2042,-$B2042+IF($L2042,1,0),0)*
    (VLOOKUP(SUBSTITUTE(SUBSTITUTE(E$1,"standard",""),"|Float","")&amp;"인게임누적곱배수",ChapterTable!$S:$T,2,0)^C2042
    +VLOOKUP(SUBSTITUTE(SUBSTITUTE(E$1,"standard",""),"|Float","")&amp;"인게임누적합배수",ChapterTable!$S:$T,2,0)*C2042)
  )
  )
  )
)</f>
        <v>150744.97176361084</v>
      </c>
      <c r="F2042" s="1">
        <f ca="1">IF(AND($A2042=0,$B2042=1),
    VLOOKUP(1,ChapterTable!$1:$1048576,MATCH("최종"&amp;SUBSTITUTE(SUBSTITUTE(F$1,"standard",""),"|Float",""),ChapterTable!$1:$1,0),0)*ChapterTable!$Q$17,
  IF(AND($A2042=0,$B2042=0),
    F2043,
  IF($B2042=0,
    VLOOKUP($A2042,ChapterTable!$1:$1048576,MATCH("최종"&amp;SUBSTITUTE(SUBSTITUTE(F$1,"standard",""),"|Float",""),ChapterTable!$1:$1,0),0),
  IF($B2042=1,
    IF($L2042=FALSE,
      VLOOKUP($A2042,ChapterTable!$1:$1048576,MATCH("최종"&amp;SUBSTITUTE(SUBSTITUTE(F$1,"standard",""),"|Float",""),ChapterTable!$1:$1,0),0),
      VLOOKUP($A2042-ChapterTable!$Q$11,ChapterTable!$1:$1048576,MATCH("최종"&amp;SUBSTITUTE(SUBSTITUTE(F$1,"standard",""),"|Float",""),ChapterTable!$1:$1,0),0)*ChapterTable!$Q$14
    ),
  OFFSET(F2042,-$B2042+IF($L2042,1,0),0)*
    (VLOOKUP(SUBSTITUTE(SUBSTITUTE(F$1,"standard",""),"|Float","")&amp;"인게임누적곱배수",ChapterTable!$S:$T,2,0)^D2042
    +VLOOKUP(SUBSTITUTE(SUBSTITUTE(F$1,"standard",""),"|Float","")&amp;"인게임누적합배수",ChapterTable!$S:$T,2,0)*D2042)
  )
  )
  )
)</f>
        <v>83747.206535339355</v>
      </c>
      <c r="G2042" t="s">
        <v>76</v>
      </c>
      <c r="J2042" t="str">
        <f>IF(ISBLANK(I2042),"",
IFERROR(VLOOKUP(I2042,[1]StringTable!$1:$1048576,MATCH([1]StringTable!$B$1,[1]StringTable!$1:$1,0),0),
IFERROR(VLOOKUP(I2042,[1]InApkStringTable!$1:$1048576,MATCH([1]InApkStringTable!$B$1,[1]InApkStringTable!$1:$1,0),0),
"스트링없음")))</f>
        <v/>
      </c>
      <c r="L2042" t="b">
        <v>1</v>
      </c>
      <c r="N2042" t="str">
        <f>IF(ISBLANK(M2042),"",IF(ISERROR(VLOOKUP(M2042,MapTable!$A:$A,1,0)),"맵없음",""))</f>
        <v/>
      </c>
      <c r="O2042">
        <f t="shared" si="125"/>
        <v>1</v>
      </c>
      <c r="Q2042">
        <f t="shared" si="126"/>
        <v>1</v>
      </c>
      <c r="R2042" t="b">
        <f t="shared" ca="1" si="127"/>
        <v>0</v>
      </c>
      <c r="T2042" t="b">
        <f t="shared" ca="1" si="128"/>
        <v>0</v>
      </c>
      <c r="X2042" t="str">
        <f>IF(ISBLANK(W2042),"",
IF(ISERROR(FIND(",",W2042)),
  IF(ISERROR(VLOOKUP(W2042,MapTable!$A:$A,1,0)),"맵없음",
  ""),
IF(ISERROR(FIND(",",W2042,FIND(",",W2042)+1)),
  IF(OR(ISERROR(VLOOKUP(LEFT(W2042,FIND(",",W2042)-1),MapTable!$A:$A,1,0)),ISERROR(VLOOKUP(TRIM(MID(W2042,FIND(",",W2042)+1,999)),MapTable!$A:$A,1,0))),"맵없음",
  ""),
IF(ISERROR(FIND(",",W2042,FIND(",",W2042,FIND(",",W2042)+1)+1)),
  IF(OR(ISERROR(VLOOKUP(LEFT(W2042,FIND(",",W2042)-1),MapTable!$A:$A,1,0)),ISERROR(VLOOKUP(TRIM(MID(W2042,FIND(",",W2042)+1,FIND(",",W2042,FIND(",",W2042)+1)-FIND(",",W2042)-1)),MapTable!$A:$A,1,0)),ISERROR(VLOOKUP(TRIM(MID(W2042,FIND(",",W2042,FIND(",",W2042)+1)+1,999)),MapTable!$A:$A,1,0))),"맵없음",
  ""),
IF(ISERROR(FIND(",",W2042,FIND(",",W2042,FIND(",",W2042,FIND(",",W2042)+1)+1)+1)),
  IF(OR(ISERROR(VLOOKUP(LEFT(W2042,FIND(",",W2042)-1),MapTable!$A:$A,1,0)),ISERROR(VLOOKUP(TRIM(MID(W2042,FIND(",",W2042)+1,FIND(",",W2042,FIND(",",W2042)+1)-FIND(",",W2042)-1)),MapTable!$A:$A,1,0)),ISERROR(VLOOKUP(TRIM(MID(W2042,FIND(",",W2042,FIND(",",W2042)+1)+1,FIND(",",W2042,FIND(",",W2042,FIND(",",W2042)+1)+1)-FIND(",",W2042,FIND(",",W2042)+1)-1)),MapTable!$A:$A,1,0)),ISERROR(VLOOKUP(TRIM(MID(W2042,FIND(",",W2042,FIND(",",W2042,FIND(",",W2042)+1)+1)+1,999)),MapTable!$A:$A,1,0))),"맵없음",
  ""),
)))))</f>
        <v/>
      </c>
      <c r="AC2042" t="str">
        <f>IF(ISBLANK(AB2042),"",IF(ISERROR(VLOOKUP(AB2042,[3]DropTable!$A:$A,1,0)),"드랍없음",""))</f>
        <v/>
      </c>
      <c r="AE2042" t="str">
        <f>IF(ISBLANK(AD2042),"",IF(ISERROR(VLOOKUP(AD2042,[3]DropTable!$A:$A,1,0)),"드랍없음",""))</f>
        <v/>
      </c>
      <c r="AG2042">
        <v>9.8000000000000007</v>
      </c>
      <c r="AH2042">
        <v>1</v>
      </c>
    </row>
    <row r="2043" spans="1:34" x14ac:dyDescent="0.3">
      <c r="A2043">
        <v>19</v>
      </c>
      <c r="B2043">
        <v>2</v>
      </c>
      <c r="C2043">
        <f>IF(OR($L2043=TRUE,$A2043=0,MOD($A2043,ChapterTable!$S$20)&lt;&gt;0),
MAX(0,INT(($B2043+ChapterTable!$Q$26+VLOOKUP(SUBSTITUTE(C$1,"성장단계","")&amp;"단계오프셋",ChapterTable!$S:$T,2,0))/ChapterTable!$Q$23)),
MAX(0,INT(($B2043+ChapterTable!$S$26+VLOOKUP(SUBSTITUTE(C$1,"성장단계","")&amp;"보스단계오프셋",ChapterTable!$S:$T,2,0))/ChapterTable!$S$23)))</f>
        <v>0</v>
      </c>
      <c r="D2043">
        <f>IF(OR($L2043=TRUE,$A2043=0,MOD($A2043,ChapterTable!$S$20)&lt;&gt;0),
MAX(0,INT(($B2043+ChapterTable!$Q$26+VLOOKUP(SUBSTITUTE(D$1,"성장단계","")&amp;"단계오프셋",ChapterTable!$S:$T,2,0))/ChapterTable!$Q$23)),
MAX(0,INT(($B2043+ChapterTable!$S$26+VLOOKUP(SUBSTITUTE(D$1,"성장단계","")&amp;"보스단계오프셋",ChapterTable!$S:$T,2,0))/ChapterTable!$S$23)))</f>
        <v>0</v>
      </c>
      <c r="E2043" s="1">
        <f ca="1">IF(AND($A2043=0,$B2043=1),
    VLOOKUP(1,ChapterTable!$1:$1048576,MATCH("최종"&amp;SUBSTITUTE(SUBSTITUTE(E$1,"standard",""),"|Float",""),ChapterTable!$1:$1,0),0)*ChapterTable!$Q$17,
  IF(AND($A2043=0,$B2043=0),
    E2044,
  IF($B2043=0,
    VLOOKUP($A2043,ChapterTable!$1:$1048576,MATCH("최종"&amp;SUBSTITUTE(SUBSTITUTE(E$1,"standard",""),"|Float",""),ChapterTable!$1:$1,0),0),
  IF($B2043=1,
    IF($L2043=FALSE,
      VLOOKUP($A2043,ChapterTable!$1:$1048576,MATCH("최종"&amp;SUBSTITUTE(SUBSTITUTE(E$1,"standard",""),"|Float",""),ChapterTable!$1:$1,0),0),
      VLOOKUP($A2043-ChapterTable!$Q$11,ChapterTable!$1:$1048576,MATCH("최종"&amp;SUBSTITUTE(SUBSTITUTE(E$1,"standard",""),"|Float",""),ChapterTable!$1:$1,0),0)*ChapterTable!$Q$14
    ),
  OFFSET(E2043,-$B2043+IF($L2043,1,0),0)*
    (VLOOKUP(SUBSTITUTE(SUBSTITUTE(E$1,"standard",""),"|Float","")&amp;"인게임누적곱배수",ChapterTable!$S:$T,2,0)^C2043
    +VLOOKUP(SUBSTITUTE(SUBSTITUTE(E$1,"standard",""),"|Float","")&amp;"인게임누적합배수",ChapterTable!$S:$T,2,0)*C2043)
  )
  )
  )
)</f>
        <v>150744.97176361084</v>
      </c>
      <c r="F2043" s="1">
        <f ca="1">IF(AND($A2043=0,$B2043=1),
    VLOOKUP(1,ChapterTable!$1:$1048576,MATCH("최종"&amp;SUBSTITUTE(SUBSTITUTE(F$1,"standard",""),"|Float",""),ChapterTable!$1:$1,0),0)*ChapterTable!$Q$17,
  IF(AND($A2043=0,$B2043=0),
    F2044,
  IF($B2043=0,
    VLOOKUP($A2043,ChapterTable!$1:$1048576,MATCH("최종"&amp;SUBSTITUTE(SUBSTITUTE(F$1,"standard",""),"|Float",""),ChapterTable!$1:$1,0),0),
  IF($B2043=1,
    IF($L2043=FALSE,
      VLOOKUP($A2043,ChapterTable!$1:$1048576,MATCH("최종"&amp;SUBSTITUTE(SUBSTITUTE(F$1,"standard",""),"|Float",""),ChapterTable!$1:$1,0),0),
      VLOOKUP($A2043-ChapterTable!$Q$11,ChapterTable!$1:$1048576,MATCH("최종"&amp;SUBSTITUTE(SUBSTITUTE(F$1,"standard",""),"|Float",""),ChapterTable!$1:$1,0),0)*ChapterTable!$Q$14
    ),
  OFFSET(F2043,-$B2043+IF($L2043,1,0),0)*
    (VLOOKUP(SUBSTITUTE(SUBSTITUTE(F$1,"standard",""),"|Float","")&amp;"인게임누적곱배수",ChapterTable!$S:$T,2,0)^D2043
    +VLOOKUP(SUBSTITUTE(SUBSTITUTE(F$1,"standard",""),"|Float","")&amp;"인게임누적합배수",ChapterTable!$S:$T,2,0)*D2043)
  )
  )
  )
)</f>
        <v>83747.206535339355</v>
      </c>
      <c r="G2043" t="s">
        <v>76</v>
      </c>
      <c r="J2043" t="str">
        <f>IF(ISBLANK(I2043),"",
IFERROR(VLOOKUP(I2043,[1]StringTable!$1:$1048576,MATCH([1]StringTable!$B$1,[1]StringTable!$1:$1,0),0),
IFERROR(VLOOKUP(I2043,[1]InApkStringTable!$1:$1048576,MATCH([1]InApkStringTable!$B$1,[1]InApkStringTable!$1:$1,0),0),
"스트링없음")))</f>
        <v/>
      </c>
      <c r="L2043" t="b">
        <v>1</v>
      </c>
      <c r="N2043" t="str">
        <f>IF(ISBLANK(M2043),"",IF(ISERROR(VLOOKUP(M2043,MapTable!$A:$A,1,0)),"맵없음",""))</f>
        <v/>
      </c>
      <c r="O2043">
        <f t="shared" si="125"/>
        <v>1</v>
      </c>
      <c r="Q2043">
        <f t="shared" si="126"/>
        <v>1</v>
      </c>
      <c r="R2043" t="b">
        <f t="shared" ca="1" si="127"/>
        <v>0</v>
      </c>
      <c r="T2043" t="b">
        <f t="shared" ca="1" si="128"/>
        <v>0</v>
      </c>
      <c r="X2043" t="str">
        <f>IF(ISBLANK(W2043),"",
IF(ISERROR(FIND(",",W2043)),
  IF(ISERROR(VLOOKUP(W2043,MapTable!$A:$A,1,0)),"맵없음",
  ""),
IF(ISERROR(FIND(",",W2043,FIND(",",W2043)+1)),
  IF(OR(ISERROR(VLOOKUP(LEFT(W2043,FIND(",",W2043)-1),MapTable!$A:$A,1,0)),ISERROR(VLOOKUP(TRIM(MID(W2043,FIND(",",W2043)+1,999)),MapTable!$A:$A,1,0))),"맵없음",
  ""),
IF(ISERROR(FIND(",",W2043,FIND(",",W2043,FIND(",",W2043)+1)+1)),
  IF(OR(ISERROR(VLOOKUP(LEFT(W2043,FIND(",",W2043)-1),MapTable!$A:$A,1,0)),ISERROR(VLOOKUP(TRIM(MID(W2043,FIND(",",W2043)+1,FIND(",",W2043,FIND(",",W2043)+1)-FIND(",",W2043)-1)),MapTable!$A:$A,1,0)),ISERROR(VLOOKUP(TRIM(MID(W2043,FIND(",",W2043,FIND(",",W2043)+1)+1,999)),MapTable!$A:$A,1,0))),"맵없음",
  ""),
IF(ISERROR(FIND(",",W2043,FIND(",",W2043,FIND(",",W2043,FIND(",",W2043)+1)+1)+1)),
  IF(OR(ISERROR(VLOOKUP(LEFT(W2043,FIND(",",W2043)-1),MapTable!$A:$A,1,0)),ISERROR(VLOOKUP(TRIM(MID(W2043,FIND(",",W2043)+1,FIND(",",W2043,FIND(",",W2043)+1)-FIND(",",W2043)-1)),MapTable!$A:$A,1,0)),ISERROR(VLOOKUP(TRIM(MID(W2043,FIND(",",W2043,FIND(",",W2043)+1)+1,FIND(",",W2043,FIND(",",W2043,FIND(",",W2043)+1)+1)-FIND(",",W2043,FIND(",",W2043)+1)-1)),MapTable!$A:$A,1,0)),ISERROR(VLOOKUP(TRIM(MID(W2043,FIND(",",W2043,FIND(",",W2043,FIND(",",W2043)+1)+1)+1,999)),MapTable!$A:$A,1,0))),"맵없음",
  ""),
)))))</f>
        <v/>
      </c>
      <c r="AC2043" t="str">
        <f>IF(ISBLANK(AB2043),"",IF(ISERROR(VLOOKUP(AB2043,[3]DropTable!$A:$A,1,0)),"드랍없음",""))</f>
        <v/>
      </c>
      <c r="AE2043" t="str">
        <f>IF(ISBLANK(AD2043),"",IF(ISERROR(VLOOKUP(AD2043,[3]DropTable!$A:$A,1,0)),"드랍없음",""))</f>
        <v/>
      </c>
      <c r="AG2043">
        <v>9.8000000000000007</v>
      </c>
      <c r="AH2043">
        <v>1</v>
      </c>
    </row>
    <row r="2044" spans="1:34" x14ac:dyDescent="0.3">
      <c r="A2044">
        <v>19</v>
      </c>
      <c r="B2044">
        <v>3</v>
      </c>
      <c r="C2044">
        <f>IF(OR($L2044=TRUE,$A2044=0,MOD($A2044,ChapterTable!$S$20)&lt;&gt;0),
MAX(0,INT(($B2044+ChapterTable!$Q$26+VLOOKUP(SUBSTITUTE(C$1,"성장단계","")&amp;"단계오프셋",ChapterTable!$S:$T,2,0))/ChapterTable!$Q$23)),
MAX(0,INT(($B2044+ChapterTable!$S$26+VLOOKUP(SUBSTITUTE(C$1,"성장단계","")&amp;"보스단계오프셋",ChapterTable!$S:$T,2,0))/ChapterTable!$S$23)))</f>
        <v>0</v>
      </c>
      <c r="D2044">
        <f>IF(OR($L2044=TRUE,$A2044=0,MOD($A2044,ChapterTable!$S$20)&lt;&gt;0),
MAX(0,INT(($B2044+ChapterTable!$Q$26+VLOOKUP(SUBSTITUTE(D$1,"성장단계","")&amp;"단계오프셋",ChapterTable!$S:$T,2,0))/ChapterTable!$Q$23)),
MAX(0,INT(($B2044+ChapterTable!$S$26+VLOOKUP(SUBSTITUTE(D$1,"성장단계","")&amp;"보스단계오프셋",ChapterTable!$S:$T,2,0))/ChapterTable!$S$23)))</f>
        <v>0</v>
      </c>
      <c r="E2044" s="1">
        <f ca="1">IF(AND($A2044=0,$B2044=1),
    VLOOKUP(1,ChapterTable!$1:$1048576,MATCH("최종"&amp;SUBSTITUTE(SUBSTITUTE(E$1,"standard",""),"|Float",""),ChapterTable!$1:$1,0),0)*ChapterTable!$Q$17,
  IF(AND($A2044=0,$B2044=0),
    E2045,
  IF($B2044=0,
    VLOOKUP($A2044,ChapterTable!$1:$1048576,MATCH("최종"&amp;SUBSTITUTE(SUBSTITUTE(E$1,"standard",""),"|Float",""),ChapterTable!$1:$1,0),0),
  IF($B2044=1,
    IF($L2044=FALSE,
      VLOOKUP($A2044,ChapterTable!$1:$1048576,MATCH("최종"&amp;SUBSTITUTE(SUBSTITUTE(E$1,"standard",""),"|Float",""),ChapterTable!$1:$1,0),0),
      VLOOKUP($A2044-ChapterTable!$Q$11,ChapterTable!$1:$1048576,MATCH("최종"&amp;SUBSTITUTE(SUBSTITUTE(E$1,"standard",""),"|Float",""),ChapterTable!$1:$1,0),0)*ChapterTable!$Q$14
    ),
  OFFSET(E2044,-$B2044+IF($L2044,1,0),0)*
    (VLOOKUP(SUBSTITUTE(SUBSTITUTE(E$1,"standard",""),"|Float","")&amp;"인게임누적곱배수",ChapterTable!$S:$T,2,0)^C2044
    +VLOOKUP(SUBSTITUTE(SUBSTITUTE(E$1,"standard",""),"|Float","")&amp;"인게임누적합배수",ChapterTable!$S:$T,2,0)*C2044)
  )
  )
  )
)</f>
        <v>150744.97176361084</v>
      </c>
      <c r="F2044" s="1">
        <f ca="1">IF(AND($A2044=0,$B2044=1),
    VLOOKUP(1,ChapterTable!$1:$1048576,MATCH("최종"&amp;SUBSTITUTE(SUBSTITUTE(F$1,"standard",""),"|Float",""),ChapterTable!$1:$1,0),0)*ChapterTable!$Q$17,
  IF(AND($A2044=0,$B2044=0),
    F2045,
  IF($B2044=0,
    VLOOKUP($A2044,ChapterTable!$1:$1048576,MATCH("최종"&amp;SUBSTITUTE(SUBSTITUTE(F$1,"standard",""),"|Float",""),ChapterTable!$1:$1,0),0),
  IF($B2044=1,
    IF($L2044=FALSE,
      VLOOKUP($A2044,ChapterTable!$1:$1048576,MATCH("최종"&amp;SUBSTITUTE(SUBSTITUTE(F$1,"standard",""),"|Float",""),ChapterTable!$1:$1,0),0),
      VLOOKUP($A2044-ChapterTable!$Q$11,ChapterTable!$1:$1048576,MATCH("최종"&amp;SUBSTITUTE(SUBSTITUTE(F$1,"standard",""),"|Float",""),ChapterTable!$1:$1,0),0)*ChapterTable!$Q$14
    ),
  OFFSET(F2044,-$B2044+IF($L2044,1,0),0)*
    (VLOOKUP(SUBSTITUTE(SUBSTITUTE(F$1,"standard",""),"|Float","")&amp;"인게임누적곱배수",ChapterTable!$S:$T,2,0)^D2044
    +VLOOKUP(SUBSTITUTE(SUBSTITUTE(F$1,"standard",""),"|Float","")&amp;"인게임누적합배수",ChapterTable!$S:$T,2,0)*D2044)
  )
  )
  )
)</f>
        <v>83747.206535339355</v>
      </c>
      <c r="G2044" t="s">
        <v>76</v>
      </c>
      <c r="J2044" t="str">
        <f>IF(ISBLANK(I2044),"",
IFERROR(VLOOKUP(I2044,[1]StringTable!$1:$1048576,MATCH([1]StringTable!$B$1,[1]StringTable!$1:$1,0),0),
IFERROR(VLOOKUP(I2044,[1]InApkStringTable!$1:$1048576,MATCH([1]InApkStringTable!$B$1,[1]InApkStringTable!$1:$1,0),0),
"스트링없음")))</f>
        <v/>
      </c>
      <c r="L2044" t="b">
        <v>1</v>
      </c>
      <c r="N2044" t="str">
        <f>IF(ISBLANK(M2044),"",IF(ISERROR(VLOOKUP(M2044,MapTable!$A:$A,1,0)),"맵없음",""))</f>
        <v/>
      </c>
      <c r="O2044">
        <f t="shared" si="125"/>
        <v>1</v>
      </c>
      <c r="Q2044">
        <f t="shared" si="126"/>
        <v>1</v>
      </c>
      <c r="R2044" t="b">
        <f t="shared" ca="1" si="127"/>
        <v>0</v>
      </c>
      <c r="T2044" t="b">
        <f t="shared" ca="1" si="128"/>
        <v>0</v>
      </c>
      <c r="X2044" t="str">
        <f>IF(ISBLANK(W2044),"",
IF(ISERROR(FIND(",",W2044)),
  IF(ISERROR(VLOOKUP(W2044,MapTable!$A:$A,1,0)),"맵없음",
  ""),
IF(ISERROR(FIND(",",W2044,FIND(",",W2044)+1)),
  IF(OR(ISERROR(VLOOKUP(LEFT(W2044,FIND(",",W2044)-1),MapTable!$A:$A,1,0)),ISERROR(VLOOKUP(TRIM(MID(W2044,FIND(",",W2044)+1,999)),MapTable!$A:$A,1,0))),"맵없음",
  ""),
IF(ISERROR(FIND(",",W2044,FIND(",",W2044,FIND(",",W2044)+1)+1)),
  IF(OR(ISERROR(VLOOKUP(LEFT(W2044,FIND(",",W2044)-1),MapTable!$A:$A,1,0)),ISERROR(VLOOKUP(TRIM(MID(W2044,FIND(",",W2044)+1,FIND(",",W2044,FIND(",",W2044)+1)-FIND(",",W2044)-1)),MapTable!$A:$A,1,0)),ISERROR(VLOOKUP(TRIM(MID(W2044,FIND(",",W2044,FIND(",",W2044)+1)+1,999)),MapTable!$A:$A,1,0))),"맵없음",
  ""),
IF(ISERROR(FIND(",",W2044,FIND(",",W2044,FIND(",",W2044,FIND(",",W2044)+1)+1)+1)),
  IF(OR(ISERROR(VLOOKUP(LEFT(W2044,FIND(",",W2044)-1),MapTable!$A:$A,1,0)),ISERROR(VLOOKUP(TRIM(MID(W2044,FIND(",",W2044)+1,FIND(",",W2044,FIND(",",W2044)+1)-FIND(",",W2044)-1)),MapTable!$A:$A,1,0)),ISERROR(VLOOKUP(TRIM(MID(W2044,FIND(",",W2044,FIND(",",W2044)+1)+1,FIND(",",W2044,FIND(",",W2044,FIND(",",W2044)+1)+1)-FIND(",",W2044,FIND(",",W2044)+1)-1)),MapTable!$A:$A,1,0)),ISERROR(VLOOKUP(TRIM(MID(W2044,FIND(",",W2044,FIND(",",W2044,FIND(",",W2044)+1)+1)+1,999)),MapTable!$A:$A,1,0))),"맵없음",
  ""),
)))))</f>
        <v/>
      </c>
      <c r="AC2044" t="str">
        <f>IF(ISBLANK(AB2044),"",IF(ISERROR(VLOOKUP(AB2044,[3]DropTable!$A:$A,1,0)),"드랍없음",""))</f>
        <v/>
      </c>
      <c r="AE2044" t="str">
        <f>IF(ISBLANK(AD2044),"",IF(ISERROR(VLOOKUP(AD2044,[3]DropTable!$A:$A,1,0)),"드랍없음",""))</f>
        <v/>
      </c>
      <c r="AG2044">
        <v>9.8000000000000007</v>
      </c>
      <c r="AH2044">
        <v>1</v>
      </c>
    </row>
    <row r="2045" spans="1:34" x14ac:dyDescent="0.3">
      <c r="A2045">
        <v>19</v>
      </c>
      <c r="B2045">
        <v>4</v>
      </c>
      <c r="C2045">
        <f>IF(OR($L2045=TRUE,$A2045=0,MOD($A2045,ChapterTable!$S$20)&lt;&gt;0),
MAX(0,INT(($B2045+ChapterTable!$Q$26+VLOOKUP(SUBSTITUTE(C$1,"성장단계","")&amp;"단계오프셋",ChapterTable!$S:$T,2,0))/ChapterTable!$Q$23)),
MAX(0,INT(($B2045+ChapterTable!$S$26+VLOOKUP(SUBSTITUTE(C$1,"성장단계","")&amp;"보스단계오프셋",ChapterTable!$S:$T,2,0))/ChapterTable!$S$23)))</f>
        <v>0</v>
      </c>
      <c r="D2045">
        <f>IF(OR($L2045=TRUE,$A2045=0,MOD($A2045,ChapterTable!$S$20)&lt;&gt;0),
MAX(0,INT(($B2045+ChapterTable!$Q$26+VLOOKUP(SUBSTITUTE(D$1,"성장단계","")&amp;"단계오프셋",ChapterTable!$S:$T,2,0))/ChapterTable!$Q$23)),
MAX(0,INT(($B2045+ChapterTable!$S$26+VLOOKUP(SUBSTITUTE(D$1,"성장단계","")&amp;"보스단계오프셋",ChapterTable!$S:$T,2,0))/ChapterTable!$S$23)))</f>
        <v>0</v>
      </c>
      <c r="E2045" s="1">
        <f ca="1">IF(AND($A2045=0,$B2045=1),
    VLOOKUP(1,ChapterTable!$1:$1048576,MATCH("최종"&amp;SUBSTITUTE(SUBSTITUTE(E$1,"standard",""),"|Float",""),ChapterTable!$1:$1,0),0)*ChapterTable!$Q$17,
  IF(AND($A2045=0,$B2045=0),
    E2046,
  IF($B2045=0,
    VLOOKUP($A2045,ChapterTable!$1:$1048576,MATCH("최종"&amp;SUBSTITUTE(SUBSTITUTE(E$1,"standard",""),"|Float",""),ChapterTable!$1:$1,0),0),
  IF($B2045=1,
    IF($L2045=FALSE,
      VLOOKUP($A2045,ChapterTable!$1:$1048576,MATCH("최종"&amp;SUBSTITUTE(SUBSTITUTE(E$1,"standard",""),"|Float",""),ChapterTable!$1:$1,0),0),
      VLOOKUP($A2045-ChapterTable!$Q$11,ChapterTable!$1:$1048576,MATCH("최종"&amp;SUBSTITUTE(SUBSTITUTE(E$1,"standard",""),"|Float",""),ChapterTable!$1:$1,0),0)*ChapterTable!$Q$14
    ),
  OFFSET(E2045,-$B2045+IF($L2045,1,0),0)*
    (VLOOKUP(SUBSTITUTE(SUBSTITUTE(E$1,"standard",""),"|Float","")&amp;"인게임누적곱배수",ChapterTable!$S:$T,2,0)^C2045
    +VLOOKUP(SUBSTITUTE(SUBSTITUTE(E$1,"standard",""),"|Float","")&amp;"인게임누적합배수",ChapterTable!$S:$T,2,0)*C2045)
  )
  )
  )
)</f>
        <v>150744.97176361084</v>
      </c>
      <c r="F2045" s="1">
        <f ca="1">IF(AND($A2045=0,$B2045=1),
    VLOOKUP(1,ChapterTable!$1:$1048576,MATCH("최종"&amp;SUBSTITUTE(SUBSTITUTE(F$1,"standard",""),"|Float",""),ChapterTable!$1:$1,0),0)*ChapterTable!$Q$17,
  IF(AND($A2045=0,$B2045=0),
    F2046,
  IF($B2045=0,
    VLOOKUP($A2045,ChapterTable!$1:$1048576,MATCH("최종"&amp;SUBSTITUTE(SUBSTITUTE(F$1,"standard",""),"|Float",""),ChapterTable!$1:$1,0),0),
  IF($B2045=1,
    IF($L2045=FALSE,
      VLOOKUP($A2045,ChapterTable!$1:$1048576,MATCH("최종"&amp;SUBSTITUTE(SUBSTITUTE(F$1,"standard",""),"|Float",""),ChapterTable!$1:$1,0),0),
      VLOOKUP($A2045-ChapterTable!$Q$11,ChapterTable!$1:$1048576,MATCH("최종"&amp;SUBSTITUTE(SUBSTITUTE(F$1,"standard",""),"|Float",""),ChapterTable!$1:$1,0),0)*ChapterTable!$Q$14
    ),
  OFFSET(F2045,-$B2045+IF($L2045,1,0),0)*
    (VLOOKUP(SUBSTITUTE(SUBSTITUTE(F$1,"standard",""),"|Float","")&amp;"인게임누적곱배수",ChapterTable!$S:$T,2,0)^D2045
    +VLOOKUP(SUBSTITUTE(SUBSTITUTE(F$1,"standard",""),"|Float","")&amp;"인게임누적합배수",ChapterTable!$S:$T,2,0)*D2045)
  )
  )
  )
)</f>
        <v>83747.206535339355</v>
      </c>
      <c r="G2045" t="s">
        <v>76</v>
      </c>
      <c r="J2045" t="str">
        <f>IF(ISBLANK(I2045),"",
IFERROR(VLOOKUP(I2045,[1]StringTable!$1:$1048576,MATCH([1]StringTable!$B$1,[1]StringTable!$1:$1,0),0),
IFERROR(VLOOKUP(I2045,[1]InApkStringTable!$1:$1048576,MATCH([1]InApkStringTable!$B$1,[1]InApkStringTable!$1:$1,0),0),
"스트링없음")))</f>
        <v/>
      </c>
      <c r="L2045" t="b">
        <v>1</v>
      </c>
      <c r="N2045" t="str">
        <f>IF(ISBLANK(M2045),"",IF(ISERROR(VLOOKUP(M2045,MapTable!$A:$A,1,0)),"맵없음",""))</f>
        <v/>
      </c>
      <c r="O2045">
        <f t="shared" si="125"/>
        <v>1</v>
      </c>
      <c r="Q2045">
        <f t="shared" si="126"/>
        <v>1</v>
      </c>
      <c r="R2045" t="b">
        <f t="shared" ca="1" si="127"/>
        <v>0</v>
      </c>
      <c r="T2045" t="b">
        <f t="shared" ca="1" si="128"/>
        <v>0</v>
      </c>
      <c r="X2045" t="str">
        <f>IF(ISBLANK(W2045),"",
IF(ISERROR(FIND(",",W2045)),
  IF(ISERROR(VLOOKUP(W2045,MapTable!$A:$A,1,0)),"맵없음",
  ""),
IF(ISERROR(FIND(",",W2045,FIND(",",W2045)+1)),
  IF(OR(ISERROR(VLOOKUP(LEFT(W2045,FIND(",",W2045)-1),MapTable!$A:$A,1,0)),ISERROR(VLOOKUP(TRIM(MID(W2045,FIND(",",W2045)+1,999)),MapTable!$A:$A,1,0))),"맵없음",
  ""),
IF(ISERROR(FIND(",",W2045,FIND(",",W2045,FIND(",",W2045)+1)+1)),
  IF(OR(ISERROR(VLOOKUP(LEFT(W2045,FIND(",",W2045)-1),MapTable!$A:$A,1,0)),ISERROR(VLOOKUP(TRIM(MID(W2045,FIND(",",W2045)+1,FIND(",",W2045,FIND(",",W2045)+1)-FIND(",",W2045)-1)),MapTable!$A:$A,1,0)),ISERROR(VLOOKUP(TRIM(MID(W2045,FIND(",",W2045,FIND(",",W2045)+1)+1,999)),MapTable!$A:$A,1,0))),"맵없음",
  ""),
IF(ISERROR(FIND(",",W2045,FIND(",",W2045,FIND(",",W2045,FIND(",",W2045)+1)+1)+1)),
  IF(OR(ISERROR(VLOOKUP(LEFT(W2045,FIND(",",W2045)-1),MapTable!$A:$A,1,0)),ISERROR(VLOOKUP(TRIM(MID(W2045,FIND(",",W2045)+1,FIND(",",W2045,FIND(",",W2045)+1)-FIND(",",W2045)-1)),MapTable!$A:$A,1,0)),ISERROR(VLOOKUP(TRIM(MID(W2045,FIND(",",W2045,FIND(",",W2045)+1)+1,FIND(",",W2045,FIND(",",W2045,FIND(",",W2045)+1)+1)-FIND(",",W2045,FIND(",",W2045)+1)-1)),MapTable!$A:$A,1,0)),ISERROR(VLOOKUP(TRIM(MID(W2045,FIND(",",W2045,FIND(",",W2045,FIND(",",W2045)+1)+1)+1,999)),MapTable!$A:$A,1,0))),"맵없음",
  ""),
)))))</f>
        <v/>
      </c>
      <c r="AC2045" t="str">
        <f>IF(ISBLANK(AB2045),"",IF(ISERROR(VLOOKUP(AB2045,[3]DropTable!$A:$A,1,0)),"드랍없음",""))</f>
        <v/>
      </c>
      <c r="AE2045" t="str">
        <f>IF(ISBLANK(AD2045),"",IF(ISERROR(VLOOKUP(AD2045,[3]DropTable!$A:$A,1,0)),"드랍없음",""))</f>
        <v/>
      </c>
      <c r="AG2045">
        <v>9.8000000000000007</v>
      </c>
      <c r="AH2045">
        <v>1</v>
      </c>
    </row>
    <row r="2046" spans="1:34" x14ac:dyDescent="0.3">
      <c r="A2046">
        <v>19</v>
      </c>
      <c r="B2046">
        <v>5</v>
      </c>
      <c r="C2046">
        <f>IF(OR($L2046=TRUE,$A2046=0,MOD($A2046,ChapterTable!$S$20)&lt;&gt;0),
MAX(0,INT(($B2046+ChapterTable!$Q$26+VLOOKUP(SUBSTITUTE(C$1,"성장단계","")&amp;"단계오프셋",ChapterTable!$S:$T,2,0))/ChapterTable!$Q$23)),
MAX(0,INT(($B2046+ChapterTable!$S$26+VLOOKUP(SUBSTITUTE(C$1,"성장단계","")&amp;"보스단계오프셋",ChapterTable!$S:$T,2,0))/ChapterTable!$S$23)))</f>
        <v>0</v>
      </c>
      <c r="D2046">
        <f>IF(OR($L2046=TRUE,$A2046=0,MOD($A2046,ChapterTable!$S$20)&lt;&gt;0),
MAX(0,INT(($B2046+ChapterTable!$Q$26+VLOOKUP(SUBSTITUTE(D$1,"성장단계","")&amp;"단계오프셋",ChapterTable!$S:$T,2,0))/ChapterTable!$Q$23)),
MAX(0,INT(($B2046+ChapterTable!$S$26+VLOOKUP(SUBSTITUTE(D$1,"성장단계","")&amp;"보스단계오프셋",ChapterTable!$S:$T,2,0))/ChapterTable!$S$23)))</f>
        <v>0</v>
      </c>
      <c r="E2046" s="1">
        <f ca="1">IF(AND($A2046=0,$B2046=1),
    VLOOKUP(1,ChapterTable!$1:$1048576,MATCH("최종"&amp;SUBSTITUTE(SUBSTITUTE(E$1,"standard",""),"|Float",""),ChapterTable!$1:$1,0),0)*ChapterTable!$Q$17,
  IF(AND($A2046=0,$B2046=0),
    E2047,
  IF($B2046=0,
    VLOOKUP($A2046,ChapterTable!$1:$1048576,MATCH("최종"&amp;SUBSTITUTE(SUBSTITUTE(E$1,"standard",""),"|Float",""),ChapterTable!$1:$1,0),0),
  IF($B2046=1,
    IF($L2046=FALSE,
      VLOOKUP($A2046,ChapterTable!$1:$1048576,MATCH("최종"&amp;SUBSTITUTE(SUBSTITUTE(E$1,"standard",""),"|Float",""),ChapterTable!$1:$1,0),0),
      VLOOKUP($A2046-ChapterTable!$Q$11,ChapterTable!$1:$1048576,MATCH("최종"&amp;SUBSTITUTE(SUBSTITUTE(E$1,"standard",""),"|Float",""),ChapterTable!$1:$1,0),0)*ChapterTable!$Q$14
    ),
  OFFSET(E2046,-$B2046+IF($L2046,1,0),0)*
    (VLOOKUP(SUBSTITUTE(SUBSTITUTE(E$1,"standard",""),"|Float","")&amp;"인게임누적곱배수",ChapterTable!$S:$T,2,0)^C2046
    +VLOOKUP(SUBSTITUTE(SUBSTITUTE(E$1,"standard",""),"|Float","")&amp;"인게임누적합배수",ChapterTable!$S:$T,2,0)*C2046)
  )
  )
  )
)</f>
        <v>150744.97176361084</v>
      </c>
      <c r="F2046" s="1">
        <f ca="1">IF(AND($A2046=0,$B2046=1),
    VLOOKUP(1,ChapterTable!$1:$1048576,MATCH("최종"&amp;SUBSTITUTE(SUBSTITUTE(F$1,"standard",""),"|Float",""),ChapterTable!$1:$1,0),0)*ChapterTable!$Q$17,
  IF(AND($A2046=0,$B2046=0),
    F2047,
  IF($B2046=0,
    VLOOKUP($A2046,ChapterTable!$1:$1048576,MATCH("최종"&amp;SUBSTITUTE(SUBSTITUTE(F$1,"standard",""),"|Float",""),ChapterTable!$1:$1,0),0),
  IF($B2046=1,
    IF($L2046=FALSE,
      VLOOKUP($A2046,ChapterTable!$1:$1048576,MATCH("최종"&amp;SUBSTITUTE(SUBSTITUTE(F$1,"standard",""),"|Float",""),ChapterTable!$1:$1,0),0),
      VLOOKUP($A2046-ChapterTable!$Q$11,ChapterTable!$1:$1048576,MATCH("최종"&amp;SUBSTITUTE(SUBSTITUTE(F$1,"standard",""),"|Float",""),ChapterTable!$1:$1,0),0)*ChapterTable!$Q$14
    ),
  OFFSET(F2046,-$B2046+IF($L2046,1,0),0)*
    (VLOOKUP(SUBSTITUTE(SUBSTITUTE(F$1,"standard",""),"|Float","")&amp;"인게임누적곱배수",ChapterTable!$S:$T,2,0)^D2046
    +VLOOKUP(SUBSTITUTE(SUBSTITUTE(F$1,"standard",""),"|Float","")&amp;"인게임누적합배수",ChapterTable!$S:$T,2,0)*D2046)
  )
  )
  )
)</f>
        <v>83747.206535339355</v>
      </c>
      <c r="G2046" t="s">
        <v>76</v>
      </c>
      <c r="J2046" t="str">
        <f>IF(ISBLANK(I2046),"",
IFERROR(VLOOKUP(I2046,[1]StringTable!$1:$1048576,MATCH([1]StringTable!$B$1,[1]StringTable!$1:$1,0),0),
IFERROR(VLOOKUP(I2046,[1]InApkStringTable!$1:$1048576,MATCH([1]InApkStringTable!$B$1,[1]InApkStringTable!$1:$1,0),0),
"스트링없음")))</f>
        <v/>
      </c>
      <c r="L2046" t="b">
        <v>1</v>
      </c>
      <c r="N2046" t="str">
        <f>IF(ISBLANK(M2046),"",IF(ISERROR(VLOOKUP(M2046,MapTable!$A:$A,1,0)),"맵없음",""))</f>
        <v/>
      </c>
      <c r="O2046">
        <f t="shared" si="125"/>
        <v>11</v>
      </c>
      <c r="Q2046">
        <f t="shared" si="126"/>
        <v>11</v>
      </c>
      <c r="R2046" t="b">
        <f t="shared" ca="1" si="127"/>
        <v>0</v>
      </c>
      <c r="T2046" t="b">
        <f t="shared" ca="1" si="128"/>
        <v>0</v>
      </c>
      <c r="X2046" t="str">
        <f>IF(ISBLANK(W2046),"",
IF(ISERROR(FIND(",",W2046)),
  IF(ISERROR(VLOOKUP(W2046,MapTable!$A:$A,1,0)),"맵없음",
  ""),
IF(ISERROR(FIND(",",W2046,FIND(",",W2046)+1)),
  IF(OR(ISERROR(VLOOKUP(LEFT(W2046,FIND(",",W2046)-1),MapTable!$A:$A,1,0)),ISERROR(VLOOKUP(TRIM(MID(W2046,FIND(",",W2046)+1,999)),MapTable!$A:$A,1,0))),"맵없음",
  ""),
IF(ISERROR(FIND(",",W2046,FIND(",",W2046,FIND(",",W2046)+1)+1)),
  IF(OR(ISERROR(VLOOKUP(LEFT(W2046,FIND(",",W2046)-1),MapTable!$A:$A,1,0)),ISERROR(VLOOKUP(TRIM(MID(W2046,FIND(",",W2046)+1,FIND(",",W2046,FIND(",",W2046)+1)-FIND(",",W2046)-1)),MapTable!$A:$A,1,0)),ISERROR(VLOOKUP(TRIM(MID(W2046,FIND(",",W2046,FIND(",",W2046)+1)+1,999)),MapTable!$A:$A,1,0))),"맵없음",
  ""),
IF(ISERROR(FIND(",",W2046,FIND(",",W2046,FIND(",",W2046,FIND(",",W2046)+1)+1)+1)),
  IF(OR(ISERROR(VLOOKUP(LEFT(W2046,FIND(",",W2046)-1),MapTable!$A:$A,1,0)),ISERROR(VLOOKUP(TRIM(MID(W2046,FIND(",",W2046)+1,FIND(",",W2046,FIND(",",W2046)+1)-FIND(",",W2046)-1)),MapTable!$A:$A,1,0)),ISERROR(VLOOKUP(TRIM(MID(W2046,FIND(",",W2046,FIND(",",W2046)+1)+1,FIND(",",W2046,FIND(",",W2046,FIND(",",W2046)+1)+1)-FIND(",",W2046,FIND(",",W2046)+1)-1)),MapTable!$A:$A,1,0)),ISERROR(VLOOKUP(TRIM(MID(W2046,FIND(",",W2046,FIND(",",W2046,FIND(",",W2046)+1)+1)+1,999)),MapTable!$A:$A,1,0))),"맵없음",
  ""),
)))))</f>
        <v/>
      </c>
      <c r="AC2046" t="str">
        <f>IF(ISBLANK(AB2046),"",IF(ISERROR(VLOOKUP(AB2046,[3]DropTable!$A:$A,1,0)),"드랍없음",""))</f>
        <v/>
      </c>
      <c r="AE2046" t="str">
        <f>IF(ISBLANK(AD2046),"",IF(ISERROR(VLOOKUP(AD2046,[3]DropTable!$A:$A,1,0)),"드랍없음",""))</f>
        <v/>
      </c>
      <c r="AG2046">
        <v>9.8000000000000007</v>
      </c>
      <c r="AH2046">
        <v>1</v>
      </c>
    </row>
    <row r="2047" spans="1:34" x14ac:dyDescent="0.3">
      <c r="A2047">
        <v>19</v>
      </c>
      <c r="B2047">
        <v>6</v>
      </c>
      <c r="C2047">
        <f>IF(OR($L2047=TRUE,$A2047=0,MOD($A2047,ChapterTable!$S$20)&lt;&gt;0),
MAX(0,INT(($B2047+ChapterTable!$Q$26+VLOOKUP(SUBSTITUTE(C$1,"성장단계","")&amp;"단계오프셋",ChapterTable!$S:$T,2,0))/ChapterTable!$Q$23)),
MAX(0,INT(($B2047+ChapterTable!$S$26+VLOOKUP(SUBSTITUTE(C$1,"성장단계","")&amp;"보스단계오프셋",ChapterTable!$S:$T,2,0))/ChapterTable!$S$23)))</f>
        <v>1</v>
      </c>
      <c r="D2047">
        <f>IF(OR($L2047=TRUE,$A2047=0,MOD($A2047,ChapterTable!$S$20)&lt;&gt;0),
MAX(0,INT(($B2047+ChapterTable!$Q$26+VLOOKUP(SUBSTITUTE(D$1,"성장단계","")&amp;"단계오프셋",ChapterTable!$S:$T,2,0))/ChapterTable!$Q$23)),
MAX(0,INT(($B2047+ChapterTable!$S$26+VLOOKUP(SUBSTITUTE(D$1,"성장단계","")&amp;"보스단계오프셋",ChapterTable!$S:$T,2,0))/ChapterTable!$S$23)))</f>
        <v>0</v>
      </c>
      <c r="E2047" s="1">
        <f ca="1">IF(AND($A2047=0,$B2047=1),
    VLOOKUP(1,ChapterTable!$1:$1048576,MATCH("최종"&amp;SUBSTITUTE(SUBSTITUTE(E$1,"standard",""),"|Float",""),ChapterTable!$1:$1,0),0)*ChapterTable!$Q$17,
  IF(AND($A2047=0,$B2047=0),
    E2048,
  IF($B2047=0,
    VLOOKUP($A2047,ChapterTable!$1:$1048576,MATCH("최종"&amp;SUBSTITUTE(SUBSTITUTE(E$1,"standard",""),"|Float",""),ChapterTable!$1:$1,0),0),
  IF($B2047=1,
    IF($L2047=FALSE,
      VLOOKUP($A2047,ChapterTable!$1:$1048576,MATCH("최종"&amp;SUBSTITUTE(SUBSTITUTE(E$1,"standard",""),"|Float",""),ChapterTable!$1:$1,0),0),
      VLOOKUP($A2047-ChapterTable!$Q$11,ChapterTable!$1:$1048576,MATCH("최종"&amp;SUBSTITUTE(SUBSTITUTE(E$1,"standard",""),"|Float",""),ChapterTable!$1:$1,0),0)*ChapterTable!$Q$14
    ),
  OFFSET(E2047,-$B2047+IF($L2047,1,0),0)*
    (VLOOKUP(SUBSTITUTE(SUBSTITUTE(E$1,"standard",""),"|Float","")&amp;"인게임누적곱배수",ChapterTable!$S:$T,2,0)^C2047
    +VLOOKUP(SUBSTITUTE(SUBSTITUTE(E$1,"standard",""),"|Float","")&amp;"인게임누적합배수",ChapterTable!$S:$T,2,0)*C2047)
  )
  )
  )
)</f>
        <v>203505.71188087465</v>
      </c>
      <c r="F2047" s="1">
        <f ca="1">IF(AND($A2047=0,$B2047=1),
    VLOOKUP(1,ChapterTable!$1:$1048576,MATCH("최종"&amp;SUBSTITUTE(SUBSTITUTE(F$1,"standard",""),"|Float",""),ChapterTable!$1:$1,0),0)*ChapterTable!$Q$17,
  IF(AND($A2047=0,$B2047=0),
    F2048,
  IF($B2047=0,
    VLOOKUP($A2047,ChapterTable!$1:$1048576,MATCH("최종"&amp;SUBSTITUTE(SUBSTITUTE(F$1,"standard",""),"|Float",""),ChapterTable!$1:$1,0),0),
  IF($B2047=1,
    IF($L2047=FALSE,
      VLOOKUP($A2047,ChapterTable!$1:$1048576,MATCH("최종"&amp;SUBSTITUTE(SUBSTITUTE(F$1,"standard",""),"|Float",""),ChapterTable!$1:$1,0),0),
      VLOOKUP($A2047-ChapterTable!$Q$11,ChapterTable!$1:$1048576,MATCH("최종"&amp;SUBSTITUTE(SUBSTITUTE(F$1,"standard",""),"|Float",""),ChapterTable!$1:$1,0),0)*ChapterTable!$Q$14
    ),
  OFFSET(F2047,-$B2047+IF($L2047,1,0),0)*
    (VLOOKUP(SUBSTITUTE(SUBSTITUTE(F$1,"standard",""),"|Float","")&amp;"인게임누적곱배수",ChapterTable!$S:$T,2,0)^D2047
    +VLOOKUP(SUBSTITUTE(SUBSTITUTE(F$1,"standard",""),"|Float","")&amp;"인게임누적합배수",ChapterTable!$S:$T,2,0)*D2047)
  )
  )
  )
)</f>
        <v>83747.206535339355</v>
      </c>
      <c r="G2047" t="s">
        <v>76</v>
      </c>
      <c r="J2047" t="str">
        <f>IF(ISBLANK(I2047),"",
IFERROR(VLOOKUP(I2047,[1]StringTable!$1:$1048576,MATCH([1]StringTable!$B$1,[1]StringTable!$1:$1,0),0),
IFERROR(VLOOKUP(I2047,[1]InApkStringTable!$1:$1048576,MATCH([1]InApkStringTable!$B$1,[1]InApkStringTable!$1:$1,0),0),
"스트링없음")))</f>
        <v/>
      </c>
      <c r="L2047" t="b">
        <v>1</v>
      </c>
      <c r="N2047" t="str">
        <f>IF(ISBLANK(M2047),"",IF(ISERROR(VLOOKUP(M2047,MapTable!$A:$A,1,0)),"맵없음",""))</f>
        <v/>
      </c>
      <c r="O2047">
        <f t="shared" si="125"/>
        <v>1</v>
      </c>
      <c r="Q2047">
        <f t="shared" si="126"/>
        <v>1</v>
      </c>
      <c r="R2047" t="b">
        <f t="shared" ca="1" si="127"/>
        <v>0</v>
      </c>
      <c r="T2047" t="b">
        <f t="shared" ca="1" si="128"/>
        <v>0</v>
      </c>
      <c r="X2047" t="str">
        <f>IF(ISBLANK(W2047),"",
IF(ISERROR(FIND(",",W2047)),
  IF(ISERROR(VLOOKUP(W2047,MapTable!$A:$A,1,0)),"맵없음",
  ""),
IF(ISERROR(FIND(",",W2047,FIND(",",W2047)+1)),
  IF(OR(ISERROR(VLOOKUP(LEFT(W2047,FIND(",",W2047)-1),MapTable!$A:$A,1,0)),ISERROR(VLOOKUP(TRIM(MID(W2047,FIND(",",W2047)+1,999)),MapTable!$A:$A,1,0))),"맵없음",
  ""),
IF(ISERROR(FIND(",",W2047,FIND(",",W2047,FIND(",",W2047)+1)+1)),
  IF(OR(ISERROR(VLOOKUP(LEFT(W2047,FIND(",",W2047)-1),MapTable!$A:$A,1,0)),ISERROR(VLOOKUP(TRIM(MID(W2047,FIND(",",W2047)+1,FIND(",",W2047,FIND(",",W2047)+1)-FIND(",",W2047)-1)),MapTable!$A:$A,1,0)),ISERROR(VLOOKUP(TRIM(MID(W2047,FIND(",",W2047,FIND(",",W2047)+1)+1,999)),MapTable!$A:$A,1,0))),"맵없음",
  ""),
IF(ISERROR(FIND(",",W2047,FIND(",",W2047,FIND(",",W2047,FIND(",",W2047)+1)+1)+1)),
  IF(OR(ISERROR(VLOOKUP(LEFT(W2047,FIND(",",W2047)-1),MapTable!$A:$A,1,0)),ISERROR(VLOOKUP(TRIM(MID(W2047,FIND(",",W2047)+1,FIND(",",W2047,FIND(",",W2047)+1)-FIND(",",W2047)-1)),MapTable!$A:$A,1,0)),ISERROR(VLOOKUP(TRIM(MID(W2047,FIND(",",W2047,FIND(",",W2047)+1)+1,FIND(",",W2047,FIND(",",W2047,FIND(",",W2047)+1)+1)-FIND(",",W2047,FIND(",",W2047)+1)-1)),MapTable!$A:$A,1,0)),ISERROR(VLOOKUP(TRIM(MID(W2047,FIND(",",W2047,FIND(",",W2047,FIND(",",W2047)+1)+1)+1,999)),MapTable!$A:$A,1,0))),"맵없음",
  ""),
)))))</f>
        <v/>
      </c>
      <c r="AC2047" t="str">
        <f>IF(ISBLANK(AB2047),"",IF(ISERROR(VLOOKUP(AB2047,[3]DropTable!$A:$A,1,0)),"드랍없음",""))</f>
        <v/>
      </c>
      <c r="AE2047" t="str">
        <f>IF(ISBLANK(AD2047),"",IF(ISERROR(VLOOKUP(AD2047,[3]DropTable!$A:$A,1,0)),"드랍없음",""))</f>
        <v/>
      </c>
      <c r="AG2047">
        <v>9.8000000000000007</v>
      </c>
      <c r="AH2047">
        <v>1</v>
      </c>
    </row>
    <row r="2048" spans="1:34" x14ac:dyDescent="0.3">
      <c r="A2048">
        <v>19</v>
      </c>
      <c r="B2048">
        <v>7</v>
      </c>
      <c r="C2048">
        <f>IF(OR($L2048=TRUE,$A2048=0,MOD($A2048,ChapterTable!$S$20)&lt;&gt;0),
MAX(0,INT(($B2048+ChapterTable!$Q$26+VLOOKUP(SUBSTITUTE(C$1,"성장단계","")&amp;"단계오프셋",ChapterTable!$S:$T,2,0))/ChapterTable!$Q$23)),
MAX(0,INT(($B2048+ChapterTable!$S$26+VLOOKUP(SUBSTITUTE(C$1,"성장단계","")&amp;"보스단계오프셋",ChapterTable!$S:$T,2,0))/ChapterTable!$S$23)))</f>
        <v>1</v>
      </c>
      <c r="D2048">
        <f>IF(OR($L2048=TRUE,$A2048=0,MOD($A2048,ChapterTable!$S$20)&lt;&gt;0),
MAX(0,INT(($B2048+ChapterTable!$Q$26+VLOOKUP(SUBSTITUTE(D$1,"성장단계","")&amp;"단계오프셋",ChapterTable!$S:$T,2,0))/ChapterTable!$Q$23)),
MAX(0,INT(($B2048+ChapterTable!$S$26+VLOOKUP(SUBSTITUTE(D$1,"성장단계","")&amp;"보스단계오프셋",ChapterTable!$S:$T,2,0))/ChapterTable!$S$23)))</f>
        <v>0</v>
      </c>
      <c r="E2048" s="1">
        <f ca="1">IF(AND($A2048=0,$B2048=1),
    VLOOKUP(1,ChapterTable!$1:$1048576,MATCH("최종"&amp;SUBSTITUTE(SUBSTITUTE(E$1,"standard",""),"|Float",""),ChapterTable!$1:$1,0),0)*ChapterTable!$Q$17,
  IF(AND($A2048=0,$B2048=0),
    E2049,
  IF($B2048=0,
    VLOOKUP($A2048,ChapterTable!$1:$1048576,MATCH("최종"&amp;SUBSTITUTE(SUBSTITUTE(E$1,"standard",""),"|Float",""),ChapterTable!$1:$1,0),0),
  IF($B2048=1,
    IF($L2048=FALSE,
      VLOOKUP($A2048,ChapterTable!$1:$1048576,MATCH("최종"&amp;SUBSTITUTE(SUBSTITUTE(E$1,"standard",""),"|Float",""),ChapterTable!$1:$1,0),0),
      VLOOKUP($A2048-ChapterTable!$Q$11,ChapterTable!$1:$1048576,MATCH("최종"&amp;SUBSTITUTE(SUBSTITUTE(E$1,"standard",""),"|Float",""),ChapterTable!$1:$1,0),0)*ChapterTable!$Q$14
    ),
  OFFSET(E2048,-$B2048+IF($L2048,1,0),0)*
    (VLOOKUP(SUBSTITUTE(SUBSTITUTE(E$1,"standard",""),"|Float","")&amp;"인게임누적곱배수",ChapterTable!$S:$T,2,0)^C2048
    +VLOOKUP(SUBSTITUTE(SUBSTITUTE(E$1,"standard",""),"|Float","")&amp;"인게임누적합배수",ChapterTable!$S:$T,2,0)*C2048)
  )
  )
  )
)</f>
        <v>203505.71188087465</v>
      </c>
      <c r="F2048" s="1">
        <f ca="1">IF(AND($A2048=0,$B2048=1),
    VLOOKUP(1,ChapterTable!$1:$1048576,MATCH("최종"&amp;SUBSTITUTE(SUBSTITUTE(F$1,"standard",""),"|Float",""),ChapterTable!$1:$1,0),0)*ChapterTable!$Q$17,
  IF(AND($A2048=0,$B2048=0),
    F2049,
  IF($B2048=0,
    VLOOKUP($A2048,ChapterTable!$1:$1048576,MATCH("최종"&amp;SUBSTITUTE(SUBSTITUTE(F$1,"standard",""),"|Float",""),ChapterTable!$1:$1,0),0),
  IF($B2048=1,
    IF($L2048=FALSE,
      VLOOKUP($A2048,ChapterTable!$1:$1048576,MATCH("최종"&amp;SUBSTITUTE(SUBSTITUTE(F$1,"standard",""),"|Float",""),ChapterTable!$1:$1,0),0),
      VLOOKUP($A2048-ChapterTable!$Q$11,ChapterTable!$1:$1048576,MATCH("최종"&amp;SUBSTITUTE(SUBSTITUTE(F$1,"standard",""),"|Float",""),ChapterTable!$1:$1,0),0)*ChapterTable!$Q$14
    ),
  OFFSET(F2048,-$B2048+IF($L2048,1,0),0)*
    (VLOOKUP(SUBSTITUTE(SUBSTITUTE(F$1,"standard",""),"|Float","")&amp;"인게임누적곱배수",ChapterTable!$S:$T,2,0)^D2048
    +VLOOKUP(SUBSTITUTE(SUBSTITUTE(F$1,"standard",""),"|Float","")&amp;"인게임누적합배수",ChapterTable!$S:$T,2,0)*D2048)
  )
  )
  )
)</f>
        <v>83747.206535339355</v>
      </c>
      <c r="G2048" t="s">
        <v>76</v>
      </c>
      <c r="J2048" t="str">
        <f>IF(ISBLANK(I2048),"",
IFERROR(VLOOKUP(I2048,[1]StringTable!$1:$1048576,MATCH([1]StringTable!$B$1,[1]StringTable!$1:$1,0),0),
IFERROR(VLOOKUP(I2048,[1]InApkStringTable!$1:$1048576,MATCH([1]InApkStringTable!$B$1,[1]InApkStringTable!$1:$1,0),0),
"스트링없음")))</f>
        <v/>
      </c>
      <c r="L2048" t="b">
        <v>1</v>
      </c>
      <c r="N2048" t="str">
        <f>IF(ISBLANK(M2048),"",IF(ISERROR(VLOOKUP(M2048,MapTable!$A:$A,1,0)),"맵없음",""))</f>
        <v/>
      </c>
      <c r="O2048">
        <f t="shared" si="125"/>
        <v>1</v>
      </c>
      <c r="Q2048">
        <f t="shared" si="126"/>
        <v>1</v>
      </c>
      <c r="R2048" t="b">
        <f t="shared" ca="1" si="127"/>
        <v>0</v>
      </c>
      <c r="T2048" t="b">
        <f t="shared" ca="1" si="128"/>
        <v>0</v>
      </c>
      <c r="X2048" t="str">
        <f>IF(ISBLANK(W2048),"",
IF(ISERROR(FIND(",",W2048)),
  IF(ISERROR(VLOOKUP(W2048,MapTable!$A:$A,1,0)),"맵없음",
  ""),
IF(ISERROR(FIND(",",W2048,FIND(",",W2048)+1)),
  IF(OR(ISERROR(VLOOKUP(LEFT(W2048,FIND(",",W2048)-1),MapTable!$A:$A,1,0)),ISERROR(VLOOKUP(TRIM(MID(W2048,FIND(",",W2048)+1,999)),MapTable!$A:$A,1,0))),"맵없음",
  ""),
IF(ISERROR(FIND(",",W2048,FIND(",",W2048,FIND(",",W2048)+1)+1)),
  IF(OR(ISERROR(VLOOKUP(LEFT(W2048,FIND(",",W2048)-1),MapTable!$A:$A,1,0)),ISERROR(VLOOKUP(TRIM(MID(W2048,FIND(",",W2048)+1,FIND(",",W2048,FIND(",",W2048)+1)-FIND(",",W2048)-1)),MapTable!$A:$A,1,0)),ISERROR(VLOOKUP(TRIM(MID(W2048,FIND(",",W2048,FIND(",",W2048)+1)+1,999)),MapTable!$A:$A,1,0))),"맵없음",
  ""),
IF(ISERROR(FIND(",",W2048,FIND(",",W2048,FIND(",",W2048,FIND(",",W2048)+1)+1)+1)),
  IF(OR(ISERROR(VLOOKUP(LEFT(W2048,FIND(",",W2048)-1),MapTable!$A:$A,1,0)),ISERROR(VLOOKUP(TRIM(MID(W2048,FIND(",",W2048)+1,FIND(",",W2048,FIND(",",W2048)+1)-FIND(",",W2048)-1)),MapTable!$A:$A,1,0)),ISERROR(VLOOKUP(TRIM(MID(W2048,FIND(",",W2048,FIND(",",W2048)+1)+1,FIND(",",W2048,FIND(",",W2048,FIND(",",W2048)+1)+1)-FIND(",",W2048,FIND(",",W2048)+1)-1)),MapTable!$A:$A,1,0)),ISERROR(VLOOKUP(TRIM(MID(W2048,FIND(",",W2048,FIND(",",W2048,FIND(",",W2048)+1)+1)+1,999)),MapTable!$A:$A,1,0))),"맵없음",
  ""),
)))))</f>
        <v/>
      </c>
      <c r="AC2048" t="str">
        <f>IF(ISBLANK(AB2048),"",IF(ISERROR(VLOOKUP(AB2048,[3]DropTable!$A:$A,1,0)),"드랍없음",""))</f>
        <v/>
      </c>
      <c r="AE2048" t="str">
        <f>IF(ISBLANK(AD2048),"",IF(ISERROR(VLOOKUP(AD2048,[3]DropTable!$A:$A,1,0)),"드랍없음",""))</f>
        <v/>
      </c>
      <c r="AG2048">
        <v>9.8000000000000007</v>
      </c>
      <c r="AH2048">
        <v>1</v>
      </c>
    </row>
    <row r="2049" spans="1:34" x14ac:dyDescent="0.3">
      <c r="A2049">
        <v>19</v>
      </c>
      <c r="B2049">
        <v>8</v>
      </c>
      <c r="C2049">
        <f>IF(OR($L2049=TRUE,$A2049=0,MOD($A2049,ChapterTable!$S$20)&lt;&gt;0),
MAX(0,INT(($B2049+ChapterTable!$Q$26+VLOOKUP(SUBSTITUTE(C$1,"성장단계","")&amp;"단계오프셋",ChapterTable!$S:$T,2,0))/ChapterTable!$Q$23)),
MAX(0,INT(($B2049+ChapterTable!$S$26+VLOOKUP(SUBSTITUTE(C$1,"성장단계","")&amp;"보스단계오프셋",ChapterTable!$S:$T,2,0))/ChapterTable!$S$23)))</f>
        <v>1</v>
      </c>
      <c r="D2049">
        <f>IF(OR($L2049=TRUE,$A2049=0,MOD($A2049,ChapterTable!$S$20)&lt;&gt;0),
MAX(0,INT(($B2049+ChapterTable!$Q$26+VLOOKUP(SUBSTITUTE(D$1,"성장단계","")&amp;"단계오프셋",ChapterTable!$S:$T,2,0))/ChapterTable!$Q$23)),
MAX(0,INT(($B2049+ChapterTable!$S$26+VLOOKUP(SUBSTITUTE(D$1,"성장단계","")&amp;"보스단계오프셋",ChapterTable!$S:$T,2,0))/ChapterTable!$S$23)))</f>
        <v>0</v>
      </c>
      <c r="E2049" s="1">
        <f ca="1">IF(AND($A2049=0,$B2049=1),
    VLOOKUP(1,ChapterTable!$1:$1048576,MATCH("최종"&amp;SUBSTITUTE(SUBSTITUTE(E$1,"standard",""),"|Float",""),ChapterTable!$1:$1,0),0)*ChapterTable!$Q$17,
  IF(AND($A2049=0,$B2049=0),
    E2050,
  IF($B2049=0,
    VLOOKUP($A2049,ChapterTable!$1:$1048576,MATCH("최종"&amp;SUBSTITUTE(SUBSTITUTE(E$1,"standard",""),"|Float",""),ChapterTable!$1:$1,0),0),
  IF($B2049=1,
    IF($L2049=FALSE,
      VLOOKUP($A2049,ChapterTable!$1:$1048576,MATCH("최종"&amp;SUBSTITUTE(SUBSTITUTE(E$1,"standard",""),"|Float",""),ChapterTable!$1:$1,0),0),
      VLOOKUP($A2049-ChapterTable!$Q$11,ChapterTable!$1:$1048576,MATCH("최종"&amp;SUBSTITUTE(SUBSTITUTE(E$1,"standard",""),"|Float",""),ChapterTable!$1:$1,0),0)*ChapterTable!$Q$14
    ),
  OFFSET(E2049,-$B2049+IF($L2049,1,0),0)*
    (VLOOKUP(SUBSTITUTE(SUBSTITUTE(E$1,"standard",""),"|Float","")&amp;"인게임누적곱배수",ChapterTable!$S:$T,2,0)^C2049
    +VLOOKUP(SUBSTITUTE(SUBSTITUTE(E$1,"standard",""),"|Float","")&amp;"인게임누적합배수",ChapterTable!$S:$T,2,0)*C2049)
  )
  )
  )
)</f>
        <v>203505.71188087465</v>
      </c>
      <c r="F2049" s="1">
        <f ca="1">IF(AND($A2049=0,$B2049=1),
    VLOOKUP(1,ChapterTable!$1:$1048576,MATCH("최종"&amp;SUBSTITUTE(SUBSTITUTE(F$1,"standard",""),"|Float",""),ChapterTable!$1:$1,0),0)*ChapterTable!$Q$17,
  IF(AND($A2049=0,$B2049=0),
    F2050,
  IF($B2049=0,
    VLOOKUP($A2049,ChapterTable!$1:$1048576,MATCH("최종"&amp;SUBSTITUTE(SUBSTITUTE(F$1,"standard",""),"|Float",""),ChapterTable!$1:$1,0),0),
  IF($B2049=1,
    IF($L2049=FALSE,
      VLOOKUP($A2049,ChapterTable!$1:$1048576,MATCH("최종"&amp;SUBSTITUTE(SUBSTITUTE(F$1,"standard",""),"|Float",""),ChapterTable!$1:$1,0),0),
      VLOOKUP($A2049-ChapterTable!$Q$11,ChapterTable!$1:$1048576,MATCH("최종"&amp;SUBSTITUTE(SUBSTITUTE(F$1,"standard",""),"|Float",""),ChapterTable!$1:$1,0),0)*ChapterTable!$Q$14
    ),
  OFFSET(F2049,-$B2049+IF($L2049,1,0),0)*
    (VLOOKUP(SUBSTITUTE(SUBSTITUTE(F$1,"standard",""),"|Float","")&amp;"인게임누적곱배수",ChapterTable!$S:$T,2,0)^D2049
    +VLOOKUP(SUBSTITUTE(SUBSTITUTE(F$1,"standard",""),"|Float","")&amp;"인게임누적합배수",ChapterTable!$S:$T,2,0)*D2049)
  )
  )
  )
)</f>
        <v>83747.206535339355</v>
      </c>
      <c r="G2049" t="s">
        <v>76</v>
      </c>
      <c r="J2049" t="str">
        <f>IF(ISBLANK(I2049),"",
IFERROR(VLOOKUP(I2049,[1]StringTable!$1:$1048576,MATCH([1]StringTable!$B$1,[1]StringTable!$1:$1,0),0),
IFERROR(VLOOKUP(I2049,[1]InApkStringTable!$1:$1048576,MATCH([1]InApkStringTable!$B$1,[1]InApkStringTable!$1:$1,0),0),
"스트링없음")))</f>
        <v/>
      </c>
      <c r="L2049" t="b">
        <v>1</v>
      </c>
      <c r="N2049" t="str">
        <f>IF(ISBLANK(M2049),"",IF(ISERROR(VLOOKUP(M2049,MapTable!$A:$A,1,0)),"맵없음",""))</f>
        <v/>
      </c>
      <c r="O2049">
        <f t="shared" si="125"/>
        <v>1</v>
      </c>
      <c r="Q2049">
        <f t="shared" si="126"/>
        <v>1</v>
      </c>
      <c r="R2049" t="b">
        <f t="shared" ca="1" si="127"/>
        <v>0</v>
      </c>
      <c r="T2049" t="b">
        <f t="shared" ca="1" si="128"/>
        <v>0</v>
      </c>
      <c r="X2049" t="str">
        <f>IF(ISBLANK(W2049),"",
IF(ISERROR(FIND(",",W2049)),
  IF(ISERROR(VLOOKUP(W2049,MapTable!$A:$A,1,0)),"맵없음",
  ""),
IF(ISERROR(FIND(",",W2049,FIND(",",W2049)+1)),
  IF(OR(ISERROR(VLOOKUP(LEFT(W2049,FIND(",",W2049)-1),MapTable!$A:$A,1,0)),ISERROR(VLOOKUP(TRIM(MID(W2049,FIND(",",W2049)+1,999)),MapTable!$A:$A,1,0))),"맵없음",
  ""),
IF(ISERROR(FIND(",",W2049,FIND(",",W2049,FIND(",",W2049)+1)+1)),
  IF(OR(ISERROR(VLOOKUP(LEFT(W2049,FIND(",",W2049)-1),MapTable!$A:$A,1,0)),ISERROR(VLOOKUP(TRIM(MID(W2049,FIND(",",W2049)+1,FIND(",",W2049,FIND(",",W2049)+1)-FIND(",",W2049)-1)),MapTable!$A:$A,1,0)),ISERROR(VLOOKUP(TRIM(MID(W2049,FIND(",",W2049,FIND(",",W2049)+1)+1,999)),MapTable!$A:$A,1,0))),"맵없음",
  ""),
IF(ISERROR(FIND(",",W2049,FIND(",",W2049,FIND(",",W2049,FIND(",",W2049)+1)+1)+1)),
  IF(OR(ISERROR(VLOOKUP(LEFT(W2049,FIND(",",W2049)-1),MapTable!$A:$A,1,0)),ISERROR(VLOOKUP(TRIM(MID(W2049,FIND(",",W2049)+1,FIND(",",W2049,FIND(",",W2049)+1)-FIND(",",W2049)-1)),MapTable!$A:$A,1,0)),ISERROR(VLOOKUP(TRIM(MID(W2049,FIND(",",W2049,FIND(",",W2049)+1)+1,FIND(",",W2049,FIND(",",W2049,FIND(",",W2049)+1)+1)-FIND(",",W2049,FIND(",",W2049)+1)-1)),MapTable!$A:$A,1,0)),ISERROR(VLOOKUP(TRIM(MID(W2049,FIND(",",W2049,FIND(",",W2049,FIND(",",W2049)+1)+1)+1,999)),MapTable!$A:$A,1,0))),"맵없음",
  ""),
)))))</f>
        <v/>
      </c>
      <c r="AC2049" t="str">
        <f>IF(ISBLANK(AB2049),"",IF(ISERROR(VLOOKUP(AB2049,[3]DropTable!$A:$A,1,0)),"드랍없음",""))</f>
        <v/>
      </c>
      <c r="AE2049" t="str">
        <f>IF(ISBLANK(AD2049),"",IF(ISERROR(VLOOKUP(AD2049,[3]DropTable!$A:$A,1,0)),"드랍없음",""))</f>
        <v/>
      </c>
      <c r="AG2049">
        <v>9.8000000000000007</v>
      </c>
      <c r="AH2049">
        <v>1</v>
      </c>
    </row>
    <row r="2050" spans="1:34" x14ac:dyDescent="0.3">
      <c r="A2050">
        <v>19</v>
      </c>
      <c r="B2050">
        <v>9</v>
      </c>
      <c r="C2050">
        <f>IF(OR($L2050=TRUE,$A2050=0,MOD($A2050,ChapterTable!$S$20)&lt;&gt;0),
MAX(0,INT(($B2050+ChapterTable!$Q$26+VLOOKUP(SUBSTITUTE(C$1,"성장단계","")&amp;"단계오프셋",ChapterTable!$S:$T,2,0))/ChapterTable!$Q$23)),
MAX(0,INT(($B2050+ChapterTable!$S$26+VLOOKUP(SUBSTITUTE(C$1,"성장단계","")&amp;"보스단계오프셋",ChapterTable!$S:$T,2,0))/ChapterTable!$S$23)))</f>
        <v>1</v>
      </c>
      <c r="D2050">
        <f>IF(OR($L2050=TRUE,$A2050=0,MOD($A2050,ChapterTable!$S$20)&lt;&gt;0),
MAX(0,INT(($B2050+ChapterTable!$Q$26+VLOOKUP(SUBSTITUTE(D$1,"성장단계","")&amp;"단계오프셋",ChapterTable!$S:$T,2,0))/ChapterTable!$Q$23)),
MAX(0,INT(($B2050+ChapterTable!$S$26+VLOOKUP(SUBSTITUTE(D$1,"성장단계","")&amp;"보스단계오프셋",ChapterTable!$S:$T,2,0))/ChapterTable!$S$23)))</f>
        <v>0</v>
      </c>
      <c r="E2050" s="1">
        <f ca="1">IF(AND($A2050=0,$B2050=1),
    VLOOKUP(1,ChapterTable!$1:$1048576,MATCH("최종"&amp;SUBSTITUTE(SUBSTITUTE(E$1,"standard",""),"|Float",""),ChapterTable!$1:$1,0),0)*ChapterTable!$Q$17,
  IF(AND($A2050=0,$B2050=0),
    E2051,
  IF($B2050=0,
    VLOOKUP($A2050,ChapterTable!$1:$1048576,MATCH("최종"&amp;SUBSTITUTE(SUBSTITUTE(E$1,"standard",""),"|Float",""),ChapterTable!$1:$1,0),0),
  IF($B2050=1,
    IF($L2050=FALSE,
      VLOOKUP($A2050,ChapterTable!$1:$1048576,MATCH("최종"&amp;SUBSTITUTE(SUBSTITUTE(E$1,"standard",""),"|Float",""),ChapterTable!$1:$1,0),0),
      VLOOKUP($A2050-ChapterTable!$Q$11,ChapterTable!$1:$1048576,MATCH("최종"&amp;SUBSTITUTE(SUBSTITUTE(E$1,"standard",""),"|Float",""),ChapterTable!$1:$1,0),0)*ChapterTable!$Q$14
    ),
  OFFSET(E2050,-$B2050+IF($L2050,1,0),0)*
    (VLOOKUP(SUBSTITUTE(SUBSTITUTE(E$1,"standard",""),"|Float","")&amp;"인게임누적곱배수",ChapterTable!$S:$T,2,0)^C2050
    +VLOOKUP(SUBSTITUTE(SUBSTITUTE(E$1,"standard",""),"|Float","")&amp;"인게임누적합배수",ChapterTable!$S:$T,2,0)*C2050)
  )
  )
  )
)</f>
        <v>203505.71188087465</v>
      </c>
      <c r="F2050" s="1">
        <f ca="1">IF(AND($A2050=0,$B2050=1),
    VLOOKUP(1,ChapterTable!$1:$1048576,MATCH("최종"&amp;SUBSTITUTE(SUBSTITUTE(F$1,"standard",""),"|Float",""),ChapterTable!$1:$1,0),0)*ChapterTable!$Q$17,
  IF(AND($A2050=0,$B2050=0),
    F2051,
  IF($B2050=0,
    VLOOKUP($A2050,ChapterTable!$1:$1048576,MATCH("최종"&amp;SUBSTITUTE(SUBSTITUTE(F$1,"standard",""),"|Float",""),ChapterTable!$1:$1,0),0),
  IF($B2050=1,
    IF($L2050=FALSE,
      VLOOKUP($A2050,ChapterTable!$1:$1048576,MATCH("최종"&amp;SUBSTITUTE(SUBSTITUTE(F$1,"standard",""),"|Float",""),ChapterTable!$1:$1,0),0),
      VLOOKUP($A2050-ChapterTable!$Q$11,ChapterTable!$1:$1048576,MATCH("최종"&amp;SUBSTITUTE(SUBSTITUTE(F$1,"standard",""),"|Float",""),ChapterTable!$1:$1,0),0)*ChapterTable!$Q$14
    ),
  OFFSET(F2050,-$B2050+IF($L2050,1,0),0)*
    (VLOOKUP(SUBSTITUTE(SUBSTITUTE(F$1,"standard",""),"|Float","")&amp;"인게임누적곱배수",ChapterTable!$S:$T,2,0)^D2050
    +VLOOKUP(SUBSTITUTE(SUBSTITUTE(F$1,"standard",""),"|Float","")&amp;"인게임누적합배수",ChapterTable!$S:$T,2,0)*D2050)
  )
  )
  )
)</f>
        <v>83747.206535339355</v>
      </c>
      <c r="G2050" t="s">
        <v>76</v>
      </c>
      <c r="J2050" t="str">
        <f>IF(ISBLANK(I2050),"",
IFERROR(VLOOKUP(I2050,[1]StringTable!$1:$1048576,MATCH([1]StringTable!$B$1,[1]StringTable!$1:$1,0),0),
IFERROR(VLOOKUP(I2050,[1]InApkStringTable!$1:$1048576,MATCH([1]InApkStringTable!$B$1,[1]InApkStringTable!$1:$1,0),0),
"스트링없음")))</f>
        <v/>
      </c>
      <c r="L2050" t="b">
        <v>1</v>
      </c>
      <c r="N2050" t="str">
        <f>IF(ISBLANK(M2050),"",IF(ISERROR(VLOOKUP(M2050,MapTable!$A:$A,1,0)),"맵없음",""))</f>
        <v/>
      </c>
      <c r="O2050">
        <f t="shared" si="125"/>
        <v>91</v>
      </c>
      <c r="Q2050">
        <f t="shared" si="126"/>
        <v>91</v>
      </c>
      <c r="R2050" t="b">
        <f t="shared" ca="1" si="127"/>
        <v>1</v>
      </c>
      <c r="T2050" t="b">
        <f t="shared" ca="1" si="128"/>
        <v>1</v>
      </c>
      <c r="X2050" t="str">
        <f>IF(ISBLANK(W2050),"",
IF(ISERROR(FIND(",",W2050)),
  IF(ISERROR(VLOOKUP(W2050,MapTable!$A:$A,1,0)),"맵없음",
  ""),
IF(ISERROR(FIND(",",W2050,FIND(",",W2050)+1)),
  IF(OR(ISERROR(VLOOKUP(LEFT(W2050,FIND(",",W2050)-1),MapTable!$A:$A,1,0)),ISERROR(VLOOKUP(TRIM(MID(W2050,FIND(",",W2050)+1,999)),MapTable!$A:$A,1,0))),"맵없음",
  ""),
IF(ISERROR(FIND(",",W2050,FIND(",",W2050,FIND(",",W2050)+1)+1)),
  IF(OR(ISERROR(VLOOKUP(LEFT(W2050,FIND(",",W2050)-1),MapTable!$A:$A,1,0)),ISERROR(VLOOKUP(TRIM(MID(W2050,FIND(",",W2050)+1,FIND(",",W2050,FIND(",",W2050)+1)-FIND(",",W2050)-1)),MapTable!$A:$A,1,0)),ISERROR(VLOOKUP(TRIM(MID(W2050,FIND(",",W2050,FIND(",",W2050)+1)+1,999)),MapTable!$A:$A,1,0))),"맵없음",
  ""),
IF(ISERROR(FIND(",",W2050,FIND(",",W2050,FIND(",",W2050,FIND(",",W2050)+1)+1)+1)),
  IF(OR(ISERROR(VLOOKUP(LEFT(W2050,FIND(",",W2050)-1),MapTable!$A:$A,1,0)),ISERROR(VLOOKUP(TRIM(MID(W2050,FIND(",",W2050)+1,FIND(",",W2050,FIND(",",W2050)+1)-FIND(",",W2050)-1)),MapTable!$A:$A,1,0)),ISERROR(VLOOKUP(TRIM(MID(W2050,FIND(",",W2050,FIND(",",W2050)+1)+1,FIND(",",W2050,FIND(",",W2050,FIND(",",W2050)+1)+1)-FIND(",",W2050,FIND(",",W2050)+1)-1)),MapTable!$A:$A,1,0)),ISERROR(VLOOKUP(TRIM(MID(W2050,FIND(",",W2050,FIND(",",W2050,FIND(",",W2050)+1)+1)+1,999)),MapTable!$A:$A,1,0))),"맵없음",
  ""),
)))))</f>
        <v/>
      </c>
      <c r="AC2050" t="str">
        <f>IF(ISBLANK(AB2050),"",IF(ISERROR(VLOOKUP(AB2050,[3]DropTable!$A:$A,1,0)),"드랍없음",""))</f>
        <v/>
      </c>
      <c r="AE2050" t="str">
        <f>IF(ISBLANK(AD2050),"",IF(ISERROR(VLOOKUP(AD2050,[3]DropTable!$A:$A,1,0)),"드랍없음",""))</f>
        <v/>
      </c>
      <c r="AG2050">
        <v>9.8000000000000007</v>
      </c>
      <c r="AH2050">
        <v>1</v>
      </c>
    </row>
    <row r="2051" spans="1:34" x14ac:dyDescent="0.3">
      <c r="A2051">
        <v>19</v>
      </c>
      <c r="B2051">
        <v>10</v>
      </c>
      <c r="C2051">
        <f>IF(OR($L2051=TRUE,$A2051=0,MOD($A2051,ChapterTable!$S$20)&lt;&gt;0),
MAX(0,INT(($B2051+ChapterTable!$Q$26+VLOOKUP(SUBSTITUTE(C$1,"성장단계","")&amp;"단계오프셋",ChapterTable!$S:$T,2,0))/ChapterTable!$Q$23)),
MAX(0,INT(($B2051+ChapterTable!$S$26+VLOOKUP(SUBSTITUTE(C$1,"성장단계","")&amp;"보스단계오프셋",ChapterTable!$S:$T,2,0))/ChapterTable!$S$23)))</f>
        <v>1</v>
      </c>
      <c r="D2051">
        <f>IF(OR($L2051=TRUE,$A2051=0,MOD($A2051,ChapterTable!$S$20)&lt;&gt;0),
MAX(0,INT(($B2051+ChapterTable!$Q$26+VLOOKUP(SUBSTITUTE(D$1,"성장단계","")&amp;"단계오프셋",ChapterTable!$S:$T,2,0))/ChapterTable!$Q$23)),
MAX(0,INT(($B2051+ChapterTable!$S$26+VLOOKUP(SUBSTITUTE(D$1,"성장단계","")&amp;"보스단계오프셋",ChapterTable!$S:$T,2,0))/ChapterTable!$S$23)))</f>
        <v>0</v>
      </c>
      <c r="E2051" s="1">
        <f ca="1">IF(AND($A2051=0,$B2051=1),
    VLOOKUP(1,ChapterTable!$1:$1048576,MATCH("최종"&amp;SUBSTITUTE(SUBSTITUTE(E$1,"standard",""),"|Float",""),ChapterTable!$1:$1,0),0)*ChapterTable!$Q$17,
  IF(AND($A2051=0,$B2051=0),
    E2052,
  IF($B2051=0,
    VLOOKUP($A2051,ChapterTable!$1:$1048576,MATCH("최종"&amp;SUBSTITUTE(SUBSTITUTE(E$1,"standard",""),"|Float",""),ChapterTable!$1:$1,0),0),
  IF($B2051=1,
    IF($L2051=FALSE,
      VLOOKUP($A2051,ChapterTable!$1:$1048576,MATCH("최종"&amp;SUBSTITUTE(SUBSTITUTE(E$1,"standard",""),"|Float",""),ChapterTable!$1:$1,0),0),
      VLOOKUP($A2051-ChapterTable!$Q$11,ChapterTable!$1:$1048576,MATCH("최종"&amp;SUBSTITUTE(SUBSTITUTE(E$1,"standard",""),"|Float",""),ChapterTable!$1:$1,0),0)*ChapterTable!$Q$14
    ),
  OFFSET(E2051,-$B2051+IF($L2051,1,0),0)*
    (VLOOKUP(SUBSTITUTE(SUBSTITUTE(E$1,"standard",""),"|Float","")&amp;"인게임누적곱배수",ChapterTable!$S:$T,2,0)^C2051
    +VLOOKUP(SUBSTITUTE(SUBSTITUTE(E$1,"standard",""),"|Float","")&amp;"인게임누적합배수",ChapterTable!$S:$T,2,0)*C2051)
  )
  )
  )
)</f>
        <v>203505.71188087465</v>
      </c>
      <c r="F2051" s="1">
        <f ca="1">IF(AND($A2051=0,$B2051=1),
    VLOOKUP(1,ChapterTable!$1:$1048576,MATCH("최종"&amp;SUBSTITUTE(SUBSTITUTE(F$1,"standard",""),"|Float",""),ChapterTable!$1:$1,0),0)*ChapterTable!$Q$17,
  IF(AND($A2051=0,$B2051=0),
    F2052,
  IF($B2051=0,
    VLOOKUP($A2051,ChapterTable!$1:$1048576,MATCH("최종"&amp;SUBSTITUTE(SUBSTITUTE(F$1,"standard",""),"|Float",""),ChapterTable!$1:$1,0),0),
  IF($B2051=1,
    IF($L2051=FALSE,
      VLOOKUP($A2051,ChapterTable!$1:$1048576,MATCH("최종"&amp;SUBSTITUTE(SUBSTITUTE(F$1,"standard",""),"|Float",""),ChapterTable!$1:$1,0),0),
      VLOOKUP($A2051-ChapterTable!$Q$11,ChapterTable!$1:$1048576,MATCH("최종"&amp;SUBSTITUTE(SUBSTITUTE(F$1,"standard",""),"|Float",""),ChapterTable!$1:$1,0),0)*ChapterTable!$Q$14
    ),
  OFFSET(F2051,-$B2051+IF($L2051,1,0),0)*
    (VLOOKUP(SUBSTITUTE(SUBSTITUTE(F$1,"standard",""),"|Float","")&amp;"인게임누적곱배수",ChapterTable!$S:$T,2,0)^D2051
    +VLOOKUP(SUBSTITUTE(SUBSTITUTE(F$1,"standard",""),"|Float","")&amp;"인게임누적합배수",ChapterTable!$S:$T,2,0)*D2051)
  )
  )
  )
)</f>
        <v>83747.206535339355</v>
      </c>
      <c r="G2051" t="s">
        <v>76</v>
      </c>
      <c r="J2051" t="str">
        <f>IF(ISBLANK(I2051),"",
IFERROR(VLOOKUP(I2051,[1]StringTable!$1:$1048576,MATCH([1]StringTable!$B$1,[1]StringTable!$1:$1,0),0),
IFERROR(VLOOKUP(I2051,[1]InApkStringTable!$1:$1048576,MATCH([1]InApkStringTable!$B$1,[1]InApkStringTable!$1:$1,0),0),
"스트링없음")))</f>
        <v/>
      </c>
      <c r="L2051" t="b">
        <v>1</v>
      </c>
      <c r="N2051" t="str">
        <f>IF(ISBLANK(M2051),"",IF(ISERROR(VLOOKUP(M2051,MapTable!$A:$A,1,0)),"맵없음",""))</f>
        <v/>
      </c>
      <c r="O2051">
        <f t="shared" ref="O2051:O2114" si="129">IF(B2051=0,0,
  IF(AND(L2051=FALSE,A2051&lt;&gt;0,MOD(A2051,7)=0),21,
  IF(MOD(B2051,10)=0,21,
  IF(MOD(B2051,10)=5,11,
  IF(MOD(B2051,10)=9,INT(B2051/10)+91,
  INT(B2051/10+1))))))</f>
        <v>21</v>
      </c>
      <c r="Q2051">
        <f t="shared" ref="Q2051:Q2114" si="130">IF(ISBLANK(P2051),O2051,P2051)</f>
        <v>21</v>
      </c>
      <c r="R2051" t="b">
        <f t="shared" ref="R2051:R2114" ca="1" si="131">IF(OR(B2051=0,OFFSET(B2051,1,0)=0),FALSE,
IF(OFFSET(O2051,1,0)=21,TRUE,FALSE))</f>
        <v>0</v>
      </c>
      <c r="T2051" t="b">
        <f t="shared" ref="T2051:T2114" ca="1" si="132">IF(ISBLANK(S2051),R2051,S2051)</f>
        <v>0</v>
      </c>
      <c r="X2051" t="str">
        <f>IF(ISBLANK(W2051),"",
IF(ISERROR(FIND(",",W2051)),
  IF(ISERROR(VLOOKUP(W2051,MapTable!$A:$A,1,0)),"맵없음",
  ""),
IF(ISERROR(FIND(",",W2051,FIND(",",W2051)+1)),
  IF(OR(ISERROR(VLOOKUP(LEFT(W2051,FIND(",",W2051)-1),MapTable!$A:$A,1,0)),ISERROR(VLOOKUP(TRIM(MID(W2051,FIND(",",W2051)+1,999)),MapTable!$A:$A,1,0))),"맵없음",
  ""),
IF(ISERROR(FIND(",",W2051,FIND(",",W2051,FIND(",",W2051)+1)+1)),
  IF(OR(ISERROR(VLOOKUP(LEFT(W2051,FIND(",",W2051)-1),MapTable!$A:$A,1,0)),ISERROR(VLOOKUP(TRIM(MID(W2051,FIND(",",W2051)+1,FIND(",",W2051,FIND(",",W2051)+1)-FIND(",",W2051)-1)),MapTable!$A:$A,1,0)),ISERROR(VLOOKUP(TRIM(MID(W2051,FIND(",",W2051,FIND(",",W2051)+1)+1,999)),MapTable!$A:$A,1,0))),"맵없음",
  ""),
IF(ISERROR(FIND(",",W2051,FIND(",",W2051,FIND(",",W2051,FIND(",",W2051)+1)+1)+1)),
  IF(OR(ISERROR(VLOOKUP(LEFT(W2051,FIND(",",W2051)-1),MapTable!$A:$A,1,0)),ISERROR(VLOOKUP(TRIM(MID(W2051,FIND(",",W2051)+1,FIND(",",W2051,FIND(",",W2051)+1)-FIND(",",W2051)-1)),MapTable!$A:$A,1,0)),ISERROR(VLOOKUP(TRIM(MID(W2051,FIND(",",W2051,FIND(",",W2051)+1)+1,FIND(",",W2051,FIND(",",W2051,FIND(",",W2051)+1)+1)-FIND(",",W2051,FIND(",",W2051)+1)-1)),MapTable!$A:$A,1,0)),ISERROR(VLOOKUP(TRIM(MID(W2051,FIND(",",W2051,FIND(",",W2051,FIND(",",W2051)+1)+1)+1,999)),MapTable!$A:$A,1,0))),"맵없음",
  ""),
)))))</f>
        <v/>
      </c>
      <c r="AC2051" t="str">
        <f>IF(ISBLANK(AB2051),"",IF(ISERROR(VLOOKUP(AB2051,[3]DropTable!$A:$A,1,0)),"드랍없음",""))</f>
        <v/>
      </c>
      <c r="AE2051" t="str">
        <f>IF(ISBLANK(AD2051),"",IF(ISERROR(VLOOKUP(AD2051,[3]DropTable!$A:$A,1,0)),"드랍없음",""))</f>
        <v/>
      </c>
      <c r="AG2051">
        <v>9.8000000000000007</v>
      </c>
      <c r="AH2051">
        <v>1</v>
      </c>
    </row>
    <row r="2052" spans="1:34" x14ac:dyDescent="0.3">
      <c r="A2052">
        <v>19</v>
      </c>
      <c r="B2052">
        <v>11</v>
      </c>
      <c r="C2052">
        <f>IF(OR($L2052=TRUE,$A2052=0,MOD($A2052,ChapterTable!$S$20)&lt;&gt;0),
MAX(0,INT(($B2052+ChapterTable!$Q$26+VLOOKUP(SUBSTITUTE(C$1,"성장단계","")&amp;"단계오프셋",ChapterTable!$S:$T,2,0))/ChapterTable!$Q$23)),
MAX(0,INT(($B2052+ChapterTable!$S$26+VLOOKUP(SUBSTITUTE(C$1,"성장단계","")&amp;"보스단계오프셋",ChapterTable!$S:$T,2,0))/ChapterTable!$S$23)))</f>
        <v>1</v>
      </c>
      <c r="D2052">
        <f>IF(OR($L2052=TRUE,$A2052=0,MOD($A2052,ChapterTable!$S$20)&lt;&gt;0),
MAX(0,INT(($B2052+ChapterTable!$Q$26+VLOOKUP(SUBSTITUTE(D$1,"성장단계","")&amp;"단계오프셋",ChapterTable!$S:$T,2,0))/ChapterTable!$Q$23)),
MAX(0,INT(($B2052+ChapterTable!$S$26+VLOOKUP(SUBSTITUTE(D$1,"성장단계","")&amp;"보스단계오프셋",ChapterTable!$S:$T,2,0))/ChapterTable!$S$23)))</f>
        <v>1</v>
      </c>
      <c r="E2052" s="1">
        <f ca="1">IF(AND($A2052=0,$B2052=1),
    VLOOKUP(1,ChapterTable!$1:$1048576,MATCH("최종"&amp;SUBSTITUTE(SUBSTITUTE(E$1,"standard",""),"|Float",""),ChapterTable!$1:$1,0),0)*ChapterTable!$Q$17,
  IF(AND($A2052=0,$B2052=0),
    E2053,
  IF($B2052=0,
    VLOOKUP($A2052,ChapterTable!$1:$1048576,MATCH("최종"&amp;SUBSTITUTE(SUBSTITUTE(E$1,"standard",""),"|Float",""),ChapterTable!$1:$1,0),0),
  IF($B2052=1,
    IF($L2052=FALSE,
      VLOOKUP($A2052,ChapterTable!$1:$1048576,MATCH("최종"&amp;SUBSTITUTE(SUBSTITUTE(E$1,"standard",""),"|Float",""),ChapterTable!$1:$1,0),0),
      VLOOKUP($A2052-ChapterTable!$Q$11,ChapterTable!$1:$1048576,MATCH("최종"&amp;SUBSTITUTE(SUBSTITUTE(E$1,"standard",""),"|Float",""),ChapterTable!$1:$1,0),0)*ChapterTable!$Q$14
    ),
  OFFSET(E2052,-$B2052+IF($L2052,1,0),0)*
    (VLOOKUP(SUBSTITUTE(SUBSTITUTE(E$1,"standard",""),"|Float","")&amp;"인게임누적곱배수",ChapterTable!$S:$T,2,0)^C2052
    +VLOOKUP(SUBSTITUTE(SUBSTITUTE(E$1,"standard",""),"|Float","")&amp;"인게임누적합배수",ChapterTable!$S:$T,2,0)*C2052)
  )
  )
  )
)</f>
        <v>203505.71188087465</v>
      </c>
      <c r="F2052" s="1">
        <f ca="1">IF(AND($A2052=0,$B2052=1),
    VLOOKUP(1,ChapterTable!$1:$1048576,MATCH("최종"&amp;SUBSTITUTE(SUBSTITUTE(F$1,"standard",""),"|Float",""),ChapterTable!$1:$1,0),0)*ChapterTable!$Q$17,
  IF(AND($A2052=0,$B2052=0),
    F2053,
  IF($B2052=0,
    VLOOKUP($A2052,ChapterTable!$1:$1048576,MATCH("최종"&amp;SUBSTITUTE(SUBSTITUTE(F$1,"standard",""),"|Float",""),ChapterTable!$1:$1,0),0),
  IF($B2052=1,
    IF($L2052=FALSE,
      VLOOKUP($A2052,ChapterTable!$1:$1048576,MATCH("최종"&amp;SUBSTITUTE(SUBSTITUTE(F$1,"standard",""),"|Float",""),ChapterTable!$1:$1,0),0),
      VLOOKUP($A2052-ChapterTable!$Q$11,ChapterTable!$1:$1048576,MATCH("최종"&amp;SUBSTITUTE(SUBSTITUTE(F$1,"standard",""),"|Float",""),ChapterTable!$1:$1,0),0)*ChapterTable!$Q$14
    ),
  OFFSET(F2052,-$B2052+IF($L2052,1,0),0)*
    (VLOOKUP(SUBSTITUTE(SUBSTITUTE(F$1,"standard",""),"|Float","")&amp;"인게임누적곱배수",ChapterTable!$S:$T,2,0)^D2052
    +VLOOKUP(SUBSTITUTE(SUBSTITUTE(F$1,"standard",""),"|Float","")&amp;"인게임누적합배수",ChapterTable!$S:$T,2,0)*D2052)
  )
  )
  )
)</f>
        <v>100496.64784240723</v>
      </c>
      <c r="G2052" t="s">
        <v>76</v>
      </c>
      <c r="J2052" t="str">
        <f>IF(ISBLANK(I2052),"",
IFERROR(VLOOKUP(I2052,[1]StringTable!$1:$1048576,MATCH([1]StringTable!$B$1,[1]StringTable!$1:$1,0),0),
IFERROR(VLOOKUP(I2052,[1]InApkStringTable!$1:$1048576,MATCH([1]InApkStringTable!$B$1,[1]InApkStringTable!$1:$1,0),0),
"스트링없음")))</f>
        <v/>
      </c>
      <c r="L2052" t="b">
        <v>1</v>
      </c>
      <c r="N2052" t="str">
        <f>IF(ISBLANK(M2052),"",IF(ISERROR(VLOOKUP(M2052,MapTable!$A:$A,1,0)),"맵없음",""))</f>
        <v/>
      </c>
      <c r="O2052">
        <f t="shared" si="129"/>
        <v>2</v>
      </c>
      <c r="Q2052">
        <f t="shared" si="130"/>
        <v>2</v>
      </c>
      <c r="R2052" t="b">
        <f t="shared" ca="1" si="131"/>
        <v>0</v>
      </c>
      <c r="T2052" t="b">
        <f t="shared" ca="1" si="132"/>
        <v>0</v>
      </c>
      <c r="X2052" t="str">
        <f>IF(ISBLANK(W2052),"",
IF(ISERROR(FIND(",",W2052)),
  IF(ISERROR(VLOOKUP(W2052,MapTable!$A:$A,1,0)),"맵없음",
  ""),
IF(ISERROR(FIND(",",W2052,FIND(",",W2052)+1)),
  IF(OR(ISERROR(VLOOKUP(LEFT(W2052,FIND(",",W2052)-1),MapTable!$A:$A,1,0)),ISERROR(VLOOKUP(TRIM(MID(W2052,FIND(",",W2052)+1,999)),MapTable!$A:$A,1,0))),"맵없음",
  ""),
IF(ISERROR(FIND(",",W2052,FIND(",",W2052,FIND(",",W2052)+1)+1)),
  IF(OR(ISERROR(VLOOKUP(LEFT(W2052,FIND(",",W2052)-1),MapTable!$A:$A,1,0)),ISERROR(VLOOKUP(TRIM(MID(W2052,FIND(",",W2052)+1,FIND(",",W2052,FIND(",",W2052)+1)-FIND(",",W2052)-1)),MapTable!$A:$A,1,0)),ISERROR(VLOOKUP(TRIM(MID(W2052,FIND(",",W2052,FIND(",",W2052)+1)+1,999)),MapTable!$A:$A,1,0))),"맵없음",
  ""),
IF(ISERROR(FIND(",",W2052,FIND(",",W2052,FIND(",",W2052,FIND(",",W2052)+1)+1)+1)),
  IF(OR(ISERROR(VLOOKUP(LEFT(W2052,FIND(",",W2052)-1),MapTable!$A:$A,1,0)),ISERROR(VLOOKUP(TRIM(MID(W2052,FIND(",",W2052)+1,FIND(",",W2052,FIND(",",W2052)+1)-FIND(",",W2052)-1)),MapTable!$A:$A,1,0)),ISERROR(VLOOKUP(TRIM(MID(W2052,FIND(",",W2052,FIND(",",W2052)+1)+1,FIND(",",W2052,FIND(",",W2052,FIND(",",W2052)+1)+1)-FIND(",",W2052,FIND(",",W2052)+1)-1)),MapTable!$A:$A,1,0)),ISERROR(VLOOKUP(TRIM(MID(W2052,FIND(",",W2052,FIND(",",W2052,FIND(",",W2052)+1)+1)+1,999)),MapTable!$A:$A,1,0))),"맵없음",
  ""),
)))))</f>
        <v/>
      </c>
      <c r="AC2052" t="str">
        <f>IF(ISBLANK(AB2052),"",IF(ISERROR(VLOOKUP(AB2052,[3]DropTable!$A:$A,1,0)),"드랍없음",""))</f>
        <v/>
      </c>
      <c r="AE2052" t="str">
        <f>IF(ISBLANK(AD2052),"",IF(ISERROR(VLOOKUP(AD2052,[3]DropTable!$A:$A,1,0)),"드랍없음",""))</f>
        <v/>
      </c>
      <c r="AG2052">
        <v>9.8000000000000007</v>
      </c>
      <c r="AH2052">
        <v>1</v>
      </c>
    </row>
    <row r="2053" spans="1:34" x14ac:dyDescent="0.3">
      <c r="A2053">
        <v>19</v>
      </c>
      <c r="B2053">
        <v>12</v>
      </c>
      <c r="C2053">
        <f>IF(OR($L2053=TRUE,$A2053=0,MOD($A2053,ChapterTable!$S$20)&lt;&gt;0),
MAX(0,INT(($B2053+ChapterTable!$Q$26+VLOOKUP(SUBSTITUTE(C$1,"성장단계","")&amp;"단계오프셋",ChapterTable!$S:$T,2,0))/ChapterTable!$Q$23)),
MAX(0,INT(($B2053+ChapterTable!$S$26+VLOOKUP(SUBSTITUTE(C$1,"성장단계","")&amp;"보스단계오프셋",ChapterTable!$S:$T,2,0))/ChapterTable!$S$23)))</f>
        <v>1</v>
      </c>
      <c r="D2053">
        <f>IF(OR($L2053=TRUE,$A2053=0,MOD($A2053,ChapterTable!$S$20)&lt;&gt;0),
MAX(0,INT(($B2053+ChapterTable!$Q$26+VLOOKUP(SUBSTITUTE(D$1,"성장단계","")&amp;"단계오프셋",ChapterTable!$S:$T,2,0))/ChapterTable!$Q$23)),
MAX(0,INT(($B2053+ChapterTable!$S$26+VLOOKUP(SUBSTITUTE(D$1,"성장단계","")&amp;"보스단계오프셋",ChapterTable!$S:$T,2,0))/ChapterTable!$S$23)))</f>
        <v>1</v>
      </c>
      <c r="E2053" s="1">
        <f ca="1">IF(AND($A2053=0,$B2053=1),
    VLOOKUP(1,ChapterTable!$1:$1048576,MATCH("최종"&amp;SUBSTITUTE(SUBSTITUTE(E$1,"standard",""),"|Float",""),ChapterTable!$1:$1,0),0)*ChapterTable!$Q$17,
  IF(AND($A2053=0,$B2053=0),
    E2054,
  IF($B2053=0,
    VLOOKUP($A2053,ChapterTable!$1:$1048576,MATCH("최종"&amp;SUBSTITUTE(SUBSTITUTE(E$1,"standard",""),"|Float",""),ChapterTable!$1:$1,0),0),
  IF($B2053=1,
    IF($L2053=FALSE,
      VLOOKUP($A2053,ChapterTable!$1:$1048576,MATCH("최종"&amp;SUBSTITUTE(SUBSTITUTE(E$1,"standard",""),"|Float",""),ChapterTable!$1:$1,0),0),
      VLOOKUP($A2053-ChapterTable!$Q$11,ChapterTable!$1:$1048576,MATCH("최종"&amp;SUBSTITUTE(SUBSTITUTE(E$1,"standard",""),"|Float",""),ChapterTable!$1:$1,0),0)*ChapterTable!$Q$14
    ),
  OFFSET(E2053,-$B2053+IF($L2053,1,0),0)*
    (VLOOKUP(SUBSTITUTE(SUBSTITUTE(E$1,"standard",""),"|Float","")&amp;"인게임누적곱배수",ChapterTable!$S:$T,2,0)^C2053
    +VLOOKUP(SUBSTITUTE(SUBSTITUTE(E$1,"standard",""),"|Float","")&amp;"인게임누적합배수",ChapterTable!$S:$T,2,0)*C2053)
  )
  )
  )
)</f>
        <v>203505.71188087465</v>
      </c>
      <c r="F2053" s="1">
        <f ca="1">IF(AND($A2053=0,$B2053=1),
    VLOOKUP(1,ChapterTable!$1:$1048576,MATCH("최종"&amp;SUBSTITUTE(SUBSTITUTE(F$1,"standard",""),"|Float",""),ChapterTable!$1:$1,0),0)*ChapterTable!$Q$17,
  IF(AND($A2053=0,$B2053=0),
    F2054,
  IF($B2053=0,
    VLOOKUP($A2053,ChapterTable!$1:$1048576,MATCH("최종"&amp;SUBSTITUTE(SUBSTITUTE(F$1,"standard",""),"|Float",""),ChapterTable!$1:$1,0),0),
  IF($B2053=1,
    IF($L2053=FALSE,
      VLOOKUP($A2053,ChapterTable!$1:$1048576,MATCH("최종"&amp;SUBSTITUTE(SUBSTITUTE(F$1,"standard",""),"|Float",""),ChapterTable!$1:$1,0),0),
      VLOOKUP($A2053-ChapterTable!$Q$11,ChapterTable!$1:$1048576,MATCH("최종"&amp;SUBSTITUTE(SUBSTITUTE(F$1,"standard",""),"|Float",""),ChapterTable!$1:$1,0),0)*ChapterTable!$Q$14
    ),
  OFFSET(F2053,-$B2053+IF($L2053,1,0),0)*
    (VLOOKUP(SUBSTITUTE(SUBSTITUTE(F$1,"standard",""),"|Float","")&amp;"인게임누적곱배수",ChapterTable!$S:$T,2,0)^D2053
    +VLOOKUP(SUBSTITUTE(SUBSTITUTE(F$1,"standard",""),"|Float","")&amp;"인게임누적합배수",ChapterTable!$S:$T,2,0)*D2053)
  )
  )
  )
)</f>
        <v>100496.64784240723</v>
      </c>
      <c r="G2053" t="s">
        <v>76</v>
      </c>
      <c r="J2053" t="str">
        <f>IF(ISBLANK(I2053),"",
IFERROR(VLOOKUP(I2053,[1]StringTable!$1:$1048576,MATCH([1]StringTable!$B$1,[1]StringTable!$1:$1,0),0),
IFERROR(VLOOKUP(I2053,[1]InApkStringTable!$1:$1048576,MATCH([1]InApkStringTable!$B$1,[1]InApkStringTable!$1:$1,0),0),
"스트링없음")))</f>
        <v/>
      </c>
      <c r="L2053" t="b">
        <v>1</v>
      </c>
      <c r="N2053" t="str">
        <f>IF(ISBLANK(M2053),"",IF(ISERROR(VLOOKUP(M2053,MapTable!$A:$A,1,0)),"맵없음",""))</f>
        <v/>
      </c>
      <c r="O2053">
        <f t="shared" si="129"/>
        <v>2</v>
      </c>
      <c r="Q2053">
        <f t="shared" si="130"/>
        <v>2</v>
      </c>
      <c r="R2053" t="b">
        <f t="shared" ca="1" si="131"/>
        <v>0</v>
      </c>
      <c r="T2053" t="b">
        <f t="shared" ca="1" si="132"/>
        <v>0</v>
      </c>
      <c r="X2053" t="str">
        <f>IF(ISBLANK(W2053),"",
IF(ISERROR(FIND(",",W2053)),
  IF(ISERROR(VLOOKUP(W2053,MapTable!$A:$A,1,0)),"맵없음",
  ""),
IF(ISERROR(FIND(",",W2053,FIND(",",W2053)+1)),
  IF(OR(ISERROR(VLOOKUP(LEFT(W2053,FIND(",",W2053)-1),MapTable!$A:$A,1,0)),ISERROR(VLOOKUP(TRIM(MID(W2053,FIND(",",W2053)+1,999)),MapTable!$A:$A,1,0))),"맵없음",
  ""),
IF(ISERROR(FIND(",",W2053,FIND(",",W2053,FIND(",",W2053)+1)+1)),
  IF(OR(ISERROR(VLOOKUP(LEFT(W2053,FIND(",",W2053)-1),MapTable!$A:$A,1,0)),ISERROR(VLOOKUP(TRIM(MID(W2053,FIND(",",W2053)+1,FIND(",",W2053,FIND(",",W2053)+1)-FIND(",",W2053)-1)),MapTable!$A:$A,1,0)),ISERROR(VLOOKUP(TRIM(MID(W2053,FIND(",",W2053,FIND(",",W2053)+1)+1,999)),MapTable!$A:$A,1,0))),"맵없음",
  ""),
IF(ISERROR(FIND(",",W2053,FIND(",",W2053,FIND(",",W2053,FIND(",",W2053)+1)+1)+1)),
  IF(OR(ISERROR(VLOOKUP(LEFT(W2053,FIND(",",W2053)-1),MapTable!$A:$A,1,0)),ISERROR(VLOOKUP(TRIM(MID(W2053,FIND(",",W2053)+1,FIND(",",W2053,FIND(",",W2053)+1)-FIND(",",W2053)-1)),MapTable!$A:$A,1,0)),ISERROR(VLOOKUP(TRIM(MID(W2053,FIND(",",W2053,FIND(",",W2053)+1)+1,FIND(",",W2053,FIND(",",W2053,FIND(",",W2053)+1)+1)-FIND(",",W2053,FIND(",",W2053)+1)-1)),MapTable!$A:$A,1,0)),ISERROR(VLOOKUP(TRIM(MID(W2053,FIND(",",W2053,FIND(",",W2053,FIND(",",W2053)+1)+1)+1,999)),MapTable!$A:$A,1,0))),"맵없음",
  ""),
)))))</f>
        <v/>
      </c>
      <c r="AC2053" t="str">
        <f>IF(ISBLANK(AB2053),"",IF(ISERROR(VLOOKUP(AB2053,[3]DropTable!$A:$A,1,0)),"드랍없음",""))</f>
        <v/>
      </c>
      <c r="AE2053" t="str">
        <f>IF(ISBLANK(AD2053),"",IF(ISERROR(VLOOKUP(AD2053,[3]DropTable!$A:$A,1,0)),"드랍없음",""))</f>
        <v/>
      </c>
      <c r="AG2053">
        <v>9.8000000000000007</v>
      </c>
      <c r="AH2053">
        <v>1</v>
      </c>
    </row>
    <row r="2054" spans="1:34" x14ac:dyDescent="0.3">
      <c r="A2054">
        <v>19</v>
      </c>
      <c r="B2054">
        <v>13</v>
      </c>
      <c r="C2054">
        <f>IF(OR($L2054=TRUE,$A2054=0,MOD($A2054,ChapterTable!$S$20)&lt;&gt;0),
MAX(0,INT(($B2054+ChapterTable!$Q$26+VLOOKUP(SUBSTITUTE(C$1,"성장단계","")&amp;"단계오프셋",ChapterTable!$S:$T,2,0))/ChapterTable!$Q$23)),
MAX(0,INT(($B2054+ChapterTable!$S$26+VLOOKUP(SUBSTITUTE(C$1,"성장단계","")&amp;"보스단계오프셋",ChapterTable!$S:$T,2,0))/ChapterTable!$S$23)))</f>
        <v>1</v>
      </c>
      <c r="D2054">
        <f>IF(OR($L2054=TRUE,$A2054=0,MOD($A2054,ChapterTable!$S$20)&lt;&gt;0),
MAX(0,INT(($B2054+ChapterTable!$Q$26+VLOOKUP(SUBSTITUTE(D$1,"성장단계","")&amp;"단계오프셋",ChapterTable!$S:$T,2,0))/ChapterTable!$Q$23)),
MAX(0,INT(($B2054+ChapterTable!$S$26+VLOOKUP(SUBSTITUTE(D$1,"성장단계","")&amp;"보스단계오프셋",ChapterTable!$S:$T,2,0))/ChapterTable!$S$23)))</f>
        <v>1</v>
      </c>
      <c r="E2054" s="1">
        <f ca="1">IF(AND($A2054=0,$B2054=1),
    VLOOKUP(1,ChapterTable!$1:$1048576,MATCH("최종"&amp;SUBSTITUTE(SUBSTITUTE(E$1,"standard",""),"|Float",""),ChapterTable!$1:$1,0),0)*ChapterTable!$Q$17,
  IF(AND($A2054=0,$B2054=0),
    E2055,
  IF($B2054=0,
    VLOOKUP($A2054,ChapterTable!$1:$1048576,MATCH("최종"&amp;SUBSTITUTE(SUBSTITUTE(E$1,"standard",""),"|Float",""),ChapterTable!$1:$1,0),0),
  IF($B2054=1,
    IF($L2054=FALSE,
      VLOOKUP($A2054,ChapterTable!$1:$1048576,MATCH("최종"&amp;SUBSTITUTE(SUBSTITUTE(E$1,"standard",""),"|Float",""),ChapterTable!$1:$1,0),0),
      VLOOKUP($A2054-ChapterTable!$Q$11,ChapterTable!$1:$1048576,MATCH("최종"&amp;SUBSTITUTE(SUBSTITUTE(E$1,"standard",""),"|Float",""),ChapterTable!$1:$1,0),0)*ChapterTable!$Q$14
    ),
  OFFSET(E2054,-$B2054+IF($L2054,1,0),0)*
    (VLOOKUP(SUBSTITUTE(SUBSTITUTE(E$1,"standard",""),"|Float","")&amp;"인게임누적곱배수",ChapterTable!$S:$T,2,0)^C2054
    +VLOOKUP(SUBSTITUTE(SUBSTITUTE(E$1,"standard",""),"|Float","")&amp;"인게임누적합배수",ChapterTable!$S:$T,2,0)*C2054)
  )
  )
  )
)</f>
        <v>203505.71188087465</v>
      </c>
      <c r="F2054" s="1">
        <f ca="1">IF(AND($A2054=0,$B2054=1),
    VLOOKUP(1,ChapterTable!$1:$1048576,MATCH("최종"&amp;SUBSTITUTE(SUBSTITUTE(F$1,"standard",""),"|Float",""),ChapterTable!$1:$1,0),0)*ChapterTable!$Q$17,
  IF(AND($A2054=0,$B2054=0),
    F2055,
  IF($B2054=0,
    VLOOKUP($A2054,ChapterTable!$1:$1048576,MATCH("최종"&amp;SUBSTITUTE(SUBSTITUTE(F$1,"standard",""),"|Float",""),ChapterTable!$1:$1,0),0),
  IF($B2054=1,
    IF($L2054=FALSE,
      VLOOKUP($A2054,ChapterTable!$1:$1048576,MATCH("최종"&amp;SUBSTITUTE(SUBSTITUTE(F$1,"standard",""),"|Float",""),ChapterTable!$1:$1,0),0),
      VLOOKUP($A2054-ChapterTable!$Q$11,ChapterTable!$1:$1048576,MATCH("최종"&amp;SUBSTITUTE(SUBSTITUTE(F$1,"standard",""),"|Float",""),ChapterTable!$1:$1,0),0)*ChapterTable!$Q$14
    ),
  OFFSET(F2054,-$B2054+IF($L2054,1,0),0)*
    (VLOOKUP(SUBSTITUTE(SUBSTITUTE(F$1,"standard",""),"|Float","")&amp;"인게임누적곱배수",ChapterTable!$S:$T,2,0)^D2054
    +VLOOKUP(SUBSTITUTE(SUBSTITUTE(F$1,"standard",""),"|Float","")&amp;"인게임누적합배수",ChapterTable!$S:$T,2,0)*D2054)
  )
  )
  )
)</f>
        <v>100496.64784240723</v>
      </c>
      <c r="G2054" t="s">
        <v>76</v>
      </c>
      <c r="J2054" t="str">
        <f>IF(ISBLANK(I2054),"",
IFERROR(VLOOKUP(I2054,[1]StringTable!$1:$1048576,MATCH([1]StringTable!$B$1,[1]StringTable!$1:$1,0),0),
IFERROR(VLOOKUP(I2054,[1]InApkStringTable!$1:$1048576,MATCH([1]InApkStringTable!$B$1,[1]InApkStringTable!$1:$1,0),0),
"스트링없음")))</f>
        <v/>
      </c>
      <c r="L2054" t="b">
        <v>1</v>
      </c>
      <c r="N2054" t="str">
        <f>IF(ISBLANK(M2054),"",IF(ISERROR(VLOOKUP(M2054,MapTable!$A:$A,1,0)),"맵없음",""))</f>
        <v/>
      </c>
      <c r="O2054">
        <f t="shared" si="129"/>
        <v>2</v>
      </c>
      <c r="Q2054">
        <f t="shared" si="130"/>
        <v>2</v>
      </c>
      <c r="R2054" t="b">
        <f t="shared" ca="1" si="131"/>
        <v>0</v>
      </c>
      <c r="T2054" t="b">
        <f t="shared" ca="1" si="132"/>
        <v>0</v>
      </c>
      <c r="X2054" t="str">
        <f>IF(ISBLANK(W2054),"",
IF(ISERROR(FIND(",",W2054)),
  IF(ISERROR(VLOOKUP(W2054,MapTable!$A:$A,1,0)),"맵없음",
  ""),
IF(ISERROR(FIND(",",W2054,FIND(",",W2054)+1)),
  IF(OR(ISERROR(VLOOKUP(LEFT(W2054,FIND(",",W2054)-1),MapTable!$A:$A,1,0)),ISERROR(VLOOKUP(TRIM(MID(W2054,FIND(",",W2054)+1,999)),MapTable!$A:$A,1,0))),"맵없음",
  ""),
IF(ISERROR(FIND(",",W2054,FIND(",",W2054,FIND(",",W2054)+1)+1)),
  IF(OR(ISERROR(VLOOKUP(LEFT(W2054,FIND(",",W2054)-1),MapTable!$A:$A,1,0)),ISERROR(VLOOKUP(TRIM(MID(W2054,FIND(",",W2054)+1,FIND(",",W2054,FIND(",",W2054)+1)-FIND(",",W2054)-1)),MapTable!$A:$A,1,0)),ISERROR(VLOOKUP(TRIM(MID(W2054,FIND(",",W2054,FIND(",",W2054)+1)+1,999)),MapTable!$A:$A,1,0))),"맵없음",
  ""),
IF(ISERROR(FIND(",",W2054,FIND(",",W2054,FIND(",",W2054,FIND(",",W2054)+1)+1)+1)),
  IF(OR(ISERROR(VLOOKUP(LEFT(W2054,FIND(",",W2054)-1),MapTable!$A:$A,1,0)),ISERROR(VLOOKUP(TRIM(MID(W2054,FIND(",",W2054)+1,FIND(",",W2054,FIND(",",W2054)+1)-FIND(",",W2054)-1)),MapTable!$A:$A,1,0)),ISERROR(VLOOKUP(TRIM(MID(W2054,FIND(",",W2054,FIND(",",W2054)+1)+1,FIND(",",W2054,FIND(",",W2054,FIND(",",W2054)+1)+1)-FIND(",",W2054,FIND(",",W2054)+1)-1)),MapTable!$A:$A,1,0)),ISERROR(VLOOKUP(TRIM(MID(W2054,FIND(",",W2054,FIND(",",W2054,FIND(",",W2054)+1)+1)+1,999)),MapTable!$A:$A,1,0))),"맵없음",
  ""),
)))))</f>
        <v/>
      </c>
      <c r="AC2054" t="str">
        <f>IF(ISBLANK(AB2054),"",IF(ISERROR(VLOOKUP(AB2054,[3]DropTable!$A:$A,1,0)),"드랍없음",""))</f>
        <v/>
      </c>
      <c r="AE2054" t="str">
        <f>IF(ISBLANK(AD2054),"",IF(ISERROR(VLOOKUP(AD2054,[3]DropTable!$A:$A,1,0)),"드랍없음",""))</f>
        <v/>
      </c>
      <c r="AG2054">
        <v>9.8000000000000007</v>
      </c>
      <c r="AH2054">
        <v>1</v>
      </c>
    </row>
    <row r="2055" spans="1:34" x14ac:dyDescent="0.3">
      <c r="A2055">
        <v>19</v>
      </c>
      <c r="B2055">
        <v>14</v>
      </c>
      <c r="C2055">
        <f>IF(OR($L2055=TRUE,$A2055=0,MOD($A2055,ChapterTable!$S$20)&lt;&gt;0),
MAX(0,INT(($B2055+ChapterTable!$Q$26+VLOOKUP(SUBSTITUTE(C$1,"성장단계","")&amp;"단계오프셋",ChapterTable!$S:$T,2,0))/ChapterTable!$Q$23)),
MAX(0,INT(($B2055+ChapterTable!$S$26+VLOOKUP(SUBSTITUTE(C$1,"성장단계","")&amp;"보스단계오프셋",ChapterTable!$S:$T,2,0))/ChapterTable!$S$23)))</f>
        <v>1</v>
      </c>
      <c r="D2055">
        <f>IF(OR($L2055=TRUE,$A2055=0,MOD($A2055,ChapterTable!$S$20)&lt;&gt;0),
MAX(0,INT(($B2055+ChapterTable!$Q$26+VLOOKUP(SUBSTITUTE(D$1,"성장단계","")&amp;"단계오프셋",ChapterTable!$S:$T,2,0))/ChapterTable!$Q$23)),
MAX(0,INT(($B2055+ChapterTable!$S$26+VLOOKUP(SUBSTITUTE(D$1,"성장단계","")&amp;"보스단계오프셋",ChapterTable!$S:$T,2,0))/ChapterTable!$S$23)))</f>
        <v>1</v>
      </c>
      <c r="E2055" s="1">
        <f ca="1">IF(AND($A2055=0,$B2055=1),
    VLOOKUP(1,ChapterTable!$1:$1048576,MATCH("최종"&amp;SUBSTITUTE(SUBSTITUTE(E$1,"standard",""),"|Float",""),ChapterTable!$1:$1,0),0)*ChapterTable!$Q$17,
  IF(AND($A2055=0,$B2055=0),
    E2056,
  IF($B2055=0,
    VLOOKUP($A2055,ChapterTable!$1:$1048576,MATCH("최종"&amp;SUBSTITUTE(SUBSTITUTE(E$1,"standard",""),"|Float",""),ChapterTable!$1:$1,0),0),
  IF($B2055=1,
    IF($L2055=FALSE,
      VLOOKUP($A2055,ChapterTable!$1:$1048576,MATCH("최종"&amp;SUBSTITUTE(SUBSTITUTE(E$1,"standard",""),"|Float",""),ChapterTable!$1:$1,0),0),
      VLOOKUP($A2055-ChapterTable!$Q$11,ChapterTable!$1:$1048576,MATCH("최종"&amp;SUBSTITUTE(SUBSTITUTE(E$1,"standard",""),"|Float",""),ChapterTable!$1:$1,0),0)*ChapterTable!$Q$14
    ),
  OFFSET(E2055,-$B2055+IF($L2055,1,0),0)*
    (VLOOKUP(SUBSTITUTE(SUBSTITUTE(E$1,"standard",""),"|Float","")&amp;"인게임누적곱배수",ChapterTable!$S:$T,2,0)^C2055
    +VLOOKUP(SUBSTITUTE(SUBSTITUTE(E$1,"standard",""),"|Float","")&amp;"인게임누적합배수",ChapterTable!$S:$T,2,0)*C2055)
  )
  )
  )
)</f>
        <v>203505.71188087465</v>
      </c>
      <c r="F2055" s="1">
        <f ca="1">IF(AND($A2055=0,$B2055=1),
    VLOOKUP(1,ChapterTable!$1:$1048576,MATCH("최종"&amp;SUBSTITUTE(SUBSTITUTE(F$1,"standard",""),"|Float",""),ChapterTable!$1:$1,0),0)*ChapterTable!$Q$17,
  IF(AND($A2055=0,$B2055=0),
    F2056,
  IF($B2055=0,
    VLOOKUP($A2055,ChapterTable!$1:$1048576,MATCH("최종"&amp;SUBSTITUTE(SUBSTITUTE(F$1,"standard",""),"|Float",""),ChapterTable!$1:$1,0),0),
  IF($B2055=1,
    IF($L2055=FALSE,
      VLOOKUP($A2055,ChapterTable!$1:$1048576,MATCH("최종"&amp;SUBSTITUTE(SUBSTITUTE(F$1,"standard",""),"|Float",""),ChapterTable!$1:$1,0),0),
      VLOOKUP($A2055-ChapterTable!$Q$11,ChapterTable!$1:$1048576,MATCH("최종"&amp;SUBSTITUTE(SUBSTITUTE(F$1,"standard",""),"|Float",""),ChapterTable!$1:$1,0),0)*ChapterTable!$Q$14
    ),
  OFFSET(F2055,-$B2055+IF($L2055,1,0),0)*
    (VLOOKUP(SUBSTITUTE(SUBSTITUTE(F$1,"standard",""),"|Float","")&amp;"인게임누적곱배수",ChapterTable!$S:$T,2,0)^D2055
    +VLOOKUP(SUBSTITUTE(SUBSTITUTE(F$1,"standard",""),"|Float","")&amp;"인게임누적합배수",ChapterTable!$S:$T,2,0)*D2055)
  )
  )
  )
)</f>
        <v>100496.64784240723</v>
      </c>
      <c r="G2055" t="s">
        <v>76</v>
      </c>
      <c r="J2055" t="str">
        <f>IF(ISBLANK(I2055),"",
IFERROR(VLOOKUP(I2055,[1]StringTable!$1:$1048576,MATCH([1]StringTable!$B$1,[1]StringTable!$1:$1,0),0),
IFERROR(VLOOKUP(I2055,[1]InApkStringTable!$1:$1048576,MATCH([1]InApkStringTable!$B$1,[1]InApkStringTable!$1:$1,0),0),
"스트링없음")))</f>
        <v/>
      </c>
      <c r="L2055" t="b">
        <v>1</v>
      </c>
      <c r="N2055" t="str">
        <f>IF(ISBLANK(M2055),"",IF(ISERROR(VLOOKUP(M2055,MapTable!$A:$A,1,0)),"맵없음",""))</f>
        <v/>
      </c>
      <c r="O2055">
        <f t="shared" si="129"/>
        <v>2</v>
      </c>
      <c r="Q2055">
        <f t="shared" si="130"/>
        <v>2</v>
      </c>
      <c r="R2055" t="b">
        <f t="shared" ca="1" si="131"/>
        <v>0</v>
      </c>
      <c r="T2055" t="b">
        <f t="shared" ca="1" si="132"/>
        <v>0</v>
      </c>
      <c r="X2055" t="str">
        <f>IF(ISBLANK(W2055),"",
IF(ISERROR(FIND(",",W2055)),
  IF(ISERROR(VLOOKUP(W2055,MapTable!$A:$A,1,0)),"맵없음",
  ""),
IF(ISERROR(FIND(",",W2055,FIND(",",W2055)+1)),
  IF(OR(ISERROR(VLOOKUP(LEFT(W2055,FIND(",",W2055)-1),MapTable!$A:$A,1,0)),ISERROR(VLOOKUP(TRIM(MID(W2055,FIND(",",W2055)+1,999)),MapTable!$A:$A,1,0))),"맵없음",
  ""),
IF(ISERROR(FIND(",",W2055,FIND(",",W2055,FIND(",",W2055)+1)+1)),
  IF(OR(ISERROR(VLOOKUP(LEFT(W2055,FIND(",",W2055)-1),MapTable!$A:$A,1,0)),ISERROR(VLOOKUP(TRIM(MID(W2055,FIND(",",W2055)+1,FIND(",",W2055,FIND(",",W2055)+1)-FIND(",",W2055)-1)),MapTable!$A:$A,1,0)),ISERROR(VLOOKUP(TRIM(MID(W2055,FIND(",",W2055,FIND(",",W2055)+1)+1,999)),MapTable!$A:$A,1,0))),"맵없음",
  ""),
IF(ISERROR(FIND(",",W2055,FIND(",",W2055,FIND(",",W2055,FIND(",",W2055)+1)+1)+1)),
  IF(OR(ISERROR(VLOOKUP(LEFT(W2055,FIND(",",W2055)-1),MapTable!$A:$A,1,0)),ISERROR(VLOOKUP(TRIM(MID(W2055,FIND(",",W2055)+1,FIND(",",W2055,FIND(",",W2055)+1)-FIND(",",W2055)-1)),MapTable!$A:$A,1,0)),ISERROR(VLOOKUP(TRIM(MID(W2055,FIND(",",W2055,FIND(",",W2055)+1)+1,FIND(",",W2055,FIND(",",W2055,FIND(",",W2055)+1)+1)-FIND(",",W2055,FIND(",",W2055)+1)-1)),MapTable!$A:$A,1,0)),ISERROR(VLOOKUP(TRIM(MID(W2055,FIND(",",W2055,FIND(",",W2055,FIND(",",W2055)+1)+1)+1,999)),MapTable!$A:$A,1,0))),"맵없음",
  ""),
)))))</f>
        <v/>
      </c>
      <c r="AC2055" t="str">
        <f>IF(ISBLANK(AB2055),"",IF(ISERROR(VLOOKUP(AB2055,[3]DropTable!$A:$A,1,0)),"드랍없음",""))</f>
        <v/>
      </c>
      <c r="AE2055" t="str">
        <f>IF(ISBLANK(AD2055),"",IF(ISERROR(VLOOKUP(AD2055,[3]DropTable!$A:$A,1,0)),"드랍없음",""))</f>
        <v/>
      </c>
      <c r="AG2055">
        <v>9.8000000000000007</v>
      </c>
      <c r="AH2055">
        <v>1</v>
      </c>
    </row>
    <row r="2056" spans="1:34" x14ac:dyDescent="0.3">
      <c r="A2056">
        <v>19</v>
      </c>
      <c r="B2056">
        <v>15</v>
      </c>
      <c r="C2056">
        <f>IF(OR($L2056=TRUE,$A2056=0,MOD($A2056,ChapterTable!$S$20)&lt;&gt;0),
MAX(0,INT(($B2056+ChapterTable!$Q$26+VLOOKUP(SUBSTITUTE(C$1,"성장단계","")&amp;"단계오프셋",ChapterTable!$S:$T,2,0))/ChapterTable!$Q$23)),
MAX(0,INT(($B2056+ChapterTable!$S$26+VLOOKUP(SUBSTITUTE(C$1,"성장단계","")&amp;"보스단계오프셋",ChapterTable!$S:$T,2,0))/ChapterTable!$S$23)))</f>
        <v>1</v>
      </c>
      <c r="D2056">
        <f>IF(OR($L2056=TRUE,$A2056=0,MOD($A2056,ChapterTable!$S$20)&lt;&gt;0),
MAX(0,INT(($B2056+ChapterTable!$Q$26+VLOOKUP(SUBSTITUTE(D$1,"성장단계","")&amp;"단계오프셋",ChapterTable!$S:$T,2,0))/ChapterTable!$Q$23)),
MAX(0,INT(($B2056+ChapterTable!$S$26+VLOOKUP(SUBSTITUTE(D$1,"성장단계","")&amp;"보스단계오프셋",ChapterTable!$S:$T,2,0))/ChapterTable!$S$23)))</f>
        <v>1</v>
      </c>
      <c r="E2056" s="1">
        <f ca="1">IF(AND($A2056=0,$B2056=1),
    VLOOKUP(1,ChapterTable!$1:$1048576,MATCH("최종"&amp;SUBSTITUTE(SUBSTITUTE(E$1,"standard",""),"|Float",""),ChapterTable!$1:$1,0),0)*ChapterTable!$Q$17,
  IF(AND($A2056=0,$B2056=0),
    E2057,
  IF($B2056=0,
    VLOOKUP($A2056,ChapterTable!$1:$1048576,MATCH("최종"&amp;SUBSTITUTE(SUBSTITUTE(E$1,"standard",""),"|Float",""),ChapterTable!$1:$1,0),0),
  IF($B2056=1,
    IF($L2056=FALSE,
      VLOOKUP($A2056,ChapterTable!$1:$1048576,MATCH("최종"&amp;SUBSTITUTE(SUBSTITUTE(E$1,"standard",""),"|Float",""),ChapterTable!$1:$1,0),0),
      VLOOKUP($A2056-ChapterTable!$Q$11,ChapterTable!$1:$1048576,MATCH("최종"&amp;SUBSTITUTE(SUBSTITUTE(E$1,"standard",""),"|Float",""),ChapterTable!$1:$1,0),0)*ChapterTable!$Q$14
    ),
  OFFSET(E2056,-$B2056+IF($L2056,1,0),0)*
    (VLOOKUP(SUBSTITUTE(SUBSTITUTE(E$1,"standard",""),"|Float","")&amp;"인게임누적곱배수",ChapterTable!$S:$T,2,0)^C2056
    +VLOOKUP(SUBSTITUTE(SUBSTITUTE(E$1,"standard",""),"|Float","")&amp;"인게임누적합배수",ChapterTable!$S:$T,2,0)*C2056)
  )
  )
  )
)</f>
        <v>203505.71188087465</v>
      </c>
      <c r="F2056" s="1">
        <f ca="1">IF(AND($A2056=0,$B2056=1),
    VLOOKUP(1,ChapterTable!$1:$1048576,MATCH("최종"&amp;SUBSTITUTE(SUBSTITUTE(F$1,"standard",""),"|Float",""),ChapterTable!$1:$1,0),0)*ChapterTable!$Q$17,
  IF(AND($A2056=0,$B2056=0),
    F2057,
  IF($B2056=0,
    VLOOKUP($A2056,ChapterTable!$1:$1048576,MATCH("최종"&amp;SUBSTITUTE(SUBSTITUTE(F$1,"standard",""),"|Float",""),ChapterTable!$1:$1,0),0),
  IF($B2056=1,
    IF($L2056=FALSE,
      VLOOKUP($A2056,ChapterTable!$1:$1048576,MATCH("최종"&amp;SUBSTITUTE(SUBSTITUTE(F$1,"standard",""),"|Float",""),ChapterTable!$1:$1,0),0),
      VLOOKUP($A2056-ChapterTable!$Q$11,ChapterTable!$1:$1048576,MATCH("최종"&amp;SUBSTITUTE(SUBSTITUTE(F$1,"standard",""),"|Float",""),ChapterTable!$1:$1,0),0)*ChapterTable!$Q$14
    ),
  OFFSET(F2056,-$B2056+IF($L2056,1,0),0)*
    (VLOOKUP(SUBSTITUTE(SUBSTITUTE(F$1,"standard",""),"|Float","")&amp;"인게임누적곱배수",ChapterTable!$S:$T,2,0)^D2056
    +VLOOKUP(SUBSTITUTE(SUBSTITUTE(F$1,"standard",""),"|Float","")&amp;"인게임누적합배수",ChapterTable!$S:$T,2,0)*D2056)
  )
  )
  )
)</f>
        <v>100496.64784240723</v>
      </c>
      <c r="G2056" t="s">
        <v>76</v>
      </c>
      <c r="J2056" t="str">
        <f>IF(ISBLANK(I2056),"",
IFERROR(VLOOKUP(I2056,[1]StringTable!$1:$1048576,MATCH([1]StringTable!$B$1,[1]StringTable!$1:$1,0),0),
IFERROR(VLOOKUP(I2056,[1]InApkStringTable!$1:$1048576,MATCH([1]InApkStringTable!$B$1,[1]InApkStringTable!$1:$1,0),0),
"스트링없음")))</f>
        <v/>
      </c>
      <c r="L2056" t="b">
        <v>1</v>
      </c>
      <c r="N2056" t="str">
        <f>IF(ISBLANK(M2056),"",IF(ISERROR(VLOOKUP(M2056,MapTable!$A:$A,1,0)),"맵없음",""))</f>
        <v/>
      </c>
      <c r="O2056">
        <f t="shared" si="129"/>
        <v>11</v>
      </c>
      <c r="Q2056">
        <f t="shared" si="130"/>
        <v>11</v>
      </c>
      <c r="R2056" t="b">
        <f t="shared" ca="1" si="131"/>
        <v>0</v>
      </c>
      <c r="T2056" t="b">
        <f t="shared" ca="1" si="132"/>
        <v>0</v>
      </c>
      <c r="X2056" t="str">
        <f>IF(ISBLANK(W2056),"",
IF(ISERROR(FIND(",",W2056)),
  IF(ISERROR(VLOOKUP(W2056,MapTable!$A:$A,1,0)),"맵없음",
  ""),
IF(ISERROR(FIND(",",W2056,FIND(",",W2056)+1)),
  IF(OR(ISERROR(VLOOKUP(LEFT(W2056,FIND(",",W2056)-1),MapTable!$A:$A,1,0)),ISERROR(VLOOKUP(TRIM(MID(W2056,FIND(",",W2056)+1,999)),MapTable!$A:$A,1,0))),"맵없음",
  ""),
IF(ISERROR(FIND(",",W2056,FIND(",",W2056,FIND(",",W2056)+1)+1)),
  IF(OR(ISERROR(VLOOKUP(LEFT(W2056,FIND(",",W2056)-1),MapTable!$A:$A,1,0)),ISERROR(VLOOKUP(TRIM(MID(W2056,FIND(",",W2056)+1,FIND(",",W2056,FIND(",",W2056)+1)-FIND(",",W2056)-1)),MapTable!$A:$A,1,0)),ISERROR(VLOOKUP(TRIM(MID(W2056,FIND(",",W2056,FIND(",",W2056)+1)+1,999)),MapTable!$A:$A,1,0))),"맵없음",
  ""),
IF(ISERROR(FIND(",",W2056,FIND(",",W2056,FIND(",",W2056,FIND(",",W2056)+1)+1)+1)),
  IF(OR(ISERROR(VLOOKUP(LEFT(W2056,FIND(",",W2056)-1),MapTable!$A:$A,1,0)),ISERROR(VLOOKUP(TRIM(MID(W2056,FIND(",",W2056)+1,FIND(",",W2056,FIND(",",W2056)+1)-FIND(",",W2056)-1)),MapTable!$A:$A,1,0)),ISERROR(VLOOKUP(TRIM(MID(W2056,FIND(",",W2056,FIND(",",W2056)+1)+1,FIND(",",W2056,FIND(",",W2056,FIND(",",W2056)+1)+1)-FIND(",",W2056,FIND(",",W2056)+1)-1)),MapTable!$A:$A,1,0)),ISERROR(VLOOKUP(TRIM(MID(W2056,FIND(",",W2056,FIND(",",W2056,FIND(",",W2056)+1)+1)+1,999)),MapTable!$A:$A,1,0))),"맵없음",
  ""),
)))))</f>
        <v/>
      </c>
      <c r="AC2056" t="str">
        <f>IF(ISBLANK(AB2056),"",IF(ISERROR(VLOOKUP(AB2056,[3]DropTable!$A:$A,1,0)),"드랍없음",""))</f>
        <v/>
      </c>
      <c r="AE2056" t="str">
        <f>IF(ISBLANK(AD2056),"",IF(ISERROR(VLOOKUP(AD2056,[3]DropTable!$A:$A,1,0)),"드랍없음",""))</f>
        <v/>
      </c>
      <c r="AG2056">
        <v>9.8000000000000007</v>
      </c>
      <c r="AH2056">
        <v>1</v>
      </c>
    </row>
    <row r="2057" spans="1:34" x14ac:dyDescent="0.3">
      <c r="A2057">
        <v>19</v>
      </c>
      <c r="B2057">
        <v>16</v>
      </c>
      <c r="C2057">
        <f>IF(OR($L2057=TRUE,$A2057=0,MOD($A2057,ChapterTable!$S$20)&lt;&gt;0),
MAX(0,INT(($B2057+ChapterTable!$Q$26+VLOOKUP(SUBSTITUTE(C$1,"성장단계","")&amp;"단계오프셋",ChapterTable!$S:$T,2,0))/ChapterTable!$Q$23)),
MAX(0,INT(($B2057+ChapterTable!$S$26+VLOOKUP(SUBSTITUTE(C$1,"성장단계","")&amp;"보스단계오프셋",ChapterTable!$S:$T,2,0))/ChapterTable!$S$23)))</f>
        <v>2</v>
      </c>
      <c r="D2057">
        <f>IF(OR($L2057=TRUE,$A2057=0,MOD($A2057,ChapterTable!$S$20)&lt;&gt;0),
MAX(0,INT(($B2057+ChapterTable!$Q$26+VLOOKUP(SUBSTITUTE(D$1,"성장단계","")&amp;"단계오프셋",ChapterTable!$S:$T,2,0))/ChapterTable!$Q$23)),
MAX(0,INT(($B2057+ChapterTable!$S$26+VLOOKUP(SUBSTITUTE(D$1,"성장단계","")&amp;"보스단계오프셋",ChapterTable!$S:$T,2,0))/ChapterTable!$S$23)))</f>
        <v>1</v>
      </c>
      <c r="E2057" s="1">
        <f ca="1">IF(AND($A2057=0,$B2057=1),
    VLOOKUP(1,ChapterTable!$1:$1048576,MATCH("최종"&amp;SUBSTITUTE(SUBSTITUTE(E$1,"standard",""),"|Float",""),ChapterTable!$1:$1,0),0)*ChapterTable!$Q$17,
  IF(AND($A2057=0,$B2057=0),
    E2058,
  IF($B2057=0,
    VLOOKUP($A2057,ChapterTable!$1:$1048576,MATCH("최종"&amp;SUBSTITUTE(SUBSTITUTE(E$1,"standard",""),"|Float",""),ChapterTable!$1:$1,0),0),
  IF($B2057=1,
    IF($L2057=FALSE,
      VLOOKUP($A2057,ChapterTable!$1:$1048576,MATCH("최종"&amp;SUBSTITUTE(SUBSTITUTE(E$1,"standard",""),"|Float",""),ChapterTable!$1:$1,0),0),
      VLOOKUP($A2057-ChapterTable!$Q$11,ChapterTable!$1:$1048576,MATCH("최종"&amp;SUBSTITUTE(SUBSTITUTE(E$1,"standard",""),"|Float",""),ChapterTable!$1:$1,0),0)*ChapterTable!$Q$14
    ),
  OFFSET(E2057,-$B2057+IF($L2057,1,0),0)*
    (VLOOKUP(SUBSTITUTE(SUBSTITUTE(E$1,"standard",""),"|Float","")&amp;"인게임누적곱배수",ChapterTable!$S:$T,2,0)^C2057
    +VLOOKUP(SUBSTITUTE(SUBSTITUTE(E$1,"standard",""),"|Float","")&amp;"인게임누적합배수",ChapterTable!$S:$T,2,0)*C2057)
  )
  )
  )
)</f>
        <v>256266.45199813842</v>
      </c>
      <c r="F2057" s="1">
        <f ca="1">IF(AND($A2057=0,$B2057=1),
    VLOOKUP(1,ChapterTable!$1:$1048576,MATCH("최종"&amp;SUBSTITUTE(SUBSTITUTE(F$1,"standard",""),"|Float",""),ChapterTable!$1:$1,0),0)*ChapterTable!$Q$17,
  IF(AND($A2057=0,$B2057=0),
    F2058,
  IF($B2057=0,
    VLOOKUP($A2057,ChapterTable!$1:$1048576,MATCH("최종"&amp;SUBSTITUTE(SUBSTITUTE(F$1,"standard",""),"|Float",""),ChapterTable!$1:$1,0),0),
  IF($B2057=1,
    IF($L2057=FALSE,
      VLOOKUP($A2057,ChapterTable!$1:$1048576,MATCH("최종"&amp;SUBSTITUTE(SUBSTITUTE(F$1,"standard",""),"|Float",""),ChapterTable!$1:$1,0),0),
      VLOOKUP($A2057-ChapterTable!$Q$11,ChapterTable!$1:$1048576,MATCH("최종"&amp;SUBSTITUTE(SUBSTITUTE(F$1,"standard",""),"|Float",""),ChapterTable!$1:$1,0),0)*ChapterTable!$Q$14
    ),
  OFFSET(F2057,-$B2057+IF($L2057,1,0),0)*
    (VLOOKUP(SUBSTITUTE(SUBSTITUTE(F$1,"standard",""),"|Float","")&amp;"인게임누적곱배수",ChapterTable!$S:$T,2,0)^D2057
    +VLOOKUP(SUBSTITUTE(SUBSTITUTE(F$1,"standard",""),"|Float","")&amp;"인게임누적합배수",ChapterTable!$S:$T,2,0)*D2057)
  )
  )
  )
)</f>
        <v>100496.64784240723</v>
      </c>
      <c r="G2057" t="s">
        <v>76</v>
      </c>
      <c r="J2057" t="str">
        <f>IF(ISBLANK(I2057),"",
IFERROR(VLOOKUP(I2057,[1]StringTable!$1:$1048576,MATCH([1]StringTable!$B$1,[1]StringTable!$1:$1,0),0),
IFERROR(VLOOKUP(I2057,[1]InApkStringTable!$1:$1048576,MATCH([1]InApkStringTable!$B$1,[1]InApkStringTable!$1:$1,0),0),
"스트링없음")))</f>
        <v/>
      </c>
      <c r="L2057" t="b">
        <v>1</v>
      </c>
      <c r="N2057" t="str">
        <f>IF(ISBLANK(M2057),"",IF(ISERROR(VLOOKUP(M2057,MapTable!$A:$A,1,0)),"맵없음",""))</f>
        <v/>
      </c>
      <c r="O2057">
        <f t="shared" si="129"/>
        <v>2</v>
      </c>
      <c r="Q2057">
        <f t="shared" si="130"/>
        <v>2</v>
      </c>
      <c r="R2057" t="b">
        <f t="shared" ca="1" si="131"/>
        <v>0</v>
      </c>
      <c r="T2057" t="b">
        <f t="shared" ca="1" si="132"/>
        <v>0</v>
      </c>
      <c r="X2057" t="str">
        <f>IF(ISBLANK(W2057),"",
IF(ISERROR(FIND(",",W2057)),
  IF(ISERROR(VLOOKUP(W2057,MapTable!$A:$A,1,0)),"맵없음",
  ""),
IF(ISERROR(FIND(",",W2057,FIND(",",W2057)+1)),
  IF(OR(ISERROR(VLOOKUP(LEFT(W2057,FIND(",",W2057)-1),MapTable!$A:$A,1,0)),ISERROR(VLOOKUP(TRIM(MID(W2057,FIND(",",W2057)+1,999)),MapTable!$A:$A,1,0))),"맵없음",
  ""),
IF(ISERROR(FIND(",",W2057,FIND(",",W2057,FIND(",",W2057)+1)+1)),
  IF(OR(ISERROR(VLOOKUP(LEFT(W2057,FIND(",",W2057)-1),MapTable!$A:$A,1,0)),ISERROR(VLOOKUP(TRIM(MID(W2057,FIND(",",W2057)+1,FIND(",",W2057,FIND(",",W2057)+1)-FIND(",",W2057)-1)),MapTable!$A:$A,1,0)),ISERROR(VLOOKUP(TRIM(MID(W2057,FIND(",",W2057,FIND(",",W2057)+1)+1,999)),MapTable!$A:$A,1,0))),"맵없음",
  ""),
IF(ISERROR(FIND(",",W2057,FIND(",",W2057,FIND(",",W2057,FIND(",",W2057)+1)+1)+1)),
  IF(OR(ISERROR(VLOOKUP(LEFT(W2057,FIND(",",W2057)-1),MapTable!$A:$A,1,0)),ISERROR(VLOOKUP(TRIM(MID(W2057,FIND(",",W2057)+1,FIND(",",W2057,FIND(",",W2057)+1)-FIND(",",W2057)-1)),MapTable!$A:$A,1,0)),ISERROR(VLOOKUP(TRIM(MID(W2057,FIND(",",W2057,FIND(",",W2057)+1)+1,FIND(",",W2057,FIND(",",W2057,FIND(",",W2057)+1)+1)-FIND(",",W2057,FIND(",",W2057)+1)-1)),MapTable!$A:$A,1,0)),ISERROR(VLOOKUP(TRIM(MID(W2057,FIND(",",W2057,FIND(",",W2057,FIND(",",W2057)+1)+1)+1,999)),MapTable!$A:$A,1,0))),"맵없음",
  ""),
)))))</f>
        <v/>
      </c>
      <c r="AC2057" t="str">
        <f>IF(ISBLANK(AB2057),"",IF(ISERROR(VLOOKUP(AB2057,[3]DropTable!$A:$A,1,0)),"드랍없음",""))</f>
        <v/>
      </c>
      <c r="AE2057" t="str">
        <f>IF(ISBLANK(AD2057),"",IF(ISERROR(VLOOKUP(AD2057,[3]DropTable!$A:$A,1,0)),"드랍없음",""))</f>
        <v/>
      </c>
      <c r="AG2057">
        <v>9.8000000000000007</v>
      </c>
      <c r="AH2057">
        <v>1</v>
      </c>
    </row>
    <row r="2058" spans="1:34" x14ac:dyDescent="0.3">
      <c r="A2058">
        <v>19</v>
      </c>
      <c r="B2058">
        <v>17</v>
      </c>
      <c r="C2058">
        <f>IF(OR($L2058=TRUE,$A2058=0,MOD($A2058,ChapterTable!$S$20)&lt;&gt;0),
MAX(0,INT(($B2058+ChapterTable!$Q$26+VLOOKUP(SUBSTITUTE(C$1,"성장단계","")&amp;"단계오프셋",ChapterTable!$S:$T,2,0))/ChapterTable!$Q$23)),
MAX(0,INT(($B2058+ChapterTable!$S$26+VLOOKUP(SUBSTITUTE(C$1,"성장단계","")&amp;"보스단계오프셋",ChapterTable!$S:$T,2,0))/ChapterTable!$S$23)))</f>
        <v>2</v>
      </c>
      <c r="D2058">
        <f>IF(OR($L2058=TRUE,$A2058=0,MOD($A2058,ChapterTable!$S$20)&lt;&gt;0),
MAX(0,INT(($B2058+ChapterTable!$Q$26+VLOOKUP(SUBSTITUTE(D$1,"성장단계","")&amp;"단계오프셋",ChapterTable!$S:$T,2,0))/ChapterTable!$Q$23)),
MAX(0,INT(($B2058+ChapterTable!$S$26+VLOOKUP(SUBSTITUTE(D$1,"성장단계","")&amp;"보스단계오프셋",ChapterTable!$S:$T,2,0))/ChapterTable!$S$23)))</f>
        <v>1</v>
      </c>
      <c r="E2058" s="1">
        <f ca="1">IF(AND($A2058=0,$B2058=1),
    VLOOKUP(1,ChapterTable!$1:$1048576,MATCH("최종"&amp;SUBSTITUTE(SUBSTITUTE(E$1,"standard",""),"|Float",""),ChapterTable!$1:$1,0),0)*ChapterTable!$Q$17,
  IF(AND($A2058=0,$B2058=0),
    E2059,
  IF($B2058=0,
    VLOOKUP($A2058,ChapterTable!$1:$1048576,MATCH("최종"&amp;SUBSTITUTE(SUBSTITUTE(E$1,"standard",""),"|Float",""),ChapterTable!$1:$1,0),0),
  IF($B2058=1,
    IF($L2058=FALSE,
      VLOOKUP($A2058,ChapterTable!$1:$1048576,MATCH("최종"&amp;SUBSTITUTE(SUBSTITUTE(E$1,"standard",""),"|Float",""),ChapterTable!$1:$1,0),0),
      VLOOKUP($A2058-ChapterTable!$Q$11,ChapterTable!$1:$1048576,MATCH("최종"&amp;SUBSTITUTE(SUBSTITUTE(E$1,"standard",""),"|Float",""),ChapterTable!$1:$1,0),0)*ChapterTable!$Q$14
    ),
  OFFSET(E2058,-$B2058+IF($L2058,1,0),0)*
    (VLOOKUP(SUBSTITUTE(SUBSTITUTE(E$1,"standard",""),"|Float","")&amp;"인게임누적곱배수",ChapterTable!$S:$T,2,0)^C2058
    +VLOOKUP(SUBSTITUTE(SUBSTITUTE(E$1,"standard",""),"|Float","")&amp;"인게임누적합배수",ChapterTable!$S:$T,2,0)*C2058)
  )
  )
  )
)</f>
        <v>256266.45199813842</v>
      </c>
      <c r="F2058" s="1">
        <f ca="1">IF(AND($A2058=0,$B2058=1),
    VLOOKUP(1,ChapterTable!$1:$1048576,MATCH("최종"&amp;SUBSTITUTE(SUBSTITUTE(F$1,"standard",""),"|Float",""),ChapterTable!$1:$1,0),0)*ChapterTable!$Q$17,
  IF(AND($A2058=0,$B2058=0),
    F2059,
  IF($B2058=0,
    VLOOKUP($A2058,ChapterTable!$1:$1048576,MATCH("최종"&amp;SUBSTITUTE(SUBSTITUTE(F$1,"standard",""),"|Float",""),ChapterTable!$1:$1,0),0),
  IF($B2058=1,
    IF($L2058=FALSE,
      VLOOKUP($A2058,ChapterTable!$1:$1048576,MATCH("최종"&amp;SUBSTITUTE(SUBSTITUTE(F$1,"standard",""),"|Float",""),ChapterTable!$1:$1,0),0),
      VLOOKUP($A2058-ChapterTable!$Q$11,ChapterTable!$1:$1048576,MATCH("최종"&amp;SUBSTITUTE(SUBSTITUTE(F$1,"standard",""),"|Float",""),ChapterTable!$1:$1,0),0)*ChapterTable!$Q$14
    ),
  OFFSET(F2058,-$B2058+IF($L2058,1,0),0)*
    (VLOOKUP(SUBSTITUTE(SUBSTITUTE(F$1,"standard",""),"|Float","")&amp;"인게임누적곱배수",ChapterTable!$S:$T,2,0)^D2058
    +VLOOKUP(SUBSTITUTE(SUBSTITUTE(F$1,"standard",""),"|Float","")&amp;"인게임누적합배수",ChapterTable!$S:$T,2,0)*D2058)
  )
  )
  )
)</f>
        <v>100496.64784240723</v>
      </c>
      <c r="G2058" t="s">
        <v>76</v>
      </c>
      <c r="J2058" t="str">
        <f>IF(ISBLANK(I2058),"",
IFERROR(VLOOKUP(I2058,[1]StringTable!$1:$1048576,MATCH([1]StringTable!$B$1,[1]StringTable!$1:$1,0),0),
IFERROR(VLOOKUP(I2058,[1]InApkStringTable!$1:$1048576,MATCH([1]InApkStringTable!$B$1,[1]InApkStringTable!$1:$1,0),0),
"스트링없음")))</f>
        <v/>
      </c>
      <c r="L2058" t="b">
        <v>1</v>
      </c>
      <c r="N2058" t="str">
        <f>IF(ISBLANK(M2058),"",IF(ISERROR(VLOOKUP(M2058,MapTable!$A:$A,1,0)),"맵없음",""))</f>
        <v/>
      </c>
      <c r="O2058">
        <f t="shared" si="129"/>
        <v>2</v>
      </c>
      <c r="Q2058">
        <f t="shared" si="130"/>
        <v>2</v>
      </c>
      <c r="R2058" t="b">
        <f t="shared" ca="1" si="131"/>
        <v>0</v>
      </c>
      <c r="T2058" t="b">
        <f t="shared" ca="1" si="132"/>
        <v>0</v>
      </c>
      <c r="X2058" t="str">
        <f>IF(ISBLANK(W2058),"",
IF(ISERROR(FIND(",",W2058)),
  IF(ISERROR(VLOOKUP(W2058,MapTable!$A:$A,1,0)),"맵없음",
  ""),
IF(ISERROR(FIND(",",W2058,FIND(",",W2058)+1)),
  IF(OR(ISERROR(VLOOKUP(LEFT(W2058,FIND(",",W2058)-1),MapTable!$A:$A,1,0)),ISERROR(VLOOKUP(TRIM(MID(W2058,FIND(",",W2058)+1,999)),MapTable!$A:$A,1,0))),"맵없음",
  ""),
IF(ISERROR(FIND(",",W2058,FIND(",",W2058,FIND(",",W2058)+1)+1)),
  IF(OR(ISERROR(VLOOKUP(LEFT(W2058,FIND(",",W2058)-1),MapTable!$A:$A,1,0)),ISERROR(VLOOKUP(TRIM(MID(W2058,FIND(",",W2058)+1,FIND(",",W2058,FIND(",",W2058)+1)-FIND(",",W2058)-1)),MapTable!$A:$A,1,0)),ISERROR(VLOOKUP(TRIM(MID(W2058,FIND(",",W2058,FIND(",",W2058)+1)+1,999)),MapTable!$A:$A,1,0))),"맵없음",
  ""),
IF(ISERROR(FIND(",",W2058,FIND(",",W2058,FIND(",",W2058,FIND(",",W2058)+1)+1)+1)),
  IF(OR(ISERROR(VLOOKUP(LEFT(W2058,FIND(",",W2058)-1),MapTable!$A:$A,1,0)),ISERROR(VLOOKUP(TRIM(MID(W2058,FIND(",",W2058)+1,FIND(",",W2058,FIND(",",W2058)+1)-FIND(",",W2058)-1)),MapTable!$A:$A,1,0)),ISERROR(VLOOKUP(TRIM(MID(W2058,FIND(",",W2058,FIND(",",W2058)+1)+1,FIND(",",W2058,FIND(",",W2058,FIND(",",W2058)+1)+1)-FIND(",",W2058,FIND(",",W2058)+1)-1)),MapTable!$A:$A,1,0)),ISERROR(VLOOKUP(TRIM(MID(W2058,FIND(",",W2058,FIND(",",W2058,FIND(",",W2058)+1)+1)+1,999)),MapTable!$A:$A,1,0))),"맵없음",
  ""),
)))))</f>
        <v/>
      </c>
      <c r="AC2058" t="str">
        <f>IF(ISBLANK(AB2058),"",IF(ISERROR(VLOOKUP(AB2058,[3]DropTable!$A:$A,1,0)),"드랍없음",""))</f>
        <v/>
      </c>
      <c r="AE2058" t="str">
        <f>IF(ISBLANK(AD2058),"",IF(ISERROR(VLOOKUP(AD2058,[3]DropTable!$A:$A,1,0)),"드랍없음",""))</f>
        <v/>
      </c>
      <c r="AG2058">
        <v>9.8000000000000007</v>
      </c>
      <c r="AH2058">
        <v>1</v>
      </c>
    </row>
    <row r="2059" spans="1:34" x14ac:dyDescent="0.3">
      <c r="A2059">
        <v>19</v>
      </c>
      <c r="B2059">
        <v>18</v>
      </c>
      <c r="C2059">
        <f>IF(OR($L2059=TRUE,$A2059=0,MOD($A2059,ChapterTable!$S$20)&lt;&gt;0),
MAX(0,INT(($B2059+ChapterTable!$Q$26+VLOOKUP(SUBSTITUTE(C$1,"성장단계","")&amp;"단계오프셋",ChapterTable!$S:$T,2,0))/ChapterTable!$Q$23)),
MAX(0,INT(($B2059+ChapterTable!$S$26+VLOOKUP(SUBSTITUTE(C$1,"성장단계","")&amp;"보스단계오프셋",ChapterTable!$S:$T,2,0))/ChapterTable!$S$23)))</f>
        <v>2</v>
      </c>
      <c r="D2059">
        <f>IF(OR($L2059=TRUE,$A2059=0,MOD($A2059,ChapterTable!$S$20)&lt;&gt;0),
MAX(0,INT(($B2059+ChapterTable!$Q$26+VLOOKUP(SUBSTITUTE(D$1,"성장단계","")&amp;"단계오프셋",ChapterTable!$S:$T,2,0))/ChapterTable!$Q$23)),
MAX(0,INT(($B2059+ChapterTable!$S$26+VLOOKUP(SUBSTITUTE(D$1,"성장단계","")&amp;"보스단계오프셋",ChapterTable!$S:$T,2,0))/ChapterTable!$S$23)))</f>
        <v>1</v>
      </c>
      <c r="E2059" s="1">
        <f ca="1">IF(AND($A2059=0,$B2059=1),
    VLOOKUP(1,ChapterTable!$1:$1048576,MATCH("최종"&amp;SUBSTITUTE(SUBSTITUTE(E$1,"standard",""),"|Float",""),ChapterTable!$1:$1,0),0)*ChapterTable!$Q$17,
  IF(AND($A2059=0,$B2059=0),
    E2060,
  IF($B2059=0,
    VLOOKUP($A2059,ChapterTable!$1:$1048576,MATCH("최종"&amp;SUBSTITUTE(SUBSTITUTE(E$1,"standard",""),"|Float",""),ChapterTable!$1:$1,0),0),
  IF($B2059=1,
    IF($L2059=FALSE,
      VLOOKUP($A2059,ChapterTable!$1:$1048576,MATCH("최종"&amp;SUBSTITUTE(SUBSTITUTE(E$1,"standard",""),"|Float",""),ChapterTable!$1:$1,0),0),
      VLOOKUP($A2059-ChapterTable!$Q$11,ChapterTable!$1:$1048576,MATCH("최종"&amp;SUBSTITUTE(SUBSTITUTE(E$1,"standard",""),"|Float",""),ChapterTable!$1:$1,0),0)*ChapterTable!$Q$14
    ),
  OFFSET(E2059,-$B2059+IF($L2059,1,0),0)*
    (VLOOKUP(SUBSTITUTE(SUBSTITUTE(E$1,"standard",""),"|Float","")&amp;"인게임누적곱배수",ChapterTable!$S:$T,2,0)^C2059
    +VLOOKUP(SUBSTITUTE(SUBSTITUTE(E$1,"standard",""),"|Float","")&amp;"인게임누적합배수",ChapterTable!$S:$T,2,0)*C2059)
  )
  )
  )
)</f>
        <v>256266.45199813842</v>
      </c>
      <c r="F2059" s="1">
        <f ca="1">IF(AND($A2059=0,$B2059=1),
    VLOOKUP(1,ChapterTable!$1:$1048576,MATCH("최종"&amp;SUBSTITUTE(SUBSTITUTE(F$1,"standard",""),"|Float",""),ChapterTable!$1:$1,0),0)*ChapterTable!$Q$17,
  IF(AND($A2059=0,$B2059=0),
    F2060,
  IF($B2059=0,
    VLOOKUP($A2059,ChapterTable!$1:$1048576,MATCH("최종"&amp;SUBSTITUTE(SUBSTITUTE(F$1,"standard",""),"|Float",""),ChapterTable!$1:$1,0),0),
  IF($B2059=1,
    IF($L2059=FALSE,
      VLOOKUP($A2059,ChapterTable!$1:$1048576,MATCH("최종"&amp;SUBSTITUTE(SUBSTITUTE(F$1,"standard",""),"|Float",""),ChapterTable!$1:$1,0),0),
      VLOOKUP($A2059-ChapterTable!$Q$11,ChapterTable!$1:$1048576,MATCH("최종"&amp;SUBSTITUTE(SUBSTITUTE(F$1,"standard",""),"|Float",""),ChapterTable!$1:$1,0),0)*ChapterTable!$Q$14
    ),
  OFFSET(F2059,-$B2059+IF($L2059,1,0),0)*
    (VLOOKUP(SUBSTITUTE(SUBSTITUTE(F$1,"standard",""),"|Float","")&amp;"인게임누적곱배수",ChapterTable!$S:$T,2,0)^D2059
    +VLOOKUP(SUBSTITUTE(SUBSTITUTE(F$1,"standard",""),"|Float","")&amp;"인게임누적합배수",ChapterTable!$S:$T,2,0)*D2059)
  )
  )
  )
)</f>
        <v>100496.64784240723</v>
      </c>
      <c r="G2059" t="s">
        <v>76</v>
      </c>
      <c r="J2059" t="str">
        <f>IF(ISBLANK(I2059),"",
IFERROR(VLOOKUP(I2059,[1]StringTable!$1:$1048576,MATCH([1]StringTable!$B$1,[1]StringTable!$1:$1,0),0),
IFERROR(VLOOKUP(I2059,[1]InApkStringTable!$1:$1048576,MATCH([1]InApkStringTable!$B$1,[1]InApkStringTable!$1:$1,0),0),
"스트링없음")))</f>
        <v/>
      </c>
      <c r="L2059" t="b">
        <v>1</v>
      </c>
      <c r="N2059" t="str">
        <f>IF(ISBLANK(M2059),"",IF(ISERROR(VLOOKUP(M2059,MapTable!$A:$A,1,0)),"맵없음",""))</f>
        <v/>
      </c>
      <c r="O2059">
        <f t="shared" si="129"/>
        <v>2</v>
      </c>
      <c r="Q2059">
        <f t="shared" si="130"/>
        <v>2</v>
      </c>
      <c r="R2059" t="b">
        <f t="shared" ca="1" si="131"/>
        <v>0</v>
      </c>
      <c r="T2059" t="b">
        <f t="shared" ca="1" si="132"/>
        <v>0</v>
      </c>
      <c r="X2059" t="str">
        <f>IF(ISBLANK(W2059),"",
IF(ISERROR(FIND(",",W2059)),
  IF(ISERROR(VLOOKUP(W2059,MapTable!$A:$A,1,0)),"맵없음",
  ""),
IF(ISERROR(FIND(",",W2059,FIND(",",W2059)+1)),
  IF(OR(ISERROR(VLOOKUP(LEFT(W2059,FIND(",",W2059)-1),MapTable!$A:$A,1,0)),ISERROR(VLOOKUP(TRIM(MID(W2059,FIND(",",W2059)+1,999)),MapTable!$A:$A,1,0))),"맵없음",
  ""),
IF(ISERROR(FIND(",",W2059,FIND(",",W2059,FIND(",",W2059)+1)+1)),
  IF(OR(ISERROR(VLOOKUP(LEFT(W2059,FIND(",",W2059)-1),MapTable!$A:$A,1,0)),ISERROR(VLOOKUP(TRIM(MID(W2059,FIND(",",W2059)+1,FIND(",",W2059,FIND(",",W2059)+1)-FIND(",",W2059)-1)),MapTable!$A:$A,1,0)),ISERROR(VLOOKUP(TRIM(MID(W2059,FIND(",",W2059,FIND(",",W2059)+1)+1,999)),MapTable!$A:$A,1,0))),"맵없음",
  ""),
IF(ISERROR(FIND(",",W2059,FIND(",",W2059,FIND(",",W2059,FIND(",",W2059)+1)+1)+1)),
  IF(OR(ISERROR(VLOOKUP(LEFT(W2059,FIND(",",W2059)-1),MapTable!$A:$A,1,0)),ISERROR(VLOOKUP(TRIM(MID(W2059,FIND(",",W2059)+1,FIND(",",W2059,FIND(",",W2059)+1)-FIND(",",W2059)-1)),MapTable!$A:$A,1,0)),ISERROR(VLOOKUP(TRIM(MID(W2059,FIND(",",W2059,FIND(",",W2059)+1)+1,FIND(",",W2059,FIND(",",W2059,FIND(",",W2059)+1)+1)-FIND(",",W2059,FIND(",",W2059)+1)-1)),MapTable!$A:$A,1,0)),ISERROR(VLOOKUP(TRIM(MID(W2059,FIND(",",W2059,FIND(",",W2059,FIND(",",W2059)+1)+1)+1,999)),MapTable!$A:$A,1,0))),"맵없음",
  ""),
)))))</f>
        <v/>
      </c>
      <c r="AC2059" t="str">
        <f>IF(ISBLANK(AB2059),"",IF(ISERROR(VLOOKUP(AB2059,[3]DropTable!$A:$A,1,0)),"드랍없음",""))</f>
        <v/>
      </c>
      <c r="AE2059" t="str">
        <f>IF(ISBLANK(AD2059),"",IF(ISERROR(VLOOKUP(AD2059,[3]DropTable!$A:$A,1,0)),"드랍없음",""))</f>
        <v/>
      </c>
      <c r="AG2059">
        <v>9.8000000000000007</v>
      </c>
      <c r="AH2059">
        <v>1</v>
      </c>
    </row>
    <row r="2060" spans="1:34" x14ac:dyDescent="0.3">
      <c r="A2060">
        <v>19</v>
      </c>
      <c r="B2060">
        <v>19</v>
      </c>
      <c r="C2060">
        <f>IF(OR($L2060=TRUE,$A2060=0,MOD($A2060,ChapterTable!$S$20)&lt;&gt;0),
MAX(0,INT(($B2060+ChapterTable!$Q$26+VLOOKUP(SUBSTITUTE(C$1,"성장단계","")&amp;"단계오프셋",ChapterTable!$S:$T,2,0))/ChapterTable!$Q$23)),
MAX(0,INT(($B2060+ChapterTable!$S$26+VLOOKUP(SUBSTITUTE(C$1,"성장단계","")&amp;"보스단계오프셋",ChapterTable!$S:$T,2,0))/ChapterTable!$S$23)))</f>
        <v>2</v>
      </c>
      <c r="D2060">
        <f>IF(OR($L2060=TRUE,$A2060=0,MOD($A2060,ChapterTable!$S$20)&lt;&gt;0),
MAX(0,INT(($B2060+ChapterTable!$Q$26+VLOOKUP(SUBSTITUTE(D$1,"성장단계","")&amp;"단계오프셋",ChapterTable!$S:$T,2,0))/ChapterTable!$Q$23)),
MAX(0,INT(($B2060+ChapterTable!$S$26+VLOOKUP(SUBSTITUTE(D$1,"성장단계","")&amp;"보스단계오프셋",ChapterTable!$S:$T,2,0))/ChapterTable!$S$23)))</f>
        <v>1</v>
      </c>
      <c r="E2060" s="1">
        <f ca="1">IF(AND($A2060=0,$B2060=1),
    VLOOKUP(1,ChapterTable!$1:$1048576,MATCH("최종"&amp;SUBSTITUTE(SUBSTITUTE(E$1,"standard",""),"|Float",""),ChapterTable!$1:$1,0),0)*ChapterTable!$Q$17,
  IF(AND($A2060=0,$B2060=0),
    E2061,
  IF($B2060=0,
    VLOOKUP($A2060,ChapterTable!$1:$1048576,MATCH("최종"&amp;SUBSTITUTE(SUBSTITUTE(E$1,"standard",""),"|Float",""),ChapterTable!$1:$1,0),0),
  IF($B2060=1,
    IF($L2060=FALSE,
      VLOOKUP($A2060,ChapterTable!$1:$1048576,MATCH("최종"&amp;SUBSTITUTE(SUBSTITUTE(E$1,"standard",""),"|Float",""),ChapterTable!$1:$1,0),0),
      VLOOKUP($A2060-ChapterTable!$Q$11,ChapterTable!$1:$1048576,MATCH("최종"&amp;SUBSTITUTE(SUBSTITUTE(E$1,"standard",""),"|Float",""),ChapterTable!$1:$1,0),0)*ChapterTable!$Q$14
    ),
  OFFSET(E2060,-$B2060+IF($L2060,1,0),0)*
    (VLOOKUP(SUBSTITUTE(SUBSTITUTE(E$1,"standard",""),"|Float","")&amp;"인게임누적곱배수",ChapterTable!$S:$T,2,0)^C2060
    +VLOOKUP(SUBSTITUTE(SUBSTITUTE(E$1,"standard",""),"|Float","")&amp;"인게임누적합배수",ChapterTable!$S:$T,2,0)*C2060)
  )
  )
  )
)</f>
        <v>256266.45199813842</v>
      </c>
      <c r="F2060" s="1">
        <f ca="1">IF(AND($A2060=0,$B2060=1),
    VLOOKUP(1,ChapterTable!$1:$1048576,MATCH("최종"&amp;SUBSTITUTE(SUBSTITUTE(F$1,"standard",""),"|Float",""),ChapterTable!$1:$1,0),0)*ChapterTable!$Q$17,
  IF(AND($A2060=0,$B2060=0),
    F2061,
  IF($B2060=0,
    VLOOKUP($A2060,ChapterTable!$1:$1048576,MATCH("최종"&amp;SUBSTITUTE(SUBSTITUTE(F$1,"standard",""),"|Float",""),ChapterTable!$1:$1,0),0),
  IF($B2060=1,
    IF($L2060=FALSE,
      VLOOKUP($A2060,ChapterTable!$1:$1048576,MATCH("최종"&amp;SUBSTITUTE(SUBSTITUTE(F$1,"standard",""),"|Float",""),ChapterTable!$1:$1,0),0),
      VLOOKUP($A2060-ChapterTable!$Q$11,ChapterTable!$1:$1048576,MATCH("최종"&amp;SUBSTITUTE(SUBSTITUTE(F$1,"standard",""),"|Float",""),ChapterTable!$1:$1,0),0)*ChapterTable!$Q$14
    ),
  OFFSET(F2060,-$B2060+IF($L2060,1,0),0)*
    (VLOOKUP(SUBSTITUTE(SUBSTITUTE(F$1,"standard",""),"|Float","")&amp;"인게임누적곱배수",ChapterTable!$S:$T,2,0)^D2060
    +VLOOKUP(SUBSTITUTE(SUBSTITUTE(F$1,"standard",""),"|Float","")&amp;"인게임누적합배수",ChapterTable!$S:$T,2,0)*D2060)
  )
  )
  )
)</f>
        <v>100496.64784240723</v>
      </c>
      <c r="G2060" t="s">
        <v>76</v>
      </c>
      <c r="J2060" t="str">
        <f>IF(ISBLANK(I2060),"",
IFERROR(VLOOKUP(I2060,[1]StringTable!$1:$1048576,MATCH([1]StringTable!$B$1,[1]StringTable!$1:$1,0),0),
IFERROR(VLOOKUP(I2060,[1]InApkStringTable!$1:$1048576,MATCH([1]InApkStringTable!$B$1,[1]InApkStringTable!$1:$1,0),0),
"스트링없음")))</f>
        <v/>
      </c>
      <c r="L2060" t="b">
        <v>1</v>
      </c>
      <c r="N2060" t="str">
        <f>IF(ISBLANK(M2060),"",IF(ISERROR(VLOOKUP(M2060,MapTable!$A:$A,1,0)),"맵없음",""))</f>
        <v/>
      </c>
      <c r="O2060">
        <f t="shared" si="129"/>
        <v>92</v>
      </c>
      <c r="Q2060">
        <f t="shared" si="130"/>
        <v>92</v>
      </c>
      <c r="R2060" t="b">
        <f t="shared" ca="1" si="131"/>
        <v>1</v>
      </c>
      <c r="T2060" t="b">
        <f t="shared" ca="1" si="132"/>
        <v>1</v>
      </c>
      <c r="X2060" t="str">
        <f>IF(ISBLANK(W2060),"",
IF(ISERROR(FIND(",",W2060)),
  IF(ISERROR(VLOOKUP(W2060,MapTable!$A:$A,1,0)),"맵없음",
  ""),
IF(ISERROR(FIND(",",W2060,FIND(",",W2060)+1)),
  IF(OR(ISERROR(VLOOKUP(LEFT(W2060,FIND(",",W2060)-1),MapTable!$A:$A,1,0)),ISERROR(VLOOKUP(TRIM(MID(W2060,FIND(",",W2060)+1,999)),MapTable!$A:$A,1,0))),"맵없음",
  ""),
IF(ISERROR(FIND(",",W2060,FIND(",",W2060,FIND(",",W2060)+1)+1)),
  IF(OR(ISERROR(VLOOKUP(LEFT(W2060,FIND(",",W2060)-1),MapTable!$A:$A,1,0)),ISERROR(VLOOKUP(TRIM(MID(W2060,FIND(",",W2060)+1,FIND(",",W2060,FIND(",",W2060)+1)-FIND(",",W2060)-1)),MapTable!$A:$A,1,0)),ISERROR(VLOOKUP(TRIM(MID(W2060,FIND(",",W2060,FIND(",",W2060)+1)+1,999)),MapTable!$A:$A,1,0))),"맵없음",
  ""),
IF(ISERROR(FIND(",",W2060,FIND(",",W2060,FIND(",",W2060,FIND(",",W2060)+1)+1)+1)),
  IF(OR(ISERROR(VLOOKUP(LEFT(W2060,FIND(",",W2060)-1),MapTable!$A:$A,1,0)),ISERROR(VLOOKUP(TRIM(MID(W2060,FIND(",",W2060)+1,FIND(",",W2060,FIND(",",W2060)+1)-FIND(",",W2060)-1)),MapTable!$A:$A,1,0)),ISERROR(VLOOKUP(TRIM(MID(W2060,FIND(",",W2060,FIND(",",W2060)+1)+1,FIND(",",W2060,FIND(",",W2060,FIND(",",W2060)+1)+1)-FIND(",",W2060,FIND(",",W2060)+1)-1)),MapTable!$A:$A,1,0)),ISERROR(VLOOKUP(TRIM(MID(W2060,FIND(",",W2060,FIND(",",W2060,FIND(",",W2060)+1)+1)+1,999)),MapTable!$A:$A,1,0))),"맵없음",
  ""),
)))))</f>
        <v/>
      </c>
      <c r="AC2060" t="str">
        <f>IF(ISBLANK(AB2060),"",IF(ISERROR(VLOOKUP(AB2060,[3]DropTable!$A:$A,1,0)),"드랍없음",""))</f>
        <v/>
      </c>
      <c r="AE2060" t="str">
        <f>IF(ISBLANK(AD2060),"",IF(ISERROR(VLOOKUP(AD2060,[3]DropTable!$A:$A,1,0)),"드랍없음",""))</f>
        <v/>
      </c>
      <c r="AG2060">
        <v>9.8000000000000007</v>
      </c>
      <c r="AH2060">
        <v>1</v>
      </c>
    </row>
    <row r="2061" spans="1:34" x14ac:dyDescent="0.3">
      <c r="A2061">
        <v>19</v>
      </c>
      <c r="B2061">
        <v>20</v>
      </c>
      <c r="C2061">
        <f>IF(OR($L2061=TRUE,$A2061=0,MOD($A2061,ChapterTable!$S$20)&lt;&gt;0),
MAX(0,INT(($B2061+ChapterTable!$Q$26+VLOOKUP(SUBSTITUTE(C$1,"성장단계","")&amp;"단계오프셋",ChapterTable!$S:$T,2,0))/ChapterTable!$Q$23)),
MAX(0,INT(($B2061+ChapterTable!$S$26+VLOOKUP(SUBSTITUTE(C$1,"성장단계","")&amp;"보스단계오프셋",ChapterTable!$S:$T,2,0))/ChapterTable!$S$23)))</f>
        <v>2</v>
      </c>
      <c r="D2061">
        <f>IF(OR($L2061=TRUE,$A2061=0,MOD($A2061,ChapterTable!$S$20)&lt;&gt;0),
MAX(0,INT(($B2061+ChapterTable!$Q$26+VLOOKUP(SUBSTITUTE(D$1,"성장단계","")&amp;"단계오프셋",ChapterTable!$S:$T,2,0))/ChapterTable!$Q$23)),
MAX(0,INT(($B2061+ChapterTable!$S$26+VLOOKUP(SUBSTITUTE(D$1,"성장단계","")&amp;"보스단계오프셋",ChapterTable!$S:$T,2,0))/ChapterTable!$S$23)))</f>
        <v>1</v>
      </c>
      <c r="E2061" s="1">
        <f ca="1">IF(AND($A2061=0,$B2061=1),
    VLOOKUP(1,ChapterTable!$1:$1048576,MATCH("최종"&amp;SUBSTITUTE(SUBSTITUTE(E$1,"standard",""),"|Float",""),ChapterTable!$1:$1,0),0)*ChapterTable!$Q$17,
  IF(AND($A2061=0,$B2061=0),
    E2062,
  IF($B2061=0,
    VLOOKUP($A2061,ChapterTable!$1:$1048576,MATCH("최종"&amp;SUBSTITUTE(SUBSTITUTE(E$1,"standard",""),"|Float",""),ChapterTable!$1:$1,0),0),
  IF($B2061=1,
    IF($L2061=FALSE,
      VLOOKUP($A2061,ChapterTable!$1:$1048576,MATCH("최종"&amp;SUBSTITUTE(SUBSTITUTE(E$1,"standard",""),"|Float",""),ChapterTable!$1:$1,0),0),
      VLOOKUP($A2061-ChapterTable!$Q$11,ChapterTable!$1:$1048576,MATCH("최종"&amp;SUBSTITUTE(SUBSTITUTE(E$1,"standard",""),"|Float",""),ChapterTable!$1:$1,0),0)*ChapterTable!$Q$14
    ),
  OFFSET(E2061,-$B2061+IF($L2061,1,0),0)*
    (VLOOKUP(SUBSTITUTE(SUBSTITUTE(E$1,"standard",""),"|Float","")&amp;"인게임누적곱배수",ChapterTable!$S:$T,2,0)^C2061
    +VLOOKUP(SUBSTITUTE(SUBSTITUTE(E$1,"standard",""),"|Float","")&amp;"인게임누적합배수",ChapterTable!$S:$T,2,0)*C2061)
  )
  )
  )
)</f>
        <v>256266.45199813842</v>
      </c>
      <c r="F2061" s="1">
        <f ca="1">IF(AND($A2061=0,$B2061=1),
    VLOOKUP(1,ChapterTable!$1:$1048576,MATCH("최종"&amp;SUBSTITUTE(SUBSTITUTE(F$1,"standard",""),"|Float",""),ChapterTable!$1:$1,0),0)*ChapterTable!$Q$17,
  IF(AND($A2061=0,$B2061=0),
    F2062,
  IF($B2061=0,
    VLOOKUP($A2061,ChapterTable!$1:$1048576,MATCH("최종"&amp;SUBSTITUTE(SUBSTITUTE(F$1,"standard",""),"|Float",""),ChapterTable!$1:$1,0),0),
  IF($B2061=1,
    IF($L2061=FALSE,
      VLOOKUP($A2061,ChapterTable!$1:$1048576,MATCH("최종"&amp;SUBSTITUTE(SUBSTITUTE(F$1,"standard",""),"|Float",""),ChapterTable!$1:$1,0),0),
      VLOOKUP($A2061-ChapterTable!$Q$11,ChapterTable!$1:$1048576,MATCH("최종"&amp;SUBSTITUTE(SUBSTITUTE(F$1,"standard",""),"|Float",""),ChapterTable!$1:$1,0),0)*ChapterTable!$Q$14
    ),
  OFFSET(F2061,-$B2061+IF($L2061,1,0),0)*
    (VLOOKUP(SUBSTITUTE(SUBSTITUTE(F$1,"standard",""),"|Float","")&amp;"인게임누적곱배수",ChapterTable!$S:$T,2,0)^D2061
    +VLOOKUP(SUBSTITUTE(SUBSTITUTE(F$1,"standard",""),"|Float","")&amp;"인게임누적합배수",ChapterTable!$S:$T,2,0)*D2061)
  )
  )
  )
)</f>
        <v>100496.64784240723</v>
      </c>
      <c r="G2061" t="s">
        <v>76</v>
      </c>
      <c r="J2061" t="str">
        <f>IF(ISBLANK(I2061),"",
IFERROR(VLOOKUP(I2061,[1]StringTable!$1:$1048576,MATCH([1]StringTable!$B$1,[1]StringTable!$1:$1,0),0),
IFERROR(VLOOKUP(I2061,[1]InApkStringTable!$1:$1048576,MATCH([1]InApkStringTable!$B$1,[1]InApkStringTable!$1:$1,0),0),
"스트링없음")))</f>
        <v/>
      </c>
      <c r="L2061" t="b">
        <v>1</v>
      </c>
      <c r="N2061" t="str">
        <f>IF(ISBLANK(M2061),"",IF(ISERROR(VLOOKUP(M2061,MapTable!$A:$A,1,0)),"맵없음",""))</f>
        <v/>
      </c>
      <c r="O2061">
        <f t="shared" si="129"/>
        <v>21</v>
      </c>
      <c r="Q2061">
        <f t="shared" si="130"/>
        <v>21</v>
      </c>
      <c r="R2061" t="b">
        <f t="shared" ca="1" si="131"/>
        <v>0</v>
      </c>
      <c r="T2061" t="b">
        <f t="shared" ca="1" si="132"/>
        <v>0</v>
      </c>
      <c r="X2061" t="str">
        <f>IF(ISBLANK(W2061),"",
IF(ISERROR(FIND(",",W2061)),
  IF(ISERROR(VLOOKUP(W2061,MapTable!$A:$A,1,0)),"맵없음",
  ""),
IF(ISERROR(FIND(",",W2061,FIND(",",W2061)+1)),
  IF(OR(ISERROR(VLOOKUP(LEFT(W2061,FIND(",",W2061)-1),MapTable!$A:$A,1,0)),ISERROR(VLOOKUP(TRIM(MID(W2061,FIND(",",W2061)+1,999)),MapTable!$A:$A,1,0))),"맵없음",
  ""),
IF(ISERROR(FIND(",",W2061,FIND(",",W2061,FIND(",",W2061)+1)+1)),
  IF(OR(ISERROR(VLOOKUP(LEFT(W2061,FIND(",",W2061)-1),MapTable!$A:$A,1,0)),ISERROR(VLOOKUP(TRIM(MID(W2061,FIND(",",W2061)+1,FIND(",",W2061,FIND(",",W2061)+1)-FIND(",",W2061)-1)),MapTable!$A:$A,1,0)),ISERROR(VLOOKUP(TRIM(MID(W2061,FIND(",",W2061,FIND(",",W2061)+1)+1,999)),MapTable!$A:$A,1,0))),"맵없음",
  ""),
IF(ISERROR(FIND(",",W2061,FIND(",",W2061,FIND(",",W2061,FIND(",",W2061)+1)+1)+1)),
  IF(OR(ISERROR(VLOOKUP(LEFT(W2061,FIND(",",W2061)-1),MapTable!$A:$A,1,0)),ISERROR(VLOOKUP(TRIM(MID(W2061,FIND(",",W2061)+1,FIND(",",W2061,FIND(",",W2061)+1)-FIND(",",W2061)-1)),MapTable!$A:$A,1,0)),ISERROR(VLOOKUP(TRIM(MID(W2061,FIND(",",W2061,FIND(",",W2061)+1)+1,FIND(",",W2061,FIND(",",W2061,FIND(",",W2061)+1)+1)-FIND(",",W2061,FIND(",",W2061)+1)-1)),MapTable!$A:$A,1,0)),ISERROR(VLOOKUP(TRIM(MID(W2061,FIND(",",W2061,FIND(",",W2061,FIND(",",W2061)+1)+1)+1,999)),MapTable!$A:$A,1,0))),"맵없음",
  ""),
)))))</f>
        <v/>
      </c>
      <c r="AC2061" t="str">
        <f>IF(ISBLANK(AB2061),"",IF(ISERROR(VLOOKUP(AB2061,[3]DropTable!$A:$A,1,0)),"드랍없음",""))</f>
        <v/>
      </c>
      <c r="AE2061" t="str">
        <f>IF(ISBLANK(AD2061),"",IF(ISERROR(VLOOKUP(AD2061,[3]DropTable!$A:$A,1,0)),"드랍없음",""))</f>
        <v/>
      </c>
      <c r="AG2061">
        <v>9.8000000000000007</v>
      </c>
      <c r="AH2061">
        <v>1</v>
      </c>
    </row>
    <row r="2062" spans="1:34" x14ac:dyDescent="0.3">
      <c r="A2062">
        <v>19</v>
      </c>
      <c r="B2062">
        <v>21</v>
      </c>
      <c r="C2062">
        <f>IF(OR($L2062=TRUE,$A2062=0,MOD($A2062,ChapterTable!$S$20)&lt;&gt;0),
MAX(0,INT(($B2062+ChapterTable!$Q$26+VLOOKUP(SUBSTITUTE(C$1,"성장단계","")&amp;"단계오프셋",ChapterTable!$S:$T,2,0))/ChapterTable!$Q$23)),
MAX(0,INT(($B2062+ChapterTable!$S$26+VLOOKUP(SUBSTITUTE(C$1,"성장단계","")&amp;"보스단계오프셋",ChapterTable!$S:$T,2,0))/ChapterTable!$S$23)))</f>
        <v>2</v>
      </c>
      <c r="D2062">
        <f>IF(OR($L2062=TRUE,$A2062=0,MOD($A2062,ChapterTable!$S$20)&lt;&gt;0),
MAX(0,INT(($B2062+ChapterTable!$Q$26+VLOOKUP(SUBSTITUTE(D$1,"성장단계","")&amp;"단계오프셋",ChapterTable!$S:$T,2,0))/ChapterTable!$Q$23)),
MAX(0,INT(($B2062+ChapterTable!$S$26+VLOOKUP(SUBSTITUTE(D$1,"성장단계","")&amp;"보스단계오프셋",ChapterTable!$S:$T,2,0))/ChapterTable!$S$23)))</f>
        <v>2</v>
      </c>
      <c r="E2062" s="1">
        <f ca="1">IF(AND($A2062=0,$B2062=1),
    VLOOKUP(1,ChapterTable!$1:$1048576,MATCH("최종"&amp;SUBSTITUTE(SUBSTITUTE(E$1,"standard",""),"|Float",""),ChapterTable!$1:$1,0),0)*ChapterTable!$Q$17,
  IF(AND($A2062=0,$B2062=0),
    E2063,
  IF($B2062=0,
    VLOOKUP($A2062,ChapterTable!$1:$1048576,MATCH("최종"&amp;SUBSTITUTE(SUBSTITUTE(E$1,"standard",""),"|Float",""),ChapterTable!$1:$1,0),0),
  IF($B2062=1,
    IF($L2062=FALSE,
      VLOOKUP($A2062,ChapterTable!$1:$1048576,MATCH("최종"&amp;SUBSTITUTE(SUBSTITUTE(E$1,"standard",""),"|Float",""),ChapterTable!$1:$1,0),0),
      VLOOKUP($A2062-ChapterTable!$Q$11,ChapterTable!$1:$1048576,MATCH("최종"&amp;SUBSTITUTE(SUBSTITUTE(E$1,"standard",""),"|Float",""),ChapterTable!$1:$1,0),0)*ChapterTable!$Q$14
    ),
  OFFSET(E2062,-$B2062+IF($L2062,1,0),0)*
    (VLOOKUP(SUBSTITUTE(SUBSTITUTE(E$1,"standard",""),"|Float","")&amp;"인게임누적곱배수",ChapterTable!$S:$T,2,0)^C2062
    +VLOOKUP(SUBSTITUTE(SUBSTITUTE(E$1,"standard",""),"|Float","")&amp;"인게임누적합배수",ChapterTable!$S:$T,2,0)*C2062)
  )
  )
  )
)</f>
        <v>256266.45199813842</v>
      </c>
      <c r="F2062" s="1">
        <f ca="1">IF(AND($A2062=0,$B2062=1),
    VLOOKUP(1,ChapterTable!$1:$1048576,MATCH("최종"&amp;SUBSTITUTE(SUBSTITUTE(F$1,"standard",""),"|Float",""),ChapterTable!$1:$1,0),0)*ChapterTable!$Q$17,
  IF(AND($A2062=0,$B2062=0),
    F2063,
  IF($B2062=0,
    VLOOKUP($A2062,ChapterTable!$1:$1048576,MATCH("최종"&amp;SUBSTITUTE(SUBSTITUTE(F$1,"standard",""),"|Float",""),ChapterTable!$1:$1,0),0),
  IF($B2062=1,
    IF($L2062=FALSE,
      VLOOKUP($A2062,ChapterTable!$1:$1048576,MATCH("최종"&amp;SUBSTITUTE(SUBSTITUTE(F$1,"standard",""),"|Float",""),ChapterTable!$1:$1,0),0),
      VLOOKUP($A2062-ChapterTable!$Q$11,ChapterTable!$1:$1048576,MATCH("최종"&amp;SUBSTITUTE(SUBSTITUTE(F$1,"standard",""),"|Float",""),ChapterTable!$1:$1,0),0)*ChapterTable!$Q$14
    ),
  OFFSET(F2062,-$B2062+IF($L2062,1,0),0)*
    (VLOOKUP(SUBSTITUTE(SUBSTITUTE(F$1,"standard",""),"|Float","")&amp;"인게임누적곱배수",ChapterTable!$S:$T,2,0)^D2062
    +VLOOKUP(SUBSTITUTE(SUBSTITUTE(F$1,"standard",""),"|Float","")&amp;"인게임누적합배수",ChapterTable!$S:$T,2,0)*D2062)
  )
  )
  )
)</f>
        <v>117246.08914947508</v>
      </c>
      <c r="G2062" t="s">
        <v>76</v>
      </c>
      <c r="J2062" t="str">
        <f>IF(ISBLANK(I2062),"",
IFERROR(VLOOKUP(I2062,[1]StringTable!$1:$1048576,MATCH([1]StringTable!$B$1,[1]StringTable!$1:$1,0),0),
IFERROR(VLOOKUP(I2062,[1]InApkStringTable!$1:$1048576,MATCH([1]InApkStringTable!$B$1,[1]InApkStringTable!$1:$1,0),0),
"스트링없음")))</f>
        <v/>
      </c>
      <c r="L2062" t="b">
        <v>1</v>
      </c>
      <c r="N2062" t="str">
        <f>IF(ISBLANK(M2062),"",IF(ISERROR(VLOOKUP(M2062,MapTable!$A:$A,1,0)),"맵없음",""))</f>
        <v/>
      </c>
      <c r="O2062">
        <f t="shared" si="129"/>
        <v>3</v>
      </c>
      <c r="Q2062">
        <f t="shared" si="130"/>
        <v>3</v>
      </c>
      <c r="R2062" t="b">
        <f t="shared" ca="1" si="131"/>
        <v>0</v>
      </c>
      <c r="T2062" t="b">
        <f t="shared" ca="1" si="132"/>
        <v>0</v>
      </c>
      <c r="X2062" t="str">
        <f>IF(ISBLANK(W2062),"",
IF(ISERROR(FIND(",",W2062)),
  IF(ISERROR(VLOOKUP(W2062,MapTable!$A:$A,1,0)),"맵없음",
  ""),
IF(ISERROR(FIND(",",W2062,FIND(",",W2062)+1)),
  IF(OR(ISERROR(VLOOKUP(LEFT(W2062,FIND(",",W2062)-1),MapTable!$A:$A,1,0)),ISERROR(VLOOKUP(TRIM(MID(W2062,FIND(",",W2062)+1,999)),MapTable!$A:$A,1,0))),"맵없음",
  ""),
IF(ISERROR(FIND(",",W2062,FIND(",",W2062,FIND(",",W2062)+1)+1)),
  IF(OR(ISERROR(VLOOKUP(LEFT(W2062,FIND(",",W2062)-1),MapTable!$A:$A,1,0)),ISERROR(VLOOKUP(TRIM(MID(W2062,FIND(",",W2062)+1,FIND(",",W2062,FIND(",",W2062)+1)-FIND(",",W2062)-1)),MapTable!$A:$A,1,0)),ISERROR(VLOOKUP(TRIM(MID(W2062,FIND(",",W2062,FIND(",",W2062)+1)+1,999)),MapTable!$A:$A,1,0))),"맵없음",
  ""),
IF(ISERROR(FIND(",",W2062,FIND(",",W2062,FIND(",",W2062,FIND(",",W2062)+1)+1)+1)),
  IF(OR(ISERROR(VLOOKUP(LEFT(W2062,FIND(",",W2062)-1),MapTable!$A:$A,1,0)),ISERROR(VLOOKUP(TRIM(MID(W2062,FIND(",",W2062)+1,FIND(",",W2062,FIND(",",W2062)+1)-FIND(",",W2062)-1)),MapTable!$A:$A,1,0)),ISERROR(VLOOKUP(TRIM(MID(W2062,FIND(",",W2062,FIND(",",W2062)+1)+1,FIND(",",W2062,FIND(",",W2062,FIND(",",W2062)+1)+1)-FIND(",",W2062,FIND(",",W2062)+1)-1)),MapTable!$A:$A,1,0)),ISERROR(VLOOKUP(TRIM(MID(W2062,FIND(",",W2062,FIND(",",W2062,FIND(",",W2062)+1)+1)+1,999)),MapTable!$A:$A,1,0))),"맵없음",
  ""),
)))))</f>
        <v/>
      </c>
      <c r="AC2062" t="str">
        <f>IF(ISBLANK(AB2062),"",IF(ISERROR(VLOOKUP(AB2062,[3]DropTable!$A:$A,1,0)),"드랍없음",""))</f>
        <v/>
      </c>
      <c r="AE2062" t="str">
        <f>IF(ISBLANK(AD2062),"",IF(ISERROR(VLOOKUP(AD2062,[3]DropTable!$A:$A,1,0)),"드랍없음",""))</f>
        <v/>
      </c>
      <c r="AG2062">
        <v>9.8000000000000007</v>
      </c>
      <c r="AH2062">
        <v>1</v>
      </c>
    </row>
    <row r="2063" spans="1:34" x14ac:dyDescent="0.3">
      <c r="A2063">
        <v>19</v>
      </c>
      <c r="B2063">
        <v>22</v>
      </c>
      <c r="C2063">
        <f>IF(OR($L2063=TRUE,$A2063=0,MOD($A2063,ChapterTable!$S$20)&lt;&gt;0),
MAX(0,INT(($B2063+ChapterTable!$Q$26+VLOOKUP(SUBSTITUTE(C$1,"성장단계","")&amp;"단계오프셋",ChapterTable!$S:$T,2,0))/ChapterTable!$Q$23)),
MAX(0,INT(($B2063+ChapterTable!$S$26+VLOOKUP(SUBSTITUTE(C$1,"성장단계","")&amp;"보스단계오프셋",ChapterTable!$S:$T,2,0))/ChapterTable!$S$23)))</f>
        <v>2</v>
      </c>
      <c r="D2063">
        <f>IF(OR($L2063=TRUE,$A2063=0,MOD($A2063,ChapterTable!$S$20)&lt;&gt;0),
MAX(0,INT(($B2063+ChapterTable!$Q$26+VLOOKUP(SUBSTITUTE(D$1,"성장단계","")&amp;"단계오프셋",ChapterTable!$S:$T,2,0))/ChapterTable!$Q$23)),
MAX(0,INT(($B2063+ChapterTable!$S$26+VLOOKUP(SUBSTITUTE(D$1,"성장단계","")&amp;"보스단계오프셋",ChapterTable!$S:$T,2,0))/ChapterTable!$S$23)))</f>
        <v>2</v>
      </c>
      <c r="E2063" s="1">
        <f ca="1">IF(AND($A2063=0,$B2063=1),
    VLOOKUP(1,ChapterTable!$1:$1048576,MATCH("최종"&amp;SUBSTITUTE(SUBSTITUTE(E$1,"standard",""),"|Float",""),ChapterTable!$1:$1,0),0)*ChapterTable!$Q$17,
  IF(AND($A2063=0,$B2063=0),
    E2064,
  IF($B2063=0,
    VLOOKUP($A2063,ChapterTable!$1:$1048576,MATCH("최종"&amp;SUBSTITUTE(SUBSTITUTE(E$1,"standard",""),"|Float",""),ChapterTable!$1:$1,0),0),
  IF($B2063=1,
    IF($L2063=FALSE,
      VLOOKUP($A2063,ChapterTable!$1:$1048576,MATCH("최종"&amp;SUBSTITUTE(SUBSTITUTE(E$1,"standard",""),"|Float",""),ChapterTable!$1:$1,0),0),
      VLOOKUP($A2063-ChapterTable!$Q$11,ChapterTable!$1:$1048576,MATCH("최종"&amp;SUBSTITUTE(SUBSTITUTE(E$1,"standard",""),"|Float",""),ChapterTable!$1:$1,0),0)*ChapterTable!$Q$14
    ),
  OFFSET(E2063,-$B2063+IF($L2063,1,0),0)*
    (VLOOKUP(SUBSTITUTE(SUBSTITUTE(E$1,"standard",""),"|Float","")&amp;"인게임누적곱배수",ChapterTable!$S:$T,2,0)^C2063
    +VLOOKUP(SUBSTITUTE(SUBSTITUTE(E$1,"standard",""),"|Float","")&amp;"인게임누적합배수",ChapterTable!$S:$T,2,0)*C2063)
  )
  )
  )
)</f>
        <v>256266.45199813842</v>
      </c>
      <c r="F2063" s="1">
        <f ca="1">IF(AND($A2063=0,$B2063=1),
    VLOOKUP(1,ChapterTable!$1:$1048576,MATCH("최종"&amp;SUBSTITUTE(SUBSTITUTE(F$1,"standard",""),"|Float",""),ChapterTable!$1:$1,0),0)*ChapterTable!$Q$17,
  IF(AND($A2063=0,$B2063=0),
    F2064,
  IF($B2063=0,
    VLOOKUP($A2063,ChapterTable!$1:$1048576,MATCH("최종"&amp;SUBSTITUTE(SUBSTITUTE(F$1,"standard",""),"|Float",""),ChapterTable!$1:$1,0),0),
  IF($B2063=1,
    IF($L2063=FALSE,
      VLOOKUP($A2063,ChapterTable!$1:$1048576,MATCH("최종"&amp;SUBSTITUTE(SUBSTITUTE(F$1,"standard",""),"|Float",""),ChapterTable!$1:$1,0),0),
      VLOOKUP($A2063-ChapterTable!$Q$11,ChapterTable!$1:$1048576,MATCH("최종"&amp;SUBSTITUTE(SUBSTITUTE(F$1,"standard",""),"|Float",""),ChapterTable!$1:$1,0),0)*ChapterTable!$Q$14
    ),
  OFFSET(F2063,-$B2063+IF($L2063,1,0),0)*
    (VLOOKUP(SUBSTITUTE(SUBSTITUTE(F$1,"standard",""),"|Float","")&amp;"인게임누적곱배수",ChapterTable!$S:$T,2,0)^D2063
    +VLOOKUP(SUBSTITUTE(SUBSTITUTE(F$1,"standard",""),"|Float","")&amp;"인게임누적합배수",ChapterTable!$S:$T,2,0)*D2063)
  )
  )
  )
)</f>
        <v>117246.08914947508</v>
      </c>
      <c r="G2063" t="s">
        <v>76</v>
      </c>
      <c r="J2063" t="str">
        <f>IF(ISBLANK(I2063),"",
IFERROR(VLOOKUP(I2063,[1]StringTable!$1:$1048576,MATCH([1]StringTable!$B$1,[1]StringTable!$1:$1,0),0),
IFERROR(VLOOKUP(I2063,[1]InApkStringTable!$1:$1048576,MATCH([1]InApkStringTable!$B$1,[1]InApkStringTable!$1:$1,0),0),
"스트링없음")))</f>
        <v/>
      </c>
      <c r="L2063" t="b">
        <v>1</v>
      </c>
      <c r="N2063" t="str">
        <f>IF(ISBLANK(M2063),"",IF(ISERROR(VLOOKUP(M2063,MapTable!$A:$A,1,0)),"맵없음",""))</f>
        <v/>
      </c>
      <c r="O2063">
        <f t="shared" si="129"/>
        <v>3</v>
      </c>
      <c r="Q2063">
        <f t="shared" si="130"/>
        <v>3</v>
      </c>
      <c r="R2063" t="b">
        <f t="shared" ca="1" si="131"/>
        <v>0</v>
      </c>
      <c r="T2063" t="b">
        <f t="shared" ca="1" si="132"/>
        <v>0</v>
      </c>
      <c r="X2063" t="str">
        <f>IF(ISBLANK(W2063),"",
IF(ISERROR(FIND(",",W2063)),
  IF(ISERROR(VLOOKUP(W2063,MapTable!$A:$A,1,0)),"맵없음",
  ""),
IF(ISERROR(FIND(",",W2063,FIND(",",W2063)+1)),
  IF(OR(ISERROR(VLOOKUP(LEFT(W2063,FIND(",",W2063)-1),MapTable!$A:$A,1,0)),ISERROR(VLOOKUP(TRIM(MID(W2063,FIND(",",W2063)+1,999)),MapTable!$A:$A,1,0))),"맵없음",
  ""),
IF(ISERROR(FIND(",",W2063,FIND(",",W2063,FIND(",",W2063)+1)+1)),
  IF(OR(ISERROR(VLOOKUP(LEFT(W2063,FIND(",",W2063)-1),MapTable!$A:$A,1,0)),ISERROR(VLOOKUP(TRIM(MID(W2063,FIND(",",W2063)+1,FIND(",",W2063,FIND(",",W2063)+1)-FIND(",",W2063)-1)),MapTable!$A:$A,1,0)),ISERROR(VLOOKUP(TRIM(MID(W2063,FIND(",",W2063,FIND(",",W2063)+1)+1,999)),MapTable!$A:$A,1,0))),"맵없음",
  ""),
IF(ISERROR(FIND(",",W2063,FIND(",",W2063,FIND(",",W2063,FIND(",",W2063)+1)+1)+1)),
  IF(OR(ISERROR(VLOOKUP(LEFT(W2063,FIND(",",W2063)-1),MapTable!$A:$A,1,0)),ISERROR(VLOOKUP(TRIM(MID(W2063,FIND(",",W2063)+1,FIND(",",W2063,FIND(",",W2063)+1)-FIND(",",W2063)-1)),MapTable!$A:$A,1,0)),ISERROR(VLOOKUP(TRIM(MID(W2063,FIND(",",W2063,FIND(",",W2063)+1)+1,FIND(",",W2063,FIND(",",W2063,FIND(",",W2063)+1)+1)-FIND(",",W2063,FIND(",",W2063)+1)-1)),MapTable!$A:$A,1,0)),ISERROR(VLOOKUP(TRIM(MID(W2063,FIND(",",W2063,FIND(",",W2063,FIND(",",W2063)+1)+1)+1,999)),MapTable!$A:$A,1,0))),"맵없음",
  ""),
)))))</f>
        <v/>
      </c>
      <c r="AC2063" t="str">
        <f>IF(ISBLANK(AB2063),"",IF(ISERROR(VLOOKUP(AB2063,[3]DropTable!$A:$A,1,0)),"드랍없음",""))</f>
        <v/>
      </c>
      <c r="AE2063" t="str">
        <f>IF(ISBLANK(AD2063),"",IF(ISERROR(VLOOKUP(AD2063,[3]DropTable!$A:$A,1,0)),"드랍없음",""))</f>
        <v/>
      </c>
      <c r="AG2063">
        <v>9.8000000000000007</v>
      </c>
      <c r="AH2063">
        <v>1</v>
      </c>
    </row>
    <row r="2064" spans="1:34" x14ac:dyDescent="0.3">
      <c r="A2064">
        <v>19</v>
      </c>
      <c r="B2064">
        <v>23</v>
      </c>
      <c r="C2064">
        <f>IF(OR($L2064=TRUE,$A2064=0,MOD($A2064,ChapterTable!$S$20)&lt;&gt;0),
MAX(0,INT(($B2064+ChapterTable!$Q$26+VLOOKUP(SUBSTITUTE(C$1,"성장단계","")&amp;"단계오프셋",ChapterTable!$S:$T,2,0))/ChapterTable!$Q$23)),
MAX(0,INT(($B2064+ChapterTable!$S$26+VLOOKUP(SUBSTITUTE(C$1,"성장단계","")&amp;"보스단계오프셋",ChapterTable!$S:$T,2,0))/ChapterTable!$S$23)))</f>
        <v>2</v>
      </c>
      <c r="D2064">
        <f>IF(OR($L2064=TRUE,$A2064=0,MOD($A2064,ChapterTable!$S$20)&lt;&gt;0),
MAX(0,INT(($B2064+ChapterTable!$Q$26+VLOOKUP(SUBSTITUTE(D$1,"성장단계","")&amp;"단계오프셋",ChapterTable!$S:$T,2,0))/ChapterTable!$Q$23)),
MAX(0,INT(($B2064+ChapterTable!$S$26+VLOOKUP(SUBSTITUTE(D$1,"성장단계","")&amp;"보스단계오프셋",ChapterTable!$S:$T,2,0))/ChapterTable!$S$23)))</f>
        <v>2</v>
      </c>
      <c r="E2064" s="1">
        <f ca="1">IF(AND($A2064=0,$B2064=1),
    VLOOKUP(1,ChapterTable!$1:$1048576,MATCH("최종"&amp;SUBSTITUTE(SUBSTITUTE(E$1,"standard",""),"|Float",""),ChapterTable!$1:$1,0),0)*ChapterTable!$Q$17,
  IF(AND($A2064=0,$B2064=0),
    E2065,
  IF($B2064=0,
    VLOOKUP($A2064,ChapterTable!$1:$1048576,MATCH("최종"&amp;SUBSTITUTE(SUBSTITUTE(E$1,"standard",""),"|Float",""),ChapterTable!$1:$1,0),0),
  IF($B2064=1,
    IF($L2064=FALSE,
      VLOOKUP($A2064,ChapterTable!$1:$1048576,MATCH("최종"&amp;SUBSTITUTE(SUBSTITUTE(E$1,"standard",""),"|Float",""),ChapterTable!$1:$1,0),0),
      VLOOKUP($A2064-ChapterTable!$Q$11,ChapterTable!$1:$1048576,MATCH("최종"&amp;SUBSTITUTE(SUBSTITUTE(E$1,"standard",""),"|Float",""),ChapterTable!$1:$1,0),0)*ChapterTable!$Q$14
    ),
  OFFSET(E2064,-$B2064+IF($L2064,1,0),0)*
    (VLOOKUP(SUBSTITUTE(SUBSTITUTE(E$1,"standard",""),"|Float","")&amp;"인게임누적곱배수",ChapterTable!$S:$T,2,0)^C2064
    +VLOOKUP(SUBSTITUTE(SUBSTITUTE(E$1,"standard",""),"|Float","")&amp;"인게임누적합배수",ChapterTable!$S:$T,2,0)*C2064)
  )
  )
  )
)</f>
        <v>256266.45199813842</v>
      </c>
      <c r="F2064" s="1">
        <f ca="1">IF(AND($A2064=0,$B2064=1),
    VLOOKUP(1,ChapterTable!$1:$1048576,MATCH("최종"&amp;SUBSTITUTE(SUBSTITUTE(F$1,"standard",""),"|Float",""),ChapterTable!$1:$1,0),0)*ChapterTable!$Q$17,
  IF(AND($A2064=0,$B2064=0),
    F2065,
  IF($B2064=0,
    VLOOKUP($A2064,ChapterTable!$1:$1048576,MATCH("최종"&amp;SUBSTITUTE(SUBSTITUTE(F$1,"standard",""),"|Float",""),ChapterTable!$1:$1,0),0),
  IF($B2064=1,
    IF($L2064=FALSE,
      VLOOKUP($A2064,ChapterTable!$1:$1048576,MATCH("최종"&amp;SUBSTITUTE(SUBSTITUTE(F$1,"standard",""),"|Float",""),ChapterTable!$1:$1,0),0),
      VLOOKUP($A2064-ChapterTable!$Q$11,ChapterTable!$1:$1048576,MATCH("최종"&amp;SUBSTITUTE(SUBSTITUTE(F$1,"standard",""),"|Float",""),ChapterTable!$1:$1,0),0)*ChapterTable!$Q$14
    ),
  OFFSET(F2064,-$B2064+IF($L2064,1,0),0)*
    (VLOOKUP(SUBSTITUTE(SUBSTITUTE(F$1,"standard",""),"|Float","")&amp;"인게임누적곱배수",ChapterTable!$S:$T,2,0)^D2064
    +VLOOKUP(SUBSTITUTE(SUBSTITUTE(F$1,"standard",""),"|Float","")&amp;"인게임누적합배수",ChapterTable!$S:$T,2,0)*D2064)
  )
  )
  )
)</f>
        <v>117246.08914947508</v>
      </c>
      <c r="G2064" t="s">
        <v>76</v>
      </c>
      <c r="J2064" t="str">
        <f>IF(ISBLANK(I2064),"",
IFERROR(VLOOKUP(I2064,[1]StringTable!$1:$1048576,MATCH([1]StringTable!$B$1,[1]StringTable!$1:$1,0),0),
IFERROR(VLOOKUP(I2064,[1]InApkStringTable!$1:$1048576,MATCH([1]InApkStringTable!$B$1,[1]InApkStringTable!$1:$1,0),0),
"스트링없음")))</f>
        <v/>
      </c>
      <c r="L2064" t="b">
        <v>1</v>
      </c>
      <c r="N2064" t="str">
        <f>IF(ISBLANK(M2064),"",IF(ISERROR(VLOOKUP(M2064,MapTable!$A:$A,1,0)),"맵없음",""))</f>
        <v/>
      </c>
      <c r="O2064">
        <f t="shared" si="129"/>
        <v>3</v>
      </c>
      <c r="Q2064">
        <f t="shared" si="130"/>
        <v>3</v>
      </c>
      <c r="R2064" t="b">
        <f t="shared" ca="1" si="131"/>
        <v>0</v>
      </c>
      <c r="T2064" t="b">
        <f t="shared" ca="1" si="132"/>
        <v>0</v>
      </c>
      <c r="X2064" t="str">
        <f>IF(ISBLANK(W2064),"",
IF(ISERROR(FIND(",",W2064)),
  IF(ISERROR(VLOOKUP(W2064,MapTable!$A:$A,1,0)),"맵없음",
  ""),
IF(ISERROR(FIND(",",W2064,FIND(",",W2064)+1)),
  IF(OR(ISERROR(VLOOKUP(LEFT(W2064,FIND(",",W2064)-1),MapTable!$A:$A,1,0)),ISERROR(VLOOKUP(TRIM(MID(W2064,FIND(",",W2064)+1,999)),MapTable!$A:$A,1,0))),"맵없음",
  ""),
IF(ISERROR(FIND(",",W2064,FIND(",",W2064,FIND(",",W2064)+1)+1)),
  IF(OR(ISERROR(VLOOKUP(LEFT(W2064,FIND(",",W2064)-1),MapTable!$A:$A,1,0)),ISERROR(VLOOKUP(TRIM(MID(W2064,FIND(",",W2064)+1,FIND(",",W2064,FIND(",",W2064)+1)-FIND(",",W2064)-1)),MapTable!$A:$A,1,0)),ISERROR(VLOOKUP(TRIM(MID(W2064,FIND(",",W2064,FIND(",",W2064)+1)+1,999)),MapTable!$A:$A,1,0))),"맵없음",
  ""),
IF(ISERROR(FIND(",",W2064,FIND(",",W2064,FIND(",",W2064,FIND(",",W2064)+1)+1)+1)),
  IF(OR(ISERROR(VLOOKUP(LEFT(W2064,FIND(",",W2064)-1),MapTable!$A:$A,1,0)),ISERROR(VLOOKUP(TRIM(MID(W2064,FIND(",",W2064)+1,FIND(",",W2064,FIND(",",W2064)+1)-FIND(",",W2064)-1)),MapTable!$A:$A,1,0)),ISERROR(VLOOKUP(TRIM(MID(W2064,FIND(",",W2064,FIND(",",W2064)+1)+1,FIND(",",W2064,FIND(",",W2064,FIND(",",W2064)+1)+1)-FIND(",",W2064,FIND(",",W2064)+1)-1)),MapTable!$A:$A,1,0)),ISERROR(VLOOKUP(TRIM(MID(W2064,FIND(",",W2064,FIND(",",W2064,FIND(",",W2064)+1)+1)+1,999)),MapTable!$A:$A,1,0))),"맵없음",
  ""),
)))))</f>
        <v/>
      </c>
      <c r="AC2064" t="str">
        <f>IF(ISBLANK(AB2064),"",IF(ISERROR(VLOOKUP(AB2064,[3]DropTable!$A:$A,1,0)),"드랍없음",""))</f>
        <v/>
      </c>
      <c r="AE2064" t="str">
        <f>IF(ISBLANK(AD2064),"",IF(ISERROR(VLOOKUP(AD2064,[3]DropTable!$A:$A,1,0)),"드랍없음",""))</f>
        <v/>
      </c>
      <c r="AG2064">
        <v>9.8000000000000007</v>
      </c>
      <c r="AH2064">
        <v>1</v>
      </c>
    </row>
    <row r="2065" spans="1:34" x14ac:dyDescent="0.3">
      <c r="A2065">
        <v>19</v>
      </c>
      <c r="B2065">
        <v>24</v>
      </c>
      <c r="C2065">
        <f>IF(OR($L2065=TRUE,$A2065=0,MOD($A2065,ChapterTable!$S$20)&lt;&gt;0),
MAX(0,INT(($B2065+ChapterTable!$Q$26+VLOOKUP(SUBSTITUTE(C$1,"성장단계","")&amp;"단계오프셋",ChapterTable!$S:$T,2,0))/ChapterTable!$Q$23)),
MAX(0,INT(($B2065+ChapterTable!$S$26+VLOOKUP(SUBSTITUTE(C$1,"성장단계","")&amp;"보스단계오프셋",ChapterTable!$S:$T,2,0))/ChapterTable!$S$23)))</f>
        <v>2</v>
      </c>
      <c r="D2065">
        <f>IF(OR($L2065=TRUE,$A2065=0,MOD($A2065,ChapterTable!$S$20)&lt;&gt;0),
MAX(0,INT(($B2065+ChapterTable!$Q$26+VLOOKUP(SUBSTITUTE(D$1,"성장단계","")&amp;"단계오프셋",ChapterTable!$S:$T,2,0))/ChapterTable!$Q$23)),
MAX(0,INT(($B2065+ChapterTable!$S$26+VLOOKUP(SUBSTITUTE(D$1,"성장단계","")&amp;"보스단계오프셋",ChapterTable!$S:$T,2,0))/ChapterTable!$S$23)))</f>
        <v>2</v>
      </c>
      <c r="E2065" s="1">
        <f ca="1">IF(AND($A2065=0,$B2065=1),
    VLOOKUP(1,ChapterTable!$1:$1048576,MATCH("최종"&amp;SUBSTITUTE(SUBSTITUTE(E$1,"standard",""),"|Float",""),ChapterTable!$1:$1,0),0)*ChapterTable!$Q$17,
  IF(AND($A2065=0,$B2065=0),
    E2066,
  IF($B2065=0,
    VLOOKUP($A2065,ChapterTable!$1:$1048576,MATCH("최종"&amp;SUBSTITUTE(SUBSTITUTE(E$1,"standard",""),"|Float",""),ChapterTable!$1:$1,0),0),
  IF($B2065=1,
    IF($L2065=FALSE,
      VLOOKUP($A2065,ChapterTable!$1:$1048576,MATCH("최종"&amp;SUBSTITUTE(SUBSTITUTE(E$1,"standard",""),"|Float",""),ChapterTable!$1:$1,0),0),
      VLOOKUP($A2065-ChapterTable!$Q$11,ChapterTable!$1:$1048576,MATCH("최종"&amp;SUBSTITUTE(SUBSTITUTE(E$1,"standard",""),"|Float",""),ChapterTable!$1:$1,0),0)*ChapterTable!$Q$14
    ),
  OFFSET(E2065,-$B2065+IF($L2065,1,0),0)*
    (VLOOKUP(SUBSTITUTE(SUBSTITUTE(E$1,"standard",""),"|Float","")&amp;"인게임누적곱배수",ChapterTable!$S:$T,2,0)^C2065
    +VLOOKUP(SUBSTITUTE(SUBSTITUTE(E$1,"standard",""),"|Float","")&amp;"인게임누적합배수",ChapterTable!$S:$T,2,0)*C2065)
  )
  )
  )
)</f>
        <v>256266.45199813842</v>
      </c>
      <c r="F2065" s="1">
        <f ca="1">IF(AND($A2065=0,$B2065=1),
    VLOOKUP(1,ChapterTable!$1:$1048576,MATCH("최종"&amp;SUBSTITUTE(SUBSTITUTE(F$1,"standard",""),"|Float",""),ChapterTable!$1:$1,0),0)*ChapterTable!$Q$17,
  IF(AND($A2065=0,$B2065=0),
    F2066,
  IF($B2065=0,
    VLOOKUP($A2065,ChapterTable!$1:$1048576,MATCH("최종"&amp;SUBSTITUTE(SUBSTITUTE(F$1,"standard",""),"|Float",""),ChapterTable!$1:$1,0),0),
  IF($B2065=1,
    IF($L2065=FALSE,
      VLOOKUP($A2065,ChapterTable!$1:$1048576,MATCH("최종"&amp;SUBSTITUTE(SUBSTITUTE(F$1,"standard",""),"|Float",""),ChapterTable!$1:$1,0),0),
      VLOOKUP($A2065-ChapterTable!$Q$11,ChapterTable!$1:$1048576,MATCH("최종"&amp;SUBSTITUTE(SUBSTITUTE(F$1,"standard",""),"|Float",""),ChapterTable!$1:$1,0),0)*ChapterTable!$Q$14
    ),
  OFFSET(F2065,-$B2065+IF($L2065,1,0),0)*
    (VLOOKUP(SUBSTITUTE(SUBSTITUTE(F$1,"standard",""),"|Float","")&amp;"인게임누적곱배수",ChapterTable!$S:$T,2,0)^D2065
    +VLOOKUP(SUBSTITUTE(SUBSTITUTE(F$1,"standard",""),"|Float","")&amp;"인게임누적합배수",ChapterTable!$S:$T,2,0)*D2065)
  )
  )
  )
)</f>
        <v>117246.08914947508</v>
      </c>
      <c r="G2065" t="s">
        <v>76</v>
      </c>
      <c r="J2065" t="str">
        <f>IF(ISBLANK(I2065),"",
IFERROR(VLOOKUP(I2065,[1]StringTable!$1:$1048576,MATCH([1]StringTable!$B$1,[1]StringTable!$1:$1,0),0),
IFERROR(VLOOKUP(I2065,[1]InApkStringTable!$1:$1048576,MATCH([1]InApkStringTable!$B$1,[1]InApkStringTable!$1:$1,0),0),
"스트링없음")))</f>
        <v/>
      </c>
      <c r="L2065" t="b">
        <v>1</v>
      </c>
      <c r="N2065" t="str">
        <f>IF(ISBLANK(M2065),"",IF(ISERROR(VLOOKUP(M2065,MapTable!$A:$A,1,0)),"맵없음",""))</f>
        <v/>
      </c>
      <c r="O2065">
        <f t="shared" si="129"/>
        <v>3</v>
      </c>
      <c r="Q2065">
        <f t="shared" si="130"/>
        <v>3</v>
      </c>
      <c r="R2065" t="b">
        <f t="shared" ca="1" si="131"/>
        <v>0</v>
      </c>
      <c r="T2065" t="b">
        <f t="shared" ca="1" si="132"/>
        <v>0</v>
      </c>
      <c r="X2065" t="str">
        <f>IF(ISBLANK(W2065),"",
IF(ISERROR(FIND(",",W2065)),
  IF(ISERROR(VLOOKUP(W2065,MapTable!$A:$A,1,0)),"맵없음",
  ""),
IF(ISERROR(FIND(",",W2065,FIND(",",W2065)+1)),
  IF(OR(ISERROR(VLOOKUP(LEFT(W2065,FIND(",",W2065)-1),MapTable!$A:$A,1,0)),ISERROR(VLOOKUP(TRIM(MID(W2065,FIND(",",W2065)+1,999)),MapTable!$A:$A,1,0))),"맵없음",
  ""),
IF(ISERROR(FIND(",",W2065,FIND(",",W2065,FIND(",",W2065)+1)+1)),
  IF(OR(ISERROR(VLOOKUP(LEFT(W2065,FIND(",",W2065)-1),MapTable!$A:$A,1,0)),ISERROR(VLOOKUP(TRIM(MID(W2065,FIND(",",W2065)+1,FIND(",",W2065,FIND(",",W2065)+1)-FIND(",",W2065)-1)),MapTable!$A:$A,1,0)),ISERROR(VLOOKUP(TRIM(MID(W2065,FIND(",",W2065,FIND(",",W2065)+1)+1,999)),MapTable!$A:$A,1,0))),"맵없음",
  ""),
IF(ISERROR(FIND(",",W2065,FIND(",",W2065,FIND(",",W2065,FIND(",",W2065)+1)+1)+1)),
  IF(OR(ISERROR(VLOOKUP(LEFT(W2065,FIND(",",W2065)-1),MapTable!$A:$A,1,0)),ISERROR(VLOOKUP(TRIM(MID(W2065,FIND(",",W2065)+1,FIND(",",W2065,FIND(",",W2065)+1)-FIND(",",W2065)-1)),MapTable!$A:$A,1,0)),ISERROR(VLOOKUP(TRIM(MID(W2065,FIND(",",W2065,FIND(",",W2065)+1)+1,FIND(",",W2065,FIND(",",W2065,FIND(",",W2065)+1)+1)-FIND(",",W2065,FIND(",",W2065)+1)-1)),MapTable!$A:$A,1,0)),ISERROR(VLOOKUP(TRIM(MID(W2065,FIND(",",W2065,FIND(",",W2065,FIND(",",W2065)+1)+1)+1,999)),MapTable!$A:$A,1,0))),"맵없음",
  ""),
)))))</f>
        <v/>
      </c>
      <c r="AC2065" t="str">
        <f>IF(ISBLANK(AB2065),"",IF(ISERROR(VLOOKUP(AB2065,[3]DropTable!$A:$A,1,0)),"드랍없음",""))</f>
        <v/>
      </c>
      <c r="AE2065" t="str">
        <f>IF(ISBLANK(AD2065),"",IF(ISERROR(VLOOKUP(AD2065,[3]DropTable!$A:$A,1,0)),"드랍없음",""))</f>
        <v/>
      </c>
      <c r="AG2065">
        <v>9.8000000000000007</v>
      </c>
      <c r="AH2065">
        <v>1</v>
      </c>
    </row>
    <row r="2066" spans="1:34" x14ac:dyDescent="0.3">
      <c r="A2066">
        <v>19</v>
      </c>
      <c r="B2066">
        <v>25</v>
      </c>
      <c r="C2066">
        <f>IF(OR($L2066=TRUE,$A2066=0,MOD($A2066,ChapterTable!$S$20)&lt;&gt;0),
MAX(0,INT(($B2066+ChapterTable!$Q$26+VLOOKUP(SUBSTITUTE(C$1,"성장단계","")&amp;"단계오프셋",ChapterTable!$S:$T,2,0))/ChapterTable!$Q$23)),
MAX(0,INT(($B2066+ChapterTable!$S$26+VLOOKUP(SUBSTITUTE(C$1,"성장단계","")&amp;"보스단계오프셋",ChapterTable!$S:$T,2,0))/ChapterTable!$S$23)))</f>
        <v>2</v>
      </c>
      <c r="D2066">
        <f>IF(OR($L2066=TRUE,$A2066=0,MOD($A2066,ChapterTable!$S$20)&lt;&gt;0),
MAX(0,INT(($B2066+ChapterTable!$Q$26+VLOOKUP(SUBSTITUTE(D$1,"성장단계","")&amp;"단계오프셋",ChapterTable!$S:$T,2,0))/ChapterTable!$Q$23)),
MAX(0,INT(($B2066+ChapterTable!$S$26+VLOOKUP(SUBSTITUTE(D$1,"성장단계","")&amp;"보스단계오프셋",ChapterTable!$S:$T,2,0))/ChapterTable!$S$23)))</f>
        <v>2</v>
      </c>
      <c r="E2066" s="1">
        <f ca="1">IF(AND($A2066=0,$B2066=1),
    VLOOKUP(1,ChapterTable!$1:$1048576,MATCH("최종"&amp;SUBSTITUTE(SUBSTITUTE(E$1,"standard",""),"|Float",""),ChapterTable!$1:$1,0),0)*ChapterTable!$Q$17,
  IF(AND($A2066=0,$B2066=0),
    E2067,
  IF($B2066=0,
    VLOOKUP($A2066,ChapterTable!$1:$1048576,MATCH("최종"&amp;SUBSTITUTE(SUBSTITUTE(E$1,"standard",""),"|Float",""),ChapterTable!$1:$1,0),0),
  IF($B2066=1,
    IF($L2066=FALSE,
      VLOOKUP($A2066,ChapterTable!$1:$1048576,MATCH("최종"&amp;SUBSTITUTE(SUBSTITUTE(E$1,"standard",""),"|Float",""),ChapterTable!$1:$1,0),0),
      VLOOKUP($A2066-ChapterTable!$Q$11,ChapterTable!$1:$1048576,MATCH("최종"&amp;SUBSTITUTE(SUBSTITUTE(E$1,"standard",""),"|Float",""),ChapterTable!$1:$1,0),0)*ChapterTable!$Q$14
    ),
  OFFSET(E2066,-$B2066+IF($L2066,1,0),0)*
    (VLOOKUP(SUBSTITUTE(SUBSTITUTE(E$1,"standard",""),"|Float","")&amp;"인게임누적곱배수",ChapterTable!$S:$T,2,0)^C2066
    +VLOOKUP(SUBSTITUTE(SUBSTITUTE(E$1,"standard",""),"|Float","")&amp;"인게임누적합배수",ChapterTable!$S:$T,2,0)*C2066)
  )
  )
  )
)</f>
        <v>256266.45199813842</v>
      </c>
      <c r="F2066" s="1">
        <f ca="1">IF(AND($A2066=0,$B2066=1),
    VLOOKUP(1,ChapterTable!$1:$1048576,MATCH("최종"&amp;SUBSTITUTE(SUBSTITUTE(F$1,"standard",""),"|Float",""),ChapterTable!$1:$1,0),0)*ChapterTable!$Q$17,
  IF(AND($A2066=0,$B2066=0),
    F2067,
  IF($B2066=0,
    VLOOKUP($A2066,ChapterTable!$1:$1048576,MATCH("최종"&amp;SUBSTITUTE(SUBSTITUTE(F$1,"standard",""),"|Float",""),ChapterTable!$1:$1,0),0),
  IF($B2066=1,
    IF($L2066=FALSE,
      VLOOKUP($A2066,ChapterTable!$1:$1048576,MATCH("최종"&amp;SUBSTITUTE(SUBSTITUTE(F$1,"standard",""),"|Float",""),ChapterTable!$1:$1,0),0),
      VLOOKUP($A2066-ChapterTable!$Q$11,ChapterTable!$1:$1048576,MATCH("최종"&amp;SUBSTITUTE(SUBSTITUTE(F$1,"standard",""),"|Float",""),ChapterTable!$1:$1,0),0)*ChapterTable!$Q$14
    ),
  OFFSET(F2066,-$B2066+IF($L2066,1,0),0)*
    (VLOOKUP(SUBSTITUTE(SUBSTITUTE(F$1,"standard",""),"|Float","")&amp;"인게임누적곱배수",ChapterTable!$S:$T,2,0)^D2066
    +VLOOKUP(SUBSTITUTE(SUBSTITUTE(F$1,"standard",""),"|Float","")&amp;"인게임누적합배수",ChapterTable!$S:$T,2,0)*D2066)
  )
  )
  )
)</f>
        <v>117246.08914947508</v>
      </c>
      <c r="G2066" t="s">
        <v>76</v>
      </c>
      <c r="J2066" t="str">
        <f>IF(ISBLANK(I2066),"",
IFERROR(VLOOKUP(I2066,[1]StringTable!$1:$1048576,MATCH([1]StringTable!$B$1,[1]StringTable!$1:$1,0),0),
IFERROR(VLOOKUP(I2066,[1]InApkStringTable!$1:$1048576,MATCH([1]InApkStringTable!$B$1,[1]InApkStringTable!$1:$1,0),0),
"스트링없음")))</f>
        <v/>
      </c>
      <c r="L2066" t="b">
        <v>1</v>
      </c>
      <c r="N2066" t="str">
        <f>IF(ISBLANK(M2066),"",IF(ISERROR(VLOOKUP(M2066,MapTable!$A:$A,1,0)),"맵없음",""))</f>
        <v/>
      </c>
      <c r="O2066">
        <f t="shared" si="129"/>
        <v>11</v>
      </c>
      <c r="Q2066">
        <f t="shared" si="130"/>
        <v>11</v>
      </c>
      <c r="R2066" t="b">
        <f t="shared" ca="1" si="131"/>
        <v>0</v>
      </c>
      <c r="T2066" t="b">
        <f t="shared" ca="1" si="132"/>
        <v>0</v>
      </c>
      <c r="X2066" t="str">
        <f>IF(ISBLANK(W2066),"",
IF(ISERROR(FIND(",",W2066)),
  IF(ISERROR(VLOOKUP(W2066,MapTable!$A:$A,1,0)),"맵없음",
  ""),
IF(ISERROR(FIND(",",W2066,FIND(",",W2066)+1)),
  IF(OR(ISERROR(VLOOKUP(LEFT(W2066,FIND(",",W2066)-1),MapTable!$A:$A,1,0)),ISERROR(VLOOKUP(TRIM(MID(W2066,FIND(",",W2066)+1,999)),MapTable!$A:$A,1,0))),"맵없음",
  ""),
IF(ISERROR(FIND(",",W2066,FIND(",",W2066,FIND(",",W2066)+1)+1)),
  IF(OR(ISERROR(VLOOKUP(LEFT(W2066,FIND(",",W2066)-1),MapTable!$A:$A,1,0)),ISERROR(VLOOKUP(TRIM(MID(W2066,FIND(",",W2066)+1,FIND(",",W2066,FIND(",",W2066)+1)-FIND(",",W2066)-1)),MapTable!$A:$A,1,0)),ISERROR(VLOOKUP(TRIM(MID(W2066,FIND(",",W2066,FIND(",",W2066)+1)+1,999)),MapTable!$A:$A,1,0))),"맵없음",
  ""),
IF(ISERROR(FIND(",",W2066,FIND(",",W2066,FIND(",",W2066,FIND(",",W2066)+1)+1)+1)),
  IF(OR(ISERROR(VLOOKUP(LEFT(W2066,FIND(",",W2066)-1),MapTable!$A:$A,1,0)),ISERROR(VLOOKUP(TRIM(MID(W2066,FIND(",",W2066)+1,FIND(",",W2066,FIND(",",W2066)+1)-FIND(",",W2066)-1)),MapTable!$A:$A,1,0)),ISERROR(VLOOKUP(TRIM(MID(W2066,FIND(",",W2066,FIND(",",W2066)+1)+1,FIND(",",W2066,FIND(",",W2066,FIND(",",W2066)+1)+1)-FIND(",",W2066,FIND(",",W2066)+1)-1)),MapTable!$A:$A,1,0)),ISERROR(VLOOKUP(TRIM(MID(W2066,FIND(",",W2066,FIND(",",W2066,FIND(",",W2066)+1)+1)+1,999)),MapTable!$A:$A,1,0))),"맵없음",
  ""),
)))))</f>
        <v/>
      </c>
      <c r="AC2066" t="str">
        <f>IF(ISBLANK(AB2066),"",IF(ISERROR(VLOOKUP(AB2066,[3]DropTable!$A:$A,1,0)),"드랍없음",""))</f>
        <v/>
      </c>
      <c r="AE2066" t="str">
        <f>IF(ISBLANK(AD2066),"",IF(ISERROR(VLOOKUP(AD2066,[3]DropTable!$A:$A,1,0)),"드랍없음",""))</f>
        <v/>
      </c>
      <c r="AG2066">
        <v>9.8000000000000007</v>
      </c>
      <c r="AH2066">
        <v>1</v>
      </c>
    </row>
    <row r="2067" spans="1:34" x14ac:dyDescent="0.3">
      <c r="A2067">
        <v>19</v>
      </c>
      <c r="B2067">
        <v>26</v>
      </c>
      <c r="C2067">
        <f>IF(OR($L2067=TRUE,$A2067=0,MOD($A2067,ChapterTable!$S$20)&lt;&gt;0),
MAX(0,INT(($B2067+ChapterTable!$Q$26+VLOOKUP(SUBSTITUTE(C$1,"성장단계","")&amp;"단계오프셋",ChapterTable!$S:$T,2,0))/ChapterTable!$Q$23)),
MAX(0,INT(($B2067+ChapterTable!$S$26+VLOOKUP(SUBSTITUTE(C$1,"성장단계","")&amp;"보스단계오프셋",ChapterTable!$S:$T,2,0))/ChapterTable!$S$23)))</f>
        <v>3</v>
      </c>
      <c r="D2067">
        <f>IF(OR($L2067=TRUE,$A2067=0,MOD($A2067,ChapterTable!$S$20)&lt;&gt;0),
MAX(0,INT(($B2067+ChapterTable!$Q$26+VLOOKUP(SUBSTITUTE(D$1,"성장단계","")&amp;"단계오프셋",ChapterTable!$S:$T,2,0))/ChapterTable!$Q$23)),
MAX(0,INT(($B2067+ChapterTable!$S$26+VLOOKUP(SUBSTITUTE(D$1,"성장단계","")&amp;"보스단계오프셋",ChapterTable!$S:$T,2,0))/ChapterTable!$S$23)))</f>
        <v>2</v>
      </c>
      <c r="E2067" s="1">
        <f ca="1">IF(AND($A2067=0,$B2067=1),
    VLOOKUP(1,ChapterTable!$1:$1048576,MATCH("최종"&amp;SUBSTITUTE(SUBSTITUTE(E$1,"standard",""),"|Float",""),ChapterTable!$1:$1,0),0)*ChapterTable!$Q$17,
  IF(AND($A2067=0,$B2067=0),
    E2068,
  IF($B2067=0,
    VLOOKUP($A2067,ChapterTable!$1:$1048576,MATCH("최종"&amp;SUBSTITUTE(SUBSTITUTE(E$1,"standard",""),"|Float",""),ChapterTable!$1:$1,0),0),
  IF($B2067=1,
    IF($L2067=FALSE,
      VLOOKUP($A2067,ChapterTable!$1:$1048576,MATCH("최종"&amp;SUBSTITUTE(SUBSTITUTE(E$1,"standard",""),"|Float",""),ChapterTable!$1:$1,0),0),
      VLOOKUP($A2067-ChapterTable!$Q$11,ChapterTable!$1:$1048576,MATCH("최종"&amp;SUBSTITUTE(SUBSTITUTE(E$1,"standard",""),"|Float",""),ChapterTable!$1:$1,0),0)*ChapterTable!$Q$14
    ),
  OFFSET(E2067,-$B2067+IF($L2067,1,0),0)*
    (VLOOKUP(SUBSTITUTE(SUBSTITUTE(E$1,"standard",""),"|Float","")&amp;"인게임누적곱배수",ChapterTable!$S:$T,2,0)^C2067
    +VLOOKUP(SUBSTITUTE(SUBSTITUTE(E$1,"standard",""),"|Float","")&amp;"인게임누적합배수",ChapterTable!$S:$T,2,0)*C2067)
  )
  )
  )
)</f>
        <v>309027.1921154022</v>
      </c>
      <c r="F2067" s="1">
        <f ca="1">IF(AND($A2067=0,$B2067=1),
    VLOOKUP(1,ChapterTable!$1:$1048576,MATCH("최종"&amp;SUBSTITUTE(SUBSTITUTE(F$1,"standard",""),"|Float",""),ChapterTable!$1:$1,0),0)*ChapterTable!$Q$17,
  IF(AND($A2067=0,$B2067=0),
    F2068,
  IF($B2067=0,
    VLOOKUP($A2067,ChapterTable!$1:$1048576,MATCH("최종"&amp;SUBSTITUTE(SUBSTITUTE(F$1,"standard",""),"|Float",""),ChapterTable!$1:$1,0),0),
  IF($B2067=1,
    IF($L2067=FALSE,
      VLOOKUP($A2067,ChapterTable!$1:$1048576,MATCH("최종"&amp;SUBSTITUTE(SUBSTITUTE(F$1,"standard",""),"|Float",""),ChapterTable!$1:$1,0),0),
      VLOOKUP($A2067-ChapterTable!$Q$11,ChapterTable!$1:$1048576,MATCH("최종"&amp;SUBSTITUTE(SUBSTITUTE(F$1,"standard",""),"|Float",""),ChapterTable!$1:$1,0),0)*ChapterTable!$Q$14
    ),
  OFFSET(F2067,-$B2067+IF($L2067,1,0),0)*
    (VLOOKUP(SUBSTITUTE(SUBSTITUTE(F$1,"standard",""),"|Float","")&amp;"인게임누적곱배수",ChapterTable!$S:$T,2,0)^D2067
    +VLOOKUP(SUBSTITUTE(SUBSTITUTE(F$1,"standard",""),"|Float","")&amp;"인게임누적합배수",ChapterTable!$S:$T,2,0)*D2067)
  )
  )
  )
)</f>
        <v>117246.08914947508</v>
      </c>
      <c r="G2067" t="s">
        <v>76</v>
      </c>
      <c r="J2067" t="str">
        <f>IF(ISBLANK(I2067),"",
IFERROR(VLOOKUP(I2067,[1]StringTable!$1:$1048576,MATCH([1]StringTable!$B$1,[1]StringTable!$1:$1,0),0),
IFERROR(VLOOKUP(I2067,[1]InApkStringTable!$1:$1048576,MATCH([1]InApkStringTable!$B$1,[1]InApkStringTable!$1:$1,0),0),
"스트링없음")))</f>
        <v/>
      </c>
      <c r="L2067" t="b">
        <v>1</v>
      </c>
      <c r="N2067" t="str">
        <f>IF(ISBLANK(M2067),"",IF(ISERROR(VLOOKUP(M2067,MapTable!$A:$A,1,0)),"맵없음",""))</f>
        <v/>
      </c>
      <c r="O2067">
        <f t="shared" si="129"/>
        <v>3</v>
      </c>
      <c r="Q2067">
        <f t="shared" si="130"/>
        <v>3</v>
      </c>
      <c r="R2067" t="b">
        <f t="shared" ca="1" si="131"/>
        <v>0</v>
      </c>
      <c r="T2067" t="b">
        <f t="shared" ca="1" si="132"/>
        <v>0</v>
      </c>
      <c r="X2067" t="str">
        <f>IF(ISBLANK(W2067),"",
IF(ISERROR(FIND(",",W2067)),
  IF(ISERROR(VLOOKUP(W2067,MapTable!$A:$A,1,0)),"맵없음",
  ""),
IF(ISERROR(FIND(",",W2067,FIND(",",W2067)+1)),
  IF(OR(ISERROR(VLOOKUP(LEFT(W2067,FIND(",",W2067)-1),MapTable!$A:$A,1,0)),ISERROR(VLOOKUP(TRIM(MID(W2067,FIND(",",W2067)+1,999)),MapTable!$A:$A,1,0))),"맵없음",
  ""),
IF(ISERROR(FIND(",",W2067,FIND(",",W2067,FIND(",",W2067)+1)+1)),
  IF(OR(ISERROR(VLOOKUP(LEFT(W2067,FIND(",",W2067)-1),MapTable!$A:$A,1,0)),ISERROR(VLOOKUP(TRIM(MID(W2067,FIND(",",W2067)+1,FIND(",",W2067,FIND(",",W2067)+1)-FIND(",",W2067)-1)),MapTable!$A:$A,1,0)),ISERROR(VLOOKUP(TRIM(MID(W2067,FIND(",",W2067,FIND(",",W2067)+1)+1,999)),MapTable!$A:$A,1,0))),"맵없음",
  ""),
IF(ISERROR(FIND(",",W2067,FIND(",",W2067,FIND(",",W2067,FIND(",",W2067)+1)+1)+1)),
  IF(OR(ISERROR(VLOOKUP(LEFT(W2067,FIND(",",W2067)-1),MapTable!$A:$A,1,0)),ISERROR(VLOOKUP(TRIM(MID(W2067,FIND(",",W2067)+1,FIND(",",W2067,FIND(",",W2067)+1)-FIND(",",W2067)-1)),MapTable!$A:$A,1,0)),ISERROR(VLOOKUP(TRIM(MID(W2067,FIND(",",W2067,FIND(",",W2067)+1)+1,FIND(",",W2067,FIND(",",W2067,FIND(",",W2067)+1)+1)-FIND(",",W2067,FIND(",",W2067)+1)-1)),MapTable!$A:$A,1,0)),ISERROR(VLOOKUP(TRIM(MID(W2067,FIND(",",W2067,FIND(",",W2067,FIND(",",W2067)+1)+1)+1,999)),MapTable!$A:$A,1,0))),"맵없음",
  ""),
)))))</f>
        <v/>
      </c>
      <c r="AC2067" t="str">
        <f>IF(ISBLANK(AB2067),"",IF(ISERROR(VLOOKUP(AB2067,[3]DropTable!$A:$A,1,0)),"드랍없음",""))</f>
        <v/>
      </c>
      <c r="AE2067" t="str">
        <f>IF(ISBLANK(AD2067),"",IF(ISERROR(VLOOKUP(AD2067,[3]DropTable!$A:$A,1,0)),"드랍없음",""))</f>
        <v/>
      </c>
      <c r="AG2067">
        <v>9.8000000000000007</v>
      </c>
      <c r="AH2067">
        <v>1</v>
      </c>
    </row>
    <row r="2068" spans="1:34" x14ac:dyDescent="0.3">
      <c r="A2068">
        <v>19</v>
      </c>
      <c r="B2068">
        <v>27</v>
      </c>
      <c r="C2068">
        <f>IF(OR($L2068=TRUE,$A2068=0,MOD($A2068,ChapterTable!$S$20)&lt;&gt;0),
MAX(0,INT(($B2068+ChapterTable!$Q$26+VLOOKUP(SUBSTITUTE(C$1,"성장단계","")&amp;"단계오프셋",ChapterTable!$S:$T,2,0))/ChapterTable!$Q$23)),
MAX(0,INT(($B2068+ChapterTable!$S$26+VLOOKUP(SUBSTITUTE(C$1,"성장단계","")&amp;"보스단계오프셋",ChapterTable!$S:$T,2,0))/ChapterTable!$S$23)))</f>
        <v>3</v>
      </c>
      <c r="D2068">
        <f>IF(OR($L2068=TRUE,$A2068=0,MOD($A2068,ChapterTable!$S$20)&lt;&gt;0),
MAX(0,INT(($B2068+ChapterTable!$Q$26+VLOOKUP(SUBSTITUTE(D$1,"성장단계","")&amp;"단계오프셋",ChapterTable!$S:$T,2,0))/ChapterTable!$Q$23)),
MAX(0,INT(($B2068+ChapterTable!$S$26+VLOOKUP(SUBSTITUTE(D$1,"성장단계","")&amp;"보스단계오프셋",ChapterTable!$S:$T,2,0))/ChapterTable!$S$23)))</f>
        <v>2</v>
      </c>
      <c r="E2068" s="1">
        <f ca="1">IF(AND($A2068=0,$B2068=1),
    VLOOKUP(1,ChapterTable!$1:$1048576,MATCH("최종"&amp;SUBSTITUTE(SUBSTITUTE(E$1,"standard",""),"|Float",""),ChapterTable!$1:$1,0),0)*ChapterTable!$Q$17,
  IF(AND($A2068=0,$B2068=0),
    E2069,
  IF($B2068=0,
    VLOOKUP($A2068,ChapterTable!$1:$1048576,MATCH("최종"&amp;SUBSTITUTE(SUBSTITUTE(E$1,"standard",""),"|Float",""),ChapterTable!$1:$1,0),0),
  IF($B2068=1,
    IF($L2068=FALSE,
      VLOOKUP($A2068,ChapterTable!$1:$1048576,MATCH("최종"&amp;SUBSTITUTE(SUBSTITUTE(E$1,"standard",""),"|Float",""),ChapterTable!$1:$1,0),0),
      VLOOKUP($A2068-ChapterTable!$Q$11,ChapterTable!$1:$1048576,MATCH("최종"&amp;SUBSTITUTE(SUBSTITUTE(E$1,"standard",""),"|Float",""),ChapterTable!$1:$1,0),0)*ChapterTable!$Q$14
    ),
  OFFSET(E2068,-$B2068+IF($L2068,1,0),0)*
    (VLOOKUP(SUBSTITUTE(SUBSTITUTE(E$1,"standard",""),"|Float","")&amp;"인게임누적곱배수",ChapterTable!$S:$T,2,0)^C2068
    +VLOOKUP(SUBSTITUTE(SUBSTITUTE(E$1,"standard",""),"|Float","")&amp;"인게임누적합배수",ChapterTable!$S:$T,2,0)*C2068)
  )
  )
  )
)</f>
        <v>309027.1921154022</v>
      </c>
      <c r="F2068" s="1">
        <f ca="1">IF(AND($A2068=0,$B2068=1),
    VLOOKUP(1,ChapterTable!$1:$1048576,MATCH("최종"&amp;SUBSTITUTE(SUBSTITUTE(F$1,"standard",""),"|Float",""),ChapterTable!$1:$1,0),0)*ChapterTable!$Q$17,
  IF(AND($A2068=0,$B2068=0),
    F2069,
  IF($B2068=0,
    VLOOKUP($A2068,ChapterTable!$1:$1048576,MATCH("최종"&amp;SUBSTITUTE(SUBSTITUTE(F$1,"standard",""),"|Float",""),ChapterTable!$1:$1,0),0),
  IF($B2068=1,
    IF($L2068=FALSE,
      VLOOKUP($A2068,ChapterTable!$1:$1048576,MATCH("최종"&amp;SUBSTITUTE(SUBSTITUTE(F$1,"standard",""),"|Float",""),ChapterTable!$1:$1,0),0),
      VLOOKUP($A2068-ChapterTable!$Q$11,ChapterTable!$1:$1048576,MATCH("최종"&amp;SUBSTITUTE(SUBSTITUTE(F$1,"standard",""),"|Float",""),ChapterTable!$1:$1,0),0)*ChapterTable!$Q$14
    ),
  OFFSET(F2068,-$B2068+IF($L2068,1,0),0)*
    (VLOOKUP(SUBSTITUTE(SUBSTITUTE(F$1,"standard",""),"|Float","")&amp;"인게임누적곱배수",ChapterTable!$S:$T,2,0)^D2068
    +VLOOKUP(SUBSTITUTE(SUBSTITUTE(F$1,"standard",""),"|Float","")&amp;"인게임누적합배수",ChapterTable!$S:$T,2,0)*D2068)
  )
  )
  )
)</f>
        <v>117246.08914947508</v>
      </c>
      <c r="G2068" t="s">
        <v>76</v>
      </c>
      <c r="J2068" t="str">
        <f>IF(ISBLANK(I2068),"",
IFERROR(VLOOKUP(I2068,[1]StringTable!$1:$1048576,MATCH([1]StringTable!$B$1,[1]StringTable!$1:$1,0),0),
IFERROR(VLOOKUP(I2068,[1]InApkStringTable!$1:$1048576,MATCH([1]InApkStringTable!$B$1,[1]InApkStringTable!$1:$1,0),0),
"스트링없음")))</f>
        <v/>
      </c>
      <c r="L2068" t="b">
        <v>1</v>
      </c>
      <c r="N2068" t="str">
        <f>IF(ISBLANK(M2068),"",IF(ISERROR(VLOOKUP(M2068,MapTable!$A:$A,1,0)),"맵없음",""))</f>
        <v/>
      </c>
      <c r="O2068">
        <f t="shared" si="129"/>
        <v>3</v>
      </c>
      <c r="Q2068">
        <f t="shared" si="130"/>
        <v>3</v>
      </c>
      <c r="R2068" t="b">
        <f t="shared" ca="1" si="131"/>
        <v>0</v>
      </c>
      <c r="T2068" t="b">
        <f t="shared" ca="1" si="132"/>
        <v>0</v>
      </c>
      <c r="X2068" t="str">
        <f>IF(ISBLANK(W2068),"",
IF(ISERROR(FIND(",",W2068)),
  IF(ISERROR(VLOOKUP(W2068,MapTable!$A:$A,1,0)),"맵없음",
  ""),
IF(ISERROR(FIND(",",W2068,FIND(",",W2068)+1)),
  IF(OR(ISERROR(VLOOKUP(LEFT(W2068,FIND(",",W2068)-1),MapTable!$A:$A,1,0)),ISERROR(VLOOKUP(TRIM(MID(W2068,FIND(",",W2068)+1,999)),MapTable!$A:$A,1,0))),"맵없음",
  ""),
IF(ISERROR(FIND(",",W2068,FIND(",",W2068,FIND(",",W2068)+1)+1)),
  IF(OR(ISERROR(VLOOKUP(LEFT(W2068,FIND(",",W2068)-1),MapTable!$A:$A,1,0)),ISERROR(VLOOKUP(TRIM(MID(W2068,FIND(",",W2068)+1,FIND(",",W2068,FIND(",",W2068)+1)-FIND(",",W2068)-1)),MapTable!$A:$A,1,0)),ISERROR(VLOOKUP(TRIM(MID(W2068,FIND(",",W2068,FIND(",",W2068)+1)+1,999)),MapTable!$A:$A,1,0))),"맵없음",
  ""),
IF(ISERROR(FIND(",",W2068,FIND(",",W2068,FIND(",",W2068,FIND(",",W2068)+1)+1)+1)),
  IF(OR(ISERROR(VLOOKUP(LEFT(W2068,FIND(",",W2068)-1),MapTable!$A:$A,1,0)),ISERROR(VLOOKUP(TRIM(MID(W2068,FIND(",",W2068)+1,FIND(",",W2068,FIND(",",W2068)+1)-FIND(",",W2068)-1)),MapTable!$A:$A,1,0)),ISERROR(VLOOKUP(TRIM(MID(W2068,FIND(",",W2068,FIND(",",W2068)+1)+1,FIND(",",W2068,FIND(",",W2068,FIND(",",W2068)+1)+1)-FIND(",",W2068,FIND(",",W2068)+1)-1)),MapTable!$A:$A,1,0)),ISERROR(VLOOKUP(TRIM(MID(W2068,FIND(",",W2068,FIND(",",W2068,FIND(",",W2068)+1)+1)+1,999)),MapTable!$A:$A,1,0))),"맵없음",
  ""),
)))))</f>
        <v/>
      </c>
      <c r="AC2068" t="str">
        <f>IF(ISBLANK(AB2068),"",IF(ISERROR(VLOOKUP(AB2068,[3]DropTable!$A:$A,1,0)),"드랍없음",""))</f>
        <v/>
      </c>
      <c r="AE2068" t="str">
        <f>IF(ISBLANK(AD2068),"",IF(ISERROR(VLOOKUP(AD2068,[3]DropTable!$A:$A,1,0)),"드랍없음",""))</f>
        <v/>
      </c>
      <c r="AG2068">
        <v>9.8000000000000007</v>
      </c>
      <c r="AH2068">
        <v>1</v>
      </c>
    </row>
    <row r="2069" spans="1:34" x14ac:dyDescent="0.3">
      <c r="A2069">
        <v>19</v>
      </c>
      <c r="B2069">
        <v>28</v>
      </c>
      <c r="C2069">
        <f>IF(OR($L2069=TRUE,$A2069=0,MOD($A2069,ChapterTable!$S$20)&lt;&gt;0),
MAX(0,INT(($B2069+ChapterTable!$Q$26+VLOOKUP(SUBSTITUTE(C$1,"성장단계","")&amp;"단계오프셋",ChapterTable!$S:$T,2,0))/ChapterTable!$Q$23)),
MAX(0,INT(($B2069+ChapterTable!$S$26+VLOOKUP(SUBSTITUTE(C$1,"성장단계","")&amp;"보스단계오프셋",ChapterTable!$S:$T,2,0))/ChapterTable!$S$23)))</f>
        <v>3</v>
      </c>
      <c r="D2069">
        <f>IF(OR($L2069=TRUE,$A2069=0,MOD($A2069,ChapterTable!$S$20)&lt;&gt;0),
MAX(0,INT(($B2069+ChapterTable!$Q$26+VLOOKUP(SUBSTITUTE(D$1,"성장단계","")&amp;"단계오프셋",ChapterTable!$S:$T,2,0))/ChapterTable!$Q$23)),
MAX(0,INT(($B2069+ChapterTable!$S$26+VLOOKUP(SUBSTITUTE(D$1,"성장단계","")&amp;"보스단계오프셋",ChapterTable!$S:$T,2,0))/ChapterTable!$S$23)))</f>
        <v>2</v>
      </c>
      <c r="E2069" s="1">
        <f ca="1">IF(AND($A2069=0,$B2069=1),
    VLOOKUP(1,ChapterTable!$1:$1048576,MATCH("최종"&amp;SUBSTITUTE(SUBSTITUTE(E$1,"standard",""),"|Float",""),ChapterTable!$1:$1,0),0)*ChapterTable!$Q$17,
  IF(AND($A2069=0,$B2069=0),
    E2070,
  IF($B2069=0,
    VLOOKUP($A2069,ChapterTable!$1:$1048576,MATCH("최종"&amp;SUBSTITUTE(SUBSTITUTE(E$1,"standard",""),"|Float",""),ChapterTable!$1:$1,0),0),
  IF($B2069=1,
    IF($L2069=FALSE,
      VLOOKUP($A2069,ChapterTable!$1:$1048576,MATCH("최종"&amp;SUBSTITUTE(SUBSTITUTE(E$1,"standard",""),"|Float",""),ChapterTable!$1:$1,0),0),
      VLOOKUP($A2069-ChapterTable!$Q$11,ChapterTable!$1:$1048576,MATCH("최종"&amp;SUBSTITUTE(SUBSTITUTE(E$1,"standard",""),"|Float",""),ChapterTable!$1:$1,0),0)*ChapterTable!$Q$14
    ),
  OFFSET(E2069,-$B2069+IF($L2069,1,0),0)*
    (VLOOKUP(SUBSTITUTE(SUBSTITUTE(E$1,"standard",""),"|Float","")&amp;"인게임누적곱배수",ChapterTable!$S:$T,2,0)^C2069
    +VLOOKUP(SUBSTITUTE(SUBSTITUTE(E$1,"standard",""),"|Float","")&amp;"인게임누적합배수",ChapterTable!$S:$T,2,0)*C2069)
  )
  )
  )
)</f>
        <v>309027.1921154022</v>
      </c>
      <c r="F2069" s="1">
        <f ca="1">IF(AND($A2069=0,$B2069=1),
    VLOOKUP(1,ChapterTable!$1:$1048576,MATCH("최종"&amp;SUBSTITUTE(SUBSTITUTE(F$1,"standard",""),"|Float",""),ChapterTable!$1:$1,0),0)*ChapterTable!$Q$17,
  IF(AND($A2069=0,$B2069=0),
    F2070,
  IF($B2069=0,
    VLOOKUP($A2069,ChapterTable!$1:$1048576,MATCH("최종"&amp;SUBSTITUTE(SUBSTITUTE(F$1,"standard",""),"|Float",""),ChapterTable!$1:$1,0),0),
  IF($B2069=1,
    IF($L2069=FALSE,
      VLOOKUP($A2069,ChapterTable!$1:$1048576,MATCH("최종"&amp;SUBSTITUTE(SUBSTITUTE(F$1,"standard",""),"|Float",""),ChapterTable!$1:$1,0),0),
      VLOOKUP($A2069-ChapterTable!$Q$11,ChapterTable!$1:$1048576,MATCH("최종"&amp;SUBSTITUTE(SUBSTITUTE(F$1,"standard",""),"|Float",""),ChapterTable!$1:$1,0),0)*ChapterTable!$Q$14
    ),
  OFFSET(F2069,-$B2069+IF($L2069,1,0),0)*
    (VLOOKUP(SUBSTITUTE(SUBSTITUTE(F$1,"standard",""),"|Float","")&amp;"인게임누적곱배수",ChapterTable!$S:$T,2,0)^D2069
    +VLOOKUP(SUBSTITUTE(SUBSTITUTE(F$1,"standard",""),"|Float","")&amp;"인게임누적합배수",ChapterTable!$S:$T,2,0)*D2069)
  )
  )
  )
)</f>
        <v>117246.08914947508</v>
      </c>
      <c r="G2069" t="s">
        <v>76</v>
      </c>
      <c r="J2069" t="str">
        <f>IF(ISBLANK(I2069),"",
IFERROR(VLOOKUP(I2069,[1]StringTable!$1:$1048576,MATCH([1]StringTable!$B$1,[1]StringTable!$1:$1,0),0),
IFERROR(VLOOKUP(I2069,[1]InApkStringTable!$1:$1048576,MATCH([1]InApkStringTable!$B$1,[1]InApkStringTable!$1:$1,0),0),
"스트링없음")))</f>
        <v/>
      </c>
      <c r="L2069" t="b">
        <v>1</v>
      </c>
      <c r="N2069" t="str">
        <f>IF(ISBLANK(M2069),"",IF(ISERROR(VLOOKUP(M2069,MapTable!$A:$A,1,0)),"맵없음",""))</f>
        <v/>
      </c>
      <c r="O2069">
        <f t="shared" si="129"/>
        <v>3</v>
      </c>
      <c r="Q2069">
        <f t="shared" si="130"/>
        <v>3</v>
      </c>
      <c r="R2069" t="b">
        <f t="shared" ca="1" si="131"/>
        <v>0</v>
      </c>
      <c r="T2069" t="b">
        <f t="shared" ca="1" si="132"/>
        <v>0</v>
      </c>
      <c r="X2069" t="str">
        <f>IF(ISBLANK(W2069),"",
IF(ISERROR(FIND(",",W2069)),
  IF(ISERROR(VLOOKUP(W2069,MapTable!$A:$A,1,0)),"맵없음",
  ""),
IF(ISERROR(FIND(",",W2069,FIND(",",W2069)+1)),
  IF(OR(ISERROR(VLOOKUP(LEFT(W2069,FIND(",",W2069)-1),MapTable!$A:$A,1,0)),ISERROR(VLOOKUP(TRIM(MID(W2069,FIND(",",W2069)+1,999)),MapTable!$A:$A,1,0))),"맵없음",
  ""),
IF(ISERROR(FIND(",",W2069,FIND(",",W2069,FIND(",",W2069)+1)+1)),
  IF(OR(ISERROR(VLOOKUP(LEFT(W2069,FIND(",",W2069)-1),MapTable!$A:$A,1,0)),ISERROR(VLOOKUP(TRIM(MID(W2069,FIND(",",W2069)+1,FIND(",",W2069,FIND(",",W2069)+1)-FIND(",",W2069)-1)),MapTable!$A:$A,1,0)),ISERROR(VLOOKUP(TRIM(MID(W2069,FIND(",",W2069,FIND(",",W2069)+1)+1,999)),MapTable!$A:$A,1,0))),"맵없음",
  ""),
IF(ISERROR(FIND(",",W2069,FIND(",",W2069,FIND(",",W2069,FIND(",",W2069)+1)+1)+1)),
  IF(OR(ISERROR(VLOOKUP(LEFT(W2069,FIND(",",W2069)-1),MapTable!$A:$A,1,0)),ISERROR(VLOOKUP(TRIM(MID(W2069,FIND(",",W2069)+1,FIND(",",W2069,FIND(",",W2069)+1)-FIND(",",W2069)-1)),MapTable!$A:$A,1,0)),ISERROR(VLOOKUP(TRIM(MID(W2069,FIND(",",W2069,FIND(",",W2069)+1)+1,FIND(",",W2069,FIND(",",W2069,FIND(",",W2069)+1)+1)-FIND(",",W2069,FIND(",",W2069)+1)-1)),MapTable!$A:$A,1,0)),ISERROR(VLOOKUP(TRIM(MID(W2069,FIND(",",W2069,FIND(",",W2069,FIND(",",W2069)+1)+1)+1,999)),MapTable!$A:$A,1,0))),"맵없음",
  ""),
)))))</f>
        <v/>
      </c>
      <c r="AC2069" t="str">
        <f>IF(ISBLANK(AB2069),"",IF(ISERROR(VLOOKUP(AB2069,[3]DropTable!$A:$A,1,0)),"드랍없음",""))</f>
        <v/>
      </c>
      <c r="AE2069" t="str">
        <f>IF(ISBLANK(AD2069),"",IF(ISERROR(VLOOKUP(AD2069,[3]DropTable!$A:$A,1,0)),"드랍없음",""))</f>
        <v/>
      </c>
      <c r="AG2069">
        <v>9.8000000000000007</v>
      </c>
      <c r="AH2069">
        <v>1</v>
      </c>
    </row>
    <row r="2070" spans="1:34" x14ac:dyDescent="0.3">
      <c r="A2070">
        <v>19</v>
      </c>
      <c r="B2070">
        <v>29</v>
      </c>
      <c r="C2070">
        <f>IF(OR($L2070=TRUE,$A2070=0,MOD($A2070,ChapterTable!$S$20)&lt;&gt;0),
MAX(0,INT(($B2070+ChapterTable!$Q$26+VLOOKUP(SUBSTITUTE(C$1,"성장단계","")&amp;"단계오프셋",ChapterTable!$S:$T,2,0))/ChapterTable!$Q$23)),
MAX(0,INT(($B2070+ChapterTable!$S$26+VLOOKUP(SUBSTITUTE(C$1,"성장단계","")&amp;"보스단계오프셋",ChapterTable!$S:$T,2,0))/ChapterTable!$S$23)))</f>
        <v>3</v>
      </c>
      <c r="D2070">
        <f>IF(OR($L2070=TRUE,$A2070=0,MOD($A2070,ChapterTable!$S$20)&lt;&gt;0),
MAX(0,INT(($B2070+ChapterTable!$Q$26+VLOOKUP(SUBSTITUTE(D$1,"성장단계","")&amp;"단계오프셋",ChapterTable!$S:$T,2,0))/ChapterTable!$Q$23)),
MAX(0,INT(($B2070+ChapterTable!$S$26+VLOOKUP(SUBSTITUTE(D$1,"성장단계","")&amp;"보스단계오프셋",ChapterTable!$S:$T,2,0))/ChapterTable!$S$23)))</f>
        <v>2</v>
      </c>
      <c r="E2070" s="1">
        <f ca="1">IF(AND($A2070=0,$B2070=1),
    VLOOKUP(1,ChapterTable!$1:$1048576,MATCH("최종"&amp;SUBSTITUTE(SUBSTITUTE(E$1,"standard",""),"|Float",""),ChapterTable!$1:$1,0),0)*ChapterTable!$Q$17,
  IF(AND($A2070=0,$B2070=0),
    E2071,
  IF($B2070=0,
    VLOOKUP($A2070,ChapterTable!$1:$1048576,MATCH("최종"&amp;SUBSTITUTE(SUBSTITUTE(E$1,"standard",""),"|Float",""),ChapterTable!$1:$1,0),0),
  IF($B2070=1,
    IF($L2070=FALSE,
      VLOOKUP($A2070,ChapterTable!$1:$1048576,MATCH("최종"&amp;SUBSTITUTE(SUBSTITUTE(E$1,"standard",""),"|Float",""),ChapterTable!$1:$1,0),0),
      VLOOKUP($A2070-ChapterTable!$Q$11,ChapterTable!$1:$1048576,MATCH("최종"&amp;SUBSTITUTE(SUBSTITUTE(E$1,"standard",""),"|Float",""),ChapterTable!$1:$1,0),0)*ChapterTable!$Q$14
    ),
  OFFSET(E2070,-$B2070+IF($L2070,1,0),0)*
    (VLOOKUP(SUBSTITUTE(SUBSTITUTE(E$1,"standard",""),"|Float","")&amp;"인게임누적곱배수",ChapterTable!$S:$T,2,0)^C2070
    +VLOOKUP(SUBSTITUTE(SUBSTITUTE(E$1,"standard",""),"|Float","")&amp;"인게임누적합배수",ChapterTable!$S:$T,2,0)*C2070)
  )
  )
  )
)</f>
        <v>309027.1921154022</v>
      </c>
      <c r="F2070" s="1">
        <f ca="1">IF(AND($A2070=0,$B2070=1),
    VLOOKUP(1,ChapterTable!$1:$1048576,MATCH("최종"&amp;SUBSTITUTE(SUBSTITUTE(F$1,"standard",""),"|Float",""),ChapterTable!$1:$1,0),0)*ChapterTable!$Q$17,
  IF(AND($A2070=0,$B2070=0),
    F2071,
  IF($B2070=0,
    VLOOKUP($A2070,ChapterTable!$1:$1048576,MATCH("최종"&amp;SUBSTITUTE(SUBSTITUTE(F$1,"standard",""),"|Float",""),ChapterTable!$1:$1,0),0),
  IF($B2070=1,
    IF($L2070=FALSE,
      VLOOKUP($A2070,ChapterTable!$1:$1048576,MATCH("최종"&amp;SUBSTITUTE(SUBSTITUTE(F$1,"standard",""),"|Float",""),ChapterTable!$1:$1,0),0),
      VLOOKUP($A2070-ChapterTable!$Q$11,ChapterTable!$1:$1048576,MATCH("최종"&amp;SUBSTITUTE(SUBSTITUTE(F$1,"standard",""),"|Float",""),ChapterTable!$1:$1,0),0)*ChapterTable!$Q$14
    ),
  OFFSET(F2070,-$B2070+IF($L2070,1,0),0)*
    (VLOOKUP(SUBSTITUTE(SUBSTITUTE(F$1,"standard",""),"|Float","")&amp;"인게임누적곱배수",ChapterTable!$S:$T,2,0)^D2070
    +VLOOKUP(SUBSTITUTE(SUBSTITUTE(F$1,"standard",""),"|Float","")&amp;"인게임누적합배수",ChapterTable!$S:$T,2,0)*D2070)
  )
  )
  )
)</f>
        <v>117246.08914947508</v>
      </c>
      <c r="G2070" t="s">
        <v>76</v>
      </c>
      <c r="J2070" t="str">
        <f>IF(ISBLANK(I2070),"",
IFERROR(VLOOKUP(I2070,[1]StringTable!$1:$1048576,MATCH([1]StringTable!$B$1,[1]StringTable!$1:$1,0),0),
IFERROR(VLOOKUP(I2070,[1]InApkStringTable!$1:$1048576,MATCH([1]InApkStringTable!$B$1,[1]InApkStringTable!$1:$1,0),0),
"스트링없음")))</f>
        <v/>
      </c>
      <c r="L2070" t="b">
        <v>1</v>
      </c>
      <c r="N2070" t="str">
        <f>IF(ISBLANK(M2070),"",IF(ISERROR(VLOOKUP(M2070,MapTable!$A:$A,1,0)),"맵없음",""))</f>
        <v/>
      </c>
      <c r="O2070">
        <f t="shared" si="129"/>
        <v>93</v>
      </c>
      <c r="Q2070">
        <f t="shared" si="130"/>
        <v>93</v>
      </c>
      <c r="R2070" t="b">
        <f t="shared" ca="1" si="131"/>
        <v>1</v>
      </c>
      <c r="T2070" t="b">
        <f t="shared" ca="1" si="132"/>
        <v>1</v>
      </c>
      <c r="X2070" t="str">
        <f>IF(ISBLANK(W2070),"",
IF(ISERROR(FIND(",",W2070)),
  IF(ISERROR(VLOOKUP(W2070,MapTable!$A:$A,1,0)),"맵없음",
  ""),
IF(ISERROR(FIND(",",W2070,FIND(",",W2070)+1)),
  IF(OR(ISERROR(VLOOKUP(LEFT(W2070,FIND(",",W2070)-1),MapTable!$A:$A,1,0)),ISERROR(VLOOKUP(TRIM(MID(W2070,FIND(",",W2070)+1,999)),MapTable!$A:$A,1,0))),"맵없음",
  ""),
IF(ISERROR(FIND(",",W2070,FIND(",",W2070,FIND(",",W2070)+1)+1)),
  IF(OR(ISERROR(VLOOKUP(LEFT(W2070,FIND(",",W2070)-1),MapTable!$A:$A,1,0)),ISERROR(VLOOKUP(TRIM(MID(W2070,FIND(",",W2070)+1,FIND(",",W2070,FIND(",",W2070)+1)-FIND(",",W2070)-1)),MapTable!$A:$A,1,0)),ISERROR(VLOOKUP(TRIM(MID(W2070,FIND(",",W2070,FIND(",",W2070)+1)+1,999)),MapTable!$A:$A,1,0))),"맵없음",
  ""),
IF(ISERROR(FIND(",",W2070,FIND(",",W2070,FIND(",",W2070,FIND(",",W2070)+1)+1)+1)),
  IF(OR(ISERROR(VLOOKUP(LEFT(W2070,FIND(",",W2070)-1),MapTable!$A:$A,1,0)),ISERROR(VLOOKUP(TRIM(MID(W2070,FIND(",",W2070)+1,FIND(",",W2070,FIND(",",W2070)+1)-FIND(",",W2070)-1)),MapTable!$A:$A,1,0)),ISERROR(VLOOKUP(TRIM(MID(W2070,FIND(",",W2070,FIND(",",W2070)+1)+1,FIND(",",W2070,FIND(",",W2070,FIND(",",W2070)+1)+1)-FIND(",",W2070,FIND(",",W2070)+1)-1)),MapTable!$A:$A,1,0)),ISERROR(VLOOKUP(TRIM(MID(W2070,FIND(",",W2070,FIND(",",W2070,FIND(",",W2070)+1)+1)+1,999)),MapTable!$A:$A,1,0))),"맵없음",
  ""),
)))))</f>
        <v/>
      </c>
      <c r="AC2070" t="str">
        <f>IF(ISBLANK(AB2070),"",IF(ISERROR(VLOOKUP(AB2070,[3]DropTable!$A:$A,1,0)),"드랍없음",""))</f>
        <v/>
      </c>
      <c r="AE2070" t="str">
        <f>IF(ISBLANK(AD2070),"",IF(ISERROR(VLOOKUP(AD2070,[3]DropTable!$A:$A,1,0)),"드랍없음",""))</f>
        <v/>
      </c>
      <c r="AG2070">
        <v>9.8000000000000007</v>
      </c>
      <c r="AH2070">
        <v>1</v>
      </c>
    </row>
    <row r="2071" spans="1:34" x14ac:dyDescent="0.3">
      <c r="A2071">
        <v>19</v>
      </c>
      <c r="B2071">
        <v>30</v>
      </c>
      <c r="C2071">
        <f>IF(OR($L2071=TRUE,$A2071=0,MOD($A2071,ChapterTable!$S$20)&lt;&gt;0),
MAX(0,INT(($B2071+ChapterTable!$Q$26+VLOOKUP(SUBSTITUTE(C$1,"성장단계","")&amp;"단계오프셋",ChapterTable!$S:$T,2,0))/ChapterTable!$Q$23)),
MAX(0,INT(($B2071+ChapterTable!$S$26+VLOOKUP(SUBSTITUTE(C$1,"성장단계","")&amp;"보스단계오프셋",ChapterTable!$S:$T,2,0))/ChapterTable!$S$23)))</f>
        <v>3</v>
      </c>
      <c r="D2071">
        <f>IF(OR($L2071=TRUE,$A2071=0,MOD($A2071,ChapterTable!$S$20)&lt;&gt;0),
MAX(0,INT(($B2071+ChapterTable!$Q$26+VLOOKUP(SUBSTITUTE(D$1,"성장단계","")&amp;"단계오프셋",ChapterTable!$S:$T,2,0))/ChapterTable!$Q$23)),
MAX(0,INT(($B2071+ChapterTable!$S$26+VLOOKUP(SUBSTITUTE(D$1,"성장단계","")&amp;"보스단계오프셋",ChapterTable!$S:$T,2,0))/ChapterTable!$S$23)))</f>
        <v>2</v>
      </c>
      <c r="E2071" s="1">
        <f ca="1">IF(AND($A2071=0,$B2071=1),
    VLOOKUP(1,ChapterTable!$1:$1048576,MATCH("최종"&amp;SUBSTITUTE(SUBSTITUTE(E$1,"standard",""),"|Float",""),ChapterTable!$1:$1,0),0)*ChapterTable!$Q$17,
  IF(AND($A2071=0,$B2071=0),
    E2072,
  IF($B2071=0,
    VLOOKUP($A2071,ChapterTable!$1:$1048576,MATCH("최종"&amp;SUBSTITUTE(SUBSTITUTE(E$1,"standard",""),"|Float",""),ChapterTable!$1:$1,0),0),
  IF($B2071=1,
    IF($L2071=FALSE,
      VLOOKUP($A2071,ChapterTable!$1:$1048576,MATCH("최종"&amp;SUBSTITUTE(SUBSTITUTE(E$1,"standard",""),"|Float",""),ChapterTable!$1:$1,0),0),
      VLOOKUP($A2071-ChapterTable!$Q$11,ChapterTable!$1:$1048576,MATCH("최종"&amp;SUBSTITUTE(SUBSTITUTE(E$1,"standard",""),"|Float",""),ChapterTable!$1:$1,0),0)*ChapterTable!$Q$14
    ),
  OFFSET(E2071,-$B2071+IF($L2071,1,0),0)*
    (VLOOKUP(SUBSTITUTE(SUBSTITUTE(E$1,"standard",""),"|Float","")&amp;"인게임누적곱배수",ChapterTable!$S:$T,2,0)^C2071
    +VLOOKUP(SUBSTITUTE(SUBSTITUTE(E$1,"standard",""),"|Float","")&amp;"인게임누적합배수",ChapterTable!$S:$T,2,0)*C2071)
  )
  )
  )
)</f>
        <v>309027.1921154022</v>
      </c>
      <c r="F2071" s="1">
        <f ca="1">IF(AND($A2071=0,$B2071=1),
    VLOOKUP(1,ChapterTable!$1:$1048576,MATCH("최종"&amp;SUBSTITUTE(SUBSTITUTE(F$1,"standard",""),"|Float",""),ChapterTable!$1:$1,0),0)*ChapterTable!$Q$17,
  IF(AND($A2071=0,$B2071=0),
    F2072,
  IF($B2071=0,
    VLOOKUP($A2071,ChapterTable!$1:$1048576,MATCH("최종"&amp;SUBSTITUTE(SUBSTITUTE(F$1,"standard",""),"|Float",""),ChapterTable!$1:$1,0),0),
  IF($B2071=1,
    IF($L2071=FALSE,
      VLOOKUP($A2071,ChapterTable!$1:$1048576,MATCH("최종"&amp;SUBSTITUTE(SUBSTITUTE(F$1,"standard",""),"|Float",""),ChapterTable!$1:$1,0),0),
      VLOOKUP($A2071-ChapterTable!$Q$11,ChapterTable!$1:$1048576,MATCH("최종"&amp;SUBSTITUTE(SUBSTITUTE(F$1,"standard",""),"|Float",""),ChapterTable!$1:$1,0),0)*ChapterTable!$Q$14
    ),
  OFFSET(F2071,-$B2071+IF($L2071,1,0),0)*
    (VLOOKUP(SUBSTITUTE(SUBSTITUTE(F$1,"standard",""),"|Float","")&amp;"인게임누적곱배수",ChapterTable!$S:$T,2,0)^D2071
    +VLOOKUP(SUBSTITUTE(SUBSTITUTE(F$1,"standard",""),"|Float","")&amp;"인게임누적합배수",ChapterTable!$S:$T,2,0)*D2071)
  )
  )
  )
)</f>
        <v>117246.08914947508</v>
      </c>
      <c r="G2071" t="s">
        <v>76</v>
      </c>
      <c r="J2071" t="str">
        <f>IF(ISBLANK(I2071),"",
IFERROR(VLOOKUP(I2071,[1]StringTable!$1:$1048576,MATCH([1]StringTable!$B$1,[1]StringTable!$1:$1,0),0),
IFERROR(VLOOKUP(I2071,[1]InApkStringTable!$1:$1048576,MATCH([1]InApkStringTable!$B$1,[1]InApkStringTable!$1:$1,0),0),
"스트링없음")))</f>
        <v/>
      </c>
      <c r="L2071" t="b">
        <v>1</v>
      </c>
      <c r="N2071" t="str">
        <f>IF(ISBLANK(M2071),"",IF(ISERROR(VLOOKUP(M2071,MapTable!$A:$A,1,0)),"맵없음",""))</f>
        <v/>
      </c>
      <c r="O2071">
        <f t="shared" si="129"/>
        <v>21</v>
      </c>
      <c r="Q2071">
        <f t="shared" si="130"/>
        <v>21</v>
      </c>
      <c r="R2071" t="b">
        <f t="shared" ca="1" si="131"/>
        <v>0</v>
      </c>
      <c r="T2071" t="b">
        <f t="shared" ca="1" si="132"/>
        <v>0</v>
      </c>
      <c r="X2071" t="str">
        <f>IF(ISBLANK(W2071),"",
IF(ISERROR(FIND(",",W2071)),
  IF(ISERROR(VLOOKUP(W2071,MapTable!$A:$A,1,0)),"맵없음",
  ""),
IF(ISERROR(FIND(",",W2071,FIND(",",W2071)+1)),
  IF(OR(ISERROR(VLOOKUP(LEFT(W2071,FIND(",",W2071)-1),MapTable!$A:$A,1,0)),ISERROR(VLOOKUP(TRIM(MID(W2071,FIND(",",W2071)+1,999)),MapTable!$A:$A,1,0))),"맵없음",
  ""),
IF(ISERROR(FIND(",",W2071,FIND(",",W2071,FIND(",",W2071)+1)+1)),
  IF(OR(ISERROR(VLOOKUP(LEFT(W2071,FIND(",",W2071)-1),MapTable!$A:$A,1,0)),ISERROR(VLOOKUP(TRIM(MID(W2071,FIND(",",W2071)+1,FIND(",",W2071,FIND(",",W2071)+1)-FIND(",",W2071)-1)),MapTable!$A:$A,1,0)),ISERROR(VLOOKUP(TRIM(MID(W2071,FIND(",",W2071,FIND(",",W2071)+1)+1,999)),MapTable!$A:$A,1,0))),"맵없음",
  ""),
IF(ISERROR(FIND(",",W2071,FIND(",",W2071,FIND(",",W2071,FIND(",",W2071)+1)+1)+1)),
  IF(OR(ISERROR(VLOOKUP(LEFT(W2071,FIND(",",W2071)-1),MapTable!$A:$A,1,0)),ISERROR(VLOOKUP(TRIM(MID(W2071,FIND(",",W2071)+1,FIND(",",W2071,FIND(",",W2071)+1)-FIND(",",W2071)-1)),MapTable!$A:$A,1,0)),ISERROR(VLOOKUP(TRIM(MID(W2071,FIND(",",W2071,FIND(",",W2071)+1)+1,FIND(",",W2071,FIND(",",W2071,FIND(",",W2071)+1)+1)-FIND(",",W2071,FIND(",",W2071)+1)-1)),MapTable!$A:$A,1,0)),ISERROR(VLOOKUP(TRIM(MID(W2071,FIND(",",W2071,FIND(",",W2071,FIND(",",W2071)+1)+1)+1,999)),MapTable!$A:$A,1,0))),"맵없음",
  ""),
)))))</f>
        <v/>
      </c>
      <c r="AC2071" t="str">
        <f>IF(ISBLANK(AB2071),"",IF(ISERROR(VLOOKUP(AB2071,[3]DropTable!$A:$A,1,0)),"드랍없음",""))</f>
        <v/>
      </c>
      <c r="AE2071" t="str">
        <f>IF(ISBLANK(AD2071),"",IF(ISERROR(VLOOKUP(AD2071,[3]DropTable!$A:$A,1,0)),"드랍없음",""))</f>
        <v/>
      </c>
      <c r="AG2071">
        <v>9.8000000000000007</v>
      </c>
      <c r="AH2071">
        <v>1</v>
      </c>
    </row>
    <row r="2072" spans="1:34" x14ac:dyDescent="0.3">
      <c r="A2072">
        <v>19</v>
      </c>
      <c r="B2072">
        <v>31</v>
      </c>
      <c r="C2072">
        <f>IF(OR($L2072=TRUE,$A2072=0,MOD($A2072,ChapterTable!$S$20)&lt;&gt;0),
MAX(0,INT(($B2072+ChapterTable!$Q$26+VLOOKUP(SUBSTITUTE(C$1,"성장단계","")&amp;"단계오프셋",ChapterTable!$S:$T,2,0))/ChapterTable!$Q$23)),
MAX(0,INT(($B2072+ChapterTable!$S$26+VLOOKUP(SUBSTITUTE(C$1,"성장단계","")&amp;"보스단계오프셋",ChapterTable!$S:$T,2,0))/ChapterTable!$S$23)))</f>
        <v>3</v>
      </c>
      <c r="D2072">
        <f>IF(OR($L2072=TRUE,$A2072=0,MOD($A2072,ChapterTable!$S$20)&lt;&gt;0),
MAX(0,INT(($B2072+ChapterTable!$Q$26+VLOOKUP(SUBSTITUTE(D$1,"성장단계","")&amp;"단계오프셋",ChapterTable!$S:$T,2,0))/ChapterTable!$Q$23)),
MAX(0,INT(($B2072+ChapterTable!$S$26+VLOOKUP(SUBSTITUTE(D$1,"성장단계","")&amp;"보스단계오프셋",ChapterTable!$S:$T,2,0))/ChapterTable!$S$23)))</f>
        <v>3</v>
      </c>
      <c r="E2072" s="1">
        <f ca="1">IF(AND($A2072=0,$B2072=1),
    VLOOKUP(1,ChapterTable!$1:$1048576,MATCH("최종"&amp;SUBSTITUTE(SUBSTITUTE(E$1,"standard",""),"|Float",""),ChapterTable!$1:$1,0),0)*ChapterTable!$Q$17,
  IF(AND($A2072=0,$B2072=0),
    E2073,
  IF($B2072=0,
    VLOOKUP($A2072,ChapterTable!$1:$1048576,MATCH("최종"&amp;SUBSTITUTE(SUBSTITUTE(E$1,"standard",""),"|Float",""),ChapterTable!$1:$1,0),0),
  IF($B2072=1,
    IF($L2072=FALSE,
      VLOOKUP($A2072,ChapterTable!$1:$1048576,MATCH("최종"&amp;SUBSTITUTE(SUBSTITUTE(E$1,"standard",""),"|Float",""),ChapterTable!$1:$1,0),0),
      VLOOKUP($A2072-ChapterTable!$Q$11,ChapterTable!$1:$1048576,MATCH("최종"&amp;SUBSTITUTE(SUBSTITUTE(E$1,"standard",""),"|Float",""),ChapterTable!$1:$1,0),0)*ChapterTable!$Q$14
    ),
  OFFSET(E2072,-$B2072+IF($L2072,1,0),0)*
    (VLOOKUP(SUBSTITUTE(SUBSTITUTE(E$1,"standard",""),"|Float","")&amp;"인게임누적곱배수",ChapterTable!$S:$T,2,0)^C2072
    +VLOOKUP(SUBSTITUTE(SUBSTITUTE(E$1,"standard",""),"|Float","")&amp;"인게임누적합배수",ChapterTable!$S:$T,2,0)*C2072)
  )
  )
  )
)</f>
        <v>309027.1921154022</v>
      </c>
      <c r="F2072" s="1">
        <f ca="1">IF(AND($A2072=0,$B2072=1),
    VLOOKUP(1,ChapterTable!$1:$1048576,MATCH("최종"&amp;SUBSTITUTE(SUBSTITUTE(F$1,"standard",""),"|Float",""),ChapterTable!$1:$1,0),0)*ChapterTable!$Q$17,
  IF(AND($A2072=0,$B2072=0),
    F2073,
  IF($B2072=0,
    VLOOKUP($A2072,ChapterTable!$1:$1048576,MATCH("최종"&amp;SUBSTITUTE(SUBSTITUTE(F$1,"standard",""),"|Float",""),ChapterTable!$1:$1,0),0),
  IF($B2072=1,
    IF($L2072=FALSE,
      VLOOKUP($A2072,ChapterTable!$1:$1048576,MATCH("최종"&amp;SUBSTITUTE(SUBSTITUTE(F$1,"standard",""),"|Float",""),ChapterTable!$1:$1,0),0),
      VLOOKUP($A2072-ChapterTable!$Q$11,ChapterTable!$1:$1048576,MATCH("최종"&amp;SUBSTITUTE(SUBSTITUTE(F$1,"standard",""),"|Float",""),ChapterTable!$1:$1,0),0)*ChapterTable!$Q$14
    ),
  OFFSET(F2072,-$B2072+IF($L2072,1,0),0)*
    (VLOOKUP(SUBSTITUTE(SUBSTITUTE(F$1,"standard",""),"|Float","")&amp;"인게임누적곱배수",ChapterTable!$S:$T,2,0)^D2072
    +VLOOKUP(SUBSTITUTE(SUBSTITUTE(F$1,"standard",""),"|Float","")&amp;"인게임누적합배수",ChapterTable!$S:$T,2,0)*D2072)
  )
  )
  )
)</f>
        <v>133995.53045654297</v>
      </c>
      <c r="G2072" t="s">
        <v>76</v>
      </c>
      <c r="J2072" t="str">
        <f>IF(ISBLANK(I2072),"",
IFERROR(VLOOKUP(I2072,[1]StringTable!$1:$1048576,MATCH([1]StringTable!$B$1,[1]StringTable!$1:$1,0),0),
IFERROR(VLOOKUP(I2072,[1]InApkStringTable!$1:$1048576,MATCH([1]InApkStringTable!$B$1,[1]InApkStringTable!$1:$1,0),0),
"스트링없음")))</f>
        <v/>
      </c>
      <c r="L2072" t="b">
        <v>1</v>
      </c>
      <c r="N2072" t="str">
        <f>IF(ISBLANK(M2072),"",IF(ISERROR(VLOOKUP(M2072,MapTable!$A:$A,1,0)),"맵없음",""))</f>
        <v/>
      </c>
      <c r="O2072">
        <f t="shared" si="129"/>
        <v>4</v>
      </c>
      <c r="Q2072">
        <f t="shared" si="130"/>
        <v>4</v>
      </c>
      <c r="R2072" t="b">
        <f t="shared" ca="1" si="131"/>
        <v>0</v>
      </c>
      <c r="T2072" t="b">
        <f t="shared" ca="1" si="132"/>
        <v>0</v>
      </c>
      <c r="X2072" t="str">
        <f>IF(ISBLANK(W2072),"",
IF(ISERROR(FIND(",",W2072)),
  IF(ISERROR(VLOOKUP(W2072,MapTable!$A:$A,1,0)),"맵없음",
  ""),
IF(ISERROR(FIND(",",W2072,FIND(",",W2072)+1)),
  IF(OR(ISERROR(VLOOKUP(LEFT(W2072,FIND(",",W2072)-1),MapTable!$A:$A,1,0)),ISERROR(VLOOKUP(TRIM(MID(W2072,FIND(",",W2072)+1,999)),MapTable!$A:$A,1,0))),"맵없음",
  ""),
IF(ISERROR(FIND(",",W2072,FIND(",",W2072,FIND(",",W2072)+1)+1)),
  IF(OR(ISERROR(VLOOKUP(LEFT(W2072,FIND(",",W2072)-1),MapTable!$A:$A,1,0)),ISERROR(VLOOKUP(TRIM(MID(W2072,FIND(",",W2072)+1,FIND(",",W2072,FIND(",",W2072)+1)-FIND(",",W2072)-1)),MapTable!$A:$A,1,0)),ISERROR(VLOOKUP(TRIM(MID(W2072,FIND(",",W2072,FIND(",",W2072)+1)+1,999)),MapTable!$A:$A,1,0))),"맵없음",
  ""),
IF(ISERROR(FIND(",",W2072,FIND(",",W2072,FIND(",",W2072,FIND(",",W2072)+1)+1)+1)),
  IF(OR(ISERROR(VLOOKUP(LEFT(W2072,FIND(",",W2072)-1),MapTable!$A:$A,1,0)),ISERROR(VLOOKUP(TRIM(MID(W2072,FIND(",",W2072)+1,FIND(",",W2072,FIND(",",W2072)+1)-FIND(",",W2072)-1)),MapTable!$A:$A,1,0)),ISERROR(VLOOKUP(TRIM(MID(W2072,FIND(",",W2072,FIND(",",W2072)+1)+1,FIND(",",W2072,FIND(",",W2072,FIND(",",W2072)+1)+1)-FIND(",",W2072,FIND(",",W2072)+1)-1)),MapTable!$A:$A,1,0)),ISERROR(VLOOKUP(TRIM(MID(W2072,FIND(",",W2072,FIND(",",W2072,FIND(",",W2072)+1)+1)+1,999)),MapTable!$A:$A,1,0))),"맵없음",
  ""),
)))))</f>
        <v/>
      </c>
      <c r="AC2072" t="str">
        <f>IF(ISBLANK(AB2072),"",IF(ISERROR(VLOOKUP(AB2072,[3]DropTable!$A:$A,1,0)),"드랍없음",""))</f>
        <v/>
      </c>
      <c r="AE2072" t="str">
        <f>IF(ISBLANK(AD2072),"",IF(ISERROR(VLOOKUP(AD2072,[3]DropTable!$A:$A,1,0)),"드랍없음",""))</f>
        <v/>
      </c>
      <c r="AG2072">
        <v>9.8000000000000007</v>
      </c>
      <c r="AH2072">
        <v>1</v>
      </c>
    </row>
    <row r="2073" spans="1:34" x14ac:dyDescent="0.3">
      <c r="A2073">
        <v>19</v>
      </c>
      <c r="B2073">
        <v>32</v>
      </c>
      <c r="C2073">
        <f>IF(OR($L2073=TRUE,$A2073=0,MOD($A2073,ChapterTable!$S$20)&lt;&gt;0),
MAX(0,INT(($B2073+ChapterTable!$Q$26+VLOOKUP(SUBSTITUTE(C$1,"성장단계","")&amp;"단계오프셋",ChapterTable!$S:$T,2,0))/ChapterTable!$Q$23)),
MAX(0,INT(($B2073+ChapterTable!$S$26+VLOOKUP(SUBSTITUTE(C$1,"성장단계","")&amp;"보스단계오프셋",ChapterTable!$S:$T,2,0))/ChapterTable!$S$23)))</f>
        <v>3</v>
      </c>
      <c r="D2073">
        <f>IF(OR($L2073=TRUE,$A2073=0,MOD($A2073,ChapterTable!$S$20)&lt;&gt;0),
MAX(0,INT(($B2073+ChapterTable!$Q$26+VLOOKUP(SUBSTITUTE(D$1,"성장단계","")&amp;"단계오프셋",ChapterTable!$S:$T,2,0))/ChapterTable!$Q$23)),
MAX(0,INT(($B2073+ChapterTable!$S$26+VLOOKUP(SUBSTITUTE(D$1,"성장단계","")&amp;"보스단계오프셋",ChapterTable!$S:$T,2,0))/ChapterTable!$S$23)))</f>
        <v>3</v>
      </c>
      <c r="E2073" s="1">
        <f ca="1">IF(AND($A2073=0,$B2073=1),
    VLOOKUP(1,ChapterTable!$1:$1048576,MATCH("최종"&amp;SUBSTITUTE(SUBSTITUTE(E$1,"standard",""),"|Float",""),ChapterTable!$1:$1,0),0)*ChapterTable!$Q$17,
  IF(AND($A2073=0,$B2073=0),
    E2074,
  IF($B2073=0,
    VLOOKUP($A2073,ChapterTable!$1:$1048576,MATCH("최종"&amp;SUBSTITUTE(SUBSTITUTE(E$1,"standard",""),"|Float",""),ChapterTable!$1:$1,0),0),
  IF($B2073=1,
    IF($L2073=FALSE,
      VLOOKUP($A2073,ChapterTable!$1:$1048576,MATCH("최종"&amp;SUBSTITUTE(SUBSTITUTE(E$1,"standard",""),"|Float",""),ChapterTable!$1:$1,0),0),
      VLOOKUP($A2073-ChapterTable!$Q$11,ChapterTable!$1:$1048576,MATCH("최종"&amp;SUBSTITUTE(SUBSTITUTE(E$1,"standard",""),"|Float",""),ChapterTable!$1:$1,0),0)*ChapterTable!$Q$14
    ),
  OFFSET(E2073,-$B2073+IF($L2073,1,0),0)*
    (VLOOKUP(SUBSTITUTE(SUBSTITUTE(E$1,"standard",""),"|Float","")&amp;"인게임누적곱배수",ChapterTable!$S:$T,2,0)^C2073
    +VLOOKUP(SUBSTITUTE(SUBSTITUTE(E$1,"standard",""),"|Float","")&amp;"인게임누적합배수",ChapterTable!$S:$T,2,0)*C2073)
  )
  )
  )
)</f>
        <v>309027.1921154022</v>
      </c>
      <c r="F2073" s="1">
        <f ca="1">IF(AND($A2073=0,$B2073=1),
    VLOOKUP(1,ChapterTable!$1:$1048576,MATCH("최종"&amp;SUBSTITUTE(SUBSTITUTE(F$1,"standard",""),"|Float",""),ChapterTable!$1:$1,0),0)*ChapterTable!$Q$17,
  IF(AND($A2073=0,$B2073=0),
    F2074,
  IF($B2073=0,
    VLOOKUP($A2073,ChapterTable!$1:$1048576,MATCH("최종"&amp;SUBSTITUTE(SUBSTITUTE(F$1,"standard",""),"|Float",""),ChapterTable!$1:$1,0),0),
  IF($B2073=1,
    IF($L2073=FALSE,
      VLOOKUP($A2073,ChapterTable!$1:$1048576,MATCH("최종"&amp;SUBSTITUTE(SUBSTITUTE(F$1,"standard",""),"|Float",""),ChapterTable!$1:$1,0),0),
      VLOOKUP($A2073-ChapterTable!$Q$11,ChapterTable!$1:$1048576,MATCH("최종"&amp;SUBSTITUTE(SUBSTITUTE(F$1,"standard",""),"|Float",""),ChapterTable!$1:$1,0),0)*ChapterTable!$Q$14
    ),
  OFFSET(F2073,-$B2073+IF($L2073,1,0),0)*
    (VLOOKUP(SUBSTITUTE(SUBSTITUTE(F$1,"standard",""),"|Float","")&amp;"인게임누적곱배수",ChapterTable!$S:$T,2,0)^D2073
    +VLOOKUP(SUBSTITUTE(SUBSTITUTE(F$1,"standard",""),"|Float","")&amp;"인게임누적합배수",ChapterTable!$S:$T,2,0)*D2073)
  )
  )
  )
)</f>
        <v>133995.53045654297</v>
      </c>
      <c r="G2073" t="s">
        <v>76</v>
      </c>
      <c r="J2073" t="str">
        <f>IF(ISBLANK(I2073),"",
IFERROR(VLOOKUP(I2073,[1]StringTable!$1:$1048576,MATCH([1]StringTable!$B$1,[1]StringTable!$1:$1,0),0),
IFERROR(VLOOKUP(I2073,[1]InApkStringTable!$1:$1048576,MATCH([1]InApkStringTable!$B$1,[1]InApkStringTable!$1:$1,0),0),
"스트링없음")))</f>
        <v/>
      </c>
      <c r="L2073" t="b">
        <v>1</v>
      </c>
      <c r="N2073" t="str">
        <f>IF(ISBLANK(M2073),"",IF(ISERROR(VLOOKUP(M2073,MapTable!$A:$A,1,0)),"맵없음",""))</f>
        <v/>
      </c>
      <c r="O2073">
        <f t="shared" si="129"/>
        <v>4</v>
      </c>
      <c r="Q2073">
        <f t="shared" si="130"/>
        <v>4</v>
      </c>
      <c r="R2073" t="b">
        <f t="shared" ca="1" si="131"/>
        <v>0</v>
      </c>
      <c r="T2073" t="b">
        <f t="shared" ca="1" si="132"/>
        <v>0</v>
      </c>
      <c r="X2073" t="str">
        <f>IF(ISBLANK(W2073),"",
IF(ISERROR(FIND(",",W2073)),
  IF(ISERROR(VLOOKUP(W2073,MapTable!$A:$A,1,0)),"맵없음",
  ""),
IF(ISERROR(FIND(",",W2073,FIND(",",W2073)+1)),
  IF(OR(ISERROR(VLOOKUP(LEFT(W2073,FIND(",",W2073)-1),MapTable!$A:$A,1,0)),ISERROR(VLOOKUP(TRIM(MID(W2073,FIND(",",W2073)+1,999)),MapTable!$A:$A,1,0))),"맵없음",
  ""),
IF(ISERROR(FIND(",",W2073,FIND(",",W2073,FIND(",",W2073)+1)+1)),
  IF(OR(ISERROR(VLOOKUP(LEFT(W2073,FIND(",",W2073)-1),MapTable!$A:$A,1,0)),ISERROR(VLOOKUP(TRIM(MID(W2073,FIND(",",W2073)+1,FIND(",",W2073,FIND(",",W2073)+1)-FIND(",",W2073)-1)),MapTable!$A:$A,1,0)),ISERROR(VLOOKUP(TRIM(MID(W2073,FIND(",",W2073,FIND(",",W2073)+1)+1,999)),MapTable!$A:$A,1,0))),"맵없음",
  ""),
IF(ISERROR(FIND(",",W2073,FIND(",",W2073,FIND(",",W2073,FIND(",",W2073)+1)+1)+1)),
  IF(OR(ISERROR(VLOOKUP(LEFT(W2073,FIND(",",W2073)-1),MapTable!$A:$A,1,0)),ISERROR(VLOOKUP(TRIM(MID(W2073,FIND(",",W2073)+1,FIND(",",W2073,FIND(",",W2073)+1)-FIND(",",W2073)-1)),MapTable!$A:$A,1,0)),ISERROR(VLOOKUP(TRIM(MID(W2073,FIND(",",W2073,FIND(",",W2073)+1)+1,FIND(",",W2073,FIND(",",W2073,FIND(",",W2073)+1)+1)-FIND(",",W2073,FIND(",",W2073)+1)-1)),MapTable!$A:$A,1,0)),ISERROR(VLOOKUP(TRIM(MID(W2073,FIND(",",W2073,FIND(",",W2073,FIND(",",W2073)+1)+1)+1,999)),MapTable!$A:$A,1,0))),"맵없음",
  ""),
)))))</f>
        <v/>
      </c>
      <c r="AC2073" t="str">
        <f>IF(ISBLANK(AB2073),"",IF(ISERROR(VLOOKUP(AB2073,[3]DropTable!$A:$A,1,0)),"드랍없음",""))</f>
        <v/>
      </c>
      <c r="AE2073" t="str">
        <f>IF(ISBLANK(AD2073),"",IF(ISERROR(VLOOKUP(AD2073,[3]DropTable!$A:$A,1,0)),"드랍없음",""))</f>
        <v/>
      </c>
      <c r="AG2073">
        <v>9.8000000000000007</v>
      </c>
      <c r="AH2073">
        <v>1</v>
      </c>
    </row>
    <row r="2074" spans="1:34" x14ac:dyDescent="0.3">
      <c r="A2074">
        <v>19</v>
      </c>
      <c r="B2074">
        <v>33</v>
      </c>
      <c r="C2074">
        <f>IF(OR($L2074=TRUE,$A2074=0,MOD($A2074,ChapterTable!$S$20)&lt;&gt;0),
MAX(0,INT(($B2074+ChapterTable!$Q$26+VLOOKUP(SUBSTITUTE(C$1,"성장단계","")&amp;"단계오프셋",ChapterTable!$S:$T,2,0))/ChapterTable!$Q$23)),
MAX(0,INT(($B2074+ChapterTable!$S$26+VLOOKUP(SUBSTITUTE(C$1,"성장단계","")&amp;"보스단계오프셋",ChapterTable!$S:$T,2,0))/ChapterTable!$S$23)))</f>
        <v>3</v>
      </c>
      <c r="D2074">
        <f>IF(OR($L2074=TRUE,$A2074=0,MOD($A2074,ChapterTable!$S$20)&lt;&gt;0),
MAX(0,INT(($B2074+ChapterTable!$Q$26+VLOOKUP(SUBSTITUTE(D$1,"성장단계","")&amp;"단계오프셋",ChapterTable!$S:$T,2,0))/ChapterTable!$Q$23)),
MAX(0,INT(($B2074+ChapterTable!$S$26+VLOOKUP(SUBSTITUTE(D$1,"성장단계","")&amp;"보스단계오프셋",ChapterTable!$S:$T,2,0))/ChapterTable!$S$23)))</f>
        <v>3</v>
      </c>
      <c r="E2074" s="1">
        <f ca="1">IF(AND($A2074=0,$B2074=1),
    VLOOKUP(1,ChapterTable!$1:$1048576,MATCH("최종"&amp;SUBSTITUTE(SUBSTITUTE(E$1,"standard",""),"|Float",""),ChapterTable!$1:$1,0),0)*ChapterTable!$Q$17,
  IF(AND($A2074=0,$B2074=0),
    E2075,
  IF($B2074=0,
    VLOOKUP($A2074,ChapterTable!$1:$1048576,MATCH("최종"&amp;SUBSTITUTE(SUBSTITUTE(E$1,"standard",""),"|Float",""),ChapterTable!$1:$1,0),0),
  IF($B2074=1,
    IF($L2074=FALSE,
      VLOOKUP($A2074,ChapterTable!$1:$1048576,MATCH("최종"&amp;SUBSTITUTE(SUBSTITUTE(E$1,"standard",""),"|Float",""),ChapterTable!$1:$1,0),0),
      VLOOKUP($A2074-ChapterTable!$Q$11,ChapterTable!$1:$1048576,MATCH("최종"&amp;SUBSTITUTE(SUBSTITUTE(E$1,"standard",""),"|Float",""),ChapterTable!$1:$1,0),0)*ChapterTable!$Q$14
    ),
  OFFSET(E2074,-$B2074+IF($L2074,1,0),0)*
    (VLOOKUP(SUBSTITUTE(SUBSTITUTE(E$1,"standard",""),"|Float","")&amp;"인게임누적곱배수",ChapterTable!$S:$T,2,0)^C2074
    +VLOOKUP(SUBSTITUTE(SUBSTITUTE(E$1,"standard",""),"|Float","")&amp;"인게임누적합배수",ChapterTable!$S:$T,2,0)*C2074)
  )
  )
  )
)</f>
        <v>309027.1921154022</v>
      </c>
      <c r="F2074" s="1">
        <f ca="1">IF(AND($A2074=0,$B2074=1),
    VLOOKUP(1,ChapterTable!$1:$1048576,MATCH("최종"&amp;SUBSTITUTE(SUBSTITUTE(F$1,"standard",""),"|Float",""),ChapterTable!$1:$1,0),0)*ChapterTable!$Q$17,
  IF(AND($A2074=0,$B2074=0),
    F2075,
  IF($B2074=0,
    VLOOKUP($A2074,ChapterTable!$1:$1048576,MATCH("최종"&amp;SUBSTITUTE(SUBSTITUTE(F$1,"standard",""),"|Float",""),ChapterTable!$1:$1,0),0),
  IF($B2074=1,
    IF($L2074=FALSE,
      VLOOKUP($A2074,ChapterTable!$1:$1048576,MATCH("최종"&amp;SUBSTITUTE(SUBSTITUTE(F$1,"standard",""),"|Float",""),ChapterTable!$1:$1,0),0),
      VLOOKUP($A2074-ChapterTable!$Q$11,ChapterTable!$1:$1048576,MATCH("최종"&amp;SUBSTITUTE(SUBSTITUTE(F$1,"standard",""),"|Float",""),ChapterTable!$1:$1,0),0)*ChapterTable!$Q$14
    ),
  OFFSET(F2074,-$B2074+IF($L2074,1,0),0)*
    (VLOOKUP(SUBSTITUTE(SUBSTITUTE(F$1,"standard",""),"|Float","")&amp;"인게임누적곱배수",ChapterTable!$S:$T,2,0)^D2074
    +VLOOKUP(SUBSTITUTE(SUBSTITUTE(F$1,"standard",""),"|Float","")&amp;"인게임누적합배수",ChapterTable!$S:$T,2,0)*D2074)
  )
  )
  )
)</f>
        <v>133995.53045654297</v>
      </c>
      <c r="G2074" t="s">
        <v>76</v>
      </c>
      <c r="J2074" t="str">
        <f>IF(ISBLANK(I2074),"",
IFERROR(VLOOKUP(I2074,[1]StringTable!$1:$1048576,MATCH([1]StringTable!$B$1,[1]StringTable!$1:$1,0),0),
IFERROR(VLOOKUP(I2074,[1]InApkStringTable!$1:$1048576,MATCH([1]InApkStringTable!$B$1,[1]InApkStringTable!$1:$1,0),0),
"스트링없음")))</f>
        <v/>
      </c>
      <c r="L2074" t="b">
        <v>1</v>
      </c>
      <c r="N2074" t="str">
        <f>IF(ISBLANK(M2074),"",IF(ISERROR(VLOOKUP(M2074,MapTable!$A:$A,1,0)),"맵없음",""))</f>
        <v/>
      </c>
      <c r="O2074">
        <f t="shared" si="129"/>
        <v>4</v>
      </c>
      <c r="Q2074">
        <f t="shared" si="130"/>
        <v>4</v>
      </c>
      <c r="R2074" t="b">
        <f t="shared" ca="1" si="131"/>
        <v>0</v>
      </c>
      <c r="T2074" t="b">
        <f t="shared" ca="1" si="132"/>
        <v>0</v>
      </c>
      <c r="X2074" t="str">
        <f>IF(ISBLANK(W2074),"",
IF(ISERROR(FIND(",",W2074)),
  IF(ISERROR(VLOOKUP(W2074,MapTable!$A:$A,1,0)),"맵없음",
  ""),
IF(ISERROR(FIND(",",W2074,FIND(",",W2074)+1)),
  IF(OR(ISERROR(VLOOKUP(LEFT(W2074,FIND(",",W2074)-1),MapTable!$A:$A,1,0)),ISERROR(VLOOKUP(TRIM(MID(W2074,FIND(",",W2074)+1,999)),MapTable!$A:$A,1,0))),"맵없음",
  ""),
IF(ISERROR(FIND(",",W2074,FIND(",",W2074,FIND(",",W2074)+1)+1)),
  IF(OR(ISERROR(VLOOKUP(LEFT(W2074,FIND(",",W2074)-1),MapTable!$A:$A,1,0)),ISERROR(VLOOKUP(TRIM(MID(W2074,FIND(",",W2074)+1,FIND(",",W2074,FIND(",",W2074)+1)-FIND(",",W2074)-1)),MapTable!$A:$A,1,0)),ISERROR(VLOOKUP(TRIM(MID(W2074,FIND(",",W2074,FIND(",",W2074)+1)+1,999)),MapTable!$A:$A,1,0))),"맵없음",
  ""),
IF(ISERROR(FIND(",",W2074,FIND(",",W2074,FIND(",",W2074,FIND(",",W2074)+1)+1)+1)),
  IF(OR(ISERROR(VLOOKUP(LEFT(W2074,FIND(",",W2074)-1),MapTable!$A:$A,1,0)),ISERROR(VLOOKUP(TRIM(MID(W2074,FIND(",",W2074)+1,FIND(",",W2074,FIND(",",W2074)+1)-FIND(",",W2074)-1)),MapTable!$A:$A,1,0)),ISERROR(VLOOKUP(TRIM(MID(W2074,FIND(",",W2074,FIND(",",W2074)+1)+1,FIND(",",W2074,FIND(",",W2074,FIND(",",W2074)+1)+1)-FIND(",",W2074,FIND(",",W2074)+1)-1)),MapTable!$A:$A,1,0)),ISERROR(VLOOKUP(TRIM(MID(W2074,FIND(",",W2074,FIND(",",W2074,FIND(",",W2074)+1)+1)+1,999)),MapTable!$A:$A,1,0))),"맵없음",
  ""),
)))))</f>
        <v/>
      </c>
      <c r="AC2074" t="str">
        <f>IF(ISBLANK(AB2074),"",IF(ISERROR(VLOOKUP(AB2074,[3]DropTable!$A:$A,1,0)),"드랍없음",""))</f>
        <v/>
      </c>
      <c r="AE2074" t="str">
        <f>IF(ISBLANK(AD2074),"",IF(ISERROR(VLOOKUP(AD2074,[3]DropTable!$A:$A,1,0)),"드랍없음",""))</f>
        <v/>
      </c>
      <c r="AG2074">
        <v>9.8000000000000007</v>
      </c>
      <c r="AH2074">
        <v>1</v>
      </c>
    </row>
    <row r="2075" spans="1:34" x14ac:dyDescent="0.3">
      <c r="A2075">
        <v>19</v>
      </c>
      <c r="B2075">
        <v>34</v>
      </c>
      <c r="C2075">
        <f>IF(OR($L2075=TRUE,$A2075=0,MOD($A2075,ChapterTable!$S$20)&lt;&gt;0),
MAX(0,INT(($B2075+ChapterTable!$Q$26+VLOOKUP(SUBSTITUTE(C$1,"성장단계","")&amp;"단계오프셋",ChapterTable!$S:$T,2,0))/ChapterTable!$Q$23)),
MAX(0,INT(($B2075+ChapterTable!$S$26+VLOOKUP(SUBSTITUTE(C$1,"성장단계","")&amp;"보스단계오프셋",ChapterTable!$S:$T,2,0))/ChapterTable!$S$23)))</f>
        <v>3</v>
      </c>
      <c r="D2075">
        <f>IF(OR($L2075=TRUE,$A2075=0,MOD($A2075,ChapterTable!$S$20)&lt;&gt;0),
MAX(0,INT(($B2075+ChapterTable!$Q$26+VLOOKUP(SUBSTITUTE(D$1,"성장단계","")&amp;"단계오프셋",ChapterTable!$S:$T,2,0))/ChapterTable!$Q$23)),
MAX(0,INT(($B2075+ChapterTable!$S$26+VLOOKUP(SUBSTITUTE(D$1,"성장단계","")&amp;"보스단계오프셋",ChapterTable!$S:$T,2,0))/ChapterTable!$S$23)))</f>
        <v>3</v>
      </c>
      <c r="E2075" s="1">
        <f ca="1">IF(AND($A2075=0,$B2075=1),
    VLOOKUP(1,ChapterTable!$1:$1048576,MATCH("최종"&amp;SUBSTITUTE(SUBSTITUTE(E$1,"standard",""),"|Float",""),ChapterTable!$1:$1,0),0)*ChapterTable!$Q$17,
  IF(AND($A2075=0,$B2075=0),
    E2076,
  IF($B2075=0,
    VLOOKUP($A2075,ChapterTable!$1:$1048576,MATCH("최종"&amp;SUBSTITUTE(SUBSTITUTE(E$1,"standard",""),"|Float",""),ChapterTable!$1:$1,0),0),
  IF($B2075=1,
    IF($L2075=FALSE,
      VLOOKUP($A2075,ChapterTable!$1:$1048576,MATCH("최종"&amp;SUBSTITUTE(SUBSTITUTE(E$1,"standard",""),"|Float",""),ChapterTable!$1:$1,0),0),
      VLOOKUP($A2075-ChapterTable!$Q$11,ChapterTable!$1:$1048576,MATCH("최종"&amp;SUBSTITUTE(SUBSTITUTE(E$1,"standard",""),"|Float",""),ChapterTable!$1:$1,0),0)*ChapterTable!$Q$14
    ),
  OFFSET(E2075,-$B2075+IF($L2075,1,0),0)*
    (VLOOKUP(SUBSTITUTE(SUBSTITUTE(E$1,"standard",""),"|Float","")&amp;"인게임누적곱배수",ChapterTable!$S:$T,2,0)^C2075
    +VLOOKUP(SUBSTITUTE(SUBSTITUTE(E$1,"standard",""),"|Float","")&amp;"인게임누적합배수",ChapterTable!$S:$T,2,0)*C2075)
  )
  )
  )
)</f>
        <v>309027.1921154022</v>
      </c>
      <c r="F2075" s="1">
        <f ca="1">IF(AND($A2075=0,$B2075=1),
    VLOOKUP(1,ChapterTable!$1:$1048576,MATCH("최종"&amp;SUBSTITUTE(SUBSTITUTE(F$1,"standard",""),"|Float",""),ChapterTable!$1:$1,0),0)*ChapterTable!$Q$17,
  IF(AND($A2075=0,$B2075=0),
    F2076,
  IF($B2075=0,
    VLOOKUP($A2075,ChapterTable!$1:$1048576,MATCH("최종"&amp;SUBSTITUTE(SUBSTITUTE(F$1,"standard",""),"|Float",""),ChapterTable!$1:$1,0),0),
  IF($B2075=1,
    IF($L2075=FALSE,
      VLOOKUP($A2075,ChapterTable!$1:$1048576,MATCH("최종"&amp;SUBSTITUTE(SUBSTITUTE(F$1,"standard",""),"|Float",""),ChapterTable!$1:$1,0),0),
      VLOOKUP($A2075-ChapterTable!$Q$11,ChapterTable!$1:$1048576,MATCH("최종"&amp;SUBSTITUTE(SUBSTITUTE(F$1,"standard",""),"|Float",""),ChapterTable!$1:$1,0),0)*ChapterTable!$Q$14
    ),
  OFFSET(F2075,-$B2075+IF($L2075,1,0),0)*
    (VLOOKUP(SUBSTITUTE(SUBSTITUTE(F$1,"standard",""),"|Float","")&amp;"인게임누적곱배수",ChapterTable!$S:$T,2,0)^D2075
    +VLOOKUP(SUBSTITUTE(SUBSTITUTE(F$1,"standard",""),"|Float","")&amp;"인게임누적합배수",ChapterTable!$S:$T,2,0)*D2075)
  )
  )
  )
)</f>
        <v>133995.53045654297</v>
      </c>
      <c r="G2075" t="s">
        <v>76</v>
      </c>
      <c r="J2075" t="str">
        <f>IF(ISBLANK(I2075),"",
IFERROR(VLOOKUP(I2075,[1]StringTable!$1:$1048576,MATCH([1]StringTable!$B$1,[1]StringTable!$1:$1,0),0),
IFERROR(VLOOKUP(I2075,[1]InApkStringTable!$1:$1048576,MATCH([1]InApkStringTable!$B$1,[1]InApkStringTable!$1:$1,0),0),
"스트링없음")))</f>
        <v/>
      </c>
      <c r="L2075" t="b">
        <v>1</v>
      </c>
      <c r="N2075" t="str">
        <f>IF(ISBLANK(M2075),"",IF(ISERROR(VLOOKUP(M2075,MapTable!$A:$A,1,0)),"맵없음",""))</f>
        <v/>
      </c>
      <c r="O2075">
        <f t="shared" si="129"/>
        <v>4</v>
      </c>
      <c r="Q2075">
        <f t="shared" si="130"/>
        <v>4</v>
      </c>
      <c r="R2075" t="b">
        <f t="shared" ca="1" si="131"/>
        <v>0</v>
      </c>
      <c r="T2075" t="b">
        <f t="shared" ca="1" si="132"/>
        <v>0</v>
      </c>
      <c r="X2075" t="str">
        <f>IF(ISBLANK(W2075),"",
IF(ISERROR(FIND(",",W2075)),
  IF(ISERROR(VLOOKUP(W2075,MapTable!$A:$A,1,0)),"맵없음",
  ""),
IF(ISERROR(FIND(",",W2075,FIND(",",W2075)+1)),
  IF(OR(ISERROR(VLOOKUP(LEFT(W2075,FIND(",",W2075)-1),MapTable!$A:$A,1,0)),ISERROR(VLOOKUP(TRIM(MID(W2075,FIND(",",W2075)+1,999)),MapTable!$A:$A,1,0))),"맵없음",
  ""),
IF(ISERROR(FIND(",",W2075,FIND(",",W2075,FIND(",",W2075)+1)+1)),
  IF(OR(ISERROR(VLOOKUP(LEFT(W2075,FIND(",",W2075)-1),MapTable!$A:$A,1,0)),ISERROR(VLOOKUP(TRIM(MID(W2075,FIND(",",W2075)+1,FIND(",",W2075,FIND(",",W2075)+1)-FIND(",",W2075)-1)),MapTable!$A:$A,1,0)),ISERROR(VLOOKUP(TRIM(MID(W2075,FIND(",",W2075,FIND(",",W2075)+1)+1,999)),MapTable!$A:$A,1,0))),"맵없음",
  ""),
IF(ISERROR(FIND(",",W2075,FIND(",",W2075,FIND(",",W2075,FIND(",",W2075)+1)+1)+1)),
  IF(OR(ISERROR(VLOOKUP(LEFT(W2075,FIND(",",W2075)-1),MapTable!$A:$A,1,0)),ISERROR(VLOOKUP(TRIM(MID(W2075,FIND(",",W2075)+1,FIND(",",W2075,FIND(",",W2075)+1)-FIND(",",W2075)-1)),MapTable!$A:$A,1,0)),ISERROR(VLOOKUP(TRIM(MID(W2075,FIND(",",W2075,FIND(",",W2075)+1)+1,FIND(",",W2075,FIND(",",W2075,FIND(",",W2075)+1)+1)-FIND(",",W2075,FIND(",",W2075)+1)-1)),MapTable!$A:$A,1,0)),ISERROR(VLOOKUP(TRIM(MID(W2075,FIND(",",W2075,FIND(",",W2075,FIND(",",W2075)+1)+1)+1,999)),MapTable!$A:$A,1,0))),"맵없음",
  ""),
)))))</f>
        <v/>
      </c>
      <c r="AC2075" t="str">
        <f>IF(ISBLANK(AB2075),"",IF(ISERROR(VLOOKUP(AB2075,[3]DropTable!$A:$A,1,0)),"드랍없음",""))</f>
        <v/>
      </c>
      <c r="AE2075" t="str">
        <f>IF(ISBLANK(AD2075),"",IF(ISERROR(VLOOKUP(AD2075,[3]DropTable!$A:$A,1,0)),"드랍없음",""))</f>
        <v/>
      </c>
      <c r="AG2075">
        <v>9.8000000000000007</v>
      </c>
      <c r="AH2075">
        <v>1</v>
      </c>
    </row>
    <row r="2076" spans="1:34" x14ac:dyDescent="0.3">
      <c r="A2076">
        <v>19</v>
      </c>
      <c r="B2076">
        <v>35</v>
      </c>
      <c r="C2076">
        <f>IF(OR($L2076=TRUE,$A2076=0,MOD($A2076,ChapterTable!$S$20)&lt;&gt;0),
MAX(0,INT(($B2076+ChapterTable!$Q$26+VLOOKUP(SUBSTITUTE(C$1,"성장단계","")&amp;"단계오프셋",ChapterTable!$S:$T,2,0))/ChapterTable!$Q$23)),
MAX(0,INT(($B2076+ChapterTable!$S$26+VLOOKUP(SUBSTITUTE(C$1,"성장단계","")&amp;"보스단계오프셋",ChapterTable!$S:$T,2,0))/ChapterTable!$S$23)))</f>
        <v>3</v>
      </c>
      <c r="D2076">
        <f>IF(OR($L2076=TRUE,$A2076=0,MOD($A2076,ChapterTable!$S$20)&lt;&gt;0),
MAX(0,INT(($B2076+ChapterTable!$Q$26+VLOOKUP(SUBSTITUTE(D$1,"성장단계","")&amp;"단계오프셋",ChapterTable!$S:$T,2,0))/ChapterTable!$Q$23)),
MAX(0,INT(($B2076+ChapterTable!$S$26+VLOOKUP(SUBSTITUTE(D$1,"성장단계","")&amp;"보스단계오프셋",ChapterTable!$S:$T,2,0))/ChapterTable!$S$23)))</f>
        <v>3</v>
      </c>
      <c r="E2076" s="1">
        <f ca="1">IF(AND($A2076=0,$B2076=1),
    VLOOKUP(1,ChapterTable!$1:$1048576,MATCH("최종"&amp;SUBSTITUTE(SUBSTITUTE(E$1,"standard",""),"|Float",""),ChapterTable!$1:$1,0),0)*ChapterTable!$Q$17,
  IF(AND($A2076=0,$B2076=0),
    E2077,
  IF($B2076=0,
    VLOOKUP($A2076,ChapterTable!$1:$1048576,MATCH("최종"&amp;SUBSTITUTE(SUBSTITUTE(E$1,"standard",""),"|Float",""),ChapterTable!$1:$1,0),0),
  IF($B2076=1,
    IF($L2076=FALSE,
      VLOOKUP($A2076,ChapterTable!$1:$1048576,MATCH("최종"&amp;SUBSTITUTE(SUBSTITUTE(E$1,"standard",""),"|Float",""),ChapterTable!$1:$1,0),0),
      VLOOKUP($A2076-ChapterTable!$Q$11,ChapterTable!$1:$1048576,MATCH("최종"&amp;SUBSTITUTE(SUBSTITUTE(E$1,"standard",""),"|Float",""),ChapterTable!$1:$1,0),0)*ChapterTable!$Q$14
    ),
  OFFSET(E2076,-$B2076+IF($L2076,1,0),0)*
    (VLOOKUP(SUBSTITUTE(SUBSTITUTE(E$1,"standard",""),"|Float","")&amp;"인게임누적곱배수",ChapterTable!$S:$T,2,0)^C2076
    +VLOOKUP(SUBSTITUTE(SUBSTITUTE(E$1,"standard",""),"|Float","")&amp;"인게임누적합배수",ChapterTable!$S:$T,2,0)*C2076)
  )
  )
  )
)</f>
        <v>309027.1921154022</v>
      </c>
      <c r="F2076" s="1">
        <f ca="1">IF(AND($A2076=0,$B2076=1),
    VLOOKUP(1,ChapterTable!$1:$1048576,MATCH("최종"&amp;SUBSTITUTE(SUBSTITUTE(F$1,"standard",""),"|Float",""),ChapterTable!$1:$1,0),0)*ChapterTable!$Q$17,
  IF(AND($A2076=0,$B2076=0),
    F2077,
  IF($B2076=0,
    VLOOKUP($A2076,ChapterTable!$1:$1048576,MATCH("최종"&amp;SUBSTITUTE(SUBSTITUTE(F$1,"standard",""),"|Float",""),ChapterTable!$1:$1,0),0),
  IF($B2076=1,
    IF($L2076=FALSE,
      VLOOKUP($A2076,ChapterTable!$1:$1048576,MATCH("최종"&amp;SUBSTITUTE(SUBSTITUTE(F$1,"standard",""),"|Float",""),ChapterTable!$1:$1,0),0),
      VLOOKUP($A2076-ChapterTable!$Q$11,ChapterTable!$1:$1048576,MATCH("최종"&amp;SUBSTITUTE(SUBSTITUTE(F$1,"standard",""),"|Float",""),ChapterTable!$1:$1,0),0)*ChapterTable!$Q$14
    ),
  OFFSET(F2076,-$B2076+IF($L2076,1,0),0)*
    (VLOOKUP(SUBSTITUTE(SUBSTITUTE(F$1,"standard",""),"|Float","")&amp;"인게임누적곱배수",ChapterTable!$S:$T,2,0)^D2076
    +VLOOKUP(SUBSTITUTE(SUBSTITUTE(F$1,"standard",""),"|Float","")&amp;"인게임누적합배수",ChapterTable!$S:$T,2,0)*D2076)
  )
  )
  )
)</f>
        <v>133995.53045654297</v>
      </c>
      <c r="G2076" t="s">
        <v>76</v>
      </c>
      <c r="J2076" t="str">
        <f>IF(ISBLANK(I2076),"",
IFERROR(VLOOKUP(I2076,[1]StringTable!$1:$1048576,MATCH([1]StringTable!$B$1,[1]StringTable!$1:$1,0),0),
IFERROR(VLOOKUP(I2076,[1]InApkStringTable!$1:$1048576,MATCH([1]InApkStringTable!$B$1,[1]InApkStringTable!$1:$1,0),0),
"스트링없음")))</f>
        <v/>
      </c>
      <c r="L2076" t="b">
        <v>1</v>
      </c>
      <c r="N2076" t="str">
        <f>IF(ISBLANK(M2076),"",IF(ISERROR(VLOOKUP(M2076,MapTable!$A:$A,1,0)),"맵없음",""))</f>
        <v/>
      </c>
      <c r="O2076">
        <f t="shared" si="129"/>
        <v>11</v>
      </c>
      <c r="Q2076">
        <f t="shared" si="130"/>
        <v>11</v>
      </c>
      <c r="R2076" t="b">
        <f t="shared" ca="1" si="131"/>
        <v>0</v>
      </c>
      <c r="T2076" t="b">
        <f t="shared" ca="1" si="132"/>
        <v>0</v>
      </c>
      <c r="X2076" t="str">
        <f>IF(ISBLANK(W2076),"",
IF(ISERROR(FIND(",",W2076)),
  IF(ISERROR(VLOOKUP(W2076,MapTable!$A:$A,1,0)),"맵없음",
  ""),
IF(ISERROR(FIND(",",W2076,FIND(",",W2076)+1)),
  IF(OR(ISERROR(VLOOKUP(LEFT(W2076,FIND(",",W2076)-1),MapTable!$A:$A,1,0)),ISERROR(VLOOKUP(TRIM(MID(W2076,FIND(",",W2076)+1,999)),MapTable!$A:$A,1,0))),"맵없음",
  ""),
IF(ISERROR(FIND(",",W2076,FIND(",",W2076,FIND(",",W2076)+1)+1)),
  IF(OR(ISERROR(VLOOKUP(LEFT(W2076,FIND(",",W2076)-1),MapTable!$A:$A,1,0)),ISERROR(VLOOKUP(TRIM(MID(W2076,FIND(",",W2076)+1,FIND(",",W2076,FIND(",",W2076)+1)-FIND(",",W2076)-1)),MapTable!$A:$A,1,0)),ISERROR(VLOOKUP(TRIM(MID(W2076,FIND(",",W2076,FIND(",",W2076)+1)+1,999)),MapTable!$A:$A,1,0))),"맵없음",
  ""),
IF(ISERROR(FIND(",",W2076,FIND(",",W2076,FIND(",",W2076,FIND(",",W2076)+1)+1)+1)),
  IF(OR(ISERROR(VLOOKUP(LEFT(W2076,FIND(",",W2076)-1),MapTable!$A:$A,1,0)),ISERROR(VLOOKUP(TRIM(MID(W2076,FIND(",",W2076)+1,FIND(",",W2076,FIND(",",W2076)+1)-FIND(",",W2076)-1)),MapTable!$A:$A,1,0)),ISERROR(VLOOKUP(TRIM(MID(W2076,FIND(",",W2076,FIND(",",W2076)+1)+1,FIND(",",W2076,FIND(",",W2076,FIND(",",W2076)+1)+1)-FIND(",",W2076,FIND(",",W2076)+1)-1)),MapTable!$A:$A,1,0)),ISERROR(VLOOKUP(TRIM(MID(W2076,FIND(",",W2076,FIND(",",W2076,FIND(",",W2076)+1)+1)+1,999)),MapTable!$A:$A,1,0))),"맵없음",
  ""),
)))))</f>
        <v/>
      </c>
      <c r="AC2076" t="str">
        <f>IF(ISBLANK(AB2076),"",IF(ISERROR(VLOOKUP(AB2076,[3]DropTable!$A:$A,1,0)),"드랍없음",""))</f>
        <v/>
      </c>
      <c r="AE2076" t="str">
        <f>IF(ISBLANK(AD2076),"",IF(ISERROR(VLOOKUP(AD2076,[3]DropTable!$A:$A,1,0)),"드랍없음",""))</f>
        <v/>
      </c>
      <c r="AG2076">
        <v>9.8000000000000007</v>
      </c>
      <c r="AH2076">
        <v>1</v>
      </c>
    </row>
    <row r="2077" spans="1:34" x14ac:dyDescent="0.3">
      <c r="A2077">
        <v>19</v>
      </c>
      <c r="B2077">
        <v>36</v>
      </c>
      <c r="C2077">
        <f>IF(OR($L2077=TRUE,$A2077=0,MOD($A2077,ChapterTable!$S$20)&lt;&gt;0),
MAX(0,INT(($B2077+ChapterTable!$Q$26+VLOOKUP(SUBSTITUTE(C$1,"성장단계","")&amp;"단계오프셋",ChapterTable!$S:$T,2,0))/ChapterTable!$Q$23)),
MAX(0,INT(($B2077+ChapterTable!$S$26+VLOOKUP(SUBSTITUTE(C$1,"성장단계","")&amp;"보스단계오프셋",ChapterTable!$S:$T,2,0))/ChapterTable!$S$23)))</f>
        <v>4</v>
      </c>
      <c r="D2077">
        <f>IF(OR($L2077=TRUE,$A2077=0,MOD($A2077,ChapterTable!$S$20)&lt;&gt;0),
MAX(0,INT(($B2077+ChapterTable!$Q$26+VLOOKUP(SUBSTITUTE(D$1,"성장단계","")&amp;"단계오프셋",ChapterTable!$S:$T,2,0))/ChapterTable!$Q$23)),
MAX(0,INT(($B2077+ChapterTable!$S$26+VLOOKUP(SUBSTITUTE(D$1,"성장단계","")&amp;"보스단계오프셋",ChapterTable!$S:$T,2,0))/ChapterTable!$S$23)))</f>
        <v>3</v>
      </c>
      <c r="E2077" s="1">
        <f ca="1">IF(AND($A2077=0,$B2077=1),
    VLOOKUP(1,ChapterTable!$1:$1048576,MATCH("최종"&amp;SUBSTITUTE(SUBSTITUTE(E$1,"standard",""),"|Float",""),ChapterTable!$1:$1,0),0)*ChapterTable!$Q$17,
  IF(AND($A2077=0,$B2077=0),
    E2078,
  IF($B2077=0,
    VLOOKUP($A2077,ChapterTable!$1:$1048576,MATCH("최종"&amp;SUBSTITUTE(SUBSTITUTE(E$1,"standard",""),"|Float",""),ChapterTable!$1:$1,0),0),
  IF($B2077=1,
    IF($L2077=FALSE,
      VLOOKUP($A2077,ChapterTable!$1:$1048576,MATCH("최종"&amp;SUBSTITUTE(SUBSTITUTE(E$1,"standard",""),"|Float",""),ChapterTable!$1:$1,0),0),
      VLOOKUP($A2077-ChapterTable!$Q$11,ChapterTable!$1:$1048576,MATCH("최종"&amp;SUBSTITUTE(SUBSTITUTE(E$1,"standard",""),"|Float",""),ChapterTable!$1:$1,0),0)*ChapterTable!$Q$14
    ),
  OFFSET(E2077,-$B2077+IF($L2077,1,0),0)*
    (VLOOKUP(SUBSTITUTE(SUBSTITUTE(E$1,"standard",""),"|Float","")&amp;"인게임누적곱배수",ChapterTable!$S:$T,2,0)^C2077
    +VLOOKUP(SUBSTITUTE(SUBSTITUTE(E$1,"standard",""),"|Float","")&amp;"인게임누적합배수",ChapterTable!$S:$T,2,0)*C2077)
  )
  )
  )
)</f>
        <v>361787.932232666</v>
      </c>
      <c r="F2077" s="1">
        <f ca="1">IF(AND($A2077=0,$B2077=1),
    VLOOKUP(1,ChapterTable!$1:$1048576,MATCH("최종"&amp;SUBSTITUTE(SUBSTITUTE(F$1,"standard",""),"|Float",""),ChapterTable!$1:$1,0),0)*ChapterTable!$Q$17,
  IF(AND($A2077=0,$B2077=0),
    F2078,
  IF($B2077=0,
    VLOOKUP($A2077,ChapterTable!$1:$1048576,MATCH("최종"&amp;SUBSTITUTE(SUBSTITUTE(F$1,"standard",""),"|Float",""),ChapterTable!$1:$1,0),0),
  IF($B2077=1,
    IF($L2077=FALSE,
      VLOOKUP($A2077,ChapterTable!$1:$1048576,MATCH("최종"&amp;SUBSTITUTE(SUBSTITUTE(F$1,"standard",""),"|Float",""),ChapterTable!$1:$1,0),0),
      VLOOKUP($A2077-ChapterTable!$Q$11,ChapterTable!$1:$1048576,MATCH("최종"&amp;SUBSTITUTE(SUBSTITUTE(F$1,"standard",""),"|Float",""),ChapterTable!$1:$1,0),0)*ChapterTable!$Q$14
    ),
  OFFSET(F2077,-$B2077+IF($L2077,1,0),0)*
    (VLOOKUP(SUBSTITUTE(SUBSTITUTE(F$1,"standard",""),"|Float","")&amp;"인게임누적곱배수",ChapterTable!$S:$T,2,0)^D2077
    +VLOOKUP(SUBSTITUTE(SUBSTITUTE(F$1,"standard",""),"|Float","")&amp;"인게임누적합배수",ChapterTable!$S:$T,2,0)*D2077)
  )
  )
  )
)</f>
        <v>133995.53045654297</v>
      </c>
      <c r="G2077" t="s">
        <v>76</v>
      </c>
      <c r="J2077" t="str">
        <f>IF(ISBLANK(I2077),"",
IFERROR(VLOOKUP(I2077,[1]StringTable!$1:$1048576,MATCH([1]StringTable!$B$1,[1]StringTable!$1:$1,0),0),
IFERROR(VLOOKUP(I2077,[1]InApkStringTable!$1:$1048576,MATCH([1]InApkStringTable!$B$1,[1]InApkStringTable!$1:$1,0),0),
"스트링없음")))</f>
        <v/>
      </c>
      <c r="L2077" t="b">
        <v>1</v>
      </c>
      <c r="N2077" t="str">
        <f>IF(ISBLANK(M2077),"",IF(ISERROR(VLOOKUP(M2077,MapTable!$A:$A,1,0)),"맵없음",""))</f>
        <v/>
      </c>
      <c r="O2077">
        <f t="shared" si="129"/>
        <v>4</v>
      </c>
      <c r="Q2077">
        <f t="shared" si="130"/>
        <v>4</v>
      </c>
      <c r="R2077" t="b">
        <f t="shared" ca="1" si="131"/>
        <v>0</v>
      </c>
      <c r="T2077" t="b">
        <f t="shared" ca="1" si="132"/>
        <v>0</v>
      </c>
      <c r="X2077" t="str">
        <f>IF(ISBLANK(W2077),"",
IF(ISERROR(FIND(",",W2077)),
  IF(ISERROR(VLOOKUP(W2077,MapTable!$A:$A,1,0)),"맵없음",
  ""),
IF(ISERROR(FIND(",",W2077,FIND(",",W2077)+1)),
  IF(OR(ISERROR(VLOOKUP(LEFT(W2077,FIND(",",W2077)-1),MapTable!$A:$A,1,0)),ISERROR(VLOOKUP(TRIM(MID(W2077,FIND(",",W2077)+1,999)),MapTable!$A:$A,1,0))),"맵없음",
  ""),
IF(ISERROR(FIND(",",W2077,FIND(",",W2077,FIND(",",W2077)+1)+1)),
  IF(OR(ISERROR(VLOOKUP(LEFT(W2077,FIND(",",W2077)-1),MapTable!$A:$A,1,0)),ISERROR(VLOOKUP(TRIM(MID(W2077,FIND(",",W2077)+1,FIND(",",W2077,FIND(",",W2077)+1)-FIND(",",W2077)-1)),MapTable!$A:$A,1,0)),ISERROR(VLOOKUP(TRIM(MID(W2077,FIND(",",W2077,FIND(",",W2077)+1)+1,999)),MapTable!$A:$A,1,0))),"맵없음",
  ""),
IF(ISERROR(FIND(",",W2077,FIND(",",W2077,FIND(",",W2077,FIND(",",W2077)+1)+1)+1)),
  IF(OR(ISERROR(VLOOKUP(LEFT(W2077,FIND(",",W2077)-1),MapTable!$A:$A,1,0)),ISERROR(VLOOKUP(TRIM(MID(W2077,FIND(",",W2077)+1,FIND(",",W2077,FIND(",",W2077)+1)-FIND(",",W2077)-1)),MapTable!$A:$A,1,0)),ISERROR(VLOOKUP(TRIM(MID(W2077,FIND(",",W2077,FIND(",",W2077)+1)+1,FIND(",",W2077,FIND(",",W2077,FIND(",",W2077)+1)+1)-FIND(",",W2077,FIND(",",W2077)+1)-1)),MapTable!$A:$A,1,0)),ISERROR(VLOOKUP(TRIM(MID(W2077,FIND(",",W2077,FIND(",",W2077,FIND(",",W2077)+1)+1)+1,999)),MapTable!$A:$A,1,0))),"맵없음",
  ""),
)))))</f>
        <v/>
      </c>
      <c r="AC2077" t="str">
        <f>IF(ISBLANK(AB2077),"",IF(ISERROR(VLOOKUP(AB2077,[3]DropTable!$A:$A,1,0)),"드랍없음",""))</f>
        <v/>
      </c>
      <c r="AE2077" t="str">
        <f>IF(ISBLANK(AD2077),"",IF(ISERROR(VLOOKUP(AD2077,[3]DropTable!$A:$A,1,0)),"드랍없음",""))</f>
        <v/>
      </c>
      <c r="AG2077">
        <v>9.8000000000000007</v>
      </c>
      <c r="AH2077">
        <v>1</v>
      </c>
    </row>
    <row r="2078" spans="1:34" x14ac:dyDescent="0.3">
      <c r="A2078">
        <v>19</v>
      </c>
      <c r="B2078">
        <v>37</v>
      </c>
      <c r="C2078">
        <f>IF(OR($L2078=TRUE,$A2078=0,MOD($A2078,ChapterTable!$S$20)&lt;&gt;0),
MAX(0,INT(($B2078+ChapterTable!$Q$26+VLOOKUP(SUBSTITUTE(C$1,"성장단계","")&amp;"단계오프셋",ChapterTable!$S:$T,2,0))/ChapterTable!$Q$23)),
MAX(0,INT(($B2078+ChapterTable!$S$26+VLOOKUP(SUBSTITUTE(C$1,"성장단계","")&amp;"보스단계오프셋",ChapterTable!$S:$T,2,0))/ChapterTable!$S$23)))</f>
        <v>4</v>
      </c>
      <c r="D2078">
        <f>IF(OR($L2078=TRUE,$A2078=0,MOD($A2078,ChapterTable!$S$20)&lt;&gt;0),
MAX(0,INT(($B2078+ChapterTable!$Q$26+VLOOKUP(SUBSTITUTE(D$1,"성장단계","")&amp;"단계오프셋",ChapterTable!$S:$T,2,0))/ChapterTable!$Q$23)),
MAX(0,INT(($B2078+ChapterTable!$S$26+VLOOKUP(SUBSTITUTE(D$1,"성장단계","")&amp;"보스단계오프셋",ChapterTable!$S:$T,2,0))/ChapterTable!$S$23)))</f>
        <v>3</v>
      </c>
      <c r="E2078" s="1">
        <f ca="1">IF(AND($A2078=0,$B2078=1),
    VLOOKUP(1,ChapterTable!$1:$1048576,MATCH("최종"&amp;SUBSTITUTE(SUBSTITUTE(E$1,"standard",""),"|Float",""),ChapterTable!$1:$1,0),0)*ChapterTable!$Q$17,
  IF(AND($A2078=0,$B2078=0),
    E2079,
  IF($B2078=0,
    VLOOKUP($A2078,ChapterTable!$1:$1048576,MATCH("최종"&amp;SUBSTITUTE(SUBSTITUTE(E$1,"standard",""),"|Float",""),ChapterTable!$1:$1,0),0),
  IF($B2078=1,
    IF($L2078=FALSE,
      VLOOKUP($A2078,ChapterTable!$1:$1048576,MATCH("최종"&amp;SUBSTITUTE(SUBSTITUTE(E$1,"standard",""),"|Float",""),ChapterTable!$1:$1,0),0),
      VLOOKUP($A2078-ChapterTable!$Q$11,ChapterTable!$1:$1048576,MATCH("최종"&amp;SUBSTITUTE(SUBSTITUTE(E$1,"standard",""),"|Float",""),ChapterTable!$1:$1,0),0)*ChapterTable!$Q$14
    ),
  OFFSET(E2078,-$B2078+IF($L2078,1,0),0)*
    (VLOOKUP(SUBSTITUTE(SUBSTITUTE(E$1,"standard",""),"|Float","")&amp;"인게임누적곱배수",ChapterTable!$S:$T,2,0)^C2078
    +VLOOKUP(SUBSTITUTE(SUBSTITUTE(E$1,"standard",""),"|Float","")&amp;"인게임누적합배수",ChapterTable!$S:$T,2,0)*C2078)
  )
  )
  )
)</f>
        <v>361787.932232666</v>
      </c>
      <c r="F2078" s="1">
        <f ca="1">IF(AND($A2078=0,$B2078=1),
    VLOOKUP(1,ChapterTable!$1:$1048576,MATCH("최종"&amp;SUBSTITUTE(SUBSTITUTE(F$1,"standard",""),"|Float",""),ChapterTable!$1:$1,0),0)*ChapterTable!$Q$17,
  IF(AND($A2078=0,$B2078=0),
    F2079,
  IF($B2078=0,
    VLOOKUP($A2078,ChapterTable!$1:$1048576,MATCH("최종"&amp;SUBSTITUTE(SUBSTITUTE(F$1,"standard",""),"|Float",""),ChapterTable!$1:$1,0),0),
  IF($B2078=1,
    IF($L2078=FALSE,
      VLOOKUP($A2078,ChapterTable!$1:$1048576,MATCH("최종"&amp;SUBSTITUTE(SUBSTITUTE(F$1,"standard",""),"|Float",""),ChapterTable!$1:$1,0),0),
      VLOOKUP($A2078-ChapterTable!$Q$11,ChapterTable!$1:$1048576,MATCH("최종"&amp;SUBSTITUTE(SUBSTITUTE(F$1,"standard",""),"|Float",""),ChapterTable!$1:$1,0),0)*ChapterTable!$Q$14
    ),
  OFFSET(F2078,-$B2078+IF($L2078,1,0),0)*
    (VLOOKUP(SUBSTITUTE(SUBSTITUTE(F$1,"standard",""),"|Float","")&amp;"인게임누적곱배수",ChapterTable!$S:$T,2,0)^D2078
    +VLOOKUP(SUBSTITUTE(SUBSTITUTE(F$1,"standard",""),"|Float","")&amp;"인게임누적합배수",ChapterTable!$S:$T,2,0)*D2078)
  )
  )
  )
)</f>
        <v>133995.53045654297</v>
      </c>
      <c r="G2078" t="s">
        <v>76</v>
      </c>
      <c r="J2078" t="str">
        <f>IF(ISBLANK(I2078),"",
IFERROR(VLOOKUP(I2078,[1]StringTable!$1:$1048576,MATCH([1]StringTable!$B$1,[1]StringTable!$1:$1,0),0),
IFERROR(VLOOKUP(I2078,[1]InApkStringTable!$1:$1048576,MATCH([1]InApkStringTable!$B$1,[1]InApkStringTable!$1:$1,0),0),
"스트링없음")))</f>
        <v/>
      </c>
      <c r="L2078" t="b">
        <v>1</v>
      </c>
      <c r="N2078" t="str">
        <f>IF(ISBLANK(M2078),"",IF(ISERROR(VLOOKUP(M2078,MapTable!$A:$A,1,0)),"맵없음",""))</f>
        <v/>
      </c>
      <c r="O2078">
        <f t="shared" si="129"/>
        <v>4</v>
      </c>
      <c r="Q2078">
        <f t="shared" si="130"/>
        <v>4</v>
      </c>
      <c r="R2078" t="b">
        <f t="shared" ca="1" si="131"/>
        <v>0</v>
      </c>
      <c r="T2078" t="b">
        <f t="shared" ca="1" si="132"/>
        <v>0</v>
      </c>
      <c r="X2078" t="str">
        <f>IF(ISBLANK(W2078),"",
IF(ISERROR(FIND(",",W2078)),
  IF(ISERROR(VLOOKUP(W2078,MapTable!$A:$A,1,0)),"맵없음",
  ""),
IF(ISERROR(FIND(",",W2078,FIND(",",W2078)+1)),
  IF(OR(ISERROR(VLOOKUP(LEFT(W2078,FIND(",",W2078)-1),MapTable!$A:$A,1,0)),ISERROR(VLOOKUP(TRIM(MID(W2078,FIND(",",W2078)+1,999)),MapTable!$A:$A,1,0))),"맵없음",
  ""),
IF(ISERROR(FIND(",",W2078,FIND(",",W2078,FIND(",",W2078)+1)+1)),
  IF(OR(ISERROR(VLOOKUP(LEFT(W2078,FIND(",",W2078)-1),MapTable!$A:$A,1,0)),ISERROR(VLOOKUP(TRIM(MID(W2078,FIND(",",W2078)+1,FIND(",",W2078,FIND(",",W2078)+1)-FIND(",",W2078)-1)),MapTable!$A:$A,1,0)),ISERROR(VLOOKUP(TRIM(MID(W2078,FIND(",",W2078,FIND(",",W2078)+1)+1,999)),MapTable!$A:$A,1,0))),"맵없음",
  ""),
IF(ISERROR(FIND(",",W2078,FIND(",",W2078,FIND(",",W2078,FIND(",",W2078)+1)+1)+1)),
  IF(OR(ISERROR(VLOOKUP(LEFT(W2078,FIND(",",W2078)-1),MapTable!$A:$A,1,0)),ISERROR(VLOOKUP(TRIM(MID(W2078,FIND(",",W2078)+1,FIND(",",W2078,FIND(",",W2078)+1)-FIND(",",W2078)-1)),MapTable!$A:$A,1,0)),ISERROR(VLOOKUP(TRIM(MID(W2078,FIND(",",W2078,FIND(",",W2078)+1)+1,FIND(",",W2078,FIND(",",W2078,FIND(",",W2078)+1)+1)-FIND(",",W2078,FIND(",",W2078)+1)-1)),MapTable!$A:$A,1,0)),ISERROR(VLOOKUP(TRIM(MID(W2078,FIND(",",W2078,FIND(",",W2078,FIND(",",W2078)+1)+1)+1,999)),MapTable!$A:$A,1,0))),"맵없음",
  ""),
)))))</f>
        <v/>
      </c>
      <c r="AC2078" t="str">
        <f>IF(ISBLANK(AB2078),"",IF(ISERROR(VLOOKUP(AB2078,[3]DropTable!$A:$A,1,0)),"드랍없음",""))</f>
        <v/>
      </c>
      <c r="AE2078" t="str">
        <f>IF(ISBLANK(AD2078),"",IF(ISERROR(VLOOKUP(AD2078,[3]DropTable!$A:$A,1,0)),"드랍없음",""))</f>
        <v/>
      </c>
      <c r="AG2078">
        <v>9.8000000000000007</v>
      </c>
      <c r="AH2078">
        <v>1</v>
      </c>
    </row>
    <row r="2079" spans="1:34" x14ac:dyDescent="0.3">
      <c r="A2079">
        <v>19</v>
      </c>
      <c r="B2079">
        <v>38</v>
      </c>
      <c r="C2079">
        <f>IF(OR($L2079=TRUE,$A2079=0,MOD($A2079,ChapterTable!$S$20)&lt;&gt;0),
MAX(0,INT(($B2079+ChapterTable!$Q$26+VLOOKUP(SUBSTITUTE(C$1,"성장단계","")&amp;"단계오프셋",ChapterTable!$S:$T,2,0))/ChapterTable!$Q$23)),
MAX(0,INT(($B2079+ChapterTable!$S$26+VLOOKUP(SUBSTITUTE(C$1,"성장단계","")&amp;"보스단계오프셋",ChapterTable!$S:$T,2,0))/ChapterTable!$S$23)))</f>
        <v>4</v>
      </c>
      <c r="D2079">
        <f>IF(OR($L2079=TRUE,$A2079=0,MOD($A2079,ChapterTable!$S$20)&lt;&gt;0),
MAX(0,INT(($B2079+ChapterTable!$Q$26+VLOOKUP(SUBSTITUTE(D$1,"성장단계","")&amp;"단계오프셋",ChapterTable!$S:$T,2,0))/ChapterTable!$Q$23)),
MAX(0,INT(($B2079+ChapterTable!$S$26+VLOOKUP(SUBSTITUTE(D$1,"성장단계","")&amp;"보스단계오프셋",ChapterTable!$S:$T,2,0))/ChapterTable!$S$23)))</f>
        <v>3</v>
      </c>
      <c r="E2079" s="1">
        <f ca="1">IF(AND($A2079=0,$B2079=1),
    VLOOKUP(1,ChapterTable!$1:$1048576,MATCH("최종"&amp;SUBSTITUTE(SUBSTITUTE(E$1,"standard",""),"|Float",""),ChapterTable!$1:$1,0),0)*ChapterTable!$Q$17,
  IF(AND($A2079=0,$B2079=0),
    E2080,
  IF($B2079=0,
    VLOOKUP($A2079,ChapterTable!$1:$1048576,MATCH("최종"&amp;SUBSTITUTE(SUBSTITUTE(E$1,"standard",""),"|Float",""),ChapterTable!$1:$1,0),0),
  IF($B2079=1,
    IF($L2079=FALSE,
      VLOOKUP($A2079,ChapterTable!$1:$1048576,MATCH("최종"&amp;SUBSTITUTE(SUBSTITUTE(E$1,"standard",""),"|Float",""),ChapterTable!$1:$1,0),0),
      VLOOKUP($A2079-ChapterTable!$Q$11,ChapterTable!$1:$1048576,MATCH("최종"&amp;SUBSTITUTE(SUBSTITUTE(E$1,"standard",""),"|Float",""),ChapterTable!$1:$1,0),0)*ChapterTable!$Q$14
    ),
  OFFSET(E2079,-$B2079+IF($L2079,1,0),0)*
    (VLOOKUP(SUBSTITUTE(SUBSTITUTE(E$1,"standard",""),"|Float","")&amp;"인게임누적곱배수",ChapterTable!$S:$T,2,0)^C2079
    +VLOOKUP(SUBSTITUTE(SUBSTITUTE(E$1,"standard",""),"|Float","")&amp;"인게임누적합배수",ChapterTable!$S:$T,2,0)*C2079)
  )
  )
  )
)</f>
        <v>361787.932232666</v>
      </c>
      <c r="F2079" s="1">
        <f ca="1">IF(AND($A2079=0,$B2079=1),
    VLOOKUP(1,ChapterTable!$1:$1048576,MATCH("최종"&amp;SUBSTITUTE(SUBSTITUTE(F$1,"standard",""),"|Float",""),ChapterTable!$1:$1,0),0)*ChapterTable!$Q$17,
  IF(AND($A2079=0,$B2079=0),
    F2080,
  IF($B2079=0,
    VLOOKUP($A2079,ChapterTable!$1:$1048576,MATCH("최종"&amp;SUBSTITUTE(SUBSTITUTE(F$1,"standard",""),"|Float",""),ChapterTable!$1:$1,0),0),
  IF($B2079=1,
    IF($L2079=FALSE,
      VLOOKUP($A2079,ChapterTable!$1:$1048576,MATCH("최종"&amp;SUBSTITUTE(SUBSTITUTE(F$1,"standard",""),"|Float",""),ChapterTable!$1:$1,0),0),
      VLOOKUP($A2079-ChapterTable!$Q$11,ChapterTable!$1:$1048576,MATCH("최종"&amp;SUBSTITUTE(SUBSTITUTE(F$1,"standard",""),"|Float",""),ChapterTable!$1:$1,0),0)*ChapterTable!$Q$14
    ),
  OFFSET(F2079,-$B2079+IF($L2079,1,0),0)*
    (VLOOKUP(SUBSTITUTE(SUBSTITUTE(F$1,"standard",""),"|Float","")&amp;"인게임누적곱배수",ChapterTable!$S:$T,2,0)^D2079
    +VLOOKUP(SUBSTITUTE(SUBSTITUTE(F$1,"standard",""),"|Float","")&amp;"인게임누적합배수",ChapterTable!$S:$T,2,0)*D2079)
  )
  )
  )
)</f>
        <v>133995.53045654297</v>
      </c>
      <c r="G2079" t="s">
        <v>76</v>
      </c>
      <c r="J2079" t="str">
        <f>IF(ISBLANK(I2079),"",
IFERROR(VLOOKUP(I2079,[1]StringTable!$1:$1048576,MATCH([1]StringTable!$B$1,[1]StringTable!$1:$1,0),0),
IFERROR(VLOOKUP(I2079,[1]InApkStringTable!$1:$1048576,MATCH([1]InApkStringTable!$B$1,[1]InApkStringTable!$1:$1,0),0),
"스트링없음")))</f>
        <v/>
      </c>
      <c r="L2079" t="b">
        <v>1</v>
      </c>
      <c r="N2079" t="str">
        <f>IF(ISBLANK(M2079),"",IF(ISERROR(VLOOKUP(M2079,MapTable!$A:$A,1,0)),"맵없음",""))</f>
        <v/>
      </c>
      <c r="O2079">
        <f t="shared" si="129"/>
        <v>4</v>
      </c>
      <c r="Q2079">
        <f t="shared" si="130"/>
        <v>4</v>
      </c>
      <c r="R2079" t="b">
        <f t="shared" ca="1" si="131"/>
        <v>0</v>
      </c>
      <c r="T2079" t="b">
        <f t="shared" ca="1" si="132"/>
        <v>0</v>
      </c>
      <c r="X2079" t="str">
        <f>IF(ISBLANK(W2079),"",
IF(ISERROR(FIND(",",W2079)),
  IF(ISERROR(VLOOKUP(W2079,MapTable!$A:$A,1,0)),"맵없음",
  ""),
IF(ISERROR(FIND(",",W2079,FIND(",",W2079)+1)),
  IF(OR(ISERROR(VLOOKUP(LEFT(W2079,FIND(",",W2079)-1),MapTable!$A:$A,1,0)),ISERROR(VLOOKUP(TRIM(MID(W2079,FIND(",",W2079)+1,999)),MapTable!$A:$A,1,0))),"맵없음",
  ""),
IF(ISERROR(FIND(",",W2079,FIND(",",W2079,FIND(",",W2079)+1)+1)),
  IF(OR(ISERROR(VLOOKUP(LEFT(W2079,FIND(",",W2079)-1),MapTable!$A:$A,1,0)),ISERROR(VLOOKUP(TRIM(MID(W2079,FIND(",",W2079)+1,FIND(",",W2079,FIND(",",W2079)+1)-FIND(",",W2079)-1)),MapTable!$A:$A,1,0)),ISERROR(VLOOKUP(TRIM(MID(W2079,FIND(",",W2079,FIND(",",W2079)+1)+1,999)),MapTable!$A:$A,1,0))),"맵없음",
  ""),
IF(ISERROR(FIND(",",W2079,FIND(",",W2079,FIND(",",W2079,FIND(",",W2079)+1)+1)+1)),
  IF(OR(ISERROR(VLOOKUP(LEFT(W2079,FIND(",",W2079)-1),MapTable!$A:$A,1,0)),ISERROR(VLOOKUP(TRIM(MID(W2079,FIND(",",W2079)+1,FIND(",",W2079,FIND(",",W2079)+1)-FIND(",",W2079)-1)),MapTable!$A:$A,1,0)),ISERROR(VLOOKUP(TRIM(MID(W2079,FIND(",",W2079,FIND(",",W2079)+1)+1,FIND(",",W2079,FIND(",",W2079,FIND(",",W2079)+1)+1)-FIND(",",W2079,FIND(",",W2079)+1)-1)),MapTable!$A:$A,1,0)),ISERROR(VLOOKUP(TRIM(MID(W2079,FIND(",",W2079,FIND(",",W2079,FIND(",",W2079)+1)+1)+1,999)),MapTable!$A:$A,1,0))),"맵없음",
  ""),
)))))</f>
        <v/>
      </c>
      <c r="AC2079" t="str">
        <f>IF(ISBLANK(AB2079),"",IF(ISERROR(VLOOKUP(AB2079,[3]DropTable!$A:$A,1,0)),"드랍없음",""))</f>
        <v/>
      </c>
      <c r="AE2079" t="str">
        <f>IF(ISBLANK(AD2079),"",IF(ISERROR(VLOOKUP(AD2079,[3]DropTable!$A:$A,1,0)),"드랍없음",""))</f>
        <v/>
      </c>
      <c r="AG2079">
        <v>9.8000000000000007</v>
      </c>
      <c r="AH2079">
        <v>1</v>
      </c>
    </row>
    <row r="2080" spans="1:34" x14ac:dyDescent="0.3">
      <c r="A2080">
        <v>19</v>
      </c>
      <c r="B2080">
        <v>39</v>
      </c>
      <c r="C2080">
        <f>IF(OR($L2080=TRUE,$A2080=0,MOD($A2080,ChapterTable!$S$20)&lt;&gt;0),
MAX(0,INT(($B2080+ChapterTable!$Q$26+VLOOKUP(SUBSTITUTE(C$1,"성장단계","")&amp;"단계오프셋",ChapterTable!$S:$T,2,0))/ChapterTable!$Q$23)),
MAX(0,INT(($B2080+ChapterTable!$S$26+VLOOKUP(SUBSTITUTE(C$1,"성장단계","")&amp;"보스단계오프셋",ChapterTable!$S:$T,2,0))/ChapterTable!$S$23)))</f>
        <v>4</v>
      </c>
      <c r="D2080">
        <f>IF(OR($L2080=TRUE,$A2080=0,MOD($A2080,ChapterTable!$S$20)&lt;&gt;0),
MAX(0,INT(($B2080+ChapterTable!$Q$26+VLOOKUP(SUBSTITUTE(D$1,"성장단계","")&amp;"단계오프셋",ChapterTable!$S:$T,2,0))/ChapterTable!$Q$23)),
MAX(0,INT(($B2080+ChapterTable!$S$26+VLOOKUP(SUBSTITUTE(D$1,"성장단계","")&amp;"보스단계오프셋",ChapterTable!$S:$T,2,0))/ChapterTable!$S$23)))</f>
        <v>3</v>
      </c>
      <c r="E2080" s="1">
        <f ca="1">IF(AND($A2080=0,$B2080=1),
    VLOOKUP(1,ChapterTable!$1:$1048576,MATCH("최종"&amp;SUBSTITUTE(SUBSTITUTE(E$1,"standard",""),"|Float",""),ChapterTable!$1:$1,0),0)*ChapterTable!$Q$17,
  IF(AND($A2080=0,$B2080=0),
    E2081,
  IF($B2080=0,
    VLOOKUP($A2080,ChapterTable!$1:$1048576,MATCH("최종"&amp;SUBSTITUTE(SUBSTITUTE(E$1,"standard",""),"|Float",""),ChapterTable!$1:$1,0),0),
  IF($B2080=1,
    IF($L2080=FALSE,
      VLOOKUP($A2080,ChapterTable!$1:$1048576,MATCH("최종"&amp;SUBSTITUTE(SUBSTITUTE(E$1,"standard",""),"|Float",""),ChapterTable!$1:$1,0),0),
      VLOOKUP($A2080-ChapterTable!$Q$11,ChapterTable!$1:$1048576,MATCH("최종"&amp;SUBSTITUTE(SUBSTITUTE(E$1,"standard",""),"|Float",""),ChapterTable!$1:$1,0),0)*ChapterTable!$Q$14
    ),
  OFFSET(E2080,-$B2080+IF($L2080,1,0),0)*
    (VLOOKUP(SUBSTITUTE(SUBSTITUTE(E$1,"standard",""),"|Float","")&amp;"인게임누적곱배수",ChapterTable!$S:$T,2,0)^C2080
    +VLOOKUP(SUBSTITUTE(SUBSTITUTE(E$1,"standard",""),"|Float","")&amp;"인게임누적합배수",ChapterTable!$S:$T,2,0)*C2080)
  )
  )
  )
)</f>
        <v>361787.932232666</v>
      </c>
      <c r="F2080" s="1">
        <f ca="1">IF(AND($A2080=0,$B2080=1),
    VLOOKUP(1,ChapterTable!$1:$1048576,MATCH("최종"&amp;SUBSTITUTE(SUBSTITUTE(F$1,"standard",""),"|Float",""),ChapterTable!$1:$1,0),0)*ChapterTable!$Q$17,
  IF(AND($A2080=0,$B2080=0),
    F2081,
  IF($B2080=0,
    VLOOKUP($A2080,ChapterTable!$1:$1048576,MATCH("최종"&amp;SUBSTITUTE(SUBSTITUTE(F$1,"standard",""),"|Float",""),ChapterTable!$1:$1,0),0),
  IF($B2080=1,
    IF($L2080=FALSE,
      VLOOKUP($A2080,ChapterTable!$1:$1048576,MATCH("최종"&amp;SUBSTITUTE(SUBSTITUTE(F$1,"standard",""),"|Float",""),ChapterTable!$1:$1,0),0),
      VLOOKUP($A2080-ChapterTable!$Q$11,ChapterTable!$1:$1048576,MATCH("최종"&amp;SUBSTITUTE(SUBSTITUTE(F$1,"standard",""),"|Float",""),ChapterTable!$1:$1,0),0)*ChapterTable!$Q$14
    ),
  OFFSET(F2080,-$B2080+IF($L2080,1,0),0)*
    (VLOOKUP(SUBSTITUTE(SUBSTITUTE(F$1,"standard",""),"|Float","")&amp;"인게임누적곱배수",ChapterTable!$S:$T,2,0)^D2080
    +VLOOKUP(SUBSTITUTE(SUBSTITUTE(F$1,"standard",""),"|Float","")&amp;"인게임누적합배수",ChapterTable!$S:$T,2,0)*D2080)
  )
  )
  )
)</f>
        <v>133995.53045654297</v>
      </c>
      <c r="G2080" t="s">
        <v>76</v>
      </c>
      <c r="J2080" t="str">
        <f>IF(ISBLANK(I2080),"",
IFERROR(VLOOKUP(I2080,[1]StringTable!$1:$1048576,MATCH([1]StringTable!$B$1,[1]StringTable!$1:$1,0),0),
IFERROR(VLOOKUP(I2080,[1]InApkStringTable!$1:$1048576,MATCH([1]InApkStringTable!$B$1,[1]InApkStringTable!$1:$1,0),0),
"스트링없음")))</f>
        <v/>
      </c>
      <c r="L2080" t="b">
        <v>1</v>
      </c>
      <c r="N2080" t="str">
        <f>IF(ISBLANK(M2080),"",IF(ISERROR(VLOOKUP(M2080,MapTable!$A:$A,1,0)),"맵없음",""))</f>
        <v/>
      </c>
      <c r="O2080">
        <f t="shared" si="129"/>
        <v>94</v>
      </c>
      <c r="Q2080">
        <f t="shared" si="130"/>
        <v>94</v>
      </c>
      <c r="R2080" t="b">
        <f t="shared" ca="1" si="131"/>
        <v>1</v>
      </c>
      <c r="T2080" t="b">
        <f t="shared" ca="1" si="132"/>
        <v>1</v>
      </c>
      <c r="X2080" t="str">
        <f>IF(ISBLANK(W2080),"",
IF(ISERROR(FIND(",",W2080)),
  IF(ISERROR(VLOOKUP(W2080,MapTable!$A:$A,1,0)),"맵없음",
  ""),
IF(ISERROR(FIND(",",W2080,FIND(",",W2080)+1)),
  IF(OR(ISERROR(VLOOKUP(LEFT(W2080,FIND(",",W2080)-1),MapTable!$A:$A,1,0)),ISERROR(VLOOKUP(TRIM(MID(W2080,FIND(",",W2080)+1,999)),MapTable!$A:$A,1,0))),"맵없음",
  ""),
IF(ISERROR(FIND(",",W2080,FIND(",",W2080,FIND(",",W2080)+1)+1)),
  IF(OR(ISERROR(VLOOKUP(LEFT(W2080,FIND(",",W2080)-1),MapTable!$A:$A,1,0)),ISERROR(VLOOKUP(TRIM(MID(W2080,FIND(",",W2080)+1,FIND(",",W2080,FIND(",",W2080)+1)-FIND(",",W2080)-1)),MapTable!$A:$A,1,0)),ISERROR(VLOOKUP(TRIM(MID(W2080,FIND(",",W2080,FIND(",",W2080)+1)+1,999)),MapTable!$A:$A,1,0))),"맵없음",
  ""),
IF(ISERROR(FIND(",",W2080,FIND(",",W2080,FIND(",",W2080,FIND(",",W2080)+1)+1)+1)),
  IF(OR(ISERROR(VLOOKUP(LEFT(W2080,FIND(",",W2080)-1),MapTable!$A:$A,1,0)),ISERROR(VLOOKUP(TRIM(MID(W2080,FIND(",",W2080)+1,FIND(",",W2080,FIND(",",W2080)+1)-FIND(",",W2080)-1)),MapTable!$A:$A,1,0)),ISERROR(VLOOKUP(TRIM(MID(W2080,FIND(",",W2080,FIND(",",W2080)+1)+1,FIND(",",W2080,FIND(",",W2080,FIND(",",W2080)+1)+1)-FIND(",",W2080,FIND(",",W2080)+1)-1)),MapTable!$A:$A,1,0)),ISERROR(VLOOKUP(TRIM(MID(W2080,FIND(",",W2080,FIND(",",W2080,FIND(",",W2080)+1)+1)+1,999)),MapTable!$A:$A,1,0))),"맵없음",
  ""),
)))))</f>
        <v/>
      </c>
      <c r="AC2080" t="str">
        <f>IF(ISBLANK(AB2080),"",IF(ISERROR(VLOOKUP(AB2080,[3]DropTable!$A:$A,1,0)),"드랍없음",""))</f>
        <v/>
      </c>
      <c r="AE2080" t="str">
        <f>IF(ISBLANK(AD2080),"",IF(ISERROR(VLOOKUP(AD2080,[3]DropTable!$A:$A,1,0)),"드랍없음",""))</f>
        <v/>
      </c>
      <c r="AG2080">
        <v>9.8000000000000007</v>
      </c>
      <c r="AH2080">
        <v>1</v>
      </c>
    </row>
    <row r="2081" spans="1:34" x14ac:dyDescent="0.3">
      <c r="A2081">
        <v>19</v>
      </c>
      <c r="B2081">
        <v>40</v>
      </c>
      <c r="C2081">
        <f>IF(OR($L2081=TRUE,$A2081=0,MOD($A2081,ChapterTable!$S$20)&lt;&gt;0),
MAX(0,INT(($B2081+ChapterTable!$Q$26+VLOOKUP(SUBSTITUTE(C$1,"성장단계","")&amp;"단계오프셋",ChapterTable!$S:$T,2,0))/ChapterTable!$Q$23)),
MAX(0,INT(($B2081+ChapterTable!$S$26+VLOOKUP(SUBSTITUTE(C$1,"성장단계","")&amp;"보스단계오프셋",ChapterTable!$S:$T,2,0))/ChapterTable!$S$23)))</f>
        <v>4</v>
      </c>
      <c r="D2081">
        <f>IF(OR($L2081=TRUE,$A2081=0,MOD($A2081,ChapterTable!$S$20)&lt;&gt;0),
MAX(0,INT(($B2081+ChapterTable!$Q$26+VLOOKUP(SUBSTITUTE(D$1,"성장단계","")&amp;"단계오프셋",ChapterTable!$S:$T,2,0))/ChapterTable!$Q$23)),
MAX(0,INT(($B2081+ChapterTable!$S$26+VLOOKUP(SUBSTITUTE(D$1,"성장단계","")&amp;"보스단계오프셋",ChapterTable!$S:$T,2,0))/ChapterTable!$S$23)))</f>
        <v>3</v>
      </c>
      <c r="E2081" s="1">
        <f ca="1">IF(AND($A2081=0,$B2081=1),
    VLOOKUP(1,ChapterTable!$1:$1048576,MATCH("최종"&amp;SUBSTITUTE(SUBSTITUTE(E$1,"standard",""),"|Float",""),ChapterTable!$1:$1,0),0)*ChapterTable!$Q$17,
  IF(AND($A2081=0,$B2081=0),
    E2082,
  IF($B2081=0,
    VLOOKUP($A2081,ChapterTable!$1:$1048576,MATCH("최종"&amp;SUBSTITUTE(SUBSTITUTE(E$1,"standard",""),"|Float",""),ChapterTable!$1:$1,0),0),
  IF($B2081=1,
    IF($L2081=FALSE,
      VLOOKUP($A2081,ChapterTable!$1:$1048576,MATCH("최종"&amp;SUBSTITUTE(SUBSTITUTE(E$1,"standard",""),"|Float",""),ChapterTable!$1:$1,0),0),
      VLOOKUP($A2081-ChapterTable!$Q$11,ChapterTable!$1:$1048576,MATCH("최종"&amp;SUBSTITUTE(SUBSTITUTE(E$1,"standard",""),"|Float",""),ChapterTable!$1:$1,0),0)*ChapterTable!$Q$14
    ),
  OFFSET(E2081,-$B2081+IF($L2081,1,0),0)*
    (VLOOKUP(SUBSTITUTE(SUBSTITUTE(E$1,"standard",""),"|Float","")&amp;"인게임누적곱배수",ChapterTable!$S:$T,2,0)^C2081
    +VLOOKUP(SUBSTITUTE(SUBSTITUTE(E$1,"standard",""),"|Float","")&amp;"인게임누적합배수",ChapterTable!$S:$T,2,0)*C2081)
  )
  )
  )
)</f>
        <v>361787.932232666</v>
      </c>
      <c r="F2081" s="1">
        <f ca="1">IF(AND($A2081=0,$B2081=1),
    VLOOKUP(1,ChapterTable!$1:$1048576,MATCH("최종"&amp;SUBSTITUTE(SUBSTITUTE(F$1,"standard",""),"|Float",""),ChapterTable!$1:$1,0),0)*ChapterTable!$Q$17,
  IF(AND($A2081=0,$B2081=0),
    F2082,
  IF($B2081=0,
    VLOOKUP($A2081,ChapterTable!$1:$1048576,MATCH("최종"&amp;SUBSTITUTE(SUBSTITUTE(F$1,"standard",""),"|Float",""),ChapterTable!$1:$1,0),0),
  IF($B2081=1,
    IF($L2081=FALSE,
      VLOOKUP($A2081,ChapterTable!$1:$1048576,MATCH("최종"&amp;SUBSTITUTE(SUBSTITUTE(F$1,"standard",""),"|Float",""),ChapterTable!$1:$1,0),0),
      VLOOKUP($A2081-ChapterTable!$Q$11,ChapterTable!$1:$1048576,MATCH("최종"&amp;SUBSTITUTE(SUBSTITUTE(F$1,"standard",""),"|Float",""),ChapterTable!$1:$1,0),0)*ChapterTable!$Q$14
    ),
  OFFSET(F2081,-$B2081+IF($L2081,1,0),0)*
    (VLOOKUP(SUBSTITUTE(SUBSTITUTE(F$1,"standard",""),"|Float","")&amp;"인게임누적곱배수",ChapterTable!$S:$T,2,0)^D2081
    +VLOOKUP(SUBSTITUTE(SUBSTITUTE(F$1,"standard",""),"|Float","")&amp;"인게임누적합배수",ChapterTable!$S:$T,2,0)*D2081)
  )
  )
  )
)</f>
        <v>133995.53045654297</v>
      </c>
      <c r="G2081" t="s">
        <v>76</v>
      </c>
      <c r="J2081" t="str">
        <f>IF(ISBLANK(I2081),"",
IFERROR(VLOOKUP(I2081,[1]StringTable!$1:$1048576,MATCH([1]StringTable!$B$1,[1]StringTable!$1:$1,0),0),
IFERROR(VLOOKUP(I2081,[1]InApkStringTable!$1:$1048576,MATCH([1]InApkStringTable!$B$1,[1]InApkStringTable!$1:$1,0),0),
"스트링없음")))</f>
        <v/>
      </c>
      <c r="L2081" t="b">
        <v>1</v>
      </c>
      <c r="N2081" t="str">
        <f>IF(ISBLANK(M2081),"",IF(ISERROR(VLOOKUP(M2081,MapTable!$A:$A,1,0)),"맵없음",""))</f>
        <v/>
      </c>
      <c r="O2081">
        <f t="shared" si="129"/>
        <v>21</v>
      </c>
      <c r="Q2081">
        <f t="shared" si="130"/>
        <v>21</v>
      </c>
      <c r="R2081" t="b">
        <f t="shared" ca="1" si="131"/>
        <v>0</v>
      </c>
      <c r="T2081" t="b">
        <f t="shared" ca="1" si="132"/>
        <v>0</v>
      </c>
      <c r="X2081" t="str">
        <f>IF(ISBLANK(W2081),"",
IF(ISERROR(FIND(",",W2081)),
  IF(ISERROR(VLOOKUP(W2081,MapTable!$A:$A,1,0)),"맵없음",
  ""),
IF(ISERROR(FIND(",",W2081,FIND(",",W2081)+1)),
  IF(OR(ISERROR(VLOOKUP(LEFT(W2081,FIND(",",W2081)-1),MapTable!$A:$A,1,0)),ISERROR(VLOOKUP(TRIM(MID(W2081,FIND(",",W2081)+1,999)),MapTable!$A:$A,1,0))),"맵없음",
  ""),
IF(ISERROR(FIND(",",W2081,FIND(",",W2081,FIND(",",W2081)+1)+1)),
  IF(OR(ISERROR(VLOOKUP(LEFT(W2081,FIND(",",W2081)-1),MapTable!$A:$A,1,0)),ISERROR(VLOOKUP(TRIM(MID(W2081,FIND(",",W2081)+1,FIND(",",W2081,FIND(",",W2081)+1)-FIND(",",W2081)-1)),MapTable!$A:$A,1,0)),ISERROR(VLOOKUP(TRIM(MID(W2081,FIND(",",W2081,FIND(",",W2081)+1)+1,999)),MapTable!$A:$A,1,0))),"맵없음",
  ""),
IF(ISERROR(FIND(",",W2081,FIND(",",W2081,FIND(",",W2081,FIND(",",W2081)+1)+1)+1)),
  IF(OR(ISERROR(VLOOKUP(LEFT(W2081,FIND(",",W2081)-1),MapTable!$A:$A,1,0)),ISERROR(VLOOKUP(TRIM(MID(W2081,FIND(",",W2081)+1,FIND(",",W2081,FIND(",",W2081)+1)-FIND(",",W2081)-1)),MapTable!$A:$A,1,0)),ISERROR(VLOOKUP(TRIM(MID(W2081,FIND(",",W2081,FIND(",",W2081)+1)+1,FIND(",",W2081,FIND(",",W2081,FIND(",",W2081)+1)+1)-FIND(",",W2081,FIND(",",W2081)+1)-1)),MapTable!$A:$A,1,0)),ISERROR(VLOOKUP(TRIM(MID(W2081,FIND(",",W2081,FIND(",",W2081,FIND(",",W2081)+1)+1)+1,999)),MapTable!$A:$A,1,0))),"맵없음",
  ""),
)))))</f>
        <v/>
      </c>
      <c r="AC2081" t="str">
        <f>IF(ISBLANK(AB2081),"",IF(ISERROR(VLOOKUP(AB2081,[3]DropTable!$A:$A,1,0)),"드랍없음",""))</f>
        <v/>
      </c>
      <c r="AE2081" t="str">
        <f>IF(ISBLANK(AD2081),"",IF(ISERROR(VLOOKUP(AD2081,[3]DropTable!$A:$A,1,0)),"드랍없음",""))</f>
        <v/>
      </c>
      <c r="AG2081">
        <v>9.8000000000000007</v>
      </c>
      <c r="AH2081">
        <v>1</v>
      </c>
    </row>
    <row r="2082" spans="1:34" x14ac:dyDescent="0.3">
      <c r="A2082">
        <v>19</v>
      </c>
      <c r="B2082">
        <v>41</v>
      </c>
      <c r="C2082">
        <f>IF(OR($L2082=TRUE,$A2082=0,MOD($A2082,ChapterTable!$S$20)&lt;&gt;0),
MAX(0,INT(($B2082+ChapterTable!$Q$26+VLOOKUP(SUBSTITUTE(C$1,"성장단계","")&amp;"단계오프셋",ChapterTable!$S:$T,2,0))/ChapterTable!$Q$23)),
MAX(0,INT(($B2082+ChapterTable!$S$26+VLOOKUP(SUBSTITUTE(C$1,"성장단계","")&amp;"보스단계오프셋",ChapterTable!$S:$T,2,0))/ChapterTable!$S$23)))</f>
        <v>4</v>
      </c>
      <c r="D2082">
        <f>IF(OR($L2082=TRUE,$A2082=0,MOD($A2082,ChapterTable!$S$20)&lt;&gt;0),
MAX(0,INT(($B2082+ChapterTable!$Q$26+VLOOKUP(SUBSTITUTE(D$1,"성장단계","")&amp;"단계오프셋",ChapterTable!$S:$T,2,0))/ChapterTable!$Q$23)),
MAX(0,INT(($B2082+ChapterTable!$S$26+VLOOKUP(SUBSTITUTE(D$1,"성장단계","")&amp;"보스단계오프셋",ChapterTable!$S:$T,2,0))/ChapterTable!$S$23)))</f>
        <v>4</v>
      </c>
      <c r="E2082" s="1">
        <f ca="1">IF(AND($A2082=0,$B2082=1),
    VLOOKUP(1,ChapterTable!$1:$1048576,MATCH("최종"&amp;SUBSTITUTE(SUBSTITUTE(E$1,"standard",""),"|Float",""),ChapterTable!$1:$1,0),0)*ChapterTable!$Q$17,
  IF(AND($A2082=0,$B2082=0),
    E2083,
  IF($B2082=0,
    VLOOKUP($A2082,ChapterTable!$1:$1048576,MATCH("최종"&amp;SUBSTITUTE(SUBSTITUTE(E$1,"standard",""),"|Float",""),ChapterTable!$1:$1,0),0),
  IF($B2082=1,
    IF($L2082=FALSE,
      VLOOKUP($A2082,ChapterTable!$1:$1048576,MATCH("최종"&amp;SUBSTITUTE(SUBSTITUTE(E$1,"standard",""),"|Float",""),ChapterTable!$1:$1,0),0),
      VLOOKUP($A2082-ChapterTable!$Q$11,ChapterTable!$1:$1048576,MATCH("최종"&amp;SUBSTITUTE(SUBSTITUTE(E$1,"standard",""),"|Float",""),ChapterTable!$1:$1,0),0)*ChapterTable!$Q$14
    ),
  OFFSET(E2082,-$B2082+IF($L2082,1,0),0)*
    (VLOOKUP(SUBSTITUTE(SUBSTITUTE(E$1,"standard",""),"|Float","")&amp;"인게임누적곱배수",ChapterTable!$S:$T,2,0)^C2082
    +VLOOKUP(SUBSTITUTE(SUBSTITUTE(E$1,"standard",""),"|Float","")&amp;"인게임누적합배수",ChapterTable!$S:$T,2,0)*C2082)
  )
  )
  )
)</f>
        <v>361787.932232666</v>
      </c>
      <c r="F2082" s="1">
        <f ca="1">IF(AND($A2082=0,$B2082=1),
    VLOOKUP(1,ChapterTable!$1:$1048576,MATCH("최종"&amp;SUBSTITUTE(SUBSTITUTE(F$1,"standard",""),"|Float",""),ChapterTable!$1:$1,0),0)*ChapterTable!$Q$17,
  IF(AND($A2082=0,$B2082=0),
    F2083,
  IF($B2082=0,
    VLOOKUP($A2082,ChapterTable!$1:$1048576,MATCH("최종"&amp;SUBSTITUTE(SUBSTITUTE(F$1,"standard",""),"|Float",""),ChapterTable!$1:$1,0),0),
  IF($B2082=1,
    IF($L2082=FALSE,
      VLOOKUP($A2082,ChapterTable!$1:$1048576,MATCH("최종"&amp;SUBSTITUTE(SUBSTITUTE(F$1,"standard",""),"|Float",""),ChapterTable!$1:$1,0),0),
      VLOOKUP($A2082-ChapterTable!$Q$11,ChapterTable!$1:$1048576,MATCH("최종"&amp;SUBSTITUTE(SUBSTITUTE(F$1,"standard",""),"|Float",""),ChapterTable!$1:$1,0),0)*ChapterTable!$Q$14
    ),
  OFFSET(F2082,-$B2082+IF($L2082,1,0),0)*
    (VLOOKUP(SUBSTITUTE(SUBSTITUTE(F$1,"standard",""),"|Float","")&amp;"인게임누적곱배수",ChapterTable!$S:$T,2,0)^D2082
    +VLOOKUP(SUBSTITUTE(SUBSTITUTE(F$1,"standard",""),"|Float","")&amp;"인게임누적합배수",ChapterTable!$S:$T,2,0)*D2082)
  )
  )
  )
)</f>
        <v>150744.97176361084</v>
      </c>
      <c r="G2082" t="s">
        <v>76</v>
      </c>
      <c r="J2082" t="str">
        <f>IF(ISBLANK(I2082),"",
IFERROR(VLOOKUP(I2082,[1]StringTable!$1:$1048576,MATCH([1]StringTable!$B$1,[1]StringTable!$1:$1,0),0),
IFERROR(VLOOKUP(I2082,[1]InApkStringTable!$1:$1048576,MATCH([1]InApkStringTable!$B$1,[1]InApkStringTable!$1:$1,0),0),
"스트링없음")))</f>
        <v/>
      </c>
      <c r="L2082" t="b">
        <v>1</v>
      </c>
      <c r="N2082" t="str">
        <f>IF(ISBLANK(M2082),"",IF(ISERROR(VLOOKUP(M2082,MapTable!$A:$A,1,0)),"맵없음",""))</f>
        <v/>
      </c>
      <c r="O2082">
        <f t="shared" si="129"/>
        <v>5</v>
      </c>
      <c r="Q2082">
        <f t="shared" si="130"/>
        <v>5</v>
      </c>
      <c r="R2082" t="b">
        <f t="shared" ca="1" si="131"/>
        <v>0</v>
      </c>
      <c r="T2082" t="b">
        <f t="shared" ca="1" si="132"/>
        <v>0</v>
      </c>
      <c r="X2082" t="str">
        <f>IF(ISBLANK(W2082),"",
IF(ISERROR(FIND(",",W2082)),
  IF(ISERROR(VLOOKUP(W2082,MapTable!$A:$A,1,0)),"맵없음",
  ""),
IF(ISERROR(FIND(",",W2082,FIND(",",W2082)+1)),
  IF(OR(ISERROR(VLOOKUP(LEFT(W2082,FIND(",",W2082)-1),MapTable!$A:$A,1,0)),ISERROR(VLOOKUP(TRIM(MID(W2082,FIND(",",W2082)+1,999)),MapTable!$A:$A,1,0))),"맵없음",
  ""),
IF(ISERROR(FIND(",",W2082,FIND(",",W2082,FIND(",",W2082)+1)+1)),
  IF(OR(ISERROR(VLOOKUP(LEFT(W2082,FIND(",",W2082)-1),MapTable!$A:$A,1,0)),ISERROR(VLOOKUP(TRIM(MID(W2082,FIND(",",W2082)+1,FIND(",",W2082,FIND(",",W2082)+1)-FIND(",",W2082)-1)),MapTable!$A:$A,1,0)),ISERROR(VLOOKUP(TRIM(MID(W2082,FIND(",",W2082,FIND(",",W2082)+1)+1,999)),MapTable!$A:$A,1,0))),"맵없음",
  ""),
IF(ISERROR(FIND(",",W2082,FIND(",",W2082,FIND(",",W2082,FIND(",",W2082)+1)+1)+1)),
  IF(OR(ISERROR(VLOOKUP(LEFT(W2082,FIND(",",W2082)-1),MapTable!$A:$A,1,0)),ISERROR(VLOOKUP(TRIM(MID(W2082,FIND(",",W2082)+1,FIND(",",W2082,FIND(",",W2082)+1)-FIND(",",W2082)-1)),MapTable!$A:$A,1,0)),ISERROR(VLOOKUP(TRIM(MID(W2082,FIND(",",W2082,FIND(",",W2082)+1)+1,FIND(",",W2082,FIND(",",W2082,FIND(",",W2082)+1)+1)-FIND(",",W2082,FIND(",",W2082)+1)-1)),MapTable!$A:$A,1,0)),ISERROR(VLOOKUP(TRIM(MID(W2082,FIND(",",W2082,FIND(",",W2082,FIND(",",W2082)+1)+1)+1,999)),MapTable!$A:$A,1,0))),"맵없음",
  ""),
)))))</f>
        <v/>
      </c>
      <c r="AC2082" t="str">
        <f>IF(ISBLANK(AB2082),"",IF(ISERROR(VLOOKUP(AB2082,[3]DropTable!$A:$A,1,0)),"드랍없음",""))</f>
        <v/>
      </c>
      <c r="AE2082" t="str">
        <f>IF(ISBLANK(AD2082),"",IF(ISERROR(VLOOKUP(AD2082,[3]DropTable!$A:$A,1,0)),"드랍없음",""))</f>
        <v/>
      </c>
      <c r="AG2082">
        <v>9.8000000000000007</v>
      </c>
      <c r="AH2082">
        <v>1</v>
      </c>
    </row>
    <row r="2083" spans="1:34" x14ac:dyDescent="0.3">
      <c r="A2083">
        <v>19</v>
      </c>
      <c r="B2083">
        <v>42</v>
      </c>
      <c r="C2083">
        <f>IF(OR($L2083=TRUE,$A2083=0,MOD($A2083,ChapterTable!$S$20)&lt;&gt;0),
MAX(0,INT(($B2083+ChapterTable!$Q$26+VLOOKUP(SUBSTITUTE(C$1,"성장단계","")&amp;"단계오프셋",ChapterTable!$S:$T,2,0))/ChapterTable!$Q$23)),
MAX(0,INT(($B2083+ChapterTable!$S$26+VLOOKUP(SUBSTITUTE(C$1,"성장단계","")&amp;"보스단계오프셋",ChapterTable!$S:$T,2,0))/ChapterTable!$S$23)))</f>
        <v>4</v>
      </c>
      <c r="D2083">
        <f>IF(OR($L2083=TRUE,$A2083=0,MOD($A2083,ChapterTable!$S$20)&lt;&gt;0),
MAX(0,INT(($B2083+ChapterTable!$Q$26+VLOOKUP(SUBSTITUTE(D$1,"성장단계","")&amp;"단계오프셋",ChapterTable!$S:$T,2,0))/ChapterTable!$Q$23)),
MAX(0,INT(($B2083+ChapterTable!$S$26+VLOOKUP(SUBSTITUTE(D$1,"성장단계","")&amp;"보스단계오프셋",ChapterTable!$S:$T,2,0))/ChapterTable!$S$23)))</f>
        <v>4</v>
      </c>
      <c r="E2083" s="1">
        <f ca="1">IF(AND($A2083=0,$B2083=1),
    VLOOKUP(1,ChapterTable!$1:$1048576,MATCH("최종"&amp;SUBSTITUTE(SUBSTITUTE(E$1,"standard",""),"|Float",""),ChapterTable!$1:$1,0),0)*ChapterTable!$Q$17,
  IF(AND($A2083=0,$B2083=0),
    E2084,
  IF($B2083=0,
    VLOOKUP($A2083,ChapterTable!$1:$1048576,MATCH("최종"&amp;SUBSTITUTE(SUBSTITUTE(E$1,"standard",""),"|Float",""),ChapterTable!$1:$1,0),0),
  IF($B2083=1,
    IF($L2083=FALSE,
      VLOOKUP($A2083,ChapterTable!$1:$1048576,MATCH("최종"&amp;SUBSTITUTE(SUBSTITUTE(E$1,"standard",""),"|Float",""),ChapterTable!$1:$1,0),0),
      VLOOKUP($A2083-ChapterTable!$Q$11,ChapterTable!$1:$1048576,MATCH("최종"&amp;SUBSTITUTE(SUBSTITUTE(E$1,"standard",""),"|Float",""),ChapterTable!$1:$1,0),0)*ChapterTable!$Q$14
    ),
  OFFSET(E2083,-$B2083+IF($L2083,1,0),0)*
    (VLOOKUP(SUBSTITUTE(SUBSTITUTE(E$1,"standard",""),"|Float","")&amp;"인게임누적곱배수",ChapterTable!$S:$T,2,0)^C2083
    +VLOOKUP(SUBSTITUTE(SUBSTITUTE(E$1,"standard",""),"|Float","")&amp;"인게임누적합배수",ChapterTable!$S:$T,2,0)*C2083)
  )
  )
  )
)</f>
        <v>361787.932232666</v>
      </c>
      <c r="F2083" s="1">
        <f ca="1">IF(AND($A2083=0,$B2083=1),
    VLOOKUP(1,ChapterTable!$1:$1048576,MATCH("최종"&amp;SUBSTITUTE(SUBSTITUTE(F$1,"standard",""),"|Float",""),ChapterTable!$1:$1,0),0)*ChapterTable!$Q$17,
  IF(AND($A2083=0,$B2083=0),
    F2084,
  IF($B2083=0,
    VLOOKUP($A2083,ChapterTable!$1:$1048576,MATCH("최종"&amp;SUBSTITUTE(SUBSTITUTE(F$1,"standard",""),"|Float",""),ChapterTable!$1:$1,0),0),
  IF($B2083=1,
    IF($L2083=FALSE,
      VLOOKUP($A2083,ChapterTable!$1:$1048576,MATCH("최종"&amp;SUBSTITUTE(SUBSTITUTE(F$1,"standard",""),"|Float",""),ChapterTable!$1:$1,0),0),
      VLOOKUP($A2083-ChapterTable!$Q$11,ChapterTable!$1:$1048576,MATCH("최종"&amp;SUBSTITUTE(SUBSTITUTE(F$1,"standard",""),"|Float",""),ChapterTable!$1:$1,0),0)*ChapterTable!$Q$14
    ),
  OFFSET(F2083,-$B2083+IF($L2083,1,0),0)*
    (VLOOKUP(SUBSTITUTE(SUBSTITUTE(F$1,"standard",""),"|Float","")&amp;"인게임누적곱배수",ChapterTable!$S:$T,2,0)^D2083
    +VLOOKUP(SUBSTITUTE(SUBSTITUTE(F$1,"standard",""),"|Float","")&amp;"인게임누적합배수",ChapterTable!$S:$T,2,0)*D2083)
  )
  )
  )
)</f>
        <v>150744.97176361084</v>
      </c>
      <c r="G2083" t="s">
        <v>76</v>
      </c>
      <c r="J2083" t="str">
        <f>IF(ISBLANK(I2083),"",
IFERROR(VLOOKUP(I2083,[1]StringTable!$1:$1048576,MATCH([1]StringTable!$B$1,[1]StringTable!$1:$1,0),0),
IFERROR(VLOOKUP(I2083,[1]InApkStringTable!$1:$1048576,MATCH([1]InApkStringTable!$B$1,[1]InApkStringTable!$1:$1,0),0),
"스트링없음")))</f>
        <v/>
      </c>
      <c r="L2083" t="b">
        <v>1</v>
      </c>
      <c r="N2083" t="str">
        <f>IF(ISBLANK(M2083),"",IF(ISERROR(VLOOKUP(M2083,MapTable!$A:$A,1,0)),"맵없음",""))</f>
        <v/>
      </c>
      <c r="O2083">
        <f t="shared" si="129"/>
        <v>5</v>
      </c>
      <c r="Q2083">
        <f t="shared" si="130"/>
        <v>5</v>
      </c>
      <c r="R2083" t="b">
        <f t="shared" ca="1" si="131"/>
        <v>0</v>
      </c>
      <c r="T2083" t="b">
        <f t="shared" ca="1" si="132"/>
        <v>0</v>
      </c>
      <c r="X2083" t="str">
        <f>IF(ISBLANK(W2083),"",
IF(ISERROR(FIND(",",W2083)),
  IF(ISERROR(VLOOKUP(W2083,MapTable!$A:$A,1,0)),"맵없음",
  ""),
IF(ISERROR(FIND(",",W2083,FIND(",",W2083)+1)),
  IF(OR(ISERROR(VLOOKUP(LEFT(W2083,FIND(",",W2083)-1),MapTable!$A:$A,1,0)),ISERROR(VLOOKUP(TRIM(MID(W2083,FIND(",",W2083)+1,999)),MapTable!$A:$A,1,0))),"맵없음",
  ""),
IF(ISERROR(FIND(",",W2083,FIND(",",W2083,FIND(",",W2083)+1)+1)),
  IF(OR(ISERROR(VLOOKUP(LEFT(W2083,FIND(",",W2083)-1),MapTable!$A:$A,1,0)),ISERROR(VLOOKUP(TRIM(MID(W2083,FIND(",",W2083)+1,FIND(",",W2083,FIND(",",W2083)+1)-FIND(",",W2083)-1)),MapTable!$A:$A,1,0)),ISERROR(VLOOKUP(TRIM(MID(W2083,FIND(",",W2083,FIND(",",W2083)+1)+1,999)),MapTable!$A:$A,1,0))),"맵없음",
  ""),
IF(ISERROR(FIND(",",W2083,FIND(",",W2083,FIND(",",W2083,FIND(",",W2083)+1)+1)+1)),
  IF(OR(ISERROR(VLOOKUP(LEFT(W2083,FIND(",",W2083)-1),MapTable!$A:$A,1,0)),ISERROR(VLOOKUP(TRIM(MID(W2083,FIND(",",W2083)+1,FIND(",",W2083,FIND(",",W2083)+1)-FIND(",",W2083)-1)),MapTable!$A:$A,1,0)),ISERROR(VLOOKUP(TRIM(MID(W2083,FIND(",",W2083,FIND(",",W2083)+1)+1,FIND(",",W2083,FIND(",",W2083,FIND(",",W2083)+1)+1)-FIND(",",W2083,FIND(",",W2083)+1)-1)),MapTable!$A:$A,1,0)),ISERROR(VLOOKUP(TRIM(MID(W2083,FIND(",",W2083,FIND(",",W2083,FIND(",",W2083)+1)+1)+1,999)),MapTable!$A:$A,1,0))),"맵없음",
  ""),
)))))</f>
        <v/>
      </c>
      <c r="AC2083" t="str">
        <f>IF(ISBLANK(AB2083),"",IF(ISERROR(VLOOKUP(AB2083,[3]DropTable!$A:$A,1,0)),"드랍없음",""))</f>
        <v/>
      </c>
      <c r="AE2083" t="str">
        <f>IF(ISBLANK(AD2083),"",IF(ISERROR(VLOOKUP(AD2083,[3]DropTable!$A:$A,1,0)),"드랍없음",""))</f>
        <v/>
      </c>
      <c r="AG2083">
        <v>9.8000000000000007</v>
      </c>
      <c r="AH2083">
        <v>1</v>
      </c>
    </row>
    <row r="2084" spans="1:34" x14ac:dyDescent="0.3">
      <c r="A2084">
        <v>19</v>
      </c>
      <c r="B2084">
        <v>43</v>
      </c>
      <c r="C2084">
        <f>IF(OR($L2084=TRUE,$A2084=0,MOD($A2084,ChapterTable!$S$20)&lt;&gt;0),
MAX(0,INT(($B2084+ChapterTable!$Q$26+VLOOKUP(SUBSTITUTE(C$1,"성장단계","")&amp;"단계오프셋",ChapterTable!$S:$T,2,0))/ChapterTable!$Q$23)),
MAX(0,INT(($B2084+ChapterTable!$S$26+VLOOKUP(SUBSTITUTE(C$1,"성장단계","")&amp;"보스단계오프셋",ChapterTable!$S:$T,2,0))/ChapterTable!$S$23)))</f>
        <v>4</v>
      </c>
      <c r="D2084">
        <f>IF(OR($L2084=TRUE,$A2084=0,MOD($A2084,ChapterTable!$S$20)&lt;&gt;0),
MAX(0,INT(($B2084+ChapterTable!$Q$26+VLOOKUP(SUBSTITUTE(D$1,"성장단계","")&amp;"단계오프셋",ChapterTable!$S:$T,2,0))/ChapterTable!$Q$23)),
MAX(0,INT(($B2084+ChapterTable!$S$26+VLOOKUP(SUBSTITUTE(D$1,"성장단계","")&amp;"보스단계오프셋",ChapterTable!$S:$T,2,0))/ChapterTable!$S$23)))</f>
        <v>4</v>
      </c>
      <c r="E2084" s="1">
        <f ca="1">IF(AND($A2084=0,$B2084=1),
    VLOOKUP(1,ChapterTable!$1:$1048576,MATCH("최종"&amp;SUBSTITUTE(SUBSTITUTE(E$1,"standard",""),"|Float",""),ChapterTable!$1:$1,0),0)*ChapterTable!$Q$17,
  IF(AND($A2084=0,$B2084=0),
    E2085,
  IF($B2084=0,
    VLOOKUP($A2084,ChapterTable!$1:$1048576,MATCH("최종"&amp;SUBSTITUTE(SUBSTITUTE(E$1,"standard",""),"|Float",""),ChapterTable!$1:$1,0),0),
  IF($B2084=1,
    IF($L2084=FALSE,
      VLOOKUP($A2084,ChapterTable!$1:$1048576,MATCH("최종"&amp;SUBSTITUTE(SUBSTITUTE(E$1,"standard",""),"|Float",""),ChapterTable!$1:$1,0),0),
      VLOOKUP($A2084-ChapterTable!$Q$11,ChapterTable!$1:$1048576,MATCH("최종"&amp;SUBSTITUTE(SUBSTITUTE(E$1,"standard",""),"|Float",""),ChapterTable!$1:$1,0),0)*ChapterTable!$Q$14
    ),
  OFFSET(E2084,-$B2084+IF($L2084,1,0),0)*
    (VLOOKUP(SUBSTITUTE(SUBSTITUTE(E$1,"standard",""),"|Float","")&amp;"인게임누적곱배수",ChapterTable!$S:$T,2,0)^C2084
    +VLOOKUP(SUBSTITUTE(SUBSTITUTE(E$1,"standard",""),"|Float","")&amp;"인게임누적합배수",ChapterTable!$S:$T,2,0)*C2084)
  )
  )
  )
)</f>
        <v>361787.932232666</v>
      </c>
      <c r="F2084" s="1">
        <f ca="1">IF(AND($A2084=0,$B2084=1),
    VLOOKUP(1,ChapterTable!$1:$1048576,MATCH("최종"&amp;SUBSTITUTE(SUBSTITUTE(F$1,"standard",""),"|Float",""),ChapterTable!$1:$1,0),0)*ChapterTable!$Q$17,
  IF(AND($A2084=0,$B2084=0),
    F2085,
  IF($B2084=0,
    VLOOKUP($A2084,ChapterTable!$1:$1048576,MATCH("최종"&amp;SUBSTITUTE(SUBSTITUTE(F$1,"standard",""),"|Float",""),ChapterTable!$1:$1,0),0),
  IF($B2084=1,
    IF($L2084=FALSE,
      VLOOKUP($A2084,ChapterTable!$1:$1048576,MATCH("최종"&amp;SUBSTITUTE(SUBSTITUTE(F$1,"standard",""),"|Float",""),ChapterTable!$1:$1,0),0),
      VLOOKUP($A2084-ChapterTable!$Q$11,ChapterTable!$1:$1048576,MATCH("최종"&amp;SUBSTITUTE(SUBSTITUTE(F$1,"standard",""),"|Float",""),ChapterTable!$1:$1,0),0)*ChapterTable!$Q$14
    ),
  OFFSET(F2084,-$B2084+IF($L2084,1,0),0)*
    (VLOOKUP(SUBSTITUTE(SUBSTITUTE(F$1,"standard",""),"|Float","")&amp;"인게임누적곱배수",ChapterTable!$S:$T,2,0)^D2084
    +VLOOKUP(SUBSTITUTE(SUBSTITUTE(F$1,"standard",""),"|Float","")&amp;"인게임누적합배수",ChapterTable!$S:$T,2,0)*D2084)
  )
  )
  )
)</f>
        <v>150744.97176361084</v>
      </c>
      <c r="G2084" t="s">
        <v>76</v>
      </c>
      <c r="J2084" t="str">
        <f>IF(ISBLANK(I2084),"",
IFERROR(VLOOKUP(I2084,[1]StringTable!$1:$1048576,MATCH([1]StringTable!$B$1,[1]StringTable!$1:$1,0),0),
IFERROR(VLOOKUP(I2084,[1]InApkStringTable!$1:$1048576,MATCH([1]InApkStringTable!$B$1,[1]InApkStringTable!$1:$1,0),0),
"스트링없음")))</f>
        <v/>
      </c>
      <c r="L2084" t="b">
        <v>1</v>
      </c>
      <c r="N2084" t="str">
        <f>IF(ISBLANK(M2084),"",IF(ISERROR(VLOOKUP(M2084,MapTable!$A:$A,1,0)),"맵없음",""))</f>
        <v/>
      </c>
      <c r="O2084">
        <f t="shared" si="129"/>
        <v>5</v>
      </c>
      <c r="Q2084">
        <f t="shared" si="130"/>
        <v>5</v>
      </c>
      <c r="R2084" t="b">
        <f t="shared" ca="1" si="131"/>
        <v>0</v>
      </c>
      <c r="T2084" t="b">
        <f t="shared" ca="1" si="132"/>
        <v>0</v>
      </c>
      <c r="X2084" t="str">
        <f>IF(ISBLANK(W2084),"",
IF(ISERROR(FIND(",",W2084)),
  IF(ISERROR(VLOOKUP(W2084,MapTable!$A:$A,1,0)),"맵없음",
  ""),
IF(ISERROR(FIND(",",W2084,FIND(",",W2084)+1)),
  IF(OR(ISERROR(VLOOKUP(LEFT(W2084,FIND(",",W2084)-1),MapTable!$A:$A,1,0)),ISERROR(VLOOKUP(TRIM(MID(W2084,FIND(",",W2084)+1,999)),MapTable!$A:$A,1,0))),"맵없음",
  ""),
IF(ISERROR(FIND(",",W2084,FIND(",",W2084,FIND(",",W2084)+1)+1)),
  IF(OR(ISERROR(VLOOKUP(LEFT(W2084,FIND(",",W2084)-1),MapTable!$A:$A,1,0)),ISERROR(VLOOKUP(TRIM(MID(W2084,FIND(",",W2084)+1,FIND(",",W2084,FIND(",",W2084)+1)-FIND(",",W2084)-1)),MapTable!$A:$A,1,0)),ISERROR(VLOOKUP(TRIM(MID(W2084,FIND(",",W2084,FIND(",",W2084)+1)+1,999)),MapTable!$A:$A,1,0))),"맵없음",
  ""),
IF(ISERROR(FIND(",",W2084,FIND(",",W2084,FIND(",",W2084,FIND(",",W2084)+1)+1)+1)),
  IF(OR(ISERROR(VLOOKUP(LEFT(W2084,FIND(",",W2084)-1),MapTable!$A:$A,1,0)),ISERROR(VLOOKUP(TRIM(MID(W2084,FIND(",",W2084)+1,FIND(",",W2084,FIND(",",W2084)+1)-FIND(",",W2084)-1)),MapTable!$A:$A,1,0)),ISERROR(VLOOKUP(TRIM(MID(W2084,FIND(",",W2084,FIND(",",W2084)+1)+1,FIND(",",W2084,FIND(",",W2084,FIND(",",W2084)+1)+1)-FIND(",",W2084,FIND(",",W2084)+1)-1)),MapTable!$A:$A,1,0)),ISERROR(VLOOKUP(TRIM(MID(W2084,FIND(",",W2084,FIND(",",W2084,FIND(",",W2084)+1)+1)+1,999)),MapTable!$A:$A,1,0))),"맵없음",
  ""),
)))))</f>
        <v/>
      </c>
      <c r="AC2084" t="str">
        <f>IF(ISBLANK(AB2084),"",IF(ISERROR(VLOOKUP(AB2084,[3]DropTable!$A:$A,1,0)),"드랍없음",""))</f>
        <v/>
      </c>
      <c r="AE2084" t="str">
        <f>IF(ISBLANK(AD2084),"",IF(ISERROR(VLOOKUP(AD2084,[3]DropTable!$A:$A,1,0)),"드랍없음",""))</f>
        <v/>
      </c>
      <c r="AG2084">
        <v>9.8000000000000007</v>
      </c>
      <c r="AH2084">
        <v>1</v>
      </c>
    </row>
    <row r="2085" spans="1:34" x14ac:dyDescent="0.3">
      <c r="A2085">
        <v>19</v>
      </c>
      <c r="B2085">
        <v>44</v>
      </c>
      <c r="C2085">
        <f>IF(OR($L2085=TRUE,$A2085=0,MOD($A2085,ChapterTable!$S$20)&lt;&gt;0),
MAX(0,INT(($B2085+ChapterTable!$Q$26+VLOOKUP(SUBSTITUTE(C$1,"성장단계","")&amp;"단계오프셋",ChapterTable!$S:$T,2,0))/ChapterTable!$Q$23)),
MAX(0,INT(($B2085+ChapterTable!$S$26+VLOOKUP(SUBSTITUTE(C$1,"성장단계","")&amp;"보스단계오프셋",ChapterTable!$S:$T,2,0))/ChapterTable!$S$23)))</f>
        <v>4</v>
      </c>
      <c r="D2085">
        <f>IF(OR($L2085=TRUE,$A2085=0,MOD($A2085,ChapterTable!$S$20)&lt;&gt;0),
MAX(0,INT(($B2085+ChapterTable!$Q$26+VLOOKUP(SUBSTITUTE(D$1,"성장단계","")&amp;"단계오프셋",ChapterTable!$S:$T,2,0))/ChapterTable!$Q$23)),
MAX(0,INT(($B2085+ChapterTable!$S$26+VLOOKUP(SUBSTITUTE(D$1,"성장단계","")&amp;"보스단계오프셋",ChapterTable!$S:$T,2,0))/ChapterTable!$S$23)))</f>
        <v>4</v>
      </c>
      <c r="E2085" s="1">
        <f ca="1">IF(AND($A2085=0,$B2085=1),
    VLOOKUP(1,ChapterTable!$1:$1048576,MATCH("최종"&amp;SUBSTITUTE(SUBSTITUTE(E$1,"standard",""),"|Float",""),ChapterTable!$1:$1,0),0)*ChapterTable!$Q$17,
  IF(AND($A2085=0,$B2085=0),
    E2086,
  IF($B2085=0,
    VLOOKUP($A2085,ChapterTable!$1:$1048576,MATCH("최종"&amp;SUBSTITUTE(SUBSTITUTE(E$1,"standard",""),"|Float",""),ChapterTable!$1:$1,0),0),
  IF($B2085=1,
    IF($L2085=FALSE,
      VLOOKUP($A2085,ChapterTable!$1:$1048576,MATCH("최종"&amp;SUBSTITUTE(SUBSTITUTE(E$1,"standard",""),"|Float",""),ChapterTable!$1:$1,0),0),
      VLOOKUP($A2085-ChapterTable!$Q$11,ChapterTable!$1:$1048576,MATCH("최종"&amp;SUBSTITUTE(SUBSTITUTE(E$1,"standard",""),"|Float",""),ChapterTable!$1:$1,0),0)*ChapterTable!$Q$14
    ),
  OFFSET(E2085,-$B2085+IF($L2085,1,0),0)*
    (VLOOKUP(SUBSTITUTE(SUBSTITUTE(E$1,"standard",""),"|Float","")&amp;"인게임누적곱배수",ChapterTable!$S:$T,2,0)^C2085
    +VLOOKUP(SUBSTITUTE(SUBSTITUTE(E$1,"standard",""),"|Float","")&amp;"인게임누적합배수",ChapterTable!$S:$T,2,0)*C2085)
  )
  )
  )
)</f>
        <v>361787.932232666</v>
      </c>
      <c r="F2085" s="1">
        <f ca="1">IF(AND($A2085=0,$B2085=1),
    VLOOKUP(1,ChapterTable!$1:$1048576,MATCH("최종"&amp;SUBSTITUTE(SUBSTITUTE(F$1,"standard",""),"|Float",""),ChapterTable!$1:$1,0),0)*ChapterTable!$Q$17,
  IF(AND($A2085=0,$B2085=0),
    F2086,
  IF($B2085=0,
    VLOOKUP($A2085,ChapterTable!$1:$1048576,MATCH("최종"&amp;SUBSTITUTE(SUBSTITUTE(F$1,"standard",""),"|Float",""),ChapterTable!$1:$1,0),0),
  IF($B2085=1,
    IF($L2085=FALSE,
      VLOOKUP($A2085,ChapterTable!$1:$1048576,MATCH("최종"&amp;SUBSTITUTE(SUBSTITUTE(F$1,"standard",""),"|Float",""),ChapterTable!$1:$1,0),0),
      VLOOKUP($A2085-ChapterTable!$Q$11,ChapterTable!$1:$1048576,MATCH("최종"&amp;SUBSTITUTE(SUBSTITUTE(F$1,"standard",""),"|Float",""),ChapterTable!$1:$1,0),0)*ChapterTable!$Q$14
    ),
  OFFSET(F2085,-$B2085+IF($L2085,1,0),0)*
    (VLOOKUP(SUBSTITUTE(SUBSTITUTE(F$1,"standard",""),"|Float","")&amp;"인게임누적곱배수",ChapterTable!$S:$T,2,0)^D2085
    +VLOOKUP(SUBSTITUTE(SUBSTITUTE(F$1,"standard",""),"|Float","")&amp;"인게임누적합배수",ChapterTable!$S:$T,2,0)*D2085)
  )
  )
  )
)</f>
        <v>150744.97176361084</v>
      </c>
      <c r="G2085" t="s">
        <v>76</v>
      </c>
      <c r="J2085" t="str">
        <f>IF(ISBLANK(I2085),"",
IFERROR(VLOOKUP(I2085,[1]StringTable!$1:$1048576,MATCH([1]StringTable!$B$1,[1]StringTable!$1:$1,0),0),
IFERROR(VLOOKUP(I2085,[1]InApkStringTable!$1:$1048576,MATCH([1]InApkStringTable!$B$1,[1]InApkStringTable!$1:$1,0),0),
"스트링없음")))</f>
        <v/>
      </c>
      <c r="L2085" t="b">
        <v>1</v>
      </c>
      <c r="N2085" t="str">
        <f>IF(ISBLANK(M2085),"",IF(ISERROR(VLOOKUP(M2085,MapTable!$A:$A,1,0)),"맵없음",""))</f>
        <v/>
      </c>
      <c r="O2085">
        <f t="shared" si="129"/>
        <v>5</v>
      </c>
      <c r="Q2085">
        <f t="shared" si="130"/>
        <v>5</v>
      </c>
      <c r="R2085" t="b">
        <f t="shared" ca="1" si="131"/>
        <v>0</v>
      </c>
      <c r="T2085" t="b">
        <f t="shared" ca="1" si="132"/>
        <v>0</v>
      </c>
      <c r="X2085" t="str">
        <f>IF(ISBLANK(W2085),"",
IF(ISERROR(FIND(",",W2085)),
  IF(ISERROR(VLOOKUP(W2085,MapTable!$A:$A,1,0)),"맵없음",
  ""),
IF(ISERROR(FIND(",",W2085,FIND(",",W2085)+1)),
  IF(OR(ISERROR(VLOOKUP(LEFT(W2085,FIND(",",W2085)-1),MapTable!$A:$A,1,0)),ISERROR(VLOOKUP(TRIM(MID(W2085,FIND(",",W2085)+1,999)),MapTable!$A:$A,1,0))),"맵없음",
  ""),
IF(ISERROR(FIND(",",W2085,FIND(",",W2085,FIND(",",W2085)+1)+1)),
  IF(OR(ISERROR(VLOOKUP(LEFT(W2085,FIND(",",W2085)-1),MapTable!$A:$A,1,0)),ISERROR(VLOOKUP(TRIM(MID(W2085,FIND(",",W2085)+1,FIND(",",W2085,FIND(",",W2085)+1)-FIND(",",W2085)-1)),MapTable!$A:$A,1,0)),ISERROR(VLOOKUP(TRIM(MID(W2085,FIND(",",W2085,FIND(",",W2085)+1)+1,999)),MapTable!$A:$A,1,0))),"맵없음",
  ""),
IF(ISERROR(FIND(",",W2085,FIND(",",W2085,FIND(",",W2085,FIND(",",W2085)+1)+1)+1)),
  IF(OR(ISERROR(VLOOKUP(LEFT(W2085,FIND(",",W2085)-1),MapTable!$A:$A,1,0)),ISERROR(VLOOKUP(TRIM(MID(W2085,FIND(",",W2085)+1,FIND(",",W2085,FIND(",",W2085)+1)-FIND(",",W2085)-1)),MapTable!$A:$A,1,0)),ISERROR(VLOOKUP(TRIM(MID(W2085,FIND(",",W2085,FIND(",",W2085)+1)+1,FIND(",",W2085,FIND(",",W2085,FIND(",",W2085)+1)+1)-FIND(",",W2085,FIND(",",W2085)+1)-1)),MapTable!$A:$A,1,0)),ISERROR(VLOOKUP(TRIM(MID(W2085,FIND(",",W2085,FIND(",",W2085,FIND(",",W2085)+1)+1)+1,999)),MapTable!$A:$A,1,0))),"맵없음",
  ""),
)))))</f>
        <v/>
      </c>
      <c r="AC2085" t="str">
        <f>IF(ISBLANK(AB2085),"",IF(ISERROR(VLOOKUP(AB2085,[3]DropTable!$A:$A,1,0)),"드랍없음",""))</f>
        <v/>
      </c>
      <c r="AE2085" t="str">
        <f>IF(ISBLANK(AD2085),"",IF(ISERROR(VLOOKUP(AD2085,[3]DropTable!$A:$A,1,0)),"드랍없음",""))</f>
        <v/>
      </c>
      <c r="AG2085">
        <v>9.8000000000000007</v>
      </c>
      <c r="AH2085">
        <v>1</v>
      </c>
    </row>
    <row r="2086" spans="1:34" x14ac:dyDescent="0.3">
      <c r="A2086">
        <v>19</v>
      </c>
      <c r="B2086">
        <v>45</v>
      </c>
      <c r="C2086">
        <f>IF(OR($L2086=TRUE,$A2086=0,MOD($A2086,ChapterTable!$S$20)&lt;&gt;0),
MAX(0,INT(($B2086+ChapterTable!$Q$26+VLOOKUP(SUBSTITUTE(C$1,"성장단계","")&amp;"단계오프셋",ChapterTable!$S:$T,2,0))/ChapterTable!$Q$23)),
MAX(0,INT(($B2086+ChapterTable!$S$26+VLOOKUP(SUBSTITUTE(C$1,"성장단계","")&amp;"보스단계오프셋",ChapterTable!$S:$T,2,0))/ChapterTable!$S$23)))</f>
        <v>4</v>
      </c>
      <c r="D2086">
        <f>IF(OR($L2086=TRUE,$A2086=0,MOD($A2086,ChapterTable!$S$20)&lt;&gt;0),
MAX(0,INT(($B2086+ChapterTable!$Q$26+VLOOKUP(SUBSTITUTE(D$1,"성장단계","")&amp;"단계오프셋",ChapterTable!$S:$T,2,0))/ChapterTable!$Q$23)),
MAX(0,INT(($B2086+ChapterTable!$S$26+VLOOKUP(SUBSTITUTE(D$1,"성장단계","")&amp;"보스단계오프셋",ChapterTable!$S:$T,2,0))/ChapterTable!$S$23)))</f>
        <v>4</v>
      </c>
      <c r="E2086" s="1">
        <f ca="1">IF(AND($A2086=0,$B2086=1),
    VLOOKUP(1,ChapterTable!$1:$1048576,MATCH("최종"&amp;SUBSTITUTE(SUBSTITUTE(E$1,"standard",""),"|Float",""),ChapterTable!$1:$1,0),0)*ChapterTable!$Q$17,
  IF(AND($A2086=0,$B2086=0),
    E2087,
  IF($B2086=0,
    VLOOKUP($A2086,ChapterTable!$1:$1048576,MATCH("최종"&amp;SUBSTITUTE(SUBSTITUTE(E$1,"standard",""),"|Float",""),ChapterTable!$1:$1,0),0),
  IF($B2086=1,
    IF($L2086=FALSE,
      VLOOKUP($A2086,ChapterTable!$1:$1048576,MATCH("최종"&amp;SUBSTITUTE(SUBSTITUTE(E$1,"standard",""),"|Float",""),ChapterTable!$1:$1,0),0),
      VLOOKUP($A2086-ChapterTable!$Q$11,ChapterTable!$1:$1048576,MATCH("최종"&amp;SUBSTITUTE(SUBSTITUTE(E$1,"standard",""),"|Float",""),ChapterTable!$1:$1,0),0)*ChapterTable!$Q$14
    ),
  OFFSET(E2086,-$B2086+IF($L2086,1,0),0)*
    (VLOOKUP(SUBSTITUTE(SUBSTITUTE(E$1,"standard",""),"|Float","")&amp;"인게임누적곱배수",ChapterTable!$S:$T,2,0)^C2086
    +VLOOKUP(SUBSTITUTE(SUBSTITUTE(E$1,"standard",""),"|Float","")&amp;"인게임누적합배수",ChapterTable!$S:$T,2,0)*C2086)
  )
  )
  )
)</f>
        <v>361787.932232666</v>
      </c>
      <c r="F2086" s="1">
        <f ca="1">IF(AND($A2086=0,$B2086=1),
    VLOOKUP(1,ChapterTable!$1:$1048576,MATCH("최종"&amp;SUBSTITUTE(SUBSTITUTE(F$1,"standard",""),"|Float",""),ChapterTable!$1:$1,0),0)*ChapterTable!$Q$17,
  IF(AND($A2086=0,$B2086=0),
    F2087,
  IF($B2086=0,
    VLOOKUP($A2086,ChapterTable!$1:$1048576,MATCH("최종"&amp;SUBSTITUTE(SUBSTITUTE(F$1,"standard",""),"|Float",""),ChapterTable!$1:$1,0),0),
  IF($B2086=1,
    IF($L2086=FALSE,
      VLOOKUP($A2086,ChapterTable!$1:$1048576,MATCH("최종"&amp;SUBSTITUTE(SUBSTITUTE(F$1,"standard",""),"|Float",""),ChapterTable!$1:$1,0),0),
      VLOOKUP($A2086-ChapterTable!$Q$11,ChapterTable!$1:$1048576,MATCH("최종"&amp;SUBSTITUTE(SUBSTITUTE(F$1,"standard",""),"|Float",""),ChapterTable!$1:$1,0),0)*ChapterTable!$Q$14
    ),
  OFFSET(F2086,-$B2086+IF($L2086,1,0),0)*
    (VLOOKUP(SUBSTITUTE(SUBSTITUTE(F$1,"standard",""),"|Float","")&amp;"인게임누적곱배수",ChapterTable!$S:$T,2,0)^D2086
    +VLOOKUP(SUBSTITUTE(SUBSTITUTE(F$1,"standard",""),"|Float","")&amp;"인게임누적합배수",ChapterTable!$S:$T,2,0)*D2086)
  )
  )
  )
)</f>
        <v>150744.97176361084</v>
      </c>
      <c r="G2086" t="s">
        <v>76</v>
      </c>
      <c r="J2086" t="str">
        <f>IF(ISBLANK(I2086),"",
IFERROR(VLOOKUP(I2086,[1]StringTable!$1:$1048576,MATCH([1]StringTable!$B$1,[1]StringTable!$1:$1,0),0),
IFERROR(VLOOKUP(I2086,[1]InApkStringTable!$1:$1048576,MATCH([1]InApkStringTable!$B$1,[1]InApkStringTable!$1:$1,0),0),
"스트링없음")))</f>
        <v/>
      </c>
      <c r="L2086" t="b">
        <v>1</v>
      </c>
      <c r="N2086" t="str">
        <f>IF(ISBLANK(M2086),"",IF(ISERROR(VLOOKUP(M2086,MapTable!$A:$A,1,0)),"맵없음",""))</f>
        <v/>
      </c>
      <c r="O2086">
        <f t="shared" si="129"/>
        <v>11</v>
      </c>
      <c r="Q2086">
        <f t="shared" si="130"/>
        <v>11</v>
      </c>
      <c r="R2086" t="b">
        <f t="shared" ca="1" si="131"/>
        <v>0</v>
      </c>
      <c r="T2086" t="b">
        <f t="shared" ca="1" si="132"/>
        <v>0</v>
      </c>
      <c r="X2086" t="str">
        <f>IF(ISBLANK(W2086),"",
IF(ISERROR(FIND(",",W2086)),
  IF(ISERROR(VLOOKUP(W2086,MapTable!$A:$A,1,0)),"맵없음",
  ""),
IF(ISERROR(FIND(",",W2086,FIND(",",W2086)+1)),
  IF(OR(ISERROR(VLOOKUP(LEFT(W2086,FIND(",",W2086)-1),MapTable!$A:$A,1,0)),ISERROR(VLOOKUP(TRIM(MID(W2086,FIND(",",W2086)+1,999)),MapTable!$A:$A,1,0))),"맵없음",
  ""),
IF(ISERROR(FIND(",",W2086,FIND(",",W2086,FIND(",",W2086)+1)+1)),
  IF(OR(ISERROR(VLOOKUP(LEFT(W2086,FIND(",",W2086)-1),MapTable!$A:$A,1,0)),ISERROR(VLOOKUP(TRIM(MID(W2086,FIND(",",W2086)+1,FIND(",",W2086,FIND(",",W2086)+1)-FIND(",",W2086)-1)),MapTable!$A:$A,1,0)),ISERROR(VLOOKUP(TRIM(MID(W2086,FIND(",",W2086,FIND(",",W2086)+1)+1,999)),MapTable!$A:$A,1,0))),"맵없음",
  ""),
IF(ISERROR(FIND(",",W2086,FIND(",",W2086,FIND(",",W2086,FIND(",",W2086)+1)+1)+1)),
  IF(OR(ISERROR(VLOOKUP(LEFT(W2086,FIND(",",W2086)-1),MapTable!$A:$A,1,0)),ISERROR(VLOOKUP(TRIM(MID(W2086,FIND(",",W2086)+1,FIND(",",W2086,FIND(",",W2086)+1)-FIND(",",W2086)-1)),MapTable!$A:$A,1,0)),ISERROR(VLOOKUP(TRIM(MID(W2086,FIND(",",W2086,FIND(",",W2086)+1)+1,FIND(",",W2086,FIND(",",W2086,FIND(",",W2086)+1)+1)-FIND(",",W2086,FIND(",",W2086)+1)-1)),MapTable!$A:$A,1,0)),ISERROR(VLOOKUP(TRIM(MID(W2086,FIND(",",W2086,FIND(",",W2086,FIND(",",W2086)+1)+1)+1,999)),MapTable!$A:$A,1,0))),"맵없음",
  ""),
)))))</f>
        <v/>
      </c>
      <c r="AC2086" t="str">
        <f>IF(ISBLANK(AB2086),"",IF(ISERROR(VLOOKUP(AB2086,[3]DropTable!$A:$A,1,0)),"드랍없음",""))</f>
        <v/>
      </c>
      <c r="AE2086" t="str">
        <f>IF(ISBLANK(AD2086),"",IF(ISERROR(VLOOKUP(AD2086,[3]DropTable!$A:$A,1,0)),"드랍없음",""))</f>
        <v/>
      </c>
      <c r="AG2086">
        <v>9.8000000000000007</v>
      </c>
      <c r="AH2086">
        <v>1</v>
      </c>
    </row>
    <row r="2087" spans="1:34" x14ac:dyDescent="0.3">
      <c r="A2087">
        <v>19</v>
      </c>
      <c r="B2087">
        <v>46</v>
      </c>
      <c r="C2087">
        <f>IF(OR($L2087=TRUE,$A2087=0,MOD($A2087,ChapterTable!$S$20)&lt;&gt;0),
MAX(0,INT(($B2087+ChapterTable!$Q$26+VLOOKUP(SUBSTITUTE(C$1,"성장단계","")&amp;"단계오프셋",ChapterTable!$S:$T,2,0))/ChapterTable!$Q$23)),
MAX(0,INT(($B2087+ChapterTable!$S$26+VLOOKUP(SUBSTITUTE(C$1,"성장단계","")&amp;"보스단계오프셋",ChapterTable!$S:$T,2,0))/ChapterTable!$S$23)))</f>
        <v>5</v>
      </c>
      <c r="D2087">
        <f>IF(OR($L2087=TRUE,$A2087=0,MOD($A2087,ChapterTable!$S$20)&lt;&gt;0),
MAX(0,INT(($B2087+ChapterTable!$Q$26+VLOOKUP(SUBSTITUTE(D$1,"성장단계","")&amp;"단계오프셋",ChapterTable!$S:$T,2,0))/ChapterTable!$Q$23)),
MAX(0,INT(($B2087+ChapterTable!$S$26+VLOOKUP(SUBSTITUTE(D$1,"성장단계","")&amp;"보스단계오프셋",ChapterTable!$S:$T,2,0))/ChapterTable!$S$23)))</f>
        <v>4</v>
      </c>
      <c r="E2087" s="1">
        <f ca="1">IF(AND($A2087=0,$B2087=1),
    VLOOKUP(1,ChapterTable!$1:$1048576,MATCH("최종"&amp;SUBSTITUTE(SUBSTITUTE(E$1,"standard",""),"|Float",""),ChapterTable!$1:$1,0),0)*ChapterTable!$Q$17,
  IF(AND($A2087=0,$B2087=0),
    E2088,
  IF($B2087=0,
    VLOOKUP($A2087,ChapterTable!$1:$1048576,MATCH("최종"&amp;SUBSTITUTE(SUBSTITUTE(E$1,"standard",""),"|Float",""),ChapterTable!$1:$1,0),0),
  IF($B2087=1,
    IF($L2087=FALSE,
      VLOOKUP($A2087,ChapterTable!$1:$1048576,MATCH("최종"&amp;SUBSTITUTE(SUBSTITUTE(E$1,"standard",""),"|Float",""),ChapterTable!$1:$1,0),0),
      VLOOKUP($A2087-ChapterTable!$Q$11,ChapterTable!$1:$1048576,MATCH("최종"&amp;SUBSTITUTE(SUBSTITUTE(E$1,"standard",""),"|Float",""),ChapterTable!$1:$1,0),0)*ChapterTable!$Q$14
    ),
  OFFSET(E2087,-$B2087+IF($L2087,1,0),0)*
    (VLOOKUP(SUBSTITUTE(SUBSTITUTE(E$1,"standard",""),"|Float","")&amp;"인게임누적곱배수",ChapterTable!$S:$T,2,0)^C2087
    +VLOOKUP(SUBSTITUTE(SUBSTITUTE(E$1,"standard",""),"|Float","")&amp;"인게임누적합배수",ChapterTable!$S:$T,2,0)*C2087)
  )
  )
  )
)</f>
        <v>414548.67234992981</v>
      </c>
      <c r="F2087" s="1">
        <f ca="1">IF(AND($A2087=0,$B2087=1),
    VLOOKUP(1,ChapterTable!$1:$1048576,MATCH("최종"&amp;SUBSTITUTE(SUBSTITUTE(F$1,"standard",""),"|Float",""),ChapterTable!$1:$1,0),0)*ChapterTable!$Q$17,
  IF(AND($A2087=0,$B2087=0),
    F2088,
  IF($B2087=0,
    VLOOKUP($A2087,ChapterTable!$1:$1048576,MATCH("최종"&amp;SUBSTITUTE(SUBSTITUTE(F$1,"standard",""),"|Float",""),ChapterTable!$1:$1,0),0),
  IF($B2087=1,
    IF($L2087=FALSE,
      VLOOKUP($A2087,ChapterTable!$1:$1048576,MATCH("최종"&amp;SUBSTITUTE(SUBSTITUTE(F$1,"standard",""),"|Float",""),ChapterTable!$1:$1,0),0),
      VLOOKUP($A2087-ChapterTable!$Q$11,ChapterTable!$1:$1048576,MATCH("최종"&amp;SUBSTITUTE(SUBSTITUTE(F$1,"standard",""),"|Float",""),ChapterTable!$1:$1,0),0)*ChapterTable!$Q$14
    ),
  OFFSET(F2087,-$B2087+IF($L2087,1,0),0)*
    (VLOOKUP(SUBSTITUTE(SUBSTITUTE(F$1,"standard",""),"|Float","")&amp;"인게임누적곱배수",ChapterTable!$S:$T,2,0)^D2087
    +VLOOKUP(SUBSTITUTE(SUBSTITUTE(F$1,"standard",""),"|Float","")&amp;"인게임누적합배수",ChapterTable!$S:$T,2,0)*D2087)
  )
  )
  )
)</f>
        <v>150744.97176361084</v>
      </c>
      <c r="G2087" t="s">
        <v>76</v>
      </c>
      <c r="J2087" t="str">
        <f>IF(ISBLANK(I2087),"",
IFERROR(VLOOKUP(I2087,[1]StringTable!$1:$1048576,MATCH([1]StringTable!$B$1,[1]StringTable!$1:$1,0),0),
IFERROR(VLOOKUP(I2087,[1]InApkStringTable!$1:$1048576,MATCH([1]InApkStringTable!$B$1,[1]InApkStringTable!$1:$1,0),0),
"스트링없음")))</f>
        <v/>
      </c>
      <c r="L2087" t="b">
        <v>1</v>
      </c>
      <c r="N2087" t="str">
        <f>IF(ISBLANK(M2087),"",IF(ISERROR(VLOOKUP(M2087,MapTable!$A:$A,1,0)),"맵없음",""))</f>
        <v/>
      </c>
      <c r="O2087">
        <f t="shared" si="129"/>
        <v>5</v>
      </c>
      <c r="Q2087">
        <f t="shared" si="130"/>
        <v>5</v>
      </c>
      <c r="R2087" t="b">
        <f t="shared" ca="1" si="131"/>
        <v>0</v>
      </c>
      <c r="T2087" t="b">
        <f t="shared" ca="1" si="132"/>
        <v>0</v>
      </c>
      <c r="X2087" t="str">
        <f>IF(ISBLANK(W2087),"",
IF(ISERROR(FIND(",",W2087)),
  IF(ISERROR(VLOOKUP(W2087,MapTable!$A:$A,1,0)),"맵없음",
  ""),
IF(ISERROR(FIND(",",W2087,FIND(",",W2087)+1)),
  IF(OR(ISERROR(VLOOKUP(LEFT(W2087,FIND(",",W2087)-1),MapTable!$A:$A,1,0)),ISERROR(VLOOKUP(TRIM(MID(W2087,FIND(",",W2087)+1,999)),MapTable!$A:$A,1,0))),"맵없음",
  ""),
IF(ISERROR(FIND(",",W2087,FIND(",",W2087,FIND(",",W2087)+1)+1)),
  IF(OR(ISERROR(VLOOKUP(LEFT(W2087,FIND(",",W2087)-1),MapTable!$A:$A,1,0)),ISERROR(VLOOKUP(TRIM(MID(W2087,FIND(",",W2087)+1,FIND(",",W2087,FIND(",",W2087)+1)-FIND(",",W2087)-1)),MapTable!$A:$A,1,0)),ISERROR(VLOOKUP(TRIM(MID(W2087,FIND(",",W2087,FIND(",",W2087)+1)+1,999)),MapTable!$A:$A,1,0))),"맵없음",
  ""),
IF(ISERROR(FIND(",",W2087,FIND(",",W2087,FIND(",",W2087,FIND(",",W2087)+1)+1)+1)),
  IF(OR(ISERROR(VLOOKUP(LEFT(W2087,FIND(",",W2087)-1),MapTable!$A:$A,1,0)),ISERROR(VLOOKUP(TRIM(MID(W2087,FIND(",",W2087)+1,FIND(",",W2087,FIND(",",W2087)+1)-FIND(",",W2087)-1)),MapTable!$A:$A,1,0)),ISERROR(VLOOKUP(TRIM(MID(W2087,FIND(",",W2087,FIND(",",W2087)+1)+1,FIND(",",W2087,FIND(",",W2087,FIND(",",W2087)+1)+1)-FIND(",",W2087,FIND(",",W2087)+1)-1)),MapTable!$A:$A,1,0)),ISERROR(VLOOKUP(TRIM(MID(W2087,FIND(",",W2087,FIND(",",W2087,FIND(",",W2087)+1)+1)+1,999)),MapTable!$A:$A,1,0))),"맵없음",
  ""),
)))))</f>
        <v/>
      </c>
      <c r="AC2087" t="str">
        <f>IF(ISBLANK(AB2087),"",IF(ISERROR(VLOOKUP(AB2087,[3]DropTable!$A:$A,1,0)),"드랍없음",""))</f>
        <v/>
      </c>
      <c r="AE2087" t="str">
        <f>IF(ISBLANK(AD2087),"",IF(ISERROR(VLOOKUP(AD2087,[3]DropTable!$A:$A,1,0)),"드랍없음",""))</f>
        <v/>
      </c>
      <c r="AG2087">
        <v>9.8000000000000007</v>
      </c>
      <c r="AH2087">
        <v>1</v>
      </c>
    </row>
    <row r="2088" spans="1:34" x14ac:dyDescent="0.3">
      <c r="A2088">
        <v>19</v>
      </c>
      <c r="B2088">
        <v>47</v>
      </c>
      <c r="C2088">
        <f>IF(OR($L2088=TRUE,$A2088=0,MOD($A2088,ChapterTable!$S$20)&lt;&gt;0),
MAX(0,INT(($B2088+ChapterTable!$Q$26+VLOOKUP(SUBSTITUTE(C$1,"성장단계","")&amp;"단계오프셋",ChapterTable!$S:$T,2,0))/ChapterTable!$Q$23)),
MAX(0,INT(($B2088+ChapterTable!$S$26+VLOOKUP(SUBSTITUTE(C$1,"성장단계","")&amp;"보스단계오프셋",ChapterTable!$S:$T,2,0))/ChapterTable!$S$23)))</f>
        <v>5</v>
      </c>
      <c r="D2088">
        <f>IF(OR($L2088=TRUE,$A2088=0,MOD($A2088,ChapterTable!$S$20)&lt;&gt;0),
MAX(0,INT(($B2088+ChapterTable!$Q$26+VLOOKUP(SUBSTITUTE(D$1,"성장단계","")&amp;"단계오프셋",ChapterTable!$S:$T,2,0))/ChapterTable!$Q$23)),
MAX(0,INT(($B2088+ChapterTable!$S$26+VLOOKUP(SUBSTITUTE(D$1,"성장단계","")&amp;"보스단계오프셋",ChapterTable!$S:$T,2,0))/ChapterTable!$S$23)))</f>
        <v>4</v>
      </c>
      <c r="E2088" s="1">
        <f ca="1">IF(AND($A2088=0,$B2088=1),
    VLOOKUP(1,ChapterTable!$1:$1048576,MATCH("최종"&amp;SUBSTITUTE(SUBSTITUTE(E$1,"standard",""),"|Float",""),ChapterTable!$1:$1,0),0)*ChapterTable!$Q$17,
  IF(AND($A2088=0,$B2088=0),
    E2089,
  IF($B2088=0,
    VLOOKUP($A2088,ChapterTable!$1:$1048576,MATCH("최종"&amp;SUBSTITUTE(SUBSTITUTE(E$1,"standard",""),"|Float",""),ChapterTable!$1:$1,0),0),
  IF($B2088=1,
    IF($L2088=FALSE,
      VLOOKUP($A2088,ChapterTable!$1:$1048576,MATCH("최종"&amp;SUBSTITUTE(SUBSTITUTE(E$1,"standard",""),"|Float",""),ChapterTable!$1:$1,0),0),
      VLOOKUP($A2088-ChapterTable!$Q$11,ChapterTable!$1:$1048576,MATCH("최종"&amp;SUBSTITUTE(SUBSTITUTE(E$1,"standard",""),"|Float",""),ChapterTable!$1:$1,0),0)*ChapterTable!$Q$14
    ),
  OFFSET(E2088,-$B2088+IF($L2088,1,0),0)*
    (VLOOKUP(SUBSTITUTE(SUBSTITUTE(E$1,"standard",""),"|Float","")&amp;"인게임누적곱배수",ChapterTable!$S:$T,2,0)^C2088
    +VLOOKUP(SUBSTITUTE(SUBSTITUTE(E$1,"standard",""),"|Float","")&amp;"인게임누적합배수",ChapterTable!$S:$T,2,0)*C2088)
  )
  )
  )
)</f>
        <v>414548.67234992981</v>
      </c>
      <c r="F2088" s="1">
        <f ca="1">IF(AND($A2088=0,$B2088=1),
    VLOOKUP(1,ChapterTable!$1:$1048576,MATCH("최종"&amp;SUBSTITUTE(SUBSTITUTE(F$1,"standard",""),"|Float",""),ChapterTable!$1:$1,0),0)*ChapterTable!$Q$17,
  IF(AND($A2088=0,$B2088=0),
    F2089,
  IF($B2088=0,
    VLOOKUP($A2088,ChapterTable!$1:$1048576,MATCH("최종"&amp;SUBSTITUTE(SUBSTITUTE(F$1,"standard",""),"|Float",""),ChapterTable!$1:$1,0),0),
  IF($B2088=1,
    IF($L2088=FALSE,
      VLOOKUP($A2088,ChapterTable!$1:$1048576,MATCH("최종"&amp;SUBSTITUTE(SUBSTITUTE(F$1,"standard",""),"|Float",""),ChapterTable!$1:$1,0),0),
      VLOOKUP($A2088-ChapterTable!$Q$11,ChapterTable!$1:$1048576,MATCH("최종"&amp;SUBSTITUTE(SUBSTITUTE(F$1,"standard",""),"|Float",""),ChapterTable!$1:$1,0),0)*ChapterTable!$Q$14
    ),
  OFFSET(F2088,-$B2088+IF($L2088,1,0),0)*
    (VLOOKUP(SUBSTITUTE(SUBSTITUTE(F$1,"standard",""),"|Float","")&amp;"인게임누적곱배수",ChapterTable!$S:$T,2,0)^D2088
    +VLOOKUP(SUBSTITUTE(SUBSTITUTE(F$1,"standard",""),"|Float","")&amp;"인게임누적합배수",ChapterTable!$S:$T,2,0)*D2088)
  )
  )
  )
)</f>
        <v>150744.97176361084</v>
      </c>
      <c r="G2088" t="s">
        <v>76</v>
      </c>
      <c r="J2088" t="str">
        <f>IF(ISBLANK(I2088),"",
IFERROR(VLOOKUP(I2088,[1]StringTable!$1:$1048576,MATCH([1]StringTable!$B$1,[1]StringTable!$1:$1,0),0),
IFERROR(VLOOKUP(I2088,[1]InApkStringTable!$1:$1048576,MATCH([1]InApkStringTable!$B$1,[1]InApkStringTable!$1:$1,0),0),
"스트링없음")))</f>
        <v/>
      </c>
      <c r="L2088" t="b">
        <v>1</v>
      </c>
      <c r="N2088" t="str">
        <f>IF(ISBLANK(M2088),"",IF(ISERROR(VLOOKUP(M2088,MapTable!$A:$A,1,0)),"맵없음",""))</f>
        <v/>
      </c>
      <c r="O2088">
        <f t="shared" si="129"/>
        <v>5</v>
      </c>
      <c r="Q2088">
        <f t="shared" si="130"/>
        <v>5</v>
      </c>
      <c r="R2088" t="b">
        <f t="shared" ca="1" si="131"/>
        <v>0</v>
      </c>
      <c r="T2088" t="b">
        <f t="shared" ca="1" si="132"/>
        <v>0</v>
      </c>
      <c r="X2088" t="str">
        <f>IF(ISBLANK(W2088),"",
IF(ISERROR(FIND(",",W2088)),
  IF(ISERROR(VLOOKUP(W2088,MapTable!$A:$A,1,0)),"맵없음",
  ""),
IF(ISERROR(FIND(",",W2088,FIND(",",W2088)+1)),
  IF(OR(ISERROR(VLOOKUP(LEFT(W2088,FIND(",",W2088)-1),MapTable!$A:$A,1,0)),ISERROR(VLOOKUP(TRIM(MID(W2088,FIND(",",W2088)+1,999)),MapTable!$A:$A,1,0))),"맵없음",
  ""),
IF(ISERROR(FIND(",",W2088,FIND(",",W2088,FIND(",",W2088)+1)+1)),
  IF(OR(ISERROR(VLOOKUP(LEFT(W2088,FIND(",",W2088)-1),MapTable!$A:$A,1,0)),ISERROR(VLOOKUP(TRIM(MID(W2088,FIND(",",W2088)+1,FIND(",",W2088,FIND(",",W2088)+1)-FIND(",",W2088)-1)),MapTable!$A:$A,1,0)),ISERROR(VLOOKUP(TRIM(MID(W2088,FIND(",",W2088,FIND(",",W2088)+1)+1,999)),MapTable!$A:$A,1,0))),"맵없음",
  ""),
IF(ISERROR(FIND(",",W2088,FIND(",",W2088,FIND(",",W2088,FIND(",",W2088)+1)+1)+1)),
  IF(OR(ISERROR(VLOOKUP(LEFT(W2088,FIND(",",W2088)-1),MapTable!$A:$A,1,0)),ISERROR(VLOOKUP(TRIM(MID(W2088,FIND(",",W2088)+1,FIND(",",W2088,FIND(",",W2088)+1)-FIND(",",W2088)-1)),MapTable!$A:$A,1,0)),ISERROR(VLOOKUP(TRIM(MID(W2088,FIND(",",W2088,FIND(",",W2088)+1)+1,FIND(",",W2088,FIND(",",W2088,FIND(",",W2088)+1)+1)-FIND(",",W2088,FIND(",",W2088)+1)-1)),MapTable!$A:$A,1,0)),ISERROR(VLOOKUP(TRIM(MID(W2088,FIND(",",W2088,FIND(",",W2088,FIND(",",W2088)+1)+1)+1,999)),MapTable!$A:$A,1,0))),"맵없음",
  ""),
)))))</f>
        <v/>
      </c>
      <c r="AC2088" t="str">
        <f>IF(ISBLANK(AB2088),"",IF(ISERROR(VLOOKUP(AB2088,[3]DropTable!$A:$A,1,0)),"드랍없음",""))</f>
        <v/>
      </c>
      <c r="AE2088" t="str">
        <f>IF(ISBLANK(AD2088),"",IF(ISERROR(VLOOKUP(AD2088,[3]DropTable!$A:$A,1,0)),"드랍없음",""))</f>
        <v/>
      </c>
      <c r="AG2088">
        <v>9.8000000000000007</v>
      </c>
      <c r="AH2088">
        <v>1</v>
      </c>
    </row>
    <row r="2089" spans="1:34" x14ac:dyDescent="0.3">
      <c r="A2089">
        <v>19</v>
      </c>
      <c r="B2089">
        <v>48</v>
      </c>
      <c r="C2089">
        <f>IF(OR($L2089=TRUE,$A2089=0,MOD($A2089,ChapterTable!$S$20)&lt;&gt;0),
MAX(0,INT(($B2089+ChapterTable!$Q$26+VLOOKUP(SUBSTITUTE(C$1,"성장단계","")&amp;"단계오프셋",ChapterTable!$S:$T,2,0))/ChapterTable!$Q$23)),
MAX(0,INT(($B2089+ChapterTable!$S$26+VLOOKUP(SUBSTITUTE(C$1,"성장단계","")&amp;"보스단계오프셋",ChapterTable!$S:$T,2,0))/ChapterTable!$S$23)))</f>
        <v>5</v>
      </c>
      <c r="D2089">
        <f>IF(OR($L2089=TRUE,$A2089=0,MOD($A2089,ChapterTable!$S$20)&lt;&gt;0),
MAX(0,INT(($B2089+ChapterTable!$Q$26+VLOOKUP(SUBSTITUTE(D$1,"성장단계","")&amp;"단계오프셋",ChapterTable!$S:$T,2,0))/ChapterTable!$Q$23)),
MAX(0,INT(($B2089+ChapterTable!$S$26+VLOOKUP(SUBSTITUTE(D$1,"성장단계","")&amp;"보스단계오프셋",ChapterTable!$S:$T,2,0))/ChapterTable!$S$23)))</f>
        <v>4</v>
      </c>
      <c r="E2089" s="1">
        <f ca="1">IF(AND($A2089=0,$B2089=1),
    VLOOKUP(1,ChapterTable!$1:$1048576,MATCH("최종"&amp;SUBSTITUTE(SUBSTITUTE(E$1,"standard",""),"|Float",""),ChapterTable!$1:$1,0),0)*ChapterTable!$Q$17,
  IF(AND($A2089=0,$B2089=0),
    E2090,
  IF($B2089=0,
    VLOOKUP($A2089,ChapterTable!$1:$1048576,MATCH("최종"&amp;SUBSTITUTE(SUBSTITUTE(E$1,"standard",""),"|Float",""),ChapterTable!$1:$1,0),0),
  IF($B2089=1,
    IF($L2089=FALSE,
      VLOOKUP($A2089,ChapterTable!$1:$1048576,MATCH("최종"&amp;SUBSTITUTE(SUBSTITUTE(E$1,"standard",""),"|Float",""),ChapterTable!$1:$1,0),0),
      VLOOKUP($A2089-ChapterTable!$Q$11,ChapterTable!$1:$1048576,MATCH("최종"&amp;SUBSTITUTE(SUBSTITUTE(E$1,"standard",""),"|Float",""),ChapterTable!$1:$1,0),0)*ChapterTable!$Q$14
    ),
  OFFSET(E2089,-$B2089+IF($L2089,1,0),0)*
    (VLOOKUP(SUBSTITUTE(SUBSTITUTE(E$1,"standard",""),"|Float","")&amp;"인게임누적곱배수",ChapterTable!$S:$T,2,0)^C2089
    +VLOOKUP(SUBSTITUTE(SUBSTITUTE(E$1,"standard",""),"|Float","")&amp;"인게임누적합배수",ChapterTable!$S:$T,2,0)*C2089)
  )
  )
  )
)</f>
        <v>414548.67234992981</v>
      </c>
      <c r="F2089" s="1">
        <f ca="1">IF(AND($A2089=0,$B2089=1),
    VLOOKUP(1,ChapterTable!$1:$1048576,MATCH("최종"&amp;SUBSTITUTE(SUBSTITUTE(F$1,"standard",""),"|Float",""),ChapterTable!$1:$1,0),0)*ChapterTable!$Q$17,
  IF(AND($A2089=0,$B2089=0),
    F2090,
  IF($B2089=0,
    VLOOKUP($A2089,ChapterTable!$1:$1048576,MATCH("최종"&amp;SUBSTITUTE(SUBSTITUTE(F$1,"standard",""),"|Float",""),ChapterTable!$1:$1,0),0),
  IF($B2089=1,
    IF($L2089=FALSE,
      VLOOKUP($A2089,ChapterTable!$1:$1048576,MATCH("최종"&amp;SUBSTITUTE(SUBSTITUTE(F$1,"standard",""),"|Float",""),ChapterTable!$1:$1,0),0),
      VLOOKUP($A2089-ChapterTable!$Q$11,ChapterTable!$1:$1048576,MATCH("최종"&amp;SUBSTITUTE(SUBSTITUTE(F$1,"standard",""),"|Float",""),ChapterTable!$1:$1,0),0)*ChapterTable!$Q$14
    ),
  OFFSET(F2089,-$B2089+IF($L2089,1,0),0)*
    (VLOOKUP(SUBSTITUTE(SUBSTITUTE(F$1,"standard",""),"|Float","")&amp;"인게임누적곱배수",ChapterTable!$S:$T,2,0)^D2089
    +VLOOKUP(SUBSTITUTE(SUBSTITUTE(F$1,"standard",""),"|Float","")&amp;"인게임누적합배수",ChapterTable!$S:$T,2,0)*D2089)
  )
  )
  )
)</f>
        <v>150744.97176361084</v>
      </c>
      <c r="G2089" t="s">
        <v>76</v>
      </c>
      <c r="J2089" t="str">
        <f>IF(ISBLANK(I2089),"",
IFERROR(VLOOKUP(I2089,[1]StringTable!$1:$1048576,MATCH([1]StringTable!$B$1,[1]StringTable!$1:$1,0),0),
IFERROR(VLOOKUP(I2089,[1]InApkStringTable!$1:$1048576,MATCH([1]InApkStringTable!$B$1,[1]InApkStringTable!$1:$1,0),0),
"스트링없음")))</f>
        <v/>
      </c>
      <c r="L2089" t="b">
        <v>1</v>
      </c>
      <c r="N2089" t="str">
        <f>IF(ISBLANK(M2089),"",IF(ISERROR(VLOOKUP(M2089,MapTable!$A:$A,1,0)),"맵없음",""))</f>
        <v/>
      </c>
      <c r="O2089">
        <f t="shared" si="129"/>
        <v>5</v>
      </c>
      <c r="Q2089">
        <f t="shared" si="130"/>
        <v>5</v>
      </c>
      <c r="R2089" t="b">
        <f t="shared" ca="1" si="131"/>
        <v>0</v>
      </c>
      <c r="T2089" t="b">
        <f t="shared" ca="1" si="132"/>
        <v>0</v>
      </c>
      <c r="X2089" t="str">
        <f>IF(ISBLANK(W2089),"",
IF(ISERROR(FIND(",",W2089)),
  IF(ISERROR(VLOOKUP(W2089,MapTable!$A:$A,1,0)),"맵없음",
  ""),
IF(ISERROR(FIND(",",W2089,FIND(",",W2089)+1)),
  IF(OR(ISERROR(VLOOKUP(LEFT(W2089,FIND(",",W2089)-1),MapTable!$A:$A,1,0)),ISERROR(VLOOKUP(TRIM(MID(W2089,FIND(",",W2089)+1,999)),MapTable!$A:$A,1,0))),"맵없음",
  ""),
IF(ISERROR(FIND(",",W2089,FIND(",",W2089,FIND(",",W2089)+1)+1)),
  IF(OR(ISERROR(VLOOKUP(LEFT(W2089,FIND(",",W2089)-1),MapTable!$A:$A,1,0)),ISERROR(VLOOKUP(TRIM(MID(W2089,FIND(",",W2089)+1,FIND(",",W2089,FIND(",",W2089)+1)-FIND(",",W2089)-1)),MapTable!$A:$A,1,0)),ISERROR(VLOOKUP(TRIM(MID(W2089,FIND(",",W2089,FIND(",",W2089)+1)+1,999)),MapTable!$A:$A,1,0))),"맵없음",
  ""),
IF(ISERROR(FIND(",",W2089,FIND(",",W2089,FIND(",",W2089,FIND(",",W2089)+1)+1)+1)),
  IF(OR(ISERROR(VLOOKUP(LEFT(W2089,FIND(",",W2089)-1),MapTable!$A:$A,1,0)),ISERROR(VLOOKUP(TRIM(MID(W2089,FIND(",",W2089)+1,FIND(",",W2089,FIND(",",W2089)+1)-FIND(",",W2089)-1)),MapTable!$A:$A,1,0)),ISERROR(VLOOKUP(TRIM(MID(W2089,FIND(",",W2089,FIND(",",W2089)+1)+1,FIND(",",W2089,FIND(",",W2089,FIND(",",W2089)+1)+1)-FIND(",",W2089,FIND(",",W2089)+1)-1)),MapTable!$A:$A,1,0)),ISERROR(VLOOKUP(TRIM(MID(W2089,FIND(",",W2089,FIND(",",W2089,FIND(",",W2089)+1)+1)+1,999)),MapTable!$A:$A,1,0))),"맵없음",
  ""),
)))))</f>
        <v/>
      </c>
      <c r="AC2089" t="str">
        <f>IF(ISBLANK(AB2089),"",IF(ISERROR(VLOOKUP(AB2089,[3]DropTable!$A:$A,1,0)),"드랍없음",""))</f>
        <v/>
      </c>
      <c r="AE2089" t="str">
        <f>IF(ISBLANK(AD2089),"",IF(ISERROR(VLOOKUP(AD2089,[3]DropTable!$A:$A,1,0)),"드랍없음",""))</f>
        <v/>
      </c>
      <c r="AG2089">
        <v>9.8000000000000007</v>
      </c>
      <c r="AH2089">
        <v>1</v>
      </c>
    </row>
    <row r="2090" spans="1:34" x14ac:dyDescent="0.3">
      <c r="A2090">
        <v>19</v>
      </c>
      <c r="B2090">
        <v>49</v>
      </c>
      <c r="C2090">
        <f>IF(OR($L2090=TRUE,$A2090=0,MOD($A2090,ChapterTable!$S$20)&lt;&gt;0),
MAX(0,INT(($B2090+ChapterTable!$Q$26+VLOOKUP(SUBSTITUTE(C$1,"성장단계","")&amp;"단계오프셋",ChapterTable!$S:$T,2,0))/ChapterTable!$Q$23)),
MAX(0,INT(($B2090+ChapterTable!$S$26+VLOOKUP(SUBSTITUTE(C$1,"성장단계","")&amp;"보스단계오프셋",ChapterTable!$S:$T,2,0))/ChapterTable!$S$23)))</f>
        <v>5</v>
      </c>
      <c r="D2090">
        <f>IF(OR($L2090=TRUE,$A2090=0,MOD($A2090,ChapterTable!$S$20)&lt;&gt;0),
MAX(0,INT(($B2090+ChapterTable!$Q$26+VLOOKUP(SUBSTITUTE(D$1,"성장단계","")&amp;"단계오프셋",ChapterTable!$S:$T,2,0))/ChapterTable!$Q$23)),
MAX(0,INT(($B2090+ChapterTable!$S$26+VLOOKUP(SUBSTITUTE(D$1,"성장단계","")&amp;"보스단계오프셋",ChapterTable!$S:$T,2,0))/ChapterTable!$S$23)))</f>
        <v>4</v>
      </c>
      <c r="E2090" s="1">
        <f ca="1">IF(AND($A2090=0,$B2090=1),
    VLOOKUP(1,ChapterTable!$1:$1048576,MATCH("최종"&amp;SUBSTITUTE(SUBSTITUTE(E$1,"standard",""),"|Float",""),ChapterTable!$1:$1,0),0)*ChapterTable!$Q$17,
  IF(AND($A2090=0,$B2090=0),
    E2091,
  IF($B2090=0,
    VLOOKUP($A2090,ChapterTable!$1:$1048576,MATCH("최종"&amp;SUBSTITUTE(SUBSTITUTE(E$1,"standard",""),"|Float",""),ChapterTable!$1:$1,0),0),
  IF($B2090=1,
    IF($L2090=FALSE,
      VLOOKUP($A2090,ChapterTable!$1:$1048576,MATCH("최종"&amp;SUBSTITUTE(SUBSTITUTE(E$1,"standard",""),"|Float",""),ChapterTable!$1:$1,0),0),
      VLOOKUP($A2090-ChapterTable!$Q$11,ChapterTable!$1:$1048576,MATCH("최종"&amp;SUBSTITUTE(SUBSTITUTE(E$1,"standard",""),"|Float",""),ChapterTable!$1:$1,0),0)*ChapterTable!$Q$14
    ),
  OFFSET(E2090,-$B2090+IF($L2090,1,0),0)*
    (VLOOKUP(SUBSTITUTE(SUBSTITUTE(E$1,"standard",""),"|Float","")&amp;"인게임누적곱배수",ChapterTable!$S:$T,2,0)^C2090
    +VLOOKUP(SUBSTITUTE(SUBSTITUTE(E$1,"standard",""),"|Float","")&amp;"인게임누적합배수",ChapterTable!$S:$T,2,0)*C2090)
  )
  )
  )
)</f>
        <v>414548.67234992981</v>
      </c>
      <c r="F2090" s="1">
        <f ca="1">IF(AND($A2090=0,$B2090=1),
    VLOOKUP(1,ChapterTable!$1:$1048576,MATCH("최종"&amp;SUBSTITUTE(SUBSTITUTE(F$1,"standard",""),"|Float",""),ChapterTable!$1:$1,0),0)*ChapterTable!$Q$17,
  IF(AND($A2090=0,$B2090=0),
    F2091,
  IF($B2090=0,
    VLOOKUP($A2090,ChapterTable!$1:$1048576,MATCH("최종"&amp;SUBSTITUTE(SUBSTITUTE(F$1,"standard",""),"|Float",""),ChapterTable!$1:$1,0),0),
  IF($B2090=1,
    IF($L2090=FALSE,
      VLOOKUP($A2090,ChapterTable!$1:$1048576,MATCH("최종"&amp;SUBSTITUTE(SUBSTITUTE(F$1,"standard",""),"|Float",""),ChapterTable!$1:$1,0),0),
      VLOOKUP($A2090-ChapterTable!$Q$11,ChapterTable!$1:$1048576,MATCH("최종"&amp;SUBSTITUTE(SUBSTITUTE(F$1,"standard",""),"|Float",""),ChapterTable!$1:$1,0),0)*ChapterTable!$Q$14
    ),
  OFFSET(F2090,-$B2090+IF($L2090,1,0),0)*
    (VLOOKUP(SUBSTITUTE(SUBSTITUTE(F$1,"standard",""),"|Float","")&amp;"인게임누적곱배수",ChapterTable!$S:$T,2,0)^D2090
    +VLOOKUP(SUBSTITUTE(SUBSTITUTE(F$1,"standard",""),"|Float","")&amp;"인게임누적합배수",ChapterTable!$S:$T,2,0)*D2090)
  )
  )
  )
)</f>
        <v>150744.97176361084</v>
      </c>
      <c r="G2090" t="s">
        <v>76</v>
      </c>
      <c r="J2090" t="str">
        <f>IF(ISBLANK(I2090),"",
IFERROR(VLOOKUP(I2090,[1]StringTable!$1:$1048576,MATCH([1]StringTable!$B$1,[1]StringTable!$1:$1,0),0),
IFERROR(VLOOKUP(I2090,[1]InApkStringTable!$1:$1048576,MATCH([1]InApkStringTable!$B$1,[1]InApkStringTable!$1:$1,0),0),
"스트링없음")))</f>
        <v/>
      </c>
      <c r="L2090" t="b">
        <v>1</v>
      </c>
      <c r="N2090" t="str">
        <f>IF(ISBLANK(M2090),"",IF(ISERROR(VLOOKUP(M2090,MapTable!$A:$A,1,0)),"맵없음",""))</f>
        <v/>
      </c>
      <c r="O2090">
        <f t="shared" si="129"/>
        <v>95</v>
      </c>
      <c r="Q2090">
        <f t="shared" si="130"/>
        <v>95</v>
      </c>
      <c r="R2090" t="b">
        <f t="shared" ca="1" si="131"/>
        <v>1</v>
      </c>
      <c r="T2090" t="b">
        <f t="shared" ca="1" si="132"/>
        <v>1</v>
      </c>
      <c r="X2090" t="str">
        <f>IF(ISBLANK(W2090),"",
IF(ISERROR(FIND(",",W2090)),
  IF(ISERROR(VLOOKUP(W2090,MapTable!$A:$A,1,0)),"맵없음",
  ""),
IF(ISERROR(FIND(",",W2090,FIND(",",W2090)+1)),
  IF(OR(ISERROR(VLOOKUP(LEFT(W2090,FIND(",",W2090)-1),MapTable!$A:$A,1,0)),ISERROR(VLOOKUP(TRIM(MID(W2090,FIND(",",W2090)+1,999)),MapTable!$A:$A,1,0))),"맵없음",
  ""),
IF(ISERROR(FIND(",",W2090,FIND(",",W2090,FIND(",",W2090)+1)+1)),
  IF(OR(ISERROR(VLOOKUP(LEFT(W2090,FIND(",",W2090)-1),MapTable!$A:$A,1,0)),ISERROR(VLOOKUP(TRIM(MID(W2090,FIND(",",W2090)+1,FIND(",",W2090,FIND(",",W2090)+1)-FIND(",",W2090)-1)),MapTable!$A:$A,1,0)),ISERROR(VLOOKUP(TRIM(MID(W2090,FIND(",",W2090,FIND(",",W2090)+1)+1,999)),MapTable!$A:$A,1,0))),"맵없음",
  ""),
IF(ISERROR(FIND(",",W2090,FIND(",",W2090,FIND(",",W2090,FIND(",",W2090)+1)+1)+1)),
  IF(OR(ISERROR(VLOOKUP(LEFT(W2090,FIND(",",W2090)-1),MapTable!$A:$A,1,0)),ISERROR(VLOOKUP(TRIM(MID(W2090,FIND(",",W2090)+1,FIND(",",W2090,FIND(",",W2090)+1)-FIND(",",W2090)-1)),MapTable!$A:$A,1,0)),ISERROR(VLOOKUP(TRIM(MID(W2090,FIND(",",W2090,FIND(",",W2090)+1)+1,FIND(",",W2090,FIND(",",W2090,FIND(",",W2090)+1)+1)-FIND(",",W2090,FIND(",",W2090)+1)-1)),MapTable!$A:$A,1,0)),ISERROR(VLOOKUP(TRIM(MID(W2090,FIND(",",W2090,FIND(",",W2090,FIND(",",W2090)+1)+1)+1,999)),MapTable!$A:$A,1,0))),"맵없음",
  ""),
)))))</f>
        <v/>
      </c>
      <c r="AC2090" t="str">
        <f>IF(ISBLANK(AB2090),"",IF(ISERROR(VLOOKUP(AB2090,[3]DropTable!$A:$A,1,0)),"드랍없음",""))</f>
        <v/>
      </c>
      <c r="AE2090" t="str">
        <f>IF(ISBLANK(AD2090),"",IF(ISERROR(VLOOKUP(AD2090,[3]DropTable!$A:$A,1,0)),"드랍없음",""))</f>
        <v/>
      </c>
      <c r="AG2090">
        <v>9.8000000000000007</v>
      </c>
      <c r="AH2090">
        <v>1</v>
      </c>
    </row>
    <row r="2091" spans="1:34" x14ac:dyDescent="0.3">
      <c r="A2091">
        <v>19</v>
      </c>
      <c r="B2091">
        <v>50</v>
      </c>
      <c r="C2091">
        <f>IF(OR($L2091=TRUE,$A2091=0,MOD($A2091,ChapterTable!$S$20)&lt;&gt;0),
MAX(0,INT(($B2091+ChapterTable!$Q$26+VLOOKUP(SUBSTITUTE(C$1,"성장단계","")&amp;"단계오프셋",ChapterTable!$S:$T,2,0))/ChapterTable!$Q$23)),
MAX(0,INT(($B2091+ChapterTable!$S$26+VLOOKUP(SUBSTITUTE(C$1,"성장단계","")&amp;"보스단계오프셋",ChapterTable!$S:$T,2,0))/ChapterTable!$S$23)))</f>
        <v>5</v>
      </c>
      <c r="D2091">
        <f>IF(OR($L2091=TRUE,$A2091=0,MOD($A2091,ChapterTable!$S$20)&lt;&gt;0),
MAX(0,INT(($B2091+ChapterTable!$Q$26+VLOOKUP(SUBSTITUTE(D$1,"성장단계","")&amp;"단계오프셋",ChapterTable!$S:$T,2,0))/ChapterTable!$Q$23)),
MAX(0,INT(($B2091+ChapterTable!$S$26+VLOOKUP(SUBSTITUTE(D$1,"성장단계","")&amp;"보스단계오프셋",ChapterTable!$S:$T,2,0))/ChapterTable!$S$23)))</f>
        <v>4</v>
      </c>
      <c r="E2091" s="1">
        <f ca="1">IF(AND($A2091=0,$B2091=1),
    VLOOKUP(1,ChapterTable!$1:$1048576,MATCH("최종"&amp;SUBSTITUTE(SUBSTITUTE(E$1,"standard",""),"|Float",""),ChapterTable!$1:$1,0),0)*ChapterTable!$Q$17,
  IF(AND($A2091=0,$B2091=0),
    E2092,
  IF($B2091=0,
    VLOOKUP($A2091,ChapterTable!$1:$1048576,MATCH("최종"&amp;SUBSTITUTE(SUBSTITUTE(E$1,"standard",""),"|Float",""),ChapterTable!$1:$1,0),0),
  IF($B2091=1,
    IF($L2091=FALSE,
      VLOOKUP($A2091,ChapterTable!$1:$1048576,MATCH("최종"&amp;SUBSTITUTE(SUBSTITUTE(E$1,"standard",""),"|Float",""),ChapterTable!$1:$1,0),0),
      VLOOKUP($A2091-ChapterTable!$Q$11,ChapterTable!$1:$1048576,MATCH("최종"&amp;SUBSTITUTE(SUBSTITUTE(E$1,"standard",""),"|Float",""),ChapterTable!$1:$1,0),0)*ChapterTable!$Q$14
    ),
  OFFSET(E2091,-$B2091+IF($L2091,1,0),0)*
    (VLOOKUP(SUBSTITUTE(SUBSTITUTE(E$1,"standard",""),"|Float","")&amp;"인게임누적곱배수",ChapterTable!$S:$T,2,0)^C2091
    +VLOOKUP(SUBSTITUTE(SUBSTITUTE(E$1,"standard",""),"|Float","")&amp;"인게임누적합배수",ChapterTable!$S:$T,2,0)*C2091)
  )
  )
  )
)</f>
        <v>414548.67234992981</v>
      </c>
      <c r="F2091" s="1">
        <f ca="1">IF(AND($A2091=0,$B2091=1),
    VLOOKUP(1,ChapterTable!$1:$1048576,MATCH("최종"&amp;SUBSTITUTE(SUBSTITUTE(F$1,"standard",""),"|Float",""),ChapterTable!$1:$1,0),0)*ChapterTable!$Q$17,
  IF(AND($A2091=0,$B2091=0),
    F2092,
  IF($B2091=0,
    VLOOKUP($A2091,ChapterTable!$1:$1048576,MATCH("최종"&amp;SUBSTITUTE(SUBSTITUTE(F$1,"standard",""),"|Float",""),ChapterTable!$1:$1,0),0),
  IF($B2091=1,
    IF($L2091=FALSE,
      VLOOKUP($A2091,ChapterTable!$1:$1048576,MATCH("최종"&amp;SUBSTITUTE(SUBSTITUTE(F$1,"standard",""),"|Float",""),ChapterTable!$1:$1,0),0),
      VLOOKUP($A2091-ChapterTable!$Q$11,ChapterTable!$1:$1048576,MATCH("최종"&amp;SUBSTITUTE(SUBSTITUTE(F$1,"standard",""),"|Float",""),ChapterTable!$1:$1,0),0)*ChapterTable!$Q$14
    ),
  OFFSET(F2091,-$B2091+IF($L2091,1,0),0)*
    (VLOOKUP(SUBSTITUTE(SUBSTITUTE(F$1,"standard",""),"|Float","")&amp;"인게임누적곱배수",ChapterTable!$S:$T,2,0)^D2091
    +VLOOKUP(SUBSTITUTE(SUBSTITUTE(F$1,"standard",""),"|Float","")&amp;"인게임누적합배수",ChapterTable!$S:$T,2,0)*D2091)
  )
  )
  )
)</f>
        <v>150744.97176361084</v>
      </c>
      <c r="G2091" t="s">
        <v>76</v>
      </c>
      <c r="J2091" t="str">
        <f>IF(ISBLANK(I2091),"",
IFERROR(VLOOKUP(I2091,[1]StringTable!$1:$1048576,MATCH([1]StringTable!$B$1,[1]StringTable!$1:$1,0),0),
IFERROR(VLOOKUP(I2091,[1]InApkStringTable!$1:$1048576,MATCH([1]InApkStringTable!$B$1,[1]InApkStringTable!$1:$1,0),0),
"스트링없음")))</f>
        <v/>
      </c>
      <c r="L2091" t="b">
        <v>1</v>
      </c>
      <c r="N2091" t="str">
        <f>IF(ISBLANK(M2091),"",IF(ISERROR(VLOOKUP(M2091,MapTable!$A:$A,1,0)),"맵없음",""))</f>
        <v/>
      </c>
      <c r="O2091">
        <f t="shared" si="129"/>
        <v>21</v>
      </c>
      <c r="Q2091">
        <f t="shared" si="130"/>
        <v>21</v>
      </c>
      <c r="R2091" t="b">
        <f t="shared" ca="1" si="131"/>
        <v>0</v>
      </c>
      <c r="T2091" t="b">
        <f t="shared" ca="1" si="132"/>
        <v>0</v>
      </c>
      <c r="X2091" t="str">
        <f>IF(ISBLANK(W2091),"",
IF(ISERROR(FIND(",",W2091)),
  IF(ISERROR(VLOOKUP(W2091,MapTable!$A:$A,1,0)),"맵없음",
  ""),
IF(ISERROR(FIND(",",W2091,FIND(",",W2091)+1)),
  IF(OR(ISERROR(VLOOKUP(LEFT(W2091,FIND(",",W2091)-1),MapTable!$A:$A,1,0)),ISERROR(VLOOKUP(TRIM(MID(W2091,FIND(",",W2091)+1,999)),MapTable!$A:$A,1,0))),"맵없음",
  ""),
IF(ISERROR(FIND(",",W2091,FIND(",",W2091,FIND(",",W2091)+1)+1)),
  IF(OR(ISERROR(VLOOKUP(LEFT(W2091,FIND(",",W2091)-1),MapTable!$A:$A,1,0)),ISERROR(VLOOKUP(TRIM(MID(W2091,FIND(",",W2091)+1,FIND(",",W2091,FIND(",",W2091)+1)-FIND(",",W2091)-1)),MapTable!$A:$A,1,0)),ISERROR(VLOOKUP(TRIM(MID(W2091,FIND(",",W2091,FIND(",",W2091)+1)+1,999)),MapTable!$A:$A,1,0))),"맵없음",
  ""),
IF(ISERROR(FIND(",",W2091,FIND(",",W2091,FIND(",",W2091,FIND(",",W2091)+1)+1)+1)),
  IF(OR(ISERROR(VLOOKUP(LEFT(W2091,FIND(",",W2091)-1),MapTable!$A:$A,1,0)),ISERROR(VLOOKUP(TRIM(MID(W2091,FIND(",",W2091)+1,FIND(",",W2091,FIND(",",W2091)+1)-FIND(",",W2091)-1)),MapTable!$A:$A,1,0)),ISERROR(VLOOKUP(TRIM(MID(W2091,FIND(",",W2091,FIND(",",W2091)+1)+1,FIND(",",W2091,FIND(",",W2091,FIND(",",W2091)+1)+1)-FIND(",",W2091,FIND(",",W2091)+1)-1)),MapTable!$A:$A,1,0)),ISERROR(VLOOKUP(TRIM(MID(W2091,FIND(",",W2091,FIND(",",W2091,FIND(",",W2091)+1)+1)+1,999)),MapTable!$A:$A,1,0))),"맵없음",
  ""),
)))))</f>
        <v/>
      </c>
      <c r="AC2091" t="str">
        <f>IF(ISBLANK(AB2091),"",IF(ISERROR(VLOOKUP(AB2091,[3]DropTable!$A:$A,1,0)),"드랍없음",""))</f>
        <v/>
      </c>
      <c r="AE2091" t="str">
        <f>IF(ISBLANK(AD2091),"",IF(ISERROR(VLOOKUP(AD2091,[3]DropTable!$A:$A,1,0)),"드랍없음",""))</f>
        <v/>
      </c>
      <c r="AG2091">
        <v>9.8000000000000007</v>
      </c>
      <c r="AH2091">
        <v>1</v>
      </c>
    </row>
    <row r="2092" spans="1:34" x14ac:dyDescent="0.3">
      <c r="A2092">
        <v>20</v>
      </c>
      <c r="B2092">
        <v>1</v>
      </c>
      <c r="C2092">
        <f>IF(OR($L2092=TRUE,$A2092=0,MOD($A2092,ChapterTable!$S$20)&lt;&gt;0),
MAX(0,INT(($B2092+ChapterTable!$Q$26+VLOOKUP(SUBSTITUTE(C$1,"성장단계","")&amp;"단계오프셋",ChapterTable!$S:$T,2,0))/ChapterTable!$Q$23)),
MAX(0,INT(($B2092+ChapterTable!$S$26+VLOOKUP(SUBSTITUTE(C$1,"성장단계","")&amp;"보스단계오프셋",ChapterTable!$S:$T,2,0))/ChapterTable!$S$23)))</f>
        <v>0</v>
      </c>
      <c r="D2092">
        <f>IF(OR($L2092=TRUE,$A2092=0,MOD($A2092,ChapterTable!$S$20)&lt;&gt;0),
MAX(0,INT(($B2092+ChapterTable!$Q$26+VLOOKUP(SUBSTITUTE(D$1,"성장단계","")&amp;"단계오프셋",ChapterTable!$S:$T,2,0))/ChapterTable!$Q$23)),
MAX(0,INT(($B2092+ChapterTable!$S$26+VLOOKUP(SUBSTITUTE(D$1,"성장단계","")&amp;"보스단계오프셋",ChapterTable!$S:$T,2,0))/ChapterTable!$S$23)))</f>
        <v>0</v>
      </c>
      <c r="E2092" s="1">
        <f ca="1">IF(AND($A2092=0,$B2092=1),
    VLOOKUP(1,ChapterTable!$1:$1048576,MATCH("최종"&amp;SUBSTITUTE(SUBSTITUTE(E$1,"standard",""),"|Float",""),ChapterTable!$1:$1,0),0)*ChapterTable!$Q$17,
  IF(AND($A2092=0,$B2092=0),
    E2093,
  IF($B2092=0,
    VLOOKUP($A2092,ChapterTable!$1:$1048576,MATCH("최종"&amp;SUBSTITUTE(SUBSTITUTE(E$1,"standard",""),"|Float",""),ChapterTable!$1:$1,0),0),
  IF($B2092=1,
    IF($L2092=FALSE,
      VLOOKUP($A2092,ChapterTable!$1:$1048576,MATCH("최종"&amp;SUBSTITUTE(SUBSTITUTE(E$1,"standard",""),"|Float",""),ChapterTable!$1:$1,0),0),
      VLOOKUP($A2092-ChapterTable!$Q$11,ChapterTable!$1:$1048576,MATCH("최종"&amp;SUBSTITUTE(SUBSTITUTE(E$1,"standard",""),"|Float",""),ChapterTable!$1:$1,0),0)*ChapterTable!$Q$14
    ),
  OFFSET(E2092,-$B2092+IF($L2092,1,0),0)*
    (VLOOKUP(SUBSTITUTE(SUBSTITUTE(E$1,"standard",""),"|Float","")&amp;"인게임누적곱배수",ChapterTable!$S:$T,2,0)^C2092
    +VLOOKUP(SUBSTITUTE(SUBSTITUTE(E$1,"standard",""),"|Float","")&amp;"인게임누적합배수",ChapterTable!$S:$T,2,0)*C2092)
  )
  )
  )
)</f>
        <v>226117.45764541626</v>
      </c>
      <c r="F2092" s="1">
        <f ca="1">IF(AND($A2092=0,$B2092=1),
    VLOOKUP(1,ChapterTable!$1:$1048576,MATCH("최종"&amp;SUBSTITUTE(SUBSTITUTE(F$1,"standard",""),"|Float",""),ChapterTable!$1:$1,0),0)*ChapterTable!$Q$17,
  IF(AND($A2092=0,$B2092=0),
    F2093,
  IF($B2092=0,
    VLOOKUP($A2092,ChapterTable!$1:$1048576,MATCH("최종"&amp;SUBSTITUTE(SUBSTITUTE(F$1,"standard",""),"|Float",""),ChapterTable!$1:$1,0),0),
  IF($B2092=1,
    IF($L2092=FALSE,
      VLOOKUP($A2092,ChapterTable!$1:$1048576,MATCH("최종"&amp;SUBSTITUTE(SUBSTITUTE(F$1,"standard",""),"|Float",""),ChapterTable!$1:$1,0),0),
      VLOOKUP($A2092-ChapterTable!$Q$11,ChapterTable!$1:$1048576,MATCH("최종"&amp;SUBSTITUTE(SUBSTITUTE(F$1,"standard",""),"|Float",""),ChapterTable!$1:$1,0),0)*ChapterTable!$Q$14
    ),
  OFFSET(F2092,-$B2092+IF($L2092,1,0),0)*
    (VLOOKUP(SUBSTITUTE(SUBSTITUTE(F$1,"standard",""),"|Float","")&amp;"인게임누적곱배수",ChapterTable!$S:$T,2,0)^D2092
    +VLOOKUP(SUBSTITUTE(SUBSTITUTE(F$1,"standard",""),"|Float","")&amp;"인게임누적합배수",ChapterTable!$S:$T,2,0)*D2092)
  )
  )
  )
)</f>
        <v>125620.80980300903</v>
      </c>
      <c r="G2092" t="s">
        <v>76</v>
      </c>
      <c r="J2092" t="str">
        <f>IF(ISBLANK(I2092),"",
IFERROR(VLOOKUP(I2092,[1]StringTable!$1:$1048576,MATCH([1]StringTable!$B$1,[1]StringTable!$1:$1,0),0),
IFERROR(VLOOKUP(I2092,[1]InApkStringTable!$1:$1048576,MATCH([1]InApkStringTable!$B$1,[1]InApkStringTable!$1:$1,0),0),
"스트링없음")))</f>
        <v/>
      </c>
      <c r="L2092" t="b">
        <v>1</v>
      </c>
      <c r="N2092" t="str">
        <f>IF(ISBLANK(M2092),"",IF(ISERROR(VLOOKUP(M2092,MapTable!$A:$A,1,0)),"맵없음",""))</f>
        <v/>
      </c>
      <c r="O2092">
        <f t="shared" si="129"/>
        <v>1</v>
      </c>
      <c r="Q2092">
        <f t="shared" si="130"/>
        <v>1</v>
      </c>
      <c r="R2092" t="b">
        <f t="shared" ca="1" si="131"/>
        <v>0</v>
      </c>
      <c r="T2092" t="b">
        <f t="shared" ca="1" si="132"/>
        <v>0</v>
      </c>
      <c r="X2092" t="str">
        <f>IF(ISBLANK(W2092),"",
IF(ISERROR(FIND(",",W2092)),
  IF(ISERROR(VLOOKUP(W2092,MapTable!$A:$A,1,0)),"맵없음",
  ""),
IF(ISERROR(FIND(",",W2092,FIND(",",W2092)+1)),
  IF(OR(ISERROR(VLOOKUP(LEFT(W2092,FIND(",",W2092)-1),MapTable!$A:$A,1,0)),ISERROR(VLOOKUP(TRIM(MID(W2092,FIND(",",W2092)+1,999)),MapTable!$A:$A,1,0))),"맵없음",
  ""),
IF(ISERROR(FIND(",",W2092,FIND(",",W2092,FIND(",",W2092)+1)+1)),
  IF(OR(ISERROR(VLOOKUP(LEFT(W2092,FIND(",",W2092)-1),MapTable!$A:$A,1,0)),ISERROR(VLOOKUP(TRIM(MID(W2092,FIND(",",W2092)+1,FIND(",",W2092,FIND(",",W2092)+1)-FIND(",",W2092)-1)),MapTable!$A:$A,1,0)),ISERROR(VLOOKUP(TRIM(MID(W2092,FIND(",",W2092,FIND(",",W2092)+1)+1,999)),MapTable!$A:$A,1,0))),"맵없음",
  ""),
IF(ISERROR(FIND(",",W2092,FIND(",",W2092,FIND(",",W2092,FIND(",",W2092)+1)+1)+1)),
  IF(OR(ISERROR(VLOOKUP(LEFT(W2092,FIND(",",W2092)-1),MapTable!$A:$A,1,0)),ISERROR(VLOOKUP(TRIM(MID(W2092,FIND(",",W2092)+1,FIND(",",W2092,FIND(",",W2092)+1)-FIND(",",W2092)-1)),MapTable!$A:$A,1,0)),ISERROR(VLOOKUP(TRIM(MID(W2092,FIND(",",W2092,FIND(",",W2092)+1)+1,FIND(",",W2092,FIND(",",W2092,FIND(",",W2092)+1)+1)-FIND(",",W2092,FIND(",",W2092)+1)-1)),MapTable!$A:$A,1,0)),ISERROR(VLOOKUP(TRIM(MID(W2092,FIND(",",W2092,FIND(",",W2092,FIND(",",W2092)+1)+1)+1,999)),MapTable!$A:$A,1,0))),"맵없음",
  ""),
)))))</f>
        <v/>
      </c>
      <c r="AC2092" t="str">
        <f>IF(ISBLANK(AB2092),"",IF(ISERROR(VLOOKUP(AB2092,[3]DropTable!$A:$A,1,0)),"드랍없음",""))</f>
        <v/>
      </c>
      <c r="AE2092" t="str">
        <f>IF(ISBLANK(AD2092),"",IF(ISERROR(VLOOKUP(AD2092,[3]DropTable!$A:$A,1,0)),"드랍없음",""))</f>
        <v/>
      </c>
      <c r="AG2092">
        <v>9.8000000000000007</v>
      </c>
      <c r="AH2092">
        <v>1</v>
      </c>
    </row>
    <row r="2093" spans="1:34" x14ac:dyDescent="0.3">
      <c r="A2093">
        <v>20</v>
      </c>
      <c r="B2093">
        <v>2</v>
      </c>
      <c r="C2093">
        <f>IF(OR($L2093=TRUE,$A2093=0,MOD($A2093,ChapterTable!$S$20)&lt;&gt;0),
MAX(0,INT(($B2093+ChapterTable!$Q$26+VLOOKUP(SUBSTITUTE(C$1,"성장단계","")&amp;"단계오프셋",ChapterTable!$S:$T,2,0))/ChapterTable!$Q$23)),
MAX(0,INT(($B2093+ChapterTable!$S$26+VLOOKUP(SUBSTITUTE(C$1,"성장단계","")&amp;"보스단계오프셋",ChapterTable!$S:$T,2,0))/ChapterTable!$S$23)))</f>
        <v>0</v>
      </c>
      <c r="D2093">
        <f>IF(OR($L2093=TRUE,$A2093=0,MOD($A2093,ChapterTable!$S$20)&lt;&gt;0),
MAX(0,INT(($B2093+ChapterTable!$Q$26+VLOOKUP(SUBSTITUTE(D$1,"성장단계","")&amp;"단계오프셋",ChapterTable!$S:$T,2,0))/ChapterTable!$Q$23)),
MAX(0,INT(($B2093+ChapterTable!$S$26+VLOOKUP(SUBSTITUTE(D$1,"성장단계","")&amp;"보스단계오프셋",ChapterTable!$S:$T,2,0))/ChapterTable!$S$23)))</f>
        <v>0</v>
      </c>
      <c r="E2093" s="1">
        <f ca="1">IF(AND($A2093=0,$B2093=1),
    VLOOKUP(1,ChapterTable!$1:$1048576,MATCH("최종"&amp;SUBSTITUTE(SUBSTITUTE(E$1,"standard",""),"|Float",""),ChapterTable!$1:$1,0),0)*ChapterTable!$Q$17,
  IF(AND($A2093=0,$B2093=0),
    E2094,
  IF($B2093=0,
    VLOOKUP($A2093,ChapterTable!$1:$1048576,MATCH("최종"&amp;SUBSTITUTE(SUBSTITUTE(E$1,"standard",""),"|Float",""),ChapterTable!$1:$1,0),0),
  IF($B2093=1,
    IF($L2093=FALSE,
      VLOOKUP($A2093,ChapterTable!$1:$1048576,MATCH("최종"&amp;SUBSTITUTE(SUBSTITUTE(E$1,"standard",""),"|Float",""),ChapterTable!$1:$1,0),0),
      VLOOKUP($A2093-ChapterTable!$Q$11,ChapterTable!$1:$1048576,MATCH("최종"&amp;SUBSTITUTE(SUBSTITUTE(E$1,"standard",""),"|Float",""),ChapterTable!$1:$1,0),0)*ChapterTable!$Q$14
    ),
  OFFSET(E2093,-$B2093+IF($L2093,1,0),0)*
    (VLOOKUP(SUBSTITUTE(SUBSTITUTE(E$1,"standard",""),"|Float","")&amp;"인게임누적곱배수",ChapterTable!$S:$T,2,0)^C2093
    +VLOOKUP(SUBSTITUTE(SUBSTITUTE(E$1,"standard",""),"|Float","")&amp;"인게임누적합배수",ChapterTable!$S:$T,2,0)*C2093)
  )
  )
  )
)</f>
        <v>226117.45764541626</v>
      </c>
      <c r="F2093" s="1">
        <f ca="1">IF(AND($A2093=0,$B2093=1),
    VLOOKUP(1,ChapterTable!$1:$1048576,MATCH("최종"&amp;SUBSTITUTE(SUBSTITUTE(F$1,"standard",""),"|Float",""),ChapterTable!$1:$1,0),0)*ChapterTable!$Q$17,
  IF(AND($A2093=0,$B2093=0),
    F2094,
  IF($B2093=0,
    VLOOKUP($A2093,ChapterTable!$1:$1048576,MATCH("최종"&amp;SUBSTITUTE(SUBSTITUTE(F$1,"standard",""),"|Float",""),ChapterTable!$1:$1,0),0),
  IF($B2093=1,
    IF($L2093=FALSE,
      VLOOKUP($A2093,ChapterTable!$1:$1048576,MATCH("최종"&amp;SUBSTITUTE(SUBSTITUTE(F$1,"standard",""),"|Float",""),ChapterTable!$1:$1,0),0),
      VLOOKUP($A2093-ChapterTable!$Q$11,ChapterTable!$1:$1048576,MATCH("최종"&amp;SUBSTITUTE(SUBSTITUTE(F$1,"standard",""),"|Float",""),ChapterTable!$1:$1,0),0)*ChapterTable!$Q$14
    ),
  OFFSET(F2093,-$B2093+IF($L2093,1,0),0)*
    (VLOOKUP(SUBSTITUTE(SUBSTITUTE(F$1,"standard",""),"|Float","")&amp;"인게임누적곱배수",ChapterTable!$S:$T,2,0)^D2093
    +VLOOKUP(SUBSTITUTE(SUBSTITUTE(F$1,"standard",""),"|Float","")&amp;"인게임누적합배수",ChapterTable!$S:$T,2,0)*D2093)
  )
  )
  )
)</f>
        <v>125620.80980300903</v>
      </c>
      <c r="G2093" t="s">
        <v>76</v>
      </c>
      <c r="J2093" t="str">
        <f>IF(ISBLANK(I2093),"",
IFERROR(VLOOKUP(I2093,[1]StringTable!$1:$1048576,MATCH([1]StringTable!$B$1,[1]StringTable!$1:$1,0),0),
IFERROR(VLOOKUP(I2093,[1]InApkStringTable!$1:$1048576,MATCH([1]InApkStringTable!$B$1,[1]InApkStringTable!$1:$1,0),0),
"스트링없음")))</f>
        <v/>
      </c>
      <c r="L2093" t="b">
        <v>1</v>
      </c>
      <c r="N2093" t="str">
        <f>IF(ISBLANK(M2093),"",IF(ISERROR(VLOOKUP(M2093,MapTable!$A:$A,1,0)),"맵없음",""))</f>
        <v/>
      </c>
      <c r="O2093">
        <f t="shared" si="129"/>
        <v>1</v>
      </c>
      <c r="Q2093">
        <f t="shared" si="130"/>
        <v>1</v>
      </c>
      <c r="R2093" t="b">
        <f t="shared" ca="1" si="131"/>
        <v>0</v>
      </c>
      <c r="T2093" t="b">
        <f t="shared" ca="1" si="132"/>
        <v>0</v>
      </c>
      <c r="X2093" t="str">
        <f>IF(ISBLANK(W2093),"",
IF(ISERROR(FIND(",",W2093)),
  IF(ISERROR(VLOOKUP(W2093,MapTable!$A:$A,1,0)),"맵없음",
  ""),
IF(ISERROR(FIND(",",W2093,FIND(",",W2093)+1)),
  IF(OR(ISERROR(VLOOKUP(LEFT(W2093,FIND(",",W2093)-1),MapTable!$A:$A,1,0)),ISERROR(VLOOKUP(TRIM(MID(W2093,FIND(",",W2093)+1,999)),MapTable!$A:$A,1,0))),"맵없음",
  ""),
IF(ISERROR(FIND(",",W2093,FIND(",",W2093,FIND(",",W2093)+1)+1)),
  IF(OR(ISERROR(VLOOKUP(LEFT(W2093,FIND(",",W2093)-1),MapTable!$A:$A,1,0)),ISERROR(VLOOKUP(TRIM(MID(W2093,FIND(",",W2093)+1,FIND(",",W2093,FIND(",",W2093)+1)-FIND(",",W2093)-1)),MapTable!$A:$A,1,0)),ISERROR(VLOOKUP(TRIM(MID(W2093,FIND(",",W2093,FIND(",",W2093)+1)+1,999)),MapTable!$A:$A,1,0))),"맵없음",
  ""),
IF(ISERROR(FIND(",",W2093,FIND(",",W2093,FIND(",",W2093,FIND(",",W2093)+1)+1)+1)),
  IF(OR(ISERROR(VLOOKUP(LEFT(W2093,FIND(",",W2093)-1),MapTable!$A:$A,1,0)),ISERROR(VLOOKUP(TRIM(MID(W2093,FIND(",",W2093)+1,FIND(",",W2093,FIND(",",W2093)+1)-FIND(",",W2093)-1)),MapTable!$A:$A,1,0)),ISERROR(VLOOKUP(TRIM(MID(W2093,FIND(",",W2093,FIND(",",W2093)+1)+1,FIND(",",W2093,FIND(",",W2093,FIND(",",W2093)+1)+1)-FIND(",",W2093,FIND(",",W2093)+1)-1)),MapTable!$A:$A,1,0)),ISERROR(VLOOKUP(TRIM(MID(W2093,FIND(",",W2093,FIND(",",W2093,FIND(",",W2093)+1)+1)+1,999)),MapTable!$A:$A,1,0))),"맵없음",
  ""),
)))))</f>
        <v/>
      </c>
      <c r="AC2093" t="str">
        <f>IF(ISBLANK(AB2093),"",IF(ISERROR(VLOOKUP(AB2093,[3]DropTable!$A:$A,1,0)),"드랍없음",""))</f>
        <v/>
      </c>
      <c r="AE2093" t="str">
        <f>IF(ISBLANK(AD2093),"",IF(ISERROR(VLOOKUP(AD2093,[3]DropTable!$A:$A,1,0)),"드랍없음",""))</f>
        <v/>
      </c>
      <c r="AG2093">
        <v>9.8000000000000007</v>
      </c>
      <c r="AH2093">
        <v>1</v>
      </c>
    </row>
    <row r="2094" spans="1:34" x14ac:dyDescent="0.3">
      <c r="A2094">
        <v>20</v>
      </c>
      <c r="B2094">
        <v>3</v>
      </c>
      <c r="C2094">
        <f>IF(OR($L2094=TRUE,$A2094=0,MOD($A2094,ChapterTable!$S$20)&lt;&gt;0),
MAX(0,INT(($B2094+ChapterTable!$Q$26+VLOOKUP(SUBSTITUTE(C$1,"성장단계","")&amp;"단계오프셋",ChapterTable!$S:$T,2,0))/ChapterTable!$Q$23)),
MAX(0,INT(($B2094+ChapterTable!$S$26+VLOOKUP(SUBSTITUTE(C$1,"성장단계","")&amp;"보스단계오프셋",ChapterTable!$S:$T,2,0))/ChapterTable!$S$23)))</f>
        <v>0</v>
      </c>
      <c r="D2094">
        <f>IF(OR($L2094=TRUE,$A2094=0,MOD($A2094,ChapterTable!$S$20)&lt;&gt;0),
MAX(0,INT(($B2094+ChapterTable!$Q$26+VLOOKUP(SUBSTITUTE(D$1,"성장단계","")&amp;"단계오프셋",ChapterTable!$S:$T,2,0))/ChapterTable!$Q$23)),
MAX(0,INT(($B2094+ChapterTable!$S$26+VLOOKUP(SUBSTITUTE(D$1,"성장단계","")&amp;"보스단계오프셋",ChapterTable!$S:$T,2,0))/ChapterTable!$S$23)))</f>
        <v>0</v>
      </c>
      <c r="E2094" s="1">
        <f ca="1">IF(AND($A2094=0,$B2094=1),
    VLOOKUP(1,ChapterTable!$1:$1048576,MATCH("최종"&amp;SUBSTITUTE(SUBSTITUTE(E$1,"standard",""),"|Float",""),ChapterTable!$1:$1,0),0)*ChapterTable!$Q$17,
  IF(AND($A2094=0,$B2094=0),
    E2095,
  IF($B2094=0,
    VLOOKUP($A2094,ChapterTable!$1:$1048576,MATCH("최종"&amp;SUBSTITUTE(SUBSTITUTE(E$1,"standard",""),"|Float",""),ChapterTable!$1:$1,0),0),
  IF($B2094=1,
    IF($L2094=FALSE,
      VLOOKUP($A2094,ChapterTable!$1:$1048576,MATCH("최종"&amp;SUBSTITUTE(SUBSTITUTE(E$1,"standard",""),"|Float",""),ChapterTable!$1:$1,0),0),
      VLOOKUP($A2094-ChapterTable!$Q$11,ChapterTable!$1:$1048576,MATCH("최종"&amp;SUBSTITUTE(SUBSTITUTE(E$1,"standard",""),"|Float",""),ChapterTable!$1:$1,0),0)*ChapterTable!$Q$14
    ),
  OFFSET(E2094,-$B2094+IF($L2094,1,0),0)*
    (VLOOKUP(SUBSTITUTE(SUBSTITUTE(E$1,"standard",""),"|Float","")&amp;"인게임누적곱배수",ChapterTable!$S:$T,2,0)^C2094
    +VLOOKUP(SUBSTITUTE(SUBSTITUTE(E$1,"standard",""),"|Float","")&amp;"인게임누적합배수",ChapterTable!$S:$T,2,0)*C2094)
  )
  )
  )
)</f>
        <v>226117.45764541626</v>
      </c>
      <c r="F2094" s="1">
        <f ca="1">IF(AND($A2094=0,$B2094=1),
    VLOOKUP(1,ChapterTable!$1:$1048576,MATCH("최종"&amp;SUBSTITUTE(SUBSTITUTE(F$1,"standard",""),"|Float",""),ChapterTable!$1:$1,0),0)*ChapterTable!$Q$17,
  IF(AND($A2094=0,$B2094=0),
    F2095,
  IF($B2094=0,
    VLOOKUP($A2094,ChapterTable!$1:$1048576,MATCH("최종"&amp;SUBSTITUTE(SUBSTITUTE(F$1,"standard",""),"|Float",""),ChapterTable!$1:$1,0),0),
  IF($B2094=1,
    IF($L2094=FALSE,
      VLOOKUP($A2094,ChapterTable!$1:$1048576,MATCH("최종"&amp;SUBSTITUTE(SUBSTITUTE(F$1,"standard",""),"|Float",""),ChapterTable!$1:$1,0),0),
      VLOOKUP($A2094-ChapterTable!$Q$11,ChapterTable!$1:$1048576,MATCH("최종"&amp;SUBSTITUTE(SUBSTITUTE(F$1,"standard",""),"|Float",""),ChapterTable!$1:$1,0),0)*ChapterTable!$Q$14
    ),
  OFFSET(F2094,-$B2094+IF($L2094,1,0),0)*
    (VLOOKUP(SUBSTITUTE(SUBSTITUTE(F$1,"standard",""),"|Float","")&amp;"인게임누적곱배수",ChapterTable!$S:$T,2,0)^D2094
    +VLOOKUP(SUBSTITUTE(SUBSTITUTE(F$1,"standard",""),"|Float","")&amp;"인게임누적합배수",ChapterTable!$S:$T,2,0)*D2094)
  )
  )
  )
)</f>
        <v>125620.80980300903</v>
      </c>
      <c r="G2094" t="s">
        <v>76</v>
      </c>
      <c r="J2094" t="str">
        <f>IF(ISBLANK(I2094),"",
IFERROR(VLOOKUP(I2094,[1]StringTable!$1:$1048576,MATCH([1]StringTable!$B$1,[1]StringTable!$1:$1,0),0),
IFERROR(VLOOKUP(I2094,[1]InApkStringTable!$1:$1048576,MATCH([1]InApkStringTable!$B$1,[1]InApkStringTable!$1:$1,0),0),
"스트링없음")))</f>
        <v/>
      </c>
      <c r="L2094" t="b">
        <v>1</v>
      </c>
      <c r="N2094" t="str">
        <f>IF(ISBLANK(M2094),"",IF(ISERROR(VLOOKUP(M2094,MapTable!$A:$A,1,0)),"맵없음",""))</f>
        <v/>
      </c>
      <c r="O2094">
        <f t="shared" si="129"/>
        <v>1</v>
      </c>
      <c r="Q2094">
        <f t="shared" si="130"/>
        <v>1</v>
      </c>
      <c r="R2094" t="b">
        <f t="shared" ca="1" si="131"/>
        <v>0</v>
      </c>
      <c r="T2094" t="b">
        <f t="shared" ca="1" si="132"/>
        <v>0</v>
      </c>
      <c r="X2094" t="str">
        <f>IF(ISBLANK(W2094),"",
IF(ISERROR(FIND(",",W2094)),
  IF(ISERROR(VLOOKUP(W2094,MapTable!$A:$A,1,0)),"맵없음",
  ""),
IF(ISERROR(FIND(",",W2094,FIND(",",W2094)+1)),
  IF(OR(ISERROR(VLOOKUP(LEFT(W2094,FIND(",",W2094)-1),MapTable!$A:$A,1,0)),ISERROR(VLOOKUP(TRIM(MID(W2094,FIND(",",W2094)+1,999)),MapTable!$A:$A,1,0))),"맵없음",
  ""),
IF(ISERROR(FIND(",",W2094,FIND(",",W2094,FIND(",",W2094)+1)+1)),
  IF(OR(ISERROR(VLOOKUP(LEFT(W2094,FIND(",",W2094)-1),MapTable!$A:$A,1,0)),ISERROR(VLOOKUP(TRIM(MID(W2094,FIND(",",W2094)+1,FIND(",",W2094,FIND(",",W2094)+1)-FIND(",",W2094)-1)),MapTable!$A:$A,1,0)),ISERROR(VLOOKUP(TRIM(MID(W2094,FIND(",",W2094,FIND(",",W2094)+1)+1,999)),MapTable!$A:$A,1,0))),"맵없음",
  ""),
IF(ISERROR(FIND(",",W2094,FIND(",",W2094,FIND(",",W2094,FIND(",",W2094)+1)+1)+1)),
  IF(OR(ISERROR(VLOOKUP(LEFT(W2094,FIND(",",W2094)-1),MapTable!$A:$A,1,0)),ISERROR(VLOOKUP(TRIM(MID(W2094,FIND(",",W2094)+1,FIND(",",W2094,FIND(",",W2094)+1)-FIND(",",W2094)-1)),MapTable!$A:$A,1,0)),ISERROR(VLOOKUP(TRIM(MID(W2094,FIND(",",W2094,FIND(",",W2094)+1)+1,FIND(",",W2094,FIND(",",W2094,FIND(",",W2094)+1)+1)-FIND(",",W2094,FIND(",",W2094)+1)-1)),MapTable!$A:$A,1,0)),ISERROR(VLOOKUP(TRIM(MID(W2094,FIND(",",W2094,FIND(",",W2094,FIND(",",W2094)+1)+1)+1,999)),MapTable!$A:$A,1,0))),"맵없음",
  ""),
)))))</f>
        <v/>
      </c>
      <c r="AC2094" t="str">
        <f>IF(ISBLANK(AB2094),"",IF(ISERROR(VLOOKUP(AB2094,[3]DropTable!$A:$A,1,0)),"드랍없음",""))</f>
        <v/>
      </c>
      <c r="AE2094" t="str">
        <f>IF(ISBLANK(AD2094),"",IF(ISERROR(VLOOKUP(AD2094,[3]DropTable!$A:$A,1,0)),"드랍없음",""))</f>
        <v/>
      </c>
      <c r="AG2094">
        <v>9.8000000000000007</v>
      </c>
      <c r="AH2094">
        <v>1</v>
      </c>
    </row>
    <row r="2095" spans="1:34" x14ac:dyDescent="0.3">
      <c r="A2095">
        <v>20</v>
      </c>
      <c r="B2095">
        <v>4</v>
      </c>
      <c r="C2095">
        <f>IF(OR($L2095=TRUE,$A2095=0,MOD($A2095,ChapterTable!$S$20)&lt;&gt;0),
MAX(0,INT(($B2095+ChapterTable!$Q$26+VLOOKUP(SUBSTITUTE(C$1,"성장단계","")&amp;"단계오프셋",ChapterTable!$S:$T,2,0))/ChapterTable!$Q$23)),
MAX(0,INT(($B2095+ChapterTable!$S$26+VLOOKUP(SUBSTITUTE(C$1,"성장단계","")&amp;"보스단계오프셋",ChapterTable!$S:$T,2,0))/ChapterTable!$S$23)))</f>
        <v>0</v>
      </c>
      <c r="D2095">
        <f>IF(OR($L2095=TRUE,$A2095=0,MOD($A2095,ChapterTable!$S$20)&lt;&gt;0),
MAX(0,INT(($B2095+ChapterTable!$Q$26+VLOOKUP(SUBSTITUTE(D$1,"성장단계","")&amp;"단계오프셋",ChapterTable!$S:$T,2,0))/ChapterTable!$Q$23)),
MAX(0,INT(($B2095+ChapterTable!$S$26+VLOOKUP(SUBSTITUTE(D$1,"성장단계","")&amp;"보스단계오프셋",ChapterTable!$S:$T,2,0))/ChapterTable!$S$23)))</f>
        <v>0</v>
      </c>
      <c r="E2095" s="1">
        <f ca="1">IF(AND($A2095=0,$B2095=1),
    VLOOKUP(1,ChapterTable!$1:$1048576,MATCH("최종"&amp;SUBSTITUTE(SUBSTITUTE(E$1,"standard",""),"|Float",""),ChapterTable!$1:$1,0),0)*ChapterTable!$Q$17,
  IF(AND($A2095=0,$B2095=0),
    E2096,
  IF($B2095=0,
    VLOOKUP($A2095,ChapterTable!$1:$1048576,MATCH("최종"&amp;SUBSTITUTE(SUBSTITUTE(E$1,"standard",""),"|Float",""),ChapterTable!$1:$1,0),0),
  IF($B2095=1,
    IF($L2095=FALSE,
      VLOOKUP($A2095,ChapterTable!$1:$1048576,MATCH("최종"&amp;SUBSTITUTE(SUBSTITUTE(E$1,"standard",""),"|Float",""),ChapterTable!$1:$1,0),0),
      VLOOKUP($A2095-ChapterTable!$Q$11,ChapterTable!$1:$1048576,MATCH("최종"&amp;SUBSTITUTE(SUBSTITUTE(E$1,"standard",""),"|Float",""),ChapterTable!$1:$1,0),0)*ChapterTable!$Q$14
    ),
  OFFSET(E2095,-$B2095+IF($L2095,1,0),0)*
    (VLOOKUP(SUBSTITUTE(SUBSTITUTE(E$1,"standard",""),"|Float","")&amp;"인게임누적곱배수",ChapterTable!$S:$T,2,0)^C2095
    +VLOOKUP(SUBSTITUTE(SUBSTITUTE(E$1,"standard",""),"|Float","")&amp;"인게임누적합배수",ChapterTable!$S:$T,2,0)*C2095)
  )
  )
  )
)</f>
        <v>226117.45764541626</v>
      </c>
      <c r="F2095" s="1">
        <f ca="1">IF(AND($A2095=0,$B2095=1),
    VLOOKUP(1,ChapterTable!$1:$1048576,MATCH("최종"&amp;SUBSTITUTE(SUBSTITUTE(F$1,"standard",""),"|Float",""),ChapterTable!$1:$1,0),0)*ChapterTable!$Q$17,
  IF(AND($A2095=0,$B2095=0),
    F2096,
  IF($B2095=0,
    VLOOKUP($A2095,ChapterTable!$1:$1048576,MATCH("최종"&amp;SUBSTITUTE(SUBSTITUTE(F$1,"standard",""),"|Float",""),ChapterTable!$1:$1,0),0),
  IF($B2095=1,
    IF($L2095=FALSE,
      VLOOKUP($A2095,ChapterTable!$1:$1048576,MATCH("최종"&amp;SUBSTITUTE(SUBSTITUTE(F$1,"standard",""),"|Float",""),ChapterTable!$1:$1,0),0),
      VLOOKUP($A2095-ChapterTable!$Q$11,ChapterTable!$1:$1048576,MATCH("최종"&amp;SUBSTITUTE(SUBSTITUTE(F$1,"standard",""),"|Float",""),ChapterTable!$1:$1,0),0)*ChapterTable!$Q$14
    ),
  OFFSET(F2095,-$B2095+IF($L2095,1,0),0)*
    (VLOOKUP(SUBSTITUTE(SUBSTITUTE(F$1,"standard",""),"|Float","")&amp;"인게임누적곱배수",ChapterTable!$S:$T,2,0)^D2095
    +VLOOKUP(SUBSTITUTE(SUBSTITUTE(F$1,"standard",""),"|Float","")&amp;"인게임누적합배수",ChapterTable!$S:$T,2,0)*D2095)
  )
  )
  )
)</f>
        <v>125620.80980300903</v>
      </c>
      <c r="G2095" t="s">
        <v>76</v>
      </c>
      <c r="J2095" t="str">
        <f>IF(ISBLANK(I2095),"",
IFERROR(VLOOKUP(I2095,[1]StringTable!$1:$1048576,MATCH([1]StringTable!$B$1,[1]StringTable!$1:$1,0),0),
IFERROR(VLOOKUP(I2095,[1]InApkStringTable!$1:$1048576,MATCH([1]InApkStringTable!$B$1,[1]InApkStringTable!$1:$1,0),0),
"스트링없음")))</f>
        <v/>
      </c>
      <c r="L2095" t="b">
        <v>1</v>
      </c>
      <c r="N2095" t="str">
        <f>IF(ISBLANK(M2095),"",IF(ISERROR(VLOOKUP(M2095,MapTable!$A:$A,1,0)),"맵없음",""))</f>
        <v/>
      </c>
      <c r="O2095">
        <f t="shared" si="129"/>
        <v>1</v>
      </c>
      <c r="Q2095">
        <f t="shared" si="130"/>
        <v>1</v>
      </c>
      <c r="R2095" t="b">
        <f t="shared" ca="1" si="131"/>
        <v>0</v>
      </c>
      <c r="T2095" t="b">
        <f t="shared" ca="1" si="132"/>
        <v>0</v>
      </c>
      <c r="X2095" t="str">
        <f>IF(ISBLANK(W2095),"",
IF(ISERROR(FIND(",",W2095)),
  IF(ISERROR(VLOOKUP(W2095,MapTable!$A:$A,1,0)),"맵없음",
  ""),
IF(ISERROR(FIND(",",W2095,FIND(",",W2095)+1)),
  IF(OR(ISERROR(VLOOKUP(LEFT(W2095,FIND(",",W2095)-1),MapTable!$A:$A,1,0)),ISERROR(VLOOKUP(TRIM(MID(W2095,FIND(",",W2095)+1,999)),MapTable!$A:$A,1,0))),"맵없음",
  ""),
IF(ISERROR(FIND(",",W2095,FIND(",",W2095,FIND(",",W2095)+1)+1)),
  IF(OR(ISERROR(VLOOKUP(LEFT(W2095,FIND(",",W2095)-1),MapTable!$A:$A,1,0)),ISERROR(VLOOKUP(TRIM(MID(W2095,FIND(",",W2095)+1,FIND(",",W2095,FIND(",",W2095)+1)-FIND(",",W2095)-1)),MapTable!$A:$A,1,0)),ISERROR(VLOOKUP(TRIM(MID(W2095,FIND(",",W2095,FIND(",",W2095)+1)+1,999)),MapTable!$A:$A,1,0))),"맵없음",
  ""),
IF(ISERROR(FIND(",",W2095,FIND(",",W2095,FIND(",",W2095,FIND(",",W2095)+1)+1)+1)),
  IF(OR(ISERROR(VLOOKUP(LEFT(W2095,FIND(",",W2095)-1),MapTable!$A:$A,1,0)),ISERROR(VLOOKUP(TRIM(MID(W2095,FIND(",",W2095)+1,FIND(",",W2095,FIND(",",W2095)+1)-FIND(",",W2095)-1)),MapTable!$A:$A,1,0)),ISERROR(VLOOKUP(TRIM(MID(W2095,FIND(",",W2095,FIND(",",W2095)+1)+1,FIND(",",W2095,FIND(",",W2095,FIND(",",W2095)+1)+1)-FIND(",",W2095,FIND(",",W2095)+1)-1)),MapTable!$A:$A,1,0)),ISERROR(VLOOKUP(TRIM(MID(W2095,FIND(",",W2095,FIND(",",W2095,FIND(",",W2095)+1)+1)+1,999)),MapTable!$A:$A,1,0))),"맵없음",
  ""),
)))))</f>
        <v/>
      </c>
      <c r="AC2095" t="str">
        <f>IF(ISBLANK(AB2095),"",IF(ISERROR(VLOOKUP(AB2095,[3]DropTable!$A:$A,1,0)),"드랍없음",""))</f>
        <v/>
      </c>
      <c r="AE2095" t="str">
        <f>IF(ISBLANK(AD2095),"",IF(ISERROR(VLOOKUP(AD2095,[3]DropTable!$A:$A,1,0)),"드랍없음",""))</f>
        <v/>
      </c>
      <c r="AG2095">
        <v>9.8000000000000007</v>
      </c>
      <c r="AH2095">
        <v>1</v>
      </c>
    </row>
    <row r="2096" spans="1:34" x14ac:dyDescent="0.3">
      <c r="A2096">
        <v>20</v>
      </c>
      <c r="B2096">
        <v>5</v>
      </c>
      <c r="C2096">
        <f>IF(OR($L2096=TRUE,$A2096=0,MOD($A2096,ChapterTable!$S$20)&lt;&gt;0),
MAX(0,INT(($B2096+ChapterTable!$Q$26+VLOOKUP(SUBSTITUTE(C$1,"성장단계","")&amp;"단계오프셋",ChapterTable!$S:$T,2,0))/ChapterTable!$Q$23)),
MAX(0,INT(($B2096+ChapterTable!$S$26+VLOOKUP(SUBSTITUTE(C$1,"성장단계","")&amp;"보스단계오프셋",ChapterTable!$S:$T,2,0))/ChapterTable!$S$23)))</f>
        <v>0</v>
      </c>
      <c r="D2096">
        <f>IF(OR($L2096=TRUE,$A2096=0,MOD($A2096,ChapterTable!$S$20)&lt;&gt;0),
MAX(0,INT(($B2096+ChapterTable!$Q$26+VLOOKUP(SUBSTITUTE(D$1,"성장단계","")&amp;"단계오프셋",ChapterTable!$S:$T,2,0))/ChapterTable!$Q$23)),
MAX(0,INT(($B2096+ChapterTable!$S$26+VLOOKUP(SUBSTITUTE(D$1,"성장단계","")&amp;"보스단계오프셋",ChapterTable!$S:$T,2,0))/ChapterTable!$S$23)))</f>
        <v>0</v>
      </c>
      <c r="E2096" s="1">
        <f ca="1">IF(AND($A2096=0,$B2096=1),
    VLOOKUP(1,ChapterTable!$1:$1048576,MATCH("최종"&amp;SUBSTITUTE(SUBSTITUTE(E$1,"standard",""),"|Float",""),ChapterTable!$1:$1,0),0)*ChapterTable!$Q$17,
  IF(AND($A2096=0,$B2096=0),
    E2097,
  IF($B2096=0,
    VLOOKUP($A2096,ChapterTable!$1:$1048576,MATCH("최종"&amp;SUBSTITUTE(SUBSTITUTE(E$1,"standard",""),"|Float",""),ChapterTable!$1:$1,0),0),
  IF($B2096=1,
    IF($L2096=FALSE,
      VLOOKUP($A2096,ChapterTable!$1:$1048576,MATCH("최종"&amp;SUBSTITUTE(SUBSTITUTE(E$1,"standard",""),"|Float",""),ChapterTable!$1:$1,0),0),
      VLOOKUP($A2096-ChapterTable!$Q$11,ChapterTable!$1:$1048576,MATCH("최종"&amp;SUBSTITUTE(SUBSTITUTE(E$1,"standard",""),"|Float",""),ChapterTable!$1:$1,0),0)*ChapterTable!$Q$14
    ),
  OFFSET(E2096,-$B2096+IF($L2096,1,0),0)*
    (VLOOKUP(SUBSTITUTE(SUBSTITUTE(E$1,"standard",""),"|Float","")&amp;"인게임누적곱배수",ChapterTable!$S:$T,2,0)^C2096
    +VLOOKUP(SUBSTITUTE(SUBSTITUTE(E$1,"standard",""),"|Float","")&amp;"인게임누적합배수",ChapterTable!$S:$T,2,0)*C2096)
  )
  )
  )
)</f>
        <v>226117.45764541626</v>
      </c>
      <c r="F2096" s="1">
        <f ca="1">IF(AND($A2096=0,$B2096=1),
    VLOOKUP(1,ChapterTable!$1:$1048576,MATCH("최종"&amp;SUBSTITUTE(SUBSTITUTE(F$1,"standard",""),"|Float",""),ChapterTable!$1:$1,0),0)*ChapterTable!$Q$17,
  IF(AND($A2096=0,$B2096=0),
    F2097,
  IF($B2096=0,
    VLOOKUP($A2096,ChapterTable!$1:$1048576,MATCH("최종"&amp;SUBSTITUTE(SUBSTITUTE(F$1,"standard",""),"|Float",""),ChapterTable!$1:$1,0),0),
  IF($B2096=1,
    IF($L2096=FALSE,
      VLOOKUP($A2096,ChapterTable!$1:$1048576,MATCH("최종"&amp;SUBSTITUTE(SUBSTITUTE(F$1,"standard",""),"|Float",""),ChapterTable!$1:$1,0),0),
      VLOOKUP($A2096-ChapterTable!$Q$11,ChapterTable!$1:$1048576,MATCH("최종"&amp;SUBSTITUTE(SUBSTITUTE(F$1,"standard",""),"|Float",""),ChapterTable!$1:$1,0),0)*ChapterTable!$Q$14
    ),
  OFFSET(F2096,-$B2096+IF($L2096,1,0),0)*
    (VLOOKUP(SUBSTITUTE(SUBSTITUTE(F$1,"standard",""),"|Float","")&amp;"인게임누적곱배수",ChapterTable!$S:$T,2,0)^D2096
    +VLOOKUP(SUBSTITUTE(SUBSTITUTE(F$1,"standard",""),"|Float","")&amp;"인게임누적합배수",ChapterTable!$S:$T,2,0)*D2096)
  )
  )
  )
)</f>
        <v>125620.80980300903</v>
      </c>
      <c r="G2096" t="s">
        <v>76</v>
      </c>
      <c r="J2096" t="str">
        <f>IF(ISBLANK(I2096),"",
IFERROR(VLOOKUP(I2096,[1]StringTable!$1:$1048576,MATCH([1]StringTable!$B$1,[1]StringTable!$1:$1,0),0),
IFERROR(VLOOKUP(I2096,[1]InApkStringTable!$1:$1048576,MATCH([1]InApkStringTable!$B$1,[1]InApkStringTable!$1:$1,0),0),
"스트링없음")))</f>
        <v/>
      </c>
      <c r="L2096" t="b">
        <v>1</v>
      </c>
      <c r="N2096" t="str">
        <f>IF(ISBLANK(M2096),"",IF(ISERROR(VLOOKUP(M2096,MapTable!$A:$A,1,0)),"맵없음",""))</f>
        <v/>
      </c>
      <c r="O2096">
        <f t="shared" si="129"/>
        <v>11</v>
      </c>
      <c r="Q2096">
        <f t="shared" si="130"/>
        <v>11</v>
      </c>
      <c r="R2096" t="b">
        <f t="shared" ca="1" si="131"/>
        <v>0</v>
      </c>
      <c r="T2096" t="b">
        <f t="shared" ca="1" si="132"/>
        <v>0</v>
      </c>
      <c r="X2096" t="str">
        <f>IF(ISBLANK(W2096),"",
IF(ISERROR(FIND(",",W2096)),
  IF(ISERROR(VLOOKUP(W2096,MapTable!$A:$A,1,0)),"맵없음",
  ""),
IF(ISERROR(FIND(",",W2096,FIND(",",W2096)+1)),
  IF(OR(ISERROR(VLOOKUP(LEFT(W2096,FIND(",",W2096)-1),MapTable!$A:$A,1,0)),ISERROR(VLOOKUP(TRIM(MID(W2096,FIND(",",W2096)+1,999)),MapTable!$A:$A,1,0))),"맵없음",
  ""),
IF(ISERROR(FIND(",",W2096,FIND(",",W2096,FIND(",",W2096)+1)+1)),
  IF(OR(ISERROR(VLOOKUP(LEFT(W2096,FIND(",",W2096)-1),MapTable!$A:$A,1,0)),ISERROR(VLOOKUP(TRIM(MID(W2096,FIND(",",W2096)+1,FIND(",",W2096,FIND(",",W2096)+1)-FIND(",",W2096)-1)),MapTable!$A:$A,1,0)),ISERROR(VLOOKUP(TRIM(MID(W2096,FIND(",",W2096,FIND(",",W2096)+1)+1,999)),MapTable!$A:$A,1,0))),"맵없음",
  ""),
IF(ISERROR(FIND(",",W2096,FIND(",",W2096,FIND(",",W2096,FIND(",",W2096)+1)+1)+1)),
  IF(OR(ISERROR(VLOOKUP(LEFT(W2096,FIND(",",W2096)-1),MapTable!$A:$A,1,0)),ISERROR(VLOOKUP(TRIM(MID(W2096,FIND(",",W2096)+1,FIND(",",W2096,FIND(",",W2096)+1)-FIND(",",W2096)-1)),MapTable!$A:$A,1,0)),ISERROR(VLOOKUP(TRIM(MID(W2096,FIND(",",W2096,FIND(",",W2096)+1)+1,FIND(",",W2096,FIND(",",W2096,FIND(",",W2096)+1)+1)-FIND(",",W2096,FIND(",",W2096)+1)-1)),MapTable!$A:$A,1,0)),ISERROR(VLOOKUP(TRIM(MID(W2096,FIND(",",W2096,FIND(",",W2096,FIND(",",W2096)+1)+1)+1,999)),MapTable!$A:$A,1,0))),"맵없음",
  ""),
)))))</f>
        <v/>
      </c>
      <c r="AC2096" t="str">
        <f>IF(ISBLANK(AB2096),"",IF(ISERROR(VLOOKUP(AB2096,[3]DropTable!$A:$A,1,0)),"드랍없음",""))</f>
        <v/>
      </c>
      <c r="AE2096" t="str">
        <f>IF(ISBLANK(AD2096),"",IF(ISERROR(VLOOKUP(AD2096,[3]DropTable!$A:$A,1,0)),"드랍없음",""))</f>
        <v/>
      </c>
      <c r="AG2096">
        <v>9.8000000000000007</v>
      </c>
      <c r="AH2096">
        <v>1</v>
      </c>
    </row>
    <row r="2097" spans="1:34" x14ac:dyDescent="0.3">
      <c r="A2097">
        <v>20</v>
      </c>
      <c r="B2097">
        <v>6</v>
      </c>
      <c r="C2097">
        <f>IF(OR($L2097=TRUE,$A2097=0,MOD($A2097,ChapterTable!$S$20)&lt;&gt;0),
MAX(0,INT(($B2097+ChapterTable!$Q$26+VLOOKUP(SUBSTITUTE(C$1,"성장단계","")&amp;"단계오프셋",ChapterTable!$S:$T,2,0))/ChapterTable!$Q$23)),
MAX(0,INT(($B2097+ChapterTable!$S$26+VLOOKUP(SUBSTITUTE(C$1,"성장단계","")&amp;"보스단계오프셋",ChapterTable!$S:$T,2,0))/ChapterTable!$S$23)))</f>
        <v>1</v>
      </c>
      <c r="D2097">
        <f>IF(OR($L2097=TRUE,$A2097=0,MOD($A2097,ChapterTable!$S$20)&lt;&gt;0),
MAX(0,INT(($B2097+ChapterTable!$Q$26+VLOOKUP(SUBSTITUTE(D$1,"성장단계","")&amp;"단계오프셋",ChapterTable!$S:$T,2,0))/ChapterTable!$Q$23)),
MAX(0,INT(($B2097+ChapterTable!$S$26+VLOOKUP(SUBSTITUTE(D$1,"성장단계","")&amp;"보스단계오프셋",ChapterTable!$S:$T,2,0))/ChapterTable!$S$23)))</f>
        <v>0</v>
      </c>
      <c r="E2097" s="1">
        <f ca="1">IF(AND($A2097=0,$B2097=1),
    VLOOKUP(1,ChapterTable!$1:$1048576,MATCH("최종"&amp;SUBSTITUTE(SUBSTITUTE(E$1,"standard",""),"|Float",""),ChapterTable!$1:$1,0),0)*ChapterTable!$Q$17,
  IF(AND($A2097=0,$B2097=0),
    E2098,
  IF($B2097=0,
    VLOOKUP($A2097,ChapterTable!$1:$1048576,MATCH("최종"&amp;SUBSTITUTE(SUBSTITUTE(E$1,"standard",""),"|Float",""),ChapterTable!$1:$1,0),0),
  IF($B2097=1,
    IF($L2097=FALSE,
      VLOOKUP($A2097,ChapterTable!$1:$1048576,MATCH("최종"&amp;SUBSTITUTE(SUBSTITUTE(E$1,"standard",""),"|Float",""),ChapterTable!$1:$1,0),0),
      VLOOKUP($A2097-ChapterTable!$Q$11,ChapterTable!$1:$1048576,MATCH("최종"&amp;SUBSTITUTE(SUBSTITUTE(E$1,"standard",""),"|Float",""),ChapterTable!$1:$1,0),0)*ChapterTable!$Q$14
    ),
  OFFSET(E2097,-$B2097+IF($L2097,1,0),0)*
    (VLOOKUP(SUBSTITUTE(SUBSTITUTE(E$1,"standard",""),"|Float","")&amp;"인게임누적곱배수",ChapterTable!$S:$T,2,0)^C2097
    +VLOOKUP(SUBSTITUTE(SUBSTITUTE(E$1,"standard",""),"|Float","")&amp;"인게임누적합배수",ChapterTable!$S:$T,2,0)*C2097)
  )
  )
  )
)</f>
        <v>305258.567821312</v>
      </c>
      <c r="F2097" s="1">
        <f ca="1">IF(AND($A2097=0,$B2097=1),
    VLOOKUP(1,ChapterTable!$1:$1048576,MATCH("최종"&amp;SUBSTITUTE(SUBSTITUTE(F$1,"standard",""),"|Float",""),ChapterTable!$1:$1,0),0)*ChapterTable!$Q$17,
  IF(AND($A2097=0,$B2097=0),
    F2098,
  IF($B2097=0,
    VLOOKUP($A2097,ChapterTable!$1:$1048576,MATCH("최종"&amp;SUBSTITUTE(SUBSTITUTE(F$1,"standard",""),"|Float",""),ChapterTable!$1:$1,0),0),
  IF($B2097=1,
    IF($L2097=FALSE,
      VLOOKUP($A2097,ChapterTable!$1:$1048576,MATCH("최종"&amp;SUBSTITUTE(SUBSTITUTE(F$1,"standard",""),"|Float",""),ChapterTable!$1:$1,0),0),
      VLOOKUP($A2097-ChapterTable!$Q$11,ChapterTable!$1:$1048576,MATCH("최종"&amp;SUBSTITUTE(SUBSTITUTE(F$1,"standard",""),"|Float",""),ChapterTable!$1:$1,0),0)*ChapterTable!$Q$14
    ),
  OFFSET(F2097,-$B2097+IF($L2097,1,0),0)*
    (VLOOKUP(SUBSTITUTE(SUBSTITUTE(F$1,"standard",""),"|Float","")&amp;"인게임누적곱배수",ChapterTable!$S:$T,2,0)^D2097
    +VLOOKUP(SUBSTITUTE(SUBSTITUTE(F$1,"standard",""),"|Float","")&amp;"인게임누적합배수",ChapterTable!$S:$T,2,0)*D2097)
  )
  )
  )
)</f>
        <v>125620.80980300903</v>
      </c>
      <c r="G2097" t="s">
        <v>76</v>
      </c>
      <c r="J2097" t="str">
        <f>IF(ISBLANK(I2097),"",
IFERROR(VLOOKUP(I2097,[1]StringTable!$1:$1048576,MATCH([1]StringTable!$B$1,[1]StringTable!$1:$1,0),0),
IFERROR(VLOOKUP(I2097,[1]InApkStringTable!$1:$1048576,MATCH([1]InApkStringTable!$B$1,[1]InApkStringTable!$1:$1,0),0),
"스트링없음")))</f>
        <v/>
      </c>
      <c r="L2097" t="b">
        <v>1</v>
      </c>
      <c r="N2097" t="str">
        <f>IF(ISBLANK(M2097),"",IF(ISERROR(VLOOKUP(M2097,MapTable!$A:$A,1,0)),"맵없음",""))</f>
        <v/>
      </c>
      <c r="O2097">
        <f t="shared" si="129"/>
        <v>1</v>
      </c>
      <c r="Q2097">
        <f t="shared" si="130"/>
        <v>1</v>
      </c>
      <c r="R2097" t="b">
        <f t="shared" ca="1" si="131"/>
        <v>0</v>
      </c>
      <c r="T2097" t="b">
        <f t="shared" ca="1" si="132"/>
        <v>0</v>
      </c>
      <c r="X2097" t="str">
        <f>IF(ISBLANK(W2097),"",
IF(ISERROR(FIND(",",W2097)),
  IF(ISERROR(VLOOKUP(W2097,MapTable!$A:$A,1,0)),"맵없음",
  ""),
IF(ISERROR(FIND(",",W2097,FIND(",",W2097)+1)),
  IF(OR(ISERROR(VLOOKUP(LEFT(W2097,FIND(",",W2097)-1),MapTable!$A:$A,1,0)),ISERROR(VLOOKUP(TRIM(MID(W2097,FIND(",",W2097)+1,999)),MapTable!$A:$A,1,0))),"맵없음",
  ""),
IF(ISERROR(FIND(",",W2097,FIND(",",W2097,FIND(",",W2097)+1)+1)),
  IF(OR(ISERROR(VLOOKUP(LEFT(W2097,FIND(",",W2097)-1),MapTable!$A:$A,1,0)),ISERROR(VLOOKUP(TRIM(MID(W2097,FIND(",",W2097)+1,FIND(",",W2097,FIND(",",W2097)+1)-FIND(",",W2097)-1)),MapTable!$A:$A,1,0)),ISERROR(VLOOKUP(TRIM(MID(W2097,FIND(",",W2097,FIND(",",W2097)+1)+1,999)),MapTable!$A:$A,1,0))),"맵없음",
  ""),
IF(ISERROR(FIND(",",W2097,FIND(",",W2097,FIND(",",W2097,FIND(",",W2097)+1)+1)+1)),
  IF(OR(ISERROR(VLOOKUP(LEFT(W2097,FIND(",",W2097)-1),MapTable!$A:$A,1,0)),ISERROR(VLOOKUP(TRIM(MID(W2097,FIND(",",W2097)+1,FIND(",",W2097,FIND(",",W2097)+1)-FIND(",",W2097)-1)),MapTable!$A:$A,1,0)),ISERROR(VLOOKUP(TRIM(MID(W2097,FIND(",",W2097,FIND(",",W2097)+1)+1,FIND(",",W2097,FIND(",",W2097,FIND(",",W2097)+1)+1)-FIND(",",W2097,FIND(",",W2097)+1)-1)),MapTable!$A:$A,1,0)),ISERROR(VLOOKUP(TRIM(MID(W2097,FIND(",",W2097,FIND(",",W2097,FIND(",",W2097)+1)+1)+1,999)),MapTable!$A:$A,1,0))),"맵없음",
  ""),
)))))</f>
        <v/>
      </c>
      <c r="AC2097" t="str">
        <f>IF(ISBLANK(AB2097),"",IF(ISERROR(VLOOKUP(AB2097,[3]DropTable!$A:$A,1,0)),"드랍없음",""))</f>
        <v/>
      </c>
      <c r="AE2097" t="str">
        <f>IF(ISBLANK(AD2097),"",IF(ISERROR(VLOOKUP(AD2097,[3]DropTable!$A:$A,1,0)),"드랍없음",""))</f>
        <v/>
      </c>
      <c r="AG2097">
        <v>9.8000000000000007</v>
      </c>
      <c r="AH2097">
        <v>1</v>
      </c>
    </row>
    <row r="2098" spans="1:34" x14ac:dyDescent="0.3">
      <c r="A2098">
        <v>20</v>
      </c>
      <c r="B2098">
        <v>7</v>
      </c>
      <c r="C2098">
        <f>IF(OR($L2098=TRUE,$A2098=0,MOD($A2098,ChapterTable!$S$20)&lt;&gt;0),
MAX(0,INT(($B2098+ChapterTable!$Q$26+VLOOKUP(SUBSTITUTE(C$1,"성장단계","")&amp;"단계오프셋",ChapterTable!$S:$T,2,0))/ChapterTable!$Q$23)),
MAX(0,INT(($B2098+ChapterTable!$S$26+VLOOKUP(SUBSTITUTE(C$1,"성장단계","")&amp;"보스단계오프셋",ChapterTable!$S:$T,2,0))/ChapterTable!$S$23)))</f>
        <v>1</v>
      </c>
      <c r="D2098">
        <f>IF(OR($L2098=TRUE,$A2098=0,MOD($A2098,ChapterTable!$S$20)&lt;&gt;0),
MAX(0,INT(($B2098+ChapterTable!$Q$26+VLOOKUP(SUBSTITUTE(D$1,"성장단계","")&amp;"단계오프셋",ChapterTable!$S:$T,2,0))/ChapterTable!$Q$23)),
MAX(0,INT(($B2098+ChapterTable!$S$26+VLOOKUP(SUBSTITUTE(D$1,"성장단계","")&amp;"보스단계오프셋",ChapterTable!$S:$T,2,0))/ChapterTable!$S$23)))</f>
        <v>0</v>
      </c>
      <c r="E2098" s="1">
        <f ca="1">IF(AND($A2098=0,$B2098=1),
    VLOOKUP(1,ChapterTable!$1:$1048576,MATCH("최종"&amp;SUBSTITUTE(SUBSTITUTE(E$1,"standard",""),"|Float",""),ChapterTable!$1:$1,0),0)*ChapterTable!$Q$17,
  IF(AND($A2098=0,$B2098=0),
    E2099,
  IF($B2098=0,
    VLOOKUP($A2098,ChapterTable!$1:$1048576,MATCH("최종"&amp;SUBSTITUTE(SUBSTITUTE(E$1,"standard",""),"|Float",""),ChapterTable!$1:$1,0),0),
  IF($B2098=1,
    IF($L2098=FALSE,
      VLOOKUP($A2098,ChapterTable!$1:$1048576,MATCH("최종"&amp;SUBSTITUTE(SUBSTITUTE(E$1,"standard",""),"|Float",""),ChapterTable!$1:$1,0),0),
      VLOOKUP($A2098-ChapterTable!$Q$11,ChapterTable!$1:$1048576,MATCH("최종"&amp;SUBSTITUTE(SUBSTITUTE(E$1,"standard",""),"|Float",""),ChapterTable!$1:$1,0),0)*ChapterTable!$Q$14
    ),
  OFFSET(E2098,-$B2098+IF($L2098,1,0),0)*
    (VLOOKUP(SUBSTITUTE(SUBSTITUTE(E$1,"standard",""),"|Float","")&amp;"인게임누적곱배수",ChapterTable!$S:$T,2,0)^C2098
    +VLOOKUP(SUBSTITUTE(SUBSTITUTE(E$1,"standard",""),"|Float","")&amp;"인게임누적합배수",ChapterTable!$S:$T,2,0)*C2098)
  )
  )
  )
)</f>
        <v>305258.567821312</v>
      </c>
      <c r="F2098" s="1">
        <f ca="1">IF(AND($A2098=0,$B2098=1),
    VLOOKUP(1,ChapterTable!$1:$1048576,MATCH("최종"&amp;SUBSTITUTE(SUBSTITUTE(F$1,"standard",""),"|Float",""),ChapterTable!$1:$1,0),0)*ChapterTable!$Q$17,
  IF(AND($A2098=0,$B2098=0),
    F2099,
  IF($B2098=0,
    VLOOKUP($A2098,ChapterTable!$1:$1048576,MATCH("최종"&amp;SUBSTITUTE(SUBSTITUTE(F$1,"standard",""),"|Float",""),ChapterTable!$1:$1,0),0),
  IF($B2098=1,
    IF($L2098=FALSE,
      VLOOKUP($A2098,ChapterTable!$1:$1048576,MATCH("최종"&amp;SUBSTITUTE(SUBSTITUTE(F$1,"standard",""),"|Float",""),ChapterTable!$1:$1,0),0),
      VLOOKUP($A2098-ChapterTable!$Q$11,ChapterTable!$1:$1048576,MATCH("최종"&amp;SUBSTITUTE(SUBSTITUTE(F$1,"standard",""),"|Float",""),ChapterTable!$1:$1,0),0)*ChapterTable!$Q$14
    ),
  OFFSET(F2098,-$B2098+IF($L2098,1,0),0)*
    (VLOOKUP(SUBSTITUTE(SUBSTITUTE(F$1,"standard",""),"|Float","")&amp;"인게임누적곱배수",ChapterTable!$S:$T,2,0)^D2098
    +VLOOKUP(SUBSTITUTE(SUBSTITUTE(F$1,"standard",""),"|Float","")&amp;"인게임누적합배수",ChapterTable!$S:$T,2,0)*D2098)
  )
  )
  )
)</f>
        <v>125620.80980300903</v>
      </c>
      <c r="G2098" t="s">
        <v>76</v>
      </c>
      <c r="J2098" t="str">
        <f>IF(ISBLANK(I2098),"",
IFERROR(VLOOKUP(I2098,[1]StringTable!$1:$1048576,MATCH([1]StringTable!$B$1,[1]StringTable!$1:$1,0),0),
IFERROR(VLOOKUP(I2098,[1]InApkStringTable!$1:$1048576,MATCH([1]InApkStringTable!$B$1,[1]InApkStringTable!$1:$1,0),0),
"스트링없음")))</f>
        <v/>
      </c>
      <c r="L2098" t="b">
        <v>1</v>
      </c>
      <c r="N2098" t="str">
        <f>IF(ISBLANK(M2098),"",IF(ISERROR(VLOOKUP(M2098,MapTable!$A:$A,1,0)),"맵없음",""))</f>
        <v/>
      </c>
      <c r="O2098">
        <f t="shared" si="129"/>
        <v>1</v>
      </c>
      <c r="Q2098">
        <f t="shared" si="130"/>
        <v>1</v>
      </c>
      <c r="R2098" t="b">
        <f t="shared" ca="1" si="131"/>
        <v>0</v>
      </c>
      <c r="T2098" t="b">
        <f t="shared" ca="1" si="132"/>
        <v>0</v>
      </c>
      <c r="X2098" t="str">
        <f>IF(ISBLANK(W2098),"",
IF(ISERROR(FIND(",",W2098)),
  IF(ISERROR(VLOOKUP(W2098,MapTable!$A:$A,1,0)),"맵없음",
  ""),
IF(ISERROR(FIND(",",W2098,FIND(",",W2098)+1)),
  IF(OR(ISERROR(VLOOKUP(LEFT(W2098,FIND(",",W2098)-1),MapTable!$A:$A,1,0)),ISERROR(VLOOKUP(TRIM(MID(W2098,FIND(",",W2098)+1,999)),MapTable!$A:$A,1,0))),"맵없음",
  ""),
IF(ISERROR(FIND(",",W2098,FIND(",",W2098,FIND(",",W2098)+1)+1)),
  IF(OR(ISERROR(VLOOKUP(LEFT(W2098,FIND(",",W2098)-1),MapTable!$A:$A,1,0)),ISERROR(VLOOKUP(TRIM(MID(W2098,FIND(",",W2098)+1,FIND(",",W2098,FIND(",",W2098)+1)-FIND(",",W2098)-1)),MapTable!$A:$A,1,0)),ISERROR(VLOOKUP(TRIM(MID(W2098,FIND(",",W2098,FIND(",",W2098)+1)+1,999)),MapTable!$A:$A,1,0))),"맵없음",
  ""),
IF(ISERROR(FIND(",",W2098,FIND(",",W2098,FIND(",",W2098,FIND(",",W2098)+1)+1)+1)),
  IF(OR(ISERROR(VLOOKUP(LEFT(W2098,FIND(",",W2098)-1),MapTable!$A:$A,1,0)),ISERROR(VLOOKUP(TRIM(MID(W2098,FIND(",",W2098)+1,FIND(",",W2098,FIND(",",W2098)+1)-FIND(",",W2098)-1)),MapTable!$A:$A,1,0)),ISERROR(VLOOKUP(TRIM(MID(W2098,FIND(",",W2098,FIND(",",W2098)+1)+1,FIND(",",W2098,FIND(",",W2098,FIND(",",W2098)+1)+1)-FIND(",",W2098,FIND(",",W2098)+1)-1)),MapTable!$A:$A,1,0)),ISERROR(VLOOKUP(TRIM(MID(W2098,FIND(",",W2098,FIND(",",W2098,FIND(",",W2098)+1)+1)+1,999)),MapTable!$A:$A,1,0))),"맵없음",
  ""),
)))))</f>
        <v/>
      </c>
      <c r="AC2098" t="str">
        <f>IF(ISBLANK(AB2098),"",IF(ISERROR(VLOOKUP(AB2098,[3]DropTable!$A:$A,1,0)),"드랍없음",""))</f>
        <v/>
      </c>
      <c r="AE2098" t="str">
        <f>IF(ISBLANK(AD2098),"",IF(ISERROR(VLOOKUP(AD2098,[3]DropTable!$A:$A,1,0)),"드랍없음",""))</f>
        <v/>
      </c>
      <c r="AG2098">
        <v>9.8000000000000007</v>
      </c>
      <c r="AH2098">
        <v>1</v>
      </c>
    </row>
    <row r="2099" spans="1:34" x14ac:dyDescent="0.3">
      <c r="A2099">
        <v>20</v>
      </c>
      <c r="B2099">
        <v>8</v>
      </c>
      <c r="C2099">
        <f>IF(OR($L2099=TRUE,$A2099=0,MOD($A2099,ChapterTable!$S$20)&lt;&gt;0),
MAX(0,INT(($B2099+ChapterTable!$Q$26+VLOOKUP(SUBSTITUTE(C$1,"성장단계","")&amp;"단계오프셋",ChapterTable!$S:$T,2,0))/ChapterTable!$Q$23)),
MAX(0,INT(($B2099+ChapterTable!$S$26+VLOOKUP(SUBSTITUTE(C$1,"성장단계","")&amp;"보스단계오프셋",ChapterTable!$S:$T,2,0))/ChapterTable!$S$23)))</f>
        <v>1</v>
      </c>
      <c r="D2099">
        <f>IF(OR($L2099=TRUE,$A2099=0,MOD($A2099,ChapterTable!$S$20)&lt;&gt;0),
MAX(0,INT(($B2099+ChapterTable!$Q$26+VLOOKUP(SUBSTITUTE(D$1,"성장단계","")&amp;"단계오프셋",ChapterTable!$S:$T,2,0))/ChapterTable!$Q$23)),
MAX(0,INT(($B2099+ChapterTable!$S$26+VLOOKUP(SUBSTITUTE(D$1,"성장단계","")&amp;"보스단계오프셋",ChapterTable!$S:$T,2,0))/ChapterTable!$S$23)))</f>
        <v>0</v>
      </c>
      <c r="E2099" s="1">
        <f ca="1">IF(AND($A2099=0,$B2099=1),
    VLOOKUP(1,ChapterTable!$1:$1048576,MATCH("최종"&amp;SUBSTITUTE(SUBSTITUTE(E$1,"standard",""),"|Float",""),ChapterTable!$1:$1,0),0)*ChapterTable!$Q$17,
  IF(AND($A2099=0,$B2099=0),
    E2100,
  IF($B2099=0,
    VLOOKUP($A2099,ChapterTable!$1:$1048576,MATCH("최종"&amp;SUBSTITUTE(SUBSTITUTE(E$1,"standard",""),"|Float",""),ChapterTable!$1:$1,0),0),
  IF($B2099=1,
    IF($L2099=FALSE,
      VLOOKUP($A2099,ChapterTable!$1:$1048576,MATCH("최종"&amp;SUBSTITUTE(SUBSTITUTE(E$1,"standard",""),"|Float",""),ChapterTable!$1:$1,0),0),
      VLOOKUP($A2099-ChapterTable!$Q$11,ChapterTable!$1:$1048576,MATCH("최종"&amp;SUBSTITUTE(SUBSTITUTE(E$1,"standard",""),"|Float",""),ChapterTable!$1:$1,0),0)*ChapterTable!$Q$14
    ),
  OFFSET(E2099,-$B2099+IF($L2099,1,0),0)*
    (VLOOKUP(SUBSTITUTE(SUBSTITUTE(E$1,"standard",""),"|Float","")&amp;"인게임누적곱배수",ChapterTable!$S:$T,2,0)^C2099
    +VLOOKUP(SUBSTITUTE(SUBSTITUTE(E$1,"standard",""),"|Float","")&amp;"인게임누적합배수",ChapterTable!$S:$T,2,0)*C2099)
  )
  )
  )
)</f>
        <v>305258.567821312</v>
      </c>
      <c r="F2099" s="1">
        <f ca="1">IF(AND($A2099=0,$B2099=1),
    VLOOKUP(1,ChapterTable!$1:$1048576,MATCH("최종"&amp;SUBSTITUTE(SUBSTITUTE(F$1,"standard",""),"|Float",""),ChapterTable!$1:$1,0),0)*ChapterTable!$Q$17,
  IF(AND($A2099=0,$B2099=0),
    F2100,
  IF($B2099=0,
    VLOOKUP($A2099,ChapterTable!$1:$1048576,MATCH("최종"&amp;SUBSTITUTE(SUBSTITUTE(F$1,"standard",""),"|Float",""),ChapterTable!$1:$1,0),0),
  IF($B2099=1,
    IF($L2099=FALSE,
      VLOOKUP($A2099,ChapterTable!$1:$1048576,MATCH("최종"&amp;SUBSTITUTE(SUBSTITUTE(F$1,"standard",""),"|Float",""),ChapterTable!$1:$1,0),0),
      VLOOKUP($A2099-ChapterTable!$Q$11,ChapterTable!$1:$1048576,MATCH("최종"&amp;SUBSTITUTE(SUBSTITUTE(F$1,"standard",""),"|Float",""),ChapterTable!$1:$1,0),0)*ChapterTable!$Q$14
    ),
  OFFSET(F2099,-$B2099+IF($L2099,1,0),0)*
    (VLOOKUP(SUBSTITUTE(SUBSTITUTE(F$1,"standard",""),"|Float","")&amp;"인게임누적곱배수",ChapterTable!$S:$T,2,0)^D2099
    +VLOOKUP(SUBSTITUTE(SUBSTITUTE(F$1,"standard",""),"|Float","")&amp;"인게임누적합배수",ChapterTable!$S:$T,2,0)*D2099)
  )
  )
  )
)</f>
        <v>125620.80980300903</v>
      </c>
      <c r="G2099" t="s">
        <v>76</v>
      </c>
      <c r="J2099" t="str">
        <f>IF(ISBLANK(I2099),"",
IFERROR(VLOOKUP(I2099,[1]StringTable!$1:$1048576,MATCH([1]StringTable!$B$1,[1]StringTable!$1:$1,0),0),
IFERROR(VLOOKUP(I2099,[1]InApkStringTable!$1:$1048576,MATCH([1]InApkStringTable!$B$1,[1]InApkStringTable!$1:$1,0),0),
"스트링없음")))</f>
        <v/>
      </c>
      <c r="L2099" t="b">
        <v>1</v>
      </c>
      <c r="N2099" t="str">
        <f>IF(ISBLANK(M2099),"",IF(ISERROR(VLOOKUP(M2099,MapTable!$A:$A,1,0)),"맵없음",""))</f>
        <v/>
      </c>
      <c r="O2099">
        <f t="shared" si="129"/>
        <v>1</v>
      </c>
      <c r="Q2099">
        <f t="shared" si="130"/>
        <v>1</v>
      </c>
      <c r="R2099" t="b">
        <f t="shared" ca="1" si="131"/>
        <v>0</v>
      </c>
      <c r="T2099" t="b">
        <f t="shared" ca="1" si="132"/>
        <v>0</v>
      </c>
      <c r="X2099" t="str">
        <f>IF(ISBLANK(W2099),"",
IF(ISERROR(FIND(",",W2099)),
  IF(ISERROR(VLOOKUP(W2099,MapTable!$A:$A,1,0)),"맵없음",
  ""),
IF(ISERROR(FIND(",",W2099,FIND(",",W2099)+1)),
  IF(OR(ISERROR(VLOOKUP(LEFT(W2099,FIND(",",W2099)-1),MapTable!$A:$A,1,0)),ISERROR(VLOOKUP(TRIM(MID(W2099,FIND(",",W2099)+1,999)),MapTable!$A:$A,1,0))),"맵없음",
  ""),
IF(ISERROR(FIND(",",W2099,FIND(",",W2099,FIND(",",W2099)+1)+1)),
  IF(OR(ISERROR(VLOOKUP(LEFT(W2099,FIND(",",W2099)-1),MapTable!$A:$A,1,0)),ISERROR(VLOOKUP(TRIM(MID(W2099,FIND(",",W2099)+1,FIND(",",W2099,FIND(",",W2099)+1)-FIND(",",W2099)-1)),MapTable!$A:$A,1,0)),ISERROR(VLOOKUP(TRIM(MID(W2099,FIND(",",W2099,FIND(",",W2099)+1)+1,999)),MapTable!$A:$A,1,0))),"맵없음",
  ""),
IF(ISERROR(FIND(",",W2099,FIND(",",W2099,FIND(",",W2099,FIND(",",W2099)+1)+1)+1)),
  IF(OR(ISERROR(VLOOKUP(LEFT(W2099,FIND(",",W2099)-1),MapTable!$A:$A,1,0)),ISERROR(VLOOKUP(TRIM(MID(W2099,FIND(",",W2099)+1,FIND(",",W2099,FIND(",",W2099)+1)-FIND(",",W2099)-1)),MapTable!$A:$A,1,0)),ISERROR(VLOOKUP(TRIM(MID(W2099,FIND(",",W2099,FIND(",",W2099)+1)+1,FIND(",",W2099,FIND(",",W2099,FIND(",",W2099)+1)+1)-FIND(",",W2099,FIND(",",W2099)+1)-1)),MapTable!$A:$A,1,0)),ISERROR(VLOOKUP(TRIM(MID(W2099,FIND(",",W2099,FIND(",",W2099,FIND(",",W2099)+1)+1)+1,999)),MapTable!$A:$A,1,0))),"맵없음",
  ""),
)))))</f>
        <v/>
      </c>
      <c r="AC2099" t="str">
        <f>IF(ISBLANK(AB2099),"",IF(ISERROR(VLOOKUP(AB2099,[3]DropTable!$A:$A,1,0)),"드랍없음",""))</f>
        <v/>
      </c>
      <c r="AE2099" t="str">
        <f>IF(ISBLANK(AD2099),"",IF(ISERROR(VLOOKUP(AD2099,[3]DropTable!$A:$A,1,0)),"드랍없음",""))</f>
        <v/>
      </c>
      <c r="AG2099">
        <v>9.8000000000000007</v>
      </c>
      <c r="AH2099">
        <v>1</v>
      </c>
    </row>
    <row r="2100" spans="1:34" x14ac:dyDescent="0.3">
      <c r="A2100">
        <v>20</v>
      </c>
      <c r="B2100">
        <v>9</v>
      </c>
      <c r="C2100">
        <f>IF(OR($L2100=TRUE,$A2100=0,MOD($A2100,ChapterTable!$S$20)&lt;&gt;0),
MAX(0,INT(($B2100+ChapterTable!$Q$26+VLOOKUP(SUBSTITUTE(C$1,"성장단계","")&amp;"단계오프셋",ChapterTable!$S:$T,2,0))/ChapterTable!$Q$23)),
MAX(0,INT(($B2100+ChapterTable!$S$26+VLOOKUP(SUBSTITUTE(C$1,"성장단계","")&amp;"보스단계오프셋",ChapterTable!$S:$T,2,0))/ChapterTable!$S$23)))</f>
        <v>1</v>
      </c>
      <c r="D2100">
        <f>IF(OR($L2100=TRUE,$A2100=0,MOD($A2100,ChapterTable!$S$20)&lt;&gt;0),
MAX(0,INT(($B2100+ChapterTable!$Q$26+VLOOKUP(SUBSTITUTE(D$1,"성장단계","")&amp;"단계오프셋",ChapterTable!$S:$T,2,0))/ChapterTable!$Q$23)),
MAX(0,INT(($B2100+ChapterTable!$S$26+VLOOKUP(SUBSTITUTE(D$1,"성장단계","")&amp;"보스단계오프셋",ChapterTable!$S:$T,2,0))/ChapterTable!$S$23)))</f>
        <v>0</v>
      </c>
      <c r="E2100" s="1">
        <f ca="1">IF(AND($A2100=0,$B2100=1),
    VLOOKUP(1,ChapterTable!$1:$1048576,MATCH("최종"&amp;SUBSTITUTE(SUBSTITUTE(E$1,"standard",""),"|Float",""),ChapterTable!$1:$1,0),0)*ChapterTable!$Q$17,
  IF(AND($A2100=0,$B2100=0),
    E2101,
  IF($B2100=0,
    VLOOKUP($A2100,ChapterTable!$1:$1048576,MATCH("최종"&amp;SUBSTITUTE(SUBSTITUTE(E$1,"standard",""),"|Float",""),ChapterTable!$1:$1,0),0),
  IF($B2100=1,
    IF($L2100=FALSE,
      VLOOKUP($A2100,ChapterTable!$1:$1048576,MATCH("최종"&amp;SUBSTITUTE(SUBSTITUTE(E$1,"standard",""),"|Float",""),ChapterTable!$1:$1,0),0),
      VLOOKUP($A2100-ChapterTable!$Q$11,ChapterTable!$1:$1048576,MATCH("최종"&amp;SUBSTITUTE(SUBSTITUTE(E$1,"standard",""),"|Float",""),ChapterTable!$1:$1,0),0)*ChapterTable!$Q$14
    ),
  OFFSET(E2100,-$B2100+IF($L2100,1,0),0)*
    (VLOOKUP(SUBSTITUTE(SUBSTITUTE(E$1,"standard",""),"|Float","")&amp;"인게임누적곱배수",ChapterTable!$S:$T,2,0)^C2100
    +VLOOKUP(SUBSTITUTE(SUBSTITUTE(E$1,"standard",""),"|Float","")&amp;"인게임누적합배수",ChapterTable!$S:$T,2,0)*C2100)
  )
  )
  )
)</f>
        <v>305258.567821312</v>
      </c>
      <c r="F2100" s="1">
        <f ca="1">IF(AND($A2100=0,$B2100=1),
    VLOOKUP(1,ChapterTable!$1:$1048576,MATCH("최종"&amp;SUBSTITUTE(SUBSTITUTE(F$1,"standard",""),"|Float",""),ChapterTable!$1:$1,0),0)*ChapterTable!$Q$17,
  IF(AND($A2100=0,$B2100=0),
    F2101,
  IF($B2100=0,
    VLOOKUP($A2100,ChapterTable!$1:$1048576,MATCH("최종"&amp;SUBSTITUTE(SUBSTITUTE(F$1,"standard",""),"|Float",""),ChapterTable!$1:$1,0),0),
  IF($B2100=1,
    IF($L2100=FALSE,
      VLOOKUP($A2100,ChapterTable!$1:$1048576,MATCH("최종"&amp;SUBSTITUTE(SUBSTITUTE(F$1,"standard",""),"|Float",""),ChapterTable!$1:$1,0),0),
      VLOOKUP($A2100-ChapterTable!$Q$11,ChapterTable!$1:$1048576,MATCH("최종"&amp;SUBSTITUTE(SUBSTITUTE(F$1,"standard",""),"|Float",""),ChapterTable!$1:$1,0),0)*ChapterTable!$Q$14
    ),
  OFFSET(F2100,-$B2100+IF($L2100,1,0),0)*
    (VLOOKUP(SUBSTITUTE(SUBSTITUTE(F$1,"standard",""),"|Float","")&amp;"인게임누적곱배수",ChapterTable!$S:$T,2,0)^D2100
    +VLOOKUP(SUBSTITUTE(SUBSTITUTE(F$1,"standard",""),"|Float","")&amp;"인게임누적합배수",ChapterTable!$S:$T,2,0)*D2100)
  )
  )
  )
)</f>
        <v>125620.80980300903</v>
      </c>
      <c r="G2100" t="s">
        <v>76</v>
      </c>
      <c r="J2100" t="str">
        <f>IF(ISBLANK(I2100),"",
IFERROR(VLOOKUP(I2100,[1]StringTable!$1:$1048576,MATCH([1]StringTable!$B$1,[1]StringTable!$1:$1,0),0),
IFERROR(VLOOKUP(I2100,[1]InApkStringTable!$1:$1048576,MATCH([1]InApkStringTable!$B$1,[1]InApkStringTable!$1:$1,0),0),
"스트링없음")))</f>
        <v/>
      </c>
      <c r="L2100" t="b">
        <v>1</v>
      </c>
      <c r="N2100" t="str">
        <f>IF(ISBLANK(M2100),"",IF(ISERROR(VLOOKUP(M2100,MapTable!$A:$A,1,0)),"맵없음",""))</f>
        <v/>
      </c>
      <c r="O2100">
        <f t="shared" si="129"/>
        <v>91</v>
      </c>
      <c r="Q2100">
        <f t="shared" si="130"/>
        <v>91</v>
      </c>
      <c r="R2100" t="b">
        <f t="shared" ca="1" si="131"/>
        <v>1</v>
      </c>
      <c r="T2100" t="b">
        <f t="shared" ca="1" si="132"/>
        <v>1</v>
      </c>
      <c r="X2100" t="str">
        <f>IF(ISBLANK(W2100),"",
IF(ISERROR(FIND(",",W2100)),
  IF(ISERROR(VLOOKUP(W2100,MapTable!$A:$A,1,0)),"맵없음",
  ""),
IF(ISERROR(FIND(",",W2100,FIND(",",W2100)+1)),
  IF(OR(ISERROR(VLOOKUP(LEFT(W2100,FIND(",",W2100)-1),MapTable!$A:$A,1,0)),ISERROR(VLOOKUP(TRIM(MID(W2100,FIND(",",W2100)+1,999)),MapTable!$A:$A,1,0))),"맵없음",
  ""),
IF(ISERROR(FIND(",",W2100,FIND(",",W2100,FIND(",",W2100)+1)+1)),
  IF(OR(ISERROR(VLOOKUP(LEFT(W2100,FIND(",",W2100)-1),MapTable!$A:$A,1,0)),ISERROR(VLOOKUP(TRIM(MID(W2100,FIND(",",W2100)+1,FIND(",",W2100,FIND(",",W2100)+1)-FIND(",",W2100)-1)),MapTable!$A:$A,1,0)),ISERROR(VLOOKUP(TRIM(MID(W2100,FIND(",",W2100,FIND(",",W2100)+1)+1,999)),MapTable!$A:$A,1,0))),"맵없음",
  ""),
IF(ISERROR(FIND(",",W2100,FIND(",",W2100,FIND(",",W2100,FIND(",",W2100)+1)+1)+1)),
  IF(OR(ISERROR(VLOOKUP(LEFT(W2100,FIND(",",W2100)-1),MapTable!$A:$A,1,0)),ISERROR(VLOOKUP(TRIM(MID(W2100,FIND(",",W2100)+1,FIND(",",W2100,FIND(",",W2100)+1)-FIND(",",W2100)-1)),MapTable!$A:$A,1,0)),ISERROR(VLOOKUP(TRIM(MID(W2100,FIND(",",W2100,FIND(",",W2100)+1)+1,FIND(",",W2100,FIND(",",W2100,FIND(",",W2100)+1)+1)-FIND(",",W2100,FIND(",",W2100)+1)-1)),MapTable!$A:$A,1,0)),ISERROR(VLOOKUP(TRIM(MID(W2100,FIND(",",W2100,FIND(",",W2100,FIND(",",W2100)+1)+1)+1,999)),MapTable!$A:$A,1,0))),"맵없음",
  ""),
)))))</f>
        <v/>
      </c>
      <c r="AC2100" t="str">
        <f>IF(ISBLANK(AB2100),"",IF(ISERROR(VLOOKUP(AB2100,[3]DropTable!$A:$A,1,0)),"드랍없음",""))</f>
        <v/>
      </c>
      <c r="AE2100" t="str">
        <f>IF(ISBLANK(AD2100),"",IF(ISERROR(VLOOKUP(AD2100,[3]DropTable!$A:$A,1,0)),"드랍없음",""))</f>
        <v/>
      </c>
      <c r="AG2100">
        <v>9.8000000000000007</v>
      </c>
      <c r="AH2100">
        <v>1</v>
      </c>
    </row>
    <row r="2101" spans="1:34" x14ac:dyDescent="0.3">
      <c r="A2101">
        <v>20</v>
      </c>
      <c r="B2101">
        <v>10</v>
      </c>
      <c r="C2101">
        <f>IF(OR($L2101=TRUE,$A2101=0,MOD($A2101,ChapterTable!$S$20)&lt;&gt;0),
MAX(0,INT(($B2101+ChapterTable!$Q$26+VLOOKUP(SUBSTITUTE(C$1,"성장단계","")&amp;"단계오프셋",ChapterTable!$S:$T,2,0))/ChapterTable!$Q$23)),
MAX(0,INT(($B2101+ChapterTable!$S$26+VLOOKUP(SUBSTITUTE(C$1,"성장단계","")&amp;"보스단계오프셋",ChapterTable!$S:$T,2,0))/ChapterTable!$S$23)))</f>
        <v>1</v>
      </c>
      <c r="D2101">
        <f>IF(OR($L2101=TRUE,$A2101=0,MOD($A2101,ChapterTable!$S$20)&lt;&gt;0),
MAX(0,INT(($B2101+ChapterTable!$Q$26+VLOOKUP(SUBSTITUTE(D$1,"성장단계","")&amp;"단계오프셋",ChapterTable!$S:$T,2,0))/ChapterTable!$Q$23)),
MAX(0,INT(($B2101+ChapterTable!$S$26+VLOOKUP(SUBSTITUTE(D$1,"성장단계","")&amp;"보스단계오프셋",ChapterTable!$S:$T,2,0))/ChapterTable!$S$23)))</f>
        <v>0</v>
      </c>
      <c r="E2101" s="1">
        <f ca="1">IF(AND($A2101=0,$B2101=1),
    VLOOKUP(1,ChapterTable!$1:$1048576,MATCH("최종"&amp;SUBSTITUTE(SUBSTITUTE(E$1,"standard",""),"|Float",""),ChapterTable!$1:$1,0),0)*ChapterTable!$Q$17,
  IF(AND($A2101=0,$B2101=0),
    E2102,
  IF($B2101=0,
    VLOOKUP($A2101,ChapterTable!$1:$1048576,MATCH("최종"&amp;SUBSTITUTE(SUBSTITUTE(E$1,"standard",""),"|Float",""),ChapterTable!$1:$1,0),0),
  IF($B2101=1,
    IF($L2101=FALSE,
      VLOOKUP($A2101,ChapterTable!$1:$1048576,MATCH("최종"&amp;SUBSTITUTE(SUBSTITUTE(E$1,"standard",""),"|Float",""),ChapterTable!$1:$1,0),0),
      VLOOKUP($A2101-ChapterTable!$Q$11,ChapterTable!$1:$1048576,MATCH("최종"&amp;SUBSTITUTE(SUBSTITUTE(E$1,"standard",""),"|Float",""),ChapterTable!$1:$1,0),0)*ChapterTable!$Q$14
    ),
  OFFSET(E2101,-$B2101+IF($L2101,1,0),0)*
    (VLOOKUP(SUBSTITUTE(SUBSTITUTE(E$1,"standard",""),"|Float","")&amp;"인게임누적곱배수",ChapterTable!$S:$T,2,0)^C2101
    +VLOOKUP(SUBSTITUTE(SUBSTITUTE(E$1,"standard",""),"|Float","")&amp;"인게임누적합배수",ChapterTable!$S:$T,2,0)*C2101)
  )
  )
  )
)</f>
        <v>305258.567821312</v>
      </c>
      <c r="F2101" s="1">
        <f ca="1">IF(AND($A2101=0,$B2101=1),
    VLOOKUP(1,ChapterTable!$1:$1048576,MATCH("최종"&amp;SUBSTITUTE(SUBSTITUTE(F$1,"standard",""),"|Float",""),ChapterTable!$1:$1,0),0)*ChapterTable!$Q$17,
  IF(AND($A2101=0,$B2101=0),
    F2102,
  IF($B2101=0,
    VLOOKUP($A2101,ChapterTable!$1:$1048576,MATCH("최종"&amp;SUBSTITUTE(SUBSTITUTE(F$1,"standard",""),"|Float",""),ChapterTable!$1:$1,0),0),
  IF($B2101=1,
    IF($L2101=FALSE,
      VLOOKUP($A2101,ChapterTable!$1:$1048576,MATCH("최종"&amp;SUBSTITUTE(SUBSTITUTE(F$1,"standard",""),"|Float",""),ChapterTable!$1:$1,0),0),
      VLOOKUP($A2101-ChapterTable!$Q$11,ChapterTable!$1:$1048576,MATCH("최종"&amp;SUBSTITUTE(SUBSTITUTE(F$1,"standard",""),"|Float",""),ChapterTable!$1:$1,0),0)*ChapterTable!$Q$14
    ),
  OFFSET(F2101,-$B2101+IF($L2101,1,0),0)*
    (VLOOKUP(SUBSTITUTE(SUBSTITUTE(F$1,"standard",""),"|Float","")&amp;"인게임누적곱배수",ChapterTable!$S:$T,2,0)^D2101
    +VLOOKUP(SUBSTITUTE(SUBSTITUTE(F$1,"standard",""),"|Float","")&amp;"인게임누적합배수",ChapterTable!$S:$T,2,0)*D2101)
  )
  )
  )
)</f>
        <v>125620.80980300903</v>
      </c>
      <c r="G2101" t="s">
        <v>76</v>
      </c>
      <c r="J2101" t="str">
        <f>IF(ISBLANK(I2101),"",
IFERROR(VLOOKUP(I2101,[1]StringTable!$1:$1048576,MATCH([1]StringTable!$B$1,[1]StringTable!$1:$1,0),0),
IFERROR(VLOOKUP(I2101,[1]InApkStringTable!$1:$1048576,MATCH([1]InApkStringTable!$B$1,[1]InApkStringTable!$1:$1,0),0),
"스트링없음")))</f>
        <v/>
      </c>
      <c r="L2101" t="b">
        <v>1</v>
      </c>
      <c r="N2101" t="str">
        <f>IF(ISBLANK(M2101),"",IF(ISERROR(VLOOKUP(M2101,MapTable!$A:$A,1,0)),"맵없음",""))</f>
        <v/>
      </c>
      <c r="O2101">
        <f t="shared" si="129"/>
        <v>21</v>
      </c>
      <c r="Q2101">
        <f t="shared" si="130"/>
        <v>21</v>
      </c>
      <c r="R2101" t="b">
        <f t="shared" ca="1" si="131"/>
        <v>0</v>
      </c>
      <c r="T2101" t="b">
        <f t="shared" ca="1" si="132"/>
        <v>0</v>
      </c>
      <c r="X2101" t="str">
        <f>IF(ISBLANK(W2101),"",
IF(ISERROR(FIND(",",W2101)),
  IF(ISERROR(VLOOKUP(W2101,MapTable!$A:$A,1,0)),"맵없음",
  ""),
IF(ISERROR(FIND(",",W2101,FIND(",",W2101)+1)),
  IF(OR(ISERROR(VLOOKUP(LEFT(W2101,FIND(",",W2101)-1),MapTable!$A:$A,1,0)),ISERROR(VLOOKUP(TRIM(MID(W2101,FIND(",",W2101)+1,999)),MapTable!$A:$A,1,0))),"맵없음",
  ""),
IF(ISERROR(FIND(",",W2101,FIND(",",W2101,FIND(",",W2101)+1)+1)),
  IF(OR(ISERROR(VLOOKUP(LEFT(W2101,FIND(",",W2101)-1),MapTable!$A:$A,1,0)),ISERROR(VLOOKUP(TRIM(MID(W2101,FIND(",",W2101)+1,FIND(",",W2101,FIND(",",W2101)+1)-FIND(",",W2101)-1)),MapTable!$A:$A,1,0)),ISERROR(VLOOKUP(TRIM(MID(W2101,FIND(",",W2101,FIND(",",W2101)+1)+1,999)),MapTable!$A:$A,1,0))),"맵없음",
  ""),
IF(ISERROR(FIND(",",W2101,FIND(",",W2101,FIND(",",W2101,FIND(",",W2101)+1)+1)+1)),
  IF(OR(ISERROR(VLOOKUP(LEFT(W2101,FIND(",",W2101)-1),MapTable!$A:$A,1,0)),ISERROR(VLOOKUP(TRIM(MID(W2101,FIND(",",W2101)+1,FIND(",",W2101,FIND(",",W2101)+1)-FIND(",",W2101)-1)),MapTable!$A:$A,1,0)),ISERROR(VLOOKUP(TRIM(MID(W2101,FIND(",",W2101,FIND(",",W2101)+1)+1,FIND(",",W2101,FIND(",",W2101,FIND(",",W2101)+1)+1)-FIND(",",W2101,FIND(",",W2101)+1)-1)),MapTable!$A:$A,1,0)),ISERROR(VLOOKUP(TRIM(MID(W2101,FIND(",",W2101,FIND(",",W2101,FIND(",",W2101)+1)+1)+1,999)),MapTable!$A:$A,1,0))),"맵없음",
  ""),
)))))</f>
        <v/>
      </c>
      <c r="AC2101" t="str">
        <f>IF(ISBLANK(AB2101),"",IF(ISERROR(VLOOKUP(AB2101,[3]DropTable!$A:$A,1,0)),"드랍없음",""))</f>
        <v/>
      </c>
      <c r="AE2101" t="str">
        <f>IF(ISBLANK(AD2101),"",IF(ISERROR(VLOOKUP(AD2101,[3]DropTable!$A:$A,1,0)),"드랍없음",""))</f>
        <v/>
      </c>
      <c r="AG2101">
        <v>9.8000000000000007</v>
      </c>
      <c r="AH2101">
        <v>1</v>
      </c>
    </row>
    <row r="2102" spans="1:34" x14ac:dyDescent="0.3">
      <c r="A2102">
        <v>20</v>
      </c>
      <c r="B2102">
        <v>11</v>
      </c>
      <c r="C2102">
        <f>IF(OR($L2102=TRUE,$A2102=0,MOD($A2102,ChapterTable!$S$20)&lt;&gt;0),
MAX(0,INT(($B2102+ChapterTable!$Q$26+VLOOKUP(SUBSTITUTE(C$1,"성장단계","")&amp;"단계오프셋",ChapterTable!$S:$T,2,0))/ChapterTable!$Q$23)),
MAX(0,INT(($B2102+ChapterTable!$S$26+VLOOKUP(SUBSTITUTE(C$1,"성장단계","")&amp;"보스단계오프셋",ChapterTable!$S:$T,2,0))/ChapterTable!$S$23)))</f>
        <v>1</v>
      </c>
      <c r="D2102">
        <f>IF(OR($L2102=TRUE,$A2102=0,MOD($A2102,ChapterTable!$S$20)&lt;&gt;0),
MAX(0,INT(($B2102+ChapterTable!$Q$26+VLOOKUP(SUBSTITUTE(D$1,"성장단계","")&amp;"단계오프셋",ChapterTable!$S:$T,2,0))/ChapterTable!$Q$23)),
MAX(0,INT(($B2102+ChapterTable!$S$26+VLOOKUP(SUBSTITUTE(D$1,"성장단계","")&amp;"보스단계오프셋",ChapterTable!$S:$T,2,0))/ChapterTable!$S$23)))</f>
        <v>1</v>
      </c>
      <c r="E2102" s="1">
        <f ca="1">IF(AND($A2102=0,$B2102=1),
    VLOOKUP(1,ChapterTable!$1:$1048576,MATCH("최종"&amp;SUBSTITUTE(SUBSTITUTE(E$1,"standard",""),"|Float",""),ChapterTable!$1:$1,0),0)*ChapterTable!$Q$17,
  IF(AND($A2102=0,$B2102=0),
    E2103,
  IF($B2102=0,
    VLOOKUP($A2102,ChapterTable!$1:$1048576,MATCH("최종"&amp;SUBSTITUTE(SUBSTITUTE(E$1,"standard",""),"|Float",""),ChapterTable!$1:$1,0),0),
  IF($B2102=1,
    IF($L2102=FALSE,
      VLOOKUP($A2102,ChapterTable!$1:$1048576,MATCH("최종"&amp;SUBSTITUTE(SUBSTITUTE(E$1,"standard",""),"|Float",""),ChapterTable!$1:$1,0),0),
      VLOOKUP($A2102-ChapterTable!$Q$11,ChapterTable!$1:$1048576,MATCH("최종"&amp;SUBSTITUTE(SUBSTITUTE(E$1,"standard",""),"|Float",""),ChapterTable!$1:$1,0),0)*ChapterTable!$Q$14
    ),
  OFFSET(E2102,-$B2102+IF($L2102,1,0),0)*
    (VLOOKUP(SUBSTITUTE(SUBSTITUTE(E$1,"standard",""),"|Float","")&amp;"인게임누적곱배수",ChapterTable!$S:$T,2,0)^C2102
    +VLOOKUP(SUBSTITUTE(SUBSTITUTE(E$1,"standard",""),"|Float","")&amp;"인게임누적합배수",ChapterTable!$S:$T,2,0)*C2102)
  )
  )
  )
)</f>
        <v>305258.567821312</v>
      </c>
      <c r="F2102" s="1">
        <f ca="1">IF(AND($A2102=0,$B2102=1),
    VLOOKUP(1,ChapterTable!$1:$1048576,MATCH("최종"&amp;SUBSTITUTE(SUBSTITUTE(F$1,"standard",""),"|Float",""),ChapterTable!$1:$1,0),0)*ChapterTable!$Q$17,
  IF(AND($A2102=0,$B2102=0),
    F2103,
  IF($B2102=0,
    VLOOKUP($A2102,ChapterTable!$1:$1048576,MATCH("최종"&amp;SUBSTITUTE(SUBSTITUTE(F$1,"standard",""),"|Float",""),ChapterTable!$1:$1,0),0),
  IF($B2102=1,
    IF($L2102=FALSE,
      VLOOKUP($A2102,ChapterTable!$1:$1048576,MATCH("최종"&amp;SUBSTITUTE(SUBSTITUTE(F$1,"standard",""),"|Float",""),ChapterTable!$1:$1,0),0),
      VLOOKUP($A2102-ChapterTable!$Q$11,ChapterTable!$1:$1048576,MATCH("최종"&amp;SUBSTITUTE(SUBSTITUTE(F$1,"standard",""),"|Float",""),ChapterTable!$1:$1,0),0)*ChapterTable!$Q$14
    ),
  OFFSET(F2102,-$B2102+IF($L2102,1,0),0)*
    (VLOOKUP(SUBSTITUTE(SUBSTITUTE(F$1,"standard",""),"|Float","")&amp;"인게임누적곱배수",ChapterTable!$S:$T,2,0)^D2102
    +VLOOKUP(SUBSTITUTE(SUBSTITUTE(F$1,"standard",""),"|Float","")&amp;"인게임누적합배수",ChapterTable!$S:$T,2,0)*D2102)
  )
  )
  )
)</f>
        <v>150744.97176361084</v>
      </c>
      <c r="G2102" t="s">
        <v>76</v>
      </c>
      <c r="J2102" t="str">
        <f>IF(ISBLANK(I2102),"",
IFERROR(VLOOKUP(I2102,[1]StringTable!$1:$1048576,MATCH([1]StringTable!$B$1,[1]StringTable!$1:$1,0),0),
IFERROR(VLOOKUP(I2102,[1]InApkStringTable!$1:$1048576,MATCH([1]InApkStringTable!$B$1,[1]InApkStringTable!$1:$1,0),0),
"스트링없음")))</f>
        <v/>
      </c>
      <c r="L2102" t="b">
        <v>1</v>
      </c>
      <c r="N2102" t="str">
        <f>IF(ISBLANK(M2102),"",IF(ISERROR(VLOOKUP(M2102,MapTable!$A:$A,1,0)),"맵없음",""))</f>
        <v/>
      </c>
      <c r="O2102">
        <f t="shared" si="129"/>
        <v>2</v>
      </c>
      <c r="Q2102">
        <f t="shared" si="130"/>
        <v>2</v>
      </c>
      <c r="R2102" t="b">
        <f t="shared" ca="1" si="131"/>
        <v>0</v>
      </c>
      <c r="T2102" t="b">
        <f t="shared" ca="1" si="132"/>
        <v>0</v>
      </c>
      <c r="X2102" t="str">
        <f>IF(ISBLANK(W2102),"",
IF(ISERROR(FIND(",",W2102)),
  IF(ISERROR(VLOOKUP(W2102,MapTable!$A:$A,1,0)),"맵없음",
  ""),
IF(ISERROR(FIND(",",W2102,FIND(",",W2102)+1)),
  IF(OR(ISERROR(VLOOKUP(LEFT(W2102,FIND(",",W2102)-1),MapTable!$A:$A,1,0)),ISERROR(VLOOKUP(TRIM(MID(W2102,FIND(",",W2102)+1,999)),MapTable!$A:$A,1,0))),"맵없음",
  ""),
IF(ISERROR(FIND(",",W2102,FIND(",",W2102,FIND(",",W2102)+1)+1)),
  IF(OR(ISERROR(VLOOKUP(LEFT(W2102,FIND(",",W2102)-1),MapTable!$A:$A,1,0)),ISERROR(VLOOKUP(TRIM(MID(W2102,FIND(",",W2102)+1,FIND(",",W2102,FIND(",",W2102)+1)-FIND(",",W2102)-1)),MapTable!$A:$A,1,0)),ISERROR(VLOOKUP(TRIM(MID(W2102,FIND(",",W2102,FIND(",",W2102)+1)+1,999)),MapTable!$A:$A,1,0))),"맵없음",
  ""),
IF(ISERROR(FIND(",",W2102,FIND(",",W2102,FIND(",",W2102,FIND(",",W2102)+1)+1)+1)),
  IF(OR(ISERROR(VLOOKUP(LEFT(W2102,FIND(",",W2102)-1),MapTable!$A:$A,1,0)),ISERROR(VLOOKUP(TRIM(MID(W2102,FIND(",",W2102)+1,FIND(",",W2102,FIND(",",W2102)+1)-FIND(",",W2102)-1)),MapTable!$A:$A,1,0)),ISERROR(VLOOKUP(TRIM(MID(W2102,FIND(",",W2102,FIND(",",W2102)+1)+1,FIND(",",W2102,FIND(",",W2102,FIND(",",W2102)+1)+1)-FIND(",",W2102,FIND(",",W2102)+1)-1)),MapTable!$A:$A,1,0)),ISERROR(VLOOKUP(TRIM(MID(W2102,FIND(",",W2102,FIND(",",W2102,FIND(",",W2102)+1)+1)+1,999)),MapTable!$A:$A,1,0))),"맵없음",
  ""),
)))))</f>
        <v/>
      </c>
      <c r="AC2102" t="str">
        <f>IF(ISBLANK(AB2102),"",IF(ISERROR(VLOOKUP(AB2102,[3]DropTable!$A:$A,1,0)),"드랍없음",""))</f>
        <v/>
      </c>
      <c r="AE2102" t="str">
        <f>IF(ISBLANK(AD2102),"",IF(ISERROR(VLOOKUP(AD2102,[3]DropTable!$A:$A,1,0)),"드랍없음",""))</f>
        <v/>
      </c>
      <c r="AG2102">
        <v>9.8000000000000007</v>
      </c>
      <c r="AH2102">
        <v>1</v>
      </c>
    </row>
    <row r="2103" spans="1:34" x14ac:dyDescent="0.3">
      <c r="A2103">
        <v>20</v>
      </c>
      <c r="B2103">
        <v>12</v>
      </c>
      <c r="C2103">
        <f>IF(OR($L2103=TRUE,$A2103=0,MOD($A2103,ChapterTable!$S$20)&lt;&gt;0),
MAX(0,INT(($B2103+ChapterTable!$Q$26+VLOOKUP(SUBSTITUTE(C$1,"성장단계","")&amp;"단계오프셋",ChapterTable!$S:$T,2,0))/ChapterTable!$Q$23)),
MAX(0,INT(($B2103+ChapterTable!$S$26+VLOOKUP(SUBSTITUTE(C$1,"성장단계","")&amp;"보스단계오프셋",ChapterTable!$S:$T,2,0))/ChapterTable!$S$23)))</f>
        <v>1</v>
      </c>
      <c r="D2103">
        <f>IF(OR($L2103=TRUE,$A2103=0,MOD($A2103,ChapterTable!$S$20)&lt;&gt;0),
MAX(0,INT(($B2103+ChapterTable!$Q$26+VLOOKUP(SUBSTITUTE(D$1,"성장단계","")&amp;"단계오프셋",ChapterTable!$S:$T,2,0))/ChapterTable!$Q$23)),
MAX(0,INT(($B2103+ChapterTable!$S$26+VLOOKUP(SUBSTITUTE(D$1,"성장단계","")&amp;"보스단계오프셋",ChapterTable!$S:$T,2,0))/ChapterTable!$S$23)))</f>
        <v>1</v>
      </c>
      <c r="E2103" s="1">
        <f ca="1">IF(AND($A2103=0,$B2103=1),
    VLOOKUP(1,ChapterTable!$1:$1048576,MATCH("최종"&amp;SUBSTITUTE(SUBSTITUTE(E$1,"standard",""),"|Float",""),ChapterTable!$1:$1,0),0)*ChapterTable!$Q$17,
  IF(AND($A2103=0,$B2103=0),
    E2104,
  IF($B2103=0,
    VLOOKUP($A2103,ChapterTable!$1:$1048576,MATCH("최종"&amp;SUBSTITUTE(SUBSTITUTE(E$1,"standard",""),"|Float",""),ChapterTable!$1:$1,0),0),
  IF($B2103=1,
    IF($L2103=FALSE,
      VLOOKUP($A2103,ChapterTable!$1:$1048576,MATCH("최종"&amp;SUBSTITUTE(SUBSTITUTE(E$1,"standard",""),"|Float",""),ChapterTable!$1:$1,0),0),
      VLOOKUP($A2103-ChapterTable!$Q$11,ChapterTable!$1:$1048576,MATCH("최종"&amp;SUBSTITUTE(SUBSTITUTE(E$1,"standard",""),"|Float",""),ChapterTable!$1:$1,0),0)*ChapterTable!$Q$14
    ),
  OFFSET(E2103,-$B2103+IF($L2103,1,0),0)*
    (VLOOKUP(SUBSTITUTE(SUBSTITUTE(E$1,"standard",""),"|Float","")&amp;"인게임누적곱배수",ChapterTable!$S:$T,2,0)^C2103
    +VLOOKUP(SUBSTITUTE(SUBSTITUTE(E$1,"standard",""),"|Float","")&amp;"인게임누적합배수",ChapterTable!$S:$T,2,0)*C2103)
  )
  )
  )
)</f>
        <v>305258.567821312</v>
      </c>
      <c r="F2103" s="1">
        <f ca="1">IF(AND($A2103=0,$B2103=1),
    VLOOKUP(1,ChapterTable!$1:$1048576,MATCH("최종"&amp;SUBSTITUTE(SUBSTITUTE(F$1,"standard",""),"|Float",""),ChapterTable!$1:$1,0),0)*ChapterTable!$Q$17,
  IF(AND($A2103=0,$B2103=0),
    F2104,
  IF($B2103=0,
    VLOOKUP($A2103,ChapterTable!$1:$1048576,MATCH("최종"&amp;SUBSTITUTE(SUBSTITUTE(F$1,"standard",""),"|Float",""),ChapterTable!$1:$1,0),0),
  IF($B2103=1,
    IF($L2103=FALSE,
      VLOOKUP($A2103,ChapterTable!$1:$1048576,MATCH("최종"&amp;SUBSTITUTE(SUBSTITUTE(F$1,"standard",""),"|Float",""),ChapterTable!$1:$1,0),0),
      VLOOKUP($A2103-ChapterTable!$Q$11,ChapterTable!$1:$1048576,MATCH("최종"&amp;SUBSTITUTE(SUBSTITUTE(F$1,"standard",""),"|Float",""),ChapterTable!$1:$1,0),0)*ChapterTable!$Q$14
    ),
  OFFSET(F2103,-$B2103+IF($L2103,1,0),0)*
    (VLOOKUP(SUBSTITUTE(SUBSTITUTE(F$1,"standard",""),"|Float","")&amp;"인게임누적곱배수",ChapterTable!$S:$T,2,0)^D2103
    +VLOOKUP(SUBSTITUTE(SUBSTITUTE(F$1,"standard",""),"|Float","")&amp;"인게임누적합배수",ChapterTable!$S:$T,2,0)*D2103)
  )
  )
  )
)</f>
        <v>150744.97176361084</v>
      </c>
      <c r="G2103" t="s">
        <v>76</v>
      </c>
      <c r="J2103" t="str">
        <f>IF(ISBLANK(I2103),"",
IFERROR(VLOOKUP(I2103,[1]StringTable!$1:$1048576,MATCH([1]StringTable!$B$1,[1]StringTable!$1:$1,0),0),
IFERROR(VLOOKUP(I2103,[1]InApkStringTable!$1:$1048576,MATCH([1]InApkStringTable!$B$1,[1]InApkStringTable!$1:$1,0),0),
"스트링없음")))</f>
        <v/>
      </c>
      <c r="L2103" t="b">
        <v>1</v>
      </c>
      <c r="N2103" t="str">
        <f>IF(ISBLANK(M2103),"",IF(ISERROR(VLOOKUP(M2103,MapTable!$A:$A,1,0)),"맵없음",""))</f>
        <v/>
      </c>
      <c r="O2103">
        <f t="shared" si="129"/>
        <v>2</v>
      </c>
      <c r="Q2103">
        <f t="shared" si="130"/>
        <v>2</v>
      </c>
      <c r="R2103" t="b">
        <f t="shared" ca="1" si="131"/>
        <v>0</v>
      </c>
      <c r="T2103" t="b">
        <f t="shared" ca="1" si="132"/>
        <v>0</v>
      </c>
      <c r="X2103" t="str">
        <f>IF(ISBLANK(W2103),"",
IF(ISERROR(FIND(",",W2103)),
  IF(ISERROR(VLOOKUP(W2103,MapTable!$A:$A,1,0)),"맵없음",
  ""),
IF(ISERROR(FIND(",",W2103,FIND(",",W2103)+1)),
  IF(OR(ISERROR(VLOOKUP(LEFT(W2103,FIND(",",W2103)-1),MapTable!$A:$A,1,0)),ISERROR(VLOOKUP(TRIM(MID(W2103,FIND(",",W2103)+1,999)),MapTable!$A:$A,1,0))),"맵없음",
  ""),
IF(ISERROR(FIND(",",W2103,FIND(",",W2103,FIND(",",W2103)+1)+1)),
  IF(OR(ISERROR(VLOOKUP(LEFT(W2103,FIND(",",W2103)-1),MapTable!$A:$A,1,0)),ISERROR(VLOOKUP(TRIM(MID(W2103,FIND(",",W2103)+1,FIND(",",W2103,FIND(",",W2103)+1)-FIND(",",W2103)-1)),MapTable!$A:$A,1,0)),ISERROR(VLOOKUP(TRIM(MID(W2103,FIND(",",W2103,FIND(",",W2103)+1)+1,999)),MapTable!$A:$A,1,0))),"맵없음",
  ""),
IF(ISERROR(FIND(",",W2103,FIND(",",W2103,FIND(",",W2103,FIND(",",W2103)+1)+1)+1)),
  IF(OR(ISERROR(VLOOKUP(LEFT(W2103,FIND(",",W2103)-1),MapTable!$A:$A,1,0)),ISERROR(VLOOKUP(TRIM(MID(W2103,FIND(",",W2103)+1,FIND(",",W2103,FIND(",",W2103)+1)-FIND(",",W2103)-1)),MapTable!$A:$A,1,0)),ISERROR(VLOOKUP(TRIM(MID(W2103,FIND(",",W2103,FIND(",",W2103)+1)+1,FIND(",",W2103,FIND(",",W2103,FIND(",",W2103)+1)+1)-FIND(",",W2103,FIND(",",W2103)+1)-1)),MapTable!$A:$A,1,0)),ISERROR(VLOOKUP(TRIM(MID(W2103,FIND(",",W2103,FIND(",",W2103,FIND(",",W2103)+1)+1)+1,999)),MapTable!$A:$A,1,0))),"맵없음",
  ""),
)))))</f>
        <v/>
      </c>
      <c r="AC2103" t="str">
        <f>IF(ISBLANK(AB2103),"",IF(ISERROR(VLOOKUP(AB2103,[3]DropTable!$A:$A,1,0)),"드랍없음",""))</f>
        <v/>
      </c>
      <c r="AE2103" t="str">
        <f>IF(ISBLANK(AD2103),"",IF(ISERROR(VLOOKUP(AD2103,[3]DropTable!$A:$A,1,0)),"드랍없음",""))</f>
        <v/>
      </c>
      <c r="AG2103">
        <v>9.8000000000000007</v>
      </c>
      <c r="AH2103">
        <v>1</v>
      </c>
    </row>
    <row r="2104" spans="1:34" x14ac:dyDescent="0.3">
      <c r="A2104">
        <v>20</v>
      </c>
      <c r="B2104">
        <v>13</v>
      </c>
      <c r="C2104">
        <f>IF(OR($L2104=TRUE,$A2104=0,MOD($A2104,ChapterTable!$S$20)&lt;&gt;0),
MAX(0,INT(($B2104+ChapterTable!$Q$26+VLOOKUP(SUBSTITUTE(C$1,"성장단계","")&amp;"단계오프셋",ChapterTable!$S:$T,2,0))/ChapterTable!$Q$23)),
MAX(0,INT(($B2104+ChapterTable!$S$26+VLOOKUP(SUBSTITUTE(C$1,"성장단계","")&amp;"보스단계오프셋",ChapterTable!$S:$T,2,0))/ChapterTable!$S$23)))</f>
        <v>1</v>
      </c>
      <c r="D2104">
        <f>IF(OR($L2104=TRUE,$A2104=0,MOD($A2104,ChapterTable!$S$20)&lt;&gt;0),
MAX(0,INT(($B2104+ChapterTable!$Q$26+VLOOKUP(SUBSTITUTE(D$1,"성장단계","")&amp;"단계오프셋",ChapterTable!$S:$T,2,0))/ChapterTable!$Q$23)),
MAX(0,INT(($B2104+ChapterTable!$S$26+VLOOKUP(SUBSTITUTE(D$1,"성장단계","")&amp;"보스단계오프셋",ChapterTable!$S:$T,2,0))/ChapterTable!$S$23)))</f>
        <v>1</v>
      </c>
      <c r="E2104" s="1">
        <f ca="1">IF(AND($A2104=0,$B2104=1),
    VLOOKUP(1,ChapterTable!$1:$1048576,MATCH("최종"&amp;SUBSTITUTE(SUBSTITUTE(E$1,"standard",""),"|Float",""),ChapterTable!$1:$1,0),0)*ChapterTable!$Q$17,
  IF(AND($A2104=0,$B2104=0),
    E2105,
  IF($B2104=0,
    VLOOKUP($A2104,ChapterTable!$1:$1048576,MATCH("최종"&amp;SUBSTITUTE(SUBSTITUTE(E$1,"standard",""),"|Float",""),ChapterTable!$1:$1,0),0),
  IF($B2104=1,
    IF($L2104=FALSE,
      VLOOKUP($A2104,ChapterTable!$1:$1048576,MATCH("최종"&amp;SUBSTITUTE(SUBSTITUTE(E$1,"standard",""),"|Float",""),ChapterTable!$1:$1,0),0),
      VLOOKUP($A2104-ChapterTable!$Q$11,ChapterTable!$1:$1048576,MATCH("최종"&amp;SUBSTITUTE(SUBSTITUTE(E$1,"standard",""),"|Float",""),ChapterTable!$1:$1,0),0)*ChapterTable!$Q$14
    ),
  OFFSET(E2104,-$B2104+IF($L2104,1,0),0)*
    (VLOOKUP(SUBSTITUTE(SUBSTITUTE(E$1,"standard",""),"|Float","")&amp;"인게임누적곱배수",ChapterTable!$S:$T,2,0)^C2104
    +VLOOKUP(SUBSTITUTE(SUBSTITUTE(E$1,"standard",""),"|Float","")&amp;"인게임누적합배수",ChapterTable!$S:$T,2,0)*C2104)
  )
  )
  )
)</f>
        <v>305258.567821312</v>
      </c>
      <c r="F2104" s="1">
        <f ca="1">IF(AND($A2104=0,$B2104=1),
    VLOOKUP(1,ChapterTable!$1:$1048576,MATCH("최종"&amp;SUBSTITUTE(SUBSTITUTE(F$1,"standard",""),"|Float",""),ChapterTable!$1:$1,0),0)*ChapterTable!$Q$17,
  IF(AND($A2104=0,$B2104=0),
    F2105,
  IF($B2104=0,
    VLOOKUP($A2104,ChapterTable!$1:$1048576,MATCH("최종"&amp;SUBSTITUTE(SUBSTITUTE(F$1,"standard",""),"|Float",""),ChapterTable!$1:$1,0),0),
  IF($B2104=1,
    IF($L2104=FALSE,
      VLOOKUP($A2104,ChapterTable!$1:$1048576,MATCH("최종"&amp;SUBSTITUTE(SUBSTITUTE(F$1,"standard",""),"|Float",""),ChapterTable!$1:$1,0),0),
      VLOOKUP($A2104-ChapterTable!$Q$11,ChapterTable!$1:$1048576,MATCH("최종"&amp;SUBSTITUTE(SUBSTITUTE(F$1,"standard",""),"|Float",""),ChapterTable!$1:$1,0),0)*ChapterTable!$Q$14
    ),
  OFFSET(F2104,-$B2104+IF($L2104,1,0),0)*
    (VLOOKUP(SUBSTITUTE(SUBSTITUTE(F$1,"standard",""),"|Float","")&amp;"인게임누적곱배수",ChapterTable!$S:$T,2,0)^D2104
    +VLOOKUP(SUBSTITUTE(SUBSTITUTE(F$1,"standard",""),"|Float","")&amp;"인게임누적합배수",ChapterTable!$S:$T,2,0)*D2104)
  )
  )
  )
)</f>
        <v>150744.97176361084</v>
      </c>
      <c r="G2104" t="s">
        <v>76</v>
      </c>
      <c r="J2104" t="str">
        <f>IF(ISBLANK(I2104),"",
IFERROR(VLOOKUP(I2104,[1]StringTable!$1:$1048576,MATCH([1]StringTable!$B$1,[1]StringTable!$1:$1,0),0),
IFERROR(VLOOKUP(I2104,[1]InApkStringTable!$1:$1048576,MATCH([1]InApkStringTable!$B$1,[1]InApkStringTable!$1:$1,0),0),
"스트링없음")))</f>
        <v/>
      </c>
      <c r="L2104" t="b">
        <v>1</v>
      </c>
      <c r="N2104" t="str">
        <f>IF(ISBLANK(M2104),"",IF(ISERROR(VLOOKUP(M2104,MapTable!$A:$A,1,0)),"맵없음",""))</f>
        <v/>
      </c>
      <c r="O2104">
        <f t="shared" si="129"/>
        <v>2</v>
      </c>
      <c r="Q2104">
        <f t="shared" si="130"/>
        <v>2</v>
      </c>
      <c r="R2104" t="b">
        <f t="shared" ca="1" si="131"/>
        <v>0</v>
      </c>
      <c r="T2104" t="b">
        <f t="shared" ca="1" si="132"/>
        <v>0</v>
      </c>
      <c r="X2104" t="str">
        <f>IF(ISBLANK(W2104),"",
IF(ISERROR(FIND(",",W2104)),
  IF(ISERROR(VLOOKUP(W2104,MapTable!$A:$A,1,0)),"맵없음",
  ""),
IF(ISERROR(FIND(",",W2104,FIND(",",W2104)+1)),
  IF(OR(ISERROR(VLOOKUP(LEFT(W2104,FIND(",",W2104)-1),MapTable!$A:$A,1,0)),ISERROR(VLOOKUP(TRIM(MID(W2104,FIND(",",W2104)+1,999)),MapTable!$A:$A,1,0))),"맵없음",
  ""),
IF(ISERROR(FIND(",",W2104,FIND(",",W2104,FIND(",",W2104)+1)+1)),
  IF(OR(ISERROR(VLOOKUP(LEFT(W2104,FIND(",",W2104)-1),MapTable!$A:$A,1,0)),ISERROR(VLOOKUP(TRIM(MID(W2104,FIND(",",W2104)+1,FIND(",",W2104,FIND(",",W2104)+1)-FIND(",",W2104)-1)),MapTable!$A:$A,1,0)),ISERROR(VLOOKUP(TRIM(MID(W2104,FIND(",",W2104,FIND(",",W2104)+1)+1,999)),MapTable!$A:$A,1,0))),"맵없음",
  ""),
IF(ISERROR(FIND(",",W2104,FIND(",",W2104,FIND(",",W2104,FIND(",",W2104)+1)+1)+1)),
  IF(OR(ISERROR(VLOOKUP(LEFT(W2104,FIND(",",W2104)-1),MapTable!$A:$A,1,0)),ISERROR(VLOOKUP(TRIM(MID(W2104,FIND(",",W2104)+1,FIND(",",W2104,FIND(",",W2104)+1)-FIND(",",W2104)-1)),MapTable!$A:$A,1,0)),ISERROR(VLOOKUP(TRIM(MID(W2104,FIND(",",W2104,FIND(",",W2104)+1)+1,FIND(",",W2104,FIND(",",W2104,FIND(",",W2104)+1)+1)-FIND(",",W2104,FIND(",",W2104)+1)-1)),MapTable!$A:$A,1,0)),ISERROR(VLOOKUP(TRIM(MID(W2104,FIND(",",W2104,FIND(",",W2104,FIND(",",W2104)+1)+1)+1,999)),MapTable!$A:$A,1,0))),"맵없음",
  ""),
)))))</f>
        <v/>
      </c>
      <c r="AC2104" t="str">
        <f>IF(ISBLANK(AB2104),"",IF(ISERROR(VLOOKUP(AB2104,[3]DropTable!$A:$A,1,0)),"드랍없음",""))</f>
        <v/>
      </c>
      <c r="AE2104" t="str">
        <f>IF(ISBLANK(AD2104),"",IF(ISERROR(VLOOKUP(AD2104,[3]DropTable!$A:$A,1,0)),"드랍없음",""))</f>
        <v/>
      </c>
      <c r="AG2104">
        <v>9.8000000000000007</v>
      </c>
      <c r="AH2104">
        <v>1</v>
      </c>
    </row>
    <row r="2105" spans="1:34" x14ac:dyDescent="0.3">
      <c r="A2105">
        <v>20</v>
      </c>
      <c r="B2105">
        <v>14</v>
      </c>
      <c r="C2105">
        <f>IF(OR($L2105=TRUE,$A2105=0,MOD($A2105,ChapterTable!$S$20)&lt;&gt;0),
MAX(0,INT(($B2105+ChapterTable!$Q$26+VLOOKUP(SUBSTITUTE(C$1,"성장단계","")&amp;"단계오프셋",ChapterTable!$S:$T,2,0))/ChapterTable!$Q$23)),
MAX(0,INT(($B2105+ChapterTable!$S$26+VLOOKUP(SUBSTITUTE(C$1,"성장단계","")&amp;"보스단계오프셋",ChapterTable!$S:$T,2,0))/ChapterTable!$S$23)))</f>
        <v>1</v>
      </c>
      <c r="D2105">
        <f>IF(OR($L2105=TRUE,$A2105=0,MOD($A2105,ChapterTable!$S$20)&lt;&gt;0),
MAX(0,INT(($B2105+ChapterTable!$Q$26+VLOOKUP(SUBSTITUTE(D$1,"성장단계","")&amp;"단계오프셋",ChapterTable!$S:$T,2,0))/ChapterTable!$Q$23)),
MAX(0,INT(($B2105+ChapterTable!$S$26+VLOOKUP(SUBSTITUTE(D$1,"성장단계","")&amp;"보스단계오프셋",ChapterTable!$S:$T,2,0))/ChapterTable!$S$23)))</f>
        <v>1</v>
      </c>
      <c r="E2105" s="1">
        <f ca="1">IF(AND($A2105=0,$B2105=1),
    VLOOKUP(1,ChapterTable!$1:$1048576,MATCH("최종"&amp;SUBSTITUTE(SUBSTITUTE(E$1,"standard",""),"|Float",""),ChapterTable!$1:$1,0),0)*ChapterTable!$Q$17,
  IF(AND($A2105=0,$B2105=0),
    E2106,
  IF($B2105=0,
    VLOOKUP($A2105,ChapterTable!$1:$1048576,MATCH("최종"&amp;SUBSTITUTE(SUBSTITUTE(E$1,"standard",""),"|Float",""),ChapterTable!$1:$1,0),0),
  IF($B2105=1,
    IF($L2105=FALSE,
      VLOOKUP($A2105,ChapterTable!$1:$1048576,MATCH("최종"&amp;SUBSTITUTE(SUBSTITUTE(E$1,"standard",""),"|Float",""),ChapterTable!$1:$1,0),0),
      VLOOKUP($A2105-ChapterTable!$Q$11,ChapterTable!$1:$1048576,MATCH("최종"&amp;SUBSTITUTE(SUBSTITUTE(E$1,"standard",""),"|Float",""),ChapterTable!$1:$1,0),0)*ChapterTable!$Q$14
    ),
  OFFSET(E2105,-$B2105+IF($L2105,1,0),0)*
    (VLOOKUP(SUBSTITUTE(SUBSTITUTE(E$1,"standard",""),"|Float","")&amp;"인게임누적곱배수",ChapterTable!$S:$T,2,0)^C2105
    +VLOOKUP(SUBSTITUTE(SUBSTITUTE(E$1,"standard",""),"|Float","")&amp;"인게임누적합배수",ChapterTable!$S:$T,2,0)*C2105)
  )
  )
  )
)</f>
        <v>305258.567821312</v>
      </c>
      <c r="F2105" s="1">
        <f ca="1">IF(AND($A2105=0,$B2105=1),
    VLOOKUP(1,ChapterTable!$1:$1048576,MATCH("최종"&amp;SUBSTITUTE(SUBSTITUTE(F$1,"standard",""),"|Float",""),ChapterTable!$1:$1,0),0)*ChapterTable!$Q$17,
  IF(AND($A2105=0,$B2105=0),
    F2106,
  IF($B2105=0,
    VLOOKUP($A2105,ChapterTable!$1:$1048576,MATCH("최종"&amp;SUBSTITUTE(SUBSTITUTE(F$1,"standard",""),"|Float",""),ChapterTable!$1:$1,0),0),
  IF($B2105=1,
    IF($L2105=FALSE,
      VLOOKUP($A2105,ChapterTable!$1:$1048576,MATCH("최종"&amp;SUBSTITUTE(SUBSTITUTE(F$1,"standard",""),"|Float",""),ChapterTable!$1:$1,0),0),
      VLOOKUP($A2105-ChapterTable!$Q$11,ChapterTable!$1:$1048576,MATCH("최종"&amp;SUBSTITUTE(SUBSTITUTE(F$1,"standard",""),"|Float",""),ChapterTable!$1:$1,0),0)*ChapterTable!$Q$14
    ),
  OFFSET(F2105,-$B2105+IF($L2105,1,0),0)*
    (VLOOKUP(SUBSTITUTE(SUBSTITUTE(F$1,"standard",""),"|Float","")&amp;"인게임누적곱배수",ChapterTable!$S:$T,2,0)^D2105
    +VLOOKUP(SUBSTITUTE(SUBSTITUTE(F$1,"standard",""),"|Float","")&amp;"인게임누적합배수",ChapterTable!$S:$T,2,0)*D2105)
  )
  )
  )
)</f>
        <v>150744.97176361084</v>
      </c>
      <c r="G2105" t="s">
        <v>76</v>
      </c>
      <c r="J2105" t="str">
        <f>IF(ISBLANK(I2105),"",
IFERROR(VLOOKUP(I2105,[1]StringTable!$1:$1048576,MATCH([1]StringTable!$B$1,[1]StringTable!$1:$1,0),0),
IFERROR(VLOOKUP(I2105,[1]InApkStringTable!$1:$1048576,MATCH([1]InApkStringTable!$B$1,[1]InApkStringTable!$1:$1,0),0),
"스트링없음")))</f>
        <v/>
      </c>
      <c r="L2105" t="b">
        <v>1</v>
      </c>
      <c r="N2105" t="str">
        <f>IF(ISBLANK(M2105),"",IF(ISERROR(VLOOKUP(M2105,MapTable!$A:$A,1,0)),"맵없음",""))</f>
        <v/>
      </c>
      <c r="O2105">
        <f t="shared" si="129"/>
        <v>2</v>
      </c>
      <c r="Q2105">
        <f t="shared" si="130"/>
        <v>2</v>
      </c>
      <c r="R2105" t="b">
        <f t="shared" ca="1" si="131"/>
        <v>0</v>
      </c>
      <c r="T2105" t="b">
        <f t="shared" ca="1" si="132"/>
        <v>0</v>
      </c>
      <c r="X2105" t="str">
        <f>IF(ISBLANK(W2105),"",
IF(ISERROR(FIND(",",W2105)),
  IF(ISERROR(VLOOKUP(W2105,MapTable!$A:$A,1,0)),"맵없음",
  ""),
IF(ISERROR(FIND(",",W2105,FIND(",",W2105)+1)),
  IF(OR(ISERROR(VLOOKUP(LEFT(W2105,FIND(",",W2105)-1),MapTable!$A:$A,1,0)),ISERROR(VLOOKUP(TRIM(MID(W2105,FIND(",",W2105)+1,999)),MapTable!$A:$A,1,0))),"맵없음",
  ""),
IF(ISERROR(FIND(",",W2105,FIND(",",W2105,FIND(",",W2105)+1)+1)),
  IF(OR(ISERROR(VLOOKUP(LEFT(W2105,FIND(",",W2105)-1),MapTable!$A:$A,1,0)),ISERROR(VLOOKUP(TRIM(MID(W2105,FIND(",",W2105)+1,FIND(",",W2105,FIND(",",W2105)+1)-FIND(",",W2105)-1)),MapTable!$A:$A,1,0)),ISERROR(VLOOKUP(TRIM(MID(W2105,FIND(",",W2105,FIND(",",W2105)+1)+1,999)),MapTable!$A:$A,1,0))),"맵없음",
  ""),
IF(ISERROR(FIND(",",W2105,FIND(",",W2105,FIND(",",W2105,FIND(",",W2105)+1)+1)+1)),
  IF(OR(ISERROR(VLOOKUP(LEFT(W2105,FIND(",",W2105)-1),MapTable!$A:$A,1,0)),ISERROR(VLOOKUP(TRIM(MID(W2105,FIND(",",W2105)+1,FIND(",",W2105,FIND(",",W2105)+1)-FIND(",",W2105)-1)),MapTable!$A:$A,1,0)),ISERROR(VLOOKUP(TRIM(MID(W2105,FIND(",",W2105,FIND(",",W2105)+1)+1,FIND(",",W2105,FIND(",",W2105,FIND(",",W2105)+1)+1)-FIND(",",W2105,FIND(",",W2105)+1)-1)),MapTable!$A:$A,1,0)),ISERROR(VLOOKUP(TRIM(MID(W2105,FIND(",",W2105,FIND(",",W2105,FIND(",",W2105)+1)+1)+1,999)),MapTable!$A:$A,1,0))),"맵없음",
  ""),
)))))</f>
        <v/>
      </c>
      <c r="AC2105" t="str">
        <f>IF(ISBLANK(AB2105),"",IF(ISERROR(VLOOKUP(AB2105,[3]DropTable!$A:$A,1,0)),"드랍없음",""))</f>
        <v/>
      </c>
      <c r="AE2105" t="str">
        <f>IF(ISBLANK(AD2105),"",IF(ISERROR(VLOOKUP(AD2105,[3]DropTable!$A:$A,1,0)),"드랍없음",""))</f>
        <v/>
      </c>
      <c r="AG2105">
        <v>9.8000000000000007</v>
      </c>
      <c r="AH2105">
        <v>1</v>
      </c>
    </row>
    <row r="2106" spans="1:34" x14ac:dyDescent="0.3">
      <c r="A2106">
        <v>20</v>
      </c>
      <c r="B2106">
        <v>15</v>
      </c>
      <c r="C2106">
        <f>IF(OR($L2106=TRUE,$A2106=0,MOD($A2106,ChapterTable!$S$20)&lt;&gt;0),
MAX(0,INT(($B2106+ChapterTable!$Q$26+VLOOKUP(SUBSTITUTE(C$1,"성장단계","")&amp;"단계오프셋",ChapterTable!$S:$T,2,0))/ChapterTable!$Q$23)),
MAX(0,INT(($B2106+ChapterTable!$S$26+VLOOKUP(SUBSTITUTE(C$1,"성장단계","")&amp;"보스단계오프셋",ChapterTable!$S:$T,2,0))/ChapterTable!$S$23)))</f>
        <v>1</v>
      </c>
      <c r="D2106">
        <f>IF(OR($L2106=TRUE,$A2106=0,MOD($A2106,ChapterTable!$S$20)&lt;&gt;0),
MAX(0,INT(($B2106+ChapterTable!$Q$26+VLOOKUP(SUBSTITUTE(D$1,"성장단계","")&amp;"단계오프셋",ChapterTable!$S:$T,2,0))/ChapterTable!$Q$23)),
MAX(0,INT(($B2106+ChapterTable!$S$26+VLOOKUP(SUBSTITUTE(D$1,"성장단계","")&amp;"보스단계오프셋",ChapterTable!$S:$T,2,0))/ChapterTable!$S$23)))</f>
        <v>1</v>
      </c>
      <c r="E2106" s="1">
        <f ca="1">IF(AND($A2106=0,$B2106=1),
    VLOOKUP(1,ChapterTable!$1:$1048576,MATCH("최종"&amp;SUBSTITUTE(SUBSTITUTE(E$1,"standard",""),"|Float",""),ChapterTable!$1:$1,0),0)*ChapterTable!$Q$17,
  IF(AND($A2106=0,$B2106=0),
    E2107,
  IF($B2106=0,
    VLOOKUP($A2106,ChapterTable!$1:$1048576,MATCH("최종"&amp;SUBSTITUTE(SUBSTITUTE(E$1,"standard",""),"|Float",""),ChapterTable!$1:$1,0),0),
  IF($B2106=1,
    IF($L2106=FALSE,
      VLOOKUP($A2106,ChapterTable!$1:$1048576,MATCH("최종"&amp;SUBSTITUTE(SUBSTITUTE(E$1,"standard",""),"|Float",""),ChapterTable!$1:$1,0),0),
      VLOOKUP($A2106-ChapterTable!$Q$11,ChapterTable!$1:$1048576,MATCH("최종"&amp;SUBSTITUTE(SUBSTITUTE(E$1,"standard",""),"|Float",""),ChapterTable!$1:$1,0),0)*ChapterTable!$Q$14
    ),
  OFFSET(E2106,-$B2106+IF($L2106,1,0),0)*
    (VLOOKUP(SUBSTITUTE(SUBSTITUTE(E$1,"standard",""),"|Float","")&amp;"인게임누적곱배수",ChapterTable!$S:$T,2,0)^C2106
    +VLOOKUP(SUBSTITUTE(SUBSTITUTE(E$1,"standard",""),"|Float","")&amp;"인게임누적합배수",ChapterTable!$S:$T,2,0)*C2106)
  )
  )
  )
)</f>
        <v>305258.567821312</v>
      </c>
      <c r="F2106" s="1">
        <f ca="1">IF(AND($A2106=0,$B2106=1),
    VLOOKUP(1,ChapterTable!$1:$1048576,MATCH("최종"&amp;SUBSTITUTE(SUBSTITUTE(F$1,"standard",""),"|Float",""),ChapterTable!$1:$1,0),0)*ChapterTable!$Q$17,
  IF(AND($A2106=0,$B2106=0),
    F2107,
  IF($B2106=0,
    VLOOKUP($A2106,ChapterTable!$1:$1048576,MATCH("최종"&amp;SUBSTITUTE(SUBSTITUTE(F$1,"standard",""),"|Float",""),ChapterTable!$1:$1,0),0),
  IF($B2106=1,
    IF($L2106=FALSE,
      VLOOKUP($A2106,ChapterTable!$1:$1048576,MATCH("최종"&amp;SUBSTITUTE(SUBSTITUTE(F$1,"standard",""),"|Float",""),ChapterTable!$1:$1,0),0),
      VLOOKUP($A2106-ChapterTable!$Q$11,ChapterTable!$1:$1048576,MATCH("최종"&amp;SUBSTITUTE(SUBSTITUTE(F$1,"standard",""),"|Float",""),ChapterTable!$1:$1,0),0)*ChapterTable!$Q$14
    ),
  OFFSET(F2106,-$B2106+IF($L2106,1,0),0)*
    (VLOOKUP(SUBSTITUTE(SUBSTITUTE(F$1,"standard",""),"|Float","")&amp;"인게임누적곱배수",ChapterTable!$S:$T,2,0)^D2106
    +VLOOKUP(SUBSTITUTE(SUBSTITUTE(F$1,"standard",""),"|Float","")&amp;"인게임누적합배수",ChapterTable!$S:$T,2,0)*D2106)
  )
  )
  )
)</f>
        <v>150744.97176361084</v>
      </c>
      <c r="G2106" t="s">
        <v>76</v>
      </c>
      <c r="J2106" t="str">
        <f>IF(ISBLANK(I2106),"",
IFERROR(VLOOKUP(I2106,[1]StringTable!$1:$1048576,MATCH([1]StringTable!$B$1,[1]StringTable!$1:$1,0),0),
IFERROR(VLOOKUP(I2106,[1]InApkStringTable!$1:$1048576,MATCH([1]InApkStringTable!$B$1,[1]InApkStringTable!$1:$1,0),0),
"스트링없음")))</f>
        <v/>
      </c>
      <c r="L2106" t="b">
        <v>1</v>
      </c>
      <c r="N2106" t="str">
        <f>IF(ISBLANK(M2106),"",IF(ISERROR(VLOOKUP(M2106,MapTable!$A:$A,1,0)),"맵없음",""))</f>
        <v/>
      </c>
      <c r="O2106">
        <f t="shared" si="129"/>
        <v>11</v>
      </c>
      <c r="Q2106">
        <f t="shared" si="130"/>
        <v>11</v>
      </c>
      <c r="R2106" t="b">
        <f t="shared" ca="1" si="131"/>
        <v>0</v>
      </c>
      <c r="T2106" t="b">
        <f t="shared" ca="1" si="132"/>
        <v>0</v>
      </c>
      <c r="X2106" t="str">
        <f>IF(ISBLANK(W2106),"",
IF(ISERROR(FIND(",",W2106)),
  IF(ISERROR(VLOOKUP(W2106,MapTable!$A:$A,1,0)),"맵없음",
  ""),
IF(ISERROR(FIND(",",W2106,FIND(",",W2106)+1)),
  IF(OR(ISERROR(VLOOKUP(LEFT(W2106,FIND(",",W2106)-1),MapTable!$A:$A,1,0)),ISERROR(VLOOKUP(TRIM(MID(W2106,FIND(",",W2106)+1,999)),MapTable!$A:$A,1,0))),"맵없음",
  ""),
IF(ISERROR(FIND(",",W2106,FIND(",",W2106,FIND(",",W2106)+1)+1)),
  IF(OR(ISERROR(VLOOKUP(LEFT(W2106,FIND(",",W2106)-1),MapTable!$A:$A,1,0)),ISERROR(VLOOKUP(TRIM(MID(W2106,FIND(",",W2106)+1,FIND(",",W2106,FIND(",",W2106)+1)-FIND(",",W2106)-1)),MapTable!$A:$A,1,0)),ISERROR(VLOOKUP(TRIM(MID(W2106,FIND(",",W2106,FIND(",",W2106)+1)+1,999)),MapTable!$A:$A,1,0))),"맵없음",
  ""),
IF(ISERROR(FIND(",",W2106,FIND(",",W2106,FIND(",",W2106,FIND(",",W2106)+1)+1)+1)),
  IF(OR(ISERROR(VLOOKUP(LEFT(W2106,FIND(",",W2106)-1),MapTable!$A:$A,1,0)),ISERROR(VLOOKUP(TRIM(MID(W2106,FIND(",",W2106)+1,FIND(",",W2106,FIND(",",W2106)+1)-FIND(",",W2106)-1)),MapTable!$A:$A,1,0)),ISERROR(VLOOKUP(TRIM(MID(W2106,FIND(",",W2106,FIND(",",W2106)+1)+1,FIND(",",W2106,FIND(",",W2106,FIND(",",W2106)+1)+1)-FIND(",",W2106,FIND(",",W2106)+1)-1)),MapTable!$A:$A,1,0)),ISERROR(VLOOKUP(TRIM(MID(W2106,FIND(",",W2106,FIND(",",W2106,FIND(",",W2106)+1)+1)+1,999)),MapTable!$A:$A,1,0))),"맵없음",
  ""),
)))))</f>
        <v/>
      </c>
      <c r="AC2106" t="str">
        <f>IF(ISBLANK(AB2106),"",IF(ISERROR(VLOOKUP(AB2106,[3]DropTable!$A:$A,1,0)),"드랍없음",""))</f>
        <v/>
      </c>
      <c r="AE2106" t="str">
        <f>IF(ISBLANK(AD2106),"",IF(ISERROR(VLOOKUP(AD2106,[3]DropTable!$A:$A,1,0)),"드랍없음",""))</f>
        <v/>
      </c>
      <c r="AG2106">
        <v>9.8000000000000007</v>
      </c>
      <c r="AH2106">
        <v>1</v>
      </c>
    </row>
    <row r="2107" spans="1:34" x14ac:dyDescent="0.3">
      <c r="A2107">
        <v>20</v>
      </c>
      <c r="B2107">
        <v>16</v>
      </c>
      <c r="C2107">
        <f>IF(OR($L2107=TRUE,$A2107=0,MOD($A2107,ChapterTable!$S$20)&lt;&gt;0),
MAX(0,INT(($B2107+ChapterTable!$Q$26+VLOOKUP(SUBSTITUTE(C$1,"성장단계","")&amp;"단계오프셋",ChapterTable!$S:$T,2,0))/ChapterTable!$Q$23)),
MAX(0,INT(($B2107+ChapterTable!$S$26+VLOOKUP(SUBSTITUTE(C$1,"성장단계","")&amp;"보스단계오프셋",ChapterTable!$S:$T,2,0))/ChapterTable!$S$23)))</f>
        <v>2</v>
      </c>
      <c r="D2107">
        <f>IF(OR($L2107=TRUE,$A2107=0,MOD($A2107,ChapterTable!$S$20)&lt;&gt;0),
MAX(0,INT(($B2107+ChapterTable!$Q$26+VLOOKUP(SUBSTITUTE(D$1,"성장단계","")&amp;"단계오프셋",ChapterTable!$S:$T,2,0))/ChapterTable!$Q$23)),
MAX(0,INT(($B2107+ChapterTable!$S$26+VLOOKUP(SUBSTITUTE(D$1,"성장단계","")&amp;"보스단계오프셋",ChapterTable!$S:$T,2,0))/ChapterTable!$S$23)))</f>
        <v>1</v>
      </c>
      <c r="E2107" s="1">
        <f ca="1">IF(AND($A2107=0,$B2107=1),
    VLOOKUP(1,ChapterTable!$1:$1048576,MATCH("최종"&amp;SUBSTITUTE(SUBSTITUTE(E$1,"standard",""),"|Float",""),ChapterTable!$1:$1,0),0)*ChapterTable!$Q$17,
  IF(AND($A2107=0,$B2107=0),
    E2108,
  IF($B2107=0,
    VLOOKUP($A2107,ChapterTable!$1:$1048576,MATCH("최종"&amp;SUBSTITUTE(SUBSTITUTE(E$1,"standard",""),"|Float",""),ChapterTable!$1:$1,0),0),
  IF($B2107=1,
    IF($L2107=FALSE,
      VLOOKUP($A2107,ChapterTable!$1:$1048576,MATCH("최종"&amp;SUBSTITUTE(SUBSTITUTE(E$1,"standard",""),"|Float",""),ChapterTable!$1:$1,0),0),
      VLOOKUP($A2107-ChapterTable!$Q$11,ChapterTable!$1:$1048576,MATCH("최종"&amp;SUBSTITUTE(SUBSTITUTE(E$1,"standard",""),"|Float",""),ChapterTable!$1:$1,0),0)*ChapterTable!$Q$14
    ),
  OFFSET(E2107,-$B2107+IF($L2107,1,0),0)*
    (VLOOKUP(SUBSTITUTE(SUBSTITUTE(E$1,"standard",""),"|Float","")&amp;"인게임누적곱배수",ChapterTable!$S:$T,2,0)^C2107
    +VLOOKUP(SUBSTITUTE(SUBSTITUTE(E$1,"standard",""),"|Float","")&amp;"인게임누적합배수",ChapterTable!$S:$T,2,0)*C2107)
  )
  )
  )
)</f>
        <v>384399.67799720762</v>
      </c>
      <c r="F2107" s="1">
        <f ca="1">IF(AND($A2107=0,$B2107=1),
    VLOOKUP(1,ChapterTable!$1:$1048576,MATCH("최종"&amp;SUBSTITUTE(SUBSTITUTE(F$1,"standard",""),"|Float",""),ChapterTable!$1:$1,0),0)*ChapterTable!$Q$17,
  IF(AND($A2107=0,$B2107=0),
    F2108,
  IF($B2107=0,
    VLOOKUP($A2107,ChapterTable!$1:$1048576,MATCH("최종"&amp;SUBSTITUTE(SUBSTITUTE(F$1,"standard",""),"|Float",""),ChapterTable!$1:$1,0),0),
  IF($B2107=1,
    IF($L2107=FALSE,
      VLOOKUP($A2107,ChapterTable!$1:$1048576,MATCH("최종"&amp;SUBSTITUTE(SUBSTITUTE(F$1,"standard",""),"|Float",""),ChapterTable!$1:$1,0),0),
      VLOOKUP($A2107-ChapterTable!$Q$11,ChapterTable!$1:$1048576,MATCH("최종"&amp;SUBSTITUTE(SUBSTITUTE(F$1,"standard",""),"|Float",""),ChapterTable!$1:$1,0),0)*ChapterTable!$Q$14
    ),
  OFFSET(F2107,-$B2107+IF($L2107,1,0),0)*
    (VLOOKUP(SUBSTITUTE(SUBSTITUTE(F$1,"standard",""),"|Float","")&amp;"인게임누적곱배수",ChapterTable!$S:$T,2,0)^D2107
    +VLOOKUP(SUBSTITUTE(SUBSTITUTE(F$1,"standard",""),"|Float","")&amp;"인게임누적합배수",ChapterTable!$S:$T,2,0)*D2107)
  )
  )
  )
)</f>
        <v>150744.97176361084</v>
      </c>
      <c r="G2107" t="s">
        <v>76</v>
      </c>
      <c r="J2107" t="str">
        <f>IF(ISBLANK(I2107),"",
IFERROR(VLOOKUP(I2107,[1]StringTable!$1:$1048576,MATCH([1]StringTable!$B$1,[1]StringTable!$1:$1,0),0),
IFERROR(VLOOKUP(I2107,[1]InApkStringTable!$1:$1048576,MATCH([1]InApkStringTable!$B$1,[1]InApkStringTable!$1:$1,0),0),
"스트링없음")))</f>
        <v/>
      </c>
      <c r="L2107" t="b">
        <v>1</v>
      </c>
      <c r="N2107" t="str">
        <f>IF(ISBLANK(M2107),"",IF(ISERROR(VLOOKUP(M2107,MapTable!$A:$A,1,0)),"맵없음",""))</f>
        <v/>
      </c>
      <c r="O2107">
        <f t="shared" si="129"/>
        <v>2</v>
      </c>
      <c r="Q2107">
        <f t="shared" si="130"/>
        <v>2</v>
      </c>
      <c r="R2107" t="b">
        <f t="shared" ca="1" si="131"/>
        <v>0</v>
      </c>
      <c r="T2107" t="b">
        <f t="shared" ca="1" si="132"/>
        <v>0</v>
      </c>
      <c r="X2107" t="str">
        <f>IF(ISBLANK(W2107),"",
IF(ISERROR(FIND(",",W2107)),
  IF(ISERROR(VLOOKUP(W2107,MapTable!$A:$A,1,0)),"맵없음",
  ""),
IF(ISERROR(FIND(",",W2107,FIND(",",W2107)+1)),
  IF(OR(ISERROR(VLOOKUP(LEFT(W2107,FIND(",",W2107)-1),MapTable!$A:$A,1,0)),ISERROR(VLOOKUP(TRIM(MID(W2107,FIND(",",W2107)+1,999)),MapTable!$A:$A,1,0))),"맵없음",
  ""),
IF(ISERROR(FIND(",",W2107,FIND(",",W2107,FIND(",",W2107)+1)+1)),
  IF(OR(ISERROR(VLOOKUP(LEFT(W2107,FIND(",",W2107)-1),MapTable!$A:$A,1,0)),ISERROR(VLOOKUP(TRIM(MID(W2107,FIND(",",W2107)+1,FIND(",",W2107,FIND(",",W2107)+1)-FIND(",",W2107)-1)),MapTable!$A:$A,1,0)),ISERROR(VLOOKUP(TRIM(MID(W2107,FIND(",",W2107,FIND(",",W2107)+1)+1,999)),MapTable!$A:$A,1,0))),"맵없음",
  ""),
IF(ISERROR(FIND(",",W2107,FIND(",",W2107,FIND(",",W2107,FIND(",",W2107)+1)+1)+1)),
  IF(OR(ISERROR(VLOOKUP(LEFT(W2107,FIND(",",W2107)-1),MapTable!$A:$A,1,0)),ISERROR(VLOOKUP(TRIM(MID(W2107,FIND(",",W2107)+1,FIND(",",W2107,FIND(",",W2107)+1)-FIND(",",W2107)-1)),MapTable!$A:$A,1,0)),ISERROR(VLOOKUP(TRIM(MID(W2107,FIND(",",W2107,FIND(",",W2107)+1)+1,FIND(",",W2107,FIND(",",W2107,FIND(",",W2107)+1)+1)-FIND(",",W2107,FIND(",",W2107)+1)-1)),MapTable!$A:$A,1,0)),ISERROR(VLOOKUP(TRIM(MID(W2107,FIND(",",W2107,FIND(",",W2107,FIND(",",W2107)+1)+1)+1,999)),MapTable!$A:$A,1,0))),"맵없음",
  ""),
)))))</f>
        <v/>
      </c>
      <c r="AC2107" t="str">
        <f>IF(ISBLANK(AB2107),"",IF(ISERROR(VLOOKUP(AB2107,[3]DropTable!$A:$A,1,0)),"드랍없음",""))</f>
        <v/>
      </c>
      <c r="AE2107" t="str">
        <f>IF(ISBLANK(AD2107),"",IF(ISERROR(VLOOKUP(AD2107,[3]DropTable!$A:$A,1,0)),"드랍없음",""))</f>
        <v/>
      </c>
      <c r="AG2107">
        <v>9.8000000000000007</v>
      </c>
      <c r="AH2107">
        <v>1</v>
      </c>
    </row>
    <row r="2108" spans="1:34" x14ac:dyDescent="0.3">
      <c r="A2108">
        <v>20</v>
      </c>
      <c r="B2108">
        <v>17</v>
      </c>
      <c r="C2108">
        <f>IF(OR($L2108=TRUE,$A2108=0,MOD($A2108,ChapterTable!$S$20)&lt;&gt;0),
MAX(0,INT(($B2108+ChapterTable!$Q$26+VLOOKUP(SUBSTITUTE(C$1,"성장단계","")&amp;"단계오프셋",ChapterTable!$S:$T,2,0))/ChapterTable!$Q$23)),
MAX(0,INT(($B2108+ChapterTable!$S$26+VLOOKUP(SUBSTITUTE(C$1,"성장단계","")&amp;"보스단계오프셋",ChapterTable!$S:$T,2,0))/ChapterTable!$S$23)))</f>
        <v>2</v>
      </c>
      <c r="D2108">
        <f>IF(OR($L2108=TRUE,$A2108=0,MOD($A2108,ChapterTable!$S$20)&lt;&gt;0),
MAX(0,INT(($B2108+ChapterTable!$Q$26+VLOOKUP(SUBSTITUTE(D$1,"성장단계","")&amp;"단계오프셋",ChapterTable!$S:$T,2,0))/ChapterTable!$Q$23)),
MAX(0,INT(($B2108+ChapterTable!$S$26+VLOOKUP(SUBSTITUTE(D$1,"성장단계","")&amp;"보스단계오프셋",ChapterTable!$S:$T,2,0))/ChapterTable!$S$23)))</f>
        <v>1</v>
      </c>
      <c r="E2108" s="1">
        <f ca="1">IF(AND($A2108=0,$B2108=1),
    VLOOKUP(1,ChapterTable!$1:$1048576,MATCH("최종"&amp;SUBSTITUTE(SUBSTITUTE(E$1,"standard",""),"|Float",""),ChapterTable!$1:$1,0),0)*ChapterTable!$Q$17,
  IF(AND($A2108=0,$B2108=0),
    E2109,
  IF($B2108=0,
    VLOOKUP($A2108,ChapterTable!$1:$1048576,MATCH("최종"&amp;SUBSTITUTE(SUBSTITUTE(E$1,"standard",""),"|Float",""),ChapterTable!$1:$1,0),0),
  IF($B2108=1,
    IF($L2108=FALSE,
      VLOOKUP($A2108,ChapterTable!$1:$1048576,MATCH("최종"&amp;SUBSTITUTE(SUBSTITUTE(E$1,"standard",""),"|Float",""),ChapterTable!$1:$1,0),0),
      VLOOKUP($A2108-ChapterTable!$Q$11,ChapterTable!$1:$1048576,MATCH("최종"&amp;SUBSTITUTE(SUBSTITUTE(E$1,"standard",""),"|Float",""),ChapterTable!$1:$1,0),0)*ChapterTable!$Q$14
    ),
  OFFSET(E2108,-$B2108+IF($L2108,1,0),0)*
    (VLOOKUP(SUBSTITUTE(SUBSTITUTE(E$1,"standard",""),"|Float","")&amp;"인게임누적곱배수",ChapterTable!$S:$T,2,0)^C2108
    +VLOOKUP(SUBSTITUTE(SUBSTITUTE(E$1,"standard",""),"|Float","")&amp;"인게임누적합배수",ChapterTable!$S:$T,2,0)*C2108)
  )
  )
  )
)</f>
        <v>384399.67799720762</v>
      </c>
      <c r="F2108" s="1">
        <f ca="1">IF(AND($A2108=0,$B2108=1),
    VLOOKUP(1,ChapterTable!$1:$1048576,MATCH("최종"&amp;SUBSTITUTE(SUBSTITUTE(F$1,"standard",""),"|Float",""),ChapterTable!$1:$1,0),0)*ChapterTable!$Q$17,
  IF(AND($A2108=0,$B2108=0),
    F2109,
  IF($B2108=0,
    VLOOKUP($A2108,ChapterTable!$1:$1048576,MATCH("최종"&amp;SUBSTITUTE(SUBSTITUTE(F$1,"standard",""),"|Float",""),ChapterTable!$1:$1,0),0),
  IF($B2108=1,
    IF($L2108=FALSE,
      VLOOKUP($A2108,ChapterTable!$1:$1048576,MATCH("최종"&amp;SUBSTITUTE(SUBSTITUTE(F$1,"standard",""),"|Float",""),ChapterTable!$1:$1,0),0),
      VLOOKUP($A2108-ChapterTable!$Q$11,ChapterTable!$1:$1048576,MATCH("최종"&amp;SUBSTITUTE(SUBSTITUTE(F$1,"standard",""),"|Float",""),ChapterTable!$1:$1,0),0)*ChapterTable!$Q$14
    ),
  OFFSET(F2108,-$B2108+IF($L2108,1,0),0)*
    (VLOOKUP(SUBSTITUTE(SUBSTITUTE(F$1,"standard",""),"|Float","")&amp;"인게임누적곱배수",ChapterTable!$S:$T,2,0)^D2108
    +VLOOKUP(SUBSTITUTE(SUBSTITUTE(F$1,"standard",""),"|Float","")&amp;"인게임누적합배수",ChapterTable!$S:$T,2,0)*D2108)
  )
  )
  )
)</f>
        <v>150744.97176361084</v>
      </c>
      <c r="G2108" t="s">
        <v>76</v>
      </c>
      <c r="J2108" t="str">
        <f>IF(ISBLANK(I2108),"",
IFERROR(VLOOKUP(I2108,[1]StringTable!$1:$1048576,MATCH([1]StringTable!$B$1,[1]StringTable!$1:$1,0),0),
IFERROR(VLOOKUP(I2108,[1]InApkStringTable!$1:$1048576,MATCH([1]InApkStringTable!$B$1,[1]InApkStringTable!$1:$1,0),0),
"스트링없음")))</f>
        <v/>
      </c>
      <c r="L2108" t="b">
        <v>1</v>
      </c>
      <c r="N2108" t="str">
        <f>IF(ISBLANK(M2108),"",IF(ISERROR(VLOOKUP(M2108,MapTable!$A:$A,1,0)),"맵없음",""))</f>
        <v/>
      </c>
      <c r="O2108">
        <f t="shared" si="129"/>
        <v>2</v>
      </c>
      <c r="Q2108">
        <f t="shared" si="130"/>
        <v>2</v>
      </c>
      <c r="R2108" t="b">
        <f t="shared" ca="1" si="131"/>
        <v>0</v>
      </c>
      <c r="T2108" t="b">
        <f t="shared" ca="1" si="132"/>
        <v>0</v>
      </c>
      <c r="X2108" t="str">
        <f>IF(ISBLANK(W2108),"",
IF(ISERROR(FIND(",",W2108)),
  IF(ISERROR(VLOOKUP(W2108,MapTable!$A:$A,1,0)),"맵없음",
  ""),
IF(ISERROR(FIND(",",W2108,FIND(",",W2108)+1)),
  IF(OR(ISERROR(VLOOKUP(LEFT(W2108,FIND(",",W2108)-1),MapTable!$A:$A,1,0)),ISERROR(VLOOKUP(TRIM(MID(W2108,FIND(",",W2108)+1,999)),MapTable!$A:$A,1,0))),"맵없음",
  ""),
IF(ISERROR(FIND(",",W2108,FIND(",",W2108,FIND(",",W2108)+1)+1)),
  IF(OR(ISERROR(VLOOKUP(LEFT(W2108,FIND(",",W2108)-1),MapTable!$A:$A,1,0)),ISERROR(VLOOKUP(TRIM(MID(W2108,FIND(",",W2108)+1,FIND(",",W2108,FIND(",",W2108)+1)-FIND(",",W2108)-1)),MapTable!$A:$A,1,0)),ISERROR(VLOOKUP(TRIM(MID(W2108,FIND(",",W2108,FIND(",",W2108)+1)+1,999)),MapTable!$A:$A,1,0))),"맵없음",
  ""),
IF(ISERROR(FIND(",",W2108,FIND(",",W2108,FIND(",",W2108,FIND(",",W2108)+1)+1)+1)),
  IF(OR(ISERROR(VLOOKUP(LEFT(W2108,FIND(",",W2108)-1),MapTable!$A:$A,1,0)),ISERROR(VLOOKUP(TRIM(MID(W2108,FIND(",",W2108)+1,FIND(",",W2108,FIND(",",W2108)+1)-FIND(",",W2108)-1)),MapTable!$A:$A,1,0)),ISERROR(VLOOKUP(TRIM(MID(W2108,FIND(",",W2108,FIND(",",W2108)+1)+1,FIND(",",W2108,FIND(",",W2108,FIND(",",W2108)+1)+1)-FIND(",",W2108,FIND(",",W2108)+1)-1)),MapTable!$A:$A,1,0)),ISERROR(VLOOKUP(TRIM(MID(W2108,FIND(",",W2108,FIND(",",W2108,FIND(",",W2108)+1)+1)+1,999)),MapTable!$A:$A,1,0))),"맵없음",
  ""),
)))))</f>
        <v/>
      </c>
      <c r="AC2108" t="str">
        <f>IF(ISBLANK(AB2108),"",IF(ISERROR(VLOOKUP(AB2108,[3]DropTable!$A:$A,1,0)),"드랍없음",""))</f>
        <v/>
      </c>
      <c r="AE2108" t="str">
        <f>IF(ISBLANK(AD2108),"",IF(ISERROR(VLOOKUP(AD2108,[3]DropTable!$A:$A,1,0)),"드랍없음",""))</f>
        <v/>
      </c>
      <c r="AG2108">
        <v>9.8000000000000007</v>
      </c>
      <c r="AH2108">
        <v>1</v>
      </c>
    </row>
    <row r="2109" spans="1:34" x14ac:dyDescent="0.3">
      <c r="A2109">
        <v>20</v>
      </c>
      <c r="B2109">
        <v>18</v>
      </c>
      <c r="C2109">
        <f>IF(OR($L2109=TRUE,$A2109=0,MOD($A2109,ChapterTable!$S$20)&lt;&gt;0),
MAX(0,INT(($B2109+ChapterTable!$Q$26+VLOOKUP(SUBSTITUTE(C$1,"성장단계","")&amp;"단계오프셋",ChapterTable!$S:$T,2,0))/ChapterTable!$Q$23)),
MAX(0,INT(($B2109+ChapterTable!$S$26+VLOOKUP(SUBSTITUTE(C$1,"성장단계","")&amp;"보스단계오프셋",ChapterTable!$S:$T,2,0))/ChapterTable!$S$23)))</f>
        <v>2</v>
      </c>
      <c r="D2109">
        <f>IF(OR($L2109=TRUE,$A2109=0,MOD($A2109,ChapterTable!$S$20)&lt;&gt;0),
MAX(0,INT(($B2109+ChapterTable!$Q$26+VLOOKUP(SUBSTITUTE(D$1,"성장단계","")&amp;"단계오프셋",ChapterTable!$S:$T,2,0))/ChapterTable!$Q$23)),
MAX(0,INT(($B2109+ChapterTable!$S$26+VLOOKUP(SUBSTITUTE(D$1,"성장단계","")&amp;"보스단계오프셋",ChapterTable!$S:$T,2,0))/ChapterTable!$S$23)))</f>
        <v>1</v>
      </c>
      <c r="E2109" s="1">
        <f ca="1">IF(AND($A2109=0,$B2109=1),
    VLOOKUP(1,ChapterTable!$1:$1048576,MATCH("최종"&amp;SUBSTITUTE(SUBSTITUTE(E$1,"standard",""),"|Float",""),ChapterTable!$1:$1,0),0)*ChapterTable!$Q$17,
  IF(AND($A2109=0,$B2109=0),
    E2110,
  IF($B2109=0,
    VLOOKUP($A2109,ChapterTable!$1:$1048576,MATCH("최종"&amp;SUBSTITUTE(SUBSTITUTE(E$1,"standard",""),"|Float",""),ChapterTable!$1:$1,0),0),
  IF($B2109=1,
    IF($L2109=FALSE,
      VLOOKUP($A2109,ChapterTable!$1:$1048576,MATCH("최종"&amp;SUBSTITUTE(SUBSTITUTE(E$1,"standard",""),"|Float",""),ChapterTable!$1:$1,0),0),
      VLOOKUP($A2109-ChapterTable!$Q$11,ChapterTable!$1:$1048576,MATCH("최종"&amp;SUBSTITUTE(SUBSTITUTE(E$1,"standard",""),"|Float",""),ChapterTable!$1:$1,0),0)*ChapterTable!$Q$14
    ),
  OFFSET(E2109,-$B2109+IF($L2109,1,0),0)*
    (VLOOKUP(SUBSTITUTE(SUBSTITUTE(E$1,"standard",""),"|Float","")&amp;"인게임누적곱배수",ChapterTable!$S:$T,2,0)^C2109
    +VLOOKUP(SUBSTITUTE(SUBSTITUTE(E$1,"standard",""),"|Float","")&amp;"인게임누적합배수",ChapterTable!$S:$T,2,0)*C2109)
  )
  )
  )
)</f>
        <v>384399.67799720762</v>
      </c>
      <c r="F2109" s="1">
        <f ca="1">IF(AND($A2109=0,$B2109=1),
    VLOOKUP(1,ChapterTable!$1:$1048576,MATCH("최종"&amp;SUBSTITUTE(SUBSTITUTE(F$1,"standard",""),"|Float",""),ChapterTable!$1:$1,0),0)*ChapterTable!$Q$17,
  IF(AND($A2109=0,$B2109=0),
    F2110,
  IF($B2109=0,
    VLOOKUP($A2109,ChapterTable!$1:$1048576,MATCH("최종"&amp;SUBSTITUTE(SUBSTITUTE(F$1,"standard",""),"|Float",""),ChapterTable!$1:$1,0),0),
  IF($B2109=1,
    IF($L2109=FALSE,
      VLOOKUP($A2109,ChapterTable!$1:$1048576,MATCH("최종"&amp;SUBSTITUTE(SUBSTITUTE(F$1,"standard",""),"|Float",""),ChapterTable!$1:$1,0),0),
      VLOOKUP($A2109-ChapterTable!$Q$11,ChapterTable!$1:$1048576,MATCH("최종"&amp;SUBSTITUTE(SUBSTITUTE(F$1,"standard",""),"|Float",""),ChapterTable!$1:$1,0),0)*ChapterTable!$Q$14
    ),
  OFFSET(F2109,-$B2109+IF($L2109,1,0),0)*
    (VLOOKUP(SUBSTITUTE(SUBSTITUTE(F$1,"standard",""),"|Float","")&amp;"인게임누적곱배수",ChapterTable!$S:$T,2,0)^D2109
    +VLOOKUP(SUBSTITUTE(SUBSTITUTE(F$1,"standard",""),"|Float","")&amp;"인게임누적합배수",ChapterTable!$S:$T,2,0)*D2109)
  )
  )
  )
)</f>
        <v>150744.97176361084</v>
      </c>
      <c r="G2109" t="s">
        <v>76</v>
      </c>
      <c r="J2109" t="str">
        <f>IF(ISBLANK(I2109),"",
IFERROR(VLOOKUP(I2109,[1]StringTable!$1:$1048576,MATCH([1]StringTable!$B$1,[1]StringTable!$1:$1,0),0),
IFERROR(VLOOKUP(I2109,[1]InApkStringTable!$1:$1048576,MATCH([1]InApkStringTable!$B$1,[1]InApkStringTable!$1:$1,0),0),
"스트링없음")))</f>
        <v/>
      </c>
      <c r="L2109" t="b">
        <v>1</v>
      </c>
      <c r="N2109" t="str">
        <f>IF(ISBLANK(M2109),"",IF(ISERROR(VLOOKUP(M2109,MapTable!$A:$A,1,0)),"맵없음",""))</f>
        <v/>
      </c>
      <c r="O2109">
        <f t="shared" si="129"/>
        <v>2</v>
      </c>
      <c r="Q2109">
        <f t="shared" si="130"/>
        <v>2</v>
      </c>
      <c r="R2109" t="b">
        <f t="shared" ca="1" si="131"/>
        <v>0</v>
      </c>
      <c r="T2109" t="b">
        <f t="shared" ca="1" si="132"/>
        <v>0</v>
      </c>
      <c r="X2109" t="str">
        <f>IF(ISBLANK(W2109),"",
IF(ISERROR(FIND(",",W2109)),
  IF(ISERROR(VLOOKUP(W2109,MapTable!$A:$A,1,0)),"맵없음",
  ""),
IF(ISERROR(FIND(",",W2109,FIND(",",W2109)+1)),
  IF(OR(ISERROR(VLOOKUP(LEFT(W2109,FIND(",",W2109)-1),MapTable!$A:$A,1,0)),ISERROR(VLOOKUP(TRIM(MID(W2109,FIND(",",W2109)+1,999)),MapTable!$A:$A,1,0))),"맵없음",
  ""),
IF(ISERROR(FIND(",",W2109,FIND(",",W2109,FIND(",",W2109)+1)+1)),
  IF(OR(ISERROR(VLOOKUP(LEFT(W2109,FIND(",",W2109)-1),MapTable!$A:$A,1,0)),ISERROR(VLOOKUP(TRIM(MID(W2109,FIND(",",W2109)+1,FIND(",",W2109,FIND(",",W2109)+1)-FIND(",",W2109)-1)),MapTable!$A:$A,1,0)),ISERROR(VLOOKUP(TRIM(MID(W2109,FIND(",",W2109,FIND(",",W2109)+1)+1,999)),MapTable!$A:$A,1,0))),"맵없음",
  ""),
IF(ISERROR(FIND(",",W2109,FIND(",",W2109,FIND(",",W2109,FIND(",",W2109)+1)+1)+1)),
  IF(OR(ISERROR(VLOOKUP(LEFT(W2109,FIND(",",W2109)-1),MapTable!$A:$A,1,0)),ISERROR(VLOOKUP(TRIM(MID(W2109,FIND(",",W2109)+1,FIND(",",W2109,FIND(",",W2109)+1)-FIND(",",W2109)-1)),MapTable!$A:$A,1,0)),ISERROR(VLOOKUP(TRIM(MID(W2109,FIND(",",W2109,FIND(",",W2109)+1)+1,FIND(",",W2109,FIND(",",W2109,FIND(",",W2109)+1)+1)-FIND(",",W2109,FIND(",",W2109)+1)-1)),MapTable!$A:$A,1,0)),ISERROR(VLOOKUP(TRIM(MID(W2109,FIND(",",W2109,FIND(",",W2109,FIND(",",W2109)+1)+1)+1,999)),MapTable!$A:$A,1,0))),"맵없음",
  ""),
)))))</f>
        <v/>
      </c>
      <c r="AC2109" t="str">
        <f>IF(ISBLANK(AB2109),"",IF(ISERROR(VLOOKUP(AB2109,[3]DropTable!$A:$A,1,0)),"드랍없음",""))</f>
        <v/>
      </c>
      <c r="AE2109" t="str">
        <f>IF(ISBLANK(AD2109),"",IF(ISERROR(VLOOKUP(AD2109,[3]DropTable!$A:$A,1,0)),"드랍없음",""))</f>
        <v/>
      </c>
      <c r="AG2109">
        <v>9.8000000000000007</v>
      </c>
      <c r="AH2109">
        <v>1</v>
      </c>
    </row>
    <row r="2110" spans="1:34" x14ac:dyDescent="0.3">
      <c r="A2110">
        <v>20</v>
      </c>
      <c r="B2110">
        <v>19</v>
      </c>
      <c r="C2110">
        <f>IF(OR($L2110=TRUE,$A2110=0,MOD($A2110,ChapterTable!$S$20)&lt;&gt;0),
MAX(0,INT(($B2110+ChapterTable!$Q$26+VLOOKUP(SUBSTITUTE(C$1,"성장단계","")&amp;"단계오프셋",ChapterTable!$S:$T,2,0))/ChapterTable!$Q$23)),
MAX(0,INT(($B2110+ChapterTable!$S$26+VLOOKUP(SUBSTITUTE(C$1,"성장단계","")&amp;"보스단계오프셋",ChapterTable!$S:$T,2,0))/ChapterTable!$S$23)))</f>
        <v>2</v>
      </c>
      <c r="D2110">
        <f>IF(OR($L2110=TRUE,$A2110=0,MOD($A2110,ChapterTable!$S$20)&lt;&gt;0),
MAX(0,INT(($B2110+ChapterTable!$Q$26+VLOOKUP(SUBSTITUTE(D$1,"성장단계","")&amp;"단계오프셋",ChapterTable!$S:$T,2,0))/ChapterTable!$Q$23)),
MAX(0,INT(($B2110+ChapterTable!$S$26+VLOOKUP(SUBSTITUTE(D$1,"성장단계","")&amp;"보스단계오프셋",ChapterTable!$S:$T,2,0))/ChapterTable!$S$23)))</f>
        <v>1</v>
      </c>
      <c r="E2110" s="1">
        <f ca="1">IF(AND($A2110=0,$B2110=1),
    VLOOKUP(1,ChapterTable!$1:$1048576,MATCH("최종"&amp;SUBSTITUTE(SUBSTITUTE(E$1,"standard",""),"|Float",""),ChapterTable!$1:$1,0),0)*ChapterTable!$Q$17,
  IF(AND($A2110=0,$B2110=0),
    E2111,
  IF($B2110=0,
    VLOOKUP($A2110,ChapterTable!$1:$1048576,MATCH("최종"&amp;SUBSTITUTE(SUBSTITUTE(E$1,"standard",""),"|Float",""),ChapterTable!$1:$1,0),0),
  IF($B2110=1,
    IF($L2110=FALSE,
      VLOOKUP($A2110,ChapterTable!$1:$1048576,MATCH("최종"&amp;SUBSTITUTE(SUBSTITUTE(E$1,"standard",""),"|Float",""),ChapterTable!$1:$1,0),0),
      VLOOKUP($A2110-ChapterTable!$Q$11,ChapterTable!$1:$1048576,MATCH("최종"&amp;SUBSTITUTE(SUBSTITUTE(E$1,"standard",""),"|Float",""),ChapterTable!$1:$1,0),0)*ChapterTable!$Q$14
    ),
  OFFSET(E2110,-$B2110+IF($L2110,1,0),0)*
    (VLOOKUP(SUBSTITUTE(SUBSTITUTE(E$1,"standard",""),"|Float","")&amp;"인게임누적곱배수",ChapterTable!$S:$T,2,0)^C2110
    +VLOOKUP(SUBSTITUTE(SUBSTITUTE(E$1,"standard",""),"|Float","")&amp;"인게임누적합배수",ChapterTable!$S:$T,2,0)*C2110)
  )
  )
  )
)</f>
        <v>384399.67799720762</v>
      </c>
      <c r="F2110" s="1">
        <f ca="1">IF(AND($A2110=0,$B2110=1),
    VLOOKUP(1,ChapterTable!$1:$1048576,MATCH("최종"&amp;SUBSTITUTE(SUBSTITUTE(F$1,"standard",""),"|Float",""),ChapterTable!$1:$1,0),0)*ChapterTable!$Q$17,
  IF(AND($A2110=0,$B2110=0),
    F2111,
  IF($B2110=0,
    VLOOKUP($A2110,ChapterTable!$1:$1048576,MATCH("최종"&amp;SUBSTITUTE(SUBSTITUTE(F$1,"standard",""),"|Float",""),ChapterTable!$1:$1,0),0),
  IF($B2110=1,
    IF($L2110=FALSE,
      VLOOKUP($A2110,ChapterTable!$1:$1048576,MATCH("최종"&amp;SUBSTITUTE(SUBSTITUTE(F$1,"standard",""),"|Float",""),ChapterTable!$1:$1,0),0),
      VLOOKUP($A2110-ChapterTable!$Q$11,ChapterTable!$1:$1048576,MATCH("최종"&amp;SUBSTITUTE(SUBSTITUTE(F$1,"standard",""),"|Float",""),ChapterTable!$1:$1,0),0)*ChapterTable!$Q$14
    ),
  OFFSET(F2110,-$B2110+IF($L2110,1,0),0)*
    (VLOOKUP(SUBSTITUTE(SUBSTITUTE(F$1,"standard",""),"|Float","")&amp;"인게임누적곱배수",ChapterTable!$S:$T,2,0)^D2110
    +VLOOKUP(SUBSTITUTE(SUBSTITUTE(F$1,"standard",""),"|Float","")&amp;"인게임누적합배수",ChapterTable!$S:$T,2,0)*D2110)
  )
  )
  )
)</f>
        <v>150744.97176361084</v>
      </c>
      <c r="G2110" t="s">
        <v>76</v>
      </c>
      <c r="J2110" t="str">
        <f>IF(ISBLANK(I2110),"",
IFERROR(VLOOKUP(I2110,[1]StringTable!$1:$1048576,MATCH([1]StringTable!$B$1,[1]StringTable!$1:$1,0),0),
IFERROR(VLOOKUP(I2110,[1]InApkStringTable!$1:$1048576,MATCH([1]InApkStringTable!$B$1,[1]InApkStringTable!$1:$1,0),0),
"스트링없음")))</f>
        <v/>
      </c>
      <c r="L2110" t="b">
        <v>1</v>
      </c>
      <c r="N2110" t="str">
        <f>IF(ISBLANK(M2110),"",IF(ISERROR(VLOOKUP(M2110,MapTable!$A:$A,1,0)),"맵없음",""))</f>
        <v/>
      </c>
      <c r="O2110">
        <f t="shared" si="129"/>
        <v>92</v>
      </c>
      <c r="Q2110">
        <f t="shared" si="130"/>
        <v>92</v>
      </c>
      <c r="R2110" t="b">
        <f t="shared" ca="1" si="131"/>
        <v>1</v>
      </c>
      <c r="T2110" t="b">
        <f t="shared" ca="1" si="132"/>
        <v>1</v>
      </c>
      <c r="X2110" t="str">
        <f>IF(ISBLANK(W2110),"",
IF(ISERROR(FIND(",",W2110)),
  IF(ISERROR(VLOOKUP(W2110,MapTable!$A:$A,1,0)),"맵없음",
  ""),
IF(ISERROR(FIND(",",W2110,FIND(",",W2110)+1)),
  IF(OR(ISERROR(VLOOKUP(LEFT(W2110,FIND(",",W2110)-1),MapTable!$A:$A,1,0)),ISERROR(VLOOKUP(TRIM(MID(W2110,FIND(",",W2110)+1,999)),MapTable!$A:$A,1,0))),"맵없음",
  ""),
IF(ISERROR(FIND(",",W2110,FIND(",",W2110,FIND(",",W2110)+1)+1)),
  IF(OR(ISERROR(VLOOKUP(LEFT(W2110,FIND(",",W2110)-1),MapTable!$A:$A,1,0)),ISERROR(VLOOKUP(TRIM(MID(W2110,FIND(",",W2110)+1,FIND(",",W2110,FIND(",",W2110)+1)-FIND(",",W2110)-1)),MapTable!$A:$A,1,0)),ISERROR(VLOOKUP(TRIM(MID(W2110,FIND(",",W2110,FIND(",",W2110)+1)+1,999)),MapTable!$A:$A,1,0))),"맵없음",
  ""),
IF(ISERROR(FIND(",",W2110,FIND(",",W2110,FIND(",",W2110,FIND(",",W2110)+1)+1)+1)),
  IF(OR(ISERROR(VLOOKUP(LEFT(W2110,FIND(",",W2110)-1),MapTable!$A:$A,1,0)),ISERROR(VLOOKUP(TRIM(MID(W2110,FIND(",",W2110)+1,FIND(",",W2110,FIND(",",W2110)+1)-FIND(",",W2110)-1)),MapTable!$A:$A,1,0)),ISERROR(VLOOKUP(TRIM(MID(W2110,FIND(",",W2110,FIND(",",W2110)+1)+1,FIND(",",W2110,FIND(",",W2110,FIND(",",W2110)+1)+1)-FIND(",",W2110,FIND(",",W2110)+1)-1)),MapTable!$A:$A,1,0)),ISERROR(VLOOKUP(TRIM(MID(W2110,FIND(",",W2110,FIND(",",W2110,FIND(",",W2110)+1)+1)+1,999)),MapTable!$A:$A,1,0))),"맵없음",
  ""),
)))))</f>
        <v/>
      </c>
      <c r="AC2110" t="str">
        <f>IF(ISBLANK(AB2110),"",IF(ISERROR(VLOOKUP(AB2110,[3]DropTable!$A:$A,1,0)),"드랍없음",""))</f>
        <v/>
      </c>
      <c r="AE2110" t="str">
        <f>IF(ISBLANK(AD2110),"",IF(ISERROR(VLOOKUP(AD2110,[3]DropTable!$A:$A,1,0)),"드랍없음",""))</f>
        <v/>
      </c>
      <c r="AG2110">
        <v>9.8000000000000007</v>
      </c>
      <c r="AH2110">
        <v>1</v>
      </c>
    </row>
    <row r="2111" spans="1:34" x14ac:dyDescent="0.3">
      <c r="A2111">
        <v>20</v>
      </c>
      <c r="B2111">
        <v>20</v>
      </c>
      <c r="C2111">
        <f>IF(OR($L2111=TRUE,$A2111=0,MOD($A2111,ChapterTable!$S$20)&lt;&gt;0),
MAX(0,INT(($B2111+ChapterTable!$Q$26+VLOOKUP(SUBSTITUTE(C$1,"성장단계","")&amp;"단계오프셋",ChapterTable!$S:$T,2,0))/ChapterTable!$Q$23)),
MAX(0,INT(($B2111+ChapterTable!$S$26+VLOOKUP(SUBSTITUTE(C$1,"성장단계","")&amp;"보스단계오프셋",ChapterTable!$S:$T,2,0))/ChapterTable!$S$23)))</f>
        <v>2</v>
      </c>
      <c r="D2111">
        <f>IF(OR($L2111=TRUE,$A2111=0,MOD($A2111,ChapterTable!$S$20)&lt;&gt;0),
MAX(0,INT(($B2111+ChapterTable!$Q$26+VLOOKUP(SUBSTITUTE(D$1,"성장단계","")&amp;"단계오프셋",ChapterTable!$S:$T,2,0))/ChapterTable!$Q$23)),
MAX(0,INT(($B2111+ChapterTable!$S$26+VLOOKUP(SUBSTITUTE(D$1,"성장단계","")&amp;"보스단계오프셋",ChapterTable!$S:$T,2,0))/ChapterTable!$S$23)))</f>
        <v>1</v>
      </c>
      <c r="E2111" s="1">
        <f ca="1">IF(AND($A2111=0,$B2111=1),
    VLOOKUP(1,ChapterTable!$1:$1048576,MATCH("최종"&amp;SUBSTITUTE(SUBSTITUTE(E$1,"standard",""),"|Float",""),ChapterTable!$1:$1,0),0)*ChapterTable!$Q$17,
  IF(AND($A2111=0,$B2111=0),
    E2112,
  IF($B2111=0,
    VLOOKUP($A2111,ChapterTable!$1:$1048576,MATCH("최종"&amp;SUBSTITUTE(SUBSTITUTE(E$1,"standard",""),"|Float",""),ChapterTable!$1:$1,0),0),
  IF($B2111=1,
    IF($L2111=FALSE,
      VLOOKUP($A2111,ChapterTable!$1:$1048576,MATCH("최종"&amp;SUBSTITUTE(SUBSTITUTE(E$1,"standard",""),"|Float",""),ChapterTable!$1:$1,0),0),
      VLOOKUP($A2111-ChapterTable!$Q$11,ChapterTable!$1:$1048576,MATCH("최종"&amp;SUBSTITUTE(SUBSTITUTE(E$1,"standard",""),"|Float",""),ChapterTable!$1:$1,0),0)*ChapterTable!$Q$14
    ),
  OFFSET(E2111,-$B2111+IF($L2111,1,0),0)*
    (VLOOKUP(SUBSTITUTE(SUBSTITUTE(E$1,"standard",""),"|Float","")&amp;"인게임누적곱배수",ChapterTable!$S:$T,2,0)^C2111
    +VLOOKUP(SUBSTITUTE(SUBSTITUTE(E$1,"standard",""),"|Float","")&amp;"인게임누적합배수",ChapterTable!$S:$T,2,0)*C2111)
  )
  )
  )
)</f>
        <v>384399.67799720762</v>
      </c>
      <c r="F2111" s="1">
        <f ca="1">IF(AND($A2111=0,$B2111=1),
    VLOOKUP(1,ChapterTable!$1:$1048576,MATCH("최종"&amp;SUBSTITUTE(SUBSTITUTE(F$1,"standard",""),"|Float",""),ChapterTable!$1:$1,0),0)*ChapterTable!$Q$17,
  IF(AND($A2111=0,$B2111=0),
    F2112,
  IF($B2111=0,
    VLOOKUP($A2111,ChapterTable!$1:$1048576,MATCH("최종"&amp;SUBSTITUTE(SUBSTITUTE(F$1,"standard",""),"|Float",""),ChapterTable!$1:$1,0),0),
  IF($B2111=1,
    IF($L2111=FALSE,
      VLOOKUP($A2111,ChapterTable!$1:$1048576,MATCH("최종"&amp;SUBSTITUTE(SUBSTITUTE(F$1,"standard",""),"|Float",""),ChapterTable!$1:$1,0),0),
      VLOOKUP($A2111-ChapterTable!$Q$11,ChapterTable!$1:$1048576,MATCH("최종"&amp;SUBSTITUTE(SUBSTITUTE(F$1,"standard",""),"|Float",""),ChapterTable!$1:$1,0),0)*ChapterTable!$Q$14
    ),
  OFFSET(F2111,-$B2111+IF($L2111,1,0),0)*
    (VLOOKUP(SUBSTITUTE(SUBSTITUTE(F$1,"standard",""),"|Float","")&amp;"인게임누적곱배수",ChapterTable!$S:$T,2,0)^D2111
    +VLOOKUP(SUBSTITUTE(SUBSTITUTE(F$1,"standard",""),"|Float","")&amp;"인게임누적합배수",ChapterTable!$S:$T,2,0)*D2111)
  )
  )
  )
)</f>
        <v>150744.97176361084</v>
      </c>
      <c r="G2111" t="s">
        <v>76</v>
      </c>
      <c r="J2111" t="str">
        <f>IF(ISBLANK(I2111),"",
IFERROR(VLOOKUP(I2111,[1]StringTable!$1:$1048576,MATCH([1]StringTable!$B$1,[1]StringTable!$1:$1,0),0),
IFERROR(VLOOKUP(I2111,[1]InApkStringTable!$1:$1048576,MATCH([1]InApkStringTable!$B$1,[1]InApkStringTable!$1:$1,0),0),
"스트링없음")))</f>
        <v/>
      </c>
      <c r="L2111" t="b">
        <v>1</v>
      </c>
      <c r="N2111" t="str">
        <f>IF(ISBLANK(M2111),"",IF(ISERROR(VLOOKUP(M2111,MapTable!$A:$A,1,0)),"맵없음",""))</f>
        <v/>
      </c>
      <c r="O2111">
        <f t="shared" si="129"/>
        <v>21</v>
      </c>
      <c r="Q2111">
        <f t="shared" si="130"/>
        <v>21</v>
      </c>
      <c r="R2111" t="b">
        <f t="shared" ca="1" si="131"/>
        <v>0</v>
      </c>
      <c r="T2111" t="b">
        <f t="shared" ca="1" si="132"/>
        <v>0</v>
      </c>
      <c r="X2111" t="str">
        <f>IF(ISBLANK(W2111),"",
IF(ISERROR(FIND(",",W2111)),
  IF(ISERROR(VLOOKUP(W2111,MapTable!$A:$A,1,0)),"맵없음",
  ""),
IF(ISERROR(FIND(",",W2111,FIND(",",W2111)+1)),
  IF(OR(ISERROR(VLOOKUP(LEFT(W2111,FIND(",",W2111)-1),MapTable!$A:$A,1,0)),ISERROR(VLOOKUP(TRIM(MID(W2111,FIND(",",W2111)+1,999)),MapTable!$A:$A,1,0))),"맵없음",
  ""),
IF(ISERROR(FIND(",",W2111,FIND(",",W2111,FIND(",",W2111)+1)+1)),
  IF(OR(ISERROR(VLOOKUP(LEFT(W2111,FIND(",",W2111)-1),MapTable!$A:$A,1,0)),ISERROR(VLOOKUP(TRIM(MID(W2111,FIND(",",W2111)+1,FIND(",",W2111,FIND(",",W2111)+1)-FIND(",",W2111)-1)),MapTable!$A:$A,1,0)),ISERROR(VLOOKUP(TRIM(MID(W2111,FIND(",",W2111,FIND(",",W2111)+1)+1,999)),MapTable!$A:$A,1,0))),"맵없음",
  ""),
IF(ISERROR(FIND(",",W2111,FIND(",",W2111,FIND(",",W2111,FIND(",",W2111)+1)+1)+1)),
  IF(OR(ISERROR(VLOOKUP(LEFT(W2111,FIND(",",W2111)-1),MapTable!$A:$A,1,0)),ISERROR(VLOOKUP(TRIM(MID(W2111,FIND(",",W2111)+1,FIND(",",W2111,FIND(",",W2111)+1)-FIND(",",W2111)-1)),MapTable!$A:$A,1,0)),ISERROR(VLOOKUP(TRIM(MID(W2111,FIND(",",W2111,FIND(",",W2111)+1)+1,FIND(",",W2111,FIND(",",W2111,FIND(",",W2111)+1)+1)-FIND(",",W2111,FIND(",",W2111)+1)-1)),MapTable!$A:$A,1,0)),ISERROR(VLOOKUP(TRIM(MID(W2111,FIND(",",W2111,FIND(",",W2111,FIND(",",W2111)+1)+1)+1,999)),MapTable!$A:$A,1,0))),"맵없음",
  ""),
)))))</f>
        <v/>
      </c>
      <c r="AC2111" t="str">
        <f>IF(ISBLANK(AB2111),"",IF(ISERROR(VLOOKUP(AB2111,[3]DropTable!$A:$A,1,0)),"드랍없음",""))</f>
        <v/>
      </c>
      <c r="AE2111" t="str">
        <f>IF(ISBLANK(AD2111),"",IF(ISERROR(VLOOKUP(AD2111,[3]DropTable!$A:$A,1,0)),"드랍없음",""))</f>
        <v/>
      </c>
      <c r="AG2111">
        <v>9.8000000000000007</v>
      </c>
      <c r="AH2111">
        <v>1</v>
      </c>
    </row>
    <row r="2112" spans="1:34" x14ac:dyDescent="0.3">
      <c r="A2112">
        <v>20</v>
      </c>
      <c r="B2112">
        <v>21</v>
      </c>
      <c r="C2112">
        <f>IF(OR($L2112=TRUE,$A2112=0,MOD($A2112,ChapterTable!$S$20)&lt;&gt;0),
MAX(0,INT(($B2112+ChapterTable!$Q$26+VLOOKUP(SUBSTITUTE(C$1,"성장단계","")&amp;"단계오프셋",ChapterTable!$S:$T,2,0))/ChapterTable!$Q$23)),
MAX(0,INT(($B2112+ChapterTable!$S$26+VLOOKUP(SUBSTITUTE(C$1,"성장단계","")&amp;"보스단계오프셋",ChapterTable!$S:$T,2,0))/ChapterTable!$S$23)))</f>
        <v>2</v>
      </c>
      <c r="D2112">
        <f>IF(OR($L2112=TRUE,$A2112=0,MOD($A2112,ChapterTable!$S$20)&lt;&gt;0),
MAX(0,INT(($B2112+ChapterTable!$Q$26+VLOOKUP(SUBSTITUTE(D$1,"성장단계","")&amp;"단계오프셋",ChapterTable!$S:$T,2,0))/ChapterTable!$Q$23)),
MAX(0,INT(($B2112+ChapterTable!$S$26+VLOOKUP(SUBSTITUTE(D$1,"성장단계","")&amp;"보스단계오프셋",ChapterTable!$S:$T,2,0))/ChapterTable!$S$23)))</f>
        <v>2</v>
      </c>
      <c r="E2112" s="1">
        <f ca="1">IF(AND($A2112=0,$B2112=1),
    VLOOKUP(1,ChapterTable!$1:$1048576,MATCH("최종"&amp;SUBSTITUTE(SUBSTITUTE(E$1,"standard",""),"|Float",""),ChapterTable!$1:$1,0),0)*ChapterTable!$Q$17,
  IF(AND($A2112=0,$B2112=0),
    E2113,
  IF($B2112=0,
    VLOOKUP($A2112,ChapterTable!$1:$1048576,MATCH("최종"&amp;SUBSTITUTE(SUBSTITUTE(E$1,"standard",""),"|Float",""),ChapterTable!$1:$1,0),0),
  IF($B2112=1,
    IF($L2112=FALSE,
      VLOOKUP($A2112,ChapterTable!$1:$1048576,MATCH("최종"&amp;SUBSTITUTE(SUBSTITUTE(E$1,"standard",""),"|Float",""),ChapterTable!$1:$1,0),0),
      VLOOKUP($A2112-ChapterTable!$Q$11,ChapterTable!$1:$1048576,MATCH("최종"&amp;SUBSTITUTE(SUBSTITUTE(E$1,"standard",""),"|Float",""),ChapterTable!$1:$1,0),0)*ChapterTable!$Q$14
    ),
  OFFSET(E2112,-$B2112+IF($L2112,1,0),0)*
    (VLOOKUP(SUBSTITUTE(SUBSTITUTE(E$1,"standard",""),"|Float","")&amp;"인게임누적곱배수",ChapterTable!$S:$T,2,0)^C2112
    +VLOOKUP(SUBSTITUTE(SUBSTITUTE(E$1,"standard",""),"|Float","")&amp;"인게임누적합배수",ChapterTable!$S:$T,2,0)*C2112)
  )
  )
  )
)</f>
        <v>384399.67799720762</v>
      </c>
      <c r="F2112" s="1">
        <f ca="1">IF(AND($A2112=0,$B2112=1),
    VLOOKUP(1,ChapterTable!$1:$1048576,MATCH("최종"&amp;SUBSTITUTE(SUBSTITUTE(F$1,"standard",""),"|Float",""),ChapterTable!$1:$1,0),0)*ChapterTable!$Q$17,
  IF(AND($A2112=0,$B2112=0),
    F2113,
  IF($B2112=0,
    VLOOKUP($A2112,ChapterTable!$1:$1048576,MATCH("최종"&amp;SUBSTITUTE(SUBSTITUTE(F$1,"standard",""),"|Float",""),ChapterTable!$1:$1,0),0),
  IF($B2112=1,
    IF($L2112=FALSE,
      VLOOKUP($A2112,ChapterTable!$1:$1048576,MATCH("최종"&amp;SUBSTITUTE(SUBSTITUTE(F$1,"standard",""),"|Float",""),ChapterTable!$1:$1,0),0),
      VLOOKUP($A2112-ChapterTable!$Q$11,ChapterTable!$1:$1048576,MATCH("최종"&amp;SUBSTITUTE(SUBSTITUTE(F$1,"standard",""),"|Float",""),ChapterTable!$1:$1,0),0)*ChapterTable!$Q$14
    ),
  OFFSET(F2112,-$B2112+IF($L2112,1,0),0)*
    (VLOOKUP(SUBSTITUTE(SUBSTITUTE(F$1,"standard",""),"|Float","")&amp;"인게임누적곱배수",ChapterTable!$S:$T,2,0)^D2112
    +VLOOKUP(SUBSTITUTE(SUBSTITUTE(F$1,"standard",""),"|Float","")&amp;"인게임누적합배수",ChapterTable!$S:$T,2,0)*D2112)
  )
  )
  )
)</f>
        <v>175869.13372421265</v>
      </c>
      <c r="G2112" t="s">
        <v>76</v>
      </c>
      <c r="J2112" t="str">
        <f>IF(ISBLANK(I2112),"",
IFERROR(VLOOKUP(I2112,[1]StringTable!$1:$1048576,MATCH([1]StringTable!$B$1,[1]StringTable!$1:$1,0),0),
IFERROR(VLOOKUP(I2112,[1]InApkStringTable!$1:$1048576,MATCH([1]InApkStringTable!$B$1,[1]InApkStringTable!$1:$1,0),0),
"스트링없음")))</f>
        <v/>
      </c>
      <c r="L2112" t="b">
        <v>1</v>
      </c>
      <c r="N2112" t="str">
        <f>IF(ISBLANK(M2112),"",IF(ISERROR(VLOOKUP(M2112,MapTable!$A:$A,1,0)),"맵없음",""))</f>
        <v/>
      </c>
      <c r="O2112">
        <f t="shared" si="129"/>
        <v>3</v>
      </c>
      <c r="Q2112">
        <f t="shared" si="130"/>
        <v>3</v>
      </c>
      <c r="R2112" t="b">
        <f t="shared" ca="1" si="131"/>
        <v>0</v>
      </c>
      <c r="T2112" t="b">
        <f t="shared" ca="1" si="132"/>
        <v>0</v>
      </c>
      <c r="X2112" t="str">
        <f>IF(ISBLANK(W2112),"",
IF(ISERROR(FIND(",",W2112)),
  IF(ISERROR(VLOOKUP(W2112,MapTable!$A:$A,1,0)),"맵없음",
  ""),
IF(ISERROR(FIND(",",W2112,FIND(",",W2112)+1)),
  IF(OR(ISERROR(VLOOKUP(LEFT(W2112,FIND(",",W2112)-1),MapTable!$A:$A,1,0)),ISERROR(VLOOKUP(TRIM(MID(W2112,FIND(",",W2112)+1,999)),MapTable!$A:$A,1,0))),"맵없음",
  ""),
IF(ISERROR(FIND(",",W2112,FIND(",",W2112,FIND(",",W2112)+1)+1)),
  IF(OR(ISERROR(VLOOKUP(LEFT(W2112,FIND(",",W2112)-1),MapTable!$A:$A,1,0)),ISERROR(VLOOKUP(TRIM(MID(W2112,FIND(",",W2112)+1,FIND(",",W2112,FIND(",",W2112)+1)-FIND(",",W2112)-1)),MapTable!$A:$A,1,0)),ISERROR(VLOOKUP(TRIM(MID(W2112,FIND(",",W2112,FIND(",",W2112)+1)+1,999)),MapTable!$A:$A,1,0))),"맵없음",
  ""),
IF(ISERROR(FIND(",",W2112,FIND(",",W2112,FIND(",",W2112,FIND(",",W2112)+1)+1)+1)),
  IF(OR(ISERROR(VLOOKUP(LEFT(W2112,FIND(",",W2112)-1),MapTable!$A:$A,1,0)),ISERROR(VLOOKUP(TRIM(MID(W2112,FIND(",",W2112)+1,FIND(",",W2112,FIND(",",W2112)+1)-FIND(",",W2112)-1)),MapTable!$A:$A,1,0)),ISERROR(VLOOKUP(TRIM(MID(W2112,FIND(",",W2112,FIND(",",W2112)+1)+1,FIND(",",W2112,FIND(",",W2112,FIND(",",W2112)+1)+1)-FIND(",",W2112,FIND(",",W2112)+1)-1)),MapTable!$A:$A,1,0)),ISERROR(VLOOKUP(TRIM(MID(W2112,FIND(",",W2112,FIND(",",W2112,FIND(",",W2112)+1)+1)+1,999)),MapTable!$A:$A,1,0))),"맵없음",
  ""),
)))))</f>
        <v/>
      </c>
      <c r="AC2112" t="str">
        <f>IF(ISBLANK(AB2112),"",IF(ISERROR(VLOOKUP(AB2112,[3]DropTable!$A:$A,1,0)),"드랍없음",""))</f>
        <v/>
      </c>
      <c r="AE2112" t="str">
        <f>IF(ISBLANK(AD2112),"",IF(ISERROR(VLOOKUP(AD2112,[3]DropTable!$A:$A,1,0)),"드랍없음",""))</f>
        <v/>
      </c>
      <c r="AG2112">
        <v>9.8000000000000007</v>
      </c>
      <c r="AH2112">
        <v>1</v>
      </c>
    </row>
    <row r="2113" spans="1:34" x14ac:dyDescent="0.3">
      <c r="A2113">
        <v>20</v>
      </c>
      <c r="B2113">
        <v>22</v>
      </c>
      <c r="C2113">
        <f>IF(OR($L2113=TRUE,$A2113=0,MOD($A2113,ChapterTable!$S$20)&lt;&gt;0),
MAX(0,INT(($B2113+ChapterTable!$Q$26+VLOOKUP(SUBSTITUTE(C$1,"성장단계","")&amp;"단계오프셋",ChapterTable!$S:$T,2,0))/ChapterTable!$Q$23)),
MAX(0,INT(($B2113+ChapterTable!$S$26+VLOOKUP(SUBSTITUTE(C$1,"성장단계","")&amp;"보스단계오프셋",ChapterTable!$S:$T,2,0))/ChapterTable!$S$23)))</f>
        <v>2</v>
      </c>
      <c r="D2113">
        <f>IF(OR($L2113=TRUE,$A2113=0,MOD($A2113,ChapterTable!$S$20)&lt;&gt;0),
MAX(0,INT(($B2113+ChapterTable!$Q$26+VLOOKUP(SUBSTITUTE(D$1,"성장단계","")&amp;"단계오프셋",ChapterTable!$S:$T,2,0))/ChapterTable!$Q$23)),
MAX(0,INT(($B2113+ChapterTable!$S$26+VLOOKUP(SUBSTITUTE(D$1,"성장단계","")&amp;"보스단계오프셋",ChapterTable!$S:$T,2,0))/ChapterTable!$S$23)))</f>
        <v>2</v>
      </c>
      <c r="E2113" s="1">
        <f ca="1">IF(AND($A2113=0,$B2113=1),
    VLOOKUP(1,ChapterTable!$1:$1048576,MATCH("최종"&amp;SUBSTITUTE(SUBSTITUTE(E$1,"standard",""),"|Float",""),ChapterTable!$1:$1,0),0)*ChapterTable!$Q$17,
  IF(AND($A2113=0,$B2113=0),
    E2114,
  IF($B2113=0,
    VLOOKUP($A2113,ChapterTable!$1:$1048576,MATCH("최종"&amp;SUBSTITUTE(SUBSTITUTE(E$1,"standard",""),"|Float",""),ChapterTable!$1:$1,0),0),
  IF($B2113=1,
    IF($L2113=FALSE,
      VLOOKUP($A2113,ChapterTable!$1:$1048576,MATCH("최종"&amp;SUBSTITUTE(SUBSTITUTE(E$1,"standard",""),"|Float",""),ChapterTable!$1:$1,0),0),
      VLOOKUP($A2113-ChapterTable!$Q$11,ChapterTable!$1:$1048576,MATCH("최종"&amp;SUBSTITUTE(SUBSTITUTE(E$1,"standard",""),"|Float",""),ChapterTable!$1:$1,0),0)*ChapterTable!$Q$14
    ),
  OFFSET(E2113,-$B2113+IF($L2113,1,0),0)*
    (VLOOKUP(SUBSTITUTE(SUBSTITUTE(E$1,"standard",""),"|Float","")&amp;"인게임누적곱배수",ChapterTable!$S:$T,2,0)^C2113
    +VLOOKUP(SUBSTITUTE(SUBSTITUTE(E$1,"standard",""),"|Float","")&amp;"인게임누적합배수",ChapterTable!$S:$T,2,0)*C2113)
  )
  )
  )
)</f>
        <v>384399.67799720762</v>
      </c>
      <c r="F2113" s="1">
        <f ca="1">IF(AND($A2113=0,$B2113=1),
    VLOOKUP(1,ChapterTable!$1:$1048576,MATCH("최종"&amp;SUBSTITUTE(SUBSTITUTE(F$1,"standard",""),"|Float",""),ChapterTable!$1:$1,0),0)*ChapterTable!$Q$17,
  IF(AND($A2113=0,$B2113=0),
    F2114,
  IF($B2113=0,
    VLOOKUP($A2113,ChapterTable!$1:$1048576,MATCH("최종"&amp;SUBSTITUTE(SUBSTITUTE(F$1,"standard",""),"|Float",""),ChapterTable!$1:$1,0),0),
  IF($B2113=1,
    IF($L2113=FALSE,
      VLOOKUP($A2113,ChapterTable!$1:$1048576,MATCH("최종"&amp;SUBSTITUTE(SUBSTITUTE(F$1,"standard",""),"|Float",""),ChapterTable!$1:$1,0),0),
      VLOOKUP($A2113-ChapterTable!$Q$11,ChapterTable!$1:$1048576,MATCH("최종"&amp;SUBSTITUTE(SUBSTITUTE(F$1,"standard",""),"|Float",""),ChapterTable!$1:$1,0),0)*ChapterTable!$Q$14
    ),
  OFFSET(F2113,-$B2113+IF($L2113,1,0),0)*
    (VLOOKUP(SUBSTITUTE(SUBSTITUTE(F$1,"standard",""),"|Float","")&amp;"인게임누적곱배수",ChapterTable!$S:$T,2,0)^D2113
    +VLOOKUP(SUBSTITUTE(SUBSTITUTE(F$1,"standard",""),"|Float","")&amp;"인게임누적합배수",ChapterTable!$S:$T,2,0)*D2113)
  )
  )
  )
)</f>
        <v>175869.13372421265</v>
      </c>
      <c r="G2113" t="s">
        <v>76</v>
      </c>
      <c r="J2113" t="str">
        <f>IF(ISBLANK(I2113),"",
IFERROR(VLOOKUP(I2113,[1]StringTable!$1:$1048576,MATCH([1]StringTable!$B$1,[1]StringTable!$1:$1,0),0),
IFERROR(VLOOKUP(I2113,[1]InApkStringTable!$1:$1048576,MATCH([1]InApkStringTable!$B$1,[1]InApkStringTable!$1:$1,0),0),
"스트링없음")))</f>
        <v/>
      </c>
      <c r="L2113" t="b">
        <v>1</v>
      </c>
      <c r="N2113" t="str">
        <f>IF(ISBLANK(M2113),"",IF(ISERROR(VLOOKUP(M2113,MapTable!$A:$A,1,0)),"맵없음",""))</f>
        <v/>
      </c>
      <c r="O2113">
        <f t="shared" si="129"/>
        <v>3</v>
      </c>
      <c r="Q2113">
        <f t="shared" si="130"/>
        <v>3</v>
      </c>
      <c r="R2113" t="b">
        <f t="shared" ca="1" si="131"/>
        <v>0</v>
      </c>
      <c r="T2113" t="b">
        <f t="shared" ca="1" si="132"/>
        <v>0</v>
      </c>
      <c r="X2113" t="str">
        <f>IF(ISBLANK(W2113),"",
IF(ISERROR(FIND(",",W2113)),
  IF(ISERROR(VLOOKUP(W2113,MapTable!$A:$A,1,0)),"맵없음",
  ""),
IF(ISERROR(FIND(",",W2113,FIND(",",W2113)+1)),
  IF(OR(ISERROR(VLOOKUP(LEFT(W2113,FIND(",",W2113)-1),MapTable!$A:$A,1,0)),ISERROR(VLOOKUP(TRIM(MID(W2113,FIND(",",W2113)+1,999)),MapTable!$A:$A,1,0))),"맵없음",
  ""),
IF(ISERROR(FIND(",",W2113,FIND(",",W2113,FIND(",",W2113)+1)+1)),
  IF(OR(ISERROR(VLOOKUP(LEFT(W2113,FIND(",",W2113)-1),MapTable!$A:$A,1,0)),ISERROR(VLOOKUP(TRIM(MID(W2113,FIND(",",W2113)+1,FIND(",",W2113,FIND(",",W2113)+1)-FIND(",",W2113)-1)),MapTable!$A:$A,1,0)),ISERROR(VLOOKUP(TRIM(MID(W2113,FIND(",",W2113,FIND(",",W2113)+1)+1,999)),MapTable!$A:$A,1,0))),"맵없음",
  ""),
IF(ISERROR(FIND(",",W2113,FIND(",",W2113,FIND(",",W2113,FIND(",",W2113)+1)+1)+1)),
  IF(OR(ISERROR(VLOOKUP(LEFT(W2113,FIND(",",W2113)-1),MapTable!$A:$A,1,0)),ISERROR(VLOOKUP(TRIM(MID(W2113,FIND(",",W2113)+1,FIND(",",W2113,FIND(",",W2113)+1)-FIND(",",W2113)-1)),MapTable!$A:$A,1,0)),ISERROR(VLOOKUP(TRIM(MID(W2113,FIND(",",W2113,FIND(",",W2113)+1)+1,FIND(",",W2113,FIND(",",W2113,FIND(",",W2113)+1)+1)-FIND(",",W2113,FIND(",",W2113)+1)-1)),MapTable!$A:$A,1,0)),ISERROR(VLOOKUP(TRIM(MID(W2113,FIND(",",W2113,FIND(",",W2113,FIND(",",W2113)+1)+1)+1,999)),MapTable!$A:$A,1,0))),"맵없음",
  ""),
)))))</f>
        <v/>
      </c>
      <c r="AC2113" t="str">
        <f>IF(ISBLANK(AB2113),"",IF(ISERROR(VLOOKUP(AB2113,[3]DropTable!$A:$A,1,0)),"드랍없음",""))</f>
        <v/>
      </c>
      <c r="AE2113" t="str">
        <f>IF(ISBLANK(AD2113),"",IF(ISERROR(VLOOKUP(AD2113,[3]DropTable!$A:$A,1,0)),"드랍없음",""))</f>
        <v/>
      </c>
      <c r="AG2113">
        <v>9.8000000000000007</v>
      </c>
      <c r="AH2113">
        <v>1</v>
      </c>
    </row>
    <row r="2114" spans="1:34" x14ac:dyDescent="0.3">
      <c r="A2114">
        <v>20</v>
      </c>
      <c r="B2114">
        <v>23</v>
      </c>
      <c r="C2114">
        <f>IF(OR($L2114=TRUE,$A2114=0,MOD($A2114,ChapterTable!$S$20)&lt;&gt;0),
MAX(0,INT(($B2114+ChapterTable!$Q$26+VLOOKUP(SUBSTITUTE(C$1,"성장단계","")&amp;"단계오프셋",ChapterTable!$S:$T,2,0))/ChapterTable!$Q$23)),
MAX(0,INT(($B2114+ChapterTable!$S$26+VLOOKUP(SUBSTITUTE(C$1,"성장단계","")&amp;"보스단계오프셋",ChapterTable!$S:$T,2,0))/ChapterTable!$S$23)))</f>
        <v>2</v>
      </c>
      <c r="D2114">
        <f>IF(OR($L2114=TRUE,$A2114=0,MOD($A2114,ChapterTable!$S$20)&lt;&gt;0),
MAX(0,INT(($B2114+ChapterTable!$Q$26+VLOOKUP(SUBSTITUTE(D$1,"성장단계","")&amp;"단계오프셋",ChapterTable!$S:$T,2,0))/ChapterTable!$Q$23)),
MAX(0,INT(($B2114+ChapterTable!$S$26+VLOOKUP(SUBSTITUTE(D$1,"성장단계","")&amp;"보스단계오프셋",ChapterTable!$S:$T,2,0))/ChapterTable!$S$23)))</f>
        <v>2</v>
      </c>
      <c r="E2114" s="1">
        <f ca="1">IF(AND($A2114=0,$B2114=1),
    VLOOKUP(1,ChapterTable!$1:$1048576,MATCH("최종"&amp;SUBSTITUTE(SUBSTITUTE(E$1,"standard",""),"|Float",""),ChapterTable!$1:$1,0),0)*ChapterTable!$Q$17,
  IF(AND($A2114=0,$B2114=0),
    E2115,
  IF($B2114=0,
    VLOOKUP($A2114,ChapterTable!$1:$1048576,MATCH("최종"&amp;SUBSTITUTE(SUBSTITUTE(E$1,"standard",""),"|Float",""),ChapterTable!$1:$1,0),0),
  IF($B2114=1,
    IF($L2114=FALSE,
      VLOOKUP($A2114,ChapterTable!$1:$1048576,MATCH("최종"&amp;SUBSTITUTE(SUBSTITUTE(E$1,"standard",""),"|Float",""),ChapterTable!$1:$1,0),0),
      VLOOKUP($A2114-ChapterTable!$Q$11,ChapterTable!$1:$1048576,MATCH("최종"&amp;SUBSTITUTE(SUBSTITUTE(E$1,"standard",""),"|Float",""),ChapterTable!$1:$1,0),0)*ChapterTable!$Q$14
    ),
  OFFSET(E2114,-$B2114+IF($L2114,1,0),0)*
    (VLOOKUP(SUBSTITUTE(SUBSTITUTE(E$1,"standard",""),"|Float","")&amp;"인게임누적곱배수",ChapterTable!$S:$T,2,0)^C2114
    +VLOOKUP(SUBSTITUTE(SUBSTITUTE(E$1,"standard",""),"|Float","")&amp;"인게임누적합배수",ChapterTable!$S:$T,2,0)*C2114)
  )
  )
  )
)</f>
        <v>384399.67799720762</v>
      </c>
      <c r="F2114" s="1">
        <f ca="1">IF(AND($A2114=0,$B2114=1),
    VLOOKUP(1,ChapterTable!$1:$1048576,MATCH("최종"&amp;SUBSTITUTE(SUBSTITUTE(F$1,"standard",""),"|Float",""),ChapterTable!$1:$1,0),0)*ChapterTable!$Q$17,
  IF(AND($A2114=0,$B2114=0),
    F2115,
  IF($B2114=0,
    VLOOKUP($A2114,ChapterTable!$1:$1048576,MATCH("최종"&amp;SUBSTITUTE(SUBSTITUTE(F$1,"standard",""),"|Float",""),ChapterTable!$1:$1,0),0),
  IF($B2114=1,
    IF($L2114=FALSE,
      VLOOKUP($A2114,ChapterTable!$1:$1048576,MATCH("최종"&amp;SUBSTITUTE(SUBSTITUTE(F$1,"standard",""),"|Float",""),ChapterTable!$1:$1,0),0),
      VLOOKUP($A2114-ChapterTable!$Q$11,ChapterTable!$1:$1048576,MATCH("최종"&amp;SUBSTITUTE(SUBSTITUTE(F$1,"standard",""),"|Float",""),ChapterTable!$1:$1,0),0)*ChapterTable!$Q$14
    ),
  OFFSET(F2114,-$B2114+IF($L2114,1,0),0)*
    (VLOOKUP(SUBSTITUTE(SUBSTITUTE(F$1,"standard",""),"|Float","")&amp;"인게임누적곱배수",ChapterTable!$S:$T,2,0)^D2114
    +VLOOKUP(SUBSTITUTE(SUBSTITUTE(F$1,"standard",""),"|Float","")&amp;"인게임누적합배수",ChapterTable!$S:$T,2,0)*D2114)
  )
  )
  )
)</f>
        <v>175869.13372421265</v>
      </c>
      <c r="G2114" t="s">
        <v>76</v>
      </c>
      <c r="J2114" t="str">
        <f>IF(ISBLANK(I2114),"",
IFERROR(VLOOKUP(I2114,[1]StringTable!$1:$1048576,MATCH([1]StringTable!$B$1,[1]StringTable!$1:$1,0),0),
IFERROR(VLOOKUP(I2114,[1]InApkStringTable!$1:$1048576,MATCH([1]InApkStringTable!$B$1,[1]InApkStringTable!$1:$1,0),0),
"스트링없음")))</f>
        <v/>
      </c>
      <c r="L2114" t="b">
        <v>1</v>
      </c>
      <c r="N2114" t="str">
        <f>IF(ISBLANK(M2114),"",IF(ISERROR(VLOOKUP(M2114,MapTable!$A:$A,1,0)),"맵없음",""))</f>
        <v/>
      </c>
      <c r="O2114">
        <f t="shared" si="129"/>
        <v>3</v>
      </c>
      <c r="Q2114">
        <f t="shared" si="130"/>
        <v>3</v>
      </c>
      <c r="R2114" t="b">
        <f t="shared" ca="1" si="131"/>
        <v>0</v>
      </c>
      <c r="T2114" t="b">
        <f t="shared" ca="1" si="132"/>
        <v>0</v>
      </c>
      <c r="X2114" t="str">
        <f>IF(ISBLANK(W2114),"",
IF(ISERROR(FIND(",",W2114)),
  IF(ISERROR(VLOOKUP(W2114,MapTable!$A:$A,1,0)),"맵없음",
  ""),
IF(ISERROR(FIND(",",W2114,FIND(",",W2114)+1)),
  IF(OR(ISERROR(VLOOKUP(LEFT(W2114,FIND(",",W2114)-1),MapTable!$A:$A,1,0)),ISERROR(VLOOKUP(TRIM(MID(W2114,FIND(",",W2114)+1,999)),MapTable!$A:$A,1,0))),"맵없음",
  ""),
IF(ISERROR(FIND(",",W2114,FIND(",",W2114,FIND(",",W2114)+1)+1)),
  IF(OR(ISERROR(VLOOKUP(LEFT(W2114,FIND(",",W2114)-1),MapTable!$A:$A,1,0)),ISERROR(VLOOKUP(TRIM(MID(W2114,FIND(",",W2114)+1,FIND(",",W2114,FIND(",",W2114)+1)-FIND(",",W2114)-1)),MapTable!$A:$A,1,0)),ISERROR(VLOOKUP(TRIM(MID(W2114,FIND(",",W2114,FIND(",",W2114)+1)+1,999)),MapTable!$A:$A,1,0))),"맵없음",
  ""),
IF(ISERROR(FIND(",",W2114,FIND(",",W2114,FIND(",",W2114,FIND(",",W2114)+1)+1)+1)),
  IF(OR(ISERROR(VLOOKUP(LEFT(W2114,FIND(",",W2114)-1),MapTable!$A:$A,1,0)),ISERROR(VLOOKUP(TRIM(MID(W2114,FIND(",",W2114)+1,FIND(",",W2114,FIND(",",W2114)+1)-FIND(",",W2114)-1)),MapTable!$A:$A,1,0)),ISERROR(VLOOKUP(TRIM(MID(W2114,FIND(",",W2114,FIND(",",W2114)+1)+1,FIND(",",W2114,FIND(",",W2114,FIND(",",W2114)+1)+1)-FIND(",",W2114,FIND(",",W2114)+1)-1)),MapTable!$A:$A,1,0)),ISERROR(VLOOKUP(TRIM(MID(W2114,FIND(",",W2114,FIND(",",W2114,FIND(",",W2114)+1)+1)+1,999)),MapTable!$A:$A,1,0))),"맵없음",
  ""),
)))))</f>
        <v/>
      </c>
      <c r="AC2114" t="str">
        <f>IF(ISBLANK(AB2114),"",IF(ISERROR(VLOOKUP(AB2114,[3]DropTable!$A:$A,1,0)),"드랍없음",""))</f>
        <v/>
      </c>
      <c r="AE2114" t="str">
        <f>IF(ISBLANK(AD2114),"",IF(ISERROR(VLOOKUP(AD2114,[3]DropTable!$A:$A,1,0)),"드랍없음",""))</f>
        <v/>
      </c>
      <c r="AG2114">
        <v>9.8000000000000007</v>
      </c>
      <c r="AH2114">
        <v>1</v>
      </c>
    </row>
    <row r="2115" spans="1:34" x14ac:dyDescent="0.3">
      <c r="A2115">
        <v>20</v>
      </c>
      <c r="B2115">
        <v>24</v>
      </c>
      <c r="C2115">
        <f>IF(OR($L2115=TRUE,$A2115=0,MOD($A2115,ChapterTable!$S$20)&lt;&gt;0),
MAX(0,INT(($B2115+ChapterTable!$Q$26+VLOOKUP(SUBSTITUTE(C$1,"성장단계","")&amp;"단계오프셋",ChapterTable!$S:$T,2,0))/ChapterTable!$Q$23)),
MAX(0,INT(($B2115+ChapterTable!$S$26+VLOOKUP(SUBSTITUTE(C$1,"성장단계","")&amp;"보스단계오프셋",ChapterTable!$S:$T,2,0))/ChapterTable!$S$23)))</f>
        <v>2</v>
      </c>
      <c r="D2115">
        <f>IF(OR($L2115=TRUE,$A2115=0,MOD($A2115,ChapterTable!$S$20)&lt;&gt;0),
MAX(0,INT(($B2115+ChapterTable!$Q$26+VLOOKUP(SUBSTITUTE(D$1,"성장단계","")&amp;"단계오프셋",ChapterTable!$S:$T,2,0))/ChapterTable!$Q$23)),
MAX(0,INT(($B2115+ChapterTable!$S$26+VLOOKUP(SUBSTITUTE(D$1,"성장단계","")&amp;"보스단계오프셋",ChapterTable!$S:$T,2,0))/ChapterTable!$S$23)))</f>
        <v>2</v>
      </c>
      <c r="E2115" s="1">
        <f ca="1">IF(AND($A2115=0,$B2115=1),
    VLOOKUP(1,ChapterTable!$1:$1048576,MATCH("최종"&amp;SUBSTITUTE(SUBSTITUTE(E$1,"standard",""),"|Float",""),ChapterTable!$1:$1,0),0)*ChapterTable!$Q$17,
  IF(AND($A2115=0,$B2115=0),
    E2116,
  IF($B2115=0,
    VLOOKUP($A2115,ChapterTable!$1:$1048576,MATCH("최종"&amp;SUBSTITUTE(SUBSTITUTE(E$1,"standard",""),"|Float",""),ChapterTable!$1:$1,0),0),
  IF($B2115=1,
    IF($L2115=FALSE,
      VLOOKUP($A2115,ChapterTable!$1:$1048576,MATCH("최종"&amp;SUBSTITUTE(SUBSTITUTE(E$1,"standard",""),"|Float",""),ChapterTable!$1:$1,0),0),
      VLOOKUP($A2115-ChapterTable!$Q$11,ChapterTable!$1:$1048576,MATCH("최종"&amp;SUBSTITUTE(SUBSTITUTE(E$1,"standard",""),"|Float",""),ChapterTable!$1:$1,0),0)*ChapterTable!$Q$14
    ),
  OFFSET(E2115,-$B2115+IF($L2115,1,0),0)*
    (VLOOKUP(SUBSTITUTE(SUBSTITUTE(E$1,"standard",""),"|Float","")&amp;"인게임누적곱배수",ChapterTable!$S:$T,2,0)^C2115
    +VLOOKUP(SUBSTITUTE(SUBSTITUTE(E$1,"standard",""),"|Float","")&amp;"인게임누적합배수",ChapterTable!$S:$T,2,0)*C2115)
  )
  )
  )
)</f>
        <v>384399.67799720762</v>
      </c>
      <c r="F2115" s="1">
        <f ca="1">IF(AND($A2115=0,$B2115=1),
    VLOOKUP(1,ChapterTable!$1:$1048576,MATCH("최종"&amp;SUBSTITUTE(SUBSTITUTE(F$1,"standard",""),"|Float",""),ChapterTable!$1:$1,0),0)*ChapterTable!$Q$17,
  IF(AND($A2115=0,$B2115=0),
    F2116,
  IF($B2115=0,
    VLOOKUP($A2115,ChapterTable!$1:$1048576,MATCH("최종"&amp;SUBSTITUTE(SUBSTITUTE(F$1,"standard",""),"|Float",""),ChapterTable!$1:$1,0),0),
  IF($B2115=1,
    IF($L2115=FALSE,
      VLOOKUP($A2115,ChapterTable!$1:$1048576,MATCH("최종"&amp;SUBSTITUTE(SUBSTITUTE(F$1,"standard",""),"|Float",""),ChapterTable!$1:$1,0),0),
      VLOOKUP($A2115-ChapterTable!$Q$11,ChapterTable!$1:$1048576,MATCH("최종"&amp;SUBSTITUTE(SUBSTITUTE(F$1,"standard",""),"|Float",""),ChapterTable!$1:$1,0),0)*ChapterTable!$Q$14
    ),
  OFFSET(F2115,-$B2115+IF($L2115,1,0),0)*
    (VLOOKUP(SUBSTITUTE(SUBSTITUTE(F$1,"standard",""),"|Float","")&amp;"인게임누적곱배수",ChapterTable!$S:$T,2,0)^D2115
    +VLOOKUP(SUBSTITUTE(SUBSTITUTE(F$1,"standard",""),"|Float","")&amp;"인게임누적합배수",ChapterTable!$S:$T,2,0)*D2115)
  )
  )
  )
)</f>
        <v>175869.13372421265</v>
      </c>
      <c r="G2115" t="s">
        <v>76</v>
      </c>
      <c r="J2115" t="str">
        <f>IF(ISBLANK(I2115),"",
IFERROR(VLOOKUP(I2115,[1]StringTable!$1:$1048576,MATCH([1]StringTable!$B$1,[1]StringTable!$1:$1,0),0),
IFERROR(VLOOKUP(I2115,[1]InApkStringTable!$1:$1048576,MATCH([1]InApkStringTable!$B$1,[1]InApkStringTable!$1:$1,0),0),
"스트링없음")))</f>
        <v/>
      </c>
      <c r="L2115" t="b">
        <v>1</v>
      </c>
      <c r="N2115" t="str">
        <f>IF(ISBLANK(M2115),"",IF(ISERROR(VLOOKUP(M2115,MapTable!$A:$A,1,0)),"맵없음",""))</f>
        <v/>
      </c>
      <c r="O2115">
        <f t="shared" ref="O2115:O2178" si="133">IF(B2115=0,0,
  IF(AND(L2115=FALSE,A2115&lt;&gt;0,MOD(A2115,7)=0),21,
  IF(MOD(B2115,10)=0,21,
  IF(MOD(B2115,10)=5,11,
  IF(MOD(B2115,10)=9,INT(B2115/10)+91,
  INT(B2115/10+1))))))</f>
        <v>3</v>
      </c>
      <c r="Q2115">
        <f t="shared" ref="Q2115:Q2178" si="134">IF(ISBLANK(P2115),O2115,P2115)</f>
        <v>3</v>
      </c>
      <c r="R2115" t="b">
        <f t="shared" ref="R2115:R2178" ca="1" si="135">IF(OR(B2115=0,OFFSET(B2115,1,0)=0),FALSE,
IF(OFFSET(O2115,1,0)=21,TRUE,FALSE))</f>
        <v>0</v>
      </c>
      <c r="T2115" t="b">
        <f t="shared" ref="T2115:T2178" ca="1" si="136">IF(ISBLANK(S2115),R2115,S2115)</f>
        <v>0</v>
      </c>
      <c r="X2115" t="str">
        <f>IF(ISBLANK(W2115),"",
IF(ISERROR(FIND(",",W2115)),
  IF(ISERROR(VLOOKUP(W2115,MapTable!$A:$A,1,0)),"맵없음",
  ""),
IF(ISERROR(FIND(",",W2115,FIND(",",W2115)+1)),
  IF(OR(ISERROR(VLOOKUP(LEFT(W2115,FIND(",",W2115)-1),MapTable!$A:$A,1,0)),ISERROR(VLOOKUP(TRIM(MID(W2115,FIND(",",W2115)+1,999)),MapTable!$A:$A,1,0))),"맵없음",
  ""),
IF(ISERROR(FIND(",",W2115,FIND(",",W2115,FIND(",",W2115)+1)+1)),
  IF(OR(ISERROR(VLOOKUP(LEFT(W2115,FIND(",",W2115)-1),MapTable!$A:$A,1,0)),ISERROR(VLOOKUP(TRIM(MID(W2115,FIND(",",W2115)+1,FIND(",",W2115,FIND(",",W2115)+1)-FIND(",",W2115)-1)),MapTable!$A:$A,1,0)),ISERROR(VLOOKUP(TRIM(MID(W2115,FIND(",",W2115,FIND(",",W2115)+1)+1,999)),MapTable!$A:$A,1,0))),"맵없음",
  ""),
IF(ISERROR(FIND(",",W2115,FIND(",",W2115,FIND(",",W2115,FIND(",",W2115)+1)+1)+1)),
  IF(OR(ISERROR(VLOOKUP(LEFT(W2115,FIND(",",W2115)-1),MapTable!$A:$A,1,0)),ISERROR(VLOOKUP(TRIM(MID(W2115,FIND(",",W2115)+1,FIND(",",W2115,FIND(",",W2115)+1)-FIND(",",W2115)-1)),MapTable!$A:$A,1,0)),ISERROR(VLOOKUP(TRIM(MID(W2115,FIND(",",W2115,FIND(",",W2115)+1)+1,FIND(",",W2115,FIND(",",W2115,FIND(",",W2115)+1)+1)-FIND(",",W2115,FIND(",",W2115)+1)-1)),MapTable!$A:$A,1,0)),ISERROR(VLOOKUP(TRIM(MID(W2115,FIND(",",W2115,FIND(",",W2115,FIND(",",W2115)+1)+1)+1,999)),MapTable!$A:$A,1,0))),"맵없음",
  ""),
)))))</f>
        <v/>
      </c>
      <c r="AC2115" t="str">
        <f>IF(ISBLANK(AB2115),"",IF(ISERROR(VLOOKUP(AB2115,[3]DropTable!$A:$A,1,0)),"드랍없음",""))</f>
        <v/>
      </c>
      <c r="AE2115" t="str">
        <f>IF(ISBLANK(AD2115),"",IF(ISERROR(VLOOKUP(AD2115,[3]DropTable!$A:$A,1,0)),"드랍없음",""))</f>
        <v/>
      </c>
      <c r="AG2115">
        <v>9.8000000000000007</v>
      </c>
      <c r="AH2115">
        <v>1</v>
      </c>
    </row>
    <row r="2116" spans="1:34" x14ac:dyDescent="0.3">
      <c r="A2116">
        <v>20</v>
      </c>
      <c r="B2116">
        <v>25</v>
      </c>
      <c r="C2116">
        <f>IF(OR($L2116=TRUE,$A2116=0,MOD($A2116,ChapterTable!$S$20)&lt;&gt;0),
MAX(0,INT(($B2116+ChapterTable!$Q$26+VLOOKUP(SUBSTITUTE(C$1,"성장단계","")&amp;"단계오프셋",ChapterTable!$S:$T,2,0))/ChapterTable!$Q$23)),
MAX(0,INT(($B2116+ChapterTable!$S$26+VLOOKUP(SUBSTITUTE(C$1,"성장단계","")&amp;"보스단계오프셋",ChapterTable!$S:$T,2,0))/ChapterTable!$S$23)))</f>
        <v>2</v>
      </c>
      <c r="D2116">
        <f>IF(OR($L2116=TRUE,$A2116=0,MOD($A2116,ChapterTable!$S$20)&lt;&gt;0),
MAX(0,INT(($B2116+ChapterTable!$Q$26+VLOOKUP(SUBSTITUTE(D$1,"성장단계","")&amp;"단계오프셋",ChapterTable!$S:$T,2,0))/ChapterTable!$Q$23)),
MAX(0,INT(($B2116+ChapterTable!$S$26+VLOOKUP(SUBSTITUTE(D$1,"성장단계","")&amp;"보스단계오프셋",ChapterTable!$S:$T,2,0))/ChapterTable!$S$23)))</f>
        <v>2</v>
      </c>
      <c r="E2116" s="1">
        <f ca="1">IF(AND($A2116=0,$B2116=1),
    VLOOKUP(1,ChapterTable!$1:$1048576,MATCH("최종"&amp;SUBSTITUTE(SUBSTITUTE(E$1,"standard",""),"|Float",""),ChapterTable!$1:$1,0),0)*ChapterTable!$Q$17,
  IF(AND($A2116=0,$B2116=0),
    E2117,
  IF($B2116=0,
    VLOOKUP($A2116,ChapterTable!$1:$1048576,MATCH("최종"&amp;SUBSTITUTE(SUBSTITUTE(E$1,"standard",""),"|Float",""),ChapterTable!$1:$1,0),0),
  IF($B2116=1,
    IF($L2116=FALSE,
      VLOOKUP($A2116,ChapterTable!$1:$1048576,MATCH("최종"&amp;SUBSTITUTE(SUBSTITUTE(E$1,"standard",""),"|Float",""),ChapterTable!$1:$1,0),0),
      VLOOKUP($A2116-ChapterTable!$Q$11,ChapterTable!$1:$1048576,MATCH("최종"&amp;SUBSTITUTE(SUBSTITUTE(E$1,"standard",""),"|Float",""),ChapterTable!$1:$1,0),0)*ChapterTable!$Q$14
    ),
  OFFSET(E2116,-$B2116+IF($L2116,1,0),0)*
    (VLOOKUP(SUBSTITUTE(SUBSTITUTE(E$1,"standard",""),"|Float","")&amp;"인게임누적곱배수",ChapterTable!$S:$T,2,0)^C2116
    +VLOOKUP(SUBSTITUTE(SUBSTITUTE(E$1,"standard",""),"|Float","")&amp;"인게임누적합배수",ChapterTable!$S:$T,2,0)*C2116)
  )
  )
  )
)</f>
        <v>384399.67799720762</v>
      </c>
      <c r="F2116" s="1">
        <f ca="1">IF(AND($A2116=0,$B2116=1),
    VLOOKUP(1,ChapterTable!$1:$1048576,MATCH("최종"&amp;SUBSTITUTE(SUBSTITUTE(F$1,"standard",""),"|Float",""),ChapterTable!$1:$1,0),0)*ChapterTable!$Q$17,
  IF(AND($A2116=0,$B2116=0),
    F2117,
  IF($B2116=0,
    VLOOKUP($A2116,ChapterTable!$1:$1048576,MATCH("최종"&amp;SUBSTITUTE(SUBSTITUTE(F$1,"standard",""),"|Float",""),ChapterTable!$1:$1,0),0),
  IF($B2116=1,
    IF($L2116=FALSE,
      VLOOKUP($A2116,ChapterTable!$1:$1048576,MATCH("최종"&amp;SUBSTITUTE(SUBSTITUTE(F$1,"standard",""),"|Float",""),ChapterTable!$1:$1,0),0),
      VLOOKUP($A2116-ChapterTable!$Q$11,ChapterTable!$1:$1048576,MATCH("최종"&amp;SUBSTITUTE(SUBSTITUTE(F$1,"standard",""),"|Float",""),ChapterTable!$1:$1,0),0)*ChapterTable!$Q$14
    ),
  OFFSET(F2116,-$B2116+IF($L2116,1,0),0)*
    (VLOOKUP(SUBSTITUTE(SUBSTITUTE(F$1,"standard",""),"|Float","")&amp;"인게임누적곱배수",ChapterTable!$S:$T,2,0)^D2116
    +VLOOKUP(SUBSTITUTE(SUBSTITUTE(F$1,"standard",""),"|Float","")&amp;"인게임누적합배수",ChapterTable!$S:$T,2,0)*D2116)
  )
  )
  )
)</f>
        <v>175869.13372421265</v>
      </c>
      <c r="G2116" t="s">
        <v>76</v>
      </c>
      <c r="J2116" t="str">
        <f>IF(ISBLANK(I2116),"",
IFERROR(VLOOKUP(I2116,[1]StringTable!$1:$1048576,MATCH([1]StringTable!$B$1,[1]StringTable!$1:$1,0),0),
IFERROR(VLOOKUP(I2116,[1]InApkStringTable!$1:$1048576,MATCH([1]InApkStringTable!$B$1,[1]InApkStringTable!$1:$1,0),0),
"스트링없음")))</f>
        <v/>
      </c>
      <c r="L2116" t="b">
        <v>1</v>
      </c>
      <c r="N2116" t="str">
        <f>IF(ISBLANK(M2116),"",IF(ISERROR(VLOOKUP(M2116,MapTable!$A:$A,1,0)),"맵없음",""))</f>
        <v/>
      </c>
      <c r="O2116">
        <f t="shared" si="133"/>
        <v>11</v>
      </c>
      <c r="Q2116">
        <f t="shared" si="134"/>
        <v>11</v>
      </c>
      <c r="R2116" t="b">
        <f t="shared" ca="1" si="135"/>
        <v>0</v>
      </c>
      <c r="T2116" t="b">
        <f t="shared" ca="1" si="136"/>
        <v>0</v>
      </c>
      <c r="X2116" t="str">
        <f>IF(ISBLANK(W2116),"",
IF(ISERROR(FIND(",",W2116)),
  IF(ISERROR(VLOOKUP(W2116,MapTable!$A:$A,1,0)),"맵없음",
  ""),
IF(ISERROR(FIND(",",W2116,FIND(",",W2116)+1)),
  IF(OR(ISERROR(VLOOKUP(LEFT(W2116,FIND(",",W2116)-1),MapTable!$A:$A,1,0)),ISERROR(VLOOKUP(TRIM(MID(W2116,FIND(",",W2116)+1,999)),MapTable!$A:$A,1,0))),"맵없음",
  ""),
IF(ISERROR(FIND(",",W2116,FIND(",",W2116,FIND(",",W2116)+1)+1)),
  IF(OR(ISERROR(VLOOKUP(LEFT(W2116,FIND(",",W2116)-1),MapTable!$A:$A,1,0)),ISERROR(VLOOKUP(TRIM(MID(W2116,FIND(",",W2116)+1,FIND(",",W2116,FIND(",",W2116)+1)-FIND(",",W2116)-1)),MapTable!$A:$A,1,0)),ISERROR(VLOOKUP(TRIM(MID(W2116,FIND(",",W2116,FIND(",",W2116)+1)+1,999)),MapTable!$A:$A,1,0))),"맵없음",
  ""),
IF(ISERROR(FIND(",",W2116,FIND(",",W2116,FIND(",",W2116,FIND(",",W2116)+1)+1)+1)),
  IF(OR(ISERROR(VLOOKUP(LEFT(W2116,FIND(",",W2116)-1),MapTable!$A:$A,1,0)),ISERROR(VLOOKUP(TRIM(MID(W2116,FIND(",",W2116)+1,FIND(",",W2116,FIND(",",W2116)+1)-FIND(",",W2116)-1)),MapTable!$A:$A,1,0)),ISERROR(VLOOKUP(TRIM(MID(W2116,FIND(",",W2116,FIND(",",W2116)+1)+1,FIND(",",W2116,FIND(",",W2116,FIND(",",W2116)+1)+1)-FIND(",",W2116,FIND(",",W2116)+1)-1)),MapTable!$A:$A,1,0)),ISERROR(VLOOKUP(TRIM(MID(W2116,FIND(",",W2116,FIND(",",W2116,FIND(",",W2116)+1)+1)+1,999)),MapTable!$A:$A,1,0))),"맵없음",
  ""),
)))))</f>
        <v/>
      </c>
      <c r="AC2116" t="str">
        <f>IF(ISBLANK(AB2116),"",IF(ISERROR(VLOOKUP(AB2116,[3]DropTable!$A:$A,1,0)),"드랍없음",""))</f>
        <v/>
      </c>
      <c r="AE2116" t="str">
        <f>IF(ISBLANK(AD2116),"",IF(ISERROR(VLOOKUP(AD2116,[3]DropTable!$A:$A,1,0)),"드랍없음",""))</f>
        <v/>
      </c>
      <c r="AG2116">
        <v>9.8000000000000007</v>
      </c>
      <c r="AH2116">
        <v>1</v>
      </c>
    </row>
    <row r="2117" spans="1:34" x14ac:dyDescent="0.3">
      <c r="A2117">
        <v>20</v>
      </c>
      <c r="B2117">
        <v>26</v>
      </c>
      <c r="C2117">
        <f>IF(OR($L2117=TRUE,$A2117=0,MOD($A2117,ChapterTable!$S$20)&lt;&gt;0),
MAX(0,INT(($B2117+ChapterTable!$Q$26+VLOOKUP(SUBSTITUTE(C$1,"성장단계","")&amp;"단계오프셋",ChapterTable!$S:$T,2,0))/ChapterTable!$Q$23)),
MAX(0,INT(($B2117+ChapterTable!$S$26+VLOOKUP(SUBSTITUTE(C$1,"성장단계","")&amp;"보스단계오프셋",ChapterTable!$S:$T,2,0))/ChapterTable!$S$23)))</f>
        <v>3</v>
      </c>
      <c r="D2117">
        <f>IF(OR($L2117=TRUE,$A2117=0,MOD($A2117,ChapterTable!$S$20)&lt;&gt;0),
MAX(0,INT(($B2117+ChapterTable!$Q$26+VLOOKUP(SUBSTITUTE(D$1,"성장단계","")&amp;"단계오프셋",ChapterTable!$S:$T,2,0))/ChapterTable!$Q$23)),
MAX(0,INT(($B2117+ChapterTable!$S$26+VLOOKUP(SUBSTITUTE(D$1,"성장단계","")&amp;"보스단계오프셋",ChapterTable!$S:$T,2,0))/ChapterTable!$S$23)))</f>
        <v>2</v>
      </c>
      <c r="E2117" s="1">
        <f ca="1">IF(AND($A2117=0,$B2117=1),
    VLOOKUP(1,ChapterTable!$1:$1048576,MATCH("최종"&amp;SUBSTITUTE(SUBSTITUTE(E$1,"standard",""),"|Float",""),ChapterTable!$1:$1,0),0)*ChapterTable!$Q$17,
  IF(AND($A2117=0,$B2117=0),
    E2118,
  IF($B2117=0,
    VLOOKUP($A2117,ChapterTable!$1:$1048576,MATCH("최종"&amp;SUBSTITUTE(SUBSTITUTE(E$1,"standard",""),"|Float",""),ChapterTable!$1:$1,0),0),
  IF($B2117=1,
    IF($L2117=FALSE,
      VLOOKUP($A2117,ChapterTable!$1:$1048576,MATCH("최종"&amp;SUBSTITUTE(SUBSTITUTE(E$1,"standard",""),"|Float",""),ChapterTable!$1:$1,0),0),
      VLOOKUP($A2117-ChapterTable!$Q$11,ChapterTable!$1:$1048576,MATCH("최종"&amp;SUBSTITUTE(SUBSTITUTE(E$1,"standard",""),"|Float",""),ChapterTable!$1:$1,0),0)*ChapterTable!$Q$14
    ),
  OFFSET(E2117,-$B2117+IF($L2117,1,0),0)*
    (VLOOKUP(SUBSTITUTE(SUBSTITUTE(E$1,"standard",""),"|Float","")&amp;"인게임누적곱배수",ChapterTable!$S:$T,2,0)^C2117
    +VLOOKUP(SUBSTITUTE(SUBSTITUTE(E$1,"standard",""),"|Float","")&amp;"인게임누적합배수",ChapterTable!$S:$T,2,0)*C2117)
  )
  )
  )
)</f>
        <v>463540.7881731033</v>
      </c>
      <c r="F2117" s="1">
        <f ca="1">IF(AND($A2117=0,$B2117=1),
    VLOOKUP(1,ChapterTable!$1:$1048576,MATCH("최종"&amp;SUBSTITUTE(SUBSTITUTE(F$1,"standard",""),"|Float",""),ChapterTable!$1:$1,0),0)*ChapterTable!$Q$17,
  IF(AND($A2117=0,$B2117=0),
    F2118,
  IF($B2117=0,
    VLOOKUP($A2117,ChapterTable!$1:$1048576,MATCH("최종"&amp;SUBSTITUTE(SUBSTITUTE(F$1,"standard",""),"|Float",""),ChapterTable!$1:$1,0),0),
  IF($B2117=1,
    IF($L2117=FALSE,
      VLOOKUP($A2117,ChapterTable!$1:$1048576,MATCH("최종"&amp;SUBSTITUTE(SUBSTITUTE(F$1,"standard",""),"|Float",""),ChapterTable!$1:$1,0),0),
      VLOOKUP($A2117-ChapterTable!$Q$11,ChapterTable!$1:$1048576,MATCH("최종"&amp;SUBSTITUTE(SUBSTITUTE(F$1,"standard",""),"|Float",""),ChapterTable!$1:$1,0),0)*ChapterTable!$Q$14
    ),
  OFFSET(F2117,-$B2117+IF($L2117,1,0),0)*
    (VLOOKUP(SUBSTITUTE(SUBSTITUTE(F$1,"standard",""),"|Float","")&amp;"인게임누적곱배수",ChapterTable!$S:$T,2,0)^D2117
    +VLOOKUP(SUBSTITUTE(SUBSTITUTE(F$1,"standard",""),"|Float","")&amp;"인게임누적합배수",ChapterTable!$S:$T,2,0)*D2117)
  )
  )
  )
)</f>
        <v>175869.13372421265</v>
      </c>
      <c r="G2117" t="s">
        <v>76</v>
      </c>
      <c r="J2117" t="str">
        <f>IF(ISBLANK(I2117),"",
IFERROR(VLOOKUP(I2117,[1]StringTable!$1:$1048576,MATCH([1]StringTable!$B$1,[1]StringTable!$1:$1,0),0),
IFERROR(VLOOKUP(I2117,[1]InApkStringTable!$1:$1048576,MATCH([1]InApkStringTable!$B$1,[1]InApkStringTable!$1:$1,0),0),
"스트링없음")))</f>
        <v/>
      </c>
      <c r="L2117" t="b">
        <v>1</v>
      </c>
      <c r="N2117" t="str">
        <f>IF(ISBLANK(M2117),"",IF(ISERROR(VLOOKUP(M2117,MapTable!$A:$A,1,0)),"맵없음",""))</f>
        <v/>
      </c>
      <c r="O2117">
        <f t="shared" si="133"/>
        <v>3</v>
      </c>
      <c r="Q2117">
        <f t="shared" si="134"/>
        <v>3</v>
      </c>
      <c r="R2117" t="b">
        <f t="shared" ca="1" si="135"/>
        <v>0</v>
      </c>
      <c r="T2117" t="b">
        <f t="shared" ca="1" si="136"/>
        <v>0</v>
      </c>
      <c r="X2117" t="str">
        <f>IF(ISBLANK(W2117),"",
IF(ISERROR(FIND(",",W2117)),
  IF(ISERROR(VLOOKUP(W2117,MapTable!$A:$A,1,0)),"맵없음",
  ""),
IF(ISERROR(FIND(",",W2117,FIND(",",W2117)+1)),
  IF(OR(ISERROR(VLOOKUP(LEFT(W2117,FIND(",",W2117)-1),MapTable!$A:$A,1,0)),ISERROR(VLOOKUP(TRIM(MID(W2117,FIND(",",W2117)+1,999)),MapTable!$A:$A,1,0))),"맵없음",
  ""),
IF(ISERROR(FIND(",",W2117,FIND(",",W2117,FIND(",",W2117)+1)+1)),
  IF(OR(ISERROR(VLOOKUP(LEFT(W2117,FIND(",",W2117)-1),MapTable!$A:$A,1,0)),ISERROR(VLOOKUP(TRIM(MID(W2117,FIND(",",W2117)+1,FIND(",",W2117,FIND(",",W2117)+1)-FIND(",",W2117)-1)),MapTable!$A:$A,1,0)),ISERROR(VLOOKUP(TRIM(MID(W2117,FIND(",",W2117,FIND(",",W2117)+1)+1,999)),MapTable!$A:$A,1,0))),"맵없음",
  ""),
IF(ISERROR(FIND(",",W2117,FIND(",",W2117,FIND(",",W2117,FIND(",",W2117)+1)+1)+1)),
  IF(OR(ISERROR(VLOOKUP(LEFT(W2117,FIND(",",W2117)-1),MapTable!$A:$A,1,0)),ISERROR(VLOOKUP(TRIM(MID(W2117,FIND(",",W2117)+1,FIND(",",W2117,FIND(",",W2117)+1)-FIND(",",W2117)-1)),MapTable!$A:$A,1,0)),ISERROR(VLOOKUP(TRIM(MID(W2117,FIND(",",W2117,FIND(",",W2117)+1)+1,FIND(",",W2117,FIND(",",W2117,FIND(",",W2117)+1)+1)-FIND(",",W2117,FIND(",",W2117)+1)-1)),MapTable!$A:$A,1,0)),ISERROR(VLOOKUP(TRIM(MID(W2117,FIND(",",W2117,FIND(",",W2117,FIND(",",W2117)+1)+1)+1,999)),MapTable!$A:$A,1,0))),"맵없음",
  ""),
)))))</f>
        <v/>
      </c>
      <c r="AC2117" t="str">
        <f>IF(ISBLANK(AB2117),"",IF(ISERROR(VLOOKUP(AB2117,[3]DropTable!$A:$A,1,0)),"드랍없음",""))</f>
        <v/>
      </c>
      <c r="AE2117" t="str">
        <f>IF(ISBLANK(AD2117),"",IF(ISERROR(VLOOKUP(AD2117,[3]DropTable!$A:$A,1,0)),"드랍없음",""))</f>
        <v/>
      </c>
      <c r="AG2117">
        <v>9.8000000000000007</v>
      </c>
      <c r="AH2117">
        <v>1</v>
      </c>
    </row>
    <row r="2118" spans="1:34" x14ac:dyDescent="0.3">
      <c r="A2118">
        <v>20</v>
      </c>
      <c r="B2118">
        <v>27</v>
      </c>
      <c r="C2118">
        <f>IF(OR($L2118=TRUE,$A2118=0,MOD($A2118,ChapterTable!$S$20)&lt;&gt;0),
MAX(0,INT(($B2118+ChapterTable!$Q$26+VLOOKUP(SUBSTITUTE(C$1,"성장단계","")&amp;"단계오프셋",ChapterTable!$S:$T,2,0))/ChapterTable!$Q$23)),
MAX(0,INT(($B2118+ChapterTable!$S$26+VLOOKUP(SUBSTITUTE(C$1,"성장단계","")&amp;"보스단계오프셋",ChapterTable!$S:$T,2,0))/ChapterTable!$S$23)))</f>
        <v>3</v>
      </c>
      <c r="D2118">
        <f>IF(OR($L2118=TRUE,$A2118=0,MOD($A2118,ChapterTable!$S$20)&lt;&gt;0),
MAX(0,INT(($B2118+ChapterTable!$Q$26+VLOOKUP(SUBSTITUTE(D$1,"성장단계","")&amp;"단계오프셋",ChapterTable!$S:$T,2,0))/ChapterTable!$Q$23)),
MAX(0,INT(($B2118+ChapterTable!$S$26+VLOOKUP(SUBSTITUTE(D$1,"성장단계","")&amp;"보스단계오프셋",ChapterTable!$S:$T,2,0))/ChapterTable!$S$23)))</f>
        <v>2</v>
      </c>
      <c r="E2118" s="1">
        <f ca="1">IF(AND($A2118=0,$B2118=1),
    VLOOKUP(1,ChapterTable!$1:$1048576,MATCH("최종"&amp;SUBSTITUTE(SUBSTITUTE(E$1,"standard",""),"|Float",""),ChapterTable!$1:$1,0),0)*ChapterTable!$Q$17,
  IF(AND($A2118=0,$B2118=0),
    E2119,
  IF($B2118=0,
    VLOOKUP($A2118,ChapterTable!$1:$1048576,MATCH("최종"&amp;SUBSTITUTE(SUBSTITUTE(E$1,"standard",""),"|Float",""),ChapterTable!$1:$1,0),0),
  IF($B2118=1,
    IF($L2118=FALSE,
      VLOOKUP($A2118,ChapterTable!$1:$1048576,MATCH("최종"&amp;SUBSTITUTE(SUBSTITUTE(E$1,"standard",""),"|Float",""),ChapterTable!$1:$1,0),0),
      VLOOKUP($A2118-ChapterTable!$Q$11,ChapterTable!$1:$1048576,MATCH("최종"&amp;SUBSTITUTE(SUBSTITUTE(E$1,"standard",""),"|Float",""),ChapterTable!$1:$1,0),0)*ChapterTable!$Q$14
    ),
  OFFSET(E2118,-$B2118+IF($L2118,1,0),0)*
    (VLOOKUP(SUBSTITUTE(SUBSTITUTE(E$1,"standard",""),"|Float","")&amp;"인게임누적곱배수",ChapterTable!$S:$T,2,0)^C2118
    +VLOOKUP(SUBSTITUTE(SUBSTITUTE(E$1,"standard",""),"|Float","")&amp;"인게임누적합배수",ChapterTable!$S:$T,2,0)*C2118)
  )
  )
  )
)</f>
        <v>463540.7881731033</v>
      </c>
      <c r="F2118" s="1">
        <f ca="1">IF(AND($A2118=0,$B2118=1),
    VLOOKUP(1,ChapterTable!$1:$1048576,MATCH("최종"&amp;SUBSTITUTE(SUBSTITUTE(F$1,"standard",""),"|Float",""),ChapterTable!$1:$1,0),0)*ChapterTable!$Q$17,
  IF(AND($A2118=0,$B2118=0),
    F2119,
  IF($B2118=0,
    VLOOKUP($A2118,ChapterTable!$1:$1048576,MATCH("최종"&amp;SUBSTITUTE(SUBSTITUTE(F$1,"standard",""),"|Float",""),ChapterTable!$1:$1,0),0),
  IF($B2118=1,
    IF($L2118=FALSE,
      VLOOKUP($A2118,ChapterTable!$1:$1048576,MATCH("최종"&amp;SUBSTITUTE(SUBSTITUTE(F$1,"standard",""),"|Float",""),ChapterTable!$1:$1,0),0),
      VLOOKUP($A2118-ChapterTable!$Q$11,ChapterTable!$1:$1048576,MATCH("최종"&amp;SUBSTITUTE(SUBSTITUTE(F$1,"standard",""),"|Float",""),ChapterTable!$1:$1,0),0)*ChapterTable!$Q$14
    ),
  OFFSET(F2118,-$B2118+IF($L2118,1,0),0)*
    (VLOOKUP(SUBSTITUTE(SUBSTITUTE(F$1,"standard",""),"|Float","")&amp;"인게임누적곱배수",ChapterTable!$S:$T,2,0)^D2118
    +VLOOKUP(SUBSTITUTE(SUBSTITUTE(F$1,"standard",""),"|Float","")&amp;"인게임누적합배수",ChapterTable!$S:$T,2,0)*D2118)
  )
  )
  )
)</f>
        <v>175869.13372421265</v>
      </c>
      <c r="G2118" t="s">
        <v>76</v>
      </c>
      <c r="J2118" t="str">
        <f>IF(ISBLANK(I2118),"",
IFERROR(VLOOKUP(I2118,[1]StringTable!$1:$1048576,MATCH([1]StringTable!$B$1,[1]StringTable!$1:$1,0),0),
IFERROR(VLOOKUP(I2118,[1]InApkStringTable!$1:$1048576,MATCH([1]InApkStringTable!$B$1,[1]InApkStringTable!$1:$1,0),0),
"스트링없음")))</f>
        <v/>
      </c>
      <c r="L2118" t="b">
        <v>1</v>
      </c>
      <c r="N2118" t="str">
        <f>IF(ISBLANK(M2118),"",IF(ISERROR(VLOOKUP(M2118,MapTable!$A:$A,1,0)),"맵없음",""))</f>
        <v/>
      </c>
      <c r="O2118">
        <f t="shared" si="133"/>
        <v>3</v>
      </c>
      <c r="Q2118">
        <f t="shared" si="134"/>
        <v>3</v>
      </c>
      <c r="R2118" t="b">
        <f t="shared" ca="1" si="135"/>
        <v>0</v>
      </c>
      <c r="T2118" t="b">
        <f t="shared" ca="1" si="136"/>
        <v>0</v>
      </c>
      <c r="X2118" t="str">
        <f>IF(ISBLANK(W2118),"",
IF(ISERROR(FIND(",",W2118)),
  IF(ISERROR(VLOOKUP(W2118,MapTable!$A:$A,1,0)),"맵없음",
  ""),
IF(ISERROR(FIND(",",W2118,FIND(",",W2118)+1)),
  IF(OR(ISERROR(VLOOKUP(LEFT(W2118,FIND(",",W2118)-1),MapTable!$A:$A,1,0)),ISERROR(VLOOKUP(TRIM(MID(W2118,FIND(",",W2118)+1,999)),MapTable!$A:$A,1,0))),"맵없음",
  ""),
IF(ISERROR(FIND(",",W2118,FIND(",",W2118,FIND(",",W2118)+1)+1)),
  IF(OR(ISERROR(VLOOKUP(LEFT(W2118,FIND(",",W2118)-1),MapTable!$A:$A,1,0)),ISERROR(VLOOKUP(TRIM(MID(W2118,FIND(",",W2118)+1,FIND(",",W2118,FIND(",",W2118)+1)-FIND(",",W2118)-1)),MapTable!$A:$A,1,0)),ISERROR(VLOOKUP(TRIM(MID(W2118,FIND(",",W2118,FIND(",",W2118)+1)+1,999)),MapTable!$A:$A,1,0))),"맵없음",
  ""),
IF(ISERROR(FIND(",",W2118,FIND(",",W2118,FIND(",",W2118,FIND(",",W2118)+1)+1)+1)),
  IF(OR(ISERROR(VLOOKUP(LEFT(W2118,FIND(",",W2118)-1),MapTable!$A:$A,1,0)),ISERROR(VLOOKUP(TRIM(MID(W2118,FIND(",",W2118)+1,FIND(",",W2118,FIND(",",W2118)+1)-FIND(",",W2118)-1)),MapTable!$A:$A,1,0)),ISERROR(VLOOKUP(TRIM(MID(W2118,FIND(",",W2118,FIND(",",W2118)+1)+1,FIND(",",W2118,FIND(",",W2118,FIND(",",W2118)+1)+1)-FIND(",",W2118,FIND(",",W2118)+1)-1)),MapTable!$A:$A,1,0)),ISERROR(VLOOKUP(TRIM(MID(W2118,FIND(",",W2118,FIND(",",W2118,FIND(",",W2118)+1)+1)+1,999)),MapTable!$A:$A,1,0))),"맵없음",
  ""),
)))))</f>
        <v/>
      </c>
      <c r="AC2118" t="str">
        <f>IF(ISBLANK(AB2118),"",IF(ISERROR(VLOOKUP(AB2118,[3]DropTable!$A:$A,1,0)),"드랍없음",""))</f>
        <v/>
      </c>
      <c r="AE2118" t="str">
        <f>IF(ISBLANK(AD2118),"",IF(ISERROR(VLOOKUP(AD2118,[3]DropTable!$A:$A,1,0)),"드랍없음",""))</f>
        <v/>
      </c>
      <c r="AG2118">
        <v>9.8000000000000007</v>
      </c>
      <c r="AH2118">
        <v>1</v>
      </c>
    </row>
    <row r="2119" spans="1:34" x14ac:dyDescent="0.3">
      <c r="A2119">
        <v>20</v>
      </c>
      <c r="B2119">
        <v>28</v>
      </c>
      <c r="C2119">
        <f>IF(OR($L2119=TRUE,$A2119=0,MOD($A2119,ChapterTable!$S$20)&lt;&gt;0),
MAX(0,INT(($B2119+ChapterTable!$Q$26+VLOOKUP(SUBSTITUTE(C$1,"성장단계","")&amp;"단계오프셋",ChapterTable!$S:$T,2,0))/ChapterTable!$Q$23)),
MAX(0,INT(($B2119+ChapterTable!$S$26+VLOOKUP(SUBSTITUTE(C$1,"성장단계","")&amp;"보스단계오프셋",ChapterTable!$S:$T,2,0))/ChapterTable!$S$23)))</f>
        <v>3</v>
      </c>
      <c r="D2119">
        <f>IF(OR($L2119=TRUE,$A2119=0,MOD($A2119,ChapterTable!$S$20)&lt;&gt;0),
MAX(0,INT(($B2119+ChapterTable!$Q$26+VLOOKUP(SUBSTITUTE(D$1,"성장단계","")&amp;"단계오프셋",ChapterTable!$S:$T,2,0))/ChapterTable!$Q$23)),
MAX(0,INT(($B2119+ChapterTable!$S$26+VLOOKUP(SUBSTITUTE(D$1,"성장단계","")&amp;"보스단계오프셋",ChapterTable!$S:$T,2,0))/ChapterTable!$S$23)))</f>
        <v>2</v>
      </c>
      <c r="E2119" s="1">
        <f ca="1">IF(AND($A2119=0,$B2119=1),
    VLOOKUP(1,ChapterTable!$1:$1048576,MATCH("최종"&amp;SUBSTITUTE(SUBSTITUTE(E$1,"standard",""),"|Float",""),ChapterTable!$1:$1,0),0)*ChapterTable!$Q$17,
  IF(AND($A2119=0,$B2119=0),
    E2120,
  IF($B2119=0,
    VLOOKUP($A2119,ChapterTable!$1:$1048576,MATCH("최종"&amp;SUBSTITUTE(SUBSTITUTE(E$1,"standard",""),"|Float",""),ChapterTable!$1:$1,0),0),
  IF($B2119=1,
    IF($L2119=FALSE,
      VLOOKUP($A2119,ChapterTable!$1:$1048576,MATCH("최종"&amp;SUBSTITUTE(SUBSTITUTE(E$1,"standard",""),"|Float",""),ChapterTable!$1:$1,0),0),
      VLOOKUP($A2119-ChapterTable!$Q$11,ChapterTable!$1:$1048576,MATCH("최종"&amp;SUBSTITUTE(SUBSTITUTE(E$1,"standard",""),"|Float",""),ChapterTable!$1:$1,0),0)*ChapterTable!$Q$14
    ),
  OFFSET(E2119,-$B2119+IF($L2119,1,0),0)*
    (VLOOKUP(SUBSTITUTE(SUBSTITUTE(E$1,"standard",""),"|Float","")&amp;"인게임누적곱배수",ChapterTable!$S:$T,2,0)^C2119
    +VLOOKUP(SUBSTITUTE(SUBSTITUTE(E$1,"standard",""),"|Float","")&amp;"인게임누적합배수",ChapterTable!$S:$T,2,0)*C2119)
  )
  )
  )
)</f>
        <v>463540.7881731033</v>
      </c>
      <c r="F2119" s="1">
        <f ca="1">IF(AND($A2119=0,$B2119=1),
    VLOOKUP(1,ChapterTable!$1:$1048576,MATCH("최종"&amp;SUBSTITUTE(SUBSTITUTE(F$1,"standard",""),"|Float",""),ChapterTable!$1:$1,0),0)*ChapterTable!$Q$17,
  IF(AND($A2119=0,$B2119=0),
    F2120,
  IF($B2119=0,
    VLOOKUP($A2119,ChapterTable!$1:$1048576,MATCH("최종"&amp;SUBSTITUTE(SUBSTITUTE(F$1,"standard",""),"|Float",""),ChapterTable!$1:$1,0),0),
  IF($B2119=1,
    IF($L2119=FALSE,
      VLOOKUP($A2119,ChapterTable!$1:$1048576,MATCH("최종"&amp;SUBSTITUTE(SUBSTITUTE(F$1,"standard",""),"|Float",""),ChapterTable!$1:$1,0),0),
      VLOOKUP($A2119-ChapterTable!$Q$11,ChapterTable!$1:$1048576,MATCH("최종"&amp;SUBSTITUTE(SUBSTITUTE(F$1,"standard",""),"|Float",""),ChapterTable!$1:$1,0),0)*ChapterTable!$Q$14
    ),
  OFFSET(F2119,-$B2119+IF($L2119,1,0),0)*
    (VLOOKUP(SUBSTITUTE(SUBSTITUTE(F$1,"standard",""),"|Float","")&amp;"인게임누적곱배수",ChapterTable!$S:$T,2,0)^D2119
    +VLOOKUP(SUBSTITUTE(SUBSTITUTE(F$1,"standard",""),"|Float","")&amp;"인게임누적합배수",ChapterTable!$S:$T,2,0)*D2119)
  )
  )
  )
)</f>
        <v>175869.13372421265</v>
      </c>
      <c r="G2119" t="s">
        <v>76</v>
      </c>
      <c r="J2119" t="str">
        <f>IF(ISBLANK(I2119),"",
IFERROR(VLOOKUP(I2119,[1]StringTable!$1:$1048576,MATCH([1]StringTable!$B$1,[1]StringTable!$1:$1,0),0),
IFERROR(VLOOKUP(I2119,[1]InApkStringTable!$1:$1048576,MATCH([1]InApkStringTable!$B$1,[1]InApkStringTable!$1:$1,0),0),
"스트링없음")))</f>
        <v/>
      </c>
      <c r="L2119" t="b">
        <v>1</v>
      </c>
      <c r="N2119" t="str">
        <f>IF(ISBLANK(M2119),"",IF(ISERROR(VLOOKUP(M2119,MapTable!$A:$A,1,0)),"맵없음",""))</f>
        <v/>
      </c>
      <c r="O2119">
        <f t="shared" si="133"/>
        <v>3</v>
      </c>
      <c r="Q2119">
        <f t="shared" si="134"/>
        <v>3</v>
      </c>
      <c r="R2119" t="b">
        <f t="shared" ca="1" si="135"/>
        <v>0</v>
      </c>
      <c r="T2119" t="b">
        <f t="shared" ca="1" si="136"/>
        <v>0</v>
      </c>
      <c r="X2119" t="str">
        <f>IF(ISBLANK(W2119),"",
IF(ISERROR(FIND(",",W2119)),
  IF(ISERROR(VLOOKUP(W2119,MapTable!$A:$A,1,0)),"맵없음",
  ""),
IF(ISERROR(FIND(",",W2119,FIND(",",W2119)+1)),
  IF(OR(ISERROR(VLOOKUP(LEFT(W2119,FIND(",",W2119)-1),MapTable!$A:$A,1,0)),ISERROR(VLOOKUP(TRIM(MID(W2119,FIND(",",W2119)+1,999)),MapTable!$A:$A,1,0))),"맵없음",
  ""),
IF(ISERROR(FIND(",",W2119,FIND(",",W2119,FIND(",",W2119)+1)+1)),
  IF(OR(ISERROR(VLOOKUP(LEFT(W2119,FIND(",",W2119)-1),MapTable!$A:$A,1,0)),ISERROR(VLOOKUP(TRIM(MID(W2119,FIND(",",W2119)+1,FIND(",",W2119,FIND(",",W2119)+1)-FIND(",",W2119)-1)),MapTable!$A:$A,1,0)),ISERROR(VLOOKUP(TRIM(MID(W2119,FIND(",",W2119,FIND(",",W2119)+1)+1,999)),MapTable!$A:$A,1,0))),"맵없음",
  ""),
IF(ISERROR(FIND(",",W2119,FIND(",",W2119,FIND(",",W2119,FIND(",",W2119)+1)+1)+1)),
  IF(OR(ISERROR(VLOOKUP(LEFT(W2119,FIND(",",W2119)-1),MapTable!$A:$A,1,0)),ISERROR(VLOOKUP(TRIM(MID(W2119,FIND(",",W2119)+1,FIND(",",W2119,FIND(",",W2119)+1)-FIND(",",W2119)-1)),MapTable!$A:$A,1,0)),ISERROR(VLOOKUP(TRIM(MID(W2119,FIND(",",W2119,FIND(",",W2119)+1)+1,FIND(",",W2119,FIND(",",W2119,FIND(",",W2119)+1)+1)-FIND(",",W2119,FIND(",",W2119)+1)-1)),MapTable!$A:$A,1,0)),ISERROR(VLOOKUP(TRIM(MID(W2119,FIND(",",W2119,FIND(",",W2119,FIND(",",W2119)+1)+1)+1,999)),MapTable!$A:$A,1,0))),"맵없음",
  ""),
)))))</f>
        <v/>
      </c>
      <c r="AC2119" t="str">
        <f>IF(ISBLANK(AB2119),"",IF(ISERROR(VLOOKUP(AB2119,[3]DropTable!$A:$A,1,0)),"드랍없음",""))</f>
        <v/>
      </c>
      <c r="AE2119" t="str">
        <f>IF(ISBLANK(AD2119),"",IF(ISERROR(VLOOKUP(AD2119,[3]DropTable!$A:$A,1,0)),"드랍없음",""))</f>
        <v/>
      </c>
      <c r="AG2119">
        <v>9.8000000000000007</v>
      </c>
      <c r="AH2119">
        <v>1</v>
      </c>
    </row>
    <row r="2120" spans="1:34" x14ac:dyDescent="0.3">
      <c r="A2120">
        <v>20</v>
      </c>
      <c r="B2120">
        <v>29</v>
      </c>
      <c r="C2120">
        <f>IF(OR($L2120=TRUE,$A2120=0,MOD($A2120,ChapterTable!$S$20)&lt;&gt;0),
MAX(0,INT(($B2120+ChapterTable!$Q$26+VLOOKUP(SUBSTITUTE(C$1,"성장단계","")&amp;"단계오프셋",ChapterTable!$S:$T,2,0))/ChapterTable!$Q$23)),
MAX(0,INT(($B2120+ChapterTable!$S$26+VLOOKUP(SUBSTITUTE(C$1,"성장단계","")&amp;"보스단계오프셋",ChapterTable!$S:$T,2,0))/ChapterTable!$S$23)))</f>
        <v>3</v>
      </c>
      <c r="D2120">
        <f>IF(OR($L2120=TRUE,$A2120=0,MOD($A2120,ChapterTable!$S$20)&lt;&gt;0),
MAX(0,INT(($B2120+ChapterTable!$Q$26+VLOOKUP(SUBSTITUTE(D$1,"성장단계","")&amp;"단계오프셋",ChapterTable!$S:$T,2,0))/ChapterTable!$Q$23)),
MAX(0,INT(($B2120+ChapterTable!$S$26+VLOOKUP(SUBSTITUTE(D$1,"성장단계","")&amp;"보스단계오프셋",ChapterTable!$S:$T,2,0))/ChapterTable!$S$23)))</f>
        <v>2</v>
      </c>
      <c r="E2120" s="1">
        <f ca="1">IF(AND($A2120=0,$B2120=1),
    VLOOKUP(1,ChapterTable!$1:$1048576,MATCH("최종"&amp;SUBSTITUTE(SUBSTITUTE(E$1,"standard",""),"|Float",""),ChapterTable!$1:$1,0),0)*ChapterTable!$Q$17,
  IF(AND($A2120=0,$B2120=0),
    E2121,
  IF($B2120=0,
    VLOOKUP($A2120,ChapterTable!$1:$1048576,MATCH("최종"&amp;SUBSTITUTE(SUBSTITUTE(E$1,"standard",""),"|Float",""),ChapterTable!$1:$1,0),0),
  IF($B2120=1,
    IF($L2120=FALSE,
      VLOOKUP($A2120,ChapterTable!$1:$1048576,MATCH("최종"&amp;SUBSTITUTE(SUBSTITUTE(E$1,"standard",""),"|Float",""),ChapterTable!$1:$1,0),0),
      VLOOKUP($A2120-ChapterTable!$Q$11,ChapterTable!$1:$1048576,MATCH("최종"&amp;SUBSTITUTE(SUBSTITUTE(E$1,"standard",""),"|Float",""),ChapterTable!$1:$1,0),0)*ChapterTable!$Q$14
    ),
  OFFSET(E2120,-$B2120+IF($L2120,1,0),0)*
    (VLOOKUP(SUBSTITUTE(SUBSTITUTE(E$1,"standard",""),"|Float","")&amp;"인게임누적곱배수",ChapterTable!$S:$T,2,0)^C2120
    +VLOOKUP(SUBSTITUTE(SUBSTITUTE(E$1,"standard",""),"|Float","")&amp;"인게임누적합배수",ChapterTable!$S:$T,2,0)*C2120)
  )
  )
  )
)</f>
        <v>463540.7881731033</v>
      </c>
      <c r="F2120" s="1">
        <f ca="1">IF(AND($A2120=0,$B2120=1),
    VLOOKUP(1,ChapterTable!$1:$1048576,MATCH("최종"&amp;SUBSTITUTE(SUBSTITUTE(F$1,"standard",""),"|Float",""),ChapterTable!$1:$1,0),0)*ChapterTable!$Q$17,
  IF(AND($A2120=0,$B2120=0),
    F2121,
  IF($B2120=0,
    VLOOKUP($A2120,ChapterTable!$1:$1048576,MATCH("최종"&amp;SUBSTITUTE(SUBSTITUTE(F$1,"standard",""),"|Float",""),ChapterTable!$1:$1,0),0),
  IF($B2120=1,
    IF($L2120=FALSE,
      VLOOKUP($A2120,ChapterTable!$1:$1048576,MATCH("최종"&amp;SUBSTITUTE(SUBSTITUTE(F$1,"standard",""),"|Float",""),ChapterTable!$1:$1,0),0),
      VLOOKUP($A2120-ChapterTable!$Q$11,ChapterTable!$1:$1048576,MATCH("최종"&amp;SUBSTITUTE(SUBSTITUTE(F$1,"standard",""),"|Float",""),ChapterTable!$1:$1,0),0)*ChapterTable!$Q$14
    ),
  OFFSET(F2120,-$B2120+IF($L2120,1,0),0)*
    (VLOOKUP(SUBSTITUTE(SUBSTITUTE(F$1,"standard",""),"|Float","")&amp;"인게임누적곱배수",ChapterTable!$S:$T,2,0)^D2120
    +VLOOKUP(SUBSTITUTE(SUBSTITUTE(F$1,"standard",""),"|Float","")&amp;"인게임누적합배수",ChapterTable!$S:$T,2,0)*D2120)
  )
  )
  )
)</f>
        <v>175869.13372421265</v>
      </c>
      <c r="G2120" t="s">
        <v>76</v>
      </c>
      <c r="J2120" t="str">
        <f>IF(ISBLANK(I2120),"",
IFERROR(VLOOKUP(I2120,[1]StringTable!$1:$1048576,MATCH([1]StringTable!$B$1,[1]StringTable!$1:$1,0),0),
IFERROR(VLOOKUP(I2120,[1]InApkStringTable!$1:$1048576,MATCH([1]InApkStringTable!$B$1,[1]InApkStringTable!$1:$1,0),0),
"스트링없음")))</f>
        <v/>
      </c>
      <c r="L2120" t="b">
        <v>1</v>
      </c>
      <c r="N2120" t="str">
        <f>IF(ISBLANK(M2120),"",IF(ISERROR(VLOOKUP(M2120,MapTable!$A:$A,1,0)),"맵없음",""))</f>
        <v/>
      </c>
      <c r="O2120">
        <f t="shared" si="133"/>
        <v>93</v>
      </c>
      <c r="Q2120">
        <f t="shared" si="134"/>
        <v>93</v>
      </c>
      <c r="R2120" t="b">
        <f t="shared" ca="1" si="135"/>
        <v>1</v>
      </c>
      <c r="T2120" t="b">
        <f t="shared" ca="1" si="136"/>
        <v>1</v>
      </c>
      <c r="X2120" t="str">
        <f>IF(ISBLANK(W2120),"",
IF(ISERROR(FIND(",",W2120)),
  IF(ISERROR(VLOOKUP(W2120,MapTable!$A:$A,1,0)),"맵없음",
  ""),
IF(ISERROR(FIND(",",W2120,FIND(",",W2120)+1)),
  IF(OR(ISERROR(VLOOKUP(LEFT(W2120,FIND(",",W2120)-1),MapTable!$A:$A,1,0)),ISERROR(VLOOKUP(TRIM(MID(W2120,FIND(",",W2120)+1,999)),MapTable!$A:$A,1,0))),"맵없음",
  ""),
IF(ISERROR(FIND(",",W2120,FIND(",",W2120,FIND(",",W2120)+1)+1)),
  IF(OR(ISERROR(VLOOKUP(LEFT(W2120,FIND(",",W2120)-1),MapTable!$A:$A,1,0)),ISERROR(VLOOKUP(TRIM(MID(W2120,FIND(",",W2120)+1,FIND(",",W2120,FIND(",",W2120)+1)-FIND(",",W2120)-1)),MapTable!$A:$A,1,0)),ISERROR(VLOOKUP(TRIM(MID(W2120,FIND(",",W2120,FIND(",",W2120)+1)+1,999)),MapTable!$A:$A,1,0))),"맵없음",
  ""),
IF(ISERROR(FIND(",",W2120,FIND(",",W2120,FIND(",",W2120,FIND(",",W2120)+1)+1)+1)),
  IF(OR(ISERROR(VLOOKUP(LEFT(W2120,FIND(",",W2120)-1),MapTable!$A:$A,1,0)),ISERROR(VLOOKUP(TRIM(MID(W2120,FIND(",",W2120)+1,FIND(",",W2120,FIND(",",W2120)+1)-FIND(",",W2120)-1)),MapTable!$A:$A,1,0)),ISERROR(VLOOKUP(TRIM(MID(W2120,FIND(",",W2120,FIND(",",W2120)+1)+1,FIND(",",W2120,FIND(",",W2120,FIND(",",W2120)+1)+1)-FIND(",",W2120,FIND(",",W2120)+1)-1)),MapTable!$A:$A,1,0)),ISERROR(VLOOKUP(TRIM(MID(W2120,FIND(",",W2120,FIND(",",W2120,FIND(",",W2120)+1)+1)+1,999)),MapTable!$A:$A,1,0))),"맵없음",
  ""),
)))))</f>
        <v/>
      </c>
      <c r="AC2120" t="str">
        <f>IF(ISBLANK(AB2120),"",IF(ISERROR(VLOOKUP(AB2120,[3]DropTable!$A:$A,1,0)),"드랍없음",""))</f>
        <v/>
      </c>
      <c r="AE2120" t="str">
        <f>IF(ISBLANK(AD2120),"",IF(ISERROR(VLOOKUP(AD2120,[3]DropTable!$A:$A,1,0)),"드랍없음",""))</f>
        <v/>
      </c>
      <c r="AG2120">
        <v>9.8000000000000007</v>
      </c>
      <c r="AH2120">
        <v>1</v>
      </c>
    </row>
    <row r="2121" spans="1:34" x14ac:dyDescent="0.3">
      <c r="A2121">
        <v>20</v>
      </c>
      <c r="B2121">
        <v>30</v>
      </c>
      <c r="C2121">
        <f>IF(OR($L2121=TRUE,$A2121=0,MOD($A2121,ChapterTable!$S$20)&lt;&gt;0),
MAX(0,INT(($B2121+ChapterTable!$Q$26+VLOOKUP(SUBSTITUTE(C$1,"성장단계","")&amp;"단계오프셋",ChapterTable!$S:$T,2,0))/ChapterTable!$Q$23)),
MAX(0,INT(($B2121+ChapterTable!$S$26+VLOOKUP(SUBSTITUTE(C$1,"성장단계","")&amp;"보스단계오프셋",ChapterTable!$S:$T,2,0))/ChapterTable!$S$23)))</f>
        <v>3</v>
      </c>
      <c r="D2121">
        <f>IF(OR($L2121=TRUE,$A2121=0,MOD($A2121,ChapterTable!$S$20)&lt;&gt;0),
MAX(0,INT(($B2121+ChapterTable!$Q$26+VLOOKUP(SUBSTITUTE(D$1,"성장단계","")&amp;"단계오프셋",ChapterTable!$S:$T,2,0))/ChapterTable!$Q$23)),
MAX(0,INT(($B2121+ChapterTable!$S$26+VLOOKUP(SUBSTITUTE(D$1,"성장단계","")&amp;"보스단계오프셋",ChapterTable!$S:$T,2,0))/ChapterTable!$S$23)))</f>
        <v>2</v>
      </c>
      <c r="E2121" s="1">
        <f ca="1">IF(AND($A2121=0,$B2121=1),
    VLOOKUP(1,ChapterTable!$1:$1048576,MATCH("최종"&amp;SUBSTITUTE(SUBSTITUTE(E$1,"standard",""),"|Float",""),ChapterTable!$1:$1,0),0)*ChapterTable!$Q$17,
  IF(AND($A2121=0,$B2121=0),
    E2122,
  IF($B2121=0,
    VLOOKUP($A2121,ChapterTable!$1:$1048576,MATCH("최종"&amp;SUBSTITUTE(SUBSTITUTE(E$1,"standard",""),"|Float",""),ChapterTable!$1:$1,0),0),
  IF($B2121=1,
    IF($L2121=FALSE,
      VLOOKUP($A2121,ChapterTable!$1:$1048576,MATCH("최종"&amp;SUBSTITUTE(SUBSTITUTE(E$1,"standard",""),"|Float",""),ChapterTable!$1:$1,0),0),
      VLOOKUP($A2121-ChapterTable!$Q$11,ChapterTable!$1:$1048576,MATCH("최종"&amp;SUBSTITUTE(SUBSTITUTE(E$1,"standard",""),"|Float",""),ChapterTable!$1:$1,0),0)*ChapterTable!$Q$14
    ),
  OFFSET(E2121,-$B2121+IF($L2121,1,0),0)*
    (VLOOKUP(SUBSTITUTE(SUBSTITUTE(E$1,"standard",""),"|Float","")&amp;"인게임누적곱배수",ChapterTable!$S:$T,2,0)^C2121
    +VLOOKUP(SUBSTITUTE(SUBSTITUTE(E$1,"standard",""),"|Float","")&amp;"인게임누적합배수",ChapterTable!$S:$T,2,0)*C2121)
  )
  )
  )
)</f>
        <v>463540.7881731033</v>
      </c>
      <c r="F2121" s="1">
        <f ca="1">IF(AND($A2121=0,$B2121=1),
    VLOOKUP(1,ChapterTable!$1:$1048576,MATCH("최종"&amp;SUBSTITUTE(SUBSTITUTE(F$1,"standard",""),"|Float",""),ChapterTable!$1:$1,0),0)*ChapterTable!$Q$17,
  IF(AND($A2121=0,$B2121=0),
    F2122,
  IF($B2121=0,
    VLOOKUP($A2121,ChapterTable!$1:$1048576,MATCH("최종"&amp;SUBSTITUTE(SUBSTITUTE(F$1,"standard",""),"|Float",""),ChapterTable!$1:$1,0),0),
  IF($B2121=1,
    IF($L2121=FALSE,
      VLOOKUP($A2121,ChapterTable!$1:$1048576,MATCH("최종"&amp;SUBSTITUTE(SUBSTITUTE(F$1,"standard",""),"|Float",""),ChapterTable!$1:$1,0),0),
      VLOOKUP($A2121-ChapterTable!$Q$11,ChapterTable!$1:$1048576,MATCH("최종"&amp;SUBSTITUTE(SUBSTITUTE(F$1,"standard",""),"|Float",""),ChapterTable!$1:$1,0),0)*ChapterTable!$Q$14
    ),
  OFFSET(F2121,-$B2121+IF($L2121,1,0),0)*
    (VLOOKUP(SUBSTITUTE(SUBSTITUTE(F$1,"standard",""),"|Float","")&amp;"인게임누적곱배수",ChapterTable!$S:$T,2,0)^D2121
    +VLOOKUP(SUBSTITUTE(SUBSTITUTE(F$1,"standard",""),"|Float","")&amp;"인게임누적합배수",ChapterTable!$S:$T,2,0)*D2121)
  )
  )
  )
)</f>
        <v>175869.13372421265</v>
      </c>
      <c r="G2121" t="s">
        <v>76</v>
      </c>
      <c r="J2121" t="str">
        <f>IF(ISBLANK(I2121),"",
IFERROR(VLOOKUP(I2121,[1]StringTable!$1:$1048576,MATCH([1]StringTable!$B$1,[1]StringTable!$1:$1,0),0),
IFERROR(VLOOKUP(I2121,[1]InApkStringTable!$1:$1048576,MATCH([1]InApkStringTable!$B$1,[1]InApkStringTable!$1:$1,0),0),
"스트링없음")))</f>
        <v/>
      </c>
      <c r="L2121" t="b">
        <v>1</v>
      </c>
      <c r="N2121" t="str">
        <f>IF(ISBLANK(M2121),"",IF(ISERROR(VLOOKUP(M2121,MapTable!$A:$A,1,0)),"맵없음",""))</f>
        <v/>
      </c>
      <c r="O2121">
        <f t="shared" si="133"/>
        <v>21</v>
      </c>
      <c r="Q2121">
        <f t="shared" si="134"/>
        <v>21</v>
      </c>
      <c r="R2121" t="b">
        <f t="shared" ca="1" si="135"/>
        <v>0</v>
      </c>
      <c r="T2121" t="b">
        <f t="shared" ca="1" si="136"/>
        <v>0</v>
      </c>
      <c r="X2121" t="str">
        <f>IF(ISBLANK(W2121),"",
IF(ISERROR(FIND(",",W2121)),
  IF(ISERROR(VLOOKUP(W2121,MapTable!$A:$A,1,0)),"맵없음",
  ""),
IF(ISERROR(FIND(",",W2121,FIND(",",W2121)+1)),
  IF(OR(ISERROR(VLOOKUP(LEFT(W2121,FIND(",",W2121)-1),MapTable!$A:$A,1,0)),ISERROR(VLOOKUP(TRIM(MID(W2121,FIND(",",W2121)+1,999)),MapTable!$A:$A,1,0))),"맵없음",
  ""),
IF(ISERROR(FIND(",",W2121,FIND(",",W2121,FIND(",",W2121)+1)+1)),
  IF(OR(ISERROR(VLOOKUP(LEFT(W2121,FIND(",",W2121)-1),MapTable!$A:$A,1,0)),ISERROR(VLOOKUP(TRIM(MID(W2121,FIND(",",W2121)+1,FIND(",",W2121,FIND(",",W2121)+1)-FIND(",",W2121)-1)),MapTable!$A:$A,1,0)),ISERROR(VLOOKUP(TRIM(MID(W2121,FIND(",",W2121,FIND(",",W2121)+1)+1,999)),MapTable!$A:$A,1,0))),"맵없음",
  ""),
IF(ISERROR(FIND(",",W2121,FIND(",",W2121,FIND(",",W2121,FIND(",",W2121)+1)+1)+1)),
  IF(OR(ISERROR(VLOOKUP(LEFT(W2121,FIND(",",W2121)-1),MapTable!$A:$A,1,0)),ISERROR(VLOOKUP(TRIM(MID(W2121,FIND(",",W2121)+1,FIND(",",W2121,FIND(",",W2121)+1)-FIND(",",W2121)-1)),MapTable!$A:$A,1,0)),ISERROR(VLOOKUP(TRIM(MID(W2121,FIND(",",W2121,FIND(",",W2121)+1)+1,FIND(",",W2121,FIND(",",W2121,FIND(",",W2121)+1)+1)-FIND(",",W2121,FIND(",",W2121)+1)-1)),MapTable!$A:$A,1,0)),ISERROR(VLOOKUP(TRIM(MID(W2121,FIND(",",W2121,FIND(",",W2121,FIND(",",W2121)+1)+1)+1,999)),MapTable!$A:$A,1,0))),"맵없음",
  ""),
)))))</f>
        <v/>
      </c>
      <c r="AC2121" t="str">
        <f>IF(ISBLANK(AB2121),"",IF(ISERROR(VLOOKUP(AB2121,[3]DropTable!$A:$A,1,0)),"드랍없음",""))</f>
        <v/>
      </c>
      <c r="AE2121" t="str">
        <f>IF(ISBLANK(AD2121),"",IF(ISERROR(VLOOKUP(AD2121,[3]DropTable!$A:$A,1,0)),"드랍없음",""))</f>
        <v/>
      </c>
      <c r="AG2121">
        <v>9.8000000000000007</v>
      </c>
      <c r="AH2121">
        <v>1</v>
      </c>
    </row>
    <row r="2122" spans="1:34" x14ac:dyDescent="0.3">
      <c r="A2122">
        <v>20</v>
      </c>
      <c r="B2122">
        <v>31</v>
      </c>
      <c r="C2122">
        <f>IF(OR($L2122=TRUE,$A2122=0,MOD($A2122,ChapterTable!$S$20)&lt;&gt;0),
MAX(0,INT(($B2122+ChapterTable!$Q$26+VLOOKUP(SUBSTITUTE(C$1,"성장단계","")&amp;"단계오프셋",ChapterTable!$S:$T,2,0))/ChapterTable!$Q$23)),
MAX(0,INT(($B2122+ChapterTable!$S$26+VLOOKUP(SUBSTITUTE(C$1,"성장단계","")&amp;"보스단계오프셋",ChapterTable!$S:$T,2,0))/ChapterTable!$S$23)))</f>
        <v>3</v>
      </c>
      <c r="D2122">
        <f>IF(OR($L2122=TRUE,$A2122=0,MOD($A2122,ChapterTable!$S$20)&lt;&gt;0),
MAX(0,INT(($B2122+ChapterTable!$Q$26+VLOOKUP(SUBSTITUTE(D$1,"성장단계","")&amp;"단계오프셋",ChapterTable!$S:$T,2,0))/ChapterTable!$Q$23)),
MAX(0,INT(($B2122+ChapterTable!$S$26+VLOOKUP(SUBSTITUTE(D$1,"성장단계","")&amp;"보스단계오프셋",ChapterTable!$S:$T,2,0))/ChapterTable!$S$23)))</f>
        <v>3</v>
      </c>
      <c r="E2122" s="1">
        <f ca="1">IF(AND($A2122=0,$B2122=1),
    VLOOKUP(1,ChapterTable!$1:$1048576,MATCH("최종"&amp;SUBSTITUTE(SUBSTITUTE(E$1,"standard",""),"|Float",""),ChapterTable!$1:$1,0),0)*ChapterTable!$Q$17,
  IF(AND($A2122=0,$B2122=0),
    E2123,
  IF($B2122=0,
    VLOOKUP($A2122,ChapterTable!$1:$1048576,MATCH("최종"&amp;SUBSTITUTE(SUBSTITUTE(E$1,"standard",""),"|Float",""),ChapterTable!$1:$1,0),0),
  IF($B2122=1,
    IF($L2122=FALSE,
      VLOOKUP($A2122,ChapterTable!$1:$1048576,MATCH("최종"&amp;SUBSTITUTE(SUBSTITUTE(E$1,"standard",""),"|Float",""),ChapterTable!$1:$1,0),0),
      VLOOKUP($A2122-ChapterTable!$Q$11,ChapterTable!$1:$1048576,MATCH("최종"&amp;SUBSTITUTE(SUBSTITUTE(E$1,"standard",""),"|Float",""),ChapterTable!$1:$1,0),0)*ChapterTable!$Q$14
    ),
  OFFSET(E2122,-$B2122+IF($L2122,1,0),0)*
    (VLOOKUP(SUBSTITUTE(SUBSTITUTE(E$1,"standard",""),"|Float","")&amp;"인게임누적곱배수",ChapterTable!$S:$T,2,0)^C2122
    +VLOOKUP(SUBSTITUTE(SUBSTITUTE(E$1,"standard",""),"|Float","")&amp;"인게임누적합배수",ChapterTable!$S:$T,2,0)*C2122)
  )
  )
  )
)</f>
        <v>463540.7881731033</v>
      </c>
      <c r="F2122" s="1">
        <f ca="1">IF(AND($A2122=0,$B2122=1),
    VLOOKUP(1,ChapterTable!$1:$1048576,MATCH("최종"&amp;SUBSTITUTE(SUBSTITUTE(F$1,"standard",""),"|Float",""),ChapterTable!$1:$1,0),0)*ChapterTable!$Q$17,
  IF(AND($A2122=0,$B2122=0),
    F2123,
  IF($B2122=0,
    VLOOKUP($A2122,ChapterTable!$1:$1048576,MATCH("최종"&amp;SUBSTITUTE(SUBSTITUTE(F$1,"standard",""),"|Float",""),ChapterTable!$1:$1,0),0),
  IF($B2122=1,
    IF($L2122=FALSE,
      VLOOKUP($A2122,ChapterTable!$1:$1048576,MATCH("최종"&amp;SUBSTITUTE(SUBSTITUTE(F$1,"standard",""),"|Float",""),ChapterTable!$1:$1,0),0),
      VLOOKUP($A2122-ChapterTable!$Q$11,ChapterTable!$1:$1048576,MATCH("최종"&amp;SUBSTITUTE(SUBSTITUTE(F$1,"standard",""),"|Float",""),ChapterTable!$1:$1,0),0)*ChapterTable!$Q$14
    ),
  OFFSET(F2122,-$B2122+IF($L2122,1,0),0)*
    (VLOOKUP(SUBSTITUTE(SUBSTITUTE(F$1,"standard",""),"|Float","")&amp;"인게임누적곱배수",ChapterTable!$S:$T,2,0)^D2122
    +VLOOKUP(SUBSTITUTE(SUBSTITUTE(F$1,"standard",""),"|Float","")&amp;"인게임누적합배수",ChapterTable!$S:$T,2,0)*D2122)
  )
  )
  )
)</f>
        <v>200993.29568481445</v>
      </c>
      <c r="G2122" t="s">
        <v>76</v>
      </c>
      <c r="J2122" t="str">
        <f>IF(ISBLANK(I2122),"",
IFERROR(VLOOKUP(I2122,[1]StringTable!$1:$1048576,MATCH([1]StringTable!$B$1,[1]StringTable!$1:$1,0),0),
IFERROR(VLOOKUP(I2122,[1]InApkStringTable!$1:$1048576,MATCH([1]InApkStringTable!$B$1,[1]InApkStringTable!$1:$1,0),0),
"스트링없음")))</f>
        <v/>
      </c>
      <c r="L2122" t="b">
        <v>1</v>
      </c>
      <c r="N2122" t="str">
        <f>IF(ISBLANK(M2122),"",IF(ISERROR(VLOOKUP(M2122,MapTable!$A:$A,1,0)),"맵없음",""))</f>
        <v/>
      </c>
      <c r="O2122">
        <f t="shared" si="133"/>
        <v>4</v>
      </c>
      <c r="Q2122">
        <f t="shared" si="134"/>
        <v>4</v>
      </c>
      <c r="R2122" t="b">
        <f t="shared" ca="1" si="135"/>
        <v>0</v>
      </c>
      <c r="T2122" t="b">
        <f t="shared" ca="1" si="136"/>
        <v>0</v>
      </c>
      <c r="X2122" t="str">
        <f>IF(ISBLANK(W2122),"",
IF(ISERROR(FIND(",",W2122)),
  IF(ISERROR(VLOOKUP(W2122,MapTable!$A:$A,1,0)),"맵없음",
  ""),
IF(ISERROR(FIND(",",W2122,FIND(",",W2122)+1)),
  IF(OR(ISERROR(VLOOKUP(LEFT(W2122,FIND(",",W2122)-1),MapTable!$A:$A,1,0)),ISERROR(VLOOKUP(TRIM(MID(W2122,FIND(",",W2122)+1,999)),MapTable!$A:$A,1,0))),"맵없음",
  ""),
IF(ISERROR(FIND(",",W2122,FIND(",",W2122,FIND(",",W2122)+1)+1)),
  IF(OR(ISERROR(VLOOKUP(LEFT(W2122,FIND(",",W2122)-1),MapTable!$A:$A,1,0)),ISERROR(VLOOKUP(TRIM(MID(W2122,FIND(",",W2122)+1,FIND(",",W2122,FIND(",",W2122)+1)-FIND(",",W2122)-1)),MapTable!$A:$A,1,0)),ISERROR(VLOOKUP(TRIM(MID(W2122,FIND(",",W2122,FIND(",",W2122)+1)+1,999)),MapTable!$A:$A,1,0))),"맵없음",
  ""),
IF(ISERROR(FIND(",",W2122,FIND(",",W2122,FIND(",",W2122,FIND(",",W2122)+1)+1)+1)),
  IF(OR(ISERROR(VLOOKUP(LEFT(W2122,FIND(",",W2122)-1),MapTable!$A:$A,1,0)),ISERROR(VLOOKUP(TRIM(MID(W2122,FIND(",",W2122)+1,FIND(",",W2122,FIND(",",W2122)+1)-FIND(",",W2122)-1)),MapTable!$A:$A,1,0)),ISERROR(VLOOKUP(TRIM(MID(W2122,FIND(",",W2122,FIND(",",W2122)+1)+1,FIND(",",W2122,FIND(",",W2122,FIND(",",W2122)+1)+1)-FIND(",",W2122,FIND(",",W2122)+1)-1)),MapTable!$A:$A,1,0)),ISERROR(VLOOKUP(TRIM(MID(W2122,FIND(",",W2122,FIND(",",W2122,FIND(",",W2122)+1)+1)+1,999)),MapTable!$A:$A,1,0))),"맵없음",
  ""),
)))))</f>
        <v/>
      </c>
      <c r="AC2122" t="str">
        <f>IF(ISBLANK(AB2122),"",IF(ISERROR(VLOOKUP(AB2122,[3]DropTable!$A:$A,1,0)),"드랍없음",""))</f>
        <v/>
      </c>
      <c r="AE2122" t="str">
        <f>IF(ISBLANK(AD2122),"",IF(ISERROR(VLOOKUP(AD2122,[3]DropTable!$A:$A,1,0)),"드랍없음",""))</f>
        <v/>
      </c>
      <c r="AG2122">
        <v>9.8000000000000007</v>
      </c>
      <c r="AH2122">
        <v>1</v>
      </c>
    </row>
    <row r="2123" spans="1:34" x14ac:dyDescent="0.3">
      <c r="A2123">
        <v>20</v>
      </c>
      <c r="B2123">
        <v>32</v>
      </c>
      <c r="C2123">
        <f>IF(OR($L2123=TRUE,$A2123=0,MOD($A2123,ChapterTable!$S$20)&lt;&gt;0),
MAX(0,INT(($B2123+ChapterTable!$Q$26+VLOOKUP(SUBSTITUTE(C$1,"성장단계","")&amp;"단계오프셋",ChapterTable!$S:$T,2,0))/ChapterTable!$Q$23)),
MAX(0,INT(($B2123+ChapterTable!$S$26+VLOOKUP(SUBSTITUTE(C$1,"성장단계","")&amp;"보스단계오프셋",ChapterTable!$S:$T,2,0))/ChapterTable!$S$23)))</f>
        <v>3</v>
      </c>
      <c r="D2123">
        <f>IF(OR($L2123=TRUE,$A2123=0,MOD($A2123,ChapterTable!$S$20)&lt;&gt;0),
MAX(0,INT(($B2123+ChapterTable!$Q$26+VLOOKUP(SUBSTITUTE(D$1,"성장단계","")&amp;"단계오프셋",ChapterTable!$S:$T,2,0))/ChapterTable!$Q$23)),
MAX(0,INT(($B2123+ChapterTable!$S$26+VLOOKUP(SUBSTITUTE(D$1,"성장단계","")&amp;"보스단계오프셋",ChapterTable!$S:$T,2,0))/ChapterTable!$S$23)))</f>
        <v>3</v>
      </c>
      <c r="E2123" s="1">
        <f ca="1">IF(AND($A2123=0,$B2123=1),
    VLOOKUP(1,ChapterTable!$1:$1048576,MATCH("최종"&amp;SUBSTITUTE(SUBSTITUTE(E$1,"standard",""),"|Float",""),ChapterTable!$1:$1,0),0)*ChapterTable!$Q$17,
  IF(AND($A2123=0,$B2123=0),
    E2124,
  IF($B2123=0,
    VLOOKUP($A2123,ChapterTable!$1:$1048576,MATCH("최종"&amp;SUBSTITUTE(SUBSTITUTE(E$1,"standard",""),"|Float",""),ChapterTable!$1:$1,0),0),
  IF($B2123=1,
    IF($L2123=FALSE,
      VLOOKUP($A2123,ChapterTable!$1:$1048576,MATCH("최종"&amp;SUBSTITUTE(SUBSTITUTE(E$1,"standard",""),"|Float",""),ChapterTable!$1:$1,0),0),
      VLOOKUP($A2123-ChapterTable!$Q$11,ChapterTable!$1:$1048576,MATCH("최종"&amp;SUBSTITUTE(SUBSTITUTE(E$1,"standard",""),"|Float",""),ChapterTable!$1:$1,0),0)*ChapterTable!$Q$14
    ),
  OFFSET(E2123,-$B2123+IF($L2123,1,0),0)*
    (VLOOKUP(SUBSTITUTE(SUBSTITUTE(E$1,"standard",""),"|Float","")&amp;"인게임누적곱배수",ChapterTable!$S:$T,2,0)^C2123
    +VLOOKUP(SUBSTITUTE(SUBSTITUTE(E$1,"standard",""),"|Float","")&amp;"인게임누적합배수",ChapterTable!$S:$T,2,0)*C2123)
  )
  )
  )
)</f>
        <v>463540.7881731033</v>
      </c>
      <c r="F2123" s="1">
        <f ca="1">IF(AND($A2123=0,$B2123=1),
    VLOOKUP(1,ChapterTable!$1:$1048576,MATCH("최종"&amp;SUBSTITUTE(SUBSTITUTE(F$1,"standard",""),"|Float",""),ChapterTable!$1:$1,0),0)*ChapterTable!$Q$17,
  IF(AND($A2123=0,$B2123=0),
    F2124,
  IF($B2123=0,
    VLOOKUP($A2123,ChapterTable!$1:$1048576,MATCH("최종"&amp;SUBSTITUTE(SUBSTITUTE(F$1,"standard",""),"|Float",""),ChapterTable!$1:$1,0),0),
  IF($B2123=1,
    IF($L2123=FALSE,
      VLOOKUP($A2123,ChapterTable!$1:$1048576,MATCH("최종"&amp;SUBSTITUTE(SUBSTITUTE(F$1,"standard",""),"|Float",""),ChapterTable!$1:$1,0),0),
      VLOOKUP($A2123-ChapterTable!$Q$11,ChapterTable!$1:$1048576,MATCH("최종"&amp;SUBSTITUTE(SUBSTITUTE(F$1,"standard",""),"|Float",""),ChapterTable!$1:$1,0),0)*ChapterTable!$Q$14
    ),
  OFFSET(F2123,-$B2123+IF($L2123,1,0),0)*
    (VLOOKUP(SUBSTITUTE(SUBSTITUTE(F$1,"standard",""),"|Float","")&amp;"인게임누적곱배수",ChapterTable!$S:$T,2,0)^D2123
    +VLOOKUP(SUBSTITUTE(SUBSTITUTE(F$1,"standard",""),"|Float","")&amp;"인게임누적합배수",ChapterTable!$S:$T,2,0)*D2123)
  )
  )
  )
)</f>
        <v>200993.29568481445</v>
      </c>
      <c r="G2123" t="s">
        <v>76</v>
      </c>
      <c r="J2123" t="str">
        <f>IF(ISBLANK(I2123),"",
IFERROR(VLOOKUP(I2123,[1]StringTable!$1:$1048576,MATCH([1]StringTable!$B$1,[1]StringTable!$1:$1,0),0),
IFERROR(VLOOKUP(I2123,[1]InApkStringTable!$1:$1048576,MATCH([1]InApkStringTable!$B$1,[1]InApkStringTable!$1:$1,0),0),
"스트링없음")))</f>
        <v/>
      </c>
      <c r="L2123" t="b">
        <v>1</v>
      </c>
      <c r="N2123" t="str">
        <f>IF(ISBLANK(M2123),"",IF(ISERROR(VLOOKUP(M2123,MapTable!$A:$A,1,0)),"맵없음",""))</f>
        <v/>
      </c>
      <c r="O2123">
        <f t="shared" si="133"/>
        <v>4</v>
      </c>
      <c r="Q2123">
        <f t="shared" si="134"/>
        <v>4</v>
      </c>
      <c r="R2123" t="b">
        <f t="shared" ca="1" si="135"/>
        <v>0</v>
      </c>
      <c r="T2123" t="b">
        <f t="shared" ca="1" si="136"/>
        <v>0</v>
      </c>
      <c r="X2123" t="str">
        <f>IF(ISBLANK(W2123),"",
IF(ISERROR(FIND(",",W2123)),
  IF(ISERROR(VLOOKUP(W2123,MapTable!$A:$A,1,0)),"맵없음",
  ""),
IF(ISERROR(FIND(",",W2123,FIND(",",W2123)+1)),
  IF(OR(ISERROR(VLOOKUP(LEFT(W2123,FIND(",",W2123)-1),MapTable!$A:$A,1,0)),ISERROR(VLOOKUP(TRIM(MID(W2123,FIND(",",W2123)+1,999)),MapTable!$A:$A,1,0))),"맵없음",
  ""),
IF(ISERROR(FIND(",",W2123,FIND(",",W2123,FIND(",",W2123)+1)+1)),
  IF(OR(ISERROR(VLOOKUP(LEFT(W2123,FIND(",",W2123)-1),MapTable!$A:$A,1,0)),ISERROR(VLOOKUP(TRIM(MID(W2123,FIND(",",W2123)+1,FIND(",",W2123,FIND(",",W2123)+1)-FIND(",",W2123)-1)),MapTable!$A:$A,1,0)),ISERROR(VLOOKUP(TRIM(MID(W2123,FIND(",",W2123,FIND(",",W2123)+1)+1,999)),MapTable!$A:$A,1,0))),"맵없음",
  ""),
IF(ISERROR(FIND(",",W2123,FIND(",",W2123,FIND(",",W2123,FIND(",",W2123)+1)+1)+1)),
  IF(OR(ISERROR(VLOOKUP(LEFT(W2123,FIND(",",W2123)-1),MapTable!$A:$A,1,0)),ISERROR(VLOOKUP(TRIM(MID(W2123,FIND(",",W2123)+1,FIND(",",W2123,FIND(",",W2123)+1)-FIND(",",W2123)-1)),MapTable!$A:$A,1,0)),ISERROR(VLOOKUP(TRIM(MID(W2123,FIND(",",W2123,FIND(",",W2123)+1)+1,FIND(",",W2123,FIND(",",W2123,FIND(",",W2123)+1)+1)-FIND(",",W2123,FIND(",",W2123)+1)-1)),MapTable!$A:$A,1,0)),ISERROR(VLOOKUP(TRIM(MID(W2123,FIND(",",W2123,FIND(",",W2123,FIND(",",W2123)+1)+1)+1,999)),MapTable!$A:$A,1,0))),"맵없음",
  ""),
)))))</f>
        <v/>
      </c>
      <c r="AC2123" t="str">
        <f>IF(ISBLANK(AB2123),"",IF(ISERROR(VLOOKUP(AB2123,[3]DropTable!$A:$A,1,0)),"드랍없음",""))</f>
        <v/>
      </c>
      <c r="AE2123" t="str">
        <f>IF(ISBLANK(AD2123),"",IF(ISERROR(VLOOKUP(AD2123,[3]DropTable!$A:$A,1,0)),"드랍없음",""))</f>
        <v/>
      </c>
      <c r="AG2123">
        <v>9.8000000000000007</v>
      </c>
      <c r="AH2123">
        <v>1</v>
      </c>
    </row>
    <row r="2124" spans="1:34" x14ac:dyDescent="0.3">
      <c r="A2124">
        <v>20</v>
      </c>
      <c r="B2124">
        <v>33</v>
      </c>
      <c r="C2124">
        <f>IF(OR($L2124=TRUE,$A2124=0,MOD($A2124,ChapterTable!$S$20)&lt;&gt;0),
MAX(0,INT(($B2124+ChapterTable!$Q$26+VLOOKUP(SUBSTITUTE(C$1,"성장단계","")&amp;"단계오프셋",ChapterTable!$S:$T,2,0))/ChapterTable!$Q$23)),
MAX(0,INT(($B2124+ChapterTable!$S$26+VLOOKUP(SUBSTITUTE(C$1,"성장단계","")&amp;"보스단계오프셋",ChapterTable!$S:$T,2,0))/ChapterTable!$S$23)))</f>
        <v>3</v>
      </c>
      <c r="D2124">
        <f>IF(OR($L2124=TRUE,$A2124=0,MOD($A2124,ChapterTable!$S$20)&lt;&gt;0),
MAX(0,INT(($B2124+ChapterTable!$Q$26+VLOOKUP(SUBSTITUTE(D$1,"성장단계","")&amp;"단계오프셋",ChapterTable!$S:$T,2,0))/ChapterTable!$Q$23)),
MAX(0,INT(($B2124+ChapterTable!$S$26+VLOOKUP(SUBSTITUTE(D$1,"성장단계","")&amp;"보스단계오프셋",ChapterTable!$S:$T,2,0))/ChapterTable!$S$23)))</f>
        <v>3</v>
      </c>
      <c r="E2124" s="1">
        <f ca="1">IF(AND($A2124=0,$B2124=1),
    VLOOKUP(1,ChapterTable!$1:$1048576,MATCH("최종"&amp;SUBSTITUTE(SUBSTITUTE(E$1,"standard",""),"|Float",""),ChapterTable!$1:$1,0),0)*ChapterTable!$Q$17,
  IF(AND($A2124=0,$B2124=0),
    E2125,
  IF($B2124=0,
    VLOOKUP($A2124,ChapterTable!$1:$1048576,MATCH("최종"&amp;SUBSTITUTE(SUBSTITUTE(E$1,"standard",""),"|Float",""),ChapterTable!$1:$1,0),0),
  IF($B2124=1,
    IF($L2124=FALSE,
      VLOOKUP($A2124,ChapterTable!$1:$1048576,MATCH("최종"&amp;SUBSTITUTE(SUBSTITUTE(E$1,"standard",""),"|Float",""),ChapterTable!$1:$1,0),0),
      VLOOKUP($A2124-ChapterTable!$Q$11,ChapterTable!$1:$1048576,MATCH("최종"&amp;SUBSTITUTE(SUBSTITUTE(E$1,"standard",""),"|Float",""),ChapterTable!$1:$1,0),0)*ChapterTable!$Q$14
    ),
  OFFSET(E2124,-$B2124+IF($L2124,1,0),0)*
    (VLOOKUP(SUBSTITUTE(SUBSTITUTE(E$1,"standard",""),"|Float","")&amp;"인게임누적곱배수",ChapterTable!$S:$T,2,0)^C2124
    +VLOOKUP(SUBSTITUTE(SUBSTITUTE(E$1,"standard",""),"|Float","")&amp;"인게임누적합배수",ChapterTable!$S:$T,2,0)*C2124)
  )
  )
  )
)</f>
        <v>463540.7881731033</v>
      </c>
      <c r="F2124" s="1">
        <f ca="1">IF(AND($A2124=0,$B2124=1),
    VLOOKUP(1,ChapterTable!$1:$1048576,MATCH("최종"&amp;SUBSTITUTE(SUBSTITUTE(F$1,"standard",""),"|Float",""),ChapterTable!$1:$1,0),0)*ChapterTable!$Q$17,
  IF(AND($A2124=0,$B2124=0),
    F2125,
  IF($B2124=0,
    VLOOKUP($A2124,ChapterTable!$1:$1048576,MATCH("최종"&amp;SUBSTITUTE(SUBSTITUTE(F$1,"standard",""),"|Float",""),ChapterTable!$1:$1,0),0),
  IF($B2124=1,
    IF($L2124=FALSE,
      VLOOKUP($A2124,ChapterTable!$1:$1048576,MATCH("최종"&amp;SUBSTITUTE(SUBSTITUTE(F$1,"standard",""),"|Float",""),ChapterTable!$1:$1,0),0),
      VLOOKUP($A2124-ChapterTable!$Q$11,ChapterTable!$1:$1048576,MATCH("최종"&amp;SUBSTITUTE(SUBSTITUTE(F$1,"standard",""),"|Float",""),ChapterTable!$1:$1,0),0)*ChapterTable!$Q$14
    ),
  OFFSET(F2124,-$B2124+IF($L2124,1,0),0)*
    (VLOOKUP(SUBSTITUTE(SUBSTITUTE(F$1,"standard",""),"|Float","")&amp;"인게임누적곱배수",ChapterTable!$S:$T,2,0)^D2124
    +VLOOKUP(SUBSTITUTE(SUBSTITUTE(F$1,"standard",""),"|Float","")&amp;"인게임누적합배수",ChapterTable!$S:$T,2,0)*D2124)
  )
  )
  )
)</f>
        <v>200993.29568481445</v>
      </c>
      <c r="G2124" t="s">
        <v>76</v>
      </c>
      <c r="J2124" t="str">
        <f>IF(ISBLANK(I2124),"",
IFERROR(VLOOKUP(I2124,[1]StringTable!$1:$1048576,MATCH([1]StringTable!$B$1,[1]StringTable!$1:$1,0),0),
IFERROR(VLOOKUP(I2124,[1]InApkStringTable!$1:$1048576,MATCH([1]InApkStringTable!$B$1,[1]InApkStringTable!$1:$1,0),0),
"스트링없음")))</f>
        <v/>
      </c>
      <c r="L2124" t="b">
        <v>1</v>
      </c>
      <c r="N2124" t="str">
        <f>IF(ISBLANK(M2124),"",IF(ISERROR(VLOOKUP(M2124,MapTable!$A:$A,1,0)),"맵없음",""))</f>
        <v/>
      </c>
      <c r="O2124">
        <f t="shared" si="133"/>
        <v>4</v>
      </c>
      <c r="Q2124">
        <f t="shared" si="134"/>
        <v>4</v>
      </c>
      <c r="R2124" t="b">
        <f t="shared" ca="1" si="135"/>
        <v>0</v>
      </c>
      <c r="T2124" t="b">
        <f t="shared" ca="1" si="136"/>
        <v>0</v>
      </c>
      <c r="X2124" t="str">
        <f>IF(ISBLANK(W2124),"",
IF(ISERROR(FIND(",",W2124)),
  IF(ISERROR(VLOOKUP(W2124,MapTable!$A:$A,1,0)),"맵없음",
  ""),
IF(ISERROR(FIND(",",W2124,FIND(",",W2124)+1)),
  IF(OR(ISERROR(VLOOKUP(LEFT(W2124,FIND(",",W2124)-1),MapTable!$A:$A,1,0)),ISERROR(VLOOKUP(TRIM(MID(W2124,FIND(",",W2124)+1,999)),MapTable!$A:$A,1,0))),"맵없음",
  ""),
IF(ISERROR(FIND(",",W2124,FIND(",",W2124,FIND(",",W2124)+1)+1)),
  IF(OR(ISERROR(VLOOKUP(LEFT(W2124,FIND(",",W2124)-1),MapTable!$A:$A,1,0)),ISERROR(VLOOKUP(TRIM(MID(W2124,FIND(",",W2124)+1,FIND(",",W2124,FIND(",",W2124)+1)-FIND(",",W2124)-1)),MapTable!$A:$A,1,0)),ISERROR(VLOOKUP(TRIM(MID(W2124,FIND(",",W2124,FIND(",",W2124)+1)+1,999)),MapTable!$A:$A,1,0))),"맵없음",
  ""),
IF(ISERROR(FIND(",",W2124,FIND(",",W2124,FIND(",",W2124,FIND(",",W2124)+1)+1)+1)),
  IF(OR(ISERROR(VLOOKUP(LEFT(W2124,FIND(",",W2124)-1),MapTable!$A:$A,1,0)),ISERROR(VLOOKUP(TRIM(MID(W2124,FIND(",",W2124)+1,FIND(",",W2124,FIND(",",W2124)+1)-FIND(",",W2124)-1)),MapTable!$A:$A,1,0)),ISERROR(VLOOKUP(TRIM(MID(W2124,FIND(",",W2124,FIND(",",W2124)+1)+1,FIND(",",W2124,FIND(",",W2124,FIND(",",W2124)+1)+1)-FIND(",",W2124,FIND(",",W2124)+1)-1)),MapTable!$A:$A,1,0)),ISERROR(VLOOKUP(TRIM(MID(W2124,FIND(",",W2124,FIND(",",W2124,FIND(",",W2124)+1)+1)+1,999)),MapTable!$A:$A,1,0))),"맵없음",
  ""),
)))))</f>
        <v/>
      </c>
      <c r="AC2124" t="str">
        <f>IF(ISBLANK(AB2124),"",IF(ISERROR(VLOOKUP(AB2124,[3]DropTable!$A:$A,1,0)),"드랍없음",""))</f>
        <v/>
      </c>
      <c r="AE2124" t="str">
        <f>IF(ISBLANK(AD2124),"",IF(ISERROR(VLOOKUP(AD2124,[3]DropTable!$A:$A,1,0)),"드랍없음",""))</f>
        <v/>
      </c>
      <c r="AG2124">
        <v>9.8000000000000007</v>
      </c>
      <c r="AH2124">
        <v>1</v>
      </c>
    </row>
    <row r="2125" spans="1:34" x14ac:dyDescent="0.3">
      <c r="A2125">
        <v>20</v>
      </c>
      <c r="B2125">
        <v>34</v>
      </c>
      <c r="C2125">
        <f>IF(OR($L2125=TRUE,$A2125=0,MOD($A2125,ChapterTable!$S$20)&lt;&gt;0),
MAX(0,INT(($B2125+ChapterTable!$Q$26+VLOOKUP(SUBSTITUTE(C$1,"성장단계","")&amp;"단계오프셋",ChapterTable!$S:$T,2,0))/ChapterTable!$Q$23)),
MAX(0,INT(($B2125+ChapterTable!$S$26+VLOOKUP(SUBSTITUTE(C$1,"성장단계","")&amp;"보스단계오프셋",ChapterTable!$S:$T,2,0))/ChapterTable!$S$23)))</f>
        <v>3</v>
      </c>
      <c r="D2125">
        <f>IF(OR($L2125=TRUE,$A2125=0,MOD($A2125,ChapterTable!$S$20)&lt;&gt;0),
MAX(0,INT(($B2125+ChapterTable!$Q$26+VLOOKUP(SUBSTITUTE(D$1,"성장단계","")&amp;"단계오프셋",ChapterTable!$S:$T,2,0))/ChapterTable!$Q$23)),
MAX(0,INT(($B2125+ChapterTable!$S$26+VLOOKUP(SUBSTITUTE(D$1,"성장단계","")&amp;"보스단계오프셋",ChapterTable!$S:$T,2,0))/ChapterTable!$S$23)))</f>
        <v>3</v>
      </c>
      <c r="E2125" s="1">
        <f ca="1">IF(AND($A2125=0,$B2125=1),
    VLOOKUP(1,ChapterTable!$1:$1048576,MATCH("최종"&amp;SUBSTITUTE(SUBSTITUTE(E$1,"standard",""),"|Float",""),ChapterTable!$1:$1,0),0)*ChapterTable!$Q$17,
  IF(AND($A2125=0,$B2125=0),
    E2126,
  IF($B2125=0,
    VLOOKUP($A2125,ChapterTable!$1:$1048576,MATCH("최종"&amp;SUBSTITUTE(SUBSTITUTE(E$1,"standard",""),"|Float",""),ChapterTable!$1:$1,0),0),
  IF($B2125=1,
    IF($L2125=FALSE,
      VLOOKUP($A2125,ChapterTable!$1:$1048576,MATCH("최종"&amp;SUBSTITUTE(SUBSTITUTE(E$1,"standard",""),"|Float",""),ChapterTable!$1:$1,0),0),
      VLOOKUP($A2125-ChapterTable!$Q$11,ChapterTable!$1:$1048576,MATCH("최종"&amp;SUBSTITUTE(SUBSTITUTE(E$1,"standard",""),"|Float",""),ChapterTable!$1:$1,0),0)*ChapterTable!$Q$14
    ),
  OFFSET(E2125,-$B2125+IF($L2125,1,0),0)*
    (VLOOKUP(SUBSTITUTE(SUBSTITUTE(E$1,"standard",""),"|Float","")&amp;"인게임누적곱배수",ChapterTable!$S:$T,2,0)^C2125
    +VLOOKUP(SUBSTITUTE(SUBSTITUTE(E$1,"standard",""),"|Float","")&amp;"인게임누적합배수",ChapterTable!$S:$T,2,0)*C2125)
  )
  )
  )
)</f>
        <v>463540.7881731033</v>
      </c>
      <c r="F2125" s="1">
        <f ca="1">IF(AND($A2125=0,$B2125=1),
    VLOOKUP(1,ChapterTable!$1:$1048576,MATCH("최종"&amp;SUBSTITUTE(SUBSTITUTE(F$1,"standard",""),"|Float",""),ChapterTable!$1:$1,0),0)*ChapterTable!$Q$17,
  IF(AND($A2125=0,$B2125=0),
    F2126,
  IF($B2125=0,
    VLOOKUP($A2125,ChapterTable!$1:$1048576,MATCH("최종"&amp;SUBSTITUTE(SUBSTITUTE(F$1,"standard",""),"|Float",""),ChapterTable!$1:$1,0),0),
  IF($B2125=1,
    IF($L2125=FALSE,
      VLOOKUP($A2125,ChapterTable!$1:$1048576,MATCH("최종"&amp;SUBSTITUTE(SUBSTITUTE(F$1,"standard",""),"|Float",""),ChapterTable!$1:$1,0),0),
      VLOOKUP($A2125-ChapterTable!$Q$11,ChapterTable!$1:$1048576,MATCH("최종"&amp;SUBSTITUTE(SUBSTITUTE(F$1,"standard",""),"|Float",""),ChapterTable!$1:$1,0),0)*ChapterTable!$Q$14
    ),
  OFFSET(F2125,-$B2125+IF($L2125,1,0),0)*
    (VLOOKUP(SUBSTITUTE(SUBSTITUTE(F$1,"standard",""),"|Float","")&amp;"인게임누적곱배수",ChapterTable!$S:$T,2,0)^D2125
    +VLOOKUP(SUBSTITUTE(SUBSTITUTE(F$1,"standard",""),"|Float","")&amp;"인게임누적합배수",ChapterTable!$S:$T,2,0)*D2125)
  )
  )
  )
)</f>
        <v>200993.29568481445</v>
      </c>
      <c r="G2125" t="s">
        <v>76</v>
      </c>
      <c r="J2125" t="str">
        <f>IF(ISBLANK(I2125),"",
IFERROR(VLOOKUP(I2125,[1]StringTable!$1:$1048576,MATCH([1]StringTable!$B$1,[1]StringTable!$1:$1,0),0),
IFERROR(VLOOKUP(I2125,[1]InApkStringTable!$1:$1048576,MATCH([1]InApkStringTable!$B$1,[1]InApkStringTable!$1:$1,0),0),
"스트링없음")))</f>
        <v/>
      </c>
      <c r="L2125" t="b">
        <v>1</v>
      </c>
      <c r="N2125" t="str">
        <f>IF(ISBLANK(M2125),"",IF(ISERROR(VLOOKUP(M2125,MapTable!$A:$A,1,0)),"맵없음",""))</f>
        <v/>
      </c>
      <c r="O2125">
        <f t="shared" si="133"/>
        <v>4</v>
      </c>
      <c r="Q2125">
        <f t="shared" si="134"/>
        <v>4</v>
      </c>
      <c r="R2125" t="b">
        <f t="shared" ca="1" si="135"/>
        <v>0</v>
      </c>
      <c r="T2125" t="b">
        <f t="shared" ca="1" si="136"/>
        <v>0</v>
      </c>
      <c r="X2125" t="str">
        <f>IF(ISBLANK(W2125),"",
IF(ISERROR(FIND(",",W2125)),
  IF(ISERROR(VLOOKUP(W2125,MapTable!$A:$A,1,0)),"맵없음",
  ""),
IF(ISERROR(FIND(",",W2125,FIND(",",W2125)+1)),
  IF(OR(ISERROR(VLOOKUP(LEFT(W2125,FIND(",",W2125)-1),MapTable!$A:$A,1,0)),ISERROR(VLOOKUP(TRIM(MID(W2125,FIND(",",W2125)+1,999)),MapTable!$A:$A,1,0))),"맵없음",
  ""),
IF(ISERROR(FIND(",",W2125,FIND(",",W2125,FIND(",",W2125)+1)+1)),
  IF(OR(ISERROR(VLOOKUP(LEFT(W2125,FIND(",",W2125)-1),MapTable!$A:$A,1,0)),ISERROR(VLOOKUP(TRIM(MID(W2125,FIND(",",W2125)+1,FIND(",",W2125,FIND(",",W2125)+1)-FIND(",",W2125)-1)),MapTable!$A:$A,1,0)),ISERROR(VLOOKUP(TRIM(MID(W2125,FIND(",",W2125,FIND(",",W2125)+1)+1,999)),MapTable!$A:$A,1,0))),"맵없음",
  ""),
IF(ISERROR(FIND(",",W2125,FIND(",",W2125,FIND(",",W2125,FIND(",",W2125)+1)+1)+1)),
  IF(OR(ISERROR(VLOOKUP(LEFT(W2125,FIND(",",W2125)-1),MapTable!$A:$A,1,0)),ISERROR(VLOOKUP(TRIM(MID(W2125,FIND(",",W2125)+1,FIND(",",W2125,FIND(",",W2125)+1)-FIND(",",W2125)-1)),MapTable!$A:$A,1,0)),ISERROR(VLOOKUP(TRIM(MID(W2125,FIND(",",W2125,FIND(",",W2125)+1)+1,FIND(",",W2125,FIND(",",W2125,FIND(",",W2125)+1)+1)-FIND(",",W2125,FIND(",",W2125)+1)-1)),MapTable!$A:$A,1,0)),ISERROR(VLOOKUP(TRIM(MID(W2125,FIND(",",W2125,FIND(",",W2125,FIND(",",W2125)+1)+1)+1,999)),MapTable!$A:$A,1,0))),"맵없음",
  ""),
)))))</f>
        <v/>
      </c>
      <c r="AC2125" t="str">
        <f>IF(ISBLANK(AB2125),"",IF(ISERROR(VLOOKUP(AB2125,[3]DropTable!$A:$A,1,0)),"드랍없음",""))</f>
        <v/>
      </c>
      <c r="AE2125" t="str">
        <f>IF(ISBLANK(AD2125),"",IF(ISERROR(VLOOKUP(AD2125,[3]DropTable!$A:$A,1,0)),"드랍없음",""))</f>
        <v/>
      </c>
      <c r="AG2125">
        <v>9.8000000000000007</v>
      </c>
      <c r="AH2125">
        <v>1</v>
      </c>
    </row>
    <row r="2126" spans="1:34" x14ac:dyDescent="0.3">
      <c r="A2126">
        <v>20</v>
      </c>
      <c r="B2126">
        <v>35</v>
      </c>
      <c r="C2126">
        <f>IF(OR($L2126=TRUE,$A2126=0,MOD($A2126,ChapterTable!$S$20)&lt;&gt;0),
MAX(0,INT(($B2126+ChapterTable!$Q$26+VLOOKUP(SUBSTITUTE(C$1,"성장단계","")&amp;"단계오프셋",ChapterTable!$S:$T,2,0))/ChapterTable!$Q$23)),
MAX(0,INT(($B2126+ChapterTable!$S$26+VLOOKUP(SUBSTITUTE(C$1,"성장단계","")&amp;"보스단계오프셋",ChapterTable!$S:$T,2,0))/ChapterTable!$S$23)))</f>
        <v>3</v>
      </c>
      <c r="D2126">
        <f>IF(OR($L2126=TRUE,$A2126=0,MOD($A2126,ChapterTable!$S$20)&lt;&gt;0),
MAX(0,INT(($B2126+ChapterTable!$Q$26+VLOOKUP(SUBSTITUTE(D$1,"성장단계","")&amp;"단계오프셋",ChapterTable!$S:$T,2,0))/ChapterTable!$Q$23)),
MAX(0,INT(($B2126+ChapterTable!$S$26+VLOOKUP(SUBSTITUTE(D$1,"성장단계","")&amp;"보스단계오프셋",ChapterTable!$S:$T,2,0))/ChapterTable!$S$23)))</f>
        <v>3</v>
      </c>
      <c r="E2126" s="1">
        <f ca="1">IF(AND($A2126=0,$B2126=1),
    VLOOKUP(1,ChapterTable!$1:$1048576,MATCH("최종"&amp;SUBSTITUTE(SUBSTITUTE(E$1,"standard",""),"|Float",""),ChapterTable!$1:$1,0),0)*ChapterTable!$Q$17,
  IF(AND($A2126=0,$B2126=0),
    E2127,
  IF($B2126=0,
    VLOOKUP($A2126,ChapterTable!$1:$1048576,MATCH("최종"&amp;SUBSTITUTE(SUBSTITUTE(E$1,"standard",""),"|Float",""),ChapterTable!$1:$1,0),0),
  IF($B2126=1,
    IF($L2126=FALSE,
      VLOOKUP($A2126,ChapterTable!$1:$1048576,MATCH("최종"&amp;SUBSTITUTE(SUBSTITUTE(E$1,"standard",""),"|Float",""),ChapterTable!$1:$1,0),0),
      VLOOKUP($A2126-ChapterTable!$Q$11,ChapterTable!$1:$1048576,MATCH("최종"&amp;SUBSTITUTE(SUBSTITUTE(E$1,"standard",""),"|Float",""),ChapterTable!$1:$1,0),0)*ChapterTable!$Q$14
    ),
  OFFSET(E2126,-$B2126+IF($L2126,1,0),0)*
    (VLOOKUP(SUBSTITUTE(SUBSTITUTE(E$1,"standard",""),"|Float","")&amp;"인게임누적곱배수",ChapterTable!$S:$T,2,0)^C2126
    +VLOOKUP(SUBSTITUTE(SUBSTITUTE(E$1,"standard",""),"|Float","")&amp;"인게임누적합배수",ChapterTable!$S:$T,2,0)*C2126)
  )
  )
  )
)</f>
        <v>463540.7881731033</v>
      </c>
      <c r="F2126" s="1">
        <f ca="1">IF(AND($A2126=0,$B2126=1),
    VLOOKUP(1,ChapterTable!$1:$1048576,MATCH("최종"&amp;SUBSTITUTE(SUBSTITUTE(F$1,"standard",""),"|Float",""),ChapterTable!$1:$1,0),0)*ChapterTable!$Q$17,
  IF(AND($A2126=0,$B2126=0),
    F2127,
  IF($B2126=0,
    VLOOKUP($A2126,ChapterTable!$1:$1048576,MATCH("최종"&amp;SUBSTITUTE(SUBSTITUTE(F$1,"standard",""),"|Float",""),ChapterTable!$1:$1,0),0),
  IF($B2126=1,
    IF($L2126=FALSE,
      VLOOKUP($A2126,ChapterTable!$1:$1048576,MATCH("최종"&amp;SUBSTITUTE(SUBSTITUTE(F$1,"standard",""),"|Float",""),ChapterTable!$1:$1,0),0),
      VLOOKUP($A2126-ChapterTable!$Q$11,ChapterTable!$1:$1048576,MATCH("최종"&amp;SUBSTITUTE(SUBSTITUTE(F$1,"standard",""),"|Float",""),ChapterTable!$1:$1,0),0)*ChapterTable!$Q$14
    ),
  OFFSET(F2126,-$B2126+IF($L2126,1,0),0)*
    (VLOOKUP(SUBSTITUTE(SUBSTITUTE(F$1,"standard",""),"|Float","")&amp;"인게임누적곱배수",ChapterTable!$S:$T,2,0)^D2126
    +VLOOKUP(SUBSTITUTE(SUBSTITUTE(F$1,"standard",""),"|Float","")&amp;"인게임누적합배수",ChapterTable!$S:$T,2,0)*D2126)
  )
  )
  )
)</f>
        <v>200993.29568481445</v>
      </c>
      <c r="G2126" t="s">
        <v>76</v>
      </c>
      <c r="J2126" t="str">
        <f>IF(ISBLANK(I2126),"",
IFERROR(VLOOKUP(I2126,[1]StringTable!$1:$1048576,MATCH([1]StringTable!$B$1,[1]StringTable!$1:$1,0),0),
IFERROR(VLOOKUP(I2126,[1]InApkStringTable!$1:$1048576,MATCH([1]InApkStringTable!$B$1,[1]InApkStringTable!$1:$1,0),0),
"스트링없음")))</f>
        <v/>
      </c>
      <c r="L2126" t="b">
        <v>1</v>
      </c>
      <c r="N2126" t="str">
        <f>IF(ISBLANK(M2126),"",IF(ISERROR(VLOOKUP(M2126,MapTable!$A:$A,1,0)),"맵없음",""))</f>
        <v/>
      </c>
      <c r="O2126">
        <f t="shared" si="133"/>
        <v>11</v>
      </c>
      <c r="Q2126">
        <f t="shared" si="134"/>
        <v>11</v>
      </c>
      <c r="R2126" t="b">
        <f t="shared" ca="1" si="135"/>
        <v>0</v>
      </c>
      <c r="T2126" t="b">
        <f t="shared" ca="1" si="136"/>
        <v>0</v>
      </c>
      <c r="X2126" t="str">
        <f>IF(ISBLANK(W2126),"",
IF(ISERROR(FIND(",",W2126)),
  IF(ISERROR(VLOOKUP(W2126,MapTable!$A:$A,1,0)),"맵없음",
  ""),
IF(ISERROR(FIND(",",W2126,FIND(",",W2126)+1)),
  IF(OR(ISERROR(VLOOKUP(LEFT(W2126,FIND(",",W2126)-1),MapTable!$A:$A,1,0)),ISERROR(VLOOKUP(TRIM(MID(W2126,FIND(",",W2126)+1,999)),MapTable!$A:$A,1,0))),"맵없음",
  ""),
IF(ISERROR(FIND(",",W2126,FIND(",",W2126,FIND(",",W2126)+1)+1)),
  IF(OR(ISERROR(VLOOKUP(LEFT(W2126,FIND(",",W2126)-1),MapTable!$A:$A,1,0)),ISERROR(VLOOKUP(TRIM(MID(W2126,FIND(",",W2126)+1,FIND(",",W2126,FIND(",",W2126)+1)-FIND(",",W2126)-1)),MapTable!$A:$A,1,0)),ISERROR(VLOOKUP(TRIM(MID(W2126,FIND(",",W2126,FIND(",",W2126)+1)+1,999)),MapTable!$A:$A,1,0))),"맵없음",
  ""),
IF(ISERROR(FIND(",",W2126,FIND(",",W2126,FIND(",",W2126,FIND(",",W2126)+1)+1)+1)),
  IF(OR(ISERROR(VLOOKUP(LEFT(W2126,FIND(",",W2126)-1),MapTable!$A:$A,1,0)),ISERROR(VLOOKUP(TRIM(MID(W2126,FIND(",",W2126)+1,FIND(",",W2126,FIND(",",W2126)+1)-FIND(",",W2126)-1)),MapTable!$A:$A,1,0)),ISERROR(VLOOKUP(TRIM(MID(W2126,FIND(",",W2126,FIND(",",W2126)+1)+1,FIND(",",W2126,FIND(",",W2126,FIND(",",W2126)+1)+1)-FIND(",",W2126,FIND(",",W2126)+1)-1)),MapTable!$A:$A,1,0)),ISERROR(VLOOKUP(TRIM(MID(W2126,FIND(",",W2126,FIND(",",W2126,FIND(",",W2126)+1)+1)+1,999)),MapTable!$A:$A,1,0))),"맵없음",
  ""),
)))))</f>
        <v/>
      </c>
      <c r="AC2126" t="str">
        <f>IF(ISBLANK(AB2126),"",IF(ISERROR(VLOOKUP(AB2126,[3]DropTable!$A:$A,1,0)),"드랍없음",""))</f>
        <v/>
      </c>
      <c r="AE2126" t="str">
        <f>IF(ISBLANK(AD2126),"",IF(ISERROR(VLOOKUP(AD2126,[3]DropTable!$A:$A,1,0)),"드랍없음",""))</f>
        <v/>
      </c>
      <c r="AG2126">
        <v>9.8000000000000007</v>
      </c>
      <c r="AH2126">
        <v>1</v>
      </c>
    </row>
    <row r="2127" spans="1:34" x14ac:dyDescent="0.3">
      <c r="A2127">
        <v>20</v>
      </c>
      <c r="B2127">
        <v>36</v>
      </c>
      <c r="C2127">
        <f>IF(OR($L2127=TRUE,$A2127=0,MOD($A2127,ChapterTable!$S$20)&lt;&gt;0),
MAX(0,INT(($B2127+ChapterTable!$Q$26+VLOOKUP(SUBSTITUTE(C$1,"성장단계","")&amp;"단계오프셋",ChapterTable!$S:$T,2,0))/ChapterTable!$Q$23)),
MAX(0,INT(($B2127+ChapterTable!$S$26+VLOOKUP(SUBSTITUTE(C$1,"성장단계","")&amp;"보스단계오프셋",ChapterTable!$S:$T,2,0))/ChapterTable!$S$23)))</f>
        <v>4</v>
      </c>
      <c r="D2127">
        <f>IF(OR($L2127=TRUE,$A2127=0,MOD($A2127,ChapterTable!$S$20)&lt;&gt;0),
MAX(0,INT(($B2127+ChapterTable!$Q$26+VLOOKUP(SUBSTITUTE(D$1,"성장단계","")&amp;"단계오프셋",ChapterTable!$S:$T,2,0))/ChapterTable!$Q$23)),
MAX(0,INT(($B2127+ChapterTable!$S$26+VLOOKUP(SUBSTITUTE(D$1,"성장단계","")&amp;"보스단계오프셋",ChapterTable!$S:$T,2,0))/ChapterTable!$S$23)))</f>
        <v>3</v>
      </c>
      <c r="E2127" s="1">
        <f ca="1">IF(AND($A2127=0,$B2127=1),
    VLOOKUP(1,ChapterTable!$1:$1048576,MATCH("최종"&amp;SUBSTITUTE(SUBSTITUTE(E$1,"standard",""),"|Float",""),ChapterTable!$1:$1,0),0)*ChapterTable!$Q$17,
  IF(AND($A2127=0,$B2127=0),
    E2128,
  IF($B2127=0,
    VLOOKUP($A2127,ChapterTable!$1:$1048576,MATCH("최종"&amp;SUBSTITUTE(SUBSTITUTE(E$1,"standard",""),"|Float",""),ChapterTable!$1:$1,0),0),
  IF($B2127=1,
    IF($L2127=FALSE,
      VLOOKUP($A2127,ChapterTable!$1:$1048576,MATCH("최종"&amp;SUBSTITUTE(SUBSTITUTE(E$1,"standard",""),"|Float",""),ChapterTable!$1:$1,0),0),
      VLOOKUP($A2127-ChapterTable!$Q$11,ChapterTable!$1:$1048576,MATCH("최종"&amp;SUBSTITUTE(SUBSTITUTE(E$1,"standard",""),"|Float",""),ChapterTable!$1:$1,0),0)*ChapterTable!$Q$14
    ),
  OFFSET(E2127,-$B2127+IF($L2127,1,0),0)*
    (VLOOKUP(SUBSTITUTE(SUBSTITUTE(E$1,"standard",""),"|Float","")&amp;"인게임누적곱배수",ChapterTable!$S:$T,2,0)^C2127
    +VLOOKUP(SUBSTITUTE(SUBSTITUTE(E$1,"standard",""),"|Float","")&amp;"인게임누적합배수",ChapterTable!$S:$T,2,0)*C2127)
  )
  )
  )
)</f>
        <v>542681.89834899898</v>
      </c>
      <c r="F2127" s="1">
        <f ca="1">IF(AND($A2127=0,$B2127=1),
    VLOOKUP(1,ChapterTable!$1:$1048576,MATCH("최종"&amp;SUBSTITUTE(SUBSTITUTE(F$1,"standard",""),"|Float",""),ChapterTable!$1:$1,0),0)*ChapterTable!$Q$17,
  IF(AND($A2127=0,$B2127=0),
    F2128,
  IF($B2127=0,
    VLOOKUP($A2127,ChapterTable!$1:$1048576,MATCH("최종"&amp;SUBSTITUTE(SUBSTITUTE(F$1,"standard",""),"|Float",""),ChapterTable!$1:$1,0),0),
  IF($B2127=1,
    IF($L2127=FALSE,
      VLOOKUP($A2127,ChapterTable!$1:$1048576,MATCH("최종"&amp;SUBSTITUTE(SUBSTITUTE(F$1,"standard",""),"|Float",""),ChapterTable!$1:$1,0),0),
      VLOOKUP($A2127-ChapterTable!$Q$11,ChapterTable!$1:$1048576,MATCH("최종"&amp;SUBSTITUTE(SUBSTITUTE(F$1,"standard",""),"|Float",""),ChapterTable!$1:$1,0),0)*ChapterTable!$Q$14
    ),
  OFFSET(F2127,-$B2127+IF($L2127,1,0),0)*
    (VLOOKUP(SUBSTITUTE(SUBSTITUTE(F$1,"standard",""),"|Float","")&amp;"인게임누적곱배수",ChapterTable!$S:$T,2,0)^D2127
    +VLOOKUP(SUBSTITUTE(SUBSTITUTE(F$1,"standard",""),"|Float","")&amp;"인게임누적합배수",ChapterTable!$S:$T,2,0)*D2127)
  )
  )
  )
)</f>
        <v>200993.29568481445</v>
      </c>
      <c r="G2127" t="s">
        <v>76</v>
      </c>
      <c r="J2127" t="str">
        <f>IF(ISBLANK(I2127),"",
IFERROR(VLOOKUP(I2127,[1]StringTable!$1:$1048576,MATCH([1]StringTable!$B$1,[1]StringTable!$1:$1,0),0),
IFERROR(VLOOKUP(I2127,[1]InApkStringTable!$1:$1048576,MATCH([1]InApkStringTable!$B$1,[1]InApkStringTable!$1:$1,0),0),
"스트링없음")))</f>
        <v/>
      </c>
      <c r="L2127" t="b">
        <v>1</v>
      </c>
      <c r="N2127" t="str">
        <f>IF(ISBLANK(M2127),"",IF(ISERROR(VLOOKUP(M2127,MapTable!$A:$A,1,0)),"맵없음",""))</f>
        <v/>
      </c>
      <c r="O2127">
        <f t="shared" si="133"/>
        <v>4</v>
      </c>
      <c r="Q2127">
        <f t="shared" si="134"/>
        <v>4</v>
      </c>
      <c r="R2127" t="b">
        <f t="shared" ca="1" si="135"/>
        <v>0</v>
      </c>
      <c r="T2127" t="b">
        <f t="shared" ca="1" si="136"/>
        <v>0</v>
      </c>
      <c r="X2127" t="str">
        <f>IF(ISBLANK(W2127),"",
IF(ISERROR(FIND(",",W2127)),
  IF(ISERROR(VLOOKUP(W2127,MapTable!$A:$A,1,0)),"맵없음",
  ""),
IF(ISERROR(FIND(",",W2127,FIND(",",W2127)+1)),
  IF(OR(ISERROR(VLOOKUP(LEFT(W2127,FIND(",",W2127)-1),MapTable!$A:$A,1,0)),ISERROR(VLOOKUP(TRIM(MID(W2127,FIND(",",W2127)+1,999)),MapTable!$A:$A,1,0))),"맵없음",
  ""),
IF(ISERROR(FIND(",",W2127,FIND(",",W2127,FIND(",",W2127)+1)+1)),
  IF(OR(ISERROR(VLOOKUP(LEFT(W2127,FIND(",",W2127)-1),MapTable!$A:$A,1,0)),ISERROR(VLOOKUP(TRIM(MID(W2127,FIND(",",W2127)+1,FIND(",",W2127,FIND(",",W2127)+1)-FIND(",",W2127)-1)),MapTable!$A:$A,1,0)),ISERROR(VLOOKUP(TRIM(MID(W2127,FIND(",",W2127,FIND(",",W2127)+1)+1,999)),MapTable!$A:$A,1,0))),"맵없음",
  ""),
IF(ISERROR(FIND(",",W2127,FIND(",",W2127,FIND(",",W2127,FIND(",",W2127)+1)+1)+1)),
  IF(OR(ISERROR(VLOOKUP(LEFT(W2127,FIND(",",W2127)-1),MapTable!$A:$A,1,0)),ISERROR(VLOOKUP(TRIM(MID(W2127,FIND(",",W2127)+1,FIND(",",W2127,FIND(",",W2127)+1)-FIND(",",W2127)-1)),MapTable!$A:$A,1,0)),ISERROR(VLOOKUP(TRIM(MID(W2127,FIND(",",W2127,FIND(",",W2127)+1)+1,FIND(",",W2127,FIND(",",W2127,FIND(",",W2127)+1)+1)-FIND(",",W2127,FIND(",",W2127)+1)-1)),MapTable!$A:$A,1,0)),ISERROR(VLOOKUP(TRIM(MID(W2127,FIND(",",W2127,FIND(",",W2127,FIND(",",W2127)+1)+1)+1,999)),MapTable!$A:$A,1,0))),"맵없음",
  ""),
)))))</f>
        <v/>
      </c>
      <c r="AC2127" t="str">
        <f>IF(ISBLANK(AB2127),"",IF(ISERROR(VLOOKUP(AB2127,[3]DropTable!$A:$A,1,0)),"드랍없음",""))</f>
        <v/>
      </c>
      <c r="AE2127" t="str">
        <f>IF(ISBLANK(AD2127),"",IF(ISERROR(VLOOKUP(AD2127,[3]DropTable!$A:$A,1,0)),"드랍없음",""))</f>
        <v/>
      </c>
      <c r="AG2127">
        <v>9.8000000000000007</v>
      </c>
      <c r="AH2127">
        <v>1</v>
      </c>
    </row>
    <row r="2128" spans="1:34" x14ac:dyDescent="0.3">
      <c r="A2128">
        <v>20</v>
      </c>
      <c r="B2128">
        <v>37</v>
      </c>
      <c r="C2128">
        <f>IF(OR($L2128=TRUE,$A2128=0,MOD($A2128,ChapterTable!$S$20)&lt;&gt;0),
MAX(0,INT(($B2128+ChapterTable!$Q$26+VLOOKUP(SUBSTITUTE(C$1,"성장단계","")&amp;"단계오프셋",ChapterTable!$S:$T,2,0))/ChapterTable!$Q$23)),
MAX(0,INT(($B2128+ChapterTable!$S$26+VLOOKUP(SUBSTITUTE(C$1,"성장단계","")&amp;"보스단계오프셋",ChapterTable!$S:$T,2,0))/ChapterTable!$S$23)))</f>
        <v>4</v>
      </c>
      <c r="D2128">
        <f>IF(OR($L2128=TRUE,$A2128=0,MOD($A2128,ChapterTable!$S$20)&lt;&gt;0),
MAX(0,INT(($B2128+ChapterTable!$Q$26+VLOOKUP(SUBSTITUTE(D$1,"성장단계","")&amp;"단계오프셋",ChapterTable!$S:$T,2,0))/ChapterTable!$Q$23)),
MAX(0,INT(($B2128+ChapterTable!$S$26+VLOOKUP(SUBSTITUTE(D$1,"성장단계","")&amp;"보스단계오프셋",ChapterTable!$S:$T,2,0))/ChapterTable!$S$23)))</f>
        <v>3</v>
      </c>
      <c r="E2128" s="1">
        <f ca="1">IF(AND($A2128=0,$B2128=1),
    VLOOKUP(1,ChapterTable!$1:$1048576,MATCH("최종"&amp;SUBSTITUTE(SUBSTITUTE(E$1,"standard",""),"|Float",""),ChapterTable!$1:$1,0),0)*ChapterTable!$Q$17,
  IF(AND($A2128=0,$B2128=0),
    E2129,
  IF($B2128=0,
    VLOOKUP($A2128,ChapterTable!$1:$1048576,MATCH("최종"&amp;SUBSTITUTE(SUBSTITUTE(E$1,"standard",""),"|Float",""),ChapterTable!$1:$1,0),0),
  IF($B2128=1,
    IF($L2128=FALSE,
      VLOOKUP($A2128,ChapterTable!$1:$1048576,MATCH("최종"&amp;SUBSTITUTE(SUBSTITUTE(E$1,"standard",""),"|Float",""),ChapterTable!$1:$1,0),0),
      VLOOKUP($A2128-ChapterTable!$Q$11,ChapterTable!$1:$1048576,MATCH("최종"&amp;SUBSTITUTE(SUBSTITUTE(E$1,"standard",""),"|Float",""),ChapterTable!$1:$1,0),0)*ChapterTable!$Q$14
    ),
  OFFSET(E2128,-$B2128+IF($L2128,1,0),0)*
    (VLOOKUP(SUBSTITUTE(SUBSTITUTE(E$1,"standard",""),"|Float","")&amp;"인게임누적곱배수",ChapterTable!$S:$T,2,0)^C2128
    +VLOOKUP(SUBSTITUTE(SUBSTITUTE(E$1,"standard",""),"|Float","")&amp;"인게임누적합배수",ChapterTable!$S:$T,2,0)*C2128)
  )
  )
  )
)</f>
        <v>542681.89834899898</v>
      </c>
      <c r="F2128" s="1">
        <f ca="1">IF(AND($A2128=0,$B2128=1),
    VLOOKUP(1,ChapterTable!$1:$1048576,MATCH("최종"&amp;SUBSTITUTE(SUBSTITUTE(F$1,"standard",""),"|Float",""),ChapterTable!$1:$1,0),0)*ChapterTable!$Q$17,
  IF(AND($A2128=0,$B2128=0),
    F2129,
  IF($B2128=0,
    VLOOKUP($A2128,ChapterTable!$1:$1048576,MATCH("최종"&amp;SUBSTITUTE(SUBSTITUTE(F$1,"standard",""),"|Float",""),ChapterTable!$1:$1,0),0),
  IF($B2128=1,
    IF($L2128=FALSE,
      VLOOKUP($A2128,ChapterTable!$1:$1048576,MATCH("최종"&amp;SUBSTITUTE(SUBSTITUTE(F$1,"standard",""),"|Float",""),ChapterTable!$1:$1,0),0),
      VLOOKUP($A2128-ChapterTable!$Q$11,ChapterTable!$1:$1048576,MATCH("최종"&amp;SUBSTITUTE(SUBSTITUTE(F$1,"standard",""),"|Float",""),ChapterTable!$1:$1,0),0)*ChapterTable!$Q$14
    ),
  OFFSET(F2128,-$B2128+IF($L2128,1,0),0)*
    (VLOOKUP(SUBSTITUTE(SUBSTITUTE(F$1,"standard",""),"|Float","")&amp;"인게임누적곱배수",ChapterTable!$S:$T,2,0)^D2128
    +VLOOKUP(SUBSTITUTE(SUBSTITUTE(F$1,"standard",""),"|Float","")&amp;"인게임누적합배수",ChapterTable!$S:$T,2,0)*D2128)
  )
  )
  )
)</f>
        <v>200993.29568481445</v>
      </c>
      <c r="G2128" t="s">
        <v>76</v>
      </c>
      <c r="J2128" t="str">
        <f>IF(ISBLANK(I2128),"",
IFERROR(VLOOKUP(I2128,[1]StringTable!$1:$1048576,MATCH([1]StringTable!$B$1,[1]StringTable!$1:$1,0),0),
IFERROR(VLOOKUP(I2128,[1]InApkStringTable!$1:$1048576,MATCH([1]InApkStringTable!$B$1,[1]InApkStringTable!$1:$1,0),0),
"스트링없음")))</f>
        <v/>
      </c>
      <c r="L2128" t="b">
        <v>1</v>
      </c>
      <c r="N2128" t="str">
        <f>IF(ISBLANK(M2128),"",IF(ISERROR(VLOOKUP(M2128,MapTable!$A:$A,1,0)),"맵없음",""))</f>
        <v/>
      </c>
      <c r="O2128">
        <f t="shared" si="133"/>
        <v>4</v>
      </c>
      <c r="Q2128">
        <f t="shared" si="134"/>
        <v>4</v>
      </c>
      <c r="R2128" t="b">
        <f t="shared" ca="1" si="135"/>
        <v>0</v>
      </c>
      <c r="T2128" t="b">
        <f t="shared" ca="1" si="136"/>
        <v>0</v>
      </c>
      <c r="X2128" t="str">
        <f>IF(ISBLANK(W2128),"",
IF(ISERROR(FIND(",",W2128)),
  IF(ISERROR(VLOOKUP(W2128,MapTable!$A:$A,1,0)),"맵없음",
  ""),
IF(ISERROR(FIND(",",W2128,FIND(",",W2128)+1)),
  IF(OR(ISERROR(VLOOKUP(LEFT(W2128,FIND(",",W2128)-1),MapTable!$A:$A,1,0)),ISERROR(VLOOKUP(TRIM(MID(W2128,FIND(",",W2128)+1,999)),MapTable!$A:$A,1,0))),"맵없음",
  ""),
IF(ISERROR(FIND(",",W2128,FIND(",",W2128,FIND(",",W2128)+1)+1)),
  IF(OR(ISERROR(VLOOKUP(LEFT(W2128,FIND(",",W2128)-1),MapTable!$A:$A,1,0)),ISERROR(VLOOKUP(TRIM(MID(W2128,FIND(",",W2128)+1,FIND(",",W2128,FIND(",",W2128)+1)-FIND(",",W2128)-1)),MapTable!$A:$A,1,0)),ISERROR(VLOOKUP(TRIM(MID(W2128,FIND(",",W2128,FIND(",",W2128)+1)+1,999)),MapTable!$A:$A,1,0))),"맵없음",
  ""),
IF(ISERROR(FIND(",",W2128,FIND(",",W2128,FIND(",",W2128,FIND(",",W2128)+1)+1)+1)),
  IF(OR(ISERROR(VLOOKUP(LEFT(W2128,FIND(",",W2128)-1),MapTable!$A:$A,1,0)),ISERROR(VLOOKUP(TRIM(MID(W2128,FIND(",",W2128)+1,FIND(",",W2128,FIND(",",W2128)+1)-FIND(",",W2128)-1)),MapTable!$A:$A,1,0)),ISERROR(VLOOKUP(TRIM(MID(W2128,FIND(",",W2128,FIND(",",W2128)+1)+1,FIND(",",W2128,FIND(",",W2128,FIND(",",W2128)+1)+1)-FIND(",",W2128,FIND(",",W2128)+1)-1)),MapTable!$A:$A,1,0)),ISERROR(VLOOKUP(TRIM(MID(W2128,FIND(",",W2128,FIND(",",W2128,FIND(",",W2128)+1)+1)+1,999)),MapTable!$A:$A,1,0))),"맵없음",
  ""),
)))))</f>
        <v/>
      </c>
      <c r="AC2128" t="str">
        <f>IF(ISBLANK(AB2128),"",IF(ISERROR(VLOOKUP(AB2128,[3]DropTable!$A:$A,1,0)),"드랍없음",""))</f>
        <v/>
      </c>
      <c r="AE2128" t="str">
        <f>IF(ISBLANK(AD2128),"",IF(ISERROR(VLOOKUP(AD2128,[3]DropTable!$A:$A,1,0)),"드랍없음",""))</f>
        <v/>
      </c>
      <c r="AG2128">
        <v>9.8000000000000007</v>
      </c>
      <c r="AH2128">
        <v>1</v>
      </c>
    </row>
    <row r="2129" spans="1:34" x14ac:dyDescent="0.3">
      <c r="A2129">
        <v>20</v>
      </c>
      <c r="B2129">
        <v>38</v>
      </c>
      <c r="C2129">
        <f>IF(OR($L2129=TRUE,$A2129=0,MOD($A2129,ChapterTable!$S$20)&lt;&gt;0),
MAX(0,INT(($B2129+ChapterTable!$Q$26+VLOOKUP(SUBSTITUTE(C$1,"성장단계","")&amp;"단계오프셋",ChapterTable!$S:$T,2,0))/ChapterTable!$Q$23)),
MAX(0,INT(($B2129+ChapterTable!$S$26+VLOOKUP(SUBSTITUTE(C$1,"성장단계","")&amp;"보스단계오프셋",ChapterTable!$S:$T,2,0))/ChapterTable!$S$23)))</f>
        <v>4</v>
      </c>
      <c r="D2129">
        <f>IF(OR($L2129=TRUE,$A2129=0,MOD($A2129,ChapterTable!$S$20)&lt;&gt;0),
MAX(0,INT(($B2129+ChapterTable!$Q$26+VLOOKUP(SUBSTITUTE(D$1,"성장단계","")&amp;"단계오프셋",ChapterTable!$S:$T,2,0))/ChapterTable!$Q$23)),
MAX(0,INT(($B2129+ChapterTable!$S$26+VLOOKUP(SUBSTITUTE(D$1,"성장단계","")&amp;"보스단계오프셋",ChapterTable!$S:$T,2,0))/ChapterTable!$S$23)))</f>
        <v>3</v>
      </c>
      <c r="E2129" s="1">
        <f ca="1">IF(AND($A2129=0,$B2129=1),
    VLOOKUP(1,ChapterTable!$1:$1048576,MATCH("최종"&amp;SUBSTITUTE(SUBSTITUTE(E$1,"standard",""),"|Float",""),ChapterTable!$1:$1,0),0)*ChapterTable!$Q$17,
  IF(AND($A2129=0,$B2129=0),
    E2130,
  IF($B2129=0,
    VLOOKUP($A2129,ChapterTable!$1:$1048576,MATCH("최종"&amp;SUBSTITUTE(SUBSTITUTE(E$1,"standard",""),"|Float",""),ChapterTable!$1:$1,0),0),
  IF($B2129=1,
    IF($L2129=FALSE,
      VLOOKUP($A2129,ChapterTable!$1:$1048576,MATCH("최종"&amp;SUBSTITUTE(SUBSTITUTE(E$1,"standard",""),"|Float",""),ChapterTable!$1:$1,0),0),
      VLOOKUP($A2129-ChapterTable!$Q$11,ChapterTable!$1:$1048576,MATCH("최종"&amp;SUBSTITUTE(SUBSTITUTE(E$1,"standard",""),"|Float",""),ChapterTable!$1:$1,0),0)*ChapterTable!$Q$14
    ),
  OFFSET(E2129,-$B2129+IF($L2129,1,0),0)*
    (VLOOKUP(SUBSTITUTE(SUBSTITUTE(E$1,"standard",""),"|Float","")&amp;"인게임누적곱배수",ChapterTable!$S:$T,2,0)^C2129
    +VLOOKUP(SUBSTITUTE(SUBSTITUTE(E$1,"standard",""),"|Float","")&amp;"인게임누적합배수",ChapterTable!$S:$T,2,0)*C2129)
  )
  )
  )
)</f>
        <v>542681.89834899898</v>
      </c>
      <c r="F2129" s="1">
        <f ca="1">IF(AND($A2129=0,$B2129=1),
    VLOOKUP(1,ChapterTable!$1:$1048576,MATCH("최종"&amp;SUBSTITUTE(SUBSTITUTE(F$1,"standard",""),"|Float",""),ChapterTable!$1:$1,0),0)*ChapterTable!$Q$17,
  IF(AND($A2129=0,$B2129=0),
    F2130,
  IF($B2129=0,
    VLOOKUP($A2129,ChapterTable!$1:$1048576,MATCH("최종"&amp;SUBSTITUTE(SUBSTITUTE(F$1,"standard",""),"|Float",""),ChapterTable!$1:$1,0),0),
  IF($B2129=1,
    IF($L2129=FALSE,
      VLOOKUP($A2129,ChapterTable!$1:$1048576,MATCH("최종"&amp;SUBSTITUTE(SUBSTITUTE(F$1,"standard",""),"|Float",""),ChapterTable!$1:$1,0),0),
      VLOOKUP($A2129-ChapterTable!$Q$11,ChapterTable!$1:$1048576,MATCH("최종"&amp;SUBSTITUTE(SUBSTITUTE(F$1,"standard",""),"|Float",""),ChapterTable!$1:$1,0),0)*ChapterTable!$Q$14
    ),
  OFFSET(F2129,-$B2129+IF($L2129,1,0),0)*
    (VLOOKUP(SUBSTITUTE(SUBSTITUTE(F$1,"standard",""),"|Float","")&amp;"인게임누적곱배수",ChapterTable!$S:$T,2,0)^D2129
    +VLOOKUP(SUBSTITUTE(SUBSTITUTE(F$1,"standard",""),"|Float","")&amp;"인게임누적합배수",ChapterTable!$S:$T,2,0)*D2129)
  )
  )
  )
)</f>
        <v>200993.29568481445</v>
      </c>
      <c r="G2129" t="s">
        <v>76</v>
      </c>
      <c r="J2129" t="str">
        <f>IF(ISBLANK(I2129),"",
IFERROR(VLOOKUP(I2129,[1]StringTable!$1:$1048576,MATCH([1]StringTable!$B$1,[1]StringTable!$1:$1,0),0),
IFERROR(VLOOKUP(I2129,[1]InApkStringTable!$1:$1048576,MATCH([1]InApkStringTable!$B$1,[1]InApkStringTable!$1:$1,0),0),
"스트링없음")))</f>
        <v/>
      </c>
      <c r="L2129" t="b">
        <v>1</v>
      </c>
      <c r="N2129" t="str">
        <f>IF(ISBLANK(M2129),"",IF(ISERROR(VLOOKUP(M2129,MapTable!$A:$A,1,0)),"맵없음",""))</f>
        <v/>
      </c>
      <c r="O2129">
        <f t="shared" si="133"/>
        <v>4</v>
      </c>
      <c r="Q2129">
        <f t="shared" si="134"/>
        <v>4</v>
      </c>
      <c r="R2129" t="b">
        <f t="shared" ca="1" si="135"/>
        <v>0</v>
      </c>
      <c r="T2129" t="b">
        <f t="shared" ca="1" si="136"/>
        <v>0</v>
      </c>
      <c r="X2129" t="str">
        <f>IF(ISBLANK(W2129),"",
IF(ISERROR(FIND(",",W2129)),
  IF(ISERROR(VLOOKUP(W2129,MapTable!$A:$A,1,0)),"맵없음",
  ""),
IF(ISERROR(FIND(",",W2129,FIND(",",W2129)+1)),
  IF(OR(ISERROR(VLOOKUP(LEFT(W2129,FIND(",",W2129)-1),MapTable!$A:$A,1,0)),ISERROR(VLOOKUP(TRIM(MID(W2129,FIND(",",W2129)+1,999)),MapTable!$A:$A,1,0))),"맵없음",
  ""),
IF(ISERROR(FIND(",",W2129,FIND(",",W2129,FIND(",",W2129)+1)+1)),
  IF(OR(ISERROR(VLOOKUP(LEFT(W2129,FIND(",",W2129)-1),MapTable!$A:$A,1,0)),ISERROR(VLOOKUP(TRIM(MID(W2129,FIND(",",W2129)+1,FIND(",",W2129,FIND(",",W2129)+1)-FIND(",",W2129)-1)),MapTable!$A:$A,1,0)),ISERROR(VLOOKUP(TRIM(MID(W2129,FIND(",",W2129,FIND(",",W2129)+1)+1,999)),MapTable!$A:$A,1,0))),"맵없음",
  ""),
IF(ISERROR(FIND(",",W2129,FIND(",",W2129,FIND(",",W2129,FIND(",",W2129)+1)+1)+1)),
  IF(OR(ISERROR(VLOOKUP(LEFT(W2129,FIND(",",W2129)-1),MapTable!$A:$A,1,0)),ISERROR(VLOOKUP(TRIM(MID(W2129,FIND(",",W2129)+1,FIND(",",W2129,FIND(",",W2129)+1)-FIND(",",W2129)-1)),MapTable!$A:$A,1,0)),ISERROR(VLOOKUP(TRIM(MID(W2129,FIND(",",W2129,FIND(",",W2129)+1)+1,FIND(",",W2129,FIND(",",W2129,FIND(",",W2129)+1)+1)-FIND(",",W2129,FIND(",",W2129)+1)-1)),MapTable!$A:$A,1,0)),ISERROR(VLOOKUP(TRIM(MID(W2129,FIND(",",W2129,FIND(",",W2129,FIND(",",W2129)+1)+1)+1,999)),MapTable!$A:$A,1,0))),"맵없음",
  ""),
)))))</f>
        <v/>
      </c>
      <c r="AC2129" t="str">
        <f>IF(ISBLANK(AB2129),"",IF(ISERROR(VLOOKUP(AB2129,[3]DropTable!$A:$A,1,0)),"드랍없음",""))</f>
        <v/>
      </c>
      <c r="AE2129" t="str">
        <f>IF(ISBLANK(AD2129),"",IF(ISERROR(VLOOKUP(AD2129,[3]DropTable!$A:$A,1,0)),"드랍없음",""))</f>
        <v/>
      </c>
      <c r="AG2129">
        <v>9.8000000000000007</v>
      </c>
      <c r="AH2129">
        <v>1</v>
      </c>
    </row>
    <row r="2130" spans="1:34" x14ac:dyDescent="0.3">
      <c r="A2130">
        <v>20</v>
      </c>
      <c r="B2130">
        <v>39</v>
      </c>
      <c r="C2130">
        <f>IF(OR($L2130=TRUE,$A2130=0,MOD($A2130,ChapterTable!$S$20)&lt;&gt;0),
MAX(0,INT(($B2130+ChapterTable!$Q$26+VLOOKUP(SUBSTITUTE(C$1,"성장단계","")&amp;"단계오프셋",ChapterTable!$S:$T,2,0))/ChapterTable!$Q$23)),
MAX(0,INT(($B2130+ChapterTable!$S$26+VLOOKUP(SUBSTITUTE(C$1,"성장단계","")&amp;"보스단계오프셋",ChapterTable!$S:$T,2,0))/ChapterTable!$S$23)))</f>
        <v>4</v>
      </c>
      <c r="D2130">
        <f>IF(OR($L2130=TRUE,$A2130=0,MOD($A2130,ChapterTable!$S$20)&lt;&gt;0),
MAX(0,INT(($B2130+ChapterTable!$Q$26+VLOOKUP(SUBSTITUTE(D$1,"성장단계","")&amp;"단계오프셋",ChapterTable!$S:$T,2,0))/ChapterTable!$Q$23)),
MAX(0,INT(($B2130+ChapterTable!$S$26+VLOOKUP(SUBSTITUTE(D$1,"성장단계","")&amp;"보스단계오프셋",ChapterTable!$S:$T,2,0))/ChapterTable!$S$23)))</f>
        <v>3</v>
      </c>
      <c r="E2130" s="1">
        <f ca="1">IF(AND($A2130=0,$B2130=1),
    VLOOKUP(1,ChapterTable!$1:$1048576,MATCH("최종"&amp;SUBSTITUTE(SUBSTITUTE(E$1,"standard",""),"|Float",""),ChapterTable!$1:$1,0),0)*ChapterTable!$Q$17,
  IF(AND($A2130=0,$B2130=0),
    E2131,
  IF($B2130=0,
    VLOOKUP($A2130,ChapterTable!$1:$1048576,MATCH("최종"&amp;SUBSTITUTE(SUBSTITUTE(E$1,"standard",""),"|Float",""),ChapterTable!$1:$1,0),0),
  IF($B2130=1,
    IF($L2130=FALSE,
      VLOOKUP($A2130,ChapterTable!$1:$1048576,MATCH("최종"&amp;SUBSTITUTE(SUBSTITUTE(E$1,"standard",""),"|Float",""),ChapterTable!$1:$1,0),0),
      VLOOKUP($A2130-ChapterTable!$Q$11,ChapterTable!$1:$1048576,MATCH("최종"&amp;SUBSTITUTE(SUBSTITUTE(E$1,"standard",""),"|Float",""),ChapterTable!$1:$1,0),0)*ChapterTable!$Q$14
    ),
  OFFSET(E2130,-$B2130+IF($L2130,1,0),0)*
    (VLOOKUP(SUBSTITUTE(SUBSTITUTE(E$1,"standard",""),"|Float","")&amp;"인게임누적곱배수",ChapterTable!$S:$T,2,0)^C2130
    +VLOOKUP(SUBSTITUTE(SUBSTITUTE(E$1,"standard",""),"|Float","")&amp;"인게임누적합배수",ChapterTable!$S:$T,2,0)*C2130)
  )
  )
  )
)</f>
        <v>542681.89834899898</v>
      </c>
      <c r="F2130" s="1">
        <f ca="1">IF(AND($A2130=0,$B2130=1),
    VLOOKUP(1,ChapterTable!$1:$1048576,MATCH("최종"&amp;SUBSTITUTE(SUBSTITUTE(F$1,"standard",""),"|Float",""),ChapterTable!$1:$1,0),0)*ChapterTable!$Q$17,
  IF(AND($A2130=0,$B2130=0),
    F2131,
  IF($B2130=0,
    VLOOKUP($A2130,ChapterTable!$1:$1048576,MATCH("최종"&amp;SUBSTITUTE(SUBSTITUTE(F$1,"standard",""),"|Float",""),ChapterTable!$1:$1,0),0),
  IF($B2130=1,
    IF($L2130=FALSE,
      VLOOKUP($A2130,ChapterTable!$1:$1048576,MATCH("최종"&amp;SUBSTITUTE(SUBSTITUTE(F$1,"standard",""),"|Float",""),ChapterTable!$1:$1,0),0),
      VLOOKUP($A2130-ChapterTable!$Q$11,ChapterTable!$1:$1048576,MATCH("최종"&amp;SUBSTITUTE(SUBSTITUTE(F$1,"standard",""),"|Float",""),ChapterTable!$1:$1,0),0)*ChapterTable!$Q$14
    ),
  OFFSET(F2130,-$B2130+IF($L2130,1,0),0)*
    (VLOOKUP(SUBSTITUTE(SUBSTITUTE(F$1,"standard",""),"|Float","")&amp;"인게임누적곱배수",ChapterTable!$S:$T,2,0)^D2130
    +VLOOKUP(SUBSTITUTE(SUBSTITUTE(F$1,"standard",""),"|Float","")&amp;"인게임누적합배수",ChapterTable!$S:$T,2,0)*D2130)
  )
  )
  )
)</f>
        <v>200993.29568481445</v>
      </c>
      <c r="G2130" t="s">
        <v>76</v>
      </c>
      <c r="J2130" t="str">
        <f>IF(ISBLANK(I2130),"",
IFERROR(VLOOKUP(I2130,[1]StringTable!$1:$1048576,MATCH([1]StringTable!$B$1,[1]StringTable!$1:$1,0),0),
IFERROR(VLOOKUP(I2130,[1]InApkStringTable!$1:$1048576,MATCH([1]InApkStringTable!$B$1,[1]InApkStringTable!$1:$1,0),0),
"스트링없음")))</f>
        <v/>
      </c>
      <c r="L2130" t="b">
        <v>1</v>
      </c>
      <c r="N2130" t="str">
        <f>IF(ISBLANK(M2130),"",IF(ISERROR(VLOOKUP(M2130,MapTable!$A:$A,1,0)),"맵없음",""))</f>
        <v/>
      </c>
      <c r="O2130">
        <f t="shared" si="133"/>
        <v>94</v>
      </c>
      <c r="Q2130">
        <f t="shared" si="134"/>
        <v>94</v>
      </c>
      <c r="R2130" t="b">
        <f t="shared" ca="1" si="135"/>
        <v>1</v>
      </c>
      <c r="T2130" t="b">
        <f t="shared" ca="1" si="136"/>
        <v>1</v>
      </c>
      <c r="X2130" t="str">
        <f>IF(ISBLANK(W2130),"",
IF(ISERROR(FIND(",",W2130)),
  IF(ISERROR(VLOOKUP(W2130,MapTable!$A:$A,1,0)),"맵없음",
  ""),
IF(ISERROR(FIND(",",W2130,FIND(",",W2130)+1)),
  IF(OR(ISERROR(VLOOKUP(LEFT(W2130,FIND(",",W2130)-1),MapTable!$A:$A,1,0)),ISERROR(VLOOKUP(TRIM(MID(W2130,FIND(",",W2130)+1,999)),MapTable!$A:$A,1,0))),"맵없음",
  ""),
IF(ISERROR(FIND(",",W2130,FIND(",",W2130,FIND(",",W2130)+1)+1)),
  IF(OR(ISERROR(VLOOKUP(LEFT(W2130,FIND(",",W2130)-1),MapTable!$A:$A,1,0)),ISERROR(VLOOKUP(TRIM(MID(W2130,FIND(",",W2130)+1,FIND(",",W2130,FIND(",",W2130)+1)-FIND(",",W2130)-1)),MapTable!$A:$A,1,0)),ISERROR(VLOOKUP(TRIM(MID(W2130,FIND(",",W2130,FIND(",",W2130)+1)+1,999)),MapTable!$A:$A,1,0))),"맵없음",
  ""),
IF(ISERROR(FIND(",",W2130,FIND(",",W2130,FIND(",",W2130,FIND(",",W2130)+1)+1)+1)),
  IF(OR(ISERROR(VLOOKUP(LEFT(W2130,FIND(",",W2130)-1),MapTable!$A:$A,1,0)),ISERROR(VLOOKUP(TRIM(MID(W2130,FIND(",",W2130)+1,FIND(",",W2130,FIND(",",W2130)+1)-FIND(",",W2130)-1)),MapTable!$A:$A,1,0)),ISERROR(VLOOKUP(TRIM(MID(W2130,FIND(",",W2130,FIND(",",W2130)+1)+1,FIND(",",W2130,FIND(",",W2130,FIND(",",W2130)+1)+1)-FIND(",",W2130,FIND(",",W2130)+1)-1)),MapTable!$A:$A,1,0)),ISERROR(VLOOKUP(TRIM(MID(W2130,FIND(",",W2130,FIND(",",W2130,FIND(",",W2130)+1)+1)+1,999)),MapTable!$A:$A,1,0))),"맵없음",
  ""),
)))))</f>
        <v/>
      </c>
      <c r="AC2130" t="str">
        <f>IF(ISBLANK(AB2130),"",IF(ISERROR(VLOOKUP(AB2130,[3]DropTable!$A:$A,1,0)),"드랍없음",""))</f>
        <v/>
      </c>
      <c r="AE2130" t="str">
        <f>IF(ISBLANK(AD2130),"",IF(ISERROR(VLOOKUP(AD2130,[3]DropTable!$A:$A,1,0)),"드랍없음",""))</f>
        <v/>
      </c>
      <c r="AG2130">
        <v>9.8000000000000007</v>
      </c>
      <c r="AH2130">
        <v>1</v>
      </c>
    </row>
    <row r="2131" spans="1:34" x14ac:dyDescent="0.3">
      <c r="A2131">
        <v>20</v>
      </c>
      <c r="B2131">
        <v>40</v>
      </c>
      <c r="C2131">
        <f>IF(OR($L2131=TRUE,$A2131=0,MOD($A2131,ChapterTable!$S$20)&lt;&gt;0),
MAX(0,INT(($B2131+ChapterTable!$Q$26+VLOOKUP(SUBSTITUTE(C$1,"성장단계","")&amp;"단계오프셋",ChapterTable!$S:$T,2,0))/ChapterTable!$Q$23)),
MAX(0,INT(($B2131+ChapterTable!$S$26+VLOOKUP(SUBSTITUTE(C$1,"성장단계","")&amp;"보스단계오프셋",ChapterTable!$S:$T,2,0))/ChapterTable!$S$23)))</f>
        <v>4</v>
      </c>
      <c r="D2131">
        <f>IF(OR($L2131=TRUE,$A2131=0,MOD($A2131,ChapterTable!$S$20)&lt;&gt;0),
MAX(0,INT(($B2131+ChapterTable!$Q$26+VLOOKUP(SUBSTITUTE(D$1,"성장단계","")&amp;"단계오프셋",ChapterTable!$S:$T,2,0))/ChapterTable!$Q$23)),
MAX(0,INT(($B2131+ChapterTable!$S$26+VLOOKUP(SUBSTITUTE(D$1,"성장단계","")&amp;"보스단계오프셋",ChapterTable!$S:$T,2,0))/ChapterTable!$S$23)))</f>
        <v>3</v>
      </c>
      <c r="E2131" s="1">
        <f ca="1">IF(AND($A2131=0,$B2131=1),
    VLOOKUP(1,ChapterTable!$1:$1048576,MATCH("최종"&amp;SUBSTITUTE(SUBSTITUTE(E$1,"standard",""),"|Float",""),ChapterTable!$1:$1,0),0)*ChapterTable!$Q$17,
  IF(AND($A2131=0,$B2131=0),
    E2132,
  IF($B2131=0,
    VLOOKUP($A2131,ChapterTable!$1:$1048576,MATCH("최종"&amp;SUBSTITUTE(SUBSTITUTE(E$1,"standard",""),"|Float",""),ChapterTable!$1:$1,0),0),
  IF($B2131=1,
    IF($L2131=FALSE,
      VLOOKUP($A2131,ChapterTable!$1:$1048576,MATCH("최종"&amp;SUBSTITUTE(SUBSTITUTE(E$1,"standard",""),"|Float",""),ChapterTable!$1:$1,0),0),
      VLOOKUP($A2131-ChapterTable!$Q$11,ChapterTable!$1:$1048576,MATCH("최종"&amp;SUBSTITUTE(SUBSTITUTE(E$1,"standard",""),"|Float",""),ChapterTable!$1:$1,0),0)*ChapterTable!$Q$14
    ),
  OFFSET(E2131,-$B2131+IF($L2131,1,0),0)*
    (VLOOKUP(SUBSTITUTE(SUBSTITUTE(E$1,"standard",""),"|Float","")&amp;"인게임누적곱배수",ChapterTable!$S:$T,2,0)^C2131
    +VLOOKUP(SUBSTITUTE(SUBSTITUTE(E$1,"standard",""),"|Float","")&amp;"인게임누적합배수",ChapterTable!$S:$T,2,0)*C2131)
  )
  )
  )
)</f>
        <v>542681.89834899898</v>
      </c>
      <c r="F2131" s="1">
        <f ca="1">IF(AND($A2131=0,$B2131=1),
    VLOOKUP(1,ChapterTable!$1:$1048576,MATCH("최종"&amp;SUBSTITUTE(SUBSTITUTE(F$1,"standard",""),"|Float",""),ChapterTable!$1:$1,0),0)*ChapterTable!$Q$17,
  IF(AND($A2131=0,$B2131=0),
    F2132,
  IF($B2131=0,
    VLOOKUP($A2131,ChapterTable!$1:$1048576,MATCH("최종"&amp;SUBSTITUTE(SUBSTITUTE(F$1,"standard",""),"|Float",""),ChapterTable!$1:$1,0),0),
  IF($B2131=1,
    IF($L2131=FALSE,
      VLOOKUP($A2131,ChapterTable!$1:$1048576,MATCH("최종"&amp;SUBSTITUTE(SUBSTITUTE(F$1,"standard",""),"|Float",""),ChapterTable!$1:$1,0),0),
      VLOOKUP($A2131-ChapterTable!$Q$11,ChapterTable!$1:$1048576,MATCH("최종"&amp;SUBSTITUTE(SUBSTITUTE(F$1,"standard",""),"|Float",""),ChapterTable!$1:$1,0),0)*ChapterTable!$Q$14
    ),
  OFFSET(F2131,-$B2131+IF($L2131,1,0),0)*
    (VLOOKUP(SUBSTITUTE(SUBSTITUTE(F$1,"standard",""),"|Float","")&amp;"인게임누적곱배수",ChapterTable!$S:$T,2,0)^D2131
    +VLOOKUP(SUBSTITUTE(SUBSTITUTE(F$1,"standard",""),"|Float","")&amp;"인게임누적합배수",ChapterTable!$S:$T,2,0)*D2131)
  )
  )
  )
)</f>
        <v>200993.29568481445</v>
      </c>
      <c r="G2131" t="s">
        <v>76</v>
      </c>
      <c r="J2131" t="str">
        <f>IF(ISBLANK(I2131),"",
IFERROR(VLOOKUP(I2131,[1]StringTable!$1:$1048576,MATCH([1]StringTable!$B$1,[1]StringTable!$1:$1,0),0),
IFERROR(VLOOKUP(I2131,[1]InApkStringTable!$1:$1048576,MATCH([1]InApkStringTable!$B$1,[1]InApkStringTable!$1:$1,0),0),
"스트링없음")))</f>
        <v/>
      </c>
      <c r="L2131" t="b">
        <v>1</v>
      </c>
      <c r="N2131" t="str">
        <f>IF(ISBLANK(M2131),"",IF(ISERROR(VLOOKUP(M2131,MapTable!$A:$A,1,0)),"맵없음",""))</f>
        <v/>
      </c>
      <c r="O2131">
        <f t="shared" si="133"/>
        <v>21</v>
      </c>
      <c r="Q2131">
        <f t="shared" si="134"/>
        <v>21</v>
      </c>
      <c r="R2131" t="b">
        <f t="shared" ca="1" si="135"/>
        <v>0</v>
      </c>
      <c r="T2131" t="b">
        <f t="shared" ca="1" si="136"/>
        <v>0</v>
      </c>
      <c r="X2131" t="str">
        <f>IF(ISBLANK(W2131),"",
IF(ISERROR(FIND(",",W2131)),
  IF(ISERROR(VLOOKUP(W2131,MapTable!$A:$A,1,0)),"맵없음",
  ""),
IF(ISERROR(FIND(",",W2131,FIND(",",W2131)+1)),
  IF(OR(ISERROR(VLOOKUP(LEFT(W2131,FIND(",",W2131)-1),MapTable!$A:$A,1,0)),ISERROR(VLOOKUP(TRIM(MID(W2131,FIND(",",W2131)+1,999)),MapTable!$A:$A,1,0))),"맵없음",
  ""),
IF(ISERROR(FIND(",",W2131,FIND(",",W2131,FIND(",",W2131)+1)+1)),
  IF(OR(ISERROR(VLOOKUP(LEFT(W2131,FIND(",",W2131)-1),MapTable!$A:$A,1,0)),ISERROR(VLOOKUP(TRIM(MID(W2131,FIND(",",W2131)+1,FIND(",",W2131,FIND(",",W2131)+1)-FIND(",",W2131)-1)),MapTable!$A:$A,1,0)),ISERROR(VLOOKUP(TRIM(MID(W2131,FIND(",",W2131,FIND(",",W2131)+1)+1,999)),MapTable!$A:$A,1,0))),"맵없음",
  ""),
IF(ISERROR(FIND(",",W2131,FIND(",",W2131,FIND(",",W2131,FIND(",",W2131)+1)+1)+1)),
  IF(OR(ISERROR(VLOOKUP(LEFT(W2131,FIND(",",W2131)-1),MapTable!$A:$A,1,0)),ISERROR(VLOOKUP(TRIM(MID(W2131,FIND(",",W2131)+1,FIND(",",W2131,FIND(",",W2131)+1)-FIND(",",W2131)-1)),MapTable!$A:$A,1,0)),ISERROR(VLOOKUP(TRIM(MID(W2131,FIND(",",W2131,FIND(",",W2131)+1)+1,FIND(",",W2131,FIND(",",W2131,FIND(",",W2131)+1)+1)-FIND(",",W2131,FIND(",",W2131)+1)-1)),MapTable!$A:$A,1,0)),ISERROR(VLOOKUP(TRIM(MID(W2131,FIND(",",W2131,FIND(",",W2131,FIND(",",W2131)+1)+1)+1,999)),MapTable!$A:$A,1,0))),"맵없음",
  ""),
)))))</f>
        <v/>
      </c>
      <c r="AC2131" t="str">
        <f>IF(ISBLANK(AB2131),"",IF(ISERROR(VLOOKUP(AB2131,[3]DropTable!$A:$A,1,0)),"드랍없음",""))</f>
        <v/>
      </c>
      <c r="AE2131" t="str">
        <f>IF(ISBLANK(AD2131),"",IF(ISERROR(VLOOKUP(AD2131,[3]DropTable!$A:$A,1,0)),"드랍없음",""))</f>
        <v/>
      </c>
      <c r="AG2131">
        <v>9.8000000000000007</v>
      </c>
      <c r="AH2131">
        <v>1</v>
      </c>
    </row>
    <row r="2132" spans="1:34" x14ac:dyDescent="0.3">
      <c r="A2132">
        <v>20</v>
      </c>
      <c r="B2132">
        <v>41</v>
      </c>
      <c r="C2132">
        <f>IF(OR($L2132=TRUE,$A2132=0,MOD($A2132,ChapterTable!$S$20)&lt;&gt;0),
MAX(0,INT(($B2132+ChapterTable!$Q$26+VLOOKUP(SUBSTITUTE(C$1,"성장단계","")&amp;"단계오프셋",ChapterTable!$S:$T,2,0))/ChapterTable!$Q$23)),
MAX(0,INT(($B2132+ChapterTable!$S$26+VLOOKUP(SUBSTITUTE(C$1,"성장단계","")&amp;"보스단계오프셋",ChapterTable!$S:$T,2,0))/ChapterTable!$S$23)))</f>
        <v>4</v>
      </c>
      <c r="D2132">
        <f>IF(OR($L2132=TRUE,$A2132=0,MOD($A2132,ChapterTable!$S$20)&lt;&gt;0),
MAX(0,INT(($B2132+ChapterTable!$Q$26+VLOOKUP(SUBSTITUTE(D$1,"성장단계","")&amp;"단계오프셋",ChapterTable!$S:$T,2,0))/ChapterTable!$Q$23)),
MAX(0,INT(($B2132+ChapterTable!$S$26+VLOOKUP(SUBSTITUTE(D$1,"성장단계","")&amp;"보스단계오프셋",ChapterTable!$S:$T,2,0))/ChapterTable!$S$23)))</f>
        <v>4</v>
      </c>
      <c r="E2132" s="1">
        <f ca="1">IF(AND($A2132=0,$B2132=1),
    VLOOKUP(1,ChapterTable!$1:$1048576,MATCH("최종"&amp;SUBSTITUTE(SUBSTITUTE(E$1,"standard",""),"|Float",""),ChapterTable!$1:$1,0),0)*ChapterTable!$Q$17,
  IF(AND($A2132=0,$B2132=0),
    E2133,
  IF($B2132=0,
    VLOOKUP($A2132,ChapterTable!$1:$1048576,MATCH("최종"&amp;SUBSTITUTE(SUBSTITUTE(E$1,"standard",""),"|Float",""),ChapterTable!$1:$1,0),0),
  IF($B2132=1,
    IF($L2132=FALSE,
      VLOOKUP($A2132,ChapterTable!$1:$1048576,MATCH("최종"&amp;SUBSTITUTE(SUBSTITUTE(E$1,"standard",""),"|Float",""),ChapterTable!$1:$1,0),0),
      VLOOKUP($A2132-ChapterTable!$Q$11,ChapterTable!$1:$1048576,MATCH("최종"&amp;SUBSTITUTE(SUBSTITUTE(E$1,"standard",""),"|Float",""),ChapterTable!$1:$1,0),0)*ChapterTable!$Q$14
    ),
  OFFSET(E2132,-$B2132+IF($L2132,1,0),0)*
    (VLOOKUP(SUBSTITUTE(SUBSTITUTE(E$1,"standard",""),"|Float","")&amp;"인게임누적곱배수",ChapterTable!$S:$T,2,0)^C2132
    +VLOOKUP(SUBSTITUTE(SUBSTITUTE(E$1,"standard",""),"|Float","")&amp;"인게임누적합배수",ChapterTable!$S:$T,2,0)*C2132)
  )
  )
  )
)</f>
        <v>542681.89834899898</v>
      </c>
      <c r="F2132" s="1">
        <f ca="1">IF(AND($A2132=0,$B2132=1),
    VLOOKUP(1,ChapterTable!$1:$1048576,MATCH("최종"&amp;SUBSTITUTE(SUBSTITUTE(F$1,"standard",""),"|Float",""),ChapterTable!$1:$1,0),0)*ChapterTable!$Q$17,
  IF(AND($A2132=0,$B2132=0),
    F2133,
  IF($B2132=0,
    VLOOKUP($A2132,ChapterTable!$1:$1048576,MATCH("최종"&amp;SUBSTITUTE(SUBSTITUTE(F$1,"standard",""),"|Float",""),ChapterTable!$1:$1,0),0),
  IF($B2132=1,
    IF($L2132=FALSE,
      VLOOKUP($A2132,ChapterTable!$1:$1048576,MATCH("최종"&amp;SUBSTITUTE(SUBSTITUTE(F$1,"standard",""),"|Float",""),ChapterTable!$1:$1,0),0),
      VLOOKUP($A2132-ChapterTable!$Q$11,ChapterTable!$1:$1048576,MATCH("최종"&amp;SUBSTITUTE(SUBSTITUTE(F$1,"standard",""),"|Float",""),ChapterTable!$1:$1,0),0)*ChapterTable!$Q$14
    ),
  OFFSET(F2132,-$B2132+IF($L2132,1,0),0)*
    (VLOOKUP(SUBSTITUTE(SUBSTITUTE(F$1,"standard",""),"|Float","")&amp;"인게임누적곱배수",ChapterTable!$S:$T,2,0)^D2132
    +VLOOKUP(SUBSTITUTE(SUBSTITUTE(F$1,"standard",""),"|Float","")&amp;"인게임누적합배수",ChapterTable!$S:$T,2,0)*D2132)
  )
  )
  )
)</f>
        <v>226117.45764541626</v>
      </c>
      <c r="G2132" t="s">
        <v>76</v>
      </c>
      <c r="J2132" t="str">
        <f>IF(ISBLANK(I2132),"",
IFERROR(VLOOKUP(I2132,[1]StringTable!$1:$1048576,MATCH([1]StringTable!$B$1,[1]StringTable!$1:$1,0),0),
IFERROR(VLOOKUP(I2132,[1]InApkStringTable!$1:$1048576,MATCH([1]InApkStringTable!$B$1,[1]InApkStringTable!$1:$1,0),0),
"스트링없음")))</f>
        <v/>
      </c>
      <c r="L2132" t="b">
        <v>1</v>
      </c>
      <c r="N2132" t="str">
        <f>IF(ISBLANK(M2132),"",IF(ISERROR(VLOOKUP(M2132,MapTable!$A:$A,1,0)),"맵없음",""))</f>
        <v/>
      </c>
      <c r="O2132">
        <f t="shared" si="133"/>
        <v>5</v>
      </c>
      <c r="Q2132">
        <f t="shared" si="134"/>
        <v>5</v>
      </c>
      <c r="R2132" t="b">
        <f t="shared" ca="1" si="135"/>
        <v>0</v>
      </c>
      <c r="T2132" t="b">
        <f t="shared" ca="1" si="136"/>
        <v>0</v>
      </c>
      <c r="X2132" t="str">
        <f>IF(ISBLANK(W2132),"",
IF(ISERROR(FIND(",",W2132)),
  IF(ISERROR(VLOOKUP(W2132,MapTable!$A:$A,1,0)),"맵없음",
  ""),
IF(ISERROR(FIND(",",W2132,FIND(",",W2132)+1)),
  IF(OR(ISERROR(VLOOKUP(LEFT(W2132,FIND(",",W2132)-1),MapTable!$A:$A,1,0)),ISERROR(VLOOKUP(TRIM(MID(W2132,FIND(",",W2132)+1,999)),MapTable!$A:$A,1,0))),"맵없음",
  ""),
IF(ISERROR(FIND(",",W2132,FIND(",",W2132,FIND(",",W2132)+1)+1)),
  IF(OR(ISERROR(VLOOKUP(LEFT(W2132,FIND(",",W2132)-1),MapTable!$A:$A,1,0)),ISERROR(VLOOKUP(TRIM(MID(W2132,FIND(",",W2132)+1,FIND(",",W2132,FIND(",",W2132)+1)-FIND(",",W2132)-1)),MapTable!$A:$A,1,0)),ISERROR(VLOOKUP(TRIM(MID(W2132,FIND(",",W2132,FIND(",",W2132)+1)+1,999)),MapTable!$A:$A,1,0))),"맵없음",
  ""),
IF(ISERROR(FIND(",",W2132,FIND(",",W2132,FIND(",",W2132,FIND(",",W2132)+1)+1)+1)),
  IF(OR(ISERROR(VLOOKUP(LEFT(W2132,FIND(",",W2132)-1),MapTable!$A:$A,1,0)),ISERROR(VLOOKUP(TRIM(MID(W2132,FIND(",",W2132)+1,FIND(",",W2132,FIND(",",W2132)+1)-FIND(",",W2132)-1)),MapTable!$A:$A,1,0)),ISERROR(VLOOKUP(TRIM(MID(W2132,FIND(",",W2132,FIND(",",W2132)+1)+1,FIND(",",W2132,FIND(",",W2132,FIND(",",W2132)+1)+1)-FIND(",",W2132,FIND(",",W2132)+1)-1)),MapTable!$A:$A,1,0)),ISERROR(VLOOKUP(TRIM(MID(W2132,FIND(",",W2132,FIND(",",W2132,FIND(",",W2132)+1)+1)+1,999)),MapTable!$A:$A,1,0))),"맵없음",
  ""),
)))))</f>
        <v/>
      </c>
      <c r="AC2132" t="str">
        <f>IF(ISBLANK(AB2132),"",IF(ISERROR(VLOOKUP(AB2132,[3]DropTable!$A:$A,1,0)),"드랍없음",""))</f>
        <v/>
      </c>
      <c r="AE2132" t="str">
        <f>IF(ISBLANK(AD2132),"",IF(ISERROR(VLOOKUP(AD2132,[3]DropTable!$A:$A,1,0)),"드랍없음",""))</f>
        <v/>
      </c>
      <c r="AG2132">
        <v>9.8000000000000007</v>
      </c>
      <c r="AH2132">
        <v>1</v>
      </c>
    </row>
    <row r="2133" spans="1:34" x14ac:dyDescent="0.3">
      <c r="A2133">
        <v>20</v>
      </c>
      <c r="B2133">
        <v>42</v>
      </c>
      <c r="C2133">
        <f>IF(OR($L2133=TRUE,$A2133=0,MOD($A2133,ChapterTable!$S$20)&lt;&gt;0),
MAX(0,INT(($B2133+ChapterTable!$Q$26+VLOOKUP(SUBSTITUTE(C$1,"성장단계","")&amp;"단계오프셋",ChapterTable!$S:$T,2,0))/ChapterTable!$Q$23)),
MAX(0,INT(($B2133+ChapterTable!$S$26+VLOOKUP(SUBSTITUTE(C$1,"성장단계","")&amp;"보스단계오프셋",ChapterTable!$S:$T,2,0))/ChapterTable!$S$23)))</f>
        <v>4</v>
      </c>
      <c r="D2133">
        <f>IF(OR($L2133=TRUE,$A2133=0,MOD($A2133,ChapterTable!$S$20)&lt;&gt;0),
MAX(0,INT(($B2133+ChapterTable!$Q$26+VLOOKUP(SUBSTITUTE(D$1,"성장단계","")&amp;"단계오프셋",ChapterTable!$S:$T,2,0))/ChapterTable!$Q$23)),
MAX(0,INT(($B2133+ChapterTable!$S$26+VLOOKUP(SUBSTITUTE(D$1,"성장단계","")&amp;"보스단계오프셋",ChapterTable!$S:$T,2,0))/ChapterTable!$S$23)))</f>
        <v>4</v>
      </c>
      <c r="E2133" s="1">
        <f ca="1">IF(AND($A2133=0,$B2133=1),
    VLOOKUP(1,ChapterTable!$1:$1048576,MATCH("최종"&amp;SUBSTITUTE(SUBSTITUTE(E$1,"standard",""),"|Float",""),ChapterTable!$1:$1,0),0)*ChapterTable!$Q$17,
  IF(AND($A2133=0,$B2133=0),
    E2134,
  IF($B2133=0,
    VLOOKUP($A2133,ChapterTable!$1:$1048576,MATCH("최종"&amp;SUBSTITUTE(SUBSTITUTE(E$1,"standard",""),"|Float",""),ChapterTable!$1:$1,0),0),
  IF($B2133=1,
    IF($L2133=FALSE,
      VLOOKUP($A2133,ChapterTable!$1:$1048576,MATCH("최종"&amp;SUBSTITUTE(SUBSTITUTE(E$1,"standard",""),"|Float",""),ChapterTable!$1:$1,0),0),
      VLOOKUP($A2133-ChapterTable!$Q$11,ChapterTable!$1:$1048576,MATCH("최종"&amp;SUBSTITUTE(SUBSTITUTE(E$1,"standard",""),"|Float",""),ChapterTable!$1:$1,0),0)*ChapterTable!$Q$14
    ),
  OFFSET(E2133,-$B2133+IF($L2133,1,0),0)*
    (VLOOKUP(SUBSTITUTE(SUBSTITUTE(E$1,"standard",""),"|Float","")&amp;"인게임누적곱배수",ChapterTable!$S:$T,2,0)^C2133
    +VLOOKUP(SUBSTITUTE(SUBSTITUTE(E$1,"standard",""),"|Float","")&amp;"인게임누적합배수",ChapterTable!$S:$T,2,0)*C2133)
  )
  )
  )
)</f>
        <v>542681.89834899898</v>
      </c>
      <c r="F2133" s="1">
        <f ca="1">IF(AND($A2133=0,$B2133=1),
    VLOOKUP(1,ChapterTable!$1:$1048576,MATCH("최종"&amp;SUBSTITUTE(SUBSTITUTE(F$1,"standard",""),"|Float",""),ChapterTable!$1:$1,0),0)*ChapterTable!$Q$17,
  IF(AND($A2133=0,$B2133=0),
    F2134,
  IF($B2133=0,
    VLOOKUP($A2133,ChapterTable!$1:$1048576,MATCH("최종"&amp;SUBSTITUTE(SUBSTITUTE(F$1,"standard",""),"|Float",""),ChapterTable!$1:$1,0),0),
  IF($B2133=1,
    IF($L2133=FALSE,
      VLOOKUP($A2133,ChapterTable!$1:$1048576,MATCH("최종"&amp;SUBSTITUTE(SUBSTITUTE(F$1,"standard",""),"|Float",""),ChapterTable!$1:$1,0),0),
      VLOOKUP($A2133-ChapterTable!$Q$11,ChapterTable!$1:$1048576,MATCH("최종"&amp;SUBSTITUTE(SUBSTITUTE(F$1,"standard",""),"|Float",""),ChapterTable!$1:$1,0),0)*ChapterTable!$Q$14
    ),
  OFFSET(F2133,-$B2133+IF($L2133,1,0),0)*
    (VLOOKUP(SUBSTITUTE(SUBSTITUTE(F$1,"standard",""),"|Float","")&amp;"인게임누적곱배수",ChapterTable!$S:$T,2,0)^D2133
    +VLOOKUP(SUBSTITUTE(SUBSTITUTE(F$1,"standard",""),"|Float","")&amp;"인게임누적합배수",ChapterTable!$S:$T,2,0)*D2133)
  )
  )
  )
)</f>
        <v>226117.45764541626</v>
      </c>
      <c r="G2133" t="s">
        <v>76</v>
      </c>
      <c r="J2133" t="str">
        <f>IF(ISBLANK(I2133),"",
IFERROR(VLOOKUP(I2133,[1]StringTable!$1:$1048576,MATCH([1]StringTable!$B$1,[1]StringTable!$1:$1,0),0),
IFERROR(VLOOKUP(I2133,[1]InApkStringTable!$1:$1048576,MATCH([1]InApkStringTable!$B$1,[1]InApkStringTable!$1:$1,0),0),
"스트링없음")))</f>
        <v/>
      </c>
      <c r="L2133" t="b">
        <v>1</v>
      </c>
      <c r="N2133" t="str">
        <f>IF(ISBLANK(M2133),"",IF(ISERROR(VLOOKUP(M2133,MapTable!$A:$A,1,0)),"맵없음",""))</f>
        <v/>
      </c>
      <c r="O2133">
        <f t="shared" si="133"/>
        <v>5</v>
      </c>
      <c r="Q2133">
        <f t="shared" si="134"/>
        <v>5</v>
      </c>
      <c r="R2133" t="b">
        <f t="shared" ca="1" si="135"/>
        <v>0</v>
      </c>
      <c r="T2133" t="b">
        <f t="shared" ca="1" si="136"/>
        <v>0</v>
      </c>
      <c r="X2133" t="str">
        <f>IF(ISBLANK(W2133),"",
IF(ISERROR(FIND(",",W2133)),
  IF(ISERROR(VLOOKUP(W2133,MapTable!$A:$A,1,0)),"맵없음",
  ""),
IF(ISERROR(FIND(",",W2133,FIND(",",W2133)+1)),
  IF(OR(ISERROR(VLOOKUP(LEFT(W2133,FIND(",",W2133)-1),MapTable!$A:$A,1,0)),ISERROR(VLOOKUP(TRIM(MID(W2133,FIND(",",W2133)+1,999)),MapTable!$A:$A,1,0))),"맵없음",
  ""),
IF(ISERROR(FIND(",",W2133,FIND(",",W2133,FIND(",",W2133)+1)+1)),
  IF(OR(ISERROR(VLOOKUP(LEFT(W2133,FIND(",",W2133)-1),MapTable!$A:$A,1,0)),ISERROR(VLOOKUP(TRIM(MID(W2133,FIND(",",W2133)+1,FIND(",",W2133,FIND(",",W2133)+1)-FIND(",",W2133)-1)),MapTable!$A:$A,1,0)),ISERROR(VLOOKUP(TRIM(MID(W2133,FIND(",",W2133,FIND(",",W2133)+1)+1,999)),MapTable!$A:$A,1,0))),"맵없음",
  ""),
IF(ISERROR(FIND(",",W2133,FIND(",",W2133,FIND(",",W2133,FIND(",",W2133)+1)+1)+1)),
  IF(OR(ISERROR(VLOOKUP(LEFT(W2133,FIND(",",W2133)-1),MapTable!$A:$A,1,0)),ISERROR(VLOOKUP(TRIM(MID(W2133,FIND(",",W2133)+1,FIND(",",W2133,FIND(",",W2133)+1)-FIND(",",W2133)-1)),MapTable!$A:$A,1,0)),ISERROR(VLOOKUP(TRIM(MID(W2133,FIND(",",W2133,FIND(",",W2133)+1)+1,FIND(",",W2133,FIND(",",W2133,FIND(",",W2133)+1)+1)-FIND(",",W2133,FIND(",",W2133)+1)-1)),MapTable!$A:$A,1,0)),ISERROR(VLOOKUP(TRIM(MID(W2133,FIND(",",W2133,FIND(",",W2133,FIND(",",W2133)+1)+1)+1,999)),MapTable!$A:$A,1,0))),"맵없음",
  ""),
)))))</f>
        <v/>
      </c>
      <c r="AC2133" t="str">
        <f>IF(ISBLANK(AB2133),"",IF(ISERROR(VLOOKUP(AB2133,[3]DropTable!$A:$A,1,0)),"드랍없음",""))</f>
        <v/>
      </c>
      <c r="AE2133" t="str">
        <f>IF(ISBLANK(AD2133),"",IF(ISERROR(VLOOKUP(AD2133,[3]DropTable!$A:$A,1,0)),"드랍없음",""))</f>
        <v/>
      </c>
      <c r="AG2133">
        <v>9.8000000000000007</v>
      </c>
      <c r="AH2133">
        <v>1</v>
      </c>
    </row>
    <row r="2134" spans="1:34" x14ac:dyDescent="0.3">
      <c r="A2134">
        <v>20</v>
      </c>
      <c r="B2134">
        <v>43</v>
      </c>
      <c r="C2134">
        <f>IF(OR($L2134=TRUE,$A2134=0,MOD($A2134,ChapterTable!$S$20)&lt;&gt;0),
MAX(0,INT(($B2134+ChapterTable!$Q$26+VLOOKUP(SUBSTITUTE(C$1,"성장단계","")&amp;"단계오프셋",ChapterTable!$S:$T,2,0))/ChapterTable!$Q$23)),
MAX(0,INT(($B2134+ChapterTable!$S$26+VLOOKUP(SUBSTITUTE(C$1,"성장단계","")&amp;"보스단계오프셋",ChapterTable!$S:$T,2,0))/ChapterTable!$S$23)))</f>
        <v>4</v>
      </c>
      <c r="D2134">
        <f>IF(OR($L2134=TRUE,$A2134=0,MOD($A2134,ChapterTable!$S$20)&lt;&gt;0),
MAX(0,INT(($B2134+ChapterTable!$Q$26+VLOOKUP(SUBSTITUTE(D$1,"성장단계","")&amp;"단계오프셋",ChapterTable!$S:$T,2,0))/ChapterTable!$Q$23)),
MAX(0,INT(($B2134+ChapterTable!$S$26+VLOOKUP(SUBSTITUTE(D$1,"성장단계","")&amp;"보스단계오프셋",ChapterTable!$S:$T,2,0))/ChapterTable!$S$23)))</f>
        <v>4</v>
      </c>
      <c r="E2134" s="1">
        <f ca="1">IF(AND($A2134=0,$B2134=1),
    VLOOKUP(1,ChapterTable!$1:$1048576,MATCH("최종"&amp;SUBSTITUTE(SUBSTITUTE(E$1,"standard",""),"|Float",""),ChapterTable!$1:$1,0),0)*ChapterTable!$Q$17,
  IF(AND($A2134=0,$B2134=0),
    E2135,
  IF($B2134=0,
    VLOOKUP($A2134,ChapterTable!$1:$1048576,MATCH("최종"&amp;SUBSTITUTE(SUBSTITUTE(E$1,"standard",""),"|Float",""),ChapterTable!$1:$1,0),0),
  IF($B2134=1,
    IF($L2134=FALSE,
      VLOOKUP($A2134,ChapterTable!$1:$1048576,MATCH("최종"&amp;SUBSTITUTE(SUBSTITUTE(E$1,"standard",""),"|Float",""),ChapterTable!$1:$1,0),0),
      VLOOKUP($A2134-ChapterTable!$Q$11,ChapterTable!$1:$1048576,MATCH("최종"&amp;SUBSTITUTE(SUBSTITUTE(E$1,"standard",""),"|Float",""),ChapterTable!$1:$1,0),0)*ChapterTable!$Q$14
    ),
  OFFSET(E2134,-$B2134+IF($L2134,1,0),0)*
    (VLOOKUP(SUBSTITUTE(SUBSTITUTE(E$1,"standard",""),"|Float","")&amp;"인게임누적곱배수",ChapterTable!$S:$T,2,0)^C2134
    +VLOOKUP(SUBSTITUTE(SUBSTITUTE(E$1,"standard",""),"|Float","")&amp;"인게임누적합배수",ChapterTable!$S:$T,2,0)*C2134)
  )
  )
  )
)</f>
        <v>542681.89834899898</v>
      </c>
      <c r="F2134" s="1">
        <f ca="1">IF(AND($A2134=0,$B2134=1),
    VLOOKUP(1,ChapterTable!$1:$1048576,MATCH("최종"&amp;SUBSTITUTE(SUBSTITUTE(F$1,"standard",""),"|Float",""),ChapterTable!$1:$1,0),0)*ChapterTable!$Q$17,
  IF(AND($A2134=0,$B2134=0),
    F2135,
  IF($B2134=0,
    VLOOKUP($A2134,ChapterTable!$1:$1048576,MATCH("최종"&amp;SUBSTITUTE(SUBSTITUTE(F$1,"standard",""),"|Float",""),ChapterTable!$1:$1,0),0),
  IF($B2134=1,
    IF($L2134=FALSE,
      VLOOKUP($A2134,ChapterTable!$1:$1048576,MATCH("최종"&amp;SUBSTITUTE(SUBSTITUTE(F$1,"standard",""),"|Float",""),ChapterTable!$1:$1,0),0),
      VLOOKUP($A2134-ChapterTable!$Q$11,ChapterTable!$1:$1048576,MATCH("최종"&amp;SUBSTITUTE(SUBSTITUTE(F$1,"standard",""),"|Float",""),ChapterTable!$1:$1,0),0)*ChapterTable!$Q$14
    ),
  OFFSET(F2134,-$B2134+IF($L2134,1,0),0)*
    (VLOOKUP(SUBSTITUTE(SUBSTITUTE(F$1,"standard",""),"|Float","")&amp;"인게임누적곱배수",ChapterTable!$S:$T,2,0)^D2134
    +VLOOKUP(SUBSTITUTE(SUBSTITUTE(F$1,"standard",""),"|Float","")&amp;"인게임누적합배수",ChapterTable!$S:$T,2,0)*D2134)
  )
  )
  )
)</f>
        <v>226117.45764541626</v>
      </c>
      <c r="G2134" t="s">
        <v>76</v>
      </c>
      <c r="J2134" t="str">
        <f>IF(ISBLANK(I2134),"",
IFERROR(VLOOKUP(I2134,[1]StringTable!$1:$1048576,MATCH([1]StringTable!$B$1,[1]StringTable!$1:$1,0),0),
IFERROR(VLOOKUP(I2134,[1]InApkStringTable!$1:$1048576,MATCH([1]InApkStringTable!$B$1,[1]InApkStringTable!$1:$1,0),0),
"스트링없음")))</f>
        <v/>
      </c>
      <c r="L2134" t="b">
        <v>1</v>
      </c>
      <c r="N2134" t="str">
        <f>IF(ISBLANK(M2134),"",IF(ISERROR(VLOOKUP(M2134,MapTable!$A:$A,1,0)),"맵없음",""))</f>
        <v/>
      </c>
      <c r="O2134">
        <f t="shared" si="133"/>
        <v>5</v>
      </c>
      <c r="Q2134">
        <f t="shared" si="134"/>
        <v>5</v>
      </c>
      <c r="R2134" t="b">
        <f t="shared" ca="1" si="135"/>
        <v>0</v>
      </c>
      <c r="T2134" t="b">
        <f t="shared" ca="1" si="136"/>
        <v>0</v>
      </c>
      <c r="X2134" t="str">
        <f>IF(ISBLANK(W2134),"",
IF(ISERROR(FIND(",",W2134)),
  IF(ISERROR(VLOOKUP(W2134,MapTable!$A:$A,1,0)),"맵없음",
  ""),
IF(ISERROR(FIND(",",W2134,FIND(",",W2134)+1)),
  IF(OR(ISERROR(VLOOKUP(LEFT(W2134,FIND(",",W2134)-1),MapTable!$A:$A,1,0)),ISERROR(VLOOKUP(TRIM(MID(W2134,FIND(",",W2134)+1,999)),MapTable!$A:$A,1,0))),"맵없음",
  ""),
IF(ISERROR(FIND(",",W2134,FIND(",",W2134,FIND(",",W2134)+1)+1)),
  IF(OR(ISERROR(VLOOKUP(LEFT(W2134,FIND(",",W2134)-1),MapTable!$A:$A,1,0)),ISERROR(VLOOKUP(TRIM(MID(W2134,FIND(",",W2134)+1,FIND(",",W2134,FIND(",",W2134)+1)-FIND(",",W2134)-1)),MapTable!$A:$A,1,0)),ISERROR(VLOOKUP(TRIM(MID(W2134,FIND(",",W2134,FIND(",",W2134)+1)+1,999)),MapTable!$A:$A,1,0))),"맵없음",
  ""),
IF(ISERROR(FIND(",",W2134,FIND(",",W2134,FIND(",",W2134,FIND(",",W2134)+1)+1)+1)),
  IF(OR(ISERROR(VLOOKUP(LEFT(W2134,FIND(",",W2134)-1),MapTable!$A:$A,1,0)),ISERROR(VLOOKUP(TRIM(MID(W2134,FIND(",",W2134)+1,FIND(",",W2134,FIND(",",W2134)+1)-FIND(",",W2134)-1)),MapTable!$A:$A,1,0)),ISERROR(VLOOKUP(TRIM(MID(W2134,FIND(",",W2134,FIND(",",W2134)+1)+1,FIND(",",W2134,FIND(",",W2134,FIND(",",W2134)+1)+1)-FIND(",",W2134,FIND(",",W2134)+1)-1)),MapTable!$A:$A,1,0)),ISERROR(VLOOKUP(TRIM(MID(W2134,FIND(",",W2134,FIND(",",W2134,FIND(",",W2134)+1)+1)+1,999)),MapTable!$A:$A,1,0))),"맵없음",
  ""),
)))))</f>
        <v/>
      </c>
      <c r="AC2134" t="str">
        <f>IF(ISBLANK(AB2134),"",IF(ISERROR(VLOOKUP(AB2134,[3]DropTable!$A:$A,1,0)),"드랍없음",""))</f>
        <v/>
      </c>
      <c r="AE2134" t="str">
        <f>IF(ISBLANK(AD2134),"",IF(ISERROR(VLOOKUP(AD2134,[3]DropTable!$A:$A,1,0)),"드랍없음",""))</f>
        <v/>
      </c>
      <c r="AG2134">
        <v>9.8000000000000007</v>
      </c>
      <c r="AH2134">
        <v>1</v>
      </c>
    </row>
    <row r="2135" spans="1:34" x14ac:dyDescent="0.3">
      <c r="A2135">
        <v>20</v>
      </c>
      <c r="B2135">
        <v>44</v>
      </c>
      <c r="C2135">
        <f>IF(OR($L2135=TRUE,$A2135=0,MOD($A2135,ChapterTable!$S$20)&lt;&gt;0),
MAX(0,INT(($B2135+ChapterTable!$Q$26+VLOOKUP(SUBSTITUTE(C$1,"성장단계","")&amp;"단계오프셋",ChapterTable!$S:$T,2,0))/ChapterTable!$Q$23)),
MAX(0,INT(($B2135+ChapterTable!$S$26+VLOOKUP(SUBSTITUTE(C$1,"성장단계","")&amp;"보스단계오프셋",ChapterTable!$S:$T,2,0))/ChapterTable!$S$23)))</f>
        <v>4</v>
      </c>
      <c r="D2135">
        <f>IF(OR($L2135=TRUE,$A2135=0,MOD($A2135,ChapterTable!$S$20)&lt;&gt;0),
MAX(0,INT(($B2135+ChapterTable!$Q$26+VLOOKUP(SUBSTITUTE(D$1,"성장단계","")&amp;"단계오프셋",ChapterTable!$S:$T,2,0))/ChapterTable!$Q$23)),
MAX(0,INT(($B2135+ChapterTable!$S$26+VLOOKUP(SUBSTITUTE(D$1,"성장단계","")&amp;"보스단계오프셋",ChapterTable!$S:$T,2,0))/ChapterTable!$S$23)))</f>
        <v>4</v>
      </c>
      <c r="E2135" s="1">
        <f ca="1">IF(AND($A2135=0,$B2135=1),
    VLOOKUP(1,ChapterTable!$1:$1048576,MATCH("최종"&amp;SUBSTITUTE(SUBSTITUTE(E$1,"standard",""),"|Float",""),ChapterTable!$1:$1,0),0)*ChapterTable!$Q$17,
  IF(AND($A2135=0,$B2135=0),
    E2136,
  IF($B2135=0,
    VLOOKUP($A2135,ChapterTable!$1:$1048576,MATCH("최종"&amp;SUBSTITUTE(SUBSTITUTE(E$1,"standard",""),"|Float",""),ChapterTable!$1:$1,0),0),
  IF($B2135=1,
    IF($L2135=FALSE,
      VLOOKUP($A2135,ChapterTable!$1:$1048576,MATCH("최종"&amp;SUBSTITUTE(SUBSTITUTE(E$1,"standard",""),"|Float",""),ChapterTable!$1:$1,0),0),
      VLOOKUP($A2135-ChapterTable!$Q$11,ChapterTable!$1:$1048576,MATCH("최종"&amp;SUBSTITUTE(SUBSTITUTE(E$1,"standard",""),"|Float",""),ChapterTable!$1:$1,0),0)*ChapterTable!$Q$14
    ),
  OFFSET(E2135,-$B2135+IF($L2135,1,0),0)*
    (VLOOKUP(SUBSTITUTE(SUBSTITUTE(E$1,"standard",""),"|Float","")&amp;"인게임누적곱배수",ChapterTable!$S:$T,2,0)^C2135
    +VLOOKUP(SUBSTITUTE(SUBSTITUTE(E$1,"standard",""),"|Float","")&amp;"인게임누적합배수",ChapterTable!$S:$T,2,0)*C2135)
  )
  )
  )
)</f>
        <v>542681.89834899898</v>
      </c>
      <c r="F2135" s="1">
        <f ca="1">IF(AND($A2135=0,$B2135=1),
    VLOOKUP(1,ChapterTable!$1:$1048576,MATCH("최종"&amp;SUBSTITUTE(SUBSTITUTE(F$1,"standard",""),"|Float",""),ChapterTable!$1:$1,0),0)*ChapterTable!$Q$17,
  IF(AND($A2135=0,$B2135=0),
    F2136,
  IF($B2135=0,
    VLOOKUP($A2135,ChapterTable!$1:$1048576,MATCH("최종"&amp;SUBSTITUTE(SUBSTITUTE(F$1,"standard",""),"|Float",""),ChapterTable!$1:$1,0),0),
  IF($B2135=1,
    IF($L2135=FALSE,
      VLOOKUP($A2135,ChapterTable!$1:$1048576,MATCH("최종"&amp;SUBSTITUTE(SUBSTITUTE(F$1,"standard",""),"|Float",""),ChapterTable!$1:$1,0),0),
      VLOOKUP($A2135-ChapterTable!$Q$11,ChapterTable!$1:$1048576,MATCH("최종"&amp;SUBSTITUTE(SUBSTITUTE(F$1,"standard",""),"|Float",""),ChapterTable!$1:$1,0),0)*ChapterTable!$Q$14
    ),
  OFFSET(F2135,-$B2135+IF($L2135,1,0),0)*
    (VLOOKUP(SUBSTITUTE(SUBSTITUTE(F$1,"standard",""),"|Float","")&amp;"인게임누적곱배수",ChapterTable!$S:$T,2,0)^D2135
    +VLOOKUP(SUBSTITUTE(SUBSTITUTE(F$1,"standard",""),"|Float","")&amp;"인게임누적합배수",ChapterTable!$S:$T,2,0)*D2135)
  )
  )
  )
)</f>
        <v>226117.45764541626</v>
      </c>
      <c r="G2135" t="s">
        <v>76</v>
      </c>
      <c r="J2135" t="str">
        <f>IF(ISBLANK(I2135),"",
IFERROR(VLOOKUP(I2135,[1]StringTable!$1:$1048576,MATCH([1]StringTable!$B$1,[1]StringTable!$1:$1,0),0),
IFERROR(VLOOKUP(I2135,[1]InApkStringTable!$1:$1048576,MATCH([1]InApkStringTable!$B$1,[1]InApkStringTable!$1:$1,0),0),
"스트링없음")))</f>
        <v/>
      </c>
      <c r="L2135" t="b">
        <v>1</v>
      </c>
      <c r="N2135" t="str">
        <f>IF(ISBLANK(M2135),"",IF(ISERROR(VLOOKUP(M2135,MapTable!$A:$A,1,0)),"맵없음",""))</f>
        <v/>
      </c>
      <c r="O2135">
        <f t="shared" si="133"/>
        <v>5</v>
      </c>
      <c r="Q2135">
        <f t="shared" si="134"/>
        <v>5</v>
      </c>
      <c r="R2135" t="b">
        <f t="shared" ca="1" si="135"/>
        <v>0</v>
      </c>
      <c r="T2135" t="b">
        <f t="shared" ca="1" si="136"/>
        <v>0</v>
      </c>
      <c r="X2135" t="str">
        <f>IF(ISBLANK(W2135),"",
IF(ISERROR(FIND(",",W2135)),
  IF(ISERROR(VLOOKUP(W2135,MapTable!$A:$A,1,0)),"맵없음",
  ""),
IF(ISERROR(FIND(",",W2135,FIND(",",W2135)+1)),
  IF(OR(ISERROR(VLOOKUP(LEFT(W2135,FIND(",",W2135)-1),MapTable!$A:$A,1,0)),ISERROR(VLOOKUP(TRIM(MID(W2135,FIND(",",W2135)+1,999)),MapTable!$A:$A,1,0))),"맵없음",
  ""),
IF(ISERROR(FIND(",",W2135,FIND(",",W2135,FIND(",",W2135)+1)+1)),
  IF(OR(ISERROR(VLOOKUP(LEFT(W2135,FIND(",",W2135)-1),MapTable!$A:$A,1,0)),ISERROR(VLOOKUP(TRIM(MID(W2135,FIND(",",W2135)+1,FIND(",",W2135,FIND(",",W2135)+1)-FIND(",",W2135)-1)),MapTable!$A:$A,1,0)),ISERROR(VLOOKUP(TRIM(MID(W2135,FIND(",",W2135,FIND(",",W2135)+1)+1,999)),MapTable!$A:$A,1,0))),"맵없음",
  ""),
IF(ISERROR(FIND(",",W2135,FIND(",",W2135,FIND(",",W2135,FIND(",",W2135)+1)+1)+1)),
  IF(OR(ISERROR(VLOOKUP(LEFT(W2135,FIND(",",W2135)-1),MapTable!$A:$A,1,0)),ISERROR(VLOOKUP(TRIM(MID(W2135,FIND(",",W2135)+1,FIND(",",W2135,FIND(",",W2135)+1)-FIND(",",W2135)-1)),MapTable!$A:$A,1,0)),ISERROR(VLOOKUP(TRIM(MID(W2135,FIND(",",W2135,FIND(",",W2135)+1)+1,FIND(",",W2135,FIND(",",W2135,FIND(",",W2135)+1)+1)-FIND(",",W2135,FIND(",",W2135)+1)-1)),MapTable!$A:$A,1,0)),ISERROR(VLOOKUP(TRIM(MID(W2135,FIND(",",W2135,FIND(",",W2135,FIND(",",W2135)+1)+1)+1,999)),MapTable!$A:$A,1,0))),"맵없음",
  ""),
)))))</f>
        <v/>
      </c>
      <c r="AC2135" t="str">
        <f>IF(ISBLANK(AB2135),"",IF(ISERROR(VLOOKUP(AB2135,[3]DropTable!$A:$A,1,0)),"드랍없음",""))</f>
        <v/>
      </c>
      <c r="AE2135" t="str">
        <f>IF(ISBLANK(AD2135),"",IF(ISERROR(VLOOKUP(AD2135,[3]DropTable!$A:$A,1,0)),"드랍없음",""))</f>
        <v/>
      </c>
      <c r="AG2135">
        <v>9.8000000000000007</v>
      </c>
      <c r="AH2135">
        <v>1</v>
      </c>
    </row>
    <row r="2136" spans="1:34" x14ac:dyDescent="0.3">
      <c r="A2136">
        <v>20</v>
      </c>
      <c r="B2136">
        <v>45</v>
      </c>
      <c r="C2136">
        <f>IF(OR($L2136=TRUE,$A2136=0,MOD($A2136,ChapterTable!$S$20)&lt;&gt;0),
MAX(0,INT(($B2136+ChapterTable!$Q$26+VLOOKUP(SUBSTITUTE(C$1,"성장단계","")&amp;"단계오프셋",ChapterTable!$S:$T,2,0))/ChapterTable!$Q$23)),
MAX(0,INT(($B2136+ChapterTable!$S$26+VLOOKUP(SUBSTITUTE(C$1,"성장단계","")&amp;"보스단계오프셋",ChapterTable!$S:$T,2,0))/ChapterTable!$S$23)))</f>
        <v>4</v>
      </c>
      <c r="D2136">
        <f>IF(OR($L2136=TRUE,$A2136=0,MOD($A2136,ChapterTable!$S$20)&lt;&gt;0),
MAX(0,INT(($B2136+ChapterTable!$Q$26+VLOOKUP(SUBSTITUTE(D$1,"성장단계","")&amp;"단계오프셋",ChapterTable!$S:$T,2,0))/ChapterTable!$Q$23)),
MAX(0,INT(($B2136+ChapterTable!$S$26+VLOOKUP(SUBSTITUTE(D$1,"성장단계","")&amp;"보스단계오프셋",ChapterTable!$S:$T,2,0))/ChapterTable!$S$23)))</f>
        <v>4</v>
      </c>
      <c r="E2136" s="1">
        <f ca="1">IF(AND($A2136=0,$B2136=1),
    VLOOKUP(1,ChapterTable!$1:$1048576,MATCH("최종"&amp;SUBSTITUTE(SUBSTITUTE(E$1,"standard",""),"|Float",""),ChapterTable!$1:$1,0),0)*ChapterTable!$Q$17,
  IF(AND($A2136=0,$B2136=0),
    E2137,
  IF($B2136=0,
    VLOOKUP($A2136,ChapterTable!$1:$1048576,MATCH("최종"&amp;SUBSTITUTE(SUBSTITUTE(E$1,"standard",""),"|Float",""),ChapterTable!$1:$1,0),0),
  IF($B2136=1,
    IF($L2136=FALSE,
      VLOOKUP($A2136,ChapterTable!$1:$1048576,MATCH("최종"&amp;SUBSTITUTE(SUBSTITUTE(E$1,"standard",""),"|Float",""),ChapterTable!$1:$1,0),0),
      VLOOKUP($A2136-ChapterTable!$Q$11,ChapterTable!$1:$1048576,MATCH("최종"&amp;SUBSTITUTE(SUBSTITUTE(E$1,"standard",""),"|Float",""),ChapterTable!$1:$1,0),0)*ChapterTable!$Q$14
    ),
  OFFSET(E2136,-$B2136+IF($L2136,1,0),0)*
    (VLOOKUP(SUBSTITUTE(SUBSTITUTE(E$1,"standard",""),"|Float","")&amp;"인게임누적곱배수",ChapterTable!$S:$T,2,0)^C2136
    +VLOOKUP(SUBSTITUTE(SUBSTITUTE(E$1,"standard",""),"|Float","")&amp;"인게임누적합배수",ChapterTable!$S:$T,2,0)*C2136)
  )
  )
  )
)</f>
        <v>542681.89834899898</v>
      </c>
      <c r="F2136" s="1">
        <f ca="1">IF(AND($A2136=0,$B2136=1),
    VLOOKUP(1,ChapterTable!$1:$1048576,MATCH("최종"&amp;SUBSTITUTE(SUBSTITUTE(F$1,"standard",""),"|Float",""),ChapterTable!$1:$1,0),0)*ChapterTable!$Q$17,
  IF(AND($A2136=0,$B2136=0),
    F2137,
  IF($B2136=0,
    VLOOKUP($A2136,ChapterTable!$1:$1048576,MATCH("최종"&amp;SUBSTITUTE(SUBSTITUTE(F$1,"standard",""),"|Float",""),ChapterTable!$1:$1,0),0),
  IF($B2136=1,
    IF($L2136=FALSE,
      VLOOKUP($A2136,ChapterTable!$1:$1048576,MATCH("최종"&amp;SUBSTITUTE(SUBSTITUTE(F$1,"standard",""),"|Float",""),ChapterTable!$1:$1,0),0),
      VLOOKUP($A2136-ChapterTable!$Q$11,ChapterTable!$1:$1048576,MATCH("최종"&amp;SUBSTITUTE(SUBSTITUTE(F$1,"standard",""),"|Float",""),ChapterTable!$1:$1,0),0)*ChapterTable!$Q$14
    ),
  OFFSET(F2136,-$B2136+IF($L2136,1,0),0)*
    (VLOOKUP(SUBSTITUTE(SUBSTITUTE(F$1,"standard",""),"|Float","")&amp;"인게임누적곱배수",ChapterTable!$S:$T,2,0)^D2136
    +VLOOKUP(SUBSTITUTE(SUBSTITUTE(F$1,"standard",""),"|Float","")&amp;"인게임누적합배수",ChapterTable!$S:$T,2,0)*D2136)
  )
  )
  )
)</f>
        <v>226117.45764541626</v>
      </c>
      <c r="G2136" t="s">
        <v>76</v>
      </c>
      <c r="J2136" t="str">
        <f>IF(ISBLANK(I2136),"",
IFERROR(VLOOKUP(I2136,[1]StringTable!$1:$1048576,MATCH([1]StringTable!$B$1,[1]StringTable!$1:$1,0),0),
IFERROR(VLOOKUP(I2136,[1]InApkStringTable!$1:$1048576,MATCH([1]InApkStringTable!$B$1,[1]InApkStringTable!$1:$1,0),0),
"스트링없음")))</f>
        <v/>
      </c>
      <c r="L2136" t="b">
        <v>1</v>
      </c>
      <c r="N2136" t="str">
        <f>IF(ISBLANK(M2136),"",IF(ISERROR(VLOOKUP(M2136,MapTable!$A:$A,1,0)),"맵없음",""))</f>
        <v/>
      </c>
      <c r="O2136">
        <f t="shared" si="133"/>
        <v>11</v>
      </c>
      <c r="Q2136">
        <f t="shared" si="134"/>
        <v>11</v>
      </c>
      <c r="R2136" t="b">
        <f t="shared" ca="1" si="135"/>
        <v>0</v>
      </c>
      <c r="T2136" t="b">
        <f t="shared" ca="1" si="136"/>
        <v>0</v>
      </c>
      <c r="X2136" t="str">
        <f>IF(ISBLANK(W2136),"",
IF(ISERROR(FIND(",",W2136)),
  IF(ISERROR(VLOOKUP(W2136,MapTable!$A:$A,1,0)),"맵없음",
  ""),
IF(ISERROR(FIND(",",W2136,FIND(",",W2136)+1)),
  IF(OR(ISERROR(VLOOKUP(LEFT(W2136,FIND(",",W2136)-1),MapTable!$A:$A,1,0)),ISERROR(VLOOKUP(TRIM(MID(W2136,FIND(",",W2136)+1,999)),MapTable!$A:$A,1,0))),"맵없음",
  ""),
IF(ISERROR(FIND(",",W2136,FIND(",",W2136,FIND(",",W2136)+1)+1)),
  IF(OR(ISERROR(VLOOKUP(LEFT(W2136,FIND(",",W2136)-1),MapTable!$A:$A,1,0)),ISERROR(VLOOKUP(TRIM(MID(W2136,FIND(",",W2136)+1,FIND(",",W2136,FIND(",",W2136)+1)-FIND(",",W2136)-1)),MapTable!$A:$A,1,0)),ISERROR(VLOOKUP(TRIM(MID(W2136,FIND(",",W2136,FIND(",",W2136)+1)+1,999)),MapTable!$A:$A,1,0))),"맵없음",
  ""),
IF(ISERROR(FIND(",",W2136,FIND(",",W2136,FIND(",",W2136,FIND(",",W2136)+1)+1)+1)),
  IF(OR(ISERROR(VLOOKUP(LEFT(W2136,FIND(",",W2136)-1),MapTable!$A:$A,1,0)),ISERROR(VLOOKUP(TRIM(MID(W2136,FIND(",",W2136)+1,FIND(",",W2136,FIND(",",W2136)+1)-FIND(",",W2136)-1)),MapTable!$A:$A,1,0)),ISERROR(VLOOKUP(TRIM(MID(W2136,FIND(",",W2136,FIND(",",W2136)+1)+1,FIND(",",W2136,FIND(",",W2136,FIND(",",W2136)+1)+1)-FIND(",",W2136,FIND(",",W2136)+1)-1)),MapTable!$A:$A,1,0)),ISERROR(VLOOKUP(TRIM(MID(W2136,FIND(",",W2136,FIND(",",W2136,FIND(",",W2136)+1)+1)+1,999)),MapTable!$A:$A,1,0))),"맵없음",
  ""),
)))))</f>
        <v/>
      </c>
      <c r="AC2136" t="str">
        <f>IF(ISBLANK(AB2136),"",IF(ISERROR(VLOOKUP(AB2136,[3]DropTable!$A:$A,1,0)),"드랍없음",""))</f>
        <v/>
      </c>
      <c r="AE2136" t="str">
        <f>IF(ISBLANK(AD2136),"",IF(ISERROR(VLOOKUP(AD2136,[3]DropTable!$A:$A,1,0)),"드랍없음",""))</f>
        <v/>
      </c>
      <c r="AG2136">
        <v>9.8000000000000007</v>
      </c>
      <c r="AH2136">
        <v>1</v>
      </c>
    </row>
    <row r="2137" spans="1:34" x14ac:dyDescent="0.3">
      <c r="A2137">
        <v>20</v>
      </c>
      <c r="B2137">
        <v>46</v>
      </c>
      <c r="C2137">
        <f>IF(OR($L2137=TRUE,$A2137=0,MOD($A2137,ChapterTable!$S$20)&lt;&gt;0),
MAX(0,INT(($B2137+ChapterTable!$Q$26+VLOOKUP(SUBSTITUTE(C$1,"성장단계","")&amp;"단계오프셋",ChapterTable!$S:$T,2,0))/ChapterTable!$Q$23)),
MAX(0,INT(($B2137+ChapterTable!$S$26+VLOOKUP(SUBSTITUTE(C$1,"성장단계","")&amp;"보스단계오프셋",ChapterTable!$S:$T,2,0))/ChapterTable!$S$23)))</f>
        <v>5</v>
      </c>
      <c r="D2137">
        <f>IF(OR($L2137=TRUE,$A2137=0,MOD($A2137,ChapterTable!$S$20)&lt;&gt;0),
MAX(0,INT(($B2137+ChapterTable!$Q$26+VLOOKUP(SUBSTITUTE(D$1,"성장단계","")&amp;"단계오프셋",ChapterTable!$S:$T,2,0))/ChapterTable!$Q$23)),
MAX(0,INT(($B2137+ChapterTable!$S$26+VLOOKUP(SUBSTITUTE(D$1,"성장단계","")&amp;"보스단계오프셋",ChapterTable!$S:$T,2,0))/ChapterTable!$S$23)))</f>
        <v>4</v>
      </c>
      <c r="E2137" s="1">
        <f ca="1">IF(AND($A2137=0,$B2137=1),
    VLOOKUP(1,ChapterTable!$1:$1048576,MATCH("최종"&amp;SUBSTITUTE(SUBSTITUTE(E$1,"standard",""),"|Float",""),ChapterTable!$1:$1,0),0)*ChapterTable!$Q$17,
  IF(AND($A2137=0,$B2137=0),
    E2138,
  IF($B2137=0,
    VLOOKUP($A2137,ChapterTable!$1:$1048576,MATCH("최종"&amp;SUBSTITUTE(SUBSTITUTE(E$1,"standard",""),"|Float",""),ChapterTable!$1:$1,0),0),
  IF($B2137=1,
    IF($L2137=FALSE,
      VLOOKUP($A2137,ChapterTable!$1:$1048576,MATCH("최종"&amp;SUBSTITUTE(SUBSTITUTE(E$1,"standard",""),"|Float",""),ChapterTable!$1:$1,0),0),
      VLOOKUP($A2137-ChapterTable!$Q$11,ChapterTable!$1:$1048576,MATCH("최종"&amp;SUBSTITUTE(SUBSTITUTE(E$1,"standard",""),"|Float",""),ChapterTable!$1:$1,0),0)*ChapterTable!$Q$14
    ),
  OFFSET(E2137,-$B2137+IF($L2137,1,0),0)*
    (VLOOKUP(SUBSTITUTE(SUBSTITUTE(E$1,"standard",""),"|Float","")&amp;"인게임누적곱배수",ChapterTable!$S:$T,2,0)^C2137
    +VLOOKUP(SUBSTITUTE(SUBSTITUTE(E$1,"standard",""),"|Float","")&amp;"인게임누적합배수",ChapterTable!$S:$T,2,0)*C2137)
  )
  )
  )
)</f>
        <v>621823.00852489471</v>
      </c>
      <c r="F2137" s="1">
        <f ca="1">IF(AND($A2137=0,$B2137=1),
    VLOOKUP(1,ChapterTable!$1:$1048576,MATCH("최종"&amp;SUBSTITUTE(SUBSTITUTE(F$1,"standard",""),"|Float",""),ChapterTable!$1:$1,0),0)*ChapterTable!$Q$17,
  IF(AND($A2137=0,$B2137=0),
    F2138,
  IF($B2137=0,
    VLOOKUP($A2137,ChapterTable!$1:$1048576,MATCH("최종"&amp;SUBSTITUTE(SUBSTITUTE(F$1,"standard",""),"|Float",""),ChapterTable!$1:$1,0),0),
  IF($B2137=1,
    IF($L2137=FALSE,
      VLOOKUP($A2137,ChapterTable!$1:$1048576,MATCH("최종"&amp;SUBSTITUTE(SUBSTITUTE(F$1,"standard",""),"|Float",""),ChapterTable!$1:$1,0),0),
      VLOOKUP($A2137-ChapterTable!$Q$11,ChapterTable!$1:$1048576,MATCH("최종"&amp;SUBSTITUTE(SUBSTITUTE(F$1,"standard",""),"|Float",""),ChapterTable!$1:$1,0),0)*ChapterTable!$Q$14
    ),
  OFFSET(F2137,-$B2137+IF($L2137,1,0),0)*
    (VLOOKUP(SUBSTITUTE(SUBSTITUTE(F$1,"standard",""),"|Float","")&amp;"인게임누적곱배수",ChapterTable!$S:$T,2,0)^D2137
    +VLOOKUP(SUBSTITUTE(SUBSTITUTE(F$1,"standard",""),"|Float","")&amp;"인게임누적합배수",ChapterTable!$S:$T,2,0)*D2137)
  )
  )
  )
)</f>
        <v>226117.45764541626</v>
      </c>
      <c r="G2137" t="s">
        <v>76</v>
      </c>
      <c r="J2137" t="str">
        <f>IF(ISBLANK(I2137),"",
IFERROR(VLOOKUP(I2137,[1]StringTable!$1:$1048576,MATCH([1]StringTable!$B$1,[1]StringTable!$1:$1,0),0),
IFERROR(VLOOKUP(I2137,[1]InApkStringTable!$1:$1048576,MATCH([1]InApkStringTable!$B$1,[1]InApkStringTable!$1:$1,0),0),
"스트링없음")))</f>
        <v/>
      </c>
      <c r="L2137" t="b">
        <v>1</v>
      </c>
      <c r="N2137" t="str">
        <f>IF(ISBLANK(M2137),"",IF(ISERROR(VLOOKUP(M2137,MapTable!$A:$A,1,0)),"맵없음",""))</f>
        <v/>
      </c>
      <c r="O2137">
        <f t="shared" si="133"/>
        <v>5</v>
      </c>
      <c r="Q2137">
        <f t="shared" si="134"/>
        <v>5</v>
      </c>
      <c r="R2137" t="b">
        <f t="shared" ca="1" si="135"/>
        <v>0</v>
      </c>
      <c r="T2137" t="b">
        <f t="shared" ca="1" si="136"/>
        <v>0</v>
      </c>
      <c r="X2137" t="str">
        <f>IF(ISBLANK(W2137),"",
IF(ISERROR(FIND(",",W2137)),
  IF(ISERROR(VLOOKUP(W2137,MapTable!$A:$A,1,0)),"맵없음",
  ""),
IF(ISERROR(FIND(",",W2137,FIND(",",W2137)+1)),
  IF(OR(ISERROR(VLOOKUP(LEFT(W2137,FIND(",",W2137)-1),MapTable!$A:$A,1,0)),ISERROR(VLOOKUP(TRIM(MID(W2137,FIND(",",W2137)+1,999)),MapTable!$A:$A,1,0))),"맵없음",
  ""),
IF(ISERROR(FIND(",",W2137,FIND(",",W2137,FIND(",",W2137)+1)+1)),
  IF(OR(ISERROR(VLOOKUP(LEFT(W2137,FIND(",",W2137)-1),MapTable!$A:$A,1,0)),ISERROR(VLOOKUP(TRIM(MID(W2137,FIND(",",W2137)+1,FIND(",",W2137,FIND(",",W2137)+1)-FIND(",",W2137)-1)),MapTable!$A:$A,1,0)),ISERROR(VLOOKUP(TRIM(MID(W2137,FIND(",",W2137,FIND(",",W2137)+1)+1,999)),MapTable!$A:$A,1,0))),"맵없음",
  ""),
IF(ISERROR(FIND(",",W2137,FIND(",",W2137,FIND(",",W2137,FIND(",",W2137)+1)+1)+1)),
  IF(OR(ISERROR(VLOOKUP(LEFT(W2137,FIND(",",W2137)-1),MapTable!$A:$A,1,0)),ISERROR(VLOOKUP(TRIM(MID(W2137,FIND(",",W2137)+1,FIND(",",W2137,FIND(",",W2137)+1)-FIND(",",W2137)-1)),MapTable!$A:$A,1,0)),ISERROR(VLOOKUP(TRIM(MID(W2137,FIND(",",W2137,FIND(",",W2137)+1)+1,FIND(",",W2137,FIND(",",W2137,FIND(",",W2137)+1)+1)-FIND(",",W2137,FIND(",",W2137)+1)-1)),MapTable!$A:$A,1,0)),ISERROR(VLOOKUP(TRIM(MID(W2137,FIND(",",W2137,FIND(",",W2137,FIND(",",W2137)+1)+1)+1,999)),MapTable!$A:$A,1,0))),"맵없음",
  ""),
)))))</f>
        <v/>
      </c>
      <c r="AC2137" t="str">
        <f>IF(ISBLANK(AB2137),"",IF(ISERROR(VLOOKUP(AB2137,[3]DropTable!$A:$A,1,0)),"드랍없음",""))</f>
        <v/>
      </c>
      <c r="AE2137" t="str">
        <f>IF(ISBLANK(AD2137),"",IF(ISERROR(VLOOKUP(AD2137,[3]DropTable!$A:$A,1,0)),"드랍없음",""))</f>
        <v/>
      </c>
      <c r="AG2137">
        <v>9.8000000000000007</v>
      </c>
      <c r="AH2137">
        <v>1</v>
      </c>
    </row>
    <row r="2138" spans="1:34" x14ac:dyDescent="0.3">
      <c r="A2138">
        <v>20</v>
      </c>
      <c r="B2138">
        <v>47</v>
      </c>
      <c r="C2138">
        <f>IF(OR($L2138=TRUE,$A2138=0,MOD($A2138,ChapterTable!$S$20)&lt;&gt;0),
MAX(0,INT(($B2138+ChapterTable!$Q$26+VLOOKUP(SUBSTITUTE(C$1,"성장단계","")&amp;"단계오프셋",ChapterTable!$S:$T,2,0))/ChapterTable!$Q$23)),
MAX(0,INT(($B2138+ChapterTable!$S$26+VLOOKUP(SUBSTITUTE(C$1,"성장단계","")&amp;"보스단계오프셋",ChapterTable!$S:$T,2,0))/ChapterTable!$S$23)))</f>
        <v>5</v>
      </c>
      <c r="D2138">
        <f>IF(OR($L2138=TRUE,$A2138=0,MOD($A2138,ChapterTable!$S$20)&lt;&gt;0),
MAX(0,INT(($B2138+ChapterTable!$Q$26+VLOOKUP(SUBSTITUTE(D$1,"성장단계","")&amp;"단계오프셋",ChapterTable!$S:$T,2,0))/ChapterTable!$Q$23)),
MAX(0,INT(($B2138+ChapterTable!$S$26+VLOOKUP(SUBSTITUTE(D$1,"성장단계","")&amp;"보스단계오프셋",ChapterTable!$S:$T,2,0))/ChapterTable!$S$23)))</f>
        <v>4</v>
      </c>
      <c r="E2138" s="1">
        <f ca="1">IF(AND($A2138=0,$B2138=1),
    VLOOKUP(1,ChapterTable!$1:$1048576,MATCH("최종"&amp;SUBSTITUTE(SUBSTITUTE(E$1,"standard",""),"|Float",""),ChapterTable!$1:$1,0),0)*ChapterTable!$Q$17,
  IF(AND($A2138=0,$B2138=0),
    E2139,
  IF($B2138=0,
    VLOOKUP($A2138,ChapterTable!$1:$1048576,MATCH("최종"&amp;SUBSTITUTE(SUBSTITUTE(E$1,"standard",""),"|Float",""),ChapterTable!$1:$1,0),0),
  IF($B2138=1,
    IF($L2138=FALSE,
      VLOOKUP($A2138,ChapterTable!$1:$1048576,MATCH("최종"&amp;SUBSTITUTE(SUBSTITUTE(E$1,"standard",""),"|Float",""),ChapterTable!$1:$1,0),0),
      VLOOKUP($A2138-ChapterTable!$Q$11,ChapterTable!$1:$1048576,MATCH("최종"&amp;SUBSTITUTE(SUBSTITUTE(E$1,"standard",""),"|Float",""),ChapterTable!$1:$1,0),0)*ChapterTable!$Q$14
    ),
  OFFSET(E2138,-$B2138+IF($L2138,1,0),0)*
    (VLOOKUP(SUBSTITUTE(SUBSTITUTE(E$1,"standard",""),"|Float","")&amp;"인게임누적곱배수",ChapterTable!$S:$T,2,0)^C2138
    +VLOOKUP(SUBSTITUTE(SUBSTITUTE(E$1,"standard",""),"|Float","")&amp;"인게임누적합배수",ChapterTable!$S:$T,2,0)*C2138)
  )
  )
  )
)</f>
        <v>621823.00852489471</v>
      </c>
      <c r="F2138" s="1">
        <f ca="1">IF(AND($A2138=0,$B2138=1),
    VLOOKUP(1,ChapterTable!$1:$1048576,MATCH("최종"&amp;SUBSTITUTE(SUBSTITUTE(F$1,"standard",""),"|Float",""),ChapterTable!$1:$1,0),0)*ChapterTable!$Q$17,
  IF(AND($A2138=0,$B2138=0),
    F2139,
  IF($B2138=0,
    VLOOKUP($A2138,ChapterTable!$1:$1048576,MATCH("최종"&amp;SUBSTITUTE(SUBSTITUTE(F$1,"standard",""),"|Float",""),ChapterTable!$1:$1,0),0),
  IF($B2138=1,
    IF($L2138=FALSE,
      VLOOKUP($A2138,ChapterTable!$1:$1048576,MATCH("최종"&amp;SUBSTITUTE(SUBSTITUTE(F$1,"standard",""),"|Float",""),ChapterTable!$1:$1,0),0),
      VLOOKUP($A2138-ChapterTable!$Q$11,ChapterTable!$1:$1048576,MATCH("최종"&amp;SUBSTITUTE(SUBSTITUTE(F$1,"standard",""),"|Float",""),ChapterTable!$1:$1,0),0)*ChapterTable!$Q$14
    ),
  OFFSET(F2138,-$B2138+IF($L2138,1,0),0)*
    (VLOOKUP(SUBSTITUTE(SUBSTITUTE(F$1,"standard",""),"|Float","")&amp;"인게임누적곱배수",ChapterTable!$S:$T,2,0)^D2138
    +VLOOKUP(SUBSTITUTE(SUBSTITUTE(F$1,"standard",""),"|Float","")&amp;"인게임누적합배수",ChapterTable!$S:$T,2,0)*D2138)
  )
  )
  )
)</f>
        <v>226117.45764541626</v>
      </c>
      <c r="G2138" t="s">
        <v>76</v>
      </c>
      <c r="J2138" t="str">
        <f>IF(ISBLANK(I2138),"",
IFERROR(VLOOKUP(I2138,[1]StringTable!$1:$1048576,MATCH([1]StringTable!$B$1,[1]StringTable!$1:$1,0),0),
IFERROR(VLOOKUP(I2138,[1]InApkStringTable!$1:$1048576,MATCH([1]InApkStringTable!$B$1,[1]InApkStringTable!$1:$1,0),0),
"스트링없음")))</f>
        <v/>
      </c>
      <c r="L2138" t="b">
        <v>1</v>
      </c>
      <c r="N2138" t="str">
        <f>IF(ISBLANK(M2138),"",IF(ISERROR(VLOOKUP(M2138,MapTable!$A:$A,1,0)),"맵없음",""))</f>
        <v/>
      </c>
      <c r="O2138">
        <f t="shared" si="133"/>
        <v>5</v>
      </c>
      <c r="Q2138">
        <f t="shared" si="134"/>
        <v>5</v>
      </c>
      <c r="R2138" t="b">
        <f t="shared" ca="1" si="135"/>
        <v>0</v>
      </c>
      <c r="T2138" t="b">
        <f t="shared" ca="1" si="136"/>
        <v>0</v>
      </c>
      <c r="X2138" t="str">
        <f>IF(ISBLANK(W2138),"",
IF(ISERROR(FIND(",",W2138)),
  IF(ISERROR(VLOOKUP(W2138,MapTable!$A:$A,1,0)),"맵없음",
  ""),
IF(ISERROR(FIND(",",W2138,FIND(",",W2138)+1)),
  IF(OR(ISERROR(VLOOKUP(LEFT(W2138,FIND(",",W2138)-1),MapTable!$A:$A,1,0)),ISERROR(VLOOKUP(TRIM(MID(W2138,FIND(",",W2138)+1,999)),MapTable!$A:$A,1,0))),"맵없음",
  ""),
IF(ISERROR(FIND(",",W2138,FIND(",",W2138,FIND(",",W2138)+1)+1)),
  IF(OR(ISERROR(VLOOKUP(LEFT(W2138,FIND(",",W2138)-1),MapTable!$A:$A,1,0)),ISERROR(VLOOKUP(TRIM(MID(W2138,FIND(",",W2138)+1,FIND(",",W2138,FIND(",",W2138)+1)-FIND(",",W2138)-1)),MapTable!$A:$A,1,0)),ISERROR(VLOOKUP(TRIM(MID(W2138,FIND(",",W2138,FIND(",",W2138)+1)+1,999)),MapTable!$A:$A,1,0))),"맵없음",
  ""),
IF(ISERROR(FIND(",",W2138,FIND(",",W2138,FIND(",",W2138,FIND(",",W2138)+1)+1)+1)),
  IF(OR(ISERROR(VLOOKUP(LEFT(W2138,FIND(",",W2138)-1),MapTable!$A:$A,1,0)),ISERROR(VLOOKUP(TRIM(MID(W2138,FIND(",",W2138)+1,FIND(",",W2138,FIND(",",W2138)+1)-FIND(",",W2138)-1)),MapTable!$A:$A,1,0)),ISERROR(VLOOKUP(TRIM(MID(W2138,FIND(",",W2138,FIND(",",W2138)+1)+1,FIND(",",W2138,FIND(",",W2138,FIND(",",W2138)+1)+1)-FIND(",",W2138,FIND(",",W2138)+1)-1)),MapTable!$A:$A,1,0)),ISERROR(VLOOKUP(TRIM(MID(W2138,FIND(",",W2138,FIND(",",W2138,FIND(",",W2138)+1)+1)+1,999)),MapTable!$A:$A,1,0))),"맵없음",
  ""),
)))))</f>
        <v/>
      </c>
      <c r="AC2138" t="str">
        <f>IF(ISBLANK(AB2138),"",IF(ISERROR(VLOOKUP(AB2138,[3]DropTable!$A:$A,1,0)),"드랍없음",""))</f>
        <v/>
      </c>
      <c r="AE2138" t="str">
        <f>IF(ISBLANK(AD2138),"",IF(ISERROR(VLOOKUP(AD2138,[3]DropTable!$A:$A,1,0)),"드랍없음",""))</f>
        <v/>
      </c>
      <c r="AG2138">
        <v>9.8000000000000007</v>
      </c>
      <c r="AH2138">
        <v>1</v>
      </c>
    </row>
    <row r="2139" spans="1:34" x14ac:dyDescent="0.3">
      <c r="A2139">
        <v>20</v>
      </c>
      <c r="B2139">
        <v>48</v>
      </c>
      <c r="C2139">
        <f>IF(OR($L2139=TRUE,$A2139=0,MOD($A2139,ChapterTable!$S$20)&lt;&gt;0),
MAX(0,INT(($B2139+ChapterTable!$Q$26+VLOOKUP(SUBSTITUTE(C$1,"성장단계","")&amp;"단계오프셋",ChapterTable!$S:$T,2,0))/ChapterTable!$Q$23)),
MAX(0,INT(($B2139+ChapterTable!$S$26+VLOOKUP(SUBSTITUTE(C$1,"성장단계","")&amp;"보스단계오프셋",ChapterTable!$S:$T,2,0))/ChapterTable!$S$23)))</f>
        <v>5</v>
      </c>
      <c r="D2139">
        <f>IF(OR($L2139=TRUE,$A2139=0,MOD($A2139,ChapterTable!$S$20)&lt;&gt;0),
MAX(0,INT(($B2139+ChapterTable!$Q$26+VLOOKUP(SUBSTITUTE(D$1,"성장단계","")&amp;"단계오프셋",ChapterTable!$S:$T,2,0))/ChapterTable!$Q$23)),
MAX(0,INT(($B2139+ChapterTable!$S$26+VLOOKUP(SUBSTITUTE(D$1,"성장단계","")&amp;"보스단계오프셋",ChapterTable!$S:$T,2,0))/ChapterTable!$S$23)))</f>
        <v>4</v>
      </c>
      <c r="E2139" s="1">
        <f ca="1">IF(AND($A2139=0,$B2139=1),
    VLOOKUP(1,ChapterTable!$1:$1048576,MATCH("최종"&amp;SUBSTITUTE(SUBSTITUTE(E$1,"standard",""),"|Float",""),ChapterTable!$1:$1,0),0)*ChapterTable!$Q$17,
  IF(AND($A2139=0,$B2139=0),
    E2140,
  IF($B2139=0,
    VLOOKUP($A2139,ChapterTable!$1:$1048576,MATCH("최종"&amp;SUBSTITUTE(SUBSTITUTE(E$1,"standard",""),"|Float",""),ChapterTable!$1:$1,0),0),
  IF($B2139=1,
    IF($L2139=FALSE,
      VLOOKUP($A2139,ChapterTable!$1:$1048576,MATCH("최종"&amp;SUBSTITUTE(SUBSTITUTE(E$1,"standard",""),"|Float",""),ChapterTable!$1:$1,0),0),
      VLOOKUP($A2139-ChapterTable!$Q$11,ChapterTable!$1:$1048576,MATCH("최종"&amp;SUBSTITUTE(SUBSTITUTE(E$1,"standard",""),"|Float",""),ChapterTable!$1:$1,0),0)*ChapterTable!$Q$14
    ),
  OFFSET(E2139,-$B2139+IF($L2139,1,0),0)*
    (VLOOKUP(SUBSTITUTE(SUBSTITUTE(E$1,"standard",""),"|Float","")&amp;"인게임누적곱배수",ChapterTable!$S:$T,2,0)^C2139
    +VLOOKUP(SUBSTITUTE(SUBSTITUTE(E$1,"standard",""),"|Float","")&amp;"인게임누적합배수",ChapterTable!$S:$T,2,0)*C2139)
  )
  )
  )
)</f>
        <v>621823.00852489471</v>
      </c>
      <c r="F2139" s="1">
        <f ca="1">IF(AND($A2139=0,$B2139=1),
    VLOOKUP(1,ChapterTable!$1:$1048576,MATCH("최종"&amp;SUBSTITUTE(SUBSTITUTE(F$1,"standard",""),"|Float",""),ChapterTable!$1:$1,0),0)*ChapterTable!$Q$17,
  IF(AND($A2139=0,$B2139=0),
    F2140,
  IF($B2139=0,
    VLOOKUP($A2139,ChapterTable!$1:$1048576,MATCH("최종"&amp;SUBSTITUTE(SUBSTITUTE(F$1,"standard",""),"|Float",""),ChapterTable!$1:$1,0),0),
  IF($B2139=1,
    IF($L2139=FALSE,
      VLOOKUP($A2139,ChapterTable!$1:$1048576,MATCH("최종"&amp;SUBSTITUTE(SUBSTITUTE(F$1,"standard",""),"|Float",""),ChapterTable!$1:$1,0),0),
      VLOOKUP($A2139-ChapterTable!$Q$11,ChapterTable!$1:$1048576,MATCH("최종"&amp;SUBSTITUTE(SUBSTITUTE(F$1,"standard",""),"|Float",""),ChapterTable!$1:$1,0),0)*ChapterTable!$Q$14
    ),
  OFFSET(F2139,-$B2139+IF($L2139,1,0),0)*
    (VLOOKUP(SUBSTITUTE(SUBSTITUTE(F$1,"standard",""),"|Float","")&amp;"인게임누적곱배수",ChapterTable!$S:$T,2,0)^D2139
    +VLOOKUP(SUBSTITUTE(SUBSTITUTE(F$1,"standard",""),"|Float","")&amp;"인게임누적합배수",ChapterTable!$S:$T,2,0)*D2139)
  )
  )
  )
)</f>
        <v>226117.45764541626</v>
      </c>
      <c r="G2139" t="s">
        <v>76</v>
      </c>
      <c r="J2139" t="str">
        <f>IF(ISBLANK(I2139),"",
IFERROR(VLOOKUP(I2139,[1]StringTable!$1:$1048576,MATCH([1]StringTable!$B$1,[1]StringTable!$1:$1,0),0),
IFERROR(VLOOKUP(I2139,[1]InApkStringTable!$1:$1048576,MATCH([1]InApkStringTable!$B$1,[1]InApkStringTable!$1:$1,0),0),
"스트링없음")))</f>
        <v/>
      </c>
      <c r="L2139" t="b">
        <v>1</v>
      </c>
      <c r="N2139" t="str">
        <f>IF(ISBLANK(M2139),"",IF(ISERROR(VLOOKUP(M2139,MapTable!$A:$A,1,0)),"맵없음",""))</f>
        <v/>
      </c>
      <c r="O2139">
        <f t="shared" si="133"/>
        <v>5</v>
      </c>
      <c r="Q2139">
        <f t="shared" si="134"/>
        <v>5</v>
      </c>
      <c r="R2139" t="b">
        <f t="shared" ca="1" si="135"/>
        <v>0</v>
      </c>
      <c r="T2139" t="b">
        <f t="shared" ca="1" si="136"/>
        <v>0</v>
      </c>
      <c r="X2139" t="str">
        <f>IF(ISBLANK(W2139),"",
IF(ISERROR(FIND(",",W2139)),
  IF(ISERROR(VLOOKUP(W2139,MapTable!$A:$A,1,0)),"맵없음",
  ""),
IF(ISERROR(FIND(",",W2139,FIND(",",W2139)+1)),
  IF(OR(ISERROR(VLOOKUP(LEFT(W2139,FIND(",",W2139)-1),MapTable!$A:$A,1,0)),ISERROR(VLOOKUP(TRIM(MID(W2139,FIND(",",W2139)+1,999)),MapTable!$A:$A,1,0))),"맵없음",
  ""),
IF(ISERROR(FIND(",",W2139,FIND(",",W2139,FIND(",",W2139)+1)+1)),
  IF(OR(ISERROR(VLOOKUP(LEFT(W2139,FIND(",",W2139)-1),MapTable!$A:$A,1,0)),ISERROR(VLOOKUP(TRIM(MID(W2139,FIND(",",W2139)+1,FIND(",",W2139,FIND(",",W2139)+1)-FIND(",",W2139)-1)),MapTable!$A:$A,1,0)),ISERROR(VLOOKUP(TRIM(MID(W2139,FIND(",",W2139,FIND(",",W2139)+1)+1,999)),MapTable!$A:$A,1,0))),"맵없음",
  ""),
IF(ISERROR(FIND(",",W2139,FIND(",",W2139,FIND(",",W2139,FIND(",",W2139)+1)+1)+1)),
  IF(OR(ISERROR(VLOOKUP(LEFT(W2139,FIND(",",W2139)-1),MapTable!$A:$A,1,0)),ISERROR(VLOOKUP(TRIM(MID(W2139,FIND(",",W2139)+1,FIND(",",W2139,FIND(",",W2139)+1)-FIND(",",W2139)-1)),MapTable!$A:$A,1,0)),ISERROR(VLOOKUP(TRIM(MID(W2139,FIND(",",W2139,FIND(",",W2139)+1)+1,FIND(",",W2139,FIND(",",W2139,FIND(",",W2139)+1)+1)-FIND(",",W2139,FIND(",",W2139)+1)-1)),MapTable!$A:$A,1,0)),ISERROR(VLOOKUP(TRIM(MID(W2139,FIND(",",W2139,FIND(",",W2139,FIND(",",W2139)+1)+1)+1,999)),MapTable!$A:$A,1,0))),"맵없음",
  ""),
)))))</f>
        <v/>
      </c>
      <c r="AC2139" t="str">
        <f>IF(ISBLANK(AB2139),"",IF(ISERROR(VLOOKUP(AB2139,[3]DropTable!$A:$A,1,0)),"드랍없음",""))</f>
        <v/>
      </c>
      <c r="AE2139" t="str">
        <f>IF(ISBLANK(AD2139),"",IF(ISERROR(VLOOKUP(AD2139,[3]DropTable!$A:$A,1,0)),"드랍없음",""))</f>
        <v/>
      </c>
      <c r="AG2139">
        <v>9.8000000000000007</v>
      </c>
      <c r="AH2139">
        <v>1</v>
      </c>
    </row>
    <row r="2140" spans="1:34" x14ac:dyDescent="0.3">
      <c r="A2140">
        <v>20</v>
      </c>
      <c r="B2140">
        <v>49</v>
      </c>
      <c r="C2140">
        <f>IF(OR($L2140=TRUE,$A2140=0,MOD($A2140,ChapterTable!$S$20)&lt;&gt;0),
MAX(0,INT(($B2140+ChapterTable!$Q$26+VLOOKUP(SUBSTITUTE(C$1,"성장단계","")&amp;"단계오프셋",ChapterTable!$S:$T,2,0))/ChapterTable!$Q$23)),
MAX(0,INT(($B2140+ChapterTable!$S$26+VLOOKUP(SUBSTITUTE(C$1,"성장단계","")&amp;"보스단계오프셋",ChapterTable!$S:$T,2,0))/ChapterTable!$S$23)))</f>
        <v>5</v>
      </c>
      <c r="D2140">
        <f>IF(OR($L2140=TRUE,$A2140=0,MOD($A2140,ChapterTable!$S$20)&lt;&gt;0),
MAX(0,INT(($B2140+ChapterTable!$Q$26+VLOOKUP(SUBSTITUTE(D$1,"성장단계","")&amp;"단계오프셋",ChapterTable!$S:$T,2,0))/ChapterTable!$Q$23)),
MAX(0,INT(($B2140+ChapterTable!$S$26+VLOOKUP(SUBSTITUTE(D$1,"성장단계","")&amp;"보스단계오프셋",ChapterTable!$S:$T,2,0))/ChapterTable!$S$23)))</f>
        <v>4</v>
      </c>
      <c r="E2140" s="1">
        <f ca="1">IF(AND($A2140=0,$B2140=1),
    VLOOKUP(1,ChapterTable!$1:$1048576,MATCH("최종"&amp;SUBSTITUTE(SUBSTITUTE(E$1,"standard",""),"|Float",""),ChapterTable!$1:$1,0),0)*ChapterTable!$Q$17,
  IF(AND($A2140=0,$B2140=0),
    E2141,
  IF($B2140=0,
    VLOOKUP($A2140,ChapterTable!$1:$1048576,MATCH("최종"&amp;SUBSTITUTE(SUBSTITUTE(E$1,"standard",""),"|Float",""),ChapterTable!$1:$1,0),0),
  IF($B2140=1,
    IF($L2140=FALSE,
      VLOOKUP($A2140,ChapterTable!$1:$1048576,MATCH("최종"&amp;SUBSTITUTE(SUBSTITUTE(E$1,"standard",""),"|Float",""),ChapterTable!$1:$1,0),0),
      VLOOKUP($A2140-ChapterTable!$Q$11,ChapterTable!$1:$1048576,MATCH("최종"&amp;SUBSTITUTE(SUBSTITUTE(E$1,"standard",""),"|Float",""),ChapterTable!$1:$1,0),0)*ChapterTable!$Q$14
    ),
  OFFSET(E2140,-$B2140+IF($L2140,1,0),0)*
    (VLOOKUP(SUBSTITUTE(SUBSTITUTE(E$1,"standard",""),"|Float","")&amp;"인게임누적곱배수",ChapterTable!$S:$T,2,0)^C2140
    +VLOOKUP(SUBSTITUTE(SUBSTITUTE(E$1,"standard",""),"|Float","")&amp;"인게임누적합배수",ChapterTable!$S:$T,2,0)*C2140)
  )
  )
  )
)</f>
        <v>621823.00852489471</v>
      </c>
      <c r="F2140" s="1">
        <f ca="1">IF(AND($A2140=0,$B2140=1),
    VLOOKUP(1,ChapterTable!$1:$1048576,MATCH("최종"&amp;SUBSTITUTE(SUBSTITUTE(F$1,"standard",""),"|Float",""),ChapterTable!$1:$1,0),0)*ChapterTable!$Q$17,
  IF(AND($A2140=0,$B2140=0),
    F2141,
  IF($B2140=0,
    VLOOKUP($A2140,ChapterTable!$1:$1048576,MATCH("최종"&amp;SUBSTITUTE(SUBSTITUTE(F$1,"standard",""),"|Float",""),ChapterTable!$1:$1,0),0),
  IF($B2140=1,
    IF($L2140=FALSE,
      VLOOKUP($A2140,ChapterTable!$1:$1048576,MATCH("최종"&amp;SUBSTITUTE(SUBSTITUTE(F$1,"standard",""),"|Float",""),ChapterTable!$1:$1,0),0),
      VLOOKUP($A2140-ChapterTable!$Q$11,ChapterTable!$1:$1048576,MATCH("최종"&amp;SUBSTITUTE(SUBSTITUTE(F$1,"standard",""),"|Float",""),ChapterTable!$1:$1,0),0)*ChapterTable!$Q$14
    ),
  OFFSET(F2140,-$B2140+IF($L2140,1,0),0)*
    (VLOOKUP(SUBSTITUTE(SUBSTITUTE(F$1,"standard",""),"|Float","")&amp;"인게임누적곱배수",ChapterTable!$S:$T,2,0)^D2140
    +VLOOKUP(SUBSTITUTE(SUBSTITUTE(F$1,"standard",""),"|Float","")&amp;"인게임누적합배수",ChapterTable!$S:$T,2,0)*D2140)
  )
  )
  )
)</f>
        <v>226117.45764541626</v>
      </c>
      <c r="G2140" t="s">
        <v>76</v>
      </c>
      <c r="J2140" t="str">
        <f>IF(ISBLANK(I2140),"",
IFERROR(VLOOKUP(I2140,[1]StringTable!$1:$1048576,MATCH([1]StringTable!$B$1,[1]StringTable!$1:$1,0),0),
IFERROR(VLOOKUP(I2140,[1]InApkStringTable!$1:$1048576,MATCH([1]InApkStringTable!$B$1,[1]InApkStringTable!$1:$1,0),0),
"스트링없음")))</f>
        <v/>
      </c>
      <c r="L2140" t="b">
        <v>1</v>
      </c>
      <c r="N2140" t="str">
        <f>IF(ISBLANK(M2140),"",IF(ISERROR(VLOOKUP(M2140,MapTable!$A:$A,1,0)),"맵없음",""))</f>
        <v/>
      </c>
      <c r="O2140">
        <f t="shared" si="133"/>
        <v>95</v>
      </c>
      <c r="Q2140">
        <f t="shared" si="134"/>
        <v>95</v>
      </c>
      <c r="R2140" t="b">
        <f t="shared" ca="1" si="135"/>
        <v>1</v>
      </c>
      <c r="T2140" t="b">
        <f t="shared" ca="1" si="136"/>
        <v>1</v>
      </c>
      <c r="X2140" t="str">
        <f>IF(ISBLANK(W2140),"",
IF(ISERROR(FIND(",",W2140)),
  IF(ISERROR(VLOOKUP(W2140,MapTable!$A:$A,1,0)),"맵없음",
  ""),
IF(ISERROR(FIND(",",W2140,FIND(",",W2140)+1)),
  IF(OR(ISERROR(VLOOKUP(LEFT(W2140,FIND(",",W2140)-1),MapTable!$A:$A,1,0)),ISERROR(VLOOKUP(TRIM(MID(W2140,FIND(",",W2140)+1,999)),MapTable!$A:$A,1,0))),"맵없음",
  ""),
IF(ISERROR(FIND(",",W2140,FIND(",",W2140,FIND(",",W2140)+1)+1)),
  IF(OR(ISERROR(VLOOKUP(LEFT(W2140,FIND(",",W2140)-1),MapTable!$A:$A,1,0)),ISERROR(VLOOKUP(TRIM(MID(W2140,FIND(",",W2140)+1,FIND(",",W2140,FIND(",",W2140)+1)-FIND(",",W2140)-1)),MapTable!$A:$A,1,0)),ISERROR(VLOOKUP(TRIM(MID(W2140,FIND(",",W2140,FIND(",",W2140)+1)+1,999)),MapTable!$A:$A,1,0))),"맵없음",
  ""),
IF(ISERROR(FIND(",",W2140,FIND(",",W2140,FIND(",",W2140,FIND(",",W2140)+1)+1)+1)),
  IF(OR(ISERROR(VLOOKUP(LEFT(W2140,FIND(",",W2140)-1),MapTable!$A:$A,1,0)),ISERROR(VLOOKUP(TRIM(MID(W2140,FIND(",",W2140)+1,FIND(",",W2140,FIND(",",W2140)+1)-FIND(",",W2140)-1)),MapTable!$A:$A,1,0)),ISERROR(VLOOKUP(TRIM(MID(W2140,FIND(",",W2140,FIND(",",W2140)+1)+1,FIND(",",W2140,FIND(",",W2140,FIND(",",W2140)+1)+1)-FIND(",",W2140,FIND(",",W2140)+1)-1)),MapTable!$A:$A,1,0)),ISERROR(VLOOKUP(TRIM(MID(W2140,FIND(",",W2140,FIND(",",W2140,FIND(",",W2140)+1)+1)+1,999)),MapTable!$A:$A,1,0))),"맵없음",
  ""),
)))))</f>
        <v/>
      </c>
      <c r="AC2140" t="str">
        <f>IF(ISBLANK(AB2140),"",IF(ISERROR(VLOOKUP(AB2140,[3]DropTable!$A:$A,1,0)),"드랍없음",""))</f>
        <v/>
      </c>
      <c r="AE2140" t="str">
        <f>IF(ISBLANK(AD2140),"",IF(ISERROR(VLOOKUP(AD2140,[3]DropTable!$A:$A,1,0)),"드랍없음",""))</f>
        <v/>
      </c>
      <c r="AG2140">
        <v>9.8000000000000007</v>
      </c>
      <c r="AH2140">
        <v>1</v>
      </c>
    </row>
    <row r="2141" spans="1:34" x14ac:dyDescent="0.3">
      <c r="A2141">
        <v>20</v>
      </c>
      <c r="B2141">
        <v>50</v>
      </c>
      <c r="C2141">
        <f>IF(OR($L2141=TRUE,$A2141=0,MOD($A2141,ChapterTable!$S$20)&lt;&gt;0),
MAX(0,INT(($B2141+ChapterTable!$Q$26+VLOOKUP(SUBSTITUTE(C$1,"성장단계","")&amp;"단계오프셋",ChapterTable!$S:$T,2,0))/ChapterTable!$Q$23)),
MAX(0,INT(($B2141+ChapterTable!$S$26+VLOOKUP(SUBSTITUTE(C$1,"성장단계","")&amp;"보스단계오프셋",ChapterTable!$S:$T,2,0))/ChapterTable!$S$23)))</f>
        <v>5</v>
      </c>
      <c r="D2141">
        <f>IF(OR($L2141=TRUE,$A2141=0,MOD($A2141,ChapterTable!$S$20)&lt;&gt;0),
MAX(0,INT(($B2141+ChapterTable!$Q$26+VLOOKUP(SUBSTITUTE(D$1,"성장단계","")&amp;"단계오프셋",ChapterTable!$S:$T,2,0))/ChapterTable!$Q$23)),
MAX(0,INT(($B2141+ChapterTable!$S$26+VLOOKUP(SUBSTITUTE(D$1,"성장단계","")&amp;"보스단계오프셋",ChapterTable!$S:$T,2,0))/ChapterTable!$S$23)))</f>
        <v>4</v>
      </c>
      <c r="E2141" s="1">
        <f ca="1">IF(AND($A2141=0,$B2141=1),
    VLOOKUP(1,ChapterTable!$1:$1048576,MATCH("최종"&amp;SUBSTITUTE(SUBSTITUTE(E$1,"standard",""),"|Float",""),ChapterTable!$1:$1,0),0)*ChapterTable!$Q$17,
  IF(AND($A2141=0,$B2141=0),
    E2142,
  IF($B2141=0,
    VLOOKUP($A2141,ChapterTable!$1:$1048576,MATCH("최종"&amp;SUBSTITUTE(SUBSTITUTE(E$1,"standard",""),"|Float",""),ChapterTable!$1:$1,0),0),
  IF($B2141=1,
    IF($L2141=FALSE,
      VLOOKUP($A2141,ChapterTable!$1:$1048576,MATCH("최종"&amp;SUBSTITUTE(SUBSTITUTE(E$1,"standard",""),"|Float",""),ChapterTable!$1:$1,0),0),
      VLOOKUP($A2141-ChapterTable!$Q$11,ChapterTable!$1:$1048576,MATCH("최종"&amp;SUBSTITUTE(SUBSTITUTE(E$1,"standard",""),"|Float",""),ChapterTable!$1:$1,0),0)*ChapterTable!$Q$14
    ),
  OFFSET(E2141,-$B2141+IF($L2141,1,0),0)*
    (VLOOKUP(SUBSTITUTE(SUBSTITUTE(E$1,"standard",""),"|Float","")&amp;"인게임누적곱배수",ChapterTable!$S:$T,2,0)^C2141
    +VLOOKUP(SUBSTITUTE(SUBSTITUTE(E$1,"standard",""),"|Float","")&amp;"인게임누적합배수",ChapterTable!$S:$T,2,0)*C2141)
  )
  )
  )
)</f>
        <v>621823.00852489471</v>
      </c>
      <c r="F2141" s="1">
        <f ca="1">IF(AND($A2141=0,$B2141=1),
    VLOOKUP(1,ChapterTable!$1:$1048576,MATCH("최종"&amp;SUBSTITUTE(SUBSTITUTE(F$1,"standard",""),"|Float",""),ChapterTable!$1:$1,0),0)*ChapterTable!$Q$17,
  IF(AND($A2141=0,$B2141=0),
    F2142,
  IF($B2141=0,
    VLOOKUP($A2141,ChapterTable!$1:$1048576,MATCH("최종"&amp;SUBSTITUTE(SUBSTITUTE(F$1,"standard",""),"|Float",""),ChapterTable!$1:$1,0),0),
  IF($B2141=1,
    IF($L2141=FALSE,
      VLOOKUP($A2141,ChapterTable!$1:$1048576,MATCH("최종"&amp;SUBSTITUTE(SUBSTITUTE(F$1,"standard",""),"|Float",""),ChapterTable!$1:$1,0),0),
      VLOOKUP($A2141-ChapterTable!$Q$11,ChapterTable!$1:$1048576,MATCH("최종"&amp;SUBSTITUTE(SUBSTITUTE(F$1,"standard",""),"|Float",""),ChapterTable!$1:$1,0),0)*ChapterTable!$Q$14
    ),
  OFFSET(F2141,-$B2141+IF($L2141,1,0),0)*
    (VLOOKUP(SUBSTITUTE(SUBSTITUTE(F$1,"standard",""),"|Float","")&amp;"인게임누적곱배수",ChapterTable!$S:$T,2,0)^D2141
    +VLOOKUP(SUBSTITUTE(SUBSTITUTE(F$1,"standard",""),"|Float","")&amp;"인게임누적합배수",ChapterTable!$S:$T,2,0)*D2141)
  )
  )
  )
)</f>
        <v>226117.45764541626</v>
      </c>
      <c r="G2141" t="s">
        <v>76</v>
      </c>
      <c r="J2141" t="str">
        <f>IF(ISBLANK(I2141),"",
IFERROR(VLOOKUP(I2141,[1]StringTable!$1:$1048576,MATCH([1]StringTable!$B$1,[1]StringTable!$1:$1,0),0),
IFERROR(VLOOKUP(I2141,[1]InApkStringTable!$1:$1048576,MATCH([1]InApkStringTable!$B$1,[1]InApkStringTable!$1:$1,0),0),
"스트링없음")))</f>
        <v/>
      </c>
      <c r="L2141" t="b">
        <v>1</v>
      </c>
      <c r="N2141" t="str">
        <f>IF(ISBLANK(M2141),"",IF(ISERROR(VLOOKUP(M2141,MapTable!$A:$A,1,0)),"맵없음",""))</f>
        <v/>
      </c>
      <c r="O2141">
        <f t="shared" si="133"/>
        <v>21</v>
      </c>
      <c r="Q2141">
        <f t="shared" si="134"/>
        <v>21</v>
      </c>
      <c r="R2141" t="b">
        <f t="shared" ca="1" si="135"/>
        <v>0</v>
      </c>
      <c r="T2141" t="b">
        <f t="shared" ca="1" si="136"/>
        <v>0</v>
      </c>
      <c r="X2141" t="str">
        <f>IF(ISBLANK(W2141),"",
IF(ISERROR(FIND(",",W2141)),
  IF(ISERROR(VLOOKUP(W2141,MapTable!$A:$A,1,0)),"맵없음",
  ""),
IF(ISERROR(FIND(",",W2141,FIND(",",W2141)+1)),
  IF(OR(ISERROR(VLOOKUP(LEFT(W2141,FIND(",",W2141)-1),MapTable!$A:$A,1,0)),ISERROR(VLOOKUP(TRIM(MID(W2141,FIND(",",W2141)+1,999)),MapTable!$A:$A,1,0))),"맵없음",
  ""),
IF(ISERROR(FIND(",",W2141,FIND(",",W2141,FIND(",",W2141)+1)+1)),
  IF(OR(ISERROR(VLOOKUP(LEFT(W2141,FIND(",",W2141)-1),MapTable!$A:$A,1,0)),ISERROR(VLOOKUP(TRIM(MID(W2141,FIND(",",W2141)+1,FIND(",",W2141,FIND(",",W2141)+1)-FIND(",",W2141)-1)),MapTable!$A:$A,1,0)),ISERROR(VLOOKUP(TRIM(MID(W2141,FIND(",",W2141,FIND(",",W2141)+1)+1,999)),MapTable!$A:$A,1,0))),"맵없음",
  ""),
IF(ISERROR(FIND(",",W2141,FIND(",",W2141,FIND(",",W2141,FIND(",",W2141)+1)+1)+1)),
  IF(OR(ISERROR(VLOOKUP(LEFT(W2141,FIND(",",W2141)-1),MapTable!$A:$A,1,0)),ISERROR(VLOOKUP(TRIM(MID(W2141,FIND(",",W2141)+1,FIND(",",W2141,FIND(",",W2141)+1)-FIND(",",W2141)-1)),MapTable!$A:$A,1,0)),ISERROR(VLOOKUP(TRIM(MID(W2141,FIND(",",W2141,FIND(",",W2141)+1)+1,FIND(",",W2141,FIND(",",W2141,FIND(",",W2141)+1)+1)-FIND(",",W2141,FIND(",",W2141)+1)-1)),MapTable!$A:$A,1,0)),ISERROR(VLOOKUP(TRIM(MID(W2141,FIND(",",W2141,FIND(",",W2141,FIND(",",W2141)+1)+1)+1,999)),MapTable!$A:$A,1,0))),"맵없음",
  ""),
)))))</f>
        <v/>
      </c>
      <c r="AC2141" t="str">
        <f>IF(ISBLANK(AB2141),"",IF(ISERROR(VLOOKUP(AB2141,[3]DropTable!$A:$A,1,0)),"드랍없음",""))</f>
        <v/>
      </c>
      <c r="AE2141" t="str">
        <f>IF(ISBLANK(AD2141),"",IF(ISERROR(VLOOKUP(AD2141,[3]DropTable!$A:$A,1,0)),"드랍없음",""))</f>
        <v/>
      </c>
      <c r="AG2141">
        <v>9.8000000000000007</v>
      </c>
      <c r="AH2141">
        <v>1</v>
      </c>
    </row>
    <row r="2142" spans="1:34" x14ac:dyDescent="0.3">
      <c r="A2142">
        <v>21</v>
      </c>
      <c r="B2142">
        <v>1</v>
      </c>
      <c r="C2142">
        <f>IF(OR($L2142=TRUE,$A2142=0,MOD($A2142,ChapterTable!$S$20)&lt;&gt;0),
MAX(0,INT(($B2142+ChapterTable!$Q$26+VLOOKUP(SUBSTITUTE(C$1,"성장단계","")&amp;"단계오프셋",ChapterTable!$S:$T,2,0))/ChapterTable!$Q$23)),
MAX(0,INT(($B2142+ChapterTable!$S$26+VLOOKUP(SUBSTITUTE(C$1,"성장단계","")&amp;"보스단계오프셋",ChapterTable!$S:$T,2,0))/ChapterTable!$S$23)))</f>
        <v>0</v>
      </c>
      <c r="D2142">
        <f>IF(OR($L2142=TRUE,$A2142=0,MOD($A2142,ChapterTable!$S$20)&lt;&gt;0),
MAX(0,INT(($B2142+ChapterTable!$Q$26+VLOOKUP(SUBSTITUTE(D$1,"성장단계","")&amp;"단계오프셋",ChapterTable!$S:$T,2,0))/ChapterTable!$Q$23)),
MAX(0,INT(($B2142+ChapterTable!$S$26+VLOOKUP(SUBSTITUTE(D$1,"성장단계","")&amp;"보스단계오프셋",ChapterTable!$S:$T,2,0))/ChapterTable!$S$23)))</f>
        <v>0</v>
      </c>
      <c r="E2142" s="1">
        <f ca="1">IF(AND($A2142=0,$B2142=1),
    VLOOKUP(1,ChapterTable!$1:$1048576,MATCH("최종"&amp;SUBSTITUTE(SUBSTITUTE(E$1,"standard",""),"|Float",""),ChapterTable!$1:$1,0),0)*ChapterTable!$Q$17,
  IF(AND($A2142=0,$B2142=0),
    E2143,
  IF($B2142=0,
    VLOOKUP($A2142,ChapterTable!$1:$1048576,MATCH("최종"&amp;SUBSTITUTE(SUBSTITUTE(E$1,"standard",""),"|Float",""),ChapterTable!$1:$1,0),0),
  IF($B2142=1,
    IF($L2142=FALSE,
      VLOOKUP($A2142,ChapterTable!$1:$1048576,MATCH("최종"&amp;SUBSTITUTE(SUBSTITUTE(E$1,"standard",""),"|Float",""),ChapterTable!$1:$1,0),0),
      VLOOKUP($A2142-ChapterTable!$Q$11,ChapterTable!$1:$1048576,MATCH("최종"&amp;SUBSTITUTE(SUBSTITUTE(E$1,"standard",""),"|Float",""),ChapterTable!$1:$1,0),0)*ChapterTable!$Q$14
    ),
  OFFSET(E2142,-$B2142+IF($L2142,1,0),0)*
    (VLOOKUP(SUBSTITUTE(SUBSTITUTE(E$1,"standard",""),"|Float","")&amp;"인게임누적곱배수",ChapterTable!$S:$T,2,0)^C2142
    +VLOOKUP(SUBSTITUTE(SUBSTITUTE(E$1,"standard",""),"|Float","")&amp;"인게임누적합배수",ChapterTable!$S:$T,2,0)*C2142)
  )
  )
  )
)</f>
        <v>339176.18646812439</v>
      </c>
      <c r="F2142" s="1">
        <f ca="1">IF(AND($A2142=0,$B2142=1),
    VLOOKUP(1,ChapterTable!$1:$1048576,MATCH("최종"&amp;SUBSTITUTE(SUBSTITUTE(F$1,"standard",""),"|Float",""),ChapterTable!$1:$1,0),0)*ChapterTable!$Q$17,
  IF(AND($A2142=0,$B2142=0),
    F2143,
  IF($B2142=0,
    VLOOKUP($A2142,ChapterTable!$1:$1048576,MATCH("최종"&amp;SUBSTITUTE(SUBSTITUTE(F$1,"standard",""),"|Float",""),ChapterTable!$1:$1,0),0),
  IF($B2142=1,
    IF($L2142=FALSE,
      VLOOKUP($A2142,ChapterTable!$1:$1048576,MATCH("최종"&amp;SUBSTITUTE(SUBSTITUTE(F$1,"standard",""),"|Float",""),ChapterTable!$1:$1,0),0),
      VLOOKUP($A2142-ChapterTable!$Q$11,ChapterTable!$1:$1048576,MATCH("최종"&amp;SUBSTITUTE(SUBSTITUTE(F$1,"standard",""),"|Float",""),ChapterTable!$1:$1,0),0)*ChapterTable!$Q$14
    ),
  OFFSET(F2142,-$B2142+IF($L2142,1,0),0)*
    (VLOOKUP(SUBSTITUTE(SUBSTITUTE(F$1,"standard",""),"|Float","")&amp;"인게임누적곱배수",ChapterTable!$S:$T,2,0)^D2142
    +VLOOKUP(SUBSTITUTE(SUBSTITUTE(F$1,"standard",""),"|Float","")&amp;"인게임누적합배수",ChapterTable!$S:$T,2,0)*D2142)
  )
  )
  )
)</f>
        <v>188431.21470451355</v>
      </c>
      <c r="G2142" t="s">
        <v>76</v>
      </c>
      <c r="J2142" t="str">
        <f>IF(ISBLANK(I2142),"",
IFERROR(VLOOKUP(I2142,[1]StringTable!$1:$1048576,MATCH([1]StringTable!$B$1,[1]StringTable!$1:$1,0),0),
IFERROR(VLOOKUP(I2142,[1]InApkStringTable!$1:$1048576,MATCH([1]InApkStringTable!$B$1,[1]InApkStringTable!$1:$1,0),0),
"스트링없음")))</f>
        <v/>
      </c>
      <c r="L2142" t="b">
        <v>1</v>
      </c>
      <c r="N2142" t="str">
        <f>IF(ISBLANK(M2142),"",IF(ISERROR(VLOOKUP(M2142,MapTable!$A:$A,1,0)),"맵없음",""))</f>
        <v/>
      </c>
      <c r="O2142">
        <f t="shared" si="133"/>
        <v>1</v>
      </c>
      <c r="Q2142">
        <f t="shared" si="134"/>
        <v>1</v>
      </c>
      <c r="R2142" t="b">
        <f t="shared" ca="1" si="135"/>
        <v>0</v>
      </c>
      <c r="T2142" t="b">
        <f t="shared" ca="1" si="136"/>
        <v>0</v>
      </c>
      <c r="X2142" t="str">
        <f>IF(ISBLANK(W2142),"",
IF(ISERROR(FIND(",",W2142)),
  IF(ISERROR(VLOOKUP(W2142,MapTable!$A:$A,1,0)),"맵없음",
  ""),
IF(ISERROR(FIND(",",W2142,FIND(",",W2142)+1)),
  IF(OR(ISERROR(VLOOKUP(LEFT(W2142,FIND(",",W2142)-1),MapTable!$A:$A,1,0)),ISERROR(VLOOKUP(TRIM(MID(W2142,FIND(",",W2142)+1,999)),MapTable!$A:$A,1,0))),"맵없음",
  ""),
IF(ISERROR(FIND(",",W2142,FIND(",",W2142,FIND(",",W2142)+1)+1)),
  IF(OR(ISERROR(VLOOKUP(LEFT(W2142,FIND(",",W2142)-1),MapTable!$A:$A,1,0)),ISERROR(VLOOKUP(TRIM(MID(W2142,FIND(",",W2142)+1,FIND(",",W2142,FIND(",",W2142)+1)-FIND(",",W2142)-1)),MapTable!$A:$A,1,0)),ISERROR(VLOOKUP(TRIM(MID(W2142,FIND(",",W2142,FIND(",",W2142)+1)+1,999)),MapTable!$A:$A,1,0))),"맵없음",
  ""),
IF(ISERROR(FIND(",",W2142,FIND(",",W2142,FIND(",",W2142,FIND(",",W2142)+1)+1)+1)),
  IF(OR(ISERROR(VLOOKUP(LEFT(W2142,FIND(",",W2142)-1),MapTable!$A:$A,1,0)),ISERROR(VLOOKUP(TRIM(MID(W2142,FIND(",",W2142)+1,FIND(",",W2142,FIND(",",W2142)+1)-FIND(",",W2142)-1)),MapTable!$A:$A,1,0)),ISERROR(VLOOKUP(TRIM(MID(W2142,FIND(",",W2142,FIND(",",W2142)+1)+1,FIND(",",W2142,FIND(",",W2142,FIND(",",W2142)+1)+1)-FIND(",",W2142,FIND(",",W2142)+1)-1)),MapTable!$A:$A,1,0)),ISERROR(VLOOKUP(TRIM(MID(W2142,FIND(",",W2142,FIND(",",W2142,FIND(",",W2142)+1)+1)+1,999)),MapTable!$A:$A,1,0))),"맵없음",
  ""),
)))))</f>
        <v/>
      </c>
      <c r="AC2142" t="str">
        <f>IF(ISBLANK(AB2142),"",IF(ISERROR(VLOOKUP(AB2142,[3]DropTable!$A:$A,1,0)),"드랍없음",""))</f>
        <v/>
      </c>
      <c r="AE2142" t="str">
        <f>IF(ISBLANK(AD2142),"",IF(ISERROR(VLOOKUP(AD2142,[3]DropTable!$A:$A,1,0)),"드랍없음",""))</f>
        <v/>
      </c>
      <c r="AG2142">
        <v>9.8000000000000007</v>
      </c>
      <c r="AH2142">
        <v>1</v>
      </c>
    </row>
    <row r="2143" spans="1:34" x14ac:dyDescent="0.3">
      <c r="A2143">
        <v>21</v>
      </c>
      <c r="B2143">
        <v>2</v>
      </c>
      <c r="C2143">
        <f>IF(OR($L2143=TRUE,$A2143=0,MOD($A2143,ChapterTable!$S$20)&lt;&gt;0),
MAX(0,INT(($B2143+ChapterTable!$Q$26+VLOOKUP(SUBSTITUTE(C$1,"성장단계","")&amp;"단계오프셋",ChapterTable!$S:$T,2,0))/ChapterTable!$Q$23)),
MAX(0,INT(($B2143+ChapterTable!$S$26+VLOOKUP(SUBSTITUTE(C$1,"성장단계","")&amp;"보스단계오프셋",ChapterTable!$S:$T,2,0))/ChapterTable!$S$23)))</f>
        <v>0</v>
      </c>
      <c r="D2143">
        <f>IF(OR($L2143=TRUE,$A2143=0,MOD($A2143,ChapterTable!$S$20)&lt;&gt;0),
MAX(0,INT(($B2143+ChapterTable!$Q$26+VLOOKUP(SUBSTITUTE(D$1,"성장단계","")&amp;"단계오프셋",ChapterTable!$S:$T,2,0))/ChapterTable!$Q$23)),
MAX(0,INT(($B2143+ChapterTable!$S$26+VLOOKUP(SUBSTITUTE(D$1,"성장단계","")&amp;"보스단계오프셋",ChapterTable!$S:$T,2,0))/ChapterTable!$S$23)))</f>
        <v>0</v>
      </c>
      <c r="E2143" s="1">
        <f ca="1">IF(AND($A2143=0,$B2143=1),
    VLOOKUP(1,ChapterTable!$1:$1048576,MATCH("최종"&amp;SUBSTITUTE(SUBSTITUTE(E$1,"standard",""),"|Float",""),ChapterTable!$1:$1,0),0)*ChapterTable!$Q$17,
  IF(AND($A2143=0,$B2143=0),
    E2144,
  IF($B2143=0,
    VLOOKUP($A2143,ChapterTable!$1:$1048576,MATCH("최종"&amp;SUBSTITUTE(SUBSTITUTE(E$1,"standard",""),"|Float",""),ChapterTable!$1:$1,0),0),
  IF($B2143=1,
    IF($L2143=FALSE,
      VLOOKUP($A2143,ChapterTable!$1:$1048576,MATCH("최종"&amp;SUBSTITUTE(SUBSTITUTE(E$1,"standard",""),"|Float",""),ChapterTable!$1:$1,0),0),
      VLOOKUP($A2143-ChapterTable!$Q$11,ChapterTable!$1:$1048576,MATCH("최종"&amp;SUBSTITUTE(SUBSTITUTE(E$1,"standard",""),"|Float",""),ChapterTable!$1:$1,0),0)*ChapterTable!$Q$14
    ),
  OFFSET(E2143,-$B2143+IF($L2143,1,0),0)*
    (VLOOKUP(SUBSTITUTE(SUBSTITUTE(E$1,"standard",""),"|Float","")&amp;"인게임누적곱배수",ChapterTable!$S:$T,2,0)^C2143
    +VLOOKUP(SUBSTITUTE(SUBSTITUTE(E$1,"standard",""),"|Float","")&amp;"인게임누적합배수",ChapterTable!$S:$T,2,0)*C2143)
  )
  )
  )
)</f>
        <v>339176.18646812439</v>
      </c>
      <c r="F2143" s="1">
        <f ca="1">IF(AND($A2143=0,$B2143=1),
    VLOOKUP(1,ChapterTable!$1:$1048576,MATCH("최종"&amp;SUBSTITUTE(SUBSTITUTE(F$1,"standard",""),"|Float",""),ChapterTable!$1:$1,0),0)*ChapterTable!$Q$17,
  IF(AND($A2143=0,$B2143=0),
    F2144,
  IF($B2143=0,
    VLOOKUP($A2143,ChapterTable!$1:$1048576,MATCH("최종"&amp;SUBSTITUTE(SUBSTITUTE(F$1,"standard",""),"|Float",""),ChapterTable!$1:$1,0),0),
  IF($B2143=1,
    IF($L2143=FALSE,
      VLOOKUP($A2143,ChapterTable!$1:$1048576,MATCH("최종"&amp;SUBSTITUTE(SUBSTITUTE(F$1,"standard",""),"|Float",""),ChapterTable!$1:$1,0),0),
      VLOOKUP($A2143-ChapterTable!$Q$11,ChapterTable!$1:$1048576,MATCH("최종"&amp;SUBSTITUTE(SUBSTITUTE(F$1,"standard",""),"|Float",""),ChapterTable!$1:$1,0),0)*ChapterTable!$Q$14
    ),
  OFFSET(F2143,-$B2143+IF($L2143,1,0),0)*
    (VLOOKUP(SUBSTITUTE(SUBSTITUTE(F$1,"standard",""),"|Float","")&amp;"인게임누적곱배수",ChapterTable!$S:$T,2,0)^D2143
    +VLOOKUP(SUBSTITUTE(SUBSTITUTE(F$1,"standard",""),"|Float","")&amp;"인게임누적합배수",ChapterTable!$S:$T,2,0)*D2143)
  )
  )
  )
)</f>
        <v>188431.21470451355</v>
      </c>
      <c r="G2143" t="s">
        <v>76</v>
      </c>
      <c r="J2143" t="str">
        <f>IF(ISBLANK(I2143),"",
IFERROR(VLOOKUP(I2143,[1]StringTable!$1:$1048576,MATCH([1]StringTable!$B$1,[1]StringTable!$1:$1,0),0),
IFERROR(VLOOKUP(I2143,[1]InApkStringTable!$1:$1048576,MATCH([1]InApkStringTable!$B$1,[1]InApkStringTable!$1:$1,0),0),
"스트링없음")))</f>
        <v/>
      </c>
      <c r="L2143" t="b">
        <v>1</v>
      </c>
      <c r="N2143" t="str">
        <f>IF(ISBLANK(M2143),"",IF(ISERROR(VLOOKUP(M2143,MapTable!$A:$A,1,0)),"맵없음",""))</f>
        <v/>
      </c>
      <c r="O2143">
        <f t="shared" si="133"/>
        <v>1</v>
      </c>
      <c r="Q2143">
        <f t="shared" si="134"/>
        <v>1</v>
      </c>
      <c r="R2143" t="b">
        <f t="shared" ca="1" si="135"/>
        <v>0</v>
      </c>
      <c r="T2143" t="b">
        <f t="shared" ca="1" si="136"/>
        <v>0</v>
      </c>
      <c r="X2143" t="str">
        <f>IF(ISBLANK(W2143),"",
IF(ISERROR(FIND(",",W2143)),
  IF(ISERROR(VLOOKUP(W2143,MapTable!$A:$A,1,0)),"맵없음",
  ""),
IF(ISERROR(FIND(",",W2143,FIND(",",W2143)+1)),
  IF(OR(ISERROR(VLOOKUP(LEFT(W2143,FIND(",",W2143)-1),MapTable!$A:$A,1,0)),ISERROR(VLOOKUP(TRIM(MID(W2143,FIND(",",W2143)+1,999)),MapTable!$A:$A,1,0))),"맵없음",
  ""),
IF(ISERROR(FIND(",",W2143,FIND(",",W2143,FIND(",",W2143)+1)+1)),
  IF(OR(ISERROR(VLOOKUP(LEFT(W2143,FIND(",",W2143)-1),MapTable!$A:$A,1,0)),ISERROR(VLOOKUP(TRIM(MID(W2143,FIND(",",W2143)+1,FIND(",",W2143,FIND(",",W2143)+1)-FIND(",",W2143)-1)),MapTable!$A:$A,1,0)),ISERROR(VLOOKUP(TRIM(MID(W2143,FIND(",",W2143,FIND(",",W2143)+1)+1,999)),MapTable!$A:$A,1,0))),"맵없음",
  ""),
IF(ISERROR(FIND(",",W2143,FIND(",",W2143,FIND(",",W2143,FIND(",",W2143)+1)+1)+1)),
  IF(OR(ISERROR(VLOOKUP(LEFT(W2143,FIND(",",W2143)-1),MapTable!$A:$A,1,0)),ISERROR(VLOOKUP(TRIM(MID(W2143,FIND(",",W2143)+1,FIND(",",W2143,FIND(",",W2143)+1)-FIND(",",W2143)-1)),MapTable!$A:$A,1,0)),ISERROR(VLOOKUP(TRIM(MID(W2143,FIND(",",W2143,FIND(",",W2143)+1)+1,FIND(",",W2143,FIND(",",W2143,FIND(",",W2143)+1)+1)-FIND(",",W2143,FIND(",",W2143)+1)-1)),MapTable!$A:$A,1,0)),ISERROR(VLOOKUP(TRIM(MID(W2143,FIND(",",W2143,FIND(",",W2143,FIND(",",W2143)+1)+1)+1,999)),MapTable!$A:$A,1,0))),"맵없음",
  ""),
)))))</f>
        <v/>
      </c>
      <c r="AC2143" t="str">
        <f>IF(ISBLANK(AB2143),"",IF(ISERROR(VLOOKUP(AB2143,[3]DropTable!$A:$A,1,0)),"드랍없음",""))</f>
        <v/>
      </c>
      <c r="AE2143" t="str">
        <f>IF(ISBLANK(AD2143),"",IF(ISERROR(VLOOKUP(AD2143,[3]DropTable!$A:$A,1,0)),"드랍없음",""))</f>
        <v/>
      </c>
      <c r="AG2143">
        <v>9.8000000000000007</v>
      </c>
      <c r="AH2143">
        <v>1</v>
      </c>
    </row>
    <row r="2144" spans="1:34" x14ac:dyDescent="0.3">
      <c r="A2144">
        <v>21</v>
      </c>
      <c r="B2144">
        <v>3</v>
      </c>
      <c r="C2144">
        <f>IF(OR($L2144=TRUE,$A2144=0,MOD($A2144,ChapterTable!$S$20)&lt;&gt;0),
MAX(0,INT(($B2144+ChapterTable!$Q$26+VLOOKUP(SUBSTITUTE(C$1,"성장단계","")&amp;"단계오프셋",ChapterTable!$S:$T,2,0))/ChapterTable!$Q$23)),
MAX(0,INT(($B2144+ChapterTable!$S$26+VLOOKUP(SUBSTITUTE(C$1,"성장단계","")&amp;"보스단계오프셋",ChapterTable!$S:$T,2,0))/ChapterTable!$S$23)))</f>
        <v>0</v>
      </c>
      <c r="D2144">
        <f>IF(OR($L2144=TRUE,$A2144=0,MOD($A2144,ChapterTable!$S$20)&lt;&gt;0),
MAX(0,INT(($B2144+ChapterTable!$Q$26+VLOOKUP(SUBSTITUTE(D$1,"성장단계","")&amp;"단계오프셋",ChapterTable!$S:$T,2,0))/ChapterTable!$Q$23)),
MAX(0,INT(($B2144+ChapterTable!$S$26+VLOOKUP(SUBSTITUTE(D$1,"성장단계","")&amp;"보스단계오프셋",ChapterTable!$S:$T,2,0))/ChapterTable!$S$23)))</f>
        <v>0</v>
      </c>
      <c r="E2144" s="1">
        <f ca="1">IF(AND($A2144=0,$B2144=1),
    VLOOKUP(1,ChapterTable!$1:$1048576,MATCH("최종"&amp;SUBSTITUTE(SUBSTITUTE(E$1,"standard",""),"|Float",""),ChapterTable!$1:$1,0),0)*ChapterTable!$Q$17,
  IF(AND($A2144=0,$B2144=0),
    E2145,
  IF($B2144=0,
    VLOOKUP($A2144,ChapterTable!$1:$1048576,MATCH("최종"&amp;SUBSTITUTE(SUBSTITUTE(E$1,"standard",""),"|Float",""),ChapterTable!$1:$1,0),0),
  IF($B2144=1,
    IF($L2144=FALSE,
      VLOOKUP($A2144,ChapterTable!$1:$1048576,MATCH("최종"&amp;SUBSTITUTE(SUBSTITUTE(E$1,"standard",""),"|Float",""),ChapterTable!$1:$1,0),0),
      VLOOKUP($A2144-ChapterTable!$Q$11,ChapterTable!$1:$1048576,MATCH("최종"&amp;SUBSTITUTE(SUBSTITUTE(E$1,"standard",""),"|Float",""),ChapterTable!$1:$1,0),0)*ChapterTable!$Q$14
    ),
  OFFSET(E2144,-$B2144+IF($L2144,1,0),0)*
    (VLOOKUP(SUBSTITUTE(SUBSTITUTE(E$1,"standard",""),"|Float","")&amp;"인게임누적곱배수",ChapterTable!$S:$T,2,0)^C2144
    +VLOOKUP(SUBSTITUTE(SUBSTITUTE(E$1,"standard",""),"|Float","")&amp;"인게임누적합배수",ChapterTable!$S:$T,2,0)*C2144)
  )
  )
  )
)</f>
        <v>339176.18646812439</v>
      </c>
      <c r="F2144" s="1">
        <f ca="1">IF(AND($A2144=0,$B2144=1),
    VLOOKUP(1,ChapterTable!$1:$1048576,MATCH("최종"&amp;SUBSTITUTE(SUBSTITUTE(F$1,"standard",""),"|Float",""),ChapterTable!$1:$1,0),0)*ChapterTable!$Q$17,
  IF(AND($A2144=0,$B2144=0),
    F2145,
  IF($B2144=0,
    VLOOKUP($A2144,ChapterTable!$1:$1048576,MATCH("최종"&amp;SUBSTITUTE(SUBSTITUTE(F$1,"standard",""),"|Float",""),ChapterTable!$1:$1,0),0),
  IF($B2144=1,
    IF($L2144=FALSE,
      VLOOKUP($A2144,ChapterTable!$1:$1048576,MATCH("최종"&amp;SUBSTITUTE(SUBSTITUTE(F$1,"standard",""),"|Float",""),ChapterTable!$1:$1,0),0),
      VLOOKUP($A2144-ChapterTable!$Q$11,ChapterTable!$1:$1048576,MATCH("최종"&amp;SUBSTITUTE(SUBSTITUTE(F$1,"standard",""),"|Float",""),ChapterTable!$1:$1,0),0)*ChapterTable!$Q$14
    ),
  OFFSET(F2144,-$B2144+IF($L2144,1,0),0)*
    (VLOOKUP(SUBSTITUTE(SUBSTITUTE(F$1,"standard",""),"|Float","")&amp;"인게임누적곱배수",ChapterTable!$S:$T,2,0)^D2144
    +VLOOKUP(SUBSTITUTE(SUBSTITUTE(F$1,"standard",""),"|Float","")&amp;"인게임누적합배수",ChapterTable!$S:$T,2,0)*D2144)
  )
  )
  )
)</f>
        <v>188431.21470451355</v>
      </c>
      <c r="G2144" t="s">
        <v>76</v>
      </c>
      <c r="J2144" t="str">
        <f>IF(ISBLANK(I2144),"",
IFERROR(VLOOKUP(I2144,[1]StringTable!$1:$1048576,MATCH([1]StringTable!$B$1,[1]StringTable!$1:$1,0),0),
IFERROR(VLOOKUP(I2144,[1]InApkStringTable!$1:$1048576,MATCH([1]InApkStringTable!$B$1,[1]InApkStringTable!$1:$1,0),0),
"스트링없음")))</f>
        <v/>
      </c>
      <c r="L2144" t="b">
        <v>1</v>
      </c>
      <c r="N2144" t="str">
        <f>IF(ISBLANK(M2144),"",IF(ISERROR(VLOOKUP(M2144,MapTable!$A:$A,1,0)),"맵없음",""))</f>
        <v/>
      </c>
      <c r="O2144">
        <f t="shared" si="133"/>
        <v>1</v>
      </c>
      <c r="Q2144">
        <f t="shared" si="134"/>
        <v>1</v>
      </c>
      <c r="R2144" t="b">
        <f t="shared" ca="1" si="135"/>
        <v>0</v>
      </c>
      <c r="T2144" t="b">
        <f t="shared" ca="1" si="136"/>
        <v>0</v>
      </c>
      <c r="X2144" t="str">
        <f>IF(ISBLANK(W2144),"",
IF(ISERROR(FIND(",",W2144)),
  IF(ISERROR(VLOOKUP(W2144,MapTable!$A:$A,1,0)),"맵없음",
  ""),
IF(ISERROR(FIND(",",W2144,FIND(",",W2144)+1)),
  IF(OR(ISERROR(VLOOKUP(LEFT(W2144,FIND(",",W2144)-1),MapTable!$A:$A,1,0)),ISERROR(VLOOKUP(TRIM(MID(W2144,FIND(",",W2144)+1,999)),MapTable!$A:$A,1,0))),"맵없음",
  ""),
IF(ISERROR(FIND(",",W2144,FIND(",",W2144,FIND(",",W2144)+1)+1)),
  IF(OR(ISERROR(VLOOKUP(LEFT(W2144,FIND(",",W2144)-1),MapTable!$A:$A,1,0)),ISERROR(VLOOKUP(TRIM(MID(W2144,FIND(",",W2144)+1,FIND(",",W2144,FIND(",",W2144)+1)-FIND(",",W2144)-1)),MapTable!$A:$A,1,0)),ISERROR(VLOOKUP(TRIM(MID(W2144,FIND(",",W2144,FIND(",",W2144)+1)+1,999)),MapTable!$A:$A,1,0))),"맵없음",
  ""),
IF(ISERROR(FIND(",",W2144,FIND(",",W2144,FIND(",",W2144,FIND(",",W2144)+1)+1)+1)),
  IF(OR(ISERROR(VLOOKUP(LEFT(W2144,FIND(",",W2144)-1),MapTable!$A:$A,1,0)),ISERROR(VLOOKUP(TRIM(MID(W2144,FIND(",",W2144)+1,FIND(",",W2144,FIND(",",W2144)+1)-FIND(",",W2144)-1)),MapTable!$A:$A,1,0)),ISERROR(VLOOKUP(TRIM(MID(W2144,FIND(",",W2144,FIND(",",W2144)+1)+1,FIND(",",W2144,FIND(",",W2144,FIND(",",W2144)+1)+1)-FIND(",",W2144,FIND(",",W2144)+1)-1)),MapTable!$A:$A,1,0)),ISERROR(VLOOKUP(TRIM(MID(W2144,FIND(",",W2144,FIND(",",W2144,FIND(",",W2144)+1)+1)+1,999)),MapTable!$A:$A,1,0))),"맵없음",
  ""),
)))))</f>
        <v/>
      </c>
      <c r="AC2144" t="str">
        <f>IF(ISBLANK(AB2144),"",IF(ISERROR(VLOOKUP(AB2144,[3]DropTable!$A:$A,1,0)),"드랍없음",""))</f>
        <v/>
      </c>
      <c r="AE2144" t="str">
        <f>IF(ISBLANK(AD2144),"",IF(ISERROR(VLOOKUP(AD2144,[3]DropTable!$A:$A,1,0)),"드랍없음",""))</f>
        <v/>
      </c>
      <c r="AG2144">
        <v>9.8000000000000007</v>
      </c>
      <c r="AH2144">
        <v>1</v>
      </c>
    </row>
    <row r="2145" spans="1:34" x14ac:dyDescent="0.3">
      <c r="A2145">
        <v>21</v>
      </c>
      <c r="B2145">
        <v>4</v>
      </c>
      <c r="C2145">
        <f>IF(OR($L2145=TRUE,$A2145=0,MOD($A2145,ChapterTable!$S$20)&lt;&gt;0),
MAX(0,INT(($B2145+ChapterTable!$Q$26+VLOOKUP(SUBSTITUTE(C$1,"성장단계","")&amp;"단계오프셋",ChapterTable!$S:$T,2,0))/ChapterTable!$Q$23)),
MAX(0,INT(($B2145+ChapterTable!$S$26+VLOOKUP(SUBSTITUTE(C$1,"성장단계","")&amp;"보스단계오프셋",ChapterTable!$S:$T,2,0))/ChapterTable!$S$23)))</f>
        <v>0</v>
      </c>
      <c r="D2145">
        <f>IF(OR($L2145=TRUE,$A2145=0,MOD($A2145,ChapterTable!$S$20)&lt;&gt;0),
MAX(0,INT(($B2145+ChapterTable!$Q$26+VLOOKUP(SUBSTITUTE(D$1,"성장단계","")&amp;"단계오프셋",ChapterTable!$S:$T,2,0))/ChapterTable!$Q$23)),
MAX(0,INT(($B2145+ChapterTable!$S$26+VLOOKUP(SUBSTITUTE(D$1,"성장단계","")&amp;"보스단계오프셋",ChapterTable!$S:$T,2,0))/ChapterTable!$S$23)))</f>
        <v>0</v>
      </c>
      <c r="E2145" s="1">
        <f ca="1">IF(AND($A2145=0,$B2145=1),
    VLOOKUP(1,ChapterTable!$1:$1048576,MATCH("최종"&amp;SUBSTITUTE(SUBSTITUTE(E$1,"standard",""),"|Float",""),ChapterTable!$1:$1,0),0)*ChapterTable!$Q$17,
  IF(AND($A2145=0,$B2145=0),
    E2146,
  IF($B2145=0,
    VLOOKUP($A2145,ChapterTable!$1:$1048576,MATCH("최종"&amp;SUBSTITUTE(SUBSTITUTE(E$1,"standard",""),"|Float",""),ChapterTable!$1:$1,0),0),
  IF($B2145=1,
    IF($L2145=FALSE,
      VLOOKUP($A2145,ChapterTable!$1:$1048576,MATCH("최종"&amp;SUBSTITUTE(SUBSTITUTE(E$1,"standard",""),"|Float",""),ChapterTable!$1:$1,0),0),
      VLOOKUP($A2145-ChapterTable!$Q$11,ChapterTable!$1:$1048576,MATCH("최종"&amp;SUBSTITUTE(SUBSTITUTE(E$1,"standard",""),"|Float",""),ChapterTable!$1:$1,0),0)*ChapterTable!$Q$14
    ),
  OFFSET(E2145,-$B2145+IF($L2145,1,0),0)*
    (VLOOKUP(SUBSTITUTE(SUBSTITUTE(E$1,"standard",""),"|Float","")&amp;"인게임누적곱배수",ChapterTable!$S:$T,2,0)^C2145
    +VLOOKUP(SUBSTITUTE(SUBSTITUTE(E$1,"standard",""),"|Float","")&amp;"인게임누적합배수",ChapterTable!$S:$T,2,0)*C2145)
  )
  )
  )
)</f>
        <v>339176.18646812439</v>
      </c>
      <c r="F2145" s="1">
        <f ca="1">IF(AND($A2145=0,$B2145=1),
    VLOOKUP(1,ChapterTable!$1:$1048576,MATCH("최종"&amp;SUBSTITUTE(SUBSTITUTE(F$1,"standard",""),"|Float",""),ChapterTable!$1:$1,0),0)*ChapterTable!$Q$17,
  IF(AND($A2145=0,$B2145=0),
    F2146,
  IF($B2145=0,
    VLOOKUP($A2145,ChapterTable!$1:$1048576,MATCH("최종"&amp;SUBSTITUTE(SUBSTITUTE(F$1,"standard",""),"|Float",""),ChapterTable!$1:$1,0),0),
  IF($B2145=1,
    IF($L2145=FALSE,
      VLOOKUP($A2145,ChapterTable!$1:$1048576,MATCH("최종"&amp;SUBSTITUTE(SUBSTITUTE(F$1,"standard",""),"|Float",""),ChapterTable!$1:$1,0),0),
      VLOOKUP($A2145-ChapterTable!$Q$11,ChapterTable!$1:$1048576,MATCH("최종"&amp;SUBSTITUTE(SUBSTITUTE(F$1,"standard",""),"|Float",""),ChapterTable!$1:$1,0),0)*ChapterTable!$Q$14
    ),
  OFFSET(F2145,-$B2145+IF($L2145,1,0),0)*
    (VLOOKUP(SUBSTITUTE(SUBSTITUTE(F$1,"standard",""),"|Float","")&amp;"인게임누적곱배수",ChapterTable!$S:$T,2,0)^D2145
    +VLOOKUP(SUBSTITUTE(SUBSTITUTE(F$1,"standard",""),"|Float","")&amp;"인게임누적합배수",ChapterTable!$S:$T,2,0)*D2145)
  )
  )
  )
)</f>
        <v>188431.21470451355</v>
      </c>
      <c r="G2145" t="s">
        <v>76</v>
      </c>
      <c r="J2145" t="str">
        <f>IF(ISBLANK(I2145),"",
IFERROR(VLOOKUP(I2145,[1]StringTable!$1:$1048576,MATCH([1]StringTable!$B$1,[1]StringTable!$1:$1,0),0),
IFERROR(VLOOKUP(I2145,[1]InApkStringTable!$1:$1048576,MATCH([1]InApkStringTable!$B$1,[1]InApkStringTable!$1:$1,0),0),
"스트링없음")))</f>
        <v/>
      </c>
      <c r="L2145" t="b">
        <v>1</v>
      </c>
      <c r="N2145" t="str">
        <f>IF(ISBLANK(M2145),"",IF(ISERROR(VLOOKUP(M2145,MapTable!$A:$A,1,0)),"맵없음",""))</f>
        <v/>
      </c>
      <c r="O2145">
        <f t="shared" si="133"/>
        <v>1</v>
      </c>
      <c r="Q2145">
        <f t="shared" si="134"/>
        <v>1</v>
      </c>
      <c r="R2145" t="b">
        <f t="shared" ca="1" si="135"/>
        <v>0</v>
      </c>
      <c r="T2145" t="b">
        <f t="shared" ca="1" si="136"/>
        <v>0</v>
      </c>
      <c r="X2145" t="str">
        <f>IF(ISBLANK(W2145),"",
IF(ISERROR(FIND(",",W2145)),
  IF(ISERROR(VLOOKUP(W2145,MapTable!$A:$A,1,0)),"맵없음",
  ""),
IF(ISERROR(FIND(",",W2145,FIND(",",W2145)+1)),
  IF(OR(ISERROR(VLOOKUP(LEFT(W2145,FIND(",",W2145)-1),MapTable!$A:$A,1,0)),ISERROR(VLOOKUP(TRIM(MID(W2145,FIND(",",W2145)+1,999)),MapTable!$A:$A,1,0))),"맵없음",
  ""),
IF(ISERROR(FIND(",",W2145,FIND(",",W2145,FIND(",",W2145)+1)+1)),
  IF(OR(ISERROR(VLOOKUP(LEFT(W2145,FIND(",",W2145)-1),MapTable!$A:$A,1,0)),ISERROR(VLOOKUP(TRIM(MID(W2145,FIND(",",W2145)+1,FIND(",",W2145,FIND(",",W2145)+1)-FIND(",",W2145)-1)),MapTable!$A:$A,1,0)),ISERROR(VLOOKUP(TRIM(MID(W2145,FIND(",",W2145,FIND(",",W2145)+1)+1,999)),MapTable!$A:$A,1,0))),"맵없음",
  ""),
IF(ISERROR(FIND(",",W2145,FIND(",",W2145,FIND(",",W2145,FIND(",",W2145)+1)+1)+1)),
  IF(OR(ISERROR(VLOOKUP(LEFT(W2145,FIND(",",W2145)-1),MapTable!$A:$A,1,0)),ISERROR(VLOOKUP(TRIM(MID(W2145,FIND(",",W2145)+1,FIND(",",W2145,FIND(",",W2145)+1)-FIND(",",W2145)-1)),MapTable!$A:$A,1,0)),ISERROR(VLOOKUP(TRIM(MID(W2145,FIND(",",W2145,FIND(",",W2145)+1)+1,FIND(",",W2145,FIND(",",W2145,FIND(",",W2145)+1)+1)-FIND(",",W2145,FIND(",",W2145)+1)-1)),MapTable!$A:$A,1,0)),ISERROR(VLOOKUP(TRIM(MID(W2145,FIND(",",W2145,FIND(",",W2145,FIND(",",W2145)+1)+1)+1,999)),MapTable!$A:$A,1,0))),"맵없음",
  ""),
)))))</f>
        <v/>
      </c>
      <c r="AC2145" t="str">
        <f>IF(ISBLANK(AB2145),"",IF(ISERROR(VLOOKUP(AB2145,[3]DropTable!$A:$A,1,0)),"드랍없음",""))</f>
        <v/>
      </c>
      <c r="AE2145" t="str">
        <f>IF(ISBLANK(AD2145),"",IF(ISERROR(VLOOKUP(AD2145,[3]DropTable!$A:$A,1,0)),"드랍없음",""))</f>
        <v/>
      </c>
      <c r="AG2145">
        <v>9.8000000000000007</v>
      </c>
      <c r="AH2145">
        <v>1</v>
      </c>
    </row>
    <row r="2146" spans="1:34" x14ac:dyDescent="0.3">
      <c r="A2146">
        <v>21</v>
      </c>
      <c r="B2146">
        <v>5</v>
      </c>
      <c r="C2146">
        <f>IF(OR($L2146=TRUE,$A2146=0,MOD($A2146,ChapterTable!$S$20)&lt;&gt;0),
MAX(0,INT(($B2146+ChapterTable!$Q$26+VLOOKUP(SUBSTITUTE(C$1,"성장단계","")&amp;"단계오프셋",ChapterTable!$S:$T,2,0))/ChapterTable!$Q$23)),
MAX(0,INT(($B2146+ChapterTable!$S$26+VLOOKUP(SUBSTITUTE(C$1,"성장단계","")&amp;"보스단계오프셋",ChapterTable!$S:$T,2,0))/ChapterTable!$S$23)))</f>
        <v>0</v>
      </c>
      <c r="D2146">
        <f>IF(OR($L2146=TRUE,$A2146=0,MOD($A2146,ChapterTable!$S$20)&lt;&gt;0),
MAX(0,INT(($B2146+ChapterTable!$Q$26+VLOOKUP(SUBSTITUTE(D$1,"성장단계","")&amp;"단계오프셋",ChapterTable!$S:$T,2,0))/ChapterTable!$Q$23)),
MAX(0,INT(($B2146+ChapterTable!$S$26+VLOOKUP(SUBSTITUTE(D$1,"성장단계","")&amp;"보스단계오프셋",ChapterTable!$S:$T,2,0))/ChapterTable!$S$23)))</f>
        <v>0</v>
      </c>
      <c r="E2146" s="1">
        <f ca="1">IF(AND($A2146=0,$B2146=1),
    VLOOKUP(1,ChapterTable!$1:$1048576,MATCH("최종"&amp;SUBSTITUTE(SUBSTITUTE(E$1,"standard",""),"|Float",""),ChapterTable!$1:$1,0),0)*ChapterTable!$Q$17,
  IF(AND($A2146=0,$B2146=0),
    E2147,
  IF($B2146=0,
    VLOOKUP($A2146,ChapterTable!$1:$1048576,MATCH("최종"&amp;SUBSTITUTE(SUBSTITUTE(E$1,"standard",""),"|Float",""),ChapterTable!$1:$1,0),0),
  IF($B2146=1,
    IF($L2146=FALSE,
      VLOOKUP($A2146,ChapterTable!$1:$1048576,MATCH("최종"&amp;SUBSTITUTE(SUBSTITUTE(E$1,"standard",""),"|Float",""),ChapterTable!$1:$1,0),0),
      VLOOKUP($A2146-ChapterTable!$Q$11,ChapterTable!$1:$1048576,MATCH("최종"&amp;SUBSTITUTE(SUBSTITUTE(E$1,"standard",""),"|Float",""),ChapterTable!$1:$1,0),0)*ChapterTable!$Q$14
    ),
  OFFSET(E2146,-$B2146+IF($L2146,1,0),0)*
    (VLOOKUP(SUBSTITUTE(SUBSTITUTE(E$1,"standard",""),"|Float","")&amp;"인게임누적곱배수",ChapterTable!$S:$T,2,0)^C2146
    +VLOOKUP(SUBSTITUTE(SUBSTITUTE(E$1,"standard",""),"|Float","")&amp;"인게임누적합배수",ChapterTable!$S:$T,2,0)*C2146)
  )
  )
  )
)</f>
        <v>339176.18646812439</v>
      </c>
      <c r="F2146" s="1">
        <f ca="1">IF(AND($A2146=0,$B2146=1),
    VLOOKUP(1,ChapterTable!$1:$1048576,MATCH("최종"&amp;SUBSTITUTE(SUBSTITUTE(F$1,"standard",""),"|Float",""),ChapterTable!$1:$1,0),0)*ChapterTable!$Q$17,
  IF(AND($A2146=0,$B2146=0),
    F2147,
  IF($B2146=0,
    VLOOKUP($A2146,ChapterTable!$1:$1048576,MATCH("최종"&amp;SUBSTITUTE(SUBSTITUTE(F$1,"standard",""),"|Float",""),ChapterTable!$1:$1,0),0),
  IF($B2146=1,
    IF($L2146=FALSE,
      VLOOKUP($A2146,ChapterTable!$1:$1048576,MATCH("최종"&amp;SUBSTITUTE(SUBSTITUTE(F$1,"standard",""),"|Float",""),ChapterTable!$1:$1,0),0),
      VLOOKUP($A2146-ChapterTable!$Q$11,ChapterTable!$1:$1048576,MATCH("최종"&amp;SUBSTITUTE(SUBSTITUTE(F$1,"standard",""),"|Float",""),ChapterTable!$1:$1,0),0)*ChapterTable!$Q$14
    ),
  OFFSET(F2146,-$B2146+IF($L2146,1,0),0)*
    (VLOOKUP(SUBSTITUTE(SUBSTITUTE(F$1,"standard",""),"|Float","")&amp;"인게임누적곱배수",ChapterTable!$S:$T,2,0)^D2146
    +VLOOKUP(SUBSTITUTE(SUBSTITUTE(F$1,"standard",""),"|Float","")&amp;"인게임누적합배수",ChapterTable!$S:$T,2,0)*D2146)
  )
  )
  )
)</f>
        <v>188431.21470451355</v>
      </c>
      <c r="G2146" t="s">
        <v>76</v>
      </c>
      <c r="J2146" t="str">
        <f>IF(ISBLANK(I2146),"",
IFERROR(VLOOKUP(I2146,[1]StringTable!$1:$1048576,MATCH([1]StringTable!$B$1,[1]StringTable!$1:$1,0),0),
IFERROR(VLOOKUP(I2146,[1]InApkStringTable!$1:$1048576,MATCH([1]InApkStringTable!$B$1,[1]InApkStringTable!$1:$1,0),0),
"스트링없음")))</f>
        <v/>
      </c>
      <c r="L2146" t="b">
        <v>1</v>
      </c>
      <c r="N2146" t="str">
        <f>IF(ISBLANK(M2146),"",IF(ISERROR(VLOOKUP(M2146,MapTable!$A:$A,1,0)),"맵없음",""))</f>
        <v/>
      </c>
      <c r="O2146">
        <f t="shared" si="133"/>
        <v>11</v>
      </c>
      <c r="Q2146">
        <f t="shared" si="134"/>
        <v>11</v>
      </c>
      <c r="R2146" t="b">
        <f t="shared" ca="1" si="135"/>
        <v>0</v>
      </c>
      <c r="T2146" t="b">
        <f t="shared" ca="1" si="136"/>
        <v>0</v>
      </c>
      <c r="X2146" t="str">
        <f>IF(ISBLANK(W2146),"",
IF(ISERROR(FIND(",",W2146)),
  IF(ISERROR(VLOOKUP(W2146,MapTable!$A:$A,1,0)),"맵없음",
  ""),
IF(ISERROR(FIND(",",W2146,FIND(",",W2146)+1)),
  IF(OR(ISERROR(VLOOKUP(LEFT(W2146,FIND(",",W2146)-1),MapTable!$A:$A,1,0)),ISERROR(VLOOKUP(TRIM(MID(W2146,FIND(",",W2146)+1,999)),MapTable!$A:$A,1,0))),"맵없음",
  ""),
IF(ISERROR(FIND(",",W2146,FIND(",",W2146,FIND(",",W2146)+1)+1)),
  IF(OR(ISERROR(VLOOKUP(LEFT(W2146,FIND(",",W2146)-1),MapTable!$A:$A,1,0)),ISERROR(VLOOKUP(TRIM(MID(W2146,FIND(",",W2146)+1,FIND(",",W2146,FIND(",",W2146)+1)-FIND(",",W2146)-1)),MapTable!$A:$A,1,0)),ISERROR(VLOOKUP(TRIM(MID(W2146,FIND(",",W2146,FIND(",",W2146)+1)+1,999)),MapTable!$A:$A,1,0))),"맵없음",
  ""),
IF(ISERROR(FIND(",",W2146,FIND(",",W2146,FIND(",",W2146,FIND(",",W2146)+1)+1)+1)),
  IF(OR(ISERROR(VLOOKUP(LEFT(W2146,FIND(",",W2146)-1),MapTable!$A:$A,1,0)),ISERROR(VLOOKUP(TRIM(MID(W2146,FIND(",",W2146)+1,FIND(",",W2146,FIND(",",W2146)+1)-FIND(",",W2146)-1)),MapTable!$A:$A,1,0)),ISERROR(VLOOKUP(TRIM(MID(W2146,FIND(",",W2146,FIND(",",W2146)+1)+1,FIND(",",W2146,FIND(",",W2146,FIND(",",W2146)+1)+1)-FIND(",",W2146,FIND(",",W2146)+1)-1)),MapTable!$A:$A,1,0)),ISERROR(VLOOKUP(TRIM(MID(W2146,FIND(",",W2146,FIND(",",W2146,FIND(",",W2146)+1)+1)+1,999)),MapTable!$A:$A,1,0))),"맵없음",
  ""),
)))))</f>
        <v/>
      </c>
      <c r="AC2146" t="str">
        <f>IF(ISBLANK(AB2146),"",IF(ISERROR(VLOOKUP(AB2146,[3]DropTable!$A:$A,1,0)),"드랍없음",""))</f>
        <v/>
      </c>
      <c r="AE2146" t="str">
        <f>IF(ISBLANK(AD2146),"",IF(ISERROR(VLOOKUP(AD2146,[3]DropTable!$A:$A,1,0)),"드랍없음",""))</f>
        <v/>
      </c>
      <c r="AG2146">
        <v>9.8000000000000007</v>
      </c>
      <c r="AH2146">
        <v>1</v>
      </c>
    </row>
    <row r="2147" spans="1:34" x14ac:dyDescent="0.3">
      <c r="A2147">
        <v>21</v>
      </c>
      <c r="B2147">
        <v>6</v>
      </c>
      <c r="C2147">
        <f>IF(OR($L2147=TRUE,$A2147=0,MOD($A2147,ChapterTable!$S$20)&lt;&gt;0),
MAX(0,INT(($B2147+ChapterTable!$Q$26+VLOOKUP(SUBSTITUTE(C$1,"성장단계","")&amp;"단계오프셋",ChapterTable!$S:$T,2,0))/ChapterTable!$Q$23)),
MAX(0,INT(($B2147+ChapterTable!$S$26+VLOOKUP(SUBSTITUTE(C$1,"성장단계","")&amp;"보스단계오프셋",ChapterTable!$S:$T,2,0))/ChapterTable!$S$23)))</f>
        <v>1</v>
      </c>
      <c r="D2147">
        <f>IF(OR($L2147=TRUE,$A2147=0,MOD($A2147,ChapterTable!$S$20)&lt;&gt;0),
MAX(0,INT(($B2147+ChapterTable!$Q$26+VLOOKUP(SUBSTITUTE(D$1,"성장단계","")&amp;"단계오프셋",ChapterTable!$S:$T,2,0))/ChapterTable!$Q$23)),
MAX(0,INT(($B2147+ChapterTable!$S$26+VLOOKUP(SUBSTITUTE(D$1,"성장단계","")&amp;"보스단계오프셋",ChapterTable!$S:$T,2,0))/ChapterTable!$S$23)))</f>
        <v>0</v>
      </c>
      <c r="E2147" s="1">
        <f ca="1">IF(AND($A2147=0,$B2147=1),
    VLOOKUP(1,ChapterTable!$1:$1048576,MATCH("최종"&amp;SUBSTITUTE(SUBSTITUTE(E$1,"standard",""),"|Float",""),ChapterTable!$1:$1,0),0)*ChapterTable!$Q$17,
  IF(AND($A2147=0,$B2147=0),
    E2148,
  IF($B2147=0,
    VLOOKUP($A2147,ChapterTable!$1:$1048576,MATCH("최종"&amp;SUBSTITUTE(SUBSTITUTE(E$1,"standard",""),"|Float",""),ChapterTable!$1:$1,0),0),
  IF($B2147=1,
    IF($L2147=FALSE,
      VLOOKUP($A2147,ChapterTable!$1:$1048576,MATCH("최종"&amp;SUBSTITUTE(SUBSTITUTE(E$1,"standard",""),"|Float",""),ChapterTable!$1:$1,0),0),
      VLOOKUP($A2147-ChapterTable!$Q$11,ChapterTable!$1:$1048576,MATCH("최종"&amp;SUBSTITUTE(SUBSTITUTE(E$1,"standard",""),"|Float",""),ChapterTable!$1:$1,0),0)*ChapterTable!$Q$14
    ),
  OFFSET(E2147,-$B2147+IF($L2147,1,0),0)*
    (VLOOKUP(SUBSTITUTE(SUBSTITUTE(E$1,"standard",""),"|Float","")&amp;"인게임누적곱배수",ChapterTable!$S:$T,2,0)^C2147
    +VLOOKUP(SUBSTITUTE(SUBSTITUTE(E$1,"standard",""),"|Float","")&amp;"인게임누적합배수",ChapterTable!$S:$T,2,0)*C2147)
  )
  )
  )
)</f>
        <v>457887.85173196794</v>
      </c>
      <c r="F2147" s="1">
        <f ca="1">IF(AND($A2147=0,$B2147=1),
    VLOOKUP(1,ChapterTable!$1:$1048576,MATCH("최종"&amp;SUBSTITUTE(SUBSTITUTE(F$1,"standard",""),"|Float",""),ChapterTable!$1:$1,0),0)*ChapterTable!$Q$17,
  IF(AND($A2147=0,$B2147=0),
    F2148,
  IF($B2147=0,
    VLOOKUP($A2147,ChapterTable!$1:$1048576,MATCH("최종"&amp;SUBSTITUTE(SUBSTITUTE(F$1,"standard",""),"|Float",""),ChapterTable!$1:$1,0),0),
  IF($B2147=1,
    IF($L2147=FALSE,
      VLOOKUP($A2147,ChapterTable!$1:$1048576,MATCH("최종"&amp;SUBSTITUTE(SUBSTITUTE(F$1,"standard",""),"|Float",""),ChapterTable!$1:$1,0),0),
      VLOOKUP($A2147-ChapterTable!$Q$11,ChapterTable!$1:$1048576,MATCH("최종"&amp;SUBSTITUTE(SUBSTITUTE(F$1,"standard",""),"|Float",""),ChapterTable!$1:$1,0),0)*ChapterTable!$Q$14
    ),
  OFFSET(F2147,-$B2147+IF($L2147,1,0),0)*
    (VLOOKUP(SUBSTITUTE(SUBSTITUTE(F$1,"standard",""),"|Float","")&amp;"인게임누적곱배수",ChapterTable!$S:$T,2,0)^D2147
    +VLOOKUP(SUBSTITUTE(SUBSTITUTE(F$1,"standard",""),"|Float","")&amp;"인게임누적합배수",ChapterTable!$S:$T,2,0)*D2147)
  )
  )
  )
)</f>
        <v>188431.21470451355</v>
      </c>
      <c r="G2147" t="s">
        <v>76</v>
      </c>
      <c r="J2147" t="str">
        <f>IF(ISBLANK(I2147),"",
IFERROR(VLOOKUP(I2147,[1]StringTable!$1:$1048576,MATCH([1]StringTable!$B$1,[1]StringTable!$1:$1,0),0),
IFERROR(VLOOKUP(I2147,[1]InApkStringTable!$1:$1048576,MATCH([1]InApkStringTable!$B$1,[1]InApkStringTable!$1:$1,0),0),
"스트링없음")))</f>
        <v/>
      </c>
      <c r="L2147" t="b">
        <v>1</v>
      </c>
      <c r="N2147" t="str">
        <f>IF(ISBLANK(M2147),"",IF(ISERROR(VLOOKUP(M2147,MapTable!$A:$A,1,0)),"맵없음",""))</f>
        <v/>
      </c>
      <c r="O2147">
        <f t="shared" si="133"/>
        <v>1</v>
      </c>
      <c r="Q2147">
        <f t="shared" si="134"/>
        <v>1</v>
      </c>
      <c r="R2147" t="b">
        <f t="shared" ca="1" si="135"/>
        <v>0</v>
      </c>
      <c r="T2147" t="b">
        <f t="shared" ca="1" si="136"/>
        <v>0</v>
      </c>
      <c r="X2147" t="str">
        <f>IF(ISBLANK(W2147),"",
IF(ISERROR(FIND(",",W2147)),
  IF(ISERROR(VLOOKUP(W2147,MapTable!$A:$A,1,0)),"맵없음",
  ""),
IF(ISERROR(FIND(",",W2147,FIND(",",W2147)+1)),
  IF(OR(ISERROR(VLOOKUP(LEFT(W2147,FIND(",",W2147)-1),MapTable!$A:$A,1,0)),ISERROR(VLOOKUP(TRIM(MID(W2147,FIND(",",W2147)+1,999)),MapTable!$A:$A,1,0))),"맵없음",
  ""),
IF(ISERROR(FIND(",",W2147,FIND(",",W2147,FIND(",",W2147)+1)+1)),
  IF(OR(ISERROR(VLOOKUP(LEFT(W2147,FIND(",",W2147)-1),MapTable!$A:$A,1,0)),ISERROR(VLOOKUP(TRIM(MID(W2147,FIND(",",W2147)+1,FIND(",",W2147,FIND(",",W2147)+1)-FIND(",",W2147)-1)),MapTable!$A:$A,1,0)),ISERROR(VLOOKUP(TRIM(MID(W2147,FIND(",",W2147,FIND(",",W2147)+1)+1,999)),MapTable!$A:$A,1,0))),"맵없음",
  ""),
IF(ISERROR(FIND(",",W2147,FIND(",",W2147,FIND(",",W2147,FIND(",",W2147)+1)+1)+1)),
  IF(OR(ISERROR(VLOOKUP(LEFT(W2147,FIND(",",W2147)-1),MapTable!$A:$A,1,0)),ISERROR(VLOOKUP(TRIM(MID(W2147,FIND(",",W2147)+1,FIND(",",W2147,FIND(",",W2147)+1)-FIND(",",W2147)-1)),MapTable!$A:$A,1,0)),ISERROR(VLOOKUP(TRIM(MID(W2147,FIND(",",W2147,FIND(",",W2147)+1)+1,FIND(",",W2147,FIND(",",W2147,FIND(",",W2147)+1)+1)-FIND(",",W2147,FIND(",",W2147)+1)-1)),MapTable!$A:$A,1,0)),ISERROR(VLOOKUP(TRIM(MID(W2147,FIND(",",W2147,FIND(",",W2147,FIND(",",W2147)+1)+1)+1,999)),MapTable!$A:$A,1,0))),"맵없음",
  ""),
)))))</f>
        <v/>
      </c>
      <c r="AC2147" t="str">
        <f>IF(ISBLANK(AB2147),"",IF(ISERROR(VLOOKUP(AB2147,[3]DropTable!$A:$A,1,0)),"드랍없음",""))</f>
        <v/>
      </c>
      <c r="AE2147" t="str">
        <f>IF(ISBLANK(AD2147),"",IF(ISERROR(VLOOKUP(AD2147,[3]DropTable!$A:$A,1,0)),"드랍없음",""))</f>
        <v/>
      </c>
      <c r="AG2147">
        <v>9.8000000000000007</v>
      </c>
      <c r="AH2147">
        <v>1</v>
      </c>
    </row>
    <row r="2148" spans="1:34" x14ac:dyDescent="0.3">
      <c r="A2148">
        <v>21</v>
      </c>
      <c r="B2148">
        <v>7</v>
      </c>
      <c r="C2148">
        <f>IF(OR($L2148=TRUE,$A2148=0,MOD($A2148,ChapterTable!$S$20)&lt;&gt;0),
MAX(0,INT(($B2148+ChapterTable!$Q$26+VLOOKUP(SUBSTITUTE(C$1,"성장단계","")&amp;"단계오프셋",ChapterTable!$S:$T,2,0))/ChapterTable!$Q$23)),
MAX(0,INT(($B2148+ChapterTable!$S$26+VLOOKUP(SUBSTITUTE(C$1,"성장단계","")&amp;"보스단계오프셋",ChapterTable!$S:$T,2,0))/ChapterTable!$S$23)))</f>
        <v>1</v>
      </c>
      <c r="D2148">
        <f>IF(OR($L2148=TRUE,$A2148=0,MOD($A2148,ChapterTable!$S$20)&lt;&gt;0),
MAX(0,INT(($B2148+ChapterTable!$Q$26+VLOOKUP(SUBSTITUTE(D$1,"성장단계","")&amp;"단계오프셋",ChapterTable!$S:$T,2,0))/ChapterTable!$Q$23)),
MAX(0,INT(($B2148+ChapterTable!$S$26+VLOOKUP(SUBSTITUTE(D$1,"성장단계","")&amp;"보스단계오프셋",ChapterTable!$S:$T,2,0))/ChapterTable!$S$23)))</f>
        <v>0</v>
      </c>
      <c r="E2148" s="1">
        <f ca="1">IF(AND($A2148=0,$B2148=1),
    VLOOKUP(1,ChapterTable!$1:$1048576,MATCH("최종"&amp;SUBSTITUTE(SUBSTITUTE(E$1,"standard",""),"|Float",""),ChapterTable!$1:$1,0),0)*ChapterTable!$Q$17,
  IF(AND($A2148=0,$B2148=0),
    E2149,
  IF($B2148=0,
    VLOOKUP($A2148,ChapterTable!$1:$1048576,MATCH("최종"&amp;SUBSTITUTE(SUBSTITUTE(E$1,"standard",""),"|Float",""),ChapterTable!$1:$1,0),0),
  IF($B2148=1,
    IF($L2148=FALSE,
      VLOOKUP($A2148,ChapterTable!$1:$1048576,MATCH("최종"&amp;SUBSTITUTE(SUBSTITUTE(E$1,"standard",""),"|Float",""),ChapterTable!$1:$1,0),0),
      VLOOKUP($A2148-ChapterTable!$Q$11,ChapterTable!$1:$1048576,MATCH("최종"&amp;SUBSTITUTE(SUBSTITUTE(E$1,"standard",""),"|Float",""),ChapterTable!$1:$1,0),0)*ChapterTable!$Q$14
    ),
  OFFSET(E2148,-$B2148+IF($L2148,1,0),0)*
    (VLOOKUP(SUBSTITUTE(SUBSTITUTE(E$1,"standard",""),"|Float","")&amp;"인게임누적곱배수",ChapterTable!$S:$T,2,0)^C2148
    +VLOOKUP(SUBSTITUTE(SUBSTITUTE(E$1,"standard",""),"|Float","")&amp;"인게임누적합배수",ChapterTable!$S:$T,2,0)*C2148)
  )
  )
  )
)</f>
        <v>457887.85173196794</v>
      </c>
      <c r="F2148" s="1">
        <f ca="1">IF(AND($A2148=0,$B2148=1),
    VLOOKUP(1,ChapterTable!$1:$1048576,MATCH("최종"&amp;SUBSTITUTE(SUBSTITUTE(F$1,"standard",""),"|Float",""),ChapterTable!$1:$1,0),0)*ChapterTable!$Q$17,
  IF(AND($A2148=0,$B2148=0),
    F2149,
  IF($B2148=0,
    VLOOKUP($A2148,ChapterTable!$1:$1048576,MATCH("최종"&amp;SUBSTITUTE(SUBSTITUTE(F$1,"standard",""),"|Float",""),ChapterTable!$1:$1,0),0),
  IF($B2148=1,
    IF($L2148=FALSE,
      VLOOKUP($A2148,ChapterTable!$1:$1048576,MATCH("최종"&amp;SUBSTITUTE(SUBSTITUTE(F$1,"standard",""),"|Float",""),ChapterTable!$1:$1,0),0),
      VLOOKUP($A2148-ChapterTable!$Q$11,ChapterTable!$1:$1048576,MATCH("최종"&amp;SUBSTITUTE(SUBSTITUTE(F$1,"standard",""),"|Float",""),ChapterTable!$1:$1,0),0)*ChapterTable!$Q$14
    ),
  OFFSET(F2148,-$B2148+IF($L2148,1,0),0)*
    (VLOOKUP(SUBSTITUTE(SUBSTITUTE(F$1,"standard",""),"|Float","")&amp;"인게임누적곱배수",ChapterTable!$S:$T,2,0)^D2148
    +VLOOKUP(SUBSTITUTE(SUBSTITUTE(F$1,"standard",""),"|Float","")&amp;"인게임누적합배수",ChapterTable!$S:$T,2,0)*D2148)
  )
  )
  )
)</f>
        <v>188431.21470451355</v>
      </c>
      <c r="G2148" t="s">
        <v>76</v>
      </c>
      <c r="J2148" t="str">
        <f>IF(ISBLANK(I2148),"",
IFERROR(VLOOKUP(I2148,[1]StringTable!$1:$1048576,MATCH([1]StringTable!$B$1,[1]StringTable!$1:$1,0),0),
IFERROR(VLOOKUP(I2148,[1]InApkStringTable!$1:$1048576,MATCH([1]InApkStringTable!$B$1,[1]InApkStringTable!$1:$1,0),0),
"스트링없음")))</f>
        <v/>
      </c>
      <c r="L2148" t="b">
        <v>1</v>
      </c>
      <c r="N2148" t="str">
        <f>IF(ISBLANK(M2148),"",IF(ISERROR(VLOOKUP(M2148,MapTable!$A:$A,1,0)),"맵없음",""))</f>
        <v/>
      </c>
      <c r="O2148">
        <f t="shared" si="133"/>
        <v>1</v>
      </c>
      <c r="Q2148">
        <f t="shared" si="134"/>
        <v>1</v>
      </c>
      <c r="R2148" t="b">
        <f t="shared" ca="1" si="135"/>
        <v>0</v>
      </c>
      <c r="T2148" t="b">
        <f t="shared" ca="1" si="136"/>
        <v>0</v>
      </c>
      <c r="X2148" t="str">
        <f>IF(ISBLANK(W2148),"",
IF(ISERROR(FIND(",",W2148)),
  IF(ISERROR(VLOOKUP(W2148,MapTable!$A:$A,1,0)),"맵없음",
  ""),
IF(ISERROR(FIND(",",W2148,FIND(",",W2148)+1)),
  IF(OR(ISERROR(VLOOKUP(LEFT(W2148,FIND(",",W2148)-1),MapTable!$A:$A,1,0)),ISERROR(VLOOKUP(TRIM(MID(W2148,FIND(",",W2148)+1,999)),MapTable!$A:$A,1,0))),"맵없음",
  ""),
IF(ISERROR(FIND(",",W2148,FIND(",",W2148,FIND(",",W2148)+1)+1)),
  IF(OR(ISERROR(VLOOKUP(LEFT(W2148,FIND(",",W2148)-1),MapTable!$A:$A,1,0)),ISERROR(VLOOKUP(TRIM(MID(W2148,FIND(",",W2148)+1,FIND(",",W2148,FIND(",",W2148)+1)-FIND(",",W2148)-1)),MapTable!$A:$A,1,0)),ISERROR(VLOOKUP(TRIM(MID(W2148,FIND(",",W2148,FIND(",",W2148)+1)+1,999)),MapTable!$A:$A,1,0))),"맵없음",
  ""),
IF(ISERROR(FIND(",",W2148,FIND(",",W2148,FIND(",",W2148,FIND(",",W2148)+1)+1)+1)),
  IF(OR(ISERROR(VLOOKUP(LEFT(W2148,FIND(",",W2148)-1),MapTable!$A:$A,1,0)),ISERROR(VLOOKUP(TRIM(MID(W2148,FIND(",",W2148)+1,FIND(",",W2148,FIND(",",W2148)+1)-FIND(",",W2148)-1)),MapTable!$A:$A,1,0)),ISERROR(VLOOKUP(TRIM(MID(W2148,FIND(",",W2148,FIND(",",W2148)+1)+1,FIND(",",W2148,FIND(",",W2148,FIND(",",W2148)+1)+1)-FIND(",",W2148,FIND(",",W2148)+1)-1)),MapTable!$A:$A,1,0)),ISERROR(VLOOKUP(TRIM(MID(W2148,FIND(",",W2148,FIND(",",W2148,FIND(",",W2148)+1)+1)+1,999)),MapTable!$A:$A,1,0))),"맵없음",
  ""),
)))))</f>
        <v/>
      </c>
      <c r="AC2148" t="str">
        <f>IF(ISBLANK(AB2148),"",IF(ISERROR(VLOOKUP(AB2148,[3]DropTable!$A:$A,1,0)),"드랍없음",""))</f>
        <v/>
      </c>
      <c r="AE2148" t="str">
        <f>IF(ISBLANK(AD2148),"",IF(ISERROR(VLOOKUP(AD2148,[3]DropTable!$A:$A,1,0)),"드랍없음",""))</f>
        <v/>
      </c>
      <c r="AG2148">
        <v>9.8000000000000007</v>
      </c>
      <c r="AH2148">
        <v>1</v>
      </c>
    </row>
    <row r="2149" spans="1:34" x14ac:dyDescent="0.3">
      <c r="A2149">
        <v>21</v>
      </c>
      <c r="B2149">
        <v>8</v>
      </c>
      <c r="C2149">
        <f>IF(OR($L2149=TRUE,$A2149=0,MOD($A2149,ChapterTable!$S$20)&lt;&gt;0),
MAX(0,INT(($B2149+ChapterTable!$Q$26+VLOOKUP(SUBSTITUTE(C$1,"성장단계","")&amp;"단계오프셋",ChapterTable!$S:$T,2,0))/ChapterTable!$Q$23)),
MAX(0,INT(($B2149+ChapterTable!$S$26+VLOOKUP(SUBSTITUTE(C$1,"성장단계","")&amp;"보스단계오프셋",ChapterTable!$S:$T,2,0))/ChapterTable!$S$23)))</f>
        <v>1</v>
      </c>
      <c r="D2149">
        <f>IF(OR($L2149=TRUE,$A2149=0,MOD($A2149,ChapterTable!$S$20)&lt;&gt;0),
MAX(0,INT(($B2149+ChapterTable!$Q$26+VLOOKUP(SUBSTITUTE(D$1,"성장단계","")&amp;"단계오프셋",ChapterTable!$S:$T,2,0))/ChapterTable!$Q$23)),
MAX(0,INT(($B2149+ChapterTable!$S$26+VLOOKUP(SUBSTITUTE(D$1,"성장단계","")&amp;"보스단계오프셋",ChapterTable!$S:$T,2,0))/ChapterTable!$S$23)))</f>
        <v>0</v>
      </c>
      <c r="E2149" s="1">
        <f ca="1">IF(AND($A2149=0,$B2149=1),
    VLOOKUP(1,ChapterTable!$1:$1048576,MATCH("최종"&amp;SUBSTITUTE(SUBSTITUTE(E$1,"standard",""),"|Float",""),ChapterTable!$1:$1,0),0)*ChapterTable!$Q$17,
  IF(AND($A2149=0,$B2149=0),
    E2150,
  IF($B2149=0,
    VLOOKUP($A2149,ChapterTable!$1:$1048576,MATCH("최종"&amp;SUBSTITUTE(SUBSTITUTE(E$1,"standard",""),"|Float",""),ChapterTable!$1:$1,0),0),
  IF($B2149=1,
    IF($L2149=FALSE,
      VLOOKUP($A2149,ChapterTable!$1:$1048576,MATCH("최종"&amp;SUBSTITUTE(SUBSTITUTE(E$1,"standard",""),"|Float",""),ChapterTable!$1:$1,0),0),
      VLOOKUP($A2149-ChapterTable!$Q$11,ChapterTable!$1:$1048576,MATCH("최종"&amp;SUBSTITUTE(SUBSTITUTE(E$1,"standard",""),"|Float",""),ChapterTable!$1:$1,0),0)*ChapterTable!$Q$14
    ),
  OFFSET(E2149,-$B2149+IF($L2149,1,0),0)*
    (VLOOKUP(SUBSTITUTE(SUBSTITUTE(E$1,"standard",""),"|Float","")&amp;"인게임누적곱배수",ChapterTable!$S:$T,2,0)^C2149
    +VLOOKUP(SUBSTITUTE(SUBSTITUTE(E$1,"standard",""),"|Float","")&amp;"인게임누적합배수",ChapterTable!$S:$T,2,0)*C2149)
  )
  )
  )
)</f>
        <v>457887.85173196794</v>
      </c>
      <c r="F2149" s="1">
        <f ca="1">IF(AND($A2149=0,$B2149=1),
    VLOOKUP(1,ChapterTable!$1:$1048576,MATCH("최종"&amp;SUBSTITUTE(SUBSTITUTE(F$1,"standard",""),"|Float",""),ChapterTable!$1:$1,0),0)*ChapterTable!$Q$17,
  IF(AND($A2149=0,$B2149=0),
    F2150,
  IF($B2149=0,
    VLOOKUP($A2149,ChapterTable!$1:$1048576,MATCH("최종"&amp;SUBSTITUTE(SUBSTITUTE(F$1,"standard",""),"|Float",""),ChapterTable!$1:$1,0),0),
  IF($B2149=1,
    IF($L2149=FALSE,
      VLOOKUP($A2149,ChapterTable!$1:$1048576,MATCH("최종"&amp;SUBSTITUTE(SUBSTITUTE(F$1,"standard",""),"|Float",""),ChapterTable!$1:$1,0),0),
      VLOOKUP($A2149-ChapterTable!$Q$11,ChapterTable!$1:$1048576,MATCH("최종"&amp;SUBSTITUTE(SUBSTITUTE(F$1,"standard",""),"|Float",""),ChapterTable!$1:$1,0),0)*ChapterTable!$Q$14
    ),
  OFFSET(F2149,-$B2149+IF($L2149,1,0),0)*
    (VLOOKUP(SUBSTITUTE(SUBSTITUTE(F$1,"standard",""),"|Float","")&amp;"인게임누적곱배수",ChapterTable!$S:$T,2,0)^D2149
    +VLOOKUP(SUBSTITUTE(SUBSTITUTE(F$1,"standard",""),"|Float","")&amp;"인게임누적합배수",ChapterTable!$S:$T,2,0)*D2149)
  )
  )
  )
)</f>
        <v>188431.21470451355</v>
      </c>
      <c r="G2149" t="s">
        <v>76</v>
      </c>
      <c r="J2149" t="str">
        <f>IF(ISBLANK(I2149),"",
IFERROR(VLOOKUP(I2149,[1]StringTable!$1:$1048576,MATCH([1]StringTable!$B$1,[1]StringTable!$1:$1,0),0),
IFERROR(VLOOKUP(I2149,[1]InApkStringTable!$1:$1048576,MATCH([1]InApkStringTable!$B$1,[1]InApkStringTable!$1:$1,0),0),
"스트링없음")))</f>
        <v/>
      </c>
      <c r="L2149" t="b">
        <v>1</v>
      </c>
      <c r="N2149" t="str">
        <f>IF(ISBLANK(M2149),"",IF(ISERROR(VLOOKUP(M2149,MapTable!$A:$A,1,0)),"맵없음",""))</f>
        <v/>
      </c>
      <c r="O2149">
        <f t="shared" si="133"/>
        <v>1</v>
      </c>
      <c r="Q2149">
        <f t="shared" si="134"/>
        <v>1</v>
      </c>
      <c r="R2149" t="b">
        <f t="shared" ca="1" si="135"/>
        <v>0</v>
      </c>
      <c r="T2149" t="b">
        <f t="shared" ca="1" si="136"/>
        <v>0</v>
      </c>
      <c r="X2149" t="str">
        <f>IF(ISBLANK(W2149),"",
IF(ISERROR(FIND(",",W2149)),
  IF(ISERROR(VLOOKUP(W2149,MapTable!$A:$A,1,0)),"맵없음",
  ""),
IF(ISERROR(FIND(",",W2149,FIND(",",W2149)+1)),
  IF(OR(ISERROR(VLOOKUP(LEFT(W2149,FIND(",",W2149)-1),MapTable!$A:$A,1,0)),ISERROR(VLOOKUP(TRIM(MID(W2149,FIND(",",W2149)+1,999)),MapTable!$A:$A,1,0))),"맵없음",
  ""),
IF(ISERROR(FIND(",",W2149,FIND(",",W2149,FIND(",",W2149)+1)+1)),
  IF(OR(ISERROR(VLOOKUP(LEFT(W2149,FIND(",",W2149)-1),MapTable!$A:$A,1,0)),ISERROR(VLOOKUP(TRIM(MID(W2149,FIND(",",W2149)+1,FIND(",",W2149,FIND(",",W2149)+1)-FIND(",",W2149)-1)),MapTable!$A:$A,1,0)),ISERROR(VLOOKUP(TRIM(MID(W2149,FIND(",",W2149,FIND(",",W2149)+1)+1,999)),MapTable!$A:$A,1,0))),"맵없음",
  ""),
IF(ISERROR(FIND(",",W2149,FIND(",",W2149,FIND(",",W2149,FIND(",",W2149)+1)+1)+1)),
  IF(OR(ISERROR(VLOOKUP(LEFT(W2149,FIND(",",W2149)-1),MapTable!$A:$A,1,0)),ISERROR(VLOOKUP(TRIM(MID(W2149,FIND(",",W2149)+1,FIND(",",W2149,FIND(",",W2149)+1)-FIND(",",W2149)-1)),MapTable!$A:$A,1,0)),ISERROR(VLOOKUP(TRIM(MID(W2149,FIND(",",W2149,FIND(",",W2149)+1)+1,FIND(",",W2149,FIND(",",W2149,FIND(",",W2149)+1)+1)-FIND(",",W2149,FIND(",",W2149)+1)-1)),MapTable!$A:$A,1,0)),ISERROR(VLOOKUP(TRIM(MID(W2149,FIND(",",W2149,FIND(",",W2149,FIND(",",W2149)+1)+1)+1,999)),MapTable!$A:$A,1,0))),"맵없음",
  ""),
)))))</f>
        <v/>
      </c>
      <c r="AC2149" t="str">
        <f>IF(ISBLANK(AB2149),"",IF(ISERROR(VLOOKUP(AB2149,[3]DropTable!$A:$A,1,0)),"드랍없음",""))</f>
        <v/>
      </c>
      <c r="AE2149" t="str">
        <f>IF(ISBLANK(AD2149),"",IF(ISERROR(VLOOKUP(AD2149,[3]DropTable!$A:$A,1,0)),"드랍없음",""))</f>
        <v/>
      </c>
      <c r="AG2149">
        <v>9.8000000000000007</v>
      </c>
      <c r="AH2149">
        <v>1</v>
      </c>
    </row>
    <row r="2150" spans="1:34" x14ac:dyDescent="0.3">
      <c r="A2150">
        <v>21</v>
      </c>
      <c r="B2150">
        <v>9</v>
      </c>
      <c r="C2150">
        <f>IF(OR($L2150=TRUE,$A2150=0,MOD($A2150,ChapterTable!$S$20)&lt;&gt;0),
MAX(0,INT(($B2150+ChapterTable!$Q$26+VLOOKUP(SUBSTITUTE(C$1,"성장단계","")&amp;"단계오프셋",ChapterTable!$S:$T,2,0))/ChapterTable!$Q$23)),
MAX(0,INT(($B2150+ChapterTable!$S$26+VLOOKUP(SUBSTITUTE(C$1,"성장단계","")&amp;"보스단계오프셋",ChapterTable!$S:$T,2,0))/ChapterTable!$S$23)))</f>
        <v>1</v>
      </c>
      <c r="D2150">
        <f>IF(OR($L2150=TRUE,$A2150=0,MOD($A2150,ChapterTable!$S$20)&lt;&gt;0),
MAX(0,INT(($B2150+ChapterTable!$Q$26+VLOOKUP(SUBSTITUTE(D$1,"성장단계","")&amp;"단계오프셋",ChapterTable!$S:$T,2,0))/ChapterTable!$Q$23)),
MAX(0,INT(($B2150+ChapterTable!$S$26+VLOOKUP(SUBSTITUTE(D$1,"성장단계","")&amp;"보스단계오프셋",ChapterTable!$S:$T,2,0))/ChapterTable!$S$23)))</f>
        <v>0</v>
      </c>
      <c r="E2150" s="1">
        <f ca="1">IF(AND($A2150=0,$B2150=1),
    VLOOKUP(1,ChapterTable!$1:$1048576,MATCH("최종"&amp;SUBSTITUTE(SUBSTITUTE(E$1,"standard",""),"|Float",""),ChapterTable!$1:$1,0),0)*ChapterTable!$Q$17,
  IF(AND($A2150=0,$B2150=0),
    E2151,
  IF($B2150=0,
    VLOOKUP($A2150,ChapterTable!$1:$1048576,MATCH("최종"&amp;SUBSTITUTE(SUBSTITUTE(E$1,"standard",""),"|Float",""),ChapterTable!$1:$1,0),0),
  IF($B2150=1,
    IF($L2150=FALSE,
      VLOOKUP($A2150,ChapterTable!$1:$1048576,MATCH("최종"&amp;SUBSTITUTE(SUBSTITUTE(E$1,"standard",""),"|Float",""),ChapterTable!$1:$1,0),0),
      VLOOKUP($A2150-ChapterTable!$Q$11,ChapterTable!$1:$1048576,MATCH("최종"&amp;SUBSTITUTE(SUBSTITUTE(E$1,"standard",""),"|Float",""),ChapterTable!$1:$1,0),0)*ChapterTable!$Q$14
    ),
  OFFSET(E2150,-$B2150+IF($L2150,1,0),0)*
    (VLOOKUP(SUBSTITUTE(SUBSTITUTE(E$1,"standard",""),"|Float","")&amp;"인게임누적곱배수",ChapterTable!$S:$T,2,0)^C2150
    +VLOOKUP(SUBSTITUTE(SUBSTITUTE(E$1,"standard",""),"|Float","")&amp;"인게임누적합배수",ChapterTable!$S:$T,2,0)*C2150)
  )
  )
  )
)</f>
        <v>457887.85173196794</v>
      </c>
      <c r="F2150" s="1">
        <f ca="1">IF(AND($A2150=0,$B2150=1),
    VLOOKUP(1,ChapterTable!$1:$1048576,MATCH("최종"&amp;SUBSTITUTE(SUBSTITUTE(F$1,"standard",""),"|Float",""),ChapterTable!$1:$1,0),0)*ChapterTable!$Q$17,
  IF(AND($A2150=0,$B2150=0),
    F2151,
  IF($B2150=0,
    VLOOKUP($A2150,ChapterTable!$1:$1048576,MATCH("최종"&amp;SUBSTITUTE(SUBSTITUTE(F$1,"standard",""),"|Float",""),ChapterTable!$1:$1,0),0),
  IF($B2150=1,
    IF($L2150=FALSE,
      VLOOKUP($A2150,ChapterTable!$1:$1048576,MATCH("최종"&amp;SUBSTITUTE(SUBSTITUTE(F$1,"standard",""),"|Float",""),ChapterTable!$1:$1,0),0),
      VLOOKUP($A2150-ChapterTable!$Q$11,ChapterTable!$1:$1048576,MATCH("최종"&amp;SUBSTITUTE(SUBSTITUTE(F$1,"standard",""),"|Float",""),ChapterTable!$1:$1,0),0)*ChapterTable!$Q$14
    ),
  OFFSET(F2150,-$B2150+IF($L2150,1,0),0)*
    (VLOOKUP(SUBSTITUTE(SUBSTITUTE(F$1,"standard",""),"|Float","")&amp;"인게임누적곱배수",ChapterTable!$S:$T,2,0)^D2150
    +VLOOKUP(SUBSTITUTE(SUBSTITUTE(F$1,"standard",""),"|Float","")&amp;"인게임누적합배수",ChapterTable!$S:$T,2,0)*D2150)
  )
  )
  )
)</f>
        <v>188431.21470451355</v>
      </c>
      <c r="G2150" t="s">
        <v>76</v>
      </c>
      <c r="J2150" t="str">
        <f>IF(ISBLANK(I2150),"",
IFERROR(VLOOKUP(I2150,[1]StringTable!$1:$1048576,MATCH([1]StringTable!$B$1,[1]StringTable!$1:$1,0),0),
IFERROR(VLOOKUP(I2150,[1]InApkStringTable!$1:$1048576,MATCH([1]InApkStringTable!$B$1,[1]InApkStringTable!$1:$1,0),0),
"스트링없음")))</f>
        <v/>
      </c>
      <c r="L2150" t="b">
        <v>1</v>
      </c>
      <c r="N2150" t="str">
        <f>IF(ISBLANK(M2150),"",IF(ISERROR(VLOOKUP(M2150,MapTable!$A:$A,1,0)),"맵없음",""))</f>
        <v/>
      </c>
      <c r="O2150">
        <f t="shared" si="133"/>
        <v>91</v>
      </c>
      <c r="Q2150">
        <f t="shared" si="134"/>
        <v>91</v>
      </c>
      <c r="R2150" t="b">
        <f t="shared" ca="1" si="135"/>
        <v>1</v>
      </c>
      <c r="T2150" t="b">
        <f t="shared" ca="1" si="136"/>
        <v>1</v>
      </c>
      <c r="X2150" t="str">
        <f>IF(ISBLANK(W2150),"",
IF(ISERROR(FIND(",",W2150)),
  IF(ISERROR(VLOOKUP(W2150,MapTable!$A:$A,1,0)),"맵없음",
  ""),
IF(ISERROR(FIND(",",W2150,FIND(",",W2150)+1)),
  IF(OR(ISERROR(VLOOKUP(LEFT(W2150,FIND(",",W2150)-1),MapTable!$A:$A,1,0)),ISERROR(VLOOKUP(TRIM(MID(W2150,FIND(",",W2150)+1,999)),MapTable!$A:$A,1,0))),"맵없음",
  ""),
IF(ISERROR(FIND(",",W2150,FIND(",",W2150,FIND(",",W2150)+1)+1)),
  IF(OR(ISERROR(VLOOKUP(LEFT(W2150,FIND(",",W2150)-1),MapTable!$A:$A,1,0)),ISERROR(VLOOKUP(TRIM(MID(W2150,FIND(",",W2150)+1,FIND(",",W2150,FIND(",",W2150)+1)-FIND(",",W2150)-1)),MapTable!$A:$A,1,0)),ISERROR(VLOOKUP(TRIM(MID(W2150,FIND(",",W2150,FIND(",",W2150)+1)+1,999)),MapTable!$A:$A,1,0))),"맵없음",
  ""),
IF(ISERROR(FIND(",",W2150,FIND(",",W2150,FIND(",",W2150,FIND(",",W2150)+1)+1)+1)),
  IF(OR(ISERROR(VLOOKUP(LEFT(W2150,FIND(",",W2150)-1),MapTable!$A:$A,1,0)),ISERROR(VLOOKUP(TRIM(MID(W2150,FIND(",",W2150)+1,FIND(",",W2150,FIND(",",W2150)+1)-FIND(",",W2150)-1)),MapTable!$A:$A,1,0)),ISERROR(VLOOKUP(TRIM(MID(W2150,FIND(",",W2150,FIND(",",W2150)+1)+1,FIND(",",W2150,FIND(",",W2150,FIND(",",W2150)+1)+1)-FIND(",",W2150,FIND(",",W2150)+1)-1)),MapTable!$A:$A,1,0)),ISERROR(VLOOKUP(TRIM(MID(W2150,FIND(",",W2150,FIND(",",W2150,FIND(",",W2150)+1)+1)+1,999)),MapTable!$A:$A,1,0))),"맵없음",
  ""),
)))))</f>
        <v/>
      </c>
      <c r="AC2150" t="str">
        <f>IF(ISBLANK(AB2150),"",IF(ISERROR(VLOOKUP(AB2150,[3]DropTable!$A:$A,1,0)),"드랍없음",""))</f>
        <v/>
      </c>
      <c r="AE2150" t="str">
        <f>IF(ISBLANK(AD2150),"",IF(ISERROR(VLOOKUP(AD2150,[3]DropTable!$A:$A,1,0)),"드랍없음",""))</f>
        <v/>
      </c>
      <c r="AG2150">
        <v>9.8000000000000007</v>
      </c>
      <c r="AH2150">
        <v>1</v>
      </c>
    </row>
    <row r="2151" spans="1:34" x14ac:dyDescent="0.3">
      <c r="A2151">
        <v>21</v>
      </c>
      <c r="B2151">
        <v>10</v>
      </c>
      <c r="C2151">
        <f>IF(OR($L2151=TRUE,$A2151=0,MOD($A2151,ChapterTable!$S$20)&lt;&gt;0),
MAX(0,INT(($B2151+ChapterTable!$Q$26+VLOOKUP(SUBSTITUTE(C$1,"성장단계","")&amp;"단계오프셋",ChapterTable!$S:$T,2,0))/ChapterTable!$Q$23)),
MAX(0,INT(($B2151+ChapterTable!$S$26+VLOOKUP(SUBSTITUTE(C$1,"성장단계","")&amp;"보스단계오프셋",ChapterTable!$S:$T,2,0))/ChapterTable!$S$23)))</f>
        <v>1</v>
      </c>
      <c r="D2151">
        <f>IF(OR($L2151=TRUE,$A2151=0,MOD($A2151,ChapterTable!$S$20)&lt;&gt;0),
MAX(0,INT(($B2151+ChapterTable!$Q$26+VLOOKUP(SUBSTITUTE(D$1,"성장단계","")&amp;"단계오프셋",ChapterTable!$S:$T,2,0))/ChapterTable!$Q$23)),
MAX(0,INT(($B2151+ChapterTable!$S$26+VLOOKUP(SUBSTITUTE(D$1,"성장단계","")&amp;"보스단계오프셋",ChapterTable!$S:$T,2,0))/ChapterTable!$S$23)))</f>
        <v>0</v>
      </c>
      <c r="E2151" s="1">
        <f ca="1">IF(AND($A2151=0,$B2151=1),
    VLOOKUP(1,ChapterTable!$1:$1048576,MATCH("최종"&amp;SUBSTITUTE(SUBSTITUTE(E$1,"standard",""),"|Float",""),ChapterTable!$1:$1,0),0)*ChapterTable!$Q$17,
  IF(AND($A2151=0,$B2151=0),
    E2152,
  IF($B2151=0,
    VLOOKUP($A2151,ChapterTable!$1:$1048576,MATCH("최종"&amp;SUBSTITUTE(SUBSTITUTE(E$1,"standard",""),"|Float",""),ChapterTable!$1:$1,0),0),
  IF($B2151=1,
    IF($L2151=FALSE,
      VLOOKUP($A2151,ChapterTable!$1:$1048576,MATCH("최종"&amp;SUBSTITUTE(SUBSTITUTE(E$1,"standard",""),"|Float",""),ChapterTable!$1:$1,0),0),
      VLOOKUP($A2151-ChapterTable!$Q$11,ChapterTable!$1:$1048576,MATCH("최종"&amp;SUBSTITUTE(SUBSTITUTE(E$1,"standard",""),"|Float",""),ChapterTable!$1:$1,0),0)*ChapterTable!$Q$14
    ),
  OFFSET(E2151,-$B2151+IF($L2151,1,0),0)*
    (VLOOKUP(SUBSTITUTE(SUBSTITUTE(E$1,"standard",""),"|Float","")&amp;"인게임누적곱배수",ChapterTable!$S:$T,2,0)^C2151
    +VLOOKUP(SUBSTITUTE(SUBSTITUTE(E$1,"standard",""),"|Float","")&amp;"인게임누적합배수",ChapterTable!$S:$T,2,0)*C2151)
  )
  )
  )
)</f>
        <v>457887.85173196794</v>
      </c>
      <c r="F2151" s="1">
        <f ca="1">IF(AND($A2151=0,$B2151=1),
    VLOOKUP(1,ChapterTable!$1:$1048576,MATCH("최종"&amp;SUBSTITUTE(SUBSTITUTE(F$1,"standard",""),"|Float",""),ChapterTable!$1:$1,0),0)*ChapterTable!$Q$17,
  IF(AND($A2151=0,$B2151=0),
    F2152,
  IF($B2151=0,
    VLOOKUP($A2151,ChapterTable!$1:$1048576,MATCH("최종"&amp;SUBSTITUTE(SUBSTITUTE(F$1,"standard",""),"|Float",""),ChapterTable!$1:$1,0),0),
  IF($B2151=1,
    IF($L2151=FALSE,
      VLOOKUP($A2151,ChapterTable!$1:$1048576,MATCH("최종"&amp;SUBSTITUTE(SUBSTITUTE(F$1,"standard",""),"|Float",""),ChapterTable!$1:$1,0),0),
      VLOOKUP($A2151-ChapterTable!$Q$11,ChapterTable!$1:$1048576,MATCH("최종"&amp;SUBSTITUTE(SUBSTITUTE(F$1,"standard",""),"|Float",""),ChapterTable!$1:$1,0),0)*ChapterTable!$Q$14
    ),
  OFFSET(F2151,-$B2151+IF($L2151,1,0),0)*
    (VLOOKUP(SUBSTITUTE(SUBSTITUTE(F$1,"standard",""),"|Float","")&amp;"인게임누적곱배수",ChapterTable!$S:$T,2,0)^D2151
    +VLOOKUP(SUBSTITUTE(SUBSTITUTE(F$1,"standard",""),"|Float","")&amp;"인게임누적합배수",ChapterTable!$S:$T,2,0)*D2151)
  )
  )
  )
)</f>
        <v>188431.21470451355</v>
      </c>
      <c r="G2151" t="s">
        <v>76</v>
      </c>
      <c r="J2151" t="str">
        <f>IF(ISBLANK(I2151),"",
IFERROR(VLOOKUP(I2151,[1]StringTable!$1:$1048576,MATCH([1]StringTable!$B$1,[1]StringTable!$1:$1,0),0),
IFERROR(VLOOKUP(I2151,[1]InApkStringTable!$1:$1048576,MATCH([1]InApkStringTable!$B$1,[1]InApkStringTable!$1:$1,0),0),
"스트링없음")))</f>
        <v/>
      </c>
      <c r="L2151" t="b">
        <v>1</v>
      </c>
      <c r="N2151" t="str">
        <f>IF(ISBLANK(M2151),"",IF(ISERROR(VLOOKUP(M2151,MapTable!$A:$A,1,0)),"맵없음",""))</f>
        <v/>
      </c>
      <c r="O2151">
        <f t="shared" si="133"/>
        <v>21</v>
      </c>
      <c r="Q2151">
        <f t="shared" si="134"/>
        <v>21</v>
      </c>
      <c r="R2151" t="b">
        <f t="shared" ca="1" si="135"/>
        <v>0</v>
      </c>
      <c r="T2151" t="b">
        <f t="shared" ca="1" si="136"/>
        <v>0</v>
      </c>
      <c r="X2151" t="str">
        <f>IF(ISBLANK(W2151),"",
IF(ISERROR(FIND(",",W2151)),
  IF(ISERROR(VLOOKUP(W2151,MapTable!$A:$A,1,0)),"맵없음",
  ""),
IF(ISERROR(FIND(",",W2151,FIND(",",W2151)+1)),
  IF(OR(ISERROR(VLOOKUP(LEFT(W2151,FIND(",",W2151)-1),MapTable!$A:$A,1,0)),ISERROR(VLOOKUP(TRIM(MID(W2151,FIND(",",W2151)+1,999)),MapTable!$A:$A,1,0))),"맵없음",
  ""),
IF(ISERROR(FIND(",",W2151,FIND(",",W2151,FIND(",",W2151)+1)+1)),
  IF(OR(ISERROR(VLOOKUP(LEFT(W2151,FIND(",",W2151)-1),MapTable!$A:$A,1,0)),ISERROR(VLOOKUP(TRIM(MID(W2151,FIND(",",W2151)+1,FIND(",",W2151,FIND(",",W2151)+1)-FIND(",",W2151)-1)),MapTable!$A:$A,1,0)),ISERROR(VLOOKUP(TRIM(MID(W2151,FIND(",",W2151,FIND(",",W2151)+1)+1,999)),MapTable!$A:$A,1,0))),"맵없음",
  ""),
IF(ISERROR(FIND(",",W2151,FIND(",",W2151,FIND(",",W2151,FIND(",",W2151)+1)+1)+1)),
  IF(OR(ISERROR(VLOOKUP(LEFT(W2151,FIND(",",W2151)-1),MapTable!$A:$A,1,0)),ISERROR(VLOOKUP(TRIM(MID(W2151,FIND(",",W2151)+1,FIND(",",W2151,FIND(",",W2151)+1)-FIND(",",W2151)-1)),MapTable!$A:$A,1,0)),ISERROR(VLOOKUP(TRIM(MID(W2151,FIND(",",W2151,FIND(",",W2151)+1)+1,FIND(",",W2151,FIND(",",W2151,FIND(",",W2151)+1)+1)-FIND(",",W2151,FIND(",",W2151)+1)-1)),MapTable!$A:$A,1,0)),ISERROR(VLOOKUP(TRIM(MID(W2151,FIND(",",W2151,FIND(",",W2151,FIND(",",W2151)+1)+1)+1,999)),MapTable!$A:$A,1,0))),"맵없음",
  ""),
)))))</f>
        <v/>
      </c>
      <c r="AC2151" t="str">
        <f>IF(ISBLANK(AB2151),"",IF(ISERROR(VLOOKUP(AB2151,[3]DropTable!$A:$A,1,0)),"드랍없음",""))</f>
        <v/>
      </c>
      <c r="AE2151" t="str">
        <f>IF(ISBLANK(AD2151),"",IF(ISERROR(VLOOKUP(AD2151,[3]DropTable!$A:$A,1,0)),"드랍없음",""))</f>
        <v/>
      </c>
      <c r="AG2151">
        <v>9.8000000000000007</v>
      </c>
      <c r="AH2151">
        <v>1</v>
      </c>
    </row>
    <row r="2152" spans="1:34" x14ac:dyDescent="0.3">
      <c r="A2152">
        <v>21</v>
      </c>
      <c r="B2152">
        <v>11</v>
      </c>
      <c r="C2152">
        <f>IF(OR($L2152=TRUE,$A2152=0,MOD($A2152,ChapterTable!$S$20)&lt;&gt;0),
MAX(0,INT(($B2152+ChapterTable!$Q$26+VLOOKUP(SUBSTITUTE(C$1,"성장단계","")&amp;"단계오프셋",ChapterTable!$S:$T,2,0))/ChapterTable!$Q$23)),
MAX(0,INT(($B2152+ChapterTable!$S$26+VLOOKUP(SUBSTITUTE(C$1,"성장단계","")&amp;"보스단계오프셋",ChapterTable!$S:$T,2,0))/ChapterTable!$S$23)))</f>
        <v>1</v>
      </c>
      <c r="D2152">
        <f>IF(OR($L2152=TRUE,$A2152=0,MOD($A2152,ChapterTable!$S$20)&lt;&gt;0),
MAX(0,INT(($B2152+ChapterTable!$Q$26+VLOOKUP(SUBSTITUTE(D$1,"성장단계","")&amp;"단계오프셋",ChapterTable!$S:$T,2,0))/ChapterTable!$Q$23)),
MAX(0,INT(($B2152+ChapterTable!$S$26+VLOOKUP(SUBSTITUTE(D$1,"성장단계","")&amp;"보스단계오프셋",ChapterTable!$S:$T,2,0))/ChapterTable!$S$23)))</f>
        <v>1</v>
      </c>
      <c r="E2152" s="1">
        <f ca="1">IF(AND($A2152=0,$B2152=1),
    VLOOKUP(1,ChapterTable!$1:$1048576,MATCH("최종"&amp;SUBSTITUTE(SUBSTITUTE(E$1,"standard",""),"|Float",""),ChapterTable!$1:$1,0),0)*ChapterTable!$Q$17,
  IF(AND($A2152=0,$B2152=0),
    E2153,
  IF($B2152=0,
    VLOOKUP($A2152,ChapterTable!$1:$1048576,MATCH("최종"&amp;SUBSTITUTE(SUBSTITUTE(E$1,"standard",""),"|Float",""),ChapterTable!$1:$1,0),0),
  IF($B2152=1,
    IF($L2152=FALSE,
      VLOOKUP($A2152,ChapterTable!$1:$1048576,MATCH("최종"&amp;SUBSTITUTE(SUBSTITUTE(E$1,"standard",""),"|Float",""),ChapterTable!$1:$1,0),0),
      VLOOKUP($A2152-ChapterTable!$Q$11,ChapterTable!$1:$1048576,MATCH("최종"&amp;SUBSTITUTE(SUBSTITUTE(E$1,"standard",""),"|Float",""),ChapterTable!$1:$1,0),0)*ChapterTable!$Q$14
    ),
  OFFSET(E2152,-$B2152+IF($L2152,1,0),0)*
    (VLOOKUP(SUBSTITUTE(SUBSTITUTE(E$1,"standard",""),"|Float","")&amp;"인게임누적곱배수",ChapterTable!$S:$T,2,0)^C2152
    +VLOOKUP(SUBSTITUTE(SUBSTITUTE(E$1,"standard",""),"|Float","")&amp;"인게임누적합배수",ChapterTable!$S:$T,2,0)*C2152)
  )
  )
  )
)</f>
        <v>457887.85173196794</v>
      </c>
      <c r="F2152" s="1">
        <f ca="1">IF(AND($A2152=0,$B2152=1),
    VLOOKUP(1,ChapterTable!$1:$1048576,MATCH("최종"&amp;SUBSTITUTE(SUBSTITUTE(F$1,"standard",""),"|Float",""),ChapterTable!$1:$1,0),0)*ChapterTable!$Q$17,
  IF(AND($A2152=0,$B2152=0),
    F2153,
  IF($B2152=0,
    VLOOKUP($A2152,ChapterTable!$1:$1048576,MATCH("최종"&amp;SUBSTITUTE(SUBSTITUTE(F$1,"standard",""),"|Float",""),ChapterTable!$1:$1,0),0),
  IF($B2152=1,
    IF($L2152=FALSE,
      VLOOKUP($A2152,ChapterTable!$1:$1048576,MATCH("최종"&amp;SUBSTITUTE(SUBSTITUTE(F$1,"standard",""),"|Float",""),ChapterTable!$1:$1,0),0),
      VLOOKUP($A2152-ChapterTable!$Q$11,ChapterTable!$1:$1048576,MATCH("최종"&amp;SUBSTITUTE(SUBSTITUTE(F$1,"standard",""),"|Float",""),ChapterTable!$1:$1,0),0)*ChapterTable!$Q$14
    ),
  OFFSET(F2152,-$B2152+IF($L2152,1,0),0)*
    (VLOOKUP(SUBSTITUTE(SUBSTITUTE(F$1,"standard",""),"|Float","")&amp;"인게임누적곱배수",ChapterTable!$S:$T,2,0)^D2152
    +VLOOKUP(SUBSTITUTE(SUBSTITUTE(F$1,"standard",""),"|Float","")&amp;"인게임누적합배수",ChapterTable!$S:$T,2,0)*D2152)
  )
  )
  )
)</f>
        <v>226117.45764541626</v>
      </c>
      <c r="G2152" t="s">
        <v>76</v>
      </c>
      <c r="J2152" t="str">
        <f>IF(ISBLANK(I2152),"",
IFERROR(VLOOKUP(I2152,[1]StringTable!$1:$1048576,MATCH([1]StringTable!$B$1,[1]StringTable!$1:$1,0),0),
IFERROR(VLOOKUP(I2152,[1]InApkStringTable!$1:$1048576,MATCH([1]InApkStringTable!$B$1,[1]InApkStringTable!$1:$1,0),0),
"스트링없음")))</f>
        <v/>
      </c>
      <c r="L2152" t="b">
        <v>1</v>
      </c>
      <c r="N2152" t="str">
        <f>IF(ISBLANK(M2152),"",IF(ISERROR(VLOOKUP(M2152,MapTable!$A:$A,1,0)),"맵없음",""))</f>
        <v/>
      </c>
      <c r="O2152">
        <f t="shared" si="133"/>
        <v>2</v>
      </c>
      <c r="Q2152">
        <f t="shared" si="134"/>
        <v>2</v>
      </c>
      <c r="R2152" t="b">
        <f t="shared" ca="1" si="135"/>
        <v>0</v>
      </c>
      <c r="T2152" t="b">
        <f t="shared" ca="1" si="136"/>
        <v>0</v>
      </c>
      <c r="X2152" t="str">
        <f>IF(ISBLANK(W2152),"",
IF(ISERROR(FIND(",",W2152)),
  IF(ISERROR(VLOOKUP(W2152,MapTable!$A:$A,1,0)),"맵없음",
  ""),
IF(ISERROR(FIND(",",W2152,FIND(",",W2152)+1)),
  IF(OR(ISERROR(VLOOKUP(LEFT(W2152,FIND(",",W2152)-1),MapTable!$A:$A,1,0)),ISERROR(VLOOKUP(TRIM(MID(W2152,FIND(",",W2152)+1,999)),MapTable!$A:$A,1,0))),"맵없음",
  ""),
IF(ISERROR(FIND(",",W2152,FIND(",",W2152,FIND(",",W2152)+1)+1)),
  IF(OR(ISERROR(VLOOKUP(LEFT(W2152,FIND(",",W2152)-1),MapTable!$A:$A,1,0)),ISERROR(VLOOKUP(TRIM(MID(W2152,FIND(",",W2152)+1,FIND(",",W2152,FIND(",",W2152)+1)-FIND(",",W2152)-1)),MapTable!$A:$A,1,0)),ISERROR(VLOOKUP(TRIM(MID(W2152,FIND(",",W2152,FIND(",",W2152)+1)+1,999)),MapTable!$A:$A,1,0))),"맵없음",
  ""),
IF(ISERROR(FIND(",",W2152,FIND(",",W2152,FIND(",",W2152,FIND(",",W2152)+1)+1)+1)),
  IF(OR(ISERROR(VLOOKUP(LEFT(W2152,FIND(",",W2152)-1),MapTable!$A:$A,1,0)),ISERROR(VLOOKUP(TRIM(MID(W2152,FIND(",",W2152)+1,FIND(",",W2152,FIND(",",W2152)+1)-FIND(",",W2152)-1)),MapTable!$A:$A,1,0)),ISERROR(VLOOKUP(TRIM(MID(W2152,FIND(",",W2152,FIND(",",W2152)+1)+1,FIND(",",W2152,FIND(",",W2152,FIND(",",W2152)+1)+1)-FIND(",",W2152,FIND(",",W2152)+1)-1)),MapTable!$A:$A,1,0)),ISERROR(VLOOKUP(TRIM(MID(W2152,FIND(",",W2152,FIND(",",W2152,FIND(",",W2152)+1)+1)+1,999)),MapTable!$A:$A,1,0))),"맵없음",
  ""),
)))))</f>
        <v/>
      </c>
      <c r="AC2152" t="str">
        <f>IF(ISBLANK(AB2152),"",IF(ISERROR(VLOOKUP(AB2152,[3]DropTable!$A:$A,1,0)),"드랍없음",""))</f>
        <v/>
      </c>
      <c r="AE2152" t="str">
        <f>IF(ISBLANK(AD2152),"",IF(ISERROR(VLOOKUP(AD2152,[3]DropTable!$A:$A,1,0)),"드랍없음",""))</f>
        <v/>
      </c>
      <c r="AG2152">
        <v>9.8000000000000007</v>
      </c>
      <c r="AH2152">
        <v>1</v>
      </c>
    </row>
    <row r="2153" spans="1:34" x14ac:dyDescent="0.3">
      <c r="A2153">
        <v>21</v>
      </c>
      <c r="B2153">
        <v>12</v>
      </c>
      <c r="C2153">
        <f>IF(OR($L2153=TRUE,$A2153=0,MOD($A2153,ChapterTable!$S$20)&lt;&gt;0),
MAX(0,INT(($B2153+ChapterTable!$Q$26+VLOOKUP(SUBSTITUTE(C$1,"성장단계","")&amp;"단계오프셋",ChapterTable!$S:$T,2,0))/ChapterTable!$Q$23)),
MAX(0,INT(($B2153+ChapterTable!$S$26+VLOOKUP(SUBSTITUTE(C$1,"성장단계","")&amp;"보스단계오프셋",ChapterTable!$S:$T,2,0))/ChapterTable!$S$23)))</f>
        <v>1</v>
      </c>
      <c r="D2153">
        <f>IF(OR($L2153=TRUE,$A2153=0,MOD($A2153,ChapterTable!$S$20)&lt;&gt;0),
MAX(0,INT(($B2153+ChapterTable!$Q$26+VLOOKUP(SUBSTITUTE(D$1,"성장단계","")&amp;"단계오프셋",ChapterTable!$S:$T,2,0))/ChapterTable!$Q$23)),
MAX(0,INT(($B2153+ChapterTable!$S$26+VLOOKUP(SUBSTITUTE(D$1,"성장단계","")&amp;"보스단계오프셋",ChapterTable!$S:$T,2,0))/ChapterTable!$S$23)))</f>
        <v>1</v>
      </c>
      <c r="E2153" s="1">
        <f ca="1">IF(AND($A2153=0,$B2153=1),
    VLOOKUP(1,ChapterTable!$1:$1048576,MATCH("최종"&amp;SUBSTITUTE(SUBSTITUTE(E$1,"standard",""),"|Float",""),ChapterTable!$1:$1,0),0)*ChapterTable!$Q$17,
  IF(AND($A2153=0,$B2153=0),
    E2154,
  IF($B2153=0,
    VLOOKUP($A2153,ChapterTable!$1:$1048576,MATCH("최종"&amp;SUBSTITUTE(SUBSTITUTE(E$1,"standard",""),"|Float",""),ChapterTable!$1:$1,0),0),
  IF($B2153=1,
    IF($L2153=FALSE,
      VLOOKUP($A2153,ChapterTable!$1:$1048576,MATCH("최종"&amp;SUBSTITUTE(SUBSTITUTE(E$1,"standard",""),"|Float",""),ChapterTable!$1:$1,0),0),
      VLOOKUP($A2153-ChapterTable!$Q$11,ChapterTable!$1:$1048576,MATCH("최종"&amp;SUBSTITUTE(SUBSTITUTE(E$1,"standard",""),"|Float",""),ChapterTable!$1:$1,0),0)*ChapterTable!$Q$14
    ),
  OFFSET(E2153,-$B2153+IF($L2153,1,0),0)*
    (VLOOKUP(SUBSTITUTE(SUBSTITUTE(E$1,"standard",""),"|Float","")&amp;"인게임누적곱배수",ChapterTable!$S:$T,2,0)^C2153
    +VLOOKUP(SUBSTITUTE(SUBSTITUTE(E$1,"standard",""),"|Float","")&amp;"인게임누적합배수",ChapterTable!$S:$T,2,0)*C2153)
  )
  )
  )
)</f>
        <v>457887.85173196794</v>
      </c>
      <c r="F2153" s="1">
        <f ca="1">IF(AND($A2153=0,$B2153=1),
    VLOOKUP(1,ChapterTable!$1:$1048576,MATCH("최종"&amp;SUBSTITUTE(SUBSTITUTE(F$1,"standard",""),"|Float",""),ChapterTable!$1:$1,0),0)*ChapterTable!$Q$17,
  IF(AND($A2153=0,$B2153=0),
    F2154,
  IF($B2153=0,
    VLOOKUP($A2153,ChapterTable!$1:$1048576,MATCH("최종"&amp;SUBSTITUTE(SUBSTITUTE(F$1,"standard",""),"|Float",""),ChapterTable!$1:$1,0),0),
  IF($B2153=1,
    IF($L2153=FALSE,
      VLOOKUP($A2153,ChapterTable!$1:$1048576,MATCH("최종"&amp;SUBSTITUTE(SUBSTITUTE(F$1,"standard",""),"|Float",""),ChapterTable!$1:$1,0),0),
      VLOOKUP($A2153-ChapterTable!$Q$11,ChapterTable!$1:$1048576,MATCH("최종"&amp;SUBSTITUTE(SUBSTITUTE(F$1,"standard",""),"|Float",""),ChapterTable!$1:$1,0),0)*ChapterTable!$Q$14
    ),
  OFFSET(F2153,-$B2153+IF($L2153,1,0),0)*
    (VLOOKUP(SUBSTITUTE(SUBSTITUTE(F$1,"standard",""),"|Float","")&amp;"인게임누적곱배수",ChapterTable!$S:$T,2,0)^D2153
    +VLOOKUP(SUBSTITUTE(SUBSTITUTE(F$1,"standard",""),"|Float","")&amp;"인게임누적합배수",ChapterTable!$S:$T,2,0)*D2153)
  )
  )
  )
)</f>
        <v>226117.45764541626</v>
      </c>
      <c r="G2153" t="s">
        <v>76</v>
      </c>
      <c r="J2153" t="str">
        <f>IF(ISBLANK(I2153),"",
IFERROR(VLOOKUP(I2153,[1]StringTable!$1:$1048576,MATCH([1]StringTable!$B$1,[1]StringTable!$1:$1,0),0),
IFERROR(VLOOKUP(I2153,[1]InApkStringTable!$1:$1048576,MATCH([1]InApkStringTable!$B$1,[1]InApkStringTable!$1:$1,0),0),
"스트링없음")))</f>
        <v/>
      </c>
      <c r="L2153" t="b">
        <v>1</v>
      </c>
      <c r="N2153" t="str">
        <f>IF(ISBLANK(M2153),"",IF(ISERROR(VLOOKUP(M2153,MapTable!$A:$A,1,0)),"맵없음",""))</f>
        <v/>
      </c>
      <c r="O2153">
        <f t="shared" si="133"/>
        <v>2</v>
      </c>
      <c r="Q2153">
        <f t="shared" si="134"/>
        <v>2</v>
      </c>
      <c r="R2153" t="b">
        <f t="shared" ca="1" si="135"/>
        <v>0</v>
      </c>
      <c r="T2153" t="b">
        <f t="shared" ca="1" si="136"/>
        <v>0</v>
      </c>
      <c r="X2153" t="str">
        <f>IF(ISBLANK(W2153),"",
IF(ISERROR(FIND(",",W2153)),
  IF(ISERROR(VLOOKUP(W2153,MapTable!$A:$A,1,0)),"맵없음",
  ""),
IF(ISERROR(FIND(",",W2153,FIND(",",W2153)+1)),
  IF(OR(ISERROR(VLOOKUP(LEFT(W2153,FIND(",",W2153)-1),MapTable!$A:$A,1,0)),ISERROR(VLOOKUP(TRIM(MID(W2153,FIND(",",W2153)+1,999)),MapTable!$A:$A,1,0))),"맵없음",
  ""),
IF(ISERROR(FIND(",",W2153,FIND(",",W2153,FIND(",",W2153)+1)+1)),
  IF(OR(ISERROR(VLOOKUP(LEFT(W2153,FIND(",",W2153)-1),MapTable!$A:$A,1,0)),ISERROR(VLOOKUP(TRIM(MID(W2153,FIND(",",W2153)+1,FIND(",",W2153,FIND(",",W2153)+1)-FIND(",",W2153)-1)),MapTable!$A:$A,1,0)),ISERROR(VLOOKUP(TRIM(MID(W2153,FIND(",",W2153,FIND(",",W2153)+1)+1,999)),MapTable!$A:$A,1,0))),"맵없음",
  ""),
IF(ISERROR(FIND(",",W2153,FIND(",",W2153,FIND(",",W2153,FIND(",",W2153)+1)+1)+1)),
  IF(OR(ISERROR(VLOOKUP(LEFT(W2153,FIND(",",W2153)-1),MapTable!$A:$A,1,0)),ISERROR(VLOOKUP(TRIM(MID(W2153,FIND(",",W2153)+1,FIND(",",W2153,FIND(",",W2153)+1)-FIND(",",W2153)-1)),MapTable!$A:$A,1,0)),ISERROR(VLOOKUP(TRIM(MID(W2153,FIND(",",W2153,FIND(",",W2153)+1)+1,FIND(",",W2153,FIND(",",W2153,FIND(",",W2153)+1)+1)-FIND(",",W2153,FIND(",",W2153)+1)-1)),MapTable!$A:$A,1,0)),ISERROR(VLOOKUP(TRIM(MID(W2153,FIND(",",W2153,FIND(",",W2153,FIND(",",W2153)+1)+1)+1,999)),MapTable!$A:$A,1,0))),"맵없음",
  ""),
)))))</f>
        <v/>
      </c>
      <c r="AC2153" t="str">
        <f>IF(ISBLANK(AB2153),"",IF(ISERROR(VLOOKUP(AB2153,[3]DropTable!$A:$A,1,0)),"드랍없음",""))</f>
        <v/>
      </c>
      <c r="AE2153" t="str">
        <f>IF(ISBLANK(AD2153),"",IF(ISERROR(VLOOKUP(AD2153,[3]DropTable!$A:$A,1,0)),"드랍없음",""))</f>
        <v/>
      </c>
      <c r="AG2153">
        <v>9.8000000000000007</v>
      </c>
      <c r="AH2153">
        <v>1</v>
      </c>
    </row>
    <row r="2154" spans="1:34" x14ac:dyDescent="0.3">
      <c r="A2154">
        <v>21</v>
      </c>
      <c r="B2154">
        <v>13</v>
      </c>
      <c r="C2154">
        <f>IF(OR($L2154=TRUE,$A2154=0,MOD($A2154,ChapterTable!$S$20)&lt;&gt;0),
MAX(0,INT(($B2154+ChapterTable!$Q$26+VLOOKUP(SUBSTITUTE(C$1,"성장단계","")&amp;"단계오프셋",ChapterTable!$S:$T,2,0))/ChapterTable!$Q$23)),
MAX(0,INT(($B2154+ChapterTable!$S$26+VLOOKUP(SUBSTITUTE(C$1,"성장단계","")&amp;"보스단계오프셋",ChapterTable!$S:$T,2,0))/ChapterTable!$S$23)))</f>
        <v>1</v>
      </c>
      <c r="D2154">
        <f>IF(OR($L2154=TRUE,$A2154=0,MOD($A2154,ChapterTable!$S$20)&lt;&gt;0),
MAX(0,INT(($B2154+ChapterTable!$Q$26+VLOOKUP(SUBSTITUTE(D$1,"성장단계","")&amp;"단계오프셋",ChapterTable!$S:$T,2,0))/ChapterTable!$Q$23)),
MAX(0,INT(($B2154+ChapterTable!$S$26+VLOOKUP(SUBSTITUTE(D$1,"성장단계","")&amp;"보스단계오프셋",ChapterTable!$S:$T,2,0))/ChapterTable!$S$23)))</f>
        <v>1</v>
      </c>
      <c r="E2154" s="1">
        <f ca="1">IF(AND($A2154=0,$B2154=1),
    VLOOKUP(1,ChapterTable!$1:$1048576,MATCH("최종"&amp;SUBSTITUTE(SUBSTITUTE(E$1,"standard",""),"|Float",""),ChapterTable!$1:$1,0),0)*ChapterTable!$Q$17,
  IF(AND($A2154=0,$B2154=0),
    E2155,
  IF($B2154=0,
    VLOOKUP($A2154,ChapterTable!$1:$1048576,MATCH("최종"&amp;SUBSTITUTE(SUBSTITUTE(E$1,"standard",""),"|Float",""),ChapterTable!$1:$1,0),0),
  IF($B2154=1,
    IF($L2154=FALSE,
      VLOOKUP($A2154,ChapterTable!$1:$1048576,MATCH("최종"&amp;SUBSTITUTE(SUBSTITUTE(E$1,"standard",""),"|Float",""),ChapterTable!$1:$1,0),0),
      VLOOKUP($A2154-ChapterTable!$Q$11,ChapterTable!$1:$1048576,MATCH("최종"&amp;SUBSTITUTE(SUBSTITUTE(E$1,"standard",""),"|Float",""),ChapterTable!$1:$1,0),0)*ChapterTable!$Q$14
    ),
  OFFSET(E2154,-$B2154+IF($L2154,1,0),0)*
    (VLOOKUP(SUBSTITUTE(SUBSTITUTE(E$1,"standard",""),"|Float","")&amp;"인게임누적곱배수",ChapterTable!$S:$T,2,0)^C2154
    +VLOOKUP(SUBSTITUTE(SUBSTITUTE(E$1,"standard",""),"|Float","")&amp;"인게임누적합배수",ChapterTable!$S:$T,2,0)*C2154)
  )
  )
  )
)</f>
        <v>457887.85173196794</v>
      </c>
      <c r="F2154" s="1">
        <f ca="1">IF(AND($A2154=0,$B2154=1),
    VLOOKUP(1,ChapterTable!$1:$1048576,MATCH("최종"&amp;SUBSTITUTE(SUBSTITUTE(F$1,"standard",""),"|Float",""),ChapterTable!$1:$1,0),0)*ChapterTable!$Q$17,
  IF(AND($A2154=0,$B2154=0),
    F2155,
  IF($B2154=0,
    VLOOKUP($A2154,ChapterTable!$1:$1048576,MATCH("최종"&amp;SUBSTITUTE(SUBSTITUTE(F$1,"standard",""),"|Float",""),ChapterTable!$1:$1,0),0),
  IF($B2154=1,
    IF($L2154=FALSE,
      VLOOKUP($A2154,ChapterTable!$1:$1048576,MATCH("최종"&amp;SUBSTITUTE(SUBSTITUTE(F$1,"standard",""),"|Float",""),ChapterTable!$1:$1,0),0),
      VLOOKUP($A2154-ChapterTable!$Q$11,ChapterTable!$1:$1048576,MATCH("최종"&amp;SUBSTITUTE(SUBSTITUTE(F$1,"standard",""),"|Float",""),ChapterTable!$1:$1,0),0)*ChapterTable!$Q$14
    ),
  OFFSET(F2154,-$B2154+IF($L2154,1,0),0)*
    (VLOOKUP(SUBSTITUTE(SUBSTITUTE(F$1,"standard",""),"|Float","")&amp;"인게임누적곱배수",ChapterTable!$S:$T,2,0)^D2154
    +VLOOKUP(SUBSTITUTE(SUBSTITUTE(F$1,"standard",""),"|Float","")&amp;"인게임누적합배수",ChapterTable!$S:$T,2,0)*D2154)
  )
  )
  )
)</f>
        <v>226117.45764541626</v>
      </c>
      <c r="G2154" t="s">
        <v>76</v>
      </c>
      <c r="J2154" t="str">
        <f>IF(ISBLANK(I2154),"",
IFERROR(VLOOKUP(I2154,[1]StringTable!$1:$1048576,MATCH([1]StringTable!$B$1,[1]StringTable!$1:$1,0),0),
IFERROR(VLOOKUP(I2154,[1]InApkStringTable!$1:$1048576,MATCH([1]InApkStringTable!$B$1,[1]InApkStringTable!$1:$1,0),0),
"스트링없음")))</f>
        <v/>
      </c>
      <c r="L2154" t="b">
        <v>1</v>
      </c>
      <c r="N2154" t="str">
        <f>IF(ISBLANK(M2154),"",IF(ISERROR(VLOOKUP(M2154,MapTable!$A:$A,1,0)),"맵없음",""))</f>
        <v/>
      </c>
      <c r="O2154">
        <f t="shared" si="133"/>
        <v>2</v>
      </c>
      <c r="Q2154">
        <f t="shared" si="134"/>
        <v>2</v>
      </c>
      <c r="R2154" t="b">
        <f t="shared" ca="1" si="135"/>
        <v>0</v>
      </c>
      <c r="T2154" t="b">
        <f t="shared" ca="1" si="136"/>
        <v>0</v>
      </c>
      <c r="X2154" t="str">
        <f>IF(ISBLANK(W2154),"",
IF(ISERROR(FIND(",",W2154)),
  IF(ISERROR(VLOOKUP(W2154,MapTable!$A:$A,1,0)),"맵없음",
  ""),
IF(ISERROR(FIND(",",W2154,FIND(",",W2154)+1)),
  IF(OR(ISERROR(VLOOKUP(LEFT(W2154,FIND(",",W2154)-1),MapTable!$A:$A,1,0)),ISERROR(VLOOKUP(TRIM(MID(W2154,FIND(",",W2154)+1,999)),MapTable!$A:$A,1,0))),"맵없음",
  ""),
IF(ISERROR(FIND(",",W2154,FIND(",",W2154,FIND(",",W2154)+1)+1)),
  IF(OR(ISERROR(VLOOKUP(LEFT(W2154,FIND(",",W2154)-1),MapTable!$A:$A,1,0)),ISERROR(VLOOKUP(TRIM(MID(W2154,FIND(",",W2154)+1,FIND(",",W2154,FIND(",",W2154)+1)-FIND(",",W2154)-1)),MapTable!$A:$A,1,0)),ISERROR(VLOOKUP(TRIM(MID(W2154,FIND(",",W2154,FIND(",",W2154)+1)+1,999)),MapTable!$A:$A,1,0))),"맵없음",
  ""),
IF(ISERROR(FIND(",",W2154,FIND(",",W2154,FIND(",",W2154,FIND(",",W2154)+1)+1)+1)),
  IF(OR(ISERROR(VLOOKUP(LEFT(W2154,FIND(",",W2154)-1),MapTable!$A:$A,1,0)),ISERROR(VLOOKUP(TRIM(MID(W2154,FIND(",",W2154)+1,FIND(",",W2154,FIND(",",W2154)+1)-FIND(",",W2154)-1)),MapTable!$A:$A,1,0)),ISERROR(VLOOKUP(TRIM(MID(W2154,FIND(",",W2154,FIND(",",W2154)+1)+1,FIND(",",W2154,FIND(",",W2154,FIND(",",W2154)+1)+1)-FIND(",",W2154,FIND(",",W2154)+1)-1)),MapTable!$A:$A,1,0)),ISERROR(VLOOKUP(TRIM(MID(W2154,FIND(",",W2154,FIND(",",W2154,FIND(",",W2154)+1)+1)+1,999)),MapTable!$A:$A,1,0))),"맵없음",
  ""),
)))))</f>
        <v/>
      </c>
      <c r="AC2154" t="str">
        <f>IF(ISBLANK(AB2154),"",IF(ISERROR(VLOOKUP(AB2154,[3]DropTable!$A:$A,1,0)),"드랍없음",""))</f>
        <v/>
      </c>
      <c r="AE2154" t="str">
        <f>IF(ISBLANK(AD2154),"",IF(ISERROR(VLOOKUP(AD2154,[3]DropTable!$A:$A,1,0)),"드랍없음",""))</f>
        <v/>
      </c>
      <c r="AG2154">
        <v>9.8000000000000007</v>
      </c>
      <c r="AH2154">
        <v>1</v>
      </c>
    </row>
    <row r="2155" spans="1:34" x14ac:dyDescent="0.3">
      <c r="A2155">
        <v>21</v>
      </c>
      <c r="B2155">
        <v>14</v>
      </c>
      <c r="C2155">
        <f>IF(OR($L2155=TRUE,$A2155=0,MOD($A2155,ChapterTable!$S$20)&lt;&gt;0),
MAX(0,INT(($B2155+ChapterTable!$Q$26+VLOOKUP(SUBSTITUTE(C$1,"성장단계","")&amp;"단계오프셋",ChapterTable!$S:$T,2,0))/ChapterTable!$Q$23)),
MAX(0,INT(($B2155+ChapterTable!$S$26+VLOOKUP(SUBSTITUTE(C$1,"성장단계","")&amp;"보스단계오프셋",ChapterTable!$S:$T,2,0))/ChapterTable!$S$23)))</f>
        <v>1</v>
      </c>
      <c r="D2155">
        <f>IF(OR($L2155=TRUE,$A2155=0,MOD($A2155,ChapterTable!$S$20)&lt;&gt;0),
MAX(0,INT(($B2155+ChapterTable!$Q$26+VLOOKUP(SUBSTITUTE(D$1,"성장단계","")&amp;"단계오프셋",ChapterTable!$S:$T,2,0))/ChapterTable!$Q$23)),
MAX(0,INT(($B2155+ChapterTable!$S$26+VLOOKUP(SUBSTITUTE(D$1,"성장단계","")&amp;"보스단계오프셋",ChapterTable!$S:$T,2,0))/ChapterTable!$S$23)))</f>
        <v>1</v>
      </c>
      <c r="E2155" s="1">
        <f ca="1">IF(AND($A2155=0,$B2155=1),
    VLOOKUP(1,ChapterTable!$1:$1048576,MATCH("최종"&amp;SUBSTITUTE(SUBSTITUTE(E$1,"standard",""),"|Float",""),ChapterTable!$1:$1,0),0)*ChapterTable!$Q$17,
  IF(AND($A2155=0,$B2155=0),
    E2156,
  IF($B2155=0,
    VLOOKUP($A2155,ChapterTable!$1:$1048576,MATCH("최종"&amp;SUBSTITUTE(SUBSTITUTE(E$1,"standard",""),"|Float",""),ChapterTable!$1:$1,0),0),
  IF($B2155=1,
    IF($L2155=FALSE,
      VLOOKUP($A2155,ChapterTable!$1:$1048576,MATCH("최종"&amp;SUBSTITUTE(SUBSTITUTE(E$1,"standard",""),"|Float",""),ChapterTable!$1:$1,0),0),
      VLOOKUP($A2155-ChapterTable!$Q$11,ChapterTable!$1:$1048576,MATCH("최종"&amp;SUBSTITUTE(SUBSTITUTE(E$1,"standard",""),"|Float",""),ChapterTable!$1:$1,0),0)*ChapterTable!$Q$14
    ),
  OFFSET(E2155,-$B2155+IF($L2155,1,0),0)*
    (VLOOKUP(SUBSTITUTE(SUBSTITUTE(E$1,"standard",""),"|Float","")&amp;"인게임누적곱배수",ChapterTable!$S:$T,2,0)^C2155
    +VLOOKUP(SUBSTITUTE(SUBSTITUTE(E$1,"standard",""),"|Float","")&amp;"인게임누적합배수",ChapterTable!$S:$T,2,0)*C2155)
  )
  )
  )
)</f>
        <v>457887.85173196794</v>
      </c>
      <c r="F2155" s="1">
        <f ca="1">IF(AND($A2155=0,$B2155=1),
    VLOOKUP(1,ChapterTable!$1:$1048576,MATCH("최종"&amp;SUBSTITUTE(SUBSTITUTE(F$1,"standard",""),"|Float",""),ChapterTable!$1:$1,0),0)*ChapterTable!$Q$17,
  IF(AND($A2155=0,$B2155=0),
    F2156,
  IF($B2155=0,
    VLOOKUP($A2155,ChapterTable!$1:$1048576,MATCH("최종"&amp;SUBSTITUTE(SUBSTITUTE(F$1,"standard",""),"|Float",""),ChapterTable!$1:$1,0),0),
  IF($B2155=1,
    IF($L2155=FALSE,
      VLOOKUP($A2155,ChapterTable!$1:$1048576,MATCH("최종"&amp;SUBSTITUTE(SUBSTITUTE(F$1,"standard",""),"|Float",""),ChapterTable!$1:$1,0),0),
      VLOOKUP($A2155-ChapterTable!$Q$11,ChapterTable!$1:$1048576,MATCH("최종"&amp;SUBSTITUTE(SUBSTITUTE(F$1,"standard",""),"|Float",""),ChapterTable!$1:$1,0),0)*ChapterTable!$Q$14
    ),
  OFFSET(F2155,-$B2155+IF($L2155,1,0),0)*
    (VLOOKUP(SUBSTITUTE(SUBSTITUTE(F$1,"standard",""),"|Float","")&amp;"인게임누적곱배수",ChapterTable!$S:$T,2,0)^D2155
    +VLOOKUP(SUBSTITUTE(SUBSTITUTE(F$1,"standard",""),"|Float","")&amp;"인게임누적합배수",ChapterTable!$S:$T,2,0)*D2155)
  )
  )
  )
)</f>
        <v>226117.45764541626</v>
      </c>
      <c r="G2155" t="s">
        <v>76</v>
      </c>
      <c r="J2155" t="str">
        <f>IF(ISBLANK(I2155),"",
IFERROR(VLOOKUP(I2155,[1]StringTable!$1:$1048576,MATCH([1]StringTable!$B$1,[1]StringTable!$1:$1,0),0),
IFERROR(VLOOKUP(I2155,[1]InApkStringTable!$1:$1048576,MATCH([1]InApkStringTable!$B$1,[1]InApkStringTable!$1:$1,0),0),
"스트링없음")))</f>
        <v/>
      </c>
      <c r="L2155" t="b">
        <v>1</v>
      </c>
      <c r="N2155" t="str">
        <f>IF(ISBLANK(M2155),"",IF(ISERROR(VLOOKUP(M2155,MapTable!$A:$A,1,0)),"맵없음",""))</f>
        <v/>
      </c>
      <c r="O2155">
        <f t="shared" si="133"/>
        <v>2</v>
      </c>
      <c r="Q2155">
        <f t="shared" si="134"/>
        <v>2</v>
      </c>
      <c r="R2155" t="b">
        <f t="shared" ca="1" si="135"/>
        <v>0</v>
      </c>
      <c r="T2155" t="b">
        <f t="shared" ca="1" si="136"/>
        <v>0</v>
      </c>
      <c r="X2155" t="str">
        <f>IF(ISBLANK(W2155),"",
IF(ISERROR(FIND(",",W2155)),
  IF(ISERROR(VLOOKUP(W2155,MapTable!$A:$A,1,0)),"맵없음",
  ""),
IF(ISERROR(FIND(",",W2155,FIND(",",W2155)+1)),
  IF(OR(ISERROR(VLOOKUP(LEFT(W2155,FIND(",",W2155)-1),MapTable!$A:$A,1,0)),ISERROR(VLOOKUP(TRIM(MID(W2155,FIND(",",W2155)+1,999)),MapTable!$A:$A,1,0))),"맵없음",
  ""),
IF(ISERROR(FIND(",",W2155,FIND(",",W2155,FIND(",",W2155)+1)+1)),
  IF(OR(ISERROR(VLOOKUP(LEFT(W2155,FIND(",",W2155)-1),MapTable!$A:$A,1,0)),ISERROR(VLOOKUP(TRIM(MID(W2155,FIND(",",W2155)+1,FIND(",",W2155,FIND(",",W2155)+1)-FIND(",",W2155)-1)),MapTable!$A:$A,1,0)),ISERROR(VLOOKUP(TRIM(MID(W2155,FIND(",",W2155,FIND(",",W2155)+1)+1,999)),MapTable!$A:$A,1,0))),"맵없음",
  ""),
IF(ISERROR(FIND(",",W2155,FIND(",",W2155,FIND(",",W2155,FIND(",",W2155)+1)+1)+1)),
  IF(OR(ISERROR(VLOOKUP(LEFT(W2155,FIND(",",W2155)-1),MapTable!$A:$A,1,0)),ISERROR(VLOOKUP(TRIM(MID(W2155,FIND(",",W2155)+1,FIND(",",W2155,FIND(",",W2155)+1)-FIND(",",W2155)-1)),MapTable!$A:$A,1,0)),ISERROR(VLOOKUP(TRIM(MID(W2155,FIND(",",W2155,FIND(",",W2155)+1)+1,FIND(",",W2155,FIND(",",W2155,FIND(",",W2155)+1)+1)-FIND(",",W2155,FIND(",",W2155)+1)-1)),MapTable!$A:$A,1,0)),ISERROR(VLOOKUP(TRIM(MID(W2155,FIND(",",W2155,FIND(",",W2155,FIND(",",W2155)+1)+1)+1,999)),MapTable!$A:$A,1,0))),"맵없음",
  ""),
)))))</f>
        <v/>
      </c>
      <c r="AC2155" t="str">
        <f>IF(ISBLANK(AB2155),"",IF(ISERROR(VLOOKUP(AB2155,[3]DropTable!$A:$A,1,0)),"드랍없음",""))</f>
        <v/>
      </c>
      <c r="AE2155" t="str">
        <f>IF(ISBLANK(AD2155),"",IF(ISERROR(VLOOKUP(AD2155,[3]DropTable!$A:$A,1,0)),"드랍없음",""))</f>
        <v/>
      </c>
      <c r="AG2155">
        <v>9.8000000000000007</v>
      </c>
      <c r="AH2155">
        <v>1</v>
      </c>
    </row>
    <row r="2156" spans="1:34" x14ac:dyDescent="0.3">
      <c r="A2156">
        <v>21</v>
      </c>
      <c r="B2156">
        <v>15</v>
      </c>
      <c r="C2156">
        <f>IF(OR($L2156=TRUE,$A2156=0,MOD($A2156,ChapterTable!$S$20)&lt;&gt;0),
MAX(0,INT(($B2156+ChapterTable!$Q$26+VLOOKUP(SUBSTITUTE(C$1,"성장단계","")&amp;"단계오프셋",ChapterTable!$S:$T,2,0))/ChapterTable!$Q$23)),
MAX(0,INT(($B2156+ChapterTable!$S$26+VLOOKUP(SUBSTITUTE(C$1,"성장단계","")&amp;"보스단계오프셋",ChapterTable!$S:$T,2,0))/ChapterTable!$S$23)))</f>
        <v>1</v>
      </c>
      <c r="D2156">
        <f>IF(OR($L2156=TRUE,$A2156=0,MOD($A2156,ChapterTable!$S$20)&lt;&gt;0),
MAX(0,INT(($B2156+ChapterTable!$Q$26+VLOOKUP(SUBSTITUTE(D$1,"성장단계","")&amp;"단계오프셋",ChapterTable!$S:$T,2,0))/ChapterTable!$Q$23)),
MAX(0,INT(($B2156+ChapterTable!$S$26+VLOOKUP(SUBSTITUTE(D$1,"성장단계","")&amp;"보스단계오프셋",ChapterTable!$S:$T,2,0))/ChapterTable!$S$23)))</f>
        <v>1</v>
      </c>
      <c r="E2156" s="1">
        <f ca="1">IF(AND($A2156=0,$B2156=1),
    VLOOKUP(1,ChapterTable!$1:$1048576,MATCH("최종"&amp;SUBSTITUTE(SUBSTITUTE(E$1,"standard",""),"|Float",""),ChapterTable!$1:$1,0),0)*ChapterTable!$Q$17,
  IF(AND($A2156=0,$B2156=0),
    E2157,
  IF($B2156=0,
    VLOOKUP($A2156,ChapterTable!$1:$1048576,MATCH("최종"&amp;SUBSTITUTE(SUBSTITUTE(E$1,"standard",""),"|Float",""),ChapterTable!$1:$1,0),0),
  IF($B2156=1,
    IF($L2156=FALSE,
      VLOOKUP($A2156,ChapterTable!$1:$1048576,MATCH("최종"&amp;SUBSTITUTE(SUBSTITUTE(E$1,"standard",""),"|Float",""),ChapterTable!$1:$1,0),0),
      VLOOKUP($A2156-ChapterTable!$Q$11,ChapterTable!$1:$1048576,MATCH("최종"&amp;SUBSTITUTE(SUBSTITUTE(E$1,"standard",""),"|Float",""),ChapterTable!$1:$1,0),0)*ChapterTable!$Q$14
    ),
  OFFSET(E2156,-$B2156+IF($L2156,1,0),0)*
    (VLOOKUP(SUBSTITUTE(SUBSTITUTE(E$1,"standard",""),"|Float","")&amp;"인게임누적곱배수",ChapterTable!$S:$T,2,0)^C2156
    +VLOOKUP(SUBSTITUTE(SUBSTITUTE(E$1,"standard",""),"|Float","")&amp;"인게임누적합배수",ChapterTable!$S:$T,2,0)*C2156)
  )
  )
  )
)</f>
        <v>457887.85173196794</v>
      </c>
      <c r="F2156" s="1">
        <f ca="1">IF(AND($A2156=0,$B2156=1),
    VLOOKUP(1,ChapterTable!$1:$1048576,MATCH("최종"&amp;SUBSTITUTE(SUBSTITUTE(F$1,"standard",""),"|Float",""),ChapterTable!$1:$1,0),0)*ChapterTable!$Q$17,
  IF(AND($A2156=0,$B2156=0),
    F2157,
  IF($B2156=0,
    VLOOKUP($A2156,ChapterTable!$1:$1048576,MATCH("최종"&amp;SUBSTITUTE(SUBSTITUTE(F$1,"standard",""),"|Float",""),ChapterTable!$1:$1,0),0),
  IF($B2156=1,
    IF($L2156=FALSE,
      VLOOKUP($A2156,ChapterTable!$1:$1048576,MATCH("최종"&amp;SUBSTITUTE(SUBSTITUTE(F$1,"standard",""),"|Float",""),ChapterTable!$1:$1,0),0),
      VLOOKUP($A2156-ChapterTable!$Q$11,ChapterTable!$1:$1048576,MATCH("최종"&amp;SUBSTITUTE(SUBSTITUTE(F$1,"standard",""),"|Float",""),ChapterTable!$1:$1,0),0)*ChapterTable!$Q$14
    ),
  OFFSET(F2156,-$B2156+IF($L2156,1,0),0)*
    (VLOOKUP(SUBSTITUTE(SUBSTITUTE(F$1,"standard",""),"|Float","")&amp;"인게임누적곱배수",ChapterTable!$S:$T,2,0)^D2156
    +VLOOKUP(SUBSTITUTE(SUBSTITUTE(F$1,"standard",""),"|Float","")&amp;"인게임누적합배수",ChapterTable!$S:$T,2,0)*D2156)
  )
  )
  )
)</f>
        <v>226117.45764541626</v>
      </c>
      <c r="G2156" t="s">
        <v>76</v>
      </c>
      <c r="J2156" t="str">
        <f>IF(ISBLANK(I2156),"",
IFERROR(VLOOKUP(I2156,[1]StringTable!$1:$1048576,MATCH([1]StringTable!$B$1,[1]StringTable!$1:$1,0),0),
IFERROR(VLOOKUP(I2156,[1]InApkStringTable!$1:$1048576,MATCH([1]InApkStringTable!$B$1,[1]InApkStringTable!$1:$1,0),0),
"스트링없음")))</f>
        <v/>
      </c>
      <c r="L2156" t="b">
        <v>1</v>
      </c>
      <c r="N2156" t="str">
        <f>IF(ISBLANK(M2156),"",IF(ISERROR(VLOOKUP(M2156,MapTable!$A:$A,1,0)),"맵없음",""))</f>
        <v/>
      </c>
      <c r="O2156">
        <f t="shared" si="133"/>
        <v>11</v>
      </c>
      <c r="Q2156">
        <f t="shared" si="134"/>
        <v>11</v>
      </c>
      <c r="R2156" t="b">
        <f t="shared" ca="1" si="135"/>
        <v>0</v>
      </c>
      <c r="T2156" t="b">
        <f t="shared" ca="1" si="136"/>
        <v>0</v>
      </c>
      <c r="X2156" t="str">
        <f>IF(ISBLANK(W2156),"",
IF(ISERROR(FIND(",",W2156)),
  IF(ISERROR(VLOOKUP(W2156,MapTable!$A:$A,1,0)),"맵없음",
  ""),
IF(ISERROR(FIND(",",W2156,FIND(",",W2156)+1)),
  IF(OR(ISERROR(VLOOKUP(LEFT(W2156,FIND(",",W2156)-1),MapTable!$A:$A,1,0)),ISERROR(VLOOKUP(TRIM(MID(W2156,FIND(",",W2156)+1,999)),MapTable!$A:$A,1,0))),"맵없음",
  ""),
IF(ISERROR(FIND(",",W2156,FIND(",",W2156,FIND(",",W2156)+1)+1)),
  IF(OR(ISERROR(VLOOKUP(LEFT(W2156,FIND(",",W2156)-1),MapTable!$A:$A,1,0)),ISERROR(VLOOKUP(TRIM(MID(W2156,FIND(",",W2156)+1,FIND(",",W2156,FIND(",",W2156)+1)-FIND(",",W2156)-1)),MapTable!$A:$A,1,0)),ISERROR(VLOOKUP(TRIM(MID(W2156,FIND(",",W2156,FIND(",",W2156)+1)+1,999)),MapTable!$A:$A,1,0))),"맵없음",
  ""),
IF(ISERROR(FIND(",",W2156,FIND(",",W2156,FIND(",",W2156,FIND(",",W2156)+1)+1)+1)),
  IF(OR(ISERROR(VLOOKUP(LEFT(W2156,FIND(",",W2156)-1),MapTable!$A:$A,1,0)),ISERROR(VLOOKUP(TRIM(MID(W2156,FIND(",",W2156)+1,FIND(",",W2156,FIND(",",W2156)+1)-FIND(",",W2156)-1)),MapTable!$A:$A,1,0)),ISERROR(VLOOKUP(TRIM(MID(W2156,FIND(",",W2156,FIND(",",W2156)+1)+1,FIND(",",W2156,FIND(",",W2156,FIND(",",W2156)+1)+1)-FIND(",",W2156,FIND(",",W2156)+1)-1)),MapTable!$A:$A,1,0)),ISERROR(VLOOKUP(TRIM(MID(W2156,FIND(",",W2156,FIND(",",W2156,FIND(",",W2156)+1)+1)+1,999)),MapTable!$A:$A,1,0))),"맵없음",
  ""),
)))))</f>
        <v/>
      </c>
      <c r="AC2156" t="str">
        <f>IF(ISBLANK(AB2156),"",IF(ISERROR(VLOOKUP(AB2156,[3]DropTable!$A:$A,1,0)),"드랍없음",""))</f>
        <v/>
      </c>
      <c r="AE2156" t="str">
        <f>IF(ISBLANK(AD2156),"",IF(ISERROR(VLOOKUP(AD2156,[3]DropTable!$A:$A,1,0)),"드랍없음",""))</f>
        <v/>
      </c>
      <c r="AG2156">
        <v>9.8000000000000007</v>
      </c>
      <c r="AH2156">
        <v>1</v>
      </c>
    </row>
    <row r="2157" spans="1:34" x14ac:dyDescent="0.3">
      <c r="A2157">
        <v>21</v>
      </c>
      <c r="B2157">
        <v>16</v>
      </c>
      <c r="C2157">
        <f>IF(OR($L2157=TRUE,$A2157=0,MOD($A2157,ChapterTable!$S$20)&lt;&gt;0),
MAX(0,INT(($B2157+ChapterTable!$Q$26+VLOOKUP(SUBSTITUTE(C$1,"성장단계","")&amp;"단계오프셋",ChapterTable!$S:$T,2,0))/ChapterTable!$Q$23)),
MAX(0,INT(($B2157+ChapterTable!$S$26+VLOOKUP(SUBSTITUTE(C$1,"성장단계","")&amp;"보스단계오프셋",ChapterTable!$S:$T,2,0))/ChapterTable!$S$23)))</f>
        <v>2</v>
      </c>
      <c r="D2157">
        <f>IF(OR($L2157=TRUE,$A2157=0,MOD($A2157,ChapterTable!$S$20)&lt;&gt;0),
MAX(0,INT(($B2157+ChapterTable!$Q$26+VLOOKUP(SUBSTITUTE(D$1,"성장단계","")&amp;"단계오프셋",ChapterTable!$S:$T,2,0))/ChapterTable!$Q$23)),
MAX(0,INT(($B2157+ChapterTable!$S$26+VLOOKUP(SUBSTITUTE(D$1,"성장단계","")&amp;"보스단계오프셋",ChapterTable!$S:$T,2,0))/ChapterTable!$S$23)))</f>
        <v>1</v>
      </c>
      <c r="E2157" s="1">
        <f ca="1">IF(AND($A2157=0,$B2157=1),
    VLOOKUP(1,ChapterTable!$1:$1048576,MATCH("최종"&amp;SUBSTITUTE(SUBSTITUTE(E$1,"standard",""),"|Float",""),ChapterTable!$1:$1,0),0)*ChapterTable!$Q$17,
  IF(AND($A2157=0,$B2157=0),
    E2158,
  IF($B2157=0,
    VLOOKUP($A2157,ChapterTable!$1:$1048576,MATCH("최종"&amp;SUBSTITUTE(SUBSTITUTE(E$1,"standard",""),"|Float",""),ChapterTable!$1:$1,0),0),
  IF($B2157=1,
    IF($L2157=FALSE,
      VLOOKUP($A2157,ChapterTable!$1:$1048576,MATCH("최종"&amp;SUBSTITUTE(SUBSTITUTE(E$1,"standard",""),"|Float",""),ChapterTable!$1:$1,0),0),
      VLOOKUP($A2157-ChapterTable!$Q$11,ChapterTable!$1:$1048576,MATCH("최종"&amp;SUBSTITUTE(SUBSTITUTE(E$1,"standard",""),"|Float",""),ChapterTable!$1:$1,0),0)*ChapterTable!$Q$14
    ),
  OFFSET(E2157,-$B2157+IF($L2157,1,0),0)*
    (VLOOKUP(SUBSTITUTE(SUBSTITUTE(E$1,"standard",""),"|Float","")&amp;"인게임누적곱배수",ChapterTable!$S:$T,2,0)^C2157
    +VLOOKUP(SUBSTITUTE(SUBSTITUTE(E$1,"standard",""),"|Float","")&amp;"인게임누적합배수",ChapterTable!$S:$T,2,0)*C2157)
  )
  )
  )
)</f>
        <v>576599.51699581149</v>
      </c>
      <c r="F2157" s="1">
        <f ca="1">IF(AND($A2157=0,$B2157=1),
    VLOOKUP(1,ChapterTable!$1:$1048576,MATCH("최종"&amp;SUBSTITUTE(SUBSTITUTE(F$1,"standard",""),"|Float",""),ChapterTable!$1:$1,0),0)*ChapterTable!$Q$17,
  IF(AND($A2157=0,$B2157=0),
    F2158,
  IF($B2157=0,
    VLOOKUP($A2157,ChapterTable!$1:$1048576,MATCH("최종"&amp;SUBSTITUTE(SUBSTITUTE(F$1,"standard",""),"|Float",""),ChapterTable!$1:$1,0),0),
  IF($B2157=1,
    IF($L2157=FALSE,
      VLOOKUP($A2157,ChapterTable!$1:$1048576,MATCH("최종"&amp;SUBSTITUTE(SUBSTITUTE(F$1,"standard",""),"|Float",""),ChapterTable!$1:$1,0),0),
      VLOOKUP($A2157-ChapterTable!$Q$11,ChapterTable!$1:$1048576,MATCH("최종"&amp;SUBSTITUTE(SUBSTITUTE(F$1,"standard",""),"|Float",""),ChapterTable!$1:$1,0),0)*ChapterTable!$Q$14
    ),
  OFFSET(F2157,-$B2157+IF($L2157,1,0),0)*
    (VLOOKUP(SUBSTITUTE(SUBSTITUTE(F$1,"standard",""),"|Float","")&amp;"인게임누적곱배수",ChapterTable!$S:$T,2,0)^D2157
    +VLOOKUP(SUBSTITUTE(SUBSTITUTE(F$1,"standard",""),"|Float","")&amp;"인게임누적합배수",ChapterTable!$S:$T,2,0)*D2157)
  )
  )
  )
)</f>
        <v>226117.45764541626</v>
      </c>
      <c r="G2157" t="s">
        <v>76</v>
      </c>
      <c r="J2157" t="str">
        <f>IF(ISBLANK(I2157),"",
IFERROR(VLOOKUP(I2157,[1]StringTable!$1:$1048576,MATCH([1]StringTable!$B$1,[1]StringTable!$1:$1,0),0),
IFERROR(VLOOKUP(I2157,[1]InApkStringTable!$1:$1048576,MATCH([1]InApkStringTable!$B$1,[1]InApkStringTable!$1:$1,0),0),
"스트링없음")))</f>
        <v/>
      </c>
      <c r="L2157" t="b">
        <v>1</v>
      </c>
      <c r="N2157" t="str">
        <f>IF(ISBLANK(M2157),"",IF(ISERROR(VLOOKUP(M2157,MapTable!$A:$A,1,0)),"맵없음",""))</f>
        <v/>
      </c>
      <c r="O2157">
        <f t="shared" si="133"/>
        <v>2</v>
      </c>
      <c r="Q2157">
        <f t="shared" si="134"/>
        <v>2</v>
      </c>
      <c r="R2157" t="b">
        <f t="shared" ca="1" si="135"/>
        <v>0</v>
      </c>
      <c r="T2157" t="b">
        <f t="shared" ca="1" si="136"/>
        <v>0</v>
      </c>
      <c r="X2157" t="str">
        <f>IF(ISBLANK(W2157),"",
IF(ISERROR(FIND(",",W2157)),
  IF(ISERROR(VLOOKUP(W2157,MapTable!$A:$A,1,0)),"맵없음",
  ""),
IF(ISERROR(FIND(",",W2157,FIND(",",W2157)+1)),
  IF(OR(ISERROR(VLOOKUP(LEFT(W2157,FIND(",",W2157)-1),MapTable!$A:$A,1,0)),ISERROR(VLOOKUP(TRIM(MID(W2157,FIND(",",W2157)+1,999)),MapTable!$A:$A,1,0))),"맵없음",
  ""),
IF(ISERROR(FIND(",",W2157,FIND(",",W2157,FIND(",",W2157)+1)+1)),
  IF(OR(ISERROR(VLOOKUP(LEFT(W2157,FIND(",",W2157)-1),MapTable!$A:$A,1,0)),ISERROR(VLOOKUP(TRIM(MID(W2157,FIND(",",W2157)+1,FIND(",",W2157,FIND(",",W2157)+1)-FIND(",",W2157)-1)),MapTable!$A:$A,1,0)),ISERROR(VLOOKUP(TRIM(MID(W2157,FIND(",",W2157,FIND(",",W2157)+1)+1,999)),MapTable!$A:$A,1,0))),"맵없음",
  ""),
IF(ISERROR(FIND(",",W2157,FIND(",",W2157,FIND(",",W2157,FIND(",",W2157)+1)+1)+1)),
  IF(OR(ISERROR(VLOOKUP(LEFT(W2157,FIND(",",W2157)-1),MapTable!$A:$A,1,0)),ISERROR(VLOOKUP(TRIM(MID(W2157,FIND(",",W2157)+1,FIND(",",W2157,FIND(",",W2157)+1)-FIND(",",W2157)-1)),MapTable!$A:$A,1,0)),ISERROR(VLOOKUP(TRIM(MID(W2157,FIND(",",W2157,FIND(",",W2157)+1)+1,FIND(",",W2157,FIND(",",W2157,FIND(",",W2157)+1)+1)-FIND(",",W2157,FIND(",",W2157)+1)-1)),MapTable!$A:$A,1,0)),ISERROR(VLOOKUP(TRIM(MID(W2157,FIND(",",W2157,FIND(",",W2157,FIND(",",W2157)+1)+1)+1,999)),MapTable!$A:$A,1,0))),"맵없음",
  ""),
)))))</f>
        <v/>
      </c>
      <c r="AC2157" t="str">
        <f>IF(ISBLANK(AB2157),"",IF(ISERROR(VLOOKUP(AB2157,[3]DropTable!$A:$A,1,0)),"드랍없음",""))</f>
        <v/>
      </c>
      <c r="AE2157" t="str">
        <f>IF(ISBLANK(AD2157),"",IF(ISERROR(VLOOKUP(AD2157,[3]DropTable!$A:$A,1,0)),"드랍없음",""))</f>
        <v/>
      </c>
      <c r="AG2157">
        <v>9.8000000000000007</v>
      </c>
      <c r="AH2157">
        <v>1</v>
      </c>
    </row>
    <row r="2158" spans="1:34" x14ac:dyDescent="0.3">
      <c r="A2158">
        <v>21</v>
      </c>
      <c r="B2158">
        <v>17</v>
      </c>
      <c r="C2158">
        <f>IF(OR($L2158=TRUE,$A2158=0,MOD($A2158,ChapterTable!$S$20)&lt;&gt;0),
MAX(0,INT(($B2158+ChapterTable!$Q$26+VLOOKUP(SUBSTITUTE(C$1,"성장단계","")&amp;"단계오프셋",ChapterTable!$S:$T,2,0))/ChapterTable!$Q$23)),
MAX(0,INT(($B2158+ChapterTable!$S$26+VLOOKUP(SUBSTITUTE(C$1,"성장단계","")&amp;"보스단계오프셋",ChapterTable!$S:$T,2,0))/ChapterTable!$S$23)))</f>
        <v>2</v>
      </c>
      <c r="D2158">
        <f>IF(OR($L2158=TRUE,$A2158=0,MOD($A2158,ChapterTable!$S$20)&lt;&gt;0),
MAX(0,INT(($B2158+ChapterTable!$Q$26+VLOOKUP(SUBSTITUTE(D$1,"성장단계","")&amp;"단계오프셋",ChapterTable!$S:$T,2,0))/ChapterTable!$Q$23)),
MAX(0,INT(($B2158+ChapterTable!$S$26+VLOOKUP(SUBSTITUTE(D$1,"성장단계","")&amp;"보스단계오프셋",ChapterTable!$S:$T,2,0))/ChapterTable!$S$23)))</f>
        <v>1</v>
      </c>
      <c r="E2158" s="1">
        <f ca="1">IF(AND($A2158=0,$B2158=1),
    VLOOKUP(1,ChapterTable!$1:$1048576,MATCH("최종"&amp;SUBSTITUTE(SUBSTITUTE(E$1,"standard",""),"|Float",""),ChapterTable!$1:$1,0),0)*ChapterTable!$Q$17,
  IF(AND($A2158=0,$B2158=0),
    E2159,
  IF($B2158=0,
    VLOOKUP($A2158,ChapterTable!$1:$1048576,MATCH("최종"&amp;SUBSTITUTE(SUBSTITUTE(E$1,"standard",""),"|Float",""),ChapterTable!$1:$1,0),0),
  IF($B2158=1,
    IF($L2158=FALSE,
      VLOOKUP($A2158,ChapterTable!$1:$1048576,MATCH("최종"&amp;SUBSTITUTE(SUBSTITUTE(E$1,"standard",""),"|Float",""),ChapterTable!$1:$1,0),0),
      VLOOKUP($A2158-ChapterTable!$Q$11,ChapterTable!$1:$1048576,MATCH("최종"&amp;SUBSTITUTE(SUBSTITUTE(E$1,"standard",""),"|Float",""),ChapterTable!$1:$1,0),0)*ChapterTable!$Q$14
    ),
  OFFSET(E2158,-$B2158+IF($L2158,1,0),0)*
    (VLOOKUP(SUBSTITUTE(SUBSTITUTE(E$1,"standard",""),"|Float","")&amp;"인게임누적곱배수",ChapterTable!$S:$T,2,0)^C2158
    +VLOOKUP(SUBSTITUTE(SUBSTITUTE(E$1,"standard",""),"|Float","")&amp;"인게임누적합배수",ChapterTable!$S:$T,2,0)*C2158)
  )
  )
  )
)</f>
        <v>576599.51699581149</v>
      </c>
      <c r="F2158" s="1">
        <f ca="1">IF(AND($A2158=0,$B2158=1),
    VLOOKUP(1,ChapterTable!$1:$1048576,MATCH("최종"&amp;SUBSTITUTE(SUBSTITUTE(F$1,"standard",""),"|Float",""),ChapterTable!$1:$1,0),0)*ChapterTable!$Q$17,
  IF(AND($A2158=0,$B2158=0),
    F2159,
  IF($B2158=0,
    VLOOKUP($A2158,ChapterTable!$1:$1048576,MATCH("최종"&amp;SUBSTITUTE(SUBSTITUTE(F$1,"standard",""),"|Float",""),ChapterTable!$1:$1,0),0),
  IF($B2158=1,
    IF($L2158=FALSE,
      VLOOKUP($A2158,ChapterTable!$1:$1048576,MATCH("최종"&amp;SUBSTITUTE(SUBSTITUTE(F$1,"standard",""),"|Float",""),ChapterTable!$1:$1,0),0),
      VLOOKUP($A2158-ChapterTable!$Q$11,ChapterTable!$1:$1048576,MATCH("최종"&amp;SUBSTITUTE(SUBSTITUTE(F$1,"standard",""),"|Float",""),ChapterTable!$1:$1,0),0)*ChapterTable!$Q$14
    ),
  OFFSET(F2158,-$B2158+IF($L2158,1,0),0)*
    (VLOOKUP(SUBSTITUTE(SUBSTITUTE(F$1,"standard",""),"|Float","")&amp;"인게임누적곱배수",ChapterTable!$S:$T,2,0)^D2158
    +VLOOKUP(SUBSTITUTE(SUBSTITUTE(F$1,"standard",""),"|Float","")&amp;"인게임누적합배수",ChapterTable!$S:$T,2,0)*D2158)
  )
  )
  )
)</f>
        <v>226117.45764541626</v>
      </c>
      <c r="G2158" t="s">
        <v>76</v>
      </c>
      <c r="J2158" t="str">
        <f>IF(ISBLANK(I2158),"",
IFERROR(VLOOKUP(I2158,[1]StringTable!$1:$1048576,MATCH([1]StringTable!$B$1,[1]StringTable!$1:$1,0),0),
IFERROR(VLOOKUP(I2158,[1]InApkStringTable!$1:$1048576,MATCH([1]InApkStringTable!$B$1,[1]InApkStringTable!$1:$1,0),0),
"스트링없음")))</f>
        <v/>
      </c>
      <c r="L2158" t="b">
        <v>1</v>
      </c>
      <c r="N2158" t="str">
        <f>IF(ISBLANK(M2158),"",IF(ISERROR(VLOOKUP(M2158,MapTable!$A:$A,1,0)),"맵없음",""))</f>
        <v/>
      </c>
      <c r="O2158">
        <f t="shared" si="133"/>
        <v>2</v>
      </c>
      <c r="Q2158">
        <f t="shared" si="134"/>
        <v>2</v>
      </c>
      <c r="R2158" t="b">
        <f t="shared" ca="1" si="135"/>
        <v>0</v>
      </c>
      <c r="T2158" t="b">
        <f t="shared" ca="1" si="136"/>
        <v>0</v>
      </c>
      <c r="X2158" t="str">
        <f>IF(ISBLANK(W2158),"",
IF(ISERROR(FIND(",",W2158)),
  IF(ISERROR(VLOOKUP(W2158,MapTable!$A:$A,1,0)),"맵없음",
  ""),
IF(ISERROR(FIND(",",W2158,FIND(",",W2158)+1)),
  IF(OR(ISERROR(VLOOKUP(LEFT(W2158,FIND(",",W2158)-1),MapTable!$A:$A,1,0)),ISERROR(VLOOKUP(TRIM(MID(W2158,FIND(",",W2158)+1,999)),MapTable!$A:$A,1,0))),"맵없음",
  ""),
IF(ISERROR(FIND(",",W2158,FIND(",",W2158,FIND(",",W2158)+1)+1)),
  IF(OR(ISERROR(VLOOKUP(LEFT(W2158,FIND(",",W2158)-1),MapTable!$A:$A,1,0)),ISERROR(VLOOKUP(TRIM(MID(W2158,FIND(",",W2158)+1,FIND(",",W2158,FIND(",",W2158)+1)-FIND(",",W2158)-1)),MapTable!$A:$A,1,0)),ISERROR(VLOOKUP(TRIM(MID(W2158,FIND(",",W2158,FIND(",",W2158)+1)+1,999)),MapTable!$A:$A,1,0))),"맵없음",
  ""),
IF(ISERROR(FIND(",",W2158,FIND(",",W2158,FIND(",",W2158,FIND(",",W2158)+1)+1)+1)),
  IF(OR(ISERROR(VLOOKUP(LEFT(W2158,FIND(",",W2158)-1),MapTable!$A:$A,1,0)),ISERROR(VLOOKUP(TRIM(MID(W2158,FIND(",",W2158)+1,FIND(",",W2158,FIND(",",W2158)+1)-FIND(",",W2158)-1)),MapTable!$A:$A,1,0)),ISERROR(VLOOKUP(TRIM(MID(W2158,FIND(",",W2158,FIND(",",W2158)+1)+1,FIND(",",W2158,FIND(",",W2158,FIND(",",W2158)+1)+1)-FIND(",",W2158,FIND(",",W2158)+1)-1)),MapTable!$A:$A,1,0)),ISERROR(VLOOKUP(TRIM(MID(W2158,FIND(",",W2158,FIND(",",W2158,FIND(",",W2158)+1)+1)+1,999)),MapTable!$A:$A,1,0))),"맵없음",
  ""),
)))))</f>
        <v/>
      </c>
      <c r="AC2158" t="str">
        <f>IF(ISBLANK(AB2158),"",IF(ISERROR(VLOOKUP(AB2158,[3]DropTable!$A:$A,1,0)),"드랍없음",""))</f>
        <v/>
      </c>
      <c r="AE2158" t="str">
        <f>IF(ISBLANK(AD2158),"",IF(ISERROR(VLOOKUP(AD2158,[3]DropTable!$A:$A,1,0)),"드랍없음",""))</f>
        <v/>
      </c>
      <c r="AG2158">
        <v>9.8000000000000007</v>
      </c>
      <c r="AH2158">
        <v>1</v>
      </c>
    </row>
    <row r="2159" spans="1:34" x14ac:dyDescent="0.3">
      <c r="A2159">
        <v>21</v>
      </c>
      <c r="B2159">
        <v>18</v>
      </c>
      <c r="C2159">
        <f>IF(OR($L2159=TRUE,$A2159=0,MOD($A2159,ChapterTable!$S$20)&lt;&gt;0),
MAX(0,INT(($B2159+ChapterTable!$Q$26+VLOOKUP(SUBSTITUTE(C$1,"성장단계","")&amp;"단계오프셋",ChapterTable!$S:$T,2,0))/ChapterTable!$Q$23)),
MAX(0,INT(($B2159+ChapterTable!$S$26+VLOOKUP(SUBSTITUTE(C$1,"성장단계","")&amp;"보스단계오프셋",ChapterTable!$S:$T,2,0))/ChapterTable!$S$23)))</f>
        <v>2</v>
      </c>
      <c r="D2159">
        <f>IF(OR($L2159=TRUE,$A2159=0,MOD($A2159,ChapterTable!$S$20)&lt;&gt;0),
MAX(0,INT(($B2159+ChapterTable!$Q$26+VLOOKUP(SUBSTITUTE(D$1,"성장단계","")&amp;"단계오프셋",ChapterTable!$S:$T,2,0))/ChapterTable!$Q$23)),
MAX(0,INT(($B2159+ChapterTable!$S$26+VLOOKUP(SUBSTITUTE(D$1,"성장단계","")&amp;"보스단계오프셋",ChapterTable!$S:$T,2,0))/ChapterTable!$S$23)))</f>
        <v>1</v>
      </c>
      <c r="E2159" s="1">
        <f ca="1">IF(AND($A2159=0,$B2159=1),
    VLOOKUP(1,ChapterTable!$1:$1048576,MATCH("최종"&amp;SUBSTITUTE(SUBSTITUTE(E$1,"standard",""),"|Float",""),ChapterTable!$1:$1,0),0)*ChapterTable!$Q$17,
  IF(AND($A2159=0,$B2159=0),
    E2160,
  IF($B2159=0,
    VLOOKUP($A2159,ChapterTable!$1:$1048576,MATCH("최종"&amp;SUBSTITUTE(SUBSTITUTE(E$1,"standard",""),"|Float",""),ChapterTable!$1:$1,0),0),
  IF($B2159=1,
    IF($L2159=FALSE,
      VLOOKUP($A2159,ChapterTable!$1:$1048576,MATCH("최종"&amp;SUBSTITUTE(SUBSTITUTE(E$1,"standard",""),"|Float",""),ChapterTable!$1:$1,0),0),
      VLOOKUP($A2159-ChapterTable!$Q$11,ChapterTable!$1:$1048576,MATCH("최종"&amp;SUBSTITUTE(SUBSTITUTE(E$1,"standard",""),"|Float",""),ChapterTable!$1:$1,0),0)*ChapterTable!$Q$14
    ),
  OFFSET(E2159,-$B2159+IF($L2159,1,0),0)*
    (VLOOKUP(SUBSTITUTE(SUBSTITUTE(E$1,"standard",""),"|Float","")&amp;"인게임누적곱배수",ChapterTable!$S:$T,2,0)^C2159
    +VLOOKUP(SUBSTITUTE(SUBSTITUTE(E$1,"standard",""),"|Float","")&amp;"인게임누적합배수",ChapterTable!$S:$T,2,0)*C2159)
  )
  )
  )
)</f>
        <v>576599.51699581149</v>
      </c>
      <c r="F2159" s="1">
        <f ca="1">IF(AND($A2159=0,$B2159=1),
    VLOOKUP(1,ChapterTable!$1:$1048576,MATCH("최종"&amp;SUBSTITUTE(SUBSTITUTE(F$1,"standard",""),"|Float",""),ChapterTable!$1:$1,0),0)*ChapterTable!$Q$17,
  IF(AND($A2159=0,$B2159=0),
    F2160,
  IF($B2159=0,
    VLOOKUP($A2159,ChapterTable!$1:$1048576,MATCH("최종"&amp;SUBSTITUTE(SUBSTITUTE(F$1,"standard",""),"|Float",""),ChapterTable!$1:$1,0),0),
  IF($B2159=1,
    IF($L2159=FALSE,
      VLOOKUP($A2159,ChapterTable!$1:$1048576,MATCH("최종"&amp;SUBSTITUTE(SUBSTITUTE(F$1,"standard",""),"|Float",""),ChapterTable!$1:$1,0),0),
      VLOOKUP($A2159-ChapterTable!$Q$11,ChapterTable!$1:$1048576,MATCH("최종"&amp;SUBSTITUTE(SUBSTITUTE(F$1,"standard",""),"|Float",""),ChapterTable!$1:$1,0),0)*ChapterTable!$Q$14
    ),
  OFFSET(F2159,-$B2159+IF($L2159,1,0),0)*
    (VLOOKUP(SUBSTITUTE(SUBSTITUTE(F$1,"standard",""),"|Float","")&amp;"인게임누적곱배수",ChapterTable!$S:$T,2,0)^D2159
    +VLOOKUP(SUBSTITUTE(SUBSTITUTE(F$1,"standard",""),"|Float","")&amp;"인게임누적합배수",ChapterTable!$S:$T,2,0)*D2159)
  )
  )
  )
)</f>
        <v>226117.45764541626</v>
      </c>
      <c r="G2159" t="s">
        <v>76</v>
      </c>
      <c r="J2159" t="str">
        <f>IF(ISBLANK(I2159),"",
IFERROR(VLOOKUP(I2159,[1]StringTable!$1:$1048576,MATCH([1]StringTable!$B$1,[1]StringTable!$1:$1,0),0),
IFERROR(VLOOKUP(I2159,[1]InApkStringTable!$1:$1048576,MATCH([1]InApkStringTable!$B$1,[1]InApkStringTable!$1:$1,0),0),
"스트링없음")))</f>
        <v/>
      </c>
      <c r="L2159" t="b">
        <v>1</v>
      </c>
      <c r="N2159" t="str">
        <f>IF(ISBLANK(M2159),"",IF(ISERROR(VLOOKUP(M2159,MapTable!$A:$A,1,0)),"맵없음",""))</f>
        <v/>
      </c>
      <c r="O2159">
        <f t="shared" si="133"/>
        <v>2</v>
      </c>
      <c r="Q2159">
        <f t="shared" si="134"/>
        <v>2</v>
      </c>
      <c r="R2159" t="b">
        <f t="shared" ca="1" si="135"/>
        <v>0</v>
      </c>
      <c r="T2159" t="b">
        <f t="shared" ca="1" si="136"/>
        <v>0</v>
      </c>
      <c r="X2159" t="str">
        <f>IF(ISBLANK(W2159),"",
IF(ISERROR(FIND(",",W2159)),
  IF(ISERROR(VLOOKUP(W2159,MapTable!$A:$A,1,0)),"맵없음",
  ""),
IF(ISERROR(FIND(",",W2159,FIND(",",W2159)+1)),
  IF(OR(ISERROR(VLOOKUP(LEFT(W2159,FIND(",",W2159)-1),MapTable!$A:$A,1,0)),ISERROR(VLOOKUP(TRIM(MID(W2159,FIND(",",W2159)+1,999)),MapTable!$A:$A,1,0))),"맵없음",
  ""),
IF(ISERROR(FIND(",",W2159,FIND(",",W2159,FIND(",",W2159)+1)+1)),
  IF(OR(ISERROR(VLOOKUP(LEFT(W2159,FIND(",",W2159)-1),MapTable!$A:$A,1,0)),ISERROR(VLOOKUP(TRIM(MID(W2159,FIND(",",W2159)+1,FIND(",",W2159,FIND(",",W2159)+1)-FIND(",",W2159)-1)),MapTable!$A:$A,1,0)),ISERROR(VLOOKUP(TRIM(MID(W2159,FIND(",",W2159,FIND(",",W2159)+1)+1,999)),MapTable!$A:$A,1,0))),"맵없음",
  ""),
IF(ISERROR(FIND(",",W2159,FIND(",",W2159,FIND(",",W2159,FIND(",",W2159)+1)+1)+1)),
  IF(OR(ISERROR(VLOOKUP(LEFT(W2159,FIND(",",W2159)-1),MapTable!$A:$A,1,0)),ISERROR(VLOOKUP(TRIM(MID(W2159,FIND(",",W2159)+1,FIND(",",W2159,FIND(",",W2159)+1)-FIND(",",W2159)-1)),MapTable!$A:$A,1,0)),ISERROR(VLOOKUP(TRIM(MID(W2159,FIND(",",W2159,FIND(",",W2159)+1)+1,FIND(",",W2159,FIND(",",W2159,FIND(",",W2159)+1)+1)-FIND(",",W2159,FIND(",",W2159)+1)-1)),MapTable!$A:$A,1,0)),ISERROR(VLOOKUP(TRIM(MID(W2159,FIND(",",W2159,FIND(",",W2159,FIND(",",W2159)+1)+1)+1,999)),MapTable!$A:$A,1,0))),"맵없음",
  ""),
)))))</f>
        <v/>
      </c>
      <c r="AC2159" t="str">
        <f>IF(ISBLANK(AB2159),"",IF(ISERROR(VLOOKUP(AB2159,[3]DropTable!$A:$A,1,0)),"드랍없음",""))</f>
        <v/>
      </c>
      <c r="AE2159" t="str">
        <f>IF(ISBLANK(AD2159),"",IF(ISERROR(VLOOKUP(AD2159,[3]DropTable!$A:$A,1,0)),"드랍없음",""))</f>
        <v/>
      </c>
      <c r="AG2159">
        <v>9.8000000000000007</v>
      </c>
      <c r="AH2159">
        <v>1</v>
      </c>
    </row>
    <row r="2160" spans="1:34" x14ac:dyDescent="0.3">
      <c r="A2160">
        <v>21</v>
      </c>
      <c r="B2160">
        <v>19</v>
      </c>
      <c r="C2160">
        <f>IF(OR($L2160=TRUE,$A2160=0,MOD($A2160,ChapterTable!$S$20)&lt;&gt;0),
MAX(0,INT(($B2160+ChapterTable!$Q$26+VLOOKUP(SUBSTITUTE(C$1,"성장단계","")&amp;"단계오프셋",ChapterTable!$S:$T,2,0))/ChapterTable!$Q$23)),
MAX(0,INT(($B2160+ChapterTable!$S$26+VLOOKUP(SUBSTITUTE(C$1,"성장단계","")&amp;"보스단계오프셋",ChapterTable!$S:$T,2,0))/ChapterTable!$S$23)))</f>
        <v>2</v>
      </c>
      <c r="D2160">
        <f>IF(OR($L2160=TRUE,$A2160=0,MOD($A2160,ChapterTable!$S$20)&lt;&gt;0),
MAX(0,INT(($B2160+ChapterTable!$Q$26+VLOOKUP(SUBSTITUTE(D$1,"성장단계","")&amp;"단계오프셋",ChapterTable!$S:$T,2,0))/ChapterTable!$Q$23)),
MAX(0,INT(($B2160+ChapterTable!$S$26+VLOOKUP(SUBSTITUTE(D$1,"성장단계","")&amp;"보스단계오프셋",ChapterTable!$S:$T,2,0))/ChapterTable!$S$23)))</f>
        <v>1</v>
      </c>
      <c r="E2160" s="1">
        <f ca="1">IF(AND($A2160=0,$B2160=1),
    VLOOKUP(1,ChapterTable!$1:$1048576,MATCH("최종"&amp;SUBSTITUTE(SUBSTITUTE(E$1,"standard",""),"|Float",""),ChapterTable!$1:$1,0),0)*ChapterTable!$Q$17,
  IF(AND($A2160=0,$B2160=0),
    E2161,
  IF($B2160=0,
    VLOOKUP($A2160,ChapterTable!$1:$1048576,MATCH("최종"&amp;SUBSTITUTE(SUBSTITUTE(E$1,"standard",""),"|Float",""),ChapterTable!$1:$1,0),0),
  IF($B2160=1,
    IF($L2160=FALSE,
      VLOOKUP($A2160,ChapterTable!$1:$1048576,MATCH("최종"&amp;SUBSTITUTE(SUBSTITUTE(E$1,"standard",""),"|Float",""),ChapterTable!$1:$1,0),0),
      VLOOKUP($A2160-ChapterTable!$Q$11,ChapterTable!$1:$1048576,MATCH("최종"&amp;SUBSTITUTE(SUBSTITUTE(E$1,"standard",""),"|Float",""),ChapterTable!$1:$1,0),0)*ChapterTable!$Q$14
    ),
  OFFSET(E2160,-$B2160+IF($L2160,1,0),0)*
    (VLOOKUP(SUBSTITUTE(SUBSTITUTE(E$1,"standard",""),"|Float","")&amp;"인게임누적곱배수",ChapterTable!$S:$T,2,0)^C2160
    +VLOOKUP(SUBSTITUTE(SUBSTITUTE(E$1,"standard",""),"|Float","")&amp;"인게임누적합배수",ChapterTable!$S:$T,2,0)*C2160)
  )
  )
  )
)</f>
        <v>576599.51699581149</v>
      </c>
      <c r="F2160" s="1">
        <f ca="1">IF(AND($A2160=0,$B2160=1),
    VLOOKUP(1,ChapterTable!$1:$1048576,MATCH("최종"&amp;SUBSTITUTE(SUBSTITUTE(F$1,"standard",""),"|Float",""),ChapterTable!$1:$1,0),0)*ChapterTable!$Q$17,
  IF(AND($A2160=0,$B2160=0),
    F2161,
  IF($B2160=0,
    VLOOKUP($A2160,ChapterTable!$1:$1048576,MATCH("최종"&amp;SUBSTITUTE(SUBSTITUTE(F$1,"standard",""),"|Float",""),ChapterTable!$1:$1,0),0),
  IF($B2160=1,
    IF($L2160=FALSE,
      VLOOKUP($A2160,ChapterTable!$1:$1048576,MATCH("최종"&amp;SUBSTITUTE(SUBSTITUTE(F$1,"standard",""),"|Float",""),ChapterTable!$1:$1,0),0),
      VLOOKUP($A2160-ChapterTable!$Q$11,ChapterTable!$1:$1048576,MATCH("최종"&amp;SUBSTITUTE(SUBSTITUTE(F$1,"standard",""),"|Float",""),ChapterTable!$1:$1,0),0)*ChapterTable!$Q$14
    ),
  OFFSET(F2160,-$B2160+IF($L2160,1,0),0)*
    (VLOOKUP(SUBSTITUTE(SUBSTITUTE(F$1,"standard",""),"|Float","")&amp;"인게임누적곱배수",ChapterTable!$S:$T,2,0)^D2160
    +VLOOKUP(SUBSTITUTE(SUBSTITUTE(F$1,"standard",""),"|Float","")&amp;"인게임누적합배수",ChapterTable!$S:$T,2,0)*D2160)
  )
  )
  )
)</f>
        <v>226117.45764541626</v>
      </c>
      <c r="G2160" t="s">
        <v>76</v>
      </c>
      <c r="J2160" t="str">
        <f>IF(ISBLANK(I2160),"",
IFERROR(VLOOKUP(I2160,[1]StringTable!$1:$1048576,MATCH([1]StringTable!$B$1,[1]StringTable!$1:$1,0),0),
IFERROR(VLOOKUP(I2160,[1]InApkStringTable!$1:$1048576,MATCH([1]InApkStringTable!$B$1,[1]InApkStringTable!$1:$1,0),0),
"스트링없음")))</f>
        <v/>
      </c>
      <c r="L2160" t="b">
        <v>1</v>
      </c>
      <c r="N2160" t="str">
        <f>IF(ISBLANK(M2160),"",IF(ISERROR(VLOOKUP(M2160,MapTable!$A:$A,1,0)),"맵없음",""))</f>
        <v/>
      </c>
      <c r="O2160">
        <f t="shared" si="133"/>
        <v>92</v>
      </c>
      <c r="Q2160">
        <f t="shared" si="134"/>
        <v>92</v>
      </c>
      <c r="R2160" t="b">
        <f t="shared" ca="1" si="135"/>
        <v>1</v>
      </c>
      <c r="T2160" t="b">
        <f t="shared" ca="1" si="136"/>
        <v>1</v>
      </c>
      <c r="X2160" t="str">
        <f>IF(ISBLANK(W2160),"",
IF(ISERROR(FIND(",",W2160)),
  IF(ISERROR(VLOOKUP(W2160,MapTable!$A:$A,1,0)),"맵없음",
  ""),
IF(ISERROR(FIND(",",W2160,FIND(",",W2160)+1)),
  IF(OR(ISERROR(VLOOKUP(LEFT(W2160,FIND(",",W2160)-1),MapTable!$A:$A,1,0)),ISERROR(VLOOKUP(TRIM(MID(W2160,FIND(",",W2160)+1,999)),MapTable!$A:$A,1,0))),"맵없음",
  ""),
IF(ISERROR(FIND(",",W2160,FIND(",",W2160,FIND(",",W2160)+1)+1)),
  IF(OR(ISERROR(VLOOKUP(LEFT(W2160,FIND(",",W2160)-1),MapTable!$A:$A,1,0)),ISERROR(VLOOKUP(TRIM(MID(W2160,FIND(",",W2160)+1,FIND(",",W2160,FIND(",",W2160)+1)-FIND(",",W2160)-1)),MapTable!$A:$A,1,0)),ISERROR(VLOOKUP(TRIM(MID(W2160,FIND(",",W2160,FIND(",",W2160)+1)+1,999)),MapTable!$A:$A,1,0))),"맵없음",
  ""),
IF(ISERROR(FIND(",",W2160,FIND(",",W2160,FIND(",",W2160,FIND(",",W2160)+1)+1)+1)),
  IF(OR(ISERROR(VLOOKUP(LEFT(W2160,FIND(",",W2160)-1),MapTable!$A:$A,1,0)),ISERROR(VLOOKUP(TRIM(MID(W2160,FIND(",",W2160)+1,FIND(",",W2160,FIND(",",W2160)+1)-FIND(",",W2160)-1)),MapTable!$A:$A,1,0)),ISERROR(VLOOKUP(TRIM(MID(W2160,FIND(",",W2160,FIND(",",W2160)+1)+1,FIND(",",W2160,FIND(",",W2160,FIND(",",W2160)+1)+1)-FIND(",",W2160,FIND(",",W2160)+1)-1)),MapTable!$A:$A,1,0)),ISERROR(VLOOKUP(TRIM(MID(W2160,FIND(",",W2160,FIND(",",W2160,FIND(",",W2160)+1)+1)+1,999)),MapTable!$A:$A,1,0))),"맵없음",
  ""),
)))))</f>
        <v/>
      </c>
      <c r="AC2160" t="str">
        <f>IF(ISBLANK(AB2160),"",IF(ISERROR(VLOOKUP(AB2160,[3]DropTable!$A:$A,1,0)),"드랍없음",""))</f>
        <v/>
      </c>
      <c r="AE2160" t="str">
        <f>IF(ISBLANK(AD2160),"",IF(ISERROR(VLOOKUP(AD2160,[3]DropTable!$A:$A,1,0)),"드랍없음",""))</f>
        <v/>
      </c>
      <c r="AG2160">
        <v>9.8000000000000007</v>
      </c>
      <c r="AH2160">
        <v>1</v>
      </c>
    </row>
    <row r="2161" spans="1:34" x14ac:dyDescent="0.3">
      <c r="A2161">
        <v>21</v>
      </c>
      <c r="B2161">
        <v>20</v>
      </c>
      <c r="C2161">
        <f>IF(OR($L2161=TRUE,$A2161=0,MOD($A2161,ChapterTable!$S$20)&lt;&gt;0),
MAX(0,INT(($B2161+ChapterTable!$Q$26+VLOOKUP(SUBSTITUTE(C$1,"성장단계","")&amp;"단계오프셋",ChapterTable!$S:$T,2,0))/ChapterTable!$Q$23)),
MAX(0,INT(($B2161+ChapterTable!$S$26+VLOOKUP(SUBSTITUTE(C$1,"성장단계","")&amp;"보스단계오프셋",ChapterTable!$S:$T,2,0))/ChapterTable!$S$23)))</f>
        <v>2</v>
      </c>
      <c r="D2161">
        <f>IF(OR($L2161=TRUE,$A2161=0,MOD($A2161,ChapterTable!$S$20)&lt;&gt;0),
MAX(0,INT(($B2161+ChapterTable!$Q$26+VLOOKUP(SUBSTITUTE(D$1,"성장단계","")&amp;"단계오프셋",ChapterTable!$S:$T,2,0))/ChapterTable!$Q$23)),
MAX(0,INT(($B2161+ChapterTable!$S$26+VLOOKUP(SUBSTITUTE(D$1,"성장단계","")&amp;"보스단계오프셋",ChapterTable!$S:$T,2,0))/ChapterTable!$S$23)))</f>
        <v>1</v>
      </c>
      <c r="E2161" s="1">
        <f ca="1">IF(AND($A2161=0,$B2161=1),
    VLOOKUP(1,ChapterTable!$1:$1048576,MATCH("최종"&amp;SUBSTITUTE(SUBSTITUTE(E$1,"standard",""),"|Float",""),ChapterTable!$1:$1,0),0)*ChapterTable!$Q$17,
  IF(AND($A2161=0,$B2161=0),
    E2162,
  IF($B2161=0,
    VLOOKUP($A2161,ChapterTable!$1:$1048576,MATCH("최종"&amp;SUBSTITUTE(SUBSTITUTE(E$1,"standard",""),"|Float",""),ChapterTable!$1:$1,0),0),
  IF($B2161=1,
    IF($L2161=FALSE,
      VLOOKUP($A2161,ChapterTable!$1:$1048576,MATCH("최종"&amp;SUBSTITUTE(SUBSTITUTE(E$1,"standard",""),"|Float",""),ChapterTable!$1:$1,0),0),
      VLOOKUP($A2161-ChapterTable!$Q$11,ChapterTable!$1:$1048576,MATCH("최종"&amp;SUBSTITUTE(SUBSTITUTE(E$1,"standard",""),"|Float",""),ChapterTable!$1:$1,0),0)*ChapterTable!$Q$14
    ),
  OFFSET(E2161,-$B2161+IF($L2161,1,0),0)*
    (VLOOKUP(SUBSTITUTE(SUBSTITUTE(E$1,"standard",""),"|Float","")&amp;"인게임누적곱배수",ChapterTable!$S:$T,2,0)^C2161
    +VLOOKUP(SUBSTITUTE(SUBSTITUTE(E$1,"standard",""),"|Float","")&amp;"인게임누적합배수",ChapterTable!$S:$T,2,0)*C2161)
  )
  )
  )
)</f>
        <v>576599.51699581149</v>
      </c>
      <c r="F2161" s="1">
        <f ca="1">IF(AND($A2161=0,$B2161=1),
    VLOOKUP(1,ChapterTable!$1:$1048576,MATCH("최종"&amp;SUBSTITUTE(SUBSTITUTE(F$1,"standard",""),"|Float",""),ChapterTable!$1:$1,0),0)*ChapterTable!$Q$17,
  IF(AND($A2161=0,$B2161=0),
    F2162,
  IF($B2161=0,
    VLOOKUP($A2161,ChapterTable!$1:$1048576,MATCH("최종"&amp;SUBSTITUTE(SUBSTITUTE(F$1,"standard",""),"|Float",""),ChapterTable!$1:$1,0),0),
  IF($B2161=1,
    IF($L2161=FALSE,
      VLOOKUP($A2161,ChapterTable!$1:$1048576,MATCH("최종"&amp;SUBSTITUTE(SUBSTITUTE(F$1,"standard",""),"|Float",""),ChapterTable!$1:$1,0),0),
      VLOOKUP($A2161-ChapterTable!$Q$11,ChapterTable!$1:$1048576,MATCH("최종"&amp;SUBSTITUTE(SUBSTITUTE(F$1,"standard",""),"|Float",""),ChapterTable!$1:$1,0),0)*ChapterTable!$Q$14
    ),
  OFFSET(F2161,-$B2161+IF($L2161,1,0),0)*
    (VLOOKUP(SUBSTITUTE(SUBSTITUTE(F$1,"standard",""),"|Float","")&amp;"인게임누적곱배수",ChapterTable!$S:$T,2,0)^D2161
    +VLOOKUP(SUBSTITUTE(SUBSTITUTE(F$1,"standard",""),"|Float","")&amp;"인게임누적합배수",ChapterTable!$S:$T,2,0)*D2161)
  )
  )
  )
)</f>
        <v>226117.45764541626</v>
      </c>
      <c r="G2161" t="s">
        <v>76</v>
      </c>
      <c r="J2161" t="str">
        <f>IF(ISBLANK(I2161),"",
IFERROR(VLOOKUP(I2161,[1]StringTable!$1:$1048576,MATCH([1]StringTable!$B$1,[1]StringTable!$1:$1,0),0),
IFERROR(VLOOKUP(I2161,[1]InApkStringTable!$1:$1048576,MATCH([1]InApkStringTable!$B$1,[1]InApkStringTable!$1:$1,0),0),
"스트링없음")))</f>
        <v/>
      </c>
      <c r="L2161" t="b">
        <v>1</v>
      </c>
      <c r="N2161" t="str">
        <f>IF(ISBLANK(M2161),"",IF(ISERROR(VLOOKUP(M2161,MapTable!$A:$A,1,0)),"맵없음",""))</f>
        <v/>
      </c>
      <c r="O2161">
        <f t="shared" si="133"/>
        <v>21</v>
      </c>
      <c r="Q2161">
        <f t="shared" si="134"/>
        <v>21</v>
      </c>
      <c r="R2161" t="b">
        <f t="shared" ca="1" si="135"/>
        <v>0</v>
      </c>
      <c r="T2161" t="b">
        <f t="shared" ca="1" si="136"/>
        <v>0</v>
      </c>
      <c r="X2161" t="str">
        <f>IF(ISBLANK(W2161),"",
IF(ISERROR(FIND(",",W2161)),
  IF(ISERROR(VLOOKUP(W2161,MapTable!$A:$A,1,0)),"맵없음",
  ""),
IF(ISERROR(FIND(",",W2161,FIND(",",W2161)+1)),
  IF(OR(ISERROR(VLOOKUP(LEFT(W2161,FIND(",",W2161)-1),MapTable!$A:$A,1,0)),ISERROR(VLOOKUP(TRIM(MID(W2161,FIND(",",W2161)+1,999)),MapTable!$A:$A,1,0))),"맵없음",
  ""),
IF(ISERROR(FIND(",",W2161,FIND(",",W2161,FIND(",",W2161)+1)+1)),
  IF(OR(ISERROR(VLOOKUP(LEFT(W2161,FIND(",",W2161)-1),MapTable!$A:$A,1,0)),ISERROR(VLOOKUP(TRIM(MID(W2161,FIND(",",W2161)+1,FIND(",",W2161,FIND(",",W2161)+1)-FIND(",",W2161)-1)),MapTable!$A:$A,1,0)),ISERROR(VLOOKUP(TRIM(MID(W2161,FIND(",",W2161,FIND(",",W2161)+1)+1,999)),MapTable!$A:$A,1,0))),"맵없음",
  ""),
IF(ISERROR(FIND(",",W2161,FIND(",",W2161,FIND(",",W2161,FIND(",",W2161)+1)+1)+1)),
  IF(OR(ISERROR(VLOOKUP(LEFT(W2161,FIND(",",W2161)-1),MapTable!$A:$A,1,0)),ISERROR(VLOOKUP(TRIM(MID(W2161,FIND(",",W2161)+1,FIND(",",W2161,FIND(",",W2161)+1)-FIND(",",W2161)-1)),MapTable!$A:$A,1,0)),ISERROR(VLOOKUP(TRIM(MID(W2161,FIND(",",W2161,FIND(",",W2161)+1)+1,FIND(",",W2161,FIND(",",W2161,FIND(",",W2161)+1)+1)-FIND(",",W2161,FIND(",",W2161)+1)-1)),MapTable!$A:$A,1,0)),ISERROR(VLOOKUP(TRIM(MID(W2161,FIND(",",W2161,FIND(",",W2161,FIND(",",W2161)+1)+1)+1,999)),MapTable!$A:$A,1,0))),"맵없음",
  ""),
)))))</f>
        <v/>
      </c>
      <c r="AC2161" t="str">
        <f>IF(ISBLANK(AB2161),"",IF(ISERROR(VLOOKUP(AB2161,[3]DropTable!$A:$A,1,0)),"드랍없음",""))</f>
        <v/>
      </c>
      <c r="AE2161" t="str">
        <f>IF(ISBLANK(AD2161),"",IF(ISERROR(VLOOKUP(AD2161,[3]DropTable!$A:$A,1,0)),"드랍없음",""))</f>
        <v/>
      </c>
      <c r="AG2161">
        <v>9.8000000000000007</v>
      </c>
      <c r="AH2161">
        <v>1</v>
      </c>
    </row>
    <row r="2162" spans="1:34" x14ac:dyDescent="0.3">
      <c r="A2162">
        <v>21</v>
      </c>
      <c r="B2162">
        <v>21</v>
      </c>
      <c r="C2162">
        <f>IF(OR($L2162=TRUE,$A2162=0,MOD($A2162,ChapterTable!$S$20)&lt;&gt;0),
MAX(0,INT(($B2162+ChapterTable!$Q$26+VLOOKUP(SUBSTITUTE(C$1,"성장단계","")&amp;"단계오프셋",ChapterTable!$S:$T,2,0))/ChapterTable!$Q$23)),
MAX(0,INT(($B2162+ChapterTable!$S$26+VLOOKUP(SUBSTITUTE(C$1,"성장단계","")&amp;"보스단계오프셋",ChapterTable!$S:$T,2,0))/ChapterTable!$S$23)))</f>
        <v>2</v>
      </c>
      <c r="D2162">
        <f>IF(OR($L2162=TRUE,$A2162=0,MOD($A2162,ChapterTable!$S$20)&lt;&gt;0),
MAX(0,INT(($B2162+ChapterTable!$Q$26+VLOOKUP(SUBSTITUTE(D$1,"성장단계","")&amp;"단계오프셋",ChapterTable!$S:$T,2,0))/ChapterTable!$Q$23)),
MAX(0,INT(($B2162+ChapterTable!$S$26+VLOOKUP(SUBSTITUTE(D$1,"성장단계","")&amp;"보스단계오프셋",ChapterTable!$S:$T,2,0))/ChapterTable!$S$23)))</f>
        <v>2</v>
      </c>
      <c r="E2162" s="1">
        <f ca="1">IF(AND($A2162=0,$B2162=1),
    VLOOKUP(1,ChapterTable!$1:$1048576,MATCH("최종"&amp;SUBSTITUTE(SUBSTITUTE(E$1,"standard",""),"|Float",""),ChapterTable!$1:$1,0),0)*ChapterTable!$Q$17,
  IF(AND($A2162=0,$B2162=0),
    E2163,
  IF($B2162=0,
    VLOOKUP($A2162,ChapterTable!$1:$1048576,MATCH("최종"&amp;SUBSTITUTE(SUBSTITUTE(E$1,"standard",""),"|Float",""),ChapterTable!$1:$1,0),0),
  IF($B2162=1,
    IF($L2162=FALSE,
      VLOOKUP($A2162,ChapterTable!$1:$1048576,MATCH("최종"&amp;SUBSTITUTE(SUBSTITUTE(E$1,"standard",""),"|Float",""),ChapterTable!$1:$1,0),0),
      VLOOKUP($A2162-ChapterTable!$Q$11,ChapterTable!$1:$1048576,MATCH("최종"&amp;SUBSTITUTE(SUBSTITUTE(E$1,"standard",""),"|Float",""),ChapterTable!$1:$1,0),0)*ChapterTable!$Q$14
    ),
  OFFSET(E2162,-$B2162+IF($L2162,1,0),0)*
    (VLOOKUP(SUBSTITUTE(SUBSTITUTE(E$1,"standard",""),"|Float","")&amp;"인게임누적곱배수",ChapterTable!$S:$T,2,0)^C2162
    +VLOOKUP(SUBSTITUTE(SUBSTITUTE(E$1,"standard",""),"|Float","")&amp;"인게임누적합배수",ChapterTable!$S:$T,2,0)*C2162)
  )
  )
  )
)</f>
        <v>576599.51699581149</v>
      </c>
      <c r="F2162" s="1">
        <f ca="1">IF(AND($A2162=0,$B2162=1),
    VLOOKUP(1,ChapterTable!$1:$1048576,MATCH("최종"&amp;SUBSTITUTE(SUBSTITUTE(F$1,"standard",""),"|Float",""),ChapterTable!$1:$1,0),0)*ChapterTable!$Q$17,
  IF(AND($A2162=0,$B2162=0),
    F2163,
  IF($B2162=0,
    VLOOKUP($A2162,ChapterTable!$1:$1048576,MATCH("최종"&amp;SUBSTITUTE(SUBSTITUTE(F$1,"standard",""),"|Float",""),ChapterTable!$1:$1,0),0),
  IF($B2162=1,
    IF($L2162=FALSE,
      VLOOKUP($A2162,ChapterTable!$1:$1048576,MATCH("최종"&amp;SUBSTITUTE(SUBSTITUTE(F$1,"standard",""),"|Float",""),ChapterTable!$1:$1,0),0),
      VLOOKUP($A2162-ChapterTable!$Q$11,ChapterTable!$1:$1048576,MATCH("최종"&amp;SUBSTITUTE(SUBSTITUTE(F$1,"standard",""),"|Float",""),ChapterTable!$1:$1,0),0)*ChapterTable!$Q$14
    ),
  OFFSET(F2162,-$B2162+IF($L2162,1,0),0)*
    (VLOOKUP(SUBSTITUTE(SUBSTITUTE(F$1,"standard",""),"|Float","")&amp;"인게임누적곱배수",ChapterTable!$S:$T,2,0)^D2162
    +VLOOKUP(SUBSTITUTE(SUBSTITUTE(F$1,"standard",""),"|Float","")&amp;"인게임누적합배수",ChapterTable!$S:$T,2,0)*D2162)
  )
  )
  )
)</f>
        <v>263803.70058631897</v>
      </c>
      <c r="G2162" t="s">
        <v>76</v>
      </c>
      <c r="J2162" t="str">
        <f>IF(ISBLANK(I2162),"",
IFERROR(VLOOKUP(I2162,[1]StringTable!$1:$1048576,MATCH([1]StringTable!$B$1,[1]StringTable!$1:$1,0),0),
IFERROR(VLOOKUP(I2162,[1]InApkStringTable!$1:$1048576,MATCH([1]InApkStringTable!$B$1,[1]InApkStringTable!$1:$1,0),0),
"스트링없음")))</f>
        <v/>
      </c>
      <c r="L2162" t="b">
        <v>1</v>
      </c>
      <c r="N2162" t="str">
        <f>IF(ISBLANK(M2162),"",IF(ISERROR(VLOOKUP(M2162,MapTable!$A:$A,1,0)),"맵없음",""))</f>
        <v/>
      </c>
      <c r="O2162">
        <f t="shared" si="133"/>
        <v>3</v>
      </c>
      <c r="Q2162">
        <f t="shared" si="134"/>
        <v>3</v>
      </c>
      <c r="R2162" t="b">
        <f t="shared" ca="1" si="135"/>
        <v>0</v>
      </c>
      <c r="T2162" t="b">
        <f t="shared" ca="1" si="136"/>
        <v>0</v>
      </c>
      <c r="X2162" t="str">
        <f>IF(ISBLANK(W2162),"",
IF(ISERROR(FIND(",",W2162)),
  IF(ISERROR(VLOOKUP(W2162,MapTable!$A:$A,1,0)),"맵없음",
  ""),
IF(ISERROR(FIND(",",W2162,FIND(",",W2162)+1)),
  IF(OR(ISERROR(VLOOKUP(LEFT(W2162,FIND(",",W2162)-1),MapTable!$A:$A,1,0)),ISERROR(VLOOKUP(TRIM(MID(W2162,FIND(",",W2162)+1,999)),MapTable!$A:$A,1,0))),"맵없음",
  ""),
IF(ISERROR(FIND(",",W2162,FIND(",",W2162,FIND(",",W2162)+1)+1)),
  IF(OR(ISERROR(VLOOKUP(LEFT(W2162,FIND(",",W2162)-1),MapTable!$A:$A,1,0)),ISERROR(VLOOKUP(TRIM(MID(W2162,FIND(",",W2162)+1,FIND(",",W2162,FIND(",",W2162)+1)-FIND(",",W2162)-1)),MapTable!$A:$A,1,0)),ISERROR(VLOOKUP(TRIM(MID(W2162,FIND(",",W2162,FIND(",",W2162)+1)+1,999)),MapTable!$A:$A,1,0))),"맵없음",
  ""),
IF(ISERROR(FIND(",",W2162,FIND(",",W2162,FIND(",",W2162,FIND(",",W2162)+1)+1)+1)),
  IF(OR(ISERROR(VLOOKUP(LEFT(W2162,FIND(",",W2162)-1),MapTable!$A:$A,1,0)),ISERROR(VLOOKUP(TRIM(MID(W2162,FIND(",",W2162)+1,FIND(",",W2162,FIND(",",W2162)+1)-FIND(",",W2162)-1)),MapTable!$A:$A,1,0)),ISERROR(VLOOKUP(TRIM(MID(W2162,FIND(",",W2162,FIND(",",W2162)+1)+1,FIND(",",W2162,FIND(",",W2162,FIND(",",W2162)+1)+1)-FIND(",",W2162,FIND(",",W2162)+1)-1)),MapTable!$A:$A,1,0)),ISERROR(VLOOKUP(TRIM(MID(W2162,FIND(",",W2162,FIND(",",W2162,FIND(",",W2162)+1)+1)+1,999)),MapTable!$A:$A,1,0))),"맵없음",
  ""),
)))))</f>
        <v/>
      </c>
      <c r="AC2162" t="str">
        <f>IF(ISBLANK(AB2162),"",IF(ISERROR(VLOOKUP(AB2162,[3]DropTable!$A:$A,1,0)),"드랍없음",""))</f>
        <v/>
      </c>
      <c r="AE2162" t="str">
        <f>IF(ISBLANK(AD2162),"",IF(ISERROR(VLOOKUP(AD2162,[3]DropTable!$A:$A,1,0)),"드랍없음",""))</f>
        <v/>
      </c>
      <c r="AG2162">
        <v>9.8000000000000007</v>
      </c>
      <c r="AH2162">
        <v>1</v>
      </c>
    </row>
    <row r="2163" spans="1:34" x14ac:dyDescent="0.3">
      <c r="A2163">
        <v>21</v>
      </c>
      <c r="B2163">
        <v>22</v>
      </c>
      <c r="C2163">
        <f>IF(OR($L2163=TRUE,$A2163=0,MOD($A2163,ChapterTable!$S$20)&lt;&gt;0),
MAX(0,INT(($B2163+ChapterTable!$Q$26+VLOOKUP(SUBSTITUTE(C$1,"성장단계","")&amp;"단계오프셋",ChapterTable!$S:$T,2,0))/ChapterTable!$Q$23)),
MAX(0,INT(($B2163+ChapterTable!$S$26+VLOOKUP(SUBSTITUTE(C$1,"성장단계","")&amp;"보스단계오프셋",ChapterTable!$S:$T,2,0))/ChapterTable!$S$23)))</f>
        <v>2</v>
      </c>
      <c r="D2163">
        <f>IF(OR($L2163=TRUE,$A2163=0,MOD($A2163,ChapterTable!$S$20)&lt;&gt;0),
MAX(0,INT(($B2163+ChapterTable!$Q$26+VLOOKUP(SUBSTITUTE(D$1,"성장단계","")&amp;"단계오프셋",ChapterTable!$S:$T,2,0))/ChapterTable!$Q$23)),
MAX(0,INT(($B2163+ChapterTable!$S$26+VLOOKUP(SUBSTITUTE(D$1,"성장단계","")&amp;"보스단계오프셋",ChapterTable!$S:$T,2,0))/ChapterTable!$S$23)))</f>
        <v>2</v>
      </c>
      <c r="E2163" s="1">
        <f ca="1">IF(AND($A2163=0,$B2163=1),
    VLOOKUP(1,ChapterTable!$1:$1048576,MATCH("최종"&amp;SUBSTITUTE(SUBSTITUTE(E$1,"standard",""),"|Float",""),ChapterTable!$1:$1,0),0)*ChapterTable!$Q$17,
  IF(AND($A2163=0,$B2163=0),
    E2164,
  IF($B2163=0,
    VLOOKUP($A2163,ChapterTable!$1:$1048576,MATCH("최종"&amp;SUBSTITUTE(SUBSTITUTE(E$1,"standard",""),"|Float",""),ChapterTable!$1:$1,0),0),
  IF($B2163=1,
    IF($L2163=FALSE,
      VLOOKUP($A2163,ChapterTable!$1:$1048576,MATCH("최종"&amp;SUBSTITUTE(SUBSTITUTE(E$1,"standard",""),"|Float",""),ChapterTable!$1:$1,0),0),
      VLOOKUP($A2163-ChapterTable!$Q$11,ChapterTable!$1:$1048576,MATCH("최종"&amp;SUBSTITUTE(SUBSTITUTE(E$1,"standard",""),"|Float",""),ChapterTable!$1:$1,0),0)*ChapterTable!$Q$14
    ),
  OFFSET(E2163,-$B2163+IF($L2163,1,0),0)*
    (VLOOKUP(SUBSTITUTE(SUBSTITUTE(E$1,"standard",""),"|Float","")&amp;"인게임누적곱배수",ChapterTable!$S:$T,2,0)^C2163
    +VLOOKUP(SUBSTITUTE(SUBSTITUTE(E$1,"standard",""),"|Float","")&amp;"인게임누적합배수",ChapterTable!$S:$T,2,0)*C2163)
  )
  )
  )
)</f>
        <v>576599.51699581149</v>
      </c>
      <c r="F2163" s="1">
        <f ca="1">IF(AND($A2163=0,$B2163=1),
    VLOOKUP(1,ChapterTable!$1:$1048576,MATCH("최종"&amp;SUBSTITUTE(SUBSTITUTE(F$1,"standard",""),"|Float",""),ChapterTable!$1:$1,0),0)*ChapterTable!$Q$17,
  IF(AND($A2163=0,$B2163=0),
    F2164,
  IF($B2163=0,
    VLOOKUP($A2163,ChapterTable!$1:$1048576,MATCH("최종"&amp;SUBSTITUTE(SUBSTITUTE(F$1,"standard",""),"|Float",""),ChapterTable!$1:$1,0),0),
  IF($B2163=1,
    IF($L2163=FALSE,
      VLOOKUP($A2163,ChapterTable!$1:$1048576,MATCH("최종"&amp;SUBSTITUTE(SUBSTITUTE(F$1,"standard",""),"|Float",""),ChapterTable!$1:$1,0),0),
      VLOOKUP($A2163-ChapterTable!$Q$11,ChapterTable!$1:$1048576,MATCH("최종"&amp;SUBSTITUTE(SUBSTITUTE(F$1,"standard",""),"|Float",""),ChapterTable!$1:$1,0),0)*ChapterTable!$Q$14
    ),
  OFFSET(F2163,-$B2163+IF($L2163,1,0),0)*
    (VLOOKUP(SUBSTITUTE(SUBSTITUTE(F$1,"standard",""),"|Float","")&amp;"인게임누적곱배수",ChapterTable!$S:$T,2,0)^D2163
    +VLOOKUP(SUBSTITUTE(SUBSTITUTE(F$1,"standard",""),"|Float","")&amp;"인게임누적합배수",ChapterTable!$S:$T,2,0)*D2163)
  )
  )
  )
)</f>
        <v>263803.70058631897</v>
      </c>
      <c r="G2163" t="s">
        <v>76</v>
      </c>
      <c r="J2163" t="str">
        <f>IF(ISBLANK(I2163),"",
IFERROR(VLOOKUP(I2163,[1]StringTable!$1:$1048576,MATCH([1]StringTable!$B$1,[1]StringTable!$1:$1,0),0),
IFERROR(VLOOKUP(I2163,[1]InApkStringTable!$1:$1048576,MATCH([1]InApkStringTable!$B$1,[1]InApkStringTable!$1:$1,0),0),
"스트링없음")))</f>
        <v/>
      </c>
      <c r="L2163" t="b">
        <v>1</v>
      </c>
      <c r="N2163" t="str">
        <f>IF(ISBLANK(M2163),"",IF(ISERROR(VLOOKUP(M2163,MapTable!$A:$A,1,0)),"맵없음",""))</f>
        <v/>
      </c>
      <c r="O2163">
        <f t="shared" si="133"/>
        <v>3</v>
      </c>
      <c r="Q2163">
        <f t="shared" si="134"/>
        <v>3</v>
      </c>
      <c r="R2163" t="b">
        <f t="shared" ca="1" si="135"/>
        <v>0</v>
      </c>
      <c r="T2163" t="b">
        <f t="shared" ca="1" si="136"/>
        <v>0</v>
      </c>
      <c r="X2163" t="str">
        <f>IF(ISBLANK(W2163),"",
IF(ISERROR(FIND(",",W2163)),
  IF(ISERROR(VLOOKUP(W2163,MapTable!$A:$A,1,0)),"맵없음",
  ""),
IF(ISERROR(FIND(",",W2163,FIND(",",W2163)+1)),
  IF(OR(ISERROR(VLOOKUP(LEFT(W2163,FIND(",",W2163)-1),MapTable!$A:$A,1,0)),ISERROR(VLOOKUP(TRIM(MID(W2163,FIND(",",W2163)+1,999)),MapTable!$A:$A,1,0))),"맵없음",
  ""),
IF(ISERROR(FIND(",",W2163,FIND(",",W2163,FIND(",",W2163)+1)+1)),
  IF(OR(ISERROR(VLOOKUP(LEFT(W2163,FIND(",",W2163)-1),MapTable!$A:$A,1,0)),ISERROR(VLOOKUP(TRIM(MID(W2163,FIND(",",W2163)+1,FIND(",",W2163,FIND(",",W2163)+1)-FIND(",",W2163)-1)),MapTable!$A:$A,1,0)),ISERROR(VLOOKUP(TRIM(MID(W2163,FIND(",",W2163,FIND(",",W2163)+1)+1,999)),MapTable!$A:$A,1,0))),"맵없음",
  ""),
IF(ISERROR(FIND(",",W2163,FIND(",",W2163,FIND(",",W2163,FIND(",",W2163)+1)+1)+1)),
  IF(OR(ISERROR(VLOOKUP(LEFT(W2163,FIND(",",W2163)-1),MapTable!$A:$A,1,0)),ISERROR(VLOOKUP(TRIM(MID(W2163,FIND(",",W2163)+1,FIND(",",W2163,FIND(",",W2163)+1)-FIND(",",W2163)-1)),MapTable!$A:$A,1,0)),ISERROR(VLOOKUP(TRIM(MID(W2163,FIND(",",W2163,FIND(",",W2163)+1)+1,FIND(",",W2163,FIND(",",W2163,FIND(",",W2163)+1)+1)-FIND(",",W2163,FIND(",",W2163)+1)-1)),MapTable!$A:$A,1,0)),ISERROR(VLOOKUP(TRIM(MID(W2163,FIND(",",W2163,FIND(",",W2163,FIND(",",W2163)+1)+1)+1,999)),MapTable!$A:$A,1,0))),"맵없음",
  ""),
)))))</f>
        <v/>
      </c>
      <c r="AC2163" t="str">
        <f>IF(ISBLANK(AB2163),"",IF(ISERROR(VLOOKUP(AB2163,[3]DropTable!$A:$A,1,0)),"드랍없음",""))</f>
        <v/>
      </c>
      <c r="AE2163" t="str">
        <f>IF(ISBLANK(AD2163),"",IF(ISERROR(VLOOKUP(AD2163,[3]DropTable!$A:$A,1,0)),"드랍없음",""))</f>
        <v/>
      </c>
      <c r="AG2163">
        <v>9.8000000000000007</v>
      </c>
      <c r="AH2163">
        <v>1</v>
      </c>
    </row>
    <row r="2164" spans="1:34" x14ac:dyDescent="0.3">
      <c r="A2164">
        <v>21</v>
      </c>
      <c r="B2164">
        <v>23</v>
      </c>
      <c r="C2164">
        <f>IF(OR($L2164=TRUE,$A2164=0,MOD($A2164,ChapterTable!$S$20)&lt;&gt;0),
MAX(0,INT(($B2164+ChapterTable!$Q$26+VLOOKUP(SUBSTITUTE(C$1,"성장단계","")&amp;"단계오프셋",ChapterTable!$S:$T,2,0))/ChapterTable!$Q$23)),
MAX(0,INT(($B2164+ChapterTable!$S$26+VLOOKUP(SUBSTITUTE(C$1,"성장단계","")&amp;"보스단계오프셋",ChapterTable!$S:$T,2,0))/ChapterTable!$S$23)))</f>
        <v>2</v>
      </c>
      <c r="D2164">
        <f>IF(OR($L2164=TRUE,$A2164=0,MOD($A2164,ChapterTable!$S$20)&lt;&gt;0),
MAX(0,INT(($B2164+ChapterTable!$Q$26+VLOOKUP(SUBSTITUTE(D$1,"성장단계","")&amp;"단계오프셋",ChapterTable!$S:$T,2,0))/ChapterTable!$Q$23)),
MAX(0,INT(($B2164+ChapterTable!$S$26+VLOOKUP(SUBSTITUTE(D$1,"성장단계","")&amp;"보스단계오프셋",ChapterTable!$S:$T,2,0))/ChapterTable!$S$23)))</f>
        <v>2</v>
      </c>
      <c r="E2164" s="1">
        <f ca="1">IF(AND($A2164=0,$B2164=1),
    VLOOKUP(1,ChapterTable!$1:$1048576,MATCH("최종"&amp;SUBSTITUTE(SUBSTITUTE(E$1,"standard",""),"|Float",""),ChapterTable!$1:$1,0),0)*ChapterTable!$Q$17,
  IF(AND($A2164=0,$B2164=0),
    E2165,
  IF($B2164=0,
    VLOOKUP($A2164,ChapterTable!$1:$1048576,MATCH("최종"&amp;SUBSTITUTE(SUBSTITUTE(E$1,"standard",""),"|Float",""),ChapterTable!$1:$1,0),0),
  IF($B2164=1,
    IF($L2164=FALSE,
      VLOOKUP($A2164,ChapterTable!$1:$1048576,MATCH("최종"&amp;SUBSTITUTE(SUBSTITUTE(E$1,"standard",""),"|Float",""),ChapterTable!$1:$1,0),0),
      VLOOKUP($A2164-ChapterTable!$Q$11,ChapterTable!$1:$1048576,MATCH("최종"&amp;SUBSTITUTE(SUBSTITUTE(E$1,"standard",""),"|Float",""),ChapterTable!$1:$1,0),0)*ChapterTable!$Q$14
    ),
  OFFSET(E2164,-$B2164+IF($L2164,1,0),0)*
    (VLOOKUP(SUBSTITUTE(SUBSTITUTE(E$1,"standard",""),"|Float","")&amp;"인게임누적곱배수",ChapterTable!$S:$T,2,0)^C2164
    +VLOOKUP(SUBSTITUTE(SUBSTITUTE(E$1,"standard",""),"|Float","")&amp;"인게임누적합배수",ChapterTable!$S:$T,2,0)*C2164)
  )
  )
  )
)</f>
        <v>576599.51699581149</v>
      </c>
      <c r="F2164" s="1">
        <f ca="1">IF(AND($A2164=0,$B2164=1),
    VLOOKUP(1,ChapterTable!$1:$1048576,MATCH("최종"&amp;SUBSTITUTE(SUBSTITUTE(F$1,"standard",""),"|Float",""),ChapterTable!$1:$1,0),0)*ChapterTable!$Q$17,
  IF(AND($A2164=0,$B2164=0),
    F2165,
  IF($B2164=0,
    VLOOKUP($A2164,ChapterTable!$1:$1048576,MATCH("최종"&amp;SUBSTITUTE(SUBSTITUTE(F$1,"standard",""),"|Float",""),ChapterTable!$1:$1,0),0),
  IF($B2164=1,
    IF($L2164=FALSE,
      VLOOKUP($A2164,ChapterTable!$1:$1048576,MATCH("최종"&amp;SUBSTITUTE(SUBSTITUTE(F$1,"standard",""),"|Float",""),ChapterTable!$1:$1,0),0),
      VLOOKUP($A2164-ChapterTable!$Q$11,ChapterTable!$1:$1048576,MATCH("최종"&amp;SUBSTITUTE(SUBSTITUTE(F$1,"standard",""),"|Float",""),ChapterTable!$1:$1,0),0)*ChapterTable!$Q$14
    ),
  OFFSET(F2164,-$B2164+IF($L2164,1,0),0)*
    (VLOOKUP(SUBSTITUTE(SUBSTITUTE(F$1,"standard",""),"|Float","")&amp;"인게임누적곱배수",ChapterTable!$S:$T,2,0)^D2164
    +VLOOKUP(SUBSTITUTE(SUBSTITUTE(F$1,"standard",""),"|Float","")&amp;"인게임누적합배수",ChapterTable!$S:$T,2,0)*D2164)
  )
  )
  )
)</f>
        <v>263803.70058631897</v>
      </c>
      <c r="G2164" t="s">
        <v>76</v>
      </c>
      <c r="J2164" t="str">
        <f>IF(ISBLANK(I2164),"",
IFERROR(VLOOKUP(I2164,[1]StringTable!$1:$1048576,MATCH([1]StringTable!$B$1,[1]StringTable!$1:$1,0),0),
IFERROR(VLOOKUP(I2164,[1]InApkStringTable!$1:$1048576,MATCH([1]InApkStringTable!$B$1,[1]InApkStringTable!$1:$1,0),0),
"스트링없음")))</f>
        <v/>
      </c>
      <c r="L2164" t="b">
        <v>1</v>
      </c>
      <c r="N2164" t="str">
        <f>IF(ISBLANK(M2164),"",IF(ISERROR(VLOOKUP(M2164,MapTable!$A:$A,1,0)),"맵없음",""))</f>
        <v/>
      </c>
      <c r="O2164">
        <f t="shared" si="133"/>
        <v>3</v>
      </c>
      <c r="Q2164">
        <f t="shared" si="134"/>
        <v>3</v>
      </c>
      <c r="R2164" t="b">
        <f t="shared" ca="1" si="135"/>
        <v>0</v>
      </c>
      <c r="T2164" t="b">
        <f t="shared" ca="1" si="136"/>
        <v>0</v>
      </c>
      <c r="X2164" t="str">
        <f>IF(ISBLANK(W2164),"",
IF(ISERROR(FIND(",",W2164)),
  IF(ISERROR(VLOOKUP(W2164,MapTable!$A:$A,1,0)),"맵없음",
  ""),
IF(ISERROR(FIND(",",W2164,FIND(",",W2164)+1)),
  IF(OR(ISERROR(VLOOKUP(LEFT(W2164,FIND(",",W2164)-1),MapTable!$A:$A,1,0)),ISERROR(VLOOKUP(TRIM(MID(W2164,FIND(",",W2164)+1,999)),MapTable!$A:$A,1,0))),"맵없음",
  ""),
IF(ISERROR(FIND(",",W2164,FIND(",",W2164,FIND(",",W2164)+1)+1)),
  IF(OR(ISERROR(VLOOKUP(LEFT(W2164,FIND(",",W2164)-1),MapTable!$A:$A,1,0)),ISERROR(VLOOKUP(TRIM(MID(W2164,FIND(",",W2164)+1,FIND(",",W2164,FIND(",",W2164)+1)-FIND(",",W2164)-1)),MapTable!$A:$A,1,0)),ISERROR(VLOOKUP(TRIM(MID(W2164,FIND(",",W2164,FIND(",",W2164)+1)+1,999)),MapTable!$A:$A,1,0))),"맵없음",
  ""),
IF(ISERROR(FIND(",",W2164,FIND(",",W2164,FIND(",",W2164,FIND(",",W2164)+1)+1)+1)),
  IF(OR(ISERROR(VLOOKUP(LEFT(W2164,FIND(",",W2164)-1),MapTable!$A:$A,1,0)),ISERROR(VLOOKUP(TRIM(MID(W2164,FIND(",",W2164)+1,FIND(",",W2164,FIND(",",W2164)+1)-FIND(",",W2164)-1)),MapTable!$A:$A,1,0)),ISERROR(VLOOKUP(TRIM(MID(W2164,FIND(",",W2164,FIND(",",W2164)+1)+1,FIND(",",W2164,FIND(",",W2164,FIND(",",W2164)+1)+1)-FIND(",",W2164,FIND(",",W2164)+1)-1)),MapTable!$A:$A,1,0)),ISERROR(VLOOKUP(TRIM(MID(W2164,FIND(",",W2164,FIND(",",W2164,FIND(",",W2164)+1)+1)+1,999)),MapTable!$A:$A,1,0))),"맵없음",
  ""),
)))))</f>
        <v/>
      </c>
      <c r="AC2164" t="str">
        <f>IF(ISBLANK(AB2164),"",IF(ISERROR(VLOOKUP(AB2164,[3]DropTable!$A:$A,1,0)),"드랍없음",""))</f>
        <v/>
      </c>
      <c r="AE2164" t="str">
        <f>IF(ISBLANK(AD2164),"",IF(ISERROR(VLOOKUP(AD2164,[3]DropTable!$A:$A,1,0)),"드랍없음",""))</f>
        <v/>
      </c>
      <c r="AG2164">
        <v>9.8000000000000007</v>
      </c>
      <c r="AH2164">
        <v>1</v>
      </c>
    </row>
    <row r="2165" spans="1:34" x14ac:dyDescent="0.3">
      <c r="A2165">
        <v>21</v>
      </c>
      <c r="B2165">
        <v>24</v>
      </c>
      <c r="C2165">
        <f>IF(OR($L2165=TRUE,$A2165=0,MOD($A2165,ChapterTable!$S$20)&lt;&gt;0),
MAX(0,INT(($B2165+ChapterTable!$Q$26+VLOOKUP(SUBSTITUTE(C$1,"성장단계","")&amp;"단계오프셋",ChapterTable!$S:$T,2,0))/ChapterTable!$Q$23)),
MAX(0,INT(($B2165+ChapterTable!$S$26+VLOOKUP(SUBSTITUTE(C$1,"성장단계","")&amp;"보스단계오프셋",ChapterTable!$S:$T,2,0))/ChapterTable!$S$23)))</f>
        <v>2</v>
      </c>
      <c r="D2165">
        <f>IF(OR($L2165=TRUE,$A2165=0,MOD($A2165,ChapterTable!$S$20)&lt;&gt;0),
MAX(0,INT(($B2165+ChapterTable!$Q$26+VLOOKUP(SUBSTITUTE(D$1,"성장단계","")&amp;"단계오프셋",ChapterTable!$S:$T,2,0))/ChapterTable!$Q$23)),
MAX(0,INT(($B2165+ChapterTable!$S$26+VLOOKUP(SUBSTITUTE(D$1,"성장단계","")&amp;"보스단계오프셋",ChapterTable!$S:$T,2,0))/ChapterTable!$S$23)))</f>
        <v>2</v>
      </c>
      <c r="E2165" s="1">
        <f ca="1">IF(AND($A2165=0,$B2165=1),
    VLOOKUP(1,ChapterTable!$1:$1048576,MATCH("최종"&amp;SUBSTITUTE(SUBSTITUTE(E$1,"standard",""),"|Float",""),ChapterTable!$1:$1,0),0)*ChapterTable!$Q$17,
  IF(AND($A2165=0,$B2165=0),
    E2166,
  IF($B2165=0,
    VLOOKUP($A2165,ChapterTable!$1:$1048576,MATCH("최종"&amp;SUBSTITUTE(SUBSTITUTE(E$1,"standard",""),"|Float",""),ChapterTable!$1:$1,0),0),
  IF($B2165=1,
    IF($L2165=FALSE,
      VLOOKUP($A2165,ChapterTable!$1:$1048576,MATCH("최종"&amp;SUBSTITUTE(SUBSTITUTE(E$1,"standard",""),"|Float",""),ChapterTable!$1:$1,0),0),
      VLOOKUP($A2165-ChapterTable!$Q$11,ChapterTable!$1:$1048576,MATCH("최종"&amp;SUBSTITUTE(SUBSTITUTE(E$1,"standard",""),"|Float",""),ChapterTable!$1:$1,0),0)*ChapterTable!$Q$14
    ),
  OFFSET(E2165,-$B2165+IF($L2165,1,0),0)*
    (VLOOKUP(SUBSTITUTE(SUBSTITUTE(E$1,"standard",""),"|Float","")&amp;"인게임누적곱배수",ChapterTable!$S:$T,2,0)^C2165
    +VLOOKUP(SUBSTITUTE(SUBSTITUTE(E$1,"standard",""),"|Float","")&amp;"인게임누적합배수",ChapterTable!$S:$T,2,0)*C2165)
  )
  )
  )
)</f>
        <v>576599.51699581149</v>
      </c>
      <c r="F2165" s="1">
        <f ca="1">IF(AND($A2165=0,$B2165=1),
    VLOOKUP(1,ChapterTable!$1:$1048576,MATCH("최종"&amp;SUBSTITUTE(SUBSTITUTE(F$1,"standard",""),"|Float",""),ChapterTable!$1:$1,0),0)*ChapterTable!$Q$17,
  IF(AND($A2165=0,$B2165=0),
    F2166,
  IF($B2165=0,
    VLOOKUP($A2165,ChapterTable!$1:$1048576,MATCH("최종"&amp;SUBSTITUTE(SUBSTITUTE(F$1,"standard",""),"|Float",""),ChapterTable!$1:$1,0),0),
  IF($B2165=1,
    IF($L2165=FALSE,
      VLOOKUP($A2165,ChapterTable!$1:$1048576,MATCH("최종"&amp;SUBSTITUTE(SUBSTITUTE(F$1,"standard",""),"|Float",""),ChapterTable!$1:$1,0),0),
      VLOOKUP($A2165-ChapterTable!$Q$11,ChapterTable!$1:$1048576,MATCH("최종"&amp;SUBSTITUTE(SUBSTITUTE(F$1,"standard",""),"|Float",""),ChapterTable!$1:$1,0),0)*ChapterTable!$Q$14
    ),
  OFFSET(F2165,-$B2165+IF($L2165,1,0),0)*
    (VLOOKUP(SUBSTITUTE(SUBSTITUTE(F$1,"standard",""),"|Float","")&amp;"인게임누적곱배수",ChapterTable!$S:$T,2,0)^D2165
    +VLOOKUP(SUBSTITUTE(SUBSTITUTE(F$1,"standard",""),"|Float","")&amp;"인게임누적합배수",ChapterTable!$S:$T,2,0)*D2165)
  )
  )
  )
)</f>
        <v>263803.70058631897</v>
      </c>
      <c r="G2165" t="s">
        <v>76</v>
      </c>
      <c r="J2165" t="str">
        <f>IF(ISBLANK(I2165),"",
IFERROR(VLOOKUP(I2165,[1]StringTable!$1:$1048576,MATCH([1]StringTable!$B$1,[1]StringTable!$1:$1,0),0),
IFERROR(VLOOKUP(I2165,[1]InApkStringTable!$1:$1048576,MATCH([1]InApkStringTable!$B$1,[1]InApkStringTable!$1:$1,0),0),
"스트링없음")))</f>
        <v/>
      </c>
      <c r="L2165" t="b">
        <v>1</v>
      </c>
      <c r="N2165" t="str">
        <f>IF(ISBLANK(M2165),"",IF(ISERROR(VLOOKUP(M2165,MapTable!$A:$A,1,0)),"맵없음",""))</f>
        <v/>
      </c>
      <c r="O2165">
        <f t="shared" si="133"/>
        <v>3</v>
      </c>
      <c r="Q2165">
        <f t="shared" si="134"/>
        <v>3</v>
      </c>
      <c r="R2165" t="b">
        <f t="shared" ca="1" si="135"/>
        <v>0</v>
      </c>
      <c r="T2165" t="b">
        <f t="shared" ca="1" si="136"/>
        <v>0</v>
      </c>
      <c r="X2165" t="str">
        <f>IF(ISBLANK(W2165),"",
IF(ISERROR(FIND(",",W2165)),
  IF(ISERROR(VLOOKUP(W2165,MapTable!$A:$A,1,0)),"맵없음",
  ""),
IF(ISERROR(FIND(",",W2165,FIND(",",W2165)+1)),
  IF(OR(ISERROR(VLOOKUP(LEFT(W2165,FIND(",",W2165)-1),MapTable!$A:$A,1,0)),ISERROR(VLOOKUP(TRIM(MID(W2165,FIND(",",W2165)+1,999)),MapTable!$A:$A,1,0))),"맵없음",
  ""),
IF(ISERROR(FIND(",",W2165,FIND(",",W2165,FIND(",",W2165)+1)+1)),
  IF(OR(ISERROR(VLOOKUP(LEFT(W2165,FIND(",",W2165)-1),MapTable!$A:$A,1,0)),ISERROR(VLOOKUP(TRIM(MID(W2165,FIND(",",W2165)+1,FIND(",",W2165,FIND(",",W2165)+1)-FIND(",",W2165)-1)),MapTable!$A:$A,1,0)),ISERROR(VLOOKUP(TRIM(MID(W2165,FIND(",",W2165,FIND(",",W2165)+1)+1,999)),MapTable!$A:$A,1,0))),"맵없음",
  ""),
IF(ISERROR(FIND(",",W2165,FIND(",",W2165,FIND(",",W2165,FIND(",",W2165)+1)+1)+1)),
  IF(OR(ISERROR(VLOOKUP(LEFT(W2165,FIND(",",W2165)-1),MapTable!$A:$A,1,0)),ISERROR(VLOOKUP(TRIM(MID(W2165,FIND(",",W2165)+1,FIND(",",W2165,FIND(",",W2165)+1)-FIND(",",W2165)-1)),MapTable!$A:$A,1,0)),ISERROR(VLOOKUP(TRIM(MID(W2165,FIND(",",W2165,FIND(",",W2165)+1)+1,FIND(",",W2165,FIND(",",W2165,FIND(",",W2165)+1)+1)-FIND(",",W2165,FIND(",",W2165)+1)-1)),MapTable!$A:$A,1,0)),ISERROR(VLOOKUP(TRIM(MID(W2165,FIND(",",W2165,FIND(",",W2165,FIND(",",W2165)+1)+1)+1,999)),MapTable!$A:$A,1,0))),"맵없음",
  ""),
)))))</f>
        <v/>
      </c>
      <c r="AC2165" t="str">
        <f>IF(ISBLANK(AB2165),"",IF(ISERROR(VLOOKUP(AB2165,[3]DropTable!$A:$A,1,0)),"드랍없음",""))</f>
        <v/>
      </c>
      <c r="AE2165" t="str">
        <f>IF(ISBLANK(AD2165),"",IF(ISERROR(VLOOKUP(AD2165,[3]DropTable!$A:$A,1,0)),"드랍없음",""))</f>
        <v/>
      </c>
      <c r="AG2165">
        <v>9.8000000000000007</v>
      </c>
      <c r="AH2165">
        <v>1</v>
      </c>
    </row>
    <row r="2166" spans="1:34" x14ac:dyDescent="0.3">
      <c r="A2166">
        <v>21</v>
      </c>
      <c r="B2166">
        <v>25</v>
      </c>
      <c r="C2166">
        <f>IF(OR($L2166=TRUE,$A2166=0,MOD($A2166,ChapterTable!$S$20)&lt;&gt;0),
MAX(0,INT(($B2166+ChapterTable!$Q$26+VLOOKUP(SUBSTITUTE(C$1,"성장단계","")&amp;"단계오프셋",ChapterTable!$S:$T,2,0))/ChapterTable!$Q$23)),
MAX(0,INT(($B2166+ChapterTable!$S$26+VLOOKUP(SUBSTITUTE(C$1,"성장단계","")&amp;"보스단계오프셋",ChapterTable!$S:$T,2,0))/ChapterTable!$S$23)))</f>
        <v>2</v>
      </c>
      <c r="D2166">
        <f>IF(OR($L2166=TRUE,$A2166=0,MOD($A2166,ChapterTable!$S$20)&lt;&gt;0),
MAX(0,INT(($B2166+ChapterTable!$Q$26+VLOOKUP(SUBSTITUTE(D$1,"성장단계","")&amp;"단계오프셋",ChapterTable!$S:$T,2,0))/ChapterTable!$Q$23)),
MAX(0,INT(($B2166+ChapterTable!$S$26+VLOOKUP(SUBSTITUTE(D$1,"성장단계","")&amp;"보스단계오프셋",ChapterTable!$S:$T,2,0))/ChapterTable!$S$23)))</f>
        <v>2</v>
      </c>
      <c r="E2166" s="1">
        <f ca="1">IF(AND($A2166=0,$B2166=1),
    VLOOKUP(1,ChapterTable!$1:$1048576,MATCH("최종"&amp;SUBSTITUTE(SUBSTITUTE(E$1,"standard",""),"|Float",""),ChapterTable!$1:$1,0),0)*ChapterTable!$Q$17,
  IF(AND($A2166=0,$B2166=0),
    E2167,
  IF($B2166=0,
    VLOOKUP($A2166,ChapterTable!$1:$1048576,MATCH("최종"&amp;SUBSTITUTE(SUBSTITUTE(E$1,"standard",""),"|Float",""),ChapterTable!$1:$1,0),0),
  IF($B2166=1,
    IF($L2166=FALSE,
      VLOOKUP($A2166,ChapterTable!$1:$1048576,MATCH("최종"&amp;SUBSTITUTE(SUBSTITUTE(E$1,"standard",""),"|Float",""),ChapterTable!$1:$1,0),0),
      VLOOKUP($A2166-ChapterTable!$Q$11,ChapterTable!$1:$1048576,MATCH("최종"&amp;SUBSTITUTE(SUBSTITUTE(E$1,"standard",""),"|Float",""),ChapterTable!$1:$1,0),0)*ChapterTable!$Q$14
    ),
  OFFSET(E2166,-$B2166+IF($L2166,1,0),0)*
    (VLOOKUP(SUBSTITUTE(SUBSTITUTE(E$1,"standard",""),"|Float","")&amp;"인게임누적곱배수",ChapterTable!$S:$T,2,0)^C2166
    +VLOOKUP(SUBSTITUTE(SUBSTITUTE(E$1,"standard",""),"|Float","")&amp;"인게임누적합배수",ChapterTable!$S:$T,2,0)*C2166)
  )
  )
  )
)</f>
        <v>576599.51699581149</v>
      </c>
      <c r="F2166" s="1">
        <f ca="1">IF(AND($A2166=0,$B2166=1),
    VLOOKUP(1,ChapterTable!$1:$1048576,MATCH("최종"&amp;SUBSTITUTE(SUBSTITUTE(F$1,"standard",""),"|Float",""),ChapterTable!$1:$1,0),0)*ChapterTable!$Q$17,
  IF(AND($A2166=0,$B2166=0),
    F2167,
  IF($B2166=0,
    VLOOKUP($A2166,ChapterTable!$1:$1048576,MATCH("최종"&amp;SUBSTITUTE(SUBSTITUTE(F$1,"standard",""),"|Float",""),ChapterTable!$1:$1,0),0),
  IF($B2166=1,
    IF($L2166=FALSE,
      VLOOKUP($A2166,ChapterTable!$1:$1048576,MATCH("최종"&amp;SUBSTITUTE(SUBSTITUTE(F$1,"standard",""),"|Float",""),ChapterTable!$1:$1,0),0),
      VLOOKUP($A2166-ChapterTable!$Q$11,ChapterTable!$1:$1048576,MATCH("최종"&amp;SUBSTITUTE(SUBSTITUTE(F$1,"standard",""),"|Float",""),ChapterTable!$1:$1,0),0)*ChapterTable!$Q$14
    ),
  OFFSET(F2166,-$B2166+IF($L2166,1,0),0)*
    (VLOOKUP(SUBSTITUTE(SUBSTITUTE(F$1,"standard",""),"|Float","")&amp;"인게임누적곱배수",ChapterTable!$S:$T,2,0)^D2166
    +VLOOKUP(SUBSTITUTE(SUBSTITUTE(F$1,"standard",""),"|Float","")&amp;"인게임누적합배수",ChapterTable!$S:$T,2,0)*D2166)
  )
  )
  )
)</f>
        <v>263803.70058631897</v>
      </c>
      <c r="G2166" t="s">
        <v>76</v>
      </c>
      <c r="J2166" t="str">
        <f>IF(ISBLANK(I2166),"",
IFERROR(VLOOKUP(I2166,[1]StringTable!$1:$1048576,MATCH([1]StringTable!$B$1,[1]StringTable!$1:$1,0),0),
IFERROR(VLOOKUP(I2166,[1]InApkStringTable!$1:$1048576,MATCH([1]InApkStringTable!$B$1,[1]InApkStringTable!$1:$1,0),0),
"스트링없음")))</f>
        <v/>
      </c>
      <c r="L2166" t="b">
        <v>1</v>
      </c>
      <c r="N2166" t="str">
        <f>IF(ISBLANK(M2166),"",IF(ISERROR(VLOOKUP(M2166,MapTable!$A:$A,1,0)),"맵없음",""))</f>
        <v/>
      </c>
      <c r="O2166">
        <f t="shared" si="133"/>
        <v>11</v>
      </c>
      <c r="Q2166">
        <f t="shared" si="134"/>
        <v>11</v>
      </c>
      <c r="R2166" t="b">
        <f t="shared" ca="1" si="135"/>
        <v>0</v>
      </c>
      <c r="T2166" t="b">
        <f t="shared" ca="1" si="136"/>
        <v>0</v>
      </c>
      <c r="X2166" t="str">
        <f>IF(ISBLANK(W2166),"",
IF(ISERROR(FIND(",",W2166)),
  IF(ISERROR(VLOOKUP(W2166,MapTable!$A:$A,1,0)),"맵없음",
  ""),
IF(ISERROR(FIND(",",W2166,FIND(",",W2166)+1)),
  IF(OR(ISERROR(VLOOKUP(LEFT(W2166,FIND(",",W2166)-1),MapTable!$A:$A,1,0)),ISERROR(VLOOKUP(TRIM(MID(W2166,FIND(",",W2166)+1,999)),MapTable!$A:$A,1,0))),"맵없음",
  ""),
IF(ISERROR(FIND(",",W2166,FIND(",",W2166,FIND(",",W2166)+1)+1)),
  IF(OR(ISERROR(VLOOKUP(LEFT(W2166,FIND(",",W2166)-1),MapTable!$A:$A,1,0)),ISERROR(VLOOKUP(TRIM(MID(W2166,FIND(",",W2166)+1,FIND(",",W2166,FIND(",",W2166)+1)-FIND(",",W2166)-1)),MapTable!$A:$A,1,0)),ISERROR(VLOOKUP(TRIM(MID(W2166,FIND(",",W2166,FIND(",",W2166)+1)+1,999)),MapTable!$A:$A,1,0))),"맵없음",
  ""),
IF(ISERROR(FIND(",",W2166,FIND(",",W2166,FIND(",",W2166,FIND(",",W2166)+1)+1)+1)),
  IF(OR(ISERROR(VLOOKUP(LEFT(W2166,FIND(",",W2166)-1),MapTable!$A:$A,1,0)),ISERROR(VLOOKUP(TRIM(MID(W2166,FIND(",",W2166)+1,FIND(",",W2166,FIND(",",W2166)+1)-FIND(",",W2166)-1)),MapTable!$A:$A,1,0)),ISERROR(VLOOKUP(TRIM(MID(W2166,FIND(",",W2166,FIND(",",W2166)+1)+1,FIND(",",W2166,FIND(",",W2166,FIND(",",W2166)+1)+1)-FIND(",",W2166,FIND(",",W2166)+1)-1)),MapTable!$A:$A,1,0)),ISERROR(VLOOKUP(TRIM(MID(W2166,FIND(",",W2166,FIND(",",W2166,FIND(",",W2166)+1)+1)+1,999)),MapTable!$A:$A,1,0))),"맵없음",
  ""),
)))))</f>
        <v/>
      </c>
      <c r="AC2166" t="str">
        <f>IF(ISBLANK(AB2166),"",IF(ISERROR(VLOOKUP(AB2166,[3]DropTable!$A:$A,1,0)),"드랍없음",""))</f>
        <v/>
      </c>
      <c r="AE2166" t="str">
        <f>IF(ISBLANK(AD2166),"",IF(ISERROR(VLOOKUP(AD2166,[3]DropTable!$A:$A,1,0)),"드랍없음",""))</f>
        <v/>
      </c>
      <c r="AG2166">
        <v>9.8000000000000007</v>
      </c>
      <c r="AH2166">
        <v>1</v>
      </c>
    </row>
    <row r="2167" spans="1:34" x14ac:dyDescent="0.3">
      <c r="A2167">
        <v>21</v>
      </c>
      <c r="B2167">
        <v>26</v>
      </c>
      <c r="C2167">
        <f>IF(OR($L2167=TRUE,$A2167=0,MOD($A2167,ChapterTable!$S$20)&lt;&gt;0),
MAX(0,INT(($B2167+ChapterTable!$Q$26+VLOOKUP(SUBSTITUTE(C$1,"성장단계","")&amp;"단계오프셋",ChapterTable!$S:$T,2,0))/ChapterTable!$Q$23)),
MAX(0,INT(($B2167+ChapterTable!$S$26+VLOOKUP(SUBSTITUTE(C$1,"성장단계","")&amp;"보스단계오프셋",ChapterTable!$S:$T,2,0))/ChapterTable!$S$23)))</f>
        <v>3</v>
      </c>
      <c r="D2167">
        <f>IF(OR($L2167=TRUE,$A2167=0,MOD($A2167,ChapterTable!$S$20)&lt;&gt;0),
MAX(0,INT(($B2167+ChapterTable!$Q$26+VLOOKUP(SUBSTITUTE(D$1,"성장단계","")&amp;"단계오프셋",ChapterTable!$S:$T,2,0))/ChapterTable!$Q$23)),
MAX(0,INT(($B2167+ChapterTable!$S$26+VLOOKUP(SUBSTITUTE(D$1,"성장단계","")&amp;"보스단계오프셋",ChapterTable!$S:$T,2,0))/ChapterTable!$S$23)))</f>
        <v>2</v>
      </c>
      <c r="E2167" s="1">
        <f ca="1">IF(AND($A2167=0,$B2167=1),
    VLOOKUP(1,ChapterTable!$1:$1048576,MATCH("최종"&amp;SUBSTITUTE(SUBSTITUTE(E$1,"standard",""),"|Float",""),ChapterTable!$1:$1,0),0)*ChapterTable!$Q$17,
  IF(AND($A2167=0,$B2167=0),
    E2168,
  IF($B2167=0,
    VLOOKUP($A2167,ChapterTable!$1:$1048576,MATCH("최종"&amp;SUBSTITUTE(SUBSTITUTE(E$1,"standard",""),"|Float",""),ChapterTable!$1:$1,0),0),
  IF($B2167=1,
    IF($L2167=FALSE,
      VLOOKUP($A2167,ChapterTable!$1:$1048576,MATCH("최종"&amp;SUBSTITUTE(SUBSTITUTE(E$1,"standard",""),"|Float",""),ChapterTable!$1:$1,0),0),
      VLOOKUP($A2167-ChapterTable!$Q$11,ChapterTable!$1:$1048576,MATCH("최종"&amp;SUBSTITUTE(SUBSTITUTE(E$1,"standard",""),"|Float",""),ChapterTable!$1:$1,0),0)*ChapterTable!$Q$14
    ),
  OFFSET(E2167,-$B2167+IF($L2167,1,0),0)*
    (VLOOKUP(SUBSTITUTE(SUBSTITUTE(E$1,"standard",""),"|Float","")&amp;"인게임누적곱배수",ChapterTable!$S:$T,2,0)^C2167
    +VLOOKUP(SUBSTITUTE(SUBSTITUTE(E$1,"standard",""),"|Float","")&amp;"인게임누적합배수",ChapterTable!$S:$T,2,0)*C2167)
  )
  )
  )
)</f>
        <v>695311.18225965498</v>
      </c>
      <c r="F2167" s="1">
        <f ca="1">IF(AND($A2167=0,$B2167=1),
    VLOOKUP(1,ChapterTable!$1:$1048576,MATCH("최종"&amp;SUBSTITUTE(SUBSTITUTE(F$1,"standard",""),"|Float",""),ChapterTable!$1:$1,0),0)*ChapterTable!$Q$17,
  IF(AND($A2167=0,$B2167=0),
    F2168,
  IF($B2167=0,
    VLOOKUP($A2167,ChapterTable!$1:$1048576,MATCH("최종"&amp;SUBSTITUTE(SUBSTITUTE(F$1,"standard",""),"|Float",""),ChapterTable!$1:$1,0),0),
  IF($B2167=1,
    IF($L2167=FALSE,
      VLOOKUP($A2167,ChapterTable!$1:$1048576,MATCH("최종"&amp;SUBSTITUTE(SUBSTITUTE(F$1,"standard",""),"|Float",""),ChapterTable!$1:$1,0),0),
      VLOOKUP($A2167-ChapterTable!$Q$11,ChapterTable!$1:$1048576,MATCH("최종"&amp;SUBSTITUTE(SUBSTITUTE(F$1,"standard",""),"|Float",""),ChapterTable!$1:$1,0),0)*ChapterTable!$Q$14
    ),
  OFFSET(F2167,-$B2167+IF($L2167,1,0),0)*
    (VLOOKUP(SUBSTITUTE(SUBSTITUTE(F$1,"standard",""),"|Float","")&amp;"인게임누적곱배수",ChapterTable!$S:$T,2,0)^D2167
    +VLOOKUP(SUBSTITUTE(SUBSTITUTE(F$1,"standard",""),"|Float","")&amp;"인게임누적합배수",ChapterTable!$S:$T,2,0)*D2167)
  )
  )
  )
)</f>
        <v>263803.70058631897</v>
      </c>
      <c r="G2167" t="s">
        <v>76</v>
      </c>
      <c r="J2167" t="str">
        <f>IF(ISBLANK(I2167),"",
IFERROR(VLOOKUP(I2167,[1]StringTable!$1:$1048576,MATCH([1]StringTable!$B$1,[1]StringTable!$1:$1,0),0),
IFERROR(VLOOKUP(I2167,[1]InApkStringTable!$1:$1048576,MATCH([1]InApkStringTable!$B$1,[1]InApkStringTable!$1:$1,0),0),
"스트링없음")))</f>
        <v/>
      </c>
      <c r="L2167" t="b">
        <v>1</v>
      </c>
      <c r="N2167" t="str">
        <f>IF(ISBLANK(M2167),"",IF(ISERROR(VLOOKUP(M2167,MapTable!$A:$A,1,0)),"맵없음",""))</f>
        <v/>
      </c>
      <c r="O2167">
        <f t="shared" si="133"/>
        <v>3</v>
      </c>
      <c r="Q2167">
        <f t="shared" si="134"/>
        <v>3</v>
      </c>
      <c r="R2167" t="b">
        <f t="shared" ca="1" si="135"/>
        <v>0</v>
      </c>
      <c r="T2167" t="b">
        <f t="shared" ca="1" si="136"/>
        <v>0</v>
      </c>
      <c r="X2167" t="str">
        <f>IF(ISBLANK(W2167),"",
IF(ISERROR(FIND(",",W2167)),
  IF(ISERROR(VLOOKUP(W2167,MapTable!$A:$A,1,0)),"맵없음",
  ""),
IF(ISERROR(FIND(",",W2167,FIND(",",W2167)+1)),
  IF(OR(ISERROR(VLOOKUP(LEFT(W2167,FIND(",",W2167)-1),MapTable!$A:$A,1,0)),ISERROR(VLOOKUP(TRIM(MID(W2167,FIND(",",W2167)+1,999)),MapTable!$A:$A,1,0))),"맵없음",
  ""),
IF(ISERROR(FIND(",",W2167,FIND(",",W2167,FIND(",",W2167)+1)+1)),
  IF(OR(ISERROR(VLOOKUP(LEFT(W2167,FIND(",",W2167)-1),MapTable!$A:$A,1,0)),ISERROR(VLOOKUP(TRIM(MID(W2167,FIND(",",W2167)+1,FIND(",",W2167,FIND(",",W2167)+1)-FIND(",",W2167)-1)),MapTable!$A:$A,1,0)),ISERROR(VLOOKUP(TRIM(MID(W2167,FIND(",",W2167,FIND(",",W2167)+1)+1,999)),MapTable!$A:$A,1,0))),"맵없음",
  ""),
IF(ISERROR(FIND(",",W2167,FIND(",",W2167,FIND(",",W2167,FIND(",",W2167)+1)+1)+1)),
  IF(OR(ISERROR(VLOOKUP(LEFT(W2167,FIND(",",W2167)-1),MapTable!$A:$A,1,0)),ISERROR(VLOOKUP(TRIM(MID(W2167,FIND(",",W2167)+1,FIND(",",W2167,FIND(",",W2167)+1)-FIND(",",W2167)-1)),MapTable!$A:$A,1,0)),ISERROR(VLOOKUP(TRIM(MID(W2167,FIND(",",W2167,FIND(",",W2167)+1)+1,FIND(",",W2167,FIND(",",W2167,FIND(",",W2167)+1)+1)-FIND(",",W2167,FIND(",",W2167)+1)-1)),MapTable!$A:$A,1,0)),ISERROR(VLOOKUP(TRIM(MID(W2167,FIND(",",W2167,FIND(",",W2167,FIND(",",W2167)+1)+1)+1,999)),MapTable!$A:$A,1,0))),"맵없음",
  ""),
)))))</f>
        <v/>
      </c>
      <c r="AC2167" t="str">
        <f>IF(ISBLANK(AB2167),"",IF(ISERROR(VLOOKUP(AB2167,[3]DropTable!$A:$A,1,0)),"드랍없음",""))</f>
        <v/>
      </c>
      <c r="AE2167" t="str">
        <f>IF(ISBLANK(AD2167),"",IF(ISERROR(VLOOKUP(AD2167,[3]DropTable!$A:$A,1,0)),"드랍없음",""))</f>
        <v/>
      </c>
      <c r="AG2167">
        <v>9.8000000000000007</v>
      </c>
      <c r="AH2167">
        <v>1</v>
      </c>
    </row>
    <row r="2168" spans="1:34" x14ac:dyDescent="0.3">
      <c r="A2168">
        <v>21</v>
      </c>
      <c r="B2168">
        <v>27</v>
      </c>
      <c r="C2168">
        <f>IF(OR($L2168=TRUE,$A2168=0,MOD($A2168,ChapterTable!$S$20)&lt;&gt;0),
MAX(0,INT(($B2168+ChapterTable!$Q$26+VLOOKUP(SUBSTITUTE(C$1,"성장단계","")&amp;"단계오프셋",ChapterTable!$S:$T,2,0))/ChapterTable!$Q$23)),
MAX(0,INT(($B2168+ChapterTable!$S$26+VLOOKUP(SUBSTITUTE(C$1,"성장단계","")&amp;"보스단계오프셋",ChapterTable!$S:$T,2,0))/ChapterTable!$S$23)))</f>
        <v>3</v>
      </c>
      <c r="D2168">
        <f>IF(OR($L2168=TRUE,$A2168=0,MOD($A2168,ChapterTable!$S$20)&lt;&gt;0),
MAX(0,INT(($B2168+ChapterTable!$Q$26+VLOOKUP(SUBSTITUTE(D$1,"성장단계","")&amp;"단계오프셋",ChapterTable!$S:$T,2,0))/ChapterTable!$Q$23)),
MAX(0,INT(($B2168+ChapterTable!$S$26+VLOOKUP(SUBSTITUTE(D$1,"성장단계","")&amp;"보스단계오프셋",ChapterTable!$S:$T,2,0))/ChapterTable!$S$23)))</f>
        <v>2</v>
      </c>
      <c r="E2168" s="1">
        <f ca="1">IF(AND($A2168=0,$B2168=1),
    VLOOKUP(1,ChapterTable!$1:$1048576,MATCH("최종"&amp;SUBSTITUTE(SUBSTITUTE(E$1,"standard",""),"|Float",""),ChapterTable!$1:$1,0),0)*ChapterTable!$Q$17,
  IF(AND($A2168=0,$B2168=0),
    E2169,
  IF($B2168=0,
    VLOOKUP($A2168,ChapterTable!$1:$1048576,MATCH("최종"&amp;SUBSTITUTE(SUBSTITUTE(E$1,"standard",""),"|Float",""),ChapterTable!$1:$1,0),0),
  IF($B2168=1,
    IF($L2168=FALSE,
      VLOOKUP($A2168,ChapterTable!$1:$1048576,MATCH("최종"&amp;SUBSTITUTE(SUBSTITUTE(E$1,"standard",""),"|Float",""),ChapterTable!$1:$1,0),0),
      VLOOKUP($A2168-ChapterTable!$Q$11,ChapterTable!$1:$1048576,MATCH("최종"&amp;SUBSTITUTE(SUBSTITUTE(E$1,"standard",""),"|Float",""),ChapterTable!$1:$1,0),0)*ChapterTable!$Q$14
    ),
  OFFSET(E2168,-$B2168+IF($L2168,1,0),0)*
    (VLOOKUP(SUBSTITUTE(SUBSTITUTE(E$1,"standard",""),"|Float","")&amp;"인게임누적곱배수",ChapterTable!$S:$T,2,0)^C2168
    +VLOOKUP(SUBSTITUTE(SUBSTITUTE(E$1,"standard",""),"|Float","")&amp;"인게임누적합배수",ChapterTable!$S:$T,2,0)*C2168)
  )
  )
  )
)</f>
        <v>695311.18225965498</v>
      </c>
      <c r="F2168" s="1">
        <f ca="1">IF(AND($A2168=0,$B2168=1),
    VLOOKUP(1,ChapterTable!$1:$1048576,MATCH("최종"&amp;SUBSTITUTE(SUBSTITUTE(F$1,"standard",""),"|Float",""),ChapterTable!$1:$1,0),0)*ChapterTable!$Q$17,
  IF(AND($A2168=0,$B2168=0),
    F2169,
  IF($B2168=0,
    VLOOKUP($A2168,ChapterTable!$1:$1048576,MATCH("최종"&amp;SUBSTITUTE(SUBSTITUTE(F$1,"standard",""),"|Float",""),ChapterTable!$1:$1,0),0),
  IF($B2168=1,
    IF($L2168=FALSE,
      VLOOKUP($A2168,ChapterTable!$1:$1048576,MATCH("최종"&amp;SUBSTITUTE(SUBSTITUTE(F$1,"standard",""),"|Float",""),ChapterTable!$1:$1,0),0),
      VLOOKUP($A2168-ChapterTable!$Q$11,ChapterTable!$1:$1048576,MATCH("최종"&amp;SUBSTITUTE(SUBSTITUTE(F$1,"standard",""),"|Float",""),ChapterTable!$1:$1,0),0)*ChapterTable!$Q$14
    ),
  OFFSET(F2168,-$B2168+IF($L2168,1,0),0)*
    (VLOOKUP(SUBSTITUTE(SUBSTITUTE(F$1,"standard",""),"|Float","")&amp;"인게임누적곱배수",ChapterTable!$S:$T,2,0)^D2168
    +VLOOKUP(SUBSTITUTE(SUBSTITUTE(F$1,"standard",""),"|Float","")&amp;"인게임누적합배수",ChapterTable!$S:$T,2,0)*D2168)
  )
  )
  )
)</f>
        <v>263803.70058631897</v>
      </c>
      <c r="G2168" t="s">
        <v>76</v>
      </c>
      <c r="J2168" t="str">
        <f>IF(ISBLANK(I2168),"",
IFERROR(VLOOKUP(I2168,[1]StringTable!$1:$1048576,MATCH([1]StringTable!$B$1,[1]StringTable!$1:$1,0),0),
IFERROR(VLOOKUP(I2168,[1]InApkStringTable!$1:$1048576,MATCH([1]InApkStringTable!$B$1,[1]InApkStringTable!$1:$1,0),0),
"스트링없음")))</f>
        <v/>
      </c>
      <c r="L2168" t="b">
        <v>1</v>
      </c>
      <c r="N2168" t="str">
        <f>IF(ISBLANK(M2168),"",IF(ISERROR(VLOOKUP(M2168,MapTable!$A:$A,1,0)),"맵없음",""))</f>
        <v/>
      </c>
      <c r="O2168">
        <f t="shared" si="133"/>
        <v>3</v>
      </c>
      <c r="Q2168">
        <f t="shared" si="134"/>
        <v>3</v>
      </c>
      <c r="R2168" t="b">
        <f t="shared" ca="1" si="135"/>
        <v>0</v>
      </c>
      <c r="T2168" t="b">
        <f t="shared" ca="1" si="136"/>
        <v>0</v>
      </c>
      <c r="X2168" t="str">
        <f>IF(ISBLANK(W2168),"",
IF(ISERROR(FIND(",",W2168)),
  IF(ISERROR(VLOOKUP(W2168,MapTable!$A:$A,1,0)),"맵없음",
  ""),
IF(ISERROR(FIND(",",W2168,FIND(",",W2168)+1)),
  IF(OR(ISERROR(VLOOKUP(LEFT(W2168,FIND(",",W2168)-1),MapTable!$A:$A,1,0)),ISERROR(VLOOKUP(TRIM(MID(W2168,FIND(",",W2168)+1,999)),MapTable!$A:$A,1,0))),"맵없음",
  ""),
IF(ISERROR(FIND(",",W2168,FIND(",",W2168,FIND(",",W2168)+1)+1)),
  IF(OR(ISERROR(VLOOKUP(LEFT(W2168,FIND(",",W2168)-1),MapTable!$A:$A,1,0)),ISERROR(VLOOKUP(TRIM(MID(W2168,FIND(",",W2168)+1,FIND(",",W2168,FIND(",",W2168)+1)-FIND(",",W2168)-1)),MapTable!$A:$A,1,0)),ISERROR(VLOOKUP(TRIM(MID(W2168,FIND(",",W2168,FIND(",",W2168)+1)+1,999)),MapTable!$A:$A,1,0))),"맵없음",
  ""),
IF(ISERROR(FIND(",",W2168,FIND(",",W2168,FIND(",",W2168,FIND(",",W2168)+1)+1)+1)),
  IF(OR(ISERROR(VLOOKUP(LEFT(W2168,FIND(",",W2168)-1),MapTable!$A:$A,1,0)),ISERROR(VLOOKUP(TRIM(MID(W2168,FIND(",",W2168)+1,FIND(",",W2168,FIND(",",W2168)+1)-FIND(",",W2168)-1)),MapTable!$A:$A,1,0)),ISERROR(VLOOKUP(TRIM(MID(W2168,FIND(",",W2168,FIND(",",W2168)+1)+1,FIND(",",W2168,FIND(",",W2168,FIND(",",W2168)+1)+1)-FIND(",",W2168,FIND(",",W2168)+1)-1)),MapTable!$A:$A,1,0)),ISERROR(VLOOKUP(TRIM(MID(W2168,FIND(",",W2168,FIND(",",W2168,FIND(",",W2168)+1)+1)+1,999)),MapTable!$A:$A,1,0))),"맵없음",
  ""),
)))))</f>
        <v/>
      </c>
      <c r="AC2168" t="str">
        <f>IF(ISBLANK(AB2168),"",IF(ISERROR(VLOOKUP(AB2168,[3]DropTable!$A:$A,1,0)),"드랍없음",""))</f>
        <v/>
      </c>
      <c r="AE2168" t="str">
        <f>IF(ISBLANK(AD2168),"",IF(ISERROR(VLOOKUP(AD2168,[3]DropTable!$A:$A,1,0)),"드랍없음",""))</f>
        <v/>
      </c>
      <c r="AG2168">
        <v>9.8000000000000007</v>
      </c>
      <c r="AH2168">
        <v>1</v>
      </c>
    </row>
    <row r="2169" spans="1:34" x14ac:dyDescent="0.3">
      <c r="A2169">
        <v>21</v>
      </c>
      <c r="B2169">
        <v>28</v>
      </c>
      <c r="C2169">
        <f>IF(OR($L2169=TRUE,$A2169=0,MOD($A2169,ChapterTable!$S$20)&lt;&gt;0),
MAX(0,INT(($B2169+ChapterTable!$Q$26+VLOOKUP(SUBSTITUTE(C$1,"성장단계","")&amp;"단계오프셋",ChapterTable!$S:$T,2,0))/ChapterTable!$Q$23)),
MAX(0,INT(($B2169+ChapterTable!$S$26+VLOOKUP(SUBSTITUTE(C$1,"성장단계","")&amp;"보스단계오프셋",ChapterTable!$S:$T,2,0))/ChapterTable!$S$23)))</f>
        <v>3</v>
      </c>
      <c r="D2169">
        <f>IF(OR($L2169=TRUE,$A2169=0,MOD($A2169,ChapterTable!$S$20)&lt;&gt;0),
MAX(0,INT(($B2169+ChapterTable!$Q$26+VLOOKUP(SUBSTITUTE(D$1,"성장단계","")&amp;"단계오프셋",ChapterTable!$S:$T,2,0))/ChapterTable!$Q$23)),
MAX(0,INT(($B2169+ChapterTable!$S$26+VLOOKUP(SUBSTITUTE(D$1,"성장단계","")&amp;"보스단계오프셋",ChapterTable!$S:$T,2,0))/ChapterTable!$S$23)))</f>
        <v>2</v>
      </c>
      <c r="E2169" s="1">
        <f ca="1">IF(AND($A2169=0,$B2169=1),
    VLOOKUP(1,ChapterTable!$1:$1048576,MATCH("최종"&amp;SUBSTITUTE(SUBSTITUTE(E$1,"standard",""),"|Float",""),ChapterTable!$1:$1,0),0)*ChapterTable!$Q$17,
  IF(AND($A2169=0,$B2169=0),
    E2170,
  IF($B2169=0,
    VLOOKUP($A2169,ChapterTable!$1:$1048576,MATCH("최종"&amp;SUBSTITUTE(SUBSTITUTE(E$1,"standard",""),"|Float",""),ChapterTable!$1:$1,0),0),
  IF($B2169=1,
    IF($L2169=FALSE,
      VLOOKUP($A2169,ChapterTable!$1:$1048576,MATCH("최종"&amp;SUBSTITUTE(SUBSTITUTE(E$1,"standard",""),"|Float",""),ChapterTable!$1:$1,0),0),
      VLOOKUP($A2169-ChapterTable!$Q$11,ChapterTable!$1:$1048576,MATCH("최종"&amp;SUBSTITUTE(SUBSTITUTE(E$1,"standard",""),"|Float",""),ChapterTable!$1:$1,0),0)*ChapterTable!$Q$14
    ),
  OFFSET(E2169,-$B2169+IF($L2169,1,0),0)*
    (VLOOKUP(SUBSTITUTE(SUBSTITUTE(E$1,"standard",""),"|Float","")&amp;"인게임누적곱배수",ChapterTable!$S:$T,2,0)^C2169
    +VLOOKUP(SUBSTITUTE(SUBSTITUTE(E$1,"standard",""),"|Float","")&amp;"인게임누적합배수",ChapterTable!$S:$T,2,0)*C2169)
  )
  )
  )
)</f>
        <v>695311.18225965498</v>
      </c>
      <c r="F2169" s="1">
        <f ca="1">IF(AND($A2169=0,$B2169=1),
    VLOOKUP(1,ChapterTable!$1:$1048576,MATCH("최종"&amp;SUBSTITUTE(SUBSTITUTE(F$1,"standard",""),"|Float",""),ChapterTable!$1:$1,0),0)*ChapterTable!$Q$17,
  IF(AND($A2169=0,$B2169=0),
    F2170,
  IF($B2169=0,
    VLOOKUP($A2169,ChapterTable!$1:$1048576,MATCH("최종"&amp;SUBSTITUTE(SUBSTITUTE(F$1,"standard",""),"|Float",""),ChapterTable!$1:$1,0),0),
  IF($B2169=1,
    IF($L2169=FALSE,
      VLOOKUP($A2169,ChapterTable!$1:$1048576,MATCH("최종"&amp;SUBSTITUTE(SUBSTITUTE(F$1,"standard",""),"|Float",""),ChapterTable!$1:$1,0),0),
      VLOOKUP($A2169-ChapterTable!$Q$11,ChapterTable!$1:$1048576,MATCH("최종"&amp;SUBSTITUTE(SUBSTITUTE(F$1,"standard",""),"|Float",""),ChapterTable!$1:$1,0),0)*ChapterTable!$Q$14
    ),
  OFFSET(F2169,-$B2169+IF($L2169,1,0),0)*
    (VLOOKUP(SUBSTITUTE(SUBSTITUTE(F$1,"standard",""),"|Float","")&amp;"인게임누적곱배수",ChapterTable!$S:$T,2,0)^D2169
    +VLOOKUP(SUBSTITUTE(SUBSTITUTE(F$1,"standard",""),"|Float","")&amp;"인게임누적합배수",ChapterTable!$S:$T,2,0)*D2169)
  )
  )
  )
)</f>
        <v>263803.70058631897</v>
      </c>
      <c r="G2169" t="s">
        <v>76</v>
      </c>
      <c r="J2169" t="str">
        <f>IF(ISBLANK(I2169),"",
IFERROR(VLOOKUP(I2169,[1]StringTable!$1:$1048576,MATCH([1]StringTable!$B$1,[1]StringTable!$1:$1,0),0),
IFERROR(VLOOKUP(I2169,[1]InApkStringTable!$1:$1048576,MATCH([1]InApkStringTable!$B$1,[1]InApkStringTable!$1:$1,0),0),
"스트링없음")))</f>
        <v/>
      </c>
      <c r="L2169" t="b">
        <v>1</v>
      </c>
      <c r="N2169" t="str">
        <f>IF(ISBLANK(M2169),"",IF(ISERROR(VLOOKUP(M2169,MapTable!$A:$A,1,0)),"맵없음",""))</f>
        <v/>
      </c>
      <c r="O2169">
        <f t="shared" si="133"/>
        <v>3</v>
      </c>
      <c r="Q2169">
        <f t="shared" si="134"/>
        <v>3</v>
      </c>
      <c r="R2169" t="b">
        <f t="shared" ca="1" si="135"/>
        <v>0</v>
      </c>
      <c r="T2169" t="b">
        <f t="shared" ca="1" si="136"/>
        <v>0</v>
      </c>
      <c r="X2169" t="str">
        <f>IF(ISBLANK(W2169),"",
IF(ISERROR(FIND(",",W2169)),
  IF(ISERROR(VLOOKUP(W2169,MapTable!$A:$A,1,0)),"맵없음",
  ""),
IF(ISERROR(FIND(",",W2169,FIND(",",W2169)+1)),
  IF(OR(ISERROR(VLOOKUP(LEFT(W2169,FIND(",",W2169)-1),MapTable!$A:$A,1,0)),ISERROR(VLOOKUP(TRIM(MID(W2169,FIND(",",W2169)+1,999)),MapTable!$A:$A,1,0))),"맵없음",
  ""),
IF(ISERROR(FIND(",",W2169,FIND(",",W2169,FIND(",",W2169)+1)+1)),
  IF(OR(ISERROR(VLOOKUP(LEFT(W2169,FIND(",",W2169)-1),MapTable!$A:$A,1,0)),ISERROR(VLOOKUP(TRIM(MID(W2169,FIND(",",W2169)+1,FIND(",",W2169,FIND(",",W2169)+1)-FIND(",",W2169)-1)),MapTable!$A:$A,1,0)),ISERROR(VLOOKUP(TRIM(MID(W2169,FIND(",",W2169,FIND(",",W2169)+1)+1,999)),MapTable!$A:$A,1,0))),"맵없음",
  ""),
IF(ISERROR(FIND(",",W2169,FIND(",",W2169,FIND(",",W2169,FIND(",",W2169)+1)+1)+1)),
  IF(OR(ISERROR(VLOOKUP(LEFT(W2169,FIND(",",W2169)-1),MapTable!$A:$A,1,0)),ISERROR(VLOOKUP(TRIM(MID(W2169,FIND(",",W2169)+1,FIND(",",W2169,FIND(",",W2169)+1)-FIND(",",W2169)-1)),MapTable!$A:$A,1,0)),ISERROR(VLOOKUP(TRIM(MID(W2169,FIND(",",W2169,FIND(",",W2169)+1)+1,FIND(",",W2169,FIND(",",W2169,FIND(",",W2169)+1)+1)-FIND(",",W2169,FIND(",",W2169)+1)-1)),MapTable!$A:$A,1,0)),ISERROR(VLOOKUP(TRIM(MID(W2169,FIND(",",W2169,FIND(",",W2169,FIND(",",W2169)+1)+1)+1,999)),MapTable!$A:$A,1,0))),"맵없음",
  ""),
)))))</f>
        <v/>
      </c>
      <c r="AC2169" t="str">
        <f>IF(ISBLANK(AB2169),"",IF(ISERROR(VLOOKUP(AB2169,[3]DropTable!$A:$A,1,0)),"드랍없음",""))</f>
        <v/>
      </c>
      <c r="AE2169" t="str">
        <f>IF(ISBLANK(AD2169),"",IF(ISERROR(VLOOKUP(AD2169,[3]DropTable!$A:$A,1,0)),"드랍없음",""))</f>
        <v/>
      </c>
      <c r="AG2169">
        <v>9.8000000000000007</v>
      </c>
      <c r="AH2169">
        <v>1</v>
      </c>
    </row>
    <row r="2170" spans="1:34" x14ac:dyDescent="0.3">
      <c r="A2170">
        <v>21</v>
      </c>
      <c r="B2170">
        <v>29</v>
      </c>
      <c r="C2170">
        <f>IF(OR($L2170=TRUE,$A2170=0,MOD($A2170,ChapterTable!$S$20)&lt;&gt;0),
MAX(0,INT(($B2170+ChapterTable!$Q$26+VLOOKUP(SUBSTITUTE(C$1,"성장단계","")&amp;"단계오프셋",ChapterTable!$S:$T,2,0))/ChapterTable!$Q$23)),
MAX(0,INT(($B2170+ChapterTable!$S$26+VLOOKUP(SUBSTITUTE(C$1,"성장단계","")&amp;"보스단계오프셋",ChapterTable!$S:$T,2,0))/ChapterTable!$S$23)))</f>
        <v>3</v>
      </c>
      <c r="D2170">
        <f>IF(OR($L2170=TRUE,$A2170=0,MOD($A2170,ChapterTable!$S$20)&lt;&gt;0),
MAX(0,INT(($B2170+ChapterTable!$Q$26+VLOOKUP(SUBSTITUTE(D$1,"성장단계","")&amp;"단계오프셋",ChapterTable!$S:$T,2,0))/ChapterTable!$Q$23)),
MAX(0,INT(($B2170+ChapterTable!$S$26+VLOOKUP(SUBSTITUTE(D$1,"성장단계","")&amp;"보스단계오프셋",ChapterTable!$S:$T,2,0))/ChapterTable!$S$23)))</f>
        <v>2</v>
      </c>
      <c r="E2170" s="1">
        <f ca="1">IF(AND($A2170=0,$B2170=1),
    VLOOKUP(1,ChapterTable!$1:$1048576,MATCH("최종"&amp;SUBSTITUTE(SUBSTITUTE(E$1,"standard",""),"|Float",""),ChapterTable!$1:$1,0),0)*ChapterTable!$Q$17,
  IF(AND($A2170=0,$B2170=0),
    E2171,
  IF($B2170=0,
    VLOOKUP($A2170,ChapterTable!$1:$1048576,MATCH("최종"&amp;SUBSTITUTE(SUBSTITUTE(E$1,"standard",""),"|Float",""),ChapterTable!$1:$1,0),0),
  IF($B2170=1,
    IF($L2170=FALSE,
      VLOOKUP($A2170,ChapterTable!$1:$1048576,MATCH("최종"&amp;SUBSTITUTE(SUBSTITUTE(E$1,"standard",""),"|Float",""),ChapterTable!$1:$1,0),0),
      VLOOKUP($A2170-ChapterTable!$Q$11,ChapterTable!$1:$1048576,MATCH("최종"&amp;SUBSTITUTE(SUBSTITUTE(E$1,"standard",""),"|Float",""),ChapterTable!$1:$1,0),0)*ChapterTable!$Q$14
    ),
  OFFSET(E2170,-$B2170+IF($L2170,1,0),0)*
    (VLOOKUP(SUBSTITUTE(SUBSTITUTE(E$1,"standard",""),"|Float","")&amp;"인게임누적곱배수",ChapterTable!$S:$T,2,0)^C2170
    +VLOOKUP(SUBSTITUTE(SUBSTITUTE(E$1,"standard",""),"|Float","")&amp;"인게임누적합배수",ChapterTable!$S:$T,2,0)*C2170)
  )
  )
  )
)</f>
        <v>695311.18225965498</v>
      </c>
      <c r="F2170" s="1">
        <f ca="1">IF(AND($A2170=0,$B2170=1),
    VLOOKUP(1,ChapterTable!$1:$1048576,MATCH("최종"&amp;SUBSTITUTE(SUBSTITUTE(F$1,"standard",""),"|Float",""),ChapterTable!$1:$1,0),0)*ChapterTable!$Q$17,
  IF(AND($A2170=0,$B2170=0),
    F2171,
  IF($B2170=0,
    VLOOKUP($A2170,ChapterTable!$1:$1048576,MATCH("최종"&amp;SUBSTITUTE(SUBSTITUTE(F$1,"standard",""),"|Float",""),ChapterTable!$1:$1,0),0),
  IF($B2170=1,
    IF($L2170=FALSE,
      VLOOKUP($A2170,ChapterTable!$1:$1048576,MATCH("최종"&amp;SUBSTITUTE(SUBSTITUTE(F$1,"standard",""),"|Float",""),ChapterTable!$1:$1,0),0),
      VLOOKUP($A2170-ChapterTable!$Q$11,ChapterTable!$1:$1048576,MATCH("최종"&amp;SUBSTITUTE(SUBSTITUTE(F$1,"standard",""),"|Float",""),ChapterTable!$1:$1,0),0)*ChapterTable!$Q$14
    ),
  OFFSET(F2170,-$B2170+IF($L2170,1,0),0)*
    (VLOOKUP(SUBSTITUTE(SUBSTITUTE(F$1,"standard",""),"|Float","")&amp;"인게임누적곱배수",ChapterTable!$S:$T,2,0)^D2170
    +VLOOKUP(SUBSTITUTE(SUBSTITUTE(F$1,"standard",""),"|Float","")&amp;"인게임누적합배수",ChapterTable!$S:$T,2,0)*D2170)
  )
  )
  )
)</f>
        <v>263803.70058631897</v>
      </c>
      <c r="G2170" t="s">
        <v>76</v>
      </c>
      <c r="J2170" t="str">
        <f>IF(ISBLANK(I2170),"",
IFERROR(VLOOKUP(I2170,[1]StringTable!$1:$1048576,MATCH([1]StringTable!$B$1,[1]StringTable!$1:$1,0),0),
IFERROR(VLOOKUP(I2170,[1]InApkStringTable!$1:$1048576,MATCH([1]InApkStringTable!$B$1,[1]InApkStringTable!$1:$1,0),0),
"스트링없음")))</f>
        <v/>
      </c>
      <c r="L2170" t="b">
        <v>1</v>
      </c>
      <c r="N2170" t="str">
        <f>IF(ISBLANK(M2170),"",IF(ISERROR(VLOOKUP(M2170,MapTable!$A:$A,1,0)),"맵없음",""))</f>
        <v/>
      </c>
      <c r="O2170">
        <f t="shared" si="133"/>
        <v>93</v>
      </c>
      <c r="Q2170">
        <f t="shared" si="134"/>
        <v>93</v>
      </c>
      <c r="R2170" t="b">
        <f t="shared" ca="1" si="135"/>
        <v>1</v>
      </c>
      <c r="T2170" t="b">
        <f t="shared" ca="1" si="136"/>
        <v>1</v>
      </c>
      <c r="X2170" t="str">
        <f>IF(ISBLANK(W2170),"",
IF(ISERROR(FIND(",",W2170)),
  IF(ISERROR(VLOOKUP(W2170,MapTable!$A:$A,1,0)),"맵없음",
  ""),
IF(ISERROR(FIND(",",W2170,FIND(",",W2170)+1)),
  IF(OR(ISERROR(VLOOKUP(LEFT(W2170,FIND(",",W2170)-1),MapTable!$A:$A,1,0)),ISERROR(VLOOKUP(TRIM(MID(W2170,FIND(",",W2170)+1,999)),MapTable!$A:$A,1,0))),"맵없음",
  ""),
IF(ISERROR(FIND(",",W2170,FIND(",",W2170,FIND(",",W2170)+1)+1)),
  IF(OR(ISERROR(VLOOKUP(LEFT(W2170,FIND(",",W2170)-1),MapTable!$A:$A,1,0)),ISERROR(VLOOKUP(TRIM(MID(W2170,FIND(",",W2170)+1,FIND(",",W2170,FIND(",",W2170)+1)-FIND(",",W2170)-1)),MapTable!$A:$A,1,0)),ISERROR(VLOOKUP(TRIM(MID(W2170,FIND(",",W2170,FIND(",",W2170)+1)+1,999)),MapTable!$A:$A,1,0))),"맵없음",
  ""),
IF(ISERROR(FIND(",",W2170,FIND(",",W2170,FIND(",",W2170,FIND(",",W2170)+1)+1)+1)),
  IF(OR(ISERROR(VLOOKUP(LEFT(W2170,FIND(",",W2170)-1),MapTable!$A:$A,1,0)),ISERROR(VLOOKUP(TRIM(MID(W2170,FIND(",",W2170)+1,FIND(",",W2170,FIND(",",W2170)+1)-FIND(",",W2170)-1)),MapTable!$A:$A,1,0)),ISERROR(VLOOKUP(TRIM(MID(W2170,FIND(",",W2170,FIND(",",W2170)+1)+1,FIND(",",W2170,FIND(",",W2170,FIND(",",W2170)+1)+1)-FIND(",",W2170,FIND(",",W2170)+1)-1)),MapTable!$A:$A,1,0)),ISERROR(VLOOKUP(TRIM(MID(W2170,FIND(",",W2170,FIND(",",W2170,FIND(",",W2170)+1)+1)+1,999)),MapTable!$A:$A,1,0))),"맵없음",
  ""),
)))))</f>
        <v/>
      </c>
      <c r="AC2170" t="str">
        <f>IF(ISBLANK(AB2170),"",IF(ISERROR(VLOOKUP(AB2170,[3]DropTable!$A:$A,1,0)),"드랍없음",""))</f>
        <v/>
      </c>
      <c r="AE2170" t="str">
        <f>IF(ISBLANK(AD2170),"",IF(ISERROR(VLOOKUP(AD2170,[3]DropTable!$A:$A,1,0)),"드랍없음",""))</f>
        <v/>
      </c>
      <c r="AG2170">
        <v>9.8000000000000007</v>
      </c>
      <c r="AH2170">
        <v>1</v>
      </c>
    </row>
    <row r="2171" spans="1:34" x14ac:dyDescent="0.3">
      <c r="A2171">
        <v>21</v>
      </c>
      <c r="B2171">
        <v>30</v>
      </c>
      <c r="C2171">
        <f>IF(OR($L2171=TRUE,$A2171=0,MOD($A2171,ChapterTable!$S$20)&lt;&gt;0),
MAX(0,INT(($B2171+ChapterTable!$Q$26+VLOOKUP(SUBSTITUTE(C$1,"성장단계","")&amp;"단계오프셋",ChapterTable!$S:$T,2,0))/ChapterTable!$Q$23)),
MAX(0,INT(($B2171+ChapterTable!$S$26+VLOOKUP(SUBSTITUTE(C$1,"성장단계","")&amp;"보스단계오프셋",ChapterTable!$S:$T,2,0))/ChapterTable!$S$23)))</f>
        <v>3</v>
      </c>
      <c r="D2171">
        <f>IF(OR($L2171=TRUE,$A2171=0,MOD($A2171,ChapterTable!$S$20)&lt;&gt;0),
MAX(0,INT(($B2171+ChapterTable!$Q$26+VLOOKUP(SUBSTITUTE(D$1,"성장단계","")&amp;"단계오프셋",ChapterTable!$S:$T,2,0))/ChapterTable!$Q$23)),
MAX(0,INT(($B2171+ChapterTable!$S$26+VLOOKUP(SUBSTITUTE(D$1,"성장단계","")&amp;"보스단계오프셋",ChapterTable!$S:$T,2,0))/ChapterTable!$S$23)))</f>
        <v>2</v>
      </c>
      <c r="E2171" s="1">
        <f ca="1">IF(AND($A2171=0,$B2171=1),
    VLOOKUP(1,ChapterTable!$1:$1048576,MATCH("최종"&amp;SUBSTITUTE(SUBSTITUTE(E$1,"standard",""),"|Float",""),ChapterTable!$1:$1,0),0)*ChapterTable!$Q$17,
  IF(AND($A2171=0,$B2171=0),
    E2172,
  IF($B2171=0,
    VLOOKUP($A2171,ChapterTable!$1:$1048576,MATCH("최종"&amp;SUBSTITUTE(SUBSTITUTE(E$1,"standard",""),"|Float",""),ChapterTable!$1:$1,0),0),
  IF($B2171=1,
    IF($L2171=FALSE,
      VLOOKUP($A2171,ChapterTable!$1:$1048576,MATCH("최종"&amp;SUBSTITUTE(SUBSTITUTE(E$1,"standard",""),"|Float",""),ChapterTable!$1:$1,0),0),
      VLOOKUP($A2171-ChapterTable!$Q$11,ChapterTable!$1:$1048576,MATCH("최종"&amp;SUBSTITUTE(SUBSTITUTE(E$1,"standard",""),"|Float",""),ChapterTable!$1:$1,0),0)*ChapterTable!$Q$14
    ),
  OFFSET(E2171,-$B2171+IF($L2171,1,0),0)*
    (VLOOKUP(SUBSTITUTE(SUBSTITUTE(E$1,"standard",""),"|Float","")&amp;"인게임누적곱배수",ChapterTable!$S:$T,2,0)^C2171
    +VLOOKUP(SUBSTITUTE(SUBSTITUTE(E$1,"standard",""),"|Float","")&amp;"인게임누적합배수",ChapterTable!$S:$T,2,0)*C2171)
  )
  )
  )
)</f>
        <v>695311.18225965498</v>
      </c>
      <c r="F2171" s="1">
        <f ca="1">IF(AND($A2171=0,$B2171=1),
    VLOOKUP(1,ChapterTable!$1:$1048576,MATCH("최종"&amp;SUBSTITUTE(SUBSTITUTE(F$1,"standard",""),"|Float",""),ChapterTable!$1:$1,0),0)*ChapterTable!$Q$17,
  IF(AND($A2171=0,$B2171=0),
    F2172,
  IF($B2171=0,
    VLOOKUP($A2171,ChapterTable!$1:$1048576,MATCH("최종"&amp;SUBSTITUTE(SUBSTITUTE(F$1,"standard",""),"|Float",""),ChapterTable!$1:$1,0),0),
  IF($B2171=1,
    IF($L2171=FALSE,
      VLOOKUP($A2171,ChapterTable!$1:$1048576,MATCH("최종"&amp;SUBSTITUTE(SUBSTITUTE(F$1,"standard",""),"|Float",""),ChapterTable!$1:$1,0),0),
      VLOOKUP($A2171-ChapterTable!$Q$11,ChapterTable!$1:$1048576,MATCH("최종"&amp;SUBSTITUTE(SUBSTITUTE(F$1,"standard",""),"|Float",""),ChapterTable!$1:$1,0),0)*ChapterTable!$Q$14
    ),
  OFFSET(F2171,-$B2171+IF($L2171,1,0),0)*
    (VLOOKUP(SUBSTITUTE(SUBSTITUTE(F$1,"standard",""),"|Float","")&amp;"인게임누적곱배수",ChapterTable!$S:$T,2,0)^D2171
    +VLOOKUP(SUBSTITUTE(SUBSTITUTE(F$1,"standard",""),"|Float","")&amp;"인게임누적합배수",ChapterTable!$S:$T,2,0)*D2171)
  )
  )
  )
)</f>
        <v>263803.70058631897</v>
      </c>
      <c r="G2171" t="s">
        <v>76</v>
      </c>
      <c r="J2171" t="str">
        <f>IF(ISBLANK(I2171),"",
IFERROR(VLOOKUP(I2171,[1]StringTable!$1:$1048576,MATCH([1]StringTable!$B$1,[1]StringTable!$1:$1,0),0),
IFERROR(VLOOKUP(I2171,[1]InApkStringTable!$1:$1048576,MATCH([1]InApkStringTable!$B$1,[1]InApkStringTable!$1:$1,0),0),
"스트링없음")))</f>
        <v/>
      </c>
      <c r="L2171" t="b">
        <v>1</v>
      </c>
      <c r="N2171" t="str">
        <f>IF(ISBLANK(M2171),"",IF(ISERROR(VLOOKUP(M2171,MapTable!$A:$A,1,0)),"맵없음",""))</f>
        <v/>
      </c>
      <c r="O2171">
        <f t="shared" si="133"/>
        <v>21</v>
      </c>
      <c r="Q2171">
        <f t="shared" si="134"/>
        <v>21</v>
      </c>
      <c r="R2171" t="b">
        <f t="shared" ca="1" si="135"/>
        <v>0</v>
      </c>
      <c r="T2171" t="b">
        <f t="shared" ca="1" si="136"/>
        <v>0</v>
      </c>
      <c r="X2171" t="str">
        <f>IF(ISBLANK(W2171),"",
IF(ISERROR(FIND(",",W2171)),
  IF(ISERROR(VLOOKUP(W2171,MapTable!$A:$A,1,0)),"맵없음",
  ""),
IF(ISERROR(FIND(",",W2171,FIND(",",W2171)+1)),
  IF(OR(ISERROR(VLOOKUP(LEFT(W2171,FIND(",",W2171)-1),MapTable!$A:$A,1,0)),ISERROR(VLOOKUP(TRIM(MID(W2171,FIND(",",W2171)+1,999)),MapTable!$A:$A,1,0))),"맵없음",
  ""),
IF(ISERROR(FIND(",",W2171,FIND(",",W2171,FIND(",",W2171)+1)+1)),
  IF(OR(ISERROR(VLOOKUP(LEFT(W2171,FIND(",",W2171)-1),MapTable!$A:$A,1,0)),ISERROR(VLOOKUP(TRIM(MID(W2171,FIND(",",W2171)+1,FIND(",",W2171,FIND(",",W2171)+1)-FIND(",",W2171)-1)),MapTable!$A:$A,1,0)),ISERROR(VLOOKUP(TRIM(MID(W2171,FIND(",",W2171,FIND(",",W2171)+1)+1,999)),MapTable!$A:$A,1,0))),"맵없음",
  ""),
IF(ISERROR(FIND(",",W2171,FIND(",",W2171,FIND(",",W2171,FIND(",",W2171)+1)+1)+1)),
  IF(OR(ISERROR(VLOOKUP(LEFT(W2171,FIND(",",W2171)-1),MapTable!$A:$A,1,0)),ISERROR(VLOOKUP(TRIM(MID(W2171,FIND(",",W2171)+1,FIND(",",W2171,FIND(",",W2171)+1)-FIND(",",W2171)-1)),MapTable!$A:$A,1,0)),ISERROR(VLOOKUP(TRIM(MID(W2171,FIND(",",W2171,FIND(",",W2171)+1)+1,FIND(",",W2171,FIND(",",W2171,FIND(",",W2171)+1)+1)-FIND(",",W2171,FIND(",",W2171)+1)-1)),MapTable!$A:$A,1,0)),ISERROR(VLOOKUP(TRIM(MID(W2171,FIND(",",W2171,FIND(",",W2171,FIND(",",W2171)+1)+1)+1,999)),MapTable!$A:$A,1,0))),"맵없음",
  ""),
)))))</f>
        <v/>
      </c>
      <c r="AC2171" t="str">
        <f>IF(ISBLANK(AB2171),"",IF(ISERROR(VLOOKUP(AB2171,[3]DropTable!$A:$A,1,0)),"드랍없음",""))</f>
        <v/>
      </c>
      <c r="AE2171" t="str">
        <f>IF(ISBLANK(AD2171),"",IF(ISERROR(VLOOKUP(AD2171,[3]DropTable!$A:$A,1,0)),"드랍없음",""))</f>
        <v/>
      </c>
      <c r="AG2171">
        <v>9.8000000000000007</v>
      </c>
      <c r="AH2171">
        <v>1</v>
      </c>
    </row>
    <row r="2172" spans="1:34" x14ac:dyDescent="0.3">
      <c r="A2172">
        <v>21</v>
      </c>
      <c r="B2172">
        <v>31</v>
      </c>
      <c r="C2172">
        <f>IF(OR($L2172=TRUE,$A2172=0,MOD($A2172,ChapterTable!$S$20)&lt;&gt;0),
MAX(0,INT(($B2172+ChapterTable!$Q$26+VLOOKUP(SUBSTITUTE(C$1,"성장단계","")&amp;"단계오프셋",ChapterTable!$S:$T,2,0))/ChapterTable!$Q$23)),
MAX(0,INT(($B2172+ChapterTable!$S$26+VLOOKUP(SUBSTITUTE(C$1,"성장단계","")&amp;"보스단계오프셋",ChapterTable!$S:$T,2,0))/ChapterTable!$S$23)))</f>
        <v>3</v>
      </c>
      <c r="D2172">
        <f>IF(OR($L2172=TRUE,$A2172=0,MOD($A2172,ChapterTable!$S$20)&lt;&gt;0),
MAX(0,INT(($B2172+ChapterTable!$Q$26+VLOOKUP(SUBSTITUTE(D$1,"성장단계","")&amp;"단계오프셋",ChapterTable!$S:$T,2,0))/ChapterTable!$Q$23)),
MAX(0,INT(($B2172+ChapterTable!$S$26+VLOOKUP(SUBSTITUTE(D$1,"성장단계","")&amp;"보스단계오프셋",ChapterTable!$S:$T,2,0))/ChapterTable!$S$23)))</f>
        <v>3</v>
      </c>
      <c r="E2172" s="1">
        <f ca="1">IF(AND($A2172=0,$B2172=1),
    VLOOKUP(1,ChapterTable!$1:$1048576,MATCH("최종"&amp;SUBSTITUTE(SUBSTITUTE(E$1,"standard",""),"|Float",""),ChapterTable!$1:$1,0),0)*ChapterTable!$Q$17,
  IF(AND($A2172=0,$B2172=0),
    E2173,
  IF($B2172=0,
    VLOOKUP($A2172,ChapterTable!$1:$1048576,MATCH("최종"&amp;SUBSTITUTE(SUBSTITUTE(E$1,"standard",""),"|Float",""),ChapterTable!$1:$1,0),0),
  IF($B2172=1,
    IF($L2172=FALSE,
      VLOOKUP($A2172,ChapterTable!$1:$1048576,MATCH("최종"&amp;SUBSTITUTE(SUBSTITUTE(E$1,"standard",""),"|Float",""),ChapterTable!$1:$1,0),0),
      VLOOKUP($A2172-ChapterTable!$Q$11,ChapterTable!$1:$1048576,MATCH("최종"&amp;SUBSTITUTE(SUBSTITUTE(E$1,"standard",""),"|Float",""),ChapterTable!$1:$1,0),0)*ChapterTable!$Q$14
    ),
  OFFSET(E2172,-$B2172+IF($L2172,1,0),0)*
    (VLOOKUP(SUBSTITUTE(SUBSTITUTE(E$1,"standard",""),"|Float","")&amp;"인게임누적곱배수",ChapterTable!$S:$T,2,0)^C2172
    +VLOOKUP(SUBSTITUTE(SUBSTITUTE(E$1,"standard",""),"|Float","")&amp;"인게임누적합배수",ChapterTable!$S:$T,2,0)*C2172)
  )
  )
  )
)</f>
        <v>695311.18225965498</v>
      </c>
      <c r="F2172" s="1">
        <f ca="1">IF(AND($A2172=0,$B2172=1),
    VLOOKUP(1,ChapterTable!$1:$1048576,MATCH("최종"&amp;SUBSTITUTE(SUBSTITUTE(F$1,"standard",""),"|Float",""),ChapterTable!$1:$1,0),0)*ChapterTable!$Q$17,
  IF(AND($A2172=0,$B2172=0),
    F2173,
  IF($B2172=0,
    VLOOKUP($A2172,ChapterTable!$1:$1048576,MATCH("최종"&amp;SUBSTITUTE(SUBSTITUTE(F$1,"standard",""),"|Float",""),ChapterTable!$1:$1,0),0),
  IF($B2172=1,
    IF($L2172=FALSE,
      VLOOKUP($A2172,ChapterTable!$1:$1048576,MATCH("최종"&amp;SUBSTITUTE(SUBSTITUTE(F$1,"standard",""),"|Float",""),ChapterTable!$1:$1,0),0),
      VLOOKUP($A2172-ChapterTable!$Q$11,ChapterTable!$1:$1048576,MATCH("최종"&amp;SUBSTITUTE(SUBSTITUTE(F$1,"standard",""),"|Float",""),ChapterTable!$1:$1,0),0)*ChapterTable!$Q$14
    ),
  OFFSET(F2172,-$B2172+IF($L2172,1,0),0)*
    (VLOOKUP(SUBSTITUTE(SUBSTITUTE(F$1,"standard",""),"|Float","")&amp;"인게임누적곱배수",ChapterTable!$S:$T,2,0)^D2172
    +VLOOKUP(SUBSTITUTE(SUBSTITUTE(F$1,"standard",""),"|Float","")&amp;"인게임누적합배수",ChapterTable!$S:$T,2,0)*D2172)
  )
  )
  )
)</f>
        <v>301489.94352722168</v>
      </c>
      <c r="G2172" t="s">
        <v>76</v>
      </c>
      <c r="J2172" t="str">
        <f>IF(ISBLANK(I2172),"",
IFERROR(VLOOKUP(I2172,[1]StringTable!$1:$1048576,MATCH([1]StringTable!$B$1,[1]StringTable!$1:$1,0),0),
IFERROR(VLOOKUP(I2172,[1]InApkStringTable!$1:$1048576,MATCH([1]InApkStringTable!$B$1,[1]InApkStringTable!$1:$1,0),0),
"스트링없음")))</f>
        <v/>
      </c>
      <c r="L2172" t="b">
        <v>1</v>
      </c>
      <c r="N2172" t="str">
        <f>IF(ISBLANK(M2172),"",IF(ISERROR(VLOOKUP(M2172,MapTable!$A:$A,1,0)),"맵없음",""))</f>
        <v/>
      </c>
      <c r="O2172">
        <f t="shared" si="133"/>
        <v>4</v>
      </c>
      <c r="Q2172">
        <f t="shared" si="134"/>
        <v>4</v>
      </c>
      <c r="R2172" t="b">
        <f t="shared" ca="1" si="135"/>
        <v>0</v>
      </c>
      <c r="T2172" t="b">
        <f t="shared" ca="1" si="136"/>
        <v>0</v>
      </c>
      <c r="X2172" t="str">
        <f>IF(ISBLANK(W2172),"",
IF(ISERROR(FIND(",",W2172)),
  IF(ISERROR(VLOOKUP(W2172,MapTable!$A:$A,1,0)),"맵없음",
  ""),
IF(ISERROR(FIND(",",W2172,FIND(",",W2172)+1)),
  IF(OR(ISERROR(VLOOKUP(LEFT(W2172,FIND(",",W2172)-1),MapTable!$A:$A,1,0)),ISERROR(VLOOKUP(TRIM(MID(W2172,FIND(",",W2172)+1,999)),MapTable!$A:$A,1,0))),"맵없음",
  ""),
IF(ISERROR(FIND(",",W2172,FIND(",",W2172,FIND(",",W2172)+1)+1)),
  IF(OR(ISERROR(VLOOKUP(LEFT(W2172,FIND(",",W2172)-1),MapTable!$A:$A,1,0)),ISERROR(VLOOKUP(TRIM(MID(W2172,FIND(",",W2172)+1,FIND(",",W2172,FIND(",",W2172)+1)-FIND(",",W2172)-1)),MapTable!$A:$A,1,0)),ISERROR(VLOOKUP(TRIM(MID(W2172,FIND(",",W2172,FIND(",",W2172)+1)+1,999)),MapTable!$A:$A,1,0))),"맵없음",
  ""),
IF(ISERROR(FIND(",",W2172,FIND(",",W2172,FIND(",",W2172,FIND(",",W2172)+1)+1)+1)),
  IF(OR(ISERROR(VLOOKUP(LEFT(W2172,FIND(",",W2172)-1),MapTable!$A:$A,1,0)),ISERROR(VLOOKUP(TRIM(MID(W2172,FIND(",",W2172)+1,FIND(",",W2172,FIND(",",W2172)+1)-FIND(",",W2172)-1)),MapTable!$A:$A,1,0)),ISERROR(VLOOKUP(TRIM(MID(W2172,FIND(",",W2172,FIND(",",W2172)+1)+1,FIND(",",W2172,FIND(",",W2172,FIND(",",W2172)+1)+1)-FIND(",",W2172,FIND(",",W2172)+1)-1)),MapTable!$A:$A,1,0)),ISERROR(VLOOKUP(TRIM(MID(W2172,FIND(",",W2172,FIND(",",W2172,FIND(",",W2172)+1)+1)+1,999)),MapTable!$A:$A,1,0))),"맵없음",
  ""),
)))))</f>
        <v/>
      </c>
      <c r="AC2172" t="str">
        <f>IF(ISBLANK(AB2172),"",IF(ISERROR(VLOOKUP(AB2172,[3]DropTable!$A:$A,1,0)),"드랍없음",""))</f>
        <v/>
      </c>
      <c r="AE2172" t="str">
        <f>IF(ISBLANK(AD2172),"",IF(ISERROR(VLOOKUP(AD2172,[3]DropTable!$A:$A,1,0)),"드랍없음",""))</f>
        <v/>
      </c>
      <c r="AG2172">
        <v>9.8000000000000007</v>
      </c>
      <c r="AH2172">
        <v>1</v>
      </c>
    </row>
    <row r="2173" spans="1:34" x14ac:dyDescent="0.3">
      <c r="A2173">
        <v>21</v>
      </c>
      <c r="B2173">
        <v>32</v>
      </c>
      <c r="C2173">
        <f>IF(OR($L2173=TRUE,$A2173=0,MOD($A2173,ChapterTable!$S$20)&lt;&gt;0),
MAX(0,INT(($B2173+ChapterTable!$Q$26+VLOOKUP(SUBSTITUTE(C$1,"성장단계","")&amp;"단계오프셋",ChapterTable!$S:$T,2,0))/ChapterTable!$Q$23)),
MAX(0,INT(($B2173+ChapterTable!$S$26+VLOOKUP(SUBSTITUTE(C$1,"성장단계","")&amp;"보스단계오프셋",ChapterTable!$S:$T,2,0))/ChapterTable!$S$23)))</f>
        <v>3</v>
      </c>
      <c r="D2173">
        <f>IF(OR($L2173=TRUE,$A2173=0,MOD($A2173,ChapterTable!$S$20)&lt;&gt;0),
MAX(0,INT(($B2173+ChapterTable!$Q$26+VLOOKUP(SUBSTITUTE(D$1,"성장단계","")&amp;"단계오프셋",ChapterTable!$S:$T,2,0))/ChapterTable!$Q$23)),
MAX(0,INT(($B2173+ChapterTable!$S$26+VLOOKUP(SUBSTITUTE(D$1,"성장단계","")&amp;"보스단계오프셋",ChapterTable!$S:$T,2,0))/ChapterTable!$S$23)))</f>
        <v>3</v>
      </c>
      <c r="E2173" s="1">
        <f ca="1">IF(AND($A2173=0,$B2173=1),
    VLOOKUP(1,ChapterTable!$1:$1048576,MATCH("최종"&amp;SUBSTITUTE(SUBSTITUTE(E$1,"standard",""),"|Float",""),ChapterTable!$1:$1,0),0)*ChapterTable!$Q$17,
  IF(AND($A2173=0,$B2173=0),
    E2174,
  IF($B2173=0,
    VLOOKUP($A2173,ChapterTable!$1:$1048576,MATCH("최종"&amp;SUBSTITUTE(SUBSTITUTE(E$1,"standard",""),"|Float",""),ChapterTable!$1:$1,0),0),
  IF($B2173=1,
    IF($L2173=FALSE,
      VLOOKUP($A2173,ChapterTable!$1:$1048576,MATCH("최종"&amp;SUBSTITUTE(SUBSTITUTE(E$1,"standard",""),"|Float",""),ChapterTable!$1:$1,0),0),
      VLOOKUP($A2173-ChapterTable!$Q$11,ChapterTable!$1:$1048576,MATCH("최종"&amp;SUBSTITUTE(SUBSTITUTE(E$1,"standard",""),"|Float",""),ChapterTable!$1:$1,0),0)*ChapterTable!$Q$14
    ),
  OFFSET(E2173,-$B2173+IF($L2173,1,0),0)*
    (VLOOKUP(SUBSTITUTE(SUBSTITUTE(E$1,"standard",""),"|Float","")&amp;"인게임누적곱배수",ChapterTable!$S:$T,2,0)^C2173
    +VLOOKUP(SUBSTITUTE(SUBSTITUTE(E$1,"standard",""),"|Float","")&amp;"인게임누적합배수",ChapterTable!$S:$T,2,0)*C2173)
  )
  )
  )
)</f>
        <v>695311.18225965498</v>
      </c>
      <c r="F2173" s="1">
        <f ca="1">IF(AND($A2173=0,$B2173=1),
    VLOOKUP(1,ChapterTable!$1:$1048576,MATCH("최종"&amp;SUBSTITUTE(SUBSTITUTE(F$1,"standard",""),"|Float",""),ChapterTable!$1:$1,0),0)*ChapterTable!$Q$17,
  IF(AND($A2173=0,$B2173=0),
    F2174,
  IF($B2173=0,
    VLOOKUP($A2173,ChapterTable!$1:$1048576,MATCH("최종"&amp;SUBSTITUTE(SUBSTITUTE(F$1,"standard",""),"|Float",""),ChapterTable!$1:$1,0),0),
  IF($B2173=1,
    IF($L2173=FALSE,
      VLOOKUP($A2173,ChapterTable!$1:$1048576,MATCH("최종"&amp;SUBSTITUTE(SUBSTITUTE(F$1,"standard",""),"|Float",""),ChapterTable!$1:$1,0),0),
      VLOOKUP($A2173-ChapterTable!$Q$11,ChapterTable!$1:$1048576,MATCH("최종"&amp;SUBSTITUTE(SUBSTITUTE(F$1,"standard",""),"|Float",""),ChapterTable!$1:$1,0),0)*ChapterTable!$Q$14
    ),
  OFFSET(F2173,-$B2173+IF($L2173,1,0),0)*
    (VLOOKUP(SUBSTITUTE(SUBSTITUTE(F$1,"standard",""),"|Float","")&amp;"인게임누적곱배수",ChapterTable!$S:$T,2,0)^D2173
    +VLOOKUP(SUBSTITUTE(SUBSTITUTE(F$1,"standard",""),"|Float","")&amp;"인게임누적합배수",ChapterTable!$S:$T,2,0)*D2173)
  )
  )
  )
)</f>
        <v>301489.94352722168</v>
      </c>
      <c r="G2173" t="s">
        <v>76</v>
      </c>
      <c r="J2173" t="str">
        <f>IF(ISBLANK(I2173),"",
IFERROR(VLOOKUP(I2173,[1]StringTable!$1:$1048576,MATCH([1]StringTable!$B$1,[1]StringTable!$1:$1,0),0),
IFERROR(VLOOKUP(I2173,[1]InApkStringTable!$1:$1048576,MATCH([1]InApkStringTable!$B$1,[1]InApkStringTable!$1:$1,0),0),
"스트링없음")))</f>
        <v/>
      </c>
      <c r="L2173" t="b">
        <v>1</v>
      </c>
      <c r="N2173" t="str">
        <f>IF(ISBLANK(M2173),"",IF(ISERROR(VLOOKUP(M2173,MapTable!$A:$A,1,0)),"맵없음",""))</f>
        <v/>
      </c>
      <c r="O2173">
        <f t="shared" si="133"/>
        <v>4</v>
      </c>
      <c r="Q2173">
        <f t="shared" si="134"/>
        <v>4</v>
      </c>
      <c r="R2173" t="b">
        <f t="shared" ca="1" si="135"/>
        <v>0</v>
      </c>
      <c r="T2173" t="b">
        <f t="shared" ca="1" si="136"/>
        <v>0</v>
      </c>
      <c r="X2173" t="str">
        <f>IF(ISBLANK(W2173),"",
IF(ISERROR(FIND(",",W2173)),
  IF(ISERROR(VLOOKUP(W2173,MapTable!$A:$A,1,0)),"맵없음",
  ""),
IF(ISERROR(FIND(",",W2173,FIND(",",W2173)+1)),
  IF(OR(ISERROR(VLOOKUP(LEFT(W2173,FIND(",",W2173)-1),MapTable!$A:$A,1,0)),ISERROR(VLOOKUP(TRIM(MID(W2173,FIND(",",W2173)+1,999)),MapTable!$A:$A,1,0))),"맵없음",
  ""),
IF(ISERROR(FIND(",",W2173,FIND(",",W2173,FIND(",",W2173)+1)+1)),
  IF(OR(ISERROR(VLOOKUP(LEFT(W2173,FIND(",",W2173)-1),MapTable!$A:$A,1,0)),ISERROR(VLOOKUP(TRIM(MID(W2173,FIND(",",W2173)+1,FIND(",",W2173,FIND(",",W2173)+1)-FIND(",",W2173)-1)),MapTable!$A:$A,1,0)),ISERROR(VLOOKUP(TRIM(MID(W2173,FIND(",",W2173,FIND(",",W2173)+1)+1,999)),MapTable!$A:$A,1,0))),"맵없음",
  ""),
IF(ISERROR(FIND(",",W2173,FIND(",",W2173,FIND(",",W2173,FIND(",",W2173)+1)+1)+1)),
  IF(OR(ISERROR(VLOOKUP(LEFT(W2173,FIND(",",W2173)-1),MapTable!$A:$A,1,0)),ISERROR(VLOOKUP(TRIM(MID(W2173,FIND(",",W2173)+1,FIND(",",W2173,FIND(",",W2173)+1)-FIND(",",W2173)-1)),MapTable!$A:$A,1,0)),ISERROR(VLOOKUP(TRIM(MID(W2173,FIND(",",W2173,FIND(",",W2173)+1)+1,FIND(",",W2173,FIND(",",W2173,FIND(",",W2173)+1)+1)-FIND(",",W2173,FIND(",",W2173)+1)-1)),MapTable!$A:$A,1,0)),ISERROR(VLOOKUP(TRIM(MID(W2173,FIND(",",W2173,FIND(",",W2173,FIND(",",W2173)+1)+1)+1,999)),MapTable!$A:$A,1,0))),"맵없음",
  ""),
)))))</f>
        <v/>
      </c>
      <c r="AC2173" t="str">
        <f>IF(ISBLANK(AB2173),"",IF(ISERROR(VLOOKUP(AB2173,[3]DropTable!$A:$A,1,0)),"드랍없음",""))</f>
        <v/>
      </c>
      <c r="AE2173" t="str">
        <f>IF(ISBLANK(AD2173),"",IF(ISERROR(VLOOKUP(AD2173,[3]DropTable!$A:$A,1,0)),"드랍없음",""))</f>
        <v/>
      </c>
      <c r="AG2173">
        <v>9.8000000000000007</v>
      </c>
      <c r="AH2173">
        <v>1</v>
      </c>
    </row>
    <row r="2174" spans="1:34" x14ac:dyDescent="0.3">
      <c r="A2174">
        <v>21</v>
      </c>
      <c r="B2174">
        <v>33</v>
      </c>
      <c r="C2174">
        <f>IF(OR($L2174=TRUE,$A2174=0,MOD($A2174,ChapterTable!$S$20)&lt;&gt;0),
MAX(0,INT(($B2174+ChapterTable!$Q$26+VLOOKUP(SUBSTITUTE(C$1,"성장단계","")&amp;"단계오프셋",ChapterTable!$S:$T,2,0))/ChapterTable!$Q$23)),
MAX(0,INT(($B2174+ChapterTable!$S$26+VLOOKUP(SUBSTITUTE(C$1,"성장단계","")&amp;"보스단계오프셋",ChapterTable!$S:$T,2,0))/ChapterTable!$S$23)))</f>
        <v>3</v>
      </c>
      <c r="D2174">
        <f>IF(OR($L2174=TRUE,$A2174=0,MOD($A2174,ChapterTable!$S$20)&lt;&gt;0),
MAX(0,INT(($B2174+ChapterTable!$Q$26+VLOOKUP(SUBSTITUTE(D$1,"성장단계","")&amp;"단계오프셋",ChapterTable!$S:$T,2,0))/ChapterTable!$Q$23)),
MAX(0,INT(($B2174+ChapterTable!$S$26+VLOOKUP(SUBSTITUTE(D$1,"성장단계","")&amp;"보스단계오프셋",ChapterTable!$S:$T,2,0))/ChapterTable!$S$23)))</f>
        <v>3</v>
      </c>
      <c r="E2174" s="1">
        <f ca="1">IF(AND($A2174=0,$B2174=1),
    VLOOKUP(1,ChapterTable!$1:$1048576,MATCH("최종"&amp;SUBSTITUTE(SUBSTITUTE(E$1,"standard",""),"|Float",""),ChapterTable!$1:$1,0),0)*ChapterTable!$Q$17,
  IF(AND($A2174=0,$B2174=0),
    E2175,
  IF($B2174=0,
    VLOOKUP($A2174,ChapterTable!$1:$1048576,MATCH("최종"&amp;SUBSTITUTE(SUBSTITUTE(E$1,"standard",""),"|Float",""),ChapterTable!$1:$1,0),0),
  IF($B2174=1,
    IF($L2174=FALSE,
      VLOOKUP($A2174,ChapterTable!$1:$1048576,MATCH("최종"&amp;SUBSTITUTE(SUBSTITUTE(E$1,"standard",""),"|Float",""),ChapterTable!$1:$1,0),0),
      VLOOKUP($A2174-ChapterTable!$Q$11,ChapterTable!$1:$1048576,MATCH("최종"&amp;SUBSTITUTE(SUBSTITUTE(E$1,"standard",""),"|Float",""),ChapterTable!$1:$1,0),0)*ChapterTable!$Q$14
    ),
  OFFSET(E2174,-$B2174+IF($L2174,1,0),0)*
    (VLOOKUP(SUBSTITUTE(SUBSTITUTE(E$1,"standard",""),"|Float","")&amp;"인게임누적곱배수",ChapterTable!$S:$T,2,0)^C2174
    +VLOOKUP(SUBSTITUTE(SUBSTITUTE(E$1,"standard",""),"|Float","")&amp;"인게임누적합배수",ChapterTable!$S:$T,2,0)*C2174)
  )
  )
  )
)</f>
        <v>695311.18225965498</v>
      </c>
      <c r="F2174" s="1">
        <f ca="1">IF(AND($A2174=0,$B2174=1),
    VLOOKUP(1,ChapterTable!$1:$1048576,MATCH("최종"&amp;SUBSTITUTE(SUBSTITUTE(F$1,"standard",""),"|Float",""),ChapterTable!$1:$1,0),0)*ChapterTable!$Q$17,
  IF(AND($A2174=0,$B2174=0),
    F2175,
  IF($B2174=0,
    VLOOKUP($A2174,ChapterTable!$1:$1048576,MATCH("최종"&amp;SUBSTITUTE(SUBSTITUTE(F$1,"standard",""),"|Float",""),ChapterTable!$1:$1,0),0),
  IF($B2174=1,
    IF($L2174=FALSE,
      VLOOKUP($A2174,ChapterTable!$1:$1048576,MATCH("최종"&amp;SUBSTITUTE(SUBSTITUTE(F$1,"standard",""),"|Float",""),ChapterTable!$1:$1,0),0),
      VLOOKUP($A2174-ChapterTable!$Q$11,ChapterTable!$1:$1048576,MATCH("최종"&amp;SUBSTITUTE(SUBSTITUTE(F$1,"standard",""),"|Float",""),ChapterTable!$1:$1,0),0)*ChapterTable!$Q$14
    ),
  OFFSET(F2174,-$B2174+IF($L2174,1,0),0)*
    (VLOOKUP(SUBSTITUTE(SUBSTITUTE(F$1,"standard",""),"|Float","")&amp;"인게임누적곱배수",ChapterTable!$S:$T,2,0)^D2174
    +VLOOKUP(SUBSTITUTE(SUBSTITUTE(F$1,"standard",""),"|Float","")&amp;"인게임누적합배수",ChapterTable!$S:$T,2,0)*D2174)
  )
  )
  )
)</f>
        <v>301489.94352722168</v>
      </c>
      <c r="G2174" t="s">
        <v>76</v>
      </c>
      <c r="J2174" t="str">
        <f>IF(ISBLANK(I2174),"",
IFERROR(VLOOKUP(I2174,[1]StringTable!$1:$1048576,MATCH([1]StringTable!$B$1,[1]StringTable!$1:$1,0),0),
IFERROR(VLOOKUP(I2174,[1]InApkStringTable!$1:$1048576,MATCH([1]InApkStringTable!$B$1,[1]InApkStringTable!$1:$1,0),0),
"스트링없음")))</f>
        <v/>
      </c>
      <c r="L2174" t="b">
        <v>1</v>
      </c>
      <c r="N2174" t="str">
        <f>IF(ISBLANK(M2174),"",IF(ISERROR(VLOOKUP(M2174,MapTable!$A:$A,1,0)),"맵없음",""))</f>
        <v/>
      </c>
      <c r="O2174">
        <f t="shared" si="133"/>
        <v>4</v>
      </c>
      <c r="Q2174">
        <f t="shared" si="134"/>
        <v>4</v>
      </c>
      <c r="R2174" t="b">
        <f t="shared" ca="1" si="135"/>
        <v>0</v>
      </c>
      <c r="T2174" t="b">
        <f t="shared" ca="1" si="136"/>
        <v>0</v>
      </c>
      <c r="X2174" t="str">
        <f>IF(ISBLANK(W2174),"",
IF(ISERROR(FIND(",",W2174)),
  IF(ISERROR(VLOOKUP(W2174,MapTable!$A:$A,1,0)),"맵없음",
  ""),
IF(ISERROR(FIND(",",W2174,FIND(",",W2174)+1)),
  IF(OR(ISERROR(VLOOKUP(LEFT(W2174,FIND(",",W2174)-1),MapTable!$A:$A,1,0)),ISERROR(VLOOKUP(TRIM(MID(W2174,FIND(",",W2174)+1,999)),MapTable!$A:$A,1,0))),"맵없음",
  ""),
IF(ISERROR(FIND(",",W2174,FIND(",",W2174,FIND(",",W2174)+1)+1)),
  IF(OR(ISERROR(VLOOKUP(LEFT(W2174,FIND(",",W2174)-1),MapTable!$A:$A,1,0)),ISERROR(VLOOKUP(TRIM(MID(W2174,FIND(",",W2174)+1,FIND(",",W2174,FIND(",",W2174)+1)-FIND(",",W2174)-1)),MapTable!$A:$A,1,0)),ISERROR(VLOOKUP(TRIM(MID(W2174,FIND(",",W2174,FIND(",",W2174)+1)+1,999)),MapTable!$A:$A,1,0))),"맵없음",
  ""),
IF(ISERROR(FIND(",",W2174,FIND(",",W2174,FIND(",",W2174,FIND(",",W2174)+1)+1)+1)),
  IF(OR(ISERROR(VLOOKUP(LEFT(W2174,FIND(",",W2174)-1),MapTable!$A:$A,1,0)),ISERROR(VLOOKUP(TRIM(MID(W2174,FIND(",",W2174)+1,FIND(",",W2174,FIND(",",W2174)+1)-FIND(",",W2174)-1)),MapTable!$A:$A,1,0)),ISERROR(VLOOKUP(TRIM(MID(W2174,FIND(",",W2174,FIND(",",W2174)+1)+1,FIND(",",W2174,FIND(",",W2174,FIND(",",W2174)+1)+1)-FIND(",",W2174,FIND(",",W2174)+1)-1)),MapTable!$A:$A,1,0)),ISERROR(VLOOKUP(TRIM(MID(W2174,FIND(",",W2174,FIND(",",W2174,FIND(",",W2174)+1)+1)+1,999)),MapTable!$A:$A,1,0))),"맵없음",
  ""),
)))))</f>
        <v/>
      </c>
      <c r="AC2174" t="str">
        <f>IF(ISBLANK(AB2174),"",IF(ISERROR(VLOOKUP(AB2174,[3]DropTable!$A:$A,1,0)),"드랍없음",""))</f>
        <v/>
      </c>
      <c r="AE2174" t="str">
        <f>IF(ISBLANK(AD2174),"",IF(ISERROR(VLOOKUP(AD2174,[3]DropTable!$A:$A,1,0)),"드랍없음",""))</f>
        <v/>
      </c>
      <c r="AG2174">
        <v>9.8000000000000007</v>
      </c>
      <c r="AH2174">
        <v>1</v>
      </c>
    </row>
    <row r="2175" spans="1:34" x14ac:dyDescent="0.3">
      <c r="A2175">
        <v>21</v>
      </c>
      <c r="B2175">
        <v>34</v>
      </c>
      <c r="C2175">
        <f>IF(OR($L2175=TRUE,$A2175=0,MOD($A2175,ChapterTable!$S$20)&lt;&gt;0),
MAX(0,INT(($B2175+ChapterTable!$Q$26+VLOOKUP(SUBSTITUTE(C$1,"성장단계","")&amp;"단계오프셋",ChapterTable!$S:$T,2,0))/ChapterTable!$Q$23)),
MAX(0,INT(($B2175+ChapterTable!$S$26+VLOOKUP(SUBSTITUTE(C$1,"성장단계","")&amp;"보스단계오프셋",ChapterTable!$S:$T,2,0))/ChapterTable!$S$23)))</f>
        <v>3</v>
      </c>
      <c r="D2175">
        <f>IF(OR($L2175=TRUE,$A2175=0,MOD($A2175,ChapterTable!$S$20)&lt;&gt;0),
MAX(0,INT(($B2175+ChapterTable!$Q$26+VLOOKUP(SUBSTITUTE(D$1,"성장단계","")&amp;"단계오프셋",ChapterTable!$S:$T,2,0))/ChapterTable!$Q$23)),
MAX(0,INT(($B2175+ChapterTable!$S$26+VLOOKUP(SUBSTITUTE(D$1,"성장단계","")&amp;"보스단계오프셋",ChapterTable!$S:$T,2,0))/ChapterTable!$S$23)))</f>
        <v>3</v>
      </c>
      <c r="E2175" s="1">
        <f ca="1">IF(AND($A2175=0,$B2175=1),
    VLOOKUP(1,ChapterTable!$1:$1048576,MATCH("최종"&amp;SUBSTITUTE(SUBSTITUTE(E$1,"standard",""),"|Float",""),ChapterTable!$1:$1,0),0)*ChapterTable!$Q$17,
  IF(AND($A2175=0,$B2175=0),
    E2176,
  IF($B2175=0,
    VLOOKUP($A2175,ChapterTable!$1:$1048576,MATCH("최종"&amp;SUBSTITUTE(SUBSTITUTE(E$1,"standard",""),"|Float",""),ChapterTable!$1:$1,0),0),
  IF($B2175=1,
    IF($L2175=FALSE,
      VLOOKUP($A2175,ChapterTable!$1:$1048576,MATCH("최종"&amp;SUBSTITUTE(SUBSTITUTE(E$1,"standard",""),"|Float",""),ChapterTable!$1:$1,0),0),
      VLOOKUP($A2175-ChapterTable!$Q$11,ChapterTable!$1:$1048576,MATCH("최종"&amp;SUBSTITUTE(SUBSTITUTE(E$1,"standard",""),"|Float",""),ChapterTable!$1:$1,0),0)*ChapterTable!$Q$14
    ),
  OFFSET(E2175,-$B2175+IF($L2175,1,0),0)*
    (VLOOKUP(SUBSTITUTE(SUBSTITUTE(E$1,"standard",""),"|Float","")&amp;"인게임누적곱배수",ChapterTable!$S:$T,2,0)^C2175
    +VLOOKUP(SUBSTITUTE(SUBSTITUTE(E$1,"standard",""),"|Float","")&amp;"인게임누적합배수",ChapterTable!$S:$T,2,0)*C2175)
  )
  )
  )
)</f>
        <v>695311.18225965498</v>
      </c>
      <c r="F2175" s="1">
        <f ca="1">IF(AND($A2175=0,$B2175=1),
    VLOOKUP(1,ChapterTable!$1:$1048576,MATCH("최종"&amp;SUBSTITUTE(SUBSTITUTE(F$1,"standard",""),"|Float",""),ChapterTable!$1:$1,0),0)*ChapterTable!$Q$17,
  IF(AND($A2175=0,$B2175=0),
    F2176,
  IF($B2175=0,
    VLOOKUP($A2175,ChapterTable!$1:$1048576,MATCH("최종"&amp;SUBSTITUTE(SUBSTITUTE(F$1,"standard",""),"|Float",""),ChapterTable!$1:$1,0),0),
  IF($B2175=1,
    IF($L2175=FALSE,
      VLOOKUP($A2175,ChapterTable!$1:$1048576,MATCH("최종"&amp;SUBSTITUTE(SUBSTITUTE(F$1,"standard",""),"|Float",""),ChapterTable!$1:$1,0),0),
      VLOOKUP($A2175-ChapterTable!$Q$11,ChapterTable!$1:$1048576,MATCH("최종"&amp;SUBSTITUTE(SUBSTITUTE(F$1,"standard",""),"|Float",""),ChapterTable!$1:$1,0),0)*ChapterTable!$Q$14
    ),
  OFFSET(F2175,-$B2175+IF($L2175,1,0),0)*
    (VLOOKUP(SUBSTITUTE(SUBSTITUTE(F$1,"standard",""),"|Float","")&amp;"인게임누적곱배수",ChapterTable!$S:$T,2,0)^D2175
    +VLOOKUP(SUBSTITUTE(SUBSTITUTE(F$1,"standard",""),"|Float","")&amp;"인게임누적합배수",ChapterTable!$S:$T,2,0)*D2175)
  )
  )
  )
)</f>
        <v>301489.94352722168</v>
      </c>
      <c r="G2175" t="s">
        <v>76</v>
      </c>
      <c r="J2175" t="str">
        <f>IF(ISBLANK(I2175),"",
IFERROR(VLOOKUP(I2175,[1]StringTable!$1:$1048576,MATCH([1]StringTable!$B$1,[1]StringTable!$1:$1,0),0),
IFERROR(VLOOKUP(I2175,[1]InApkStringTable!$1:$1048576,MATCH([1]InApkStringTable!$B$1,[1]InApkStringTable!$1:$1,0),0),
"스트링없음")))</f>
        <v/>
      </c>
      <c r="L2175" t="b">
        <v>1</v>
      </c>
      <c r="N2175" t="str">
        <f>IF(ISBLANK(M2175),"",IF(ISERROR(VLOOKUP(M2175,MapTable!$A:$A,1,0)),"맵없음",""))</f>
        <v/>
      </c>
      <c r="O2175">
        <f t="shared" si="133"/>
        <v>4</v>
      </c>
      <c r="Q2175">
        <f t="shared" si="134"/>
        <v>4</v>
      </c>
      <c r="R2175" t="b">
        <f t="shared" ca="1" si="135"/>
        <v>0</v>
      </c>
      <c r="T2175" t="b">
        <f t="shared" ca="1" si="136"/>
        <v>0</v>
      </c>
      <c r="X2175" t="str">
        <f>IF(ISBLANK(W2175),"",
IF(ISERROR(FIND(",",W2175)),
  IF(ISERROR(VLOOKUP(W2175,MapTable!$A:$A,1,0)),"맵없음",
  ""),
IF(ISERROR(FIND(",",W2175,FIND(",",W2175)+1)),
  IF(OR(ISERROR(VLOOKUP(LEFT(W2175,FIND(",",W2175)-1),MapTable!$A:$A,1,0)),ISERROR(VLOOKUP(TRIM(MID(W2175,FIND(",",W2175)+1,999)),MapTable!$A:$A,1,0))),"맵없음",
  ""),
IF(ISERROR(FIND(",",W2175,FIND(",",W2175,FIND(",",W2175)+1)+1)),
  IF(OR(ISERROR(VLOOKUP(LEFT(W2175,FIND(",",W2175)-1),MapTable!$A:$A,1,0)),ISERROR(VLOOKUP(TRIM(MID(W2175,FIND(",",W2175)+1,FIND(",",W2175,FIND(",",W2175)+1)-FIND(",",W2175)-1)),MapTable!$A:$A,1,0)),ISERROR(VLOOKUP(TRIM(MID(W2175,FIND(",",W2175,FIND(",",W2175)+1)+1,999)),MapTable!$A:$A,1,0))),"맵없음",
  ""),
IF(ISERROR(FIND(",",W2175,FIND(",",W2175,FIND(",",W2175,FIND(",",W2175)+1)+1)+1)),
  IF(OR(ISERROR(VLOOKUP(LEFT(W2175,FIND(",",W2175)-1),MapTable!$A:$A,1,0)),ISERROR(VLOOKUP(TRIM(MID(W2175,FIND(",",W2175)+1,FIND(",",W2175,FIND(",",W2175)+1)-FIND(",",W2175)-1)),MapTable!$A:$A,1,0)),ISERROR(VLOOKUP(TRIM(MID(W2175,FIND(",",W2175,FIND(",",W2175)+1)+1,FIND(",",W2175,FIND(",",W2175,FIND(",",W2175)+1)+1)-FIND(",",W2175,FIND(",",W2175)+1)-1)),MapTable!$A:$A,1,0)),ISERROR(VLOOKUP(TRIM(MID(W2175,FIND(",",W2175,FIND(",",W2175,FIND(",",W2175)+1)+1)+1,999)),MapTable!$A:$A,1,0))),"맵없음",
  ""),
)))))</f>
        <v/>
      </c>
      <c r="AC2175" t="str">
        <f>IF(ISBLANK(AB2175),"",IF(ISERROR(VLOOKUP(AB2175,[3]DropTable!$A:$A,1,0)),"드랍없음",""))</f>
        <v/>
      </c>
      <c r="AE2175" t="str">
        <f>IF(ISBLANK(AD2175),"",IF(ISERROR(VLOOKUP(AD2175,[3]DropTable!$A:$A,1,0)),"드랍없음",""))</f>
        <v/>
      </c>
      <c r="AG2175">
        <v>9.8000000000000007</v>
      </c>
      <c r="AH2175">
        <v>1</v>
      </c>
    </row>
    <row r="2176" spans="1:34" x14ac:dyDescent="0.3">
      <c r="A2176">
        <v>21</v>
      </c>
      <c r="B2176">
        <v>35</v>
      </c>
      <c r="C2176">
        <f>IF(OR($L2176=TRUE,$A2176=0,MOD($A2176,ChapterTable!$S$20)&lt;&gt;0),
MAX(0,INT(($B2176+ChapterTable!$Q$26+VLOOKUP(SUBSTITUTE(C$1,"성장단계","")&amp;"단계오프셋",ChapterTable!$S:$T,2,0))/ChapterTable!$Q$23)),
MAX(0,INT(($B2176+ChapterTable!$S$26+VLOOKUP(SUBSTITUTE(C$1,"성장단계","")&amp;"보스단계오프셋",ChapterTable!$S:$T,2,0))/ChapterTable!$S$23)))</f>
        <v>3</v>
      </c>
      <c r="D2176">
        <f>IF(OR($L2176=TRUE,$A2176=0,MOD($A2176,ChapterTable!$S$20)&lt;&gt;0),
MAX(0,INT(($B2176+ChapterTable!$Q$26+VLOOKUP(SUBSTITUTE(D$1,"성장단계","")&amp;"단계오프셋",ChapterTable!$S:$T,2,0))/ChapterTable!$Q$23)),
MAX(0,INT(($B2176+ChapterTable!$S$26+VLOOKUP(SUBSTITUTE(D$1,"성장단계","")&amp;"보스단계오프셋",ChapterTable!$S:$T,2,0))/ChapterTable!$S$23)))</f>
        <v>3</v>
      </c>
      <c r="E2176" s="1">
        <f ca="1">IF(AND($A2176=0,$B2176=1),
    VLOOKUP(1,ChapterTable!$1:$1048576,MATCH("최종"&amp;SUBSTITUTE(SUBSTITUTE(E$1,"standard",""),"|Float",""),ChapterTable!$1:$1,0),0)*ChapterTable!$Q$17,
  IF(AND($A2176=0,$B2176=0),
    E2177,
  IF($B2176=0,
    VLOOKUP($A2176,ChapterTable!$1:$1048576,MATCH("최종"&amp;SUBSTITUTE(SUBSTITUTE(E$1,"standard",""),"|Float",""),ChapterTable!$1:$1,0),0),
  IF($B2176=1,
    IF($L2176=FALSE,
      VLOOKUP($A2176,ChapterTable!$1:$1048576,MATCH("최종"&amp;SUBSTITUTE(SUBSTITUTE(E$1,"standard",""),"|Float",""),ChapterTable!$1:$1,0),0),
      VLOOKUP($A2176-ChapterTable!$Q$11,ChapterTable!$1:$1048576,MATCH("최종"&amp;SUBSTITUTE(SUBSTITUTE(E$1,"standard",""),"|Float",""),ChapterTable!$1:$1,0),0)*ChapterTable!$Q$14
    ),
  OFFSET(E2176,-$B2176+IF($L2176,1,0),0)*
    (VLOOKUP(SUBSTITUTE(SUBSTITUTE(E$1,"standard",""),"|Float","")&amp;"인게임누적곱배수",ChapterTable!$S:$T,2,0)^C2176
    +VLOOKUP(SUBSTITUTE(SUBSTITUTE(E$1,"standard",""),"|Float","")&amp;"인게임누적합배수",ChapterTable!$S:$T,2,0)*C2176)
  )
  )
  )
)</f>
        <v>695311.18225965498</v>
      </c>
      <c r="F2176" s="1">
        <f ca="1">IF(AND($A2176=0,$B2176=1),
    VLOOKUP(1,ChapterTable!$1:$1048576,MATCH("최종"&amp;SUBSTITUTE(SUBSTITUTE(F$1,"standard",""),"|Float",""),ChapterTable!$1:$1,0),0)*ChapterTable!$Q$17,
  IF(AND($A2176=0,$B2176=0),
    F2177,
  IF($B2176=0,
    VLOOKUP($A2176,ChapterTable!$1:$1048576,MATCH("최종"&amp;SUBSTITUTE(SUBSTITUTE(F$1,"standard",""),"|Float",""),ChapterTable!$1:$1,0),0),
  IF($B2176=1,
    IF($L2176=FALSE,
      VLOOKUP($A2176,ChapterTable!$1:$1048576,MATCH("최종"&amp;SUBSTITUTE(SUBSTITUTE(F$1,"standard",""),"|Float",""),ChapterTable!$1:$1,0),0),
      VLOOKUP($A2176-ChapterTable!$Q$11,ChapterTable!$1:$1048576,MATCH("최종"&amp;SUBSTITUTE(SUBSTITUTE(F$1,"standard",""),"|Float",""),ChapterTable!$1:$1,0),0)*ChapterTable!$Q$14
    ),
  OFFSET(F2176,-$B2176+IF($L2176,1,0),0)*
    (VLOOKUP(SUBSTITUTE(SUBSTITUTE(F$1,"standard",""),"|Float","")&amp;"인게임누적곱배수",ChapterTable!$S:$T,2,0)^D2176
    +VLOOKUP(SUBSTITUTE(SUBSTITUTE(F$1,"standard",""),"|Float","")&amp;"인게임누적합배수",ChapterTable!$S:$T,2,0)*D2176)
  )
  )
  )
)</f>
        <v>301489.94352722168</v>
      </c>
      <c r="G2176" t="s">
        <v>76</v>
      </c>
      <c r="J2176" t="str">
        <f>IF(ISBLANK(I2176),"",
IFERROR(VLOOKUP(I2176,[1]StringTable!$1:$1048576,MATCH([1]StringTable!$B$1,[1]StringTable!$1:$1,0),0),
IFERROR(VLOOKUP(I2176,[1]InApkStringTable!$1:$1048576,MATCH([1]InApkStringTable!$B$1,[1]InApkStringTable!$1:$1,0),0),
"스트링없음")))</f>
        <v/>
      </c>
      <c r="L2176" t="b">
        <v>1</v>
      </c>
      <c r="N2176" t="str">
        <f>IF(ISBLANK(M2176),"",IF(ISERROR(VLOOKUP(M2176,MapTable!$A:$A,1,0)),"맵없음",""))</f>
        <v/>
      </c>
      <c r="O2176">
        <f t="shared" si="133"/>
        <v>11</v>
      </c>
      <c r="Q2176">
        <f t="shared" si="134"/>
        <v>11</v>
      </c>
      <c r="R2176" t="b">
        <f t="shared" ca="1" si="135"/>
        <v>0</v>
      </c>
      <c r="T2176" t="b">
        <f t="shared" ca="1" si="136"/>
        <v>0</v>
      </c>
      <c r="X2176" t="str">
        <f>IF(ISBLANK(W2176),"",
IF(ISERROR(FIND(",",W2176)),
  IF(ISERROR(VLOOKUP(W2176,MapTable!$A:$A,1,0)),"맵없음",
  ""),
IF(ISERROR(FIND(",",W2176,FIND(",",W2176)+1)),
  IF(OR(ISERROR(VLOOKUP(LEFT(W2176,FIND(",",W2176)-1),MapTable!$A:$A,1,0)),ISERROR(VLOOKUP(TRIM(MID(W2176,FIND(",",W2176)+1,999)),MapTable!$A:$A,1,0))),"맵없음",
  ""),
IF(ISERROR(FIND(",",W2176,FIND(",",W2176,FIND(",",W2176)+1)+1)),
  IF(OR(ISERROR(VLOOKUP(LEFT(W2176,FIND(",",W2176)-1),MapTable!$A:$A,1,0)),ISERROR(VLOOKUP(TRIM(MID(W2176,FIND(",",W2176)+1,FIND(",",W2176,FIND(",",W2176)+1)-FIND(",",W2176)-1)),MapTable!$A:$A,1,0)),ISERROR(VLOOKUP(TRIM(MID(W2176,FIND(",",W2176,FIND(",",W2176)+1)+1,999)),MapTable!$A:$A,1,0))),"맵없음",
  ""),
IF(ISERROR(FIND(",",W2176,FIND(",",W2176,FIND(",",W2176,FIND(",",W2176)+1)+1)+1)),
  IF(OR(ISERROR(VLOOKUP(LEFT(W2176,FIND(",",W2176)-1),MapTable!$A:$A,1,0)),ISERROR(VLOOKUP(TRIM(MID(W2176,FIND(",",W2176)+1,FIND(",",W2176,FIND(",",W2176)+1)-FIND(",",W2176)-1)),MapTable!$A:$A,1,0)),ISERROR(VLOOKUP(TRIM(MID(W2176,FIND(",",W2176,FIND(",",W2176)+1)+1,FIND(",",W2176,FIND(",",W2176,FIND(",",W2176)+1)+1)-FIND(",",W2176,FIND(",",W2176)+1)-1)),MapTable!$A:$A,1,0)),ISERROR(VLOOKUP(TRIM(MID(W2176,FIND(",",W2176,FIND(",",W2176,FIND(",",W2176)+1)+1)+1,999)),MapTable!$A:$A,1,0))),"맵없음",
  ""),
)))))</f>
        <v/>
      </c>
      <c r="AC2176" t="str">
        <f>IF(ISBLANK(AB2176),"",IF(ISERROR(VLOOKUP(AB2176,[3]DropTable!$A:$A,1,0)),"드랍없음",""))</f>
        <v/>
      </c>
      <c r="AE2176" t="str">
        <f>IF(ISBLANK(AD2176),"",IF(ISERROR(VLOOKUP(AD2176,[3]DropTable!$A:$A,1,0)),"드랍없음",""))</f>
        <v/>
      </c>
      <c r="AG2176">
        <v>9.8000000000000007</v>
      </c>
      <c r="AH2176">
        <v>1</v>
      </c>
    </row>
    <row r="2177" spans="1:34" x14ac:dyDescent="0.3">
      <c r="A2177">
        <v>21</v>
      </c>
      <c r="B2177">
        <v>36</v>
      </c>
      <c r="C2177">
        <f>IF(OR($L2177=TRUE,$A2177=0,MOD($A2177,ChapterTable!$S$20)&lt;&gt;0),
MAX(0,INT(($B2177+ChapterTable!$Q$26+VLOOKUP(SUBSTITUTE(C$1,"성장단계","")&amp;"단계오프셋",ChapterTable!$S:$T,2,0))/ChapterTable!$Q$23)),
MAX(0,INT(($B2177+ChapterTable!$S$26+VLOOKUP(SUBSTITUTE(C$1,"성장단계","")&amp;"보스단계오프셋",ChapterTable!$S:$T,2,0))/ChapterTable!$S$23)))</f>
        <v>4</v>
      </c>
      <c r="D2177">
        <f>IF(OR($L2177=TRUE,$A2177=0,MOD($A2177,ChapterTable!$S$20)&lt;&gt;0),
MAX(0,INT(($B2177+ChapterTable!$Q$26+VLOOKUP(SUBSTITUTE(D$1,"성장단계","")&amp;"단계오프셋",ChapterTable!$S:$T,2,0))/ChapterTable!$Q$23)),
MAX(0,INT(($B2177+ChapterTable!$S$26+VLOOKUP(SUBSTITUTE(D$1,"성장단계","")&amp;"보스단계오프셋",ChapterTable!$S:$T,2,0))/ChapterTable!$S$23)))</f>
        <v>3</v>
      </c>
      <c r="E2177" s="1">
        <f ca="1">IF(AND($A2177=0,$B2177=1),
    VLOOKUP(1,ChapterTable!$1:$1048576,MATCH("최종"&amp;SUBSTITUTE(SUBSTITUTE(E$1,"standard",""),"|Float",""),ChapterTable!$1:$1,0),0)*ChapterTable!$Q$17,
  IF(AND($A2177=0,$B2177=0),
    E2178,
  IF($B2177=0,
    VLOOKUP($A2177,ChapterTable!$1:$1048576,MATCH("최종"&amp;SUBSTITUTE(SUBSTITUTE(E$1,"standard",""),"|Float",""),ChapterTable!$1:$1,0),0),
  IF($B2177=1,
    IF($L2177=FALSE,
      VLOOKUP($A2177,ChapterTable!$1:$1048576,MATCH("최종"&amp;SUBSTITUTE(SUBSTITUTE(E$1,"standard",""),"|Float",""),ChapterTable!$1:$1,0),0),
      VLOOKUP($A2177-ChapterTable!$Q$11,ChapterTable!$1:$1048576,MATCH("최종"&amp;SUBSTITUTE(SUBSTITUTE(E$1,"standard",""),"|Float",""),ChapterTable!$1:$1,0),0)*ChapterTable!$Q$14
    ),
  OFFSET(E2177,-$B2177+IF($L2177,1,0),0)*
    (VLOOKUP(SUBSTITUTE(SUBSTITUTE(E$1,"standard",""),"|Float","")&amp;"인게임누적곱배수",ChapterTable!$S:$T,2,0)^C2177
    +VLOOKUP(SUBSTITUTE(SUBSTITUTE(E$1,"standard",""),"|Float","")&amp;"인게임누적합배수",ChapterTable!$S:$T,2,0)*C2177)
  )
  )
  )
)</f>
        <v>814022.84752349847</v>
      </c>
      <c r="F2177" s="1">
        <f ca="1">IF(AND($A2177=0,$B2177=1),
    VLOOKUP(1,ChapterTable!$1:$1048576,MATCH("최종"&amp;SUBSTITUTE(SUBSTITUTE(F$1,"standard",""),"|Float",""),ChapterTable!$1:$1,0),0)*ChapterTable!$Q$17,
  IF(AND($A2177=0,$B2177=0),
    F2178,
  IF($B2177=0,
    VLOOKUP($A2177,ChapterTable!$1:$1048576,MATCH("최종"&amp;SUBSTITUTE(SUBSTITUTE(F$1,"standard",""),"|Float",""),ChapterTable!$1:$1,0),0),
  IF($B2177=1,
    IF($L2177=FALSE,
      VLOOKUP($A2177,ChapterTable!$1:$1048576,MATCH("최종"&amp;SUBSTITUTE(SUBSTITUTE(F$1,"standard",""),"|Float",""),ChapterTable!$1:$1,0),0),
      VLOOKUP($A2177-ChapterTable!$Q$11,ChapterTable!$1:$1048576,MATCH("최종"&amp;SUBSTITUTE(SUBSTITUTE(F$1,"standard",""),"|Float",""),ChapterTable!$1:$1,0),0)*ChapterTable!$Q$14
    ),
  OFFSET(F2177,-$B2177+IF($L2177,1,0),0)*
    (VLOOKUP(SUBSTITUTE(SUBSTITUTE(F$1,"standard",""),"|Float","")&amp;"인게임누적곱배수",ChapterTable!$S:$T,2,0)^D2177
    +VLOOKUP(SUBSTITUTE(SUBSTITUTE(F$1,"standard",""),"|Float","")&amp;"인게임누적합배수",ChapterTable!$S:$T,2,0)*D2177)
  )
  )
  )
)</f>
        <v>301489.94352722168</v>
      </c>
      <c r="G2177" t="s">
        <v>76</v>
      </c>
      <c r="J2177" t="str">
        <f>IF(ISBLANK(I2177),"",
IFERROR(VLOOKUP(I2177,[1]StringTable!$1:$1048576,MATCH([1]StringTable!$B$1,[1]StringTable!$1:$1,0),0),
IFERROR(VLOOKUP(I2177,[1]InApkStringTable!$1:$1048576,MATCH([1]InApkStringTable!$B$1,[1]InApkStringTable!$1:$1,0),0),
"스트링없음")))</f>
        <v/>
      </c>
      <c r="L2177" t="b">
        <v>1</v>
      </c>
      <c r="N2177" t="str">
        <f>IF(ISBLANK(M2177),"",IF(ISERROR(VLOOKUP(M2177,MapTable!$A:$A,1,0)),"맵없음",""))</f>
        <v/>
      </c>
      <c r="O2177">
        <f t="shared" si="133"/>
        <v>4</v>
      </c>
      <c r="Q2177">
        <f t="shared" si="134"/>
        <v>4</v>
      </c>
      <c r="R2177" t="b">
        <f t="shared" ca="1" si="135"/>
        <v>0</v>
      </c>
      <c r="T2177" t="b">
        <f t="shared" ca="1" si="136"/>
        <v>0</v>
      </c>
      <c r="X2177" t="str">
        <f>IF(ISBLANK(W2177),"",
IF(ISERROR(FIND(",",W2177)),
  IF(ISERROR(VLOOKUP(W2177,MapTable!$A:$A,1,0)),"맵없음",
  ""),
IF(ISERROR(FIND(",",W2177,FIND(",",W2177)+1)),
  IF(OR(ISERROR(VLOOKUP(LEFT(W2177,FIND(",",W2177)-1),MapTable!$A:$A,1,0)),ISERROR(VLOOKUP(TRIM(MID(W2177,FIND(",",W2177)+1,999)),MapTable!$A:$A,1,0))),"맵없음",
  ""),
IF(ISERROR(FIND(",",W2177,FIND(",",W2177,FIND(",",W2177)+1)+1)),
  IF(OR(ISERROR(VLOOKUP(LEFT(W2177,FIND(",",W2177)-1),MapTable!$A:$A,1,0)),ISERROR(VLOOKUP(TRIM(MID(W2177,FIND(",",W2177)+1,FIND(",",W2177,FIND(",",W2177)+1)-FIND(",",W2177)-1)),MapTable!$A:$A,1,0)),ISERROR(VLOOKUP(TRIM(MID(W2177,FIND(",",W2177,FIND(",",W2177)+1)+1,999)),MapTable!$A:$A,1,0))),"맵없음",
  ""),
IF(ISERROR(FIND(",",W2177,FIND(",",W2177,FIND(",",W2177,FIND(",",W2177)+1)+1)+1)),
  IF(OR(ISERROR(VLOOKUP(LEFT(W2177,FIND(",",W2177)-1),MapTable!$A:$A,1,0)),ISERROR(VLOOKUP(TRIM(MID(W2177,FIND(",",W2177)+1,FIND(",",W2177,FIND(",",W2177)+1)-FIND(",",W2177)-1)),MapTable!$A:$A,1,0)),ISERROR(VLOOKUP(TRIM(MID(W2177,FIND(",",W2177,FIND(",",W2177)+1)+1,FIND(",",W2177,FIND(",",W2177,FIND(",",W2177)+1)+1)-FIND(",",W2177,FIND(",",W2177)+1)-1)),MapTable!$A:$A,1,0)),ISERROR(VLOOKUP(TRIM(MID(W2177,FIND(",",W2177,FIND(",",W2177,FIND(",",W2177)+1)+1)+1,999)),MapTable!$A:$A,1,0))),"맵없음",
  ""),
)))))</f>
        <v/>
      </c>
      <c r="AC2177" t="str">
        <f>IF(ISBLANK(AB2177),"",IF(ISERROR(VLOOKUP(AB2177,[3]DropTable!$A:$A,1,0)),"드랍없음",""))</f>
        <v/>
      </c>
      <c r="AE2177" t="str">
        <f>IF(ISBLANK(AD2177),"",IF(ISERROR(VLOOKUP(AD2177,[3]DropTable!$A:$A,1,0)),"드랍없음",""))</f>
        <v/>
      </c>
      <c r="AG2177">
        <v>9.8000000000000007</v>
      </c>
      <c r="AH2177">
        <v>1</v>
      </c>
    </row>
    <row r="2178" spans="1:34" x14ac:dyDescent="0.3">
      <c r="A2178">
        <v>21</v>
      </c>
      <c r="B2178">
        <v>37</v>
      </c>
      <c r="C2178">
        <f>IF(OR($L2178=TRUE,$A2178=0,MOD($A2178,ChapterTable!$S$20)&lt;&gt;0),
MAX(0,INT(($B2178+ChapterTable!$Q$26+VLOOKUP(SUBSTITUTE(C$1,"성장단계","")&amp;"단계오프셋",ChapterTable!$S:$T,2,0))/ChapterTable!$Q$23)),
MAX(0,INT(($B2178+ChapterTable!$S$26+VLOOKUP(SUBSTITUTE(C$1,"성장단계","")&amp;"보스단계오프셋",ChapterTable!$S:$T,2,0))/ChapterTable!$S$23)))</f>
        <v>4</v>
      </c>
      <c r="D2178">
        <f>IF(OR($L2178=TRUE,$A2178=0,MOD($A2178,ChapterTable!$S$20)&lt;&gt;0),
MAX(0,INT(($B2178+ChapterTable!$Q$26+VLOOKUP(SUBSTITUTE(D$1,"성장단계","")&amp;"단계오프셋",ChapterTable!$S:$T,2,0))/ChapterTable!$Q$23)),
MAX(0,INT(($B2178+ChapterTable!$S$26+VLOOKUP(SUBSTITUTE(D$1,"성장단계","")&amp;"보스단계오프셋",ChapterTable!$S:$T,2,0))/ChapterTable!$S$23)))</f>
        <v>3</v>
      </c>
      <c r="E2178" s="1">
        <f ca="1">IF(AND($A2178=0,$B2178=1),
    VLOOKUP(1,ChapterTable!$1:$1048576,MATCH("최종"&amp;SUBSTITUTE(SUBSTITUTE(E$1,"standard",""),"|Float",""),ChapterTable!$1:$1,0),0)*ChapterTable!$Q$17,
  IF(AND($A2178=0,$B2178=0),
    E2179,
  IF($B2178=0,
    VLOOKUP($A2178,ChapterTable!$1:$1048576,MATCH("최종"&amp;SUBSTITUTE(SUBSTITUTE(E$1,"standard",""),"|Float",""),ChapterTable!$1:$1,0),0),
  IF($B2178=1,
    IF($L2178=FALSE,
      VLOOKUP($A2178,ChapterTable!$1:$1048576,MATCH("최종"&amp;SUBSTITUTE(SUBSTITUTE(E$1,"standard",""),"|Float",""),ChapterTable!$1:$1,0),0),
      VLOOKUP($A2178-ChapterTable!$Q$11,ChapterTable!$1:$1048576,MATCH("최종"&amp;SUBSTITUTE(SUBSTITUTE(E$1,"standard",""),"|Float",""),ChapterTable!$1:$1,0),0)*ChapterTable!$Q$14
    ),
  OFFSET(E2178,-$B2178+IF($L2178,1,0),0)*
    (VLOOKUP(SUBSTITUTE(SUBSTITUTE(E$1,"standard",""),"|Float","")&amp;"인게임누적곱배수",ChapterTable!$S:$T,2,0)^C2178
    +VLOOKUP(SUBSTITUTE(SUBSTITUTE(E$1,"standard",""),"|Float","")&amp;"인게임누적합배수",ChapterTable!$S:$T,2,0)*C2178)
  )
  )
  )
)</f>
        <v>814022.84752349847</v>
      </c>
      <c r="F2178" s="1">
        <f ca="1">IF(AND($A2178=0,$B2178=1),
    VLOOKUP(1,ChapterTable!$1:$1048576,MATCH("최종"&amp;SUBSTITUTE(SUBSTITUTE(F$1,"standard",""),"|Float",""),ChapterTable!$1:$1,0),0)*ChapterTable!$Q$17,
  IF(AND($A2178=0,$B2178=0),
    F2179,
  IF($B2178=0,
    VLOOKUP($A2178,ChapterTable!$1:$1048576,MATCH("최종"&amp;SUBSTITUTE(SUBSTITUTE(F$1,"standard",""),"|Float",""),ChapterTable!$1:$1,0),0),
  IF($B2178=1,
    IF($L2178=FALSE,
      VLOOKUP($A2178,ChapterTable!$1:$1048576,MATCH("최종"&amp;SUBSTITUTE(SUBSTITUTE(F$1,"standard",""),"|Float",""),ChapterTable!$1:$1,0),0),
      VLOOKUP($A2178-ChapterTable!$Q$11,ChapterTable!$1:$1048576,MATCH("최종"&amp;SUBSTITUTE(SUBSTITUTE(F$1,"standard",""),"|Float",""),ChapterTable!$1:$1,0),0)*ChapterTable!$Q$14
    ),
  OFFSET(F2178,-$B2178+IF($L2178,1,0),0)*
    (VLOOKUP(SUBSTITUTE(SUBSTITUTE(F$1,"standard",""),"|Float","")&amp;"인게임누적곱배수",ChapterTable!$S:$T,2,0)^D2178
    +VLOOKUP(SUBSTITUTE(SUBSTITUTE(F$1,"standard",""),"|Float","")&amp;"인게임누적합배수",ChapterTable!$S:$T,2,0)*D2178)
  )
  )
  )
)</f>
        <v>301489.94352722168</v>
      </c>
      <c r="G2178" t="s">
        <v>76</v>
      </c>
      <c r="J2178" t="str">
        <f>IF(ISBLANK(I2178),"",
IFERROR(VLOOKUP(I2178,[1]StringTable!$1:$1048576,MATCH([1]StringTable!$B$1,[1]StringTable!$1:$1,0),0),
IFERROR(VLOOKUP(I2178,[1]InApkStringTable!$1:$1048576,MATCH([1]InApkStringTable!$B$1,[1]InApkStringTable!$1:$1,0),0),
"스트링없음")))</f>
        <v/>
      </c>
      <c r="L2178" t="b">
        <v>1</v>
      </c>
      <c r="N2178" t="str">
        <f>IF(ISBLANK(M2178),"",IF(ISERROR(VLOOKUP(M2178,MapTable!$A:$A,1,0)),"맵없음",""))</f>
        <v/>
      </c>
      <c r="O2178">
        <f t="shared" si="133"/>
        <v>4</v>
      </c>
      <c r="Q2178">
        <f t="shared" si="134"/>
        <v>4</v>
      </c>
      <c r="R2178" t="b">
        <f t="shared" ca="1" si="135"/>
        <v>0</v>
      </c>
      <c r="T2178" t="b">
        <f t="shared" ca="1" si="136"/>
        <v>0</v>
      </c>
      <c r="X2178" t="str">
        <f>IF(ISBLANK(W2178),"",
IF(ISERROR(FIND(",",W2178)),
  IF(ISERROR(VLOOKUP(W2178,MapTable!$A:$A,1,0)),"맵없음",
  ""),
IF(ISERROR(FIND(",",W2178,FIND(",",W2178)+1)),
  IF(OR(ISERROR(VLOOKUP(LEFT(W2178,FIND(",",W2178)-1),MapTable!$A:$A,1,0)),ISERROR(VLOOKUP(TRIM(MID(W2178,FIND(",",W2178)+1,999)),MapTable!$A:$A,1,0))),"맵없음",
  ""),
IF(ISERROR(FIND(",",W2178,FIND(",",W2178,FIND(",",W2178)+1)+1)),
  IF(OR(ISERROR(VLOOKUP(LEFT(W2178,FIND(",",W2178)-1),MapTable!$A:$A,1,0)),ISERROR(VLOOKUP(TRIM(MID(W2178,FIND(",",W2178)+1,FIND(",",W2178,FIND(",",W2178)+1)-FIND(",",W2178)-1)),MapTable!$A:$A,1,0)),ISERROR(VLOOKUP(TRIM(MID(W2178,FIND(",",W2178,FIND(",",W2178)+1)+1,999)),MapTable!$A:$A,1,0))),"맵없음",
  ""),
IF(ISERROR(FIND(",",W2178,FIND(",",W2178,FIND(",",W2178,FIND(",",W2178)+1)+1)+1)),
  IF(OR(ISERROR(VLOOKUP(LEFT(W2178,FIND(",",W2178)-1),MapTable!$A:$A,1,0)),ISERROR(VLOOKUP(TRIM(MID(W2178,FIND(",",W2178)+1,FIND(",",W2178,FIND(",",W2178)+1)-FIND(",",W2178)-1)),MapTable!$A:$A,1,0)),ISERROR(VLOOKUP(TRIM(MID(W2178,FIND(",",W2178,FIND(",",W2178)+1)+1,FIND(",",W2178,FIND(",",W2178,FIND(",",W2178)+1)+1)-FIND(",",W2178,FIND(",",W2178)+1)-1)),MapTable!$A:$A,1,0)),ISERROR(VLOOKUP(TRIM(MID(W2178,FIND(",",W2178,FIND(",",W2178,FIND(",",W2178)+1)+1)+1,999)),MapTable!$A:$A,1,0))),"맵없음",
  ""),
)))))</f>
        <v/>
      </c>
      <c r="AC2178" t="str">
        <f>IF(ISBLANK(AB2178),"",IF(ISERROR(VLOOKUP(AB2178,[3]DropTable!$A:$A,1,0)),"드랍없음",""))</f>
        <v/>
      </c>
      <c r="AE2178" t="str">
        <f>IF(ISBLANK(AD2178),"",IF(ISERROR(VLOOKUP(AD2178,[3]DropTable!$A:$A,1,0)),"드랍없음",""))</f>
        <v/>
      </c>
      <c r="AG2178">
        <v>9.8000000000000007</v>
      </c>
      <c r="AH2178">
        <v>1</v>
      </c>
    </row>
    <row r="2179" spans="1:34" x14ac:dyDescent="0.3">
      <c r="A2179">
        <v>21</v>
      </c>
      <c r="B2179">
        <v>38</v>
      </c>
      <c r="C2179">
        <f>IF(OR($L2179=TRUE,$A2179=0,MOD($A2179,ChapterTable!$S$20)&lt;&gt;0),
MAX(0,INT(($B2179+ChapterTable!$Q$26+VLOOKUP(SUBSTITUTE(C$1,"성장단계","")&amp;"단계오프셋",ChapterTable!$S:$T,2,0))/ChapterTable!$Q$23)),
MAX(0,INT(($B2179+ChapterTable!$S$26+VLOOKUP(SUBSTITUTE(C$1,"성장단계","")&amp;"보스단계오프셋",ChapterTable!$S:$T,2,0))/ChapterTable!$S$23)))</f>
        <v>4</v>
      </c>
      <c r="D2179">
        <f>IF(OR($L2179=TRUE,$A2179=0,MOD($A2179,ChapterTable!$S$20)&lt;&gt;0),
MAX(0,INT(($B2179+ChapterTable!$Q$26+VLOOKUP(SUBSTITUTE(D$1,"성장단계","")&amp;"단계오프셋",ChapterTable!$S:$T,2,0))/ChapterTable!$Q$23)),
MAX(0,INT(($B2179+ChapterTable!$S$26+VLOOKUP(SUBSTITUTE(D$1,"성장단계","")&amp;"보스단계오프셋",ChapterTable!$S:$T,2,0))/ChapterTable!$S$23)))</f>
        <v>3</v>
      </c>
      <c r="E2179" s="1">
        <f ca="1">IF(AND($A2179=0,$B2179=1),
    VLOOKUP(1,ChapterTable!$1:$1048576,MATCH("최종"&amp;SUBSTITUTE(SUBSTITUTE(E$1,"standard",""),"|Float",""),ChapterTable!$1:$1,0),0)*ChapterTable!$Q$17,
  IF(AND($A2179=0,$B2179=0),
    E2180,
  IF($B2179=0,
    VLOOKUP($A2179,ChapterTable!$1:$1048576,MATCH("최종"&amp;SUBSTITUTE(SUBSTITUTE(E$1,"standard",""),"|Float",""),ChapterTable!$1:$1,0),0),
  IF($B2179=1,
    IF($L2179=FALSE,
      VLOOKUP($A2179,ChapterTable!$1:$1048576,MATCH("최종"&amp;SUBSTITUTE(SUBSTITUTE(E$1,"standard",""),"|Float",""),ChapterTable!$1:$1,0),0),
      VLOOKUP($A2179-ChapterTable!$Q$11,ChapterTable!$1:$1048576,MATCH("최종"&amp;SUBSTITUTE(SUBSTITUTE(E$1,"standard",""),"|Float",""),ChapterTable!$1:$1,0),0)*ChapterTable!$Q$14
    ),
  OFFSET(E2179,-$B2179+IF($L2179,1,0),0)*
    (VLOOKUP(SUBSTITUTE(SUBSTITUTE(E$1,"standard",""),"|Float","")&amp;"인게임누적곱배수",ChapterTable!$S:$T,2,0)^C2179
    +VLOOKUP(SUBSTITUTE(SUBSTITUTE(E$1,"standard",""),"|Float","")&amp;"인게임누적합배수",ChapterTable!$S:$T,2,0)*C2179)
  )
  )
  )
)</f>
        <v>814022.84752349847</v>
      </c>
      <c r="F2179" s="1">
        <f ca="1">IF(AND($A2179=0,$B2179=1),
    VLOOKUP(1,ChapterTable!$1:$1048576,MATCH("최종"&amp;SUBSTITUTE(SUBSTITUTE(F$1,"standard",""),"|Float",""),ChapterTable!$1:$1,0),0)*ChapterTable!$Q$17,
  IF(AND($A2179=0,$B2179=0),
    F2180,
  IF($B2179=0,
    VLOOKUP($A2179,ChapterTable!$1:$1048576,MATCH("최종"&amp;SUBSTITUTE(SUBSTITUTE(F$1,"standard",""),"|Float",""),ChapterTable!$1:$1,0),0),
  IF($B2179=1,
    IF($L2179=FALSE,
      VLOOKUP($A2179,ChapterTable!$1:$1048576,MATCH("최종"&amp;SUBSTITUTE(SUBSTITUTE(F$1,"standard",""),"|Float",""),ChapterTable!$1:$1,0),0),
      VLOOKUP($A2179-ChapterTable!$Q$11,ChapterTable!$1:$1048576,MATCH("최종"&amp;SUBSTITUTE(SUBSTITUTE(F$1,"standard",""),"|Float",""),ChapterTable!$1:$1,0),0)*ChapterTable!$Q$14
    ),
  OFFSET(F2179,-$B2179+IF($L2179,1,0),0)*
    (VLOOKUP(SUBSTITUTE(SUBSTITUTE(F$1,"standard",""),"|Float","")&amp;"인게임누적곱배수",ChapterTable!$S:$T,2,0)^D2179
    +VLOOKUP(SUBSTITUTE(SUBSTITUTE(F$1,"standard",""),"|Float","")&amp;"인게임누적합배수",ChapterTable!$S:$T,2,0)*D2179)
  )
  )
  )
)</f>
        <v>301489.94352722168</v>
      </c>
      <c r="G2179" t="s">
        <v>76</v>
      </c>
      <c r="J2179" t="str">
        <f>IF(ISBLANK(I2179),"",
IFERROR(VLOOKUP(I2179,[1]StringTable!$1:$1048576,MATCH([1]StringTable!$B$1,[1]StringTable!$1:$1,0),0),
IFERROR(VLOOKUP(I2179,[1]InApkStringTable!$1:$1048576,MATCH([1]InApkStringTable!$B$1,[1]InApkStringTable!$1:$1,0),0),
"스트링없음")))</f>
        <v/>
      </c>
      <c r="L2179" t="b">
        <v>1</v>
      </c>
      <c r="N2179" t="str">
        <f>IF(ISBLANK(M2179),"",IF(ISERROR(VLOOKUP(M2179,MapTable!$A:$A,1,0)),"맵없음",""))</f>
        <v/>
      </c>
      <c r="O2179">
        <f t="shared" ref="O2179:O2242" si="137">IF(B2179=0,0,
  IF(AND(L2179=FALSE,A2179&lt;&gt;0,MOD(A2179,7)=0),21,
  IF(MOD(B2179,10)=0,21,
  IF(MOD(B2179,10)=5,11,
  IF(MOD(B2179,10)=9,INT(B2179/10)+91,
  INT(B2179/10+1))))))</f>
        <v>4</v>
      </c>
      <c r="Q2179">
        <f t="shared" ref="Q2179:Q2242" si="138">IF(ISBLANK(P2179),O2179,P2179)</f>
        <v>4</v>
      </c>
      <c r="R2179" t="b">
        <f t="shared" ref="R2179:R2242" ca="1" si="139">IF(OR(B2179=0,OFFSET(B2179,1,0)=0),FALSE,
IF(OFFSET(O2179,1,0)=21,TRUE,FALSE))</f>
        <v>0</v>
      </c>
      <c r="T2179" t="b">
        <f t="shared" ref="T2179:T2242" ca="1" si="140">IF(ISBLANK(S2179),R2179,S2179)</f>
        <v>0</v>
      </c>
      <c r="X2179" t="str">
        <f>IF(ISBLANK(W2179),"",
IF(ISERROR(FIND(",",W2179)),
  IF(ISERROR(VLOOKUP(W2179,MapTable!$A:$A,1,0)),"맵없음",
  ""),
IF(ISERROR(FIND(",",W2179,FIND(",",W2179)+1)),
  IF(OR(ISERROR(VLOOKUP(LEFT(W2179,FIND(",",W2179)-1),MapTable!$A:$A,1,0)),ISERROR(VLOOKUP(TRIM(MID(W2179,FIND(",",W2179)+1,999)),MapTable!$A:$A,1,0))),"맵없음",
  ""),
IF(ISERROR(FIND(",",W2179,FIND(",",W2179,FIND(",",W2179)+1)+1)),
  IF(OR(ISERROR(VLOOKUP(LEFT(W2179,FIND(",",W2179)-1),MapTable!$A:$A,1,0)),ISERROR(VLOOKUP(TRIM(MID(W2179,FIND(",",W2179)+1,FIND(",",W2179,FIND(",",W2179)+1)-FIND(",",W2179)-1)),MapTable!$A:$A,1,0)),ISERROR(VLOOKUP(TRIM(MID(W2179,FIND(",",W2179,FIND(",",W2179)+1)+1,999)),MapTable!$A:$A,1,0))),"맵없음",
  ""),
IF(ISERROR(FIND(",",W2179,FIND(",",W2179,FIND(",",W2179,FIND(",",W2179)+1)+1)+1)),
  IF(OR(ISERROR(VLOOKUP(LEFT(W2179,FIND(",",W2179)-1),MapTable!$A:$A,1,0)),ISERROR(VLOOKUP(TRIM(MID(W2179,FIND(",",W2179)+1,FIND(",",W2179,FIND(",",W2179)+1)-FIND(",",W2179)-1)),MapTable!$A:$A,1,0)),ISERROR(VLOOKUP(TRIM(MID(W2179,FIND(",",W2179,FIND(",",W2179)+1)+1,FIND(",",W2179,FIND(",",W2179,FIND(",",W2179)+1)+1)-FIND(",",W2179,FIND(",",W2179)+1)-1)),MapTable!$A:$A,1,0)),ISERROR(VLOOKUP(TRIM(MID(W2179,FIND(",",W2179,FIND(",",W2179,FIND(",",W2179)+1)+1)+1,999)),MapTable!$A:$A,1,0))),"맵없음",
  ""),
)))))</f>
        <v/>
      </c>
      <c r="AC2179" t="str">
        <f>IF(ISBLANK(AB2179),"",IF(ISERROR(VLOOKUP(AB2179,[3]DropTable!$A:$A,1,0)),"드랍없음",""))</f>
        <v/>
      </c>
      <c r="AE2179" t="str">
        <f>IF(ISBLANK(AD2179),"",IF(ISERROR(VLOOKUP(AD2179,[3]DropTable!$A:$A,1,0)),"드랍없음",""))</f>
        <v/>
      </c>
      <c r="AG2179">
        <v>9.8000000000000007</v>
      </c>
      <c r="AH2179">
        <v>1</v>
      </c>
    </row>
    <row r="2180" spans="1:34" x14ac:dyDescent="0.3">
      <c r="A2180">
        <v>21</v>
      </c>
      <c r="B2180">
        <v>39</v>
      </c>
      <c r="C2180">
        <f>IF(OR($L2180=TRUE,$A2180=0,MOD($A2180,ChapterTable!$S$20)&lt;&gt;0),
MAX(0,INT(($B2180+ChapterTable!$Q$26+VLOOKUP(SUBSTITUTE(C$1,"성장단계","")&amp;"단계오프셋",ChapterTable!$S:$T,2,0))/ChapterTable!$Q$23)),
MAX(0,INT(($B2180+ChapterTable!$S$26+VLOOKUP(SUBSTITUTE(C$1,"성장단계","")&amp;"보스단계오프셋",ChapterTable!$S:$T,2,0))/ChapterTable!$S$23)))</f>
        <v>4</v>
      </c>
      <c r="D2180">
        <f>IF(OR($L2180=TRUE,$A2180=0,MOD($A2180,ChapterTable!$S$20)&lt;&gt;0),
MAX(0,INT(($B2180+ChapterTable!$Q$26+VLOOKUP(SUBSTITUTE(D$1,"성장단계","")&amp;"단계오프셋",ChapterTable!$S:$T,2,0))/ChapterTable!$Q$23)),
MAX(0,INT(($B2180+ChapterTable!$S$26+VLOOKUP(SUBSTITUTE(D$1,"성장단계","")&amp;"보스단계오프셋",ChapterTable!$S:$T,2,0))/ChapterTable!$S$23)))</f>
        <v>3</v>
      </c>
      <c r="E2180" s="1">
        <f ca="1">IF(AND($A2180=0,$B2180=1),
    VLOOKUP(1,ChapterTable!$1:$1048576,MATCH("최종"&amp;SUBSTITUTE(SUBSTITUTE(E$1,"standard",""),"|Float",""),ChapterTable!$1:$1,0),0)*ChapterTable!$Q$17,
  IF(AND($A2180=0,$B2180=0),
    E2181,
  IF($B2180=0,
    VLOOKUP($A2180,ChapterTable!$1:$1048576,MATCH("최종"&amp;SUBSTITUTE(SUBSTITUTE(E$1,"standard",""),"|Float",""),ChapterTable!$1:$1,0),0),
  IF($B2180=1,
    IF($L2180=FALSE,
      VLOOKUP($A2180,ChapterTable!$1:$1048576,MATCH("최종"&amp;SUBSTITUTE(SUBSTITUTE(E$1,"standard",""),"|Float",""),ChapterTable!$1:$1,0),0),
      VLOOKUP($A2180-ChapterTable!$Q$11,ChapterTable!$1:$1048576,MATCH("최종"&amp;SUBSTITUTE(SUBSTITUTE(E$1,"standard",""),"|Float",""),ChapterTable!$1:$1,0),0)*ChapterTable!$Q$14
    ),
  OFFSET(E2180,-$B2180+IF($L2180,1,0),0)*
    (VLOOKUP(SUBSTITUTE(SUBSTITUTE(E$1,"standard",""),"|Float","")&amp;"인게임누적곱배수",ChapterTable!$S:$T,2,0)^C2180
    +VLOOKUP(SUBSTITUTE(SUBSTITUTE(E$1,"standard",""),"|Float","")&amp;"인게임누적합배수",ChapterTable!$S:$T,2,0)*C2180)
  )
  )
  )
)</f>
        <v>814022.84752349847</v>
      </c>
      <c r="F2180" s="1">
        <f ca="1">IF(AND($A2180=0,$B2180=1),
    VLOOKUP(1,ChapterTable!$1:$1048576,MATCH("최종"&amp;SUBSTITUTE(SUBSTITUTE(F$1,"standard",""),"|Float",""),ChapterTable!$1:$1,0),0)*ChapterTable!$Q$17,
  IF(AND($A2180=0,$B2180=0),
    F2181,
  IF($B2180=0,
    VLOOKUP($A2180,ChapterTable!$1:$1048576,MATCH("최종"&amp;SUBSTITUTE(SUBSTITUTE(F$1,"standard",""),"|Float",""),ChapterTable!$1:$1,0),0),
  IF($B2180=1,
    IF($L2180=FALSE,
      VLOOKUP($A2180,ChapterTable!$1:$1048576,MATCH("최종"&amp;SUBSTITUTE(SUBSTITUTE(F$1,"standard",""),"|Float",""),ChapterTable!$1:$1,0),0),
      VLOOKUP($A2180-ChapterTable!$Q$11,ChapterTable!$1:$1048576,MATCH("최종"&amp;SUBSTITUTE(SUBSTITUTE(F$1,"standard",""),"|Float",""),ChapterTable!$1:$1,0),0)*ChapterTable!$Q$14
    ),
  OFFSET(F2180,-$B2180+IF($L2180,1,0),0)*
    (VLOOKUP(SUBSTITUTE(SUBSTITUTE(F$1,"standard",""),"|Float","")&amp;"인게임누적곱배수",ChapterTable!$S:$T,2,0)^D2180
    +VLOOKUP(SUBSTITUTE(SUBSTITUTE(F$1,"standard",""),"|Float","")&amp;"인게임누적합배수",ChapterTable!$S:$T,2,0)*D2180)
  )
  )
  )
)</f>
        <v>301489.94352722168</v>
      </c>
      <c r="G2180" t="s">
        <v>76</v>
      </c>
      <c r="J2180" t="str">
        <f>IF(ISBLANK(I2180),"",
IFERROR(VLOOKUP(I2180,[1]StringTable!$1:$1048576,MATCH([1]StringTable!$B$1,[1]StringTable!$1:$1,0),0),
IFERROR(VLOOKUP(I2180,[1]InApkStringTable!$1:$1048576,MATCH([1]InApkStringTable!$B$1,[1]InApkStringTable!$1:$1,0),0),
"스트링없음")))</f>
        <v/>
      </c>
      <c r="L2180" t="b">
        <v>1</v>
      </c>
      <c r="N2180" t="str">
        <f>IF(ISBLANK(M2180),"",IF(ISERROR(VLOOKUP(M2180,MapTable!$A:$A,1,0)),"맵없음",""))</f>
        <v/>
      </c>
      <c r="O2180">
        <f t="shared" si="137"/>
        <v>94</v>
      </c>
      <c r="Q2180">
        <f t="shared" si="138"/>
        <v>94</v>
      </c>
      <c r="R2180" t="b">
        <f t="shared" ca="1" si="139"/>
        <v>1</v>
      </c>
      <c r="T2180" t="b">
        <f t="shared" ca="1" si="140"/>
        <v>1</v>
      </c>
      <c r="X2180" t="str">
        <f>IF(ISBLANK(W2180),"",
IF(ISERROR(FIND(",",W2180)),
  IF(ISERROR(VLOOKUP(W2180,MapTable!$A:$A,1,0)),"맵없음",
  ""),
IF(ISERROR(FIND(",",W2180,FIND(",",W2180)+1)),
  IF(OR(ISERROR(VLOOKUP(LEFT(W2180,FIND(",",W2180)-1),MapTable!$A:$A,1,0)),ISERROR(VLOOKUP(TRIM(MID(W2180,FIND(",",W2180)+1,999)),MapTable!$A:$A,1,0))),"맵없음",
  ""),
IF(ISERROR(FIND(",",W2180,FIND(",",W2180,FIND(",",W2180)+1)+1)),
  IF(OR(ISERROR(VLOOKUP(LEFT(W2180,FIND(",",W2180)-1),MapTable!$A:$A,1,0)),ISERROR(VLOOKUP(TRIM(MID(W2180,FIND(",",W2180)+1,FIND(",",W2180,FIND(",",W2180)+1)-FIND(",",W2180)-1)),MapTable!$A:$A,1,0)),ISERROR(VLOOKUP(TRIM(MID(W2180,FIND(",",W2180,FIND(",",W2180)+1)+1,999)),MapTable!$A:$A,1,0))),"맵없음",
  ""),
IF(ISERROR(FIND(",",W2180,FIND(",",W2180,FIND(",",W2180,FIND(",",W2180)+1)+1)+1)),
  IF(OR(ISERROR(VLOOKUP(LEFT(W2180,FIND(",",W2180)-1),MapTable!$A:$A,1,0)),ISERROR(VLOOKUP(TRIM(MID(W2180,FIND(",",W2180)+1,FIND(",",W2180,FIND(",",W2180)+1)-FIND(",",W2180)-1)),MapTable!$A:$A,1,0)),ISERROR(VLOOKUP(TRIM(MID(W2180,FIND(",",W2180,FIND(",",W2180)+1)+1,FIND(",",W2180,FIND(",",W2180,FIND(",",W2180)+1)+1)-FIND(",",W2180,FIND(",",W2180)+1)-1)),MapTable!$A:$A,1,0)),ISERROR(VLOOKUP(TRIM(MID(W2180,FIND(",",W2180,FIND(",",W2180,FIND(",",W2180)+1)+1)+1,999)),MapTable!$A:$A,1,0))),"맵없음",
  ""),
)))))</f>
        <v/>
      </c>
      <c r="AC2180" t="str">
        <f>IF(ISBLANK(AB2180),"",IF(ISERROR(VLOOKUP(AB2180,[3]DropTable!$A:$A,1,0)),"드랍없음",""))</f>
        <v/>
      </c>
      <c r="AE2180" t="str">
        <f>IF(ISBLANK(AD2180),"",IF(ISERROR(VLOOKUP(AD2180,[3]DropTable!$A:$A,1,0)),"드랍없음",""))</f>
        <v/>
      </c>
      <c r="AG2180">
        <v>9.8000000000000007</v>
      </c>
      <c r="AH2180">
        <v>1</v>
      </c>
    </row>
    <row r="2181" spans="1:34" x14ac:dyDescent="0.3">
      <c r="A2181">
        <v>21</v>
      </c>
      <c r="B2181">
        <v>40</v>
      </c>
      <c r="C2181">
        <f>IF(OR($L2181=TRUE,$A2181=0,MOD($A2181,ChapterTable!$S$20)&lt;&gt;0),
MAX(0,INT(($B2181+ChapterTable!$Q$26+VLOOKUP(SUBSTITUTE(C$1,"성장단계","")&amp;"단계오프셋",ChapterTable!$S:$T,2,0))/ChapterTable!$Q$23)),
MAX(0,INT(($B2181+ChapterTable!$S$26+VLOOKUP(SUBSTITUTE(C$1,"성장단계","")&amp;"보스단계오프셋",ChapterTable!$S:$T,2,0))/ChapterTable!$S$23)))</f>
        <v>4</v>
      </c>
      <c r="D2181">
        <f>IF(OR($L2181=TRUE,$A2181=0,MOD($A2181,ChapterTable!$S$20)&lt;&gt;0),
MAX(0,INT(($B2181+ChapterTable!$Q$26+VLOOKUP(SUBSTITUTE(D$1,"성장단계","")&amp;"단계오프셋",ChapterTable!$S:$T,2,0))/ChapterTable!$Q$23)),
MAX(0,INT(($B2181+ChapterTable!$S$26+VLOOKUP(SUBSTITUTE(D$1,"성장단계","")&amp;"보스단계오프셋",ChapterTable!$S:$T,2,0))/ChapterTable!$S$23)))</f>
        <v>3</v>
      </c>
      <c r="E2181" s="1">
        <f ca="1">IF(AND($A2181=0,$B2181=1),
    VLOOKUP(1,ChapterTable!$1:$1048576,MATCH("최종"&amp;SUBSTITUTE(SUBSTITUTE(E$1,"standard",""),"|Float",""),ChapterTable!$1:$1,0),0)*ChapterTable!$Q$17,
  IF(AND($A2181=0,$B2181=0),
    E2182,
  IF($B2181=0,
    VLOOKUP($A2181,ChapterTable!$1:$1048576,MATCH("최종"&amp;SUBSTITUTE(SUBSTITUTE(E$1,"standard",""),"|Float",""),ChapterTable!$1:$1,0),0),
  IF($B2181=1,
    IF($L2181=FALSE,
      VLOOKUP($A2181,ChapterTable!$1:$1048576,MATCH("최종"&amp;SUBSTITUTE(SUBSTITUTE(E$1,"standard",""),"|Float",""),ChapterTable!$1:$1,0),0),
      VLOOKUP($A2181-ChapterTable!$Q$11,ChapterTable!$1:$1048576,MATCH("최종"&amp;SUBSTITUTE(SUBSTITUTE(E$1,"standard",""),"|Float",""),ChapterTable!$1:$1,0),0)*ChapterTable!$Q$14
    ),
  OFFSET(E2181,-$B2181+IF($L2181,1,0),0)*
    (VLOOKUP(SUBSTITUTE(SUBSTITUTE(E$1,"standard",""),"|Float","")&amp;"인게임누적곱배수",ChapterTable!$S:$T,2,0)^C2181
    +VLOOKUP(SUBSTITUTE(SUBSTITUTE(E$1,"standard",""),"|Float","")&amp;"인게임누적합배수",ChapterTable!$S:$T,2,0)*C2181)
  )
  )
  )
)</f>
        <v>814022.84752349847</v>
      </c>
      <c r="F2181" s="1">
        <f ca="1">IF(AND($A2181=0,$B2181=1),
    VLOOKUP(1,ChapterTable!$1:$1048576,MATCH("최종"&amp;SUBSTITUTE(SUBSTITUTE(F$1,"standard",""),"|Float",""),ChapterTable!$1:$1,0),0)*ChapterTable!$Q$17,
  IF(AND($A2181=0,$B2181=0),
    F2182,
  IF($B2181=0,
    VLOOKUP($A2181,ChapterTable!$1:$1048576,MATCH("최종"&amp;SUBSTITUTE(SUBSTITUTE(F$1,"standard",""),"|Float",""),ChapterTable!$1:$1,0),0),
  IF($B2181=1,
    IF($L2181=FALSE,
      VLOOKUP($A2181,ChapterTable!$1:$1048576,MATCH("최종"&amp;SUBSTITUTE(SUBSTITUTE(F$1,"standard",""),"|Float",""),ChapterTable!$1:$1,0),0),
      VLOOKUP($A2181-ChapterTable!$Q$11,ChapterTable!$1:$1048576,MATCH("최종"&amp;SUBSTITUTE(SUBSTITUTE(F$1,"standard",""),"|Float",""),ChapterTable!$1:$1,0),0)*ChapterTable!$Q$14
    ),
  OFFSET(F2181,-$B2181+IF($L2181,1,0),0)*
    (VLOOKUP(SUBSTITUTE(SUBSTITUTE(F$1,"standard",""),"|Float","")&amp;"인게임누적곱배수",ChapterTable!$S:$T,2,0)^D2181
    +VLOOKUP(SUBSTITUTE(SUBSTITUTE(F$1,"standard",""),"|Float","")&amp;"인게임누적합배수",ChapterTable!$S:$T,2,0)*D2181)
  )
  )
  )
)</f>
        <v>301489.94352722168</v>
      </c>
      <c r="G2181" t="s">
        <v>76</v>
      </c>
      <c r="J2181" t="str">
        <f>IF(ISBLANK(I2181),"",
IFERROR(VLOOKUP(I2181,[1]StringTable!$1:$1048576,MATCH([1]StringTable!$B$1,[1]StringTable!$1:$1,0),0),
IFERROR(VLOOKUP(I2181,[1]InApkStringTable!$1:$1048576,MATCH([1]InApkStringTable!$B$1,[1]InApkStringTable!$1:$1,0),0),
"스트링없음")))</f>
        <v/>
      </c>
      <c r="L2181" t="b">
        <v>1</v>
      </c>
      <c r="N2181" t="str">
        <f>IF(ISBLANK(M2181),"",IF(ISERROR(VLOOKUP(M2181,MapTable!$A:$A,1,0)),"맵없음",""))</f>
        <v/>
      </c>
      <c r="O2181">
        <f t="shared" si="137"/>
        <v>21</v>
      </c>
      <c r="Q2181">
        <f t="shared" si="138"/>
        <v>21</v>
      </c>
      <c r="R2181" t="b">
        <f t="shared" ca="1" si="139"/>
        <v>0</v>
      </c>
      <c r="T2181" t="b">
        <f t="shared" ca="1" si="140"/>
        <v>0</v>
      </c>
      <c r="X2181" t="str">
        <f>IF(ISBLANK(W2181),"",
IF(ISERROR(FIND(",",W2181)),
  IF(ISERROR(VLOOKUP(W2181,MapTable!$A:$A,1,0)),"맵없음",
  ""),
IF(ISERROR(FIND(",",W2181,FIND(",",W2181)+1)),
  IF(OR(ISERROR(VLOOKUP(LEFT(W2181,FIND(",",W2181)-1),MapTable!$A:$A,1,0)),ISERROR(VLOOKUP(TRIM(MID(W2181,FIND(",",W2181)+1,999)),MapTable!$A:$A,1,0))),"맵없음",
  ""),
IF(ISERROR(FIND(",",W2181,FIND(",",W2181,FIND(",",W2181)+1)+1)),
  IF(OR(ISERROR(VLOOKUP(LEFT(W2181,FIND(",",W2181)-1),MapTable!$A:$A,1,0)),ISERROR(VLOOKUP(TRIM(MID(W2181,FIND(",",W2181)+1,FIND(",",W2181,FIND(",",W2181)+1)-FIND(",",W2181)-1)),MapTable!$A:$A,1,0)),ISERROR(VLOOKUP(TRIM(MID(W2181,FIND(",",W2181,FIND(",",W2181)+1)+1,999)),MapTable!$A:$A,1,0))),"맵없음",
  ""),
IF(ISERROR(FIND(",",W2181,FIND(",",W2181,FIND(",",W2181,FIND(",",W2181)+1)+1)+1)),
  IF(OR(ISERROR(VLOOKUP(LEFT(W2181,FIND(",",W2181)-1),MapTable!$A:$A,1,0)),ISERROR(VLOOKUP(TRIM(MID(W2181,FIND(",",W2181)+1,FIND(",",W2181,FIND(",",W2181)+1)-FIND(",",W2181)-1)),MapTable!$A:$A,1,0)),ISERROR(VLOOKUP(TRIM(MID(W2181,FIND(",",W2181,FIND(",",W2181)+1)+1,FIND(",",W2181,FIND(",",W2181,FIND(",",W2181)+1)+1)-FIND(",",W2181,FIND(",",W2181)+1)-1)),MapTable!$A:$A,1,0)),ISERROR(VLOOKUP(TRIM(MID(W2181,FIND(",",W2181,FIND(",",W2181,FIND(",",W2181)+1)+1)+1,999)),MapTable!$A:$A,1,0))),"맵없음",
  ""),
)))))</f>
        <v/>
      </c>
      <c r="AC2181" t="str">
        <f>IF(ISBLANK(AB2181),"",IF(ISERROR(VLOOKUP(AB2181,[3]DropTable!$A:$A,1,0)),"드랍없음",""))</f>
        <v/>
      </c>
      <c r="AE2181" t="str">
        <f>IF(ISBLANK(AD2181),"",IF(ISERROR(VLOOKUP(AD2181,[3]DropTable!$A:$A,1,0)),"드랍없음",""))</f>
        <v/>
      </c>
      <c r="AG2181">
        <v>9.8000000000000007</v>
      </c>
      <c r="AH2181">
        <v>1</v>
      </c>
    </row>
    <row r="2182" spans="1:34" x14ac:dyDescent="0.3">
      <c r="A2182">
        <v>21</v>
      </c>
      <c r="B2182">
        <v>41</v>
      </c>
      <c r="C2182">
        <f>IF(OR($L2182=TRUE,$A2182=0,MOD($A2182,ChapterTable!$S$20)&lt;&gt;0),
MAX(0,INT(($B2182+ChapterTable!$Q$26+VLOOKUP(SUBSTITUTE(C$1,"성장단계","")&amp;"단계오프셋",ChapterTable!$S:$T,2,0))/ChapterTable!$Q$23)),
MAX(0,INT(($B2182+ChapterTable!$S$26+VLOOKUP(SUBSTITUTE(C$1,"성장단계","")&amp;"보스단계오프셋",ChapterTable!$S:$T,2,0))/ChapterTable!$S$23)))</f>
        <v>4</v>
      </c>
      <c r="D2182">
        <f>IF(OR($L2182=TRUE,$A2182=0,MOD($A2182,ChapterTable!$S$20)&lt;&gt;0),
MAX(0,INT(($B2182+ChapterTable!$Q$26+VLOOKUP(SUBSTITUTE(D$1,"성장단계","")&amp;"단계오프셋",ChapterTable!$S:$T,2,0))/ChapterTable!$Q$23)),
MAX(0,INT(($B2182+ChapterTable!$S$26+VLOOKUP(SUBSTITUTE(D$1,"성장단계","")&amp;"보스단계오프셋",ChapterTable!$S:$T,2,0))/ChapterTable!$S$23)))</f>
        <v>4</v>
      </c>
      <c r="E2182" s="1">
        <f ca="1">IF(AND($A2182=0,$B2182=1),
    VLOOKUP(1,ChapterTable!$1:$1048576,MATCH("최종"&amp;SUBSTITUTE(SUBSTITUTE(E$1,"standard",""),"|Float",""),ChapterTable!$1:$1,0),0)*ChapterTable!$Q$17,
  IF(AND($A2182=0,$B2182=0),
    E2183,
  IF($B2182=0,
    VLOOKUP($A2182,ChapterTable!$1:$1048576,MATCH("최종"&amp;SUBSTITUTE(SUBSTITUTE(E$1,"standard",""),"|Float",""),ChapterTable!$1:$1,0),0),
  IF($B2182=1,
    IF($L2182=FALSE,
      VLOOKUP($A2182,ChapterTable!$1:$1048576,MATCH("최종"&amp;SUBSTITUTE(SUBSTITUTE(E$1,"standard",""),"|Float",""),ChapterTable!$1:$1,0),0),
      VLOOKUP($A2182-ChapterTable!$Q$11,ChapterTable!$1:$1048576,MATCH("최종"&amp;SUBSTITUTE(SUBSTITUTE(E$1,"standard",""),"|Float",""),ChapterTable!$1:$1,0),0)*ChapterTable!$Q$14
    ),
  OFFSET(E2182,-$B2182+IF($L2182,1,0),0)*
    (VLOOKUP(SUBSTITUTE(SUBSTITUTE(E$1,"standard",""),"|Float","")&amp;"인게임누적곱배수",ChapterTable!$S:$T,2,0)^C2182
    +VLOOKUP(SUBSTITUTE(SUBSTITUTE(E$1,"standard",""),"|Float","")&amp;"인게임누적합배수",ChapterTable!$S:$T,2,0)*C2182)
  )
  )
  )
)</f>
        <v>814022.84752349847</v>
      </c>
      <c r="F2182" s="1">
        <f ca="1">IF(AND($A2182=0,$B2182=1),
    VLOOKUP(1,ChapterTable!$1:$1048576,MATCH("최종"&amp;SUBSTITUTE(SUBSTITUTE(F$1,"standard",""),"|Float",""),ChapterTable!$1:$1,0),0)*ChapterTable!$Q$17,
  IF(AND($A2182=0,$B2182=0),
    F2183,
  IF($B2182=0,
    VLOOKUP($A2182,ChapterTable!$1:$1048576,MATCH("최종"&amp;SUBSTITUTE(SUBSTITUTE(F$1,"standard",""),"|Float",""),ChapterTable!$1:$1,0),0),
  IF($B2182=1,
    IF($L2182=FALSE,
      VLOOKUP($A2182,ChapterTable!$1:$1048576,MATCH("최종"&amp;SUBSTITUTE(SUBSTITUTE(F$1,"standard",""),"|Float",""),ChapterTable!$1:$1,0),0),
      VLOOKUP($A2182-ChapterTable!$Q$11,ChapterTable!$1:$1048576,MATCH("최종"&amp;SUBSTITUTE(SUBSTITUTE(F$1,"standard",""),"|Float",""),ChapterTable!$1:$1,0),0)*ChapterTable!$Q$14
    ),
  OFFSET(F2182,-$B2182+IF($L2182,1,0),0)*
    (VLOOKUP(SUBSTITUTE(SUBSTITUTE(F$1,"standard",""),"|Float","")&amp;"인게임누적곱배수",ChapterTable!$S:$T,2,0)^D2182
    +VLOOKUP(SUBSTITUTE(SUBSTITUTE(F$1,"standard",""),"|Float","")&amp;"인게임누적합배수",ChapterTable!$S:$T,2,0)*D2182)
  )
  )
  )
)</f>
        <v>339176.18646812439</v>
      </c>
      <c r="G2182" t="s">
        <v>76</v>
      </c>
      <c r="J2182" t="str">
        <f>IF(ISBLANK(I2182),"",
IFERROR(VLOOKUP(I2182,[1]StringTable!$1:$1048576,MATCH([1]StringTable!$B$1,[1]StringTable!$1:$1,0),0),
IFERROR(VLOOKUP(I2182,[1]InApkStringTable!$1:$1048576,MATCH([1]InApkStringTable!$B$1,[1]InApkStringTable!$1:$1,0),0),
"스트링없음")))</f>
        <v/>
      </c>
      <c r="L2182" t="b">
        <v>1</v>
      </c>
      <c r="N2182" t="str">
        <f>IF(ISBLANK(M2182),"",IF(ISERROR(VLOOKUP(M2182,MapTable!$A:$A,1,0)),"맵없음",""))</f>
        <v/>
      </c>
      <c r="O2182">
        <f t="shared" si="137"/>
        <v>5</v>
      </c>
      <c r="Q2182">
        <f t="shared" si="138"/>
        <v>5</v>
      </c>
      <c r="R2182" t="b">
        <f t="shared" ca="1" si="139"/>
        <v>0</v>
      </c>
      <c r="T2182" t="b">
        <f t="shared" ca="1" si="140"/>
        <v>0</v>
      </c>
      <c r="X2182" t="str">
        <f>IF(ISBLANK(W2182),"",
IF(ISERROR(FIND(",",W2182)),
  IF(ISERROR(VLOOKUP(W2182,MapTable!$A:$A,1,0)),"맵없음",
  ""),
IF(ISERROR(FIND(",",W2182,FIND(",",W2182)+1)),
  IF(OR(ISERROR(VLOOKUP(LEFT(W2182,FIND(",",W2182)-1),MapTable!$A:$A,1,0)),ISERROR(VLOOKUP(TRIM(MID(W2182,FIND(",",W2182)+1,999)),MapTable!$A:$A,1,0))),"맵없음",
  ""),
IF(ISERROR(FIND(",",W2182,FIND(",",W2182,FIND(",",W2182)+1)+1)),
  IF(OR(ISERROR(VLOOKUP(LEFT(W2182,FIND(",",W2182)-1),MapTable!$A:$A,1,0)),ISERROR(VLOOKUP(TRIM(MID(W2182,FIND(",",W2182)+1,FIND(",",W2182,FIND(",",W2182)+1)-FIND(",",W2182)-1)),MapTable!$A:$A,1,0)),ISERROR(VLOOKUP(TRIM(MID(W2182,FIND(",",W2182,FIND(",",W2182)+1)+1,999)),MapTable!$A:$A,1,0))),"맵없음",
  ""),
IF(ISERROR(FIND(",",W2182,FIND(",",W2182,FIND(",",W2182,FIND(",",W2182)+1)+1)+1)),
  IF(OR(ISERROR(VLOOKUP(LEFT(W2182,FIND(",",W2182)-1),MapTable!$A:$A,1,0)),ISERROR(VLOOKUP(TRIM(MID(W2182,FIND(",",W2182)+1,FIND(",",W2182,FIND(",",W2182)+1)-FIND(",",W2182)-1)),MapTable!$A:$A,1,0)),ISERROR(VLOOKUP(TRIM(MID(W2182,FIND(",",W2182,FIND(",",W2182)+1)+1,FIND(",",W2182,FIND(",",W2182,FIND(",",W2182)+1)+1)-FIND(",",W2182,FIND(",",W2182)+1)-1)),MapTable!$A:$A,1,0)),ISERROR(VLOOKUP(TRIM(MID(W2182,FIND(",",W2182,FIND(",",W2182,FIND(",",W2182)+1)+1)+1,999)),MapTable!$A:$A,1,0))),"맵없음",
  ""),
)))))</f>
        <v/>
      </c>
      <c r="AC2182" t="str">
        <f>IF(ISBLANK(AB2182),"",IF(ISERROR(VLOOKUP(AB2182,[3]DropTable!$A:$A,1,0)),"드랍없음",""))</f>
        <v/>
      </c>
      <c r="AE2182" t="str">
        <f>IF(ISBLANK(AD2182),"",IF(ISERROR(VLOOKUP(AD2182,[3]DropTable!$A:$A,1,0)),"드랍없음",""))</f>
        <v/>
      </c>
      <c r="AG2182">
        <v>9.8000000000000007</v>
      </c>
      <c r="AH2182">
        <v>1</v>
      </c>
    </row>
    <row r="2183" spans="1:34" x14ac:dyDescent="0.3">
      <c r="A2183">
        <v>21</v>
      </c>
      <c r="B2183">
        <v>42</v>
      </c>
      <c r="C2183">
        <f>IF(OR($L2183=TRUE,$A2183=0,MOD($A2183,ChapterTable!$S$20)&lt;&gt;0),
MAX(0,INT(($B2183+ChapterTable!$Q$26+VLOOKUP(SUBSTITUTE(C$1,"성장단계","")&amp;"단계오프셋",ChapterTable!$S:$T,2,0))/ChapterTable!$Q$23)),
MAX(0,INT(($B2183+ChapterTable!$S$26+VLOOKUP(SUBSTITUTE(C$1,"성장단계","")&amp;"보스단계오프셋",ChapterTable!$S:$T,2,0))/ChapterTable!$S$23)))</f>
        <v>4</v>
      </c>
      <c r="D2183">
        <f>IF(OR($L2183=TRUE,$A2183=0,MOD($A2183,ChapterTable!$S$20)&lt;&gt;0),
MAX(0,INT(($B2183+ChapterTable!$Q$26+VLOOKUP(SUBSTITUTE(D$1,"성장단계","")&amp;"단계오프셋",ChapterTable!$S:$T,2,0))/ChapterTable!$Q$23)),
MAX(0,INT(($B2183+ChapterTable!$S$26+VLOOKUP(SUBSTITUTE(D$1,"성장단계","")&amp;"보스단계오프셋",ChapterTable!$S:$T,2,0))/ChapterTable!$S$23)))</f>
        <v>4</v>
      </c>
      <c r="E2183" s="1">
        <f ca="1">IF(AND($A2183=0,$B2183=1),
    VLOOKUP(1,ChapterTable!$1:$1048576,MATCH("최종"&amp;SUBSTITUTE(SUBSTITUTE(E$1,"standard",""),"|Float",""),ChapterTable!$1:$1,0),0)*ChapterTable!$Q$17,
  IF(AND($A2183=0,$B2183=0),
    E2184,
  IF($B2183=0,
    VLOOKUP($A2183,ChapterTable!$1:$1048576,MATCH("최종"&amp;SUBSTITUTE(SUBSTITUTE(E$1,"standard",""),"|Float",""),ChapterTable!$1:$1,0),0),
  IF($B2183=1,
    IF($L2183=FALSE,
      VLOOKUP($A2183,ChapterTable!$1:$1048576,MATCH("최종"&amp;SUBSTITUTE(SUBSTITUTE(E$1,"standard",""),"|Float",""),ChapterTable!$1:$1,0),0),
      VLOOKUP($A2183-ChapterTable!$Q$11,ChapterTable!$1:$1048576,MATCH("최종"&amp;SUBSTITUTE(SUBSTITUTE(E$1,"standard",""),"|Float",""),ChapterTable!$1:$1,0),0)*ChapterTable!$Q$14
    ),
  OFFSET(E2183,-$B2183+IF($L2183,1,0),0)*
    (VLOOKUP(SUBSTITUTE(SUBSTITUTE(E$1,"standard",""),"|Float","")&amp;"인게임누적곱배수",ChapterTable!$S:$T,2,0)^C2183
    +VLOOKUP(SUBSTITUTE(SUBSTITUTE(E$1,"standard",""),"|Float","")&amp;"인게임누적합배수",ChapterTable!$S:$T,2,0)*C2183)
  )
  )
  )
)</f>
        <v>814022.84752349847</v>
      </c>
      <c r="F2183" s="1">
        <f ca="1">IF(AND($A2183=0,$B2183=1),
    VLOOKUP(1,ChapterTable!$1:$1048576,MATCH("최종"&amp;SUBSTITUTE(SUBSTITUTE(F$1,"standard",""),"|Float",""),ChapterTable!$1:$1,0),0)*ChapterTable!$Q$17,
  IF(AND($A2183=0,$B2183=0),
    F2184,
  IF($B2183=0,
    VLOOKUP($A2183,ChapterTable!$1:$1048576,MATCH("최종"&amp;SUBSTITUTE(SUBSTITUTE(F$1,"standard",""),"|Float",""),ChapterTable!$1:$1,0),0),
  IF($B2183=1,
    IF($L2183=FALSE,
      VLOOKUP($A2183,ChapterTable!$1:$1048576,MATCH("최종"&amp;SUBSTITUTE(SUBSTITUTE(F$1,"standard",""),"|Float",""),ChapterTable!$1:$1,0),0),
      VLOOKUP($A2183-ChapterTable!$Q$11,ChapterTable!$1:$1048576,MATCH("최종"&amp;SUBSTITUTE(SUBSTITUTE(F$1,"standard",""),"|Float",""),ChapterTable!$1:$1,0),0)*ChapterTable!$Q$14
    ),
  OFFSET(F2183,-$B2183+IF($L2183,1,0),0)*
    (VLOOKUP(SUBSTITUTE(SUBSTITUTE(F$1,"standard",""),"|Float","")&amp;"인게임누적곱배수",ChapterTable!$S:$T,2,0)^D2183
    +VLOOKUP(SUBSTITUTE(SUBSTITUTE(F$1,"standard",""),"|Float","")&amp;"인게임누적합배수",ChapterTable!$S:$T,2,0)*D2183)
  )
  )
  )
)</f>
        <v>339176.18646812439</v>
      </c>
      <c r="G2183" t="s">
        <v>76</v>
      </c>
      <c r="J2183" t="str">
        <f>IF(ISBLANK(I2183),"",
IFERROR(VLOOKUP(I2183,[1]StringTable!$1:$1048576,MATCH([1]StringTable!$B$1,[1]StringTable!$1:$1,0),0),
IFERROR(VLOOKUP(I2183,[1]InApkStringTable!$1:$1048576,MATCH([1]InApkStringTable!$B$1,[1]InApkStringTable!$1:$1,0),0),
"스트링없음")))</f>
        <v/>
      </c>
      <c r="L2183" t="b">
        <v>1</v>
      </c>
      <c r="N2183" t="str">
        <f>IF(ISBLANK(M2183),"",IF(ISERROR(VLOOKUP(M2183,MapTable!$A:$A,1,0)),"맵없음",""))</f>
        <v/>
      </c>
      <c r="O2183">
        <f t="shared" si="137"/>
        <v>5</v>
      </c>
      <c r="Q2183">
        <f t="shared" si="138"/>
        <v>5</v>
      </c>
      <c r="R2183" t="b">
        <f t="shared" ca="1" si="139"/>
        <v>0</v>
      </c>
      <c r="T2183" t="b">
        <f t="shared" ca="1" si="140"/>
        <v>0</v>
      </c>
      <c r="X2183" t="str">
        <f>IF(ISBLANK(W2183),"",
IF(ISERROR(FIND(",",W2183)),
  IF(ISERROR(VLOOKUP(W2183,MapTable!$A:$A,1,0)),"맵없음",
  ""),
IF(ISERROR(FIND(",",W2183,FIND(",",W2183)+1)),
  IF(OR(ISERROR(VLOOKUP(LEFT(W2183,FIND(",",W2183)-1),MapTable!$A:$A,1,0)),ISERROR(VLOOKUP(TRIM(MID(W2183,FIND(",",W2183)+1,999)),MapTable!$A:$A,1,0))),"맵없음",
  ""),
IF(ISERROR(FIND(",",W2183,FIND(",",W2183,FIND(",",W2183)+1)+1)),
  IF(OR(ISERROR(VLOOKUP(LEFT(W2183,FIND(",",W2183)-1),MapTable!$A:$A,1,0)),ISERROR(VLOOKUP(TRIM(MID(W2183,FIND(",",W2183)+1,FIND(",",W2183,FIND(",",W2183)+1)-FIND(",",W2183)-1)),MapTable!$A:$A,1,0)),ISERROR(VLOOKUP(TRIM(MID(W2183,FIND(",",W2183,FIND(",",W2183)+1)+1,999)),MapTable!$A:$A,1,0))),"맵없음",
  ""),
IF(ISERROR(FIND(",",W2183,FIND(",",W2183,FIND(",",W2183,FIND(",",W2183)+1)+1)+1)),
  IF(OR(ISERROR(VLOOKUP(LEFT(W2183,FIND(",",W2183)-1),MapTable!$A:$A,1,0)),ISERROR(VLOOKUP(TRIM(MID(W2183,FIND(",",W2183)+1,FIND(",",W2183,FIND(",",W2183)+1)-FIND(",",W2183)-1)),MapTable!$A:$A,1,0)),ISERROR(VLOOKUP(TRIM(MID(W2183,FIND(",",W2183,FIND(",",W2183)+1)+1,FIND(",",W2183,FIND(",",W2183,FIND(",",W2183)+1)+1)-FIND(",",W2183,FIND(",",W2183)+1)-1)),MapTable!$A:$A,1,0)),ISERROR(VLOOKUP(TRIM(MID(W2183,FIND(",",W2183,FIND(",",W2183,FIND(",",W2183)+1)+1)+1,999)),MapTable!$A:$A,1,0))),"맵없음",
  ""),
)))))</f>
        <v/>
      </c>
      <c r="AC2183" t="str">
        <f>IF(ISBLANK(AB2183),"",IF(ISERROR(VLOOKUP(AB2183,[3]DropTable!$A:$A,1,0)),"드랍없음",""))</f>
        <v/>
      </c>
      <c r="AE2183" t="str">
        <f>IF(ISBLANK(AD2183),"",IF(ISERROR(VLOOKUP(AD2183,[3]DropTable!$A:$A,1,0)),"드랍없음",""))</f>
        <v/>
      </c>
      <c r="AG2183">
        <v>9.8000000000000007</v>
      </c>
      <c r="AH2183">
        <v>1</v>
      </c>
    </row>
    <row r="2184" spans="1:34" x14ac:dyDescent="0.3">
      <c r="A2184">
        <v>21</v>
      </c>
      <c r="B2184">
        <v>43</v>
      </c>
      <c r="C2184">
        <f>IF(OR($L2184=TRUE,$A2184=0,MOD($A2184,ChapterTable!$S$20)&lt;&gt;0),
MAX(0,INT(($B2184+ChapterTable!$Q$26+VLOOKUP(SUBSTITUTE(C$1,"성장단계","")&amp;"단계오프셋",ChapterTable!$S:$T,2,0))/ChapterTable!$Q$23)),
MAX(0,INT(($B2184+ChapterTable!$S$26+VLOOKUP(SUBSTITUTE(C$1,"성장단계","")&amp;"보스단계오프셋",ChapterTable!$S:$T,2,0))/ChapterTable!$S$23)))</f>
        <v>4</v>
      </c>
      <c r="D2184">
        <f>IF(OR($L2184=TRUE,$A2184=0,MOD($A2184,ChapterTable!$S$20)&lt;&gt;0),
MAX(0,INT(($B2184+ChapterTable!$Q$26+VLOOKUP(SUBSTITUTE(D$1,"성장단계","")&amp;"단계오프셋",ChapterTable!$S:$T,2,0))/ChapterTable!$Q$23)),
MAX(0,INT(($B2184+ChapterTable!$S$26+VLOOKUP(SUBSTITUTE(D$1,"성장단계","")&amp;"보스단계오프셋",ChapterTable!$S:$T,2,0))/ChapterTable!$S$23)))</f>
        <v>4</v>
      </c>
      <c r="E2184" s="1">
        <f ca="1">IF(AND($A2184=0,$B2184=1),
    VLOOKUP(1,ChapterTable!$1:$1048576,MATCH("최종"&amp;SUBSTITUTE(SUBSTITUTE(E$1,"standard",""),"|Float",""),ChapterTable!$1:$1,0),0)*ChapterTable!$Q$17,
  IF(AND($A2184=0,$B2184=0),
    E2185,
  IF($B2184=0,
    VLOOKUP($A2184,ChapterTable!$1:$1048576,MATCH("최종"&amp;SUBSTITUTE(SUBSTITUTE(E$1,"standard",""),"|Float",""),ChapterTable!$1:$1,0),0),
  IF($B2184=1,
    IF($L2184=FALSE,
      VLOOKUP($A2184,ChapterTable!$1:$1048576,MATCH("최종"&amp;SUBSTITUTE(SUBSTITUTE(E$1,"standard",""),"|Float",""),ChapterTable!$1:$1,0),0),
      VLOOKUP($A2184-ChapterTable!$Q$11,ChapterTable!$1:$1048576,MATCH("최종"&amp;SUBSTITUTE(SUBSTITUTE(E$1,"standard",""),"|Float",""),ChapterTable!$1:$1,0),0)*ChapterTable!$Q$14
    ),
  OFFSET(E2184,-$B2184+IF($L2184,1,0),0)*
    (VLOOKUP(SUBSTITUTE(SUBSTITUTE(E$1,"standard",""),"|Float","")&amp;"인게임누적곱배수",ChapterTable!$S:$T,2,0)^C2184
    +VLOOKUP(SUBSTITUTE(SUBSTITUTE(E$1,"standard",""),"|Float","")&amp;"인게임누적합배수",ChapterTable!$S:$T,2,0)*C2184)
  )
  )
  )
)</f>
        <v>814022.84752349847</v>
      </c>
      <c r="F2184" s="1">
        <f ca="1">IF(AND($A2184=0,$B2184=1),
    VLOOKUP(1,ChapterTable!$1:$1048576,MATCH("최종"&amp;SUBSTITUTE(SUBSTITUTE(F$1,"standard",""),"|Float",""),ChapterTable!$1:$1,0),0)*ChapterTable!$Q$17,
  IF(AND($A2184=0,$B2184=0),
    F2185,
  IF($B2184=0,
    VLOOKUP($A2184,ChapterTable!$1:$1048576,MATCH("최종"&amp;SUBSTITUTE(SUBSTITUTE(F$1,"standard",""),"|Float",""),ChapterTable!$1:$1,0),0),
  IF($B2184=1,
    IF($L2184=FALSE,
      VLOOKUP($A2184,ChapterTable!$1:$1048576,MATCH("최종"&amp;SUBSTITUTE(SUBSTITUTE(F$1,"standard",""),"|Float",""),ChapterTable!$1:$1,0),0),
      VLOOKUP($A2184-ChapterTable!$Q$11,ChapterTable!$1:$1048576,MATCH("최종"&amp;SUBSTITUTE(SUBSTITUTE(F$1,"standard",""),"|Float",""),ChapterTable!$1:$1,0),0)*ChapterTable!$Q$14
    ),
  OFFSET(F2184,-$B2184+IF($L2184,1,0),0)*
    (VLOOKUP(SUBSTITUTE(SUBSTITUTE(F$1,"standard",""),"|Float","")&amp;"인게임누적곱배수",ChapterTable!$S:$T,2,0)^D2184
    +VLOOKUP(SUBSTITUTE(SUBSTITUTE(F$1,"standard",""),"|Float","")&amp;"인게임누적합배수",ChapterTable!$S:$T,2,0)*D2184)
  )
  )
  )
)</f>
        <v>339176.18646812439</v>
      </c>
      <c r="G2184" t="s">
        <v>76</v>
      </c>
      <c r="J2184" t="str">
        <f>IF(ISBLANK(I2184),"",
IFERROR(VLOOKUP(I2184,[1]StringTable!$1:$1048576,MATCH([1]StringTable!$B$1,[1]StringTable!$1:$1,0),0),
IFERROR(VLOOKUP(I2184,[1]InApkStringTable!$1:$1048576,MATCH([1]InApkStringTable!$B$1,[1]InApkStringTable!$1:$1,0),0),
"스트링없음")))</f>
        <v/>
      </c>
      <c r="L2184" t="b">
        <v>1</v>
      </c>
      <c r="N2184" t="str">
        <f>IF(ISBLANK(M2184),"",IF(ISERROR(VLOOKUP(M2184,MapTable!$A:$A,1,0)),"맵없음",""))</f>
        <v/>
      </c>
      <c r="O2184">
        <f t="shared" si="137"/>
        <v>5</v>
      </c>
      <c r="Q2184">
        <f t="shared" si="138"/>
        <v>5</v>
      </c>
      <c r="R2184" t="b">
        <f t="shared" ca="1" si="139"/>
        <v>0</v>
      </c>
      <c r="T2184" t="b">
        <f t="shared" ca="1" si="140"/>
        <v>0</v>
      </c>
      <c r="X2184" t="str">
        <f>IF(ISBLANK(W2184),"",
IF(ISERROR(FIND(",",W2184)),
  IF(ISERROR(VLOOKUP(W2184,MapTable!$A:$A,1,0)),"맵없음",
  ""),
IF(ISERROR(FIND(",",W2184,FIND(",",W2184)+1)),
  IF(OR(ISERROR(VLOOKUP(LEFT(W2184,FIND(",",W2184)-1),MapTable!$A:$A,1,0)),ISERROR(VLOOKUP(TRIM(MID(W2184,FIND(",",W2184)+1,999)),MapTable!$A:$A,1,0))),"맵없음",
  ""),
IF(ISERROR(FIND(",",W2184,FIND(",",W2184,FIND(",",W2184)+1)+1)),
  IF(OR(ISERROR(VLOOKUP(LEFT(W2184,FIND(",",W2184)-1),MapTable!$A:$A,1,0)),ISERROR(VLOOKUP(TRIM(MID(W2184,FIND(",",W2184)+1,FIND(",",W2184,FIND(",",W2184)+1)-FIND(",",W2184)-1)),MapTable!$A:$A,1,0)),ISERROR(VLOOKUP(TRIM(MID(W2184,FIND(",",W2184,FIND(",",W2184)+1)+1,999)),MapTable!$A:$A,1,0))),"맵없음",
  ""),
IF(ISERROR(FIND(",",W2184,FIND(",",W2184,FIND(",",W2184,FIND(",",W2184)+1)+1)+1)),
  IF(OR(ISERROR(VLOOKUP(LEFT(W2184,FIND(",",W2184)-1),MapTable!$A:$A,1,0)),ISERROR(VLOOKUP(TRIM(MID(W2184,FIND(",",W2184)+1,FIND(",",W2184,FIND(",",W2184)+1)-FIND(",",W2184)-1)),MapTable!$A:$A,1,0)),ISERROR(VLOOKUP(TRIM(MID(W2184,FIND(",",W2184,FIND(",",W2184)+1)+1,FIND(",",W2184,FIND(",",W2184,FIND(",",W2184)+1)+1)-FIND(",",W2184,FIND(",",W2184)+1)-1)),MapTable!$A:$A,1,0)),ISERROR(VLOOKUP(TRIM(MID(W2184,FIND(",",W2184,FIND(",",W2184,FIND(",",W2184)+1)+1)+1,999)),MapTable!$A:$A,1,0))),"맵없음",
  ""),
)))))</f>
        <v/>
      </c>
      <c r="AC2184" t="str">
        <f>IF(ISBLANK(AB2184),"",IF(ISERROR(VLOOKUP(AB2184,[3]DropTable!$A:$A,1,0)),"드랍없음",""))</f>
        <v/>
      </c>
      <c r="AE2184" t="str">
        <f>IF(ISBLANK(AD2184),"",IF(ISERROR(VLOOKUP(AD2184,[3]DropTable!$A:$A,1,0)),"드랍없음",""))</f>
        <v/>
      </c>
      <c r="AG2184">
        <v>9.8000000000000007</v>
      </c>
      <c r="AH2184">
        <v>1</v>
      </c>
    </row>
    <row r="2185" spans="1:34" x14ac:dyDescent="0.3">
      <c r="A2185">
        <v>21</v>
      </c>
      <c r="B2185">
        <v>44</v>
      </c>
      <c r="C2185">
        <f>IF(OR($L2185=TRUE,$A2185=0,MOD($A2185,ChapterTable!$S$20)&lt;&gt;0),
MAX(0,INT(($B2185+ChapterTable!$Q$26+VLOOKUP(SUBSTITUTE(C$1,"성장단계","")&amp;"단계오프셋",ChapterTable!$S:$T,2,0))/ChapterTable!$Q$23)),
MAX(0,INT(($B2185+ChapterTable!$S$26+VLOOKUP(SUBSTITUTE(C$1,"성장단계","")&amp;"보스단계오프셋",ChapterTable!$S:$T,2,0))/ChapterTable!$S$23)))</f>
        <v>4</v>
      </c>
      <c r="D2185">
        <f>IF(OR($L2185=TRUE,$A2185=0,MOD($A2185,ChapterTable!$S$20)&lt;&gt;0),
MAX(0,INT(($B2185+ChapterTable!$Q$26+VLOOKUP(SUBSTITUTE(D$1,"성장단계","")&amp;"단계오프셋",ChapterTable!$S:$T,2,0))/ChapterTable!$Q$23)),
MAX(0,INT(($B2185+ChapterTable!$S$26+VLOOKUP(SUBSTITUTE(D$1,"성장단계","")&amp;"보스단계오프셋",ChapterTable!$S:$T,2,0))/ChapterTable!$S$23)))</f>
        <v>4</v>
      </c>
      <c r="E2185" s="1">
        <f ca="1">IF(AND($A2185=0,$B2185=1),
    VLOOKUP(1,ChapterTable!$1:$1048576,MATCH("최종"&amp;SUBSTITUTE(SUBSTITUTE(E$1,"standard",""),"|Float",""),ChapterTable!$1:$1,0),0)*ChapterTable!$Q$17,
  IF(AND($A2185=0,$B2185=0),
    E2186,
  IF($B2185=0,
    VLOOKUP($A2185,ChapterTable!$1:$1048576,MATCH("최종"&amp;SUBSTITUTE(SUBSTITUTE(E$1,"standard",""),"|Float",""),ChapterTable!$1:$1,0),0),
  IF($B2185=1,
    IF($L2185=FALSE,
      VLOOKUP($A2185,ChapterTable!$1:$1048576,MATCH("최종"&amp;SUBSTITUTE(SUBSTITUTE(E$1,"standard",""),"|Float",""),ChapterTable!$1:$1,0),0),
      VLOOKUP($A2185-ChapterTable!$Q$11,ChapterTable!$1:$1048576,MATCH("최종"&amp;SUBSTITUTE(SUBSTITUTE(E$1,"standard",""),"|Float",""),ChapterTable!$1:$1,0),0)*ChapterTable!$Q$14
    ),
  OFFSET(E2185,-$B2185+IF($L2185,1,0),0)*
    (VLOOKUP(SUBSTITUTE(SUBSTITUTE(E$1,"standard",""),"|Float","")&amp;"인게임누적곱배수",ChapterTable!$S:$T,2,0)^C2185
    +VLOOKUP(SUBSTITUTE(SUBSTITUTE(E$1,"standard",""),"|Float","")&amp;"인게임누적합배수",ChapterTable!$S:$T,2,0)*C2185)
  )
  )
  )
)</f>
        <v>814022.84752349847</v>
      </c>
      <c r="F2185" s="1">
        <f ca="1">IF(AND($A2185=0,$B2185=1),
    VLOOKUP(1,ChapterTable!$1:$1048576,MATCH("최종"&amp;SUBSTITUTE(SUBSTITUTE(F$1,"standard",""),"|Float",""),ChapterTable!$1:$1,0),0)*ChapterTable!$Q$17,
  IF(AND($A2185=0,$B2185=0),
    F2186,
  IF($B2185=0,
    VLOOKUP($A2185,ChapterTable!$1:$1048576,MATCH("최종"&amp;SUBSTITUTE(SUBSTITUTE(F$1,"standard",""),"|Float",""),ChapterTable!$1:$1,0),0),
  IF($B2185=1,
    IF($L2185=FALSE,
      VLOOKUP($A2185,ChapterTable!$1:$1048576,MATCH("최종"&amp;SUBSTITUTE(SUBSTITUTE(F$1,"standard",""),"|Float",""),ChapterTable!$1:$1,0),0),
      VLOOKUP($A2185-ChapterTable!$Q$11,ChapterTable!$1:$1048576,MATCH("최종"&amp;SUBSTITUTE(SUBSTITUTE(F$1,"standard",""),"|Float",""),ChapterTable!$1:$1,0),0)*ChapterTable!$Q$14
    ),
  OFFSET(F2185,-$B2185+IF($L2185,1,0),0)*
    (VLOOKUP(SUBSTITUTE(SUBSTITUTE(F$1,"standard",""),"|Float","")&amp;"인게임누적곱배수",ChapterTable!$S:$T,2,0)^D2185
    +VLOOKUP(SUBSTITUTE(SUBSTITUTE(F$1,"standard",""),"|Float","")&amp;"인게임누적합배수",ChapterTable!$S:$T,2,0)*D2185)
  )
  )
  )
)</f>
        <v>339176.18646812439</v>
      </c>
      <c r="G2185" t="s">
        <v>76</v>
      </c>
      <c r="J2185" t="str">
        <f>IF(ISBLANK(I2185),"",
IFERROR(VLOOKUP(I2185,[1]StringTable!$1:$1048576,MATCH([1]StringTable!$B$1,[1]StringTable!$1:$1,0),0),
IFERROR(VLOOKUP(I2185,[1]InApkStringTable!$1:$1048576,MATCH([1]InApkStringTable!$B$1,[1]InApkStringTable!$1:$1,0),0),
"스트링없음")))</f>
        <v/>
      </c>
      <c r="L2185" t="b">
        <v>1</v>
      </c>
      <c r="N2185" t="str">
        <f>IF(ISBLANK(M2185),"",IF(ISERROR(VLOOKUP(M2185,MapTable!$A:$A,1,0)),"맵없음",""))</f>
        <v/>
      </c>
      <c r="O2185">
        <f t="shared" si="137"/>
        <v>5</v>
      </c>
      <c r="Q2185">
        <f t="shared" si="138"/>
        <v>5</v>
      </c>
      <c r="R2185" t="b">
        <f t="shared" ca="1" si="139"/>
        <v>0</v>
      </c>
      <c r="T2185" t="b">
        <f t="shared" ca="1" si="140"/>
        <v>0</v>
      </c>
      <c r="X2185" t="str">
        <f>IF(ISBLANK(W2185),"",
IF(ISERROR(FIND(",",W2185)),
  IF(ISERROR(VLOOKUP(W2185,MapTable!$A:$A,1,0)),"맵없음",
  ""),
IF(ISERROR(FIND(",",W2185,FIND(",",W2185)+1)),
  IF(OR(ISERROR(VLOOKUP(LEFT(W2185,FIND(",",W2185)-1),MapTable!$A:$A,1,0)),ISERROR(VLOOKUP(TRIM(MID(W2185,FIND(",",W2185)+1,999)),MapTable!$A:$A,1,0))),"맵없음",
  ""),
IF(ISERROR(FIND(",",W2185,FIND(",",W2185,FIND(",",W2185)+1)+1)),
  IF(OR(ISERROR(VLOOKUP(LEFT(W2185,FIND(",",W2185)-1),MapTable!$A:$A,1,0)),ISERROR(VLOOKUP(TRIM(MID(W2185,FIND(",",W2185)+1,FIND(",",W2185,FIND(",",W2185)+1)-FIND(",",W2185)-1)),MapTable!$A:$A,1,0)),ISERROR(VLOOKUP(TRIM(MID(W2185,FIND(",",W2185,FIND(",",W2185)+1)+1,999)),MapTable!$A:$A,1,0))),"맵없음",
  ""),
IF(ISERROR(FIND(",",W2185,FIND(",",W2185,FIND(",",W2185,FIND(",",W2185)+1)+1)+1)),
  IF(OR(ISERROR(VLOOKUP(LEFT(W2185,FIND(",",W2185)-1),MapTable!$A:$A,1,0)),ISERROR(VLOOKUP(TRIM(MID(W2185,FIND(",",W2185)+1,FIND(",",W2185,FIND(",",W2185)+1)-FIND(",",W2185)-1)),MapTable!$A:$A,1,0)),ISERROR(VLOOKUP(TRIM(MID(W2185,FIND(",",W2185,FIND(",",W2185)+1)+1,FIND(",",W2185,FIND(",",W2185,FIND(",",W2185)+1)+1)-FIND(",",W2185,FIND(",",W2185)+1)-1)),MapTable!$A:$A,1,0)),ISERROR(VLOOKUP(TRIM(MID(W2185,FIND(",",W2185,FIND(",",W2185,FIND(",",W2185)+1)+1)+1,999)),MapTable!$A:$A,1,0))),"맵없음",
  ""),
)))))</f>
        <v/>
      </c>
      <c r="AC2185" t="str">
        <f>IF(ISBLANK(AB2185),"",IF(ISERROR(VLOOKUP(AB2185,[3]DropTable!$A:$A,1,0)),"드랍없음",""))</f>
        <v/>
      </c>
      <c r="AE2185" t="str">
        <f>IF(ISBLANK(AD2185),"",IF(ISERROR(VLOOKUP(AD2185,[3]DropTable!$A:$A,1,0)),"드랍없음",""))</f>
        <v/>
      </c>
      <c r="AG2185">
        <v>9.8000000000000007</v>
      </c>
      <c r="AH2185">
        <v>1</v>
      </c>
    </row>
    <row r="2186" spans="1:34" x14ac:dyDescent="0.3">
      <c r="A2186">
        <v>21</v>
      </c>
      <c r="B2186">
        <v>45</v>
      </c>
      <c r="C2186">
        <f>IF(OR($L2186=TRUE,$A2186=0,MOD($A2186,ChapterTable!$S$20)&lt;&gt;0),
MAX(0,INT(($B2186+ChapterTable!$Q$26+VLOOKUP(SUBSTITUTE(C$1,"성장단계","")&amp;"단계오프셋",ChapterTable!$S:$T,2,0))/ChapterTable!$Q$23)),
MAX(0,INT(($B2186+ChapterTable!$S$26+VLOOKUP(SUBSTITUTE(C$1,"성장단계","")&amp;"보스단계오프셋",ChapterTable!$S:$T,2,0))/ChapterTable!$S$23)))</f>
        <v>4</v>
      </c>
      <c r="D2186">
        <f>IF(OR($L2186=TRUE,$A2186=0,MOD($A2186,ChapterTable!$S$20)&lt;&gt;0),
MAX(0,INT(($B2186+ChapterTable!$Q$26+VLOOKUP(SUBSTITUTE(D$1,"성장단계","")&amp;"단계오프셋",ChapterTable!$S:$T,2,0))/ChapterTable!$Q$23)),
MAX(0,INT(($B2186+ChapterTable!$S$26+VLOOKUP(SUBSTITUTE(D$1,"성장단계","")&amp;"보스단계오프셋",ChapterTable!$S:$T,2,0))/ChapterTable!$S$23)))</f>
        <v>4</v>
      </c>
      <c r="E2186" s="1">
        <f ca="1">IF(AND($A2186=0,$B2186=1),
    VLOOKUP(1,ChapterTable!$1:$1048576,MATCH("최종"&amp;SUBSTITUTE(SUBSTITUTE(E$1,"standard",""),"|Float",""),ChapterTable!$1:$1,0),0)*ChapterTable!$Q$17,
  IF(AND($A2186=0,$B2186=0),
    E2187,
  IF($B2186=0,
    VLOOKUP($A2186,ChapterTable!$1:$1048576,MATCH("최종"&amp;SUBSTITUTE(SUBSTITUTE(E$1,"standard",""),"|Float",""),ChapterTable!$1:$1,0),0),
  IF($B2186=1,
    IF($L2186=FALSE,
      VLOOKUP($A2186,ChapterTable!$1:$1048576,MATCH("최종"&amp;SUBSTITUTE(SUBSTITUTE(E$1,"standard",""),"|Float",""),ChapterTable!$1:$1,0),0),
      VLOOKUP($A2186-ChapterTable!$Q$11,ChapterTable!$1:$1048576,MATCH("최종"&amp;SUBSTITUTE(SUBSTITUTE(E$1,"standard",""),"|Float",""),ChapterTable!$1:$1,0),0)*ChapterTable!$Q$14
    ),
  OFFSET(E2186,-$B2186+IF($L2186,1,0),0)*
    (VLOOKUP(SUBSTITUTE(SUBSTITUTE(E$1,"standard",""),"|Float","")&amp;"인게임누적곱배수",ChapterTable!$S:$T,2,0)^C2186
    +VLOOKUP(SUBSTITUTE(SUBSTITUTE(E$1,"standard",""),"|Float","")&amp;"인게임누적합배수",ChapterTable!$S:$T,2,0)*C2186)
  )
  )
  )
)</f>
        <v>814022.84752349847</v>
      </c>
      <c r="F2186" s="1">
        <f ca="1">IF(AND($A2186=0,$B2186=1),
    VLOOKUP(1,ChapterTable!$1:$1048576,MATCH("최종"&amp;SUBSTITUTE(SUBSTITUTE(F$1,"standard",""),"|Float",""),ChapterTable!$1:$1,0),0)*ChapterTable!$Q$17,
  IF(AND($A2186=0,$B2186=0),
    F2187,
  IF($B2186=0,
    VLOOKUP($A2186,ChapterTable!$1:$1048576,MATCH("최종"&amp;SUBSTITUTE(SUBSTITUTE(F$1,"standard",""),"|Float",""),ChapterTable!$1:$1,0),0),
  IF($B2186=1,
    IF($L2186=FALSE,
      VLOOKUP($A2186,ChapterTable!$1:$1048576,MATCH("최종"&amp;SUBSTITUTE(SUBSTITUTE(F$1,"standard",""),"|Float",""),ChapterTable!$1:$1,0),0),
      VLOOKUP($A2186-ChapterTable!$Q$11,ChapterTable!$1:$1048576,MATCH("최종"&amp;SUBSTITUTE(SUBSTITUTE(F$1,"standard",""),"|Float",""),ChapterTable!$1:$1,0),0)*ChapterTable!$Q$14
    ),
  OFFSET(F2186,-$B2186+IF($L2186,1,0),0)*
    (VLOOKUP(SUBSTITUTE(SUBSTITUTE(F$1,"standard",""),"|Float","")&amp;"인게임누적곱배수",ChapterTable!$S:$T,2,0)^D2186
    +VLOOKUP(SUBSTITUTE(SUBSTITUTE(F$1,"standard",""),"|Float","")&amp;"인게임누적합배수",ChapterTable!$S:$T,2,0)*D2186)
  )
  )
  )
)</f>
        <v>339176.18646812439</v>
      </c>
      <c r="G2186" t="s">
        <v>76</v>
      </c>
      <c r="J2186" t="str">
        <f>IF(ISBLANK(I2186),"",
IFERROR(VLOOKUP(I2186,[1]StringTable!$1:$1048576,MATCH([1]StringTable!$B$1,[1]StringTable!$1:$1,0),0),
IFERROR(VLOOKUP(I2186,[1]InApkStringTable!$1:$1048576,MATCH([1]InApkStringTable!$B$1,[1]InApkStringTable!$1:$1,0),0),
"스트링없음")))</f>
        <v/>
      </c>
      <c r="L2186" t="b">
        <v>1</v>
      </c>
      <c r="N2186" t="str">
        <f>IF(ISBLANK(M2186),"",IF(ISERROR(VLOOKUP(M2186,MapTable!$A:$A,1,0)),"맵없음",""))</f>
        <v/>
      </c>
      <c r="O2186">
        <f t="shared" si="137"/>
        <v>11</v>
      </c>
      <c r="Q2186">
        <f t="shared" si="138"/>
        <v>11</v>
      </c>
      <c r="R2186" t="b">
        <f t="shared" ca="1" si="139"/>
        <v>0</v>
      </c>
      <c r="T2186" t="b">
        <f t="shared" ca="1" si="140"/>
        <v>0</v>
      </c>
      <c r="X2186" t="str">
        <f>IF(ISBLANK(W2186),"",
IF(ISERROR(FIND(",",W2186)),
  IF(ISERROR(VLOOKUP(W2186,MapTable!$A:$A,1,0)),"맵없음",
  ""),
IF(ISERROR(FIND(",",W2186,FIND(",",W2186)+1)),
  IF(OR(ISERROR(VLOOKUP(LEFT(W2186,FIND(",",W2186)-1),MapTable!$A:$A,1,0)),ISERROR(VLOOKUP(TRIM(MID(W2186,FIND(",",W2186)+1,999)),MapTable!$A:$A,1,0))),"맵없음",
  ""),
IF(ISERROR(FIND(",",W2186,FIND(",",W2186,FIND(",",W2186)+1)+1)),
  IF(OR(ISERROR(VLOOKUP(LEFT(W2186,FIND(",",W2186)-1),MapTable!$A:$A,1,0)),ISERROR(VLOOKUP(TRIM(MID(W2186,FIND(",",W2186)+1,FIND(",",W2186,FIND(",",W2186)+1)-FIND(",",W2186)-1)),MapTable!$A:$A,1,0)),ISERROR(VLOOKUP(TRIM(MID(W2186,FIND(",",W2186,FIND(",",W2186)+1)+1,999)),MapTable!$A:$A,1,0))),"맵없음",
  ""),
IF(ISERROR(FIND(",",W2186,FIND(",",W2186,FIND(",",W2186,FIND(",",W2186)+1)+1)+1)),
  IF(OR(ISERROR(VLOOKUP(LEFT(W2186,FIND(",",W2186)-1),MapTable!$A:$A,1,0)),ISERROR(VLOOKUP(TRIM(MID(W2186,FIND(",",W2186)+1,FIND(",",W2186,FIND(",",W2186)+1)-FIND(",",W2186)-1)),MapTable!$A:$A,1,0)),ISERROR(VLOOKUP(TRIM(MID(W2186,FIND(",",W2186,FIND(",",W2186)+1)+1,FIND(",",W2186,FIND(",",W2186,FIND(",",W2186)+1)+1)-FIND(",",W2186,FIND(",",W2186)+1)-1)),MapTable!$A:$A,1,0)),ISERROR(VLOOKUP(TRIM(MID(W2186,FIND(",",W2186,FIND(",",W2186,FIND(",",W2186)+1)+1)+1,999)),MapTable!$A:$A,1,0))),"맵없음",
  ""),
)))))</f>
        <v/>
      </c>
      <c r="AC2186" t="str">
        <f>IF(ISBLANK(AB2186),"",IF(ISERROR(VLOOKUP(AB2186,[3]DropTable!$A:$A,1,0)),"드랍없음",""))</f>
        <v/>
      </c>
      <c r="AE2186" t="str">
        <f>IF(ISBLANK(AD2186),"",IF(ISERROR(VLOOKUP(AD2186,[3]DropTable!$A:$A,1,0)),"드랍없음",""))</f>
        <v/>
      </c>
      <c r="AG2186">
        <v>9.8000000000000007</v>
      </c>
      <c r="AH2186">
        <v>1</v>
      </c>
    </row>
    <row r="2187" spans="1:34" x14ac:dyDescent="0.3">
      <c r="A2187">
        <v>21</v>
      </c>
      <c r="B2187">
        <v>46</v>
      </c>
      <c r="C2187">
        <f>IF(OR($L2187=TRUE,$A2187=0,MOD($A2187,ChapterTable!$S$20)&lt;&gt;0),
MAX(0,INT(($B2187+ChapterTable!$Q$26+VLOOKUP(SUBSTITUTE(C$1,"성장단계","")&amp;"단계오프셋",ChapterTable!$S:$T,2,0))/ChapterTable!$Q$23)),
MAX(0,INT(($B2187+ChapterTable!$S$26+VLOOKUP(SUBSTITUTE(C$1,"성장단계","")&amp;"보스단계오프셋",ChapterTable!$S:$T,2,0))/ChapterTable!$S$23)))</f>
        <v>5</v>
      </c>
      <c r="D2187">
        <f>IF(OR($L2187=TRUE,$A2187=0,MOD($A2187,ChapterTable!$S$20)&lt;&gt;0),
MAX(0,INT(($B2187+ChapterTable!$Q$26+VLOOKUP(SUBSTITUTE(D$1,"성장단계","")&amp;"단계오프셋",ChapterTable!$S:$T,2,0))/ChapterTable!$Q$23)),
MAX(0,INT(($B2187+ChapterTable!$S$26+VLOOKUP(SUBSTITUTE(D$1,"성장단계","")&amp;"보스단계오프셋",ChapterTable!$S:$T,2,0))/ChapterTable!$S$23)))</f>
        <v>4</v>
      </c>
      <c r="E2187" s="1">
        <f ca="1">IF(AND($A2187=0,$B2187=1),
    VLOOKUP(1,ChapterTable!$1:$1048576,MATCH("최종"&amp;SUBSTITUTE(SUBSTITUTE(E$1,"standard",""),"|Float",""),ChapterTable!$1:$1,0),0)*ChapterTable!$Q$17,
  IF(AND($A2187=0,$B2187=0),
    E2188,
  IF($B2187=0,
    VLOOKUP($A2187,ChapterTable!$1:$1048576,MATCH("최종"&amp;SUBSTITUTE(SUBSTITUTE(E$1,"standard",""),"|Float",""),ChapterTable!$1:$1,0),0),
  IF($B2187=1,
    IF($L2187=FALSE,
      VLOOKUP($A2187,ChapterTable!$1:$1048576,MATCH("최종"&amp;SUBSTITUTE(SUBSTITUTE(E$1,"standard",""),"|Float",""),ChapterTable!$1:$1,0),0),
      VLOOKUP($A2187-ChapterTable!$Q$11,ChapterTable!$1:$1048576,MATCH("최종"&amp;SUBSTITUTE(SUBSTITUTE(E$1,"standard",""),"|Float",""),ChapterTable!$1:$1,0),0)*ChapterTable!$Q$14
    ),
  OFFSET(E2187,-$B2187+IF($L2187,1,0),0)*
    (VLOOKUP(SUBSTITUTE(SUBSTITUTE(E$1,"standard",""),"|Float","")&amp;"인게임누적곱배수",ChapterTable!$S:$T,2,0)^C2187
    +VLOOKUP(SUBSTITUTE(SUBSTITUTE(E$1,"standard",""),"|Float","")&amp;"인게임누적합배수",ChapterTable!$S:$T,2,0)*C2187)
  )
  )
  )
)</f>
        <v>932734.51278734207</v>
      </c>
      <c r="F2187" s="1">
        <f ca="1">IF(AND($A2187=0,$B2187=1),
    VLOOKUP(1,ChapterTable!$1:$1048576,MATCH("최종"&amp;SUBSTITUTE(SUBSTITUTE(F$1,"standard",""),"|Float",""),ChapterTable!$1:$1,0),0)*ChapterTable!$Q$17,
  IF(AND($A2187=0,$B2187=0),
    F2188,
  IF($B2187=0,
    VLOOKUP($A2187,ChapterTable!$1:$1048576,MATCH("최종"&amp;SUBSTITUTE(SUBSTITUTE(F$1,"standard",""),"|Float",""),ChapterTable!$1:$1,0),0),
  IF($B2187=1,
    IF($L2187=FALSE,
      VLOOKUP($A2187,ChapterTable!$1:$1048576,MATCH("최종"&amp;SUBSTITUTE(SUBSTITUTE(F$1,"standard",""),"|Float",""),ChapterTable!$1:$1,0),0),
      VLOOKUP($A2187-ChapterTable!$Q$11,ChapterTable!$1:$1048576,MATCH("최종"&amp;SUBSTITUTE(SUBSTITUTE(F$1,"standard",""),"|Float",""),ChapterTable!$1:$1,0),0)*ChapterTable!$Q$14
    ),
  OFFSET(F2187,-$B2187+IF($L2187,1,0),0)*
    (VLOOKUP(SUBSTITUTE(SUBSTITUTE(F$1,"standard",""),"|Float","")&amp;"인게임누적곱배수",ChapterTable!$S:$T,2,0)^D2187
    +VLOOKUP(SUBSTITUTE(SUBSTITUTE(F$1,"standard",""),"|Float","")&amp;"인게임누적합배수",ChapterTable!$S:$T,2,0)*D2187)
  )
  )
  )
)</f>
        <v>339176.18646812439</v>
      </c>
      <c r="G2187" t="s">
        <v>76</v>
      </c>
      <c r="J2187" t="str">
        <f>IF(ISBLANK(I2187),"",
IFERROR(VLOOKUP(I2187,[1]StringTable!$1:$1048576,MATCH([1]StringTable!$B$1,[1]StringTable!$1:$1,0),0),
IFERROR(VLOOKUP(I2187,[1]InApkStringTable!$1:$1048576,MATCH([1]InApkStringTable!$B$1,[1]InApkStringTable!$1:$1,0),0),
"스트링없음")))</f>
        <v/>
      </c>
      <c r="L2187" t="b">
        <v>1</v>
      </c>
      <c r="N2187" t="str">
        <f>IF(ISBLANK(M2187),"",IF(ISERROR(VLOOKUP(M2187,MapTable!$A:$A,1,0)),"맵없음",""))</f>
        <v/>
      </c>
      <c r="O2187">
        <f t="shared" si="137"/>
        <v>5</v>
      </c>
      <c r="Q2187">
        <f t="shared" si="138"/>
        <v>5</v>
      </c>
      <c r="R2187" t="b">
        <f t="shared" ca="1" si="139"/>
        <v>0</v>
      </c>
      <c r="T2187" t="b">
        <f t="shared" ca="1" si="140"/>
        <v>0</v>
      </c>
      <c r="X2187" t="str">
        <f>IF(ISBLANK(W2187),"",
IF(ISERROR(FIND(",",W2187)),
  IF(ISERROR(VLOOKUP(W2187,MapTable!$A:$A,1,0)),"맵없음",
  ""),
IF(ISERROR(FIND(",",W2187,FIND(",",W2187)+1)),
  IF(OR(ISERROR(VLOOKUP(LEFT(W2187,FIND(",",W2187)-1),MapTable!$A:$A,1,0)),ISERROR(VLOOKUP(TRIM(MID(W2187,FIND(",",W2187)+1,999)),MapTable!$A:$A,1,0))),"맵없음",
  ""),
IF(ISERROR(FIND(",",W2187,FIND(",",W2187,FIND(",",W2187)+1)+1)),
  IF(OR(ISERROR(VLOOKUP(LEFT(W2187,FIND(",",W2187)-1),MapTable!$A:$A,1,0)),ISERROR(VLOOKUP(TRIM(MID(W2187,FIND(",",W2187)+1,FIND(",",W2187,FIND(",",W2187)+1)-FIND(",",W2187)-1)),MapTable!$A:$A,1,0)),ISERROR(VLOOKUP(TRIM(MID(W2187,FIND(",",W2187,FIND(",",W2187)+1)+1,999)),MapTable!$A:$A,1,0))),"맵없음",
  ""),
IF(ISERROR(FIND(",",W2187,FIND(",",W2187,FIND(",",W2187,FIND(",",W2187)+1)+1)+1)),
  IF(OR(ISERROR(VLOOKUP(LEFT(W2187,FIND(",",W2187)-1),MapTable!$A:$A,1,0)),ISERROR(VLOOKUP(TRIM(MID(W2187,FIND(",",W2187)+1,FIND(",",W2187,FIND(",",W2187)+1)-FIND(",",W2187)-1)),MapTable!$A:$A,1,0)),ISERROR(VLOOKUP(TRIM(MID(W2187,FIND(",",W2187,FIND(",",W2187)+1)+1,FIND(",",W2187,FIND(",",W2187,FIND(",",W2187)+1)+1)-FIND(",",W2187,FIND(",",W2187)+1)-1)),MapTable!$A:$A,1,0)),ISERROR(VLOOKUP(TRIM(MID(W2187,FIND(",",W2187,FIND(",",W2187,FIND(",",W2187)+1)+1)+1,999)),MapTable!$A:$A,1,0))),"맵없음",
  ""),
)))))</f>
        <v/>
      </c>
      <c r="AC2187" t="str">
        <f>IF(ISBLANK(AB2187),"",IF(ISERROR(VLOOKUP(AB2187,[3]DropTable!$A:$A,1,0)),"드랍없음",""))</f>
        <v/>
      </c>
      <c r="AE2187" t="str">
        <f>IF(ISBLANK(AD2187),"",IF(ISERROR(VLOOKUP(AD2187,[3]DropTable!$A:$A,1,0)),"드랍없음",""))</f>
        <v/>
      </c>
      <c r="AG2187">
        <v>9.8000000000000007</v>
      </c>
      <c r="AH2187">
        <v>1</v>
      </c>
    </row>
    <row r="2188" spans="1:34" x14ac:dyDescent="0.3">
      <c r="A2188">
        <v>21</v>
      </c>
      <c r="B2188">
        <v>47</v>
      </c>
      <c r="C2188">
        <f>IF(OR($L2188=TRUE,$A2188=0,MOD($A2188,ChapterTable!$S$20)&lt;&gt;0),
MAX(0,INT(($B2188+ChapterTable!$Q$26+VLOOKUP(SUBSTITUTE(C$1,"성장단계","")&amp;"단계오프셋",ChapterTable!$S:$T,2,0))/ChapterTable!$Q$23)),
MAX(0,INT(($B2188+ChapterTable!$S$26+VLOOKUP(SUBSTITUTE(C$1,"성장단계","")&amp;"보스단계오프셋",ChapterTable!$S:$T,2,0))/ChapterTable!$S$23)))</f>
        <v>5</v>
      </c>
      <c r="D2188">
        <f>IF(OR($L2188=TRUE,$A2188=0,MOD($A2188,ChapterTable!$S$20)&lt;&gt;0),
MAX(0,INT(($B2188+ChapterTable!$Q$26+VLOOKUP(SUBSTITUTE(D$1,"성장단계","")&amp;"단계오프셋",ChapterTable!$S:$T,2,0))/ChapterTable!$Q$23)),
MAX(0,INT(($B2188+ChapterTable!$S$26+VLOOKUP(SUBSTITUTE(D$1,"성장단계","")&amp;"보스단계오프셋",ChapterTable!$S:$T,2,0))/ChapterTable!$S$23)))</f>
        <v>4</v>
      </c>
      <c r="E2188" s="1">
        <f ca="1">IF(AND($A2188=0,$B2188=1),
    VLOOKUP(1,ChapterTable!$1:$1048576,MATCH("최종"&amp;SUBSTITUTE(SUBSTITUTE(E$1,"standard",""),"|Float",""),ChapterTable!$1:$1,0),0)*ChapterTable!$Q$17,
  IF(AND($A2188=0,$B2188=0),
    E2189,
  IF($B2188=0,
    VLOOKUP($A2188,ChapterTable!$1:$1048576,MATCH("최종"&amp;SUBSTITUTE(SUBSTITUTE(E$1,"standard",""),"|Float",""),ChapterTable!$1:$1,0),0),
  IF($B2188=1,
    IF($L2188=FALSE,
      VLOOKUP($A2188,ChapterTable!$1:$1048576,MATCH("최종"&amp;SUBSTITUTE(SUBSTITUTE(E$1,"standard",""),"|Float",""),ChapterTable!$1:$1,0),0),
      VLOOKUP($A2188-ChapterTable!$Q$11,ChapterTable!$1:$1048576,MATCH("최종"&amp;SUBSTITUTE(SUBSTITUTE(E$1,"standard",""),"|Float",""),ChapterTable!$1:$1,0),0)*ChapterTable!$Q$14
    ),
  OFFSET(E2188,-$B2188+IF($L2188,1,0),0)*
    (VLOOKUP(SUBSTITUTE(SUBSTITUTE(E$1,"standard",""),"|Float","")&amp;"인게임누적곱배수",ChapterTable!$S:$T,2,0)^C2188
    +VLOOKUP(SUBSTITUTE(SUBSTITUTE(E$1,"standard",""),"|Float","")&amp;"인게임누적합배수",ChapterTable!$S:$T,2,0)*C2188)
  )
  )
  )
)</f>
        <v>932734.51278734207</v>
      </c>
      <c r="F2188" s="1">
        <f ca="1">IF(AND($A2188=0,$B2188=1),
    VLOOKUP(1,ChapterTable!$1:$1048576,MATCH("최종"&amp;SUBSTITUTE(SUBSTITUTE(F$1,"standard",""),"|Float",""),ChapterTable!$1:$1,0),0)*ChapterTable!$Q$17,
  IF(AND($A2188=0,$B2188=0),
    F2189,
  IF($B2188=0,
    VLOOKUP($A2188,ChapterTable!$1:$1048576,MATCH("최종"&amp;SUBSTITUTE(SUBSTITUTE(F$1,"standard",""),"|Float",""),ChapterTable!$1:$1,0),0),
  IF($B2188=1,
    IF($L2188=FALSE,
      VLOOKUP($A2188,ChapterTable!$1:$1048576,MATCH("최종"&amp;SUBSTITUTE(SUBSTITUTE(F$1,"standard",""),"|Float",""),ChapterTable!$1:$1,0),0),
      VLOOKUP($A2188-ChapterTable!$Q$11,ChapterTable!$1:$1048576,MATCH("최종"&amp;SUBSTITUTE(SUBSTITUTE(F$1,"standard",""),"|Float",""),ChapterTable!$1:$1,0),0)*ChapterTable!$Q$14
    ),
  OFFSET(F2188,-$B2188+IF($L2188,1,0),0)*
    (VLOOKUP(SUBSTITUTE(SUBSTITUTE(F$1,"standard",""),"|Float","")&amp;"인게임누적곱배수",ChapterTable!$S:$T,2,0)^D2188
    +VLOOKUP(SUBSTITUTE(SUBSTITUTE(F$1,"standard",""),"|Float","")&amp;"인게임누적합배수",ChapterTable!$S:$T,2,0)*D2188)
  )
  )
  )
)</f>
        <v>339176.18646812439</v>
      </c>
      <c r="G2188" t="s">
        <v>76</v>
      </c>
      <c r="J2188" t="str">
        <f>IF(ISBLANK(I2188),"",
IFERROR(VLOOKUP(I2188,[1]StringTable!$1:$1048576,MATCH([1]StringTable!$B$1,[1]StringTable!$1:$1,0),0),
IFERROR(VLOOKUP(I2188,[1]InApkStringTable!$1:$1048576,MATCH([1]InApkStringTable!$B$1,[1]InApkStringTable!$1:$1,0),0),
"스트링없음")))</f>
        <v/>
      </c>
      <c r="L2188" t="b">
        <v>1</v>
      </c>
      <c r="N2188" t="str">
        <f>IF(ISBLANK(M2188),"",IF(ISERROR(VLOOKUP(M2188,MapTable!$A:$A,1,0)),"맵없음",""))</f>
        <v/>
      </c>
      <c r="O2188">
        <f t="shared" si="137"/>
        <v>5</v>
      </c>
      <c r="Q2188">
        <f t="shared" si="138"/>
        <v>5</v>
      </c>
      <c r="R2188" t="b">
        <f t="shared" ca="1" si="139"/>
        <v>0</v>
      </c>
      <c r="T2188" t="b">
        <f t="shared" ca="1" si="140"/>
        <v>0</v>
      </c>
      <c r="X2188" t="str">
        <f>IF(ISBLANK(W2188),"",
IF(ISERROR(FIND(",",W2188)),
  IF(ISERROR(VLOOKUP(W2188,MapTable!$A:$A,1,0)),"맵없음",
  ""),
IF(ISERROR(FIND(",",W2188,FIND(",",W2188)+1)),
  IF(OR(ISERROR(VLOOKUP(LEFT(W2188,FIND(",",W2188)-1),MapTable!$A:$A,1,0)),ISERROR(VLOOKUP(TRIM(MID(W2188,FIND(",",W2188)+1,999)),MapTable!$A:$A,1,0))),"맵없음",
  ""),
IF(ISERROR(FIND(",",W2188,FIND(",",W2188,FIND(",",W2188)+1)+1)),
  IF(OR(ISERROR(VLOOKUP(LEFT(W2188,FIND(",",W2188)-1),MapTable!$A:$A,1,0)),ISERROR(VLOOKUP(TRIM(MID(W2188,FIND(",",W2188)+1,FIND(",",W2188,FIND(",",W2188)+1)-FIND(",",W2188)-1)),MapTable!$A:$A,1,0)),ISERROR(VLOOKUP(TRIM(MID(W2188,FIND(",",W2188,FIND(",",W2188)+1)+1,999)),MapTable!$A:$A,1,0))),"맵없음",
  ""),
IF(ISERROR(FIND(",",W2188,FIND(",",W2188,FIND(",",W2188,FIND(",",W2188)+1)+1)+1)),
  IF(OR(ISERROR(VLOOKUP(LEFT(W2188,FIND(",",W2188)-1),MapTable!$A:$A,1,0)),ISERROR(VLOOKUP(TRIM(MID(W2188,FIND(",",W2188)+1,FIND(",",W2188,FIND(",",W2188)+1)-FIND(",",W2188)-1)),MapTable!$A:$A,1,0)),ISERROR(VLOOKUP(TRIM(MID(W2188,FIND(",",W2188,FIND(",",W2188)+1)+1,FIND(",",W2188,FIND(",",W2188,FIND(",",W2188)+1)+1)-FIND(",",W2188,FIND(",",W2188)+1)-1)),MapTable!$A:$A,1,0)),ISERROR(VLOOKUP(TRIM(MID(W2188,FIND(",",W2188,FIND(",",W2188,FIND(",",W2188)+1)+1)+1,999)),MapTable!$A:$A,1,0))),"맵없음",
  ""),
)))))</f>
        <v/>
      </c>
      <c r="AC2188" t="str">
        <f>IF(ISBLANK(AB2188),"",IF(ISERROR(VLOOKUP(AB2188,[3]DropTable!$A:$A,1,0)),"드랍없음",""))</f>
        <v/>
      </c>
      <c r="AE2188" t="str">
        <f>IF(ISBLANK(AD2188),"",IF(ISERROR(VLOOKUP(AD2188,[3]DropTable!$A:$A,1,0)),"드랍없음",""))</f>
        <v/>
      </c>
      <c r="AG2188">
        <v>9.8000000000000007</v>
      </c>
      <c r="AH2188">
        <v>1</v>
      </c>
    </row>
    <row r="2189" spans="1:34" x14ac:dyDescent="0.3">
      <c r="A2189">
        <v>21</v>
      </c>
      <c r="B2189">
        <v>48</v>
      </c>
      <c r="C2189">
        <f>IF(OR($L2189=TRUE,$A2189=0,MOD($A2189,ChapterTable!$S$20)&lt;&gt;0),
MAX(0,INT(($B2189+ChapterTable!$Q$26+VLOOKUP(SUBSTITUTE(C$1,"성장단계","")&amp;"단계오프셋",ChapterTable!$S:$T,2,0))/ChapterTable!$Q$23)),
MAX(0,INT(($B2189+ChapterTable!$S$26+VLOOKUP(SUBSTITUTE(C$1,"성장단계","")&amp;"보스단계오프셋",ChapterTable!$S:$T,2,0))/ChapterTable!$S$23)))</f>
        <v>5</v>
      </c>
      <c r="D2189">
        <f>IF(OR($L2189=TRUE,$A2189=0,MOD($A2189,ChapterTable!$S$20)&lt;&gt;0),
MAX(0,INT(($B2189+ChapterTable!$Q$26+VLOOKUP(SUBSTITUTE(D$1,"성장단계","")&amp;"단계오프셋",ChapterTable!$S:$T,2,0))/ChapterTable!$Q$23)),
MAX(0,INT(($B2189+ChapterTable!$S$26+VLOOKUP(SUBSTITUTE(D$1,"성장단계","")&amp;"보스단계오프셋",ChapterTable!$S:$T,2,0))/ChapterTable!$S$23)))</f>
        <v>4</v>
      </c>
      <c r="E2189" s="1">
        <f ca="1">IF(AND($A2189=0,$B2189=1),
    VLOOKUP(1,ChapterTable!$1:$1048576,MATCH("최종"&amp;SUBSTITUTE(SUBSTITUTE(E$1,"standard",""),"|Float",""),ChapterTable!$1:$1,0),0)*ChapterTable!$Q$17,
  IF(AND($A2189=0,$B2189=0),
    E2190,
  IF($B2189=0,
    VLOOKUP($A2189,ChapterTable!$1:$1048576,MATCH("최종"&amp;SUBSTITUTE(SUBSTITUTE(E$1,"standard",""),"|Float",""),ChapterTable!$1:$1,0),0),
  IF($B2189=1,
    IF($L2189=FALSE,
      VLOOKUP($A2189,ChapterTable!$1:$1048576,MATCH("최종"&amp;SUBSTITUTE(SUBSTITUTE(E$1,"standard",""),"|Float",""),ChapterTable!$1:$1,0),0),
      VLOOKUP($A2189-ChapterTable!$Q$11,ChapterTable!$1:$1048576,MATCH("최종"&amp;SUBSTITUTE(SUBSTITUTE(E$1,"standard",""),"|Float",""),ChapterTable!$1:$1,0),0)*ChapterTable!$Q$14
    ),
  OFFSET(E2189,-$B2189+IF($L2189,1,0),0)*
    (VLOOKUP(SUBSTITUTE(SUBSTITUTE(E$1,"standard",""),"|Float","")&amp;"인게임누적곱배수",ChapterTable!$S:$T,2,0)^C2189
    +VLOOKUP(SUBSTITUTE(SUBSTITUTE(E$1,"standard",""),"|Float","")&amp;"인게임누적합배수",ChapterTable!$S:$T,2,0)*C2189)
  )
  )
  )
)</f>
        <v>932734.51278734207</v>
      </c>
      <c r="F2189" s="1">
        <f ca="1">IF(AND($A2189=0,$B2189=1),
    VLOOKUP(1,ChapterTable!$1:$1048576,MATCH("최종"&amp;SUBSTITUTE(SUBSTITUTE(F$1,"standard",""),"|Float",""),ChapterTable!$1:$1,0),0)*ChapterTable!$Q$17,
  IF(AND($A2189=0,$B2189=0),
    F2190,
  IF($B2189=0,
    VLOOKUP($A2189,ChapterTable!$1:$1048576,MATCH("최종"&amp;SUBSTITUTE(SUBSTITUTE(F$1,"standard",""),"|Float",""),ChapterTable!$1:$1,0),0),
  IF($B2189=1,
    IF($L2189=FALSE,
      VLOOKUP($A2189,ChapterTable!$1:$1048576,MATCH("최종"&amp;SUBSTITUTE(SUBSTITUTE(F$1,"standard",""),"|Float",""),ChapterTable!$1:$1,0),0),
      VLOOKUP($A2189-ChapterTable!$Q$11,ChapterTable!$1:$1048576,MATCH("최종"&amp;SUBSTITUTE(SUBSTITUTE(F$1,"standard",""),"|Float",""),ChapterTable!$1:$1,0),0)*ChapterTable!$Q$14
    ),
  OFFSET(F2189,-$B2189+IF($L2189,1,0),0)*
    (VLOOKUP(SUBSTITUTE(SUBSTITUTE(F$1,"standard",""),"|Float","")&amp;"인게임누적곱배수",ChapterTable!$S:$T,2,0)^D2189
    +VLOOKUP(SUBSTITUTE(SUBSTITUTE(F$1,"standard",""),"|Float","")&amp;"인게임누적합배수",ChapterTable!$S:$T,2,0)*D2189)
  )
  )
  )
)</f>
        <v>339176.18646812439</v>
      </c>
      <c r="G2189" t="s">
        <v>76</v>
      </c>
      <c r="J2189" t="str">
        <f>IF(ISBLANK(I2189),"",
IFERROR(VLOOKUP(I2189,[1]StringTable!$1:$1048576,MATCH([1]StringTable!$B$1,[1]StringTable!$1:$1,0),0),
IFERROR(VLOOKUP(I2189,[1]InApkStringTable!$1:$1048576,MATCH([1]InApkStringTable!$B$1,[1]InApkStringTable!$1:$1,0),0),
"스트링없음")))</f>
        <v/>
      </c>
      <c r="L2189" t="b">
        <v>1</v>
      </c>
      <c r="N2189" t="str">
        <f>IF(ISBLANK(M2189),"",IF(ISERROR(VLOOKUP(M2189,MapTable!$A:$A,1,0)),"맵없음",""))</f>
        <v/>
      </c>
      <c r="O2189">
        <f t="shared" si="137"/>
        <v>5</v>
      </c>
      <c r="Q2189">
        <f t="shared" si="138"/>
        <v>5</v>
      </c>
      <c r="R2189" t="b">
        <f t="shared" ca="1" si="139"/>
        <v>0</v>
      </c>
      <c r="T2189" t="b">
        <f t="shared" ca="1" si="140"/>
        <v>0</v>
      </c>
      <c r="X2189" t="str">
        <f>IF(ISBLANK(W2189),"",
IF(ISERROR(FIND(",",W2189)),
  IF(ISERROR(VLOOKUP(W2189,MapTable!$A:$A,1,0)),"맵없음",
  ""),
IF(ISERROR(FIND(",",W2189,FIND(",",W2189)+1)),
  IF(OR(ISERROR(VLOOKUP(LEFT(W2189,FIND(",",W2189)-1),MapTable!$A:$A,1,0)),ISERROR(VLOOKUP(TRIM(MID(W2189,FIND(",",W2189)+1,999)),MapTable!$A:$A,1,0))),"맵없음",
  ""),
IF(ISERROR(FIND(",",W2189,FIND(",",W2189,FIND(",",W2189)+1)+1)),
  IF(OR(ISERROR(VLOOKUP(LEFT(W2189,FIND(",",W2189)-1),MapTable!$A:$A,1,0)),ISERROR(VLOOKUP(TRIM(MID(W2189,FIND(",",W2189)+1,FIND(",",W2189,FIND(",",W2189)+1)-FIND(",",W2189)-1)),MapTable!$A:$A,1,0)),ISERROR(VLOOKUP(TRIM(MID(W2189,FIND(",",W2189,FIND(",",W2189)+1)+1,999)),MapTable!$A:$A,1,0))),"맵없음",
  ""),
IF(ISERROR(FIND(",",W2189,FIND(",",W2189,FIND(",",W2189,FIND(",",W2189)+1)+1)+1)),
  IF(OR(ISERROR(VLOOKUP(LEFT(W2189,FIND(",",W2189)-1),MapTable!$A:$A,1,0)),ISERROR(VLOOKUP(TRIM(MID(W2189,FIND(",",W2189)+1,FIND(",",W2189,FIND(",",W2189)+1)-FIND(",",W2189)-1)),MapTable!$A:$A,1,0)),ISERROR(VLOOKUP(TRIM(MID(W2189,FIND(",",W2189,FIND(",",W2189)+1)+1,FIND(",",W2189,FIND(",",W2189,FIND(",",W2189)+1)+1)-FIND(",",W2189,FIND(",",W2189)+1)-1)),MapTable!$A:$A,1,0)),ISERROR(VLOOKUP(TRIM(MID(W2189,FIND(",",W2189,FIND(",",W2189,FIND(",",W2189)+1)+1)+1,999)),MapTable!$A:$A,1,0))),"맵없음",
  ""),
)))))</f>
        <v/>
      </c>
      <c r="AC2189" t="str">
        <f>IF(ISBLANK(AB2189),"",IF(ISERROR(VLOOKUP(AB2189,[3]DropTable!$A:$A,1,0)),"드랍없음",""))</f>
        <v/>
      </c>
      <c r="AE2189" t="str">
        <f>IF(ISBLANK(AD2189),"",IF(ISERROR(VLOOKUP(AD2189,[3]DropTable!$A:$A,1,0)),"드랍없음",""))</f>
        <v/>
      </c>
      <c r="AG2189">
        <v>9.8000000000000007</v>
      </c>
      <c r="AH2189">
        <v>1</v>
      </c>
    </row>
    <row r="2190" spans="1:34" x14ac:dyDescent="0.3">
      <c r="A2190">
        <v>21</v>
      </c>
      <c r="B2190">
        <v>49</v>
      </c>
      <c r="C2190">
        <f>IF(OR($L2190=TRUE,$A2190=0,MOD($A2190,ChapterTable!$S$20)&lt;&gt;0),
MAX(0,INT(($B2190+ChapterTable!$Q$26+VLOOKUP(SUBSTITUTE(C$1,"성장단계","")&amp;"단계오프셋",ChapterTable!$S:$T,2,0))/ChapterTable!$Q$23)),
MAX(0,INT(($B2190+ChapterTable!$S$26+VLOOKUP(SUBSTITUTE(C$1,"성장단계","")&amp;"보스단계오프셋",ChapterTable!$S:$T,2,0))/ChapterTable!$S$23)))</f>
        <v>5</v>
      </c>
      <c r="D2190">
        <f>IF(OR($L2190=TRUE,$A2190=0,MOD($A2190,ChapterTable!$S$20)&lt;&gt;0),
MAX(0,INT(($B2190+ChapterTable!$Q$26+VLOOKUP(SUBSTITUTE(D$1,"성장단계","")&amp;"단계오프셋",ChapterTable!$S:$T,2,0))/ChapterTable!$Q$23)),
MAX(0,INT(($B2190+ChapterTable!$S$26+VLOOKUP(SUBSTITUTE(D$1,"성장단계","")&amp;"보스단계오프셋",ChapterTable!$S:$T,2,0))/ChapterTable!$S$23)))</f>
        <v>4</v>
      </c>
      <c r="E2190" s="1">
        <f ca="1">IF(AND($A2190=0,$B2190=1),
    VLOOKUP(1,ChapterTable!$1:$1048576,MATCH("최종"&amp;SUBSTITUTE(SUBSTITUTE(E$1,"standard",""),"|Float",""),ChapterTable!$1:$1,0),0)*ChapterTable!$Q$17,
  IF(AND($A2190=0,$B2190=0),
    E2191,
  IF($B2190=0,
    VLOOKUP($A2190,ChapterTable!$1:$1048576,MATCH("최종"&amp;SUBSTITUTE(SUBSTITUTE(E$1,"standard",""),"|Float",""),ChapterTable!$1:$1,0),0),
  IF($B2190=1,
    IF($L2190=FALSE,
      VLOOKUP($A2190,ChapterTable!$1:$1048576,MATCH("최종"&amp;SUBSTITUTE(SUBSTITUTE(E$1,"standard",""),"|Float",""),ChapterTable!$1:$1,0),0),
      VLOOKUP($A2190-ChapterTable!$Q$11,ChapterTable!$1:$1048576,MATCH("최종"&amp;SUBSTITUTE(SUBSTITUTE(E$1,"standard",""),"|Float",""),ChapterTable!$1:$1,0),0)*ChapterTable!$Q$14
    ),
  OFFSET(E2190,-$B2190+IF($L2190,1,0),0)*
    (VLOOKUP(SUBSTITUTE(SUBSTITUTE(E$1,"standard",""),"|Float","")&amp;"인게임누적곱배수",ChapterTable!$S:$T,2,0)^C2190
    +VLOOKUP(SUBSTITUTE(SUBSTITUTE(E$1,"standard",""),"|Float","")&amp;"인게임누적합배수",ChapterTable!$S:$T,2,0)*C2190)
  )
  )
  )
)</f>
        <v>932734.51278734207</v>
      </c>
      <c r="F2190" s="1">
        <f ca="1">IF(AND($A2190=0,$B2190=1),
    VLOOKUP(1,ChapterTable!$1:$1048576,MATCH("최종"&amp;SUBSTITUTE(SUBSTITUTE(F$1,"standard",""),"|Float",""),ChapterTable!$1:$1,0),0)*ChapterTable!$Q$17,
  IF(AND($A2190=0,$B2190=0),
    F2191,
  IF($B2190=0,
    VLOOKUP($A2190,ChapterTable!$1:$1048576,MATCH("최종"&amp;SUBSTITUTE(SUBSTITUTE(F$1,"standard",""),"|Float",""),ChapterTable!$1:$1,0),0),
  IF($B2190=1,
    IF($L2190=FALSE,
      VLOOKUP($A2190,ChapterTable!$1:$1048576,MATCH("최종"&amp;SUBSTITUTE(SUBSTITUTE(F$1,"standard",""),"|Float",""),ChapterTable!$1:$1,0),0),
      VLOOKUP($A2190-ChapterTable!$Q$11,ChapterTable!$1:$1048576,MATCH("최종"&amp;SUBSTITUTE(SUBSTITUTE(F$1,"standard",""),"|Float",""),ChapterTable!$1:$1,0),0)*ChapterTable!$Q$14
    ),
  OFFSET(F2190,-$B2190+IF($L2190,1,0),0)*
    (VLOOKUP(SUBSTITUTE(SUBSTITUTE(F$1,"standard",""),"|Float","")&amp;"인게임누적곱배수",ChapterTable!$S:$T,2,0)^D2190
    +VLOOKUP(SUBSTITUTE(SUBSTITUTE(F$1,"standard",""),"|Float","")&amp;"인게임누적합배수",ChapterTable!$S:$T,2,0)*D2190)
  )
  )
  )
)</f>
        <v>339176.18646812439</v>
      </c>
      <c r="G2190" t="s">
        <v>76</v>
      </c>
      <c r="J2190" t="str">
        <f>IF(ISBLANK(I2190),"",
IFERROR(VLOOKUP(I2190,[1]StringTable!$1:$1048576,MATCH([1]StringTable!$B$1,[1]StringTable!$1:$1,0),0),
IFERROR(VLOOKUP(I2190,[1]InApkStringTable!$1:$1048576,MATCH([1]InApkStringTable!$B$1,[1]InApkStringTable!$1:$1,0),0),
"스트링없음")))</f>
        <v/>
      </c>
      <c r="L2190" t="b">
        <v>1</v>
      </c>
      <c r="N2190" t="str">
        <f>IF(ISBLANK(M2190),"",IF(ISERROR(VLOOKUP(M2190,MapTable!$A:$A,1,0)),"맵없음",""))</f>
        <v/>
      </c>
      <c r="O2190">
        <f t="shared" si="137"/>
        <v>95</v>
      </c>
      <c r="Q2190">
        <f t="shared" si="138"/>
        <v>95</v>
      </c>
      <c r="R2190" t="b">
        <f t="shared" ca="1" si="139"/>
        <v>1</v>
      </c>
      <c r="T2190" t="b">
        <f t="shared" ca="1" si="140"/>
        <v>1</v>
      </c>
      <c r="X2190" t="str">
        <f>IF(ISBLANK(W2190),"",
IF(ISERROR(FIND(",",W2190)),
  IF(ISERROR(VLOOKUP(W2190,MapTable!$A:$A,1,0)),"맵없음",
  ""),
IF(ISERROR(FIND(",",W2190,FIND(",",W2190)+1)),
  IF(OR(ISERROR(VLOOKUP(LEFT(W2190,FIND(",",W2190)-1),MapTable!$A:$A,1,0)),ISERROR(VLOOKUP(TRIM(MID(W2190,FIND(",",W2190)+1,999)),MapTable!$A:$A,1,0))),"맵없음",
  ""),
IF(ISERROR(FIND(",",W2190,FIND(",",W2190,FIND(",",W2190)+1)+1)),
  IF(OR(ISERROR(VLOOKUP(LEFT(W2190,FIND(",",W2190)-1),MapTable!$A:$A,1,0)),ISERROR(VLOOKUP(TRIM(MID(W2190,FIND(",",W2190)+1,FIND(",",W2190,FIND(",",W2190)+1)-FIND(",",W2190)-1)),MapTable!$A:$A,1,0)),ISERROR(VLOOKUP(TRIM(MID(W2190,FIND(",",W2190,FIND(",",W2190)+1)+1,999)),MapTable!$A:$A,1,0))),"맵없음",
  ""),
IF(ISERROR(FIND(",",W2190,FIND(",",W2190,FIND(",",W2190,FIND(",",W2190)+1)+1)+1)),
  IF(OR(ISERROR(VLOOKUP(LEFT(W2190,FIND(",",W2190)-1),MapTable!$A:$A,1,0)),ISERROR(VLOOKUP(TRIM(MID(W2190,FIND(",",W2190)+1,FIND(",",W2190,FIND(",",W2190)+1)-FIND(",",W2190)-1)),MapTable!$A:$A,1,0)),ISERROR(VLOOKUP(TRIM(MID(W2190,FIND(",",W2190,FIND(",",W2190)+1)+1,FIND(",",W2190,FIND(",",W2190,FIND(",",W2190)+1)+1)-FIND(",",W2190,FIND(",",W2190)+1)-1)),MapTable!$A:$A,1,0)),ISERROR(VLOOKUP(TRIM(MID(W2190,FIND(",",W2190,FIND(",",W2190,FIND(",",W2190)+1)+1)+1,999)),MapTable!$A:$A,1,0))),"맵없음",
  ""),
)))))</f>
        <v/>
      </c>
      <c r="AC2190" t="str">
        <f>IF(ISBLANK(AB2190),"",IF(ISERROR(VLOOKUP(AB2190,[3]DropTable!$A:$A,1,0)),"드랍없음",""))</f>
        <v/>
      </c>
      <c r="AE2190" t="str">
        <f>IF(ISBLANK(AD2190),"",IF(ISERROR(VLOOKUP(AD2190,[3]DropTable!$A:$A,1,0)),"드랍없음",""))</f>
        <v/>
      </c>
      <c r="AG2190">
        <v>9.8000000000000007</v>
      </c>
      <c r="AH2190">
        <v>1</v>
      </c>
    </row>
    <row r="2191" spans="1:34" x14ac:dyDescent="0.3">
      <c r="A2191">
        <v>21</v>
      </c>
      <c r="B2191">
        <v>50</v>
      </c>
      <c r="C2191">
        <f>IF(OR($L2191=TRUE,$A2191=0,MOD($A2191,ChapterTable!$S$20)&lt;&gt;0),
MAX(0,INT(($B2191+ChapterTable!$Q$26+VLOOKUP(SUBSTITUTE(C$1,"성장단계","")&amp;"단계오프셋",ChapterTable!$S:$T,2,0))/ChapterTable!$Q$23)),
MAX(0,INT(($B2191+ChapterTable!$S$26+VLOOKUP(SUBSTITUTE(C$1,"성장단계","")&amp;"보스단계오프셋",ChapterTable!$S:$T,2,0))/ChapterTable!$S$23)))</f>
        <v>5</v>
      </c>
      <c r="D2191">
        <f>IF(OR($L2191=TRUE,$A2191=0,MOD($A2191,ChapterTable!$S$20)&lt;&gt;0),
MAX(0,INT(($B2191+ChapterTable!$Q$26+VLOOKUP(SUBSTITUTE(D$1,"성장단계","")&amp;"단계오프셋",ChapterTable!$S:$T,2,0))/ChapterTable!$Q$23)),
MAX(0,INT(($B2191+ChapterTable!$S$26+VLOOKUP(SUBSTITUTE(D$1,"성장단계","")&amp;"보스단계오프셋",ChapterTable!$S:$T,2,0))/ChapterTable!$S$23)))</f>
        <v>4</v>
      </c>
      <c r="E2191" s="1">
        <f ca="1">IF(AND($A2191=0,$B2191=1),
    VLOOKUP(1,ChapterTable!$1:$1048576,MATCH("최종"&amp;SUBSTITUTE(SUBSTITUTE(E$1,"standard",""),"|Float",""),ChapterTable!$1:$1,0),0)*ChapterTable!$Q$17,
  IF(AND($A2191=0,$B2191=0),
    E2192,
  IF($B2191=0,
    VLOOKUP($A2191,ChapterTable!$1:$1048576,MATCH("최종"&amp;SUBSTITUTE(SUBSTITUTE(E$1,"standard",""),"|Float",""),ChapterTable!$1:$1,0),0),
  IF($B2191=1,
    IF($L2191=FALSE,
      VLOOKUP($A2191,ChapterTable!$1:$1048576,MATCH("최종"&amp;SUBSTITUTE(SUBSTITUTE(E$1,"standard",""),"|Float",""),ChapterTable!$1:$1,0),0),
      VLOOKUP($A2191-ChapterTable!$Q$11,ChapterTable!$1:$1048576,MATCH("최종"&amp;SUBSTITUTE(SUBSTITUTE(E$1,"standard",""),"|Float",""),ChapterTable!$1:$1,0),0)*ChapterTable!$Q$14
    ),
  OFFSET(E2191,-$B2191+IF($L2191,1,0),0)*
    (VLOOKUP(SUBSTITUTE(SUBSTITUTE(E$1,"standard",""),"|Float","")&amp;"인게임누적곱배수",ChapterTable!$S:$T,2,0)^C2191
    +VLOOKUP(SUBSTITUTE(SUBSTITUTE(E$1,"standard",""),"|Float","")&amp;"인게임누적합배수",ChapterTable!$S:$T,2,0)*C2191)
  )
  )
  )
)</f>
        <v>932734.51278734207</v>
      </c>
      <c r="F2191" s="1">
        <f ca="1">IF(AND($A2191=0,$B2191=1),
    VLOOKUP(1,ChapterTable!$1:$1048576,MATCH("최종"&amp;SUBSTITUTE(SUBSTITUTE(F$1,"standard",""),"|Float",""),ChapterTable!$1:$1,0),0)*ChapterTable!$Q$17,
  IF(AND($A2191=0,$B2191=0),
    F2192,
  IF($B2191=0,
    VLOOKUP($A2191,ChapterTable!$1:$1048576,MATCH("최종"&amp;SUBSTITUTE(SUBSTITUTE(F$1,"standard",""),"|Float",""),ChapterTable!$1:$1,0),0),
  IF($B2191=1,
    IF($L2191=FALSE,
      VLOOKUP($A2191,ChapterTable!$1:$1048576,MATCH("최종"&amp;SUBSTITUTE(SUBSTITUTE(F$1,"standard",""),"|Float",""),ChapterTable!$1:$1,0),0),
      VLOOKUP($A2191-ChapterTable!$Q$11,ChapterTable!$1:$1048576,MATCH("최종"&amp;SUBSTITUTE(SUBSTITUTE(F$1,"standard",""),"|Float",""),ChapterTable!$1:$1,0),0)*ChapterTable!$Q$14
    ),
  OFFSET(F2191,-$B2191+IF($L2191,1,0),0)*
    (VLOOKUP(SUBSTITUTE(SUBSTITUTE(F$1,"standard",""),"|Float","")&amp;"인게임누적곱배수",ChapterTable!$S:$T,2,0)^D2191
    +VLOOKUP(SUBSTITUTE(SUBSTITUTE(F$1,"standard",""),"|Float","")&amp;"인게임누적합배수",ChapterTable!$S:$T,2,0)*D2191)
  )
  )
  )
)</f>
        <v>339176.18646812439</v>
      </c>
      <c r="G2191" t="s">
        <v>76</v>
      </c>
      <c r="J2191" t="str">
        <f>IF(ISBLANK(I2191),"",
IFERROR(VLOOKUP(I2191,[1]StringTable!$1:$1048576,MATCH([1]StringTable!$B$1,[1]StringTable!$1:$1,0),0),
IFERROR(VLOOKUP(I2191,[1]InApkStringTable!$1:$1048576,MATCH([1]InApkStringTable!$B$1,[1]InApkStringTable!$1:$1,0),0),
"스트링없음")))</f>
        <v/>
      </c>
      <c r="L2191" t="b">
        <v>1</v>
      </c>
      <c r="N2191" t="str">
        <f>IF(ISBLANK(M2191),"",IF(ISERROR(VLOOKUP(M2191,MapTable!$A:$A,1,0)),"맵없음",""))</f>
        <v/>
      </c>
      <c r="O2191">
        <f t="shared" si="137"/>
        <v>21</v>
      </c>
      <c r="Q2191">
        <f t="shared" si="138"/>
        <v>21</v>
      </c>
      <c r="R2191" t="b">
        <f t="shared" ca="1" si="139"/>
        <v>0</v>
      </c>
      <c r="T2191" t="b">
        <f t="shared" ca="1" si="140"/>
        <v>0</v>
      </c>
      <c r="X2191" t="str">
        <f>IF(ISBLANK(W2191),"",
IF(ISERROR(FIND(",",W2191)),
  IF(ISERROR(VLOOKUP(W2191,MapTable!$A:$A,1,0)),"맵없음",
  ""),
IF(ISERROR(FIND(",",W2191,FIND(",",W2191)+1)),
  IF(OR(ISERROR(VLOOKUP(LEFT(W2191,FIND(",",W2191)-1),MapTable!$A:$A,1,0)),ISERROR(VLOOKUP(TRIM(MID(W2191,FIND(",",W2191)+1,999)),MapTable!$A:$A,1,0))),"맵없음",
  ""),
IF(ISERROR(FIND(",",W2191,FIND(",",W2191,FIND(",",W2191)+1)+1)),
  IF(OR(ISERROR(VLOOKUP(LEFT(W2191,FIND(",",W2191)-1),MapTable!$A:$A,1,0)),ISERROR(VLOOKUP(TRIM(MID(W2191,FIND(",",W2191)+1,FIND(",",W2191,FIND(",",W2191)+1)-FIND(",",W2191)-1)),MapTable!$A:$A,1,0)),ISERROR(VLOOKUP(TRIM(MID(W2191,FIND(",",W2191,FIND(",",W2191)+1)+1,999)),MapTable!$A:$A,1,0))),"맵없음",
  ""),
IF(ISERROR(FIND(",",W2191,FIND(",",W2191,FIND(",",W2191,FIND(",",W2191)+1)+1)+1)),
  IF(OR(ISERROR(VLOOKUP(LEFT(W2191,FIND(",",W2191)-1),MapTable!$A:$A,1,0)),ISERROR(VLOOKUP(TRIM(MID(W2191,FIND(",",W2191)+1,FIND(",",W2191,FIND(",",W2191)+1)-FIND(",",W2191)-1)),MapTable!$A:$A,1,0)),ISERROR(VLOOKUP(TRIM(MID(W2191,FIND(",",W2191,FIND(",",W2191)+1)+1,FIND(",",W2191,FIND(",",W2191,FIND(",",W2191)+1)+1)-FIND(",",W2191,FIND(",",W2191)+1)-1)),MapTable!$A:$A,1,0)),ISERROR(VLOOKUP(TRIM(MID(W2191,FIND(",",W2191,FIND(",",W2191,FIND(",",W2191)+1)+1)+1,999)),MapTable!$A:$A,1,0))),"맵없음",
  ""),
)))))</f>
        <v/>
      </c>
      <c r="AC2191" t="str">
        <f>IF(ISBLANK(AB2191),"",IF(ISERROR(VLOOKUP(AB2191,[3]DropTable!$A:$A,1,0)),"드랍없음",""))</f>
        <v/>
      </c>
      <c r="AE2191" t="str">
        <f>IF(ISBLANK(AD2191),"",IF(ISERROR(VLOOKUP(AD2191,[3]DropTable!$A:$A,1,0)),"드랍없음",""))</f>
        <v/>
      </c>
      <c r="AG2191">
        <v>9.8000000000000007</v>
      </c>
      <c r="AH2191">
        <v>1</v>
      </c>
    </row>
    <row r="2192" spans="1:34" x14ac:dyDescent="0.3">
      <c r="A2192">
        <v>22</v>
      </c>
      <c r="B2192">
        <v>1</v>
      </c>
      <c r="C2192">
        <f>IF(OR($L2192=TRUE,$A2192=0,MOD($A2192,ChapterTable!$S$20)&lt;&gt;0),
MAX(0,INT(($B2192+ChapterTable!$Q$26+VLOOKUP(SUBSTITUTE(C$1,"성장단계","")&amp;"단계오프셋",ChapterTable!$S:$T,2,0))/ChapterTable!$Q$23)),
MAX(0,INT(($B2192+ChapterTable!$S$26+VLOOKUP(SUBSTITUTE(C$1,"성장단계","")&amp;"보스단계오프셋",ChapterTable!$S:$T,2,0))/ChapterTable!$S$23)))</f>
        <v>0</v>
      </c>
      <c r="D2192">
        <f>IF(OR($L2192=TRUE,$A2192=0,MOD($A2192,ChapterTable!$S$20)&lt;&gt;0),
MAX(0,INT(($B2192+ChapterTable!$Q$26+VLOOKUP(SUBSTITUTE(D$1,"성장단계","")&amp;"단계오프셋",ChapterTable!$S:$T,2,0))/ChapterTable!$Q$23)),
MAX(0,INT(($B2192+ChapterTable!$S$26+VLOOKUP(SUBSTITUTE(D$1,"성장단계","")&amp;"보스단계오프셋",ChapterTable!$S:$T,2,0))/ChapterTable!$S$23)))</f>
        <v>0</v>
      </c>
      <c r="E2192" s="1">
        <f ca="1">IF(AND($A2192=0,$B2192=1),
    VLOOKUP(1,ChapterTable!$1:$1048576,MATCH("최종"&amp;SUBSTITUTE(SUBSTITUTE(E$1,"standard",""),"|Float",""),ChapterTable!$1:$1,0),0)*ChapterTable!$Q$17,
  IF(AND($A2192=0,$B2192=0),
    E2193,
  IF($B2192=0,
    VLOOKUP($A2192,ChapterTable!$1:$1048576,MATCH("최종"&amp;SUBSTITUTE(SUBSTITUTE(E$1,"standard",""),"|Float",""),ChapterTable!$1:$1,0),0),
  IF($B2192=1,
    IF($L2192=FALSE,
      VLOOKUP($A2192,ChapterTable!$1:$1048576,MATCH("최종"&amp;SUBSTITUTE(SUBSTITUTE(E$1,"standard",""),"|Float",""),ChapterTable!$1:$1,0),0),
      VLOOKUP($A2192-ChapterTable!$Q$11,ChapterTable!$1:$1048576,MATCH("최종"&amp;SUBSTITUTE(SUBSTITUTE(E$1,"standard",""),"|Float",""),ChapterTable!$1:$1,0),0)*ChapterTable!$Q$14
    ),
  OFFSET(E2192,-$B2192+IF($L2192,1,0),0)*
    (VLOOKUP(SUBSTITUTE(SUBSTITUTE(E$1,"standard",""),"|Float","")&amp;"인게임누적곱배수",ChapterTable!$S:$T,2,0)^C2192
    +VLOOKUP(SUBSTITUTE(SUBSTITUTE(E$1,"standard",""),"|Float","")&amp;"인게임누적합배수",ChapterTable!$S:$T,2,0)*C2192)
  )
  )
  )
)</f>
        <v>508764.27970218658</v>
      </c>
      <c r="F2192" s="1">
        <f ca="1">IF(AND($A2192=0,$B2192=1),
    VLOOKUP(1,ChapterTable!$1:$1048576,MATCH("최종"&amp;SUBSTITUTE(SUBSTITUTE(F$1,"standard",""),"|Float",""),ChapterTable!$1:$1,0),0)*ChapterTable!$Q$17,
  IF(AND($A2192=0,$B2192=0),
    F2193,
  IF($B2192=0,
    VLOOKUP($A2192,ChapterTable!$1:$1048576,MATCH("최종"&amp;SUBSTITUTE(SUBSTITUTE(F$1,"standard",""),"|Float",""),ChapterTable!$1:$1,0),0),
  IF($B2192=1,
    IF($L2192=FALSE,
      VLOOKUP($A2192,ChapterTable!$1:$1048576,MATCH("최종"&amp;SUBSTITUTE(SUBSTITUTE(F$1,"standard",""),"|Float",""),ChapterTable!$1:$1,0),0),
      VLOOKUP($A2192-ChapterTable!$Q$11,ChapterTable!$1:$1048576,MATCH("최종"&amp;SUBSTITUTE(SUBSTITUTE(F$1,"standard",""),"|Float",""),ChapterTable!$1:$1,0),0)*ChapterTable!$Q$14
    ),
  OFFSET(F2192,-$B2192+IF($L2192,1,0),0)*
    (VLOOKUP(SUBSTITUTE(SUBSTITUTE(F$1,"standard",""),"|Float","")&amp;"인게임누적곱배수",ChapterTable!$S:$T,2,0)^D2192
    +VLOOKUP(SUBSTITUTE(SUBSTITUTE(F$1,"standard",""),"|Float","")&amp;"인게임누적합배수",ChapterTable!$S:$T,2,0)*D2192)
  )
  )
  )
)</f>
        <v>282646.82205677032</v>
      </c>
      <c r="G2192" t="s">
        <v>76</v>
      </c>
      <c r="J2192" t="str">
        <f>IF(ISBLANK(I2192),"",
IFERROR(VLOOKUP(I2192,[1]StringTable!$1:$1048576,MATCH([1]StringTable!$B$1,[1]StringTable!$1:$1,0),0),
IFERROR(VLOOKUP(I2192,[1]InApkStringTable!$1:$1048576,MATCH([1]InApkStringTable!$B$1,[1]InApkStringTable!$1:$1,0),0),
"스트링없음")))</f>
        <v/>
      </c>
      <c r="L2192" t="b">
        <v>1</v>
      </c>
      <c r="N2192" t="str">
        <f>IF(ISBLANK(M2192),"",IF(ISERROR(VLOOKUP(M2192,MapTable!$A:$A,1,0)),"맵없음",""))</f>
        <v/>
      </c>
      <c r="O2192">
        <f t="shared" si="137"/>
        <v>1</v>
      </c>
      <c r="Q2192">
        <f t="shared" si="138"/>
        <v>1</v>
      </c>
      <c r="R2192" t="b">
        <f t="shared" ca="1" si="139"/>
        <v>0</v>
      </c>
      <c r="T2192" t="b">
        <f t="shared" ca="1" si="140"/>
        <v>0</v>
      </c>
      <c r="X2192" t="str">
        <f>IF(ISBLANK(W2192),"",
IF(ISERROR(FIND(",",W2192)),
  IF(ISERROR(VLOOKUP(W2192,MapTable!$A:$A,1,0)),"맵없음",
  ""),
IF(ISERROR(FIND(",",W2192,FIND(",",W2192)+1)),
  IF(OR(ISERROR(VLOOKUP(LEFT(W2192,FIND(",",W2192)-1),MapTable!$A:$A,1,0)),ISERROR(VLOOKUP(TRIM(MID(W2192,FIND(",",W2192)+1,999)),MapTable!$A:$A,1,0))),"맵없음",
  ""),
IF(ISERROR(FIND(",",W2192,FIND(",",W2192,FIND(",",W2192)+1)+1)),
  IF(OR(ISERROR(VLOOKUP(LEFT(W2192,FIND(",",W2192)-1),MapTable!$A:$A,1,0)),ISERROR(VLOOKUP(TRIM(MID(W2192,FIND(",",W2192)+1,FIND(",",W2192,FIND(",",W2192)+1)-FIND(",",W2192)-1)),MapTable!$A:$A,1,0)),ISERROR(VLOOKUP(TRIM(MID(W2192,FIND(",",W2192,FIND(",",W2192)+1)+1,999)),MapTable!$A:$A,1,0))),"맵없음",
  ""),
IF(ISERROR(FIND(",",W2192,FIND(",",W2192,FIND(",",W2192,FIND(",",W2192)+1)+1)+1)),
  IF(OR(ISERROR(VLOOKUP(LEFT(W2192,FIND(",",W2192)-1),MapTable!$A:$A,1,0)),ISERROR(VLOOKUP(TRIM(MID(W2192,FIND(",",W2192)+1,FIND(",",W2192,FIND(",",W2192)+1)-FIND(",",W2192)-1)),MapTable!$A:$A,1,0)),ISERROR(VLOOKUP(TRIM(MID(W2192,FIND(",",W2192,FIND(",",W2192)+1)+1,FIND(",",W2192,FIND(",",W2192,FIND(",",W2192)+1)+1)-FIND(",",W2192,FIND(",",W2192)+1)-1)),MapTable!$A:$A,1,0)),ISERROR(VLOOKUP(TRIM(MID(W2192,FIND(",",W2192,FIND(",",W2192,FIND(",",W2192)+1)+1)+1,999)),MapTable!$A:$A,1,0))),"맵없음",
  ""),
)))))</f>
        <v/>
      </c>
      <c r="AC2192" t="str">
        <f>IF(ISBLANK(AB2192),"",IF(ISERROR(VLOOKUP(AB2192,[3]DropTable!$A:$A,1,0)),"드랍없음",""))</f>
        <v/>
      </c>
      <c r="AE2192" t="str">
        <f>IF(ISBLANK(AD2192),"",IF(ISERROR(VLOOKUP(AD2192,[3]DropTable!$A:$A,1,0)),"드랍없음",""))</f>
        <v/>
      </c>
      <c r="AG2192">
        <v>9.8000000000000007</v>
      </c>
      <c r="AH2192">
        <v>1</v>
      </c>
    </row>
    <row r="2193" spans="1:34" x14ac:dyDescent="0.3">
      <c r="A2193">
        <v>22</v>
      </c>
      <c r="B2193">
        <v>2</v>
      </c>
      <c r="C2193">
        <f>IF(OR($L2193=TRUE,$A2193=0,MOD($A2193,ChapterTable!$S$20)&lt;&gt;0),
MAX(0,INT(($B2193+ChapterTable!$Q$26+VLOOKUP(SUBSTITUTE(C$1,"성장단계","")&amp;"단계오프셋",ChapterTable!$S:$T,2,0))/ChapterTable!$Q$23)),
MAX(0,INT(($B2193+ChapterTable!$S$26+VLOOKUP(SUBSTITUTE(C$1,"성장단계","")&amp;"보스단계오프셋",ChapterTable!$S:$T,2,0))/ChapterTable!$S$23)))</f>
        <v>0</v>
      </c>
      <c r="D2193">
        <f>IF(OR($L2193=TRUE,$A2193=0,MOD($A2193,ChapterTable!$S$20)&lt;&gt;0),
MAX(0,INT(($B2193+ChapterTable!$Q$26+VLOOKUP(SUBSTITUTE(D$1,"성장단계","")&amp;"단계오프셋",ChapterTable!$S:$T,2,0))/ChapterTable!$Q$23)),
MAX(0,INT(($B2193+ChapterTable!$S$26+VLOOKUP(SUBSTITUTE(D$1,"성장단계","")&amp;"보스단계오프셋",ChapterTable!$S:$T,2,0))/ChapterTable!$S$23)))</f>
        <v>0</v>
      </c>
      <c r="E2193" s="1">
        <f ca="1">IF(AND($A2193=0,$B2193=1),
    VLOOKUP(1,ChapterTable!$1:$1048576,MATCH("최종"&amp;SUBSTITUTE(SUBSTITUTE(E$1,"standard",""),"|Float",""),ChapterTable!$1:$1,0),0)*ChapterTable!$Q$17,
  IF(AND($A2193=0,$B2193=0),
    E2194,
  IF($B2193=0,
    VLOOKUP($A2193,ChapterTable!$1:$1048576,MATCH("최종"&amp;SUBSTITUTE(SUBSTITUTE(E$1,"standard",""),"|Float",""),ChapterTable!$1:$1,0),0),
  IF($B2193=1,
    IF($L2193=FALSE,
      VLOOKUP($A2193,ChapterTable!$1:$1048576,MATCH("최종"&amp;SUBSTITUTE(SUBSTITUTE(E$1,"standard",""),"|Float",""),ChapterTable!$1:$1,0),0),
      VLOOKUP($A2193-ChapterTable!$Q$11,ChapterTable!$1:$1048576,MATCH("최종"&amp;SUBSTITUTE(SUBSTITUTE(E$1,"standard",""),"|Float",""),ChapterTable!$1:$1,0),0)*ChapterTable!$Q$14
    ),
  OFFSET(E2193,-$B2193+IF($L2193,1,0),0)*
    (VLOOKUP(SUBSTITUTE(SUBSTITUTE(E$1,"standard",""),"|Float","")&amp;"인게임누적곱배수",ChapterTable!$S:$T,2,0)^C2193
    +VLOOKUP(SUBSTITUTE(SUBSTITUTE(E$1,"standard",""),"|Float","")&amp;"인게임누적합배수",ChapterTable!$S:$T,2,0)*C2193)
  )
  )
  )
)</f>
        <v>508764.27970218658</v>
      </c>
      <c r="F2193" s="1">
        <f ca="1">IF(AND($A2193=0,$B2193=1),
    VLOOKUP(1,ChapterTable!$1:$1048576,MATCH("최종"&amp;SUBSTITUTE(SUBSTITUTE(F$1,"standard",""),"|Float",""),ChapterTable!$1:$1,0),0)*ChapterTable!$Q$17,
  IF(AND($A2193=0,$B2193=0),
    F2194,
  IF($B2193=0,
    VLOOKUP($A2193,ChapterTable!$1:$1048576,MATCH("최종"&amp;SUBSTITUTE(SUBSTITUTE(F$1,"standard",""),"|Float",""),ChapterTable!$1:$1,0),0),
  IF($B2193=1,
    IF($L2193=FALSE,
      VLOOKUP($A2193,ChapterTable!$1:$1048576,MATCH("최종"&amp;SUBSTITUTE(SUBSTITUTE(F$1,"standard",""),"|Float",""),ChapterTable!$1:$1,0),0),
      VLOOKUP($A2193-ChapterTable!$Q$11,ChapterTable!$1:$1048576,MATCH("최종"&amp;SUBSTITUTE(SUBSTITUTE(F$1,"standard",""),"|Float",""),ChapterTable!$1:$1,0),0)*ChapterTable!$Q$14
    ),
  OFFSET(F2193,-$B2193+IF($L2193,1,0),0)*
    (VLOOKUP(SUBSTITUTE(SUBSTITUTE(F$1,"standard",""),"|Float","")&amp;"인게임누적곱배수",ChapterTable!$S:$T,2,0)^D2193
    +VLOOKUP(SUBSTITUTE(SUBSTITUTE(F$1,"standard",""),"|Float","")&amp;"인게임누적합배수",ChapterTable!$S:$T,2,0)*D2193)
  )
  )
  )
)</f>
        <v>282646.82205677032</v>
      </c>
      <c r="G2193" t="s">
        <v>76</v>
      </c>
      <c r="J2193" t="str">
        <f>IF(ISBLANK(I2193),"",
IFERROR(VLOOKUP(I2193,[1]StringTable!$1:$1048576,MATCH([1]StringTable!$B$1,[1]StringTable!$1:$1,0),0),
IFERROR(VLOOKUP(I2193,[1]InApkStringTable!$1:$1048576,MATCH([1]InApkStringTable!$B$1,[1]InApkStringTable!$1:$1,0),0),
"스트링없음")))</f>
        <v/>
      </c>
      <c r="L2193" t="b">
        <v>1</v>
      </c>
      <c r="N2193" t="str">
        <f>IF(ISBLANK(M2193),"",IF(ISERROR(VLOOKUP(M2193,MapTable!$A:$A,1,0)),"맵없음",""))</f>
        <v/>
      </c>
      <c r="O2193">
        <f t="shared" si="137"/>
        <v>1</v>
      </c>
      <c r="Q2193">
        <f t="shared" si="138"/>
        <v>1</v>
      </c>
      <c r="R2193" t="b">
        <f t="shared" ca="1" si="139"/>
        <v>0</v>
      </c>
      <c r="T2193" t="b">
        <f t="shared" ca="1" si="140"/>
        <v>0</v>
      </c>
      <c r="X2193" t="str">
        <f>IF(ISBLANK(W2193),"",
IF(ISERROR(FIND(",",W2193)),
  IF(ISERROR(VLOOKUP(W2193,MapTable!$A:$A,1,0)),"맵없음",
  ""),
IF(ISERROR(FIND(",",W2193,FIND(",",W2193)+1)),
  IF(OR(ISERROR(VLOOKUP(LEFT(W2193,FIND(",",W2193)-1),MapTable!$A:$A,1,0)),ISERROR(VLOOKUP(TRIM(MID(W2193,FIND(",",W2193)+1,999)),MapTable!$A:$A,1,0))),"맵없음",
  ""),
IF(ISERROR(FIND(",",W2193,FIND(",",W2193,FIND(",",W2193)+1)+1)),
  IF(OR(ISERROR(VLOOKUP(LEFT(W2193,FIND(",",W2193)-1),MapTable!$A:$A,1,0)),ISERROR(VLOOKUP(TRIM(MID(W2193,FIND(",",W2193)+1,FIND(",",W2193,FIND(",",W2193)+1)-FIND(",",W2193)-1)),MapTable!$A:$A,1,0)),ISERROR(VLOOKUP(TRIM(MID(W2193,FIND(",",W2193,FIND(",",W2193)+1)+1,999)),MapTable!$A:$A,1,0))),"맵없음",
  ""),
IF(ISERROR(FIND(",",W2193,FIND(",",W2193,FIND(",",W2193,FIND(",",W2193)+1)+1)+1)),
  IF(OR(ISERROR(VLOOKUP(LEFT(W2193,FIND(",",W2193)-1),MapTable!$A:$A,1,0)),ISERROR(VLOOKUP(TRIM(MID(W2193,FIND(",",W2193)+1,FIND(",",W2193,FIND(",",W2193)+1)-FIND(",",W2193)-1)),MapTable!$A:$A,1,0)),ISERROR(VLOOKUP(TRIM(MID(W2193,FIND(",",W2193,FIND(",",W2193)+1)+1,FIND(",",W2193,FIND(",",W2193,FIND(",",W2193)+1)+1)-FIND(",",W2193,FIND(",",W2193)+1)-1)),MapTable!$A:$A,1,0)),ISERROR(VLOOKUP(TRIM(MID(W2193,FIND(",",W2193,FIND(",",W2193,FIND(",",W2193)+1)+1)+1,999)),MapTable!$A:$A,1,0))),"맵없음",
  ""),
)))))</f>
        <v/>
      </c>
      <c r="AC2193" t="str">
        <f>IF(ISBLANK(AB2193),"",IF(ISERROR(VLOOKUP(AB2193,[3]DropTable!$A:$A,1,0)),"드랍없음",""))</f>
        <v/>
      </c>
      <c r="AE2193" t="str">
        <f>IF(ISBLANK(AD2193),"",IF(ISERROR(VLOOKUP(AD2193,[3]DropTable!$A:$A,1,0)),"드랍없음",""))</f>
        <v/>
      </c>
      <c r="AG2193">
        <v>9.8000000000000007</v>
      </c>
      <c r="AH2193">
        <v>1</v>
      </c>
    </row>
    <row r="2194" spans="1:34" x14ac:dyDescent="0.3">
      <c r="A2194">
        <v>22</v>
      </c>
      <c r="B2194">
        <v>3</v>
      </c>
      <c r="C2194">
        <f>IF(OR($L2194=TRUE,$A2194=0,MOD($A2194,ChapterTable!$S$20)&lt;&gt;0),
MAX(0,INT(($B2194+ChapterTable!$Q$26+VLOOKUP(SUBSTITUTE(C$1,"성장단계","")&amp;"단계오프셋",ChapterTable!$S:$T,2,0))/ChapterTable!$Q$23)),
MAX(0,INT(($B2194+ChapterTable!$S$26+VLOOKUP(SUBSTITUTE(C$1,"성장단계","")&amp;"보스단계오프셋",ChapterTable!$S:$T,2,0))/ChapterTable!$S$23)))</f>
        <v>0</v>
      </c>
      <c r="D2194">
        <f>IF(OR($L2194=TRUE,$A2194=0,MOD($A2194,ChapterTable!$S$20)&lt;&gt;0),
MAX(0,INT(($B2194+ChapterTable!$Q$26+VLOOKUP(SUBSTITUTE(D$1,"성장단계","")&amp;"단계오프셋",ChapterTable!$S:$T,2,0))/ChapterTable!$Q$23)),
MAX(0,INT(($B2194+ChapterTable!$S$26+VLOOKUP(SUBSTITUTE(D$1,"성장단계","")&amp;"보스단계오프셋",ChapterTable!$S:$T,2,0))/ChapterTable!$S$23)))</f>
        <v>0</v>
      </c>
      <c r="E2194" s="1">
        <f ca="1">IF(AND($A2194=0,$B2194=1),
    VLOOKUP(1,ChapterTable!$1:$1048576,MATCH("최종"&amp;SUBSTITUTE(SUBSTITUTE(E$1,"standard",""),"|Float",""),ChapterTable!$1:$1,0),0)*ChapterTable!$Q$17,
  IF(AND($A2194=0,$B2194=0),
    E2195,
  IF($B2194=0,
    VLOOKUP($A2194,ChapterTable!$1:$1048576,MATCH("최종"&amp;SUBSTITUTE(SUBSTITUTE(E$1,"standard",""),"|Float",""),ChapterTable!$1:$1,0),0),
  IF($B2194=1,
    IF($L2194=FALSE,
      VLOOKUP($A2194,ChapterTable!$1:$1048576,MATCH("최종"&amp;SUBSTITUTE(SUBSTITUTE(E$1,"standard",""),"|Float",""),ChapterTable!$1:$1,0),0),
      VLOOKUP($A2194-ChapterTable!$Q$11,ChapterTable!$1:$1048576,MATCH("최종"&amp;SUBSTITUTE(SUBSTITUTE(E$1,"standard",""),"|Float",""),ChapterTable!$1:$1,0),0)*ChapterTable!$Q$14
    ),
  OFFSET(E2194,-$B2194+IF($L2194,1,0),0)*
    (VLOOKUP(SUBSTITUTE(SUBSTITUTE(E$1,"standard",""),"|Float","")&amp;"인게임누적곱배수",ChapterTable!$S:$T,2,0)^C2194
    +VLOOKUP(SUBSTITUTE(SUBSTITUTE(E$1,"standard",""),"|Float","")&amp;"인게임누적합배수",ChapterTable!$S:$T,2,0)*C2194)
  )
  )
  )
)</f>
        <v>508764.27970218658</v>
      </c>
      <c r="F2194" s="1">
        <f ca="1">IF(AND($A2194=0,$B2194=1),
    VLOOKUP(1,ChapterTable!$1:$1048576,MATCH("최종"&amp;SUBSTITUTE(SUBSTITUTE(F$1,"standard",""),"|Float",""),ChapterTable!$1:$1,0),0)*ChapterTable!$Q$17,
  IF(AND($A2194=0,$B2194=0),
    F2195,
  IF($B2194=0,
    VLOOKUP($A2194,ChapterTable!$1:$1048576,MATCH("최종"&amp;SUBSTITUTE(SUBSTITUTE(F$1,"standard",""),"|Float",""),ChapterTable!$1:$1,0),0),
  IF($B2194=1,
    IF($L2194=FALSE,
      VLOOKUP($A2194,ChapterTable!$1:$1048576,MATCH("최종"&amp;SUBSTITUTE(SUBSTITUTE(F$1,"standard",""),"|Float",""),ChapterTable!$1:$1,0),0),
      VLOOKUP($A2194-ChapterTable!$Q$11,ChapterTable!$1:$1048576,MATCH("최종"&amp;SUBSTITUTE(SUBSTITUTE(F$1,"standard",""),"|Float",""),ChapterTable!$1:$1,0),0)*ChapterTable!$Q$14
    ),
  OFFSET(F2194,-$B2194+IF($L2194,1,0),0)*
    (VLOOKUP(SUBSTITUTE(SUBSTITUTE(F$1,"standard",""),"|Float","")&amp;"인게임누적곱배수",ChapterTable!$S:$T,2,0)^D2194
    +VLOOKUP(SUBSTITUTE(SUBSTITUTE(F$1,"standard",""),"|Float","")&amp;"인게임누적합배수",ChapterTable!$S:$T,2,0)*D2194)
  )
  )
  )
)</f>
        <v>282646.82205677032</v>
      </c>
      <c r="G2194" t="s">
        <v>76</v>
      </c>
      <c r="J2194" t="str">
        <f>IF(ISBLANK(I2194),"",
IFERROR(VLOOKUP(I2194,[1]StringTable!$1:$1048576,MATCH([1]StringTable!$B$1,[1]StringTable!$1:$1,0),0),
IFERROR(VLOOKUP(I2194,[1]InApkStringTable!$1:$1048576,MATCH([1]InApkStringTable!$B$1,[1]InApkStringTable!$1:$1,0),0),
"스트링없음")))</f>
        <v/>
      </c>
      <c r="L2194" t="b">
        <v>1</v>
      </c>
      <c r="N2194" t="str">
        <f>IF(ISBLANK(M2194),"",IF(ISERROR(VLOOKUP(M2194,MapTable!$A:$A,1,0)),"맵없음",""))</f>
        <v/>
      </c>
      <c r="O2194">
        <f t="shared" si="137"/>
        <v>1</v>
      </c>
      <c r="Q2194">
        <f t="shared" si="138"/>
        <v>1</v>
      </c>
      <c r="R2194" t="b">
        <f t="shared" ca="1" si="139"/>
        <v>0</v>
      </c>
      <c r="T2194" t="b">
        <f t="shared" ca="1" si="140"/>
        <v>0</v>
      </c>
      <c r="X2194" t="str">
        <f>IF(ISBLANK(W2194),"",
IF(ISERROR(FIND(",",W2194)),
  IF(ISERROR(VLOOKUP(W2194,MapTable!$A:$A,1,0)),"맵없음",
  ""),
IF(ISERROR(FIND(",",W2194,FIND(",",W2194)+1)),
  IF(OR(ISERROR(VLOOKUP(LEFT(W2194,FIND(",",W2194)-1),MapTable!$A:$A,1,0)),ISERROR(VLOOKUP(TRIM(MID(W2194,FIND(",",W2194)+1,999)),MapTable!$A:$A,1,0))),"맵없음",
  ""),
IF(ISERROR(FIND(",",W2194,FIND(",",W2194,FIND(",",W2194)+1)+1)),
  IF(OR(ISERROR(VLOOKUP(LEFT(W2194,FIND(",",W2194)-1),MapTable!$A:$A,1,0)),ISERROR(VLOOKUP(TRIM(MID(W2194,FIND(",",W2194)+1,FIND(",",W2194,FIND(",",W2194)+1)-FIND(",",W2194)-1)),MapTable!$A:$A,1,0)),ISERROR(VLOOKUP(TRIM(MID(W2194,FIND(",",W2194,FIND(",",W2194)+1)+1,999)),MapTable!$A:$A,1,0))),"맵없음",
  ""),
IF(ISERROR(FIND(",",W2194,FIND(",",W2194,FIND(",",W2194,FIND(",",W2194)+1)+1)+1)),
  IF(OR(ISERROR(VLOOKUP(LEFT(W2194,FIND(",",W2194)-1),MapTable!$A:$A,1,0)),ISERROR(VLOOKUP(TRIM(MID(W2194,FIND(",",W2194)+1,FIND(",",W2194,FIND(",",W2194)+1)-FIND(",",W2194)-1)),MapTable!$A:$A,1,0)),ISERROR(VLOOKUP(TRIM(MID(W2194,FIND(",",W2194,FIND(",",W2194)+1)+1,FIND(",",W2194,FIND(",",W2194,FIND(",",W2194)+1)+1)-FIND(",",W2194,FIND(",",W2194)+1)-1)),MapTable!$A:$A,1,0)),ISERROR(VLOOKUP(TRIM(MID(W2194,FIND(",",W2194,FIND(",",W2194,FIND(",",W2194)+1)+1)+1,999)),MapTable!$A:$A,1,0))),"맵없음",
  ""),
)))))</f>
        <v/>
      </c>
      <c r="AC2194" t="str">
        <f>IF(ISBLANK(AB2194),"",IF(ISERROR(VLOOKUP(AB2194,[3]DropTable!$A:$A,1,0)),"드랍없음",""))</f>
        <v/>
      </c>
      <c r="AE2194" t="str">
        <f>IF(ISBLANK(AD2194),"",IF(ISERROR(VLOOKUP(AD2194,[3]DropTable!$A:$A,1,0)),"드랍없음",""))</f>
        <v/>
      </c>
      <c r="AG2194">
        <v>9.8000000000000007</v>
      </c>
      <c r="AH2194">
        <v>1</v>
      </c>
    </row>
    <row r="2195" spans="1:34" x14ac:dyDescent="0.3">
      <c r="A2195">
        <v>22</v>
      </c>
      <c r="B2195">
        <v>4</v>
      </c>
      <c r="C2195">
        <f>IF(OR($L2195=TRUE,$A2195=0,MOD($A2195,ChapterTable!$S$20)&lt;&gt;0),
MAX(0,INT(($B2195+ChapterTable!$Q$26+VLOOKUP(SUBSTITUTE(C$1,"성장단계","")&amp;"단계오프셋",ChapterTable!$S:$T,2,0))/ChapterTable!$Q$23)),
MAX(0,INT(($B2195+ChapterTable!$S$26+VLOOKUP(SUBSTITUTE(C$1,"성장단계","")&amp;"보스단계오프셋",ChapterTable!$S:$T,2,0))/ChapterTable!$S$23)))</f>
        <v>0</v>
      </c>
      <c r="D2195">
        <f>IF(OR($L2195=TRUE,$A2195=0,MOD($A2195,ChapterTable!$S$20)&lt;&gt;0),
MAX(0,INT(($B2195+ChapterTable!$Q$26+VLOOKUP(SUBSTITUTE(D$1,"성장단계","")&amp;"단계오프셋",ChapterTable!$S:$T,2,0))/ChapterTable!$Q$23)),
MAX(0,INT(($B2195+ChapterTable!$S$26+VLOOKUP(SUBSTITUTE(D$1,"성장단계","")&amp;"보스단계오프셋",ChapterTable!$S:$T,2,0))/ChapterTable!$S$23)))</f>
        <v>0</v>
      </c>
      <c r="E2195" s="1">
        <f ca="1">IF(AND($A2195=0,$B2195=1),
    VLOOKUP(1,ChapterTable!$1:$1048576,MATCH("최종"&amp;SUBSTITUTE(SUBSTITUTE(E$1,"standard",""),"|Float",""),ChapterTable!$1:$1,0),0)*ChapterTable!$Q$17,
  IF(AND($A2195=0,$B2195=0),
    E2196,
  IF($B2195=0,
    VLOOKUP($A2195,ChapterTable!$1:$1048576,MATCH("최종"&amp;SUBSTITUTE(SUBSTITUTE(E$1,"standard",""),"|Float",""),ChapterTable!$1:$1,0),0),
  IF($B2195=1,
    IF($L2195=FALSE,
      VLOOKUP($A2195,ChapterTable!$1:$1048576,MATCH("최종"&amp;SUBSTITUTE(SUBSTITUTE(E$1,"standard",""),"|Float",""),ChapterTable!$1:$1,0),0),
      VLOOKUP($A2195-ChapterTable!$Q$11,ChapterTable!$1:$1048576,MATCH("최종"&amp;SUBSTITUTE(SUBSTITUTE(E$1,"standard",""),"|Float",""),ChapterTable!$1:$1,0),0)*ChapterTable!$Q$14
    ),
  OFFSET(E2195,-$B2195+IF($L2195,1,0),0)*
    (VLOOKUP(SUBSTITUTE(SUBSTITUTE(E$1,"standard",""),"|Float","")&amp;"인게임누적곱배수",ChapterTable!$S:$T,2,0)^C2195
    +VLOOKUP(SUBSTITUTE(SUBSTITUTE(E$1,"standard",""),"|Float","")&amp;"인게임누적합배수",ChapterTable!$S:$T,2,0)*C2195)
  )
  )
  )
)</f>
        <v>508764.27970218658</v>
      </c>
      <c r="F2195" s="1">
        <f ca="1">IF(AND($A2195=0,$B2195=1),
    VLOOKUP(1,ChapterTable!$1:$1048576,MATCH("최종"&amp;SUBSTITUTE(SUBSTITUTE(F$1,"standard",""),"|Float",""),ChapterTable!$1:$1,0),0)*ChapterTable!$Q$17,
  IF(AND($A2195=0,$B2195=0),
    F2196,
  IF($B2195=0,
    VLOOKUP($A2195,ChapterTable!$1:$1048576,MATCH("최종"&amp;SUBSTITUTE(SUBSTITUTE(F$1,"standard",""),"|Float",""),ChapterTable!$1:$1,0),0),
  IF($B2195=1,
    IF($L2195=FALSE,
      VLOOKUP($A2195,ChapterTable!$1:$1048576,MATCH("최종"&amp;SUBSTITUTE(SUBSTITUTE(F$1,"standard",""),"|Float",""),ChapterTable!$1:$1,0),0),
      VLOOKUP($A2195-ChapterTable!$Q$11,ChapterTable!$1:$1048576,MATCH("최종"&amp;SUBSTITUTE(SUBSTITUTE(F$1,"standard",""),"|Float",""),ChapterTable!$1:$1,0),0)*ChapterTable!$Q$14
    ),
  OFFSET(F2195,-$B2195+IF($L2195,1,0),0)*
    (VLOOKUP(SUBSTITUTE(SUBSTITUTE(F$1,"standard",""),"|Float","")&amp;"인게임누적곱배수",ChapterTable!$S:$T,2,0)^D2195
    +VLOOKUP(SUBSTITUTE(SUBSTITUTE(F$1,"standard",""),"|Float","")&amp;"인게임누적합배수",ChapterTable!$S:$T,2,0)*D2195)
  )
  )
  )
)</f>
        <v>282646.82205677032</v>
      </c>
      <c r="G2195" t="s">
        <v>76</v>
      </c>
      <c r="J2195" t="str">
        <f>IF(ISBLANK(I2195),"",
IFERROR(VLOOKUP(I2195,[1]StringTable!$1:$1048576,MATCH([1]StringTable!$B$1,[1]StringTable!$1:$1,0),0),
IFERROR(VLOOKUP(I2195,[1]InApkStringTable!$1:$1048576,MATCH([1]InApkStringTable!$B$1,[1]InApkStringTable!$1:$1,0),0),
"스트링없음")))</f>
        <v/>
      </c>
      <c r="L2195" t="b">
        <v>1</v>
      </c>
      <c r="N2195" t="str">
        <f>IF(ISBLANK(M2195),"",IF(ISERROR(VLOOKUP(M2195,MapTable!$A:$A,1,0)),"맵없음",""))</f>
        <v/>
      </c>
      <c r="O2195">
        <f t="shared" si="137"/>
        <v>1</v>
      </c>
      <c r="Q2195">
        <f t="shared" si="138"/>
        <v>1</v>
      </c>
      <c r="R2195" t="b">
        <f t="shared" ca="1" si="139"/>
        <v>0</v>
      </c>
      <c r="T2195" t="b">
        <f t="shared" ca="1" si="140"/>
        <v>0</v>
      </c>
      <c r="X2195" t="str">
        <f>IF(ISBLANK(W2195),"",
IF(ISERROR(FIND(",",W2195)),
  IF(ISERROR(VLOOKUP(W2195,MapTable!$A:$A,1,0)),"맵없음",
  ""),
IF(ISERROR(FIND(",",W2195,FIND(",",W2195)+1)),
  IF(OR(ISERROR(VLOOKUP(LEFT(W2195,FIND(",",W2195)-1),MapTable!$A:$A,1,0)),ISERROR(VLOOKUP(TRIM(MID(W2195,FIND(",",W2195)+1,999)),MapTable!$A:$A,1,0))),"맵없음",
  ""),
IF(ISERROR(FIND(",",W2195,FIND(",",W2195,FIND(",",W2195)+1)+1)),
  IF(OR(ISERROR(VLOOKUP(LEFT(W2195,FIND(",",W2195)-1),MapTable!$A:$A,1,0)),ISERROR(VLOOKUP(TRIM(MID(W2195,FIND(",",W2195)+1,FIND(",",W2195,FIND(",",W2195)+1)-FIND(",",W2195)-1)),MapTable!$A:$A,1,0)),ISERROR(VLOOKUP(TRIM(MID(W2195,FIND(",",W2195,FIND(",",W2195)+1)+1,999)),MapTable!$A:$A,1,0))),"맵없음",
  ""),
IF(ISERROR(FIND(",",W2195,FIND(",",W2195,FIND(",",W2195,FIND(",",W2195)+1)+1)+1)),
  IF(OR(ISERROR(VLOOKUP(LEFT(W2195,FIND(",",W2195)-1),MapTable!$A:$A,1,0)),ISERROR(VLOOKUP(TRIM(MID(W2195,FIND(",",W2195)+1,FIND(",",W2195,FIND(",",W2195)+1)-FIND(",",W2195)-1)),MapTable!$A:$A,1,0)),ISERROR(VLOOKUP(TRIM(MID(W2195,FIND(",",W2195,FIND(",",W2195)+1)+1,FIND(",",W2195,FIND(",",W2195,FIND(",",W2195)+1)+1)-FIND(",",W2195,FIND(",",W2195)+1)-1)),MapTable!$A:$A,1,0)),ISERROR(VLOOKUP(TRIM(MID(W2195,FIND(",",W2195,FIND(",",W2195,FIND(",",W2195)+1)+1)+1,999)),MapTable!$A:$A,1,0))),"맵없음",
  ""),
)))))</f>
        <v/>
      </c>
      <c r="AC2195" t="str">
        <f>IF(ISBLANK(AB2195),"",IF(ISERROR(VLOOKUP(AB2195,[3]DropTable!$A:$A,1,0)),"드랍없음",""))</f>
        <v/>
      </c>
      <c r="AE2195" t="str">
        <f>IF(ISBLANK(AD2195),"",IF(ISERROR(VLOOKUP(AD2195,[3]DropTable!$A:$A,1,0)),"드랍없음",""))</f>
        <v/>
      </c>
      <c r="AG2195">
        <v>9.8000000000000007</v>
      </c>
      <c r="AH2195">
        <v>1</v>
      </c>
    </row>
    <row r="2196" spans="1:34" x14ac:dyDescent="0.3">
      <c r="A2196">
        <v>22</v>
      </c>
      <c r="B2196">
        <v>5</v>
      </c>
      <c r="C2196">
        <f>IF(OR($L2196=TRUE,$A2196=0,MOD($A2196,ChapterTable!$S$20)&lt;&gt;0),
MAX(0,INT(($B2196+ChapterTable!$Q$26+VLOOKUP(SUBSTITUTE(C$1,"성장단계","")&amp;"단계오프셋",ChapterTable!$S:$T,2,0))/ChapterTable!$Q$23)),
MAX(0,INT(($B2196+ChapterTable!$S$26+VLOOKUP(SUBSTITUTE(C$1,"성장단계","")&amp;"보스단계오프셋",ChapterTable!$S:$T,2,0))/ChapterTable!$S$23)))</f>
        <v>0</v>
      </c>
      <c r="D2196">
        <f>IF(OR($L2196=TRUE,$A2196=0,MOD($A2196,ChapterTable!$S$20)&lt;&gt;0),
MAX(0,INT(($B2196+ChapterTable!$Q$26+VLOOKUP(SUBSTITUTE(D$1,"성장단계","")&amp;"단계오프셋",ChapterTable!$S:$T,2,0))/ChapterTable!$Q$23)),
MAX(0,INT(($B2196+ChapterTable!$S$26+VLOOKUP(SUBSTITUTE(D$1,"성장단계","")&amp;"보스단계오프셋",ChapterTable!$S:$T,2,0))/ChapterTable!$S$23)))</f>
        <v>0</v>
      </c>
      <c r="E2196" s="1">
        <f ca="1">IF(AND($A2196=0,$B2196=1),
    VLOOKUP(1,ChapterTable!$1:$1048576,MATCH("최종"&amp;SUBSTITUTE(SUBSTITUTE(E$1,"standard",""),"|Float",""),ChapterTable!$1:$1,0),0)*ChapterTable!$Q$17,
  IF(AND($A2196=0,$B2196=0),
    E2197,
  IF($B2196=0,
    VLOOKUP($A2196,ChapterTable!$1:$1048576,MATCH("최종"&amp;SUBSTITUTE(SUBSTITUTE(E$1,"standard",""),"|Float",""),ChapterTable!$1:$1,0),0),
  IF($B2196=1,
    IF($L2196=FALSE,
      VLOOKUP($A2196,ChapterTable!$1:$1048576,MATCH("최종"&amp;SUBSTITUTE(SUBSTITUTE(E$1,"standard",""),"|Float",""),ChapterTable!$1:$1,0),0),
      VLOOKUP($A2196-ChapterTable!$Q$11,ChapterTable!$1:$1048576,MATCH("최종"&amp;SUBSTITUTE(SUBSTITUTE(E$1,"standard",""),"|Float",""),ChapterTable!$1:$1,0),0)*ChapterTable!$Q$14
    ),
  OFFSET(E2196,-$B2196+IF($L2196,1,0),0)*
    (VLOOKUP(SUBSTITUTE(SUBSTITUTE(E$1,"standard",""),"|Float","")&amp;"인게임누적곱배수",ChapterTable!$S:$T,2,0)^C2196
    +VLOOKUP(SUBSTITUTE(SUBSTITUTE(E$1,"standard",""),"|Float","")&amp;"인게임누적합배수",ChapterTable!$S:$T,2,0)*C2196)
  )
  )
  )
)</f>
        <v>508764.27970218658</v>
      </c>
      <c r="F2196" s="1">
        <f ca="1">IF(AND($A2196=0,$B2196=1),
    VLOOKUP(1,ChapterTable!$1:$1048576,MATCH("최종"&amp;SUBSTITUTE(SUBSTITUTE(F$1,"standard",""),"|Float",""),ChapterTable!$1:$1,0),0)*ChapterTable!$Q$17,
  IF(AND($A2196=0,$B2196=0),
    F2197,
  IF($B2196=0,
    VLOOKUP($A2196,ChapterTable!$1:$1048576,MATCH("최종"&amp;SUBSTITUTE(SUBSTITUTE(F$1,"standard",""),"|Float",""),ChapterTable!$1:$1,0),0),
  IF($B2196=1,
    IF($L2196=FALSE,
      VLOOKUP($A2196,ChapterTable!$1:$1048576,MATCH("최종"&amp;SUBSTITUTE(SUBSTITUTE(F$1,"standard",""),"|Float",""),ChapterTable!$1:$1,0),0),
      VLOOKUP($A2196-ChapterTable!$Q$11,ChapterTable!$1:$1048576,MATCH("최종"&amp;SUBSTITUTE(SUBSTITUTE(F$1,"standard",""),"|Float",""),ChapterTable!$1:$1,0),0)*ChapterTable!$Q$14
    ),
  OFFSET(F2196,-$B2196+IF($L2196,1,0),0)*
    (VLOOKUP(SUBSTITUTE(SUBSTITUTE(F$1,"standard",""),"|Float","")&amp;"인게임누적곱배수",ChapterTable!$S:$T,2,0)^D2196
    +VLOOKUP(SUBSTITUTE(SUBSTITUTE(F$1,"standard",""),"|Float","")&amp;"인게임누적합배수",ChapterTable!$S:$T,2,0)*D2196)
  )
  )
  )
)</f>
        <v>282646.82205677032</v>
      </c>
      <c r="G2196" t="s">
        <v>76</v>
      </c>
      <c r="J2196" t="str">
        <f>IF(ISBLANK(I2196),"",
IFERROR(VLOOKUP(I2196,[1]StringTable!$1:$1048576,MATCH([1]StringTable!$B$1,[1]StringTable!$1:$1,0),0),
IFERROR(VLOOKUP(I2196,[1]InApkStringTable!$1:$1048576,MATCH([1]InApkStringTable!$B$1,[1]InApkStringTable!$1:$1,0),0),
"스트링없음")))</f>
        <v/>
      </c>
      <c r="L2196" t="b">
        <v>1</v>
      </c>
      <c r="N2196" t="str">
        <f>IF(ISBLANK(M2196),"",IF(ISERROR(VLOOKUP(M2196,MapTable!$A:$A,1,0)),"맵없음",""))</f>
        <v/>
      </c>
      <c r="O2196">
        <f t="shared" si="137"/>
        <v>11</v>
      </c>
      <c r="Q2196">
        <f t="shared" si="138"/>
        <v>11</v>
      </c>
      <c r="R2196" t="b">
        <f t="shared" ca="1" si="139"/>
        <v>0</v>
      </c>
      <c r="T2196" t="b">
        <f t="shared" ca="1" si="140"/>
        <v>0</v>
      </c>
      <c r="X2196" t="str">
        <f>IF(ISBLANK(W2196),"",
IF(ISERROR(FIND(",",W2196)),
  IF(ISERROR(VLOOKUP(W2196,MapTable!$A:$A,1,0)),"맵없음",
  ""),
IF(ISERROR(FIND(",",W2196,FIND(",",W2196)+1)),
  IF(OR(ISERROR(VLOOKUP(LEFT(W2196,FIND(",",W2196)-1),MapTable!$A:$A,1,0)),ISERROR(VLOOKUP(TRIM(MID(W2196,FIND(",",W2196)+1,999)),MapTable!$A:$A,1,0))),"맵없음",
  ""),
IF(ISERROR(FIND(",",W2196,FIND(",",W2196,FIND(",",W2196)+1)+1)),
  IF(OR(ISERROR(VLOOKUP(LEFT(W2196,FIND(",",W2196)-1),MapTable!$A:$A,1,0)),ISERROR(VLOOKUP(TRIM(MID(W2196,FIND(",",W2196)+1,FIND(",",W2196,FIND(",",W2196)+1)-FIND(",",W2196)-1)),MapTable!$A:$A,1,0)),ISERROR(VLOOKUP(TRIM(MID(W2196,FIND(",",W2196,FIND(",",W2196)+1)+1,999)),MapTable!$A:$A,1,0))),"맵없음",
  ""),
IF(ISERROR(FIND(",",W2196,FIND(",",W2196,FIND(",",W2196,FIND(",",W2196)+1)+1)+1)),
  IF(OR(ISERROR(VLOOKUP(LEFT(W2196,FIND(",",W2196)-1),MapTable!$A:$A,1,0)),ISERROR(VLOOKUP(TRIM(MID(W2196,FIND(",",W2196)+1,FIND(",",W2196,FIND(",",W2196)+1)-FIND(",",W2196)-1)),MapTable!$A:$A,1,0)),ISERROR(VLOOKUP(TRIM(MID(W2196,FIND(",",W2196,FIND(",",W2196)+1)+1,FIND(",",W2196,FIND(",",W2196,FIND(",",W2196)+1)+1)-FIND(",",W2196,FIND(",",W2196)+1)-1)),MapTable!$A:$A,1,0)),ISERROR(VLOOKUP(TRIM(MID(W2196,FIND(",",W2196,FIND(",",W2196,FIND(",",W2196)+1)+1)+1,999)),MapTable!$A:$A,1,0))),"맵없음",
  ""),
)))))</f>
        <v/>
      </c>
      <c r="AC2196" t="str">
        <f>IF(ISBLANK(AB2196),"",IF(ISERROR(VLOOKUP(AB2196,[3]DropTable!$A:$A,1,0)),"드랍없음",""))</f>
        <v/>
      </c>
      <c r="AE2196" t="str">
        <f>IF(ISBLANK(AD2196),"",IF(ISERROR(VLOOKUP(AD2196,[3]DropTable!$A:$A,1,0)),"드랍없음",""))</f>
        <v/>
      </c>
      <c r="AG2196">
        <v>9.8000000000000007</v>
      </c>
      <c r="AH2196">
        <v>1</v>
      </c>
    </row>
    <row r="2197" spans="1:34" x14ac:dyDescent="0.3">
      <c r="A2197">
        <v>22</v>
      </c>
      <c r="B2197">
        <v>6</v>
      </c>
      <c r="C2197">
        <f>IF(OR($L2197=TRUE,$A2197=0,MOD($A2197,ChapterTable!$S$20)&lt;&gt;0),
MAX(0,INT(($B2197+ChapterTable!$Q$26+VLOOKUP(SUBSTITUTE(C$1,"성장단계","")&amp;"단계오프셋",ChapterTable!$S:$T,2,0))/ChapterTable!$Q$23)),
MAX(0,INT(($B2197+ChapterTable!$S$26+VLOOKUP(SUBSTITUTE(C$1,"성장단계","")&amp;"보스단계오프셋",ChapterTable!$S:$T,2,0))/ChapterTable!$S$23)))</f>
        <v>1</v>
      </c>
      <c r="D2197">
        <f>IF(OR($L2197=TRUE,$A2197=0,MOD($A2197,ChapterTable!$S$20)&lt;&gt;0),
MAX(0,INT(($B2197+ChapterTable!$Q$26+VLOOKUP(SUBSTITUTE(D$1,"성장단계","")&amp;"단계오프셋",ChapterTable!$S:$T,2,0))/ChapterTable!$Q$23)),
MAX(0,INT(($B2197+ChapterTable!$S$26+VLOOKUP(SUBSTITUTE(D$1,"성장단계","")&amp;"보스단계오프셋",ChapterTable!$S:$T,2,0))/ChapterTable!$S$23)))</f>
        <v>0</v>
      </c>
      <c r="E2197" s="1">
        <f ca="1">IF(AND($A2197=0,$B2197=1),
    VLOOKUP(1,ChapterTable!$1:$1048576,MATCH("최종"&amp;SUBSTITUTE(SUBSTITUTE(E$1,"standard",""),"|Float",""),ChapterTable!$1:$1,0),0)*ChapterTable!$Q$17,
  IF(AND($A2197=0,$B2197=0),
    E2198,
  IF($B2197=0,
    VLOOKUP($A2197,ChapterTable!$1:$1048576,MATCH("최종"&amp;SUBSTITUTE(SUBSTITUTE(E$1,"standard",""),"|Float",""),ChapterTable!$1:$1,0),0),
  IF($B2197=1,
    IF($L2197=FALSE,
      VLOOKUP($A2197,ChapterTable!$1:$1048576,MATCH("최종"&amp;SUBSTITUTE(SUBSTITUTE(E$1,"standard",""),"|Float",""),ChapterTable!$1:$1,0),0),
      VLOOKUP($A2197-ChapterTable!$Q$11,ChapterTable!$1:$1048576,MATCH("최종"&amp;SUBSTITUTE(SUBSTITUTE(E$1,"standard",""),"|Float",""),ChapterTable!$1:$1,0),0)*ChapterTable!$Q$14
    ),
  OFFSET(E2197,-$B2197+IF($L2197,1,0),0)*
    (VLOOKUP(SUBSTITUTE(SUBSTITUTE(E$1,"standard",""),"|Float","")&amp;"인게임누적곱배수",ChapterTable!$S:$T,2,0)^C2197
    +VLOOKUP(SUBSTITUTE(SUBSTITUTE(E$1,"standard",""),"|Float","")&amp;"인게임누적합배수",ChapterTable!$S:$T,2,0)*C2197)
  )
  )
  )
)</f>
        <v>686831.77759795194</v>
      </c>
      <c r="F2197" s="1">
        <f ca="1">IF(AND($A2197=0,$B2197=1),
    VLOOKUP(1,ChapterTable!$1:$1048576,MATCH("최종"&amp;SUBSTITUTE(SUBSTITUTE(F$1,"standard",""),"|Float",""),ChapterTable!$1:$1,0),0)*ChapterTable!$Q$17,
  IF(AND($A2197=0,$B2197=0),
    F2198,
  IF($B2197=0,
    VLOOKUP($A2197,ChapterTable!$1:$1048576,MATCH("최종"&amp;SUBSTITUTE(SUBSTITUTE(F$1,"standard",""),"|Float",""),ChapterTable!$1:$1,0),0),
  IF($B2197=1,
    IF($L2197=FALSE,
      VLOOKUP($A2197,ChapterTable!$1:$1048576,MATCH("최종"&amp;SUBSTITUTE(SUBSTITUTE(F$1,"standard",""),"|Float",""),ChapterTable!$1:$1,0),0),
      VLOOKUP($A2197-ChapterTable!$Q$11,ChapterTable!$1:$1048576,MATCH("최종"&amp;SUBSTITUTE(SUBSTITUTE(F$1,"standard",""),"|Float",""),ChapterTable!$1:$1,0),0)*ChapterTable!$Q$14
    ),
  OFFSET(F2197,-$B2197+IF($L2197,1,0),0)*
    (VLOOKUP(SUBSTITUTE(SUBSTITUTE(F$1,"standard",""),"|Float","")&amp;"인게임누적곱배수",ChapterTable!$S:$T,2,0)^D2197
    +VLOOKUP(SUBSTITUTE(SUBSTITUTE(F$1,"standard",""),"|Float","")&amp;"인게임누적합배수",ChapterTable!$S:$T,2,0)*D2197)
  )
  )
  )
)</f>
        <v>282646.82205677032</v>
      </c>
      <c r="G2197" t="s">
        <v>76</v>
      </c>
      <c r="J2197" t="str">
        <f>IF(ISBLANK(I2197),"",
IFERROR(VLOOKUP(I2197,[1]StringTable!$1:$1048576,MATCH([1]StringTable!$B$1,[1]StringTable!$1:$1,0),0),
IFERROR(VLOOKUP(I2197,[1]InApkStringTable!$1:$1048576,MATCH([1]InApkStringTable!$B$1,[1]InApkStringTable!$1:$1,0),0),
"스트링없음")))</f>
        <v/>
      </c>
      <c r="L2197" t="b">
        <v>1</v>
      </c>
      <c r="N2197" t="str">
        <f>IF(ISBLANK(M2197),"",IF(ISERROR(VLOOKUP(M2197,MapTable!$A:$A,1,0)),"맵없음",""))</f>
        <v/>
      </c>
      <c r="O2197">
        <f t="shared" si="137"/>
        <v>1</v>
      </c>
      <c r="Q2197">
        <f t="shared" si="138"/>
        <v>1</v>
      </c>
      <c r="R2197" t="b">
        <f t="shared" ca="1" si="139"/>
        <v>0</v>
      </c>
      <c r="T2197" t="b">
        <f t="shared" ca="1" si="140"/>
        <v>0</v>
      </c>
      <c r="X2197" t="str">
        <f>IF(ISBLANK(W2197),"",
IF(ISERROR(FIND(",",W2197)),
  IF(ISERROR(VLOOKUP(W2197,MapTable!$A:$A,1,0)),"맵없음",
  ""),
IF(ISERROR(FIND(",",W2197,FIND(",",W2197)+1)),
  IF(OR(ISERROR(VLOOKUP(LEFT(W2197,FIND(",",W2197)-1),MapTable!$A:$A,1,0)),ISERROR(VLOOKUP(TRIM(MID(W2197,FIND(",",W2197)+1,999)),MapTable!$A:$A,1,0))),"맵없음",
  ""),
IF(ISERROR(FIND(",",W2197,FIND(",",W2197,FIND(",",W2197)+1)+1)),
  IF(OR(ISERROR(VLOOKUP(LEFT(W2197,FIND(",",W2197)-1),MapTable!$A:$A,1,0)),ISERROR(VLOOKUP(TRIM(MID(W2197,FIND(",",W2197)+1,FIND(",",W2197,FIND(",",W2197)+1)-FIND(",",W2197)-1)),MapTable!$A:$A,1,0)),ISERROR(VLOOKUP(TRIM(MID(W2197,FIND(",",W2197,FIND(",",W2197)+1)+1,999)),MapTable!$A:$A,1,0))),"맵없음",
  ""),
IF(ISERROR(FIND(",",W2197,FIND(",",W2197,FIND(",",W2197,FIND(",",W2197)+1)+1)+1)),
  IF(OR(ISERROR(VLOOKUP(LEFT(W2197,FIND(",",W2197)-1),MapTable!$A:$A,1,0)),ISERROR(VLOOKUP(TRIM(MID(W2197,FIND(",",W2197)+1,FIND(",",W2197,FIND(",",W2197)+1)-FIND(",",W2197)-1)),MapTable!$A:$A,1,0)),ISERROR(VLOOKUP(TRIM(MID(W2197,FIND(",",W2197,FIND(",",W2197)+1)+1,FIND(",",W2197,FIND(",",W2197,FIND(",",W2197)+1)+1)-FIND(",",W2197,FIND(",",W2197)+1)-1)),MapTable!$A:$A,1,0)),ISERROR(VLOOKUP(TRIM(MID(W2197,FIND(",",W2197,FIND(",",W2197,FIND(",",W2197)+1)+1)+1,999)),MapTable!$A:$A,1,0))),"맵없음",
  ""),
)))))</f>
        <v/>
      </c>
      <c r="AC2197" t="str">
        <f>IF(ISBLANK(AB2197),"",IF(ISERROR(VLOOKUP(AB2197,[3]DropTable!$A:$A,1,0)),"드랍없음",""))</f>
        <v/>
      </c>
      <c r="AE2197" t="str">
        <f>IF(ISBLANK(AD2197),"",IF(ISERROR(VLOOKUP(AD2197,[3]DropTable!$A:$A,1,0)),"드랍없음",""))</f>
        <v/>
      </c>
      <c r="AG2197">
        <v>9.8000000000000007</v>
      </c>
      <c r="AH2197">
        <v>1</v>
      </c>
    </row>
    <row r="2198" spans="1:34" x14ac:dyDescent="0.3">
      <c r="A2198">
        <v>22</v>
      </c>
      <c r="B2198">
        <v>7</v>
      </c>
      <c r="C2198">
        <f>IF(OR($L2198=TRUE,$A2198=0,MOD($A2198,ChapterTable!$S$20)&lt;&gt;0),
MAX(0,INT(($B2198+ChapterTable!$Q$26+VLOOKUP(SUBSTITUTE(C$1,"성장단계","")&amp;"단계오프셋",ChapterTable!$S:$T,2,0))/ChapterTable!$Q$23)),
MAX(0,INT(($B2198+ChapterTable!$S$26+VLOOKUP(SUBSTITUTE(C$1,"성장단계","")&amp;"보스단계오프셋",ChapterTable!$S:$T,2,0))/ChapterTable!$S$23)))</f>
        <v>1</v>
      </c>
      <c r="D2198">
        <f>IF(OR($L2198=TRUE,$A2198=0,MOD($A2198,ChapterTable!$S$20)&lt;&gt;0),
MAX(0,INT(($B2198+ChapterTable!$Q$26+VLOOKUP(SUBSTITUTE(D$1,"성장단계","")&amp;"단계오프셋",ChapterTable!$S:$T,2,0))/ChapterTable!$Q$23)),
MAX(0,INT(($B2198+ChapterTable!$S$26+VLOOKUP(SUBSTITUTE(D$1,"성장단계","")&amp;"보스단계오프셋",ChapterTable!$S:$T,2,0))/ChapterTable!$S$23)))</f>
        <v>0</v>
      </c>
      <c r="E2198" s="1">
        <f ca="1">IF(AND($A2198=0,$B2198=1),
    VLOOKUP(1,ChapterTable!$1:$1048576,MATCH("최종"&amp;SUBSTITUTE(SUBSTITUTE(E$1,"standard",""),"|Float",""),ChapterTable!$1:$1,0),0)*ChapterTable!$Q$17,
  IF(AND($A2198=0,$B2198=0),
    E2199,
  IF($B2198=0,
    VLOOKUP($A2198,ChapterTable!$1:$1048576,MATCH("최종"&amp;SUBSTITUTE(SUBSTITUTE(E$1,"standard",""),"|Float",""),ChapterTable!$1:$1,0),0),
  IF($B2198=1,
    IF($L2198=FALSE,
      VLOOKUP($A2198,ChapterTable!$1:$1048576,MATCH("최종"&amp;SUBSTITUTE(SUBSTITUTE(E$1,"standard",""),"|Float",""),ChapterTable!$1:$1,0),0),
      VLOOKUP($A2198-ChapterTable!$Q$11,ChapterTable!$1:$1048576,MATCH("최종"&amp;SUBSTITUTE(SUBSTITUTE(E$1,"standard",""),"|Float",""),ChapterTable!$1:$1,0),0)*ChapterTable!$Q$14
    ),
  OFFSET(E2198,-$B2198+IF($L2198,1,0),0)*
    (VLOOKUP(SUBSTITUTE(SUBSTITUTE(E$1,"standard",""),"|Float","")&amp;"인게임누적곱배수",ChapterTable!$S:$T,2,0)^C2198
    +VLOOKUP(SUBSTITUTE(SUBSTITUTE(E$1,"standard",""),"|Float","")&amp;"인게임누적합배수",ChapterTable!$S:$T,2,0)*C2198)
  )
  )
  )
)</f>
        <v>686831.77759795194</v>
      </c>
      <c r="F2198" s="1">
        <f ca="1">IF(AND($A2198=0,$B2198=1),
    VLOOKUP(1,ChapterTable!$1:$1048576,MATCH("최종"&amp;SUBSTITUTE(SUBSTITUTE(F$1,"standard",""),"|Float",""),ChapterTable!$1:$1,0),0)*ChapterTable!$Q$17,
  IF(AND($A2198=0,$B2198=0),
    F2199,
  IF($B2198=0,
    VLOOKUP($A2198,ChapterTable!$1:$1048576,MATCH("최종"&amp;SUBSTITUTE(SUBSTITUTE(F$1,"standard",""),"|Float",""),ChapterTable!$1:$1,0),0),
  IF($B2198=1,
    IF($L2198=FALSE,
      VLOOKUP($A2198,ChapterTable!$1:$1048576,MATCH("최종"&amp;SUBSTITUTE(SUBSTITUTE(F$1,"standard",""),"|Float",""),ChapterTable!$1:$1,0),0),
      VLOOKUP($A2198-ChapterTable!$Q$11,ChapterTable!$1:$1048576,MATCH("최종"&amp;SUBSTITUTE(SUBSTITUTE(F$1,"standard",""),"|Float",""),ChapterTable!$1:$1,0),0)*ChapterTable!$Q$14
    ),
  OFFSET(F2198,-$B2198+IF($L2198,1,0),0)*
    (VLOOKUP(SUBSTITUTE(SUBSTITUTE(F$1,"standard",""),"|Float","")&amp;"인게임누적곱배수",ChapterTable!$S:$T,2,0)^D2198
    +VLOOKUP(SUBSTITUTE(SUBSTITUTE(F$1,"standard",""),"|Float","")&amp;"인게임누적합배수",ChapterTable!$S:$T,2,0)*D2198)
  )
  )
  )
)</f>
        <v>282646.82205677032</v>
      </c>
      <c r="G2198" t="s">
        <v>76</v>
      </c>
      <c r="J2198" t="str">
        <f>IF(ISBLANK(I2198),"",
IFERROR(VLOOKUP(I2198,[1]StringTable!$1:$1048576,MATCH([1]StringTable!$B$1,[1]StringTable!$1:$1,0),0),
IFERROR(VLOOKUP(I2198,[1]InApkStringTable!$1:$1048576,MATCH([1]InApkStringTable!$B$1,[1]InApkStringTable!$1:$1,0),0),
"스트링없음")))</f>
        <v/>
      </c>
      <c r="L2198" t="b">
        <v>1</v>
      </c>
      <c r="N2198" t="str">
        <f>IF(ISBLANK(M2198),"",IF(ISERROR(VLOOKUP(M2198,MapTable!$A:$A,1,0)),"맵없음",""))</f>
        <v/>
      </c>
      <c r="O2198">
        <f t="shared" si="137"/>
        <v>1</v>
      </c>
      <c r="Q2198">
        <f t="shared" si="138"/>
        <v>1</v>
      </c>
      <c r="R2198" t="b">
        <f t="shared" ca="1" si="139"/>
        <v>0</v>
      </c>
      <c r="T2198" t="b">
        <f t="shared" ca="1" si="140"/>
        <v>0</v>
      </c>
      <c r="X2198" t="str">
        <f>IF(ISBLANK(W2198),"",
IF(ISERROR(FIND(",",W2198)),
  IF(ISERROR(VLOOKUP(W2198,MapTable!$A:$A,1,0)),"맵없음",
  ""),
IF(ISERROR(FIND(",",W2198,FIND(",",W2198)+1)),
  IF(OR(ISERROR(VLOOKUP(LEFT(W2198,FIND(",",W2198)-1),MapTable!$A:$A,1,0)),ISERROR(VLOOKUP(TRIM(MID(W2198,FIND(",",W2198)+1,999)),MapTable!$A:$A,1,0))),"맵없음",
  ""),
IF(ISERROR(FIND(",",W2198,FIND(",",W2198,FIND(",",W2198)+1)+1)),
  IF(OR(ISERROR(VLOOKUP(LEFT(W2198,FIND(",",W2198)-1),MapTable!$A:$A,1,0)),ISERROR(VLOOKUP(TRIM(MID(W2198,FIND(",",W2198)+1,FIND(",",W2198,FIND(",",W2198)+1)-FIND(",",W2198)-1)),MapTable!$A:$A,1,0)),ISERROR(VLOOKUP(TRIM(MID(W2198,FIND(",",W2198,FIND(",",W2198)+1)+1,999)),MapTable!$A:$A,1,0))),"맵없음",
  ""),
IF(ISERROR(FIND(",",W2198,FIND(",",W2198,FIND(",",W2198,FIND(",",W2198)+1)+1)+1)),
  IF(OR(ISERROR(VLOOKUP(LEFT(W2198,FIND(",",W2198)-1),MapTable!$A:$A,1,0)),ISERROR(VLOOKUP(TRIM(MID(W2198,FIND(",",W2198)+1,FIND(",",W2198,FIND(",",W2198)+1)-FIND(",",W2198)-1)),MapTable!$A:$A,1,0)),ISERROR(VLOOKUP(TRIM(MID(W2198,FIND(",",W2198,FIND(",",W2198)+1)+1,FIND(",",W2198,FIND(",",W2198,FIND(",",W2198)+1)+1)-FIND(",",W2198,FIND(",",W2198)+1)-1)),MapTable!$A:$A,1,0)),ISERROR(VLOOKUP(TRIM(MID(W2198,FIND(",",W2198,FIND(",",W2198,FIND(",",W2198)+1)+1)+1,999)),MapTable!$A:$A,1,0))),"맵없음",
  ""),
)))))</f>
        <v/>
      </c>
      <c r="AC2198" t="str">
        <f>IF(ISBLANK(AB2198),"",IF(ISERROR(VLOOKUP(AB2198,[3]DropTable!$A:$A,1,0)),"드랍없음",""))</f>
        <v/>
      </c>
      <c r="AE2198" t="str">
        <f>IF(ISBLANK(AD2198),"",IF(ISERROR(VLOOKUP(AD2198,[3]DropTable!$A:$A,1,0)),"드랍없음",""))</f>
        <v/>
      </c>
      <c r="AG2198">
        <v>9.8000000000000007</v>
      </c>
      <c r="AH2198">
        <v>1</v>
      </c>
    </row>
    <row r="2199" spans="1:34" x14ac:dyDescent="0.3">
      <c r="A2199">
        <v>22</v>
      </c>
      <c r="B2199">
        <v>8</v>
      </c>
      <c r="C2199">
        <f>IF(OR($L2199=TRUE,$A2199=0,MOD($A2199,ChapterTable!$S$20)&lt;&gt;0),
MAX(0,INT(($B2199+ChapterTable!$Q$26+VLOOKUP(SUBSTITUTE(C$1,"성장단계","")&amp;"단계오프셋",ChapterTable!$S:$T,2,0))/ChapterTable!$Q$23)),
MAX(0,INT(($B2199+ChapterTable!$S$26+VLOOKUP(SUBSTITUTE(C$1,"성장단계","")&amp;"보스단계오프셋",ChapterTable!$S:$T,2,0))/ChapterTable!$S$23)))</f>
        <v>1</v>
      </c>
      <c r="D2199">
        <f>IF(OR($L2199=TRUE,$A2199=0,MOD($A2199,ChapterTable!$S$20)&lt;&gt;0),
MAX(0,INT(($B2199+ChapterTable!$Q$26+VLOOKUP(SUBSTITUTE(D$1,"성장단계","")&amp;"단계오프셋",ChapterTable!$S:$T,2,0))/ChapterTable!$Q$23)),
MAX(0,INT(($B2199+ChapterTable!$S$26+VLOOKUP(SUBSTITUTE(D$1,"성장단계","")&amp;"보스단계오프셋",ChapterTable!$S:$T,2,0))/ChapterTable!$S$23)))</f>
        <v>0</v>
      </c>
      <c r="E2199" s="1">
        <f ca="1">IF(AND($A2199=0,$B2199=1),
    VLOOKUP(1,ChapterTable!$1:$1048576,MATCH("최종"&amp;SUBSTITUTE(SUBSTITUTE(E$1,"standard",""),"|Float",""),ChapterTable!$1:$1,0),0)*ChapterTable!$Q$17,
  IF(AND($A2199=0,$B2199=0),
    E2200,
  IF($B2199=0,
    VLOOKUP($A2199,ChapterTable!$1:$1048576,MATCH("최종"&amp;SUBSTITUTE(SUBSTITUTE(E$1,"standard",""),"|Float",""),ChapterTable!$1:$1,0),0),
  IF($B2199=1,
    IF($L2199=FALSE,
      VLOOKUP($A2199,ChapterTable!$1:$1048576,MATCH("최종"&amp;SUBSTITUTE(SUBSTITUTE(E$1,"standard",""),"|Float",""),ChapterTable!$1:$1,0),0),
      VLOOKUP($A2199-ChapterTable!$Q$11,ChapterTable!$1:$1048576,MATCH("최종"&amp;SUBSTITUTE(SUBSTITUTE(E$1,"standard",""),"|Float",""),ChapterTable!$1:$1,0),0)*ChapterTable!$Q$14
    ),
  OFFSET(E2199,-$B2199+IF($L2199,1,0),0)*
    (VLOOKUP(SUBSTITUTE(SUBSTITUTE(E$1,"standard",""),"|Float","")&amp;"인게임누적곱배수",ChapterTable!$S:$T,2,0)^C2199
    +VLOOKUP(SUBSTITUTE(SUBSTITUTE(E$1,"standard",""),"|Float","")&amp;"인게임누적합배수",ChapterTable!$S:$T,2,0)*C2199)
  )
  )
  )
)</f>
        <v>686831.77759795194</v>
      </c>
      <c r="F2199" s="1">
        <f ca="1">IF(AND($A2199=0,$B2199=1),
    VLOOKUP(1,ChapterTable!$1:$1048576,MATCH("최종"&amp;SUBSTITUTE(SUBSTITUTE(F$1,"standard",""),"|Float",""),ChapterTable!$1:$1,0),0)*ChapterTable!$Q$17,
  IF(AND($A2199=0,$B2199=0),
    F2200,
  IF($B2199=0,
    VLOOKUP($A2199,ChapterTable!$1:$1048576,MATCH("최종"&amp;SUBSTITUTE(SUBSTITUTE(F$1,"standard",""),"|Float",""),ChapterTable!$1:$1,0),0),
  IF($B2199=1,
    IF($L2199=FALSE,
      VLOOKUP($A2199,ChapterTable!$1:$1048576,MATCH("최종"&amp;SUBSTITUTE(SUBSTITUTE(F$1,"standard",""),"|Float",""),ChapterTable!$1:$1,0),0),
      VLOOKUP($A2199-ChapterTable!$Q$11,ChapterTable!$1:$1048576,MATCH("최종"&amp;SUBSTITUTE(SUBSTITUTE(F$1,"standard",""),"|Float",""),ChapterTable!$1:$1,0),0)*ChapterTable!$Q$14
    ),
  OFFSET(F2199,-$B2199+IF($L2199,1,0),0)*
    (VLOOKUP(SUBSTITUTE(SUBSTITUTE(F$1,"standard",""),"|Float","")&amp;"인게임누적곱배수",ChapterTable!$S:$T,2,0)^D2199
    +VLOOKUP(SUBSTITUTE(SUBSTITUTE(F$1,"standard",""),"|Float","")&amp;"인게임누적합배수",ChapterTable!$S:$T,2,0)*D2199)
  )
  )
  )
)</f>
        <v>282646.82205677032</v>
      </c>
      <c r="G2199" t="s">
        <v>76</v>
      </c>
      <c r="J2199" t="str">
        <f>IF(ISBLANK(I2199),"",
IFERROR(VLOOKUP(I2199,[1]StringTable!$1:$1048576,MATCH([1]StringTable!$B$1,[1]StringTable!$1:$1,0),0),
IFERROR(VLOOKUP(I2199,[1]InApkStringTable!$1:$1048576,MATCH([1]InApkStringTable!$B$1,[1]InApkStringTable!$1:$1,0),0),
"스트링없음")))</f>
        <v/>
      </c>
      <c r="L2199" t="b">
        <v>1</v>
      </c>
      <c r="N2199" t="str">
        <f>IF(ISBLANK(M2199),"",IF(ISERROR(VLOOKUP(M2199,MapTable!$A:$A,1,0)),"맵없음",""))</f>
        <v/>
      </c>
      <c r="O2199">
        <f t="shared" si="137"/>
        <v>1</v>
      </c>
      <c r="Q2199">
        <f t="shared" si="138"/>
        <v>1</v>
      </c>
      <c r="R2199" t="b">
        <f t="shared" ca="1" si="139"/>
        <v>0</v>
      </c>
      <c r="T2199" t="b">
        <f t="shared" ca="1" si="140"/>
        <v>0</v>
      </c>
      <c r="X2199" t="str">
        <f>IF(ISBLANK(W2199),"",
IF(ISERROR(FIND(",",W2199)),
  IF(ISERROR(VLOOKUP(W2199,MapTable!$A:$A,1,0)),"맵없음",
  ""),
IF(ISERROR(FIND(",",W2199,FIND(",",W2199)+1)),
  IF(OR(ISERROR(VLOOKUP(LEFT(W2199,FIND(",",W2199)-1),MapTable!$A:$A,1,0)),ISERROR(VLOOKUP(TRIM(MID(W2199,FIND(",",W2199)+1,999)),MapTable!$A:$A,1,0))),"맵없음",
  ""),
IF(ISERROR(FIND(",",W2199,FIND(",",W2199,FIND(",",W2199)+1)+1)),
  IF(OR(ISERROR(VLOOKUP(LEFT(W2199,FIND(",",W2199)-1),MapTable!$A:$A,1,0)),ISERROR(VLOOKUP(TRIM(MID(W2199,FIND(",",W2199)+1,FIND(",",W2199,FIND(",",W2199)+1)-FIND(",",W2199)-1)),MapTable!$A:$A,1,0)),ISERROR(VLOOKUP(TRIM(MID(W2199,FIND(",",W2199,FIND(",",W2199)+1)+1,999)),MapTable!$A:$A,1,0))),"맵없음",
  ""),
IF(ISERROR(FIND(",",W2199,FIND(",",W2199,FIND(",",W2199,FIND(",",W2199)+1)+1)+1)),
  IF(OR(ISERROR(VLOOKUP(LEFT(W2199,FIND(",",W2199)-1),MapTable!$A:$A,1,0)),ISERROR(VLOOKUP(TRIM(MID(W2199,FIND(",",W2199)+1,FIND(",",W2199,FIND(",",W2199)+1)-FIND(",",W2199)-1)),MapTable!$A:$A,1,0)),ISERROR(VLOOKUP(TRIM(MID(W2199,FIND(",",W2199,FIND(",",W2199)+1)+1,FIND(",",W2199,FIND(",",W2199,FIND(",",W2199)+1)+1)-FIND(",",W2199,FIND(",",W2199)+1)-1)),MapTable!$A:$A,1,0)),ISERROR(VLOOKUP(TRIM(MID(W2199,FIND(",",W2199,FIND(",",W2199,FIND(",",W2199)+1)+1)+1,999)),MapTable!$A:$A,1,0))),"맵없음",
  ""),
)))))</f>
        <v/>
      </c>
      <c r="AC2199" t="str">
        <f>IF(ISBLANK(AB2199),"",IF(ISERROR(VLOOKUP(AB2199,[3]DropTable!$A:$A,1,0)),"드랍없음",""))</f>
        <v/>
      </c>
      <c r="AE2199" t="str">
        <f>IF(ISBLANK(AD2199),"",IF(ISERROR(VLOOKUP(AD2199,[3]DropTable!$A:$A,1,0)),"드랍없음",""))</f>
        <v/>
      </c>
      <c r="AG2199">
        <v>9.8000000000000007</v>
      </c>
      <c r="AH2199">
        <v>1</v>
      </c>
    </row>
    <row r="2200" spans="1:34" x14ac:dyDescent="0.3">
      <c r="A2200">
        <v>22</v>
      </c>
      <c r="B2200">
        <v>9</v>
      </c>
      <c r="C2200">
        <f>IF(OR($L2200=TRUE,$A2200=0,MOD($A2200,ChapterTable!$S$20)&lt;&gt;0),
MAX(0,INT(($B2200+ChapterTable!$Q$26+VLOOKUP(SUBSTITUTE(C$1,"성장단계","")&amp;"단계오프셋",ChapterTable!$S:$T,2,0))/ChapterTable!$Q$23)),
MAX(0,INT(($B2200+ChapterTable!$S$26+VLOOKUP(SUBSTITUTE(C$1,"성장단계","")&amp;"보스단계오프셋",ChapterTable!$S:$T,2,0))/ChapterTable!$S$23)))</f>
        <v>1</v>
      </c>
      <c r="D2200">
        <f>IF(OR($L2200=TRUE,$A2200=0,MOD($A2200,ChapterTable!$S$20)&lt;&gt;0),
MAX(0,INT(($B2200+ChapterTable!$Q$26+VLOOKUP(SUBSTITUTE(D$1,"성장단계","")&amp;"단계오프셋",ChapterTable!$S:$T,2,0))/ChapterTable!$Q$23)),
MAX(0,INT(($B2200+ChapterTable!$S$26+VLOOKUP(SUBSTITUTE(D$1,"성장단계","")&amp;"보스단계오프셋",ChapterTable!$S:$T,2,0))/ChapterTable!$S$23)))</f>
        <v>0</v>
      </c>
      <c r="E2200" s="1">
        <f ca="1">IF(AND($A2200=0,$B2200=1),
    VLOOKUP(1,ChapterTable!$1:$1048576,MATCH("최종"&amp;SUBSTITUTE(SUBSTITUTE(E$1,"standard",""),"|Float",""),ChapterTable!$1:$1,0),0)*ChapterTable!$Q$17,
  IF(AND($A2200=0,$B2200=0),
    E2201,
  IF($B2200=0,
    VLOOKUP($A2200,ChapterTable!$1:$1048576,MATCH("최종"&amp;SUBSTITUTE(SUBSTITUTE(E$1,"standard",""),"|Float",""),ChapterTable!$1:$1,0),0),
  IF($B2200=1,
    IF($L2200=FALSE,
      VLOOKUP($A2200,ChapterTable!$1:$1048576,MATCH("최종"&amp;SUBSTITUTE(SUBSTITUTE(E$1,"standard",""),"|Float",""),ChapterTable!$1:$1,0),0),
      VLOOKUP($A2200-ChapterTable!$Q$11,ChapterTable!$1:$1048576,MATCH("최종"&amp;SUBSTITUTE(SUBSTITUTE(E$1,"standard",""),"|Float",""),ChapterTable!$1:$1,0),0)*ChapterTable!$Q$14
    ),
  OFFSET(E2200,-$B2200+IF($L2200,1,0),0)*
    (VLOOKUP(SUBSTITUTE(SUBSTITUTE(E$1,"standard",""),"|Float","")&amp;"인게임누적곱배수",ChapterTable!$S:$T,2,0)^C2200
    +VLOOKUP(SUBSTITUTE(SUBSTITUTE(E$1,"standard",""),"|Float","")&amp;"인게임누적합배수",ChapterTable!$S:$T,2,0)*C2200)
  )
  )
  )
)</f>
        <v>686831.77759795194</v>
      </c>
      <c r="F2200" s="1">
        <f ca="1">IF(AND($A2200=0,$B2200=1),
    VLOOKUP(1,ChapterTable!$1:$1048576,MATCH("최종"&amp;SUBSTITUTE(SUBSTITUTE(F$1,"standard",""),"|Float",""),ChapterTable!$1:$1,0),0)*ChapterTable!$Q$17,
  IF(AND($A2200=0,$B2200=0),
    F2201,
  IF($B2200=0,
    VLOOKUP($A2200,ChapterTable!$1:$1048576,MATCH("최종"&amp;SUBSTITUTE(SUBSTITUTE(F$1,"standard",""),"|Float",""),ChapterTable!$1:$1,0),0),
  IF($B2200=1,
    IF($L2200=FALSE,
      VLOOKUP($A2200,ChapterTable!$1:$1048576,MATCH("최종"&amp;SUBSTITUTE(SUBSTITUTE(F$1,"standard",""),"|Float",""),ChapterTable!$1:$1,0),0),
      VLOOKUP($A2200-ChapterTable!$Q$11,ChapterTable!$1:$1048576,MATCH("최종"&amp;SUBSTITUTE(SUBSTITUTE(F$1,"standard",""),"|Float",""),ChapterTable!$1:$1,0),0)*ChapterTable!$Q$14
    ),
  OFFSET(F2200,-$B2200+IF($L2200,1,0),0)*
    (VLOOKUP(SUBSTITUTE(SUBSTITUTE(F$1,"standard",""),"|Float","")&amp;"인게임누적곱배수",ChapterTable!$S:$T,2,0)^D2200
    +VLOOKUP(SUBSTITUTE(SUBSTITUTE(F$1,"standard",""),"|Float","")&amp;"인게임누적합배수",ChapterTable!$S:$T,2,0)*D2200)
  )
  )
  )
)</f>
        <v>282646.82205677032</v>
      </c>
      <c r="G2200" t="s">
        <v>76</v>
      </c>
      <c r="J2200" t="str">
        <f>IF(ISBLANK(I2200),"",
IFERROR(VLOOKUP(I2200,[1]StringTable!$1:$1048576,MATCH([1]StringTable!$B$1,[1]StringTable!$1:$1,0),0),
IFERROR(VLOOKUP(I2200,[1]InApkStringTable!$1:$1048576,MATCH([1]InApkStringTable!$B$1,[1]InApkStringTable!$1:$1,0),0),
"스트링없음")))</f>
        <v/>
      </c>
      <c r="L2200" t="b">
        <v>1</v>
      </c>
      <c r="N2200" t="str">
        <f>IF(ISBLANK(M2200),"",IF(ISERROR(VLOOKUP(M2200,MapTable!$A:$A,1,0)),"맵없음",""))</f>
        <v/>
      </c>
      <c r="O2200">
        <f t="shared" si="137"/>
        <v>91</v>
      </c>
      <c r="Q2200">
        <f t="shared" si="138"/>
        <v>91</v>
      </c>
      <c r="R2200" t="b">
        <f t="shared" ca="1" si="139"/>
        <v>1</v>
      </c>
      <c r="T2200" t="b">
        <f t="shared" ca="1" si="140"/>
        <v>1</v>
      </c>
      <c r="X2200" t="str">
        <f>IF(ISBLANK(W2200),"",
IF(ISERROR(FIND(",",W2200)),
  IF(ISERROR(VLOOKUP(W2200,MapTable!$A:$A,1,0)),"맵없음",
  ""),
IF(ISERROR(FIND(",",W2200,FIND(",",W2200)+1)),
  IF(OR(ISERROR(VLOOKUP(LEFT(W2200,FIND(",",W2200)-1),MapTable!$A:$A,1,0)),ISERROR(VLOOKUP(TRIM(MID(W2200,FIND(",",W2200)+1,999)),MapTable!$A:$A,1,0))),"맵없음",
  ""),
IF(ISERROR(FIND(",",W2200,FIND(",",W2200,FIND(",",W2200)+1)+1)),
  IF(OR(ISERROR(VLOOKUP(LEFT(W2200,FIND(",",W2200)-1),MapTable!$A:$A,1,0)),ISERROR(VLOOKUP(TRIM(MID(W2200,FIND(",",W2200)+1,FIND(",",W2200,FIND(",",W2200)+1)-FIND(",",W2200)-1)),MapTable!$A:$A,1,0)),ISERROR(VLOOKUP(TRIM(MID(W2200,FIND(",",W2200,FIND(",",W2200)+1)+1,999)),MapTable!$A:$A,1,0))),"맵없음",
  ""),
IF(ISERROR(FIND(",",W2200,FIND(",",W2200,FIND(",",W2200,FIND(",",W2200)+1)+1)+1)),
  IF(OR(ISERROR(VLOOKUP(LEFT(W2200,FIND(",",W2200)-1),MapTable!$A:$A,1,0)),ISERROR(VLOOKUP(TRIM(MID(W2200,FIND(",",W2200)+1,FIND(",",W2200,FIND(",",W2200)+1)-FIND(",",W2200)-1)),MapTable!$A:$A,1,0)),ISERROR(VLOOKUP(TRIM(MID(W2200,FIND(",",W2200,FIND(",",W2200)+1)+1,FIND(",",W2200,FIND(",",W2200,FIND(",",W2200)+1)+1)-FIND(",",W2200,FIND(",",W2200)+1)-1)),MapTable!$A:$A,1,0)),ISERROR(VLOOKUP(TRIM(MID(W2200,FIND(",",W2200,FIND(",",W2200,FIND(",",W2200)+1)+1)+1,999)),MapTable!$A:$A,1,0))),"맵없음",
  ""),
)))))</f>
        <v/>
      </c>
      <c r="AC2200" t="str">
        <f>IF(ISBLANK(AB2200),"",IF(ISERROR(VLOOKUP(AB2200,[3]DropTable!$A:$A,1,0)),"드랍없음",""))</f>
        <v/>
      </c>
      <c r="AE2200" t="str">
        <f>IF(ISBLANK(AD2200),"",IF(ISERROR(VLOOKUP(AD2200,[3]DropTable!$A:$A,1,0)),"드랍없음",""))</f>
        <v/>
      </c>
      <c r="AG2200">
        <v>9.8000000000000007</v>
      </c>
      <c r="AH2200">
        <v>1</v>
      </c>
    </row>
    <row r="2201" spans="1:34" x14ac:dyDescent="0.3">
      <c r="A2201">
        <v>22</v>
      </c>
      <c r="B2201">
        <v>10</v>
      </c>
      <c r="C2201">
        <f>IF(OR($L2201=TRUE,$A2201=0,MOD($A2201,ChapterTable!$S$20)&lt;&gt;0),
MAX(0,INT(($B2201+ChapterTable!$Q$26+VLOOKUP(SUBSTITUTE(C$1,"성장단계","")&amp;"단계오프셋",ChapterTable!$S:$T,2,0))/ChapterTable!$Q$23)),
MAX(0,INT(($B2201+ChapterTable!$S$26+VLOOKUP(SUBSTITUTE(C$1,"성장단계","")&amp;"보스단계오프셋",ChapterTable!$S:$T,2,0))/ChapterTable!$S$23)))</f>
        <v>1</v>
      </c>
      <c r="D2201">
        <f>IF(OR($L2201=TRUE,$A2201=0,MOD($A2201,ChapterTable!$S$20)&lt;&gt;0),
MAX(0,INT(($B2201+ChapterTable!$Q$26+VLOOKUP(SUBSTITUTE(D$1,"성장단계","")&amp;"단계오프셋",ChapterTable!$S:$T,2,0))/ChapterTable!$Q$23)),
MAX(0,INT(($B2201+ChapterTable!$S$26+VLOOKUP(SUBSTITUTE(D$1,"성장단계","")&amp;"보스단계오프셋",ChapterTable!$S:$T,2,0))/ChapterTable!$S$23)))</f>
        <v>0</v>
      </c>
      <c r="E2201" s="1">
        <f ca="1">IF(AND($A2201=0,$B2201=1),
    VLOOKUP(1,ChapterTable!$1:$1048576,MATCH("최종"&amp;SUBSTITUTE(SUBSTITUTE(E$1,"standard",""),"|Float",""),ChapterTable!$1:$1,0),0)*ChapterTable!$Q$17,
  IF(AND($A2201=0,$B2201=0),
    E2202,
  IF($B2201=0,
    VLOOKUP($A2201,ChapterTable!$1:$1048576,MATCH("최종"&amp;SUBSTITUTE(SUBSTITUTE(E$1,"standard",""),"|Float",""),ChapterTable!$1:$1,0),0),
  IF($B2201=1,
    IF($L2201=FALSE,
      VLOOKUP($A2201,ChapterTable!$1:$1048576,MATCH("최종"&amp;SUBSTITUTE(SUBSTITUTE(E$1,"standard",""),"|Float",""),ChapterTable!$1:$1,0),0),
      VLOOKUP($A2201-ChapterTable!$Q$11,ChapterTable!$1:$1048576,MATCH("최종"&amp;SUBSTITUTE(SUBSTITUTE(E$1,"standard",""),"|Float",""),ChapterTable!$1:$1,0),0)*ChapterTable!$Q$14
    ),
  OFFSET(E2201,-$B2201+IF($L2201,1,0),0)*
    (VLOOKUP(SUBSTITUTE(SUBSTITUTE(E$1,"standard",""),"|Float","")&amp;"인게임누적곱배수",ChapterTable!$S:$T,2,0)^C2201
    +VLOOKUP(SUBSTITUTE(SUBSTITUTE(E$1,"standard",""),"|Float","")&amp;"인게임누적합배수",ChapterTable!$S:$T,2,0)*C2201)
  )
  )
  )
)</f>
        <v>686831.77759795194</v>
      </c>
      <c r="F2201" s="1">
        <f ca="1">IF(AND($A2201=0,$B2201=1),
    VLOOKUP(1,ChapterTable!$1:$1048576,MATCH("최종"&amp;SUBSTITUTE(SUBSTITUTE(F$1,"standard",""),"|Float",""),ChapterTable!$1:$1,0),0)*ChapterTable!$Q$17,
  IF(AND($A2201=0,$B2201=0),
    F2202,
  IF($B2201=0,
    VLOOKUP($A2201,ChapterTable!$1:$1048576,MATCH("최종"&amp;SUBSTITUTE(SUBSTITUTE(F$1,"standard",""),"|Float",""),ChapterTable!$1:$1,0),0),
  IF($B2201=1,
    IF($L2201=FALSE,
      VLOOKUP($A2201,ChapterTable!$1:$1048576,MATCH("최종"&amp;SUBSTITUTE(SUBSTITUTE(F$1,"standard",""),"|Float",""),ChapterTable!$1:$1,0),0),
      VLOOKUP($A2201-ChapterTable!$Q$11,ChapterTable!$1:$1048576,MATCH("최종"&amp;SUBSTITUTE(SUBSTITUTE(F$1,"standard",""),"|Float",""),ChapterTable!$1:$1,0),0)*ChapterTable!$Q$14
    ),
  OFFSET(F2201,-$B2201+IF($L2201,1,0),0)*
    (VLOOKUP(SUBSTITUTE(SUBSTITUTE(F$1,"standard",""),"|Float","")&amp;"인게임누적곱배수",ChapterTable!$S:$T,2,0)^D2201
    +VLOOKUP(SUBSTITUTE(SUBSTITUTE(F$1,"standard",""),"|Float","")&amp;"인게임누적합배수",ChapterTable!$S:$T,2,0)*D2201)
  )
  )
  )
)</f>
        <v>282646.82205677032</v>
      </c>
      <c r="G2201" t="s">
        <v>76</v>
      </c>
      <c r="J2201" t="str">
        <f>IF(ISBLANK(I2201),"",
IFERROR(VLOOKUP(I2201,[1]StringTable!$1:$1048576,MATCH([1]StringTable!$B$1,[1]StringTable!$1:$1,0),0),
IFERROR(VLOOKUP(I2201,[1]InApkStringTable!$1:$1048576,MATCH([1]InApkStringTable!$B$1,[1]InApkStringTable!$1:$1,0),0),
"스트링없음")))</f>
        <v/>
      </c>
      <c r="L2201" t="b">
        <v>1</v>
      </c>
      <c r="N2201" t="str">
        <f>IF(ISBLANK(M2201),"",IF(ISERROR(VLOOKUP(M2201,MapTable!$A:$A,1,0)),"맵없음",""))</f>
        <v/>
      </c>
      <c r="O2201">
        <f t="shared" si="137"/>
        <v>21</v>
      </c>
      <c r="Q2201">
        <f t="shared" si="138"/>
        <v>21</v>
      </c>
      <c r="R2201" t="b">
        <f t="shared" ca="1" si="139"/>
        <v>0</v>
      </c>
      <c r="T2201" t="b">
        <f t="shared" ca="1" si="140"/>
        <v>0</v>
      </c>
      <c r="X2201" t="str">
        <f>IF(ISBLANK(W2201),"",
IF(ISERROR(FIND(",",W2201)),
  IF(ISERROR(VLOOKUP(W2201,MapTable!$A:$A,1,0)),"맵없음",
  ""),
IF(ISERROR(FIND(",",W2201,FIND(",",W2201)+1)),
  IF(OR(ISERROR(VLOOKUP(LEFT(W2201,FIND(",",W2201)-1),MapTable!$A:$A,1,0)),ISERROR(VLOOKUP(TRIM(MID(W2201,FIND(",",W2201)+1,999)),MapTable!$A:$A,1,0))),"맵없음",
  ""),
IF(ISERROR(FIND(",",W2201,FIND(",",W2201,FIND(",",W2201)+1)+1)),
  IF(OR(ISERROR(VLOOKUP(LEFT(W2201,FIND(",",W2201)-1),MapTable!$A:$A,1,0)),ISERROR(VLOOKUP(TRIM(MID(W2201,FIND(",",W2201)+1,FIND(",",W2201,FIND(",",W2201)+1)-FIND(",",W2201)-1)),MapTable!$A:$A,1,0)),ISERROR(VLOOKUP(TRIM(MID(W2201,FIND(",",W2201,FIND(",",W2201)+1)+1,999)),MapTable!$A:$A,1,0))),"맵없음",
  ""),
IF(ISERROR(FIND(",",W2201,FIND(",",W2201,FIND(",",W2201,FIND(",",W2201)+1)+1)+1)),
  IF(OR(ISERROR(VLOOKUP(LEFT(W2201,FIND(",",W2201)-1),MapTable!$A:$A,1,0)),ISERROR(VLOOKUP(TRIM(MID(W2201,FIND(",",W2201)+1,FIND(",",W2201,FIND(",",W2201)+1)-FIND(",",W2201)-1)),MapTable!$A:$A,1,0)),ISERROR(VLOOKUP(TRIM(MID(W2201,FIND(",",W2201,FIND(",",W2201)+1)+1,FIND(",",W2201,FIND(",",W2201,FIND(",",W2201)+1)+1)-FIND(",",W2201,FIND(",",W2201)+1)-1)),MapTable!$A:$A,1,0)),ISERROR(VLOOKUP(TRIM(MID(W2201,FIND(",",W2201,FIND(",",W2201,FIND(",",W2201)+1)+1)+1,999)),MapTable!$A:$A,1,0))),"맵없음",
  ""),
)))))</f>
        <v/>
      </c>
      <c r="AC2201" t="str">
        <f>IF(ISBLANK(AB2201),"",IF(ISERROR(VLOOKUP(AB2201,[3]DropTable!$A:$A,1,0)),"드랍없음",""))</f>
        <v/>
      </c>
      <c r="AE2201" t="str">
        <f>IF(ISBLANK(AD2201),"",IF(ISERROR(VLOOKUP(AD2201,[3]DropTable!$A:$A,1,0)),"드랍없음",""))</f>
        <v/>
      </c>
      <c r="AG2201">
        <v>9.8000000000000007</v>
      </c>
      <c r="AH2201">
        <v>1</v>
      </c>
    </row>
    <row r="2202" spans="1:34" x14ac:dyDescent="0.3">
      <c r="A2202">
        <v>22</v>
      </c>
      <c r="B2202">
        <v>11</v>
      </c>
      <c r="C2202">
        <f>IF(OR($L2202=TRUE,$A2202=0,MOD($A2202,ChapterTable!$S$20)&lt;&gt;0),
MAX(0,INT(($B2202+ChapterTable!$Q$26+VLOOKUP(SUBSTITUTE(C$1,"성장단계","")&amp;"단계오프셋",ChapterTable!$S:$T,2,0))/ChapterTable!$Q$23)),
MAX(0,INT(($B2202+ChapterTable!$S$26+VLOOKUP(SUBSTITUTE(C$1,"성장단계","")&amp;"보스단계오프셋",ChapterTable!$S:$T,2,0))/ChapterTable!$S$23)))</f>
        <v>1</v>
      </c>
      <c r="D2202">
        <f>IF(OR($L2202=TRUE,$A2202=0,MOD($A2202,ChapterTable!$S$20)&lt;&gt;0),
MAX(0,INT(($B2202+ChapterTable!$Q$26+VLOOKUP(SUBSTITUTE(D$1,"성장단계","")&amp;"단계오프셋",ChapterTable!$S:$T,2,0))/ChapterTable!$Q$23)),
MAX(0,INT(($B2202+ChapterTable!$S$26+VLOOKUP(SUBSTITUTE(D$1,"성장단계","")&amp;"보스단계오프셋",ChapterTable!$S:$T,2,0))/ChapterTable!$S$23)))</f>
        <v>1</v>
      </c>
      <c r="E2202" s="1">
        <f ca="1">IF(AND($A2202=0,$B2202=1),
    VLOOKUP(1,ChapterTable!$1:$1048576,MATCH("최종"&amp;SUBSTITUTE(SUBSTITUTE(E$1,"standard",""),"|Float",""),ChapterTable!$1:$1,0),0)*ChapterTable!$Q$17,
  IF(AND($A2202=0,$B2202=0),
    E2203,
  IF($B2202=0,
    VLOOKUP($A2202,ChapterTable!$1:$1048576,MATCH("최종"&amp;SUBSTITUTE(SUBSTITUTE(E$1,"standard",""),"|Float",""),ChapterTable!$1:$1,0),0),
  IF($B2202=1,
    IF($L2202=FALSE,
      VLOOKUP($A2202,ChapterTable!$1:$1048576,MATCH("최종"&amp;SUBSTITUTE(SUBSTITUTE(E$1,"standard",""),"|Float",""),ChapterTable!$1:$1,0),0),
      VLOOKUP($A2202-ChapterTable!$Q$11,ChapterTable!$1:$1048576,MATCH("최종"&amp;SUBSTITUTE(SUBSTITUTE(E$1,"standard",""),"|Float",""),ChapterTable!$1:$1,0),0)*ChapterTable!$Q$14
    ),
  OFFSET(E2202,-$B2202+IF($L2202,1,0),0)*
    (VLOOKUP(SUBSTITUTE(SUBSTITUTE(E$1,"standard",""),"|Float","")&amp;"인게임누적곱배수",ChapterTable!$S:$T,2,0)^C2202
    +VLOOKUP(SUBSTITUTE(SUBSTITUTE(E$1,"standard",""),"|Float","")&amp;"인게임누적합배수",ChapterTable!$S:$T,2,0)*C2202)
  )
  )
  )
)</f>
        <v>686831.77759795194</v>
      </c>
      <c r="F2202" s="1">
        <f ca="1">IF(AND($A2202=0,$B2202=1),
    VLOOKUP(1,ChapterTable!$1:$1048576,MATCH("최종"&amp;SUBSTITUTE(SUBSTITUTE(F$1,"standard",""),"|Float",""),ChapterTable!$1:$1,0),0)*ChapterTable!$Q$17,
  IF(AND($A2202=0,$B2202=0),
    F2203,
  IF($B2202=0,
    VLOOKUP($A2202,ChapterTable!$1:$1048576,MATCH("최종"&amp;SUBSTITUTE(SUBSTITUTE(F$1,"standard",""),"|Float",""),ChapterTable!$1:$1,0),0),
  IF($B2202=1,
    IF($L2202=FALSE,
      VLOOKUP($A2202,ChapterTable!$1:$1048576,MATCH("최종"&amp;SUBSTITUTE(SUBSTITUTE(F$1,"standard",""),"|Float",""),ChapterTable!$1:$1,0),0),
      VLOOKUP($A2202-ChapterTable!$Q$11,ChapterTable!$1:$1048576,MATCH("최종"&amp;SUBSTITUTE(SUBSTITUTE(F$1,"standard",""),"|Float",""),ChapterTable!$1:$1,0),0)*ChapterTable!$Q$14
    ),
  OFFSET(F2202,-$B2202+IF($L2202,1,0),0)*
    (VLOOKUP(SUBSTITUTE(SUBSTITUTE(F$1,"standard",""),"|Float","")&amp;"인게임누적곱배수",ChapterTable!$S:$T,2,0)^D2202
    +VLOOKUP(SUBSTITUTE(SUBSTITUTE(F$1,"standard",""),"|Float","")&amp;"인게임누적합배수",ChapterTable!$S:$T,2,0)*D2202)
  )
  )
  )
)</f>
        <v>339176.18646812439</v>
      </c>
      <c r="G2202" t="s">
        <v>76</v>
      </c>
      <c r="J2202" t="str">
        <f>IF(ISBLANK(I2202),"",
IFERROR(VLOOKUP(I2202,[1]StringTable!$1:$1048576,MATCH([1]StringTable!$B$1,[1]StringTable!$1:$1,0),0),
IFERROR(VLOOKUP(I2202,[1]InApkStringTable!$1:$1048576,MATCH([1]InApkStringTable!$B$1,[1]InApkStringTable!$1:$1,0),0),
"스트링없음")))</f>
        <v/>
      </c>
      <c r="L2202" t="b">
        <v>1</v>
      </c>
      <c r="N2202" t="str">
        <f>IF(ISBLANK(M2202),"",IF(ISERROR(VLOOKUP(M2202,MapTable!$A:$A,1,0)),"맵없음",""))</f>
        <v/>
      </c>
      <c r="O2202">
        <f t="shared" si="137"/>
        <v>2</v>
      </c>
      <c r="Q2202">
        <f t="shared" si="138"/>
        <v>2</v>
      </c>
      <c r="R2202" t="b">
        <f t="shared" ca="1" si="139"/>
        <v>0</v>
      </c>
      <c r="T2202" t="b">
        <f t="shared" ca="1" si="140"/>
        <v>0</v>
      </c>
      <c r="X2202" t="str">
        <f>IF(ISBLANK(W2202),"",
IF(ISERROR(FIND(",",W2202)),
  IF(ISERROR(VLOOKUP(W2202,MapTable!$A:$A,1,0)),"맵없음",
  ""),
IF(ISERROR(FIND(",",W2202,FIND(",",W2202)+1)),
  IF(OR(ISERROR(VLOOKUP(LEFT(W2202,FIND(",",W2202)-1),MapTable!$A:$A,1,0)),ISERROR(VLOOKUP(TRIM(MID(W2202,FIND(",",W2202)+1,999)),MapTable!$A:$A,1,0))),"맵없음",
  ""),
IF(ISERROR(FIND(",",W2202,FIND(",",W2202,FIND(",",W2202)+1)+1)),
  IF(OR(ISERROR(VLOOKUP(LEFT(W2202,FIND(",",W2202)-1),MapTable!$A:$A,1,0)),ISERROR(VLOOKUP(TRIM(MID(W2202,FIND(",",W2202)+1,FIND(",",W2202,FIND(",",W2202)+1)-FIND(",",W2202)-1)),MapTable!$A:$A,1,0)),ISERROR(VLOOKUP(TRIM(MID(W2202,FIND(",",W2202,FIND(",",W2202)+1)+1,999)),MapTable!$A:$A,1,0))),"맵없음",
  ""),
IF(ISERROR(FIND(",",W2202,FIND(",",W2202,FIND(",",W2202,FIND(",",W2202)+1)+1)+1)),
  IF(OR(ISERROR(VLOOKUP(LEFT(W2202,FIND(",",W2202)-1),MapTable!$A:$A,1,0)),ISERROR(VLOOKUP(TRIM(MID(W2202,FIND(",",W2202)+1,FIND(",",W2202,FIND(",",W2202)+1)-FIND(",",W2202)-1)),MapTable!$A:$A,1,0)),ISERROR(VLOOKUP(TRIM(MID(W2202,FIND(",",W2202,FIND(",",W2202)+1)+1,FIND(",",W2202,FIND(",",W2202,FIND(",",W2202)+1)+1)-FIND(",",W2202,FIND(",",W2202)+1)-1)),MapTable!$A:$A,1,0)),ISERROR(VLOOKUP(TRIM(MID(W2202,FIND(",",W2202,FIND(",",W2202,FIND(",",W2202)+1)+1)+1,999)),MapTable!$A:$A,1,0))),"맵없음",
  ""),
)))))</f>
        <v/>
      </c>
      <c r="AC2202" t="str">
        <f>IF(ISBLANK(AB2202),"",IF(ISERROR(VLOOKUP(AB2202,[3]DropTable!$A:$A,1,0)),"드랍없음",""))</f>
        <v/>
      </c>
      <c r="AE2202" t="str">
        <f>IF(ISBLANK(AD2202),"",IF(ISERROR(VLOOKUP(AD2202,[3]DropTable!$A:$A,1,0)),"드랍없음",""))</f>
        <v/>
      </c>
      <c r="AG2202">
        <v>9.8000000000000007</v>
      </c>
      <c r="AH2202">
        <v>1</v>
      </c>
    </row>
    <row r="2203" spans="1:34" x14ac:dyDescent="0.3">
      <c r="A2203">
        <v>22</v>
      </c>
      <c r="B2203">
        <v>12</v>
      </c>
      <c r="C2203">
        <f>IF(OR($L2203=TRUE,$A2203=0,MOD($A2203,ChapterTable!$S$20)&lt;&gt;0),
MAX(0,INT(($B2203+ChapterTable!$Q$26+VLOOKUP(SUBSTITUTE(C$1,"성장단계","")&amp;"단계오프셋",ChapterTable!$S:$T,2,0))/ChapterTable!$Q$23)),
MAX(0,INT(($B2203+ChapterTable!$S$26+VLOOKUP(SUBSTITUTE(C$1,"성장단계","")&amp;"보스단계오프셋",ChapterTable!$S:$T,2,0))/ChapterTable!$S$23)))</f>
        <v>1</v>
      </c>
      <c r="D2203">
        <f>IF(OR($L2203=TRUE,$A2203=0,MOD($A2203,ChapterTable!$S$20)&lt;&gt;0),
MAX(0,INT(($B2203+ChapterTable!$Q$26+VLOOKUP(SUBSTITUTE(D$1,"성장단계","")&amp;"단계오프셋",ChapterTable!$S:$T,2,0))/ChapterTable!$Q$23)),
MAX(0,INT(($B2203+ChapterTable!$S$26+VLOOKUP(SUBSTITUTE(D$1,"성장단계","")&amp;"보스단계오프셋",ChapterTable!$S:$T,2,0))/ChapterTable!$S$23)))</f>
        <v>1</v>
      </c>
      <c r="E2203" s="1">
        <f ca="1">IF(AND($A2203=0,$B2203=1),
    VLOOKUP(1,ChapterTable!$1:$1048576,MATCH("최종"&amp;SUBSTITUTE(SUBSTITUTE(E$1,"standard",""),"|Float",""),ChapterTable!$1:$1,0),0)*ChapterTable!$Q$17,
  IF(AND($A2203=0,$B2203=0),
    E2204,
  IF($B2203=0,
    VLOOKUP($A2203,ChapterTable!$1:$1048576,MATCH("최종"&amp;SUBSTITUTE(SUBSTITUTE(E$1,"standard",""),"|Float",""),ChapterTable!$1:$1,0),0),
  IF($B2203=1,
    IF($L2203=FALSE,
      VLOOKUP($A2203,ChapterTable!$1:$1048576,MATCH("최종"&amp;SUBSTITUTE(SUBSTITUTE(E$1,"standard",""),"|Float",""),ChapterTable!$1:$1,0),0),
      VLOOKUP($A2203-ChapterTable!$Q$11,ChapterTable!$1:$1048576,MATCH("최종"&amp;SUBSTITUTE(SUBSTITUTE(E$1,"standard",""),"|Float",""),ChapterTable!$1:$1,0),0)*ChapterTable!$Q$14
    ),
  OFFSET(E2203,-$B2203+IF($L2203,1,0),0)*
    (VLOOKUP(SUBSTITUTE(SUBSTITUTE(E$1,"standard",""),"|Float","")&amp;"인게임누적곱배수",ChapterTable!$S:$T,2,0)^C2203
    +VLOOKUP(SUBSTITUTE(SUBSTITUTE(E$1,"standard",""),"|Float","")&amp;"인게임누적합배수",ChapterTable!$S:$T,2,0)*C2203)
  )
  )
  )
)</f>
        <v>686831.77759795194</v>
      </c>
      <c r="F2203" s="1">
        <f ca="1">IF(AND($A2203=0,$B2203=1),
    VLOOKUP(1,ChapterTable!$1:$1048576,MATCH("최종"&amp;SUBSTITUTE(SUBSTITUTE(F$1,"standard",""),"|Float",""),ChapterTable!$1:$1,0),0)*ChapterTable!$Q$17,
  IF(AND($A2203=0,$B2203=0),
    F2204,
  IF($B2203=0,
    VLOOKUP($A2203,ChapterTable!$1:$1048576,MATCH("최종"&amp;SUBSTITUTE(SUBSTITUTE(F$1,"standard",""),"|Float",""),ChapterTable!$1:$1,0),0),
  IF($B2203=1,
    IF($L2203=FALSE,
      VLOOKUP($A2203,ChapterTable!$1:$1048576,MATCH("최종"&amp;SUBSTITUTE(SUBSTITUTE(F$1,"standard",""),"|Float",""),ChapterTable!$1:$1,0),0),
      VLOOKUP($A2203-ChapterTable!$Q$11,ChapterTable!$1:$1048576,MATCH("최종"&amp;SUBSTITUTE(SUBSTITUTE(F$1,"standard",""),"|Float",""),ChapterTable!$1:$1,0),0)*ChapterTable!$Q$14
    ),
  OFFSET(F2203,-$B2203+IF($L2203,1,0),0)*
    (VLOOKUP(SUBSTITUTE(SUBSTITUTE(F$1,"standard",""),"|Float","")&amp;"인게임누적곱배수",ChapterTable!$S:$T,2,0)^D2203
    +VLOOKUP(SUBSTITUTE(SUBSTITUTE(F$1,"standard",""),"|Float","")&amp;"인게임누적합배수",ChapterTable!$S:$T,2,0)*D2203)
  )
  )
  )
)</f>
        <v>339176.18646812439</v>
      </c>
      <c r="G2203" t="s">
        <v>76</v>
      </c>
      <c r="J2203" t="str">
        <f>IF(ISBLANK(I2203),"",
IFERROR(VLOOKUP(I2203,[1]StringTable!$1:$1048576,MATCH([1]StringTable!$B$1,[1]StringTable!$1:$1,0),0),
IFERROR(VLOOKUP(I2203,[1]InApkStringTable!$1:$1048576,MATCH([1]InApkStringTable!$B$1,[1]InApkStringTable!$1:$1,0),0),
"스트링없음")))</f>
        <v/>
      </c>
      <c r="L2203" t="b">
        <v>1</v>
      </c>
      <c r="N2203" t="str">
        <f>IF(ISBLANK(M2203),"",IF(ISERROR(VLOOKUP(M2203,MapTable!$A:$A,1,0)),"맵없음",""))</f>
        <v/>
      </c>
      <c r="O2203">
        <f t="shared" si="137"/>
        <v>2</v>
      </c>
      <c r="Q2203">
        <f t="shared" si="138"/>
        <v>2</v>
      </c>
      <c r="R2203" t="b">
        <f t="shared" ca="1" si="139"/>
        <v>0</v>
      </c>
      <c r="T2203" t="b">
        <f t="shared" ca="1" si="140"/>
        <v>0</v>
      </c>
      <c r="X2203" t="str">
        <f>IF(ISBLANK(W2203),"",
IF(ISERROR(FIND(",",W2203)),
  IF(ISERROR(VLOOKUP(W2203,MapTable!$A:$A,1,0)),"맵없음",
  ""),
IF(ISERROR(FIND(",",W2203,FIND(",",W2203)+1)),
  IF(OR(ISERROR(VLOOKUP(LEFT(W2203,FIND(",",W2203)-1),MapTable!$A:$A,1,0)),ISERROR(VLOOKUP(TRIM(MID(W2203,FIND(",",W2203)+1,999)),MapTable!$A:$A,1,0))),"맵없음",
  ""),
IF(ISERROR(FIND(",",W2203,FIND(",",W2203,FIND(",",W2203)+1)+1)),
  IF(OR(ISERROR(VLOOKUP(LEFT(W2203,FIND(",",W2203)-1),MapTable!$A:$A,1,0)),ISERROR(VLOOKUP(TRIM(MID(W2203,FIND(",",W2203)+1,FIND(",",W2203,FIND(",",W2203)+1)-FIND(",",W2203)-1)),MapTable!$A:$A,1,0)),ISERROR(VLOOKUP(TRIM(MID(W2203,FIND(",",W2203,FIND(",",W2203)+1)+1,999)),MapTable!$A:$A,1,0))),"맵없음",
  ""),
IF(ISERROR(FIND(",",W2203,FIND(",",W2203,FIND(",",W2203,FIND(",",W2203)+1)+1)+1)),
  IF(OR(ISERROR(VLOOKUP(LEFT(W2203,FIND(",",W2203)-1),MapTable!$A:$A,1,0)),ISERROR(VLOOKUP(TRIM(MID(W2203,FIND(",",W2203)+1,FIND(",",W2203,FIND(",",W2203)+1)-FIND(",",W2203)-1)),MapTable!$A:$A,1,0)),ISERROR(VLOOKUP(TRIM(MID(W2203,FIND(",",W2203,FIND(",",W2203)+1)+1,FIND(",",W2203,FIND(",",W2203,FIND(",",W2203)+1)+1)-FIND(",",W2203,FIND(",",W2203)+1)-1)),MapTable!$A:$A,1,0)),ISERROR(VLOOKUP(TRIM(MID(W2203,FIND(",",W2203,FIND(",",W2203,FIND(",",W2203)+1)+1)+1,999)),MapTable!$A:$A,1,0))),"맵없음",
  ""),
)))))</f>
        <v/>
      </c>
      <c r="AC2203" t="str">
        <f>IF(ISBLANK(AB2203),"",IF(ISERROR(VLOOKUP(AB2203,[3]DropTable!$A:$A,1,0)),"드랍없음",""))</f>
        <v/>
      </c>
      <c r="AE2203" t="str">
        <f>IF(ISBLANK(AD2203),"",IF(ISERROR(VLOOKUP(AD2203,[3]DropTable!$A:$A,1,0)),"드랍없음",""))</f>
        <v/>
      </c>
      <c r="AG2203">
        <v>9.8000000000000007</v>
      </c>
      <c r="AH2203">
        <v>1</v>
      </c>
    </row>
    <row r="2204" spans="1:34" x14ac:dyDescent="0.3">
      <c r="A2204">
        <v>22</v>
      </c>
      <c r="B2204">
        <v>13</v>
      </c>
      <c r="C2204">
        <f>IF(OR($L2204=TRUE,$A2204=0,MOD($A2204,ChapterTable!$S$20)&lt;&gt;0),
MAX(0,INT(($B2204+ChapterTable!$Q$26+VLOOKUP(SUBSTITUTE(C$1,"성장단계","")&amp;"단계오프셋",ChapterTable!$S:$T,2,0))/ChapterTable!$Q$23)),
MAX(0,INT(($B2204+ChapterTable!$S$26+VLOOKUP(SUBSTITUTE(C$1,"성장단계","")&amp;"보스단계오프셋",ChapterTable!$S:$T,2,0))/ChapterTable!$S$23)))</f>
        <v>1</v>
      </c>
      <c r="D2204">
        <f>IF(OR($L2204=TRUE,$A2204=0,MOD($A2204,ChapterTable!$S$20)&lt;&gt;0),
MAX(0,INT(($B2204+ChapterTable!$Q$26+VLOOKUP(SUBSTITUTE(D$1,"성장단계","")&amp;"단계오프셋",ChapterTable!$S:$T,2,0))/ChapterTable!$Q$23)),
MAX(0,INT(($B2204+ChapterTable!$S$26+VLOOKUP(SUBSTITUTE(D$1,"성장단계","")&amp;"보스단계오프셋",ChapterTable!$S:$T,2,0))/ChapterTable!$S$23)))</f>
        <v>1</v>
      </c>
      <c r="E2204" s="1">
        <f ca="1">IF(AND($A2204=0,$B2204=1),
    VLOOKUP(1,ChapterTable!$1:$1048576,MATCH("최종"&amp;SUBSTITUTE(SUBSTITUTE(E$1,"standard",""),"|Float",""),ChapterTable!$1:$1,0),0)*ChapterTable!$Q$17,
  IF(AND($A2204=0,$B2204=0),
    E2205,
  IF($B2204=0,
    VLOOKUP($A2204,ChapterTable!$1:$1048576,MATCH("최종"&amp;SUBSTITUTE(SUBSTITUTE(E$1,"standard",""),"|Float",""),ChapterTable!$1:$1,0),0),
  IF($B2204=1,
    IF($L2204=FALSE,
      VLOOKUP($A2204,ChapterTable!$1:$1048576,MATCH("최종"&amp;SUBSTITUTE(SUBSTITUTE(E$1,"standard",""),"|Float",""),ChapterTable!$1:$1,0),0),
      VLOOKUP($A2204-ChapterTable!$Q$11,ChapterTable!$1:$1048576,MATCH("최종"&amp;SUBSTITUTE(SUBSTITUTE(E$1,"standard",""),"|Float",""),ChapterTable!$1:$1,0),0)*ChapterTable!$Q$14
    ),
  OFFSET(E2204,-$B2204+IF($L2204,1,0),0)*
    (VLOOKUP(SUBSTITUTE(SUBSTITUTE(E$1,"standard",""),"|Float","")&amp;"인게임누적곱배수",ChapterTable!$S:$T,2,0)^C2204
    +VLOOKUP(SUBSTITUTE(SUBSTITUTE(E$1,"standard",""),"|Float","")&amp;"인게임누적합배수",ChapterTable!$S:$T,2,0)*C2204)
  )
  )
  )
)</f>
        <v>686831.77759795194</v>
      </c>
      <c r="F2204" s="1">
        <f ca="1">IF(AND($A2204=0,$B2204=1),
    VLOOKUP(1,ChapterTable!$1:$1048576,MATCH("최종"&amp;SUBSTITUTE(SUBSTITUTE(F$1,"standard",""),"|Float",""),ChapterTable!$1:$1,0),0)*ChapterTable!$Q$17,
  IF(AND($A2204=0,$B2204=0),
    F2205,
  IF($B2204=0,
    VLOOKUP($A2204,ChapterTable!$1:$1048576,MATCH("최종"&amp;SUBSTITUTE(SUBSTITUTE(F$1,"standard",""),"|Float",""),ChapterTable!$1:$1,0),0),
  IF($B2204=1,
    IF($L2204=FALSE,
      VLOOKUP($A2204,ChapterTable!$1:$1048576,MATCH("최종"&amp;SUBSTITUTE(SUBSTITUTE(F$1,"standard",""),"|Float",""),ChapterTable!$1:$1,0),0),
      VLOOKUP($A2204-ChapterTable!$Q$11,ChapterTable!$1:$1048576,MATCH("최종"&amp;SUBSTITUTE(SUBSTITUTE(F$1,"standard",""),"|Float",""),ChapterTable!$1:$1,0),0)*ChapterTable!$Q$14
    ),
  OFFSET(F2204,-$B2204+IF($L2204,1,0),0)*
    (VLOOKUP(SUBSTITUTE(SUBSTITUTE(F$1,"standard",""),"|Float","")&amp;"인게임누적곱배수",ChapterTable!$S:$T,2,0)^D2204
    +VLOOKUP(SUBSTITUTE(SUBSTITUTE(F$1,"standard",""),"|Float","")&amp;"인게임누적합배수",ChapterTable!$S:$T,2,0)*D2204)
  )
  )
  )
)</f>
        <v>339176.18646812439</v>
      </c>
      <c r="G2204" t="s">
        <v>76</v>
      </c>
      <c r="J2204" t="str">
        <f>IF(ISBLANK(I2204),"",
IFERROR(VLOOKUP(I2204,[1]StringTable!$1:$1048576,MATCH([1]StringTable!$B$1,[1]StringTable!$1:$1,0),0),
IFERROR(VLOOKUP(I2204,[1]InApkStringTable!$1:$1048576,MATCH([1]InApkStringTable!$B$1,[1]InApkStringTable!$1:$1,0),0),
"스트링없음")))</f>
        <v/>
      </c>
      <c r="L2204" t="b">
        <v>1</v>
      </c>
      <c r="N2204" t="str">
        <f>IF(ISBLANK(M2204),"",IF(ISERROR(VLOOKUP(M2204,MapTable!$A:$A,1,0)),"맵없음",""))</f>
        <v/>
      </c>
      <c r="O2204">
        <f t="shared" si="137"/>
        <v>2</v>
      </c>
      <c r="Q2204">
        <f t="shared" si="138"/>
        <v>2</v>
      </c>
      <c r="R2204" t="b">
        <f t="shared" ca="1" si="139"/>
        <v>0</v>
      </c>
      <c r="T2204" t="b">
        <f t="shared" ca="1" si="140"/>
        <v>0</v>
      </c>
      <c r="X2204" t="str">
        <f>IF(ISBLANK(W2204),"",
IF(ISERROR(FIND(",",W2204)),
  IF(ISERROR(VLOOKUP(W2204,MapTable!$A:$A,1,0)),"맵없음",
  ""),
IF(ISERROR(FIND(",",W2204,FIND(",",W2204)+1)),
  IF(OR(ISERROR(VLOOKUP(LEFT(W2204,FIND(",",W2204)-1),MapTable!$A:$A,1,0)),ISERROR(VLOOKUP(TRIM(MID(W2204,FIND(",",W2204)+1,999)),MapTable!$A:$A,1,0))),"맵없음",
  ""),
IF(ISERROR(FIND(",",W2204,FIND(",",W2204,FIND(",",W2204)+1)+1)),
  IF(OR(ISERROR(VLOOKUP(LEFT(W2204,FIND(",",W2204)-1),MapTable!$A:$A,1,0)),ISERROR(VLOOKUP(TRIM(MID(W2204,FIND(",",W2204)+1,FIND(",",W2204,FIND(",",W2204)+1)-FIND(",",W2204)-1)),MapTable!$A:$A,1,0)),ISERROR(VLOOKUP(TRIM(MID(W2204,FIND(",",W2204,FIND(",",W2204)+1)+1,999)),MapTable!$A:$A,1,0))),"맵없음",
  ""),
IF(ISERROR(FIND(",",W2204,FIND(",",W2204,FIND(",",W2204,FIND(",",W2204)+1)+1)+1)),
  IF(OR(ISERROR(VLOOKUP(LEFT(W2204,FIND(",",W2204)-1),MapTable!$A:$A,1,0)),ISERROR(VLOOKUP(TRIM(MID(W2204,FIND(",",W2204)+1,FIND(",",W2204,FIND(",",W2204)+1)-FIND(",",W2204)-1)),MapTable!$A:$A,1,0)),ISERROR(VLOOKUP(TRIM(MID(W2204,FIND(",",W2204,FIND(",",W2204)+1)+1,FIND(",",W2204,FIND(",",W2204,FIND(",",W2204)+1)+1)-FIND(",",W2204,FIND(",",W2204)+1)-1)),MapTable!$A:$A,1,0)),ISERROR(VLOOKUP(TRIM(MID(W2204,FIND(",",W2204,FIND(",",W2204,FIND(",",W2204)+1)+1)+1,999)),MapTable!$A:$A,1,0))),"맵없음",
  ""),
)))))</f>
        <v/>
      </c>
      <c r="AC2204" t="str">
        <f>IF(ISBLANK(AB2204),"",IF(ISERROR(VLOOKUP(AB2204,[3]DropTable!$A:$A,1,0)),"드랍없음",""))</f>
        <v/>
      </c>
      <c r="AE2204" t="str">
        <f>IF(ISBLANK(AD2204),"",IF(ISERROR(VLOOKUP(AD2204,[3]DropTable!$A:$A,1,0)),"드랍없음",""))</f>
        <v/>
      </c>
      <c r="AG2204">
        <v>9.8000000000000007</v>
      </c>
      <c r="AH2204">
        <v>1</v>
      </c>
    </row>
    <row r="2205" spans="1:34" x14ac:dyDescent="0.3">
      <c r="A2205">
        <v>22</v>
      </c>
      <c r="B2205">
        <v>14</v>
      </c>
      <c r="C2205">
        <f>IF(OR($L2205=TRUE,$A2205=0,MOD($A2205,ChapterTable!$S$20)&lt;&gt;0),
MAX(0,INT(($B2205+ChapterTable!$Q$26+VLOOKUP(SUBSTITUTE(C$1,"성장단계","")&amp;"단계오프셋",ChapterTable!$S:$T,2,0))/ChapterTable!$Q$23)),
MAX(0,INT(($B2205+ChapterTable!$S$26+VLOOKUP(SUBSTITUTE(C$1,"성장단계","")&amp;"보스단계오프셋",ChapterTable!$S:$T,2,0))/ChapterTable!$S$23)))</f>
        <v>1</v>
      </c>
      <c r="D2205">
        <f>IF(OR($L2205=TRUE,$A2205=0,MOD($A2205,ChapterTable!$S$20)&lt;&gt;0),
MAX(0,INT(($B2205+ChapterTable!$Q$26+VLOOKUP(SUBSTITUTE(D$1,"성장단계","")&amp;"단계오프셋",ChapterTable!$S:$T,2,0))/ChapterTable!$Q$23)),
MAX(0,INT(($B2205+ChapterTable!$S$26+VLOOKUP(SUBSTITUTE(D$1,"성장단계","")&amp;"보스단계오프셋",ChapterTable!$S:$T,2,0))/ChapterTable!$S$23)))</f>
        <v>1</v>
      </c>
      <c r="E2205" s="1">
        <f ca="1">IF(AND($A2205=0,$B2205=1),
    VLOOKUP(1,ChapterTable!$1:$1048576,MATCH("최종"&amp;SUBSTITUTE(SUBSTITUTE(E$1,"standard",""),"|Float",""),ChapterTable!$1:$1,0),0)*ChapterTable!$Q$17,
  IF(AND($A2205=0,$B2205=0),
    E2206,
  IF($B2205=0,
    VLOOKUP($A2205,ChapterTable!$1:$1048576,MATCH("최종"&amp;SUBSTITUTE(SUBSTITUTE(E$1,"standard",""),"|Float",""),ChapterTable!$1:$1,0),0),
  IF($B2205=1,
    IF($L2205=FALSE,
      VLOOKUP($A2205,ChapterTable!$1:$1048576,MATCH("최종"&amp;SUBSTITUTE(SUBSTITUTE(E$1,"standard",""),"|Float",""),ChapterTable!$1:$1,0),0),
      VLOOKUP($A2205-ChapterTable!$Q$11,ChapterTable!$1:$1048576,MATCH("최종"&amp;SUBSTITUTE(SUBSTITUTE(E$1,"standard",""),"|Float",""),ChapterTable!$1:$1,0),0)*ChapterTable!$Q$14
    ),
  OFFSET(E2205,-$B2205+IF($L2205,1,0),0)*
    (VLOOKUP(SUBSTITUTE(SUBSTITUTE(E$1,"standard",""),"|Float","")&amp;"인게임누적곱배수",ChapterTable!$S:$T,2,0)^C2205
    +VLOOKUP(SUBSTITUTE(SUBSTITUTE(E$1,"standard",""),"|Float","")&amp;"인게임누적합배수",ChapterTable!$S:$T,2,0)*C2205)
  )
  )
  )
)</f>
        <v>686831.77759795194</v>
      </c>
      <c r="F2205" s="1">
        <f ca="1">IF(AND($A2205=0,$B2205=1),
    VLOOKUP(1,ChapterTable!$1:$1048576,MATCH("최종"&amp;SUBSTITUTE(SUBSTITUTE(F$1,"standard",""),"|Float",""),ChapterTable!$1:$1,0),0)*ChapterTable!$Q$17,
  IF(AND($A2205=0,$B2205=0),
    F2206,
  IF($B2205=0,
    VLOOKUP($A2205,ChapterTable!$1:$1048576,MATCH("최종"&amp;SUBSTITUTE(SUBSTITUTE(F$1,"standard",""),"|Float",""),ChapterTable!$1:$1,0),0),
  IF($B2205=1,
    IF($L2205=FALSE,
      VLOOKUP($A2205,ChapterTable!$1:$1048576,MATCH("최종"&amp;SUBSTITUTE(SUBSTITUTE(F$1,"standard",""),"|Float",""),ChapterTable!$1:$1,0),0),
      VLOOKUP($A2205-ChapterTable!$Q$11,ChapterTable!$1:$1048576,MATCH("최종"&amp;SUBSTITUTE(SUBSTITUTE(F$1,"standard",""),"|Float",""),ChapterTable!$1:$1,0),0)*ChapterTable!$Q$14
    ),
  OFFSET(F2205,-$B2205+IF($L2205,1,0),0)*
    (VLOOKUP(SUBSTITUTE(SUBSTITUTE(F$1,"standard",""),"|Float","")&amp;"인게임누적곱배수",ChapterTable!$S:$T,2,0)^D2205
    +VLOOKUP(SUBSTITUTE(SUBSTITUTE(F$1,"standard",""),"|Float","")&amp;"인게임누적합배수",ChapterTable!$S:$T,2,0)*D2205)
  )
  )
  )
)</f>
        <v>339176.18646812439</v>
      </c>
      <c r="G2205" t="s">
        <v>76</v>
      </c>
      <c r="J2205" t="str">
        <f>IF(ISBLANK(I2205),"",
IFERROR(VLOOKUP(I2205,[1]StringTable!$1:$1048576,MATCH([1]StringTable!$B$1,[1]StringTable!$1:$1,0),0),
IFERROR(VLOOKUP(I2205,[1]InApkStringTable!$1:$1048576,MATCH([1]InApkStringTable!$B$1,[1]InApkStringTable!$1:$1,0),0),
"스트링없음")))</f>
        <v/>
      </c>
      <c r="L2205" t="b">
        <v>1</v>
      </c>
      <c r="N2205" t="str">
        <f>IF(ISBLANK(M2205),"",IF(ISERROR(VLOOKUP(M2205,MapTable!$A:$A,1,0)),"맵없음",""))</f>
        <v/>
      </c>
      <c r="O2205">
        <f t="shared" si="137"/>
        <v>2</v>
      </c>
      <c r="Q2205">
        <f t="shared" si="138"/>
        <v>2</v>
      </c>
      <c r="R2205" t="b">
        <f t="shared" ca="1" si="139"/>
        <v>0</v>
      </c>
      <c r="T2205" t="b">
        <f t="shared" ca="1" si="140"/>
        <v>0</v>
      </c>
      <c r="X2205" t="str">
        <f>IF(ISBLANK(W2205),"",
IF(ISERROR(FIND(",",W2205)),
  IF(ISERROR(VLOOKUP(W2205,MapTable!$A:$A,1,0)),"맵없음",
  ""),
IF(ISERROR(FIND(",",W2205,FIND(",",W2205)+1)),
  IF(OR(ISERROR(VLOOKUP(LEFT(W2205,FIND(",",W2205)-1),MapTable!$A:$A,1,0)),ISERROR(VLOOKUP(TRIM(MID(W2205,FIND(",",W2205)+1,999)),MapTable!$A:$A,1,0))),"맵없음",
  ""),
IF(ISERROR(FIND(",",W2205,FIND(",",W2205,FIND(",",W2205)+1)+1)),
  IF(OR(ISERROR(VLOOKUP(LEFT(W2205,FIND(",",W2205)-1),MapTable!$A:$A,1,0)),ISERROR(VLOOKUP(TRIM(MID(W2205,FIND(",",W2205)+1,FIND(",",W2205,FIND(",",W2205)+1)-FIND(",",W2205)-1)),MapTable!$A:$A,1,0)),ISERROR(VLOOKUP(TRIM(MID(W2205,FIND(",",W2205,FIND(",",W2205)+1)+1,999)),MapTable!$A:$A,1,0))),"맵없음",
  ""),
IF(ISERROR(FIND(",",W2205,FIND(",",W2205,FIND(",",W2205,FIND(",",W2205)+1)+1)+1)),
  IF(OR(ISERROR(VLOOKUP(LEFT(W2205,FIND(",",W2205)-1),MapTable!$A:$A,1,0)),ISERROR(VLOOKUP(TRIM(MID(W2205,FIND(",",W2205)+1,FIND(",",W2205,FIND(",",W2205)+1)-FIND(",",W2205)-1)),MapTable!$A:$A,1,0)),ISERROR(VLOOKUP(TRIM(MID(W2205,FIND(",",W2205,FIND(",",W2205)+1)+1,FIND(",",W2205,FIND(",",W2205,FIND(",",W2205)+1)+1)-FIND(",",W2205,FIND(",",W2205)+1)-1)),MapTable!$A:$A,1,0)),ISERROR(VLOOKUP(TRIM(MID(W2205,FIND(",",W2205,FIND(",",W2205,FIND(",",W2205)+1)+1)+1,999)),MapTable!$A:$A,1,0))),"맵없음",
  ""),
)))))</f>
        <v/>
      </c>
      <c r="AC2205" t="str">
        <f>IF(ISBLANK(AB2205),"",IF(ISERROR(VLOOKUP(AB2205,[3]DropTable!$A:$A,1,0)),"드랍없음",""))</f>
        <v/>
      </c>
      <c r="AE2205" t="str">
        <f>IF(ISBLANK(AD2205),"",IF(ISERROR(VLOOKUP(AD2205,[3]DropTable!$A:$A,1,0)),"드랍없음",""))</f>
        <v/>
      </c>
      <c r="AG2205">
        <v>9.8000000000000007</v>
      </c>
      <c r="AH2205">
        <v>1</v>
      </c>
    </row>
    <row r="2206" spans="1:34" x14ac:dyDescent="0.3">
      <c r="A2206">
        <v>22</v>
      </c>
      <c r="B2206">
        <v>15</v>
      </c>
      <c r="C2206">
        <f>IF(OR($L2206=TRUE,$A2206=0,MOD($A2206,ChapterTable!$S$20)&lt;&gt;0),
MAX(0,INT(($B2206+ChapterTable!$Q$26+VLOOKUP(SUBSTITUTE(C$1,"성장단계","")&amp;"단계오프셋",ChapterTable!$S:$T,2,0))/ChapterTable!$Q$23)),
MAX(0,INT(($B2206+ChapterTable!$S$26+VLOOKUP(SUBSTITUTE(C$1,"성장단계","")&amp;"보스단계오프셋",ChapterTable!$S:$T,2,0))/ChapterTable!$S$23)))</f>
        <v>1</v>
      </c>
      <c r="D2206">
        <f>IF(OR($L2206=TRUE,$A2206=0,MOD($A2206,ChapterTable!$S$20)&lt;&gt;0),
MAX(0,INT(($B2206+ChapterTable!$Q$26+VLOOKUP(SUBSTITUTE(D$1,"성장단계","")&amp;"단계오프셋",ChapterTable!$S:$T,2,0))/ChapterTable!$Q$23)),
MAX(0,INT(($B2206+ChapterTable!$S$26+VLOOKUP(SUBSTITUTE(D$1,"성장단계","")&amp;"보스단계오프셋",ChapterTable!$S:$T,2,0))/ChapterTable!$S$23)))</f>
        <v>1</v>
      </c>
      <c r="E2206" s="1">
        <f ca="1">IF(AND($A2206=0,$B2206=1),
    VLOOKUP(1,ChapterTable!$1:$1048576,MATCH("최종"&amp;SUBSTITUTE(SUBSTITUTE(E$1,"standard",""),"|Float",""),ChapterTable!$1:$1,0),0)*ChapterTable!$Q$17,
  IF(AND($A2206=0,$B2206=0),
    E2207,
  IF($B2206=0,
    VLOOKUP($A2206,ChapterTable!$1:$1048576,MATCH("최종"&amp;SUBSTITUTE(SUBSTITUTE(E$1,"standard",""),"|Float",""),ChapterTable!$1:$1,0),0),
  IF($B2206=1,
    IF($L2206=FALSE,
      VLOOKUP($A2206,ChapterTable!$1:$1048576,MATCH("최종"&amp;SUBSTITUTE(SUBSTITUTE(E$1,"standard",""),"|Float",""),ChapterTable!$1:$1,0),0),
      VLOOKUP($A2206-ChapterTable!$Q$11,ChapterTable!$1:$1048576,MATCH("최종"&amp;SUBSTITUTE(SUBSTITUTE(E$1,"standard",""),"|Float",""),ChapterTable!$1:$1,0),0)*ChapterTable!$Q$14
    ),
  OFFSET(E2206,-$B2206+IF($L2206,1,0),0)*
    (VLOOKUP(SUBSTITUTE(SUBSTITUTE(E$1,"standard",""),"|Float","")&amp;"인게임누적곱배수",ChapterTable!$S:$T,2,0)^C2206
    +VLOOKUP(SUBSTITUTE(SUBSTITUTE(E$1,"standard",""),"|Float","")&amp;"인게임누적합배수",ChapterTable!$S:$T,2,0)*C2206)
  )
  )
  )
)</f>
        <v>686831.77759795194</v>
      </c>
      <c r="F2206" s="1">
        <f ca="1">IF(AND($A2206=0,$B2206=1),
    VLOOKUP(1,ChapterTable!$1:$1048576,MATCH("최종"&amp;SUBSTITUTE(SUBSTITUTE(F$1,"standard",""),"|Float",""),ChapterTable!$1:$1,0),0)*ChapterTable!$Q$17,
  IF(AND($A2206=0,$B2206=0),
    F2207,
  IF($B2206=0,
    VLOOKUP($A2206,ChapterTable!$1:$1048576,MATCH("최종"&amp;SUBSTITUTE(SUBSTITUTE(F$1,"standard",""),"|Float",""),ChapterTable!$1:$1,0),0),
  IF($B2206=1,
    IF($L2206=FALSE,
      VLOOKUP($A2206,ChapterTable!$1:$1048576,MATCH("최종"&amp;SUBSTITUTE(SUBSTITUTE(F$1,"standard",""),"|Float",""),ChapterTable!$1:$1,0),0),
      VLOOKUP($A2206-ChapterTable!$Q$11,ChapterTable!$1:$1048576,MATCH("최종"&amp;SUBSTITUTE(SUBSTITUTE(F$1,"standard",""),"|Float",""),ChapterTable!$1:$1,0),0)*ChapterTable!$Q$14
    ),
  OFFSET(F2206,-$B2206+IF($L2206,1,0),0)*
    (VLOOKUP(SUBSTITUTE(SUBSTITUTE(F$1,"standard",""),"|Float","")&amp;"인게임누적곱배수",ChapterTable!$S:$T,2,0)^D2206
    +VLOOKUP(SUBSTITUTE(SUBSTITUTE(F$1,"standard",""),"|Float","")&amp;"인게임누적합배수",ChapterTable!$S:$T,2,0)*D2206)
  )
  )
  )
)</f>
        <v>339176.18646812439</v>
      </c>
      <c r="G2206" t="s">
        <v>76</v>
      </c>
      <c r="J2206" t="str">
        <f>IF(ISBLANK(I2206),"",
IFERROR(VLOOKUP(I2206,[1]StringTable!$1:$1048576,MATCH([1]StringTable!$B$1,[1]StringTable!$1:$1,0),0),
IFERROR(VLOOKUP(I2206,[1]InApkStringTable!$1:$1048576,MATCH([1]InApkStringTable!$B$1,[1]InApkStringTable!$1:$1,0),0),
"스트링없음")))</f>
        <v/>
      </c>
      <c r="L2206" t="b">
        <v>1</v>
      </c>
      <c r="N2206" t="str">
        <f>IF(ISBLANK(M2206),"",IF(ISERROR(VLOOKUP(M2206,MapTable!$A:$A,1,0)),"맵없음",""))</f>
        <v/>
      </c>
      <c r="O2206">
        <f t="shared" si="137"/>
        <v>11</v>
      </c>
      <c r="Q2206">
        <f t="shared" si="138"/>
        <v>11</v>
      </c>
      <c r="R2206" t="b">
        <f t="shared" ca="1" si="139"/>
        <v>0</v>
      </c>
      <c r="T2206" t="b">
        <f t="shared" ca="1" si="140"/>
        <v>0</v>
      </c>
      <c r="X2206" t="str">
        <f>IF(ISBLANK(W2206),"",
IF(ISERROR(FIND(",",W2206)),
  IF(ISERROR(VLOOKUP(W2206,MapTable!$A:$A,1,0)),"맵없음",
  ""),
IF(ISERROR(FIND(",",W2206,FIND(",",W2206)+1)),
  IF(OR(ISERROR(VLOOKUP(LEFT(W2206,FIND(",",W2206)-1),MapTable!$A:$A,1,0)),ISERROR(VLOOKUP(TRIM(MID(W2206,FIND(",",W2206)+1,999)),MapTable!$A:$A,1,0))),"맵없음",
  ""),
IF(ISERROR(FIND(",",W2206,FIND(",",W2206,FIND(",",W2206)+1)+1)),
  IF(OR(ISERROR(VLOOKUP(LEFT(W2206,FIND(",",W2206)-1),MapTable!$A:$A,1,0)),ISERROR(VLOOKUP(TRIM(MID(W2206,FIND(",",W2206)+1,FIND(",",W2206,FIND(",",W2206)+1)-FIND(",",W2206)-1)),MapTable!$A:$A,1,0)),ISERROR(VLOOKUP(TRIM(MID(W2206,FIND(",",W2206,FIND(",",W2206)+1)+1,999)),MapTable!$A:$A,1,0))),"맵없음",
  ""),
IF(ISERROR(FIND(",",W2206,FIND(",",W2206,FIND(",",W2206,FIND(",",W2206)+1)+1)+1)),
  IF(OR(ISERROR(VLOOKUP(LEFT(W2206,FIND(",",W2206)-1),MapTable!$A:$A,1,0)),ISERROR(VLOOKUP(TRIM(MID(W2206,FIND(",",W2206)+1,FIND(",",W2206,FIND(",",W2206)+1)-FIND(",",W2206)-1)),MapTable!$A:$A,1,0)),ISERROR(VLOOKUP(TRIM(MID(W2206,FIND(",",W2206,FIND(",",W2206)+1)+1,FIND(",",W2206,FIND(",",W2206,FIND(",",W2206)+1)+1)-FIND(",",W2206,FIND(",",W2206)+1)-1)),MapTable!$A:$A,1,0)),ISERROR(VLOOKUP(TRIM(MID(W2206,FIND(",",W2206,FIND(",",W2206,FIND(",",W2206)+1)+1)+1,999)),MapTable!$A:$A,1,0))),"맵없음",
  ""),
)))))</f>
        <v/>
      </c>
      <c r="AC2206" t="str">
        <f>IF(ISBLANK(AB2206),"",IF(ISERROR(VLOOKUP(AB2206,[3]DropTable!$A:$A,1,0)),"드랍없음",""))</f>
        <v/>
      </c>
      <c r="AE2206" t="str">
        <f>IF(ISBLANK(AD2206),"",IF(ISERROR(VLOOKUP(AD2206,[3]DropTable!$A:$A,1,0)),"드랍없음",""))</f>
        <v/>
      </c>
      <c r="AG2206">
        <v>9.8000000000000007</v>
      </c>
      <c r="AH2206">
        <v>1</v>
      </c>
    </row>
    <row r="2207" spans="1:34" x14ac:dyDescent="0.3">
      <c r="A2207">
        <v>22</v>
      </c>
      <c r="B2207">
        <v>16</v>
      </c>
      <c r="C2207">
        <f>IF(OR($L2207=TRUE,$A2207=0,MOD($A2207,ChapterTable!$S$20)&lt;&gt;0),
MAX(0,INT(($B2207+ChapterTable!$Q$26+VLOOKUP(SUBSTITUTE(C$1,"성장단계","")&amp;"단계오프셋",ChapterTable!$S:$T,2,0))/ChapterTable!$Q$23)),
MAX(0,INT(($B2207+ChapterTable!$S$26+VLOOKUP(SUBSTITUTE(C$1,"성장단계","")&amp;"보스단계오프셋",ChapterTable!$S:$T,2,0))/ChapterTable!$S$23)))</f>
        <v>2</v>
      </c>
      <c r="D2207">
        <f>IF(OR($L2207=TRUE,$A2207=0,MOD($A2207,ChapterTable!$S$20)&lt;&gt;0),
MAX(0,INT(($B2207+ChapterTable!$Q$26+VLOOKUP(SUBSTITUTE(D$1,"성장단계","")&amp;"단계오프셋",ChapterTable!$S:$T,2,0))/ChapterTable!$Q$23)),
MAX(0,INT(($B2207+ChapterTable!$S$26+VLOOKUP(SUBSTITUTE(D$1,"성장단계","")&amp;"보스단계오프셋",ChapterTable!$S:$T,2,0))/ChapterTable!$S$23)))</f>
        <v>1</v>
      </c>
      <c r="E2207" s="1">
        <f ca="1">IF(AND($A2207=0,$B2207=1),
    VLOOKUP(1,ChapterTable!$1:$1048576,MATCH("최종"&amp;SUBSTITUTE(SUBSTITUTE(E$1,"standard",""),"|Float",""),ChapterTable!$1:$1,0),0)*ChapterTable!$Q$17,
  IF(AND($A2207=0,$B2207=0),
    E2208,
  IF($B2207=0,
    VLOOKUP($A2207,ChapterTable!$1:$1048576,MATCH("최종"&amp;SUBSTITUTE(SUBSTITUTE(E$1,"standard",""),"|Float",""),ChapterTable!$1:$1,0),0),
  IF($B2207=1,
    IF($L2207=FALSE,
      VLOOKUP($A2207,ChapterTable!$1:$1048576,MATCH("최종"&amp;SUBSTITUTE(SUBSTITUTE(E$1,"standard",""),"|Float",""),ChapterTable!$1:$1,0),0),
      VLOOKUP($A2207-ChapterTable!$Q$11,ChapterTable!$1:$1048576,MATCH("최종"&amp;SUBSTITUTE(SUBSTITUTE(E$1,"standard",""),"|Float",""),ChapterTable!$1:$1,0),0)*ChapterTable!$Q$14
    ),
  OFFSET(E2207,-$B2207+IF($L2207,1,0),0)*
    (VLOOKUP(SUBSTITUTE(SUBSTITUTE(E$1,"standard",""),"|Float","")&amp;"인게임누적곱배수",ChapterTable!$S:$T,2,0)^C2207
    +VLOOKUP(SUBSTITUTE(SUBSTITUTE(E$1,"standard",""),"|Float","")&amp;"인게임누적합배수",ChapterTable!$S:$T,2,0)*C2207)
  )
  )
  )
)</f>
        <v>864899.27549371717</v>
      </c>
      <c r="F2207" s="1">
        <f ca="1">IF(AND($A2207=0,$B2207=1),
    VLOOKUP(1,ChapterTable!$1:$1048576,MATCH("최종"&amp;SUBSTITUTE(SUBSTITUTE(F$1,"standard",""),"|Float",""),ChapterTable!$1:$1,0),0)*ChapterTable!$Q$17,
  IF(AND($A2207=0,$B2207=0),
    F2208,
  IF($B2207=0,
    VLOOKUP($A2207,ChapterTable!$1:$1048576,MATCH("최종"&amp;SUBSTITUTE(SUBSTITUTE(F$1,"standard",""),"|Float",""),ChapterTable!$1:$1,0),0),
  IF($B2207=1,
    IF($L2207=FALSE,
      VLOOKUP($A2207,ChapterTable!$1:$1048576,MATCH("최종"&amp;SUBSTITUTE(SUBSTITUTE(F$1,"standard",""),"|Float",""),ChapterTable!$1:$1,0),0),
      VLOOKUP($A2207-ChapterTable!$Q$11,ChapterTable!$1:$1048576,MATCH("최종"&amp;SUBSTITUTE(SUBSTITUTE(F$1,"standard",""),"|Float",""),ChapterTable!$1:$1,0),0)*ChapterTable!$Q$14
    ),
  OFFSET(F2207,-$B2207+IF($L2207,1,0),0)*
    (VLOOKUP(SUBSTITUTE(SUBSTITUTE(F$1,"standard",""),"|Float","")&amp;"인게임누적곱배수",ChapterTable!$S:$T,2,0)^D2207
    +VLOOKUP(SUBSTITUTE(SUBSTITUTE(F$1,"standard",""),"|Float","")&amp;"인게임누적합배수",ChapterTable!$S:$T,2,0)*D2207)
  )
  )
  )
)</f>
        <v>339176.18646812439</v>
      </c>
      <c r="G2207" t="s">
        <v>76</v>
      </c>
      <c r="J2207" t="str">
        <f>IF(ISBLANK(I2207),"",
IFERROR(VLOOKUP(I2207,[1]StringTable!$1:$1048576,MATCH([1]StringTable!$B$1,[1]StringTable!$1:$1,0),0),
IFERROR(VLOOKUP(I2207,[1]InApkStringTable!$1:$1048576,MATCH([1]InApkStringTable!$B$1,[1]InApkStringTable!$1:$1,0),0),
"스트링없음")))</f>
        <v/>
      </c>
      <c r="L2207" t="b">
        <v>1</v>
      </c>
      <c r="N2207" t="str">
        <f>IF(ISBLANK(M2207),"",IF(ISERROR(VLOOKUP(M2207,MapTable!$A:$A,1,0)),"맵없음",""))</f>
        <v/>
      </c>
      <c r="O2207">
        <f t="shared" si="137"/>
        <v>2</v>
      </c>
      <c r="Q2207">
        <f t="shared" si="138"/>
        <v>2</v>
      </c>
      <c r="R2207" t="b">
        <f t="shared" ca="1" si="139"/>
        <v>0</v>
      </c>
      <c r="T2207" t="b">
        <f t="shared" ca="1" si="140"/>
        <v>0</v>
      </c>
      <c r="X2207" t="str">
        <f>IF(ISBLANK(W2207),"",
IF(ISERROR(FIND(",",W2207)),
  IF(ISERROR(VLOOKUP(W2207,MapTable!$A:$A,1,0)),"맵없음",
  ""),
IF(ISERROR(FIND(",",W2207,FIND(",",W2207)+1)),
  IF(OR(ISERROR(VLOOKUP(LEFT(W2207,FIND(",",W2207)-1),MapTable!$A:$A,1,0)),ISERROR(VLOOKUP(TRIM(MID(W2207,FIND(",",W2207)+1,999)),MapTable!$A:$A,1,0))),"맵없음",
  ""),
IF(ISERROR(FIND(",",W2207,FIND(",",W2207,FIND(",",W2207)+1)+1)),
  IF(OR(ISERROR(VLOOKUP(LEFT(W2207,FIND(",",W2207)-1),MapTable!$A:$A,1,0)),ISERROR(VLOOKUP(TRIM(MID(W2207,FIND(",",W2207)+1,FIND(",",W2207,FIND(",",W2207)+1)-FIND(",",W2207)-1)),MapTable!$A:$A,1,0)),ISERROR(VLOOKUP(TRIM(MID(W2207,FIND(",",W2207,FIND(",",W2207)+1)+1,999)),MapTable!$A:$A,1,0))),"맵없음",
  ""),
IF(ISERROR(FIND(",",W2207,FIND(",",W2207,FIND(",",W2207,FIND(",",W2207)+1)+1)+1)),
  IF(OR(ISERROR(VLOOKUP(LEFT(W2207,FIND(",",W2207)-1),MapTable!$A:$A,1,0)),ISERROR(VLOOKUP(TRIM(MID(W2207,FIND(",",W2207)+1,FIND(",",W2207,FIND(",",W2207)+1)-FIND(",",W2207)-1)),MapTable!$A:$A,1,0)),ISERROR(VLOOKUP(TRIM(MID(W2207,FIND(",",W2207,FIND(",",W2207)+1)+1,FIND(",",W2207,FIND(",",W2207,FIND(",",W2207)+1)+1)-FIND(",",W2207,FIND(",",W2207)+1)-1)),MapTable!$A:$A,1,0)),ISERROR(VLOOKUP(TRIM(MID(W2207,FIND(",",W2207,FIND(",",W2207,FIND(",",W2207)+1)+1)+1,999)),MapTable!$A:$A,1,0))),"맵없음",
  ""),
)))))</f>
        <v/>
      </c>
      <c r="AC2207" t="str">
        <f>IF(ISBLANK(AB2207),"",IF(ISERROR(VLOOKUP(AB2207,[3]DropTable!$A:$A,1,0)),"드랍없음",""))</f>
        <v/>
      </c>
      <c r="AE2207" t="str">
        <f>IF(ISBLANK(AD2207),"",IF(ISERROR(VLOOKUP(AD2207,[3]DropTable!$A:$A,1,0)),"드랍없음",""))</f>
        <v/>
      </c>
      <c r="AG2207">
        <v>9.8000000000000007</v>
      </c>
      <c r="AH2207">
        <v>1</v>
      </c>
    </row>
    <row r="2208" spans="1:34" x14ac:dyDescent="0.3">
      <c r="A2208">
        <v>22</v>
      </c>
      <c r="B2208">
        <v>17</v>
      </c>
      <c r="C2208">
        <f>IF(OR($L2208=TRUE,$A2208=0,MOD($A2208,ChapterTable!$S$20)&lt;&gt;0),
MAX(0,INT(($B2208+ChapterTable!$Q$26+VLOOKUP(SUBSTITUTE(C$1,"성장단계","")&amp;"단계오프셋",ChapterTable!$S:$T,2,0))/ChapterTable!$Q$23)),
MAX(0,INT(($B2208+ChapterTable!$S$26+VLOOKUP(SUBSTITUTE(C$1,"성장단계","")&amp;"보스단계오프셋",ChapterTable!$S:$T,2,0))/ChapterTable!$S$23)))</f>
        <v>2</v>
      </c>
      <c r="D2208">
        <f>IF(OR($L2208=TRUE,$A2208=0,MOD($A2208,ChapterTable!$S$20)&lt;&gt;0),
MAX(0,INT(($B2208+ChapterTable!$Q$26+VLOOKUP(SUBSTITUTE(D$1,"성장단계","")&amp;"단계오프셋",ChapterTable!$S:$T,2,0))/ChapterTable!$Q$23)),
MAX(0,INT(($B2208+ChapterTable!$S$26+VLOOKUP(SUBSTITUTE(D$1,"성장단계","")&amp;"보스단계오프셋",ChapterTable!$S:$T,2,0))/ChapterTable!$S$23)))</f>
        <v>1</v>
      </c>
      <c r="E2208" s="1">
        <f ca="1">IF(AND($A2208=0,$B2208=1),
    VLOOKUP(1,ChapterTable!$1:$1048576,MATCH("최종"&amp;SUBSTITUTE(SUBSTITUTE(E$1,"standard",""),"|Float",""),ChapterTable!$1:$1,0),0)*ChapterTable!$Q$17,
  IF(AND($A2208=0,$B2208=0),
    E2209,
  IF($B2208=0,
    VLOOKUP($A2208,ChapterTable!$1:$1048576,MATCH("최종"&amp;SUBSTITUTE(SUBSTITUTE(E$1,"standard",""),"|Float",""),ChapterTable!$1:$1,0),0),
  IF($B2208=1,
    IF($L2208=FALSE,
      VLOOKUP($A2208,ChapterTable!$1:$1048576,MATCH("최종"&amp;SUBSTITUTE(SUBSTITUTE(E$1,"standard",""),"|Float",""),ChapterTable!$1:$1,0),0),
      VLOOKUP($A2208-ChapterTable!$Q$11,ChapterTable!$1:$1048576,MATCH("최종"&amp;SUBSTITUTE(SUBSTITUTE(E$1,"standard",""),"|Float",""),ChapterTable!$1:$1,0),0)*ChapterTable!$Q$14
    ),
  OFFSET(E2208,-$B2208+IF($L2208,1,0),0)*
    (VLOOKUP(SUBSTITUTE(SUBSTITUTE(E$1,"standard",""),"|Float","")&amp;"인게임누적곱배수",ChapterTable!$S:$T,2,0)^C2208
    +VLOOKUP(SUBSTITUTE(SUBSTITUTE(E$1,"standard",""),"|Float","")&amp;"인게임누적합배수",ChapterTable!$S:$T,2,0)*C2208)
  )
  )
  )
)</f>
        <v>864899.27549371717</v>
      </c>
      <c r="F2208" s="1">
        <f ca="1">IF(AND($A2208=0,$B2208=1),
    VLOOKUP(1,ChapterTable!$1:$1048576,MATCH("최종"&amp;SUBSTITUTE(SUBSTITUTE(F$1,"standard",""),"|Float",""),ChapterTable!$1:$1,0),0)*ChapterTable!$Q$17,
  IF(AND($A2208=0,$B2208=0),
    F2209,
  IF($B2208=0,
    VLOOKUP($A2208,ChapterTable!$1:$1048576,MATCH("최종"&amp;SUBSTITUTE(SUBSTITUTE(F$1,"standard",""),"|Float",""),ChapterTable!$1:$1,0),0),
  IF($B2208=1,
    IF($L2208=FALSE,
      VLOOKUP($A2208,ChapterTable!$1:$1048576,MATCH("최종"&amp;SUBSTITUTE(SUBSTITUTE(F$1,"standard",""),"|Float",""),ChapterTable!$1:$1,0),0),
      VLOOKUP($A2208-ChapterTable!$Q$11,ChapterTable!$1:$1048576,MATCH("최종"&amp;SUBSTITUTE(SUBSTITUTE(F$1,"standard",""),"|Float",""),ChapterTable!$1:$1,0),0)*ChapterTable!$Q$14
    ),
  OFFSET(F2208,-$B2208+IF($L2208,1,0),0)*
    (VLOOKUP(SUBSTITUTE(SUBSTITUTE(F$1,"standard",""),"|Float","")&amp;"인게임누적곱배수",ChapterTable!$S:$T,2,0)^D2208
    +VLOOKUP(SUBSTITUTE(SUBSTITUTE(F$1,"standard",""),"|Float","")&amp;"인게임누적합배수",ChapterTable!$S:$T,2,0)*D2208)
  )
  )
  )
)</f>
        <v>339176.18646812439</v>
      </c>
      <c r="G2208" t="s">
        <v>76</v>
      </c>
      <c r="J2208" t="str">
        <f>IF(ISBLANK(I2208),"",
IFERROR(VLOOKUP(I2208,[1]StringTable!$1:$1048576,MATCH([1]StringTable!$B$1,[1]StringTable!$1:$1,0),0),
IFERROR(VLOOKUP(I2208,[1]InApkStringTable!$1:$1048576,MATCH([1]InApkStringTable!$B$1,[1]InApkStringTable!$1:$1,0),0),
"스트링없음")))</f>
        <v/>
      </c>
      <c r="L2208" t="b">
        <v>1</v>
      </c>
      <c r="N2208" t="str">
        <f>IF(ISBLANK(M2208),"",IF(ISERROR(VLOOKUP(M2208,MapTable!$A:$A,1,0)),"맵없음",""))</f>
        <v/>
      </c>
      <c r="O2208">
        <f t="shared" si="137"/>
        <v>2</v>
      </c>
      <c r="Q2208">
        <f t="shared" si="138"/>
        <v>2</v>
      </c>
      <c r="R2208" t="b">
        <f t="shared" ca="1" si="139"/>
        <v>0</v>
      </c>
      <c r="T2208" t="b">
        <f t="shared" ca="1" si="140"/>
        <v>0</v>
      </c>
      <c r="X2208" t="str">
        <f>IF(ISBLANK(W2208),"",
IF(ISERROR(FIND(",",W2208)),
  IF(ISERROR(VLOOKUP(W2208,MapTable!$A:$A,1,0)),"맵없음",
  ""),
IF(ISERROR(FIND(",",W2208,FIND(",",W2208)+1)),
  IF(OR(ISERROR(VLOOKUP(LEFT(W2208,FIND(",",W2208)-1),MapTable!$A:$A,1,0)),ISERROR(VLOOKUP(TRIM(MID(W2208,FIND(",",W2208)+1,999)),MapTable!$A:$A,1,0))),"맵없음",
  ""),
IF(ISERROR(FIND(",",W2208,FIND(",",W2208,FIND(",",W2208)+1)+1)),
  IF(OR(ISERROR(VLOOKUP(LEFT(W2208,FIND(",",W2208)-1),MapTable!$A:$A,1,0)),ISERROR(VLOOKUP(TRIM(MID(W2208,FIND(",",W2208)+1,FIND(",",W2208,FIND(",",W2208)+1)-FIND(",",W2208)-1)),MapTable!$A:$A,1,0)),ISERROR(VLOOKUP(TRIM(MID(W2208,FIND(",",W2208,FIND(",",W2208)+1)+1,999)),MapTable!$A:$A,1,0))),"맵없음",
  ""),
IF(ISERROR(FIND(",",W2208,FIND(",",W2208,FIND(",",W2208,FIND(",",W2208)+1)+1)+1)),
  IF(OR(ISERROR(VLOOKUP(LEFT(W2208,FIND(",",W2208)-1),MapTable!$A:$A,1,0)),ISERROR(VLOOKUP(TRIM(MID(W2208,FIND(",",W2208)+1,FIND(",",W2208,FIND(",",W2208)+1)-FIND(",",W2208)-1)),MapTable!$A:$A,1,0)),ISERROR(VLOOKUP(TRIM(MID(W2208,FIND(",",W2208,FIND(",",W2208)+1)+1,FIND(",",W2208,FIND(",",W2208,FIND(",",W2208)+1)+1)-FIND(",",W2208,FIND(",",W2208)+1)-1)),MapTable!$A:$A,1,0)),ISERROR(VLOOKUP(TRIM(MID(W2208,FIND(",",W2208,FIND(",",W2208,FIND(",",W2208)+1)+1)+1,999)),MapTable!$A:$A,1,0))),"맵없음",
  ""),
)))))</f>
        <v/>
      </c>
      <c r="AC2208" t="str">
        <f>IF(ISBLANK(AB2208),"",IF(ISERROR(VLOOKUP(AB2208,[3]DropTable!$A:$A,1,0)),"드랍없음",""))</f>
        <v/>
      </c>
      <c r="AE2208" t="str">
        <f>IF(ISBLANK(AD2208),"",IF(ISERROR(VLOOKUP(AD2208,[3]DropTable!$A:$A,1,0)),"드랍없음",""))</f>
        <v/>
      </c>
      <c r="AG2208">
        <v>9.8000000000000007</v>
      </c>
      <c r="AH2208">
        <v>1</v>
      </c>
    </row>
    <row r="2209" spans="1:34" x14ac:dyDescent="0.3">
      <c r="A2209">
        <v>22</v>
      </c>
      <c r="B2209">
        <v>18</v>
      </c>
      <c r="C2209">
        <f>IF(OR($L2209=TRUE,$A2209=0,MOD($A2209,ChapterTable!$S$20)&lt;&gt;0),
MAX(0,INT(($B2209+ChapterTable!$Q$26+VLOOKUP(SUBSTITUTE(C$1,"성장단계","")&amp;"단계오프셋",ChapterTable!$S:$T,2,0))/ChapterTable!$Q$23)),
MAX(0,INT(($B2209+ChapterTable!$S$26+VLOOKUP(SUBSTITUTE(C$1,"성장단계","")&amp;"보스단계오프셋",ChapterTable!$S:$T,2,0))/ChapterTable!$S$23)))</f>
        <v>2</v>
      </c>
      <c r="D2209">
        <f>IF(OR($L2209=TRUE,$A2209=0,MOD($A2209,ChapterTable!$S$20)&lt;&gt;0),
MAX(0,INT(($B2209+ChapterTable!$Q$26+VLOOKUP(SUBSTITUTE(D$1,"성장단계","")&amp;"단계오프셋",ChapterTable!$S:$T,2,0))/ChapterTable!$Q$23)),
MAX(0,INT(($B2209+ChapterTable!$S$26+VLOOKUP(SUBSTITUTE(D$1,"성장단계","")&amp;"보스단계오프셋",ChapterTable!$S:$T,2,0))/ChapterTable!$S$23)))</f>
        <v>1</v>
      </c>
      <c r="E2209" s="1">
        <f ca="1">IF(AND($A2209=0,$B2209=1),
    VLOOKUP(1,ChapterTable!$1:$1048576,MATCH("최종"&amp;SUBSTITUTE(SUBSTITUTE(E$1,"standard",""),"|Float",""),ChapterTable!$1:$1,0),0)*ChapterTable!$Q$17,
  IF(AND($A2209=0,$B2209=0),
    E2210,
  IF($B2209=0,
    VLOOKUP($A2209,ChapterTable!$1:$1048576,MATCH("최종"&amp;SUBSTITUTE(SUBSTITUTE(E$1,"standard",""),"|Float",""),ChapterTable!$1:$1,0),0),
  IF($B2209=1,
    IF($L2209=FALSE,
      VLOOKUP($A2209,ChapterTable!$1:$1048576,MATCH("최종"&amp;SUBSTITUTE(SUBSTITUTE(E$1,"standard",""),"|Float",""),ChapterTable!$1:$1,0),0),
      VLOOKUP($A2209-ChapterTable!$Q$11,ChapterTable!$1:$1048576,MATCH("최종"&amp;SUBSTITUTE(SUBSTITUTE(E$1,"standard",""),"|Float",""),ChapterTable!$1:$1,0),0)*ChapterTable!$Q$14
    ),
  OFFSET(E2209,-$B2209+IF($L2209,1,0),0)*
    (VLOOKUP(SUBSTITUTE(SUBSTITUTE(E$1,"standard",""),"|Float","")&amp;"인게임누적곱배수",ChapterTable!$S:$T,2,0)^C2209
    +VLOOKUP(SUBSTITUTE(SUBSTITUTE(E$1,"standard",""),"|Float","")&amp;"인게임누적합배수",ChapterTable!$S:$T,2,0)*C2209)
  )
  )
  )
)</f>
        <v>864899.27549371717</v>
      </c>
      <c r="F2209" s="1">
        <f ca="1">IF(AND($A2209=0,$B2209=1),
    VLOOKUP(1,ChapterTable!$1:$1048576,MATCH("최종"&amp;SUBSTITUTE(SUBSTITUTE(F$1,"standard",""),"|Float",""),ChapterTable!$1:$1,0),0)*ChapterTable!$Q$17,
  IF(AND($A2209=0,$B2209=0),
    F2210,
  IF($B2209=0,
    VLOOKUP($A2209,ChapterTable!$1:$1048576,MATCH("최종"&amp;SUBSTITUTE(SUBSTITUTE(F$1,"standard",""),"|Float",""),ChapterTable!$1:$1,0),0),
  IF($B2209=1,
    IF($L2209=FALSE,
      VLOOKUP($A2209,ChapterTable!$1:$1048576,MATCH("최종"&amp;SUBSTITUTE(SUBSTITUTE(F$1,"standard",""),"|Float",""),ChapterTable!$1:$1,0),0),
      VLOOKUP($A2209-ChapterTable!$Q$11,ChapterTable!$1:$1048576,MATCH("최종"&amp;SUBSTITUTE(SUBSTITUTE(F$1,"standard",""),"|Float",""),ChapterTable!$1:$1,0),0)*ChapterTable!$Q$14
    ),
  OFFSET(F2209,-$B2209+IF($L2209,1,0),0)*
    (VLOOKUP(SUBSTITUTE(SUBSTITUTE(F$1,"standard",""),"|Float","")&amp;"인게임누적곱배수",ChapterTable!$S:$T,2,0)^D2209
    +VLOOKUP(SUBSTITUTE(SUBSTITUTE(F$1,"standard",""),"|Float","")&amp;"인게임누적합배수",ChapterTable!$S:$T,2,0)*D2209)
  )
  )
  )
)</f>
        <v>339176.18646812439</v>
      </c>
      <c r="G2209" t="s">
        <v>76</v>
      </c>
      <c r="J2209" t="str">
        <f>IF(ISBLANK(I2209),"",
IFERROR(VLOOKUP(I2209,[1]StringTable!$1:$1048576,MATCH([1]StringTable!$B$1,[1]StringTable!$1:$1,0),0),
IFERROR(VLOOKUP(I2209,[1]InApkStringTable!$1:$1048576,MATCH([1]InApkStringTable!$B$1,[1]InApkStringTable!$1:$1,0),0),
"스트링없음")))</f>
        <v/>
      </c>
      <c r="L2209" t="b">
        <v>1</v>
      </c>
      <c r="N2209" t="str">
        <f>IF(ISBLANK(M2209),"",IF(ISERROR(VLOOKUP(M2209,MapTable!$A:$A,1,0)),"맵없음",""))</f>
        <v/>
      </c>
      <c r="O2209">
        <f t="shared" si="137"/>
        <v>2</v>
      </c>
      <c r="Q2209">
        <f t="shared" si="138"/>
        <v>2</v>
      </c>
      <c r="R2209" t="b">
        <f t="shared" ca="1" si="139"/>
        <v>0</v>
      </c>
      <c r="T2209" t="b">
        <f t="shared" ca="1" si="140"/>
        <v>0</v>
      </c>
      <c r="X2209" t="str">
        <f>IF(ISBLANK(W2209),"",
IF(ISERROR(FIND(",",W2209)),
  IF(ISERROR(VLOOKUP(W2209,MapTable!$A:$A,1,0)),"맵없음",
  ""),
IF(ISERROR(FIND(",",W2209,FIND(",",W2209)+1)),
  IF(OR(ISERROR(VLOOKUP(LEFT(W2209,FIND(",",W2209)-1),MapTable!$A:$A,1,0)),ISERROR(VLOOKUP(TRIM(MID(W2209,FIND(",",W2209)+1,999)),MapTable!$A:$A,1,0))),"맵없음",
  ""),
IF(ISERROR(FIND(",",W2209,FIND(",",W2209,FIND(",",W2209)+1)+1)),
  IF(OR(ISERROR(VLOOKUP(LEFT(W2209,FIND(",",W2209)-1),MapTable!$A:$A,1,0)),ISERROR(VLOOKUP(TRIM(MID(W2209,FIND(",",W2209)+1,FIND(",",W2209,FIND(",",W2209)+1)-FIND(",",W2209)-1)),MapTable!$A:$A,1,0)),ISERROR(VLOOKUP(TRIM(MID(W2209,FIND(",",W2209,FIND(",",W2209)+1)+1,999)),MapTable!$A:$A,1,0))),"맵없음",
  ""),
IF(ISERROR(FIND(",",W2209,FIND(",",W2209,FIND(",",W2209,FIND(",",W2209)+1)+1)+1)),
  IF(OR(ISERROR(VLOOKUP(LEFT(W2209,FIND(",",W2209)-1),MapTable!$A:$A,1,0)),ISERROR(VLOOKUP(TRIM(MID(W2209,FIND(",",W2209)+1,FIND(",",W2209,FIND(",",W2209)+1)-FIND(",",W2209)-1)),MapTable!$A:$A,1,0)),ISERROR(VLOOKUP(TRIM(MID(W2209,FIND(",",W2209,FIND(",",W2209)+1)+1,FIND(",",W2209,FIND(",",W2209,FIND(",",W2209)+1)+1)-FIND(",",W2209,FIND(",",W2209)+1)-1)),MapTable!$A:$A,1,0)),ISERROR(VLOOKUP(TRIM(MID(W2209,FIND(",",W2209,FIND(",",W2209,FIND(",",W2209)+1)+1)+1,999)),MapTable!$A:$A,1,0))),"맵없음",
  ""),
)))))</f>
        <v/>
      </c>
      <c r="AC2209" t="str">
        <f>IF(ISBLANK(AB2209),"",IF(ISERROR(VLOOKUP(AB2209,[3]DropTable!$A:$A,1,0)),"드랍없음",""))</f>
        <v/>
      </c>
      <c r="AE2209" t="str">
        <f>IF(ISBLANK(AD2209),"",IF(ISERROR(VLOOKUP(AD2209,[3]DropTable!$A:$A,1,0)),"드랍없음",""))</f>
        <v/>
      </c>
      <c r="AG2209">
        <v>9.8000000000000007</v>
      </c>
      <c r="AH2209">
        <v>1</v>
      </c>
    </row>
    <row r="2210" spans="1:34" x14ac:dyDescent="0.3">
      <c r="A2210">
        <v>22</v>
      </c>
      <c r="B2210">
        <v>19</v>
      </c>
      <c r="C2210">
        <f>IF(OR($L2210=TRUE,$A2210=0,MOD($A2210,ChapterTable!$S$20)&lt;&gt;0),
MAX(0,INT(($B2210+ChapterTable!$Q$26+VLOOKUP(SUBSTITUTE(C$1,"성장단계","")&amp;"단계오프셋",ChapterTable!$S:$T,2,0))/ChapterTable!$Q$23)),
MAX(0,INT(($B2210+ChapterTable!$S$26+VLOOKUP(SUBSTITUTE(C$1,"성장단계","")&amp;"보스단계오프셋",ChapterTable!$S:$T,2,0))/ChapterTable!$S$23)))</f>
        <v>2</v>
      </c>
      <c r="D2210">
        <f>IF(OR($L2210=TRUE,$A2210=0,MOD($A2210,ChapterTable!$S$20)&lt;&gt;0),
MAX(0,INT(($B2210+ChapterTable!$Q$26+VLOOKUP(SUBSTITUTE(D$1,"성장단계","")&amp;"단계오프셋",ChapterTable!$S:$T,2,0))/ChapterTable!$Q$23)),
MAX(0,INT(($B2210+ChapterTable!$S$26+VLOOKUP(SUBSTITUTE(D$1,"성장단계","")&amp;"보스단계오프셋",ChapterTable!$S:$T,2,0))/ChapterTable!$S$23)))</f>
        <v>1</v>
      </c>
      <c r="E2210" s="1">
        <f ca="1">IF(AND($A2210=0,$B2210=1),
    VLOOKUP(1,ChapterTable!$1:$1048576,MATCH("최종"&amp;SUBSTITUTE(SUBSTITUTE(E$1,"standard",""),"|Float",""),ChapterTable!$1:$1,0),0)*ChapterTable!$Q$17,
  IF(AND($A2210=0,$B2210=0),
    E2211,
  IF($B2210=0,
    VLOOKUP($A2210,ChapterTable!$1:$1048576,MATCH("최종"&amp;SUBSTITUTE(SUBSTITUTE(E$1,"standard",""),"|Float",""),ChapterTable!$1:$1,0),0),
  IF($B2210=1,
    IF($L2210=FALSE,
      VLOOKUP($A2210,ChapterTable!$1:$1048576,MATCH("최종"&amp;SUBSTITUTE(SUBSTITUTE(E$1,"standard",""),"|Float",""),ChapterTable!$1:$1,0),0),
      VLOOKUP($A2210-ChapterTable!$Q$11,ChapterTable!$1:$1048576,MATCH("최종"&amp;SUBSTITUTE(SUBSTITUTE(E$1,"standard",""),"|Float",""),ChapterTable!$1:$1,0),0)*ChapterTable!$Q$14
    ),
  OFFSET(E2210,-$B2210+IF($L2210,1,0),0)*
    (VLOOKUP(SUBSTITUTE(SUBSTITUTE(E$1,"standard",""),"|Float","")&amp;"인게임누적곱배수",ChapterTable!$S:$T,2,0)^C2210
    +VLOOKUP(SUBSTITUTE(SUBSTITUTE(E$1,"standard",""),"|Float","")&amp;"인게임누적합배수",ChapterTable!$S:$T,2,0)*C2210)
  )
  )
  )
)</f>
        <v>864899.27549371717</v>
      </c>
      <c r="F2210" s="1">
        <f ca="1">IF(AND($A2210=0,$B2210=1),
    VLOOKUP(1,ChapterTable!$1:$1048576,MATCH("최종"&amp;SUBSTITUTE(SUBSTITUTE(F$1,"standard",""),"|Float",""),ChapterTable!$1:$1,0),0)*ChapterTable!$Q$17,
  IF(AND($A2210=0,$B2210=0),
    F2211,
  IF($B2210=0,
    VLOOKUP($A2210,ChapterTable!$1:$1048576,MATCH("최종"&amp;SUBSTITUTE(SUBSTITUTE(F$1,"standard",""),"|Float",""),ChapterTable!$1:$1,0),0),
  IF($B2210=1,
    IF($L2210=FALSE,
      VLOOKUP($A2210,ChapterTable!$1:$1048576,MATCH("최종"&amp;SUBSTITUTE(SUBSTITUTE(F$1,"standard",""),"|Float",""),ChapterTable!$1:$1,0),0),
      VLOOKUP($A2210-ChapterTable!$Q$11,ChapterTable!$1:$1048576,MATCH("최종"&amp;SUBSTITUTE(SUBSTITUTE(F$1,"standard",""),"|Float",""),ChapterTable!$1:$1,0),0)*ChapterTable!$Q$14
    ),
  OFFSET(F2210,-$B2210+IF($L2210,1,0),0)*
    (VLOOKUP(SUBSTITUTE(SUBSTITUTE(F$1,"standard",""),"|Float","")&amp;"인게임누적곱배수",ChapterTable!$S:$T,2,0)^D2210
    +VLOOKUP(SUBSTITUTE(SUBSTITUTE(F$1,"standard",""),"|Float","")&amp;"인게임누적합배수",ChapterTable!$S:$T,2,0)*D2210)
  )
  )
  )
)</f>
        <v>339176.18646812439</v>
      </c>
      <c r="G2210" t="s">
        <v>76</v>
      </c>
      <c r="J2210" t="str">
        <f>IF(ISBLANK(I2210),"",
IFERROR(VLOOKUP(I2210,[1]StringTable!$1:$1048576,MATCH([1]StringTable!$B$1,[1]StringTable!$1:$1,0),0),
IFERROR(VLOOKUP(I2210,[1]InApkStringTable!$1:$1048576,MATCH([1]InApkStringTable!$B$1,[1]InApkStringTable!$1:$1,0),0),
"스트링없음")))</f>
        <v/>
      </c>
      <c r="L2210" t="b">
        <v>1</v>
      </c>
      <c r="N2210" t="str">
        <f>IF(ISBLANK(M2210),"",IF(ISERROR(VLOOKUP(M2210,MapTable!$A:$A,1,0)),"맵없음",""))</f>
        <v/>
      </c>
      <c r="O2210">
        <f t="shared" si="137"/>
        <v>92</v>
      </c>
      <c r="Q2210">
        <f t="shared" si="138"/>
        <v>92</v>
      </c>
      <c r="R2210" t="b">
        <f t="shared" ca="1" si="139"/>
        <v>1</v>
      </c>
      <c r="T2210" t="b">
        <f t="shared" ca="1" si="140"/>
        <v>1</v>
      </c>
      <c r="X2210" t="str">
        <f>IF(ISBLANK(W2210),"",
IF(ISERROR(FIND(",",W2210)),
  IF(ISERROR(VLOOKUP(W2210,MapTable!$A:$A,1,0)),"맵없음",
  ""),
IF(ISERROR(FIND(",",W2210,FIND(",",W2210)+1)),
  IF(OR(ISERROR(VLOOKUP(LEFT(W2210,FIND(",",W2210)-1),MapTable!$A:$A,1,0)),ISERROR(VLOOKUP(TRIM(MID(W2210,FIND(",",W2210)+1,999)),MapTable!$A:$A,1,0))),"맵없음",
  ""),
IF(ISERROR(FIND(",",W2210,FIND(",",W2210,FIND(",",W2210)+1)+1)),
  IF(OR(ISERROR(VLOOKUP(LEFT(W2210,FIND(",",W2210)-1),MapTable!$A:$A,1,0)),ISERROR(VLOOKUP(TRIM(MID(W2210,FIND(",",W2210)+1,FIND(",",W2210,FIND(",",W2210)+1)-FIND(",",W2210)-1)),MapTable!$A:$A,1,0)),ISERROR(VLOOKUP(TRIM(MID(W2210,FIND(",",W2210,FIND(",",W2210)+1)+1,999)),MapTable!$A:$A,1,0))),"맵없음",
  ""),
IF(ISERROR(FIND(",",W2210,FIND(",",W2210,FIND(",",W2210,FIND(",",W2210)+1)+1)+1)),
  IF(OR(ISERROR(VLOOKUP(LEFT(W2210,FIND(",",W2210)-1),MapTable!$A:$A,1,0)),ISERROR(VLOOKUP(TRIM(MID(W2210,FIND(",",W2210)+1,FIND(",",W2210,FIND(",",W2210)+1)-FIND(",",W2210)-1)),MapTable!$A:$A,1,0)),ISERROR(VLOOKUP(TRIM(MID(W2210,FIND(",",W2210,FIND(",",W2210)+1)+1,FIND(",",W2210,FIND(",",W2210,FIND(",",W2210)+1)+1)-FIND(",",W2210,FIND(",",W2210)+1)-1)),MapTable!$A:$A,1,0)),ISERROR(VLOOKUP(TRIM(MID(W2210,FIND(",",W2210,FIND(",",W2210,FIND(",",W2210)+1)+1)+1,999)),MapTable!$A:$A,1,0))),"맵없음",
  ""),
)))))</f>
        <v/>
      </c>
      <c r="AC2210" t="str">
        <f>IF(ISBLANK(AB2210),"",IF(ISERROR(VLOOKUP(AB2210,[3]DropTable!$A:$A,1,0)),"드랍없음",""))</f>
        <v/>
      </c>
      <c r="AE2210" t="str">
        <f>IF(ISBLANK(AD2210),"",IF(ISERROR(VLOOKUP(AD2210,[3]DropTable!$A:$A,1,0)),"드랍없음",""))</f>
        <v/>
      </c>
      <c r="AG2210">
        <v>9.8000000000000007</v>
      </c>
      <c r="AH2210">
        <v>1</v>
      </c>
    </row>
    <row r="2211" spans="1:34" x14ac:dyDescent="0.3">
      <c r="A2211">
        <v>22</v>
      </c>
      <c r="B2211">
        <v>20</v>
      </c>
      <c r="C2211">
        <f>IF(OR($L2211=TRUE,$A2211=0,MOD($A2211,ChapterTable!$S$20)&lt;&gt;0),
MAX(0,INT(($B2211+ChapterTable!$Q$26+VLOOKUP(SUBSTITUTE(C$1,"성장단계","")&amp;"단계오프셋",ChapterTable!$S:$T,2,0))/ChapterTable!$Q$23)),
MAX(0,INT(($B2211+ChapterTable!$S$26+VLOOKUP(SUBSTITUTE(C$1,"성장단계","")&amp;"보스단계오프셋",ChapterTable!$S:$T,2,0))/ChapterTable!$S$23)))</f>
        <v>2</v>
      </c>
      <c r="D2211">
        <f>IF(OR($L2211=TRUE,$A2211=0,MOD($A2211,ChapterTable!$S$20)&lt;&gt;0),
MAX(0,INT(($B2211+ChapterTable!$Q$26+VLOOKUP(SUBSTITUTE(D$1,"성장단계","")&amp;"단계오프셋",ChapterTable!$S:$T,2,0))/ChapterTable!$Q$23)),
MAX(0,INT(($B2211+ChapterTable!$S$26+VLOOKUP(SUBSTITUTE(D$1,"성장단계","")&amp;"보스단계오프셋",ChapterTable!$S:$T,2,0))/ChapterTable!$S$23)))</f>
        <v>1</v>
      </c>
      <c r="E2211" s="1">
        <f ca="1">IF(AND($A2211=0,$B2211=1),
    VLOOKUP(1,ChapterTable!$1:$1048576,MATCH("최종"&amp;SUBSTITUTE(SUBSTITUTE(E$1,"standard",""),"|Float",""),ChapterTable!$1:$1,0),0)*ChapterTable!$Q$17,
  IF(AND($A2211=0,$B2211=0),
    E2212,
  IF($B2211=0,
    VLOOKUP($A2211,ChapterTable!$1:$1048576,MATCH("최종"&amp;SUBSTITUTE(SUBSTITUTE(E$1,"standard",""),"|Float",""),ChapterTable!$1:$1,0),0),
  IF($B2211=1,
    IF($L2211=FALSE,
      VLOOKUP($A2211,ChapterTable!$1:$1048576,MATCH("최종"&amp;SUBSTITUTE(SUBSTITUTE(E$1,"standard",""),"|Float",""),ChapterTable!$1:$1,0),0),
      VLOOKUP($A2211-ChapterTable!$Q$11,ChapterTable!$1:$1048576,MATCH("최종"&amp;SUBSTITUTE(SUBSTITUTE(E$1,"standard",""),"|Float",""),ChapterTable!$1:$1,0),0)*ChapterTable!$Q$14
    ),
  OFFSET(E2211,-$B2211+IF($L2211,1,0),0)*
    (VLOOKUP(SUBSTITUTE(SUBSTITUTE(E$1,"standard",""),"|Float","")&amp;"인게임누적곱배수",ChapterTable!$S:$T,2,0)^C2211
    +VLOOKUP(SUBSTITUTE(SUBSTITUTE(E$1,"standard",""),"|Float","")&amp;"인게임누적합배수",ChapterTable!$S:$T,2,0)*C2211)
  )
  )
  )
)</f>
        <v>864899.27549371717</v>
      </c>
      <c r="F2211" s="1">
        <f ca="1">IF(AND($A2211=0,$B2211=1),
    VLOOKUP(1,ChapterTable!$1:$1048576,MATCH("최종"&amp;SUBSTITUTE(SUBSTITUTE(F$1,"standard",""),"|Float",""),ChapterTable!$1:$1,0),0)*ChapterTable!$Q$17,
  IF(AND($A2211=0,$B2211=0),
    F2212,
  IF($B2211=0,
    VLOOKUP($A2211,ChapterTable!$1:$1048576,MATCH("최종"&amp;SUBSTITUTE(SUBSTITUTE(F$1,"standard",""),"|Float",""),ChapterTable!$1:$1,0),0),
  IF($B2211=1,
    IF($L2211=FALSE,
      VLOOKUP($A2211,ChapterTable!$1:$1048576,MATCH("최종"&amp;SUBSTITUTE(SUBSTITUTE(F$1,"standard",""),"|Float",""),ChapterTable!$1:$1,0),0),
      VLOOKUP($A2211-ChapterTable!$Q$11,ChapterTable!$1:$1048576,MATCH("최종"&amp;SUBSTITUTE(SUBSTITUTE(F$1,"standard",""),"|Float",""),ChapterTable!$1:$1,0),0)*ChapterTable!$Q$14
    ),
  OFFSET(F2211,-$B2211+IF($L2211,1,0),0)*
    (VLOOKUP(SUBSTITUTE(SUBSTITUTE(F$1,"standard",""),"|Float","")&amp;"인게임누적곱배수",ChapterTable!$S:$T,2,0)^D2211
    +VLOOKUP(SUBSTITUTE(SUBSTITUTE(F$1,"standard",""),"|Float","")&amp;"인게임누적합배수",ChapterTable!$S:$T,2,0)*D2211)
  )
  )
  )
)</f>
        <v>339176.18646812439</v>
      </c>
      <c r="G2211" t="s">
        <v>76</v>
      </c>
      <c r="J2211" t="str">
        <f>IF(ISBLANK(I2211),"",
IFERROR(VLOOKUP(I2211,[1]StringTable!$1:$1048576,MATCH([1]StringTable!$B$1,[1]StringTable!$1:$1,0),0),
IFERROR(VLOOKUP(I2211,[1]InApkStringTable!$1:$1048576,MATCH([1]InApkStringTable!$B$1,[1]InApkStringTable!$1:$1,0),0),
"스트링없음")))</f>
        <v/>
      </c>
      <c r="L2211" t="b">
        <v>1</v>
      </c>
      <c r="N2211" t="str">
        <f>IF(ISBLANK(M2211),"",IF(ISERROR(VLOOKUP(M2211,MapTable!$A:$A,1,0)),"맵없음",""))</f>
        <v/>
      </c>
      <c r="O2211">
        <f t="shared" si="137"/>
        <v>21</v>
      </c>
      <c r="Q2211">
        <f t="shared" si="138"/>
        <v>21</v>
      </c>
      <c r="R2211" t="b">
        <f t="shared" ca="1" si="139"/>
        <v>0</v>
      </c>
      <c r="T2211" t="b">
        <f t="shared" ca="1" si="140"/>
        <v>0</v>
      </c>
      <c r="X2211" t="str">
        <f>IF(ISBLANK(W2211),"",
IF(ISERROR(FIND(",",W2211)),
  IF(ISERROR(VLOOKUP(W2211,MapTable!$A:$A,1,0)),"맵없음",
  ""),
IF(ISERROR(FIND(",",W2211,FIND(",",W2211)+1)),
  IF(OR(ISERROR(VLOOKUP(LEFT(W2211,FIND(",",W2211)-1),MapTable!$A:$A,1,0)),ISERROR(VLOOKUP(TRIM(MID(W2211,FIND(",",W2211)+1,999)),MapTable!$A:$A,1,0))),"맵없음",
  ""),
IF(ISERROR(FIND(",",W2211,FIND(",",W2211,FIND(",",W2211)+1)+1)),
  IF(OR(ISERROR(VLOOKUP(LEFT(W2211,FIND(",",W2211)-1),MapTable!$A:$A,1,0)),ISERROR(VLOOKUP(TRIM(MID(W2211,FIND(",",W2211)+1,FIND(",",W2211,FIND(",",W2211)+1)-FIND(",",W2211)-1)),MapTable!$A:$A,1,0)),ISERROR(VLOOKUP(TRIM(MID(W2211,FIND(",",W2211,FIND(",",W2211)+1)+1,999)),MapTable!$A:$A,1,0))),"맵없음",
  ""),
IF(ISERROR(FIND(",",W2211,FIND(",",W2211,FIND(",",W2211,FIND(",",W2211)+1)+1)+1)),
  IF(OR(ISERROR(VLOOKUP(LEFT(W2211,FIND(",",W2211)-1),MapTable!$A:$A,1,0)),ISERROR(VLOOKUP(TRIM(MID(W2211,FIND(",",W2211)+1,FIND(",",W2211,FIND(",",W2211)+1)-FIND(",",W2211)-1)),MapTable!$A:$A,1,0)),ISERROR(VLOOKUP(TRIM(MID(W2211,FIND(",",W2211,FIND(",",W2211)+1)+1,FIND(",",W2211,FIND(",",W2211,FIND(",",W2211)+1)+1)-FIND(",",W2211,FIND(",",W2211)+1)-1)),MapTable!$A:$A,1,0)),ISERROR(VLOOKUP(TRIM(MID(W2211,FIND(",",W2211,FIND(",",W2211,FIND(",",W2211)+1)+1)+1,999)),MapTable!$A:$A,1,0))),"맵없음",
  ""),
)))))</f>
        <v/>
      </c>
      <c r="AC2211" t="str">
        <f>IF(ISBLANK(AB2211),"",IF(ISERROR(VLOOKUP(AB2211,[3]DropTable!$A:$A,1,0)),"드랍없음",""))</f>
        <v/>
      </c>
      <c r="AE2211" t="str">
        <f>IF(ISBLANK(AD2211),"",IF(ISERROR(VLOOKUP(AD2211,[3]DropTable!$A:$A,1,0)),"드랍없음",""))</f>
        <v/>
      </c>
      <c r="AG2211">
        <v>9.8000000000000007</v>
      </c>
      <c r="AH2211">
        <v>1</v>
      </c>
    </row>
    <row r="2212" spans="1:34" x14ac:dyDescent="0.3">
      <c r="A2212">
        <v>22</v>
      </c>
      <c r="B2212">
        <v>21</v>
      </c>
      <c r="C2212">
        <f>IF(OR($L2212=TRUE,$A2212=0,MOD($A2212,ChapterTable!$S$20)&lt;&gt;0),
MAX(0,INT(($B2212+ChapterTable!$Q$26+VLOOKUP(SUBSTITUTE(C$1,"성장단계","")&amp;"단계오프셋",ChapterTable!$S:$T,2,0))/ChapterTable!$Q$23)),
MAX(0,INT(($B2212+ChapterTable!$S$26+VLOOKUP(SUBSTITUTE(C$1,"성장단계","")&amp;"보스단계오프셋",ChapterTable!$S:$T,2,0))/ChapterTable!$S$23)))</f>
        <v>2</v>
      </c>
      <c r="D2212">
        <f>IF(OR($L2212=TRUE,$A2212=0,MOD($A2212,ChapterTable!$S$20)&lt;&gt;0),
MAX(0,INT(($B2212+ChapterTable!$Q$26+VLOOKUP(SUBSTITUTE(D$1,"성장단계","")&amp;"단계오프셋",ChapterTable!$S:$T,2,0))/ChapterTable!$Q$23)),
MAX(0,INT(($B2212+ChapterTable!$S$26+VLOOKUP(SUBSTITUTE(D$1,"성장단계","")&amp;"보스단계오프셋",ChapterTable!$S:$T,2,0))/ChapterTable!$S$23)))</f>
        <v>2</v>
      </c>
      <c r="E2212" s="1">
        <f ca="1">IF(AND($A2212=0,$B2212=1),
    VLOOKUP(1,ChapterTable!$1:$1048576,MATCH("최종"&amp;SUBSTITUTE(SUBSTITUTE(E$1,"standard",""),"|Float",""),ChapterTable!$1:$1,0),0)*ChapterTable!$Q$17,
  IF(AND($A2212=0,$B2212=0),
    E2213,
  IF($B2212=0,
    VLOOKUP($A2212,ChapterTable!$1:$1048576,MATCH("최종"&amp;SUBSTITUTE(SUBSTITUTE(E$1,"standard",""),"|Float",""),ChapterTable!$1:$1,0),0),
  IF($B2212=1,
    IF($L2212=FALSE,
      VLOOKUP($A2212,ChapterTable!$1:$1048576,MATCH("최종"&amp;SUBSTITUTE(SUBSTITUTE(E$1,"standard",""),"|Float",""),ChapterTable!$1:$1,0),0),
      VLOOKUP($A2212-ChapterTable!$Q$11,ChapterTable!$1:$1048576,MATCH("최종"&amp;SUBSTITUTE(SUBSTITUTE(E$1,"standard",""),"|Float",""),ChapterTable!$1:$1,0),0)*ChapterTable!$Q$14
    ),
  OFFSET(E2212,-$B2212+IF($L2212,1,0),0)*
    (VLOOKUP(SUBSTITUTE(SUBSTITUTE(E$1,"standard",""),"|Float","")&amp;"인게임누적곱배수",ChapterTable!$S:$T,2,0)^C2212
    +VLOOKUP(SUBSTITUTE(SUBSTITUTE(E$1,"standard",""),"|Float","")&amp;"인게임누적합배수",ChapterTable!$S:$T,2,0)*C2212)
  )
  )
  )
)</f>
        <v>864899.27549371717</v>
      </c>
      <c r="F2212" s="1">
        <f ca="1">IF(AND($A2212=0,$B2212=1),
    VLOOKUP(1,ChapterTable!$1:$1048576,MATCH("최종"&amp;SUBSTITUTE(SUBSTITUTE(F$1,"standard",""),"|Float",""),ChapterTable!$1:$1,0),0)*ChapterTable!$Q$17,
  IF(AND($A2212=0,$B2212=0),
    F2213,
  IF($B2212=0,
    VLOOKUP($A2212,ChapterTable!$1:$1048576,MATCH("최종"&amp;SUBSTITUTE(SUBSTITUTE(F$1,"standard",""),"|Float",""),ChapterTable!$1:$1,0),0),
  IF($B2212=1,
    IF($L2212=FALSE,
      VLOOKUP($A2212,ChapterTable!$1:$1048576,MATCH("최종"&amp;SUBSTITUTE(SUBSTITUTE(F$1,"standard",""),"|Float",""),ChapterTable!$1:$1,0),0),
      VLOOKUP($A2212-ChapterTable!$Q$11,ChapterTable!$1:$1048576,MATCH("최종"&amp;SUBSTITUTE(SUBSTITUTE(F$1,"standard",""),"|Float",""),ChapterTable!$1:$1,0),0)*ChapterTable!$Q$14
    ),
  OFFSET(F2212,-$B2212+IF($L2212,1,0),0)*
    (VLOOKUP(SUBSTITUTE(SUBSTITUTE(F$1,"standard",""),"|Float","")&amp;"인게임누적곱배수",ChapterTable!$S:$T,2,0)^D2212
    +VLOOKUP(SUBSTITUTE(SUBSTITUTE(F$1,"standard",""),"|Float","")&amp;"인게임누적합배수",ChapterTable!$S:$T,2,0)*D2212)
  )
  )
  )
)</f>
        <v>395705.55087947845</v>
      </c>
      <c r="G2212" t="s">
        <v>76</v>
      </c>
      <c r="J2212" t="str">
        <f>IF(ISBLANK(I2212),"",
IFERROR(VLOOKUP(I2212,[1]StringTable!$1:$1048576,MATCH([1]StringTable!$B$1,[1]StringTable!$1:$1,0),0),
IFERROR(VLOOKUP(I2212,[1]InApkStringTable!$1:$1048576,MATCH([1]InApkStringTable!$B$1,[1]InApkStringTable!$1:$1,0),0),
"스트링없음")))</f>
        <v/>
      </c>
      <c r="L2212" t="b">
        <v>1</v>
      </c>
      <c r="N2212" t="str">
        <f>IF(ISBLANK(M2212),"",IF(ISERROR(VLOOKUP(M2212,MapTable!$A:$A,1,0)),"맵없음",""))</f>
        <v/>
      </c>
      <c r="O2212">
        <f t="shared" si="137"/>
        <v>3</v>
      </c>
      <c r="Q2212">
        <f t="shared" si="138"/>
        <v>3</v>
      </c>
      <c r="R2212" t="b">
        <f t="shared" ca="1" si="139"/>
        <v>0</v>
      </c>
      <c r="T2212" t="b">
        <f t="shared" ca="1" si="140"/>
        <v>0</v>
      </c>
      <c r="X2212" t="str">
        <f>IF(ISBLANK(W2212),"",
IF(ISERROR(FIND(",",W2212)),
  IF(ISERROR(VLOOKUP(W2212,MapTable!$A:$A,1,0)),"맵없음",
  ""),
IF(ISERROR(FIND(",",W2212,FIND(",",W2212)+1)),
  IF(OR(ISERROR(VLOOKUP(LEFT(W2212,FIND(",",W2212)-1),MapTable!$A:$A,1,0)),ISERROR(VLOOKUP(TRIM(MID(W2212,FIND(",",W2212)+1,999)),MapTable!$A:$A,1,0))),"맵없음",
  ""),
IF(ISERROR(FIND(",",W2212,FIND(",",W2212,FIND(",",W2212)+1)+1)),
  IF(OR(ISERROR(VLOOKUP(LEFT(W2212,FIND(",",W2212)-1),MapTable!$A:$A,1,0)),ISERROR(VLOOKUP(TRIM(MID(W2212,FIND(",",W2212)+1,FIND(",",W2212,FIND(",",W2212)+1)-FIND(",",W2212)-1)),MapTable!$A:$A,1,0)),ISERROR(VLOOKUP(TRIM(MID(W2212,FIND(",",W2212,FIND(",",W2212)+1)+1,999)),MapTable!$A:$A,1,0))),"맵없음",
  ""),
IF(ISERROR(FIND(",",W2212,FIND(",",W2212,FIND(",",W2212,FIND(",",W2212)+1)+1)+1)),
  IF(OR(ISERROR(VLOOKUP(LEFT(W2212,FIND(",",W2212)-1),MapTable!$A:$A,1,0)),ISERROR(VLOOKUP(TRIM(MID(W2212,FIND(",",W2212)+1,FIND(",",W2212,FIND(",",W2212)+1)-FIND(",",W2212)-1)),MapTable!$A:$A,1,0)),ISERROR(VLOOKUP(TRIM(MID(W2212,FIND(",",W2212,FIND(",",W2212)+1)+1,FIND(",",W2212,FIND(",",W2212,FIND(",",W2212)+1)+1)-FIND(",",W2212,FIND(",",W2212)+1)-1)),MapTable!$A:$A,1,0)),ISERROR(VLOOKUP(TRIM(MID(W2212,FIND(",",W2212,FIND(",",W2212,FIND(",",W2212)+1)+1)+1,999)),MapTable!$A:$A,1,0))),"맵없음",
  ""),
)))))</f>
        <v/>
      </c>
      <c r="AC2212" t="str">
        <f>IF(ISBLANK(AB2212),"",IF(ISERROR(VLOOKUP(AB2212,[3]DropTable!$A:$A,1,0)),"드랍없음",""))</f>
        <v/>
      </c>
      <c r="AE2212" t="str">
        <f>IF(ISBLANK(AD2212),"",IF(ISERROR(VLOOKUP(AD2212,[3]DropTable!$A:$A,1,0)),"드랍없음",""))</f>
        <v/>
      </c>
      <c r="AG2212">
        <v>9.8000000000000007</v>
      </c>
      <c r="AH2212">
        <v>1</v>
      </c>
    </row>
    <row r="2213" spans="1:34" x14ac:dyDescent="0.3">
      <c r="A2213">
        <v>22</v>
      </c>
      <c r="B2213">
        <v>22</v>
      </c>
      <c r="C2213">
        <f>IF(OR($L2213=TRUE,$A2213=0,MOD($A2213,ChapterTable!$S$20)&lt;&gt;0),
MAX(0,INT(($B2213+ChapterTable!$Q$26+VLOOKUP(SUBSTITUTE(C$1,"성장단계","")&amp;"단계오프셋",ChapterTable!$S:$T,2,0))/ChapterTable!$Q$23)),
MAX(0,INT(($B2213+ChapterTable!$S$26+VLOOKUP(SUBSTITUTE(C$1,"성장단계","")&amp;"보스단계오프셋",ChapterTable!$S:$T,2,0))/ChapterTable!$S$23)))</f>
        <v>2</v>
      </c>
      <c r="D2213">
        <f>IF(OR($L2213=TRUE,$A2213=0,MOD($A2213,ChapterTable!$S$20)&lt;&gt;0),
MAX(0,INT(($B2213+ChapterTable!$Q$26+VLOOKUP(SUBSTITUTE(D$1,"성장단계","")&amp;"단계오프셋",ChapterTable!$S:$T,2,0))/ChapterTable!$Q$23)),
MAX(0,INT(($B2213+ChapterTable!$S$26+VLOOKUP(SUBSTITUTE(D$1,"성장단계","")&amp;"보스단계오프셋",ChapterTable!$S:$T,2,0))/ChapterTable!$S$23)))</f>
        <v>2</v>
      </c>
      <c r="E2213" s="1">
        <f ca="1">IF(AND($A2213=0,$B2213=1),
    VLOOKUP(1,ChapterTable!$1:$1048576,MATCH("최종"&amp;SUBSTITUTE(SUBSTITUTE(E$1,"standard",""),"|Float",""),ChapterTable!$1:$1,0),0)*ChapterTable!$Q$17,
  IF(AND($A2213=0,$B2213=0),
    E2214,
  IF($B2213=0,
    VLOOKUP($A2213,ChapterTable!$1:$1048576,MATCH("최종"&amp;SUBSTITUTE(SUBSTITUTE(E$1,"standard",""),"|Float",""),ChapterTable!$1:$1,0),0),
  IF($B2213=1,
    IF($L2213=FALSE,
      VLOOKUP($A2213,ChapterTable!$1:$1048576,MATCH("최종"&amp;SUBSTITUTE(SUBSTITUTE(E$1,"standard",""),"|Float",""),ChapterTable!$1:$1,0),0),
      VLOOKUP($A2213-ChapterTable!$Q$11,ChapterTable!$1:$1048576,MATCH("최종"&amp;SUBSTITUTE(SUBSTITUTE(E$1,"standard",""),"|Float",""),ChapterTable!$1:$1,0),0)*ChapterTable!$Q$14
    ),
  OFFSET(E2213,-$B2213+IF($L2213,1,0),0)*
    (VLOOKUP(SUBSTITUTE(SUBSTITUTE(E$1,"standard",""),"|Float","")&amp;"인게임누적곱배수",ChapterTable!$S:$T,2,0)^C2213
    +VLOOKUP(SUBSTITUTE(SUBSTITUTE(E$1,"standard",""),"|Float","")&amp;"인게임누적합배수",ChapterTable!$S:$T,2,0)*C2213)
  )
  )
  )
)</f>
        <v>864899.27549371717</v>
      </c>
      <c r="F2213" s="1">
        <f ca="1">IF(AND($A2213=0,$B2213=1),
    VLOOKUP(1,ChapterTable!$1:$1048576,MATCH("최종"&amp;SUBSTITUTE(SUBSTITUTE(F$1,"standard",""),"|Float",""),ChapterTable!$1:$1,0),0)*ChapterTable!$Q$17,
  IF(AND($A2213=0,$B2213=0),
    F2214,
  IF($B2213=0,
    VLOOKUP($A2213,ChapterTable!$1:$1048576,MATCH("최종"&amp;SUBSTITUTE(SUBSTITUTE(F$1,"standard",""),"|Float",""),ChapterTable!$1:$1,0),0),
  IF($B2213=1,
    IF($L2213=FALSE,
      VLOOKUP($A2213,ChapterTable!$1:$1048576,MATCH("최종"&amp;SUBSTITUTE(SUBSTITUTE(F$1,"standard",""),"|Float",""),ChapterTable!$1:$1,0),0),
      VLOOKUP($A2213-ChapterTable!$Q$11,ChapterTable!$1:$1048576,MATCH("최종"&amp;SUBSTITUTE(SUBSTITUTE(F$1,"standard",""),"|Float",""),ChapterTable!$1:$1,0),0)*ChapterTable!$Q$14
    ),
  OFFSET(F2213,-$B2213+IF($L2213,1,0),0)*
    (VLOOKUP(SUBSTITUTE(SUBSTITUTE(F$1,"standard",""),"|Float","")&amp;"인게임누적곱배수",ChapterTable!$S:$T,2,0)^D2213
    +VLOOKUP(SUBSTITUTE(SUBSTITUTE(F$1,"standard",""),"|Float","")&amp;"인게임누적합배수",ChapterTable!$S:$T,2,0)*D2213)
  )
  )
  )
)</f>
        <v>395705.55087947845</v>
      </c>
      <c r="G2213" t="s">
        <v>76</v>
      </c>
      <c r="J2213" t="str">
        <f>IF(ISBLANK(I2213),"",
IFERROR(VLOOKUP(I2213,[1]StringTable!$1:$1048576,MATCH([1]StringTable!$B$1,[1]StringTable!$1:$1,0),0),
IFERROR(VLOOKUP(I2213,[1]InApkStringTable!$1:$1048576,MATCH([1]InApkStringTable!$B$1,[1]InApkStringTable!$1:$1,0),0),
"스트링없음")))</f>
        <v/>
      </c>
      <c r="L2213" t="b">
        <v>1</v>
      </c>
      <c r="N2213" t="str">
        <f>IF(ISBLANK(M2213),"",IF(ISERROR(VLOOKUP(M2213,MapTable!$A:$A,1,0)),"맵없음",""))</f>
        <v/>
      </c>
      <c r="O2213">
        <f t="shared" si="137"/>
        <v>3</v>
      </c>
      <c r="Q2213">
        <f t="shared" si="138"/>
        <v>3</v>
      </c>
      <c r="R2213" t="b">
        <f t="shared" ca="1" si="139"/>
        <v>0</v>
      </c>
      <c r="T2213" t="b">
        <f t="shared" ca="1" si="140"/>
        <v>0</v>
      </c>
      <c r="X2213" t="str">
        <f>IF(ISBLANK(W2213),"",
IF(ISERROR(FIND(",",W2213)),
  IF(ISERROR(VLOOKUP(W2213,MapTable!$A:$A,1,0)),"맵없음",
  ""),
IF(ISERROR(FIND(",",W2213,FIND(",",W2213)+1)),
  IF(OR(ISERROR(VLOOKUP(LEFT(W2213,FIND(",",W2213)-1),MapTable!$A:$A,1,0)),ISERROR(VLOOKUP(TRIM(MID(W2213,FIND(",",W2213)+1,999)),MapTable!$A:$A,1,0))),"맵없음",
  ""),
IF(ISERROR(FIND(",",W2213,FIND(",",W2213,FIND(",",W2213)+1)+1)),
  IF(OR(ISERROR(VLOOKUP(LEFT(W2213,FIND(",",W2213)-1),MapTable!$A:$A,1,0)),ISERROR(VLOOKUP(TRIM(MID(W2213,FIND(",",W2213)+1,FIND(",",W2213,FIND(",",W2213)+1)-FIND(",",W2213)-1)),MapTable!$A:$A,1,0)),ISERROR(VLOOKUP(TRIM(MID(W2213,FIND(",",W2213,FIND(",",W2213)+1)+1,999)),MapTable!$A:$A,1,0))),"맵없음",
  ""),
IF(ISERROR(FIND(",",W2213,FIND(",",W2213,FIND(",",W2213,FIND(",",W2213)+1)+1)+1)),
  IF(OR(ISERROR(VLOOKUP(LEFT(W2213,FIND(",",W2213)-1),MapTable!$A:$A,1,0)),ISERROR(VLOOKUP(TRIM(MID(W2213,FIND(",",W2213)+1,FIND(",",W2213,FIND(",",W2213)+1)-FIND(",",W2213)-1)),MapTable!$A:$A,1,0)),ISERROR(VLOOKUP(TRIM(MID(W2213,FIND(",",W2213,FIND(",",W2213)+1)+1,FIND(",",W2213,FIND(",",W2213,FIND(",",W2213)+1)+1)-FIND(",",W2213,FIND(",",W2213)+1)-1)),MapTable!$A:$A,1,0)),ISERROR(VLOOKUP(TRIM(MID(W2213,FIND(",",W2213,FIND(",",W2213,FIND(",",W2213)+1)+1)+1,999)),MapTable!$A:$A,1,0))),"맵없음",
  ""),
)))))</f>
        <v/>
      </c>
      <c r="AC2213" t="str">
        <f>IF(ISBLANK(AB2213),"",IF(ISERROR(VLOOKUP(AB2213,[3]DropTable!$A:$A,1,0)),"드랍없음",""))</f>
        <v/>
      </c>
      <c r="AE2213" t="str">
        <f>IF(ISBLANK(AD2213),"",IF(ISERROR(VLOOKUP(AD2213,[3]DropTable!$A:$A,1,0)),"드랍없음",""))</f>
        <v/>
      </c>
      <c r="AG2213">
        <v>9.8000000000000007</v>
      </c>
      <c r="AH2213">
        <v>1</v>
      </c>
    </row>
    <row r="2214" spans="1:34" x14ac:dyDescent="0.3">
      <c r="A2214">
        <v>22</v>
      </c>
      <c r="B2214">
        <v>23</v>
      </c>
      <c r="C2214">
        <f>IF(OR($L2214=TRUE,$A2214=0,MOD($A2214,ChapterTable!$S$20)&lt;&gt;0),
MAX(0,INT(($B2214+ChapterTable!$Q$26+VLOOKUP(SUBSTITUTE(C$1,"성장단계","")&amp;"단계오프셋",ChapterTable!$S:$T,2,0))/ChapterTable!$Q$23)),
MAX(0,INT(($B2214+ChapterTable!$S$26+VLOOKUP(SUBSTITUTE(C$1,"성장단계","")&amp;"보스단계오프셋",ChapterTable!$S:$T,2,0))/ChapterTable!$S$23)))</f>
        <v>2</v>
      </c>
      <c r="D2214">
        <f>IF(OR($L2214=TRUE,$A2214=0,MOD($A2214,ChapterTable!$S$20)&lt;&gt;0),
MAX(0,INT(($B2214+ChapterTable!$Q$26+VLOOKUP(SUBSTITUTE(D$1,"성장단계","")&amp;"단계오프셋",ChapterTable!$S:$T,2,0))/ChapterTable!$Q$23)),
MAX(0,INT(($B2214+ChapterTable!$S$26+VLOOKUP(SUBSTITUTE(D$1,"성장단계","")&amp;"보스단계오프셋",ChapterTable!$S:$T,2,0))/ChapterTable!$S$23)))</f>
        <v>2</v>
      </c>
      <c r="E2214" s="1">
        <f ca="1">IF(AND($A2214=0,$B2214=1),
    VLOOKUP(1,ChapterTable!$1:$1048576,MATCH("최종"&amp;SUBSTITUTE(SUBSTITUTE(E$1,"standard",""),"|Float",""),ChapterTable!$1:$1,0),0)*ChapterTable!$Q$17,
  IF(AND($A2214=0,$B2214=0),
    E2215,
  IF($B2214=0,
    VLOOKUP($A2214,ChapterTable!$1:$1048576,MATCH("최종"&amp;SUBSTITUTE(SUBSTITUTE(E$1,"standard",""),"|Float",""),ChapterTable!$1:$1,0),0),
  IF($B2214=1,
    IF($L2214=FALSE,
      VLOOKUP($A2214,ChapterTable!$1:$1048576,MATCH("최종"&amp;SUBSTITUTE(SUBSTITUTE(E$1,"standard",""),"|Float",""),ChapterTable!$1:$1,0),0),
      VLOOKUP($A2214-ChapterTable!$Q$11,ChapterTable!$1:$1048576,MATCH("최종"&amp;SUBSTITUTE(SUBSTITUTE(E$1,"standard",""),"|Float",""),ChapterTable!$1:$1,0),0)*ChapterTable!$Q$14
    ),
  OFFSET(E2214,-$B2214+IF($L2214,1,0),0)*
    (VLOOKUP(SUBSTITUTE(SUBSTITUTE(E$1,"standard",""),"|Float","")&amp;"인게임누적곱배수",ChapterTable!$S:$T,2,0)^C2214
    +VLOOKUP(SUBSTITUTE(SUBSTITUTE(E$1,"standard",""),"|Float","")&amp;"인게임누적합배수",ChapterTable!$S:$T,2,0)*C2214)
  )
  )
  )
)</f>
        <v>864899.27549371717</v>
      </c>
      <c r="F2214" s="1">
        <f ca="1">IF(AND($A2214=0,$B2214=1),
    VLOOKUP(1,ChapterTable!$1:$1048576,MATCH("최종"&amp;SUBSTITUTE(SUBSTITUTE(F$1,"standard",""),"|Float",""),ChapterTable!$1:$1,0),0)*ChapterTable!$Q$17,
  IF(AND($A2214=0,$B2214=0),
    F2215,
  IF($B2214=0,
    VLOOKUP($A2214,ChapterTable!$1:$1048576,MATCH("최종"&amp;SUBSTITUTE(SUBSTITUTE(F$1,"standard",""),"|Float",""),ChapterTable!$1:$1,0),0),
  IF($B2214=1,
    IF($L2214=FALSE,
      VLOOKUP($A2214,ChapterTable!$1:$1048576,MATCH("최종"&amp;SUBSTITUTE(SUBSTITUTE(F$1,"standard",""),"|Float",""),ChapterTable!$1:$1,0),0),
      VLOOKUP($A2214-ChapterTable!$Q$11,ChapterTable!$1:$1048576,MATCH("최종"&amp;SUBSTITUTE(SUBSTITUTE(F$1,"standard",""),"|Float",""),ChapterTable!$1:$1,0),0)*ChapterTable!$Q$14
    ),
  OFFSET(F2214,-$B2214+IF($L2214,1,0),0)*
    (VLOOKUP(SUBSTITUTE(SUBSTITUTE(F$1,"standard",""),"|Float","")&amp;"인게임누적곱배수",ChapterTable!$S:$T,2,0)^D2214
    +VLOOKUP(SUBSTITUTE(SUBSTITUTE(F$1,"standard",""),"|Float","")&amp;"인게임누적합배수",ChapterTable!$S:$T,2,0)*D2214)
  )
  )
  )
)</f>
        <v>395705.55087947845</v>
      </c>
      <c r="G2214" t="s">
        <v>76</v>
      </c>
      <c r="J2214" t="str">
        <f>IF(ISBLANK(I2214),"",
IFERROR(VLOOKUP(I2214,[1]StringTable!$1:$1048576,MATCH([1]StringTable!$B$1,[1]StringTable!$1:$1,0),0),
IFERROR(VLOOKUP(I2214,[1]InApkStringTable!$1:$1048576,MATCH([1]InApkStringTable!$B$1,[1]InApkStringTable!$1:$1,0),0),
"스트링없음")))</f>
        <v/>
      </c>
      <c r="L2214" t="b">
        <v>1</v>
      </c>
      <c r="N2214" t="str">
        <f>IF(ISBLANK(M2214),"",IF(ISERROR(VLOOKUP(M2214,MapTable!$A:$A,1,0)),"맵없음",""))</f>
        <v/>
      </c>
      <c r="O2214">
        <f t="shared" si="137"/>
        <v>3</v>
      </c>
      <c r="Q2214">
        <f t="shared" si="138"/>
        <v>3</v>
      </c>
      <c r="R2214" t="b">
        <f t="shared" ca="1" si="139"/>
        <v>0</v>
      </c>
      <c r="T2214" t="b">
        <f t="shared" ca="1" si="140"/>
        <v>0</v>
      </c>
      <c r="X2214" t="str">
        <f>IF(ISBLANK(W2214),"",
IF(ISERROR(FIND(",",W2214)),
  IF(ISERROR(VLOOKUP(W2214,MapTable!$A:$A,1,0)),"맵없음",
  ""),
IF(ISERROR(FIND(",",W2214,FIND(",",W2214)+1)),
  IF(OR(ISERROR(VLOOKUP(LEFT(W2214,FIND(",",W2214)-1),MapTable!$A:$A,1,0)),ISERROR(VLOOKUP(TRIM(MID(W2214,FIND(",",W2214)+1,999)),MapTable!$A:$A,1,0))),"맵없음",
  ""),
IF(ISERROR(FIND(",",W2214,FIND(",",W2214,FIND(",",W2214)+1)+1)),
  IF(OR(ISERROR(VLOOKUP(LEFT(W2214,FIND(",",W2214)-1),MapTable!$A:$A,1,0)),ISERROR(VLOOKUP(TRIM(MID(W2214,FIND(",",W2214)+1,FIND(",",W2214,FIND(",",W2214)+1)-FIND(",",W2214)-1)),MapTable!$A:$A,1,0)),ISERROR(VLOOKUP(TRIM(MID(W2214,FIND(",",W2214,FIND(",",W2214)+1)+1,999)),MapTable!$A:$A,1,0))),"맵없음",
  ""),
IF(ISERROR(FIND(",",W2214,FIND(",",W2214,FIND(",",W2214,FIND(",",W2214)+1)+1)+1)),
  IF(OR(ISERROR(VLOOKUP(LEFT(W2214,FIND(",",W2214)-1),MapTable!$A:$A,1,0)),ISERROR(VLOOKUP(TRIM(MID(W2214,FIND(",",W2214)+1,FIND(",",W2214,FIND(",",W2214)+1)-FIND(",",W2214)-1)),MapTable!$A:$A,1,0)),ISERROR(VLOOKUP(TRIM(MID(W2214,FIND(",",W2214,FIND(",",W2214)+1)+1,FIND(",",W2214,FIND(",",W2214,FIND(",",W2214)+1)+1)-FIND(",",W2214,FIND(",",W2214)+1)-1)),MapTable!$A:$A,1,0)),ISERROR(VLOOKUP(TRIM(MID(W2214,FIND(",",W2214,FIND(",",W2214,FIND(",",W2214)+1)+1)+1,999)),MapTable!$A:$A,1,0))),"맵없음",
  ""),
)))))</f>
        <v/>
      </c>
      <c r="AC2214" t="str">
        <f>IF(ISBLANK(AB2214),"",IF(ISERROR(VLOOKUP(AB2214,[3]DropTable!$A:$A,1,0)),"드랍없음",""))</f>
        <v/>
      </c>
      <c r="AE2214" t="str">
        <f>IF(ISBLANK(AD2214),"",IF(ISERROR(VLOOKUP(AD2214,[3]DropTable!$A:$A,1,0)),"드랍없음",""))</f>
        <v/>
      </c>
      <c r="AG2214">
        <v>9.8000000000000007</v>
      </c>
      <c r="AH2214">
        <v>1</v>
      </c>
    </row>
    <row r="2215" spans="1:34" x14ac:dyDescent="0.3">
      <c r="A2215">
        <v>22</v>
      </c>
      <c r="B2215">
        <v>24</v>
      </c>
      <c r="C2215">
        <f>IF(OR($L2215=TRUE,$A2215=0,MOD($A2215,ChapterTable!$S$20)&lt;&gt;0),
MAX(0,INT(($B2215+ChapterTable!$Q$26+VLOOKUP(SUBSTITUTE(C$1,"성장단계","")&amp;"단계오프셋",ChapterTable!$S:$T,2,0))/ChapterTable!$Q$23)),
MAX(0,INT(($B2215+ChapterTable!$S$26+VLOOKUP(SUBSTITUTE(C$1,"성장단계","")&amp;"보스단계오프셋",ChapterTable!$S:$T,2,0))/ChapterTable!$S$23)))</f>
        <v>2</v>
      </c>
      <c r="D2215">
        <f>IF(OR($L2215=TRUE,$A2215=0,MOD($A2215,ChapterTable!$S$20)&lt;&gt;0),
MAX(0,INT(($B2215+ChapterTable!$Q$26+VLOOKUP(SUBSTITUTE(D$1,"성장단계","")&amp;"단계오프셋",ChapterTable!$S:$T,2,0))/ChapterTable!$Q$23)),
MAX(0,INT(($B2215+ChapterTable!$S$26+VLOOKUP(SUBSTITUTE(D$1,"성장단계","")&amp;"보스단계오프셋",ChapterTable!$S:$T,2,0))/ChapterTable!$S$23)))</f>
        <v>2</v>
      </c>
      <c r="E2215" s="1">
        <f ca="1">IF(AND($A2215=0,$B2215=1),
    VLOOKUP(1,ChapterTable!$1:$1048576,MATCH("최종"&amp;SUBSTITUTE(SUBSTITUTE(E$1,"standard",""),"|Float",""),ChapterTable!$1:$1,0),0)*ChapterTable!$Q$17,
  IF(AND($A2215=0,$B2215=0),
    E2216,
  IF($B2215=0,
    VLOOKUP($A2215,ChapterTable!$1:$1048576,MATCH("최종"&amp;SUBSTITUTE(SUBSTITUTE(E$1,"standard",""),"|Float",""),ChapterTable!$1:$1,0),0),
  IF($B2215=1,
    IF($L2215=FALSE,
      VLOOKUP($A2215,ChapterTable!$1:$1048576,MATCH("최종"&amp;SUBSTITUTE(SUBSTITUTE(E$1,"standard",""),"|Float",""),ChapterTable!$1:$1,0),0),
      VLOOKUP($A2215-ChapterTable!$Q$11,ChapterTable!$1:$1048576,MATCH("최종"&amp;SUBSTITUTE(SUBSTITUTE(E$1,"standard",""),"|Float",""),ChapterTable!$1:$1,0),0)*ChapterTable!$Q$14
    ),
  OFFSET(E2215,-$B2215+IF($L2215,1,0),0)*
    (VLOOKUP(SUBSTITUTE(SUBSTITUTE(E$1,"standard",""),"|Float","")&amp;"인게임누적곱배수",ChapterTable!$S:$T,2,0)^C2215
    +VLOOKUP(SUBSTITUTE(SUBSTITUTE(E$1,"standard",""),"|Float","")&amp;"인게임누적합배수",ChapterTable!$S:$T,2,0)*C2215)
  )
  )
  )
)</f>
        <v>864899.27549371717</v>
      </c>
      <c r="F2215" s="1">
        <f ca="1">IF(AND($A2215=0,$B2215=1),
    VLOOKUP(1,ChapterTable!$1:$1048576,MATCH("최종"&amp;SUBSTITUTE(SUBSTITUTE(F$1,"standard",""),"|Float",""),ChapterTable!$1:$1,0),0)*ChapterTable!$Q$17,
  IF(AND($A2215=0,$B2215=0),
    F2216,
  IF($B2215=0,
    VLOOKUP($A2215,ChapterTable!$1:$1048576,MATCH("최종"&amp;SUBSTITUTE(SUBSTITUTE(F$1,"standard",""),"|Float",""),ChapterTable!$1:$1,0),0),
  IF($B2215=1,
    IF($L2215=FALSE,
      VLOOKUP($A2215,ChapterTable!$1:$1048576,MATCH("최종"&amp;SUBSTITUTE(SUBSTITUTE(F$1,"standard",""),"|Float",""),ChapterTable!$1:$1,0),0),
      VLOOKUP($A2215-ChapterTable!$Q$11,ChapterTable!$1:$1048576,MATCH("최종"&amp;SUBSTITUTE(SUBSTITUTE(F$1,"standard",""),"|Float",""),ChapterTable!$1:$1,0),0)*ChapterTable!$Q$14
    ),
  OFFSET(F2215,-$B2215+IF($L2215,1,0),0)*
    (VLOOKUP(SUBSTITUTE(SUBSTITUTE(F$1,"standard",""),"|Float","")&amp;"인게임누적곱배수",ChapterTable!$S:$T,2,0)^D2215
    +VLOOKUP(SUBSTITUTE(SUBSTITUTE(F$1,"standard",""),"|Float","")&amp;"인게임누적합배수",ChapterTable!$S:$T,2,0)*D2215)
  )
  )
  )
)</f>
        <v>395705.55087947845</v>
      </c>
      <c r="G2215" t="s">
        <v>76</v>
      </c>
      <c r="J2215" t="str">
        <f>IF(ISBLANK(I2215),"",
IFERROR(VLOOKUP(I2215,[1]StringTable!$1:$1048576,MATCH([1]StringTable!$B$1,[1]StringTable!$1:$1,0),0),
IFERROR(VLOOKUP(I2215,[1]InApkStringTable!$1:$1048576,MATCH([1]InApkStringTable!$B$1,[1]InApkStringTable!$1:$1,0),0),
"스트링없음")))</f>
        <v/>
      </c>
      <c r="L2215" t="b">
        <v>1</v>
      </c>
      <c r="N2215" t="str">
        <f>IF(ISBLANK(M2215),"",IF(ISERROR(VLOOKUP(M2215,MapTable!$A:$A,1,0)),"맵없음",""))</f>
        <v/>
      </c>
      <c r="O2215">
        <f t="shared" si="137"/>
        <v>3</v>
      </c>
      <c r="Q2215">
        <f t="shared" si="138"/>
        <v>3</v>
      </c>
      <c r="R2215" t="b">
        <f t="shared" ca="1" si="139"/>
        <v>0</v>
      </c>
      <c r="T2215" t="b">
        <f t="shared" ca="1" si="140"/>
        <v>0</v>
      </c>
      <c r="X2215" t="str">
        <f>IF(ISBLANK(W2215),"",
IF(ISERROR(FIND(",",W2215)),
  IF(ISERROR(VLOOKUP(W2215,MapTable!$A:$A,1,0)),"맵없음",
  ""),
IF(ISERROR(FIND(",",W2215,FIND(",",W2215)+1)),
  IF(OR(ISERROR(VLOOKUP(LEFT(W2215,FIND(",",W2215)-1),MapTable!$A:$A,1,0)),ISERROR(VLOOKUP(TRIM(MID(W2215,FIND(",",W2215)+1,999)),MapTable!$A:$A,1,0))),"맵없음",
  ""),
IF(ISERROR(FIND(",",W2215,FIND(",",W2215,FIND(",",W2215)+1)+1)),
  IF(OR(ISERROR(VLOOKUP(LEFT(W2215,FIND(",",W2215)-1),MapTable!$A:$A,1,0)),ISERROR(VLOOKUP(TRIM(MID(W2215,FIND(",",W2215)+1,FIND(",",W2215,FIND(",",W2215)+1)-FIND(",",W2215)-1)),MapTable!$A:$A,1,0)),ISERROR(VLOOKUP(TRIM(MID(W2215,FIND(",",W2215,FIND(",",W2215)+1)+1,999)),MapTable!$A:$A,1,0))),"맵없음",
  ""),
IF(ISERROR(FIND(",",W2215,FIND(",",W2215,FIND(",",W2215,FIND(",",W2215)+1)+1)+1)),
  IF(OR(ISERROR(VLOOKUP(LEFT(W2215,FIND(",",W2215)-1),MapTable!$A:$A,1,0)),ISERROR(VLOOKUP(TRIM(MID(W2215,FIND(",",W2215)+1,FIND(",",W2215,FIND(",",W2215)+1)-FIND(",",W2215)-1)),MapTable!$A:$A,1,0)),ISERROR(VLOOKUP(TRIM(MID(W2215,FIND(",",W2215,FIND(",",W2215)+1)+1,FIND(",",W2215,FIND(",",W2215,FIND(",",W2215)+1)+1)-FIND(",",W2215,FIND(",",W2215)+1)-1)),MapTable!$A:$A,1,0)),ISERROR(VLOOKUP(TRIM(MID(W2215,FIND(",",W2215,FIND(",",W2215,FIND(",",W2215)+1)+1)+1,999)),MapTable!$A:$A,1,0))),"맵없음",
  ""),
)))))</f>
        <v/>
      </c>
      <c r="AC2215" t="str">
        <f>IF(ISBLANK(AB2215),"",IF(ISERROR(VLOOKUP(AB2215,[3]DropTable!$A:$A,1,0)),"드랍없음",""))</f>
        <v/>
      </c>
      <c r="AE2215" t="str">
        <f>IF(ISBLANK(AD2215),"",IF(ISERROR(VLOOKUP(AD2215,[3]DropTable!$A:$A,1,0)),"드랍없음",""))</f>
        <v/>
      </c>
      <c r="AG2215">
        <v>9.8000000000000007</v>
      </c>
      <c r="AH2215">
        <v>1</v>
      </c>
    </row>
    <row r="2216" spans="1:34" x14ac:dyDescent="0.3">
      <c r="A2216">
        <v>22</v>
      </c>
      <c r="B2216">
        <v>25</v>
      </c>
      <c r="C2216">
        <f>IF(OR($L2216=TRUE,$A2216=0,MOD($A2216,ChapterTable!$S$20)&lt;&gt;0),
MAX(0,INT(($B2216+ChapterTable!$Q$26+VLOOKUP(SUBSTITUTE(C$1,"성장단계","")&amp;"단계오프셋",ChapterTable!$S:$T,2,0))/ChapterTable!$Q$23)),
MAX(0,INT(($B2216+ChapterTable!$S$26+VLOOKUP(SUBSTITUTE(C$1,"성장단계","")&amp;"보스단계오프셋",ChapterTable!$S:$T,2,0))/ChapterTable!$S$23)))</f>
        <v>2</v>
      </c>
      <c r="D2216">
        <f>IF(OR($L2216=TRUE,$A2216=0,MOD($A2216,ChapterTable!$S$20)&lt;&gt;0),
MAX(0,INT(($B2216+ChapterTable!$Q$26+VLOOKUP(SUBSTITUTE(D$1,"성장단계","")&amp;"단계오프셋",ChapterTable!$S:$T,2,0))/ChapterTable!$Q$23)),
MAX(0,INT(($B2216+ChapterTable!$S$26+VLOOKUP(SUBSTITUTE(D$1,"성장단계","")&amp;"보스단계오프셋",ChapterTable!$S:$T,2,0))/ChapterTable!$S$23)))</f>
        <v>2</v>
      </c>
      <c r="E2216" s="1">
        <f ca="1">IF(AND($A2216=0,$B2216=1),
    VLOOKUP(1,ChapterTable!$1:$1048576,MATCH("최종"&amp;SUBSTITUTE(SUBSTITUTE(E$1,"standard",""),"|Float",""),ChapterTable!$1:$1,0),0)*ChapterTable!$Q$17,
  IF(AND($A2216=0,$B2216=0),
    E2217,
  IF($B2216=0,
    VLOOKUP($A2216,ChapterTable!$1:$1048576,MATCH("최종"&amp;SUBSTITUTE(SUBSTITUTE(E$1,"standard",""),"|Float",""),ChapterTable!$1:$1,0),0),
  IF($B2216=1,
    IF($L2216=FALSE,
      VLOOKUP($A2216,ChapterTable!$1:$1048576,MATCH("최종"&amp;SUBSTITUTE(SUBSTITUTE(E$1,"standard",""),"|Float",""),ChapterTable!$1:$1,0),0),
      VLOOKUP($A2216-ChapterTable!$Q$11,ChapterTable!$1:$1048576,MATCH("최종"&amp;SUBSTITUTE(SUBSTITUTE(E$1,"standard",""),"|Float",""),ChapterTable!$1:$1,0),0)*ChapterTable!$Q$14
    ),
  OFFSET(E2216,-$B2216+IF($L2216,1,0),0)*
    (VLOOKUP(SUBSTITUTE(SUBSTITUTE(E$1,"standard",""),"|Float","")&amp;"인게임누적곱배수",ChapterTable!$S:$T,2,0)^C2216
    +VLOOKUP(SUBSTITUTE(SUBSTITUTE(E$1,"standard",""),"|Float","")&amp;"인게임누적합배수",ChapterTable!$S:$T,2,0)*C2216)
  )
  )
  )
)</f>
        <v>864899.27549371717</v>
      </c>
      <c r="F2216" s="1">
        <f ca="1">IF(AND($A2216=0,$B2216=1),
    VLOOKUP(1,ChapterTable!$1:$1048576,MATCH("최종"&amp;SUBSTITUTE(SUBSTITUTE(F$1,"standard",""),"|Float",""),ChapterTable!$1:$1,0),0)*ChapterTable!$Q$17,
  IF(AND($A2216=0,$B2216=0),
    F2217,
  IF($B2216=0,
    VLOOKUP($A2216,ChapterTable!$1:$1048576,MATCH("최종"&amp;SUBSTITUTE(SUBSTITUTE(F$1,"standard",""),"|Float",""),ChapterTable!$1:$1,0),0),
  IF($B2216=1,
    IF($L2216=FALSE,
      VLOOKUP($A2216,ChapterTable!$1:$1048576,MATCH("최종"&amp;SUBSTITUTE(SUBSTITUTE(F$1,"standard",""),"|Float",""),ChapterTable!$1:$1,0),0),
      VLOOKUP($A2216-ChapterTable!$Q$11,ChapterTable!$1:$1048576,MATCH("최종"&amp;SUBSTITUTE(SUBSTITUTE(F$1,"standard",""),"|Float",""),ChapterTable!$1:$1,0),0)*ChapterTable!$Q$14
    ),
  OFFSET(F2216,-$B2216+IF($L2216,1,0),0)*
    (VLOOKUP(SUBSTITUTE(SUBSTITUTE(F$1,"standard",""),"|Float","")&amp;"인게임누적곱배수",ChapterTable!$S:$T,2,0)^D2216
    +VLOOKUP(SUBSTITUTE(SUBSTITUTE(F$1,"standard",""),"|Float","")&amp;"인게임누적합배수",ChapterTable!$S:$T,2,0)*D2216)
  )
  )
  )
)</f>
        <v>395705.55087947845</v>
      </c>
      <c r="G2216" t="s">
        <v>76</v>
      </c>
      <c r="J2216" t="str">
        <f>IF(ISBLANK(I2216),"",
IFERROR(VLOOKUP(I2216,[1]StringTable!$1:$1048576,MATCH([1]StringTable!$B$1,[1]StringTable!$1:$1,0),0),
IFERROR(VLOOKUP(I2216,[1]InApkStringTable!$1:$1048576,MATCH([1]InApkStringTable!$B$1,[1]InApkStringTable!$1:$1,0),0),
"스트링없음")))</f>
        <v/>
      </c>
      <c r="L2216" t="b">
        <v>1</v>
      </c>
      <c r="N2216" t="str">
        <f>IF(ISBLANK(M2216),"",IF(ISERROR(VLOOKUP(M2216,MapTable!$A:$A,1,0)),"맵없음",""))</f>
        <v/>
      </c>
      <c r="O2216">
        <f t="shared" si="137"/>
        <v>11</v>
      </c>
      <c r="Q2216">
        <f t="shared" si="138"/>
        <v>11</v>
      </c>
      <c r="R2216" t="b">
        <f t="shared" ca="1" si="139"/>
        <v>0</v>
      </c>
      <c r="T2216" t="b">
        <f t="shared" ca="1" si="140"/>
        <v>0</v>
      </c>
      <c r="X2216" t="str">
        <f>IF(ISBLANK(W2216),"",
IF(ISERROR(FIND(",",W2216)),
  IF(ISERROR(VLOOKUP(W2216,MapTable!$A:$A,1,0)),"맵없음",
  ""),
IF(ISERROR(FIND(",",W2216,FIND(",",W2216)+1)),
  IF(OR(ISERROR(VLOOKUP(LEFT(W2216,FIND(",",W2216)-1),MapTable!$A:$A,1,0)),ISERROR(VLOOKUP(TRIM(MID(W2216,FIND(",",W2216)+1,999)),MapTable!$A:$A,1,0))),"맵없음",
  ""),
IF(ISERROR(FIND(",",W2216,FIND(",",W2216,FIND(",",W2216)+1)+1)),
  IF(OR(ISERROR(VLOOKUP(LEFT(W2216,FIND(",",W2216)-1),MapTable!$A:$A,1,0)),ISERROR(VLOOKUP(TRIM(MID(W2216,FIND(",",W2216)+1,FIND(",",W2216,FIND(",",W2216)+1)-FIND(",",W2216)-1)),MapTable!$A:$A,1,0)),ISERROR(VLOOKUP(TRIM(MID(W2216,FIND(",",W2216,FIND(",",W2216)+1)+1,999)),MapTable!$A:$A,1,0))),"맵없음",
  ""),
IF(ISERROR(FIND(",",W2216,FIND(",",W2216,FIND(",",W2216,FIND(",",W2216)+1)+1)+1)),
  IF(OR(ISERROR(VLOOKUP(LEFT(W2216,FIND(",",W2216)-1),MapTable!$A:$A,1,0)),ISERROR(VLOOKUP(TRIM(MID(W2216,FIND(",",W2216)+1,FIND(",",W2216,FIND(",",W2216)+1)-FIND(",",W2216)-1)),MapTable!$A:$A,1,0)),ISERROR(VLOOKUP(TRIM(MID(W2216,FIND(",",W2216,FIND(",",W2216)+1)+1,FIND(",",W2216,FIND(",",W2216,FIND(",",W2216)+1)+1)-FIND(",",W2216,FIND(",",W2216)+1)-1)),MapTable!$A:$A,1,0)),ISERROR(VLOOKUP(TRIM(MID(W2216,FIND(",",W2216,FIND(",",W2216,FIND(",",W2216)+1)+1)+1,999)),MapTable!$A:$A,1,0))),"맵없음",
  ""),
)))))</f>
        <v/>
      </c>
      <c r="AC2216" t="str">
        <f>IF(ISBLANK(AB2216),"",IF(ISERROR(VLOOKUP(AB2216,[3]DropTable!$A:$A,1,0)),"드랍없음",""))</f>
        <v/>
      </c>
      <c r="AE2216" t="str">
        <f>IF(ISBLANK(AD2216),"",IF(ISERROR(VLOOKUP(AD2216,[3]DropTable!$A:$A,1,0)),"드랍없음",""))</f>
        <v/>
      </c>
      <c r="AG2216">
        <v>9.8000000000000007</v>
      </c>
      <c r="AH2216">
        <v>1</v>
      </c>
    </row>
    <row r="2217" spans="1:34" x14ac:dyDescent="0.3">
      <c r="A2217">
        <v>22</v>
      </c>
      <c r="B2217">
        <v>26</v>
      </c>
      <c r="C2217">
        <f>IF(OR($L2217=TRUE,$A2217=0,MOD($A2217,ChapterTable!$S$20)&lt;&gt;0),
MAX(0,INT(($B2217+ChapterTable!$Q$26+VLOOKUP(SUBSTITUTE(C$1,"성장단계","")&amp;"단계오프셋",ChapterTable!$S:$T,2,0))/ChapterTable!$Q$23)),
MAX(0,INT(($B2217+ChapterTable!$S$26+VLOOKUP(SUBSTITUTE(C$1,"성장단계","")&amp;"보스단계오프셋",ChapterTable!$S:$T,2,0))/ChapterTable!$S$23)))</f>
        <v>3</v>
      </c>
      <c r="D2217">
        <f>IF(OR($L2217=TRUE,$A2217=0,MOD($A2217,ChapterTable!$S$20)&lt;&gt;0),
MAX(0,INT(($B2217+ChapterTable!$Q$26+VLOOKUP(SUBSTITUTE(D$1,"성장단계","")&amp;"단계오프셋",ChapterTable!$S:$T,2,0))/ChapterTable!$Q$23)),
MAX(0,INT(($B2217+ChapterTable!$S$26+VLOOKUP(SUBSTITUTE(D$1,"성장단계","")&amp;"보스단계오프셋",ChapterTable!$S:$T,2,0))/ChapterTable!$S$23)))</f>
        <v>2</v>
      </c>
      <c r="E2217" s="1">
        <f ca="1">IF(AND($A2217=0,$B2217=1),
    VLOOKUP(1,ChapterTable!$1:$1048576,MATCH("최종"&amp;SUBSTITUTE(SUBSTITUTE(E$1,"standard",""),"|Float",""),ChapterTable!$1:$1,0),0)*ChapterTable!$Q$17,
  IF(AND($A2217=0,$B2217=0),
    E2218,
  IF($B2217=0,
    VLOOKUP($A2217,ChapterTable!$1:$1048576,MATCH("최종"&amp;SUBSTITUTE(SUBSTITUTE(E$1,"standard",""),"|Float",""),ChapterTable!$1:$1,0),0),
  IF($B2217=1,
    IF($L2217=FALSE,
      VLOOKUP($A2217,ChapterTable!$1:$1048576,MATCH("최종"&amp;SUBSTITUTE(SUBSTITUTE(E$1,"standard",""),"|Float",""),ChapterTable!$1:$1,0),0),
      VLOOKUP($A2217-ChapterTable!$Q$11,ChapterTable!$1:$1048576,MATCH("최종"&amp;SUBSTITUTE(SUBSTITUTE(E$1,"standard",""),"|Float",""),ChapterTable!$1:$1,0),0)*ChapterTable!$Q$14
    ),
  OFFSET(E2217,-$B2217+IF($L2217,1,0),0)*
    (VLOOKUP(SUBSTITUTE(SUBSTITUTE(E$1,"standard",""),"|Float","")&amp;"인게임누적곱배수",ChapterTable!$S:$T,2,0)^C2217
    +VLOOKUP(SUBSTITUTE(SUBSTITUTE(E$1,"standard",""),"|Float","")&amp;"인게임누적합배수",ChapterTable!$S:$T,2,0)*C2217)
  )
  )
  )
)</f>
        <v>1042966.7733894824</v>
      </c>
      <c r="F2217" s="1">
        <f ca="1">IF(AND($A2217=0,$B2217=1),
    VLOOKUP(1,ChapterTable!$1:$1048576,MATCH("최종"&amp;SUBSTITUTE(SUBSTITUTE(F$1,"standard",""),"|Float",""),ChapterTable!$1:$1,0),0)*ChapterTable!$Q$17,
  IF(AND($A2217=0,$B2217=0),
    F2218,
  IF($B2217=0,
    VLOOKUP($A2217,ChapterTable!$1:$1048576,MATCH("최종"&amp;SUBSTITUTE(SUBSTITUTE(F$1,"standard",""),"|Float",""),ChapterTable!$1:$1,0),0),
  IF($B2217=1,
    IF($L2217=FALSE,
      VLOOKUP($A2217,ChapterTable!$1:$1048576,MATCH("최종"&amp;SUBSTITUTE(SUBSTITUTE(F$1,"standard",""),"|Float",""),ChapterTable!$1:$1,0),0),
      VLOOKUP($A2217-ChapterTable!$Q$11,ChapterTable!$1:$1048576,MATCH("최종"&amp;SUBSTITUTE(SUBSTITUTE(F$1,"standard",""),"|Float",""),ChapterTable!$1:$1,0),0)*ChapterTable!$Q$14
    ),
  OFFSET(F2217,-$B2217+IF($L2217,1,0),0)*
    (VLOOKUP(SUBSTITUTE(SUBSTITUTE(F$1,"standard",""),"|Float","")&amp;"인게임누적곱배수",ChapterTable!$S:$T,2,0)^D2217
    +VLOOKUP(SUBSTITUTE(SUBSTITUTE(F$1,"standard",""),"|Float","")&amp;"인게임누적합배수",ChapterTable!$S:$T,2,0)*D2217)
  )
  )
  )
)</f>
        <v>395705.55087947845</v>
      </c>
      <c r="G2217" t="s">
        <v>76</v>
      </c>
      <c r="J2217" t="str">
        <f>IF(ISBLANK(I2217),"",
IFERROR(VLOOKUP(I2217,[1]StringTable!$1:$1048576,MATCH([1]StringTable!$B$1,[1]StringTable!$1:$1,0),0),
IFERROR(VLOOKUP(I2217,[1]InApkStringTable!$1:$1048576,MATCH([1]InApkStringTable!$B$1,[1]InApkStringTable!$1:$1,0),0),
"스트링없음")))</f>
        <v/>
      </c>
      <c r="L2217" t="b">
        <v>1</v>
      </c>
      <c r="N2217" t="str">
        <f>IF(ISBLANK(M2217),"",IF(ISERROR(VLOOKUP(M2217,MapTable!$A:$A,1,0)),"맵없음",""))</f>
        <v/>
      </c>
      <c r="O2217">
        <f t="shared" si="137"/>
        <v>3</v>
      </c>
      <c r="Q2217">
        <f t="shared" si="138"/>
        <v>3</v>
      </c>
      <c r="R2217" t="b">
        <f t="shared" ca="1" si="139"/>
        <v>0</v>
      </c>
      <c r="T2217" t="b">
        <f t="shared" ca="1" si="140"/>
        <v>0</v>
      </c>
      <c r="X2217" t="str">
        <f>IF(ISBLANK(W2217),"",
IF(ISERROR(FIND(",",W2217)),
  IF(ISERROR(VLOOKUP(W2217,MapTable!$A:$A,1,0)),"맵없음",
  ""),
IF(ISERROR(FIND(",",W2217,FIND(",",W2217)+1)),
  IF(OR(ISERROR(VLOOKUP(LEFT(W2217,FIND(",",W2217)-1),MapTable!$A:$A,1,0)),ISERROR(VLOOKUP(TRIM(MID(W2217,FIND(",",W2217)+1,999)),MapTable!$A:$A,1,0))),"맵없음",
  ""),
IF(ISERROR(FIND(",",W2217,FIND(",",W2217,FIND(",",W2217)+1)+1)),
  IF(OR(ISERROR(VLOOKUP(LEFT(W2217,FIND(",",W2217)-1),MapTable!$A:$A,1,0)),ISERROR(VLOOKUP(TRIM(MID(W2217,FIND(",",W2217)+1,FIND(",",W2217,FIND(",",W2217)+1)-FIND(",",W2217)-1)),MapTable!$A:$A,1,0)),ISERROR(VLOOKUP(TRIM(MID(W2217,FIND(",",W2217,FIND(",",W2217)+1)+1,999)),MapTable!$A:$A,1,0))),"맵없음",
  ""),
IF(ISERROR(FIND(",",W2217,FIND(",",W2217,FIND(",",W2217,FIND(",",W2217)+1)+1)+1)),
  IF(OR(ISERROR(VLOOKUP(LEFT(W2217,FIND(",",W2217)-1),MapTable!$A:$A,1,0)),ISERROR(VLOOKUP(TRIM(MID(W2217,FIND(",",W2217)+1,FIND(",",W2217,FIND(",",W2217)+1)-FIND(",",W2217)-1)),MapTable!$A:$A,1,0)),ISERROR(VLOOKUP(TRIM(MID(W2217,FIND(",",W2217,FIND(",",W2217)+1)+1,FIND(",",W2217,FIND(",",W2217,FIND(",",W2217)+1)+1)-FIND(",",W2217,FIND(",",W2217)+1)-1)),MapTable!$A:$A,1,0)),ISERROR(VLOOKUP(TRIM(MID(W2217,FIND(",",W2217,FIND(",",W2217,FIND(",",W2217)+1)+1)+1,999)),MapTable!$A:$A,1,0))),"맵없음",
  ""),
)))))</f>
        <v/>
      </c>
      <c r="AC2217" t="str">
        <f>IF(ISBLANK(AB2217),"",IF(ISERROR(VLOOKUP(AB2217,[3]DropTable!$A:$A,1,0)),"드랍없음",""))</f>
        <v/>
      </c>
      <c r="AE2217" t="str">
        <f>IF(ISBLANK(AD2217),"",IF(ISERROR(VLOOKUP(AD2217,[3]DropTable!$A:$A,1,0)),"드랍없음",""))</f>
        <v/>
      </c>
      <c r="AG2217">
        <v>9.8000000000000007</v>
      </c>
      <c r="AH2217">
        <v>1</v>
      </c>
    </row>
    <row r="2218" spans="1:34" x14ac:dyDescent="0.3">
      <c r="A2218">
        <v>22</v>
      </c>
      <c r="B2218">
        <v>27</v>
      </c>
      <c r="C2218">
        <f>IF(OR($L2218=TRUE,$A2218=0,MOD($A2218,ChapterTable!$S$20)&lt;&gt;0),
MAX(0,INT(($B2218+ChapterTable!$Q$26+VLOOKUP(SUBSTITUTE(C$1,"성장단계","")&amp;"단계오프셋",ChapterTable!$S:$T,2,0))/ChapterTable!$Q$23)),
MAX(0,INT(($B2218+ChapterTable!$S$26+VLOOKUP(SUBSTITUTE(C$1,"성장단계","")&amp;"보스단계오프셋",ChapterTable!$S:$T,2,0))/ChapterTable!$S$23)))</f>
        <v>3</v>
      </c>
      <c r="D2218">
        <f>IF(OR($L2218=TRUE,$A2218=0,MOD($A2218,ChapterTable!$S$20)&lt;&gt;0),
MAX(0,INT(($B2218+ChapterTable!$Q$26+VLOOKUP(SUBSTITUTE(D$1,"성장단계","")&amp;"단계오프셋",ChapterTable!$S:$T,2,0))/ChapterTable!$Q$23)),
MAX(0,INT(($B2218+ChapterTable!$S$26+VLOOKUP(SUBSTITUTE(D$1,"성장단계","")&amp;"보스단계오프셋",ChapterTable!$S:$T,2,0))/ChapterTable!$S$23)))</f>
        <v>2</v>
      </c>
      <c r="E2218" s="1">
        <f ca="1">IF(AND($A2218=0,$B2218=1),
    VLOOKUP(1,ChapterTable!$1:$1048576,MATCH("최종"&amp;SUBSTITUTE(SUBSTITUTE(E$1,"standard",""),"|Float",""),ChapterTable!$1:$1,0),0)*ChapterTable!$Q$17,
  IF(AND($A2218=0,$B2218=0),
    E2219,
  IF($B2218=0,
    VLOOKUP($A2218,ChapterTable!$1:$1048576,MATCH("최종"&amp;SUBSTITUTE(SUBSTITUTE(E$1,"standard",""),"|Float",""),ChapterTable!$1:$1,0),0),
  IF($B2218=1,
    IF($L2218=FALSE,
      VLOOKUP($A2218,ChapterTable!$1:$1048576,MATCH("최종"&amp;SUBSTITUTE(SUBSTITUTE(E$1,"standard",""),"|Float",""),ChapterTable!$1:$1,0),0),
      VLOOKUP($A2218-ChapterTable!$Q$11,ChapterTable!$1:$1048576,MATCH("최종"&amp;SUBSTITUTE(SUBSTITUTE(E$1,"standard",""),"|Float",""),ChapterTable!$1:$1,0),0)*ChapterTable!$Q$14
    ),
  OFFSET(E2218,-$B2218+IF($L2218,1,0),0)*
    (VLOOKUP(SUBSTITUTE(SUBSTITUTE(E$1,"standard",""),"|Float","")&amp;"인게임누적곱배수",ChapterTable!$S:$T,2,0)^C2218
    +VLOOKUP(SUBSTITUTE(SUBSTITUTE(E$1,"standard",""),"|Float","")&amp;"인게임누적합배수",ChapterTable!$S:$T,2,0)*C2218)
  )
  )
  )
)</f>
        <v>1042966.7733894824</v>
      </c>
      <c r="F2218" s="1">
        <f ca="1">IF(AND($A2218=0,$B2218=1),
    VLOOKUP(1,ChapterTable!$1:$1048576,MATCH("최종"&amp;SUBSTITUTE(SUBSTITUTE(F$1,"standard",""),"|Float",""),ChapterTable!$1:$1,0),0)*ChapterTable!$Q$17,
  IF(AND($A2218=0,$B2218=0),
    F2219,
  IF($B2218=0,
    VLOOKUP($A2218,ChapterTable!$1:$1048576,MATCH("최종"&amp;SUBSTITUTE(SUBSTITUTE(F$1,"standard",""),"|Float",""),ChapterTable!$1:$1,0),0),
  IF($B2218=1,
    IF($L2218=FALSE,
      VLOOKUP($A2218,ChapterTable!$1:$1048576,MATCH("최종"&amp;SUBSTITUTE(SUBSTITUTE(F$1,"standard",""),"|Float",""),ChapterTable!$1:$1,0),0),
      VLOOKUP($A2218-ChapterTable!$Q$11,ChapterTable!$1:$1048576,MATCH("최종"&amp;SUBSTITUTE(SUBSTITUTE(F$1,"standard",""),"|Float",""),ChapterTable!$1:$1,0),0)*ChapterTable!$Q$14
    ),
  OFFSET(F2218,-$B2218+IF($L2218,1,0),0)*
    (VLOOKUP(SUBSTITUTE(SUBSTITUTE(F$1,"standard",""),"|Float","")&amp;"인게임누적곱배수",ChapterTable!$S:$T,2,0)^D2218
    +VLOOKUP(SUBSTITUTE(SUBSTITUTE(F$1,"standard",""),"|Float","")&amp;"인게임누적합배수",ChapterTable!$S:$T,2,0)*D2218)
  )
  )
  )
)</f>
        <v>395705.55087947845</v>
      </c>
      <c r="G2218" t="s">
        <v>76</v>
      </c>
      <c r="J2218" t="str">
        <f>IF(ISBLANK(I2218),"",
IFERROR(VLOOKUP(I2218,[1]StringTable!$1:$1048576,MATCH([1]StringTable!$B$1,[1]StringTable!$1:$1,0),0),
IFERROR(VLOOKUP(I2218,[1]InApkStringTable!$1:$1048576,MATCH([1]InApkStringTable!$B$1,[1]InApkStringTable!$1:$1,0),0),
"스트링없음")))</f>
        <v/>
      </c>
      <c r="L2218" t="b">
        <v>1</v>
      </c>
      <c r="N2218" t="str">
        <f>IF(ISBLANK(M2218),"",IF(ISERROR(VLOOKUP(M2218,MapTable!$A:$A,1,0)),"맵없음",""))</f>
        <v/>
      </c>
      <c r="O2218">
        <f t="shared" si="137"/>
        <v>3</v>
      </c>
      <c r="Q2218">
        <f t="shared" si="138"/>
        <v>3</v>
      </c>
      <c r="R2218" t="b">
        <f t="shared" ca="1" si="139"/>
        <v>0</v>
      </c>
      <c r="T2218" t="b">
        <f t="shared" ca="1" si="140"/>
        <v>0</v>
      </c>
      <c r="X2218" t="str">
        <f>IF(ISBLANK(W2218),"",
IF(ISERROR(FIND(",",W2218)),
  IF(ISERROR(VLOOKUP(W2218,MapTable!$A:$A,1,0)),"맵없음",
  ""),
IF(ISERROR(FIND(",",W2218,FIND(",",W2218)+1)),
  IF(OR(ISERROR(VLOOKUP(LEFT(W2218,FIND(",",W2218)-1),MapTable!$A:$A,1,0)),ISERROR(VLOOKUP(TRIM(MID(W2218,FIND(",",W2218)+1,999)),MapTable!$A:$A,1,0))),"맵없음",
  ""),
IF(ISERROR(FIND(",",W2218,FIND(",",W2218,FIND(",",W2218)+1)+1)),
  IF(OR(ISERROR(VLOOKUP(LEFT(W2218,FIND(",",W2218)-1),MapTable!$A:$A,1,0)),ISERROR(VLOOKUP(TRIM(MID(W2218,FIND(",",W2218)+1,FIND(",",W2218,FIND(",",W2218)+1)-FIND(",",W2218)-1)),MapTable!$A:$A,1,0)),ISERROR(VLOOKUP(TRIM(MID(W2218,FIND(",",W2218,FIND(",",W2218)+1)+1,999)),MapTable!$A:$A,1,0))),"맵없음",
  ""),
IF(ISERROR(FIND(",",W2218,FIND(",",W2218,FIND(",",W2218,FIND(",",W2218)+1)+1)+1)),
  IF(OR(ISERROR(VLOOKUP(LEFT(W2218,FIND(",",W2218)-1),MapTable!$A:$A,1,0)),ISERROR(VLOOKUP(TRIM(MID(W2218,FIND(",",W2218)+1,FIND(",",W2218,FIND(",",W2218)+1)-FIND(",",W2218)-1)),MapTable!$A:$A,1,0)),ISERROR(VLOOKUP(TRIM(MID(W2218,FIND(",",W2218,FIND(",",W2218)+1)+1,FIND(",",W2218,FIND(",",W2218,FIND(",",W2218)+1)+1)-FIND(",",W2218,FIND(",",W2218)+1)-1)),MapTable!$A:$A,1,0)),ISERROR(VLOOKUP(TRIM(MID(W2218,FIND(",",W2218,FIND(",",W2218,FIND(",",W2218)+1)+1)+1,999)),MapTable!$A:$A,1,0))),"맵없음",
  ""),
)))))</f>
        <v/>
      </c>
      <c r="AC2218" t="str">
        <f>IF(ISBLANK(AB2218),"",IF(ISERROR(VLOOKUP(AB2218,[3]DropTable!$A:$A,1,0)),"드랍없음",""))</f>
        <v/>
      </c>
      <c r="AE2218" t="str">
        <f>IF(ISBLANK(AD2218),"",IF(ISERROR(VLOOKUP(AD2218,[3]DropTable!$A:$A,1,0)),"드랍없음",""))</f>
        <v/>
      </c>
      <c r="AG2218">
        <v>9.8000000000000007</v>
      </c>
      <c r="AH2218">
        <v>1</v>
      </c>
    </row>
    <row r="2219" spans="1:34" x14ac:dyDescent="0.3">
      <c r="A2219">
        <v>22</v>
      </c>
      <c r="B2219">
        <v>28</v>
      </c>
      <c r="C2219">
        <f>IF(OR($L2219=TRUE,$A2219=0,MOD($A2219,ChapterTable!$S$20)&lt;&gt;0),
MAX(0,INT(($B2219+ChapterTable!$Q$26+VLOOKUP(SUBSTITUTE(C$1,"성장단계","")&amp;"단계오프셋",ChapterTable!$S:$T,2,0))/ChapterTable!$Q$23)),
MAX(0,INT(($B2219+ChapterTable!$S$26+VLOOKUP(SUBSTITUTE(C$1,"성장단계","")&amp;"보스단계오프셋",ChapterTable!$S:$T,2,0))/ChapterTable!$S$23)))</f>
        <v>3</v>
      </c>
      <c r="D2219">
        <f>IF(OR($L2219=TRUE,$A2219=0,MOD($A2219,ChapterTable!$S$20)&lt;&gt;0),
MAX(0,INT(($B2219+ChapterTable!$Q$26+VLOOKUP(SUBSTITUTE(D$1,"성장단계","")&amp;"단계오프셋",ChapterTable!$S:$T,2,0))/ChapterTable!$Q$23)),
MAX(0,INT(($B2219+ChapterTable!$S$26+VLOOKUP(SUBSTITUTE(D$1,"성장단계","")&amp;"보스단계오프셋",ChapterTable!$S:$T,2,0))/ChapterTable!$S$23)))</f>
        <v>2</v>
      </c>
      <c r="E2219" s="1">
        <f ca="1">IF(AND($A2219=0,$B2219=1),
    VLOOKUP(1,ChapterTable!$1:$1048576,MATCH("최종"&amp;SUBSTITUTE(SUBSTITUTE(E$1,"standard",""),"|Float",""),ChapterTable!$1:$1,0),0)*ChapterTable!$Q$17,
  IF(AND($A2219=0,$B2219=0),
    E2220,
  IF($B2219=0,
    VLOOKUP($A2219,ChapterTable!$1:$1048576,MATCH("최종"&amp;SUBSTITUTE(SUBSTITUTE(E$1,"standard",""),"|Float",""),ChapterTable!$1:$1,0),0),
  IF($B2219=1,
    IF($L2219=FALSE,
      VLOOKUP($A2219,ChapterTable!$1:$1048576,MATCH("최종"&amp;SUBSTITUTE(SUBSTITUTE(E$1,"standard",""),"|Float",""),ChapterTable!$1:$1,0),0),
      VLOOKUP($A2219-ChapterTable!$Q$11,ChapterTable!$1:$1048576,MATCH("최종"&amp;SUBSTITUTE(SUBSTITUTE(E$1,"standard",""),"|Float",""),ChapterTable!$1:$1,0),0)*ChapterTable!$Q$14
    ),
  OFFSET(E2219,-$B2219+IF($L2219,1,0),0)*
    (VLOOKUP(SUBSTITUTE(SUBSTITUTE(E$1,"standard",""),"|Float","")&amp;"인게임누적곱배수",ChapterTable!$S:$T,2,0)^C2219
    +VLOOKUP(SUBSTITUTE(SUBSTITUTE(E$1,"standard",""),"|Float","")&amp;"인게임누적합배수",ChapterTable!$S:$T,2,0)*C2219)
  )
  )
  )
)</f>
        <v>1042966.7733894824</v>
      </c>
      <c r="F2219" s="1">
        <f ca="1">IF(AND($A2219=0,$B2219=1),
    VLOOKUP(1,ChapterTable!$1:$1048576,MATCH("최종"&amp;SUBSTITUTE(SUBSTITUTE(F$1,"standard",""),"|Float",""),ChapterTable!$1:$1,0),0)*ChapterTable!$Q$17,
  IF(AND($A2219=0,$B2219=0),
    F2220,
  IF($B2219=0,
    VLOOKUP($A2219,ChapterTable!$1:$1048576,MATCH("최종"&amp;SUBSTITUTE(SUBSTITUTE(F$1,"standard",""),"|Float",""),ChapterTable!$1:$1,0),0),
  IF($B2219=1,
    IF($L2219=FALSE,
      VLOOKUP($A2219,ChapterTable!$1:$1048576,MATCH("최종"&amp;SUBSTITUTE(SUBSTITUTE(F$1,"standard",""),"|Float",""),ChapterTable!$1:$1,0),0),
      VLOOKUP($A2219-ChapterTable!$Q$11,ChapterTable!$1:$1048576,MATCH("최종"&amp;SUBSTITUTE(SUBSTITUTE(F$1,"standard",""),"|Float",""),ChapterTable!$1:$1,0),0)*ChapterTable!$Q$14
    ),
  OFFSET(F2219,-$B2219+IF($L2219,1,0),0)*
    (VLOOKUP(SUBSTITUTE(SUBSTITUTE(F$1,"standard",""),"|Float","")&amp;"인게임누적곱배수",ChapterTable!$S:$T,2,0)^D2219
    +VLOOKUP(SUBSTITUTE(SUBSTITUTE(F$1,"standard",""),"|Float","")&amp;"인게임누적합배수",ChapterTable!$S:$T,2,0)*D2219)
  )
  )
  )
)</f>
        <v>395705.55087947845</v>
      </c>
      <c r="G2219" t="s">
        <v>76</v>
      </c>
      <c r="J2219" t="str">
        <f>IF(ISBLANK(I2219),"",
IFERROR(VLOOKUP(I2219,[1]StringTable!$1:$1048576,MATCH([1]StringTable!$B$1,[1]StringTable!$1:$1,0),0),
IFERROR(VLOOKUP(I2219,[1]InApkStringTable!$1:$1048576,MATCH([1]InApkStringTable!$B$1,[1]InApkStringTable!$1:$1,0),0),
"스트링없음")))</f>
        <v/>
      </c>
      <c r="L2219" t="b">
        <v>1</v>
      </c>
      <c r="N2219" t="str">
        <f>IF(ISBLANK(M2219),"",IF(ISERROR(VLOOKUP(M2219,MapTable!$A:$A,1,0)),"맵없음",""))</f>
        <v/>
      </c>
      <c r="O2219">
        <f t="shared" si="137"/>
        <v>3</v>
      </c>
      <c r="Q2219">
        <f t="shared" si="138"/>
        <v>3</v>
      </c>
      <c r="R2219" t="b">
        <f t="shared" ca="1" si="139"/>
        <v>0</v>
      </c>
      <c r="T2219" t="b">
        <f t="shared" ca="1" si="140"/>
        <v>0</v>
      </c>
      <c r="X2219" t="str">
        <f>IF(ISBLANK(W2219),"",
IF(ISERROR(FIND(",",W2219)),
  IF(ISERROR(VLOOKUP(W2219,MapTable!$A:$A,1,0)),"맵없음",
  ""),
IF(ISERROR(FIND(",",W2219,FIND(",",W2219)+1)),
  IF(OR(ISERROR(VLOOKUP(LEFT(W2219,FIND(",",W2219)-1),MapTable!$A:$A,1,0)),ISERROR(VLOOKUP(TRIM(MID(W2219,FIND(",",W2219)+1,999)),MapTable!$A:$A,1,0))),"맵없음",
  ""),
IF(ISERROR(FIND(",",W2219,FIND(",",W2219,FIND(",",W2219)+1)+1)),
  IF(OR(ISERROR(VLOOKUP(LEFT(W2219,FIND(",",W2219)-1),MapTable!$A:$A,1,0)),ISERROR(VLOOKUP(TRIM(MID(W2219,FIND(",",W2219)+1,FIND(",",W2219,FIND(",",W2219)+1)-FIND(",",W2219)-1)),MapTable!$A:$A,1,0)),ISERROR(VLOOKUP(TRIM(MID(W2219,FIND(",",W2219,FIND(",",W2219)+1)+1,999)),MapTable!$A:$A,1,0))),"맵없음",
  ""),
IF(ISERROR(FIND(",",W2219,FIND(",",W2219,FIND(",",W2219,FIND(",",W2219)+1)+1)+1)),
  IF(OR(ISERROR(VLOOKUP(LEFT(W2219,FIND(",",W2219)-1),MapTable!$A:$A,1,0)),ISERROR(VLOOKUP(TRIM(MID(W2219,FIND(",",W2219)+1,FIND(",",W2219,FIND(",",W2219)+1)-FIND(",",W2219)-1)),MapTable!$A:$A,1,0)),ISERROR(VLOOKUP(TRIM(MID(W2219,FIND(",",W2219,FIND(",",W2219)+1)+1,FIND(",",W2219,FIND(",",W2219,FIND(",",W2219)+1)+1)-FIND(",",W2219,FIND(",",W2219)+1)-1)),MapTable!$A:$A,1,0)),ISERROR(VLOOKUP(TRIM(MID(W2219,FIND(",",W2219,FIND(",",W2219,FIND(",",W2219)+1)+1)+1,999)),MapTable!$A:$A,1,0))),"맵없음",
  ""),
)))))</f>
        <v/>
      </c>
      <c r="AC2219" t="str">
        <f>IF(ISBLANK(AB2219),"",IF(ISERROR(VLOOKUP(AB2219,[3]DropTable!$A:$A,1,0)),"드랍없음",""))</f>
        <v/>
      </c>
      <c r="AE2219" t="str">
        <f>IF(ISBLANK(AD2219),"",IF(ISERROR(VLOOKUP(AD2219,[3]DropTable!$A:$A,1,0)),"드랍없음",""))</f>
        <v/>
      </c>
      <c r="AG2219">
        <v>9.8000000000000007</v>
      </c>
      <c r="AH2219">
        <v>1</v>
      </c>
    </row>
    <row r="2220" spans="1:34" x14ac:dyDescent="0.3">
      <c r="A2220">
        <v>22</v>
      </c>
      <c r="B2220">
        <v>29</v>
      </c>
      <c r="C2220">
        <f>IF(OR($L2220=TRUE,$A2220=0,MOD($A2220,ChapterTable!$S$20)&lt;&gt;0),
MAX(0,INT(($B2220+ChapterTable!$Q$26+VLOOKUP(SUBSTITUTE(C$1,"성장단계","")&amp;"단계오프셋",ChapterTable!$S:$T,2,0))/ChapterTable!$Q$23)),
MAX(0,INT(($B2220+ChapterTable!$S$26+VLOOKUP(SUBSTITUTE(C$1,"성장단계","")&amp;"보스단계오프셋",ChapterTable!$S:$T,2,0))/ChapterTable!$S$23)))</f>
        <v>3</v>
      </c>
      <c r="D2220">
        <f>IF(OR($L2220=TRUE,$A2220=0,MOD($A2220,ChapterTable!$S$20)&lt;&gt;0),
MAX(0,INT(($B2220+ChapterTable!$Q$26+VLOOKUP(SUBSTITUTE(D$1,"성장단계","")&amp;"단계오프셋",ChapterTable!$S:$T,2,0))/ChapterTable!$Q$23)),
MAX(0,INT(($B2220+ChapterTable!$S$26+VLOOKUP(SUBSTITUTE(D$1,"성장단계","")&amp;"보스단계오프셋",ChapterTable!$S:$T,2,0))/ChapterTable!$S$23)))</f>
        <v>2</v>
      </c>
      <c r="E2220" s="1">
        <f ca="1">IF(AND($A2220=0,$B2220=1),
    VLOOKUP(1,ChapterTable!$1:$1048576,MATCH("최종"&amp;SUBSTITUTE(SUBSTITUTE(E$1,"standard",""),"|Float",""),ChapterTable!$1:$1,0),0)*ChapterTable!$Q$17,
  IF(AND($A2220=0,$B2220=0),
    E2221,
  IF($B2220=0,
    VLOOKUP($A2220,ChapterTable!$1:$1048576,MATCH("최종"&amp;SUBSTITUTE(SUBSTITUTE(E$1,"standard",""),"|Float",""),ChapterTable!$1:$1,0),0),
  IF($B2220=1,
    IF($L2220=FALSE,
      VLOOKUP($A2220,ChapterTable!$1:$1048576,MATCH("최종"&amp;SUBSTITUTE(SUBSTITUTE(E$1,"standard",""),"|Float",""),ChapterTable!$1:$1,0),0),
      VLOOKUP($A2220-ChapterTable!$Q$11,ChapterTable!$1:$1048576,MATCH("최종"&amp;SUBSTITUTE(SUBSTITUTE(E$1,"standard",""),"|Float",""),ChapterTable!$1:$1,0),0)*ChapterTable!$Q$14
    ),
  OFFSET(E2220,-$B2220+IF($L2220,1,0),0)*
    (VLOOKUP(SUBSTITUTE(SUBSTITUTE(E$1,"standard",""),"|Float","")&amp;"인게임누적곱배수",ChapterTable!$S:$T,2,0)^C2220
    +VLOOKUP(SUBSTITUTE(SUBSTITUTE(E$1,"standard",""),"|Float","")&amp;"인게임누적합배수",ChapterTable!$S:$T,2,0)*C2220)
  )
  )
  )
)</f>
        <v>1042966.7733894824</v>
      </c>
      <c r="F2220" s="1">
        <f ca="1">IF(AND($A2220=0,$B2220=1),
    VLOOKUP(1,ChapterTable!$1:$1048576,MATCH("최종"&amp;SUBSTITUTE(SUBSTITUTE(F$1,"standard",""),"|Float",""),ChapterTable!$1:$1,0),0)*ChapterTable!$Q$17,
  IF(AND($A2220=0,$B2220=0),
    F2221,
  IF($B2220=0,
    VLOOKUP($A2220,ChapterTable!$1:$1048576,MATCH("최종"&amp;SUBSTITUTE(SUBSTITUTE(F$1,"standard",""),"|Float",""),ChapterTable!$1:$1,0),0),
  IF($B2220=1,
    IF($L2220=FALSE,
      VLOOKUP($A2220,ChapterTable!$1:$1048576,MATCH("최종"&amp;SUBSTITUTE(SUBSTITUTE(F$1,"standard",""),"|Float",""),ChapterTable!$1:$1,0),0),
      VLOOKUP($A2220-ChapterTable!$Q$11,ChapterTable!$1:$1048576,MATCH("최종"&amp;SUBSTITUTE(SUBSTITUTE(F$1,"standard",""),"|Float",""),ChapterTable!$1:$1,0),0)*ChapterTable!$Q$14
    ),
  OFFSET(F2220,-$B2220+IF($L2220,1,0),0)*
    (VLOOKUP(SUBSTITUTE(SUBSTITUTE(F$1,"standard",""),"|Float","")&amp;"인게임누적곱배수",ChapterTable!$S:$T,2,0)^D2220
    +VLOOKUP(SUBSTITUTE(SUBSTITUTE(F$1,"standard",""),"|Float","")&amp;"인게임누적합배수",ChapterTable!$S:$T,2,0)*D2220)
  )
  )
  )
)</f>
        <v>395705.55087947845</v>
      </c>
      <c r="G2220" t="s">
        <v>76</v>
      </c>
      <c r="J2220" t="str">
        <f>IF(ISBLANK(I2220),"",
IFERROR(VLOOKUP(I2220,[1]StringTable!$1:$1048576,MATCH([1]StringTable!$B$1,[1]StringTable!$1:$1,0),0),
IFERROR(VLOOKUP(I2220,[1]InApkStringTable!$1:$1048576,MATCH([1]InApkStringTable!$B$1,[1]InApkStringTable!$1:$1,0),0),
"스트링없음")))</f>
        <v/>
      </c>
      <c r="L2220" t="b">
        <v>1</v>
      </c>
      <c r="N2220" t="str">
        <f>IF(ISBLANK(M2220),"",IF(ISERROR(VLOOKUP(M2220,MapTable!$A:$A,1,0)),"맵없음",""))</f>
        <v/>
      </c>
      <c r="O2220">
        <f t="shared" si="137"/>
        <v>93</v>
      </c>
      <c r="Q2220">
        <f t="shared" si="138"/>
        <v>93</v>
      </c>
      <c r="R2220" t="b">
        <f t="shared" ca="1" si="139"/>
        <v>1</v>
      </c>
      <c r="T2220" t="b">
        <f t="shared" ca="1" si="140"/>
        <v>1</v>
      </c>
      <c r="X2220" t="str">
        <f>IF(ISBLANK(W2220),"",
IF(ISERROR(FIND(",",W2220)),
  IF(ISERROR(VLOOKUP(W2220,MapTable!$A:$A,1,0)),"맵없음",
  ""),
IF(ISERROR(FIND(",",W2220,FIND(",",W2220)+1)),
  IF(OR(ISERROR(VLOOKUP(LEFT(W2220,FIND(",",W2220)-1),MapTable!$A:$A,1,0)),ISERROR(VLOOKUP(TRIM(MID(W2220,FIND(",",W2220)+1,999)),MapTable!$A:$A,1,0))),"맵없음",
  ""),
IF(ISERROR(FIND(",",W2220,FIND(",",W2220,FIND(",",W2220)+1)+1)),
  IF(OR(ISERROR(VLOOKUP(LEFT(W2220,FIND(",",W2220)-1),MapTable!$A:$A,1,0)),ISERROR(VLOOKUP(TRIM(MID(W2220,FIND(",",W2220)+1,FIND(",",W2220,FIND(",",W2220)+1)-FIND(",",W2220)-1)),MapTable!$A:$A,1,0)),ISERROR(VLOOKUP(TRIM(MID(W2220,FIND(",",W2220,FIND(",",W2220)+1)+1,999)),MapTable!$A:$A,1,0))),"맵없음",
  ""),
IF(ISERROR(FIND(",",W2220,FIND(",",W2220,FIND(",",W2220,FIND(",",W2220)+1)+1)+1)),
  IF(OR(ISERROR(VLOOKUP(LEFT(W2220,FIND(",",W2220)-1),MapTable!$A:$A,1,0)),ISERROR(VLOOKUP(TRIM(MID(W2220,FIND(",",W2220)+1,FIND(",",W2220,FIND(",",W2220)+1)-FIND(",",W2220)-1)),MapTable!$A:$A,1,0)),ISERROR(VLOOKUP(TRIM(MID(W2220,FIND(",",W2220,FIND(",",W2220)+1)+1,FIND(",",W2220,FIND(",",W2220,FIND(",",W2220)+1)+1)-FIND(",",W2220,FIND(",",W2220)+1)-1)),MapTable!$A:$A,1,0)),ISERROR(VLOOKUP(TRIM(MID(W2220,FIND(",",W2220,FIND(",",W2220,FIND(",",W2220)+1)+1)+1,999)),MapTable!$A:$A,1,0))),"맵없음",
  ""),
)))))</f>
        <v/>
      </c>
      <c r="AC2220" t="str">
        <f>IF(ISBLANK(AB2220),"",IF(ISERROR(VLOOKUP(AB2220,[3]DropTable!$A:$A,1,0)),"드랍없음",""))</f>
        <v/>
      </c>
      <c r="AE2220" t="str">
        <f>IF(ISBLANK(AD2220),"",IF(ISERROR(VLOOKUP(AD2220,[3]DropTable!$A:$A,1,0)),"드랍없음",""))</f>
        <v/>
      </c>
      <c r="AG2220">
        <v>9.8000000000000007</v>
      </c>
      <c r="AH2220">
        <v>1</v>
      </c>
    </row>
    <row r="2221" spans="1:34" x14ac:dyDescent="0.3">
      <c r="A2221">
        <v>22</v>
      </c>
      <c r="B2221">
        <v>30</v>
      </c>
      <c r="C2221">
        <f>IF(OR($L2221=TRUE,$A2221=0,MOD($A2221,ChapterTable!$S$20)&lt;&gt;0),
MAX(0,INT(($B2221+ChapterTable!$Q$26+VLOOKUP(SUBSTITUTE(C$1,"성장단계","")&amp;"단계오프셋",ChapterTable!$S:$T,2,0))/ChapterTable!$Q$23)),
MAX(0,INT(($B2221+ChapterTable!$S$26+VLOOKUP(SUBSTITUTE(C$1,"성장단계","")&amp;"보스단계오프셋",ChapterTable!$S:$T,2,0))/ChapterTable!$S$23)))</f>
        <v>3</v>
      </c>
      <c r="D2221">
        <f>IF(OR($L2221=TRUE,$A2221=0,MOD($A2221,ChapterTable!$S$20)&lt;&gt;0),
MAX(0,INT(($B2221+ChapterTable!$Q$26+VLOOKUP(SUBSTITUTE(D$1,"성장단계","")&amp;"단계오프셋",ChapterTable!$S:$T,2,0))/ChapterTable!$Q$23)),
MAX(0,INT(($B2221+ChapterTable!$S$26+VLOOKUP(SUBSTITUTE(D$1,"성장단계","")&amp;"보스단계오프셋",ChapterTable!$S:$T,2,0))/ChapterTable!$S$23)))</f>
        <v>2</v>
      </c>
      <c r="E2221" s="1">
        <f ca="1">IF(AND($A2221=0,$B2221=1),
    VLOOKUP(1,ChapterTable!$1:$1048576,MATCH("최종"&amp;SUBSTITUTE(SUBSTITUTE(E$1,"standard",""),"|Float",""),ChapterTable!$1:$1,0),0)*ChapterTable!$Q$17,
  IF(AND($A2221=0,$B2221=0),
    E2222,
  IF($B2221=0,
    VLOOKUP($A2221,ChapterTable!$1:$1048576,MATCH("최종"&amp;SUBSTITUTE(SUBSTITUTE(E$1,"standard",""),"|Float",""),ChapterTable!$1:$1,0),0),
  IF($B2221=1,
    IF($L2221=FALSE,
      VLOOKUP($A2221,ChapterTable!$1:$1048576,MATCH("최종"&amp;SUBSTITUTE(SUBSTITUTE(E$1,"standard",""),"|Float",""),ChapterTable!$1:$1,0),0),
      VLOOKUP($A2221-ChapterTable!$Q$11,ChapterTable!$1:$1048576,MATCH("최종"&amp;SUBSTITUTE(SUBSTITUTE(E$1,"standard",""),"|Float",""),ChapterTable!$1:$1,0),0)*ChapterTable!$Q$14
    ),
  OFFSET(E2221,-$B2221+IF($L2221,1,0),0)*
    (VLOOKUP(SUBSTITUTE(SUBSTITUTE(E$1,"standard",""),"|Float","")&amp;"인게임누적곱배수",ChapterTable!$S:$T,2,0)^C2221
    +VLOOKUP(SUBSTITUTE(SUBSTITUTE(E$1,"standard",""),"|Float","")&amp;"인게임누적합배수",ChapterTable!$S:$T,2,0)*C2221)
  )
  )
  )
)</f>
        <v>1042966.7733894824</v>
      </c>
      <c r="F2221" s="1">
        <f ca="1">IF(AND($A2221=0,$B2221=1),
    VLOOKUP(1,ChapterTable!$1:$1048576,MATCH("최종"&amp;SUBSTITUTE(SUBSTITUTE(F$1,"standard",""),"|Float",""),ChapterTable!$1:$1,0),0)*ChapterTable!$Q$17,
  IF(AND($A2221=0,$B2221=0),
    F2222,
  IF($B2221=0,
    VLOOKUP($A2221,ChapterTable!$1:$1048576,MATCH("최종"&amp;SUBSTITUTE(SUBSTITUTE(F$1,"standard",""),"|Float",""),ChapterTable!$1:$1,0),0),
  IF($B2221=1,
    IF($L2221=FALSE,
      VLOOKUP($A2221,ChapterTable!$1:$1048576,MATCH("최종"&amp;SUBSTITUTE(SUBSTITUTE(F$1,"standard",""),"|Float",""),ChapterTable!$1:$1,0),0),
      VLOOKUP($A2221-ChapterTable!$Q$11,ChapterTable!$1:$1048576,MATCH("최종"&amp;SUBSTITUTE(SUBSTITUTE(F$1,"standard",""),"|Float",""),ChapterTable!$1:$1,0),0)*ChapterTable!$Q$14
    ),
  OFFSET(F2221,-$B2221+IF($L2221,1,0),0)*
    (VLOOKUP(SUBSTITUTE(SUBSTITUTE(F$1,"standard",""),"|Float","")&amp;"인게임누적곱배수",ChapterTable!$S:$T,2,0)^D2221
    +VLOOKUP(SUBSTITUTE(SUBSTITUTE(F$1,"standard",""),"|Float","")&amp;"인게임누적합배수",ChapterTable!$S:$T,2,0)*D2221)
  )
  )
  )
)</f>
        <v>395705.55087947845</v>
      </c>
      <c r="G2221" t="s">
        <v>76</v>
      </c>
      <c r="J2221" t="str">
        <f>IF(ISBLANK(I2221),"",
IFERROR(VLOOKUP(I2221,[1]StringTable!$1:$1048576,MATCH([1]StringTable!$B$1,[1]StringTable!$1:$1,0),0),
IFERROR(VLOOKUP(I2221,[1]InApkStringTable!$1:$1048576,MATCH([1]InApkStringTable!$B$1,[1]InApkStringTable!$1:$1,0),0),
"스트링없음")))</f>
        <v/>
      </c>
      <c r="L2221" t="b">
        <v>1</v>
      </c>
      <c r="N2221" t="str">
        <f>IF(ISBLANK(M2221),"",IF(ISERROR(VLOOKUP(M2221,MapTable!$A:$A,1,0)),"맵없음",""))</f>
        <v/>
      </c>
      <c r="O2221">
        <f t="shared" si="137"/>
        <v>21</v>
      </c>
      <c r="Q2221">
        <f t="shared" si="138"/>
        <v>21</v>
      </c>
      <c r="R2221" t="b">
        <f t="shared" ca="1" si="139"/>
        <v>0</v>
      </c>
      <c r="T2221" t="b">
        <f t="shared" ca="1" si="140"/>
        <v>0</v>
      </c>
      <c r="X2221" t="str">
        <f>IF(ISBLANK(W2221),"",
IF(ISERROR(FIND(",",W2221)),
  IF(ISERROR(VLOOKUP(W2221,MapTable!$A:$A,1,0)),"맵없음",
  ""),
IF(ISERROR(FIND(",",W2221,FIND(",",W2221)+1)),
  IF(OR(ISERROR(VLOOKUP(LEFT(W2221,FIND(",",W2221)-1),MapTable!$A:$A,1,0)),ISERROR(VLOOKUP(TRIM(MID(W2221,FIND(",",W2221)+1,999)),MapTable!$A:$A,1,0))),"맵없음",
  ""),
IF(ISERROR(FIND(",",W2221,FIND(",",W2221,FIND(",",W2221)+1)+1)),
  IF(OR(ISERROR(VLOOKUP(LEFT(W2221,FIND(",",W2221)-1),MapTable!$A:$A,1,0)),ISERROR(VLOOKUP(TRIM(MID(W2221,FIND(",",W2221)+1,FIND(",",W2221,FIND(",",W2221)+1)-FIND(",",W2221)-1)),MapTable!$A:$A,1,0)),ISERROR(VLOOKUP(TRIM(MID(W2221,FIND(",",W2221,FIND(",",W2221)+1)+1,999)),MapTable!$A:$A,1,0))),"맵없음",
  ""),
IF(ISERROR(FIND(",",W2221,FIND(",",W2221,FIND(",",W2221,FIND(",",W2221)+1)+1)+1)),
  IF(OR(ISERROR(VLOOKUP(LEFT(W2221,FIND(",",W2221)-1),MapTable!$A:$A,1,0)),ISERROR(VLOOKUP(TRIM(MID(W2221,FIND(",",W2221)+1,FIND(",",W2221,FIND(",",W2221)+1)-FIND(",",W2221)-1)),MapTable!$A:$A,1,0)),ISERROR(VLOOKUP(TRIM(MID(W2221,FIND(",",W2221,FIND(",",W2221)+1)+1,FIND(",",W2221,FIND(",",W2221,FIND(",",W2221)+1)+1)-FIND(",",W2221,FIND(",",W2221)+1)-1)),MapTable!$A:$A,1,0)),ISERROR(VLOOKUP(TRIM(MID(W2221,FIND(",",W2221,FIND(",",W2221,FIND(",",W2221)+1)+1)+1,999)),MapTable!$A:$A,1,0))),"맵없음",
  ""),
)))))</f>
        <v/>
      </c>
      <c r="AC2221" t="str">
        <f>IF(ISBLANK(AB2221),"",IF(ISERROR(VLOOKUP(AB2221,[3]DropTable!$A:$A,1,0)),"드랍없음",""))</f>
        <v/>
      </c>
      <c r="AE2221" t="str">
        <f>IF(ISBLANK(AD2221),"",IF(ISERROR(VLOOKUP(AD2221,[3]DropTable!$A:$A,1,0)),"드랍없음",""))</f>
        <v/>
      </c>
      <c r="AG2221">
        <v>9.8000000000000007</v>
      </c>
      <c r="AH2221">
        <v>1</v>
      </c>
    </row>
    <row r="2222" spans="1:34" x14ac:dyDescent="0.3">
      <c r="A2222">
        <v>22</v>
      </c>
      <c r="B2222">
        <v>31</v>
      </c>
      <c r="C2222">
        <f>IF(OR($L2222=TRUE,$A2222=0,MOD($A2222,ChapterTable!$S$20)&lt;&gt;0),
MAX(0,INT(($B2222+ChapterTable!$Q$26+VLOOKUP(SUBSTITUTE(C$1,"성장단계","")&amp;"단계오프셋",ChapterTable!$S:$T,2,0))/ChapterTable!$Q$23)),
MAX(0,INT(($B2222+ChapterTable!$S$26+VLOOKUP(SUBSTITUTE(C$1,"성장단계","")&amp;"보스단계오프셋",ChapterTable!$S:$T,2,0))/ChapterTable!$S$23)))</f>
        <v>3</v>
      </c>
      <c r="D2222">
        <f>IF(OR($L2222=TRUE,$A2222=0,MOD($A2222,ChapterTable!$S$20)&lt;&gt;0),
MAX(0,INT(($B2222+ChapterTable!$Q$26+VLOOKUP(SUBSTITUTE(D$1,"성장단계","")&amp;"단계오프셋",ChapterTable!$S:$T,2,0))/ChapterTable!$Q$23)),
MAX(0,INT(($B2222+ChapterTable!$S$26+VLOOKUP(SUBSTITUTE(D$1,"성장단계","")&amp;"보스단계오프셋",ChapterTable!$S:$T,2,0))/ChapterTable!$S$23)))</f>
        <v>3</v>
      </c>
      <c r="E2222" s="1">
        <f ca="1">IF(AND($A2222=0,$B2222=1),
    VLOOKUP(1,ChapterTable!$1:$1048576,MATCH("최종"&amp;SUBSTITUTE(SUBSTITUTE(E$1,"standard",""),"|Float",""),ChapterTable!$1:$1,0),0)*ChapterTable!$Q$17,
  IF(AND($A2222=0,$B2222=0),
    E2223,
  IF($B2222=0,
    VLOOKUP($A2222,ChapterTable!$1:$1048576,MATCH("최종"&amp;SUBSTITUTE(SUBSTITUTE(E$1,"standard",""),"|Float",""),ChapterTable!$1:$1,0),0),
  IF($B2222=1,
    IF($L2222=FALSE,
      VLOOKUP($A2222,ChapterTable!$1:$1048576,MATCH("최종"&amp;SUBSTITUTE(SUBSTITUTE(E$1,"standard",""),"|Float",""),ChapterTable!$1:$1,0),0),
      VLOOKUP($A2222-ChapterTable!$Q$11,ChapterTable!$1:$1048576,MATCH("최종"&amp;SUBSTITUTE(SUBSTITUTE(E$1,"standard",""),"|Float",""),ChapterTable!$1:$1,0),0)*ChapterTable!$Q$14
    ),
  OFFSET(E2222,-$B2222+IF($L2222,1,0),0)*
    (VLOOKUP(SUBSTITUTE(SUBSTITUTE(E$1,"standard",""),"|Float","")&amp;"인게임누적곱배수",ChapterTable!$S:$T,2,0)^C2222
    +VLOOKUP(SUBSTITUTE(SUBSTITUTE(E$1,"standard",""),"|Float","")&amp;"인게임누적합배수",ChapterTable!$S:$T,2,0)*C2222)
  )
  )
  )
)</f>
        <v>1042966.7733894824</v>
      </c>
      <c r="F2222" s="1">
        <f ca="1">IF(AND($A2222=0,$B2222=1),
    VLOOKUP(1,ChapterTable!$1:$1048576,MATCH("최종"&amp;SUBSTITUTE(SUBSTITUTE(F$1,"standard",""),"|Float",""),ChapterTable!$1:$1,0),0)*ChapterTable!$Q$17,
  IF(AND($A2222=0,$B2222=0),
    F2223,
  IF($B2222=0,
    VLOOKUP($A2222,ChapterTable!$1:$1048576,MATCH("최종"&amp;SUBSTITUTE(SUBSTITUTE(F$1,"standard",""),"|Float",""),ChapterTable!$1:$1,0),0),
  IF($B2222=1,
    IF($L2222=FALSE,
      VLOOKUP($A2222,ChapterTable!$1:$1048576,MATCH("최종"&amp;SUBSTITUTE(SUBSTITUTE(F$1,"standard",""),"|Float",""),ChapterTable!$1:$1,0),0),
      VLOOKUP($A2222-ChapterTable!$Q$11,ChapterTable!$1:$1048576,MATCH("최종"&amp;SUBSTITUTE(SUBSTITUTE(F$1,"standard",""),"|Float",""),ChapterTable!$1:$1,0),0)*ChapterTable!$Q$14
    ),
  OFFSET(F2222,-$B2222+IF($L2222,1,0),0)*
    (VLOOKUP(SUBSTITUTE(SUBSTITUTE(F$1,"standard",""),"|Float","")&amp;"인게임누적곱배수",ChapterTable!$S:$T,2,0)^D2222
    +VLOOKUP(SUBSTITUTE(SUBSTITUTE(F$1,"standard",""),"|Float","")&amp;"인게임누적합배수",ChapterTable!$S:$T,2,0)*D2222)
  )
  )
  )
)</f>
        <v>452234.91529083252</v>
      </c>
      <c r="G2222" t="s">
        <v>76</v>
      </c>
      <c r="J2222" t="str">
        <f>IF(ISBLANK(I2222),"",
IFERROR(VLOOKUP(I2222,[1]StringTable!$1:$1048576,MATCH([1]StringTable!$B$1,[1]StringTable!$1:$1,0),0),
IFERROR(VLOOKUP(I2222,[1]InApkStringTable!$1:$1048576,MATCH([1]InApkStringTable!$B$1,[1]InApkStringTable!$1:$1,0),0),
"스트링없음")))</f>
        <v/>
      </c>
      <c r="L2222" t="b">
        <v>1</v>
      </c>
      <c r="N2222" t="str">
        <f>IF(ISBLANK(M2222),"",IF(ISERROR(VLOOKUP(M2222,MapTable!$A:$A,1,0)),"맵없음",""))</f>
        <v/>
      </c>
      <c r="O2222">
        <f t="shared" si="137"/>
        <v>4</v>
      </c>
      <c r="Q2222">
        <f t="shared" si="138"/>
        <v>4</v>
      </c>
      <c r="R2222" t="b">
        <f t="shared" ca="1" si="139"/>
        <v>0</v>
      </c>
      <c r="T2222" t="b">
        <f t="shared" ca="1" si="140"/>
        <v>0</v>
      </c>
      <c r="X2222" t="str">
        <f>IF(ISBLANK(W2222),"",
IF(ISERROR(FIND(",",W2222)),
  IF(ISERROR(VLOOKUP(W2222,MapTable!$A:$A,1,0)),"맵없음",
  ""),
IF(ISERROR(FIND(",",W2222,FIND(",",W2222)+1)),
  IF(OR(ISERROR(VLOOKUP(LEFT(W2222,FIND(",",W2222)-1),MapTable!$A:$A,1,0)),ISERROR(VLOOKUP(TRIM(MID(W2222,FIND(",",W2222)+1,999)),MapTable!$A:$A,1,0))),"맵없음",
  ""),
IF(ISERROR(FIND(",",W2222,FIND(",",W2222,FIND(",",W2222)+1)+1)),
  IF(OR(ISERROR(VLOOKUP(LEFT(W2222,FIND(",",W2222)-1),MapTable!$A:$A,1,0)),ISERROR(VLOOKUP(TRIM(MID(W2222,FIND(",",W2222)+1,FIND(",",W2222,FIND(",",W2222)+1)-FIND(",",W2222)-1)),MapTable!$A:$A,1,0)),ISERROR(VLOOKUP(TRIM(MID(W2222,FIND(",",W2222,FIND(",",W2222)+1)+1,999)),MapTable!$A:$A,1,0))),"맵없음",
  ""),
IF(ISERROR(FIND(",",W2222,FIND(",",W2222,FIND(",",W2222,FIND(",",W2222)+1)+1)+1)),
  IF(OR(ISERROR(VLOOKUP(LEFT(W2222,FIND(",",W2222)-1),MapTable!$A:$A,1,0)),ISERROR(VLOOKUP(TRIM(MID(W2222,FIND(",",W2222)+1,FIND(",",W2222,FIND(",",W2222)+1)-FIND(",",W2222)-1)),MapTable!$A:$A,1,0)),ISERROR(VLOOKUP(TRIM(MID(W2222,FIND(",",W2222,FIND(",",W2222)+1)+1,FIND(",",W2222,FIND(",",W2222,FIND(",",W2222)+1)+1)-FIND(",",W2222,FIND(",",W2222)+1)-1)),MapTable!$A:$A,1,0)),ISERROR(VLOOKUP(TRIM(MID(W2222,FIND(",",W2222,FIND(",",W2222,FIND(",",W2222)+1)+1)+1,999)),MapTable!$A:$A,1,0))),"맵없음",
  ""),
)))))</f>
        <v/>
      </c>
      <c r="AC2222" t="str">
        <f>IF(ISBLANK(AB2222),"",IF(ISERROR(VLOOKUP(AB2222,[3]DropTable!$A:$A,1,0)),"드랍없음",""))</f>
        <v/>
      </c>
      <c r="AE2222" t="str">
        <f>IF(ISBLANK(AD2222),"",IF(ISERROR(VLOOKUP(AD2222,[3]DropTable!$A:$A,1,0)),"드랍없음",""))</f>
        <v/>
      </c>
      <c r="AG2222">
        <v>9.8000000000000007</v>
      </c>
      <c r="AH2222">
        <v>1</v>
      </c>
    </row>
    <row r="2223" spans="1:34" x14ac:dyDescent="0.3">
      <c r="A2223">
        <v>22</v>
      </c>
      <c r="B2223">
        <v>32</v>
      </c>
      <c r="C2223">
        <f>IF(OR($L2223=TRUE,$A2223=0,MOD($A2223,ChapterTable!$S$20)&lt;&gt;0),
MAX(0,INT(($B2223+ChapterTable!$Q$26+VLOOKUP(SUBSTITUTE(C$1,"성장단계","")&amp;"단계오프셋",ChapterTable!$S:$T,2,0))/ChapterTable!$Q$23)),
MAX(0,INT(($B2223+ChapterTable!$S$26+VLOOKUP(SUBSTITUTE(C$1,"성장단계","")&amp;"보스단계오프셋",ChapterTable!$S:$T,2,0))/ChapterTable!$S$23)))</f>
        <v>3</v>
      </c>
      <c r="D2223">
        <f>IF(OR($L2223=TRUE,$A2223=0,MOD($A2223,ChapterTable!$S$20)&lt;&gt;0),
MAX(0,INT(($B2223+ChapterTable!$Q$26+VLOOKUP(SUBSTITUTE(D$1,"성장단계","")&amp;"단계오프셋",ChapterTable!$S:$T,2,0))/ChapterTable!$Q$23)),
MAX(0,INT(($B2223+ChapterTable!$S$26+VLOOKUP(SUBSTITUTE(D$1,"성장단계","")&amp;"보스단계오프셋",ChapterTable!$S:$T,2,0))/ChapterTable!$S$23)))</f>
        <v>3</v>
      </c>
      <c r="E2223" s="1">
        <f ca="1">IF(AND($A2223=0,$B2223=1),
    VLOOKUP(1,ChapterTable!$1:$1048576,MATCH("최종"&amp;SUBSTITUTE(SUBSTITUTE(E$1,"standard",""),"|Float",""),ChapterTable!$1:$1,0),0)*ChapterTable!$Q$17,
  IF(AND($A2223=0,$B2223=0),
    E2224,
  IF($B2223=0,
    VLOOKUP($A2223,ChapterTable!$1:$1048576,MATCH("최종"&amp;SUBSTITUTE(SUBSTITUTE(E$1,"standard",""),"|Float",""),ChapterTable!$1:$1,0),0),
  IF($B2223=1,
    IF($L2223=FALSE,
      VLOOKUP($A2223,ChapterTable!$1:$1048576,MATCH("최종"&amp;SUBSTITUTE(SUBSTITUTE(E$1,"standard",""),"|Float",""),ChapterTable!$1:$1,0),0),
      VLOOKUP($A2223-ChapterTable!$Q$11,ChapterTable!$1:$1048576,MATCH("최종"&amp;SUBSTITUTE(SUBSTITUTE(E$1,"standard",""),"|Float",""),ChapterTable!$1:$1,0),0)*ChapterTable!$Q$14
    ),
  OFFSET(E2223,-$B2223+IF($L2223,1,0),0)*
    (VLOOKUP(SUBSTITUTE(SUBSTITUTE(E$1,"standard",""),"|Float","")&amp;"인게임누적곱배수",ChapterTable!$S:$T,2,0)^C2223
    +VLOOKUP(SUBSTITUTE(SUBSTITUTE(E$1,"standard",""),"|Float","")&amp;"인게임누적합배수",ChapterTable!$S:$T,2,0)*C2223)
  )
  )
  )
)</f>
        <v>1042966.7733894824</v>
      </c>
      <c r="F2223" s="1">
        <f ca="1">IF(AND($A2223=0,$B2223=1),
    VLOOKUP(1,ChapterTable!$1:$1048576,MATCH("최종"&amp;SUBSTITUTE(SUBSTITUTE(F$1,"standard",""),"|Float",""),ChapterTable!$1:$1,0),0)*ChapterTable!$Q$17,
  IF(AND($A2223=0,$B2223=0),
    F2224,
  IF($B2223=0,
    VLOOKUP($A2223,ChapterTable!$1:$1048576,MATCH("최종"&amp;SUBSTITUTE(SUBSTITUTE(F$1,"standard",""),"|Float",""),ChapterTable!$1:$1,0),0),
  IF($B2223=1,
    IF($L2223=FALSE,
      VLOOKUP($A2223,ChapterTable!$1:$1048576,MATCH("최종"&amp;SUBSTITUTE(SUBSTITUTE(F$1,"standard",""),"|Float",""),ChapterTable!$1:$1,0),0),
      VLOOKUP($A2223-ChapterTable!$Q$11,ChapterTable!$1:$1048576,MATCH("최종"&amp;SUBSTITUTE(SUBSTITUTE(F$1,"standard",""),"|Float",""),ChapterTable!$1:$1,0),0)*ChapterTable!$Q$14
    ),
  OFFSET(F2223,-$B2223+IF($L2223,1,0),0)*
    (VLOOKUP(SUBSTITUTE(SUBSTITUTE(F$1,"standard",""),"|Float","")&amp;"인게임누적곱배수",ChapterTable!$S:$T,2,0)^D2223
    +VLOOKUP(SUBSTITUTE(SUBSTITUTE(F$1,"standard",""),"|Float","")&amp;"인게임누적합배수",ChapterTable!$S:$T,2,0)*D2223)
  )
  )
  )
)</f>
        <v>452234.91529083252</v>
      </c>
      <c r="G2223" t="s">
        <v>76</v>
      </c>
      <c r="J2223" t="str">
        <f>IF(ISBLANK(I2223),"",
IFERROR(VLOOKUP(I2223,[1]StringTable!$1:$1048576,MATCH([1]StringTable!$B$1,[1]StringTable!$1:$1,0),0),
IFERROR(VLOOKUP(I2223,[1]InApkStringTable!$1:$1048576,MATCH([1]InApkStringTable!$B$1,[1]InApkStringTable!$1:$1,0),0),
"스트링없음")))</f>
        <v/>
      </c>
      <c r="L2223" t="b">
        <v>1</v>
      </c>
      <c r="N2223" t="str">
        <f>IF(ISBLANK(M2223),"",IF(ISERROR(VLOOKUP(M2223,MapTable!$A:$A,1,0)),"맵없음",""))</f>
        <v/>
      </c>
      <c r="O2223">
        <f t="shared" si="137"/>
        <v>4</v>
      </c>
      <c r="Q2223">
        <f t="shared" si="138"/>
        <v>4</v>
      </c>
      <c r="R2223" t="b">
        <f t="shared" ca="1" si="139"/>
        <v>0</v>
      </c>
      <c r="T2223" t="b">
        <f t="shared" ca="1" si="140"/>
        <v>0</v>
      </c>
      <c r="X2223" t="str">
        <f>IF(ISBLANK(W2223),"",
IF(ISERROR(FIND(",",W2223)),
  IF(ISERROR(VLOOKUP(W2223,MapTable!$A:$A,1,0)),"맵없음",
  ""),
IF(ISERROR(FIND(",",W2223,FIND(",",W2223)+1)),
  IF(OR(ISERROR(VLOOKUP(LEFT(W2223,FIND(",",W2223)-1),MapTable!$A:$A,1,0)),ISERROR(VLOOKUP(TRIM(MID(W2223,FIND(",",W2223)+1,999)),MapTable!$A:$A,1,0))),"맵없음",
  ""),
IF(ISERROR(FIND(",",W2223,FIND(",",W2223,FIND(",",W2223)+1)+1)),
  IF(OR(ISERROR(VLOOKUP(LEFT(W2223,FIND(",",W2223)-1),MapTable!$A:$A,1,0)),ISERROR(VLOOKUP(TRIM(MID(W2223,FIND(",",W2223)+1,FIND(",",W2223,FIND(",",W2223)+1)-FIND(",",W2223)-1)),MapTable!$A:$A,1,0)),ISERROR(VLOOKUP(TRIM(MID(W2223,FIND(",",W2223,FIND(",",W2223)+1)+1,999)),MapTable!$A:$A,1,0))),"맵없음",
  ""),
IF(ISERROR(FIND(",",W2223,FIND(",",W2223,FIND(",",W2223,FIND(",",W2223)+1)+1)+1)),
  IF(OR(ISERROR(VLOOKUP(LEFT(W2223,FIND(",",W2223)-1),MapTable!$A:$A,1,0)),ISERROR(VLOOKUP(TRIM(MID(W2223,FIND(",",W2223)+1,FIND(",",W2223,FIND(",",W2223)+1)-FIND(",",W2223)-1)),MapTable!$A:$A,1,0)),ISERROR(VLOOKUP(TRIM(MID(W2223,FIND(",",W2223,FIND(",",W2223)+1)+1,FIND(",",W2223,FIND(",",W2223,FIND(",",W2223)+1)+1)-FIND(",",W2223,FIND(",",W2223)+1)-1)),MapTable!$A:$A,1,0)),ISERROR(VLOOKUP(TRIM(MID(W2223,FIND(",",W2223,FIND(",",W2223,FIND(",",W2223)+1)+1)+1,999)),MapTable!$A:$A,1,0))),"맵없음",
  ""),
)))))</f>
        <v/>
      </c>
      <c r="AC2223" t="str">
        <f>IF(ISBLANK(AB2223),"",IF(ISERROR(VLOOKUP(AB2223,[3]DropTable!$A:$A,1,0)),"드랍없음",""))</f>
        <v/>
      </c>
      <c r="AE2223" t="str">
        <f>IF(ISBLANK(AD2223),"",IF(ISERROR(VLOOKUP(AD2223,[3]DropTable!$A:$A,1,0)),"드랍없음",""))</f>
        <v/>
      </c>
      <c r="AG2223">
        <v>9.8000000000000007</v>
      </c>
      <c r="AH2223">
        <v>1</v>
      </c>
    </row>
    <row r="2224" spans="1:34" x14ac:dyDescent="0.3">
      <c r="A2224">
        <v>22</v>
      </c>
      <c r="B2224">
        <v>33</v>
      </c>
      <c r="C2224">
        <f>IF(OR($L2224=TRUE,$A2224=0,MOD($A2224,ChapterTable!$S$20)&lt;&gt;0),
MAX(0,INT(($B2224+ChapterTable!$Q$26+VLOOKUP(SUBSTITUTE(C$1,"성장단계","")&amp;"단계오프셋",ChapterTable!$S:$T,2,0))/ChapterTable!$Q$23)),
MAX(0,INT(($B2224+ChapterTable!$S$26+VLOOKUP(SUBSTITUTE(C$1,"성장단계","")&amp;"보스단계오프셋",ChapterTable!$S:$T,2,0))/ChapterTable!$S$23)))</f>
        <v>3</v>
      </c>
      <c r="D2224">
        <f>IF(OR($L2224=TRUE,$A2224=0,MOD($A2224,ChapterTable!$S$20)&lt;&gt;0),
MAX(0,INT(($B2224+ChapterTable!$Q$26+VLOOKUP(SUBSTITUTE(D$1,"성장단계","")&amp;"단계오프셋",ChapterTable!$S:$T,2,0))/ChapterTable!$Q$23)),
MAX(0,INT(($B2224+ChapterTable!$S$26+VLOOKUP(SUBSTITUTE(D$1,"성장단계","")&amp;"보스단계오프셋",ChapterTable!$S:$T,2,0))/ChapterTable!$S$23)))</f>
        <v>3</v>
      </c>
      <c r="E2224" s="1">
        <f ca="1">IF(AND($A2224=0,$B2224=1),
    VLOOKUP(1,ChapterTable!$1:$1048576,MATCH("최종"&amp;SUBSTITUTE(SUBSTITUTE(E$1,"standard",""),"|Float",""),ChapterTable!$1:$1,0),0)*ChapterTable!$Q$17,
  IF(AND($A2224=0,$B2224=0),
    E2225,
  IF($B2224=0,
    VLOOKUP($A2224,ChapterTable!$1:$1048576,MATCH("최종"&amp;SUBSTITUTE(SUBSTITUTE(E$1,"standard",""),"|Float",""),ChapterTable!$1:$1,0),0),
  IF($B2224=1,
    IF($L2224=FALSE,
      VLOOKUP($A2224,ChapterTable!$1:$1048576,MATCH("최종"&amp;SUBSTITUTE(SUBSTITUTE(E$1,"standard",""),"|Float",""),ChapterTable!$1:$1,0),0),
      VLOOKUP($A2224-ChapterTable!$Q$11,ChapterTable!$1:$1048576,MATCH("최종"&amp;SUBSTITUTE(SUBSTITUTE(E$1,"standard",""),"|Float",""),ChapterTable!$1:$1,0),0)*ChapterTable!$Q$14
    ),
  OFFSET(E2224,-$B2224+IF($L2224,1,0),0)*
    (VLOOKUP(SUBSTITUTE(SUBSTITUTE(E$1,"standard",""),"|Float","")&amp;"인게임누적곱배수",ChapterTable!$S:$T,2,0)^C2224
    +VLOOKUP(SUBSTITUTE(SUBSTITUTE(E$1,"standard",""),"|Float","")&amp;"인게임누적합배수",ChapterTable!$S:$T,2,0)*C2224)
  )
  )
  )
)</f>
        <v>1042966.7733894824</v>
      </c>
      <c r="F2224" s="1">
        <f ca="1">IF(AND($A2224=0,$B2224=1),
    VLOOKUP(1,ChapterTable!$1:$1048576,MATCH("최종"&amp;SUBSTITUTE(SUBSTITUTE(F$1,"standard",""),"|Float",""),ChapterTable!$1:$1,0),0)*ChapterTable!$Q$17,
  IF(AND($A2224=0,$B2224=0),
    F2225,
  IF($B2224=0,
    VLOOKUP($A2224,ChapterTable!$1:$1048576,MATCH("최종"&amp;SUBSTITUTE(SUBSTITUTE(F$1,"standard",""),"|Float",""),ChapterTable!$1:$1,0),0),
  IF($B2224=1,
    IF($L2224=FALSE,
      VLOOKUP($A2224,ChapterTable!$1:$1048576,MATCH("최종"&amp;SUBSTITUTE(SUBSTITUTE(F$1,"standard",""),"|Float",""),ChapterTable!$1:$1,0),0),
      VLOOKUP($A2224-ChapterTable!$Q$11,ChapterTable!$1:$1048576,MATCH("최종"&amp;SUBSTITUTE(SUBSTITUTE(F$1,"standard",""),"|Float",""),ChapterTable!$1:$1,0),0)*ChapterTable!$Q$14
    ),
  OFFSET(F2224,-$B2224+IF($L2224,1,0),0)*
    (VLOOKUP(SUBSTITUTE(SUBSTITUTE(F$1,"standard",""),"|Float","")&amp;"인게임누적곱배수",ChapterTable!$S:$T,2,0)^D2224
    +VLOOKUP(SUBSTITUTE(SUBSTITUTE(F$1,"standard",""),"|Float","")&amp;"인게임누적합배수",ChapterTable!$S:$T,2,0)*D2224)
  )
  )
  )
)</f>
        <v>452234.91529083252</v>
      </c>
      <c r="G2224" t="s">
        <v>76</v>
      </c>
      <c r="J2224" t="str">
        <f>IF(ISBLANK(I2224),"",
IFERROR(VLOOKUP(I2224,[1]StringTable!$1:$1048576,MATCH([1]StringTable!$B$1,[1]StringTable!$1:$1,0),0),
IFERROR(VLOOKUP(I2224,[1]InApkStringTable!$1:$1048576,MATCH([1]InApkStringTable!$B$1,[1]InApkStringTable!$1:$1,0),0),
"스트링없음")))</f>
        <v/>
      </c>
      <c r="L2224" t="b">
        <v>1</v>
      </c>
      <c r="N2224" t="str">
        <f>IF(ISBLANK(M2224),"",IF(ISERROR(VLOOKUP(M2224,MapTable!$A:$A,1,0)),"맵없음",""))</f>
        <v/>
      </c>
      <c r="O2224">
        <f t="shared" si="137"/>
        <v>4</v>
      </c>
      <c r="Q2224">
        <f t="shared" si="138"/>
        <v>4</v>
      </c>
      <c r="R2224" t="b">
        <f t="shared" ca="1" si="139"/>
        <v>0</v>
      </c>
      <c r="T2224" t="b">
        <f t="shared" ca="1" si="140"/>
        <v>0</v>
      </c>
      <c r="X2224" t="str">
        <f>IF(ISBLANK(W2224),"",
IF(ISERROR(FIND(",",W2224)),
  IF(ISERROR(VLOOKUP(W2224,MapTable!$A:$A,1,0)),"맵없음",
  ""),
IF(ISERROR(FIND(",",W2224,FIND(",",W2224)+1)),
  IF(OR(ISERROR(VLOOKUP(LEFT(W2224,FIND(",",W2224)-1),MapTable!$A:$A,1,0)),ISERROR(VLOOKUP(TRIM(MID(W2224,FIND(",",W2224)+1,999)),MapTable!$A:$A,1,0))),"맵없음",
  ""),
IF(ISERROR(FIND(",",W2224,FIND(",",W2224,FIND(",",W2224)+1)+1)),
  IF(OR(ISERROR(VLOOKUP(LEFT(W2224,FIND(",",W2224)-1),MapTable!$A:$A,1,0)),ISERROR(VLOOKUP(TRIM(MID(W2224,FIND(",",W2224)+1,FIND(",",W2224,FIND(",",W2224)+1)-FIND(",",W2224)-1)),MapTable!$A:$A,1,0)),ISERROR(VLOOKUP(TRIM(MID(W2224,FIND(",",W2224,FIND(",",W2224)+1)+1,999)),MapTable!$A:$A,1,0))),"맵없음",
  ""),
IF(ISERROR(FIND(",",W2224,FIND(",",W2224,FIND(",",W2224,FIND(",",W2224)+1)+1)+1)),
  IF(OR(ISERROR(VLOOKUP(LEFT(W2224,FIND(",",W2224)-1),MapTable!$A:$A,1,0)),ISERROR(VLOOKUP(TRIM(MID(W2224,FIND(",",W2224)+1,FIND(",",W2224,FIND(",",W2224)+1)-FIND(",",W2224)-1)),MapTable!$A:$A,1,0)),ISERROR(VLOOKUP(TRIM(MID(W2224,FIND(",",W2224,FIND(",",W2224)+1)+1,FIND(",",W2224,FIND(",",W2224,FIND(",",W2224)+1)+1)-FIND(",",W2224,FIND(",",W2224)+1)-1)),MapTable!$A:$A,1,0)),ISERROR(VLOOKUP(TRIM(MID(W2224,FIND(",",W2224,FIND(",",W2224,FIND(",",W2224)+1)+1)+1,999)),MapTable!$A:$A,1,0))),"맵없음",
  ""),
)))))</f>
        <v/>
      </c>
      <c r="AC2224" t="str">
        <f>IF(ISBLANK(AB2224),"",IF(ISERROR(VLOOKUP(AB2224,[3]DropTable!$A:$A,1,0)),"드랍없음",""))</f>
        <v/>
      </c>
      <c r="AE2224" t="str">
        <f>IF(ISBLANK(AD2224),"",IF(ISERROR(VLOOKUP(AD2224,[3]DropTable!$A:$A,1,0)),"드랍없음",""))</f>
        <v/>
      </c>
      <c r="AG2224">
        <v>9.8000000000000007</v>
      </c>
      <c r="AH2224">
        <v>1</v>
      </c>
    </row>
    <row r="2225" spans="1:34" x14ac:dyDescent="0.3">
      <c r="A2225">
        <v>22</v>
      </c>
      <c r="B2225">
        <v>34</v>
      </c>
      <c r="C2225">
        <f>IF(OR($L2225=TRUE,$A2225=0,MOD($A2225,ChapterTable!$S$20)&lt;&gt;0),
MAX(0,INT(($B2225+ChapterTable!$Q$26+VLOOKUP(SUBSTITUTE(C$1,"성장단계","")&amp;"단계오프셋",ChapterTable!$S:$T,2,0))/ChapterTable!$Q$23)),
MAX(0,INT(($B2225+ChapterTable!$S$26+VLOOKUP(SUBSTITUTE(C$1,"성장단계","")&amp;"보스단계오프셋",ChapterTable!$S:$T,2,0))/ChapterTable!$S$23)))</f>
        <v>3</v>
      </c>
      <c r="D2225">
        <f>IF(OR($L2225=TRUE,$A2225=0,MOD($A2225,ChapterTable!$S$20)&lt;&gt;0),
MAX(0,INT(($B2225+ChapterTable!$Q$26+VLOOKUP(SUBSTITUTE(D$1,"성장단계","")&amp;"단계오프셋",ChapterTable!$S:$T,2,0))/ChapterTable!$Q$23)),
MAX(0,INT(($B2225+ChapterTable!$S$26+VLOOKUP(SUBSTITUTE(D$1,"성장단계","")&amp;"보스단계오프셋",ChapterTable!$S:$T,2,0))/ChapterTable!$S$23)))</f>
        <v>3</v>
      </c>
      <c r="E2225" s="1">
        <f ca="1">IF(AND($A2225=0,$B2225=1),
    VLOOKUP(1,ChapterTable!$1:$1048576,MATCH("최종"&amp;SUBSTITUTE(SUBSTITUTE(E$1,"standard",""),"|Float",""),ChapterTable!$1:$1,0),0)*ChapterTable!$Q$17,
  IF(AND($A2225=0,$B2225=0),
    E2226,
  IF($B2225=0,
    VLOOKUP($A2225,ChapterTable!$1:$1048576,MATCH("최종"&amp;SUBSTITUTE(SUBSTITUTE(E$1,"standard",""),"|Float",""),ChapterTable!$1:$1,0),0),
  IF($B2225=1,
    IF($L2225=FALSE,
      VLOOKUP($A2225,ChapterTable!$1:$1048576,MATCH("최종"&amp;SUBSTITUTE(SUBSTITUTE(E$1,"standard",""),"|Float",""),ChapterTable!$1:$1,0),0),
      VLOOKUP($A2225-ChapterTable!$Q$11,ChapterTable!$1:$1048576,MATCH("최종"&amp;SUBSTITUTE(SUBSTITUTE(E$1,"standard",""),"|Float",""),ChapterTable!$1:$1,0),0)*ChapterTable!$Q$14
    ),
  OFFSET(E2225,-$B2225+IF($L2225,1,0),0)*
    (VLOOKUP(SUBSTITUTE(SUBSTITUTE(E$1,"standard",""),"|Float","")&amp;"인게임누적곱배수",ChapterTable!$S:$T,2,0)^C2225
    +VLOOKUP(SUBSTITUTE(SUBSTITUTE(E$1,"standard",""),"|Float","")&amp;"인게임누적합배수",ChapterTable!$S:$T,2,0)*C2225)
  )
  )
  )
)</f>
        <v>1042966.7733894824</v>
      </c>
      <c r="F2225" s="1">
        <f ca="1">IF(AND($A2225=0,$B2225=1),
    VLOOKUP(1,ChapterTable!$1:$1048576,MATCH("최종"&amp;SUBSTITUTE(SUBSTITUTE(F$1,"standard",""),"|Float",""),ChapterTable!$1:$1,0),0)*ChapterTable!$Q$17,
  IF(AND($A2225=0,$B2225=0),
    F2226,
  IF($B2225=0,
    VLOOKUP($A2225,ChapterTable!$1:$1048576,MATCH("최종"&amp;SUBSTITUTE(SUBSTITUTE(F$1,"standard",""),"|Float",""),ChapterTable!$1:$1,0),0),
  IF($B2225=1,
    IF($L2225=FALSE,
      VLOOKUP($A2225,ChapterTable!$1:$1048576,MATCH("최종"&amp;SUBSTITUTE(SUBSTITUTE(F$1,"standard",""),"|Float",""),ChapterTable!$1:$1,0),0),
      VLOOKUP($A2225-ChapterTable!$Q$11,ChapterTable!$1:$1048576,MATCH("최종"&amp;SUBSTITUTE(SUBSTITUTE(F$1,"standard",""),"|Float",""),ChapterTable!$1:$1,0),0)*ChapterTable!$Q$14
    ),
  OFFSET(F2225,-$B2225+IF($L2225,1,0),0)*
    (VLOOKUP(SUBSTITUTE(SUBSTITUTE(F$1,"standard",""),"|Float","")&amp;"인게임누적곱배수",ChapterTable!$S:$T,2,0)^D2225
    +VLOOKUP(SUBSTITUTE(SUBSTITUTE(F$1,"standard",""),"|Float","")&amp;"인게임누적합배수",ChapterTable!$S:$T,2,0)*D2225)
  )
  )
  )
)</f>
        <v>452234.91529083252</v>
      </c>
      <c r="G2225" t="s">
        <v>76</v>
      </c>
      <c r="J2225" t="str">
        <f>IF(ISBLANK(I2225),"",
IFERROR(VLOOKUP(I2225,[1]StringTable!$1:$1048576,MATCH([1]StringTable!$B$1,[1]StringTable!$1:$1,0),0),
IFERROR(VLOOKUP(I2225,[1]InApkStringTable!$1:$1048576,MATCH([1]InApkStringTable!$B$1,[1]InApkStringTable!$1:$1,0),0),
"스트링없음")))</f>
        <v/>
      </c>
      <c r="L2225" t="b">
        <v>1</v>
      </c>
      <c r="N2225" t="str">
        <f>IF(ISBLANK(M2225),"",IF(ISERROR(VLOOKUP(M2225,MapTable!$A:$A,1,0)),"맵없음",""))</f>
        <v/>
      </c>
      <c r="O2225">
        <f t="shared" si="137"/>
        <v>4</v>
      </c>
      <c r="Q2225">
        <f t="shared" si="138"/>
        <v>4</v>
      </c>
      <c r="R2225" t="b">
        <f t="shared" ca="1" si="139"/>
        <v>0</v>
      </c>
      <c r="T2225" t="b">
        <f t="shared" ca="1" si="140"/>
        <v>0</v>
      </c>
      <c r="X2225" t="str">
        <f>IF(ISBLANK(W2225),"",
IF(ISERROR(FIND(",",W2225)),
  IF(ISERROR(VLOOKUP(W2225,MapTable!$A:$A,1,0)),"맵없음",
  ""),
IF(ISERROR(FIND(",",W2225,FIND(",",W2225)+1)),
  IF(OR(ISERROR(VLOOKUP(LEFT(W2225,FIND(",",W2225)-1),MapTable!$A:$A,1,0)),ISERROR(VLOOKUP(TRIM(MID(W2225,FIND(",",W2225)+1,999)),MapTable!$A:$A,1,0))),"맵없음",
  ""),
IF(ISERROR(FIND(",",W2225,FIND(",",W2225,FIND(",",W2225)+1)+1)),
  IF(OR(ISERROR(VLOOKUP(LEFT(W2225,FIND(",",W2225)-1),MapTable!$A:$A,1,0)),ISERROR(VLOOKUP(TRIM(MID(W2225,FIND(",",W2225)+1,FIND(",",W2225,FIND(",",W2225)+1)-FIND(",",W2225)-1)),MapTable!$A:$A,1,0)),ISERROR(VLOOKUP(TRIM(MID(W2225,FIND(",",W2225,FIND(",",W2225)+1)+1,999)),MapTable!$A:$A,1,0))),"맵없음",
  ""),
IF(ISERROR(FIND(",",W2225,FIND(",",W2225,FIND(",",W2225,FIND(",",W2225)+1)+1)+1)),
  IF(OR(ISERROR(VLOOKUP(LEFT(W2225,FIND(",",W2225)-1),MapTable!$A:$A,1,0)),ISERROR(VLOOKUP(TRIM(MID(W2225,FIND(",",W2225)+1,FIND(",",W2225,FIND(",",W2225)+1)-FIND(",",W2225)-1)),MapTable!$A:$A,1,0)),ISERROR(VLOOKUP(TRIM(MID(W2225,FIND(",",W2225,FIND(",",W2225)+1)+1,FIND(",",W2225,FIND(",",W2225,FIND(",",W2225)+1)+1)-FIND(",",W2225,FIND(",",W2225)+1)-1)),MapTable!$A:$A,1,0)),ISERROR(VLOOKUP(TRIM(MID(W2225,FIND(",",W2225,FIND(",",W2225,FIND(",",W2225)+1)+1)+1,999)),MapTable!$A:$A,1,0))),"맵없음",
  ""),
)))))</f>
        <v/>
      </c>
      <c r="AC2225" t="str">
        <f>IF(ISBLANK(AB2225),"",IF(ISERROR(VLOOKUP(AB2225,[3]DropTable!$A:$A,1,0)),"드랍없음",""))</f>
        <v/>
      </c>
      <c r="AE2225" t="str">
        <f>IF(ISBLANK(AD2225),"",IF(ISERROR(VLOOKUP(AD2225,[3]DropTable!$A:$A,1,0)),"드랍없음",""))</f>
        <v/>
      </c>
      <c r="AG2225">
        <v>9.8000000000000007</v>
      </c>
      <c r="AH2225">
        <v>1</v>
      </c>
    </row>
    <row r="2226" spans="1:34" x14ac:dyDescent="0.3">
      <c r="A2226">
        <v>22</v>
      </c>
      <c r="B2226">
        <v>35</v>
      </c>
      <c r="C2226">
        <f>IF(OR($L2226=TRUE,$A2226=0,MOD($A2226,ChapterTable!$S$20)&lt;&gt;0),
MAX(0,INT(($B2226+ChapterTable!$Q$26+VLOOKUP(SUBSTITUTE(C$1,"성장단계","")&amp;"단계오프셋",ChapterTable!$S:$T,2,0))/ChapterTable!$Q$23)),
MAX(0,INT(($B2226+ChapterTable!$S$26+VLOOKUP(SUBSTITUTE(C$1,"성장단계","")&amp;"보스단계오프셋",ChapterTable!$S:$T,2,0))/ChapterTable!$S$23)))</f>
        <v>3</v>
      </c>
      <c r="D2226">
        <f>IF(OR($L2226=TRUE,$A2226=0,MOD($A2226,ChapterTable!$S$20)&lt;&gt;0),
MAX(0,INT(($B2226+ChapterTable!$Q$26+VLOOKUP(SUBSTITUTE(D$1,"성장단계","")&amp;"단계오프셋",ChapterTable!$S:$T,2,0))/ChapterTable!$Q$23)),
MAX(0,INT(($B2226+ChapterTable!$S$26+VLOOKUP(SUBSTITUTE(D$1,"성장단계","")&amp;"보스단계오프셋",ChapterTable!$S:$T,2,0))/ChapterTable!$S$23)))</f>
        <v>3</v>
      </c>
      <c r="E2226" s="1">
        <f ca="1">IF(AND($A2226=0,$B2226=1),
    VLOOKUP(1,ChapterTable!$1:$1048576,MATCH("최종"&amp;SUBSTITUTE(SUBSTITUTE(E$1,"standard",""),"|Float",""),ChapterTable!$1:$1,0),0)*ChapterTable!$Q$17,
  IF(AND($A2226=0,$B2226=0),
    E2227,
  IF($B2226=0,
    VLOOKUP($A2226,ChapterTable!$1:$1048576,MATCH("최종"&amp;SUBSTITUTE(SUBSTITUTE(E$1,"standard",""),"|Float",""),ChapterTable!$1:$1,0),0),
  IF($B2226=1,
    IF($L2226=FALSE,
      VLOOKUP($A2226,ChapterTable!$1:$1048576,MATCH("최종"&amp;SUBSTITUTE(SUBSTITUTE(E$1,"standard",""),"|Float",""),ChapterTable!$1:$1,0),0),
      VLOOKUP($A2226-ChapterTable!$Q$11,ChapterTable!$1:$1048576,MATCH("최종"&amp;SUBSTITUTE(SUBSTITUTE(E$1,"standard",""),"|Float",""),ChapterTable!$1:$1,0),0)*ChapterTable!$Q$14
    ),
  OFFSET(E2226,-$B2226+IF($L2226,1,0),0)*
    (VLOOKUP(SUBSTITUTE(SUBSTITUTE(E$1,"standard",""),"|Float","")&amp;"인게임누적곱배수",ChapterTable!$S:$T,2,0)^C2226
    +VLOOKUP(SUBSTITUTE(SUBSTITUTE(E$1,"standard",""),"|Float","")&amp;"인게임누적합배수",ChapterTable!$S:$T,2,0)*C2226)
  )
  )
  )
)</f>
        <v>1042966.7733894824</v>
      </c>
      <c r="F2226" s="1">
        <f ca="1">IF(AND($A2226=0,$B2226=1),
    VLOOKUP(1,ChapterTable!$1:$1048576,MATCH("최종"&amp;SUBSTITUTE(SUBSTITUTE(F$1,"standard",""),"|Float",""),ChapterTable!$1:$1,0),0)*ChapterTable!$Q$17,
  IF(AND($A2226=0,$B2226=0),
    F2227,
  IF($B2226=0,
    VLOOKUP($A2226,ChapterTable!$1:$1048576,MATCH("최종"&amp;SUBSTITUTE(SUBSTITUTE(F$1,"standard",""),"|Float",""),ChapterTable!$1:$1,0),0),
  IF($B2226=1,
    IF($L2226=FALSE,
      VLOOKUP($A2226,ChapterTable!$1:$1048576,MATCH("최종"&amp;SUBSTITUTE(SUBSTITUTE(F$1,"standard",""),"|Float",""),ChapterTable!$1:$1,0),0),
      VLOOKUP($A2226-ChapterTable!$Q$11,ChapterTable!$1:$1048576,MATCH("최종"&amp;SUBSTITUTE(SUBSTITUTE(F$1,"standard",""),"|Float",""),ChapterTable!$1:$1,0),0)*ChapterTable!$Q$14
    ),
  OFFSET(F2226,-$B2226+IF($L2226,1,0),0)*
    (VLOOKUP(SUBSTITUTE(SUBSTITUTE(F$1,"standard",""),"|Float","")&amp;"인게임누적곱배수",ChapterTable!$S:$T,2,0)^D2226
    +VLOOKUP(SUBSTITUTE(SUBSTITUTE(F$1,"standard",""),"|Float","")&amp;"인게임누적합배수",ChapterTable!$S:$T,2,0)*D2226)
  )
  )
  )
)</f>
        <v>452234.91529083252</v>
      </c>
      <c r="G2226" t="s">
        <v>76</v>
      </c>
      <c r="J2226" t="str">
        <f>IF(ISBLANK(I2226),"",
IFERROR(VLOOKUP(I2226,[1]StringTable!$1:$1048576,MATCH([1]StringTable!$B$1,[1]StringTable!$1:$1,0),0),
IFERROR(VLOOKUP(I2226,[1]InApkStringTable!$1:$1048576,MATCH([1]InApkStringTable!$B$1,[1]InApkStringTable!$1:$1,0),0),
"스트링없음")))</f>
        <v/>
      </c>
      <c r="L2226" t="b">
        <v>1</v>
      </c>
      <c r="N2226" t="str">
        <f>IF(ISBLANK(M2226),"",IF(ISERROR(VLOOKUP(M2226,MapTable!$A:$A,1,0)),"맵없음",""))</f>
        <v/>
      </c>
      <c r="O2226">
        <f t="shared" si="137"/>
        <v>11</v>
      </c>
      <c r="Q2226">
        <f t="shared" si="138"/>
        <v>11</v>
      </c>
      <c r="R2226" t="b">
        <f t="shared" ca="1" si="139"/>
        <v>0</v>
      </c>
      <c r="T2226" t="b">
        <f t="shared" ca="1" si="140"/>
        <v>0</v>
      </c>
      <c r="X2226" t="str">
        <f>IF(ISBLANK(W2226),"",
IF(ISERROR(FIND(",",W2226)),
  IF(ISERROR(VLOOKUP(W2226,MapTable!$A:$A,1,0)),"맵없음",
  ""),
IF(ISERROR(FIND(",",W2226,FIND(",",W2226)+1)),
  IF(OR(ISERROR(VLOOKUP(LEFT(W2226,FIND(",",W2226)-1),MapTable!$A:$A,1,0)),ISERROR(VLOOKUP(TRIM(MID(W2226,FIND(",",W2226)+1,999)),MapTable!$A:$A,1,0))),"맵없음",
  ""),
IF(ISERROR(FIND(",",W2226,FIND(",",W2226,FIND(",",W2226)+1)+1)),
  IF(OR(ISERROR(VLOOKUP(LEFT(W2226,FIND(",",W2226)-1),MapTable!$A:$A,1,0)),ISERROR(VLOOKUP(TRIM(MID(W2226,FIND(",",W2226)+1,FIND(",",W2226,FIND(",",W2226)+1)-FIND(",",W2226)-1)),MapTable!$A:$A,1,0)),ISERROR(VLOOKUP(TRIM(MID(W2226,FIND(",",W2226,FIND(",",W2226)+1)+1,999)),MapTable!$A:$A,1,0))),"맵없음",
  ""),
IF(ISERROR(FIND(",",W2226,FIND(",",W2226,FIND(",",W2226,FIND(",",W2226)+1)+1)+1)),
  IF(OR(ISERROR(VLOOKUP(LEFT(W2226,FIND(",",W2226)-1),MapTable!$A:$A,1,0)),ISERROR(VLOOKUP(TRIM(MID(W2226,FIND(",",W2226)+1,FIND(",",W2226,FIND(",",W2226)+1)-FIND(",",W2226)-1)),MapTable!$A:$A,1,0)),ISERROR(VLOOKUP(TRIM(MID(W2226,FIND(",",W2226,FIND(",",W2226)+1)+1,FIND(",",W2226,FIND(",",W2226,FIND(",",W2226)+1)+1)-FIND(",",W2226,FIND(",",W2226)+1)-1)),MapTable!$A:$A,1,0)),ISERROR(VLOOKUP(TRIM(MID(W2226,FIND(",",W2226,FIND(",",W2226,FIND(",",W2226)+1)+1)+1,999)),MapTable!$A:$A,1,0))),"맵없음",
  ""),
)))))</f>
        <v/>
      </c>
      <c r="AC2226" t="str">
        <f>IF(ISBLANK(AB2226),"",IF(ISERROR(VLOOKUP(AB2226,[3]DropTable!$A:$A,1,0)),"드랍없음",""))</f>
        <v/>
      </c>
      <c r="AE2226" t="str">
        <f>IF(ISBLANK(AD2226),"",IF(ISERROR(VLOOKUP(AD2226,[3]DropTable!$A:$A,1,0)),"드랍없음",""))</f>
        <v/>
      </c>
      <c r="AG2226">
        <v>9.8000000000000007</v>
      </c>
      <c r="AH2226">
        <v>1</v>
      </c>
    </row>
    <row r="2227" spans="1:34" x14ac:dyDescent="0.3">
      <c r="A2227">
        <v>22</v>
      </c>
      <c r="B2227">
        <v>36</v>
      </c>
      <c r="C2227">
        <f>IF(OR($L2227=TRUE,$A2227=0,MOD($A2227,ChapterTable!$S$20)&lt;&gt;0),
MAX(0,INT(($B2227+ChapterTable!$Q$26+VLOOKUP(SUBSTITUTE(C$1,"성장단계","")&amp;"단계오프셋",ChapterTable!$S:$T,2,0))/ChapterTable!$Q$23)),
MAX(0,INT(($B2227+ChapterTable!$S$26+VLOOKUP(SUBSTITUTE(C$1,"성장단계","")&amp;"보스단계오프셋",ChapterTable!$S:$T,2,0))/ChapterTable!$S$23)))</f>
        <v>4</v>
      </c>
      <c r="D2227">
        <f>IF(OR($L2227=TRUE,$A2227=0,MOD($A2227,ChapterTable!$S$20)&lt;&gt;0),
MAX(0,INT(($B2227+ChapterTable!$Q$26+VLOOKUP(SUBSTITUTE(D$1,"성장단계","")&amp;"단계오프셋",ChapterTable!$S:$T,2,0))/ChapterTable!$Q$23)),
MAX(0,INT(($B2227+ChapterTable!$S$26+VLOOKUP(SUBSTITUTE(D$1,"성장단계","")&amp;"보스단계오프셋",ChapterTable!$S:$T,2,0))/ChapterTable!$S$23)))</f>
        <v>3</v>
      </c>
      <c r="E2227" s="1">
        <f ca="1">IF(AND($A2227=0,$B2227=1),
    VLOOKUP(1,ChapterTable!$1:$1048576,MATCH("최종"&amp;SUBSTITUTE(SUBSTITUTE(E$1,"standard",""),"|Float",""),ChapterTable!$1:$1,0),0)*ChapterTable!$Q$17,
  IF(AND($A2227=0,$B2227=0),
    E2228,
  IF($B2227=0,
    VLOOKUP($A2227,ChapterTable!$1:$1048576,MATCH("최종"&amp;SUBSTITUTE(SUBSTITUTE(E$1,"standard",""),"|Float",""),ChapterTable!$1:$1,0),0),
  IF($B2227=1,
    IF($L2227=FALSE,
      VLOOKUP($A2227,ChapterTable!$1:$1048576,MATCH("최종"&amp;SUBSTITUTE(SUBSTITUTE(E$1,"standard",""),"|Float",""),ChapterTable!$1:$1,0),0),
      VLOOKUP($A2227-ChapterTable!$Q$11,ChapterTable!$1:$1048576,MATCH("최종"&amp;SUBSTITUTE(SUBSTITUTE(E$1,"standard",""),"|Float",""),ChapterTable!$1:$1,0),0)*ChapterTable!$Q$14
    ),
  OFFSET(E2227,-$B2227+IF($L2227,1,0),0)*
    (VLOOKUP(SUBSTITUTE(SUBSTITUTE(E$1,"standard",""),"|Float","")&amp;"인게임누적곱배수",ChapterTable!$S:$T,2,0)^C2227
    +VLOOKUP(SUBSTITUTE(SUBSTITUTE(E$1,"standard",""),"|Float","")&amp;"인게임누적합배수",ChapterTable!$S:$T,2,0)*C2227)
  )
  )
  )
)</f>
        <v>1221034.2712852478</v>
      </c>
      <c r="F2227" s="1">
        <f ca="1">IF(AND($A2227=0,$B2227=1),
    VLOOKUP(1,ChapterTable!$1:$1048576,MATCH("최종"&amp;SUBSTITUTE(SUBSTITUTE(F$1,"standard",""),"|Float",""),ChapterTable!$1:$1,0),0)*ChapterTable!$Q$17,
  IF(AND($A2227=0,$B2227=0),
    F2228,
  IF($B2227=0,
    VLOOKUP($A2227,ChapterTable!$1:$1048576,MATCH("최종"&amp;SUBSTITUTE(SUBSTITUTE(F$1,"standard",""),"|Float",""),ChapterTable!$1:$1,0),0),
  IF($B2227=1,
    IF($L2227=FALSE,
      VLOOKUP($A2227,ChapterTable!$1:$1048576,MATCH("최종"&amp;SUBSTITUTE(SUBSTITUTE(F$1,"standard",""),"|Float",""),ChapterTable!$1:$1,0),0),
      VLOOKUP($A2227-ChapterTable!$Q$11,ChapterTable!$1:$1048576,MATCH("최종"&amp;SUBSTITUTE(SUBSTITUTE(F$1,"standard",""),"|Float",""),ChapterTable!$1:$1,0),0)*ChapterTable!$Q$14
    ),
  OFFSET(F2227,-$B2227+IF($L2227,1,0),0)*
    (VLOOKUP(SUBSTITUTE(SUBSTITUTE(F$1,"standard",""),"|Float","")&amp;"인게임누적곱배수",ChapterTable!$S:$T,2,0)^D2227
    +VLOOKUP(SUBSTITUTE(SUBSTITUTE(F$1,"standard",""),"|Float","")&amp;"인게임누적합배수",ChapterTable!$S:$T,2,0)*D2227)
  )
  )
  )
)</f>
        <v>452234.91529083252</v>
      </c>
      <c r="G2227" t="s">
        <v>76</v>
      </c>
      <c r="J2227" t="str">
        <f>IF(ISBLANK(I2227),"",
IFERROR(VLOOKUP(I2227,[1]StringTable!$1:$1048576,MATCH([1]StringTable!$B$1,[1]StringTable!$1:$1,0),0),
IFERROR(VLOOKUP(I2227,[1]InApkStringTable!$1:$1048576,MATCH([1]InApkStringTable!$B$1,[1]InApkStringTable!$1:$1,0),0),
"스트링없음")))</f>
        <v/>
      </c>
      <c r="L2227" t="b">
        <v>1</v>
      </c>
      <c r="N2227" t="str">
        <f>IF(ISBLANK(M2227),"",IF(ISERROR(VLOOKUP(M2227,MapTable!$A:$A,1,0)),"맵없음",""))</f>
        <v/>
      </c>
      <c r="O2227">
        <f t="shared" si="137"/>
        <v>4</v>
      </c>
      <c r="Q2227">
        <f t="shared" si="138"/>
        <v>4</v>
      </c>
      <c r="R2227" t="b">
        <f t="shared" ca="1" si="139"/>
        <v>0</v>
      </c>
      <c r="T2227" t="b">
        <f t="shared" ca="1" si="140"/>
        <v>0</v>
      </c>
      <c r="X2227" t="str">
        <f>IF(ISBLANK(W2227),"",
IF(ISERROR(FIND(",",W2227)),
  IF(ISERROR(VLOOKUP(W2227,MapTable!$A:$A,1,0)),"맵없음",
  ""),
IF(ISERROR(FIND(",",W2227,FIND(",",W2227)+1)),
  IF(OR(ISERROR(VLOOKUP(LEFT(W2227,FIND(",",W2227)-1),MapTable!$A:$A,1,0)),ISERROR(VLOOKUP(TRIM(MID(W2227,FIND(",",W2227)+1,999)),MapTable!$A:$A,1,0))),"맵없음",
  ""),
IF(ISERROR(FIND(",",W2227,FIND(",",W2227,FIND(",",W2227)+1)+1)),
  IF(OR(ISERROR(VLOOKUP(LEFT(W2227,FIND(",",W2227)-1),MapTable!$A:$A,1,0)),ISERROR(VLOOKUP(TRIM(MID(W2227,FIND(",",W2227)+1,FIND(",",W2227,FIND(",",W2227)+1)-FIND(",",W2227)-1)),MapTable!$A:$A,1,0)),ISERROR(VLOOKUP(TRIM(MID(W2227,FIND(",",W2227,FIND(",",W2227)+1)+1,999)),MapTable!$A:$A,1,0))),"맵없음",
  ""),
IF(ISERROR(FIND(",",W2227,FIND(",",W2227,FIND(",",W2227,FIND(",",W2227)+1)+1)+1)),
  IF(OR(ISERROR(VLOOKUP(LEFT(W2227,FIND(",",W2227)-1),MapTable!$A:$A,1,0)),ISERROR(VLOOKUP(TRIM(MID(W2227,FIND(",",W2227)+1,FIND(",",W2227,FIND(",",W2227)+1)-FIND(",",W2227)-1)),MapTable!$A:$A,1,0)),ISERROR(VLOOKUP(TRIM(MID(W2227,FIND(",",W2227,FIND(",",W2227)+1)+1,FIND(",",W2227,FIND(",",W2227,FIND(",",W2227)+1)+1)-FIND(",",W2227,FIND(",",W2227)+1)-1)),MapTable!$A:$A,1,0)),ISERROR(VLOOKUP(TRIM(MID(W2227,FIND(",",W2227,FIND(",",W2227,FIND(",",W2227)+1)+1)+1,999)),MapTable!$A:$A,1,0))),"맵없음",
  ""),
)))))</f>
        <v/>
      </c>
      <c r="AC2227" t="str">
        <f>IF(ISBLANK(AB2227),"",IF(ISERROR(VLOOKUP(AB2227,[3]DropTable!$A:$A,1,0)),"드랍없음",""))</f>
        <v/>
      </c>
      <c r="AE2227" t="str">
        <f>IF(ISBLANK(AD2227),"",IF(ISERROR(VLOOKUP(AD2227,[3]DropTable!$A:$A,1,0)),"드랍없음",""))</f>
        <v/>
      </c>
      <c r="AG2227">
        <v>9.8000000000000007</v>
      </c>
      <c r="AH2227">
        <v>1</v>
      </c>
    </row>
    <row r="2228" spans="1:34" x14ac:dyDescent="0.3">
      <c r="A2228">
        <v>22</v>
      </c>
      <c r="B2228">
        <v>37</v>
      </c>
      <c r="C2228">
        <f>IF(OR($L2228=TRUE,$A2228=0,MOD($A2228,ChapterTable!$S$20)&lt;&gt;0),
MAX(0,INT(($B2228+ChapterTable!$Q$26+VLOOKUP(SUBSTITUTE(C$1,"성장단계","")&amp;"단계오프셋",ChapterTable!$S:$T,2,0))/ChapterTable!$Q$23)),
MAX(0,INT(($B2228+ChapterTable!$S$26+VLOOKUP(SUBSTITUTE(C$1,"성장단계","")&amp;"보스단계오프셋",ChapterTable!$S:$T,2,0))/ChapterTable!$S$23)))</f>
        <v>4</v>
      </c>
      <c r="D2228">
        <f>IF(OR($L2228=TRUE,$A2228=0,MOD($A2228,ChapterTable!$S$20)&lt;&gt;0),
MAX(0,INT(($B2228+ChapterTable!$Q$26+VLOOKUP(SUBSTITUTE(D$1,"성장단계","")&amp;"단계오프셋",ChapterTable!$S:$T,2,0))/ChapterTable!$Q$23)),
MAX(0,INT(($B2228+ChapterTable!$S$26+VLOOKUP(SUBSTITUTE(D$1,"성장단계","")&amp;"보스단계오프셋",ChapterTable!$S:$T,2,0))/ChapterTable!$S$23)))</f>
        <v>3</v>
      </c>
      <c r="E2228" s="1">
        <f ca="1">IF(AND($A2228=0,$B2228=1),
    VLOOKUP(1,ChapterTable!$1:$1048576,MATCH("최종"&amp;SUBSTITUTE(SUBSTITUTE(E$1,"standard",""),"|Float",""),ChapterTable!$1:$1,0),0)*ChapterTable!$Q$17,
  IF(AND($A2228=0,$B2228=0),
    E2229,
  IF($B2228=0,
    VLOOKUP($A2228,ChapterTable!$1:$1048576,MATCH("최종"&amp;SUBSTITUTE(SUBSTITUTE(E$1,"standard",""),"|Float",""),ChapterTable!$1:$1,0),0),
  IF($B2228=1,
    IF($L2228=FALSE,
      VLOOKUP($A2228,ChapterTable!$1:$1048576,MATCH("최종"&amp;SUBSTITUTE(SUBSTITUTE(E$1,"standard",""),"|Float",""),ChapterTable!$1:$1,0),0),
      VLOOKUP($A2228-ChapterTable!$Q$11,ChapterTable!$1:$1048576,MATCH("최종"&amp;SUBSTITUTE(SUBSTITUTE(E$1,"standard",""),"|Float",""),ChapterTable!$1:$1,0),0)*ChapterTable!$Q$14
    ),
  OFFSET(E2228,-$B2228+IF($L2228,1,0),0)*
    (VLOOKUP(SUBSTITUTE(SUBSTITUTE(E$1,"standard",""),"|Float","")&amp;"인게임누적곱배수",ChapterTable!$S:$T,2,0)^C2228
    +VLOOKUP(SUBSTITUTE(SUBSTITUTE(E$1,"standard",""),"|Float","")&amp;"인게임누적합배수",ChapterTable!$S:$T,2,0)*C2228)
  )
  )
  )
)</f>
        <v>1221034.2712852478</v>
      </c>
      <c r="F2228" s="1">
        <f ca="1">IF(AND($A2228=0,$B2228=1),
    VLOOKUP(1,ChapterTable!$1:$1048576,MATCH("최종"&amp;SUBSTITUTE(SUBSTITUTE(F$1,"standard",""),"|Float",""),ChapterTable!$1:$1,0),0)*ChapterTable!$Q$17,
  IF(AND($A2228=0,$B2228=0),
    F2229,
  IF($B2228=0,
    VLOOKUP($A2228,ChapterTable!$1:$1048576,MATCH("최종"&amp;SUBSTITUTE(SUBSTITUTE(F$1,"standard",""),"|Float",""),ChapterTable!$1:$1,0),0),
  IF($B2228=1,
    IF($L2228=FALSE,
      VLOOKUP($A2228,ChapterTable!$1:$1048576,MATCH("최종"&amp;SUBSTITUTE(SUBSTITUTE(F$1,"standard",""),"|Float",""),ChapterTable!$1:$1,0),0),
      VLOOKUP($A2228-ChapterTable!$Q$11,ChapterTable!$1:$1048576,MATCH("최종"&amp;SUBSTITUTE(SUBSTITUTE(F$1,"standard",""),"|Float",""),ChapterTable!$1:$1,0),0)*ChapterTable!$Q$14
    ),
  OFFSET(F2228,-$B2228+IF($L2228,1,0),0)*
    (VLOOKUP(SUBSTITUTE(SUBSTITUTE(F$1,"standard",""),"|Float","")&amp;"인게임누적곱배수",ChapterTable!$S:$T,2,0)^D2228
    +VLOOKUP(SUBSTITUTE(SUBSTITUTE(F$1,"standard",""),"|Float","")&amp;"인게임누적합배수",ChapterTable!$S:$T,2,0)*D2228)
  )
  )
  )
)</f>
        <v>452234.91529083252</v>
      </c>
      <c r="G2228" t="s">
        <v>76</v>
      </c>
      <c r="J2228" t="str">
        <f>IF(ISBLANK(I2228),"",
IFERROR(VLOOKUP(I2228,[1]StringTable!$1:$1048576,MATCH([1]StringTable!$B$1,[1]StringTable!$1:$1,0),0),
IFERROR(VLOOKUP(I2228,[1]InApkStringTable!$1:$1048576,MATCH([1]InApkStringTable!$B$1,[1]InApkStringTable!$1:$1,0),0),
"스트링없음")))</f>
        <v/>
      </c>
      <c r="L2228" t="b">
        <v>1</v>
      </c>
      <c r="N2228" t="str">
        <f>IF(ISBLANK(M2228),"",IF(ISERROR(VLOOKUP(M2228,MapTable!$A:$A,1,0)),"맵없음",""))</f>
        <v/>
      </c>
      <c r="O2228">
        <f t="shared" si="137"/>
        <v>4</v>
      </c>
      <c r="Q2228">
        <f t="shared" si="138"/>
        <v>4</v>
      </c>
      <c r="R2228" t="b">
        <f t="shared" ca="1" si="139"/>
        <v>0</v>
      </c>
      <c r="T2228" t="b">
        <f t="shared" ca="1" si="140"/>
        <v>0</v>
      </c>
      <c r="X2228" t="str">
        <f>IF(ISBLANK(W2228),"",
IF(ISERROR(FIND(",",W2228)),
  IF(ISERROR(VLOOKUP(W2228,MapTable!$A:$A,1,0)),"맵없음",
  ""),
IF(ISERROR(FIND(",",W2228,FIND(",",W2228)+1)),
  IF(OR(ISERROR(VLOOKUP(LEFT(W2228,FIND(",",W2228)-1),MapTable!$A:$A,1,0)),ISERROR(VLOOKUP(TRIM(MID(W2228,FIND(",",W2228)+1,999)),MapTable!$A:$A,1,0))),"맵없음",
  ""),
IF(ISERROR(FIND(",",W2228,FIND(",",W2228,FIND(",",W2228)+1)+1)),
  IF(OR(ISERROR(VLOOKUP(LEFT(W2228,FIND(",",W2228)-1),MapTable!$A:$A,1,0)),ISERROR(VLOOKUP(TRIM(MID(W2228,FIND(",",W2228)+1,FIND(",",W2228,FIND(",",W2228)+1)-FIND(",",W2228)-1)),MapTable!$A:$A,1,0)),ISERROR(VLOOKUP(TRIM(MID(W2228,FIND(",",W2228,FIND(",",W2228)+1)+1,999)),MapTable!$A:$A,1,0))),"맵없음",
  ""),
IF(ISERROR(FIND(",",W2228,FIND(",",W2228,FIND(",",W2228,FIND(",",W2228)+1)+1)+1)),
  IF(OR(ISERROR(VLOOKUP(LEFT(W2228,FIND(",",W2228)-1),MapTable!$A:$A,1,0)),ISERROR(VLOOKUP(TRIM(MID(W2228,FIND(",",W2228)+1,FIND(",",W2228,FIND(",",W2228)+1)-FIND(",",W2228)-1)),MapTable!$A:$A,1,0)),ISERROR(VLOOKUP(TRIM(MID(W2228,FIND(",",W2228,FIND(",",W2228)+1)+1,FIND(",",W2228,FIND(",",W2228,FIND(",",W2228)+1)+1)-FIND(",",W2228,FIND(",",W2228)+1)-1)),MapTable!$A:$A,1,0)),ISERROR(VLOOKUP(TRIM(MID(W2228,FIND(",",W2228,FIND(",",W2228,FIND(",",W2228)+1)+1)+1,999)),MapTable!$A:$A,1,0))),"맵없음",
  ""),
)))))</f>
        <v/>
      </c>
      <c r="AC2228" t="str">
        <f>IF(ISBLANK(AB2228),"",IF(ISERROR(VLOOKUP(AB2228,[3]DropTable!$A:$A,1,0)),"드랍없음",""))</f>
        <v/>
      </c>
      <c r="AE2228" t="str">
        <f>IF(ISBLANK(AD2228),"",IF(ISERROR(VLOOKUP(AD2228,[3]DropTable!$A:$A,1,0)),"드랍없음",""))</f>
        <v/>
      </c>
      <c r="AG2228">
        <v>9.8000000000000007</v>
      </c>
      <c r="AH2228">
        <v>1</v>
      </c>
    </row>
    <row r="2229" spans="1:34" x14ac:dyDescent="0.3">
      <c r="A2229">
        <v>22</v>
      </c>
      <c r="B2229">
        <v>38</v>
      </c>
      <c r="C2229">
        <f>IF(OR($L2229=TRUE,$A2229=0,MOD($A2229,ChapterTable!$S$20)&lt;&gt;0),
MAX(0,INT(($B2229+ChapterTable!$Q$26+VLOOKUP(SUBSTITUTE(C$1,"성장단계","")&amp;"단계오프셋",ChapterTable!$S:$T,2,0))/ChapterTable!$Q$23)),
MAX(0,INT(($B2229+ChapterTable!$S$26+VLOOKUP(SUBSTITUTE(C$1,"성장단계","")&amp;"보스단계오프셋",ChapterTable!$S:$T,2,0))/ChapterTable!$S$23)))</f>
        <v>4</v>
      </c>
      <c r="D2229">
        <f>IF(OR($L2229=TRUE,$A2229=0,MOD($A2229,ChapterTable!$S$20)&lt;&gt;0),
MAX(0,INT(($B2229+ChapterTable!$Q$26+VLOOKUP(SUBSTITUTE(D$1,"성장단계","")&amp;"단계오프셋",ChapterTable!$S:$T,2,0))/ChapterTable!$Q$23)),
MAX(0,INT(($B2229+ChapterTable!$S$26+VLOOKUP(SUBSTITUTE(D$1,"성장단계","")&amp;"보스단계오프셋",ChapterTable!$S:$T,2,0))/ChapterTable!$S$23)))</f>
        <v>3</v>
      </c>
      <c r="E2229" s="1">
        <f ca="1">IF(AND($A2229=0,$B2229=1),
    VLOOKUP(1,ChapterTable!$1:$1048576,MATCH("최종"&amp;SUBSTITUTE(SUBSTITUTE(E$1,"standard",""),"|Float",""),ChapterTable!$1:$1,0),0)*ChapterTable!$Q$17,
  IF(AND($A2229=0,$B2229=0),
    E2230,
  IF($B2229=0,
    VLOOKUP($A2229,ChapterTable!$1:$1048576,MATCH("최종"&amp;SUBSTITUTE(SUBSTITUTE(E$1,"standard",""),"|Float",""),ChapterTable!$1:$1,0),0),
  IF($B2229=1,
    IF($L2229=FALSE,
      VLOOKUP($A2229,ChapterTable!$1:$1048576,MATCH("최종"&amp;SUBSTITUTE(SUBSTITUTE(E$1,"standard",""),"|Float",""),ChapterTable!$1:$1,0),0),
      VLOOKUP($A2229-ChapterTable!$Q$11,ChapterTable!$1:$1048576,MATCH("최종"&amp;SUBSTITUTE(SUBSTITUTE(E$1,"standard",""),"|Float",""),ChapterTable!$1:$1,0),0)*ChapterTable!$Q$14
    ),
  OFFSET(E2229,-$B2229+IF($L2229,1,0),0)*
    (VLOOKUP(SUBSTITUTE(SUBSTITUTE(E$1,"standard",""),"|Float","")&amp;"인게임누적곱배수",ChapterTable!$S:$T,2,0)^C2229
    +VLOOKUP(SUBSTITUTE(SUBSTITUTE(E$1,"standard",""),"|Float","")&amp;"인게임누적합배수",ChapterTable!$S:$T,2,0)*C2229)
  )
  )
  )
)</f>
        <v>1221034.2712852478</v>
      </c>
      <c r="F2229" s="1">
        <f ca="1">IF(AND($A2229=0,$B2229=1),
    VLOOKUP(1,ChapterTable!$1:$1048576,MATCH("최종"&amp;SUBSTITUTE(SUBSTITUTE(F$1,"standard",""),"|Float",""),ChapterTable!$1:$1,0),0)*ChapterTable!$Q$17,
  IF(AND($A2229=0,$B2229=0),
    F2230,
  IF($B2229=0,
    VLOOKUP($A2229,ChapterTable!$1:$1048576,MATCH("최종"&amp;SUBSTITUTE(SUBSTITUTE(F$1,"standard",""),"|Float",""),ChapterTable!$1:$1,0),0),
  IF($B2229=1,
    IF($L2229=FALSE,
      VLOOKUP($A2229,ChapterTable!$1:$1048576,MATCH("최종"&amp;SUBSTITUTE(SUBSTITUTE(F$1,"standard",""),"|Float",""),ChapterTable!$1:$1,0),0),
      VLOOKUP($A2229-ChapterTable!$Q$11,ChapterTable!$1:$1048576,MATCH("최종"&amp;SUBSTITUTE(SUBSTITUTE(F$1,"standard",""),"|Float",""),ChapterTable!$1:$1,0),0)*ChapterTable!$Q$14
    ),
  OFFSET(F2229,-$B2229+IF($L2229,1,0),0)*
    (VLOOKUP(SUBSTITUTE(SUBSTITUTE(F$1,"standard",""),"|Float","")&amp;"인게임누적곱배수",ChapterTable!$S:$T,2,0)^D2229
    +VLOOKUP(SUBSTITUTE(SUBSTITUTE(F$1,"standard",""),"|Float","")&amp;"인게임누적합배수",ChapterTable!$S:$T,2,0)*D2229)
  )
  )
  )
)</f>
        <v>452234.91529083252</v>
      </c>
      <c r="G2229" t="s">
        <v>76</v>
      </c>
      <c r="J2229" t="str">
        <f>IF(ISBLANK(I2229),"",
IFERROR(VLOOKUP(I2229,[1]StringTable!$1:$1048576,MATCH([1]StringTable!$B$1,[1]StringTable!$1:$1,0),0),
IFERROR(VLOOKUP(I2229,[1]InApkStringTable!$1:$1048576,MATCH([1]InApkStringTable!$B$1,[1]InApkStringTable!$1:$1,0),0),
"스트링없음")))</f>
        <v/>
      </c>
      <c r="L2229" t="b">
        <v>1</v>
      </c>
      <c r="N2229" t="str">
        <f>IF(ISBLANK(M2229),"",IF(ISERROR(VLOOKUP(M2229,MapTable!$A:$A,1,0)),"맵없음",""))</f>
        <v/>
      </c>
      <c r="O2229">
        <f t="shared" si="137"/>
        <v>4</v>
      </c>
      <c r="Q2229">
        <f t="shared" si="138"/>
        <v>4</v>
      </c>
      <c r="R2229" t="b">
        <f t="shared" ca="1" si="139"/>
        <v>0</v>
      </c>
      <c r="T2229" t="b">
        <f t="shared" ca="1" si="140"/>
        <v>0</v>
      </c>
      <c r="X2229" t="str">
        <f>IF(ISBLANK(W2229),"",
IF(ISERROR(FIND(",",W2229)),
  IF(ISERROR(VLOOKUP(W2229,MapTable!$A:$A,1,0)),"맵없음",
  ""),
IF(ISERROR(FIND(",",W2229,FIND(",",W2229)+1)),
  IF(OR(ISERROR(VLOOKUP(LEFT(W2229,FIND(",",W2229)-1),MapTable!$A:$A,1,0)),ISERROR(VLOOKUP(TRIM(MID(W2229,FIND(",",W2229)+1,999)),MapTable!$A:$A,1,0))),"맵없음",
  ""),
IF(ISERROR(FIND(",",W2229,FIND(",",W2229,FIND(",",W2229)+1)+1)),
  IF(OR(ISERROR(VLOOKUP(LEFT(W2229,FIND(",",W2229)-1),MapTable!$A:$A,1,0)),ISERROR(VLOOKUP(TRIM(MID(W2229,FIND(",",W2229)+1,FIND(",",W2229,FIND(",",W2229)+1)-FIND(",",W2229)-1)),MapTable!$A:$A,1,0)),ISERROR(VLOOKUP(TRIM(MID(W2229,FIND(",",W2229,FIND(",",W2229)+1)+1,999)),MapTable!$A:$A,1,0))),"맵없음",
  ""),
IF(ISERROR(FIND(",",W2229,FIND(",",W2229,FIND(",",W2229,FIND(",",W2229)+1)+1)+1)),
  IF(OR(ISERROR(VLOOKUP(LEFT(W2229,FIND(",",W2229)-1),MapTable!$A:$A,1,0)),ISERROR(VLOOKUP(TRIM(MID(W2229,FIND(",",W2229)+1,FIND(",",W2229,FIND(",",W2229)+1)-FIND(",",W2229)-1)),MapTable!$A:$A,1,0)),ISERROR(VLOOKUP(TRIM(MID(W2229,FIND(",",W2229,FIND(",",W2229)+1)+1,FIND(",",W2229,FIND(",",W2229,FIND(",",W2229)+1)+1)-FIND(",",W2229,FIND(",",W2229)+1)-1)),MapTable!$A:$A,1,0)),ISERROR(VLOOKUP(TRIM(MID(W2229,FIND(",",W2229,FIND(",",W2229,FIND(",",W2229)+1)+1)+1,999)),MapTable!$A:$A,1,0))),"맵없음",
  ""),
)))))</f>
        <v/>
      </c>
      <c r="AC2229" t="str">
        <f>IF(ISBLANK(AB2229),"",IF(ISERROR(VLOOKUP(AB2229,[3]DropTable!$A:$A,1,0)),"드랍없음",""))</f>
        <v/>
      </c>
      <c r="AE2229" t="str">
        <f>IF(ISBLANK(AD2229),"",IF(ISERROR(VLOOKUP(AD2229,[3]DropTable!$A:$A,1,0)),"드랍없음",""))</f>
        <v/>
      </c>
      <c r="AG2229">
        <v>9.8000000000000007</v>
      </c>
      <c r="AH2229">
        <v>1</v>
      </c>
    </row>
    <row r="2230" spans="1:34" x14ac:dyDescent="0.3">
      <c r="A2230">
        <v>22</v>
      </c>
      <c r="B2230">
        <v>39</v>
      </c>
      <c r="C2230">
        <f>IF(OR($L2230=TRUE,$A2230=0,MOD($A2230,ChapterTable!$S$20)&lt;&gt;0),
MAX(0,INT(($B2230+ChapterTable!$Q$26+VLOOKUP(SUBSTITUTE(C$1,"성장단계","")&amp;"단계오프셋",ChapterTable!$S:$T,2,0))/ChapterTable!$Q$23)),
MAX(0,INT(($B2230+ChapterTable!$S$26+VLOOKUP(SUBSTITUTE(C$1,"성장단계","")&amp;"보스단계오프셋",ChapterTable!$S:$T,2,0))/ChapterTable!$S$23)))</f>
        <v>4</v>
      </c>
      <c r="D2230">
        <f>IF(OR($L2230=TRUE,$A2230=0,MOD($A2230,ChapterTable!$S$20)&lt;&gt;0),
MAX(0,INT(($B2230+ChapterTable!$Q$26+VLOOKUP(SUBSTITUTE(D$1,"성장단계","")&amp;"단계오프셋",ChapterTable!$S:$T,2,0))/ChapterTable!$Q$23)),
MAX(0,INT(($B2230+ChapterTable!$S$26+VLOOKUP(SUBSTITUTE(D$1,"성장단계","")&amp;"보스단계오프셋",ChapterTable!$S:$T,2,0))/ChapterTable!$S$23)))</f>
        <v>3</v>
      </c>
      <c r="E2230" s="1">
        <f ca="1">IF(AND($A2230=0,$B2230=1),
    VLOOKUP(1,ChapterTable!$1:$1048576,MATCH("최종"&amp;SUBSTITUTE(SUBSTITUTE(E$1,"standard",""),"|Float",""),ChapterTable!$1:$1,0),0)*ChapterTable!$Q$17,
  IF(AND($A2230=0,$B2230=0),
    E2231,
  IF($B2230=0,
    VLOOKUP($A2230,ChapterTable!$1:$1048576,MATCH("최종"&amp;SUBSTITUTE(SUBSTITUTE(E$1,"standard",""),"|Float",""),ChapterTable!$1:$1,0),0),
  IF($B2230=1,
    IF($L2230=FALSE,
      VLOOKUP($A2230,ChapterTable!$1:$1048576,MATCH("최종"&amp;SUBSTITUTE(SUBSTITUTE(E$1,"standard",""),"|Float",""),ChapterTable!$1:$1,0),0),
      VLOOKUP($A2230-ChapterTable!$Q$11,ChapterTable!$1:$1048576,MATCH("최종"&amp;SUBSTITUTE(SUBSTITUTE(E$1,"standard",""),"|Float",""),ChapterTable!$1:$1,0),0)*ChapterTable!$Q$14
    ),
  OFFSET(E2230,-$B2230+IF($L2230,1,0),0)*
    (VLOOKUP(SUBSTITUTE(SUBSTITUTE(E$1,"standard",""),"|Float","")&amp;"인게임누적곱배수",ChapterTable!$S:$T,2,0)^C2230
    +VLOOKUP(SUBSTITUTE(SUBSTITUTE(E$1,"standard",""),"|Float","")&amp;"인게임누적합배수",ChapterTable!$S:$T,2,0)*C2230)
  )
  )
  )
)</f>
        <v>1221034.2712852478</v>
      </c>
      <c r="F2230" s="1">
        <f ca="1">IF(AND($A2230=0,$B2230=1),
    VLOOKUP(1,ChapterTable!$1:$1048576,MATCH("최종"&amp;SUBSTITUTE(SUBSTITUTE(F$1,"standard",""),"|Float",""),ChapterTable!$1:$1,0),0)*ChapterTable!$Q$17,
  IF(AND($A2230=0,$B2230=0),
    F2231,
  IF($B2230=0,
    VLOOKUP($A2230,ChapterTable!$1:$1048576,MATCH("최종"&amp;SUBSTITUTE(SUBSTITUTE(F$1,"standard",""),"|Float",""),ChapterTable!$1:$1,0),0),
  IF($B2230=1,
    IF($L2230=FALSE,
      VLOOKUP($A2230,ChapterTable!$1:$1048576,MATCH("최종"&amp;SUBSTITUTE(SUBSTITUTE(F$1,"standard",""),"|Float",""),ChapterTable!$1:$1,0),0),
      VLOOKUP($A2230-ChapterTable!$Q$11,ChapterTable!$1:$1048576,MATCH("최종"&amp;SUBSTITUTE(SUBSTITUTE(F$1,"standard",""),"|Float",""),ChapterTable!$1:$1,0),0)*ChapterTable!$Q$14
    ),
  OFFSET(F2230,-$B2230+IF($L2230,1,0),0)*
    (VLOOKUP(SUBSTITUTE(SUBSTITUTE(F$1,"standard",""),"|Float","")&amp;"인게임누적곱배수",ChapterTable!$S:$T,2,0)^D2230
    +VLOOKUP(SUBSTITUTE(SUBSTITUTE(F$1,"standard",""),"|Float","")&amp;"인게임누적합배수",ChapterTable!$S:$T,2,0)*D2230)
  )
  )
  )
)</f>
        <v>452234.91529083252</v>
      </c>
      <c r="G2230" t="s">
        <v>76</v>
      </c>
      <c r="J2230" t="str">
        <f>IF(ISBLANK(I2230),"",
IFERROR(VLOOKUP(I2230,[1]StringTable!$1:$1048576,MATCH([1]StringTable!$B$1,[1]StringTable!$1:$1,0),0),
IFERROR(VLOOKUP(I2230,[1]InApkStringTable!$1:$1048576,MATCH([1]InApkStringTable!$B$1,[1]InApkStringTable!$1:$1,0),0),
"스트링없음")))</f>
        <v/>
      </c>
      <c r="L2230" t="b">
        <v>1</v>
      </c>
      <c r="N2230" t="str">
        <f>IF(ISBLANK(M2230),"",IF(ISERROR(VLOOKUP(M2230,MapTable!$A:$A,1,0)),"맵없음",""))</f>
        <v/>
      </c>
      <c r="O2230">
        <f t="shared" si="137"/>
        <v>94</v>
      </c>
      <c r="Q2230">
        <f t="shared" si="138"/>
        <v>94</v>
      </c>
      <c r="R2230" t="b">
        <f t="shared" ca="1" si="139"/>
        <v>1</v>
      </c>
      <c r="T2230" t="b">
        <f t="shared" ca="1" si="140"/>
        <v>1</v>
      </c>
      <c r="X2230" t="str">
        <f>IF(ISBLANK(W2230),"",
IF(ISERROR(FIND(",",W2230)),
  IF(ISERROR(VLOOKUP(W2230,MapTable!$A:$A,1,0)),"맵없음",
  ""),
IF(ISERROR(FIND(",",W2230,FIND(",",W2230)+1)),
  IF(OR(ISERROR(VLOOKUP(LEFT(W2230,FIND(",",W2230)-1),MapTable!$A:$A,1,0)),ISERROR(VLOOKUP(TRIM(MID(W2230,FIND(",",W2230)+1,999)),MapTable!$A:$A,1,0))),"맵없음",
  ""),
IF(ISERROR(FIND(",",W2230,FIND(",",W2230,FIND(",",W2230)+1)+1)),
  IF(OR(ISERROR(VLOOKUP(LEFT(W2230,FIND(",",W2230)-1),MapTable!$A:$A,1,0)),ISERROR(VLOOKUP(TRIM(MID(W2230,FIND(",",W2230)+1,FIND(",",W2230,FIND(",",W2230)+1)-FIND(",",W2230)-1)),MapTable!$A:$A,1,0)),ISERROR(VLOOKUP(TRIM(MID(W2230,FIND(",",W2230,FIND(",",W2230)+1)+1,999)),MapTable!$A:$A,1,0))),"맵없음",
  ""),
IF(ISERROR(FIND(",",W2230,FIND(",",W2230,FIND(",",W2230,FIND(",",W2230)+1)+1)+1)),
  IF(OR(ISERROR(VLOOKUP(LEFT(W2230,FIND(",",W2230)-1),MapTable!$A:$A,1,0)),ISERROR(VLOOKUP(TRIM(MID(W2230,FIND(",",W2230)+1,FIND(",",W2230,FIND(",",W2230)+1)-FIND(",",W2230)-1)),MapTable!$A:$A,1,0)),ISERROR(VLOOKUP(TRIM(MID(W2230,FIND(",",W2230,FIND(",",W2230)+1)+1,FIND(",",W2230,FIND(",",W2230,FIND(",",W2230)+1)+1)-FIND(",",W2230,FIND(",",W2230)+1)-1)),MapTable!$A:$A,1,0)),ISERROR(VLOOKUP(TRIM(MID(W2230,FIND(",",W2230,FIND(",",W2230,FIND(",",W2230)+1)+1)+1,999)),MapTable!$A:$A,1,0))),"맵없음",
  ""),
)))))</f>
        <v/>
      </c>
      <c r="AC2230" t="str">
        <f>IF(ISBLANK(AB2230),"",IF(ISERROR(VLOOKUP(AB2230,[3]DropTable!$A:$A,1,0)),"드랍없음",""))</f>
        <v/>
      </c>
      <c r="AE2230" t="str">
        <f>IF(ISBLANK(AD2230),"",IF(ISERROR(VLOOKUP(AD2230,[3]DropTable!$A:$A,1,0)),"드랍없음",""))</f>
        <v/>
      </c>
      <c r="AG2230">
        <v>9.8000000000000007</v>
      </c>
      <c r="AH2230">
        <v>1</v>
      </c>
    </row>
    <row r="2231" spans="1:34" x14ac:dyDescent="0.3">
      <c r="A2231">
        <v>22</v>
      </c>
      <c r="B2231">
        <v>40</v>
      </c>
      <c r="C2231">
        <f>IF(OR($L2231=TRUE,$A2231=0,MOD($A2231,ChapterTable!$S$20)&lt;&gt;0),
MAX(0,INT(($B2231+ChapterTable!$Q$26+VLOOKUP(SUBSTITUTE(C$1,"성장단계","")&amp;"단계오프셋",ChapterTable!$S:$T,2,0))/ChapterTable!$Q$23)),
MAX(0,INT(($B2231+ChapterTable!$S$26+VLOOKUP(SUBSTITUTE(C$1,"성장단계","")&amp;"보스단계오프셋",ChapterTable!$S:$T,2,0))/ChapterTable!$S$23)))</f>
        <v>4</v>
      </c>
      <c r="D2231">
        <f>IF(OR($L2231=TRUE,$A2231=0,MOD($A2231,ChapterTable!$S$20)&lt;&gt;0),
MAX(0,INT(($B2231+ChapterTable!$Q$26+VLOOKUP(SUBSTITUTE(D$1,"성장단계","")&amp;"단계오프셋",ChapterTable!$S:$T,2,0))/ChapterTable!$Q$23)),
MAX(0,INT(($B2231+ChapterTable!$S$26+VLOOKUP(SUBSTITUTE(D$1,"성장단계","")&amp;"보스단계오프셋",ChapterTable!$S:$T,2,0))/ChapterTable!$S$23)))</f>
        <v>3</v>
      </c>
      <c r="E2231" s="1">
        <f ca="1">IF(AND($A2231=0,$B2231=1),
    VLOOKUP(1,ChapterTable!$1:$1048576,MATCH("최종"&amp;SUBSTITUTE(SUBSTITUTE(E$1,"standard",""),"|Float",""),ChapterTable!$1:$1,0),0)*ChapterTable!$Q$17,
  IF(AND($A2231=0,$B2231=0),
    E2232,
  IF($B2231=0,
    VLOOKUP($A2231,ChapterTable!$1:$1048576,MATCH("최종"&amp;SUBSTITUTE(SUBSTITUTE(E$1,"standard",""),"|Float",""),ChapterTable!$1:$1,0),0),
  IF($B2231=1,
    IF($L2231=FALSE,
      VLOOKUP($A2231,ChapterTable!$1:$1048576,MATCH("최종"&amp;SUBSTITUTE(SUBSTITUTE(E$1,"standard",""),"|Float",""),ChapterTable!$1:$1,0),0),
      VLOOKUP($A2231-ChapterTable!$Q$11,ChapterTable!$1:$1048576,MATCH("최종"&amp;SUBSTITUTE(SUBSTITUTE(E$1,"standard",""),"|Float",""),ChapterTable!$1:$1,0),0)*ChapterTable!$Q$14
    ),
  OFFSET(E2231,-$B2231+IF($L2231,1,0),0)*
    (VLOOKUP(SUBSTITUTE(SUBSTITUTE(E$1,"standard",""),"|Float","")&amp;"인게임누적곱배수",ChapterTable!$S:$T,2,0)^C2231
    +VLOOKUP(SUBSTITUTE(SUBSTITUTE(E$1,"standard",""),"|Float","")&amp;"인게임누적합배수",ChapterTable!$S:$T,2,0)*C2231)
  )
  )
  )
)</f>
        <v>1221034.2712852478</v>
      </c>
      <c r="F2231" s="1">
        <f ca="1">IF(AND($A2231=0,$B2231=1),
    VLOOKUP(1,ChapterTable!$1:$1048576,MATCH("최종"&amp;SUBSTITUTE(SUBSTITUTE(F$1,"standard",""),"|Float",""),ChapterTable!$1:$1,0),0)*ChapterTable!$Q$17,
  IF(AND($A2231=0,$B2231=0),
    F2232,
  IF($B2231=0,
    VLOOKUP($A2231,ChapterTable!$1:$1048576,MATCH("최종"&amp;SUBSTITUTE(SUBSTITUTE(F$1,"standard",""),"|Float",""),ChapterTable!$1:$1,0),0),
  IF($B2231=1,
    IF($L2231=FALSE,
      VLOOKUP($A2231,ChapterTable!$1:$1048576,MATCH("최종"&amp;SUBSTITUTE(SUBSTITUTE(F$1,"standard",""),"|Float",""),ChapterTable!$1:$1,0),0),
      VLOOKUP($A2231-ChapterTable!$Q$11,ChapterTable!$1:$1048576,MATCH("최종"&amp;SUBSTITUTE(SUBSTITUTE(F$1,"standard",""),"|Float",""),ChapterTable!$1:$1,0),0)*ChapterTable!$Q$14
    ),
  OFFSET(F2231,-$B2231+IF($L2231,1,0),0)*
    (VLOOKUP(SUBSTITUTE(SUBSTITUTE(F$1,"standard",""),"|Float","")&amp;"인게임누적곱배수",ChapterTable!$S:$T,2,0)^D2231
    +VLOOKUP(SUBSTITUTE(SUBSTITUTE(F$1,"standard",""),"|Float","")&amp;"인게임누적합배수",ChapterTable!$S:$T,2,0)*D2231)
  )
  )
  )
)</f>
        <v>452234.91529083252</v>
      </c>
      <c r="G2231" t="s">
        <v>76</v>
      </c>
      <c r="J2231" t="str">
        <f>IF(ISBLANK(I2231),"",
IFERROR(VLOOKUP(I2231,[1]StringTable!$1:$1048576,MATCH([1]StringTable!$B$1,[1]StringTable!$1:$1,0),0),
IFERROR(VLOOKUP(I2231,[1]InApkStringTable!$1:$1048576,MATCH([1]InApkStringTable!$B$1,[1]InApkStringTable!$1:$1,0),0),
"스트링없음")))</f>
        <v/>
      </c>
      <c r="L2231" t="b">
        <v>1</v>
      </c>
      <c r="N2231" t="str">
        <f>IF(ISBLANK(M2231),"",IF(ISERROR(VLOOKUP(M2231,MapTable!$A:$A,1,0)),"맵없음",""))</f>
        <v/>
      </c>
      <c r="O2231">
        <f t="shared" si="137"/>
        <v>21</v>
      </c>
      <c r="Q2231">
        <f t="shared" si="138"/>
        <v>21</v>
      </c>
      <c r="R2231" t="b">
        <f t="shared" ca="1" si="139"/>
        <v>0</v>
      </c>
      <c r="T2231" t="b">
        <f t="shared" ca="1" si="140"/>
        <v>0</v>
      </c>
      <c r="X2231" t="str">
        <f>IF(ISBLANK(W2231),"",
IF(ISERROR(FIND(",",W2231)),
  IF(ISERROR(VLOOKUP(W2231,MapTable!$A:$A,1,0)),"맵없음",
  ""),
IF(ISERROR(FIND(",",W2231,FIND(",",W2231)+1)),
  IF(OR(ISERROR(VLOOKUP(LEFT(W2231,FIND(",",W2231)-1),MapTable!$A:$A,1,0)),ISERROR(VLOOKUP(TRIM(MID(W2231,FIND(",",W2231)+1,999)),MapTable!$A:$A,1,0))),"맵없음",
  ""),
IF(ISERROR(FIND(",",W2231,FIND(",",W2231,FIND(",",W2231)+1)+1)),
  IF(OR(ISERROR(VLOOKUP(LEFT(W2231,FIND(",",W2231)-1),MapTable!$A:$A,1,0)),ISERROR(VLOOKUP(TRIM(MID(W2231,FIND(",",W2231)+1,FIND(",",W2231,FIND(",",W2231)+1)-FIND(",",W2231)-1)),MapTable!$A:$A,1,0)),ISERROR(VLOOKUP(TRIM(MID(W2231,FIND(",",W2231,FIND(",",W2231)+1)+1,999)),MapTable!$A:$A,1,0))),"맵없음",
  ""),
IF(ISERROR(FIND(",",W2231,FIND(",",W2231,FIND(",",W2231,FIND(",",W2231)+1)+1)+1)),
  IF(OR(ISERROR(VLOOKUP(LEFT(W2231,FIND(",",W2231)-1),MapTable!$A:$A,1,0)),ISERROR(VLOOKUP(TRIM(MID(W2231,FIND(",",W2231)+1,FIND(",",W2231,FIND(",",W2231)+1)-FIND(",",W2231)-1)),MapTable!$A:$A,1,0)),ISERROR(VLOOKUP(TRIM(MID(W2231,FIND(",",W2231,FIND(",",W2231)+1)+1,FIND(",",W2231,FIND(",",W2231,FIND(",",W2231)+1)+1)-FIND(",",W2231,FIND(",",W2231)+1)-1)),MapTable!$A:$A,1,0)),ISERROR(VLOOKUP(TRIM(MID(W2231,FIND(",",W2231,FIND(",",W2231,FIND(",",W2231)+1)+1)+1,999)),MapTable!$A:$A,1,0))),"맵없음",
  ""),
)))))</f>
        <v/>
      </c>
      <c r="AC2231" t="str">
        <f>IF(ISBLANK(AB2231),"",IF(ISERROR(VLOOKUP(AB2231,[3]DropTable!$A:$A,1,0)),"드랍없음",""))</f>
        <v/>
      </c>
      <c r="AE2231" t="str">
        <f>IF(ISBLANK(AD2231),"",IF(ISERROR(VLOOKUP(AD2231,[3]DropTable!$A:$A,1,0)),"드랍없음",""))</f>
        <v/>
      </c>
      <c r="AG2231">
        <v>9.8000000000000007</v>
      </c>
      <c r="AH2231">
        <v>1</v>
      </c>
    </row>
    <row r="2232" spans="1:34" x14ac:dyDescent="0.3">
      <c r="A2232">
        <v>22</v>
      </c>
      <c r="B2232">
        <v>41</v>
      </c>
      <c r="C2232">
        <f>IF(OR($L2232=TRUE,$A2232=0,MOD($A2232,ChapterTable!$S$20)&lt;&gt;0),
MAX(0,INT(($B2232+ChapterTable!$Q$26+VLOOKUP(SUBSTITUTE(C$1,"성장단계","")&amp;"단계오프셋",ChapterTable!$S:$T,2,0))/ChapterTable!$Q$23)),
MAX(0,INT(($B2232+ChapterTable!$S$26+VLOOKUP(SUBSTITUTE(C$1,"성장단계","")&amp;"보스단계오프셋",ChapterTable!$S:$T,2,0))/ChapterTable!$S$23)))</f>
        <v>4</v>
      </c>
      <c r="D2232">
        <f>IF(OR($L2232=TRUE,$A2232=0,MOD($A2232,ChapterTable!$S$20)&lt;&gt;0),
MAX(0,INT(($B2232+ChapterTable!$Q$26+VLOOKUP(SUBSTITUTE(D$1,"성장단계","")&amp;"단계오프셋",ChapterTable!$S:$T,2,0))/ChapterTable!$Q$23)),
MAX(0,INT(($B2232+ChapterTable!$S$26+VLOOKUP(SUBSTITUTE(D$1,"성장단계","")&amp;"보스단계오프셋",ChapterTable!$S:$T,2,0))/ChapterTable!$S$23)))</f>
        <v>4</v>
      </c>
      <c r="E2232" s="1">
        <f ca="1">IF(AND($A2232=0,$B2232=1),
    VLOOKUP(1,ChapterTable!$1:$1048576,MATCH("최종"&amp;SUBSTITUTE(SUBSTITUTE(E$1,"standard",""),"|Float",""),ChapterTable!$1:$1,0),0)*ChapterTable!$Q$17,
  IF(AND($A2232=0,$B2232=0),
    E2233,
  IF($B2232=0,
    VLOOKUP($A2232,ChapterTable!$1:$1048576,MATCH("최종"&amp;SUBSTITUTE(SUBSTITUTE(E$1,"standard",""),"|Float",""),ChapterTable!$1:$1,0),0),
  IF($B2232=1,
    IF($L2232=FALSE,
      VLOOKUP($A2232,ChapterTable!$1:$1048576,MATCH("최종"&amp;SUBSTITUTE(SUBSTITUTE(E$1,"standard",""),"|Float",""),ChapterTable!$1:$1,0),0),
      VLOOKUP($A2232-ChapterTable!$Q$11,ChapterTable!$1:$1048576,MATCH("최종"&amp;SUBSTITUTE(SUBSTITUTE(E$1,"standard",""),"|Float",""),ChapterTable!$1:$1,0),0)*ChapterTable!$Q$14
    ),
  OFFSET(E2232,-$B2232+IF($L2232,1,0),0)*
    (VLOOKUP(SUBSTITUTE(SUBSTITUTE(E$1,"standard",""),"|Float","")&amp;"인게임누적곱배수",ChapterTable!$S:$T,2,0)^C2232
    +VLOOKUP(SUBSTITUTE(SUBSTITUTE(E$1,"standard",""),"|Float","")&amp;"인게임누적합배수",ChapterTable!$S:$T,2,0)*C2232)
  )
  )
  )
)</f>
        <v>1221034.2712852478</v>
      </c>
      <c r="F2232" s="1">
        <f ca="1">IF(AND($A2232=0,$B2232=1),
    VLOOKUP(1,ChapterTable!$1:$1048576,MATCH("최종"&amp;SUBSTITUTE(SUBSTITUTE(F$1,"standard",""),"|Float",""),ChapterTable!$1:$1,0),0)*ChapterTable!$Q$17,
  IF(AND($A2232=0,$B2232=0),
    F2233,
  IF($B2232=0,
    VLOOKUP($A2232,ChapterTable!$1:$1048576,MATCH("최종"&amp;SUBSTITUTE(SUBSTITUTE(F$1,"standard",""),"|Float",""),ChapterTable!$1:$1,0),0),
  IF($B2232=1,
    IF($L2232=FALSE,
      VLOOKUP($A2232,ChapterTable!$1:$1048576,MATCH("최종"&amp;SUBSTITUTE(SUBSTITUTE(F$1,"standard",""),"|Float",""),ChapterTable!$1:$1,0),0),
      VLOOKUP($A2232-ChapterTable!$Q$11,ChapterTable!$1:$1048576,MATCH("최종"&amp;SUBSTITUTE(SUBSTITUTE(F$1,"standard",""),"|Float",""),ChapterTable!$1:$1,0),0)*ChapterTable!$Q$14
    ),
  OFFSET(F2232,-$B2232+IF($L2232,1,0),0)*
    (VLOOKUP(SUBSTITUTE(SUBSTITUTE(F$1,"standard",""),"|Float","")&amp;"인게임누적곱배수",ChapterTable!$S:$T,2,0)^D2232
    +VLOOKUP(SUBSTITUTE(SUBSTITUTE(F$1,"standard",""),"|Float","")&amp;"인게임누적합배수",ChapterTable!$S:$T,2,0)*D2232)
  )
  )
  )
)</f>
        <v>508764.27970218658</v>
      </c>
      <c r="G2232" t="s">
        <v>76</v>
      </c>
      <c r="J2232" t="str">
        <f>IF(ISBLANK(I2232),"",
IFERROR(VLOOKUP(I2232,[1]StringTable!$1:$1048576,MATCH([1]StringTable!$B$1,[1]StringTable!$1:$1,0),0),
IFERROR(VLOOKUP(I2232,[1]InApkStringTable!$1:$1048576,MATCH([1]InApkStringTable!$B$1,[1]InApkStringTable!$1:$1,0),0),
"스트링없음")))</f>
        <v/>
      </c>
      <c r="L2232" t="b">
        <v>1</v>
      </c>
      <c r="N2232" t="str">
        <f>IF(ISBLANK(M2232),"",IF(ISERROR(VLOOKUP(M2232,MapTable!$A:$A,1,0)),"맵없음",""))</f>
        <v/>
      </c>
      <c r="O2232">
        <f t="shared" si="137"/>
        <v>5</v>
      </c>
      <c r="Q2232">
        <f t="shared" si="138"/>
        <v>5</v>
      </c>
      <c r="R2232" t="b">
        <f t="shared" ca="1" si="139"/>
        <v>0</v>
      </c>
      <c r="T2232" t="b">
        <f t="shared" ca="1" si="140"/>
        <v>0</v>
      </c>
      <c r="X2232" t="str">
        <f>IF(ISBLANK(W2232),"",
IF(ISERROR(FIND(",",W2232)),
  IF(ISERROR(VLOOKUP(W2232,MapTable!$A:$A,1,0)),"맵없음",
  ""),
IF(ISERROR(FIND(",",W2232,FIND(",",W2232)+1)),
  IF(OR(ISERROR(VLOOKUP(LEFT(W2232,FIND(",",W2232)-1),MapTable!$A:$A,1,0)),ISERROR(VLOOKUP(TRIM(MID(W2232,FIND(",",W2232)+1,999)),MapTable!$A:$A,1,0))),"맵없음",
  ""),
IF(ISERROR(FIND(",",W2232,FIND(",",W2232,FIND(",",W2232)+1)+1)),
  IF(OR(ISERROR(VLOOKUP(LEFT(W2232,FIND(",",W2232)-1),MapTable!$A:$A,1,0)),ISERROR(VLOOKUP(TRIM(MID(W2232,FIND(",",W2232)+1,FIND(",",W2232,FIND(",",W2232)+1)-FIND(",",W2232)-1)),MapTable!$A:$A,1,0)),ISERROR(VLOOKUP(TRIM(MID(W2232,FIND(",",W2232,FIND(",",W2232)+1)+1,999)),MapTable!$A:$A,1,0))),"맵없음",
  ""),
IF(ISERROR(FIND(",",W2232,FIND(",",W2232,FIND(",",W2232,FIND(",",W2232)+1)+1)+1)),
  IF(OR(ISERROR(VLOOKUP(LEFT(W2232,FIND(",",W2232)-1),MapTable!$A:$A,1,0)),ISERROR(VLOOKUP(TRIM(MID(W2232,FIND(",",W2232)+1,FIND(",",W2232,FIND(",",W2232)+1)-FIND(",",W2232)-1)),MapTable!$A:$A,1,0)),ISERROR(VLOOKUP(TRIM(MID(W2232,FIND(",",W2232,FIND(",",W2232)+1)+1,FIND(",",W2232,FIND(",",W2232,FIND(",",W2232)+1)+1)-FIND(",",W2232,FIND(",",W2232)+1)-1)),MapTable!$A:$A,1,0)),ISERROR(VLOOKUP(TRIM(MID(W2232,FIND(",",W2232,FIND(",",W2232,FIND(",",W2232)+1)+1)+1,999)),MapTable!$A:$A,1,0))),"맵없음",
  ""),
)))))</f>
        <v/>
      </c>
      <c r="AC2232" t="str">
        <f>IF(ISBLANK(AB2232),"",IF(ISERROR(VLOOKUP(AB2232,[3]DropTable!$A:$A,1,0)),"드랍없음",""))</f>
        <v/>
      </c>
      <c r="AE2232" t="str">
        <f>IF(ISBLANK(AD2232),"",IF(ISERROR(VLOOKUP(AD2232,[3]DropTable!$A:$A,1,0)),"드랍없음",""))</f>
        <v/>
      </c>
      <c r="AG2232">
        <v>9.8000000000000007</v>
      </c>
      <c r="AH2232">
        <v>1</v>
      </c>
    </row>
    <row r="2233" spans="1:34" x14ac:dyDescent="0.3">
      <c r="A2233">
        <v>22</v>
      </c>
      <c r="B2233">
        <v>42</v>
      </c>
      <c r="C2233">
        <f>IF(OR($L2233=TRUE,$A2233=0,MOD($A2233,ChapterTable!$S$20)&lt;&gt;0),
MAX(0,INT(($B2233+ChapterTable!$Q$26+VLOOKUP(SUBSTITUTE(C$1,"성장단계","")&amp;"단계오프셋",ChapterTable!$S:$T,2,0))/ChapterTable!$Q$23)),
MAX(0,INT(($B2233+ChapterTable!$S$26+VLOOKUP(SUBSTITUTE(C$1,"성장단계","")&amp;"보스단계오프셋",ChapterTable!$S:$T,2,0))/ChapterTable!$S$23)))</f>
        <v>4</v>
      </c>
      <c r="D2233">
        <f>IF(OR($L2233=TRUE,$A2233=0,MOD($A2233,ChapterTable!$S$20)&lt;&gt;0),
MAX(0,INT(($B2233+ChapterTable!$Q$26+VLOOKUP(SUBSTITUTE(D$1,"성장단계","")&amp;"단계오프셋",ChapterTable!$S:$T,2,0))/ChapterTable!$Q$23)),
MAX(0,INT(($B2233+ChapterTable!$S$26+VLOOKUP(SUBSTITUTE(D$1,"성장단계","")&amp;"보스단계오프셋",ChapterTable!$S:$T,2,0))/ChapterTable!$S$23)))</f>
        <v>4</v>
      </c>
      <c r="E2233" s="1">
        <f ca="1">IF(AND($A2233=0,$B2233=1),
    VLOOKUP(1,ChapterTable!$1:$1048576,MATCH("최종"&amp;SUBSTITUTE(SUBSTITUTE(E$1,"standard",""),"|Float",""),ChapterTable!$1:$1,0),0)*ChapterTable!$Q$17,
  IF(AND($A2233=0,$B2233=0),
    E2234,
  IF($B2233=0,
    VLOOKUP($A2233,ChapterTable!$1:$1048576,MATCH("최종"&amp;SUBSTITUTE(SUBSTITUTE(E$1,"standard",""),"|Float",""),ChapterTable!$1:$1,0),0),
  IF($B2233=1,
    IF($L2233=FALSE,
      VLOOKUP($A2233,ChapterTable!$1:$1048576,MATCH("최종"&amp;SUBSTITUTE(SUBSTITUTE(E$1,"standard",""),"|Float",""),ChapterTable!$1:$1,0),0),
      VLOOKUP($A2233-ChapterTable!$Q$11,ChapterTable!$1:$1048576,MATCH("최종"&amp;SUBSTITUTE(SUBSTITUTE(E$1,"standard",""),"|Float",""),ChapterTable!$1:$1,0),0)*ChapterTable!$Q$14
    ),
  OFFSET(E2233,-$B2233+IF($L2233,1,0),0)*
    (VLOOKUP(SUBSTITUTE(SUBSTITUTE(E$1,"standard",""),"|Float","")&amp;"인게임누적곱배수",ChapterTable!$S:$T,2,0)^C2233
    +VLOOKUP(SUBSTITUTE(SUBSTITUTE(E$1,"standard",""),"|Float","")&amp;"인게임누적합배수",ChapterTable!$S:$T,2,0)*C2233)
  )
  )
  )
)</f>
        <v>1221034.2712852478</v>
      </c>
      <c r="F2233" s="1">
        <f ca="1">IF(AND($A2233=0,$B2233=1),
    VLOOKUP(1,ChapterTable!$1:$1048576,MATCH("최종"&amp;SUBSTITUTE(SUBSTITUTE(F$1,"standard",""),"|Float",""),ChapterTable!$1:$1,0),0)*ChapterTable!$Q$17,
  IF(AND($A2233=0,$B2233=0),
    F2234,
  IF($B2233=0,
    VLOOKUP($A2233,ChapterTable!$1:$1048576,MATCH("최종"&amp;SUBSTITUTE(SUBSTITUTE(F$1,"standard",""),"|Float",""),ChapterTable!$1:$1,0),0),
  IF($B2233=1,
    IF($L2233=FALSE,
      VLOOKUP($A2233,ChapterTable!$1:$1048576,MATCH("최종"&amp;SUBSTITUTE(SUBSTITUTE(F$1,"standard",""),"|Float",""),ChapterTable!$1:$1,0),0),
      VLOOKUP($A2233-ChapterTable!$Q$11,ChapterTable!$1:$1048576,MATCH("최종"&amp;SUBSTITUTE(SUBSTITUTE(F$1,"standard",""),"|Float",""),ChapterTable!$1:$1,0),0)*ChapterTable!$Q$14
    ),
  OFFSET(F2233,-$B2233+IF($L2233,1,0),0)*
    (VLOOKUP(SUBSTITUTE(SUBSTITUTE(F$1,"standard",""),"|Float","")&amp;"인게임누적곱배수",ChapterTable!$S:$T,2,0)^D2233
    +VLOOKUP(SUBSTITUTE(SUBSTITUTE(F$1,"standard",""),"|Float","")&amp;"인게임누적합배수",ChapterTable!$S:$T,2,0)*D2233)
  )
  )
  )
)</f>
        <v>508764.27970218658</v>
      </c>
      <c r="G2233" t="s">
        <v>76</v>
      </c>
      <c r="J2233" t="str">
        <f>IF(ISBLANK(I2233),"",
IFERROR(VLOOKUP(I2233,[1]StringTable!$1:$1048576,MATCH([1]StringTable!$B$1,[1]StringTable!$1:$1,0),0),
IFERROR(VLOOKUP(I2233,[1]InApkStringTable!$1:$1048576,MATCH([1]InApkStringTable!$B$1,[1]InApkStringTable!$1:$1,0),0),
"스트링없음")))</f>
        <v/>
      </c>
      <c r="L2233" t="b">
        <v>1</v>
      </c>
      <c r="N2233" t="str">
        <f>IF(ISBLANK(M2233),"",IF(ISERROR(VLOOKUP(M2233,MapTable!$A:$A,1,0)),"맵없음",""))</f>
        <v/>
      </c>
      <c r="O2233">
        <f t="shared" si="137"/>
        <v>5</v>
      </c>
      <c r="Q2233">
        <f t="shared" si="138"/>
        <v>5</v>
      </c>
      <c r="R2233" t="b">
        <f t="shared" ca="1" si="139"/>
        <v>0</v>
      </c>
      <c r="T2233" t="b">
        <f t="shared" ca="1" si="140"/>
        <v>0</v>
      </c>
      <c r="X2233" t="str">
        <f>IF(ISBLANK(W2233),"",
IF(ISERROR(FIND(",",W2233)),
  IF(ISERROR(VLOOKUP(W2233,MapTable!$A:$A,1,0)),"맵없음",
  ""),
IF(ISERROR(FIND(",",W2233,FIND(",",W2233)+1)),
  IF(OR(ISERROR(VLOOKUP(LEFT(W2233,FIND(",",W2233)-1),MapTable!$A:$A,1,0)),ISERROR(VLOOKUP(TRIM(MID(W2233,FIND(",",W2233)+1,999)),MapTable!$A:$A,1,0))),"맵없음",
  ""),
IF(ISERROR(FIND(",",W2233,FIND(",",W2233,FIND(",",W2233)+1)+1)),
  IF(OR(ISERROR(VLOOKUP(LEFT(W2233,FIND(",",W2233)-1),MapTable!$A:$A,1,0)),ISERROR(VLOOKUP(TRIM(MID(W2233,FIND(",",W2233)+1,FIND(",",W2233,FIND(",",W2233)+1)-FIND(",",W2233)-1)),MapTable!$A:$A,1,0)),ISERROR(VLOOKUP(TRIM(MID(W2233,FIND(",",W2233,FIND(",",W2233)+1)+1,999)),MapTable!$A:$A,1,0))),"맵없음",
  ""),
IF(ISERROR(FIND(",",W2233,FIND(",",W2233,FIND(",",W2233,FIND(",",W2233)+1)+1)+1)),
  IF(OR(ISERROR(VLOOKUP(LEFT(W2233,FIND(",",W2233)-1),MapTable!$A:$A,1,0)),ISERROR(VLOOKUP(TRIM(MID(W2233,FIND(",",W2233)+1,FIND(",",W2233,FIND(",",W2233)+1)-FIND(",",W2233)-1)),MapTable!$A:$A,1,0)),ISERROR(VLOOKUP(TRIM(MID(W2233,FIND(",",W2233,FIND(",",W2233)+1)+1,FIND(",",W2233,FIND(",",W2233,FIND(",",W2233)+1)+1)-FIND(",",W2233,FIND(",",W2233)+1)-1)),MapTable!$A:$A,1,0)),ISERROR(VLOOKUP(TRIM(MID(W2233,FIND(",",W2233,FIND(",",W2233,FIND(",",W2233)+1)+1)+1,999)),MapTable!$A:$A,1,0))),"맵없음",
  ""),
)))))</f>
        <v/>
      </c>
      <c r="AC2233" t="str">
        <f>IF(ISBLANK(AB2233),"",IF(ISERROR(VLOOKUP(AB2233,[3]DropTable!$A:$A,1,0)),"드랍없음",""))</f>
        <v/>
      </c>
      <c r="AE2233" t="str">
        <f>IF(ISBLANK(AD2233),"",IF(ISERROR(VLOOKUP(AD2233,[3]DropTable!$A:$A,1,0)),"드랍없음",""))</f>
        <v/>
      </c>
      <c r="AG2233">
        <v>9.8000000000000007</v>
      </c>
      <c r="AH2233">
        <v>1</v>
      </c>
    </row>
    <row r="2234" spans="1:34" x14ac:dyDescent="0.3">
      <c r="A2234">
        <v>22</v>
      </c>
      <c r="B2234">
        <v>43</v>
      </c>
      <c r="C2234">
        <f>IF(OR($L2234=TRUE,$A2234=0,MOD($A2234,ChapterTable!$S$20)&lt;&gt;0),
MAX(0,INT(($B2234+ChapterTable!$Q$26+VLOOKUP(SUBSTITUTE(C$1,"성장단계","")&amp;"단계오프셋",ChapterTable!$S:$T,2,0))/ChapterTable!$Q$23)),
MAX(0,INT(($B2234+ChapterTable!$S$26+VLOOKUP(SUBSTITUTE(C$1,"성장단계","")&amp;"보스단계오프셋",ChapterTable!$S:$T,2,0))/ChapterTable!$S$23)))</f>
        <v>4</v>
      </c>
      <c r="D2234">
        <f>IF(OR($L2234=TRUE,$A2234=0,MOD($A2234,ChapterTable!$S$20)&lt;&gt;0),
MAX(0,INT(($B2234+ChapterTable!$Q$26+VLOOKUP(SUBSTITUTE(D$1,"성장단계","")&amp;"단계오프셋",ChapterTable!$S:$T,2,0))/ChapterTable!$Q$23)),
MAX(0,INT(($B2234+ChapterTable!$S$26+VLOOKUP(SUBSTITUTE(D$1,"성장단계","")&amp;"보스단계오프셋",ChapterTable!$S:$T,2,0))/ChapterTable!$S$23)))</f>
        <v>4</v>
      </c>
      <c r="E2234" s="1">
        <f ca="1">IF(AND($A2234=0,$B2234=1),
    VLOOKUP(1,ChapterTable!$1:$1048576,MATCH("최종"&amp;SUBSTITUTE(SUBSTITUTE(E$1,"standard",""),"|Float",""),ChapterTable!$1:$1,0),0)*ChapterTable!$Q$17,
  IF(AND($A2234=0,$B2234=0),
    E2235,
  IF($B2234=0,
    VLOOKUP($A2234,ChapterTable!$1:$1048576,MATCH("최종"&amp;SUBSTITUTE(SUBSTITUTE(E$1,"standard",""),"|Float",""),ChapterTable!$1:$1,0),0),
  IF($B2234=1,
    IF($L2234=FALSE,
      VLOOKUP($A2234,ChapterTable!$1:$1048576,MATCH("최종"&amp;SUBSTITUTE(SUBSTITUTE(E$1,"standard",""),"|Float",""),ChapterTable!$1:$1,0),0),
      VLOOKUP($A2234-ChapterTable!$Q$11,ChapterTable!$1:$1048576,MATCH("최종"&amp;SUBSTITUTE(SUBSTITUTE(E$1,"standard",""),"|Float",""),ChapterTable!$1:$1,0),0)*ChapterTable!$Q$14
    ),
  OFFSET(E2234,-$B2234+IF($L2234,1,0),0)*
    (VLOOKUP(SUBSTITUTE(SUBSTITUTE(E$1,"standard",""),"|Float","")&amp;"인게임누적곱배수",ChapterTable!$S:$T,2,0)^C2234
    +VLOOKUP(SUBSTITUTE(SUBSTITUTE(E$1,"standard",""),"|Float","")&amp;"인게임누적합배수",ChapterTable!$S:$T,2,0)*C2234)
  )
  )
  )
)</f>
        <v>1221034.2712852478</v>
      </c>
      <c r="F2234" s="1">
        <f ca="1">IF(AND($A2234=0,$B2234=1),
    VLOOKUP(1,ChapterTable!$1:$1048576,MATCH("최종"&amp;SUBSTITUTE(SUBSTITUTE(F$1,"standard",""),"|Float",""),ChapterTable!$1:$1,0),0)*ChapterTable!$Q$17,
  IF(AND($A2234=0,$B2234=0),
    F2235,
  IF($B2234=0,
    VLOOKUP($A2234,ChapterTable!$1:$1048576,MATCH("최종"&amp;SUBSTITUTE(SUBSTITUTE(F$1,"standard",""),"|Float",""),ChapterTable!$1:$1,0),0),
  IF($B2234=1,
    IF($L2234=FALSE,
      VLOOKUP($A2234,ChapterTable!$1:$1048576,MATCH("최종"&amp;SUBSTITUTE(SUBSTITUTE(F$1,"standard",""),"|Float",""),ChapterTable!$1:$1,0),0),
      VLOOKUP($A2234-ChapterTable!$Q$11,ChapterTable!$1:$1048576,MATCH("최종"&amp;SUBSTITUTE(SUBSTITUTE(F$1,"standard",""),"|Float",""),ChapterTable!$1:$1,0),0)*ChapterTable!$Q$14
    ),
  OFFSET(F2234,-$B2234+IF($L2234,1,0),0)*
    (VLOOKUP(SUBSTITUTE(SUBSTITUTE(F$1,"standard",""),"|Float","")&amp;"인게임누적곱배수",ChapterTable!$S:$T,2,0)^D2234
    +VLOOKUP(SUBSTITUTE(SUBSTITUTE(F$1,"standard",""),"|Float","")&amp;"인게임누적합배수",ChapterTable!$S:$T,2,0)*D2234)
  )
  )
  )
)</f>
        <v>508764.27970218658</v>
      </c>
      <c r="G2234" t="s">
        <v>76</v>
      </c>
      <c r="J2234" t="str">
        <f>IF(ISBLANK(I2234),"",
IFERROR(VLOOKUP(I2234,[1]StringTable!$1:$1048576,MATCH([1]StringTable!$B$1,[1]StringTable!$1:$1,0),0),
IFERROR(VLOOKUP(I2234,[1]InApkStringTable!$1:$1048576,MATCH([1]InApkStringTable!$B$1,[1]InApkStringTable!$1:$1,0),0),
"스트링없음")))</f>
        <v/>
      </c>
      <c r="L2234" t="b">
        <v>1</v>
      </c>
      <c r="N2234" t="str">
        <f>IF(ISBLANK(M2234),"",IF(ISERROR(VLOOKUP(M2234,MapTable!$A:$A,1,0)),"맵없음",""))</f>
        <v/>
      </c>
      <c r="O2234">
        <f t="shared" si="137"/>
        <v>5</v>
      </c>
      <c r="Q2234">
        <f t="shared" si="138"/>
        <v>5</v>
      </c>
      <c r="R2234" t="b">
        <f t="shared" ca="1" si="139"/>
        <v>0</v>
      </c>
      <c r="T2234" t="b">
        <f t="shared" ca="1" si="140"/>
        <v>0</v>
      </c>
      <c r="X2234" t="str">
        <f>IF(ISBLANK(W2234),"",
IF(ISERROR(FIND(",",W2234)),
  IF(ISERROR(VLOOKUP(W2234,MapTable!$A:$A,1,0)),"맵없음",
  ""),
IF(ISERROR(FIND(",",W2234,FIND(",",W2234)+1)),
  IF(OR(ISERROR(VLOOKUP(LEFT(W2234,FIND(",",W2234)-1),MapTable!$A:$A,1,0)),ISERROR(VLOOKUP(TRIM(MID(W2234,FIND(",",W2234)+1,999)),MapTable!$A:$A,1,0))),"맵없음",
  ""),
IF(ISERROR(FIND(",",W2234,FIND(",",W2234,FIND(",",W2234)+1)+1)),
  IF(OR(ISERROR(VLOOKUP(LEFT(W2234,FIND(",",W2234)-1),MapTable!$A:$A,1,0)),ISERROR(VLOOKUP(TRIM(MID(W2234,FIND(",",W2234)+1,FIND(",",W2234,FIND(",",W2234)+1)-FIND(",",W2234)-1)),MapTable!$A:$A,1,0)),ISERROR(VLOOKUP(TRIM(MID(W2234,FIND(",",W2234,FIND(",",W2234)+1)+1,999)),MapTable!$A:$A,1,0))),"맵없음",
  ""),
IF(ISERROR(FIND(",",W2234,FIND(",",W2234,FIND(",",W2234,FIND(",",W2234)+1)+1)+1)),
  IF(OR(ISERROR(VLOOKUP(LEFT(W2234,FIND(",",W2234)-1),MapTable!$A:$A,1,0)),ISERROR(VLOOKUP(TRIM(MID(W2234,FIND(",",W2234)+1,FIND(",",W2234,FIND(",",W2234)+1)-FIND(",",W2234)-1)),MapTable!$A:$A,1,0)),ISERROR(VLOOKUP(TRIM(MID(W2234,FIND(",",W2234,FIND(",",W2234)+1)+1,FIND(",",W2234,FIND(",",W2234,FIND(",",W2234)+1)+1)-FIND(",",W2234,FIND(",",W2234)+1)-1)),MapTable!$A:$A,1,0)),ISERROR(VLOOKUP(TRIM(MID(W2234,FIND(",",W2234,FIND(",",W2234,FIND(",",W2234)+1)+1)+1,999)),MapTable!$A:$A,1,0))),"맵없음",
  ""),
)))))</f>
        <v/>
      </c>
      <c r="AC2234" t="str">
        <f>IF(ISBLANK(AB2234),"",IF(ISERROR(VLOOKUP(AB2234,[3]DropTable!$A:$A,1,0)),"드랍없음",""))</f>
        <v/>
      </c>
      <c r="AE2234" t="str">
        <f>IF(ISBLANK(AD2234),"",IF(ISERROR(VLOOKUP(AD2234,[3]DropTable!$A:$A,1,0)),"드랍없음",""))</f>
        <v/>
      </c>
      <c r="AG2234">
        <v>9.8000000000000007</v>
      </c>
      <c r="AH2234">
        <v>1</v>
      </c>
    </row>
    <row r="2235" spans="1:34" x14ac:dyDescent="0.3">
      <c r="A2235">
        <v>22</v>
      </c>
      <c r="B2235">
        <v>44</v>
      </c>
      <c r="C2235">
        <f>IF(OR($L2235=TRUE,$A2235=0,MOD($A2235,ChapterTable!$S$20)&lt;&gt;0),
MAX(0,INT(($B2235+ChapterTable!$Q$26+VLOOKUP(SUBSTITUTE(C$1,"성장단계","")&amp;"단계오프셋",ChapterTable!$S:$T,2,0))/ChapterTable!$Q$23)),
MAX(0,INT(($B2235+ChapterTable!$S$26+VLOOKUP(SUBSTITUTE(C$1,"성장단계","")&amp;"보스단계오프셋",ChapterTable!$S:$T,2,0))/ChapterTable!$S$23)))</f>
        <v>4</v>
      </c>
      <c r="D2235">
        <f>IF(OR($L2235=TRUE,$A2235=0,MOD($A2235,ChapterTable!$S$20)&lt;&gt;0),
MAX(0,INT(($B2235+ChapterTable!$Q$26+VLOOKUP(SUBSTITUTE(D$1,"성장단계","")&amp;"단계오프셋",ChapterTable!$S:$T,2,0))/ChapterTable!$Q$23)),
MAX(0,INT(($B2235+ChapterTable!$S$26+VLOOKUP(SUBSTITUTE(D$1,"성장단계","")&amp;"보스단계오프셋",ChapterTable!$S:$T,2,0))/ChapterTable!$S$23)))</f>
        <v>4</v>
      </c>
      <c r="E2235" s="1">
        <f ca="1">IF(AND($A2235=0,$B2235=1),
    VLOOKUP(1,ChapterTable!$1:$1048576,MATCH("최종"&amp;SUBSTITUTE(SUBSTITUTE(E$1,"standard",""),"|Float",""),ChapterTable!$1:$1,0),0)*ChapterTable!$Q$17,
  IF(AND($A2235=0,$B2235=0),
    E2236,
  IF($B2235=0,
    VLOOKUP($A2235,ChapterTable!$1:$1048576,MATCH("최종"&amp;SUBSTITUTE(SUBSTITUTE(E$1,"standard",""),"|Float",""),ChapterTable!$1:$1,0),0),
  IF($B2235=1,
    IF($L2235=FALSE,
      VLOOKUP($A2235,ChapterTable!$1:$1048576,MATCH("최종"&amp;SUBSTITUTE(SUBSTITUTE(E$1,"standard",""),"|Float",""),ChapterTable!$1:$1,0),0),
      VLOOKUP($A2235-ChapterTable!$Q$11,ChapterTable!$1:$1048576,MATCH("최종"&amp;SUBSTITUTE(SUBSTITUTE(E$1,"standard",""),"|Float",""),ChapterTable!$1:$1,0),0)*ChapterTable!$Q$14
    ),
  OFFSET(E2235,-$B2235+IF($L2235,1,0),0)*
    (VLOOKUP(SUBSTITUTE(SUBSTITUTE(E$1,"standard",""),"|Float","")&amp;"인게임누적곱배수",ChapterTable!$S:$T,2,0)^C2235
    +VLOOKUP(SUBSTITUTE(SUBSTITUTE(E$1,"standard",""),"|Float","")&amp;"인게임누적합배수",ChapterTable!$S:$T,2,0)*C2235)
  )
  )
  )
)</f>
        <v>1221034.2712852478</v>
      </c>
      <c r="F2235" s="1">
        <f ca="1">IF(AND($A2235=0,$B2235=1),
    VLOOKUP(1,ChapterTable!$1:$1048576,MATCH("최종"&amp;SUBSTITUTE(SUBSTITUTE(F$1,"standard",""),"|Float",""),ChapterTable!$1:$1,0),0)*ChapterTable!$Q$17,
  IF(AND($A2235=0,$B2235=0),
    F2236,
  IF($B2235=0,
    VLOOKUP($A2235,ChapterTable!$1:$1048576,MATCH("최종"&amp;SUBSTITUTE(SUBSTITUTE(F$1,"standard",""),"|Float",""),ChapterTable!$1:$1,0),0),
  IF($B2235=1,
    IF($L2235=FALSE,
      VLOOKUP($A2235,ChapterTable!$1:$1048576,MATCH("최종"&amp;SUBSTITUTE(SUBSTITUTE(F$1,"standard",""),"|Float",""),ChapterTable!$1:$1,0),0),
      VLOOKUP($A2235-ChapterTable!$Q$11,ChapterTable!$1:$1048576,MATCH("최종"&amp;SUBSTITUTE(SUBSTITUTE(F$1,"standard",""),"|Float",""),ChapterTable!$1:$1,0),0)*ChapterTable!$Q$14
    ),
  OFFSET(F2235,-$B2235+IF($L2235,1,0),0)*
    (VLOOKUP(SUBSTITUTE(SUBSTITUTE(F$1,"standard",""),"|Float","")&amp;"인게임누적곱배수",ChapterTable!$S:$T,2,0)^D2235
    +VLOOKUP(SUBSTITUTE(SUBSTITUTE(F$1,"standard",""),"|Float","")&amp;"인게임누적합배수",ChapterTable!$S:$T,2,0)*D2235)
  )
  )
  )
)</f>
        <v>508764.27970218658</v>
      </c>
      <c r="G2235" t="s">
        <v>76</v>
      </c>
      <c r="J2235" t="str">
        <f>IF(ISBLANK(I2235),"",
IFERROR(VLOOKUP(I2235,[1]StringTable!$1:$1048576,MATCH([1]StringTable!$B$1,[1]StringTable!$1:$1,0),0),
IFERROR(VLOOKUP(I2235,[1]InApkStringTable!$1:$1048576,MATCH([1]InApkStringTable!$B$1,[1]InApkStringTable!$1:$1,0),0),
"스트링없음")))</f>
        <v/>
      </c>
      <c r="L2235" t="b">
        <v>1</v>
      </c>
      <c r="N2235" t="str">
        <f>IF(ISBLANK(M2235),"",IF(ISERROR(VLOOKUP(M2235,MapTable!$A:$A,1,0)),"맵없음",""))</f>
        <v/>
      </c>
      <c r="O2235">
        <f t="shared" si="137"/>
        <v>5</v>
      </c>
      <c r="Q2235">
        <f t="shared" si="138"/>
        <v>5</v>
      </c>
      <c r="R2235" t="b">
        <f t="shared" ca="1" si="139"/>
        <v>0</v>
      </c>
      <c r="T2235" t="b">
        <f t="shared" ca="1" si="140"/>
        <v>0</v>
      </c>
      <c r="X2235" t="str">
        <f>IF(ISBLANK(W2235),"",
IF(ISERROR(FIND(",",W2235)),
  IF(ISERROR(VLOOKUP(W2235,MapTable!$A:$A,1,0)),"맵없음",
  ""),
IF(ISERROR(FIND(",",W2235,FIND(",",W2235)+1)),
  IF(OR(ISERROR(VLOOKUP(LEFT(W2235,FIND(",",W2235)-1),MapTable!$A:$A,1,0)),ISERROR(VLOOKUP(TRIM(MID(W2235,FIND(",",W2235)+1,999)),MapTable!$A:$A,1,0))),"맵없음",
  ""),
IF(ISERROR(FIND(",",W2235,FIND(",",W2235,FIND(",",W2235)+1)+1)),
  IF(OR(ISERROR(VLOOKUP(LEFT(W2235,FIND(",",W2235)-1),MapTable!$A:$A,1,0)),ISERROR(VLOOKUP(TRIM(MID(W2235,FIND(",",W2235)+1,FIND(",",W2235,FIND(",",W2235)+1)-FIND(",",W2235)-1)),MapTable!$A:$A,1,0)),ISERROR(VLOOKUP(TRIM(MID(W2235,FIND(",",W2235,FIND(",",W2235)+1)+1,999)),MapTable!$A:$A,1,0))),"맵없음",
  ""),
IF(ISERROR(FIND(",",W2235,FIND(",",W2235,FIND(",",W2235,FIND(",",W2235)+1)+1)+1)),
  IF(OR(ISERROR(VLOOKUP(LEFT(W2235,FIND(",",W2235)-1),MapTable!$A:$A,1,0)),ISERROR(VLOOKUP(TRIM(MID(W2235,FIND(",",W2235)+1,FIND(",",W2235,FIND(",",W2235)+1)-FIND(",",W2235)-1)),MapTable!$A:$A,1,0)),ISERROR(VLOOKUP(TRIM(MID(W2235,FIND(",",W2235,FIND(",",W2235)+1)+1,FIND(",",W2235,FIND(",",W2235,FIND(",",W2235)+1)+1)-FIND(",",W2235,FIND(",",W2235)+1)-1)),MapTable!$A:$A,1,0)),ISERROR(VLOOKUP(TRIM(MID(W2235,FIND(",",W2235,FIND(",",W2235,FIND(",",W2235)+1)+1)+1,999)),MapTable!$A:$A,1,0))),"맵없음",
  ""),
)))))</f>
        <v/>
      </c>
      <c r="AC2235" t="str">
        <f>IF(ISBLANK(AB2235),"",IF(ISERROR(VLOOKUP(AB2235,[3]DropTable!$A:$A,1,0)),"드랍없음",""))</f>
        <v/>
      </c>
      <c r="AE2235" t="str">
        <f>IF(ISBLANK(AD2235),"",IF(ISERROR(VLOOKUP(AD2235,[3]DropTable!$A:$A,1,0)),"드랍없음",""))</f>
        <v/>
      </c>
      <c r="AG2235">
        <v>9.8000000000000007</v>
      </c>
      <c r="AH2235">
        <v>1</v>
      </c>
    </row>
    <row r="2236" spans="1:34" x14ac:dyDescent="0.3">
      <c r="A2236">
        <v>22</v>
      </c>
      <c r="B2236">
        <v>45</v>
      </c>
      <c r="C2236">
        <f>IF(OR($L2236=TRUE,$A2236=0,MOD($A2236,ChapterTable!$S$20)&lt;&gt;0),
MAX(0,INT(($B2236+ChapterTable!$Q$26+VLOOKUP(SUBSTITUTE(C$1,"성장단계","")&amp;"단계오프셋",ChapterTable!$S:$T,2,0))/ChapterTable!$Q$23)),
MAX(0,INT(($B2236+ChapterTable!$S$26+VLOOKUP(SUBSTITUTE(C$1,"성장단계","")&amp;"보스단계오프셋",ChapterTable!$S:$T,2,0))/ChapterTable!$S$23)))</f>
        <v>4</v>
      </c>
      <c r="D2236">
        <f>IF(OR($L2236=TRUE,$A2236=0,MOD($A2236,ChapterTable!$S$20)&lt;&gt;0),
MAX(0,INT(($B2236+ChapterTable!$Q$26+VLOOKUP(SUBSTITUTE(D$1,"성장단계","")&amp;"단계오프셋",ChapterTable!$S:$T,2,0))/ChapterTable!$Q$23)),
MAX(0,INT(($B2236+ChapterTable!$S$26+VLOOKUP(SUBSTITUTE(D$1,"성장단계","")&amp;"보스단계오프셋",ChapterTable!$S:$T,2,0))/ChapterTable!$S$23)))</f>
        <v>4</v>
      </c>
      <c r="E2236" s="1">
        <f ca="1">IF(AND($A2236=0,$B2236=1),
    VLOOKUP(1,ChapterTable!$1:$1048576,MATCH("최종"&amp;SUBSTITUTE(SUBSTITUTE(E$1,"standard",""),"|Float",""),ChapterTable!$1:$1,0),0)*ChapterTable!$Q$17,
  IF(AND($A2236=0,$B2236=0),
    E2237,
  IF($B2236=0,
    VLOOKUP($A2236,ChapterTable!$1:$1048576,MATCH("최종"&amp;SUBSTITUTE(SUBSTITUTE(E$1,"standard",""),"|Float",""),ChapterTable!$1:$1,0),0),
  IF($B2236=1,
    IF($L2236=FALSE,
      VLOOKUP($A2236,ChapterTable!$1:$1048576,MATCH("최종"&amp;SUBSTITUTE(SUBSTITUTE(E$1,"standard",""),"|Float",""),ChapterTable!$1:$1,0),0),
      VLOOKUP($A2236-ChapterTable!$Q$11,ChapterTable!$1:$1048576,MATCH("최종"&amp;SUBSTITUTE(SUBSTITUTE(E$1,"standard",""),"|Float",""),ChapterTable!$1:$1,0),0)*ChapterTable!$Q$14
    ),
  OFFSET(E2236,-$B2236+IF($L2236,1,0),0)*
    (VLOOKUP(SUBSTITUTE(SUBSTITUTE(E$1,"standard",""),"|Float","")&amp;"인게임누적곱배수",ChapterTable!$S:$T,2,0)^C2236
    +VLOOKUP(SUBSTITUTE(SUBSTITUTE(E$1,"standard",""),"|Float","")&amp;"인게임누적합배수",ChapterTable!$S:$T,2,0)*C2236)
  )
  )
  )
)</f>
        <v>1221034.2712852478</v>
      </c>
      <c r="F2236" s="1">
        <f ca="1">IF(AND($A2236=0,$B2236=1),
    VLOOKUP(1,ChapterTable!$1:$1048576,MATCH("최종"&amp;SUBSTITUTE(SUBSTITUTE(F$1,"standard",""),"|Float",""),ChapterTable!$1:$1,0),0)*ChapterTable!$Q$17,
  IF(AND($A2236=0,$B2236=0),
    F2237,
  IF($B2236=0,
    VLOOKUP($A2236,ChapterTable!$1:$1048576,MATCH("최종"&amp;SUBSTITUTE(SUBSTITUTE(F$1,"standard",""),"|Float",""),ChapterTable!$1:$1,0),0),
  IF($B2236=1,
    IF($L2236=FALSE,
      VLOOKUP($A2236,ChapterTable!$1:$1048576,MATCH("최종"&amp;SUBSTITUTE(SUBSTITUTE(F$1,"standard",""),"|Float",""),ChapterTable!$1:$1,0),0),
      VLOOKUP($A2236-ChapterTable!$Q$11,ChapterTable!$1:$1048576,MATCH("최종"&amp;SUBSTITUTE(SUBSTITUTE(F$1,"standard",""),"|Float",""),ChapterTable!$1:$1,0),0)*ChapterTable!$Q$14
    ),
  OFFSET(F2236,-$B2236+IF($L2236,1,0),0)*
    (VLOOKUP(SUBSTITUTE(SUBSTITUTE(F$1,"standard",""),"|Float","")&amp;"인게임누적곱배수",ChapterTable!$S:$T,2,0)^D2236
    +VLOOKUP(SUBSTITUTE(SUBSTITUTE(F$1,"standard",""),"|Float","")&amp;"인게임누적합배수",ChapterTable!$S:$T,2,0)*D2236)
  )
  )
  )
)</f>
        <v>508764.27970218658</v>
      </c>
      <c r="G2236" t="s">
        <v>76</v>
      </c>
      <c r="J2236" t="str">
        <f>IF(ISBLANK(I2236),"",
IFERROR(VLOOKUP(I2236,[1]StringTable!$1:$1048576,MATCH([1]StringTable!$B$1,[1]StringTable!$1:$1,0),0),
IFERROR(VLOOKUP(I2236,[1]InApkStringTable!$1:$1048576,MATCH([1]InApkStringTable!$B$1,[1]InApkStringTable!$1:$1,0),0),
"스트링없음")))</f>
        <v/>
      </c>
      <c r="L2236" t="b">
        <v>1</v>
      </c>
      <c r="N2236" t="str">
        <f>IF(ISBLANK(M2236),"",IF(ISERROR(VLOOKUP(M2236,MapTable!$A:$A,1,0)),"맵없음",""))</f>
        <v/>
      </c>
      <c r="O2236">
        <f t="shared" si="137"/>
        <v>11</v>
      </c>
      <c r="Q2236">
        <f t="shared" si="138"/>
        <v>11</v>
      </c>
      <c r="R2236" t="b">
        <f t="shared" ca="1" si="139"/>
        <v>0</v>
      </c>
      <c r="T2236" t="b">
        <f t="shared" ca="1" si="140"/>
        <v>0</v>
      </c>
      <c r="X2236" t="str">
        <f>IF(ISBLANK(W2236),"",
IF(ISERROR(FIND(",",W2236)),
  IF(ISERROR(VLOOKUP(W2236,MapTable!$A:$A,1,0)),"맵없음",
  ""),
IF(ISERROR(FIND(",",W2236,FIND(",",W2236)+1)),
  IF(OR(ISERROR(VLOOKUP(LEFT(W2236,FIND(",",W2236)-1),MapTable!$A:$A,1,0)),ISERROR(VLOOKUP(TRIM(MID(W2236,FIND(",",W2236)+1,999)),MapTable!$A:$A,1,0))),"맵없음",
  ""),
IF(ISERROR(FIND(",",W2236,FIND(",",W2236,FIND(",",W2236)+1)+1)),
  IF(OR(ISERROR(VLOOKUP(LEFT(W2236,FIND(",",W2236)-1),MapTable!$A:$A,1,0)),ISERROR(VLOOKUP(TRIM(MID(W2236,FIND(",",W2236)+1,FIND(",",W2236,FIND(",",W2236)+1)-FIND(",",W2236)-1)),MapTable!$A:$A,1,0)),ISERROR(VLOOKUP(TRIM(MID(W2236,FIND(",",W2236,FIND(",",W2236)+1)+1,999)),MapTable!$A:$A,1,0))),"맵없음",
  ""),
IF(ISERROR(FIND(",",W2236,FIND(",",W2236,FIND(",",W2236,FIND(",",W2236)+1)+1)+1)),
  IF(OR(ISERROR(VLOOKUP(LEFT(W2236,FIND(",",W2236)-1),MapTable!$A:$A,1,0)),ISERROR(VLOOKUP(TRIM(MID(W2236,FIND(",",W2236)+1,FIND(",",W2236,FIND(",",W2236)+1)-FIND(",",W2236)-1)),MapTable!$A:$A,1,0)),ISERROR(VLOOKUP(TRIM(MID(W2236,FIND(",",W2236,FIND(",",W2236)+1)+1,FIND(",",W2236,FIND(",",W2236,FIND(",",W2236)+1)+1)-FIND(",",W2236,FIND(",",W2236)+1)-1)),MapTable!$A:$A,1,0)),ISERROR(VLOOKUP(TRIM(MID(W2236,FIND(",",W2236,FIND(",",W2236,FIND(",",W2236)+1)+1)+1,999)),MapTable!$A:$A,1,0))),"맵없음",
  ""),
)))))</f>
        <v/>
      </c>
      <c r="AC2236" t="str">
        <f>IF(ISBLANK(AB2236),"",IF(ISERROR(VLOOKUP(AB2236,[3]DropTable!$A:$A,1,0)),"드랍없음",""))</f>
        <v/>
      </c>
      <c r="AE2236" t="str">
        <f>IF(ISBLANK(AD2236),"",IF(ISERROR(VLOOKUP(AD2236,[3]DropTable!$A:$A,1,0)),"드랍없음",""))</f>
        <v/>
      </c>
      <c r="AG2236">
        <v>9.8000000000000007</v>
      </c>
      <c r="AH2236">
        <v>1</v>
      </c>
    </row>
    <row r="2237" spans="1:34" x14ac:dyDescent="0.3">
      <c r="A2237">
        <v>22</v>
      </c>
      <c r="B2237">
        <v>46</v>
      </c>
      <c r="C2237">
        <f>IF(OR($L2237=TRUE,$A2237=0,MOD($A2237,ChapterTable!$S$20)&lt;&gt;0),
MAX(0,INT(($B2237+ChapterTable!$Q$26+VLOOKUP(SUBSTITUTE(C$1,"성장단계","")&amp;"단계오프셋",ChapterTable!$S:$T,2,0))/ChapterTable!$Q$23)),
MAX(0,INT(($B2237+ChapterTable!$S$26+VLOOKUP(SUBSTITUTE(C$1,"성장단계","")&amp;"보스단계오프셋",ChapterTable!$S:$T,2,0))/ChapterTable!$S$23)))</f>
        <v>5</v>
      </c>
      <c r="D2237">
        <f>IF(OR($L2237=TRUE,$A2237=0,MOD($A2237,ChapterTable!$S$20)&lt;&gt;0),
MAX(0,INT(($B2237+ChapterTable!$Q$26+VLOOKUP(SUBSTITUTE(D$1,"성장단계","")&amp;"단계오프셋",ChapterTable!$S:$T,2,0))/ChapterTable!$Q$23)),
MAX(0,INT(($B2237+ChapterTable!$S$26+VLOOKUP(SUBSTITUTE(D$1,"성장단계","")&amp;"보스단계오프셋",ChapterTable!$S:$T,2,0))/ChapterTable!$S$23)))</f>
        <v>4</v>
      </c>
      <c r="E2237" s="1">
        <f ca="1">IF(AND($A2237=0,$B2237=1),
    VLOOKUP(1,ChapterTable!$1:$1048576,MATCH("최종"&amp;SUBSTITUTE(SUBSTITUTE(E$1,"standard",""),"|Float",""),ChapterTable!$1:$1,0),0)*ChapterTable!$Q$17,
  IF(AND($A2237=0,$B2237=0),
    E2238,
  IF($B2237=0,
    VLOOKUP($A2237,ChapterTable!$1:$1048576,MATCH("최종"&amp;SUBSTITUTE(SUBSTITUTE(E$1,"standard",""),"|Float",""),ChapterTable!$1:$1,0),0),
  IF($B2237=1,
    IF($L2237=FALSE,
      VLOOKUP($A2237,ChapterTable!$1:$1048576,MATCH("최종"&amp;SUBSTITUTE(SUBSTITUTE(E$1,"standard",""),"|Float",""),ChapterTable!$1:$1,0),0),
      VLOOKUP($A2237-ChapterTable!$Q$11,ChapterTable!$1:$1048576,MATCH("최종"&amp;SUBSTITUTE(SUBSTITUTE(E$1,"standard",""),"|Float",""),ChapterTable!$1:$1,0),0)*ChapterTable!$Q$14
    ),
  OFFSET(E2237,-$B2237+IF($L2237,1,0),0)*
    (VLOOKUP(SUBSTITUTE(SUBSTITUTE(E$1,"standard",""),"|Float","")&amp;"인게임누적곱배수",ChapterTable!$S:$T,2,0)^C2237
    +VLOOKUP(SUBSTITUTE(SUBSTITUTE(E$1,"standard",""),"|Float","")&amp;"인게임누적합배수",ChapterTable!$S:$T,2,0)*C2237)
  )
  )
  )
)</f>
        <v>1399101.7691810131</v>
      </c>
      <c r="F2237" s="1">
        <f ca="1">IF(AND($A2237=0,$B2237=1),
    VLOOKUP(1,ChapterTable!$1:$1048576,MATCH("최종"&amp;SUBSTITUTE(SUBSTITUTE(F$1,"standard",""),"|Float",""),ChapterTable!$1:$1,0),0)*ChapterTable!$Q$17,
  IF(AND($A2237=0,$B2237=0),
    F2238,
  IF($B2237=0,
    VLOOKUP($A2237,ChapterTable!$1:$1048576,MATCH("최종"&amp;SUBSTITUTE(SUBSTITUTE(F$1,"standard",""),"|Float",""),ChapterTable!$1:$1,0),0),
  IF($B2237=1,
    IF($L2237=FALSE,
      VLOOKUP($A2237,ChapterTable!$1:$1048576,MATCH("최종"&amp;SUBSTITUTE(SUBSTITUTE(F$1,"standard",""),"|Float",""),ChapterTable!$1:$1,0),0),
      VLOOKUP($A2237-ChapterTable!$Q$11,ChapterTable!$1:$1048576,MATCH("최종"&amp;SUBSTITUTE(SUBSTITUTE(F$1,"standard",""),"|Float",""),ChapterTable!$1:$1,0),0)*ChapterTable!$Q$14
    ),
  OFFSET(F2237,-$B2237+IF($L2237,1,0),0)*
    (VLOOKUP(SUBSTITUTE(SUBSTITUTE(F$1,"standard",""),"|Float","")&amp;"인게임누적곱배수",ChapterTable!$S:$T,2,0)^D2237
    +VLOOKUP(SUBSTITUTE(SUBSTITUTE(F$1,"standard",""),"|Float","")&amp;"인게임누적합배수",ChapterTable!$S:$T,2,0)*D2237)
  )
  )
  )
)</f>
        <v>508764.27970218658</v>
      </c>
      <c r="G2237" t="s">
        <v>76</v>
      </c>
      <c r="J2237" t="str">
        <f>IF(ISBLANK(I2237),"",
IFERROR(VLOOKUP(I2237,[1]StringTable!$1:$1048576,MATCH([1]StringTable!$B$1,[1]StringTable!$1:$1,0),0),
IFERROR(VLOOKUP(I2237,[1]InApkStringTable!$1:$1048576,MATCH([1]InApkStringTable!$B$1,[1]InApkStringTable!$1:$1,0),0),
"스트링없음")))</f>
        <v/>
      </c>
      <c r="L2237" t="b">
        <v>1</v>
      </c>
      <c r="N2237" t="str">
        <f>IF(ISBLANK(M2237),"",IF(ISERROR(VLOOKUP(M2237,MapTable!$A:$A,1,0)),"맵없음",""))</f>
        <v/>
      </c>
      <c r="O2237">
        <f t="shared" si="137"/>
        <v>5</v>
      </c>
      <c r="Q2237">
        <f t="shared" si="138"/>
        <v>5</v>
      </c>
      <c r="R2237" t="b">
        <f t="shared" ca="1" si="139"/>
        <v>0</v>
      </c>
      <c r="T2237" t="b">
        <f t="shared" ca="1" si="140"/>
        <v>0</v>
      </c>
      <c r="X2237" t="str">
        <f>IF(ISBLANK(W2237),"",
IF(ISERROR(FIND(",",W2237)),
  IF(ISERROR(VLOOKUP(W2237,MapTable!$A:$A,1,0)),"맵없음",
  ""),
IF(ISERROR(FIND(",",W2237,FIND(",",W2237)+1)),
  IF(OR(ISERROR(VLOOKUP(LEFT(W2237,FIND(",",W2237)-1),MapTable!$A:$A,1,0)),ISERROR(VLOOKUP(TRIM(MID(W2237,FIND(",",W2237)+1,999)),MapTable!$A:$A,1,0))),"맵없음",
  ""),
IF(ISERROR(FIND(",",W2237,FIND(",",W2237,FIND(",",W2237)+1)+1)),
  IF(OR(ISERROR(VLOOKUP(LEFT(W2237,FIND(",",W2237)-1),MapTable!$A:$A,1,0)),ISERROR(VLOOKUP(TRIM(MID(W2237,FIND(",",W2237)+1,FIND(",",W2237,FIND(",",W2237)+1)-FIND(",",W2237)-1)),MapTable!$A:$A,1,0)),ISERROR(VLOOKUP(TRIM(MID(W2237,FIND(",",W2237,FIND(",",W2237)+1)+1,999)),MapTable!$A:$A,1,0))),"맵없음",
  ""),
IF(ISERROR(FIND(",",W2237,FIND(",",W2237,FIND(",",W2237,FIND(",",W2237)+1)+1)+1)),
  IF(OR(ISERROR(VLOOKUP(LEFT(W2237,FIND(",",W2237)-1),MapTable!$A:$A,1,0)),ISERROR(VLOOKUP(TRIM(MID(W2237,FIND(",",W2237)+1,FIND(",",W2237,FIND(",",W2237)+1)-FIND(",",W2237)-1)),MapTable!$A:$A,1,0)),ISERROR(VLOOKUP(TRIM(MID(W2237,FIND(",",W2237,FIND(",",W2237)+1)+1,FIND(",",W2237,FIND(",",W2237,FIND(",",W2237)+1)+1)-FIND(",",W2237,FIND(",",W2237)+1)-1)),MapTable!$A:$A,1,0)),ISERROR(VLOOKUP(TRIM(MID(W2237,FIND(",",W2237,FIND(",",W2237,FIND(",",W2237)+1)+1)+1,999)),MapTable!$A:$A,1,0))),"맵없음",
  ""),
)))))</f>
        <v/>
      </c>
      <c r="AC2237" t="str">
        <f>IF(ISBLANK(AB2237),"",IF(ISERROR(VLOOKUP(AB2237,[3]DropTable!$A:$A,1,0)),"드랍없음",""))</f>
        <v/>
      </c>
      <c r="AE2237" t="str">
        <f>IF(ISBLANK(AD2237),"",IF(ISERROR(VLOOKUP(AD2237,[3]DropTable!$A:$A,1,0)),"드랍없음",""))</f>
        <v/>
      </c>
      <c r="AG2237">
        <v>9.8000000000000007</v>
      </c>
      <c r="AH2237">
        <v>1</v>
      </c>
    </row>
    <row r="2238" spans="1:34" x14ac:dyDescent="0.3">
      <c r="A2238">
        <v>22</v>
      </c>
      <c r="B2238">
        <v>47</v>
      </c>
      <c r="C2238">
        <f>IF(OR($L2238=TRUE,$A2238=0,MOD($A2238,ChapterTable!$S$20)&lt;&gt;0),
MAX(0,INT(($B2238+ChapterTable!$Q$26+VLOOKUP(SUBSTITUTE(C$1,"성장단계","")&amp;"단계오프셋",ChapterTable!$S:$T,2,0))/ChapterTable!$Q$23)),
MAX(0,INT(($B2238+ChapterTable!$S$26+VLOOKUP(SUBSTITUTE(C$1,"성장단계","")&amp;"보스단계오프셋",ChapterTable!$S:$T,2,0))/ChapterTable!$S$23)))</f>
        <v>5</v>
      </c>
      <c r="D2238">
        <f>IF(OR($L2238=TRUE,$A2238=0,MOD($A2238,ChapterTable!$S$20)&lt;&gt;0),
MAX(0,INT(($B2238+ChapterTable!$Q$26+VLOOKUP(SUBSTITUTE(D$1,"성장단계","")&amp;"단계오프셋",ChapterTable!$S:$T,2,0))/ChapterTable!$Q$23)),
MAX(0,INT(($B2238+ChapterTable!$S$26+VLOOKUP(SUBSTITUTE(D$1,"성장단계","")&amp;"보스단계오프셋",ChapterTable!$S:$T,2,0))/ChapterTable!$S$23)))</f>
        <v>4</v>
      </c>
      <c r="E2238" s="1">
        <f ca="1">IF(AND($A2238=0,$B2238=1),
    VLOOKUP(1,ChapterTable!$1:$1048576,MATCH("최종"&amp;SUBSTITUTE(SUBSTITUTE(E$1,"standard",""),"|Float",""),ChapterTable!$1:$1,0),0)*ChapterTable!$Q$17,
  IF(AND($A2238=0,$B2238=0),
    E2239,
  IF($B2238=0,
    VLOOKUP($A2238,ChapterTable!$1:$1048576,MATCH("최종"&amp;SUBSTITUTE(SUBSTITUTE(E$1,"standard",""),"|Float",""),ChapterTable!$1:$1,0),0),
  IF($B2238=1,
    IF($L2238=FALSE,
      VLOOKUP($A2238,ChapterTable!$1:$1048576,MATCH("최종"&amp;SUBSTITUTE(SUBSTITUTE(E$1,"standard",""),"|Float",""),ChapterTable!$1:$1,0),0),
      VLOOKUP($A2238-ChapterTable!$Q$11,ChapterTable!$1:$1048576,MATCH("최종"&amp;SUBSTITUTE(SUBSTITUTE(E$1,"standard",""),"|Float",""),ChapterTable!$1:$1,0),0)*ChapterTable!$Q$14
    ),
  OFFSET(E2238,-$B2238+IF($L2238,1,0),0)*
    (VLOOKUP(SUBSTITUTE(SUBSTITUTE(E$1,"standard",""),"|Float","")&amp;"인게임누적곱배수",ChapterTable!$S:$T,2,0)^C2238
    +VLOOKUP(SUBSTITUTE(SUBSTITUTE(E$1,"standard",""),"|Float","")&amp;"인게임누적합배수",ChapterTable!$S:$T,2,0)*C2238)
  )
  )
  )
)</f>
        <v>1399101.7691810131</v>
      </c>
      <c r="F2238" s="1">
        <f ca="1">IF(AND($A2238=0,$B2238=1),
    VLOOKUP(1,ChapterTable!$1:$1048576,MATCH("최종"&amp;SUBSTITUTE(SUBSTITUTE(F$1,"standard",""),"|Float",""),ChapterTable!$1:$1,0),0)*ChapterTable!$Q$17,
  IF(AND($A2238=0,$B2238=0),
    F2239,
  IF($B2238=0,
    VLOOKUP($A2238,ChapterTable!$1:$1048576,MATCH("최종"&amp;SUBSTITUTE(SUBSTITUTE(F$1,"standard",""),"|Float",""),ChapterTable!$1:$1,0),0),
  IF($B2238=1,
    IF($L2238=FALSE,
      VLOOKUP($A2238,ChapterTable!$1:$1048576,MATCH("최종"&amp;SUBSTITUTE(SUBSTITUTE(F$1,"standard",""),"|Float",""),ChapterTable!$1:$1,0),0),
      VLOOKUP($A2238-ChapterTable!$Q$11,ChapterTable!$1:$1048576,MATCH("최종"&amp;SUBSTITUTE(SUBSTITUTE(F$1,"standard",""),"|Float",""),ChapterTable!$1:$1,0),0)*ChapterTable!$Q$14
    ),
  OFFSET(F2238,-$B2238+IF($L2238,1,0),0)*
    (VLOOKUP(SUBSTITUTE(SUBSTITUTE(F$1,"standard",""),"|Float","")&amp;"인게임누적곱배수",ChapterTable!$S:$T,2,0)^D2238
    +VLOOKUP(SUBSTITUTE(SUBSTITUTE(F$1,"standard",""),"|Float","")&amp;"인게임누적합배수",ChapterTable!$S:$T,2,0)*D2238)
  )
  )
  )
)</f>
        <v>508764.27970218658</v>
      </c>
      <c r="G2238" t="s">
        <v>76</v>
      </c>
      <c r="J2238" t="str">
        <f>IF(ISBLANK(I2238),"",
IFERROR(VLOOKUP(I2238,[1]StringTable!$1:$1048576,MATCH([1]StringTable!$B$1,[1]StringTable!$1:$1,0),0),
IFERROR(VLOOKUP(I2238,[1]InApkStringTable!$1:$1048576,MATCH([1]InApkStringTable!$B$1,[1]InApkStringTable!$1:$1,0),0),
"스트링없음")))</f>
        <v/>
      </c>
      <c r="L2238" t="b">
        <v>1</v>
      </c>
      <c r="N2238" t="str">
        <f>IF(ISBLANK(M2238),"",IF(ISERROR(VLOOKUP(M2238,MapTable!$A:$A,1,0)),"맵없음",""))</f>
        <v/>
      </c>
      <c r="O2238">
        <f t="shared" si="137"/>
        <v>5</v>
      </c>
      <c r="Q2238">
        <f t="shared" si="138"/>
        <v>5</v>
      </c>
      <c r="R2238" t="b">
        <f t="shared" ca="1" si="139"/>
        <v>0</v>
      </c>
      <c r="T2238" t="b">
        <f t="shared" ca="1" si="140"/>
        <v>0</v>
      </c>
      <c r="X2238" t="str">
        <f>IF(ISBLANK(W2238),"",
IF(ISERROR(FIND(",",W2238)),
  IF(ISERROR(VLOOKUP(W2238,MapTable!$A:$A,1,0)),"맵없음",
  ""),
IF(ISERROR(FIND(",",W2238,FIND(",",W2238)+1)),
  IF(OR(ISERROR(VLOOKUP(LEFT(W2238,FIND(",",W2238)-1),MapTable!$A:$A,1,0)),ISERROR(VLOOKUP(TRIM(MID(W2238,FIND(",",W2238)+1,999)),MapTable!$A:$A,1,0))),"맵없음",
  ""),
IF(ISERROR(FIND(",",W2238,FIND(",",W2238,FIND(",",W2238)+1)+1)),
  IF(OR(ISERROR(VLOOKUP(LEFT(W2238,FIND(",",W2238)-1),MapTable!$A:$A,1,0)),ISERROR(VLOOKUP(TRIM(MID(W2238,FIND(",",W2238)+1,FIND(",",W2238,FIND(",",W2238)+1)-FIND(",",W2238)-1)),MapTable!$A:$A,1,0)),ISERROR(VLOOKUP(TRIM(MID(W2238,FIND(",",W2238,FIND(",",W2238)+1)+1,999)),MapTable!$A:$A,1,0))),"맵없음",
  ""),
IF(ISERROR(FIND(",",W2238,FIND(",",W2238,FIND(",",W2238,FIND(",",W2238)+1)+1)+1)),
  IF(OR(ISERROR(VLOOKUP(LEFT(W2238,FIND(",",W2238)-1),MapTable!$A:$A,1,0)),ISERROR(VLOOKUP(TRIM(MID(W2238,FIND(",",W2238)+1,FIND(",",W2238,FIND(",",W2238)+1)-FIND(",",W2238)-1)),MapTable!$A:$A,1,0)),ISERROR(VLOOKUP(TRIM(MID(W2238,FIND(",",W2238,FIND(",",W2238)+1)+1,FIND(",",W2238,FIND(",",W2238,FIND(",",W2238)+1)+1)-FIND(",",W2238,FIND(",",W2238)+1)-1)),MapTable!$A:$A,1,0)),ISERROR(VLOOKUP(TRIM(MID(W2238,FIND(",",W2238,FIND(",",W2238,FIND(",",W2238)+1)+1)+1,999)),MapTable!$A:$A,1,0))),"맵없음",
  ""),
)))))</f>
        <v/>
      </c>
      <c r="AC2238" t="str">
        <f>IF(ISBLANK(AB2238),"",IF(ISERROR(VLOOKUP(AB2238,[3]DropTable!$A:$A,1,0)),"드랍없음",""))</f>
        <v/>
      </c>
      <c r="AE2238" t="str">
        <f>IF(ISBLANK(AD2238),"",IF(ISERROR(VLOOKUP(AD2238,[3]DropTable!$A:$A,1,0)),"드랍없음",""))</f>
        <v/>
      </c>
      <c r="AG2238">
        <v>9.8000000000000007</v>
      </c>
      <c r="AH2238">
        <v>1</v>
      </c>
    </row>
    <row r="2239" spans="1:34" x14ac:dyDescent="0.3">
      <c r="A2239">
        <v>22</v>
      </c>
      <c r="B2239">
        <v>48</v>
      </c>
      <c r="C2239">
        <f>IF(OR($L2239=TRUE,$A2239=0,MOD($A2239,ChapterTable!$S$20)&lt;&gt;0),
MAX(0,INT(($B2239+ChapterTable!$Q$26+VLOOKUP(SUBSTITUTE(C$1,"성장단계","")&amp;"단계오프셋",ChapterTable!$S:$T,2,0))/ChapterTable!$Q$23)),
MAX(0,INT(($B2239+ChapterTable!$S$26+VLOOKUP(SUBSTITUTE(C$1,"성장단계","")&amp;"보스단계오프셋",ChapterTable!$S:$T,2,0))/ChapterTable!$S$23)))</f>
        <v>5</v>
      </c>
      <c r="D2239">
        <f>IF(OR($L2239=TRUE,$A2239=0,MOD($A2239,ChapterTable!$S$20)&lt;&gt;0),
MAX(0,INT(($B2239+ChapterTable!$Q$26+VLOOKUP(SUBSTITUTE(D$1,"성장단계","")&amp;"단계오프셋",ChapterTable!$S:$T,2,0))/ChapterTable!$Q$23)),
MAX(0,INT(($B2239+ChapterTable!$S$26+VLOOKUP(SUBSTITUTE(D$1,"성장단계","")&amp;"보스단계오프셋",ChapterTable!$S:$T,2,0))/ChapterTable!$S$23)))</f>
        <v>4</v>
      </c>
      <c r="E2239" s="1">
        <f ca="1">IF(AND($A2239=0,$B2239=1),
    VLOOKUP(1,ChapterTable!$1:$1048576,MATCH("최종"&amp;SUBSTITUTE(SUBSTITUTE(E$1,"standard",""),"|Float",""),ChapterTable!$1:$1,0),0)*ChapterTable!$Q$17,
  IF(AND($A2239=0,$B2239=0),
    E2240,
  IF($B2239=0,
    VLOOKUP($A2239,ChapterTable!$1:$1048576,MATCH("최종"&amp;SUBSTITUTE(SUBSTITUTE(E$1,"standard",""),"|Float",""),ChapterTable!$1:$1,0),0),
  IF($B2239=1,
    IF($L2239=FALSE,
      VLOOKUP($A2239,ChapterTable!$1:$1048576,MATCH("최종"&amp;SUBSTITUTE(SUBSTITUTE(E$1,"standard",""),"|Float",""),ChapterTable!$1:$1,0),0),
      VLOOKUP($A2239-ChapterTable!$Q$11,ChapterTable!$1:$1048576,MATCH("최종"&amp;SUBSTITUTE(SUBSTITUTE(E$1,"standard",""),"|Float",""),ChapterTable!$1:$1,0),0)*ChapterTable!$Q$14
    ),
  OFFSET(E2239,-$B2239+IF($L2239,1,0),0)*
    (VLOOKUP(SUBSTITUTE(SUBSTITUTE(E$1,"standard",""),"|Float","")&amp;"인게임누적곱배수",ChapterTable!$S:$T,2,0)^C2239
    +VLOOKUP(SUBSTITUTE(SUBSTITUTE(E$1,"standard",""),"|Float","")&amp;"인게임누적합배수",ChapterTable!$S:$T,2,0)*C2239)
  )
  )
  )
)</f>
        <v>1399101.7691810131</v>
      </c>
      <c r="F2239" s="1">
        <f ca="1">IF(AND($A2239=0,$B2239=1),
    VLOOKUP(1,ChapterTable!$1:$1048576,MATCH("최종"&amp;SUBSTITUTE(SUBSTITUTE(F$1,"standard",""),"|Float",""),ChapterTable!$1:$1,0),0)*ChapterTable!$Q$17,
  IF(AND($A2239=0,$B2239=0),
    F2240,
  IF($B2239=0,
    VLOOKUP($A2239,ChapterTable!$1:$1048576,MATCH("최종"&amp;SUBSTITUTE(SUBSTITUTE(F$1,"standard",""),"|Float",""),ChapterTable!$1:$1,0),0),
  IF($B2239=1,
    IF($L2239=FALSE,
      VLOOKUP($A2239,ChapterTable!$1:$1048576,MATCH("최종"&amp;SUBSTITUTE(SUBSTITUTE(F$1,"standard",""),"|Float",""),ChapterTable!$1:$1,0),0),
      VLOOKUP($A2239-ChapterTable!$Q$11,ChapterTable!$1:$1048576,MATCH("최종"&amp;SUBSTITUTE(SUBSTITUTE(F$1,"standard",""),"|Float",""),ChapterTable!$1:$1,0),0)*ChapterTable!$Q$14
    ),
  OFFSET(F2239,-$B2239+IF($L2239,1,0),0)*
    (VLOOKUP(SUBSTITUTE(SUBSTITUTE(F$1,"standard",""),"|Float","")&amp;"인게임누적곱배수",ChapterTable!$S:$T,2,0)^D2239
    +VLOOKUP(SUBSTITUTE(SUBSTITUTE(F$1,"standard",""),"|Float","")&amp;"인게임누적합배수",ChapterTable!$S:$T,2,0)*D2239)
  )
  )
  )
)</f>
        <v>508764.27970218658</v>
      </c>
      <c r="G2239" t="s">
        <v>76</v>
      </c>
      <c r="J2239" t="str">
        <f>IF(ISBLANK(I2239),"",
IFERROR(VLOOKUP(I2239,[1]StringTable!$1:$1048576,MATCH([1]StringTable!$B$1,[1]StringTable!$1:$1,0),0),
IFERROR(VLOOKUP(I2239,[1]InApkStringTable!$1:$1048576,MATCH([1]InApkStringTable!$B$1,[1]InApkStringTable!$1:$1,0),0),
"스트링없음")))</f>
        <v/>
      </c>
      <c r="L2239" t="b">
        <v>1</v>
      </c>
      <c r="N2239" t="str">
        <f>IF(ISBLANK(M2239),"",IF(ISERROR(VLOOKUP(M2239,MapTable!$A:$A,1,0)),"맵없음",""))</f>
        <v/>
      </c>
      <c r="O2239">
        <f t="shared" si="137"/>
        <v>5</v>
      </c>
      <c r="Q2239">
        <f t="shared" si="138"/>
        <v>5</v>
      </c>
      <c r="R2239" t="b">
        <f t="shared" ca="1" si="139"/>
        <v>0</v>
      </c>
      <c r="T2239" t="b">
        <f t="shared" ca="1" si="140"/>
        <v>0</v>
      </c>
      <c r="X2239" t="str">
        <f>IF(ISBLANK(W2239),"",
IF(ISERROR(FIND(",",W2239)),
  IF(ISERROR(VLOOKUP(W2239,MapTable!$A:$A,1,0)),"맵없음",
  ""),
IF(ISERROR(FIND(",",W2239,FIND(",",W2239)+1)),
  IF(OR(ISERROR(VLOOKUP(LEFT(W2239,FIND(",",W2239)-1),MapTable!$A:$A,1,0)),ISERROR(VLOOKUP(TRIM(MID(W2239,FIND(",",W2239)+1,999)),MapTable!$A:$A,1,0))),"맵없음",
  ""),
IF(ISERROR(FIND(",",W2239,FIND(",",W2239,FIND(",",W2239)+1)+1)),
  IF(OR(ISERROR(VLOOKUP(LEFT(W2239,FIND(",",W2239)-1),MapTable!$A:$A,1,0)),ISERROR(VLOOKUP(TRIM(MID(W2239,FIND(",",W2239)+1,FIND(",",W2239,FIND(",",W2239)+1)-FIND(",",W2239)-1)),MapTable!$A:$A,1,0)),ISERROR(VLOOKUP(TRIM(MID(W2239,FIND(",",W2239,FIND(",",W2239)+1)+1,999)),MapTable!$A:$A,1,0))),"맵없음",
  ""),
IF(ISERROR(FIND(",",W2239,FIND(",",W2239,FIND(",",W2239,FIND(",",W2239)+1)+1)+1)),
  IF(OR(ISERROR(VLOOKUP(LEFT(W2239,FIND(",",W2239)-1),MapTable!$A:$A,1,0)),ISERROR(VLOOKUP(TRIM(MID(W2239,FIND(",",W2239)+1,FIND(",",W2239,FIND(",",W2239)+1)-FIND(",",W2239)-1)),MapTable!$A:$A,1,0)),ISERROR(VLOOKUP(TRIM(MID(W2239,FIND(",",W2239,FIND(",",W2239)+1)+1,FIND(",",W2239,FIND(",",W2239,FIND(",",W2239)+1)+1)-FIND(",",W2239,FIND(",",W2239)+1)-1)),MapTable!$A:$A,1,0)),ISERROR(VLOOKUP(TRIM(MID(W2239,FIND(",",W2239,FIND(",",W2239,FIND(",",W2239)+1)+1)+1,999)),MapTable!$A:$A,1,0))),"맵없음",
  ""),
)))))</f>
        <v/>
      </c>
      <c r="AC2239" t="str">
        <f>IF(ISBLANK(AB2239),"",IF(ISERROR(VLOOKUP(AB2239,[3]DropTable!$A:$A,1,0)),"드랍없음",""))</f>
        <v/>
      </c>
      <c r="AE2239" t="str">
        <f>IF(ISBLANK(AD2239),"",IF(ISERROR(VLOOKUP(AD2239,[3]DropTable!$A:$A,1,0)),"드랍없음",""))</f>
        <v/>
      </c>
      <c r="AG2239">
        <v>9.8000000000000007</v>
      </c>
      <c r="AH2239">
        <v>1</v>
      </c>
    </row>
    <row r="2240" spans="1:34" x14ac:dyDescent="0.3">
      <c r="A2240">
        <v>22</v>
      </c>
      <c r="B2240">
        <v>49</v>
      </c>
      <c r="C2240">
        <f>IF(OR($L2240=TRUE,$A2240=0,MOD($A2240,ChapterTable!$S$20)&lt;&gt;0),
MAX(0,INT(($B2240+ChapterTable!$Q$26+VLOOKUP(SUBSTITUTE(C$1,"성장단계","")&amp;"단계오프셋",ChapterTable!$S:$T,2,0))/ChapterTable!$Q$23)),
MAX(0,INT(($B2240+ChapterTable!$S$26+VLOOKUP(SUBSTITUTE(C$1,"성장단계","")&amp;"보스단계오프셋",ChapterTable!$S:$T,2,0))/ChapterTable!$S$23)))</f>
        <v>5</v>
      </c>
      <c r="D2240">
        <f>IF(OR($L2240=TRUE,$A2240=0,MOD($A2240,ChapterTable!$S$20)&lt;&gt;0),
MAX(0,INT(($B2240+ChapterTable!$Q$26+VLOOKUP(SUBSTITUTE(D$1,"성장단계","")&amp;"단계오프셋",ChapterTable!$S:$T,2,0))/ChapterTable!$Q$23)),
MAX(0,INT(($B2240+ChapterTable!$S$26+VLOOKUP(SUBSTITUTE(D$1,"성장단계","")&amp;"보스단계오프셋",ChapterTable!$S:$T,2,0))/ChapterTable!$S$23)))</f>
        <v>4</v>
      </c>
      <c r="E2240" s="1">
        <f ca="1">IF(AND($A2240=0,$B2240=1),
    VLOOKUP(1,ChapterTable!$1:$1048576,MATCH("최종"&amp;SUBSTITUTE(SUBSTITUTE(E$1,"standard",""),"|Float",""),ChapterTable!$1:$1,0),0)*ChapterTable!$Q$17,
  IF(AND($A2240=0,$B2240=0),
    E2241,
  IF($B2240=0,
    VLOOKUP($A2240,ChapterTable!$1:$1048576,MATCH("최종"&amp;SUBSTITUTE(SUBSTITUTE(E$1,"standard",""),"|Float",""),ChapterTable!$1:$1,0),0),
  IF($B2240=1,
    IF($L2240=FALSE,
      VLOOKUP($A2240,ChapterTable!$1:$1048576,MATCH("최종"&amp;SUBSTITUTE(SUBSTITUTE(E$1,"standard",""),"|Float",""),ChapterTable!$1:$1,0),0),
      VLOOKUP($A2240-ChapterTable!$Q$11,ChapterTable!$1:$1048576,MATCH("최종"&amp;SUBSTITUTE(SUBSTITUTE(E$1,"standard",""),"|Float",""),ChapterTable!$1:$1,0),0)*ChapterTable!$Q$14
    ),
  OFFSET(E2240,-$B2240+IF($L2240,1,0),0)*
    (VLOOKUP(SUBSTITUTE(SUBSTITUTE(E$1,"standard",""),"|Float","")&amp;"인게임누적곱배수",ChapterTable!$S:$T,2,0)^C2240
    +VLOOKUP(SUBSTITUTE(SUBSTITUTE(E$1,"standard",""),"|Float","")&amp;"인게임누적합배수",ChapterTable!$S:$T,2,0)*C2240)
  )
  )
  )
)</f>
        <v>1399101.7691810131</v>
      </c>
      <c r="F2240" s="1">
        <f ca="1">IF(AND($A2240=0,$B2240=1),
    VLOOKUP(1,ChapterTable!$1:$1048576,MATCH("최종"&amp;SUBSTITUTE(SUBSTITUTE(F$1,"standard",""),"|Float",""),ChapterTable!$1:$1,0),0)*ChapterTable!$Q$17,
  IF(AND($A2240=0,$B2240=0),
    F2241,
  IF($B2240=0,
    VLOOKUP($A2240,ChapterTable!$1:$1048576,MATCH("최종"&amp;SUBSTITUTE(SUBSTITUTE(F$1,"standard",""),"|Float",""),ChapterTable!$1:$1,0),0),
  IF($B2240=1,
    IF($L2240=FALSE,
      VLOOKUP($A2240,ChapterTable!$1:$1048576,MATCH("최종"&amp;SUBSTITUTE(SUBSTITUTE(F$1,"standard",""),"|Float",""),ChapterTable!$1:$1,0),0),
      VLOOKUP($A2240-ChapterTable!$Q$11,ChapterTable!$1:$1048576,MATCH("최종"&amp;SUBSTITUTE(SUBSTITUTE(F$1,"standard",""),"|Float",""),ChapterTable!$1:$1,0),0)*ChapterTable!$Q$14
    ),
  OFFSET(F2240,-$B2240+IF($L2240,1,0),0)*
    (VLOOKUP(SUBSTITUTE(SUBSTITUTE(F$1,"standard",""),"|Float","")&amp;"인게임누적곱배수",ChapterTable!$S:$T,2,0)^D2240
    +VLOOKUP(SUBSTITUTE(SUBSTITUTE(F$1,"standard",""),"|Float","")&amp;"인게임누적합배수",ChapterTable!$S:$T,2,0)*D2240)
  )
  )
  )
)</f>
        <v>508764.27970218658</v>
      </c>
      <c r="G2240" t="s">
        <v>76</v>
      </c>
      <c r="J2240" t="str">
        <f>IF(ISBLANK(I2240),"",
IFERROR(VLOOKUP(I2240,[1]StringTable!$1:$1048576,MATCH([1]StringTable!$B$1,[1]StringTable!$1:$1,0),0),
IFERROR(VLOOKUP(I2240,[1]InApkStringTable!$1:$1048576,MATCH([1]InApkStringTable!$B$1,[1]InApkStringTable!$1:$1,0),0),
"스트링없음")))</f>
        <v/>
      </c>
      <c r="L2240" t="b">
        <v>1</v>
      </c>
      <c r="N2240" t="str">
        <f>IF(ISBLANK(M2240),"",IF(ISERROR(VLOOKUP(M2240,MapTable!$A:$A,1,0)),"맵없음",""))</f>
        <v/>
      </c>
      <c r="O2240">
        <f t="shared" si="137"/>
        <v>95</v>
      </c>
      <c r="Q2240">
        <f t="shared" si="138"/>
        <v>95</v>
      </c>
      <c r="R2240" t="b">
        <f t="shared" ca="1" si="139"/>
        <v>1</v>
      </c>
      <c r="T2240" t="b">
        <f t="shared" ca="1" si="140"/>
        <v>1</v>
      </c>
      <c r="X2240" t="str">
        <f>IF(ISBLANK(W2240),"",
IF(ISERROR(FIND(",",W2240)),
  IF(ISERROR(VLOOKUP(W2240,MapTable!$A:$A,1,0)),"맵없음",
  ""),
IF(ISERROR(FIND(",",W2240,FIND(",",W2240)+1)),
  IF(OR(ISERROR(VLOOKUP(LEFT(W2240,FIND(",",W2240)-1),MapTable!$A:$A,1,0)),ISERROR(VLOOKUP(TRIM(MID(W2240,FIND(",",W2240)+1,999)),MapTable!$A:$A,1,0))),"맵없음",
  ""),
IF(ISERROR(FIND(",",W2240,FIND(",",W2240,FIND(",",W2240)+1)+1)),
  IF(OR(ISERROR(VLOOKUP(LEFT(W2240,FIND(",",W2240)-1),MapTable!$A:$A,1,0)),ISERROR(VLOOKUP(TRIM(MID(W2240,FIND(",",W2240)+1,FIND(",",W2240,FIND(",",W2240)+1)-FIND(",",W2240)-1)),MapTable!$A:$A,1,0)),ISERROR(VLOOKUP(TRIM(MID(W2240,FIND(",",W2240,FIND(",",W2240)+1)+1,999)),MapTable!$A:$A,1,0))),"맵없음",
  ""),
IF(ISERROR(FIND(",",W2240,FIND(",",W2240,FIND(",",W2240,FIND(",",W2240)+1)+1)+1)),
  IF(OR(ISERROR(VLOOKUP(LEFT(W2240,FIND(",",W2240)-1),MapTable!$A:$A,1,0)),ISERROR(VLOOKUP(TRIM(MID(W2240,FIND(",",W2240)+1,FIND(",",W2240,FIND(",",W2240)+1)-FIND(",",W2240)-1)),MapTable!$A:$A,1,0)),ISERROR(VLOOKUP(TRIM(MID(W2240,FIND(",",W2240,FIND(",",W2240)+1)+1,FIND(",",W2240,FIND(",",W2240,FIND(",",W2240)+1)+1)-FIND(",",W2240,FIND(",",W2240)+1)-1)),MapTable!$A:$A,1,0)),ISERROR(VLOOKUP(TRIM(MID(W2240,FIND(",",W2240,FIND(",",W2240,FIND(",",W2240)+1)+1)+1,999)),MapTable!$A:$A,1,0))),"맵없음",
  ""),
)))))</f>
        <v/>
      </c>
      <c r="AC2240" t="str">
        <f>IF(ISBLANK(AB2240),"",IF(ISERROR(VLOOKUP(AB2240,[3]DropTable!$A:$A,1,0)),"드랍없음",""))</f>
        <v/>
      </c>
      <c r="AE2240" t="str">
        <f>IF(ISBLANK(AD2240),"",IF(ISERROR(VLOOKUP(AD2240,[3]DropTable!$A:$A,1,0)),"드랍없음",""))</f>
        <v/>
      </c>
      <c r="AG2240">
        <v>9.8000000000000007</v>
      </c>
      <c r="AH2240">
        <v>1</v>
      </c>
    </row>
    <row r="2241" spans="1:34" x14ac:dyDescent="0.3">
      <c r="A2241">
        <v>22</v>
      </c>
      <c r="B2241">
        <v>50</v>
      </c>
      <c r="C2241">
        <f>IF(OR($L2241=TRUE,$A2241=0,MOD($A2241,ChapterTable!$S$20)&lt;&gt;0),
MAX(0,INT(($B2241+ChapterTable!$Q$26+VLOOKUP(SUBSTITUTE(C$1,"성장단계","")&amp;"단계오프셋",ChapterTable!$S:$T,2,0))/ChapterTable!$Q$23)),
MAX(0,INT(($B2241+ChapterTable!$S$26+VLOOKUP(SUBSTITUTE(C$1,"성장단계","")&amp;"보스단계오프셋",ChapterTable!$S:$T,2,0))/ChapterTable!$S$23)))</f>
        <v>5</v>
      </c>
      <c r="D2241">
        <f>IF(OR($L2241=TRUE,$A2241=0,MOD($A2241,ChapterTable!$S$20)&lt;&gt;0),
MAX(0,INT(($B2241+ChapterTable!$Q$26+VLOOKUP(SUBSTITUTE(D$1,"성장단계","")&amp;"단계오프셋",ChapterTable!$S:$T,2,0))/ChapterTable!$Q$23)),
MAX(0,INT(($B2241+ChapterTable!$S$26+VLOOKUP(SUBSTITUTE(D$1,"성장단계","")&amp;"보스단계오프셋",ChapterTable!$S:$T,2,0))/ChapterTable!$S$23)))</f>
        <v>4</v>
      </c>
      <c r="E2241" s="1">
        <f ca="1">IF(AND($A2241=0,$B2241=1),
    VLOOKUP(1,ChapterTable!$1:$1048576,MATCH("최종"&amp;SUBSTITUTE(SUBSTITUTE(E$1,"standard",""),"|Float",""),ChapterTable!$1:$1,0),0)*ChapterTable!$Q$17,
  IF(AND($A2241=0,$B2241=0),
    E2242,
  IF($B2241=0,
    VLOOKUP($A2241,ChapterTable!$1:$1048576,MATCH("최종"&amp;SUBSTITUTE(SUBSTITUTE(E$1,"standard",""),"|Float",""),ChapterTable!$1:$1,0),0),
  IF($B2241=1,
    IF($L2241=FALSE,
      VLOOKUP($A2241,ChapterTable!$1:$1048576,MATCH("최종"&amp;SUBSTITUTE(SUBSTITUTE(E$1,"standard",""),"|Float",""),ChapterTable!$1:$1,0),0),
      VLOOKUP($A2241-ChapterTable!$Q$11,ChapterTable!$1:$1048576,MATCH("최종"&amp;SUBSTITUTE(SUBSTITUTE(E$1,"standard",""),"|Float",""),ChapterTable!$1:$1,0),0)*ChapterTable!$Q$14
    ),
  OFFSET(E2241,-$B2241+IF($L2241,1,0),0)*
    (VLOOKUP(SUBSTITUTE(SUBSTITUTE(E$1,"standard",""),"|Float","")&amp;"인게임누적곱배수",ChapterTable!$S:$T,2,0)^C2241
    +VLOOKUP(SUBSTITUTE(SUBSTITUTE(E$1,"standard",""),"|Float","")&amp;"인게임누적합배수",ChapterTable!$S:$T,2,0)*C2241)
  )
  )
  )
)</f>
        <v>1399101.7691810131</v>
      </c>
      <c r="F2241" s="1">
        <f ca="1">IF(AND($A2241=0,$B2241=1),
    VLOOKUP(1,ChapterTable!$1:$1048576,MATCH("최종"&amp;SUBSTITUTE(SUBSTITUTE(F$1,"standard",""),"|Float",""),ChapterTable!$1:$1,0),0)*ChapterTable!$Q$17,
  IF(AND($A2241=0,$B2241=0),
    F2242,
  IF($B2241=0,
    VLOOKUP($A2241,ChapterTable!$1:$1048576,MATCH("최종"&amp;SUBSTITUTE(SUBSTITUTE(F$1,"standard",""),"|Float",""),ChapterTable!$1:$1,0),0),
  IF($B2241=1,
    IF($L2241=FALSE,
      VLOOKUP($A2241,ChapterTable!$1:$1048576,MATCH("최종"&amp;SUBSTITUTE(SUBSTITUTE(F$1,"standard",""),"|Float",""),ChapterTable!$1:$1,0),0),
      VLOOKUP($A2241-ChapterTable!$Q$11,ChapterTable!$1:$1048576,MATCH("최종"&amp;SUBSTITUTE(SUBSTITUTE(F$1,"standard",""),"|Float",""),ChapterTable!$1:$1,0),0)*ChapterTable!$Q$14
    ),
  OFFSET(F2241,-$B2241+IF($L2241,1,0),0)*
    (VLOOKUP(SUBSTITUTE(SUBSTITUTE(F$1,"standard",""),"|Float","")&amp;"인게임누적곱배수",ChapterTable!$S:$T,2,0)^D2241
    +VLOOKUP(SUBSTITUTE(SUBSTITUTE(F$1,"standard",""),"|Float","")&amp;"인게임누적합배수",ChapterTable!$S:$T,2,0)*D2241)
  )
  )
  )
)</f>
        <v>508764.27970218658</v>
      </c>
      <c r="G2241" t="s">
        <v>76</v>
      </c>
      <c r="J2241" t="str">
        <f>IF(ISBLANK(I2241),"",
IFERROR(VLOOKUP(I2241,[1]StringTable!$1:$1048576,MATCH([1]StringTable!$B$1,[1]StringTable!$1:$1,0),0),
IFERROR(VLOOKUP(I2241,[1]InApkStringTable!$1:$1048576,MATCH([1]InApkStringTable!$B$1,[1]InApkStringTable!$1:$1,0),0),
"스트링없음")))</f>
        <v/>
      </c>
      <c r="L2241" t="b">
        <v>1</v>
      </c>
      <c r="N2241" t="str">
        <f>IF(ISBLANK(M2241),"",IF(ISERROR(VLOOKUP(M2241,MapTable!$A:$A,1,0)),"맵없음",""))</f>
        <v/>
      </c>
      <c r="O2241">
        <f t="shared" si="137"/>
        <v>21</v>
      </c>
      <c r="Q2241">
        <f t="shared" si="138"/>
        <v>21</v>
      </c>
      <c r="R2241" t="b">
        <f t="shared" ca="1" si="139"/>
        <v>0</v>
      </c>
      <c r="T2241" t="b">
        <f t="shared" ca="1" si="140"/>
        <v>0</v>
      </c>
      <c r="X2241" t="str">
        <f>IF(ISBLANK(W2241),"",
IF(ISERROR(FIND(",",W2241)),
  IF(ISERROR(VLOOKUP(W2241,MapTable!$A:$A,1,0)),"맵없음",
  ""),
IF(ISERROR(FIND(",",W2241,FIND(",",W2241)+1)),
  IF(OR(ISERROR(VLOOKUP(LEFT(W2241,FIND(",",W2241)-1),MapTable!$A:$A,1,0)),ISERROR(VLOOKUP(TRIM(MID(W2241,FIND(",",W2241)+1,999)),MapTable!$A:$A,1,0))),"맵없음",
  ""),
IF(ISERROR(FIND(",",W2241,FIND(",",W2241,FIND(",",W2241)+1)+1)),
  IF(OR(ISERROR(VLOOKUP(LEFT(W2241,FIND(",",W2241)-1),MapTable!$A:$A,1,0)),ISERROR(VLOOKUP(TRIM(MID(W2241,FIND(",",W2241)+1,FIND(",",W2241,FIND(",",W2241)+1)-FIND(",",W2241)-1)),MapTable!$A:$A,1,0)),ISERROR(VLOOKUP(TRIM(MID(W2241,FIND(",",W2241,FIND(",",W2241)+1)+1,999)),MapTable!$A:$A,1,0))),"맵없음",
  ""),
IF(ISERROR(FIND(",",W2241,FIND(",",W2241,FIND(",",W2241,FIND(",",W2241)+1)+1)+1)),
  IF(OR(ISERROR(VLOOKUP(LEFT(W2241,FIND(",",W2241)-1),MapTable!$A:$A,1,0)),ISERROR(VLOOKUP(TRIM(MID(W2241,FIND(",",W2241)+1,FIND(",",W2241,FIND(",",W2241)+1)-FIND(",",W2241)-1)),MapTable!$A:$A,1,0)),ISERROR(VLOOKUP(TRIM(MID(W2241,FIND(",",W2241,FIND(",",W2241)+1)+1,FIND(",",W2241,FIND(",",W2241,FIND(",",W2241)+1)+1)-FIND(",",W2241,FIND(",",W2241)+1)-1)),MapTable!$A:$A,1,0)),ISERROR(VLOOKUP(TRIM(MID(W2241,FIND(",",W2241,FIND(",",W2241,FIND(",",W2241)+1)+1)+1,999)),MapTable!$A:$A,1,0))),"맵없음",
  ""),
)))))</f>
        <v/>
      </c>
      <c r="AC2241" t="str">
        <f>IF(ISBLANK(AB2241),"",IF(ISERROR(VLOOKUP(AB2241,[3]DropTable!$A:$A,1,0)),"드랍없음",""))</f>
        <v/>
      </c>
      <c r="AE2241" t="str">
        <f>IF(ISBLANK(AD2241),"",IF(ISERROR(VLOOKUP(AD2241,[3]DropTable!$A:$A,1,0)),"드랍없음",""))</f>
        <v/>
      </c>
      <c r="AG2241">
        <v>9.8000000000000007</v>
      </c>
      <c r="AH2241">
        <v>1</v>
      </c>
    </row>
    <row r="2242" spans="1:34" x14ac:dyDescent="0.3">
      <c r="A2242">
        <v>23</v>
      </c>
      <c r="B2242">
        <v>1</v>
      </c>
      <c r="C2242">
        <f>IF(OR($L2242=TRUE,$A2242=0,MOD($A2242,ChapterTable!$S$20)&lt;&gt;0),
MAX(0,INT(($B2242+ChapterTable!$Q$26+VLOOKUP(SUBSTITUTE(C$1,"성장단계","")&amp;"단계오프셋",ChapterTable!$S:$T,2,0))/ChapterTable!$Q$23)),
MAX(0,INT(($B2242+ChapterTable!$S$26+VLOOKUP(SUBSTITUTE(C$1,"성장단계","")&amp;"보스단계오프셋",ChapterTable!$S:$T,2,0))/ChapterTable!$S$23)))</f>
        <v>0</v>
      </c>
      <c r="D2242">
        <f>IF(OR($L2242=TRUE,$A2242=0,MOD($A2242,ChapterTable!$S$20)&lt;&gt;0),
MAX(0,INT(($B2242+ChapterTable!$Q$26+VLOOKUP(SUBSTITUTE(D$1,"성장단계","")&amp;"단계오프셋",ChapterTable!$S:$T,2,0))/ChapterTable!$Q$23)),
MAX(0,INT(($B2242+ChapterTable!$S$26+VLOOKUP(SUBSTITUTE(D$1,"성장단계","")&amp;"보스단계오프셋",ChapterTable!$S:$T,2,0))/ChapterTable!$S$23)))</f>
        <v>0</v>
      </c>
      <c r="E2242" s="1">
        <f ca="1">IF(AND($A2242=0,$B2242=1),
    VLOOKUP(1,ChapterTable!$1:$1048576,MATCH("최종"&amp;SUBSTITUTE(SUBSTITUTE(E$1,"standard",""),"|Float",""),ChapterTable!$1:$1,0),0)*ChapterTable!$Q$17,
  IF(AND($A2242=0,$B2242=0),
    E2243,
  IF($B2242=0,
    VLOOKUP($A2242,ChapterTable!$1:$1048576,MATCH("최종"&amp;SUBSTITUTE(SUBSTITUTE(E$1,"standard",""),"|Float",""),ChapterTable!$1:$1,0),0),
  IF($B2242=1,
    IF($L2242=FALSE,
      VLOOKUP($A2242,ChapterTable!$1:$1048576,MATCH("최종"&amp;SUBSTITUTE(SUBSTITUTE(E$1,"standard",""),"|Float",""),ChapterTable!$1:$1,0),0),
      VLOOKUP($A2242-ChapterTable!$Q$11,ChapterTable!$1:$1048576,MATCH("최종"&amp;SUBSTITUTE(SUBSTITUTE(E$1,"standard",""),"|Float",""),ChapterTable!$1:$1,0),0)*ChapterTable!$Q$14
    ),
  OFFSET(E2242,-$B2242+IF($L2242,1,0),0)*
    (VLOOKUP(SUBSTITUTE(SUBSTITUTE(E$1,"standard",""),"|Float","")&amp;"인게임누적곱배수",ChapterTable!$S:$T,2,0)^C2242
    +VLOOKUP(SUBSTITUTE(SUBSTITUTE(E$1,"standard",""),"|Float","")&amp;"인게임누적합배수",ChapterTable!$S:$T,2,0)*C2242)
  )
  )
  )
)</f>
        <v>763146.41955327988</v>
      </c>
      <c r="F2242" s="1">
        <f ca="1">IF(AND($A2242=0,$B2242=1),
    VLOOKUP(1,ChapterTable!$1:$1048576,MATCH("최종"&amp;SUBSTITUTE(SUBSTITUTE(F$1,"standard",""),"|Float",""),ChapterTable!$1:$1,0),0)*ChapterTable!$Q$17,
  IF(AND($A2242=0,$B2242=0),
    F2243,
  IF($B2242=0,
    VLOOKUP($A2242,ChapterTable!$1:$1048576,MATCH("최종"&amp;SUBSTITUTE(SUBSTITUTE(F$1,"standard",""),"|Float",""),ChapterTable!$1:$1,0),0),
  IF($B2242=1,
    IF($L2242=FALSE,
      VLOOKUP($A2242,ChapterTable!$1:$1048576,MATCH("최종"&amp;SUBSTITUTE(SUBSTITUTE(F$1,"standard",""),"|Float",""),ChapterTable!$1:$1,0),0),
      VLOOKUP($A2242-ChapterTable!$Q$11,ChapterTable!$1:$1048576,MATCH("최종"&amp;SUBSTITUTE(SUBSTITUTE(F$1,"standard",""),"|Float",""),ChapterTable!$1:$1,0),0)*ChapterTable!$Q$14
    ),
  OFFSET(F2242,-$B2242+IF($L2242,1,0),0)*
    (VLOOKUP(SUBSTITUTE(SUBSTITUTE(F$1,"standard",""),"|Float","")&amp;"인게임누적곱배수",ChapterTable!$S:$T,2,0)^D2242
    +VLOOKUP(SUBSTITUTE(SUBSTITUTE(F$1,"standard",""),"|Float","")&amp;"인게임누적합배수",ChapterTable!$S:$T,2,0)*D2242)
  )
  )
  )
)</f>
        <v>423970.23308515549</v>
      </c>
      <c r="G2242" t="s">
        <v>76</v>
      </c>
      <c r="J2242" t="str">
        <f>IF(ISBLANK(I2242),"",
IFERROR(VLOOKUP(I2242,[1]StringTable!$1:$1048576,MATCH([1]StringTable!$B$1,[1]StringTable!$1:$1,0),0),
IFERROR(VLOOKUP(I2242,[1]InApkStringTable!$1:$1048576,MATCH([1]InApkStringTable!$B$1,[1]InApkStringTable!$1:$1,0),0),
"스트링없음")))</f>
        <v/>
      </c>
      <c r="L2242" t="b">
        <v>1</v>
      </c>
      <c r="N2242" t="str">
        <f>IF(ISBLANK(M2242),"",IF(ISERROR(VLOOKUP(M2242,MapTable!$A:$A,1,0)),"맵없음",""))</f>
        <v/>
      </c>
      <c r="O2242">
        <f t="shared" si="137"/>
        <v>1</v>
      </c>
      <c r="Q2242">
        <f t="shared" si="138"/>
        <v>1</v>
      </c>
      <c r="R2242" t="b">
        <f t="shared" ca="1" si="139"/>
        <v>0</v>
      </c>
      <c r="T2242" t="b">
        <f t="shared" ca="1" si="140"/>
        <v>0</v>
      </c>
      <c r="X2242" t="str">
        <f>IF(ISBLANK(W2242),"",
IF(ISERROR(FIND(",",W2242)),
  IF(ISERROR(VLOOKUP(W2242,MapTable!$A:$A,1,0)),"맵없음",
  ""),
IF(ISERROR(FIND(",",W2242,FIND(",",W2242)+1)),
  IF(OR(ISERROR(VLOOKUP(LEFT(W2242,FIND(",",W2242)-1),MapTable!$A:$A,1,0)),ISERROR(VLOOKUP(TRIM(MID(W2242,FIND(",",W2242)+1,999)),MapTable!$A:$A,1,0))),"맵없음",
  ""),
IF(ISERROR(FIND(",",W2242,FIND(",",W2242,FIND(",",W2242)+1)+1)),
  IF(OR(ISERROR(VLOOKUP(LEFT(W2242,FIND(",",W2242)-1),MapTable!$A:$A,1,0)),ISERROR(VLOOKUP(TRIM(MID(W2242,FIND(",",W2242)+1,FIND(",",W2242,FIND(",",W2242)+1)-FIND(",",W2242)-1)),MapTable!$A:$A,1,0)),ISERROR(VLOOKUP(TRIM(MID(W2242,FIND(",",W2242,FIND(",",W2242)+1)+1,999)),MapTable!$A:$A,1,0))),"맵없음",
  ""),
IF(ISERROR(FIND(",",W2242,FIND(",",W2242,FIND(",",W2242,FIND(",",W2242)+1)+1)+1)),
  IF(OR(ISERROR(VLOOKUP(LEFT(W2242,FIND(",",W2242)-1),MapTable!$A:$A,1,0)),ISERROR(VLOOKUP(TRIM(MID(W2242,FIND(",",W2242)+1,FIND(",",W2242,FIND(",",W2242)+1)-FIND(",",W2242)-1)),MapTable!$A:$A,1,0)),ISERROR(VLOOKUP(TRIM(MID(W2242,FIND(",",W2242,FIND(",",W2242)+1)+1,FIND(",",W2242,FIND(",",W2242,FIND(",",W2242)+1)+1)-FIND(",",W2242,FIND(",",W2242)+1)-1)),MapTable!$A:$A,1,0)),ISERROR(VLOOKUP(TRIM(MID(W2242,FIND(",",W2242,FIND(",",W2242,FIND(",",W2242)+1)+1)+1,999)),MapTable!$A:$A,1,0))),"맵없음",
  ""),
)))))</f>
        <v/>
      </c>
      <c r="AC2242" t="str">
        <f>IF(ISBLANK(AB2242),"",IF(ISERROR(VLOOKUP(AB2242,[3]DropTable!$A:$A,1,0)),"드랍없음",""))</f>
        <v/>
      </c>
      <c r="AE2242" t="str">
        <f>IF(ISBLANK(AD2242),"",IF(ISERROR(VLOOKUP(AD2242,[3]DropTable!$A:$A,1,0)),"드랍없음",""))</f>
        <v/>
      </c>
      <c r="AG2242">
        <v>9.8000000000000007</v>
      </c>
      <c r="AH2242">
        <v>1</v>
      </c>
    </row>
    <row r="2243" spans="1:34" x14ac:dyDescent="0.3">
      <c r="A2243">
        <v>23</v>
      </c>
      <c r="B2243">
        <v>2</v>
      </c>
      <c r="C2243">
        <f>IF(OR($L2243=TRUE,$A2243=0,MOD($A2243,ChapterTable!$S$20)&lt;&gt;0),
MAX(0,INT(($B2243+ChapterTable!$Q$26+VLOOKUP(SUBSTITUTE(C$1,"성장단계","")&amp;"단계오프셋",ChapterTable!$S:$T,2,0))/ChapterTable!$Q$23)),
MAX(0,INT(($B2243+ChapterTable!$S$26+VLOOKUP(SUBSTITUTE(C$1,"성장단계","")&amp;"보스단계오프셋",ChapterTable!$S:$T,2,0))/ChapterTable!$S$23)))</f>
        <v>0</v>
      </c>
      <c r="D2243">
        <f>IF(OR($L2243=TRUE,$A2243=0,MOD($A2243,ChapterTable!$S$20)&lt;&gt;0),
MAX(0,INT(($B2243+ChapterTable!$Q$26+VLOOKUP(SUBSTITUTE(D$1,"성장단계","")&amp;"단계오프셋",ChapterTable!$S:$T,2,0))/ChapterTable!$Q$23)),
MAX(0,INT(($B2243+ChapterTable!$S$26+VLOOKUP(SUBSTITUTE(D$1,"성장단계","")&amp;"보스단계오프셋",ChapterTable!$S:$T,2,0))/ChapterTable!$S$23)))</f>
        <v>0</v>
      </c>
      <c r="E2243" s="1">
        <f ca="1">IF(AND($A2243=0,$B2243=1),
    VLOOKUP(1,ChapterTable!$1:$1048576,MATCH("최종"&amp;SUBSTITUTE(SUBSTITUTE(E$1,"standard",""),"|Float",""),ChapterTable!$1:$1,0),0)*ChapterTable!$Q$17,
  IF(AND($A2243=0,$B2243=0),
    E2244,
  IF($B2243=0,
    VLOOKUP($A2243,ChapterTable!$1:$1048576,MATCH("최종"&amp;SUBSTITUTE(SUBSTITUTE(E$1,"standard",""),"|Float",""),ChapterTable!$1:$1,0),0),
  IF($B2243=1,
    IF($L2243=FALSE,
      VLOOKUP($A2243,ChapterTable!$1:$1048576,MATCH("최종"&amp;SUBSTITUTE(SUBSTITUTE(E$1,"standard",""),"|Float",""),ChapterTable!$1:$1,0),0),
      VLOOKUP($A2243-ChapterTable!$Q$11,ChapterTable!$1:$1048576,MATCH("최종"&amp;SUBSTITUTE(SUBSTITUTE(E$1,"standard",""),"|Float",""),ChapterTable!$1:$1,0),0)*ChapterTable!$Q$14
    ),
  OFFSET(E2243,-$B2243+IF($L2243,1,0),0)*
    (VLOOKUP(SUBSTITUTE(SUBSTITUTE(E$1,"standard",""),"|Float","")&amp;"인게임누적곱배수",ChapterTable!$S:$T,2,0)^C2243
    +VLOOKUP(SUBSTITUTE(SUBSTITUTE(E$1,"standard",""),"|Float","")&amp;"인게임누적합배수",ChapterTable!$S:$T,2,0)*C2243)
  )
  )
  )
)</f>
        <v>763146.41955327988</v>
      </c>
      <c r="F2243" s="1">
        <f ca="1">IF(AND($A2243=0,$B2243=1),
    VLOOKUP(1,ChapterTable!$1:$1048576,MATCH("최종"&amp;SUBSTITUTE(SUBSTITUTE(F$1,"standard",""),"|Float",""),ChapterTable!$1:$1,0),0)*ChapterTable!$Q$17,
  IF(AND($A2243=0,$B2243=0),
    F2244,
  IF($B2243=0,
    VLOOKUP($A2243,ChapterTable!$1:$1048576,MATCH("최종"&amp;SUBSTITUTE(SUBSTITUTE(F$1,"standard",""),"|Float",""),ChapterTable!$1:$1,0),0),
  IF($B2243=1,
    IF($L2243=FALSE,
      VLOOKUP($A2243,ChapterTable!$1:$1048576,MATCH("최종"&amp;SUBSTITUTE(SUBSTITUTE(F$1,"standard",""),"|Float",""),ChapterTable!$1:$1,0),0),
      VLOOKUP($A2243-ChapterTable!$Q$11,ChapterTable!$1:$1048576,MATCH("최종"&amp;SUBSTITUTE(SUBSTITUTE(F$1,"standard",""),"|Float",""),ChapterTable!$1:$1,0),0)*ChapterTable!$Q$14
    ),
  OFFSET(F2243,-$B2243+IF($L2243,1,0),0)*
    (VLOOKUP(SUBSTITUTE(SUBSTITUTE(F$1,"standard",""),"|Float","")&amp;"인게임누적곱배수",ChapterTable!$S:$T,2,0)^D2243
    +VLOOKUP(SUBSTITUTE(SUBSTITUTE(F$1,"standard",""),"|Float","")&amp;"인게임누적합배수",ChapterTable!$S:$T,2,0)*D2243)
  )
  )
  )
)</f>
        <v>423970.23308515549</v>
      </c>
      <c r="G2243" t="s">
        <v>76</v>
      </c>
      <c r="J2243" t="str">
        <f>IF(ISBLANK(I2243),"",
IFERROR(VLOOKUP(I2243,[1]StringTable!$1:$1048576,MATCH([1]StringTable!$B$1,[1]StringTable!$1:$1,0),0),
IFERROR(VLOOKUP(I2243,[1]InApkStringTable!$1:$1048576,MATCH([1]InApkStringTable!$B$1,[1]InApkStringTable!$1:$1,0),0),
"스트링없음")))</f>
        <v/>
      </c>
      <c r="L2243" t="b">
        <v>1</v>
      </c>
      <c r="N2243" t="str">
        <f>IF(ISBLANK(M2243),"",IF(ISERROR(VLOOKUP(M2243,MapTable!$A:$A,1,0)),"맵없음",""))</f>
        <v/>
      </c>
      <c r="O2243">
        <f t="shared" ref="O2243:O2306" si="141">IF(B2243=0,0,
  IF(AND(L2243=FALSE,A2243&lt;&gt;0,MOD(A2243,7)=0),21,
  IF(MOD(B2243,10)=0,21,
  IF(MOD(B2243,10)=5,11,
  IF(MOD(B2243,10)=9,INT(B2243/10)+91,
  INT(B2243/10+1))))))</f>
        <v>1</v>
      </c>
      <c r="Q2243">
        <f t="shared" ref="Q2243:Q2306" si="142">IF(ISBLANK(P2243),O2243,P2243)</f>
        <v>1</v>
      </c>
      <c r="R2243" t="b">
        <f t="shared" ref="R2243:R2306" ca="1" si="143">IF(OR(B2243=0,OFFSET(B2243,1,0)=0),FALSE,
IF(OFFSET(O2243,1,0)=21,TRUE,FALSE))</f>
        <v>0</v>
      </c>
      <c r="T2243" t="b">
        <f t="shared" ref="T2243:T2306" ca="1" si="144">IF(ISBLANK(S2243),R2243,S2243)</f>
        <v>0</v>
      </c>
      <c r="X2243" t="str">
        <f>IF(ISBLANK(W2243),"",
IF(ISERROR(FIND(",",W2243)),
  IF(ISERROR(VLOOKUP(W2243,MapTable!$A:$A,1,0)),"맵없음",
  ""),
IF(ISERROR(FIND(",",W2243,FIND(",",W2243)+1)),
  IF(OR(ISERROR(VLOOKUP(LEFT(W2243,FIND(",",W2243)-1),MapTable!$A:$A,1,0)),ISERROR(VLOOKUP(TRIM(MID(W2243,FIND(",",W2243)+1,999)),MapTable!$A:$A,1,0))),"맵없음",
  ""),
IF(ISERROR(FIND(",",W2243,FIND(",",W2243,FIND(",",W2243)+1)+1)),
  IF(OR(ISERROR(VLOOKUP(LEFT(W2243,FIND(",",W2243)-1),MapTable!$A:$A,1,0)),ISERROR(VLOOKUP(TRIM(MID(W2243,FIND(",",W2243)+1,FIND(",",W2243,FIND(",",W2243)+1)-FIND(",",W2243)-1)),MapTable!$A:$A,1,0)),ISERROR(VLOOKUP(TRIM(MID(W2243,FIND(",",W2243,FIND(",",W2243)+1)+1,999)),MapTable!$A:$A,1,0))),"맵없음",
  ""),
IF(ISERROR(FIND(",",W2243,FIND(",",W2243,FIND(",",W2243,FIND(",",W2243)+1)+1)+1)),
  IF(OR(ISERROR(VLOOKUP(LEFT(W2243,FIND(",",W2243)-1),MapTable!$A:$A,1,0)),ISERROR(VLOOKUP(TRIM(MID(W2243,FIND(",",W2243)+1,FIND(",",W2243,FIND(",",W2243)+1)-FIND(",",W2243)-1)),MapTable!$A:$A,1,0)),ISERROR(VLOOKUP(TRIM(MID(W2243,FIND(",",W2243,FIND(",",W2243)+1)+1,FIND(",",W2243,FIND(",",W2243,FIND(",",W2243)+1)+1)-FIND(",",W2243,FIND(",",W2243)+1)-1)),MapTable!$A:$A,1,0)),ISERROR(VLOOKUP(TRIM(MID(W2243,FIND(",",W2243,FIND(",",W2243,FIND(",",W2243)+1)+1)+1,999)),MapTable!$A:$A,1,0))),"맵없음",
  ""),
)))))</f>
        <v/>
      </c>
      <c r="AC2243" t="str">
        <f>IF(ISBLANK(AB2243),"",IF(ISERROR(VLOOKUP(AB2243,[3]DropTable!$A:$A,1,0)),"드랍없음",""))</f>
        <v/>
      </c>
      <c r="AE2243" t="str">
        <f>IF(ISBLANK(AD2243),"",IF(ISERROR(VLOOKUP(AD2243,[3]DropTable!$A:$A,1,0)),"드랍없음",""))</f>
        <v/>
      </c>
      <c r="AG2243">
        <v>9.8000000000000007</v>
      </c>
      <c r="AH2243">
        <v>1</v>
      </c>
    </row>
    <row r="2244" spans="1:34" x14ac:dyDescent="0.3">
      <c r="A2244">
        <v>23</v>
      </c>
      <c r="B2244">
        <v>3</v>
      </c>
      <c r="C2244">
        <f>IF(OR($L2244=TRUE,$A2244=0,MOD($A2244,ChapterTable!$S$20)&lt;&gt;0),
MAX(0,INT(($B2244+ChapterTable!$Q$26+VLOOKUP(SUBSTITUTE(C$1,"성장단계","")&amp;"단계오프셋",ChapterTable!$S:$T,2,0))/ChapterTable!$Q$23)),
MAX(0,INT(($B2244+ChapterTable!$S$26+VLOOKUP(SUBSTITUTE(C$1,"성장단계","")&amp;"보스단계오프셋",ChapterTable!$S:$T,2,0))/ChapterTable!$S$23)))</f>
        <v>0</v>
      </c>
      <c r="D2244">
        <f>IF(OR($L2244=TRUE,$A2244=0,MOD($A2244,ChapterTable!$S$20)&lt;&gt;0),
MAX(0,INT(($B2244+ChapterTable!$Q$26+VLOOKUP(SUBSTITUTE(D$1,"성장단계","")&amp;"단계오프셋",ChapterTable!$S:$T,2,0))/ChapterTable!$Q$23)),
MAX(0,INT(($B2244+ChapterTable!$S$26+VLOOKUP(SUBSTITUTE(D$1,"성장단계","")&amp;"보스단계오프셋",ChapterTable!$S:$T,2,0))/ChapterTable!$S$23)))</f>
        <v>0</v>
      </c>
      <c r="E2244" s="1">
        <f ca="1">IF(AND($A2244=0,$B2244=1),
    VLOOKUP(1,ChapterTable!$1:$1048576,MATCH("최종"&amp;SUBSTITUTE(SUBSTITUTE(E$1,"standard",""),"|Float",""),ChapterTable!$1:$1,0),0)*ChapterTable!$Q$17,
  IF(AND($A2244=0,$B2244=0),
    E2245,
  IF($B2244=0,
    VLOOKUP($A2244,ChapterTable!$1:$1048576,MATCH("최종"&amp;SUBSTITUTE(SUBSTITUTE(E$1,"standard",""),"|Float",""),ChapterTable!$1:$1,0),0),
  IF($B2244=1,
    IF($L2244=FALSE,
      VLOOKUP($A2244,ChapterTable!$1:$1048576,MATCH("최종"&amp;SUBSTITUTE(SUBSTITUTE(E$1,"standard",""),"|Float",""),ChapterTable!$1:$1,0),0),
      VLOOKUP($A2244-ChapterTable!$Q$11,ChapterTable!$1:$1048576,MATCH("최종"&amp;SUBSTITUTE(SUBSTITUTE(E$1,"standard",""),"|Float",""),ChapterTable!$1:$1,0),0)*ChapterTable!$Q$14
    ),
  OFFSET(E2244,-$B2244+IF($L2244,1,0),0)*
    (VLOOKUP(SUBSTITUTE(SUBSTITUTE(E$1,"standard",""),"|Float","")&amp;"인게임누적곱배수",ChapterTable!$S:$T,2,0)^C2244
    +VLOOKUP(SUBSTITUTE(SUBSTITUTE(E$1,"standard",""),"|Float","")&amp;"인게임누적합배수",ChapterTable!$S:$T,2,0)*C2244)
  )
  )
  )
)</f>
        <v>763146.41955327988</v>
      </c>
      <c r="F2244" s="1">
        <f ca="1">IF(AND($A2244=0,$B2244=1),
    VLOOKUP(1,ChapterTable!$1:$1048576,MATCH("최종"&amp;SUBSTITUTE(SUBSTITUTE(F$1,"standard",""),"|Float",""),ChapterTable!$1:$1,0),0)*ChapterTable!$Q$17,
  IF(AND($A2244=0,$B2244=0),
    F2245,
  IF($B2244=0,
    VLOOKUP($A2244,ChapterTable!$1:$1048576,MATCH("최종"&amp;SUBSTITUTE(SUBSTITUTE(F$1,"standard",""),"|Float",""),ChapterTable!$1:$1,0),0),
  IF($B2244=1,
    IF($L2244=FALSE,
      VLOOKUP($A2244,ChapterTable!$1:$1048576,MATCH("최종"&amp;SUBSTITUTE(SUBSTITUTE(F$1,"standard",""),"|Float",""),ChapterTable!$1:$1,0),0),
      VLOOKUP($A2244-ChapterTable!$Q$11,ChapterTable!$1:$1048576,MATCH("최종"&amp;SUBSTITUTE(SUBSTITUTE(F$1,"standard",""),"|Float",""),ChapterTable!$1:$1,0),0)*ChapterTable!$Q$14
    ),
  OFFSET(F2244,-$B2244+IF($L2244,1,0),0)*
    (VLOOKUP(SUBSTITUTE(SUBSTITUTE(F$1,"standard",""),"|Float","")&amp;"인게임누적곱배수",ChapterTable!$S:$T,2,0)^D2244
    +VLOOKUP(SUBSTITUTE(SUBSTITUTE(F$1,"standard",""),"|Float","")&amp;"인게임누적합배수",ChapterTable!$S:$T,2,0)*D2244)
  )
  )
  )
)</f>
        <v>423970.23308515549</v>
      </c>
      <c r="G2244" t="s">
        <v>76</v>
      </c>
      <c r="J2244" t="str">
        <f>IF(ISBLANK(I2244),"",
IFERROR(VLOOKUP(I2244,[1]StringTable!$1:$1048576,MATCH([1]StringTable!$B$1,[1]StringTable!$1:$1,0),0),
IFERROR(VLOOKUP(I2244,[1]InApkStringTable!$1:$1048576,MATCH([1]InApkStringTable!$B$1,[1]InApkStringTable!$1:$1,0),0),
"스트링없음")))</f>
        <v/>
      </c>
      <c r="L2244" t="b">
        <v>1</v>
      </c>
      <c r="N2244" t="str">
        <f>IF(ISBLANK(M2244),"",IF(ISERROR(VLOOKUP(M2244,MapTable!$A:$A,1,0)),"맵없음",""))</f>
        <v/>
      </c>
      <c r="O2244">
        <f t="shared" si="141"/>
        <v>1</v>
      </c>
      <c r="Q2244">
        <f t="shared" si="142"/>
        <v>1</v>
      </c>
      <c r="R2244" t="b">
        <f t="shared" ca="1" si="143"/>
        <v>0</v>
      </c>
      <c r="T2244" t="b">
        <f t="shared" ca="1" si="144"/>
        <v>0</v>
      </c>
      <c r="X2244" t="str">
        <f>IF(ISBLANK(W2244),"",
IF(ISERROR(FIND(",",W2244)),
  IF(ISERROR(VLOOKUP(W2244,MapTable!$A:$A,1,0)),"맵없음",
  ""),
IF(ISERROR(FIND(",",W2244,FIND(",",W2244)+1)),
  IF(OR(ISERROR(VLOOKUP(LEFT(W2244,FIND(",",W2244)-1),MapTable!$A:$A,1,0)),ISERROR(VLOOKUP(TRIM(MID(W2244,FIND(",",W2244)+1,999)),MapTable!$A:$A,1,0))),"맵없음",
  ""),
IF(ISERROR(FIND(",",W2244,FIND(",",W2244,FIND(",",W2244)+1)+1)),
  IF(OR(ISERROR(VLOOKUP(LEFT(W2244,FIND(",",W2244)-1),MapTable!$A:$A,1,0)),ISERROR(VLOOKUP(TRIM(MID(W2244,FIND(",",W2244)+1,FIND(",",W2244,FIND(",",W2244)+1)-FIND(",",W2244)-1)),MapTable!$A:$A,1,0)),ISERROR(VLOOKUP(TRIM(MID(W2244,FIND(",",W2244,FIND(",",W2244)+1)+1,999)),MapTable!$A:$A,1,0))),"맵없음",
  ""),
IF(ISERROR(FIND(",",W2244,FIND(",",W2244,FIND(",",W2244,FIND(",",W2244)+1)+1)+1)),
  IF(OR(ISERROR(VLOOKUP(LEFT(W2244,FIND(",",W2244)-1),MapTable!$A:$A,1,0)),ISERROR(VLOOKUP(TRIM(MID(W2244,FIND(",",W2244)+1,FIND(",",W2244,FIND(",",W2244)+1)-FIND(",",W2244)-1)),MapTable!$A:$A,1,0)),ISERROR(VLOOKUP(TRIM(MID(W2244,FIND(",",W2244,FIND(",",W2244)+1)+1,FIND(",",W2244,FIND(",",W2244,FIND(",",W2244)+1)+1)-FIND(",",W2244,FIND(",",W2244)+1)-1)),MapTable!$A:$A,1,0)),ISERROR(VLOOKUP(TRIM(MID(W2244,FIND(",",W2244,FIND(",",W2244,FIND(",",W2244)+1)+1)+1,999)),MapTable!$A:$A,1,0))),"맵없음",
  ""),
)))))</f>
        <v/>
      </c>
      <c r="AC2244" t="str">
        <f>IF(ISBLANK(AB2244),"",IF(ISERROR(VLOOKUP(AB2244,[3]DropTable!$A:$A,1,0)),"드랍없음",""))</f>
        <v/>
      </c>
      <c r="AE2244" t="str">
        <f>IF(ISBLANK(AD2244),"",IF(ISERROR(VLOOKUP(AD2244,[3]DropTable!$A:$A,1,0)),"드랍없음",""))</f>
        <v/>
      </c>
      <c r="AG2244">
        <v>9.8000000000000007</v>
      </c>
      <c r="AH2244">
        <v>1</v>
      </c>
    </row>
    <row r="2245" spans="1:34" x14ac:dyDescent="0.3">
      <c r="A2245">
        <v>23</v>
      </c>
      <c r="B2245">
        <v>4</v>
      </c>
      <c r="C2245">
        <f>IF(OR($L2245=TRUE,$A2245=0,MOD($A2245,ChapterTable!$S$20)&lt;&gt;0),
MAX(0,INT(($B2245+ChapterTable!$Q$26+VLOOKUP(SUBSTITUTE(C$1,"성장단계","")&amp;"단계오프셋",ChapterTable!$S:$T,2,0))/ChapterTable!$Q$23)),
MAX(0,INT(($B2245+ChapterTable!$S$26+VLOOKUP(SUBSTITUTE(C$1,"성장단계","")&amp;"보스단계오프셋",ChapterTable!$S:$T,2,0))/ChapterTable!$S$23)))</f>
        <v>0</v>
      </c>
      <c r="D2245">
        <f>IF(OR($L2245=TRUE,$A2245=0,MOD($A2245,ChapterTable!$S$20)&lt;&gt;0),
MAX(0,INT(($B2245+ChapterTable!$Q$26+VLOOKUP(SUBSTITUTE(D$1,"성장단계","")&amp;"단계오프셋",ChapterTable!$S:$T,2,0))/ChapterTable!$Q$23)),
MAX(0,INT(($B2245+ChapterTable!$S$26+VLOOKUP(SUBSTITUTE(D$1,"성장단계","")&amp;"보스단계오프셋",ChapterTable!$S:$T,2,0))/ChapterTable!$S$23)))</f>
        <v>0</v>
      </c>
      <c r="E2245" s="1">
        <f ca="1">IF(AND($A2245=0,$B2245=1),
    VLOOKUP(1,ChapterTable!$1:$1048576,MATCH("최종"&amp;SUBSTITUTE(SUBSTITUTE(E$1,"standard",""),"|Float",""),ChapterTable!$1:$1,0),0)*ChapterTable!$Q$17,
  IF(AND($A2245=0,$B2245=0),
    E2246,
  IF($B2245=0,
    VLOOKUP($A2245,ChapterTable!$1:$1048576,MATCH("최종"&amp;SUBSTITUTE(SUBSTITUTE(E$1,"standard",""),"|Float",""),ChapterTable!$1:$1,0),0),
  IF($B2245=1,
    IF($L2245=FALSE,
      VLOOKUP($A2245,ChapterTable!$1:$1048576,MATCH("최종"&amp;SUBSTITUTE(SUBSTITUTE(E$1,"standard",""),"|Float",""),ChapterTable!$1:$1,0),0),
      VLOOKUP($A2245-ChapterTable!$Q$11,ChapterTable!$1:$1048576,MATCH("최종"&amp;SUBSTITUTE(SUBSTITUTE(E$1,"standard",""),"|Float",""),ChapterTable!$1:$1,0),0)*ChapterTable!$Q$14
    ),
  OFFSET(E2245,-$B2245+IF($L2245,1,0),0)*
    (VLOOKUP(SUBSTITUTE(SUBSTITUTE(E$1,"standard",""),"|Float","")&amp;"인게임누적곱배수",ChapterTable!$S:$T,2,0)^C2245
    +VLOOKUP(SUBSTITUTE(SUBSTITUTE(E$1,"standard",""),"|Float","")&amp;"인게임누적합배수",ChapterTable!$S:$T,2,0)*C2245)
  )
  )
  )
)</f>
        <v>763146.41955327988</v>
      </c>
      <c r="F2245" s="1">
        <f ca="1">IF(AND($A2245=0,$B2245=1),
    VLOOKUP(1,ChapterTable!$1:$1048576,MATCH("최종"&amp;SUBSTITUTE(SUBSTITUTE(F$1,"standard",""),"|Float",""),ChapterTable!$1:$1,0),0)*ChapterTable!$Q$17,
  IF(AND($A2245=0,$B2245=0),
    F2246,
  IF($B2245=0,
    VLOOKUP($A2245,ChapterTable!$1:$1048576,MATCH("최종"&amp;SUBSTITUTE(SUBSTITUTE(F$1,"standard",""),"|Float",""),ChapterTable!$1:$1,0),0),
  IF($B2245=1,
    IF($L2245=FALSE,
      VLOOKUP($A2245,ChapterTable!$1:$1048576,MATCH("최종"&amp;SUBSTITUTE(SUBSTITUTE(F$1,"standard",""),"|Float",""),ChapterTable!$1:$1,0),0),
      VLOOKUP($A2245-ChapterTable!$Q$11,ChapterTable!$1:$1048576,MATCH("최종"&amp;SUBSTITUTE(SUBSTITUTE(F$1,"standard",""),"|Float",""),ChapterTable!$1:$1,0),0)*ChapterTable!$Q$14
    ),
  OFFSET(F2245,-$B2245+IF($L2245,1,0),0)*
    (VLOOKUP(SUBSTITUTE(SUBSTITUTE(F$1,"standard",""),"|Float","")&amp;"인게임누적곱배수",ChapterTable!$S:$T,2,0)^D2245
    +VLOOKUP(SUBSTITUTE(SUBSTITUTE(F$1,"standard",""),"|Float","")&amp;"인게임누적합배수",ChapterTable!$S:$T,2,0)*D2245)
  )
  )
  )
)</f>
        <v>423970.23308515549</v>
      </c>
      <c r="G2245" t="s">
        <v>76</v>
      </c>
      <c r="J2245" t="str">
        <f>IF(ISBLANK(I2245),"",
IFERROR(VLOOKUP(I2245,[1]StringTable!$1:$1048576,MATCH([1]StringTable!$B$1,[1]StringTable!$1:$1,0),0),
IFERROR(VLOOKUP(I2245,[1]InApkStringTable!$1:$1048576,MATCH([1]InApkStringTable!$B$1,[1]InApkStringTable!$1:$1,0),0),
"스트링없음")))</f>
        <v/>
      </c>
      <c r="L2245" t="b">
        <v>1</v>
      </c>
      <c r="N2245" t="str">
        <f>IF(ISBLANK(M2245),"",IF(ISERROR(VLOOKUP(M2245,MapTable!$A:$A,1,0)),"맵없음",""))</f>
        <v/>
      </c>
      <c r="O2245">
        <f t="shared" si="141"/>
        <v>1</v>
      </c>
      <c r="Q2245">
        <f t="shared" si="142"/>
        <v>1</v>
      </c>
      <c r="R2245" t="b">
        <f t="shared" ca="1" si="143"/>
        <v>0</v>
      </c>
      <c r="T2245" t="b">
        <f t="shared" ca="1" si="144"/>
        <v>0</v>
      </c>
      <c r="X2245" t="str">
        <f>IF(ISBLANK(W2245),"",
IF(ISERROR(FIND(",",W2245)),
  IF(ISERROR(VLOOKUP(W2245,MapTable!$A:$A,1,0)),"맵없음",
  ""),
IF(ISERROR(FIND(",",W2245,FIND(",",W2245)+1)),
  IF(OR(ISERROR(VLOOKUP(LEFT(W2245,FIND(",",W2245)-1),MapTable!$A:$A,1,0)),ISERROR(VLOOKUP(TRIM(MID(W2245,FIND(",",W2245)+1,999)),MapTable!$A:$A,1,0))),"맵없음",
  ""),
IF(ISERROR(FIND(",",W2245,FIND(",",W2245,FIND(",",W2245)+1)+1)),
  IF(OR(ISERROR(VLOOKUP(LEFT(W2245,FIND(",",W2245)-1),MapTable!$A:$A,1,0)),ISERROR(VLOOKUP(TRIM(MID(W2245,FIND(",",W2245)+1,FIND(",",W2245,FIND(",",W2245)+1)-FIND(",",W2245)-1)),MapTable!$A:$A,1,0)),ISERROR(VLOOKUP(TRIM(MID(W2245,FIND(",",W2245,FIND(",",W2245)+1)+1,999)),MapTable!$A:$A,1,0))),"맵없음",
  ""),
IF(ISERROR(FIND(",",W2245,FIND(",",W2245,FIND(",",W2245,FIND(",",W2245)+1)+1)+1)),
  IF(OR(ISERROR(VLOOKUP(LEFT(W2245,FIND(",",W2245)-1),MapTable!$A:$A,1,0)),ISERROR(VLOOKUP(TRIM(MID(W2245,FIND(",",W2245)+1,FIND(",",W2245,FIND(",",W2245)+1)-FIND(",",W2245)-1)),MapTable!$A:$A,1,0)),ISERROR(VLOOKUP(TRIM(MID(W2245,FIND(",",W2245,FIND(",",W2245)+1)+1,FIND(",",W2245,FIND(",",W2245,FIND(",",W2245)+1)+1)-FIND(",",W2245,FIND(",",W2245)+1)-1)),MapTable!$A:$A,1,0)),ISERROR(VLOOKUP(TRIM(MID(W2245,FIND(",",W2245,FIND(",",W2245,FIND(",",W2245)+1)+1)+1,999)),MapTable!$A:$A,1,0))),"맵없음",
  ""),
)))))</f>
        <v/>
      </c>
      <c r="AC2245" t="str">
        <f>IF(ISBLANK(AB2245),"",IF(ISERROR(VLOOKUP(AB2245,[3]DropTable!$A:$A,1,0)),"드랍없음",""))</f>
        <v/>
      </c>
      <c r="AE2245" t="str">
        <f>IF(ISBLANK(AD2245),"",IF(ISERROR(VLOOKUP(AD2245,[3]DropTable!$A:$A,1,0)),"드랍없음",""))</f>
        <v/>
      </c>
      <c r="AG2245">
        <v>9.8000000000000007</v>
      </c>
      <c r="AH2245">
        <v>1</v>
      </c>
    </row>
    <row r="2246" spans="1:34" x14ac:dyDescent="0.3">
      <c r="A2246">
        <v>23</v>
      </c>
      <c r="B2246">
        <v>5</v>
      </c>
      <c r="C2246">
        <f>IF(OR($L2246=TRUE,$A2246=0,MOD($A2246,ChapterTable!$S$20)&lt;&gt;0),
MAX(0,INT(($B2246+ChapterTable!$Q$26+VLOOKUP(SUBSTITUTE(C$1,"성장단계","")&amp;"단계오프셋",ChapterTable!$S:$T,2,0))/ChapterTable!$Q$23)),
MAX(0,INT(($B2246+ChapterTable!$S$26+VLOOKUP(SUBSTITUTE(C$1,"성장단계","")&amp;"보스단계오프셋",ChapterTable!$S:$T,2,0))/ChapterTable!$S$23)))</f>
        <v>0</v>
      </c>
      <c r="D2246">
        <f>IF(OR($L2246=TRUE,$A2246=0,MOD($A2246,ChapterTable!$S$20)&lt;&gt;0),
MAX(0,INT(($B2246+ChapterTable!$Q$26+VLOOKUP(SUBSTITUTE(D$1,"성장단계","")&amp;"단계오프셋",ChapterTable!$S:$T,2,0))/ChapterTable!$Q$23)),
MAX(0,INT(($B2246+ChapterTable!$S$26+VLOOKUP(SUBSTITUTE(D$1,"성장단계","")&amp;"보스단계오프셋",ChapterTable!$S:$T,2,0))/ChapterTable!$S$23)))</f>
        <v>0</v>
      </c>
      <c r="E2246" s="1">
        <f ca="1">IF(AND($A2246=0,$B2246=1),
    VLOOKUP(1,ChapterTable!$1:$1048576,MATCH("최종"&amp;SUBSTITUTE(SUBSTITUTE(E$1,"standard",""),"|Float",""),ChapterTable!$1:$1,0),0)*ChapterTable!$Q$17,
  IF(AND($A2246=0,$B2246=0),
    E2247,
  IF($B2246=0,
    VLOOKUP($A2246,ChapterTable!$1:$1048576,MATCH("최종"&amp;SUBSTITUTE(SUBSTITUTE(E$1,"standard",""),"|Float",""),ChapterTable!$1:$1,0),0),
  IF($B2246=1,
    IF($L2246=FALSE,
      VLOOKUP($A2246,ChapterTable!$1:$1048576,MATCH("최종"&amp;SUBSTITUTE(SUBSTITUTE(E$1,"standard",""),"|Float",""),ChapterTable!$1:$1,0),0),
      VLOOKUP($A2246-ChapterTable!$Q$11,ChapterTable!$1:$1048576,MATCH("최종"&amp;SUBSTITUTE(SUBSTITUTE(E$1,"standard",""),"|Float",""),ChapterTable!$1:$1,0),0)*ChapterTable!$Q$14
    ),
  OFFSET(E2246,-$B2246+IF($L2246,1,0),0)*
    (VLOOKUP(SUBSTITUTE(SUBSTITUTE(E$1,"standard",""),"|Float","")&amp;"인게임누적곱배수",ChapterTable!$S:$T,2,0)^C2246
    +VLOOKUP(SUBSTITUTE(SUBSTITUTE(E$1,"standard",""),"|Float","")&amp;"인게임누적합배수",ChapterTable!$S:$T,2,0)*C2246)
  )
  )
  )
)</f>
        <v>763146.41955327988</v>
      </c>
      <c r="F2246" s="1">
        <f ca="1">IF(AND($A2246=0,$B2246=1),
    VLOOKUP(1,ChapterTable!$1:$1048576,MATCH("최종"&amp;SUBSTITUTE(SUBSTITUTE(F$1,"standard",""),"|Float",""),ChapterTable!$1:$1,0),0)*ChapterTable!$Q$17,
  IF(AND($A2246=0,$B2246=0),
    F2247,
  IF($B2246=0,
    VLOOKUP($A2246,ChapterTable!$1:$1048576,MATCH("최종"&amp;SUBSTITUTE(SUBSTITUTE(F$1,"standard",""),"|Float",""),ChapterTable!$1:$1,0),0),
  IF($B2246=1,
    IF($L2246=FALSE,
      VLOOKUP($A2246,ChapterTable!$1:$1048576,MATCH("최종"&amp;SUBSTITUTE(SUBSTITUTE(F$1,"standard",""),"|Float",""),ChapterTable!$1:$1,0),0),
      VLOOKUP($A2246-ChapterTable!$Q$11,ChapterTable!$1:$1048576,MATCH("최종"&amp;SUBSTITUTE(SUBSTITUTE(F$1,"standard",""),"|Float",""),ChapterTable!$1:$1,0),0)*ChapterTable!$Q$14
    ),
  OFFSET(F2246,-$B2246+IF($L2246,1,0),0)*
    (VLOOKUP(SUBSTITUTE(SUBSTITUTE(F$1,"standard",""),"|Float","")&amp;"인게임누적곱배수",ChapterTable!$S:$T,2,0)^D2246
    +VLOOKUP(SUBSTITUTE(SUBSTITUTE(F$1,"standard",""),"|Float","")&amp;"인게임누적합배수",ChapterTable!$S:$T,2,0)*D2246)
  )
  )
  )
)</f>
        <v>423970.23308515549</v>
      </c>
      <c r="G2246" t="s">
        <v>76</v>
      </c>
      <c r="J2246" t="str">
        <f>IF(ISBLANK(I2246),"",
IFERROR(VLOOKUP(I2246,[1]StringTable!$1:$1048576,MATCH([1]StringTable!$B$1,[1]StringTable!$1:$1,0),0),
IFERROR(VLOOKUP(I2246,[1]InApkStringTable!$1:$1048576,MATCH([1]InApkStringTable!$B$1,[1]InApkStringTable!$1:$1,0),0),
"스트링없음")))</f>
        <v/>
      </c>
      <c r="L2246" t="b">
        <v>1</v>
      </c>
      <c r="N2246" t="str">
        <f>IF(ISBLANK(M2246),"",IF(ISERROR(VLOOKUP(M2246,MapTable!$A:$A,1,0)),"맵없음",""))</f>
        <v/>
      </c>
      <c r="O2246">
        <f t="shared" si="141"/>
        <v>11</v>
      </c>
      <c r="Q2246">
        <f t="shared" si="142"/>
        <v>11</v>
      </c>
      <c r="R2246" t="b">
        <f t="shared" ca="1" si="143"/>
        <v>0</v>
      </c>
      <c r="T2246" t="b">
        <f t="shared" ca="1" si="144"/>
        <v>0</v>
      </c>
      <c r="X2246" t="str">
        <f>IF(ISBLANK(W2246),"",
IF(ISERROR(FIND(",",W2246)),
  IF(ISERROR(VLOOKUP(W2246,MapTable!$A:$A,1,0)),"맵없음",
  ""),
IF(ISERROR(FIND(",",W2246,FIND(",",W2246)+1)),
  IF(OR(ISERROR(VLOOKUP(LEFT(W2246,FIND(",",W2246)-1),MapTable!$A:$A,1,0)),ISERROR(VLOOKUP(TRIM(MID(W2246,FIND(",",W2246)+1,999)),MapTable!$A:$A,1,0))),"맵없음",
  ""),
IF(ISERROR(FIND(",",W2246,FIND(",",W2246,FIND(",",W2246)+1)+1)),
  IF(OR(ISERROR(VLOOKUP(LEFT(W2246,FIND(",",W2246)-1),MapTable!$A:$A,1,0)),ISERROR(VLOOKUP(TRIM(MID(W2246,FIND(",",W2246)+1,FIND(",",W2246,FIND(",",W2246)+1)-FIND(",",W2246)-1)),MapTable!$A:$A,1,0)),ISERROR(VLOOKUP(TRIM(MID(W2246,FIND(",",W2246,FIND(",",W2246)+1)+1,999)),MapTable!$A:$A,1,0))),"맵없음",
  ""),
IF(ISERROR(FIND(",",W2246,FIND(",",W2246,FIND(",",W2246,FIND(",",W2246)+1)+1)+1)),
  IF(OR(ISERROR(VLOOKUP(LEFT(W2246,FIND(",",W2246)-1),MapTable!$A:$A,1,0)),ISERROR(VLOOKUP(TRIM(MID(W2246,FIND(",",W2246)+1,FIND(",",W2246,FIND(",",W2246)+1)-FIND(",",W2246)-1)),MapTable!$A:$A,1,0)),ISERROR(VLOOKUP(TRIM(MID(W2246,FIND(",",W2246,FIND(",",W2246)+1)+1,FIND(",",W2246,FIND(",",W2246,FIND(",",W2246)+1)+1)-FIND(",",W2246,FIND(",",W2246)+1)-1)),MapTable!$A:$A,1,0)),ISERROR(VLOOKUP(TRIM(MID(W2246,FIND(",",W2246,FIND(",",W2246,FIND(",",W2246)+1)+1)+1,999)),MapTable!$A:$A,1,0))),"맵없음",
  ""),
)))))</f>
        <v/>
      </c>
      <c r="AC2246" t="str">
        <f>IF(ISBLANK(AB2246),"",IF(ISERROR(VLOOKUP(AB2246,[3]DropTable!$A:$A,1,0)),"드랍없음",""))</f>
        <v/>
      </c>
      <c r="AE2246" t="str">
        <f>IF(ISBLANK(AD2246),"",IF(ISERROR(VLOOKUP(AD2246,[3]DropTable!$A:$A,1,0)),"드랍없음",""))</f>
        <v/>
      </c>
      <c r="AG2246">
        <v>9.8000000000000007</v>
      </c>
      <c r="AH2246">
        <v>1</v>
      </c>
    </row>
    <row r="2247" spans="1:34" x14ac:dyDescent="0.3">
      <c r="A2247">
        <v>23</v>
      </c>
      <c r="B2247">
        <v>6</v>
      </c>
      <c r="C2247">
        <f>IF(OR($L2247=TRUE,$A2247=0,MOD($A2247,ChapterTable!$S$20)&lt;&gt;0),
MAX(0,INT(($B2247+ChapterTable!$Q$26+VLOOKUP(SUBSTITUTE(C$1,"성장단계","")&amp;"단계오프셋",ChapterTable!$S:$T,2,0))/ChapterTable!$Q$23)),
MAX(0,INT(($B2247+ChapterTable!$S$26+VLOOKUP(SUBSTITUTE(C$1,"성장단계","")&amp;"보스단계오프셋",ChapterTable!$S:$T,2,0))/ChapterTable!$S$23)))</f>
        <v>1</v>
      </c>
      <c r="D2247">
        <f>IF(OR($L2247=TRUE,$A2247=0,MOD($A2247,ChapterTable!$S$20)&lt;&gt;0),
MAX(0,INT(($B2247+ChapterTable!$Q$26+VLOOKUP(SUBSTITUTE(D$1,"성장단계","")&amp;"단계오프셋",ChapterTable!$S:$T,2,0))/ChapterTable!$Q$23)),
MAX(0,INT(($B2247+ChapterTable!$S$26+VLOOKUP(SUBSTITUTE(D$1,"성장단계","")&amp;"보스단계오프셋",ChapterTable!$S:$T,2,0))/ChapterTable!$S$23)))</f>
        <v>0</v>
      </c>
      <c r="E2247" s="1">
        <f ca="1">IF(AND($A2247=0,$B2247=1),
    VLOOKUP(1,ChapterTable!$1:$1048576,MATCH("최종"&amp;SUBSTITUTE(SUBSTITUTE(E$1,"standard",""),"|Float",""),ChapterTable!$1:$1,0),0)*ChapterTable!$Q$17,
  IF(AND($A2247=0,$B2247=0),
    E2248,
  IF($B2247=0,
    VLOOKUP($A2247,ChapterTable!$1:$1048576,MATCH("최종"&amp;SUBSTITUTE(SUBSTITUTE(E$1,"standard",""),"|Float",""),ChapterTable!$1:$1,0),0),
  IF($B2247=1,
    IF($L2247=FALSE,
      VLOOKUP($A2247,ChapterTable!$1:$1048576,MATCH("최종"&amp;SUBSTITUTE(SUBSTITUTE(E$1,"standard",""),"|Float",""),ChapterTable!$1:$1,0),0),
      VLOOKUP($A2247-ChapterTable!$Q$11,ChapterTable!$1:$1048576,MATCH("최종"&amp;SUBSTITUTE(SUBSTITUTE(E$1,"standard",""),"|Float",""),ChapterTable!$1:$1,0),0)*ChapterTable!$Q$14
    ),
  OFFSET(E2247,-$B2247+IF($L2247,1,0),0)*
    (VLOOKUP(SUBSTITUTE(SUBSTITUTE(E$1,"standard",""),"|Float","")&amp;"인게임누적곱배수",ChapterTable!$S:$T,2,0)^C2247
    +VLOOKUP(SUBSTITUTE(SUBSTITUTE(E$1,"standard",""),"|Float","")&amp;"인게임누적합배수",ChapterTable!$S:$T,2,0)*C2247)
  )
  )
  )
)</f>
        <v>1030247.6663969279</v>
      </c>
      <c r="F2247" s="1">
        <f ca="1">IF(AND($A2247=0,$B2247=1),
    VLOOKUP(1,ChapterTable!$1:$1048576,MATCH("최종"&amp;SUBSTITUTE(SUBSTITUTE(F$1,"standard",""),"|Float",""),ChapterTable!$1:$1,0),0)*ChapterTable!$Q$17,
  IF(AND($A2247=0,$B2247=0),
    F2248,
  IF($B2247=0,
    VLOOKUP($A2247,ChapterTable!$1:$1048576,MATCH("최종"&amp;SUBSTITUTE(SUBSTITUTE(F$1,"standard",""),"|Float",""),ChapterTable!$1:$1,0),0),
  IF($B2247=1,
    IF($L2247=FALSE,
      VLOOKUP($A2247,ChapterTable!$1:$1048576,MATCH("최종"&amp;SUBSTITUTE(SUBSTITUTE(F$1,"standard",""),"|Float",""),ChapterTable!$1:$1,0),0),
      VLOOKUP($A2247-ChapterTable!$Q$11,ChapterTable!$1:$1048576,MATCH("최종"&amp;SUBSTITUTE(SUBSTITUTE(F$1,"standard",""),"|Float",""),ChapterTable!$1:$1,0),0)*ChapterTable!$Q$14
    ),
  OFFSET(F2247,-$B2247+IF($L2247,1,0),0)*
    (VLOOKUP(SUBSTITUTE(SUBSTITUTE(F$1,"standard",""),"|Float","")&amp;"인게임누적곱배수",ChapterTable!$S:$T,2,0)^D2247
    +VLOOKUP(SUBSTITUTE(SUBSTITUTE(F$1,"standard",""),"|Float","")&amp;"인게임누적합배수",ChapterTable!$S:$T,2,0)*D2247)
  )
  )
  )
)</f>
        <v>423970.23308515549</v>
      </c>
      <c r="G2247" t="s">
        <v>76</v>
      </c>
      <c r="J2247" t="str">
        <f>IF(ISBLANK(I2247),"",
IFERROR(VLOOKUP(I2247,[1]StringTable!$1:$1048576,MATCH([1]StringTable!$B$1,[1]StringTable!$1:$1,0),0),
IFERROR(VLOOKUP(I2247,[1]InApkStringTable!$1:$1048576,MATCH([1]InApkStringTable!$B$1,[1]InApkStringTable!$1:$1,0),0),
"스트링없음")))</f>
        <v/>
      </c>
      <c r="L2247" t="b">
        <v>1</v>
      </c>
      <c r="N2247" t="str">
        <f>IF(ISBLANK(M2247),"",IF(ISERROR(VLOOKUP(M2247,MapTable!$A:$A,1,0)),"맵없음",""))</f>
        <v/>
      </c>
      <c r="O2247">
        <f t="shared" si="141"/>
        <v>1</v>
      </c>
      <c r="Q2247">
        <f t="shared" si="142"/>
        <v>1</v>
      </c>
      <c r="R2247" t="b">
        <f t="shared" ca="1" si="143"/>
        <v>0</v>
      </c>
      <c r="T2247" t="b">
        <f t="shared" ca="1" si="144"/>
        <v>0</v>
      </c>
      <c r="X2247" t="str">
        <f>IF(ISBLANK(W2247),"",
IF(ISERROR(FIND(",",W2247)),
  IF(ISERROR(VLOOKUP(W2247,MapTable!$A:$A,1,0)),"맵없음",
  ""),
IF(ISERROR(FIND(",",W2247,FIND(",",W2247)+1)),
  IF(OR(ISERROR(VLOOKUP(LEFT(W2247,FIND(",",W2247)-1),MapTable!$A:$A,1,0)),ISERROR(VLOOKUP(TRIM(MID(W2247,FIND(",",W2247)+1,999)),MapTable!$A:$A,1,0))),"맵없음",
  ""),
IF(ISERROR(FIND(",",W2247,FIND(",",W2247,FIND(",",W2247)+1)+1)),
  IF(OR(ISERROR(VLOOKUP(LEFT(W2247,FIND(",",W2247)-1),MapTable!$A:$A,1,0)),ISERROR(VLOOKUP(TRIM(MID(W2247,FIND(",",W2247)+1,FIND(",",W2247,FIND(",",W2247)+1)-FIND(",",W2247)-1)),MapTable!$A:$A,1,0)),ISERROR(VLOOKUP(TRIM(MID(W2247,FIND(",",W2247,FIND(",",W2247)+1)+1,999)),MapTable!$A:$A,1,0))),"맵없음",
  ""),
IF(ISERROR(FIND(",",W2247,FIND(",",W2247,FIND(",",W2247,FIND(",",W2247)+1)+1)+1)),
  IF(OR(ISERROR(VLOOKUP(LEFT(W2247,FIND(",",W2247)-1),MapTable!$A:$A,1,0)),ISERROR(VLOOKUP(TRIM(MID(W2247,FIND(",",W2247)+1,FIND(",",W2247,FIND(",",W2247)+1)-FIND(",",W2247)-1)),MapTable!$A:$A,1,0)),ISERROR(VLOOKUP(TRIM(MID(W2247,FIND(",",W2247,FIND(",",W2247)+1)+1,FIND(",",W2247,FIND(",",W2247,FIND(",",W2247)+1)+1)-FIND(",",W2247,FIND(",",W2247)+1)-1)),MapTable!$A:$A,1,0)),ISERROR(VLOOKUP(TRIM(MID(W2247,FIND(",",W2247,FIND(",",W2247,FIND(",",W2247)+1)+1)+1,999)),MapTable!$A:$A,1,0))),"맵없음",
  ""),
)))))</f>
        <v/>
      </c>
      <c r="AC2247" t="str">
        <f>IF(ISBLANK(AB2247),"",IF(ISERROR(VLOOKUP(AB2247,[3]DropTable!$A:$A,1,0)),"드랍없음",""))</f>
        <v/>
      </c>
      <c r="AE2247" t="str">
        <f>IF(ISBLANK(AD2247),"",IF(ISERROR(VLOOKUP(AD2247,[3]DropTable!$A:$A,1,0)),"드랍없음",""))</f>
        <v/>
      </c>
      <c r="AG2247">
        <v>9.8000000000000007</v>
      </c>
      <c r="AH2247">
        <v>1</v>
      </c>
    </row>
    <row r="2248" spans="1:34" x14ac:dyDescent="0.3">
      <c r="A2248">
        <v>23</v>
      </c>
      <c r="B2248">
        <v>7</v>
      </c>
      <c r="C2248">
        <f>IF(OR($L2248=TRUE,$A2248=0,MOD($A2248,ChapterTable!$S$20)&lt;&gt;0),
MAX(0,INT(($B2248+ChapterTable!$Q$26+VLOOKUP(SUBSTITUTE(C$1,"성장단계","")&amp;"단계오프셋",ChapterTable!$S:$T,2,0))/ChapterTable!$Q$23)),
MAX(0,INT(($B2248+ChapterTable!$S$26+VLOOKUP(SUBSTITUTE(C$1,"성장단계","")&amp;"보스단계오프셋",ChapterTable!$S:$T,2,0))/ChapterTable!$S$23)))</f>
        <v>1</v>
      </c>
      <c r="D2248">
        <f>IF(OR($L2248=TRUE,$A2248=0,MOD($A2248,ChapterTable!$S$20)&lt;&gt;0),
MAX(0,INT(($B2248+ChapterTable!$Q$26+VLOOKUP(SUBSTITUTE(D$1,"성장단계","")&amp;"단계오프셋",ChapterTable!$S:$T,2,0))/ChapterTable!$Q$23)),
MAX(0,INT(($B2248+ChapterTable!$S$26+VLOOKUP(SUBSTITUTE(D$1,"성장단계","")&amp;"보스단계오프셋",ChapterTable!$S:$T,2,0))/ChapterTable!$S$23)))</f>
        <v>0</v>
      </c>
      <c r="E2248" s="1">
        <f ca="1">IF(AND($A2248=0,$B2248=1),
    VLOOKUP(1,ChapterTable!$1:$1048576,MATCH("최종"&amp;SUBSTITUTE(SUBSTITUTE(E$1,"standard",""),"|Float",""),ChapterTable!$1:$1,0),0)*ChapterTable!$Q$17,
  IF(AND($A2248=0,$B2248=0),
    E2249,
  IF($B2248=0,
    VLOOKUP($A2248,ChapterTable!$1:$1048576,MATCH("최종"&amp;SUBSTITUTE(SUBSTITUTE(E$1,"standard",""),"|Float",""),ChapterTable!$1:$1,0),0),
  IF($B2248=1,
    IF($L2248=FALSE,
      VLOOKUP($A2248,ChapterTable!$1:$1048576,MATCH("최종"&amp;SUBSTITUTE(SUBSTITUTE(E$1,"standard",""),"|Float",""),ChapterTable!$1:$1,0),0),
      VLOOKUP($A2248-ChapterTable!$Q$11,ChapterTable!$1:$1048576,MATCH("최종"&amp;SUBSTITUTE(SUBSTITUTE(E$1,"standard",""),"|Float",""),ChapterTable!$1:$1,0),0)*ChapterTable!$Q$14
    ),
  OFFSET(E2248,-$B2248+IF($L2248,1,0),0)*
    (VLOOKUP(SUBSTITUTE(SUBSTITUTE(E$1,"standard",""),"|Float","")&amp;"인게임누적곱배수",ChapterTable!$S:$T,2,0)^C2248
    +VLOOKUP(SUBSTITUTE(SUBSTITUTE(E$1,"standard",""),"|Float","")&amp;"인게임누적합배수",ChapterTable!$S:$T,2,0)*C2248)
  )
  )
  )
)</f>
        <v>1030247.6663969279</v>
      </c>
      <c r="F2248" s="1">
        <f ca="1">IF(AND($A2248=0,$B2248=1),
    VLOOKUP(1,ChapterTable!$1:$1048576,MATCH("최종"&amp;SUBSTITUTE(SUBSTITUTE(F$1,"standard",""),"|Float",""),ChapterTable!$1:$1,0),0)*ChapterTable!$Q$17,
  IF(AND($A2248=0,$B2248=0),
    F2249,
  IF($B2248=0,
    VLOOKUP($A2248,ChapterTable!$1:$1048576,MATCH("최종"&amp;SUBSTITUTE(SUBSTITUTE(F$1,"standard",""),"|Float",""),ChapterTable!$1:$1,0),0),
  IF($B2248=1,
    IF($L2248=FALSE,
      VLOOKUP($A2248,ChapterTable!$1:$1048576,MATCH("최종"&amp;SUBSTITUTE(SUBSTITUTE(F$1,"standard",""),"|Float",""),ChapterTable!$1:$1,0),0),
      VLOOKUP($A2248-ChapterTable!$Q$11,ChapterTable!$1:$1048576,MATCH("최종"&amp;SUBSTITUTE(SUBSTITUTE(F$1,"standard",""),"|Float",""),ChapterTable!$1:$1,0),0)*ChapterTable!$Q$14
    ),
  OFFSET(F2248,-$B2248+IF($L2248,1,0),0)*
    (VLOOKUP(SUBSTITUTE(SUBSTITUTE(F$1,"standard",""),"|Float","")&amp;"인게임누적곱배수",ChapterTable!$S:$T,2,0)^D2248
    +VLOOKUP(SUBSTITUTE(SUBSTITUTE(F$1,"standard",""),"|Float","")&amp;"인게임누적합배수",ChapterTable!$S:$T,2,0)*D2248)
  )
  )
  )
)</f>
        <v>423970.23308515549</v>
      </c>
      <c r="G2248" t="s">
        <v>76</v>
      </c>
      <c r="J2248" t="str">
        <f>IF(ISBLANK(I2248),"",
IFERROR(VLOOKUP(I2248,[1]StringTable!$1:$1048576,MATCH([1]StringTable!$B$1,[1]StringTable!$1:$1,0),0),
IFERROR(VLOOKUP(I2248,[1]InApkStringTable!$1:$1048576,MATCH([1]InApkStringTable!$B$1,[1]InApkStringTable!$1:$1,0),0),
"스트링없음")))</f>
        <v/>
      </c>
      <c r="L2248" t="b">
        <v>1</v>
      </c>
      <c r="N2248" t="str">
        <f>IF(ISBLANK(M2248),"",IF(ISERROR(VLOOKUP(M2248,MapTable!$A:$A,1,0)),"맵없음",""))</f>
        <v/>
      </c>
      <c r="O2248">
        <f t="shared" si="141"/>
        <v>1</v>
      </c>
      <c r="Q2248">
        <f t="shared" si="142"/>
        <v>1</v>
      </c>
      <c r="R2248" t="b">
        <f t="shared" ca="1" si="143"/>
        <v>0</v>
      </c>
      <c r="T2248" t="b">
        <f t="shared" ca="1" si="144"/>
        <v>0</v>
      </c>
      <c r="X2248" t="str">
        <f>IF(ISBLANK(W2248),"",
IF(ISERROR(FIND(",",W2248)),
  IF(ISERROR(VLOOKUP(W2248,MapTable!$A:$A,1,0)),"맵없음",
  ""),
IF(ISERROR(FIND(",",W2248,FIND(",",W2248)+1)),
  IF(OR(ISERROR(VLOOKUP(LEFT(W2248,FIND(",",W2248)-1),MapTable!$A:$A,1,0)),ISERROR(VLOOKUP(TRIM(MID(W2248,FIND(",",W2248)+1,999)),MapTable!$A:$A,1,0))),"맵없음",
  ""),
IF(ISERROR(FIND(",",W2248,FIND(",",W2248,FIND(",",W2248)+1)+1)),
  IF(OR(ISERROR(VLOOKUP(LEFT(W2248,FIND(",",W2248)-1),MapTable!$A:$A,1,0)),ISERROR(VLOOKUP(TRIM(MID(W2248,FIND(",",W2248)+1,FIND(",",W2248,FIND(",",W2248)+1)-FIND(",",W2248)-1)),MapTable!$A:$A,1,0)),ISERROR(VLOOKUP(TRIM(MID(W2248,FIND(",",W2248,FIND(",",W2248)+1)+1,999)),MapTable!$A:$A,1,0))),"맵없음",
  ""),
IF(ISERROR(FIND(",",W2248,FIND(",",W2248,FIND(",",W2248,FIND(",",W2248)+1)+1)+1)),
  IF(OR(ISERROR(VLOOKUP(LEFT(W2248,FIND(",",W2248)-1),MapTable!$A:$A,1,0)),ISERROR(VLOOKUP(TRIM(MID(W2248,FIND(",",W2248)+1,FIND(",",W2248,FIND(",",W2248)+1)-FIND(",",W2248)-1)),MapTable!$A:$A,1,0)),ISERROR(VLOOKUP(TRIM(MID(W2248,FIND(",",W2248,FIND(",",W2248)+1)+1,FIND(",",W2248,FIND(",",W2248,FIND(",",W2248)+1)+1)-FIND(",",W2248,FIND(",",W2248)+1)-1)),MapTable!$A:$A,1,0)),ISERROR(VLOOKUP(TRIM(MID(W2248,FIND(",",W2248,FIND(",",W2248,FIND(",",W2248)+1)+1)+1,999)),MapTable!$A:$A,1,0))),"맵없음",
  ""),
)))))</f>
        <v/>
      </c>
      <c r="AC2248" t="str">
        <f>IF(ISBLANK(AB2248),"",IF(ISERROR(VLOOKUP(AB2248,[3]DropTable!$A:$A,1,0)),"드랍없음",""))</f>
        <v/>
      </c>
      <c r="AE2248" t="str">
        <f>IF(ISBLANK(AD2248),"",IF(ISERROR(VLOOKUP(AD2248,[3]DropTable!$A:$A,1,0)),"드랍없음",""))</f>
        <v/>
      </c>
      <c r="AG2248">
        <v>9.8000000000000007</v>
      </c>
      <c r="AH2248">
        <v>1</v>
      </c>
    </row>
    <row r="2249" spans="1:34" x14ac:dyDescent="0.3">
      <c r="A2249">
        <v>23</v>
      </c>
      <c r="B2249">
        <v>8</v>
      </c>
      <c r="C2249">
        <f>IF(OR($L2249=TRUE,$A2249=0,MOD($A2249,ChapterTable!$S$20)&lt;&gt;0),
MAX(0,INT(($B2249+ChapterTable!$Q$26+VLOOKUP(SUBSTITUTE(C$1,"성장단계","")&amp;"단계오프셋",ChapterTable!$S:$T,2,0))/ChapterTable!$Q$23)),
MAX(0,INT(($B2249+ChapterTable!$S$26+VLOOKUP(SUBSTITUTE(C$1,"성장단계","")&amp;"보스단계오프셋",ChapterTable!$S:$T,2,0))/ChapterTable!$S$23)))</f>
        <v>1</v>
      </c>
      <c r="D2249">
        <f>IF(OR($L2249=TRUE,$A2249=0,MOD($A2249,ChapterTable!$S$20)&lt;&gt;0),
MAX(0,INT(($B2249+ChapterTable!$Q$26+VLOOKUP(SUBSTITUTE(D$1,"성장단계","")&amp;"단계오프셋",ChapterTable!$S:$T,2,0))/ChapterTable!$Q$23)),
MAX(0,INT(($B2249+ChapterTable!$S$26+VLOOKUP(SUBSTITUTE(D$1,"성장단계","")&amp;"보스단계오프셋",ChapterTable!$S:$T,2,0))/ChapterTable!$S$23)))</f>
        <v>0</v>
      </c>
      <c r="E2249" s="1">
        <f ca="1">IF(AND($A2249=0,$B2249=1),
    VLOOKUP(1,ChapterTable!$1:$1048576,MATCH("최종"&amp;SUBSTITUTE(SUBSTITUTE(E$1,"standard",""),"|Float",""),ChapterTable!$1:$1,0),0)*ChapterTable!$Q$17,
  IF(AND($A2249=0,$B2249=0),
    E2250,
  IF($B2249=0,
    VLOOKUP($A2249,ChapterTable!$1:$1048576,MATCH("최종"&amp;SUBSTITUTE(SUBSTITUTE(E$1,"standard",""),"|Float",""),ChapterTable!$1:$1,0),0),
  IF($B2249=1,
    IF($L2249=FALSE,
      VLOOKUP($A2249,ChapterTable!$1:$1048576,MATCH("최종"&amp;SUBSTITUTE(SUBSTITUTE(E$1,"standard",""),"|Float",""),ChapterTable!$1:$1,0),0),
      VLOOKUP($A2249-ChapterTable!$Q$11,ChapterTable!$1:$1048576,MATCH("최종"&amp;SUBSTITUTE(SUBSTITUTE(E$1,"standard",""),"|Float",""),ChapterTable!$1:$1,0),0)*ChapterTable!$Q$14
    ),
  OFFSET(E2249,-$B2249+IF($L2249,1,0),0)*
    (VLOOKUP(SUBSTITUTE(SUBSTITUTE(E$1,"standard",""),"|Float","")&amp;"인게임누적곱배수",ChapterTable!$S:$T,2,0)^C2249
    +VLOOKUP(SUBSTITUTE(SUBSTITUTE(E$1,"standard",""),"|Float","")&amp;"인게임누적합배수",ChapterTable!$S:$T,2,0)*C2249)
  )
  )
  )
)</f>
        <v>1030247.6663969279</v>
      </c>
      <c r="F2249" s="1">
        <f ca="1">IF(AND($A2249=0,$B2249=1),
    VLOOKUP(1,ChapterTable!$1:$1048576,MATCH("최종"&amp;SUBSTITUTE(SUBSTITUTE(F$1,"standard",""),"|Float",""),ChapterTable!$1:$1,0),0)*ChapterTable!$Q$17,
  IF(AND($A2249=0,$B2249=0),
    F2250,
  IF($B2249=0,
    VLOOKUP($A2249,ChapterTable!$1:$1048576,MATCH("최종"&amp;SUBSTITUTE(SUBSTITUTE(F$1,"standard",""),"|Float",""),ChapterTable!$1:$1,0),0),
  IF($B2249=1,
    IF($L2249=FALSE,
      VLOOKUP($A2249,ChapterTable!$1:$1048576,MATCH("최종"&amp;SUBSTITUTE(SUBSTITUTE(F$1,"standard",""),"|Float",""),ChapterTable!$1:$1,0),0),
      VLOOKUP($A2249-ChapterTable!$Q$11,ChapterTable!$1:$1048576,MATCH("최종"&amp;SUBSTITUTE(SUBSTITUTE(F$1,"standard",""),"|Float",""),ChapterTable!$1:$1,0),0)*ChapterTable!$Q$14
    ),
  OFFSET(F2249,-$B2249+IF($L2249,1,0),0)*
    (VLOOKUP(SUBSTITUTE(SUBSTITUTE(F$1,"standard",""),"|Float","")&amp;"인게임누적곱배수",ChapterTable!$S:$T,2,0)^D2249
    +VLOOKUP(SUBSTITUTE(SUBSTITUTE(F$1,"standard",""),"|Float","")&amp;"인게임누적합배수",ChapterTable!$S:$T,2,0)*D2249)
  )
  )
  )
)</f>
        <v>423970.23308515549</v>
      </c>
      <c r="G2249" t="s">
        <v>76</v>
      </c>
      <c r="J2249" t="str">
        <f>IF(ISBLANK(I2249),"",
IFERROR(VLOOKUP(I2249,[1]StringTable!$1:$1048576,MATCH([1]StringTable!$B$1,[1]StringTable!$1:$1,0),0),
IFERROR(VLOOKUP(I2249,[1]InApkStringTable!$1:$1048576,MATCH([1]InApkStringTable!$B$1,[1]InApkStringTable!$1:$1,0),0),
"스트링없음")))</f>
        <v/>
      </c>
      <c r="L2249" t="b">
        <v>1</v>
      </c>
      <c r="N2249" t="str">
        <f>IF(ISBLANK(M2249),"",IF(ISERROR(VLOOKUP(M2249,MapTable!$A:$A,1,0)),"맵없음",""))</f>
        <v/>
      </c>
      <c r="O2249">
        <f t="shared" si="141"/>
        <v>1</v>
      </c>
      <c r="Q2249">
        <f t="shared" si="142"/>
        <v>1</v>
      </c>
      <c r="R2249" t="b">
        <f t="shared" ca="1" si="143"/>
        <v>0</v>
      </c>
      <c r="T2249" t="b">
        <f t="shared" ca="1" si="144"/>
        <v>0</v>
      </c>
      <c r="X2249" t="str">
        <f>IF(ISBLANK(W2249),"",
IF(ISERROR(FIND(",",W2249)),
  IF(ISERROR(VLOOKUP(W2249,MapTable!$A:$A,1,0)),"맵없음",
  ""),
IF(ISERROR(FIND(",",W2249,FIND(",",W2249)+1)),
  IF(OR(ISERROR(VLOOKUP(LEFT(W2249,FIND(",",W2249)-1),MapTable!$A:$A,1,0)),ISERROR(VLOOKUP(TRIM(MID(W2249,FIND(",",W2249)+1,999)),MapTable!$A:$A,1,0))),"맵없음",
  ""),
IF(ISERROR(FIND(",",W2249,FIND(",",W2249,FIND(",",W2249)+1)+1)),
  IF(OR(ISERROR(VLOOKUP(LEFT(W2249,FIND(",",W2249)-1),MapTable!$A:$A,1,0)),ISERROR(VLOOKUP(TRIM(MID(W2249,FIND(",",W2249)+1,FIND(",",W2249,FIND(",",W2249)+1)-FIND(",",W2249)-1)),MapTable!$A:$A,1,0)),ISERROR(VLOOKUP(TRIM(MID(W2249,FIND(",",W2249,FIND(",",W2249)+1)+1,999)),MapTable!$A:$A,1,0))),"맵없음",
  ""),
IF(ISERROR(FIND(",",W2249,FIND(",",W2249,FIND(",",W2249,FIND(",",W2249)+1)+1)+1)),
  IF(OR(ISERROR(VLOOKUP(LEFT(W2249,FIND(",",W2249)-1),MapTable!$A:$A,1,0)),ISERROR(VLOOKUP(TRIM(MID(W2249,FIND(",",W2249)+1,FIND(",",W2249,FIND(",",W2249)+1)-FIND(",",W2249)-1)),MapTable!$A:$A,1,0)),ISERROR(VLOOKUP(TRIM(MID(W2249,FIND(",",W2249,FIND(",",W2249)+1)+1,FIND(",",W2249,FIND(",",W2249,FIND(",",W2249)+1)+1)-FIND(",",W2249,FIND(",",W2249)+1)-1)),MapTable!$A:$A,1,0)),ISERROR(VLOOKUP(TRIM(MID(W2249,FIND(",",W2249,FIND(",",W2249,FIND(",",W2249)+1)+1)+1,999)),MapTable!$A:$A,1,0))),"맵없음",
  ""),
)))))</f>
        <v/>
      </c>
      <c r="AC2249" t="str">
        <f>IF(ISBLANK(AB2249),"",IF(ISERROR(VLOOKUP(AB2249,[3]DropTable!$A:$A,1,0)),"드랍없음",""))</f>
        <v/>
      </c>
      <c r="AE2249" t="str">
        <f>IF(ISBLANK(AD2249),"",IF(ISERROR(VLOOKUP(AD2249,[3]DropTable!$A:$A,1,0)),"드랍없음",""))</f>
        <v/>
      </c>
      <c r="AG2249">
        <v>9.8000000000000007</v>
      </c>
      <c r="AH2249">
        <v>1</v>
      </c>
    </row>
    <row r="2250" spans="1:34" x14ac:dyDescent="0.3">
      <c r="A2250">
        <v>23</v>
      </c>
      <c r="B2250">
        <v>9</v>
      </c>
      <c r="C2250">
        <f>IF(OR($L2250=TRUE,$A2250=0,MOD($A2250,ChapterTable!$S$20)&lt;&gt;0),
MAX(0,INT(($B2250+ChapterTable!$Q$26+VLOOKUP(SUBSTITUTE(C$1,"성장단계","")&amp;"단계오프셋",ChapterTable!$S:$T,2,0))/ChapterTable!$Q$23)),
MAX(0,INT(($B2250+ChapterTable!$S$26+VLOOKUP(SUBSTITUTE(C$1,"성장단계","")&amp;"보스단계오프셋",ChapterTable!$S:$T,2,0))/ChapterTable!$S$23)))</f>
        <v>1</v>
      </c>
      <c r="D2250">
        <f>IF(OR($L2250=TRUE,$A2250=0,MOD($A2250,ChapterTable!$S$20)&lt;&gt;0),
MAX(0,INT(($B2250+ChapterTable!$Q$26+VLOOKUP(SUBSTITUTE(D$1,"성장단계","")&amp;"단계오프셋",ChapterTable!$S:$T,2,0))/ChapterTable!$Q$23)),
MAX(0,INT(($B2250+ChapterTable!$S$26+VLOOKUP(SUBSTITUTE(D$1,"성장단계","")&amp;"보스단계오프셋",ChapterTable!$S:$T,2,0))/ChapterTable!$S$23)))</f>
        <v>0</v>
      </c>
      <c r="E2250" s="1">
        <f ca="1">IF(AND($A2250=0,$B2250=1),
    VLOOKUP(1,ChapterTable!$1:$1048576,MATCH("최종"&amp;SUBSTITUTE(SUBSTITUTE(E$1,"standard",""),"|Float",""),ChapterTable!$1:$1,0),0)*ChapterTable!$Q$17,
  IF(AND($A2250=0,$B2250=0),
    E2251,
  IF($B2250=0,
    VLOOKUP($A2250,ChapterTable!$1:$1048576,MATCH("최종"&amp;SUBSTITUTE(SUBSTITUTE(E$1,"standard",""),"|Float",""),ChapterTable!$1:$1,0),0),
  IF($B2250=1,
    IF($L2250=FALSE,
      VLOOKUP($A2250,ChapterTable!$1:$1048576,MATCH("최종"&amp;SUBSTITUTE(SUBSTITUTE(E$1,"standard",""),"|Float",""),ChapterTable!$1:$1,0),0),
      VLOOKUP($A2250-ChapterTable!$Q$11,ChapterTable!$1:$1048576,MATCH("최종"&amp;SUBSTITUTE(SUBSTITUTE(E$1,"standard",""),"|Float",""),ChapterTable!$1:$1,0),0)*ChapterTable!$Q$14
    ),
  OFFSET(E2250,-$B2250+IF($L2250,1,0),0)*
    (VLOOKUP(SUBSTITUTE(SUBSTITUTE(E$1,"standard",""),"|Float","")&amp;"인게임누적곱배수",ChapterTable!$S:$T,2,0)^C2250
    +VLOOKUP(SUBSTITUTE(SUBSTITUTE(E$1,"standard",""),"|Float","")&amp;"인게임누적합배수",ChapterTable!$S:$T,2,0)*C2250)
  )
  )
  )
)</f>
        <v>1030247.6663969279</v>
      </c>
      <c r="F2250" s="1">
        <f ca="1">IF(AND($A2250=0,$B2250=1),
    VLOOKUP(1,ChapterTable!$1:$1048576,MATCH("최종"&amp;SUBSTITUTE(SUBSTITUTE(F$1,"standard",""),"|Float",""),ChapterTable!$1:$1,0),0)*ChapterTable!$Q$17,
  IF(AND($A2250=0,$B2250=0),
    F2251,
  IF($B2250=0,
    VLOOKUP($A2250,ChapterTable!$1:$1048576,MATCH("최종"&amp;SUBSTITUTE(SUBSTITUTE(F$1,"standard",""),"|Float",""),ChapterTable!$1:$1,0),0),
  IF($B2250=1,
    IF($L2250=FALSE,
      VLOOKUP($A2250,ChapterTable!$1:$1048576,MATCH("최종"&amp;SUBSTITUTE(SUBSTITUTE(F$1,"standard",""),"|Float",""),ChapterTable!$1:$1,0),0),
      VLOOKUP($A2250-ChapterTable!$Q$11,ChapterTable!$1:$1048576,MATCH("최종"&amp;SUBSTITUTE(SUBSTITUTE(F$1,"standard",""),"|Float",""),ChapterTable!$1:$1,0),0)*ChapterTable!$Q$14
    ),
  OFFSET(F2250,-$B2250+IF($L2250,1,0),0)*
    (VLOOKUP(SUBSTITUTE(SUBSTITUTE(F$1,"standard",""),"|Float","")&amp;"인게임누적곱배수",ChapterTable!$S:$T,2,0)^D2250
    +VLOOKUP(SUBSTITUTE(SUBSTITUTE(F$1,"standard",""),"|Float","")&amp;"인게임누적합배수",ChapterTable!$S:$T,2,0)*D2250)
  )
  )
  )
)</f>
        <v>423970.23308515549</v>
      </c>
      <c r="G2250" t="s">
        <v>76</v>
      </c>
      <c r="J2250" t="str">
        <f>IF(ISBLANK(I2250),"",
IFERROR(VLOOKUP(I2250,[1]StringTable!$1:$1048576,MATCH([1]StringTable!$B$1,[1]StringTable!$1:$1,0),0),
IFERROR(VLOOKUP(I2250,[1]InApkStringTable!$1:$1048576,MATCH([1]InApkStringTable!$B$1,[1]InApkStringTable!$1:$1,0),0),
"스트링없음")))</f>
        <v/>
      </c>
      <c r="L2250" t="b">
        <v>1</v>
      </c>
      <c r="N2250" t="str">
        <f>IF(ISBLANK(M2250),"",IF(ISERROR(VLOOKUP(M2250,MapTable!$A:$A,1,0)),"맵없음",""))</f>
        <v/>
      </c>
      <c r="O2250">
        <f t="shared" si="141"/>
        <v>91</v>
      </c>
      <c r="Q2250">
        <f t="shared" si="142"/>
        <v>91</v>
      </c>
      <c r="R2250" t="b">
        <f t="shared" ca="1" si="143"/>
        <v>1</v>
      </c>
      <c r="T2250" t="b">
        <f t="shared" ca="1" si="144"/>
        <v>1</v>
      </c>
      <c r="X2250" t="str">
        <f>IF(ISBLANK(W2250),"",
IF(ISERROR(FIND(",",W2250)),
  IF(ISERROR(VLOOKUP(W2250,MapTable!$A:$A,1,0)),"맵없음",
  ""),
IF(ISERROR(FIND(",",W2250,FIND(",",W2250)+1)),
  IF(OR(ISERROR(VLOOKUP(LEFT(W2250,FIND(",",W2250)-1),MapTable!$A:$A,1,0)),ISERROR(VLOOKUP(TRIM(MID(W2250,FIND(",",W2250)+1,999)),MapTable!$A:$A,1,0))),"맵없음",
  ""),
IF(ISERROR(FIND(",",W2250,FIND(",",W2250,FIND(",",W2250)+1)+1)),
  IF(OR(ISERROR(VLOOKUP(LEFT(W2250,FIND(",",W2250)-1),MapTable!$A:$A,1,0)),ISERROR(VLOOKUP(TRIM(MID(W2250,FIND(",",W2250)+1,FIND(",",W2250,FIND(",",W2250)+1)-FIND(",",W2250)-1)),MapTable!$A:$A,1,0)),ISERROR(VLOOKUP(TRIM(MID(W2250,FIND(",",W2250,FIND(",",W2250)+1)+1,999)),MapTable!$A:$A,1,0))),"맵없음",
  ""),
IF(ISERROR(FIND(",",W2250,FIND(",",W2250,FIND(",",W2250,FIND(",",W2250)+1)+1)+1)),
  IF(OR(ISERROR(VLOOKUP(LEFT(W2250,FIND(",",W2250)-1),MapTable!$A:$A,1,0)),ISERROR(VLOOKUP(TRIM(MID(W2250,FIND(",",W2250)+1,FIND(",",W2250,FIND(",",W2250)+1)-FIND(",",W2250)-1)),MapTable!$A:$A,1,0)),ISERROR(VLOOKUP(TRIM(MID(W2250,FIND(",",W2250,FIND(",",W2250)+1)+1,FIND(",",W2250,FIND(",",W2250,FIND(",",W2250)+1)+1)-FIND(",",W2250,FIND(",",W2250)+1)-1)),MapTable!$A:$A,1,0)),ISERROR(VLOOKUP(TRIM(MID(W2250,FIND(",",W2250,FIND(",",W2250,FIND(",",W2250)+1)+1)+1,999)),MapTable!$A:$A,1,0))),"맵없음",
  ""),
)))))</f>
        <v/>
      </c>
      <c r="AC2250" t="str">
        <f>IF(ISBLANK(AB2250),"",IF(ISERROR(VLOOKUP(AB2250,[3]DropTable!$A:$A,1,0)),"드랍없음",""))</f>
        <v/>
      </c>
      <c r="AE2250" t="str">
        <f>IF(ISBLANK(AD2250),"",IF(ISERROR(VLOOKUP(AD2250,[3]DropTable!$A:$A,1,0)),"드랍없음",""))</f>
        <v/>
      </c>
      <c r="AG2250">
        <v>9.8000000000000007</v>
      </c>
      <c r="AH2250">
        <v>1</v>
      </c>
    </row>
    <row r="2251" spans="1:34" x14ac:dyDescent="0.3">
      <c r="A2251">
        <v>23</v>
      </c>
      <c r="B2251">
        <v>10</v>
      </c>
      <c r="C2251">
        <f>IF(OR($L2251=TRUE,$A2251=0,MOD($A2251,ChapterTable!$S$20)&lt;&gt;0),
MAX(0,INT(($B2251+ChapterTable!$Q$26+VLOOKUP(SUBSTITUTE(C$1,"성장단계","")&amp;"단계오프셋",ChapterTable!$S:$T,2,0))/ChapterTable!$Q$23)),
MAX(0,INT(($B2251+ChapterTable!$S$26+VLOOKUP(SUBSTITUTE(C$1,"성장단계","")&amp;"보스단계오프셋",ChapterTable!$S:$T,2,0))/ChapterTable!$S$23)))</f>
        <v>1</v>
      </c>
      <c r="D2251">
        <f>IF(OR($L2251=TRUE,$A2251=0,MOD($A2251,ChapterTable!$S$20)&lt;&gt;0),
MAX(0,INT(($B2251+ChapterTable!$Q$26+VLOOKUP(SUBSTITUTE(D$1,"성장단계","")&amp;"단계오프셋",ChapterTable!$S:$T,2,0))/ChapterTable!$Q$23)),
MAX(0,INT(($B2251+ChapterTable!$S$26+VLOOKUP(SUBSTITUTE(D$1,"성장단계","")&amp;"보스단계오프셋",ChapterTable!$S:$T,2,0))/ChapterTable!$S$23)))</f>
        <v>0</v>
      </c>
      <c r="E2251" s="1">
        <f ca="1">IF(AND($A2251=0,$B2251=1),
    VLOOKUP(1,ChapterTable!$1:$1048576,MATCH("최종"&amp;SUBSTITUTE(SUBSTITUTE(E$1,"standard",""),"|Float",""),ChapterTable!$1:$1,0),0)*ChapterTable!$Q$17,
  IF(AND($A2251=0,$B2251=0),
    E2252,
  IF($B2251=0,
    VLOOKUP($A2251,ChapterTable!$1:$1048576,MATCH("최종"&amp;SUBSTITUTE(SUBSTITUTE(E$1,"standard",""),"|Float",""),ChapterTable!$1:$1,0),0),
  IF($B2251=1,
    IF($L2251=FALSE,
      VLOOKUP($A2251,ChapterTable!$1:$1048576,MATCH("최종"&amp;SUBSTITUTE(SUBSTITUTE(E$1,"standard",""),"|Float",""),ChapterTable!$1:$1,0),0),
      VLOOKUP($A2251-ChapterTable!$Q$11,ChapterTable!$1:$1048576,MATCH("최종"&amp;SUBSTITUTE(SUBSTITUTE(E$1,"standard",""),"|Float",""),ChapterTable!$1:$1,0),0)*ChapterTable!$Q$14
    ),
  OFFSET(E2251,-$B2251+IF($L2251,1,0),0)*
    (VLOOKUP(SUBSTITUTE(SUBSTITUTE(E$1,"standard",""),"|Float","")&amp;"인게임누적곱배수",ChapterTable!$S:$T,2,0)^C2251
    +VLOOKUP(SUBSTITUTE(SUBSTITUTE(E$1,"standard",""),"|Float","")&amp;"인게임누적합배수",ChapterTable!$S:$T,2,0)*C2251)
  )
  )
  )
)</f>
        <v>1030247.6663969279</v>
      </c>
      <c r="F2251" s="1">
        <f ca="1">IF(AND($A2251=0,$B2251=1),
    VLOOKUP(1,ChapterTable!$1:$1048576,MATCH("최종"&amp;SUBSTITUTE(SUBSTITUTE(F$1,"standard",""),"|Float",""),ChapterTable!$1:$1,0),0)*ChapterTable!$Q$17,
  IF(AND($A2251=0,$B2251=0),
    F2252,
  IF($B2251=0,
    VLOOKUP($A2251,ChapterTable!$1:$1048576,MATCH("최종"&amp;SUBSTITUTE(SUBSTITUTE(F$1,"standard",""),"|Float",""),ChapterTable!$1:$1,0),0),
  IF($B2251=1,
    IF($L2251=FALSE,
      VLOOKUP($A2251,ChapterTable!$1:$1048576,MATCH("최종"&amp;SUBSTITUTE(SUBSTITUTE(F$1,"standard",""),"|Float",""),ChapterTable!$1:$1,0),0),
      VLOOKUP($A2251-ChapterTable!$Q$11,ChapterTable!$1:$1048576,MATCH("최종"&amp;SUBSTITUTE(SUBSTITUTE(F$1,"standard",""),"|Float",""),ChapterTable!$1:$1,0),0)*ChapterTable!$Q$14
    ),
  OFFSET(F2251,-$B2251+IF($L2251,1,0),0)*
    (VLOOKUP(SUBSTITUTE(SUBSTITUTE(F$1,"standard",""),"|Float","")&amp;"인게임누적곱배수",ChapterTable!$S:$T,2,0)^D2251
    +VLOOKUP(SUBSTITUTE(SUBSTITUTE(F$1,"standard",""),"|Float","")&amp;"인게임누적합배수",ChapterTable!$S:$T,2,0)*D2251)
  )
  )
  )
)</f>
        <v>423970.23308515549</v>
      </c>
      <c r="G2251" t="s">
        <v>76</v>
      </c>
      <c r="J2251" t="str">
        <f>IF(ISBLANK(I2251),"",
IFERROR(VLOOKUP(I2251,[1]StringTable!$1:$1048576,MATCH([1]StringTable!$B$1,[1]StringTable!$1:$1,0),0),
IFERROR(VLOOKUP(I2251,[1]InApkStringTable!$1:$1048576,MATCH([1]InApkStringTable!$B$1,[1]InApkStringTable!$1:$1,0),0),
"스트링없음")))</f>
        <v/>
      </c>
      <c r="L2251" t="b">
        <v>1</v>
      </c>
      <c r="N2251" t="str">
        <f>IF(ISBLANK(M2251),"",IF(ISERROR(VLOOKUP(M2251,MapTable!$A:$A,1,0)),"맵없음",""))</f>
        <v/>
      </c>
      <c r="O2251">
        <f t="shared" si="141"/>
        <v>21</v>
      </c>
      <c r="Q2251">
        <f t="shared" si="142"/>
        <v>21</v>
      </c>
      <c r="R2251" t="b">
        <f t="shared" ca="1" si="143"/>
        <v>0</v>
      </c>
      <c r="T2251" t="b">
        <f t="shared" ca="1" si="144"/>
        <v>0</v>
      </c>
      <c r="X2251" t="str">
        <f>IF(ISBLANK(W2251),"",
IF(ISERROR(FIND(",",W2251)),
  IF(ISERROR(VLOOKUP(W2251,MapTable!$A:$A,1,0)),"맵없음",
  ""),
IF(ISERROR(FIND(",",W2251,FIND(",",W2251)+1)),
  IF(OR(ISERROR(VLOOKUP(LEFT(W2251,FIND(",",W2251)-1),MapTable!$A:$A,1,0)),ISERROR(VLOOKUP(TRIM(MID(W2251,FIND(",",W2251)+1,999)),MapTable!$A:$A,1,0))),"맵없음",
  ""),
IF(ISERROR(FIND(",",W2251,FIND(",",W2251,FIND(",",W2251)+1)+1)),
  IF(OR(ISERROR(VLOOKUP(LEFT(W2251,FIND(",",W2251)-1),MapTable!$A:$A,1,0)),ISERROR(VLOOKUP(TRIM(MID(W2251,FIND(",",W2251)+1,FIND(",",W2251,FIND(",",W2251)+1)-FIND(",",W2251)-1)),MapTable!$A:$A,1,0)),ISERROR(VLOOKUP(TRIM(MID(W2251,FIND(",",W2251,FIND(",",W2251)+1)+1,999)),MapTable!$A:$A,1,0))),"맵없음",
  ""),
IF(ISERROR(FIND(",",W2251,FIND(",",W2251,FIND(",",W2251,FIND(",",W2251)+1)+1)+1)),
  IF(OR(ISERROR(VLOOKUP(LEFT(W2251,FIND(",",W2251)-1),MapTable!$A:$A,1,0)),ISERROR(VLOOKUP(TRIM(MID(W2251,FIND(",",W2251)+1,FIND(",",W2251,FIND(",",W2251)+1)-FIND(",",W2251)-1)),MapTable!$A:$A,1,0)),ISERROR(VLOOKUP(TRIM(MID(W2251,FIND(",",W2251,FIND(",",W2251)+1)+1,FIND(",",W2251,FIND(",",W2251,FIND(",",W2251)+1)+1)-FIND(",",W2251,FIND(",",W2251)+1)-1)),MapTable!$A:$A,1,0)),ISERROR(VLOOKUP(TRIM(MID(W2251,FIND(",",W2251,FIND(",",W2251,FIND(",",W2251)+1)+1)+1,999)),MapTable!$A:$A,1,0))),"맵없음",
  ""),
)))))</f>
        <v/>
      </c>
      <c r="AC2251" t="str">
        <f>IF(ISBLANK(AB2251),"",IF(ISERROR(VLOOKUP(AB2251,[3]DropTable!$A:$A,1,0)),"드랍없음",""))</f>
        <v/>
      </c>
      <c r="AE2251" t="str">
        <f>IF(ISBLANK(AD2251),"",IF(ISERROR(VLOOKUP(AD2251,[3]DropTable!$A:$A,1,0)),"드랍없음",""))</f>
        <v/>
      </c>
      <c r="AG2251">
        <v>9.8000000000000007</v>
      </c>
      <c r="AH2251">
        <v>1</v>
      </c>
    </row>
    <row r="2252" spans="1:34" x14ac:dyDescent="0.3">
      <c r="A2252">
        <v>23</v>
      </c>
      <c r="B2252">
        <v>11</v>
      </c>
      <c r="C2252">
        <f>IF(OR($L2252=TRUE,$A2252=0,MOD($A2252,ChapterTable!$S$20)&lt;&gt;0),
MAX(0,INT(($B2252+ChapterTable!$Q$26+VLOOKUP(SUBSTITUTE(C$1,"성장단계","")&amp;"단계오프셋",ChapterTable!$S:$T,2,0))/ChapterTable!$Q$23)),
MAX(0,INT(($B2252+ChapterTable!$S$26+VLOOKUP(SUBSTITUTE(C$1,"성장단계","")&amp;"보스단계오프셋",ChapterTable!$S:$T,2,0))/ChapterTable!$S$23)))</f>
        <v>1</v>
      </c>
      <c r="D2252">
        <f>IF(OR($L2252=TRUE,$A2252=0,MOD($A2252,ChapterTable!$S$20)&lt;&gt;0),
MAX(0,INT(($B2252+ChapterTable!$Q$26+VLOOKUP(SUBSTITUTE(D$1,"성장단계","")&amp;"단계오프셋",ChapterTable!$S:$T,2,0))/ChapterTable!$Q$23)),
MAX(0,INT(($B2252+ChapterTable!$S$26+VLOOKUP(SUBSTITUTE(D$1,"성장단계","")&amp;"보스단계오프셋",ChapterTable!$S:$T,2,0))/ChapterTable!$S$23)))</f>
        <v>1</v>
      </c>
      <c r="E2252" s="1">
        <f ca="1">IF(AND($A2252=0,$B2252=1),
    VLOOKUP(1,ChapterTable!$1:$1048576,MATCH("최종"&amp;SUBSTITUTE(SUBSTITUTE(E$1,"standard",""),"|Float",""),ChapterTable!$1:$1,0),0)*ChapterTable!$Q$17,
  IF(AND($A2252=0,$B2252=0),
    E2253,
  IF($B2252=0,
    VLOOKUP($A2252,ChapterTable!$1:$1048576,MATCH("최종"&amp;SUBSTITUTE(SUBSTITUTE(E$1,"standard",""),"|Float",""),ChapterTable!$1:$1,0),0),
  IF($B2252=1,
    IF($L2252=FALSE,
      VLOOKUP($A2252,ChapterTable!$1:$1048576,MATCH("최종"&amp;SUBSTITUTE(SUBSTITUTE(E$1,"standard",""),"|Float",""),ChapterTable!$1:$1,0),0),
      VLOOKUP($A2252-ChapterTable!$Q$11,ChapterTable!$1:$1048576,MATCH("최종"&amp;SUBSTITUTE(SUBSTITUTE(E$1,"standard",""),"|Float",""),ChapterTable!$1:$1,0),0)*ChapterTable!$Q$14
    ),
  OFFSET(E2252,-$B2252+IF($L2252,1,0),0)*
    (VLOOKUP(SUBSTITUTE(SUBSTITUTE(E$1,"standard",""),"|Float","")&amp;"인게임누적곱배수",ChapterTable!$S:$T,2,0)^C2252
    +VLOOKUP(SUBSTITUTE(SUBSTITUTE(E$1,"standard",""),"|Float","")&amp;"인게임누적합배수",ChapterTable!$S:$T,2,0)*C2252)
  )
  )
  )
)</f>
        <v>1030247.6663969279</v>
      </c>
      <c r="F2252" s="1">
        <f ca="1">IF(AND($A2252=0,$B2252=1),
    VLOOKUP(1,ChapterTable!$1:$1048576,MATCH("최종"&amp;SUBSTITUTE(SUBSTITUTE(F$1,"standard",""),"|Float",""),ChapterTable!$1:$1,0),0)*ChapterTable!$Q$17,
  IF(AND($A2252=0,$B2252=0),
    F2253,
  IF($B2252=0,
    VLOOKUP($A2252,ChapterTable!$1:$1048576,MATCH("최종"&amp;SUBSTITUTE(SUBSTITUTE(F$1,"standard",""),"|Float",""),ChapterTable!$1:$1,0),0),
  IF($B2252=1,
    IF($L2252=FALSE,
      VLOOKUP($A2252,ChapterTable!$1:$1048576,MATCH("최종"&amp;SUBSTITUTE(SUBSTITUTE(F$1,"standard",""),"|Float",""),ChapterTable!$1:$1,0),0),
      VLOOKUP($A2252-ChapterTable!$Q$11,ChapterTable!$1:$1048576,MATCH("최종"&amp;SUBSTITUTE(SUBSTITUTE(F$1,"standard",""),"|Float",""),ChapterTable!$1:$1,0),0)*ChapterTable!$Q$14
    ),
  OFFSET(F2252,-$B2252+IF($L2252,1,0),0)*
    (VLOOKUP(SUBSTITUTE(SUBSTITUTE(F$1,"standard",""),"|Float","")&amp;"인게임누적곱배수",ChapterTable!$S:$T,2,0)^D2252
    +VLOOKUP(SUBSTITUTE(SUBSTITUTE(F$1,"standard",""),"|Float","")&amp;"인게임누적합배수",ChapterTable!$S:$T,2,0)*D2252)
  )
  )
  )
)</f>
        <v>508764.27970218658</v>
      </c>
      <c r="G2252" t="s">
        <v>76</v>
      </c>
      <c r="J2252" t="str">
        <f>IF(ISBLANK(I2252),"",
IFERROR(VLOOKUP(I2252,[1]StringTable!$1:$1048576,MATCH([1]StringTable!$B$1,[1]StringTable!$1:$1,0),0),
IFERROR(VLOOKUP(I2252,[1]InApkStringTable!$1:$1048576,MATCH([1]InApkStringTable!$B$1,[1]InApkStringTable!$1:$1,0),0),
"스트링없음")))</f>
        <v/>
      </c>
      <c r="L2252" t="b">
        <v>1</v>
      </c>
      <c r="N2252" t="str">
        <f>IF(ISBLANK(M2252),"",IF(ISERROR(VLOOKUP(M2252,MapTable!$A:$A,1,0)),"맵없음",""))</f>
        <v/>
      </c>
      <c r="O2252">
        <f t="shared" si="141"/>
        <v>2</v>
      </c>
      <c r="Q2252">
        <f t="shared" si="142"/>
        <v>2</v>
      </c>
      <c r="R2252" t="b">
        <f t="shared" ca="1" si="143"/>
        <v>0</v>
      </c>
      <c r="T2252" t="b">
        <f t="shared" ca="1" si="144"/>
        <v>0</v>
      </c>
      <c r="X2252" t="str">
        <f>IF(ISBLANK(W2252),"",
IF(ISERROR(FIND(",",W2252)),
  IF(ISERROR(VLOOKUP(W2252,MapTable!$A:$A,1,0)),"맵없음",
  ""),
IF(ISERROR(FIND(",",W2252,FIND(",",W2252)+1)),
  IF(OR(ISERROR(VLOOKUP(LEFT(W2252,FIND(",",W2252)-1),MapTable!$A:$A,1,0)),ISERROR(VLOOKUP(TRIM(MID(W2252,FIND(",",W2252)+1,999)),MapTable!$A:$A,1,0))),"맵없음",
  ""),
IF(ISERROR(FIND(",",W2252,FIND(",",W2252,FIND(",",W2252)+1)+1)),
  IF(OR(ISERROR(VLOOKUP(LEFT(W2252,FIND(",",W2252)-1),MapTable!$A:$A,1,0)),ISERROR(VLOOKUP(TRIM(MID(W2252,FIND(",",W2252)+1,FIND(",",W2252,FIND(",",W2252)+1)-FIND(",",W2252)-1)),MapTable!$A:$A,1,0)),ISERROR(VLOOKUP(TRIM(MID(W2252,FIND(",",W2252,FIND(",",W2252)+1)+1,999)),MapTable!$A:$A,1,0))),"맵없음",
  ""),
IF(ISERROR(FIND(",",W2252,FIND(",",W2252,FIND(",",W2252,FIND(",",W2252)+1)+1)+1)),
  IF(OR(ISERROR(VLOOKUP(LEFT(W2252,FIND(",",W2252)-1),MapTable!$A:$A,1,0)),ISERROR(VLOOKUP(TRIM(MID(W2252,FIND(",",W2252)+1,FIND(",",W2252,FIND(",",W2252)+1)-FIND(",",W2252)-1)),MapTable!$A:$A,1,0)),ISERROR(VLOOKUP(TRIM(MID(W2252,FIND(",",W2252,FIND(",",W2252)+1)+1,FIND(",",W2252,FIND(",",W2252,FIND(",",W2252)+1)+1)-FIND(",",W2252,FIND(",",W2252)+1)-1)),MapTable!$A:$A,1,0)),ISERROR(VLOOKUP(TRIM(MID(W2252,FIND(",",W2252,FIND(",",W2252,FIND(",",W2252)+1)+1)+1,999)),MapTable!$A:$A,1,0))),"맵없음",
  ""),
)))))</f>
        <v/>
      </c>
      <c r="AC2252" t="str">
        <f>IF(ISBLANK(AB2252),"",IF(ISERROR(VLOOKUP(AB2252,[3]DropTable!$A:$A,1,0)),"드랍없음",""))</f>
        <v/>
      </c>
      <c r="AE2252" t="str">
        <f>IF(ISBLANK(AD2252),"",IF(ISERROR(VLOOKUP(AD2252,[3]DropTable!$A:$A,1,0)),"드랍없음",""))</f>
        <v/>
      </c>
      <c r="AG2252">
        <v>9.8000000000000007</v>
      </c>
      <c r="AH2252">
        <v>1</v>
      </c>
    </row>
    <row r="2253" spans="1:34" x14ac:dyDescent="0.3">
      <c r="A2253">
        <v>23</v>
      </c>
      <c r="B2253">
        <v>12</v>
      </c>
      <c r="C2253">
        <f>IF(OR($L2253=TRUE,$A2253=0,MOD($A2253,ChapterTable!$S$20)&lt;&gt;0),
MAX(0,INT(($B2253+ChapterTable!$Q$26+VLOOKUP(SUBSTITUTE(C$1,"성장단계","")&amp;"단계오프셋",ChapterTable!$S:$T,2,0))/ChapterTable!$Q$23)),
MAX(0,INT(($B2253+ChapterTable!$S$26+VLOOKUP(SUBSTITUTE(C$1,"성장단계","")&amp;"보스단계오프셋",ChapterTable!$S:$T,2,0))/ChapterTable!$S$23)))</f>
        <v>1</v>
      </c>
      <c r="D2253">
        <f>IF(OR($L2253=TRUE,$A2253=0,MOD($A2253,ChapterTable!$S$20)&lt;&gt;0),
MAX(0,INT(($B2253+ChapterTable!$Q$26+VLOOKUP(SUBSTITUTE(D$1,"성장단계","")&amp;"단계오프셋",ChapterTable!$S:$T,2,0))/ChapterTable!$Q$23)),
MAX(0,INT(($B2253+ChapterTable!$S$26+VLOOKUP(SUBSTITUTE(D$1,"성장단계","")&amp;"보스단계오프셋",ChapterTable!$S:$T,2,0))/ChapterTable!$S$23)))</f>
        <v>1</v>
      </c>
      <c r="E2253" s="1">
        <f ca="1">IF(AND($A2253=0,$B2253=1),
    VLOOKUP(1,ChapterTable!$1:$1048576,MATCH("최종"&amp;SUBSTITUTE(SUBSTITUTE(E$1,"standard",""),"|Float",""),ChapterTable!$1:$1,0),0)*ChapterTable!$Q$17,
  IF(AND($A2253=0,$B2253=0),
    E2254,
  IF($B2253=0,
    VLOOKUP($A2253,ChapterTable!$1:$1048576,MATCH("최종"&amp;SUBSTITUTE(SUBSTITUTE(E$1,"standard",""),"|Float",""),ChapterTable!$1:$1,0),0),
  IF($B2253=1,
    IF($L2253=FALSE,
      VLOOKUP($A2253,ChapterTable!$1:$1048576,MATCH("최종"&amp;SUBSTITUTE(SUBSTITUTE(E$1,"standard",""),"|Float",""),ChapterTable!$1:$1,0),0),
      VLOOKUP($A2253-ChapterTable!$Q$11,ChapterTable!$1:$1048576,MATCH("최종"&amp;SUBSTITUTE(SUBSTITUTE(E$1,"standard",""),"|Float",""),ChapterTable!$1:$1,0),0)*ChapterTable!$Q$14
    ),
  OFFSET(E2253,-$B2253+IF($L2253,1,0),0)*
    (VLOOKUP(SUBSTITUTE(SUBSTITUTE(E$1,"standard",""),"|Float","")&amp;"인게임누적곱배수",ChapterTable!$S:$T,2,0)^C2253
    +VLOOKUP(SUBSTITUTE(SUBSTITUTE(E$1,"standard",""),"|Float","")&amp;"인게임누적합배수",ChapterTable!$S:$T,2,0)*C2253)
  )
  )
  )
)</f>
        <v>1030247.6663969279</v>
      </c>
      <c r="F2253" s="1">
        <f ca="1">IF(AND($A2253=0,$B2253=1),
    VLOOKUP(1,ChapterTable!$1:$1048576,MATCH("최종"&amp;SUBSTITUTE(SUBSTITUTE(F$1,"standard",""),"|Float",""),ChapterTable!$1:$1,0),0)*ChapterTable!$Q$17,
  IF(AND($A2253=0,$B2253=0),
    F2254,
  IF($B2253=0,
    VLOOKUP($A2253,ChapterTable!$1:$1048576,MATCH("최종"&amp;SUBSTITUTE(SUBSTITUTE(F$1,"standard",""),"|Float",""),ChapterTable!$1:$1,0),0),
  IF($B2253=1,
    IF($L2253=FALSE,
      VLOOKUP($A2253,ChapterTable!$1:$1048576,MATCH("최종"&amp;SUBSTITUTE(SUBSTITUTE(F$1,"standard",""),"|Float",""),ChapterTable!$1:$1,0),0),
      VLOOKUP($A2253-ChapterTable!$Q$11,ChapterTable!$1:$1048576,MATCH("최종"&amp;SUBSTITUTE(SUBSTITUTE(F$1,"standard",""),"|Float",""),ChapterTable!$1:$1,0),0)*ChapterTable!$Q$14
    ),
  OFFSET(F2253,-$B2253+IF($L2253,1,0),0)*
    (VLOOKUP(SUBSTITUTE(SUBSTITUTE(F$1,"standard",""),"|Float","")&amp;"인게임누적곱배수",ChapterTable!$S:$T,2,0)^D2253
    +VLOOKUP(SUBSTITUTE(SUBSTITUTE(F$1,"standard",""),"|Float","")&amp;"인게임누적합배수",ChapterTable!$S:$T,2,0)*D2253)
  )
  )
  )
)</f>
        <v>508764.27970218658</v>
      </c>
      <c r="G2253" t="s">
        <v>76</v>
      </c>
      <c r="J2253" t="str">
        <f>IF(ISBLANK(I2253),"",
IFERROR(VLOOKUP(I2253,[1]StringTable!$1:$1048576,MATCH([1]StringTable!$B$1,[1]StringTable!$1:$1,0),0),
IFERROR(VLOOKUP(I2253,[1]InApkStringTable!$1:$1048576,MATCH([1]InApkStringTable!$B$1,[1]InApkStringTable!$1:$1,0),0),
"스트링없음")))</f>
        <v/>
      </c>
      <c r="L2253" t="b">
        <v>1</v>
      </c>
      <c r="N2253" t="str">
        <f>IF(ISBLANK(M2253),"",IF(ISERROR(VLOOKUP(M2253,MapTable!$A:$A,1,0)),"맵없음",""))</f>
        <v/>
      </c>
      <c r="O2253">
        <f t="shared" si="141"/>
        <v>2</v>
      </c>
      <c r="Q2253">
        <f t="shared" si="142"/>
        <v>2</v>
      </c>
      <c r="R2253" t="b">
        <f t="shared" ca="1" si="143"/>
        <v>0</v>
      </c>
      <c r="T2253" t="b">
        <f t="shared" ca="1" si="144"/>
        <v>0</v>
      </c>
      <c r="X2253" t="str">
        <f>IF(ISBLANK(W2253),"",
IF(ISERROR(FIND(",",W2253)),
  IF(ISERROR(VLOOKUP(W2253,MapTable!$A:$A,1,0)),"맵없음",
  ""),
IF(ISERROR(FIND(",",W2253,FIND(",",W2253)+1)),
  IF(OR(ISERROR(VLOOKUP(LEFT(W2253,FIND(",",W2253)-1),MapTable!$A:$A,1,0)),ISERROR(VLOOKUP(TRIM(MID(W2253,FIND(",",W2253)+1,999)),MapTable!$A:$A,1,0))),"맵없음",
  ""),
IF(ISERROR(FIND(",",W2253,FIND(",",W2253,FIND(",",W2253)+1)+1)),
  IF(OR(ISERROR(VLOOKUP(LEFT(W2253,FIND(",",W2253)-1),MapTable!$A:$A,1,0)),ISERROR(VLOOKUP(TRIM(MID(W2253,FIND(",",W2253)+1,FIND(",",W2253,FIND(",",W2253)+1)-FIND(",",W2253)-1)),MapTable!$A:$A,1,0)),ISERROR(VLOOKUP(TRIM(MID(W2253,FIND(",",W2253,FIND(",",W2253)+1)+1,999)),MapTable!$A:$A,1,0))),"맵없음",
  ""),
IF(ISERROR(FIND(",",W2253,FIND(",",W2253,FIND(",",W2253,FIND(",",W2253)+1)+1)+1)),
  IF(OR(ISERROR(VLOOKUP(LEFT(W2253,FIND(",",W2253)-1),MapTable!$A:$A,1,0)),ISERROR(VLOOKUP(TRIM(MID(W2253,FIND(",",W2253)+1,FIND(",",W2253,FIND(",",W2253)+1)-FIND(",",W2253)-1)),MapTable!$A:$A,1,0)),ISERROR(VLOOKUP(TRIM(MID(W2253,FIND(",",W2253,FIND(",",W2253)+1)+1,FIND(",",W2253,FIND(",",W2253,FIND(",",W2253)+1)+1)-FIND(",",W2253,FIND(",",W2253)+1)-1)),MapTable!$A:$A,1,0)),ISERROR(VLOOKUP(TRIM(MID(W2253,FIND(",",W2253,FIND(",",W2253,FIND(",",W2253)+1)+1)+1,999)),MapTable!$A:$A,1,0))),"맵없음",
  ""),
)))))</f>
        <v/>
      </c>
      <c r="AC2253" t="str">
        <f>IF(ISBLANK(AB2253),"",IF(ISERROR(VLOOKUP(AB2253,[3]DropTable!$A:$A,1,0)),"드랍없음",""))</f>
        <v/>
      </c>
      <c r="AE2253" t="str">
        <f>IF(ISBLANK(AD2253),"",IF(ISERROR(VLOOKUP(AD2253,[3]DropTable!$A:$A,1,0)),"드랍없음",""))</f>
        <v/>
      </c>
      <c r="AG2253">
        <v>9.8000000000000007</v>
      </c>
      <c r="AH2253">
        <v>1</v>
      </c>
    </row>
    <row r="2254" spans="1:34" x14ac:dyDescent="0.3">
      <c r="A2254">
        <v>23</v>
      </c>
      <c r="B2254">
        <v>13</v>
      </c>
      <c r="C2254">
        <f>IF(OR($L2254=TRUE,$A2254=0,MOD($A2254,ChapterTable!$S$20)&lt;&gt;0),
MAX(0,INT(($B2254+ChapterTable!$Q$26+VLOOKUP(SUBSTITUTE(C$1,"성장단계","")&amp;"단계오프셋",ChapterTable!$S:$T,2,0))/ChapterTable!$Q$23)),
MAX(0,INT(($B2254+ChapterTable!$S$26+VLOOKUP(SUBSTITUTE(C$1,"성장단계","")&amp;"보스단계오프셋",ChapterTable!$S:$T,2,0))/ChapterTable!$S$23)))</f>
        <v>1</v>
      </c>
      <c r="D2254">
        <f>IF(OR($L2254=TRUE,$A2254=0,MOD($A2254,ChapterTable!$S$20)&lt;&gt;0),
MAX(0,INT(($B2254+ChapterTable!$Q$26+VLOOKUP(SUBSTITUTE(D$1,"성장단계","")&amp;"단계오프셋",ChapterTable!$S:$T,2,0))/ChapterTable!$Q$23)),
MAX(0,INT(($B2254+ChapterTable!$S$26+VLOOKUP(SUBSTITUTE(D$1,"성장단계","")&amp;"보스단계오프셋",ChapterTable!$S:$T,2,0))/ChapterTable!$S$23)))</f>
        <v>1</v>
      </c>
      <c r="E2254" s="1">
        <f ca="1">IF(AND($A2254=0,$B2254=1),
    VLOOKUP(1,ChapterTable!$1:$1048576,MATCH("최종"&amp;SUBSTITUTE(SUBSTITUTE(E$1,"standard",""),"|Float",""),ChapterTable!$1:$1,0),0)*ChapterTable!$Q$17,
  IF(AND($A2254=0,$B2254=0),
    E2255,
  IF($B2254=0,
    VLOOKUP($A2254,ChapterTable!$1:$1048576,MATCH("최종"&amp;SUBSTITUTE(SUBSTITUTE(E$1,"standard",""),"|Float",""),ChapterTable!$1:$1,0),0),
  IF($B2254=1,
    IF($L2254=FALSE,
      VLOOKUP($A2254,ChapterTable!$1:$1048576,MATCH("최종"&amp;SUBSTITUTE(SUBSTITUTE(E$1,"standard",""),"|Float",""),ChapterTable!$1:$1,0),0),
      VLOOKUP($A2254-ChapterTable!$Q$11,ChapterTable!$1:$1048576,MATCH("최종"&amp;SUBSTITUTE(SUBSTITUTE(E$1,"standard",""),"|Float",""),ChapterTable!$1:$1,0),0)*ChapterTable!$Q$14
    ),
  OFFSET(E2254,-$B2254+IF($L2254,1,0),0)*
    (VLOOKUP(SUBSTITUTE(SUBSTITUTE(E$1,"standard",""),"|Float","")&amp;"인게임누적곱배수",ChapterTable!$S:$T,2,0)^C2254
    +VLOOKUP(SUBSTITUTE(SUBSTITUTE(E$1,"standard",""),"|Float","")&amp;"인게임누적합배수",ChapterTable!$S:$T,2,0)*C2254)
  )
  )
  )
)</f>
        <v>1030247.6663969279</v>
      </c>
      <c r="F2254" s="1">
        <f ca="1">IF(AND($A2254=0,$B2254=1),
    VLOOKUP(1,ChapterTable!$1:$1048576,MATCH("최종"&amp;SUBSTITUTE(SUBSTITUTE(F$1,"standard",""),"|Float",""),ChapterTable!$1:$1,0),0)*ChapterTable!$Q$17,
  IF(AND($A2254=0,$B2254=0),
    F2255,
  IF($B2254=0,
    VLOOKUP($A2254,ChapterTable!$1:$1048576,MATCH("최종"&amp;SUBSTITUTE(SUBSTITUTE(F$1,"standard",""),"|Float",""),ChapterTable!$1:$1,0),0),
  IF($B2254=1,
    IF($L2254=FALSE,
      VLOOKUP($A2254,ChapterTable!$1:$1048576,MATCH("최종"&amp;SUBSTITUTE(SUBSTITUTE(F$1,"standard",""),"|Float",""),ChapterTable!$1:$1,0),0),
      VLOOKUP($A2254-ChapterTable!$Q$11,ChapterTable!$1:$1048576,MATCH("최종"&amp;SUBSTITUTE(SUBSTITUTE(F$1,"standard",""),"|Float",""),ChapterTable!$1:$1,0),0)*ChapterTable!$Q$14
    ),
  OFFSET(F2254,-$B2254+IF($L2254,1,0),0)*
    (VLOOKUP(SUBSTITUTE(SUBSTITUTE(F$1,"standard",""),"|Float","")&amp;"인게임누적곱배수",ChapterTable!$S:$T,2,0)^D2254
    +VLOOKUP(SUBSTITUTE(SUBSTITUTE(F$1,"standard",""),"|Float","")&amp;"인게임누적합배수",ChapterTable!$S:$T,2,0)*D2254)
  )
  )
  )
)</f>
        <v>508764.27970218658</v>
      </c>
      <c r="G2254" t="s">
        <v>76</v>
      </c>
      <c r="J2254" t="str">
        <f>IF(ISBLANK(I2254),"",
IFERROR(VLOOKUP(I2254,[1]StringTable!$1:$1048576,MATCH([1]StringTable!$B$1,[1]StringTable!$1:$1,0),0),
IFERROR(VLOOKUP(I2254,[1]InApkStringTable!$1:$1048576,MATCH([1]InApkStringTable!$B$1,[1]InApkStringTable!$1:$1,0),0),
"스트링없음")))</f>
        <v/>
      </c>
      <c r="L2254" t="b">
        <v>1</v>
      </c>
      <c r="N2254" t="str">
        <f>IF(ISBLANK(M2254),"",IF(ISERROR(VLOOKUP(M2254,MapTable!$A:$A,1,0)),"맵없음",""))</f>
        <v/>
      </c>
      <c r="O2254">
        <f t="shared" si="141"/>
        <v>2</v>
      </c>
      <c r="Q2254">
        <f t="shared" si="142"/>
        <v>2</v>
      </c>
      <c r="R2254" t="b">
        <f t="shared" ca="1" si="143"/>
        <v>0</v>
      </c>
      <c r="T2254" t="b">
        <f t="shared" ca="1" si="144"/>
        <v>0</v>
      </c>
      <c r="X2254" t="str">
        <f>IF(ISBLANK(W2254),"",
IF(ISERROR(FIND(",",W2254)),
  IF(ISERROR(VLOOKUP(W2254,MapTable!$A:$A,1,0)),"맵없음",
  ""),
IF(ISERROR(FIND(",",W2254,FIND(",",W2254)+1)),
  IF(OR(ISERROR(VLOOKUP(LEFT(W2254,FIND(",",W2254)-1),MapTable!$A:$A,1,0)),ISERROR(VLOOKUP(TRIM(MID(W2254,FIND(",",W2254)+1,999)),MapTable!$A:$A,1,0))),"맵없음",
  ""),
IF(ISERROR(FIND(",",W2254,FIND(",",W2254,FIND(",",W2254)+1)+1)),
  IF(OR(ISERROR(VLOOKUP(LEFT(W2254,FIND(",",W2254)-1),MapTable!$A:$A,1,0)),ISERROR(VLOOKUP(TRIM(MID(W2254,FIND(",",W2254)+1,FIND(",",W2254,FIND(",",W2254)+1)-FIND(",",W2254)-1)),MapTable!$A:$A,1,0)),ISERROR(VLOOKUP(TRIM(MID(W2254,FIND(",",W2254,FIND(",",W2254)+1)+1,999)),MapTable!$A:$A,1,0))),"맵없음",
  ""),
IF(ISERROR(FIND(",",W2254,FIND(",",W2254,FIND(",",W2254,FIND(",",W2254)+1)+1)+1)),
  IF(OR(ISERROR(VLOOKUP(LEFT(W2254,FIND(",",W2254)-1),MapTable!$A:$A,1,0)),ISERROR(VLOOKUP(TRIM(MID(W2254,FIND(",",W2254)+1,FIND(",",W2254,FIND(",",W2254)+1)-FIND(",",W2254)-1)),MapTable!$A:$A,1,0)),ISERROR(VLOOKUP(TRIM(MID(W2254,FIND(",",W2254,FIND(",",W2254)+1)+1,FIND(",",W2254,FIND(",",W2254,FIND(",",W2254)+1)+1)-FIND(",",W2254,FIND(",",W2254)+1)-1)),MapTable!$A:$A,1,0)),ISERROR(VLOOKUP(TRIM(MID(W2254,FIND(",",W2254,FIND(",",W2254,FIND(",",W2254)+1)+1)+1,999)),MapTable!$A:$A,1,0))),"맵없음",
  ""),
)))))</f>
        <v/>
      </c>
      <c r="AC2254" t="str">
        <f>IF(ISBLANK(AB2254),"",IF(ISERROR(VLOOKUP(AB2254,[3]DropTable!$A:$A,1,0)),"드랍없음",""))</f>
        <v/>
      </c>
      <c r="AE2254" t="str">
        <f>IF(ISBLANK(AD2254),"",IF(ISERROR(VLOOKUP(AD2254,[3]DropTable!$A:$A,1,0)),"드랍없음",""))</f>
        <v/>
      </c>
      <c r="AG2254">
        <v>9.8000000000000007</v>
      </c>
      <c r="AH2254">
        <v>1</v>
      </c>
    </row>
    <row r="2255" spans="1:34" x14ac:dyDescent="0.3">
      <c r="A2255">
        <v>23</v>
      </c>
      <c r="B2255">
        <v>14</v>
      </c>
      <c r="C2255">
        <f>IF(OR($L2255=TRUE,$A2255=0,MOD($A2255,ChapterTable!$S$20)&lt;&gt;0),
MAX(0,INT(($B2255+ChapterTable!$Q$26+VLOOKUP(SUBSTITUTE(C$1,"성장단계","")&amp;"단계오프셋",ChapterTable!$S:$T,2,0))/ChapterTable!$Q$23)),
MAX(0,INT(($B2255+ChapterTable!$S$26+VLOOKUP(SUBSTITUTE(C$1,"성장단계","")&amp;"보스단계오프셋",ChapterTable!$S:$T,2,0))/ChapterTable!$S$23)))</f>
        <v>1</v>
      </c>
      <c r="D2255">
        <f>IF(OR($L2255=TRUE,$A2255=0,MOD($A2255,ChapterTable!$S$20)&lt;&gt;0),
MAX(0,INT(($B2255+ChapterTable!$Q$26+VLOOKUP(SUBSTITUTE(D$1,"성장단계","")&amp;"단계오프셋",ChapterTable!$S:$T,2,0))/ChapterTable!$Q$23)),
MAX(0,INT(($B2255+ChapterTable!$S$26+VLOOKUP(SUBSTITUTE(D$1,"성장단계","")&amp;"보스단계오프셋",ChapterTable!$S:$T,2,0))/ChapterTable!$S$23)))</f>
        <v>1</v>
      </c>
      <c r="E2255" s="1">
        <f ca="1">IF(AND($A2255=0,$B2255=1),
    VLOOKUP(1,ChapterTable!$1:$1048576,MATCH("최종"&amp;SUBSTITUTE(SUBSTITUTE(E$1,"standard",""),"|Float",""),ChapterTable!$1:$1,0),0)*ChapterTable!$Q$17,
  IF(AND($A2255=0,$B2255=0),
    E2256,
  IF($B2255=0,
    VLOOKUP($A2255,ChapterTable!$1:$1048576,MATCH("최종"&amp;SUBSTITUTE(SUBSTITUTE(E$1,"standard",""),"|Float",""),ChapterTable!$1:$1,0),0),
  IF($B2255=1,
    IF($L2255=FALSE,
      VLOOKUP($A2255,ChapterTable!$1:$1048576,MATCH("최종"&amp;SUBSTITUTE(SUBSTITUTE(E$1,"standard",""),"|Float",""),ChapterTable!$1:$1,0),0),
      VLOOKUP($A2255-ChapterTable!$Q$11,ChapterTable!$1:$1048576,MATCH("최종"&amp;SUBSTITUTE(SUBSTITUTE(E$1,"standard",""),"|Float",""),ChapterTable!$1:$1,0),0)*ChapterTable!$Q$14
    ),
  OFFSET(E2255,-$B2255+IF($L2255,1,0),0)*
    (VLOOKUP(SUBSTITUTE(SUBSTITUTE(E$1,"standard",""),"|Float","")&amp;"인게임누적곱배수",ChapterTable!$S:$T,2,0)^C2255
    +VLOOKUP(SUBSTITUTE(SUBSTITUTE(E$1,"standard",""),"|Float","")&amp;"인게임누적합배수",ChapterTable!$S:$T,2,0)*C2255)
  )
  )
  )
)</f>
        <v>1030247.6663969279</v>
      </c>
      <c r="F2255" s="1">
        <f ca="1">IF(AND($A2255=0,$B2255=1),
    VLOOKUP(1,ChapterTable!$1:$1048576,MATCH("최종"&amp;SUBSTITUTE(SUBSTITUTE(F$1,"standard",""),"|Float",""),ChapterTable!$1:$1,0),0)*ChapterTable!$Q$17,
  IF(AND($A2255=0,$B2255=0),
    F2256,
  IF($B2255=0,
    VLOOKUP($A2255,ChapterTable!$1:$1048576,MATCH("최종"&amp;SUBSTITUTE(SUBSTITUTE(F$1,"standard",""),"|Float",""),ChapterTable!$1:$1,0),0),
  IF($B2255=1,
    IF($L2255=FALSE,
      VLOOKUP($A2255,ChapterTable!$1:$1048576,MATCH("최종"&amp;SUBSTITUTE(SUBSTITUTE(F$1,"standard",""),"|Float",""),ChapterTable!$1:$1,0),0),
      VLOOKUP($A2255-ChapterTable!$Q$11,ChapterTable!$1:$1048576,MATCH("최종"&amp;SUBSTITUTE(SUBSTITUTE(F$1,"standard",""),"|Float",""),ChapterTable!$1:$1,0),0)*ChapterTable!$Q$14
    ),
  OFFSET(F2255,-$B2255+IF($L2255,1,0),0)*
    (VLOOKUP(SUBSTITUTE(SUBSTITUTE(F$1,"standard",""),"|Float","")&amp;"인게임누적곱배수",ChapterTable!$S:$T,2,0)^D2255
    +VLOOKUP(SUBSTITUTE(SUBSTITUTE(F$1,"standard",""),"|Float","")&amp;"인게임누적합배수",ChapterTable!$S:$T,2,0)*D2255)
  )
  )
  )
)</f>
        <v>508764.27970218658</v>
      </c>
      <c r="G2255" t="s">
        <v>76</v>
      </c>
      <c r="J2255" t="str">
        <f>IF(ISBLANK(I2255),"",
IFERROR(VLOOKUP(I2255,[1]StringTable!$1:$1048576,MATCH([1]StringTable!$B$1,[1]StringTable!$1:$1,0),0),
IFERROR(VLOOKUP(I2255,[1]InApkStringTable!$1:$1048576,MATCH([1]InApkStringTable!$B$1,[1]InApkStringTable!$1:$1,0),0),
"스트링없음")))</f>
        <v/>
      </c>
      <c r="L2255" t="b">
        <v>1</v>
      </c>
      <c r="N2255" t="str">
        <f>IF(ISBLANK(M2255),"",IF(ISERROR(VLOOKUP(M2255,MapTable!$A:$A,1,0)),"맵없음",""))</f>
        <v/>
      </c>
      <c r="O2255">
        <f t="shared" si="141"/>
        <v>2</v>
      </c>
      <c r="Q2255">
        <f t="shared" si="142"/>
        <v>2</v>
      </c>
      <c r="R2255" t="b">
        <f t="shared" ca="1" si="143"/>
        <v>0</v>
      </c>
      <c r="T2255" t="b">
        <f t="shared" ca="1" si="144"/>
        <v>0</v>
      </c>
      <c r="X2255" t="str">
        <f>IF(ISBLANK(W2255),"",
IF(ISERROR(FIND(",",W2255)),
  IF(ISERROR(VLOOKUP(W2255,MapTable!$A:$A,1,0)),"맵없음",
  ""),
IF(ISERROR(FIND(",",W2255,FIND(",",W2255)+1)),
  IF(OR(ISERROR(VLOOKUP(LEFT(W2255,FIND(",",W2255)-1),MapTable!$A:$A,1,0)),ISERROR(VLOOKUP(TRIM(MID(W2255,FIND(",",W2255)+1,999)),MapTable!$A:$A,1,0))),"맵없음",
  ""),
IF(ISERROR(FIND(",",W2255,FIND(",",W2255,FIND(",",W2255)+1)+1)),
  IF(OR(ISERROR(VLOOKUP(LEFT(W2255,FIND(",",W2255)-1),MapTable!$A:$A,1,0)),ISERROR(VLOOKUP(TRIM(MID(W2255,FIND(",",W2255)+1,FIND(",",W2255,FIND(",",W2255)+1)-FIND(",",W2255)-1)),MapTable!$A:$A,1,0)),ISERROR(VLOOKUP(TRIM(MID(W2255,FIND(",",W2255,FIND(",",W2255)+1)+1,999)),MapTable!$A:$A,1,0))),"맵없음",
  ""),
IF(ISERROR(FIND(",",W2255,FIND(",",W2255,FIND(",",W2255,FIND(",",W2255)+1)+1)+1)),
  IF(OR(ISERROR(VLOOKUP(LEFT(W2255,FIND(",",W2255)-1),MapTable!$A:$A,1,0)),ISERROR(VLOOKUP(TRIM(MID(W2255,FIND(",",W2255)+1,FIND(",",W2255,FIND(",",W2255)+1)-FIND(",",W2255)-1)),MapTable!$A:$A,1,0)),ISERROR(VLOOKUP(TRIM(MID(W2255,FIND(",",W2255,FIND(",",W2255)+1)+1,FIND(",",W2255,FIND(",",W2255,FIND(",",W2255)+1)+1)-FIND(",",W2255,FIND(",",W2255)+1)-1)),MapTable!$A:$A,1,0)),ISERROR(VLOOKUP(TRIM(MID(W2255,FIND(",",W2255,FIND(",",W2255,FIND(",",W2255)+1)+1)+1,999)),MapTable!$A:$A,1,0))),"맵없음",
  ""),
)))))</f>
        <v/>
      </c>
      <c r="AC2255" t="str">
        <f>IF(ISBLANK(AB2255),"",IF(ISERROR(VLOOKUP(AB2255,[3]DropTable!$A:$A,1,0)),"드랍없음",""))</f>
        <v/>
      </c>
      <c r="AE2255" t="str">
        <f>IF(ISBLANK(AD2255),"",IF(ISERROR(VLOOKUP(AD2255,[3]DropTable!$A:$A,1,0)),"드랍없음",""))</f>
        <v/>
      </c>
      <c r="AG2255">
        <v>9.8000000000000007</v>
      </c>
      <c r="AH2255">
        <v>1</v>
      </c>
    </row>
    <row r="2256" spans="1:34" x14ac:dyDescent="0.3">
      <c r="A2256">
        <v>23</v>
      </c>
      <c r="B2256">
        <v>15</v>
      </c>
      <c r="C2256">
        <f>IF(OR($L2256=TRUE,$A2256=0,MOD($A2256,ChapterTable!$S$20)&lt;&gt;0),
MAX(0,INT(($B2256+ChapterTable!$Q$26+VLOOKUP(SUBSTITUTE(C$1,"성장단계","")&amp;"단계오프셋",ChapterTable!$S:$T,2,0))/ChapterTable!$Q$23)),
MAX(0,INT(($B2256+ChapterTable!$S$26+VLOOKUP(SUBSTITUTE(C$1,"성장단계","")&amp;"보스단계오프셋",ChapterTable!$S:$T,2,0))/ChapterTable!$S$23)))</f>
        <v>1</v>
      </c>
      <c r="D2256">
        <f>IF(OR($L2256=TRUE,$A2256=0,MOD($A2256,ChapterTable!$S$20)&lt;&gt;0),
MAX(0,INT(($B2256+ChapterTable!$Q$26+VLOOKUP(SUBSTITUTE(D$1,"성장단계","")&amp;"단계오프셋",ChapterTable!$S:$T,2,0))/ChapterTable!$Q$23)),
MAX(0,INT(($B2256+ChapterTable!$S$26+VLOOKUP(SUBSTITUTE(D$1,"성장단계","")&amp;"보스단계오프셋",ChapterTable!$S:$T,2,0))/ChapterTable!$S$23)))</f>
        <v>1</v>
      </c>
      <c r="E2256" s="1">
        <f ca="1">IF(AND($A2256=0,$B2256=1),
    VLOOKUP(1,ChapterTable!$1:$1048576,MATCH("최종"&amp;SUBSTITUTE(SUBSTITUTE(E$1,"standard",""),"|Float",""),ChapterTable!$1:$1,0),0)*ChapterTable!$Q$17,
  IF(AND($A2256=0,$B2256=0),
    E2257,
  IF($B2256=0,
    VLOOKUP($A2256,ChapterTable!$1:$1048576,MATCH("최종"&amp;SUBSTITUTE(SUBSTITUTE(E$1,"standard",""),"|Float",""),ChapterTable!$1:$1,0),0),
  IF($B2256=1,
    IF($L2256=FALSE,
      VLOOKUP($A2256,ChapterTable!$1:$1048576,MATCH("최종"&amp;SUBSTITUTE(SUBSTITUTE(E$1,"standard",""),"|Float",""),ChapterTable!$1:$1,0),0),
      VLOOKUP($A2256-ChapterTable!$Q$11,ChapterTable!$1:$1048576,MATCH("최종"&amp;SUBSTITUTE(SUBSTITUTE(E$1,"standard",""),"|Float",""),ChapterTable!$1:$1,0),0)*ChapterTable!$Q$14
    ),
  OFFSET(E2256,-$B2256+IF($L2256,1,0),0)*
    (VLOOKUP(SUBSTITUTE(SUBSTITUTE(E$1,"standard",""),"|Float","")&amp;"인게임누적곱배수",ChapterTable!$S:$T,2,0)^C2256
    +VLOOKUP(SUBSTITUTE(SUBSTITUTE(E$1,"standard",""),"|Float","")&amp;"인게임누적합배수",ChapterTable!$S:$T,2,0)*C2256)
  )
  )
  )
)</f>
        <v>1030247.6663969279</v>
      </c>
      <c r="F2256" s="1">
        <f ca="1">IF(AND($A2256=0,$B2256=1),
    VLOOKUP(1,ChapterTable!$1:$1048576,MATCH("최종"&amp;SUBSTITUTE(SUBSTITUTE(F$1,"standard",""),"|Float",""),ChapterTable!$1:$1,0),0)*ChapterTable!$Q$17,
  IF(AND($A2256=0,$B2256=0),
    F2257,
  IF($B2256=0,
    VLOOKUP($A2256,ChapterTable!$1:$1048576,MATCH("최종"&amp;SUBSTITUTE(SUBSTITUTE(F$1,"standard",""),"|Float",""),ChapterTable!$1:$1,0),0),
  IF($B2256=1,
    IF($L2256=FALSE,
      VLOOKUP($A2256,ChapterTable!$1:$1048576,MATCH("최종"&amp;SUBSTITUTE(SUBSTITUTE(F$1,"standard",""),"|Float",""),ChapterTable!$1:$1,0),0),
      VLOOKUP($A2256-ChapterTable!$Q$11,ChapterTable!$1:$1048576,MATCH("최종"&amp;SUBSTITUTE(SUBSTITUTE(F$1,"standard",""),"|Float",""),ChapterTable!$1:$1,0),0)*ChapterTable!$Q$14
    ),
  OFFSET(F2256,-$B2256+IF($L2256,1,0),0)*
    (VLOOKUP(SUBSTITUTE(SUBSTITUTE(F$1,"standard",""),"|Float","")&amp;"인게임누적곱배수",ChapterTable!$S:$T,2,0)^D2256
    +VLOOKUP(SUBSTITUTE(SUBSTITUTE(F$1,"standard",""),"|Float","")&amp;"인게임누적합배수",ChapterTable!$S:$T,2,0)*D2256)
  )
  )
  )
)</f>
        <v>508764.27970218658</v>
      </c>
      <c r="G2256" t="s">
        <v>76</v>
      </c>
      <c r="J2256" t="str">
        <f>IF(ISBLANK(I2256),"",
IFERROR(VLOOKUP(I2256,[1]StringTable!$1:$1048576,MATCH([1]StringTable!$B$1,[1]StringTable!$1:$1,0),0),
IFERROR(VLOOKUP(I2256,[1]InApkStringTable!$1:$1048576,MATCH([1]InApkStringTable!$B$1,[1]InApkStringTable!$1:$1,0),0),
"스트링없음")))</f>
        <v/>
      </c>
      <c r="L2256" t="b">
        <v>1</v>
      </c>
      <c r="N2256" t="str">
        <f>IF(ISBLANK(M2256),"",IF(ISERROR(VLOOKUP(M2256,MapTable!$A:$A,1,0)),"맵없음",""))</f>
        <v/>
      </c>
      <c r="O2256">
        <f t="shared" si="141"/>
        <v>11</v>
      </c>
      <c r="Q2256">
        <f t="shared" si="142"/>
        <v>11</v>
      </c>
      <c r="R2256" t="b">
        <f t="shared" ca="1" si="143"/>
        <v>0</v>
      </c>
      <c r="T2256" t="b">
        <f t="shared" ca="1" si="144"/>
        <v>0</v>
      </c>
      <c r="X2256" t="str">
        <f>IF(ISBLANK(W2256),"",
IF(ISERROR(FIND(",",W2256)),
  IF(ISERROR(VLOOKUP(W2256,MapTable!$A:$A,1,0)),"맵없음",
  ""),
IF(ISERROR(FIND(",",W2256,FIND(",",W2256)+1)),
  IF(OR(ISERROR(VLOOKUP(LEFT(W2256,FIND(",",W2256)-1),MapTable!$A:$A,1,0)),ISERROR(VLOOKUP(TRIM(MID(W2256,FIND(",",W2256)+1,999)),MapTable!$A:$A,1,0))),"맵없음",
  ""),
IF(ISERROR(FIND(",",W2256,FIND(",",W2256,FIND(",",W2256)+1)+1)),
  IF(OR(ISERROR(VLOOKUP(LEFT(W2256,FIND(",",W2256)-1),MapTable!$A:$A,1,0)),ISERROR(VLOOKUP(TRIM(MID(W2256,FIND(",",W2256)+1,FIND(",",W2256,FIND(",",W2256)+1)-FIND(",",W2256)-1)),MapTable!$A:$A,1,0)),ISERROR(VLOOKUP(TRIM(MID(W2256,FIND(",",W2256,FIND(",",W2256)+1)+1,999)),MapTable!$A:$A,1,0))),"맵없음",
  ""),
IF(ISERROR(FIND(",",W2256,FIND(",",W2256,FIND(",",W2256,FIND(",",W2256)+1)+1)+1)),
  IF(OR(ISERROR(VLOOKUP(LEFT(W2256,FIND(",",W2256)-1),MapTable!$A:$A,1,0)),ISERROR(VLOOKUP(TRIM(MID(W2256,FIND(",",W2256)+1,FIND(",",W2256,FIND(",",W2256)+1)-FIND(",",W2256)-1)),MapTable!$A:$A,1,0)),ISERROR(VLOOKUP(TRIM(MID(W2256,FIND(",",W2256,FIND(",",W2256)+1)+1,FIND(",",W2256,FIND(",",W2256,FIND(",",W2256)+1)+1)-FIND(",",W2256,FIND(",",W2256)+1)-1)),MapTable!$A:$A,1,0)),ISERROR(VLOOKUP(TRIM(MID(W2256,FIND(",",W2256,FIND(",",W2256,FIND(",",W2256)+1)+1)+1,999)),MapTable!$A:$A,1,0))),"맵없음",
  ""),
)))))</f>
        <v/>
      </c>
      <c r="AC2256" t="str">
        <f>IF(ISBLANK(AB2256),"",IF(ISERROR(VLOOKUP(AB2256,[3]DropTable!$A:$A,1,0)),"드랍없음",""))</f>
        <v/>
      </c>
      <c r="AE2256" t="str">
        <f>IF(ISBLANK(AD2256),"",IF(ISERROR(VLOOKUP(AD2256,[3]DropTable!$A:$A,1,0)),"드랍없음",""))</f>
        <v/>
      </c>
      <c r="AG2256">
        <v>9.8000000000000007</v>
      </c>
      <c r="AH2256">
        <v>1</v>
      </c>
    </row>
    <row r="2257" spans="1:34" x14ac:dyDescent="0.3">
      <c r="A2257">
        <v>23</v>
      </c>
      <c r="B2257">
        <v>16</v>
      </c>
      <c r="C2257">
        <f>IF(OR($L2257=TRUE,$A2257=0,MOD($A2257,ChapterTable!$S$20)&lt;&gt;0),
MAX(0,INT(($B2257+ChapterTable!$Q$26+VLOOKUP(SUBSTITUTE(C$1,"성장단계","")&amp;"단계오프셋",ChapterTable!$S:$T,2,0))/ChapterTable!$Q$23)),
MAX(0,INT(($B2257+ChapterTable!$S$26+VLOOKUP(SUBSTITUTE(C$1,"성장단계","")&amp;"보스단계오프셋",ChapterTable!$S:$T,2,0))/ChapterTable!$S$23)))</f>
        <v>2</v>
      </c>
      <c r="D2257">
        <f>IF(OR($L2257=TRUE,$A2257=0,MOD($A2257,ChapterTable!$S$20)&lt;&gt;0),
MAX(0,INT(($B2257+ChapterTable!$Q$26+VLOOKUP(SUBSTITUTE(D$1,"성장단계","")&amp;"단계오프셋",ChapterTable!$S:$T,2,0))/ChapterTable!$Q$23)),
MAX(0,INT(($B2257+ChapterTable!$S$26+VLOOKUP(SUBSTITUTE(D$1,"성장단계","")&amp;"보스단계오프셋",ChapterTable!$S:$T,2,0))/ChapterTable!$S$23)))</f>
        <v>1</v>
      </c>
      <c r="E2257" s="1">
        <f ca="1">IF(AND($A2257=0,$B2257=1),
    VLOOKUP(1,ChapterTable!$1:$1048576,MATCH("최종"&amp;SUBSTITUTE(SUBSTITUTE(E$1,"standard",""),"|Float",""),ChapterTable!$1:$1,0),0)*ChapterTable!$Q$17,
  IF(AND($A2257=0,$B2257=0),
    E2258,
  IF($B2257=0,
    VLOOKUP($A2257,ChapterTable!$1:$1048576,MATCH("최종"&amp;SUBSTITUTE(SUBSTITUTE(E$1,"standard",""),"|Float",""),ChapterTable!$1:$1,0),0),
  IF($B2257=1,
    IF($L2257=FALSE,
      VLOOKUP($A2257,ChapterTable!$1:$1048576,MATCH("최종"&amp;SUBSTITUTE(SUBSTITUTE(E$1,"standard",""),"|Float",""),ChapterTable!$1:$1,0),0),
      VLOOKUP($A2257-ChapterTable!$Q$11,ChapterTable!$1:$1048576,MATCH("최종"&amp;SUBSTITUTE(SUBSTITUTE(E$1,"standard",""),"|Float",""),ChapterTable!$1:$1,0),0)*ChapterTable!$Q$14
    ),
  OFFSET(E2257,-$B2257+IF($L2257,1,0),0)*
    (VLOOKUP(SUBSTITUTE(SUBSTITUTE(E$1,"standard",""),"|Float","")&amp;"인게임누적곱배수",ChapterTable!$S:$T,2,0)^C2257
    +VLOOKUP(SUBSTITUTE(SUBSTITUTE(E$1,"standard",""),"|Float","")&amp;"인게임누적합배수",ChapterTable!$S:$T,2,0)*C2257)
  )
  )
  )
)</f>
        <v>1297348.9132405757</v>
      </c>
      <c r="F2257" s="1">
        <f ca="1">IF(AND($A2257=0,$B2257=1),
    VLOOKUP(1,ChapterTable!$1:$1048576,MATCH("최종"&amp;SUBSTITUTE(SUBSTITUTE(F$1,"standard",""),"|Float",""),ChapterTable!$1:$1,0),0)*ChapterTable!$Q$17,
  IF(AND($A2257=0,$B2257=0),
    F2258,
  IF($B2257=0,
    VLOOKUP($A2257,ChapterTable!$1:$1048576,MATCH("최종"&amp;SUBSTITUTE(SUBSTITUTE(F$1,"standard",""),"|Float",""),ChapterTable!$1:$1,0),0),
  IF($B2257=1,
    IF($L2257=FALSE,
      VLOOKUP($A2257,ChapterTable!$1:$1048576,MATCH("최종"&amp;SUBSTITUTE(SUBSTITUTE(F$1,"standard",""),"|Float",""),ChapterTable!$1:$1,0),0),
      VLOOKUP($A2257-ChapterTable!$Q$11,ChapterTable!$1:$1048576,MATCH("최종"&amp;SUBSTITUTE(SUBSTITUTE(F$1,"standard",""),"|Float",""),ChapterTable!$1:$1,0),0)*ChapterTable!$Q$14
    ),
  OFFSET(F2257,-$B2257+IF($L2257,1,0),0)*
    (VLOOKUP(SUBSTITUTE(SUBSTITUTE(F$1,"standard",""),"|Float","")&amp;"인게임누적곱배수",ChapterTable!$S:$T,2,0)^D2257
    +VLOOKUP(SUBSTITUTE(SUBSTITUTE(F$1,"standard",""),"|Float","")&amp;"인게임누적합배수",ChapterTable!$S:$T,2,0)*D2257)
  )
  )
  )
)</f>
        <v>508764.27970218658</v>
      </c>
      <c r="G2257" t="s">
        <v>76</v>
      </c>
      <c r="J2257" t="str">
        <f>IF(ISBLANK(I2257),"",
IFERROR(VLOOKUP(I2257,[1]StringTable!$1:$1048576,MATCH([1]StringTable!$B$1,[1]StringTable!$1:$1,0),0),
IFERROR(VLOOKUP(I2257,[1]InApkStringTable!$1:$1048576,MATCH([1]InApkStringTable!$B$1,[1]InApkStringTable!$1:$1,0),0),
"스트링없음")))</f>
        <v/>
      </c>
      <c r="L2257" t="b">
        <v>1</v>
      </c>
      <c r="N2257" t="str">
        <f>IF(ISBLANK(M2257),"",IF(ISERROR(VLOOKUP(M2257,MapTable!$A:$A,1,0)),"맵없음",""))</f>
        <v/>
      </c>
      <c r="O2257">
        <f t="shared" si="141"/>
        <v>2</v>
      </c>
      <c r="Q2257">
        <f t="shared" si="142"/>
        <v>2</v>
      </c>
      <c r="R2257" t="b">
        <f t="shared" ca="1" si="143"/>
        <v>0</v>
      </c>
      <c r="T2257" t="b">
        <f t="shared" ca="1" si="144"/>
        <v>0</v>
      </c>
      <c r="X2257" t="str">
        <f>IF(ISBLANK(W2257),"",
IF(ISERROR(FIND(",",W2257)),
  IF(ISERROR(VLOOKUP(W2257,MapTable!$A:$A,1,0)),"맵없음",
  ""),
IF(ISERROR(FIND(",",W2257,FIND(",",W2257)+1)),
  IF(OR(ISERROR(VLOOKUP(LEFT(W2257,FIND(",",W2257)-1),MapTable!$A:$A,1,0)),ISERROR(VLOOKUP(TRIM(MID(W2257,FIND(",",W2257)+1,999)),MapTable!$A:$A,1,0))),"맵없음",
  ""),
IF(ISERROR(FIND(",",W2257,FIND(",",W2257,FIND(",",W2257)+1)+1)),
  IF(OR(ISERROR(VLOOKUP(LEFT(W2257,FIND(",",W2257)-1),MapTable!$A:$A,1,0)),ISERROR(VLOOKUP(TRIM(MID(W2257,FIND(",",W2257)+1,FIND(",",W2257,FIND(",",W2257)+1)-FIND(",",W2257)-1)),MapTable!$A:$A,1,0)),ISERROR(VLOOKUP(TRIM(MID(W2257,FIND(",",W2257,FIND(",",W2257)+1)+1,999)),MapTable!$A:$A,1,0))),"맵없음",
  ""),
IF(ISERROR(FIND(",",W2257,FIND(",",W2257,FIND(",",W2257,FIND(",",W2257)+1)+1)+1)),
  IF(OR(ISERROR(VLOOKUP(LEFT(W2257,FIND(",",W2257)-1),MapTable!$A:$A,1,0)),ISERROR(VLOOKUP(TRIM(MID(W2257,FIND(",",W2257)+1,FIND(",",W2257,FIND(",",W2257)+1)-FIND(",",W2257)-1)),MapTable!$A:$A,1,0)),ISERROR(VLOOKUP(TRIM(MID(W2257,FIND(",",W2257,FIND(",",W2257)+1)+1,FIND(",",W2257,FIND(",",W2257,FIND(",",W2257)+1)+1)-FIND(",",W2257,FIND(",",W2257)+1)-1)),MapTable!$A:$A,1,0)),ISERROR(VLOOKUP(TRIM(MID(W2257,FIND(",",W2257,FIND(",",W2257,FIND(",",W2257)+1)+1)+1,999)),MapTable!$A:$A,1,0))),"맵없음",
  ""),
)))))</f>
        <v/>
      </c>
      <c r="AC2257" t="str">
        <f>IF(ISBLANK(AB2257),"",IF(ISERROR(VLOOKUP(AB2257,[3]DropTable!$A:$A,1,0)),"드랍없음",""))</f>
        <v/>
      </c>
      <c r="AE2257" t="str">
        <f>IF(ISBLANK(AD2257),"",IF(ISERROR(VLOOKUP(AD2257,[3]DropTable!$A:$A,1,0)),"드랍없음",""))</f>
        <v/>
      </c>
      <c r="AG2257">
        <v>9.8000000000000007</v>
      </c>
      <c r="AH2257">
        <v>1</v>
      </c>
    </row>
    <row r="2258" spans="1:34" x14ac:dyDescent="0.3">
      <c r="A2258">
        <v>23</v>
      </c>
      <c r="B2258">
        <v>17</v>
      </c>
      <c r="C2258">
        <f>IF(OR($L2258=TRUE,$A2258=0,MOD($A2258,ChapterTable!$S$20)&lt;&gt;0),
MAX(0,INT(($B2258+ChapterTable!$Q$26+VLOOKUP(SUBSTITUTE(C$1,"성장단계","")&amp;"단계오프셋",ChapterTable!$S:$T,2,0))/ChapterTable!$Q$23)),
MAX(0,INT(($B2258+ChapterTable!$S$26+VLOOKUP(SUBSTITUTE(C$1,"성장단계","")&amp;"보스단계오프셋",ChapterTable!$S:$T,2,0))/ChapterTable!$S$23)))</f>
        <v>2</v>
      </c>
      <c r="D2258">
        <f>IF(OR($L2258=TRUE,$A2258=0,MOD($A2258,ChapterTable!$S$20)&lt;&gt;0),
MAX(0,INT(($B2258+ChapterTable!$Q$26+VLOOKUP(SUBSTITUTE(D$1,"성장단계","")&amp;"단계오프셋",ChapterTable!$S:$T,2,0))/ChapterTable!$Q$23)),
MAX(0,INT(($B2258+ChapterTable!$S$26+VLOOKUP(SUBSTITUTE(D$1,"성장단계","")&amp;"보스단계오프셋",ChapterTable!$S:$T,2,0))/ChapterTable!$S$23)))</f>
        <v>1</v>
      </c>
      <c r="E2258" s="1">
        <f ca="1">IF(AND($A2258=0,$B2258=1),
    VLOOKUP(1,ChapterTable!$1:$1048576,MATCH("최종"&amp;SUBSTITUTE(SUBSTITUTE(E$1,"standard",""),"|Float",""),ChapterTable!$1:$1,0),0)*ChapterTable!$Q$17,
  IF(AND($A2258=0,$B2258=0),
    E2259,
  IF($B2258=0,
    VLOOKUP($A2258,ChapterTable!$1:$1048576,MATCH("최종"&amp;SUBSTITUTE(SUBSTITUTE(E$1,"standard",""),"|Float",""),ChapterTable!$1:$1,0),0),
  IF($B2258=1,
    IF($L2258=FALSE,
      VLOOKUP($A2258,ChapterTable!$1:$1048576,MATCH("최종"&amp;SUBSTITUTE(SUBSTITUTE(E$1,"standard",""),"|Float",""),ChapterTable!$1:$1,0),0),
      VLOOKUP($A2258-ChapterTable!$Q$11,ChapterTable!$1:$1048576,MATCH("최종"&amp;SUBSTITUTE(SUBSTITUTE(E$1,"standard",""),"|Float",""),ChapterTable!$1:$1,0),0)*ChapterTable!$Q$14
    ),
  OFFSET(E2258,-$B2258+IF($L2258,1,0),0)*
    (VLOOKUP(SUBSTITUTE(SUBSTITUTE(E$1,"standard",""),"|Float","")&amp;"인게임누적곱배수",ChapterTable!$S:$T,2,0)^C2258
    +VLOOKUP(SUBSTITUTE(SUBSTITUTE(E$1,"standard",""),"|Float","")&amp;"인게임누적합배수",ChapterTable!$S:$T,2,0)*C2258)
  )
  )
  )
)</f>
        <v>1297348.9132405757</v>
      </c>
      <c r="F2258" s="1">
        <f ca="1">IF(AND($A2258=0,$B2258=1),
    VLOOKUP(1,ChapterTable!$1:$1048576,MATCH("최종"&amp;SUBSTITUTE(SUBSTITUTE(F$1,"standard",""),"|Float",""),ChapterTable!$1:$1,0),0)*ChapterTable!$Q$17,
  IF(AND($A2258=0,$B2258=0),
    F2259,
  IF($B2258=0,
    VLOOKUP($A2258,ChapterTable!$1:$1048576,MATCH("최종"&amp;SUBSTITUTE(SUBSTITUTE(F$1,"standard",""),"|Float",""),ChapterTable!$1:$1,0),0),
  IF($B2258=1,
    IF($L2258=FALSE,
      VLOOKUP($A2258,ChapterTable!$1:$1048576,MATCH("최종"&amp;SUBSTITUTE(SUBSTITUTE(F$1,"standard",""),"|Float",""),ChapterTable!$1:$1,0),0),
      VLOOKUP($A2258-ChapterTable!$Q$11,ChapterTable!$1:$1048576,MATCH("최종"&amp;SUBSTITUTE(SUBSTITUTE(F$1,"standard",""),"|Float",""),ChapterTable!$1:$1,0),0)*ChapterTable!$Q$14
    ),
  OFFSET(F2258,-$B2258+IF($L2258,1,0),0)*
    (VLOOKUP(SUBSTITUTE(SUBSTITUTE(F$1,"standard",""),"|Float","")&amp;"인게임누적곱배수",ChapterTable!$S:$T,2,0)^D2258
    +VLOOKUP(SUBSTITUTE(SUBSTITUTE(F$1,"standard",""),"|Float","")&amp;"인게임누적합배수",ChapterTable!$S:$T,2,0)*D2258)
  )
  )
  )
)</f>
        <v>508764.27970218658</v>
      </c>
      <c r="G2258" t="s">
        <v>76</v>
      </c>
      <c r="J2258" t="str">
        <f>IF(ISBLANK(I2258),"",
IFERROR(VLOOKUP(I2258,[1]StringTable!$1:$1048576,MATCH([1]StringTable!$B$1,[1]StringTable!$1:$1,0),0),
IFERROR(VLOOKUP(I2258,[1]InApkStringTable!$1:$1048576,MATCH([1]InApkStringTable!$B$1,[1]InApkStringTable!$1:$1,0),0),
"스트링없음")))</f>
        <v/>
      </c>
      <c r="L2258" t="b">
        <v>1</v>
      </c>
      <c r="N2258" t="str">
        <f>IF(ISBLANK(M2258),"",IF(ISERROR(VLOOKUP(M2258,MapTable!$A:$A,1,0)),"맵없음",""))</f>
        <v/>
      </c>
      <c r="O2258">
        <f t="shared" si="141"/>
        <v>2</v>
      </c>
      <c r="Q2258">
        <f t="shared" si="142"/>
        <v>2</v>
      </c>
      <c r="R2258" t="b">
        <f t="shared" ca="1" si="143"/>
        <v>0</v>
      </c>
      <c r="T2258" t="b">
        <f t="shared" ca="1" si="144"/>
        <v>0</v>
      </c>
      <c r="X2258" t="str">
        <f>IF(ISBLANK(W2258),"",
IF(ISERROR(FIND(",",W2258)),
  IF(ISERROR(VLOOKUP(W2258,MapTable!$A:$A,1,0)),"맵없음",
  ""),
IF(ISERROR(FIND(",",W2258,FIND(",",W2258)+1)),
  IF(OR(ISERROR(VLOOKUP(LEFT(W2258,FIND(",",W2258)-1),MapTable!$A:$A,1,0)),ISERROR(VLOOKUP(TRIM(MID(W2258,FIND(",",W2258)+1,999)),MapTable!$A:$A,1,0))),"맵없음",
  ""),
IF(ISERROR(FIND(",",W2258,FIND(",",W2258,FIND(",",W2258)+1)+1)),
  IF(OR(ISERROR(VLOOKUP(LEFT(W2258,FIND(",",W2258)-1),MapTable!$A:$A,1,0)),ISERROR(VLOOKUP(TRIM(MID(W2258,FIND(",",W2258)+1,FIND(",",W2258,FIND(",",W2258)+1)-FIND(",",W2258)-1)),MapTable!$A:$A,1,0)),ISERROR(VLOOKUP(TRIM(MID(W2258,FIND(",",W2258,FIND(",",W2258)+1)+1,999)),MapTable!$A:$A,1,0))),"맵없음",
  ""),
IF(ISERROR(FIND(",",W2258,FIND(",",W2258,FIND(",",W2258,FIND(",",W2258)+1)+1)+1)),
  IF(OR(ISERROR(VLOOKUP(LEFT(W2258,FIND(",",W2258)-1),MapTable!$A:$A,1,0)),ISERROR(VLOOKUP(TRIM(MID(W2258,FIND(",",W2258)+1,FIND(",",W2258,FIND(",",W2258)+1)-FIND(",",W2258)-1)),MapTable!$A:$A,1,0)),ISERROR(VLOOKUP(TRIM(MID(W2258,FIND(",",W2258,FIND(",",W2258)+1)+1,FIND(",",W2258,FIND(",",W2258,FIND(",",W2258)+1)+1)-FIND(",",W2258,FIND(",",W2258)+1)-1)),MapTable!$A:$A,1,0)),ISERROR(VLOOKUP(TRIM(MID(W2258,FIND(",",W2258,FIND(",",W2258,FIND(",",W2258)+1)+1)+1,999)),MapTable!$A:$A,1,0))),"맵없음",
  ""),
)))))</f>
        <v/>
      </c>
      <c r="AC2258" t="str">
        <f>IF(ISBLANK(AB2258),"",IF(ISERROR(VLOOKUP(AB2258,[3]DropTable!$A:$A,1,0)),"드랍없음",""))</f>
        <v/>
      </c>
      <c r="AE2258" t="str">
        <f>IF(ISBLANK(AD2258),"",IF(ISERROR(VLOOKUP(AD2258,[3]DropTable!$A:$A,1,0)),"드랍없음",""))</f>
        <v/>
      </c>
      <c r="AG2258">
        <v>9.8000000000000007</v>
      </c>
      <c r="AH2258">
        <v>1</v>
      </c>
    </row>
    <row r="2259" spans="1:34" x14ac:dyDescent="0.3">
      <c r="A2259">
        <v>23</v>
      </c>
      <c r="B2259">
        <v>18</v>
      </c>
      <c r="C2259">
        <f>IF(OR($L2259=TRUE,$A2259=0,MOD($A2259,ChapterTable!$S$20)&lt;&gt;0),
MAX(0,INT(($B2259+ChapterTable!$Q$26+VLOOKUP(SUBSTITUTE(C$1,"성장단계","")&amp;"단계오프셋",ChapterTable!$S:$T,2,0))/ChapterTable!$Q$23)),
MAX(0,INT(($B2259+ChapterTable!$S$26+VLOOKUP(SUBSTITUTE(C$1,"성장단계","")&amp;"보스단계오프셋",ChapterTable!$S:$T,2,0))/ChapterTable!$S$23)))</f>
        <v>2</v>
      </c>
      <c r="D2259">
        <f>IF(OR($L2259=TRUE,$A2259=0,MOD($A2259,ChapterTable!$S$20)&lt;&gt;0),
MAX(0,INT(($B2259+ChapterTable!$Q$26+VLOOKUP(SUBSTITUTE(D$1,"성장단계","")&amp;"단계오프셋",ChapterTable!$S:$T,2,0))/ChapterTable!$Q$23)),
MAX(0,INT(($B2259+ChapterTable!$S$26+VLOOKUP(SUBSTITUTE(D$1,"성장단계","")&amp;"보스단계오프셋",ChapterTable!$S:$T,2,0))/ChapterTable!$S$23)))</f>
        <v>1</v>
      </c>
      <c r="E2259" s="1">
        <f ca="1">IF(AND($A2259=0,$B2259=1),
    VLOOKUP(1,ChapterTable!$1:$1048576,MATCH("최종"&amp;SUBSTITUTE(SUBSTITUTE(E$1,"standard",""),"|Float",""),ChapterTable!$1:$1,0),0)*ChapterTable!$Q$17,
  IF(AND($A2259=0,$B2259=0),
    E2260,
  IF($B2259=0,
    VLOOKUP($A2259,ChapterTable!$1:$1048576,MATCH("최종"&amp;SUBSTITUTE(SUBSTITUTE(E$1,"standard",""),"|Float",""),ChapterTable!$1:$1,0),0),
  IF($B2259=1,
    IF($L2259=FALSE,
      VLOOKUP($A2259,ChapterTable!$1:$1048576,MATCH("최종"&amp;SUBSTITUTE(SUBSTITUTE(E$1,"standard",""),"|Float",""),ChapterTable!$1:$1,0),0),
      VLOOKUP($A2259-ChapterTable!$Q$11,ChapterTable!$1:$1048576,MATCH("최종"&amp;SUBSTITUTE(SUBSTITUTE(E$1,"standard",""),"|Float",""),ChapterTable!$1:$1,0),0)*ChapterTable!$Q$14
    ),
  OFFSET(E2259,-$B2259+IF($L2259,1,0),0)*
    (VLOOKUP(SUBSTITUTE(SUBSTITUTE(E$1,"standard",""),"|Float","")&amp;"인게임누적곱배수",ChapterTable!$S:$T,2,0)^C2259
    +VLOOKUP(SUBSTITUTE(SUBSTITUTE(E$1,"standard",""),"|Float","")&amp;"인게임누적합배수",ChapterTable!$S:$T,2,0)*C2259)
  )
  )
  )
)</f>
        <v>1297348.9132405757</v>
      </c>
      <c r="F2259" s="1">
        <f ca="1">IF(AND($A2259=0,$B2259=1),
    VLOOKUP(1,ChapterTable!$1:$1048576,MATCH("최종"&amp;SUBSTITUTE(SUBSTITUTE(F$1,"standard",""),"|Float",""),ChapterTable!$1:$1,0),0)*ChapterTable!$Q$17,
  IF(AND($A2259=0,$B2259=0),
    F2260,
  IF($B2259=0,
    VLOOKUP($A2259,ChapterTable!$1:$1048576,MATCH("최종"&amp;SUBSTITUTE(SUBSTITUTE(F$1,"standard",""),"|Float",""),ChapterTable!$1:$1,0),0),
  IF($B2259=1,
    IF($L2259=FALSE,
      VLOOKUP($A2259,ChapterTable!$1:$1048576,MATCH("최종"&amp;SUBSTITUTE(SUBSTITUTE(F$1,"standard",""),"|Float",""),ChapterTable!$1:$1,0),0),
      VLOOKUP($A2259-ChapterTable!$Q$11,ChapterTable!$1:$1048576,MATCH("최종"&amp;SUBSTITUTE(SUBSTITUTE(F$1,"standard",""),"|Float",""),ChapterTable!$1:$1,0),0)*ChapterTable!$Q$14
    ),
  OFFSET(F2259,-$B2259+IF($L2259,1,0),0)*
    (VLOOKUP(SUBSTITUTE(SUBSTITUTE(F$1,"standard",""),"|Float","")&amp;"인게임누적곱배수",ChapterTable!$S:$T,2,0)^D2259
    +VLOOKUP(SUBSTITUTE(SUBSTITUTE(F$1,"standard",""),"|Float","")&amp;"인게임누적합배수",ChapterTable!$S:$T,2,0)*D2259)
  )
  )
  )
)</f>
        <v>508764.27970218658</v>
      </c>
      <c r="G2259" t="s">
        <v>76</v>
      </c>
      <c r="J2259" t="str">
        <f>IF(ISBLANK(I2259),"",
IFERROR(VLOOKUP(I2259,[1]StringTable!$1:$1048576,MATCH([1]StringTable!$B$1,[1]StringTable!$1:$1,0),0),
IFERROR(VLOOKUP(I2259,[1]InApkStringTable!$1:$1048576,MATCH([1]InApkStringTable!$B$1,[1]InApkStringTable!$1:$1,0),0),
"스트링없음")))</f>
        <v/>
      </c>
      <c r="L2259" t="b">
        <v>1</v>
      </c>
      <c r="N2259" t="str">
        <f>IF(ISBLANK(M2259),"",IF(ISERROR(VLOOKUP(M2259,MapTable!$A:$A,1,0)),"맵없음",""))</f>
        <v/>
      </c>
      <c r="O2259">
        <f t="shared" si="141"/>
        <v>2</v>
      </c>
      <c r="Q2259">
        <f t="shared" si="142"/>
        <v>2</v>
      </c>
      <c r="R2259" t="b">
        <f t="shared" ca="1" si="143"/>
        <v>0</v>
      </c>
      <c r="T2259" t="b">
        <f t="shared" ca="1" si="144"/>
        <v>0</v>
      </c>
      <c r="X2259" t="str">
        <f>IF(ISBLANK(W2259),"",
IF(ISERROR(FIND(",",W2259)),
  IF(ISERROR(VLOOKUP(W2259,MapTable!$A:$A,1,0)),"맵없음",
  ""),
IF(ISERROR(FIND(",",W2259,FIND(",",W2259)+1)),
  IF(OR(ISERROR(VLOOKUP(LEFT(W2259,FIND(",",W2259)-1),MapTable!$A:$A,1,0)),ISERROR(VLOOKUP(TRIM(MID(W2259,FIND(",",W2259)+1,999)),MapTable!$A:$A,1,0))),"맵없음",
  ""),
IF(ISERROR(FIND(",",W2259,FIND(",",W2259,FIND(",",W2259)+1)+1)),
  IF(OR(ISERROR(VLOOKUP(LEFT(W2259,FIND(",",W2259)-1),MapTable!$A:$A,1,0)),ISERROR(VLOOKUP(TRIM(MID(W2259,FIND(",",W2259)+1,FIND(",",W2259,FIND(",",W2259)+1)-FIND(",",W2259)-1)),MapTable!$A:$A,1,0)),ISERROR(VLOOKUP(TRIM(MID(W2259,FIND(",",W2259,FIND(",",W2259)+1)+1,999)),MapTable!$A:$A,1,0))),"맵없음",
  ""),
IF(ISERROR(FIND(",",W2259,FIND(",",W2259,FIND(",",W2259,FIND(",",W2259)+1)+1)+1)),
  IF(OR(ISERROR(VLOOKUP(LEFT(W2259,FIND(",",W2259)-1),MapTable!$A:$A,1,0)),ISERROR(VLOOKUP(TRIM(MID(W2259,FIND(",",W2259)+1,FIND(",",W2259,FIND(",",W2259)+1)-FIND(",",W2259)-1)),MapTable!$A:$A,1,0)),ISERROR(VLOOKUP(TRIM(MID(W2259,FIND(",",W2259,FIND(",",W2259)+1)+1,FIND(",",W2259,FIND(",",W2259,FIND(",",W2259)+1)+1)-FIND(",",W2259,FIND(",",W2259)+1)-1)),MapTable!$A:$A,1,0)),ISERROR(VLOOKUP(TRIM(MID(W2259,FIND(",",W2259,FIND(",",W2259,FIND(",",W2259)+1)+1)+1,999)),MapTable!$A:$A,1,0))),"맵없음",
  ""),
)))))</f>
        <v/>
      </c>
      <c r="AC2259" t="str">
        <f>IF(ISBLANK(AB2259),"",IF(ISERROR(VLOOKUP(AB2259,[3]DropTable!$A:$A,1,0)),"드랍없음",""))</f>
        <v/>
      </c>
      <c r="AE2259" t="str">
        <f>IF(ISBLANK(AD2259),"",IF(ISERROR(VLOOKUP(AD2259,[3]DropTable!$A:$A,1,0)),"드랍없음",""))</f>
        <v/>
      </c>
      <c r="AG2259">
        <v>9.8000000000000007</v>
      </c>
      <c r="AH2259">
        <v>1</v>
      </c>
    </row>
    <row r="2260" spans="1:34" x14ac:dyDescent="0.3">
      <c r="A2260">
        <v>23</v>
      </c>
      <c r="B2260">
        <v>19</v>
      </c>
      <c r="C2260">
        <f>IF(OR($L2260=TRUE,$A2260=0,MOD($A2260,ChapterTable!$S$20)&lt;&gt;0),
MAX(0,INT(($B2260+ChapterTable!$Q$26+VLOOKUP(SUBSTITUTE(C$1,"성장단계","")&amp;"단계오프셋",ChapterTable!$S:$T,2,0))/ChapterTable!$Q$23)),
MAX(0,INT(($B2260+ChapterTable!$S$26+VLOOKUP(SUBSTITUTE(C$1,"성장단계","")&amp;"보스단계오프셋",ChapterTable!$S:$T,2,0))/ChapterTable!$S$23)))</f>
        <v>2</v>
      </c>
      <c r="D2260">
        <f>IF(OR($L2260=TRUE,$A2260=0,MOD($A2260,ChapterTable!$S$20)&lt;&gt;0),
MAX(0,INT(($B2260+ChapterTable!$Q$26+VLOOKUP(SUBSTITUTE(D$1,"성장단계","")&amp;"단계오프셋",ChapterTable!$S:$T,2,0))/ChapterTable!$Q$23)),
MAX(0,INT(($B2260+ChapterTable!$S$26+VLOOKUP(SUBSTITUTE(D$1,"성장단계","")&amp;"보스단계오프셋",ChapterTable!$S:$T,2,0))/ChapterTable!$S$23)))</f>
        <v>1</v>
      </c>
      <c r="E2260" s="1">
        <f ca="1">IF(AND($A2260=0,$B2260=1),
    VLOOKUP(1,ChapterTable!$1:$1048576,MATCH("최종"&amp;SUBSTITUTE(SUBSTITUTE(E$1,"standard",""),"|Float",""),ChapterTable!$1:$1,0),0)*ChapterTable!$Q$17,
  IF(AND($A2260=0,$B2260=0),
    E2261,
  IF($B2260=0,
    VLOOKUP($A2260,ChapterTable!$1:$1048576,MATCH("최종"&amp;SUBSTITUTE(SUBSTITUTE(E$1,"standard",""),"|Float",""),ChapterTable!$1:$1,0),0),
  IF($B2260=1,
    IF($L2260=FALSE,
      VLOOKUP($A2260,ChapterTable!$1:$1048576,MATCH("최종"&amp;SUBSTITUTE(SUBSTITUTE(E$1,"standard",""),"|Float",""),ChapterTable!$1:$1,0),0),
      VLOOKUP($A2260-ChapterTable!$Q$11,ChapterTable!$1:$1048576,MATCH("최종"&amp;SUBSTITUTE(SUBSTITUTE(E$1,"standard",""),"|Float",""),ChapterTable!$1:$1,0),0)*ChapterTable!$Q$14
    ),
  OFFSET(E2260,-$B2260+IF($L2260,1,0),0)*
    (VLOOKUP(SUBSTITUTE(SUBSTITUTE(E$1,"standard",""),"|Float","")&amp;"인게임누적곱배수",ChapterTable!$S:$T,2,0)^C2260
    +VLOOKUP(SUBSTITUTE(SUBSTITUTE(E$1,"standard",""),"|Float","")&amp;"인게임누적합배수",ChapterTable!$S:$T,2,0)*C2260)
  )
  )
  )
)</f>
        <v>1297348.9132405757</v>
      </c>
      <c r="F2260" s="1">
        <f ca="1">IF(AND($A2260=0,$B2260=1),
    VLOOKUP(1,ChapterTable!$1:$1048576,MATCH("최종"&amp;SUBSTITUTE(SUBSTITUTE(F$1,"standard",""),"|Float",""),ChapterTable!$1:$1,0),0)*ChapterTable!$Q$17,
  IF(AND($A2260=0,$B2260=0),
    F2261,
  IF($B2260=0,
    VLOOKUP($A2260,ChapterTable!$1:$1048576,MATCH("최종"&amp;SUBSTITUTE(SUBSTITUTE(F$1,"standard",""),"|Float",""),ChapterTable!$1:$1,0),0),
  IF($B2260=1,
    IF($L2260=FALSE,
      VLOOKUP($A2260,ChapterTable!$1:$1048576,MATCH("최종"&amp;SUBSTITUTE(SUBSTITUTE(F$1,"standard",""),"|Float",""),ChapterTable!$1:$1,0),0),
      VLOOKUP($A2260-ChapterTable!$Q$11,ChapterTable!$1:$1048576,MATCH("최종"&amp;SUBSTITUTE(SUBSTITUTE(F$1,"standard",""),"|Float",""),ChapterTable!$1:$1,0),0)*ChapterTable!$Q$14
    ),
  OFFSET(F2260,-$B2260+IF($L2260,1,0),0)*
    (VLOOKUP(SUBSTITUTE(SUBSTITUTE(F$1,"standard",""),"|Float","")&amp;"인게임누적곱배수",ChapterTable!$S:$T,2,0)^D2260
    +VLOOKUP(SUBSTITUTE(SUBSTITUTE(F$1,"standard",""),"|Float","")&amp;"인게임누적합배수",ChapterTable!$S:$T,2,0)*D2260)
  )
  )
  )
)</f>
        <v>508764.27970218658</v>
      </c>
      <c r="G2260" t="s">
        <v>76</v>
      </c>
      <c r="J2260" t="str">
        <f>IF(ISBLANK(I2260),"",
IFERROR(VLOOKUP(I2260,[1]StringTable!$1:$1048576,MATCH([1]StringTable!$B$1,[1]StringTable!$1:$1,0),0),
IFERROR(VLOOKUP(I2260,[1]InApkStringTable!$1:$1048576,MATCH([1]InApkStringTable!$B$1,[1]InApkStringTable!$1:$1,0),0),
"스트링없음")))</f>
        <v/>
      </c>
      <c r="L2260" t="b">
        <v>1</v>
      </c>
      <c r="N2260" t="str">
        <f>IF(ISBLANK(M2260),"",IF(ISERROR(VLOOKUP(M2260,MapTable!$A:$A,1,0)),"맵없음",""))</f>
        <v/>
      </c>
      <c r="O2260">
        <f t="shared" si="141"/>
        <v>92</v>
      </c>
      <c r="Q2260">
        <f t="shared" si="142"/>
        <v>92</v>
      </c>
      <c r="R2260" t="b">
        <f t="shared" ca="1" si="143"/>
        <v>1</v>
      </c>
      <c r="T2260" t="b">
        <f t="shared" ca="1" si="144"/>
        <v>1</v>
      </c>
      <c r="X2260" t="str">
        <f>IF(ISBLANK(W2260),"",
IF(ISERROR(FIND(",",W2260)),
  IF(ISERROR(VLOOKUP(W2260,MapTable!$A:$A,1,0)),"맵없음",
  ""),
IF(ISERROR(FIND(",",W2260,FIND(",",W2260)+1)),
  IF(OR(ISERROR(VLOOKUP(LEFT(W2260,FIND(",",W2260)-1),MapTable!$A:$A,1,0)),ISERROR(VLOOKUP(TRIM(MID(W2260,FIND(",",W2260)+1,999)),MapTable!$A:$A,1,0))),"맵없음",
  ""),
IF(ISERROR(FIND(",",W2260,FIND(",",W2260,FIND(",",W2260)+1)+1)),
  IF(OR(ISERROR(VLOOKUP(LEFT(W2260,FIND(",",W2260)-1),MapTable!$A:$A,1,0)),ISERROR(VLOOKUP(TRIM(MID(W2260,FIND(",",W2260)+1,FIND(",",W2260,FIND(",",W2260)+1)-FIND(",",W2260)-1)),MapTable!$A:$A,1,0)),ISERROR(VLOOKUP(TRIM(MID(W2260,FIND(",",W2260,FIND(",",W2260)+1)+1,999)),MapTable!$A:$A,1,0))),"맵없음",
  ""),
IF(ISERROR(FIND(",",W2260,FIND(",",W2260,FIND(",",W2260,FIND(",",W2260)+1)+1)+1)),
  IF(OR(ISERROR(VLOOKUP(LEFT(W2260,FIND(",",W2260)-1),MapTable!$A:$A,1,0)),ISERROR(VLOOKUP(TRIM(MID(W2260,FIND(",",W2260)+1,FIND(",",W2260,FIND(",",W2260)+1)-FIND(",",W2260)-1)),MapTable!$A:$A,1,0)),ISERROR(VLOOKUP(TRIM(MID(W2260,FIND(",",W2260,FIND(",",W2260)+1)+1,FIND(",",W2260,FIND(",",W2260,FIND(",",W2260)+1)+1)-FIND(",",W2260,FIND(",",W2260)+1)-1)),MapTable!$A:$A,1,0)),ISERROR(VLOOKUP(TRIM(MID(W2260,FIND(",",W2260,FIND(",",W2260,FIND(",",W2260)+1)+1)+1,999)),MapTable!$A:$A,1,0))),"맵없음",
  ""),
)))))</f>
        <v/>
      </c>
      <c r="AC2260" t="str">
        <f>IF(ISBLANK(AB2260),"",IF(ISERROR(VLOOKUP(AB2260,[3]DropTable!$A:$A,1,0)),"드랍없음",""))</f>
        <v/>
      </c>
      <c r="AE2260" t="str">
        <f>IF(ISBLANK(AD2260),"",IF(ISERROR(VLOOKUP(AD2260,[3]DropTable!$A:$A,1,0)),"드랍없음",""))</f>
        <v/>
      </c>
      <c r="AG2260">
        <v>9.8000000000000007</v>
      </c>
      <c r="AH2260">
        <v>1</v>
      </c>
    </row>
    <row r="2261" spans="1:34" x14ac:dyDescent="0.3">
      <c r="A2261">
        <v>23</v>
      </c>
      <c r="B2261">
        <v>20</v>
      </c>
      <c r="C2261">
        <f>IF(OR($L2261=TRUE,$A2261=0,MOD($A2261,ChapterTable!$S$20)&lt;&gt;0),
MAX(0,INT(($B2261+ChapterTable!$Q$26+VLOOKUP(SUBSTITUTE(C$1,"성장단계","")&amp;"단계오프셋",ChapterTable!$S:$T,2,0))/ChapterTable!$Q$23)),
MAX(0,INT(($B2261+ChapterTable!$S$26+VLOOKUP(SUBSTITUTE(C$1,"성장단계","")&amp;"보스단계오프셋",ChapterTable!$S:$T,2,0))/ChapterTable!$S$23)))</f>
        <v>2</v>
      </c>
      <c r="D2261">
        <f>IF(OR($L2261=TRUE,$A2261=0,MOD($A2261,ChapterTable!$S$20)&lt;&gt;0),
MAX(0,INT(($B2261+ChapterTable!$Q$26+VLOOKUP(SUBSTITUTE(D$1,"성장단계","")&amp;"단계오프셋",ChapterTable!$S:$T,2,0))/ChapterTable!$Q$23)),
MAX(0,INT(($B2261+ChapterTable!$S$26+VLOOKUP(SUBSTITUTE(D$1,"성장단계","")&amp;"보스단계오프셋",ChapterTable!$S:$T,2,0))/ChapterTable!$S$23)))</f>
        <v>1</v>
      </c>
      <c r="E2261" s="1">
        <f ca="1">IF(AND($A2261=0,$B2261=1),
    VLOOKUP(1,ChapterTable!$1:$1048576,MATCH("최종"&amp;SUBSTITUTE(SUBSTITUTE(E$1,"standard",""),"|Float",""),ChapterTable!$1:$1,0),0)*ChapterTable!$Q$17,
  IF(AND($A2261=0,$B2261=0),
    E2262,
  IF($B2261=0,
    VLOOKUP($A2261,ChapterTable!$1:$1048576,MATCH("최종"&amp;SUBSTITUTE(SUBSTITUTE(E$1,"standard",""),"|Float",""),ChapterTable!$1:$1,0),0),
  IF($B2261=1,
    IF($L2261=FALSE,
      VLOOKUP($A2261,ChapterTable!$1:$1048576,MATCH("최종"&amp;SUBSTITUTE(SUBSTITUTE(E$1,"standard",""),"|Float",""),ChapterTable!$1:$1,0),0),
      VLOOKUP($A2261-ChapterTable!$Q$11,ChapterTable!$1:$1048576,MATCH("최종"&amp;SUBSTITUTE(SUBSTITUTE(E$1,"standard",""),"|Float",""),ChapterTable!$1:$1,0),0)*ChapterTable!$Q$14
    ),
  OFFSET(E2261,-$B2261+IF($L2261,1,0),0)*
    (VLOOKUP(SUBSTITUTE(SUBSTITUTE(E$1,"standard",""),"|Float","")&amp;"인게임누적곱배수",ChapterTable!$S:$T,2,0)^C2261
    +VLOOKUP(SUBSTITUTE(SUBSTITUTE(E$1,"standard",""),"|Float","")&amp;"인게임누적합배수",ChapterTable!$S:$T,2,0)*C2261)
  )
  )
  )
)</f>
        <v>1297348.9132405757</v>
      </c>
      <c r="F2261" s="1">
        <f ca="1">IF(AND($A2261=0,$B2261=1),
    VLOOKUP(1,ChapterTable!$1:$1048576,MATCH("최종"&amp;SUBSTITUTE(SUBSTITUTE(F$1,"standard",""),"|Float",""),ChapterTable!$1:$1,0),0)*ChapterTable!$Q$17,
  IF(AND($A2261=0,$B2261=0),
    F2262,
  IF($B2261=0,
    VLOOKUP($A2261,ChapterTable!$1:$1048576,MATCH("최종"&amp;SUBSTITUTE(SUBSTITUTE(F$1,"standard",""),"|Float",""),ChapterTable!$1:$1,0),0),
  IF($B2261=1,
    IF($L2261=FALSE,
      VLOOKUP($A2261,ChapterTable!$1:$1048576,MATCH("최종"&amp;SUBSTITUTE(SUBSTITUTE(F$1,"standard",""),"|Float",""),ChapterTable!$1:$1,0),0),
      VLOOKUP($A2261-ChapterTable!$Q$11,ChapterTable!$1:$1048576,MATCH("최종"&amp;SUBSTITUTE(SUBSTITUTE(F$1,"standard",""),"|Float",""),ChapterTable!$1:$1,0),0)*ChapterTable!$Q$14
    ),
  OFFSET(F2261,-$B2261+IF($L2261,1,0),0)*
    (VLOOKUP(SUBSTITUTE(SUBSTITUTE(F$1,"standard",""),"|Float","")&amp;"인게임누적곱배수",ChapterTable!$S:$T,2,0)^D2261
    +VLOOKUP(SUBSTITUTE(SUBSTITUTE(F$1,"standard",""),"|Float","")&amp;"인게임누적합배수",ChapterTable!$S:$T,2,0)*D2261)
  )
  )
  )
)</f>
        <v>508764.27970218658</v>
      </c>
      <c r="G2261" t="s">
        <v>76</v>
      </c>
      <c r="J2261" t="str">
        <f>IF(ISBLANK(I2261),"",
IFERROR(VLOOKUP(I2261,[1]StringTable!$1:$1048576,MATCH([1]StringTable!$B$1,[1]StringTable!$1:$1,0),0),
IFERROR(VLOOKUP(I2261,[1]InApkStringTable!$1:$1048576,MATCH([1]InApkStringTable!$B$1,[1]InApkStringTable!$1:$1,0),0),
"스트링없음")))</f>
        <v/>
      </c>
      <c r="L2261" t="b">
        <v>1</v>
      </c>
      <c r="N2261" t="str">
        <f>IF(ISBLANK(M2261),"",IF(ISERROR(VLOOKUP(M2261,MapTable!$A:$A,1,0)),"맵없음",""))</f>
        <v/>
      </c>
      <c r="O2261">
        <f t="shared" si="141"/>
        <v>21</v>
      </c>
      <c r="Q2261">
        <f t="shared" si="142"/>
        <v>21</v>
      </c>
      <c r="R2261" t="b">
        <f t="shared" ca="1" si="143"/>
        <v>0</v>
      </c>
      <c r="T2261" t="b">
        <f t="shared" ca="1" si="144"/>
        <v>0</v>
      </c>
      <c r="X2261" t="str">
        <f>IF(ISBLANK(W2261),"",
IF(ISERROR(FIND(",",W2261)),
  IF(ISERROR(VLOOKUP(W2261,MapTable!$A:$A,1,0)),"맵없음",
  ""),
IF(ISERROR(FIND(",",W2261,FIND(",",W2261)+1)),
  IF(OR(ISERROR(VLOOKUP(LEFT(W2261,FIND(",",W2261)-1),MapTable!$A:$A,1,0)),ISERROR(VLOOKUP(TRIM(MID(W2261,FIND(",",W2261)+1,999)),MapTable!$A:$A,1,0))),"맵없음",
  ""),
IF(ISERROR(FIND(",",W2261,FIND(",",W2261,FIND(",",W2261)+1)+1)),
  IF(OR(ISERROR(VLOOKUP(LEFT(W2261,FIND(",",W2261)-1),MapTable!$A:$A,1,0)),ISERROR(VLOOKUP(TRIM(MID(W2261,FIND(",",W2261)+1,FIND(",",W2261,FIND(",",W2261)+1)-FIND(",",W2261)-1)),MapTable!$A:$A,1,0)),ISERROR(VLOOKUP(TRIM(MID(W2261,FIND(",",W2261,FIND(",",W2261)+1)+1,999)),MapTable!$A:$A,1,0))),"맵없음",
  ""),
IF(ISERROR(FIND(",",W2261,FIND(",",W2261,FIND(",",W2261,FIND(",",W2261)+1)+1)+1)),
  IF(OR(ISERROR(VLOOKUP(LEFT(W2261,FIND(",",W2261)-1),MapTable!$A:$A,1,0)),ISERROR(VLOOKUP(TRIM(MID(W2261,FIND(",",W2261)+1,FIND(",",W2261,FIND(",",W2261)+1)-FIND(",",W2261)-1)),MapTable!$A:$A,1,0)),ISERROR(VLOOKUP(TRIM(MID(W2261,FIND(",",W2261,FIND(",",W2261)+1)+1,FIND(",",W2261,FIND(",",W2261,FIND(",",W2261)+1)+1)-FIND(",",W2261,FIND(",",W2261)+1)-1)),MapTable!$A:$A,1,0)),ISERROR(VLOOKUP(TRIM(MID(W2261,FIND(",",W2261,FIND(",",W2261,FIND(",",W2261)+1)+1)+1,999)),MapTable!$A:$A,1,0))),"맵없음",
  ""),
)))))</f>
        <v/>
      </c>
      <c r="AC2261" t="str">
        <f>IF(ISBLANK(AB2261),"",IF(ISERROR(VLOOKUP(AB2261,[3]DropTable!$A:$A,1,0)),"드랍없음",""))</f>
        <v/>
      </c>
      <c r="AE2261" t="str">
        <f>IF(ISBLANK(AD2261),"",IF(ISERROR(VLOOKUP(AD2261,[3]DropTable!$A:$A,1,0)),"드랍없음",""))</f>
        <v/>
      </c>
      <c r="AG2261">
        <v>9.8000000000000007</v>
      </c>
      <c r="AH2261">
        <v>1</v>
      </c>
    </row>
    <row r="2262" spans="1:34" x14ac:dyDescent="0.3">
      <c r="A2262">
        <v>23</v>
      </c>
      <c r="B2262">
        <v>21</v>
      </c>
      <c r="C2262">
        <f>IF(OR($L2262=TRUE,$A2262=0,MOD($A2262,ChapterTable!$S$20)&lt;&gt;0),
MAX(0,INT(($B2262+ChapterTable!$Q$26+VLOOKUP(SUBSTITUTE(C$1,"성장단계","")&amp;"단계오프셋",ChapterTable!$S:$T,2,0))/ChapterTable!$Q$23)),
MAX(0,INT(($B2262+ChapterTable!$S$26+VLOOKUP(SUBSTITUTE(C$1,"성장단계","")&amp;"보스단계오프셋",ChapterTable!$S:$T,2,0))/ChapterTable!$S$23)))</f>
        <v>2</v>
      </c>
      <c r="D2262">
        <f>IF(OR($L2262=TRUE,$A2262=0,MOD($A2262,ChapterTable!$S$20)&lt;&gt;0),
MAX(0,INT(($B2262+ChapterTable!$Q$26+VLOOKUP(SUBSTITUTE(D$1,"성장단계","")&amp;"단계오프셋",ChapterTable!$S:$T,2,0))/ChapterTable!$Q$23)),
MAX(0,INT(($B2262+ChapterTable!$S$26+VLOOKUP(SUBSTITUTE(D$1,"성장단계","")&amp;"보스단계오프셋",ChapterTable!$S:$T,2,0))/ChapterTable!$S$23)))</f>
        <v>2</v>
      </c>
      <c r="E2262" s="1">
        <f ca="1">IF(AND($A2262=0,$B2262=1),
    VLOOKUP(1,ChapterTable!$1:$1048576,MATCH("최종"&amp;SUBSTITUTE(SUBSTITUTE(E$1,"standard",""),"|Float",""),ChapterTable!$1:$1,0),0)*ChapterTable!$Q$17,
  IF(AND($A2262=0,$B2262=0),
    E2263,
  IF($B2262=0,
    VLOOKUP($A2262,ChapterTable!$1:$1048576,MATCH("최종"&amp;SUBSTITUTE(SUBSTITUTE(E$1,"standard",""),"|Float",""),ChapterTable!$1:$1,0),0),
  IF($B2262=1,
    IF($L2262=FALSE,
      VLOOKUP($A2262,ChapterTable!$1:$1048576,MATCH("최종"&amp;SUBSTITUTE(SUBSTITUTE(E$1,"standard",""),"|Float",""),ChapterTable!$1:$1,0),0),
      VLOOKUP($A2262-ChapterTable!$Q$11,ChapterTable!$1:$1048576,MATCH("최종"&amp;SUBSTITUTE(SUBSTITUTE(E$1,"standard",""),"|Float",""),ChapterTable!$1:$1,0),0)*ChapterTable!$Q$14
    ),
  OFFSET(E2262,-$B2262+IF($L2262,1,0),0)*
    (VLOOKUP(SUBSTITUTE(SUBSTITUTE(E$1,"standard",""),"|Float","")&amp;"인게임누적곱배수",ChapterTable!$S:$T,2,0)^C2262
    +VLOOKUP(SUBSTITUTE(SUBSTITUTE(E$1,"standard",""),"|Float","")&amp;"인게임누적합배수",ChapterTable!$S:$T,2,0)*C2262)
  )
  )
  )
)</f>
        <v>1297348.9132405757</v>
      </c>
      <c r="F2262" s="1">
        <f ca="1">IF(AND($A2262=0,$B2262=1),
    VLOOKUP(1,ChapterTable!$1:$1048576,MATCH("최종"&amp;SUBSTITUTE(SUBSTITUTE(F$1,"standard",""),"|Float",""),ChapterTable!$1:$1,0),0)*ChapterTable!$Q$17,
  IF(AND($A2262=0,$B2262=0),
    F2263,
  IF($B2262=0,
    VLOOKUP($A2262,ChapterTable!$1:$1048576,MATCH("최종"&amp;SUBSTITUTE(SUBSTITUTE(F$1,"standard",""),"|Float",""),ChapterTable!$1:$1,0),0),
  IF($B2262=1,
    IF($L2262=FALSE,
      VLOOKUP($A2262,ChapterTable!$1:$1048576,MATCH("최종"&amp;SUBSTITUTE(SUBSTITUTE(F$1,"standard",""),"|Float",""),ChapterTable!$1:$1,0),0),
      VLOOKUP($A2262-ChapterTable!$Q$11,ChapterTable!$1:$1048576,MATCH("최종"&amp;SUBSTITUTE(SUBSTITUTE(F$1,"standard",""),"|Float",""),ChapterTable!$1:$1,0),0)*ChapterTable!$Q$14
    ),
  OFFSET(F2262,-$B2262+IF($L2262,1,0),0)*
    (VLOOKUP(SUBSTITUTE(SUBSTITUTE(F$1,"standard",""),"|Float","")&amp;"인게임누적곱배수",ChapterTable!$S:$T,2,0)^D2262
    +VLOOKUP(SUBSTITUTE(SUBSTITUTE(F$1,"standard",""),"|Float","")&amp;"인게임누적합배수",ChapterTable!$S:$T,2,0)*D2262)
  )
  )
  )
)</f>
        <v>593558.32631921768</v>
      </c>
      <c r="G2262" t="s">
        <v>76</v>
      </c>
      <c r="J2262" t="str">
        <f>IF(ISBLANK(I2262),"",
IFERROR(VLOOKUP(I2262,[1]StringTable!$1:$1048576,MATCH([1]StringTable!$B$1,[1]StringTable!$1:$1,0),0),
IFERROR(VLOOKUP(I2262,[1]InApkStringTable!$1:$1048576,MATCH([1]InApkStringTable!$B$1,[1]InApkStringTable!$1:$1,0),0),
"스트링없음")))</f>
        <v/>
      </c>
      <c r="L2262" t="b">
        <v>1</v>
      </c>
      <c r="N2262" t="str">
        <f>IF(ISBLANK(M2262),"",IF(ISERROR(VLOOKUP(M2262,MapTable!$A:$A,1,0)),"맵없음",""))</f>
        <v/>
      </c>
      <c r="O2262">
        <f t="shared" si="141"/>
        <v>3</v>
      </c>
      <c r="Q2262">
        <f t="shared" si="142"/>
        <v>3</v>
      </c>
      <c r="R2262" t="b">
        <f t="shared" ca="1" si="143"/>
        <v>0</v>
      </c>
      <c r="T2262" t="b">
        <f t="shared" ca="1" si="144"/>
        <v>0</v>
      </c>
      <c r="X2262" t="str">
        <f>IF(ISBLANK(W2262),"",
IF(ISERROR(FIND(",",W2262)),
  IF(ISERROR(VLOOKUP(W2262,MapTable!$A:$A,1,0)),"맵없음",
  ""),
IF(ISERROR(FIND(",",W2262,FIND(",",W2262)+1)),
  IF(OR(ISERROR(VLOOKUP(LEFT(W2262,FIND(",",W2262)-1),MapTable!$A:$A,1,0)),ISERROR(VLOOKUP(TRIM(MID(W2262,FIND(",",W2262)+1,999)),MapTable!$A:$A,1,0))),"맵없음",
  ""),
IF(ISERROR(FIND(",",W2262,FIND(",",W2262,FIND(",",W2262)+1)+1)),
  IF(OR(ISERROR(VLOOKUP(LEFT(W2262,FIND(",",W2262)-1),MapTable!$A:$A,1,0)),ISERROR(VLOOKUP(TRIM(MID(W2262,FIND(",",W2262)+1,FIND(",",W2262,FIND(",",W2262)+1)-FIND(",",W2262)-1)),MapTable!$A:$A,1,0)),ISERROR(VLOOKUP(TRIM(MID(W2262,FIND(",",W2262,FIND(",",W2262)+1)+1,999)),MapTable!$A:$A,1,0))),"맵없음",
  ""),
IF(ISERROR(FIND(",",W2262,FIND(",",W2262,FIND(",",W2262,FIND(",",W2262)+1)+1)+1)),
  IF(OR(ISERROR(VLOOKUP(LEFT(W2262,FIND(",",W2262)-1),MapTable!$A:$A,1,0)),ISERROR(VLOOKUP(TRIM(MID(W2262,FIND(",",W2262)+1,FIND(",",W2262,FIND(",",W2262)+1)-FIND(",",W2262)-1)),MapTable!$A:$A,1,0)),ISERROR(VLOOKUP(TRIM(MID(W2262,FIND(",",W2262,FIND(",",W2262)+1)+1,FIND(",",W2262,FIND(",",W2262,FIND(",",W2262)+1)+1)-FIND(",",W2262,FIND(",",W2262)+1)-1)),MapTable!$A:$A,1,0)),ISERROR(VLOOKUP(TRIM(MID(W2262,FIND(",",W2262,FIND(",",W2262,FIND(",",W2262)+1)+1)+1,999)),MapTable!$A:$A,1,0))),"맵없음",
  ""),
)))))</f>
        <v/>
      </c>
      <c r="AC2262" t="str">
        <f>IF(ISBLANK(AB2262),"",IF(ISERROR(VLOOKUP(AB2262,[3]DropTable!$A:$A,1,0)),"드랍없음",""))</f>
        <v/>
      </c>
      <c r="AE2262" t="str">
        <f>IF(ISBLANK(AD2262),"",IF(ISERROR(VLOOKUP(AD2262,[3]DropTable!$A:$A,1,0)),"드랍없음",""))</f>
        <v/>
      </c>
      <c r="AG2262">
        <v>9.8000000000000007</v>
      </c>
      <c r="AH2262">
        <v>1</v>
      </c>
    </row>
    <row r="2263" spans="1:34" x14ac:dyDescent="0.3">
      <c r="A2263">
        <v>23</v>
      </c>
      <c r="B2263">
        <v>22</v>
      </c>
      <c r="C2263">
        <f>IF(OR($L2263=TRUE,$A2263=0,MOD($A2263,ChapterTable!$S$20)&lt;&gt;0),
MAX(0,INT(($B2263+ChapterTable!$Q$26+VLOOKUP(SUBSTITUTE(C$1,"성장단계","")&amp;"단계오프셋",ChapterTable!$S:$T,2,0))/ChapterTable!$Q$23)),
MAX(0,INT(($B2263+ChapterTable!$S$26+VLOOKUP(SUBSTITUTE(C$1,"성장단계","")&amp;"보스단계오프셋",ChapterTable!$S:$T,2,0))/ChapterTable!$S$23)))</f>
        <v>2</v>
      </c>
      <c r="D2263">
        <f>IF(OR($L2263=TRUE,$A2263=0,MOD($A2263,ChapterTable!$S$20)&lt;&gt;0),
MAX(0,INT(($B2263+ChapterTable!$Q$26+VLOOKUP(SUBSTITUTE(D$1,"성장단계","")&amp;"단계오프셋",ChapterTable!$S:$T,2,0))/ChapterTable!$Q$23)),
MAX(0,INT(($B2263+ChapterTable!$S$26+VLOOKUP(SUBSTITUTE(D$1,"성장단계","")&amp;"보스단계오프셋",ChapterTable!$S:$T,2,0))/ChapterTable!$S$23)))</f>
        <v>2</v>
      </c>
      <c r="E2263" s="1">
        <f ca="1">IF(AND($A2263=0,$B2263=1),
    VLOOKUP(1,ChapterTable!$1:$1048576,MATCH("최종"&amp;SUBSTITUTE(SUBSTITUTE(E$1,"standard",""),"|Float",""),ChapterTable!$1:$1,0),0)*ChapterTable!$Q$17,
  IF(AND($A2263=0,$B2263=0),
    E2264,
  IF($B2263=0,
    VLOOKUP($A2263,ChapterTable!$1:$1048576,MATCH("최종"&amp;SUBSTITUTE(SUBSTITUTE(E$1,"standard",""),"|Float",""),ChapterTable!$1:$1,0),0),
  IF($B2263=1,
    IF($L2263=FALSE,
      VLOOKUP($A2263,ChapterTable!$1:$1048576,MATCH("최종"&amp;SUBSTITUTE(SUBSTITUTE(E$1,"standard",""),"|Float",""),ChapterTable!$1:$1,0),0),
      VLOOKUP($A2263-ChapterTable!$Q$11,ChapterTable!$1:$1048576,MATCH("최종"&amp;SUBSTITUTE(SUBSTITUTE(E$1,"standard",""),"|Float",""),ChapterTable!$1:$1,0),0)*ChapterTable!$Q$14
    ),
  OFFSET(E2263,-$B2263+IF($L2263,1,0),0)*
    (VLOOKUP(SUBSTITUTE(SUBSTITUTE(E$1,"standard",""),"|Float","")&amp;"인게임누적곱배수",ChapterTable!$S:$T,2,0)^C2263
    +VLOOKUP(SUBSTITUTE(SUBSTITUTE(E$1,"standard",""),"|Float","")&amp;"인게임누적합배수",ChapterTable!$S:$T,2,0)*C2263)
  )
  )
  )
)</f>
        <v>1297348.9132405757</v>
      </c>
      <c r="F2263" s="1">
        <f ca="1">IF(AND($A2263=0,$B2263=1),
    VLOOKUP(1,ChapterTable!$1:$1048576,MATCH("최종"&amp;SUBSTITUTE(SUBSTITUTE(F$1,"standard",""),"|Float",""),ChapterTable!$1:$1,0),0)*ChapterTable!$Q$17,
  IF(AND($A2263=0,$B2263=0),
    F2264,
  IF($B2263=0,
    VLOOKUP($A2263,ChapterTable!$1:$1048576,MATCH("최종"&amp;SUBSTITUTE(SUBSTITUTE(F$1,"standard",""),"|Float",""),ChapterTable!$1:$1,0),0),
  IF($B2263=1,
    IF($L2263=FALSE,
      VLOOKUP($A2263,ChapterTable!$1:$1048576,MATCH("최종"&amp;SUBSTITUTE(SUBSTITUTE(F$1,"standard",""),"|Float",""),ChapterTable!$1:$1,0),0),
      VLOOKUP($A2263-ChapterTable!$Q$11,ChapterTable!$1:$1048576,MATCH("최종"&amp;SUBSTITUTE(SUBSTITUTE(F$1,"standard",""),"|Float",""),ChapterTable!$1:$1,0),0)*ChapterTable!$Q$14
    ),
  OFFSET(F2263,-$B2263+IF($L2263,1,0),0)*
    (VLOOKUP(SUBSTITUTE(SUBSTITUTE(F$1,"standard",""),"|Float","")&amp;"인게임누적곱배수",ChapterTable!$S:$T,2,0)^D2263
    +VLOOKUP(SUBSTITUTE(SUBSTITUTE(F$1,"standard",""),"|Float","")&amp;"인게임누적합배수",ChapterTable!$S:$T,2,0)*D2263)
  )
  )
  )
)</f>
        <v>593558.32631921768</v>
      </c>
      <c r="G2263" t="s">
        <v>76</v>
      </c>
      <c r="J2263" t="str">
        <f>IF(ISBLANK(I2263),"",
IFERROR(VLOOKUP(I2263,[1]StringTable!$1:$1048576,MATCH([1]StringTable!$B$1,[1]StringTable!$1:$1,0),0),
IFERROR(VLOOKUP(I2263,[1]InApkStringTable!$1:$1048576,MATCH([1]InApkStringTable!$B$1,[1]InApkStringTable!$1:$1,0),0),
"스트링없음")))</f>
        <v/>
      </c>
      <c r="L2263" t="b">
        <v>1</v>
      </c>
      <c r="N2263" t="str">
        <f>IF(ISBLANK(M2263),"",IF(ISERROR(VLOOKUP(M2263,MapTable!$A:$A,1,0)),"맵없음",""))</f>
        <v/>
      </c>
      <c r="O2263">
        <f t="shared" si="141"/>
        <v>3</v>
      </c>
      <c r="Q2263">
        <f t="shared" si="142"/>
        <v>3</v>
      </c>
      <c r="R2263" t="b">
        <f t="shared" ca="1" si="143"/>
        <v>0</v>
      </c>
      <c r="T2263" t="b">
        <f t="shared" ca="1" si="144"/>
        <v>0</v>
      </c>
      <c r="X2263" t="str">
        <f>IF(ISBLANK(W2263),"",
IF(ISERROR(FIND(",",W2263)),
  IF(ISERROR(VLOOKUP(W2263,MapTable!$A:$A,1,0)),"맵없음",
  ""),
IF(ISERROR(FIND(",",W2263,FIND(",",W2263)+1)),
  IF(OR(ISERROR(VLOOKUP(LEFT(W2263,FIND(",",W2263)-1),MapTable!$A:$A,1,0)),ISERROR(VLOOKUP(TRIM(MID(W2263,FIND(",",W2263)+1,999)),MapTable!$A:$A,1,0))),"맵없음",
  ""),
IF(ISERROR(FIND(",",W2263,FIND(",",W2263,FIND(",",W2263)+1)+1)),
  IF(OR(ISERROR(VLOOKUP(LEFT(W2263,FIND(",",W2263)-1),MapTable!$A:$A,1,0)),ISERROR(VLOOKUP(TRIM(MID(W2263,FIND(",",W2263)+1,FIND(",",W2263,FIND(",",W2263)+1)-FIND(",",W2263)-1)),MapTable!$A:$A,1,0)),ISERROR(VLOOKUP(TRIM(MID(W2263,FIND(",",W2263,FIND(",",W2263)+1)+1,999)),MapTable!$A:$A,1,0))),"맵없음",
  ""),
IF(ISERROR(FIND(",",W2263,FIND(",",W2263,FIND(",",W2263,FIND(",",W2263)+1)+1)+1)),
  IF(OR(ISERROR(VLOOKUP(LEFT(W2263,FIND(",",W2263)-1),MapTable!$A:$A,1,0)),ISERROR(VLOOKUP(TRIM(MID(W2263,FIND(",",W2263)+1,FIND(",",W2263,FIND(",",W2263)+1)-FIND(",",W2263)-1)),MapTable!$A:$A,1,0)),ISERROR(VLOOKUP(TRIM(MID(W2263,FIND(",",W2263,FIND(",",W2263)+1)+1,FIND(",",W2263,FIND(",",W2263,FIND(",",W2263)+1)+1)-FIND(",",W2263,FIND(",",W2263)+1)-1)),MapTable!$A:$A,1,0)),ISERROR(VLOOKUP(TRIM(MID(W2263,FIND(",",W2263,FIND(",",W2263,FIND(",",W2263)+1)+1)+1,999)),MapTable!$A:$A,1,0))),"맵없음",
  ""),
)))))</f>
        <v/>
      </c>
      <c r="AC2263" t="str">
        <f>IF(ISBLANK(AB2263),"",IF(ISERROR(VLOOKUP(AB2263,[3]DropTable!$A:$A,1,0)),"드랍없음",""))</f>
        <v/>
      </c>
      <c r="AE2263" t="str">
        <f>IF(ISBLANK(AD2263),"",IF(ISERROR(VLOOKUP(AD2263,[3]DropTable!$A:$A,1,0)),"드랍없음",""))</f>
        <v/>
      </c>
      <c r="AG2263">
        <v>9.8000000000000007</v>
      </c>
      <c r="AH2263">
        <v>1</v>
      </c>
    </row>
    <row r="2264" spans="1:34" x14ac:dyDescent="0.3">
      <c r="A2264">
        <v>23</v>
      </c>
      <c r="B2264">
        <v>23</v>
      </c>
      <c r="C2264">
        <f>IF(OR($L2264=TRUE,$A2264=0,MOD($A2264,ChapterTable!$S$20)&lt;&gt;0),
MAX(0,INT(($B2264+ChapterTable!$Q$26+VLOOKUP(SUBSTITUTE(C$1,"성장단계","")&amp;"단계오프셋",ChapterTable!$S:$T,2,0))/ChapterTable!$Q$23)),
MAX(0,INT(($B2264+ChapterTable!$S$26+VLOOKUP(SUBSTITUTE(C$1,"성장단계","")&amp;"보스단계오프셋",ChapterTable!$S:$T,2,0))/ChapterTable!$S$23)))</f>
        <v>2</v>
      </c>
      <c r="D2264">
        <f>IF(OR($L2264=TRUE,$A2264=0,MOD($A2264,ChapterTable!$S$20)&lt;&gt;0),
MAX(0,INT(($B2264+ChapterTable!$Q$26+VLOOKUP(SUBSTITUTE(D$1,"성장단계","")&amp;"단계오프셋",ChapterTable!$S:$T,2,0))/ChapterTable!$Q$23)),
MAX(0,INT(($B2264+ChapterTable!$S$26+VLOOKUP(SUBSTITUTE(D$1,"성장단계","")&amp;"보스단계오프셋",ChapterTable!$S:$T,2,0))/ChapterTable!$S$23)))</f>
        <v>2</v>
      </c>
      <c r="E2264" s="1">
        <f ca="1">IF(AND($A2264=0,$B2264=1),
    VLOOKUP(1,ChapterTable!$1:$1048576,MATCH("최종"&amp;SUBSTITUTE(SUBSTITUTE(E$1,"standard",""),"|Float",""),ChapterTable!$1:$1,0),0)*ChapterTable!$Q$17,
  IF(AND($A2264=0,$B2264=0),
    E2265,
  IF($B2264=0,
    VLOOKUP($A2264,ChapterTable!$1:$1048576,MATCH("최종"&amp;SUBSTITUTE(SUBSTITUTE(E$1,"standard",""),"|Float",""),ChapterTable!$1:$1,0),0),
  IF($B2264=1,
    IF($L2264=FALSE,
      VLOOKUP($A2264,ChapterTable!$1:$1048576,MATCH("최종"&amp;SUBSTITUTE(SUBSTITUTE(E$1,"standard",""),"|Float",""),ChapterTable!$1:$1,0),0),
      VLOOKUP($A2264-ChapterTable!$Q$11,ChapterTable!$1:$1048576,MATCH("최종"&amp;SUBSTITUTE(SUBSTITUTE(E$1,"standard",""),"|Float",""),ChapterTable!$1:$1,0),0)*ChapterTable!$Q$14
    ),
  OFFSET(E2264,-$B2264+IF($L2264,1,0),0)*
    (VLOOKUP(SUBSTITUTE(SUBSTITUTE(E$1,"standard",""),"|Float","")&amp;"인게임누적곱배수",ChapterTable!$S:$T,2,0)^C2264
    +VLOOKUP(SUBSTITUTE(SUBSTITUTE(E$1,"standard",""),"|Float","")&amp;"인게임누적합배수",ChapterTable!$S:$T,2,0)*C2264)
  )
  )
  )
)</f>
        <v>1297348.9132405757</v>
      </c>
      <c r="F2264" s="1">
        <f ca="1">IF(AND($A2264=0,$B2264=1),
    VLOOKUP(1,ChapterTable!$1:$1048576,MATCH("최종"&amp;SUBSTITUTE(SUBSTITUTE(F$1,"standard",""),"|Float",""),ChapterTable!$1:$1,0),0)*ChapterTable!$Q$17,
  IF(AND($A2264=0,$B2264=0),
    F2265,
  IF($B2264=0,
    VLOOKUP($A2264,ChapterTable!$1:$1048576,MATCH("최종"&amp;SUBSTITUTE(SUBSTITUTE(F$1,"standard",""),"|Float",""),ChapterTable!$1:$1,0),0),
  IF($B2264=1,
    IF($L2264=FALSE,
      VLOOKUP($A2264,ChapterTable!$1:$1048576,MATCH("최종"&amp;SUBSTITUTE(SUBSTITUTE(F$1,"standard",""),"|Float",""),ChapterTable!$1:$1,0),0),
      VLOOKUP($A2264-ChapterTable!$Q$11,ChapterTable!$1:$1048576,MATCH("최종"&amp;SUBSTITUTE(SUBSTITUTE(F$1,"standard",""),"|Float",""),ChapterTable!$1:$1,0),0)*ChapterTable!$Q$14
    ),
  OFFSET(F2264,-$B2264+IF($L2264,1,0),0)*
    (VLOOKUP(SUBSTITUTE(SUBSTITUTE(F$1,"standard",""),"|Float","")&amp;"인게임누적곱배수",ChapterTable!$S:$T,2,0)^D2264
    +VLOOKUP(SUBSTITUTE(SUBSTITUTE(F$1,"standard",""),"|Float","")&amp;"인게임누적합배수",ChapterTable!$S:$T,2,0)*D2264)
  )
  )
  )
)</f>
        <v>593558.32631921768</v>
      </c>
      <c r="G2264" t="s">
        <v>76</v>
      </c>
      <c r="J2264" t="str">
        <f>IF(ISBLANK(I2264),"",
IFERROR(VLOOKUP(I2264,[1]StringTable!$1:$1048576,MATCH([1]StringTable!$B$1,[1]StringTable!$1:$1,0),0),
IFERROR(VLOOKUP(I2264,[1]InApkStringTable!$1:$1048576,MATCH([1]InApkStringTable!$B$1,[1]InApkStringTable!$1:$1,0),0),
"스트링없음")))</f>
        <v/>
      </c>
      <c r="L2264" t="b">
        <v>1</v>
      </c>
      <c r="N2264" t="str">
        <f>IF(ISBLANK(M2264),"",IF(ISERROR(VLOOKUP(M2264,MapTable!$A:$A,1,0)),"맵없음",""))</f>
        <v/>
      </c>
      <c r="O2264">
        <f t="shared" si="141"/>
        <v>3</v>
      </c>
      <c r="Q2264">
        <f t="shared" si="142"/>
        <v>3</v>
      </c>
      <c r="R2264" t="b">
        <f t="shared" ca="1" si="143"/>
        <v>0</v>
      </c>
      <c r="T2264" t="b">
        <f t="shared" ca="1" si="144"/>
        <v>0</v>
      </c>
      <c r="X2264" t="str">
        <f>IF(ISBLANK(W2264),"",
IF(ISERROR(FIND(",",W2264)),
  IF(ISERROR(VLOOKUP(W2264,MapTable!$A:$A,1,0)),"맵없음",
  ""),
IF(ISERROR(FIND(",",W2264,FIND(",",W2264)+1)),
  IF(OR(ISERROR(VLOOKUP(LEFT(W2264,FIND(",",W2264)-1),MapTable!$A:$A,1,0)),ISERROR(VLOOKUP(TRIM(MID(W2264,FIND(",",W2264)+1,999)),MapTable!$A:$A,1,0))),"맵없음",
  ""),
IF(ISERROR(FIND(",",W2264,FIND(",",W2264,FIND(",",W2264)+1)+1)),
  IF(OR(ISERROR(VLOOKUP(LEFT(W2264,FIND(",",W2264)-1),MapTable!$A:$A,1,0)),ISERROR(VLOOKUP(TRIM(MID(W2264,FIND(",",W2264)+1,FIND(",",W2264,FIND(",",W2264)+1)-FIND(",",W2264)-1)),MapTable!$A:$A,1,0)),ISERROR(VLOOKUP(TRIM(MID(W2264,FIND(",",W2264,FIND(",",W2264)+1)+1,999)),MapTable!$A:$A,1,0))),"맵없음",
  ""),
IF(ISERROR(FIND(",",W2264,FIND(",",W2264,FIND(",",W2264,FIND(",",W2264)+1)+1)+1)),
  IF(OR(ISERROR(VLOOKUP(LEFT(W2264,FIND(",",W2264)-1),MapTable!$A:$A,1,0)),ISERROR(VLOOKUP(TRIM(MID(W2264,FIND(",",W2264)+1,FIND(",",W2264,FIND(",",W2264)+1)-FIND(",",W2264)-1)),MapTable!$A:$A,1,0)),ISERROR(VLOOKUP(TRIM(MID(W2264,FIND(",",W2264,FIND(",",W2264)+1)+1,FIND(",",W2264,FIND(",",W2264,FIND(",",W2264)+1)+1)-FIND(",",W2264,FIND(",",W2264)+1)-1)),MapTable!$A:$A,1,0)),ISERROR(VLOOKUP(TRIM(MID(W2264,FIND(",",W2264,FIND(",",W2264,FIND(",",W2264)+1)+1)+1,999)),MapTable!$A:$A,1,0))),"맵없음",
  ""),
)))))</f>
        <v/>
      </c>
      <c r="AC2264" t="str">
        <f>IF(ISBLANK(AB2264),"",IF(ISERROR(VLOOKUP(AB2264,[3]DropTable!$A:$A,1,0)),"드랍없음",""))</f>
        <v/>
      </c>
      <c r="AE2264" t="str">
        <f>IF(ISBLANK(AD2264),"",IF(ISERROR(VLOOKUP(AD2264,[3]DropTable!$A:$A,1,0)),"드랍없음",""))</f>
        <v/>
      </c>
      <c r="AG2264">
        <v>9.8000000000000007</v>
      </c>
      <c r="AH2264">
        <v>1</v>
      </c>
    </row>
    <row r="2265" spans="1:34" x14ac:dyDescent="0.3">
      <c r="A2265">
        <v>23</v>
      </c>
      <c r="B2265">
        <v>24</v>
      </c>
      <c r="C2265">
        <f>IF(OR($L2265=TRUE,$A2265=0,MOD($A2265,ChapterTable!$S$20)&lt;&gt;0),
MAX(0,INT(($B2265+ChapterTable!$Q$26+VLOOKUP(SUBSTITUTE(C$1,"성장단계","")&amp;"단계오프셋",ChapterTable!$S:$T,2,0))/ChapterTable!$Q$23)),
MAX(0,INT(($B2265+ChapterTable!$S$26+VLOOKUP(SUBSTITUTE(C$1,"성장단계","")&amp;"보스단계오프셋",ChapterTable!$S:$T,2,0))/ChapterTable!$S$23)))</f>
        <v>2</v>
      </c>
      <c r="D2265">
        <f>IF(OR($L2265=TRUE,$A2265=0,MOD($A2265,ChapterTable!$S$20)&lt;&gt;0),
MAX(0,INT(($B2265+ChapterTable!$Q$26+VLOOKUP(SUBSTITUTE(D$1,"성장단계","")&amp;"단계오프셋",ChapterTable!$S:$T,2,0))/ChapterTable!$Q$23)),
MAX(0,INT(($B2265+ChapterTable!$S$26+VLOOKUP(SUBSTITUTE(D$1,"성장단계","")&amp;"보스단계오프셋",ChapterTable!$S:$T,2,0))/ChapterTable!$S$23)))</f>
        <v>2</v>
      </c>
      <c r="E2265" s="1">
        <f ca="1">IF(AND($A2265=0,$B2265=1),
    VLOOKUP(1,ChapterTable!$1:$1048576,MATCH("최종"&amp;SUBSTITUTE(SUBSTITUTE(E$1,"standard",""),"|Float",""),ChapterTable!$1:$1,0),0)*ChapterTable!$Q$17,
  IF(AND($A2265=0,$B2265=0),
    E2266,
  IF($B2265=0,
    VLOOKUP($A2265,ChapterTable!$1:$1048576,MATCH("최종"&amp;SUBSTITUTE(SUBSTITUTE(E$1,"standard",""),"|Float",""),ChapterTable!$1:$1,0),0),
  IF($B2265=1,
    IF($L2265=FALSE,
      VLOOKUP($A2265,ChapterTable!$1:$1048576,MATCH("최종"&amp;SUBSTITUTE(SUBSTITUTE(E$1,"standard",""),"|Float",""),ChapterTable!$1:$1,0),0),
      VLOOKUP($A2265-ChapterTable!$Q$11,ChapterTable!$1:$1048576,MATCH("최종"&amp;SUBSTITUTE(SUBSTITUTE(E$1,"standard",""),"|Float",""),ChapterTable!$1:$1,0),0)*ChapterTable!$Q$14
    ),
  OFFSET(E2265,-$B2265+IF($L2265,1,0),0)*
    (VLOOKUP(SUBSTITUTE(SUBSTITUTE(E$1,"standard",""),"|Float","")&amp;"인게임누적곱배수",ChapterTable!$S:$T,2,0)^C2265
    +VLOOKUP(SUBSTITUTE(SUBSTITUTE(E$1,"standard",""),"|Float","")&amp;"인게임누적합배수",ChapterTable!$S:$T,2,0)*C2265)
  )
  )
  )
)</f>
        <v>1297348.9132405757</v>
      </c>
      <c r="F2265" s="1">
        <f ca="1">IF(AND($A2265=0,$B2265=1),
    VLOOKUP(1,ChapterTable!$1:$1048576,MATCH("최종"&amp;SUBSTITUTE(SUBSTITUTE(F$1,"standard",""),"|Float",""),ChapterTable!$1:$1,0),0)*ChapterTable!$Q$17,
  IF(AND($A2265=0,$B2265=0),
    F2266,
  IF($B2265=0,
    VLOOKUP($A2265,ChapterTable!$1:$1048576,MATCH("최종"&amp;SUBSTITUTE(SUBSTITUTE(F$1,"standard",""),"|Float",""),ChapterTable!$1:$1,0),0),
  IF($B2265=1,
    IF($L2265=FALSE,
      VLOOKUP($A2265,ChapterTable!$1:$1048576,MATCH("최종"&amp;SUBSTITUTE(SUBSTITUTE(F$1,"standard",""),"|Float",""),ChapterTable!$1:$1,0),0),
      VLOOKUP($A2265-ChapterTable!$Q$11,ChapterTable!$1:$1048576,MATCH("최종"&amp;SUBSTITUTE(SUBSTITUTE(F$1,"standard",""),"|Float",""),ChapterTable!$1:$1,0),0)*ChapterTable!$Q$14
    ),
  OFFSET(F2265,-$B2265+IF($L2265,1,0),0)*
    (VLOOKUP(SUBSTITUTE(SUBSTITUTE(F$1,"standard",""),"|Float","")&amp;"인게임누적곱배수",ChapterTable!$S:$T,2,0)^D2265
    +VLOOKUP(SUBSTITUTE(SUBSTITUTE(F$1,"standard",""),"|Float","")&amp;"인게임누적합배수",ChapterTable!$S:$T,2,0)*D2265)
  )
  )
  )
)</f>
        <v>593558.32631921768</v>
      </c>
      <c r="G2265" t="s">
        <v>76</v>
      </c>
      <c r="J2265" t="str">
        <f>IF(ISBLANK(I2265),"",
IFERROR(VLOOKUP(I2265,[1]StringTable!$1:$1048576,MATCH([1]StringTable!$B$1,[1]StringTable!$1:$1,0),0),
IFERROR(VLOOKUP(I2265,[1]InApkStringTable!$1:$1048576,MATCH([1]InApkStringTable!$B$1,[1]InApkStringTable!$1:$1,0),0),
"스트링없음")))</f>
        <v/>
      </c>
      <c r="L2265" t="b">
        <v>1</v>
      </c>
      <c r="N2265" t="str">
        <f>IF(ISBLANK(M2265),"",IF(ISERROR(VLOOKUP(M2265,MapTable!$A:$A,1,0)),"맵없음",""))</f>
        <v/>
      </c>
      <c r="O2265">
        <f t="shared" si="141"/>
        <v>3</v>
      </c>
      <c r="Q2265">
        <f t="shared" si="142"/>
        <v>3</v>
      </c>
      <c r="R2265" t="b">
        <f t="shared" ca="1" si="143"/>
        <v>0</v>
      </c>
      <c r="T2265" t="b">
        <f t="shared" ca="1" si="144"/>
        <v>0</v>
      </c>
      <c r="X2265" t="str">
        <f>IF(ISBLANK(W2265),"",
IF(ISERROR(FIND(",",W2265)),
  IF(ISERROR(VLOOKUP(W2265,MapTable!$A:$A,1,0)),"맵없음",
  ""),
IF(ISERROR(FIND(",",W2265,FIND(",",W2265)+1)),
  IF(OR(ISERROR(VLOOKUP(LEFT(W2265,FIND(",",W2265)-1),MapTable!$A:$A,1,0)),ISERROR(VLOOKUP(TRIM(MID(W2265,FIND(",",W2265)+1,999)),MapTable!$A:$A,1,0))),"맵없음",
  ""),
IF(ISERROR(FIND(",",W2265,FIND(",",W2265,FIND(",",W2265)+1)+1)),
  IF(OR(ISERROR(VLOOKUP(LEFT(W2265,FIND(",",W2265)-1),MapTable!$A:$A,1,0)),ISERROR(VLOOKUP(TRIM(MID(W2265,FIND(",",W2265)+1,FIND(",",W2265,FIND(",",W2265)+1)-FIND(",",W2265)-1)),MapTable!$A:$A,1,0)),ISERROR(VLOOKUP(TRIM(MID(W2265,FIND(",",W2265,FIND(",",W2265)+1)+1,999)),MapTable!$A:$A,1,0))),"맵없음",
  ""),
IF(ISERROR(FIND(",",W2265,FIND(",",W2265,FIND(",",W2265,FIND(",",W2265)+1)+1)+1)),
  IF(OR(ISERROR(VLOOKUP(LEFT(W2265,FIND(",",W2265)-1),MapTable!$A:$A,1,0)),ISERROR(VLOOKUP(TRIM(MID(W2265,FIND(",",W2265)+1,FIND(",",W2265,FIND(",",W2265)+1)-FIND(",",W2265)-1)),MapTable!$A:$A,1,0)),ISERROR(VLOOKUP(TRIM(MID(W2265,FIND(",",W2265,FIND(",",W2265)+1)+1,FIND(",",W2265,FIND(",",W2265,FIND(",",W2265)+1)+1)-FIND(",",W2265,FIND(",",W2265)+1)-1)),MapTable!$A:$A,1,0)),ISERROR(VLOOKUP(TRIM(MID(W2265,FIND(",",W2265,FIND(",",W2265,FIND(",",W2265)+1)+1)+1,999)),MapTable!$A:$A,1,0))),"맵없음",
  ""),
)))))</f>
        <v/>
      </c>
      <c r="AC2265" t="str">
        <f>IF(ISBLANK(AB2265),"",IF(ISERROR(VLOOKUP(AB2265,[3]DropTable!$A:$A,1,0)),"드랍없음",""))</f>
        <v/>
      </c>
      <c r="AE2265" t="str">
        <f>IF(ISBLANK(AD2265),"",IF(ISERROR(VLOOKUP(AD2265,[3]DropTable!$A:$A,1,0)),"드랍없음",""))</f>
        <v/>
      </c>
      <c r="AG2265">
        <v>9.8000000000000007</v>
      </c>
      <c r="AH2265">
        <v>1</v>
      </c>
    </row>
    <row r="2266" spans="1:34" x14ac:dyDescent="0.3">
      <c r="A2266">
        <v>23</v>
      </c>
      <c r="B2266">
        <v>25</v>
      </c>
      <c r="C2266">
        <f>IF(OR($L2266=TRUE,$A2266=0,MOD($A2266,ChapterTable!$S$20)&lt;&gt;0),
MAX(0,INT(($B2266+ChapterTable!$Q$26+VLOOKUP(SUBSTITUTE(C$1,"성장단계","")&amp;"단계오프셋",ChapterTable!$S:$T,2,0))/ChapterTable!$Q$23)),
MAX(0,INT(($B2266+ChapterTable!$S$26+VLOOKUP(SUBSTITUTE(C$1,"성장단계","")&amp;"보스단계오프셋",ChapterTable!$S:$T,2,0))/ChapterTable!$S$23)))</f>
        <v>2</v>
      </c>
      <c r="D2266">
        <f>IF(OR($L2266=TRUE,$A2266=0,MOD($A2266,ChapterTable!$S$20)&lt;&gt;0),
MAX(0,INT(($B2266+ChapterTable!$Q$26+VLOOKUP(SUBSTITUTE(D$1,"성장단계","")&amp;"단계오프셋",ChapterTable!$S:$T,2,0))/ChapterTable!$Q$23)),
MAX(0,INT(($B2266+ChapterTable!$S$26+VLOOKUP(SUBSTITUTE(D$1,"성장단계","")&amp;"보스단계오프셋",ChapterTable!$S:$T,2,0))/ChapterTable!$S$23)))</f>
        <v>2</v>
      </c>
      <c r="E2266" s="1">
        <f ca="1">IF(AND($A2266=0,$B2266=1),
    VLOOKUP(1,ChapterTable!$1:$1048576,MATCH("최종"&amp;SUBSTITUTE(SUBSTITUTE(E$1,"standard",""),"|Float",""),ChapterTable!$1:$1,0),0)*ChapterTable!$Q$17,
  IF(AND($A2266=0,$B2266=0),
    E2267,
  IF($B2266=0,
    VLOOKUP($A2266,ChapterTable!$1:$1048576,MATCH("최종"&amp;SUBSTITUTE(SUBSTITUTE(E$1,"standard",""),"|Float",""),ChapterTable!$1:$1,0),0),
  IF($B2266=1,
    IF($L2266=FALSE,
      VLOOKUP($A2266,ChapterTable!$1:$1048576,MATCH("최종"&amp;SUBSTITUTE(SUBSTITUTE(E$1,"standard",""),"|Float",""),ChapterTable!$1:$1,0),0),
      VLOOKUP($A2266-ChapterTable!$Q$11,ChapterTable!$1:$1048576,MATCH("최종"&amp;SUBSTITUTE(SUBSTITUTE(E$1,"standard",""),"|Float",""),ChapterTable!$1:$1,0),0)*ChapterTable!$Q$14
    ),
  OFFSET(E2266,-$B2266+IF($L2266,1,0),0)*
    (VLOOKUP(SUBSTITUTE(SUBSTITUTE(E$1,"standard",""),"|Float","")&amp;"인게임누적곱배수",ChapterTable!$S:$T,2,0)^C2266
    +VLOOKUP(SUBSTITUTE(SUBSTITUTE(E$1,"standard",""),"|Float","")&amp;"인게임누적합배수",ChapterTable!$S:$T,2,0)*C2266)
  )
  )
  )
)</f>
        <v>1297348.9132405757</v>
      </c>
      <c r="F2266" s="1">
        <f ca="1">IF(AND($A2266=0,$B2266=1),
    VLOOKUP(1,ChapterTable!$1:$1048576,MATCH("최종"&amp;SUBSTITUTE(SUBSTITUTE(F$1,"standard",""),"|Float",""),ChapterTable!$1:$1,0),0)*ChapterTable!$Q$17,
  IF(AND($A2266=0,$B2266=0),
    F2267,
  IF($B2266=0,
    VLOOKUP($A2266,ChapterTable!$1:$1048576,MATCH("최종"&amp;SUBSTITUTE(SUBSTITUTE(F$1,"standard",""),"|Float",""),ChapterTable!$1:$1,0),0),
  IF($B2266=1,
    IF($L2266=FALSE,
      VLOOKUP($A2266,ChapterTable!$1:$1048576,MATCH("최종"&amp;SUBSTITUTE(SUBSTITUTE(F$1,"standard",""),"|Float",""),ChapterTable!$1:$1,0),0),
      VLOOKUP($A2266-ChapterTable!$Q$11,ChapterTable!$1:$1048576,MATCH("최종"&amp;SUBSTITUTE(SUBSTITUTE(F$1,"standard",""),"|Float",""),ChapterTable!$1:$1,0),0)*ChapterTable!$Q$14
    ),
  OFFSET(F2266,-$B2266+IF($L2266,1,0),0)*
    (VLOOKUP(SUBSTITUTE(SUBSTITUTE(F$1,"standard",""),"|Float","")&amp;"인게임누적곱배수",ChapterTable!$S:$T,2,0)^D2266
    +VLOOKUP(SUBSTITUTE(SUBSTITUTE(F$1,"standard",""),"|Float","")&amp;"인게임누적합배수",ChapterTable!$S:$T,2,0)*D2266)
  )
  )
  )
)</f>
        <v>593558.32631921768</v>
      </c>
      <c r="G2266" t="s">
        <v>76</v>
      </c>
      <c r="J2266" t="str">
        <f>IF(ISBLANK(I2266),"",
IFERROR(VLOOKUP(I2266,[1]StringTable!$1:$1048576,MATCH([1]StringTable!$B$1,[1]StringTable!$1:$1,0),0),
IFERROR(VLOOKUP(I2266,[1]InApkStringTable!$1:$1048576,MATCH([1]InApkStringTable!$B$1,[1]InApkStringTable!$1:$1,0),0),
"스트링없음")))</f>
        <v/>
      </c>
      <c r="L2266" t="b">
        <v>1</v>
      </c>
      <c r="N2266" t="str">
        <f>IF(ISBLANK(M2266),"",IF(ISERROR(VLOOKUP(M2266,MapTable!$A:$A,1,0)),"맵없음",""))</f>
        <v/>
      </c>
      <c r="O2266">
        <f t="shared" si="141"/>
        <v>11</v>
      </c>
      <c r="Q2266">
        <f t="shared" si="142"/>
        <v>11</v>
      </c>
      <c r="R2266" t="b">
        <f t="shared" ca="1" si="143"/>
        <v>0</v>
      </c>
      <c r="T2266" t="b">
        <f t="shared" ca="1" si="144"/>
        <v>0</v>
      </c>
      <c r="X2266" t="str">
        <f>IF(ISBLANK(W2266),"",
IF(ISERROR(FIND(",",W2266)),
  IF(ISERROR(VLOOKUP(W2266,MapTable!$A:$A,1,0)),"맵없음",
  ""),
IF(ISERROR(FIND(",",W2266,FIND(",",W2266)+1)),
  IF(OR(ISERROR(VLOOKUP(LEFT(W2266,FIND(",",W2266)-1),MapTable!$A:$A,1,0)),ISERROR(VLOOKUP(TRIM(MID(W2266,FIND(",",W2266)+1,999)),MapTable!$A:$A,1,0))),"맵없음",
  ""),
IF(ISERROR(FIND(",",W2266,FIND(",",W2266,FIND(",",W2266)+1)+1)),
  IF(OR(ISERROR(VLOOKUP(LEFT(W2266,FIND(",",W2266)-1),MapTable!$A:$A,1,0)),ISERROR(VLOOKUP(TRIM(MID(W2266,FIND(",",W2266)+1,FIND(",",W2266,FIND(",",W2266)+1)-FIND(",",W2266)-1)),MapTable!$A:$A,1,0)),ISERROR(VLOOKUP(TRIM(MID(W2266,FIND(",",W2266,FIND(",",W2266)+1)+1,999)),MapTable!$A:$A,1,0))),"맵없음",
  ""),
IF(ISERROR(FIND(",",W2266,FIND(",",W2266,FIND(",",W2266,FIND(",",W2266)+1)+1)+1)),
  IF(OR(ISERROR(VLOOKUP(LEFT(W2266,FIND(",",W2266)-1),MapTable!$A:$A,1,0)),ISERROR(VLOOKUP(TRIM(MID(W2266,FIND(",",W2266)+1,FIND(",",W2266,FIND(",",W2266)+1)-FIND(",",W2266)-1)),MapTable!$A:$A,1,0)),ISERROR(VLOOKUP(TRIM(MID(W2266,FIND(",",W2266,FIND(",",W2266)+1)+1,FIND(",",W2266,FIND(",",W2266,FIND(",",W2266)+1)+1)-FIND(",",W2266,FIND(",",W2266)+1)-1)),MapTable!$A:$A,1,0)),ISERROR(VLOOKUP(TRIM(MID(W2266,FIND(",",W2266,FIND(",",W2266,FIND(",",W2266)+1)+1)+1,999)),MapTable!$A:$A,1,0))),"맵없음",
  ""),
)))))</f>
        <v/>
      </c>
      <c r="AC2266" t="str">
        <f>IF(ISBLANK(AB2266),"",IF(ISERROR(VLOOKUP(AB2266,[3]DropTable!$A:$A,1,0)),"드랍없음",""))</f>
        <v/>
      </c>
      <c r="AE2266" t="str">
        <f>IF(ISBLANK(AD2266),"",IF(ISERROR(VLOOKUP(AD2266,[3]DropTable!$A:$A,1,0)),"드랍없음",""))</f>
        <v/>
      </c>
      <c r="AG2266">
        <v>9.8000000000000007</v>
      </c>
      <c r="AH2266">
        <v>1</v>
      </c>
    </row>
    <row r="2267" spans="1:34" x14ac:dyDescent="0.3">
      <c r="A2267">
        <v>23</v>
      </c>
      <c r="B2267">
        <v>26</v>
      </c>
      <c r="C2267">
        <f>IF(OR($L2267=TRUE,$A2267=0,MOD($A2267,ChapterTable!$S$20)&lt;&gt;0),
MAX(0,INT(($B2267+ChapterTable!$Q$26+VLOOKUP(SUBSTITUTE(C$1,"성장단계","")&amp;"단계오프셋",ChapterTable!$S:$T,2,0))/ChapterTable!$Q$23)),
MAX(0,INT(($B2267+ChapterTable!$S$26+VLOOKUP(SUBSTITUTE(C$1,"성장단계","")&amp;"보스단계오프셋",ChapterTable!$S:$T,2,0))/ChapterTable!$S$23)))</f>
        <v>3</v>
      </c>
      <c r="D2267">
        <f>IF(OR($L2267=TRUE,$A2267=0,MOD($A2267,ChapterTable!$S$20)&lt;&gt;0),
MAX(0,INT(($B2267+ChapterTable!$Q$26+VLOOKUP(SUBSTITUTE(D$1,"성장단계","")&amp;"단계오프셋",ChapterTable!$S:$T,2,0))/ChapterTable!$Q$23)),
MAX(0,INT(($B2267+ChapterTable!$S$26+VLOOKUP(SUBSTITUTE(D$1,"성장단계","")&amp;"보스단계오프셋",ChapterTable!$S:$T,2,0))/ChapterTable!$S$23)))</f>
        <v>2</v>
      </c>
      <c r="E2267" s="1">
        <f ca="1">IF(AND($A2267=0,$B2267=1),
    VLOOKUP(1,ChapterTable!$1:$1048576,MATCH("최종"&amp;SUBSTITUTE(SUBSTITUTE(E$1,"standard",""),"|Float",""),ChapterTable!$1:$1,0),0)*ChapterTable!$Q$17,
  IF(AND($A2267=0,$B2267=0),
    E2268,
  IF($B2267=0,
    VLOOKUP($A2267,ChapterTable!$1:$1048576,MATCH("최종"&amp;SUBSTITUTE(SUBSTITUTE(E$1,"standard",""),"|Float",""),ChapterTable!$1:$1,0),0),
  IF($B2267=1,
    IF($L2267=FALSE,
      VLOOKUP($A2267,ChapterTable!$1:$1048576,MATCH("최종"&amp;SUBSTITUTE(SUBSTITUTE(E$1,"standard",""),"|Float",""),ChapterTable!$1:$1,0),0),
      VLOOKUP($A2267-ChapterTable!$Q$11,ChapterTable!$1:$1048576,MATCH("최종"&amp;SUBSTITUTE(SUBSTITUTE(E$1,"standard",""),"|Float",""),ChapterTable!$1:$1,0),0)*ChapterTable!$Q$14
    ),
  OFFSET(E2267,-$B2267+IF($L2267,1,0),0)*
    (VLOOKUP(SUBSTITUTE(SUBSTITUTE(E$1,"standard",""),"|Float","")&amp;"인게임누적곱배수",ChapterTable!$S:$T,2,0)^C2267
    +VLOOKUP(SUBSTITUTE(SUBSTITUTE(E$1,"standard",""),"|Float","")&amp;"인게임누적합배수",ChapterTable!$S:$T,2,0)*C2267)
  )
  )
  )
)</f>
        <v>1564450.1600842236</v>
      </c>
      <c r="F2267" s="1">
        <f ca="1">IF(AND($A2267=0,$B2267=1),
    VLOOKUP(1,ChapterTable!$1:$1048576,MATCH("최종"&amp;SUBSTITUTE(SUBSTITUTE(F$1,"standard",""),"|Float",""),ChapterTable!$1:$1,0),0)*ChapterTable!$Q$17,
  IF(AND($A2267=0,$B2267=0),
    F2268,
  IF($B2267=0,
    VLOOKUP($A2267,ChapterTable!$1:$1048576,MATCH("최종"&amp;SUBSTITUTE(SUBSTITUTE(F$1,"standard",""),"|Float",""),ChapterTable!$1:$1,0),0),
  IF($B2267=1,
    IF($L2267=FALSE,
      VLOOKUP($A2267,ChapterTable!$1:$1048576,MATCH("최종"&amp;SUBSTITUTE(SUBSTITUTE(F$1,"standard",""),"|Float",""),ChapterTable!$1:$1,0),0),
      VLOOKUP($A2267-ChapterTable!$Q$11,ChapterTable!$1:$1048576,MATCH("최종"&amp;SUBSTITUTE(SUBSTITUTE(F$1,"standard",""),"|Float",""),ChapterTable!$1:$1,0),0)*ChapterTable!$Q$14
    ),
  OFFSET(F2267,-$B2267+IF($L2267,1,0),0)*
    (VLOOKUP(SUBSTITUTE(SUBSTITUTE(F$1,"standard",""),"|Float","")&amp;"인게임누적곱배수",ChapterTable!$S:$T,2,0)^D2267
    +VLOOKUP(SUBSTITUTE(SUBSTITUTE(F$1,"standard",""),"|Float","")&amp;"인게임누적합배수",ChapterTable!$S:$T,2,0)*D2267)
  )
  )
  )
)</f>
        <v>593558.32631921768</v>
      </c>
      <c r="G2267" t="s">
        <v>76</v>
      </c>
      <c r="J2267" t="str">
        <f>IF(ISBLANK(I2267),"",
IFERROR(VLOOKUP(I2267,[1]StringTable!$1:$1048576,MATCH([1]StringTable!$B$1,[1]StringTable!$1:$1,0),0),
IFERROR(VLOOKUP(I2267,[1]InApkStringTable!$1:$1048576,MATCH([1]InApkStringTable!$B$1,[1]InApkStringTable!$1:$1,0),0),
"스트링없음")))</f>
        <v/>
      </c>
      <c r="L2267" t="b">
        <v>1</v>
      </c>
      <c r="N2267" t="str">
        <f>IF(ISBLANK(M2267),"",IF(ISERROR(VLOOKUP(M2267,MapTable!$A:$A,1,0)),"맵없음",""))</f>
        <v/>
      </c>
      <c r="O2267">
        <f t="shared" si="141"/>
        <v>3</v>
      </c>
      <c r="Q2267">
        <f t="shared" si="142"/>
        <v>3</v>
      </c>
      <c r="R2267" t="b">
        <f t="shared" ca="1" si="143"/>
        <v>0</v>
      </c>
      <c r="T2267" t="b">
        <f t="shared" ca="1" si="144"/>
        <v>0</v>
      </c>
      <c r="X2267" t="str">
        <f>IF(ISBLANK(W2267),"",
IF(ISERROR(FIND(",",W2267)),
  IF(ISERROR(VLOOKUP(W2267,MapTable!$A:$A,1,0)),"맵없음",
  ""),
IF(ISERROR(FIND(",",W2267,FIND(",",W2267)+1)),
  IF(OR(ISERROR(VLOOKUP(LEFT(W2267,FIND(",",W2267)-1),MapTable!$A:$A,1,0)),ISERROR(VLOOKUP(TRIM(MID(W2267,FIND(",",W2267)+1,999)),MapTable!$A:$A,1,0))),"맵없음",
  ""),
IF(ISERROR(FIND(",",W2267,FIND(",",W2267,FIND(",",W2267)+1)+1)),
  IF(OR(ISERROR(VLOOKUP(LEFT(W2267,FIND(",",W2267)-1),MapTable!$A:$A,1,0)),ISERROR(VLOOKUP(TRIM(MID(W2267,FIND(",",W2267)+1,FIND(",",W2267,FIND(",",W2267)+1)-FIND(",",W2267)-1)),MapTable!$A:$A,1,0)),ISERROR(VLOOKUP(TRIM(MID(W2267,FIND(",",W2267,FIND(",",W2267)+1)+1,999)),MapTable!$A:$A,1,0))),"맵없음",
  ""),
IF(ISERROR(FIND(",",W2267,FIND(",",W2267,FIND(",",W2267,FIND(",",W2267)+1)+1)+1)),
  IF(OR(ISERROR(VLOOKUP(LEFT(W2267,FIND(",",W2267)-1),MapTable!$A:$A,1,0)),ISERROR(VLOOKUP(TRIM(MID(W2267,FIND(",",W2267)+1,FIND(",",W2267,FIND(",",W2267)+1)-FIND(",",W2267)-1)),MapTable!$A:$A,1,0)),ISERROR(VLOOKUP(TRIM(MID(W2267,FIND(",",W2267,FIND(",",W2267)+1)+1,FIND(",",W2267,FIND(",",W2267,FIND(",",W2267)+1)+1)-FIND(",",W2267,FIND(",",W2267)+1)-1)),MapTable!$A:$A,1,0)),ISERROR(VLOOKUP(TRIM(MID(W2267,FIND(",",W2267,FIND(",",W2267,FIND(",",W2267)+1)+1)+1,999)),MapTable!$A:$A,1,0))),"맵없음",
  ""),
)))))</f>
        <v/>
      </c>
      <c r="AC2267" t="str">
        <f>IF(ISBLANK(AB2267),"",IF(ISERROR(VLOOKUP(AB2267,[3]DropTable!$A:$A,1,0)),"드랍없음",""))</f>
        <v/>
      </c>
      <c r="AE2267" t="str">
        <f>IF(ISBLANK(AD2267),"",IF(ISERROR(VLOOKUP(AD2267,[3]DropTable!$A:$A,1,0)),"드랍없음",""))</f>
        <v/>
      </c>
      <c r="AG2267">
        <v>9.8000000000000007</v>
      </c>
      <c r="AH2267">
        <v>1</v>
      </c>
    </row>
    <row r="2268" spans="1:34" x14ac:dyDescent="0.3">
      <c r="A2268">
        <v>23</v>
      </c>
      <c r="B2268">
        <v>27</v>
      </c>
      <c r="C2268">
        <f>IF(OR($L2268=TRUE,$A2268=0,MOD($A2268,ChapterTable!$S$20)&lt;&gt;0),
MAX(0,INT(($B2268+ChapterTable!$Q$26+VLOOKUP(SUBSTITUTE(C$1,"성장단계","")&amp;"단계오프셋",ChapterTable!$S:$T,2,0))/ChapterTable!$Q$23)),
MAX(0,INT(($B2268+ChapterTable!$S$26+VLOOKUP(SUBSTITUTE(C$1,"성장단계","")&amp;"보스단계오프셋",ChapterTable!$S:$T,2,0))/ChapterTable!$S$23)))</f>
        <v>3</v>
      </c>
      <c r="D2268">
        <f>IF(OR($L2268=TRUE,$A2268=0,MOD($A2268,ChapterTable!$S$20)&lt;&gt;0),
MAX(0,INT(($B2268+ChapterTable!$Q$26+VLOOKUP(SUBSTITUTE(D$1,"성장단계","")&amp;"단계오프셋",ChapterTable!$S:$T,2,0))/ChapterTable!$Q$23)),
MAX(0,INT(($B2268+ChapterTable!$S$26+VLOOKUP(SUBSTITUTE(D$1,"성장단계","")&amp;"보스단계오프셋",ChapterTable!$S:$T,2,0))/ChapterTable!$S$23)))</f>
        <v>2</v>
      </c>
      <c r="E2268" s="1">
        <f ca="1">IF(AND($A2268=0,$B2268=1),
    VLOOKUP(1,ChapterTable!$1:$1048576,MATCH("최종"&amp;SUBSTITUTE(SUBSTITUTE(E$1,"standard",""),"|Float",""),ChapterTable!$1:$1,0),0)*ChapterTable!$Q$17,
  IF(AND($A2268=0,$B2268=0),
    E2269,
  IF($B2268=0,
    VLOOKUP($A2268,ChapterTable!$1:$1048576,MATCH("최종"&amp;SUBSTITUTE(SUBSTITUTE(E$1,"standard",""),"|Float",""),ChapterTable!$1:$1,0),0),
  IF($B2268=1,
    IF($L2268=FALSE,
      VLOOKUP($A2268,ChapterTable!$1:$1048576,MATCH("최종"&amp;SUBSTITUTE(SUBSTITUTE(E$1,"standard",""),"|Float",""),ChapterTable!$1:$1,0),0),
      VLOOKUP($A2268-ChapterTable!$Q$11,ChapterTable!$1:$1048576,MATCH("최종"&amp;SUBSTITUTE(SUBSTITUTE(E$1,"standard",""),"|Float",""),ChapterTable!$1:$1,0),0)*ChapterTable!$Q$14
    ),
  OFFSET(E2268,-$B2268+IF($L2268,1,0),0)*
    (VLOOKUP(SUBSTITUTE(SUBSTITUTE(E$1,"standard",""),"|Float","")&amp;"인게임누적곱배수",ChapterTable!$S:$T,2,0)^C2268
    +VLOOKUP(SUBSTITUTE(SUBSTITUTE(E$1,"standard",""),"|Float","")&amp;"인게임누적합배수",ChapterTable!$S:$T,2,0)*C2268)
  )
  )
  )
)</f>
        <v>1564450.1600842236</v>
      </c>
      <c r="F2268" s="1">
        <f ca="1">IF(AND($A2268=0,$B2268=1),
    VLOOKUP(1,ChapterTable!$1:$1048576,MATCH("최종"&amp;SUBSTITUTE(SUBSTITUTE(F$1,"standard",""),"|Float",""),ChapterTable!$1:$1,0),0)*ChapterTable!$Q$17,
  IF(AND($A2268=0,$B2268=0),
    F2269,
  IF($B2268=0,
    VLOOKUP($A2268,ChapterTable!$1:$1048576,MATCH("최종"&amp;SUBSTITUTE(SUBSTITUTE(F$1,"standard",""),"|Float",""),ChapterTable!$1:$1,0),0),
  IF($B2268=1,
    IF($L2268=FALSE,
      VLOOKUP($A2268,ChapterTable!$1:$1048576,MATCH("최종"&amp;SUBSTITUTE(SUBSTITUTE(F$1,"standard",""),"|Float",""),ChapterTable!$1:$1,0),0),
      VLOOKUP($A2268-ChapterTable!$Q$11,ChapterTable!$1:$1048576,MATCH("최종"&amp;SUBSTITUTE(SUBSTITUTE(F$1,"standard",""),"|Float",""),ChapterTable!$1:$1,0),0)*ChapterTable!$Q$14
    ),
  OFFSET(F2268,-$B2268+IF($L2268,1,0),0)*
    (VLOOKUP(SUBSTITUTE(SUBSTITUTE(F$1,"standard",""),"|Float","")&amp;"인게임누적곱배수",ChapterTable!$S:$T,2,0)^D2268
    +VLOOKUP(SUBSTITUTE(SUBSTITUTE(F$1,"standard",""),"|Float","")&amp;"인게임누적합배수",ChapterTable!$S:$T,2,0)*D2268)
  )
  )
  )
)</f>
        <v>593558.32631921768</v>
      </c>
      <c r="G2268" t="s">
        <v>76</v>
      </c>
      <c r="J2268" t="str">
        <f>IF(ISBLANK(I2268),"",
IFERROR(VLOOKUP(I2268,[1]StringTable!$1:$1048576,MATCH([1]StringTable!$B$1,[1]StringTable!$1:$1,0),0),
IFERROR(VLOOKUP(I2268,[1]InApkStringTable!$1:$1048576,MATCH([1]InApkStringTable!$B$1,[1]InApkStringTable!$1:$1,0),0),
"스트링없음")))</f>
        <v/>
      </c>
      <c r="L2268" t="b">
        <v>1</v>
      </c>
      <c r="N2268" t="str">
        <f>IF(ISBLANK(M2268),"",IF(ISERROR(VLOOKUP(M2268,MapTable!$A:$A,1,0)),"맵없음",""))</f>
        <v/>
      </c>
      <c r="O2268">
        <f t="shared" si="141"/>
        <v>3</v>
      </c>
      <c r="Q2268">
        <f t="shared" si="142"/>
        <v>3</v>
      </c>
      <c r="R2268" t="b">
        <f t="shared" ca="1" si="143"/>
        <v>0</v>
      </c>
      <c r="T2268" t="b">
        <f t="shared" ca="1" si="144"/>
        <v>0</v>
      </c>
      <c r="X2268" t="str">
        <f>IF(ISBLANK(W2268),"",
IF(ISERROR(FIND(",",W2268)),
  IF(ISERROR(VLOOKUP(W2268,MapTable!$A:$A,1,0)),"맵없음",
  ""),
IF(ISERROR(FIND(",",W2268,FIND(",",W2268)+1)),
  IF(OR(ISERROR(VLOOKUP(LEFT(W2268,FIND(",",W2268)-1),MapTable!$A:$A,1,0)),ISERROR(VLOOKUP(TRIM(MID(W2268,FIND(",",W2268)+1,999)),MapTable!$A:$A,1,0))),"맵없음",
  ""),
IF(ISERROR(FIND(",",W2268,FIND(",",W2268,FIND(",",W2268)+1)+1)),
  IF(OR(ISERROR(VLOOKUP(LEFT(W2268,FIND(",",W2268)-1),MapTable!$A:$A,1,0)),ISERROR(VLOOKUP(TRIM(MID(W2268,FIND(",",W2268)+1,FIND(",",W2268,FIND(",",W2268)+1)-FIND(",",W2268)-1)),MapTable!$A:$A,1,0)),ISERROR(VLOOKUP(TRIM(MID(W2268,FIND(",",W2268,FIND(",",W2268)+1)+1,999)),MapTable!$A:$A,1,0))),"맵없음",
  ""),
IF(ISERROR(FIND(",",W2268,FIND(",",W2268,FIND(",",W2268,FIND(",",W2268)+1)+1)+1)),
  IF(OR(ISERROR(VLOOKUP(LEFT(W2268,FIND(",",W2268)-1),MapTable!$A:$A,1,0)),ISERROR(VLOOKUP(TRIM(MID(W2268,FIND(",",W2268)+1,FIND(",",W2268,FIND(",",W2268)+1)-FIND(",",W2268)-1)),MapTable!$A:$A,1,0)),ISERROR(VLOOKUP(TRIM(MID(W2268,FIND(",",W2268,FIND(",",W2268)+1)+1,FIND(",",W2268,FIND(",",W2268,FIND(",",W2268)+1)+1)-FIND(",",W2268,FIND(",",W2268)+1)-1)),MapTable!$A:$A,1,0)),ISERROR(VLOOKUP(TRIM(MID(W2268,FIND(",",W2268,FIND(",",W2268,FIND(",",W2268)+1)+1)+1,999)),MapTable!$A:$A,1,0))),"맵없음",
  ""),
)))))</f>
        <v/>
      </c>
      <c r="AC2268" t="str">
        <f>IF(ISBLANK(AB2268),"",IF(ISERROR(VLOOKUP(AB2268,[3]DropTable!$A:$A,1,0)),"드랍없음",""))</f>
        <v/>
      </c>
      <c r="AE2268" t="str">
        <f>IF(ISBLANK(AD2268),"",IF(ISERROR(VLOOKUP(AD2268,[3]DropTable!$A:$A,1,0)),"드랍없음",""))</f>
        <v/>
      </c>
      <c r="AG2268">
        <v>9.8000000000000007</v>
      </c>
      <c r="AH2268">
        <v>1</v>
      </c>
    </row>
    <row r="2269" spans="1:34" x14ac:dyDescent="0.3">
      <c r="A2269">
        <v>23</v>
      </c>
      <c r="B2269">
        <v>28</v>
      </c>
      <c r="C2269">
        <f>IF(OR($L2269=TRUE,$A2269=0,MOD($A2269,ChapterTable!$S$20)&lt;&gt;0),
MAX(0,INT(($B2269+ChapterTable!$Q$26+VLOOKUP(SUBSTITUTE(C$1,"성장단계","")&amp;"단계오프셋",ChapterTable!$S:$T,2,0))/ChapterTable!$Q$23)),
MAX(0,INT(($B2269+ChapterTable!$S$26+VLOOKUP(SUBSTITUTE(C$1,"성장단계","")&amp;"보스단계오프셋",ChapterTable!$S:$T,2,0))/ChapterTable!$S$23)))</f>
        <v>3</v>
      </c>
      <c r="D2269">
        <f>IF(OR($L2269=TRUE,$A2269=0,MOD($A2269,ChapterTable!$S$20)&lt;&gt;0),
MAX(0,INT(($B2269+ChapterTable!$Q$26+VLOOKUP(SUBSTITUTE(D$1,"성장단계","")&amp;"단계오프셋",ChapterTable!$S:$T,2,0))/ChapterTable!$Q$23)),
MAX(0,INT(($B2269+ChapterTable!$S$26+VLOOKUP(SUBSTITUTE(D$1,"성장단계","")&amp;"보스단계오프셋",ChapterTable!$S:$T,2,0))/ChapterTable!$S$23)))</f>
        <v>2</v>
      </c>
      <c r="E2269" s="1">
        <f ca="1">IF(AND($A2269=0,$B2269=1),
    VLOOKUP(1,ChapterTable!$1:$1048576,MATCH("최종"&amp;SUBSTITUTE(SUBSTITUTE(E$1,"standard",""),"|Float",""),ChapterTable!$1:$1,0),0)*ChapterTable!$Q$17,
  IF(AND($A2269=0,$B2269=0),
    E2270,
  IF($B2269=0,
    VLOOKUP($A2269,ChapterTable!$1:$1048576,MATCH("최종"&amp;SUBSTITUTE(SUBSTITUTE(E$1,"standard",""),"|Float",""),ChapterTable!$1:$1,0),0),
  IF($B2269=1,
    IF($L2269=FALSE,
      VLOOKUP($A2269,ChapterTable!$1:$1048576,MATCH("최종"&amp;SUBSTITUTE(SUBSTITUTE(E$1,"standard",""),"|Float",""),ChapterTable!$1:$1,0),0),
      VLOOKUP($A2269-ChapterTable!$Q$11,ChapterTable!$1:$1048576,MATCH("최종"&amp;SUBSTITUTE(SUBSTITUTE(E$1,"standard",""),"|Float",""),ChapterTable!$1:$1,0),0)*ChapterTable!$Q$14
    ),
  OFFSET(E2269,-$B2269+IF($L2269,1,0),0)*
    (VLOOKUP(SUBSTITUTE(SUBSTITUTE(E$1,"standard",""),"|Float","")&amp;"인게임누적곱배수",ChapterTable!$S:$T,2,0)^C2269
    +VLOOKUP(SUBSTITUTE(SUBSTITUTE(E$1,"standard",""),"|Float","")&amp;"인게임누적합배수",ChapterTable!$S:$T,2,0)*C2269)
  )
  )
  )
)</f>
        <v>1564450.1600842236</v>
      </c>
      <c r="F2269" s="1">
        <f ca="1">IF(AND($A2269=0,$B2269=1),
    VLOOKUP(1,ChapterTable!$1:$1048576,MATCH("최종"&amp;SUBSTITUTE(SUBSTITUTE(F$1,"standard",""),"|Float",""),ChapterTable!$1:$1,0),0)*ChapterTable!$Q$17,
  IF(AND($A2269=0,$B2269=0),
    F2270,
  IF($B2269=0,
    VLOOKUP($A2269,ChapterTable!$1:$1048576,MATCH("최종"&amp;SUBSTITUTE(SUBSTITUTE(F$1,"standard",""),"|Float",""),ChapterTable!$1:$1,0),0),
  IF($B2269=1,
    IF($L2269=FALSE,
      VLOOKUP($A2269,ChapterTable!$1:$1048576,MATCH("최종"&amp;SUBSTITUTE(SUBSTITUTE(F$1,"standard",""),"|Float",""),ChapterTable!$1:$1,0),0),
      VLOOKUP($A2269-ChapterTable!$Q$11,ChapterTable!$1:$1048576,MATCH("최종"&amp;SUBSTITUTE(SUBSTITUTE(F$1,"standard",""),"|Float",""),ChapterTable!$1:$1,0),0)*ChapterTable!$Q$14
    ),
  OFFSET(F2269,-$B2269+IF($L2269,1,0),0)*
    (VLOOKUP(SUBSTITUTE(SUBSTITUTE(F$1,"standard",""),"|Float","")&amp;"인게임누적곱배수",ChapterTable!$S:$T,2,0)^D2269
    +VLOOKUP(SUBSTITUTE(SUBSTITUTE(F$1,"standard",""),"|Float","")&amp;"인게임누적합배수",ChapterTable!$S:$T,2,0)*D2269)
  )
  )
  )
)</f>
        <v>593558.32631921768</v>
      </c>
      <c r="G2269" t="s">
        <v>76</v>
      </c>
      <c r="J2269" t="str">
        <f>IF(ISBLANK(I2269),"",
IFERROR(VLOOKUP(I2269,[1]StringTable!$1:$1048576,MATCH([1]StringTable!$B$1,[1]StringTable!$1:$1,0),0),
IFERROR(VLOOKUP(I2269,[1]InApkStringTable!$1:$1048576,MATCH([1]InApkStringTable!$B$1,[1]InApkStringTable!$1:$1,0),0),
"스트링없음")))</f>
        <v/>
      </c>
      <c r="L2269" t="b">
        <v>1</v>
      </c>
      <c r="N2269" t="str">
        <f>IF(ISBLANK(M2269),"",IF(ISERROR(VLOOKUP(M2269,MapTable!$A:$A,1,0)),"맵없음",""))</f>
        <v/>
      </c>
      <c r="O2269">
        <f t="shared" si="141"/>
        <v>3</v>
      </c>
      <c r="Q2269">
        <f t="shared" si="142"/>
        <v>3</v>
      </c>
      <c r="R2269" t="b">
        <f t="shared" ca="1" si="143"/>
        <v>0</v>
      </c>
      <c r="T2269" t="b">
        <f t="shared" ca="1" si="144"/>
        <v>0</v>
      </c>
      <c r="X2269" t="str">
        <f>IF(ISBLANK(W2269),"",
IF(ISERROR(FIND(",",W2269)),
  IF(ISERROR(VLOOKUP(W2269,MapTable!$A:$A,1,0)),"맵없음",
  ""),
IF(ISERROR(FIND(",",W2269,FIND(",",W2269)+1)),
  IF(OR(ISERROR(VLOOKUP(LEFT(W2269,FIND(",",W2269)-1),MapTable!$A:$A,1,0)),ISERROR(VLOOKUP(TRIM(MID(W2269,FIND(",",W2269)+1,999)),MapTable!$A:$A,1,0))),"맵없음",
  ""),
IF(ISERROR(FIND(",",W2269,FIND(",",W2269,FIND(",",W2269)+1)+1)),
  IF(OR(ISERROR(VLOOKUP(LEFT(W2269,FIND(",",W2269)-1),MapTable!$A:$A,1,0)),ISERROR(VLOOKUP(TRIM(MID(W2269,FIND(",",W2269)+1,FIND(",",W2269,FIND(",",W2269)+1)-FIND(",",W2269)-1)),MapTable!$A:$A,1,0)),ISERROR(VLOOKUP(TRIM(MID(W2269,FIND(",",W2269,FIND(",",W2269)+1)+1,999)),MapTable!$A:$A,1,0))),"맵없음",
  ""),
IF(ISERROR(FIND(",",W2269,FIND(",",W2269,FIND(",",W2269,FIND(",",W2269)+1)+1)+1)),
  IF(OR(ISERROR(VLOOKUP(LEFT(W2269,FIND(",",W2269)-1),MapTable!$A:$A,1,0)),ISERROR(VLOOKUP(TRIM(MID(W2269,FIND(",",W2269)+1,FIND(",",W2269,FIND(",",W2269)+1)-FIND(",",W2269)-1)),MapTable!$A:$A,1,0)),ISERROR(VLOOKUP(TRIM(MID(W2269,FIND(",",W2269,FIND(",",W2269)+1)+1,FIND(",",W2269,FIND(",",W2269,FIND(",",W2269)+1)+1)-FIND(",",W2269,FIND(",",W2269)+1)-1)),MapTable!$A:$A,1,0)),ISERROR(VLOOKUP(TRIM(MID(W2269,FIND(",",W2269,FIND(",",W2269,FIND(",",W2269)+1)+1)+1,999)),MapTable!$A:$A,1,0))),"맵없음",
  ""),
)))))</f>
        <v/>
      </c>
      <c r="AC2269" t="str">
        <f>IF(ISBLANK(AB2269),"",IF(ISERROR(VLOOKUP(AB2269,[3]DropTable!$A:$A,1,0)),"드랍없음",""))</f>
        <v/>
      </c>
      <c r="AE2269" t="str">
        <f>IF(ISBLANK(AD2269),"",IF(ISERROR(VLOOKUP(AD2269,[3]DropTable!$A:$A,1,0)),"드랍없음",""))</f>
        <v/>
      </c>
      <c r="AG2269">
        <v>9.8000000000000007</v>
      </c>
      <c r="AH2269">
        <v>1</v>
      </c>
    </row>
    <row r="2270" spans="1:34" x14ac:dyDescent="0.3">
      <c r="A2270">
        <v>23</v>
      </c>
      <c r="B2270">
        <v>29</v>
      </c>
      <c r="C2270">
        <f>IF(OR($L2270=TRUE,$A2270=0,MOD($A2270,ChapterTable!$S$20)&lt;&gt;0),
MAX(0,INT(($B2270+ChapterTable!$Q$26+VLOOKUP(SUBSTITUTE(C$1,"성장단계","")&amp;"단계오프셋",ChapterTable!$S:$T,2,0))/ChapterTable!$Q$23)),
MAX(0,INT(($B2270+ChapterTable!$S$26+VLOOKUP(SUBSTITUTE(C$1,"성장단계","")&amp;"보스단계오프셋",ChapterTable!$S:$T,2,0))/ChapterTable!$S$23)))</f>
        <v>3</v>
      </c>
      <c r="D2270">
        <f>IF(OR($L2270=TRUE,$A2270=0,MOD($A2270,ChapterTable!$S$20)&lt;&gt;0),
MAX(0,INT(($B2270+ChapterTable!$Q$26+VLOOKUP(SUBSTITUTE(D$1,"성장단계","")&amp;"단계오프셋",ChapterTable!$S:$T,2,0))/ChapterTable!$Q$23)),
MAX(0,INT(($B2270+ChapterTable!$S$26+VLOOKUP(SUBSTITUTE(D$1,"성장단계","")&amp;"보스단계오프셋",ChapterTable!$S:$T,2,0))/ChapterTable!$S$23)))</f>
        <v>2</v>
      </c>
      <c r="E2270" s="1">
        <f ca="1">IF(AND($A2270=0,$B2270=1),
    VLOOKUP(1,ChapterTable!$1:$1048576,MATCH("최종"&amp;SUBSTITUTE(SUBSTITUTE(E$1,"standard",""),"|Float",""),ChapterTable!$1:$1,0),0)*ChapterTable!$Q$17,
  IF(AND($A2270=0,$B2270=0),
    E2271,
  IF($B2270=0,
    VLOOKUP($A2270,ChapterTable!$1:$1048576,MATCH("최종"&amp;SUBSTITUTE(SUBSTITUTE(E$1,"standard",""),"|Float",""),ChapterTable!$1:$1,0),0),
  IF($B2270=1,
    IF($L2270=FALSE,
      VLOOKUP($A2270,ChapterTable!$1:$1048576,MATCH("최종"&amp;SUBSTITUTE(SUBSTITUTE(E$1,"standard",""),"|Float",""),ChapterTable!$1:$1,0),0),
      VLOOKUP($A2270-ChapterTable!$Q$11,ChapterTable!$1:$1048576,MATCH("최종"&amp;SUBSTITUTE(SUBSTITUTE(E$1,"standard",""),"|Float",""),ChapterTable!$1:$1,0),0)*ChapterTable!$Q$14
    ),
  OFFSET(E2270,-$B2270+IF($L2270,1,0),0)*
    (VLOOKUP(SUBSTITUTE(SUBSTITUTE(E$1,"standard",""),"|Float","")&amp;"인게임누적곱배수",ChapterTable!$S:$T,2,0)^C2270
    +VLOOKUP(SUBSTITUTE(SUBSTITUTE(E$1,"standard",""),"|Float","")&amp;"인게임누적합배수",ChapterTable!$S:$T,2,0)*C2270)
  )
  )
  )
)</f>
        <v>1564450.1600842236</v>
      </c>
      <c r="F2270" s="1">
        <f ca="1">IF(AND($A2270=0,$B2270=1),
    VLOOKUP(1,ChapterTable!$1:$1048576,MATCH("최종"&amp;SUBSTITUTE(SUBSTITUTE(F$1,"standard",""),"|Float",""),ChapterTable!$1:$1,0),0)*ChapterTable!$Q$17,
  IF(AND($A2270=0,$B2270=0),
    F2271,
  IF($B2270=0,
    VLOOKUP($A2270,ChapterTable!$1:$1048576,MATCH("최종"&amp;SUBSTITUTE(SUBSTITUTE(F$1,"standard",""),"|Float",""),ChapterTable!$1:$1,0),0),
  IF($B2270=1,
    IF($L2270=FALSE,
      VLOOKUP($A2270,ChapterTable!$1:$1048576,MATCH("최종"&amp;SUBSTITUTE(SUBSTITUTE(F$1,"standard",""),"|Float",""),ChapterTable!$1:$1,0),0),
      VLOOKUP($A2270-ChapterTable!$Q$11,ChapterTable!$1:$1048576,MATCH("최종"&amp;SUBSTITUTE(SUBSTITUTE(F$1,"standard",""),"|Float",""),ChapterTable!$1:$1,0),0)*ChapterTable!$Q$14
    ),
  OFFSET(F2270,-$B2270+IF($L2270,1,0),0)*
    (VLOOKUP(SUBSTITUTE(SUBSTITUTE(F$1,"standard",""),"|Float","")&amp;"인게임누적곱배수",ChapterTable!$S:$T,2,0)^D2270
    +VLOOKUP(SUBSTITUTE(SUBSTITUTE(F$1,"standard",""),"|Float","")&amp;"인게임누적합배수",ChapterTable!$S:$T,2,0)*D2270)
  )
  )
  )
)</f>
        <v>593558.32631921768</v>
      </c>
      <c r="G2270" t="s">
        <v>76</v>
      </c>
      <c r="J2270" t="str">
        <f>IF(ISBLANK(I2270),"",
IFERROR(VLOOKUP(I2270,[1]StringTable!$1:$1048576,MATCH([1]StringTable!$B$1,[1]StringTable!$1:$1,0),0),
IFERROR(VLOOKUP(I2270,[1]InApkStringTable!$1:$1048576,MATCH([1]InApkStringTable!$B$1,[1]InApkStringTable!$1:$1,0),0),
"스트링없음")))</f>
        <v/>
      </c>
      <c r="L2270" t="b">
        <v>1</v>
      </c>
      <c r="N2270" t="str">
        <f>IF(ISBLANK(M2270),"",IF(ISERROR(VLOOKUP(M2270,MapTable!$A:$A,1,0)),"맵없음",""))</f>
        <v/>
      </c>
      <c r="O2270">
        <f t="shared" si="141"/>
        <v>93</v>
      </c>
      <c r="Q2270">
        <f t="shared" si="142"/>
        <v>93</v>
      </c>
      <c r="R2270" t="b">
        <f t="shared" ca="1" si="143"/>
        <v>1</v>
      </c>
      <c r="T2270" t="b">
        <f t="shared" ca="1" si="144"/>
        <v>1</v>
      </c>
      <c r="X2270" t="str">
        <f>IF(ISBLANK(W2270),"",
IF(ISERROR(FIND(",",W2270)),
  IF(ISERROR(VLOOKUP(W2270,MapTable!$A:$A,1,0)),"맵없음",
  ""),
IF(ISERROR(FIND(",",W2270,FIND(",",W2270)+1)),
  IF(OR(ISERROR(VLOOKUP(LEFT(W2270,FIND(",",W2270)-1),MapTable!$A:$A,1,0)),ISERROR(VLOOKUP(TRIM(MID(W2270,FIND(",",W2270)+1,999)),MapTable!$A:$A,1,0))),"맵없음",
  ""),
IF(ISERROR(FIND(",",W2270,FIND(",",W2270,FIND(",",W2270)+1)+1)),
  IF(OR(ISERROR(VLOOKUP(LEFT(W2270,FIND(",",W2270)-1),MapTable!$A:$A,1,0)),ISERROR(VLOOKUP(TRIM(MID(W2270,FIND(",",W2270)+1,FIND(",",W2270,FIND(",",W2270)+1)-FIND(",",W2270)-1)),MapTable!$A:$A,1,0)),ISERROR(VLOOKUP(TRIM(MID(W2270,FIND(",",W2270,FIND(",",W2270)+1)+1,999)),MapTable!$A:$A,1,0))),"맵없음",
  ""),
IF(ISERROR(FIND(",",W2270,FIND(",",W2270,FIND(",",W2270,FIND(",",W2270)+1)+1)+1)),
  IF(OR(ISERROR(VLOOKUP(LEFT(W2270,FIND(",",W2270)-1),MapTable!$A:$A,1,0)),ISERROR(VLOOKUP(TRIM(MID(W2270,FIND(",",W2270)+1,FIND(",",W2270,FIND(",",W2270)+1)-FIND(",",W2270)-1)),MapTable!$A:$A,1,0)),ISERROR(VLOOKUP(TRIM(MID(W2270,FIND(",",W2270,FIND(",",W2270)+1)+1,FIND(",",W2270,FIND(",",W2270,FIND(",",W2270)+1)+1)-FIND(",",W2270,FIND(",",W2270)+1)-1)),MapTable!$A:$A,1,0)),ISERROR(VLOOKUP(TRIM(MID(W2270,FIND(",",W2270,FIND(",",W2270,FIND(",",W2270)+1)+1)+1,999)),MapTable!$A:$A,1,0))),"맵없음",
  ""),
)))))</f>
        <v/>
      </c>
      <c r="AC2270" t="str">
        <f>IF(ISBLANK(AB2270),"",IF(ISERROR(VLOOKUP(AB2270,[3]DropTable!$A:$A,1,0)),"드랍없음",""))</f>
        <v/>
      </c>
      <c r="AE2270" t="str">
        <f>IF(ISBLANK(AD2270),"",IF(ISERROR(VLOOKUP(AD2270,[3]DropTable!$A:$A,1,0)),"드랍없음",""))</f>
        <v/>
      </c>
      <c r="AG2270">
        <v>9.8000000000000007</v>
      </c>
      <c r="AH2270">
        <v>1</v>
      </c>
    </row>
    <row r="2271" spans="1:34" x14ac:dyDescent="0.3">
      <c r="A2271">
        <v>23</v>
      </c>
      <c r="B2271">
        <v>30</v>
      </c>
      <c r="C2271">
        <f>IF(OR($L2271=TRUE,$A2271=0,MOD($A2271,ChapterTable!$S$20)&lt;&gt;0),
MAX(0,INT(($B2271+ChapterTable!$Q$26+VLOOKUP(SUBSTITUTE(C$1,"성장단계","")&amp;"단계오프셋",ChapterTable!$S:$T,2,0))/ChapterTable!$Q$23)),
MAX(0,INT(($B2271+ChapterTable!$S$26+VLOOKUP(SUBSTITUTE(C$1,"성장단계","")&amp;"보스단계오프셋",ChapterTable!$S:$T,2,0))/ChapterTable!$S$23)))</f>
        <v>3</v>
      </c>
      <c r="D2271">
        <f>IF(OR($L2271=TRUE,$A2271=0,MOD($A2271,ChapterTable!$S$20)&lt;&gt;0),
MAX(0,INT(($B2271+ChapterTable!$Q$26+VLOOKUP(SUBSTITUTE(D$1,"성장단계","")&amp;"단계오프셋",ChapterTable!$S:$T,2,0))/ChapterTable!$Q$23)),
MAX(0,INT(($B2271+ChapterTable!$S$26+VLOOKUP(SUBSTITUTE(D$1,"성장단계","")&amp;"보스단계오프셋",ChapterTable!$S:$T,2,0))/ChapterTable!$S$23)))</f>
        <v>2</v>
      </c>
      <c r="E2271" s="1">
        <f ca="1">IF(AND($A2271=0,$B2271=1),
    VLOOKUP(1,ChapterTable!$1:$1048576,MATCH("최종"&amp;SUBSTITUTE(SUBSTITUTE(E$1,"standard",""),"|Float",""),ChapterTable!$1:$1,0),0)*ChapterTable!$Q$17,
  IF(AND($A2271=0,$B2271=0),
    E2272,
  IF($B2271=0,
    VLOOKUP($A2271,ChapterTable!$1:$1048576,MATCH("최종"&amp;SUBSTITUTE(SUBSTITUTE(E$1,"standard",""),"|Float",""),ChapterTable!$1:$1,0),0),
  IF($B2271=1,
    IF($L2271=FALSE,
      VLOOKUP($A2271,ChapterTable!$1:$1048576,MATCH("최종"&amp;SUBSTITUTE(SUBSTITUTE(E$1,"standard",""),"|Float",""),ChapterTable!$1:$1,0),0),
      VLOOKUP($A2271-ChapterTable!$Q$11,ChapterTable!$1:$1048576,MATCH("최종"&amp;SUBSTITUTE(SUBSTITUTE(E$1,"standard",""),"|Float",""),ChapterTable!$1:$1,0),0)*ChapterTable!$Q$14
    ),
  OFFSET(E2271,-$B2271+IF($L2271,1,0),0)*
    (VLOOKUP(SUBSTITUTE(SUBSTITUTE(E$1,"standard",""),"|Float","")&amp;"인게임누적곱배수",ChapterTable!$S:$T,2,0)^C2271
    +VLOOKUP(SUBSTITUTE(SUBSTITUTE(E$1,"standard",""),"|Float","")&amp;"인게임누적합배수",ChapterTable!$S:$T,2,0)*C2271)
  )
  )
  )
)</f>
        <v>1564450.1600842236</v>
      </c>
      <c r="F2271" s="1">
        <f ca="1">IF(AND($A2271=0,$B2271=1),
    VLOOKUP(1,ChapterTable!$1:$1048576,MATCH("최종"&amp;SUBSTITUTE(SUBSTITUTE(F$1,"standard",""),"|Float",""),ChapterTable!$1:$1,0),0)*ChapterTable!$Q$17,
  IF(AND($A2271=0,$B2271=0),
    F2272,
  IF($B2271=0,
    VLOOKUP($A2271,ChapterTable!$1:$1048576,MATCH("최종"&amp;SUBSTITUTE(SUBSTITUTE(F$1,"standard",""),"|Float",""),ChapterTable!$1:$1,0),0),
  IF($B2271=1,
    IF($L2271=FALSE,
      VLOOKUP($A2271,ChapterTable!$1:$1048576,MATCH("최종"&amp;SUBSTITUTE(SUBSTITUTE(F$1,"standard",""),"|Float",""),ChapterTable!$1:$1,0),0),
      VLOOKUP($A2271-ChapterTable!$Q$11,ChapterTable!$1:$1048576,MATCH("최종"&amp;SUBSTITUTE(SUBSTITUTE(F$1,"standard",""),"|Float",""),ChapterTable!$1:$1,0),0)*ChapterTable!$Q$14
    ),
  OFFSET(F2271,-$B2271+IF($L2271,1,0),0)*
    (VLOOKUP(SUBSTITUTE(SUBSTITUTE(F$1,"standard",""),"|Float","")&amp;"인게임누적곱배수",ChapterTable!$S:$T,2,0)^D2271
    +VLOOKUP(SUBSTITUTE(SUBSTITUTE(F$1,"standard",""),"|Float","")&amp;"인게임누적합배수",ChapterTable!$S:$T,2,0)*D2271)
  )
  )
  )
)</f>
        <v>593558.32631921768</v>
      </c>
      <c r="G2271" t="s">
        <v>76</v>
      </c>
      <c r="J2271" t="str">
        <f>IF(ISBLANK(I2271),"",
IFERROR(VLOOKUP(I2271,[1]StringTable!$1:$1048576,MATCH([1]StringTable!$B$1,[1]StringTable!$1:$1,0),0),
IFERROR(VLOOKUP(I2271,[1]InApkStringTable!$1:$1048576,MATCH([1]InApkStringTable!$B$1,[1]InApkStringTable!$1:$1,0),0),
"스트링없음")))</f>
        <v/>
      </c>
      <c r="L2271" t="b">
        <v>1</v>
      </c>
      <c r="N2271" t="str">
        <f>IF(ISBLANK(M2271),"",IF(ISERROR(VLOOKUP(M2271,MapTable!$A:$A,1,0)),"맵없음",""))</f>
        <v/>
      </c>
      <c r="O2271">
        <f t="shared" si="141"/>
        <v>21</v>
      </c>
      <c r="Q2271">
        <f t="shared" si="142"/>
        <v>21</v>
      </c>
      <c r="R2271" t="b">
        <f t="shared" ca="1" si="143"/>
        <v>0</v>
      </c>
      <c r="T2271" t="b">
        <f t="shared" ca="1" si="144"/>
        <v>0</v>
      </c>
      <c r="X2271" t="str">
        <f>IF(ISBLANK(W2271),"",
IF(ISERROR(FIND(",",W2271)),
  IF(ISERROR(VLOOKUP(W2271,MapTable!$A:$A,1,0)),"맵없음",
  ""),
IF(ISERROR(FIND(",",W2271,FIND(",",W2271)+1)),
  IF(OR(ISERROR(VLOOKUP(LEFT(W2271,FIND(",",W2271)-1),MapTable!$A:$A,1,0)),ISERROR(VLOOKUP(TRIM(MID(W2271,FIND(",",W2271)+1,999)),MapTable!$A:$A,1,0))),"맵없음",
  ""),
IF(ISERROR(FIND(",",W2271,FIND(",",W2271,FIND(",",W2271)+1)+1)),
  IF(OR(ISERROR(VLOOKUP(LEFT(W2271,FIND(",",W2271)-1),MapTable!$A:$A,1,0)),ISERROR(VLOOKUP(TRIM(MID(W2271,FIND(",",W2271)+1,FIND(",",W2271,FIND(",",W2271)+1)-FIND(",",W2271)-1)),MapTable!$A:$A,1,0)),ISERROR(VLOOKUP(TRIM(MID(W2271,FIND(",",W2271,FIND(",",W2271)+1)+1,999)),MapTable!$A:$A,1,0))),"맵없음",
  ""),
IF(ISERROR(FIND(",",W2271,FIND(",",W2271,FIND(",",W2271,FIND(",",W2271)+1)+1)+1)),
  IF(OR(ISERROR(VLOOKUP(LEFT(W2271,FIND(",",W2271)-1),MapTable!$A:$A,1,0)),ISERROR(VLOOKUP(TRIM(MID(W2271,FIND(",",W2271)+1,FIND(",",W2271,FIND(",",W2271)+1)-FIND(",",W2271)-1)),MapTable!$A:$A,1,0)),ISERROR(VLOOKUP(TRIM(MID(W2271,FIND(",",W2271,FIND(",",W2271)+1)+1,FIND(",",W2271,FIND(",",W2271,FIND(",",W2271)+1)+1)-FIND(",",W2271,FIND(",",W2271)+1)-1)),MapTable!$A:$A,1,0)),ISERROR(VLOOKUP(TRIM(MID(W2271,FIND(",",W2271,FIND(",",W2271,FIND(",",W2271)+1)+1)+1,999)),MapTable!$A:$A,1,0))),"맵없음",
  ""),
)))))</f>
        <v/>
      </c>
      <c r="AC2271" t="str">
        <f>IF(ISBLANK(AB2271),"",IF(ISERROR(VLOOKUP(AB2271,[3]DropTable!$A:$A,1,0)),"드랍없음",""))</f>
        <v/>
      </c>
      <c r="AE2271" t="str">
        <f>IF(ISBLANK(AD2271),"",IF(ISERROR(VLOOKUP(AD2271,[3]DropTable!$A:$A,1,0)),"드랍없음",""))</f>
        <v/>
      </c>
      <c r="AG2271">
        <v>9.8000000000000007</v>
      </c>
      <c r="AH2271">
        <v>1</v>
      </c>
    </row>
    <row r="2272" spans="1:34" x14ac:dyDescent="0.3">
      <c r="A2272">
        <v>23</v>
      </c>
      <c r="B2272">
        <v>31</v>
      </c>
      <c r="C2272">
        <f>IF(OR($L2272=TRUE,$A2272=0,MOD($A2272,ChapterTable!$S$20)&lt;&gt;0),
MAX(0,INT(($B2272+ChapterTable!$Q$26+VLOOKUP(SUBSTITUTE(C$1,"성장단계","")&amp;"단계오프셋",ChapterTable!$S:$T,2,0))/ChapterTable!$Q$23)),
MAX(0,INT(($B2272+ChapterTable!$S$26+VLOOKUP(SUBSTITUTE(C$1,"성장단계","")&amp;"보스단계오프셋",ChapterTable!$S:$T,2,0))/ChapterTable!$S$23)))</f>
        <v>3</v>
      </c>
      <c r="D2272">
        <f>IF(OR($L2272=TRUE,$A2272=0,MOD($A2272,ChapterTable!$S$20)&lt;&gt;0),
MAX(0,INT(($B2272+ChapterTable!$Q$26+VLOOKUP(SUBSTITUTE(D$1,"성장단계","")&amp;"단계오프셋",ChapterTable!$S:$T,2,0))/ChapterTable!$Q$23)),
MAX(0,INT(($B2272+ChapterTable!$S$26+VLOOKUP(SUBSTITUTE(D$1,"성장단계","")&amp;"보스단계오프셋",ChapterTable!$S:$T,2,0))/ChapterTable!$S$23)))</f>
        <v>3</v>
      </c>
      <c r="E2272" s="1">
        <f ca="1">IF(AND($A2272=0,$B2272=1),
    VLOOKUP(1,ChapterTable!$1:$1048576,MATCH("최종"&amp;SUBSTITUTE(SUBSTITUTE(E$1,"standard",""),"|Float",""),ChapterTable!$1:$1,0),0)*ChapterTable!$Q$17,
  IF(AND($A2272=0,$B2272=0),
    E2273,
  IF($B2272=0,
    VLOOKUP($A2272,ChapterTable!$1:$1048576,MATCH("최종"&amp;SUBSTITUTE(SUBSTITUTE(E$1,"standard",""),"|Float",""),ChapterTable!$1:$1,0),0),
  IF($B2272=1,
    IF($L2272=FALSE,
      VLOOKUP($A2272,ChapterTable!$1:$1048576,MATCH("최종"&amp;SUBSTITUTE(SUBSTITUTE(E$1,"standard",""),"|Float",""),ChapterTable!$1:$1,0),0),
      VLOOKUP($A2272-ChapterTable!$Q$11,ChapterTable!$1:$1048576,MATCH("최종"&amp;SUBSTITUTE(SUBSTITUTE(E$1,"standard",""),"|Float",""),ChapterTable!$1:$1,0),0)*ChapterTable!$Q$14
    ),
  OFFSET(E2272,-$B2272+IF($L2272,1,0),0)*
    (VLOOKUP(SUBSTITUTE(SUBSTITUTE(E$1,"standard",""),"|Float","")&amp;"인게임누적곱배수",ChapterTable!$S:$T,2,0)^C2272
    +VLOOKUP(SUBSTITUTE(SUBSTITUTE(E$1,"standard",""),"|Float","")&amp;"인게임누적합배수",ChapterTable!$S:$T,2,0)*C2272)
  )
  )
  )
)</f>
        <v>1564450.1600842236</v>
      </c>
      <c r="F2272" s="1">
        <f ca="1">IF(AND($A2272=0,$B2272=1),
    VLOOKUP(1,ChapterTable!$1:$1048576,MATCH("최종"&amp;SUBSTITUTE(SUBSTITUTE(F$1,"standard",""),"|Float",""),ChapterTable!$1:$1,0),0)*ChapterTable!$Q$17,
  IF(AND($A2272=0,$B2272=0),
    F2273,
  IF($B2272=0,
    VLOOKUP($A2272,ChapterTable!$1:$1048576,MATCH("최종"&amp;SUBSTITUTE(SUBSTITUTE(F$1,"standard",""),"|Float",""),ChapterTable!$1:$1,0),0),
  IF($B2272=1,
    IF($L2272=FALSE,
      VLOOKUP($A2272,ChapterTable!$1:$1048576,MATCH("최종"&amp;SUBSTITUTE(SUBSTITUTE(F$1,"standard",""),"|Float",""),ChapterTable!$1:$1,0),0),
      VLOOKUP($A2272-ChapterTable!$Q$11,ChapterTable!$1:$1048576,MATCH("최종"&amp;SUBSTITUTE(SUBSTITUTE(F$1,"standard",""),"|Float",""),ChapterTable!$1:$1,0),0)*ChapterTable!$Q$14
    ),
  OFFSET(F2272,-$B2272+IF($L2272,1,0),0)*
    (VLOOKUP(SUBSTITUTE(SUBSTITUTE(F$1,"standard",""),"|Float","")&amp;"인게임누적곱배수",ChapterTable!$S:$T,2,0)^D2272
    +VLOOKUP(SUBSTITUTE(SUBSTITUTE(F$1,"standard",""),"|Float","")&amp;"인게임누적합배수",ChapterTable!$S:$T,2,0)*D2272)
  )
  )
  )
)</f>
        <v>678352.37293624878</v>
      </c>
      <c r="G2272" t="s">
        <v>76</v>
      </c>
      <c r="J2272" t="str">
        <f>IF(ISBLANK(I2272),"",
IFERROR(VLOOKUP(I2272,[1]StringTable!$1:$1048576,MATCH([1]StringTable!$B$1,[1]StringTable!$1:$1,0),0),
IFERROR(VLOOKUP(I2272,[1]InApkStringTable!$1:$1048576,MATCH([1]InApkStringTable!$B$1,[1]InApkStringTable!$1:$1,0),0),
"스트링없음")))</f>
        <v/>
      </c>
      <c r="L2272" t="b">
        <v>1</v>
      </c>
      <c r="N2272" t="str">
        <f>IF(ISBLANK(M2272),"",IF(ISERROR(VLOOKUP(M2272,MapTable!$A:$A,1,0)),"맵없음",""))</f>
        <v/>
      </c>
      <c r="O2272">
        <f t="shared" si="141"/>
        <v>4</v>
      </c>
      <c r="Q2272">
        <f t="shared" si="142"/>
        <v>4</v>
      </c>
      <c r="R2272" t="b">
        <f t="shared" ca="1" si="143"/>
        <v>0</v>
      </c>
      <c r="T2272" t="b">
        <f t="shared" ca="1" si="144"/>
        <v>0</v>
      </c>
      <c r="X2272" t="str">
        <f>IF(ISBLANK(W2272),"",
IF(ISERROR(FIND(",",W2272)),
  IF(ISERROR(VLOOKUP(W2272,MapTable!$A:$A,1,0)),"맵없음",
  ""),
IF(ISERROR(FIND(",",W2272,FIND(",",W2272)+1)),
  IF(OR(ISERROR(VLOOKUP(LEFT(W2272,FIND(",",W2272)-1),MapTable!$A:$A,1,0)),ISERROR(VLOOKUP(TRIM(MID(W2272,FIND(",",W2272)+1,999)),MapTable!$A:$A,1,0))),"맵없음",
  ""),
IF(ISERROR(FIND(",",W2272,FIND(",",W2272,FIND(",",W2272)+1)+1)),
  IF(OR(ISERROR(VLOOKUP(LEFT(W2272,FIND(",",W2272)-1),MapTable!$A:$A,1,0)),ISERROR(VLOOKUP(TRIM(MID(W2272,FIND(",",W2272)+1,FIND(",",W2272,FIND(",",W2272)+1)-FIND(",",W2272)-1)),MapTable!$A:$A,1,0)),ISERROR(VLOOKUP(TRIM(MID(W2272,FIND(",",W2272,FIND(",",W2272)+1)+1,999)),MapTable!$A:$A,1,0))),"맵없음",
  ""),
IF(ISERROR(FIND(",",W2272,FIND(",",W2272,FIND(",",W2272,FIND(",",W2272)+1)+1)+1)),
  IF(OR(ISERROR(VLOOKUP(LEFT(W2272,FIND(",",W2272)-1),MapTable!$A:$A,1,0)),ISERROR(VLOOKUP(TRIM(MID(W2272,FIND(",",W2272)+1,FIND(",",W2272,FIND(",",W2272)+1)-FIND(",",W2272)-1)),MapTable!$A:$A,1,0)),ISERROR(VLOOKUP(TRIM(MID(W2272,FIND(",",W2272,FIND(",",W2272)+1)+1,FIND(",",W2272,FIND(",",W2272,FIND(",",W2272)+1)+1)-FIND(",",W2272,FIND(",",W2272)+1)-1)),MapTable!$A:$A,1,0)),ISERROR(VLOOKUP(TRIM(MID(W2272,FIND(",",W2272,FIND(",",W2272,FIND(",",W2272)+1)+1)+1,999)),MapTable!$A:$A,1,0))),"맵없음",
  ""),
)))))</f>
        <v/>
      </c>
      <c r="AC2272" t="str">
        <f>IF(ISBLANK(AB2272),"",IF(ISERROR(VLOOKUP(AB2272,[3]DropTable!$A:$A,1,0)),"드랍없음",""))</f>
        <v/>
      </c>
      <c r="AE2272" t="str">
        <f>IF(ISBLANK(AD2272),"",IF(ISERROR(VLOOKUP(AD2272,[3]DropTable!$A:$A,1,0)),"드랍없음",""))</f>
        <v/>
      </c>
      <c r="AG2272">
        <v>9.8000000000000007</v>
      </c>
      <c r="AH2272">
        <v>1</v>
      </c>
    </row>
    <row r="2273" spans="1:34" x14ac:dyDescent="0.3">
      <c r="A2273">
        <v>23</v>
      </c>
      <c r="B2273">
        <v>32</v>
      </c>
      <c r="C2273">
        <f>IF(OR($L2273=TRUE,$A2273=0,MOD($A2273,ChapterTable!$S$20)&lt;&gt;0),
MAX(0,INT(($B2273+ChapterTable!$Q$26+VLOOKUP(SUBSTITUTE(C$1,"성장단계","")&amp;"단계오프셋",ChapterTable!$S:$T,2,0))/ChapterTable!$Q$23)),
MAX(0,INT(($B2273+ChapterTable!$S$26+VLOOKUP(SUBSTITUTE(C$1,"성장단계","")&amp;"보스단계오프셋",ChapterTable!$S:$T,2,0))/ChapterTable!$S$23)))</f>
        <v>3</v>
      </c>
      <c r="D2273">
        <f>IF(OR($L2273=TRUE,$A2273=0,MOD($A2273,ChapterTable!$S$20)&lt;&gt;0),
MAX(0,INT(($B2273+ChapterTable!$Q$26+VLOOKUP(SUBSTITUTE(D$1,"성장단계","")&amp;"단계오프셋",ChapterTable!$S:$T,2,0))/ChapterTable!$Q$23)),
MAX(0,INT(($B2273+ChapterTable!$S$26+VLOOKUP(SUBSTITUTE(D$1,"성장단계","")&amp;"보스단계오프셋",ChapterTable!$S:$T,2,0))/ChapterTable!$S$23)))</f>
        <v>3</v>
      </c>
      <c r="E2273" s="1">
        <f ca="1">IF(AND($A2273=0,$B2273=1),
    VLOOKUP(1,ChapterTable!$1:$1048576,MATCH("최종"&amp;SUBSTITUTE(SUBSTITUTE(E$1,"standard",""),"|Float",""),ChapterTable!$1:$1,0),0)*ChapterTable!$Q$17,
  IF(AND($A2273=0,$B2273=0),
    E2274,
  IF($B2273=0,
    VLOOKUP($A2273,ChapterTable!$1:$1048576,MATCH("최종"&amp;SUBSTITUTE(SUBSTITUTE(E$1,"standard",""),"|Float",""),ChapterTable!$1:$1,0),0),
  IF($B2273=1,
    IF($L2273=FALSE,
      VLOOKUP($A2273,ChapterTable!$1:$1048576,MATCH("최종"&amp;SUBSTITUTE(SUBSTITUTE(E$1,"standard",""),"|Float",""),ChapterTable!$1:$1,0),0),
      VLOOKUP($A2273-ChapterTable!$Q$11,ChapterTable!$1:$1048576,MATCH("최종"&amp;SUBSTITUTE(SUBSTITUTE(E$1,"standard",""),"|Float",""),ChapterTable!$1:$1,0),0)*ChapterTable!$Q$14
    ),
  OFFSET(E2273,-$B2273+IF($L2273,1,0),0)*
    (VLOOKUP(SUBSTITUTE(SUBSTITUTE(E$1,"standard",""),"|Float","")&amp;"인게임누적곱배수",ChapterTable!$S:$T,2,0)^C2273
    +VLOOKUP(SUBSTITUTE(SUBSTITUTE(E$1,"standard",""),"|Float","")&amp;"인게임누적합배수",ChapterTable!$S:$T,2,0)*C2273)
  )
  )
  )
)</f>
        <v>1564450.1600842236</v>
      </c>
      <c r="F2273" s="1">
        <f ca="1">IF(AND($A2273=0,$B2273=1),
    VLOOKUP(1,ChapterTable!$1:$1048576,MATCH("최종"&amp;SUBSTITUTE(SUBSTITUTE(F$1,"standard",""),"|Float",""),ChapterTable!$1:$1,0),0)*ChapterTable!$Q$17,
  IF(AND($A2273=0,$B2273=0),
    F2274,
  IF($B2273=0,
    VLOOKUP($A2273,ChapterTable!$1:$1048576,MATCH("최종"&amp;SUBSTITUTE(SUBSTITUTE(F$1,"standard",""),"|Float",""),ChapterTable!$1:$1,0),0),
  IF($B2273=1,
    IF($L2273=FALSE,
      VLOOKUP($A2273,ChapterTable!$1:$1048576,MATCH("최종"&amp;SUBSTITUTE(SUBSTITUTE(F$1,"standard",""),"|Float",""),ChapterTable!$1:$1,0),0),
      VLOOKUP($A2273-ChapterTable!$Q$11,ChapterTable!$1:$1048576,MATCH("최종"&amp;SUBSTITUTE(SUBSTITUTE(F$1,"standard",""),"|Float",""),ChapterTable!$1:$1,0),0)*ChapterTable!$Q$14
    ),
  OFFSET(F2273,-$B2273+IF($L2273,1,0),0)*
    (VLOOKUP(SUBSTITUTE(SUBSTITUTE(F$1,"standard",""),"|Float","")&amp;"인게임누적곱배수",ChapterTable!$S:$T,2,0)^D2273
    +VLOOKUP(SUBSTITUTE(SUBSTITUTE(F$1,"standard",""),"|Float","")&amp;"인게임누적합배수",ChapterTable!$S:$T,2,0)*D2273)
  )
  )
  )
)</f>
        <v>678352.37293624878</v>
      </c>
      <c r="G2273" t="s">
        <v>76</v>
      </c>
      <c r="J2273" t="str">
        <f>IF(ISBLANK(I2273),"",
IFERROR(VLOOKUP(I2273,[1]StringTable!$1:$1048576,MATCH([1]StringTable!$B$1,[1]StringTable!$1:$1,0),0),
IFERROR(VLOOKUP(I2273,[1]InApkStringTable!$1:$1048576,MATCH([1]InApkStringTable!$B$1,[1]InApkStringTable!$1:$1,0),0),
"스트링없음")))</f>
        <v/>
      </c>
      <c r="L2273" t="b">
        <v>1</v>
      </c>
      <c r="N2273" t="str">
        <f>IF(ISBLANK(M2273),"",IF(ISERROR(VLOOKUP(M2273,MapTable!$A:$A,1,0)),"맵없음",""))</f>
        <v/>
      </c>
      <c r="O2273">
        <f t="shared" si="141"/>
        <v>4</v>
      </c>
      <c r="Q2273">
        <f t="shared" si="142"/>
        <v>4</v>
      </c>
      <c r="R2273" t="b">
        <f t="shared" ca="1" si="143"/>
        <v>0</v>
      </c>
      <c r="T2273" t="b">
        <f t="shared" ca="1" si="144"/>
        <v>0</v>
      </c>
      <c r="X2273" t="str">
        <f>IF(ISBLANK(W2273),"",
IF(ISERROR(FIND(",",W2273)),
  IF(ISERROR(VLOOKUP(W2273,MapTable!$A:$A,1,0)),"맵없음",
  ""),
IF(ISERROR(FIND(",",W2273,FIND(",",W2273)+1)),
  IF(OR(ISERROR(VLOOKUP(LEFT(W2273,FIND(",",W2273)-1),MapTable!$A:$A,1,0)),ISERROR(VLOOKUP(TRIM(MID(W2273,FIND(",",W2273)+1,999)),MapTable!$A:$A,1,0))),"맵없음",
  ""),
IF(ISERROR(FIND(",",W2273,FIND(",",W2273,FIND(",",W2273)+1)+1)),
  IF(OR(ISERROR(VLOOKUP(LEFT(W2273,FIND(",",W2273)-1),MapTable!$A:$A,1,0)),ISERROR(VLOOKUP(TRIM(MID(W2273,FIND(",",W2273)+1,FIND(",",W2273,FIND(",",W2273)+1)-FIND(",",W2273)-1)),MapTable!$A:$A,1,0)),ISERROR(VLOOKUP(TRIM(MID(W2273,FIND(",",W2273,FIND(",",W2273)+1)+1,999)),MapTable!$A:$A,1,0))),"맵없음",
  ""),
IF(ISERROR(FIND(",",W2273,FIND(",",W2273,FIND(",",W2273,FIND(",",W2273)+1)+1)+1)),
  IF(OR(ISERROR(VLOOKUP(LEFT(W2273,FIND(",",W2273)-1),MapTable!$A:$A,1,0)),ISERROR(VLOOKUP(TRIM(MID(W2273,FIND(",",W2273)+1,FIND(",",W2273,FIND(",",W2273)+1)-FIND(",",W2273)-1)),MapTable!$A:$A,1,0)),ISERROR(VLOOKUP(TRIM(MID(W2273,FIND(",",W2273,FIND(",",W2273)+1)+1,FIND(",",W2273,FIND(",",W2273,FIND(",",W2273)+1)+1)-FIND(",",W2273,FIND(",",W2273)+1)-1)),MapTable!$A:$A,1,0)),ISERROR(VLOOKUP(TRIM(MID(W2273,FIND(",",W2273,FIND(",",W2273,FIND(",",W2273)+1)+1)+1,999)),MapTable!$A:$A,1,0))),"맵없음",
  ""),
)))))</f>
        <v/>
      </c>
      <c r="AC2273" t="str">
        <f>IF(ISBLANK(AB2273),"",IF(ISERROR(VLOOKUP(AB2273,[3]DropTable!$A:$A,1,0)),"드랍없음",""))</f>
        <v/>
      </c>
      <c r="AE2273" t="str">
        <f>IF(ISBLANK(AD2273),"",IF(ISERROR(VLOOKUP(AD2273,[3]DropTable!$A:$A,1,0)),"드랍없음",""))</f>
        <v/>
      </c>
      <c r="AG2273">
        <v>9.8000000000000007</v>
      </c>
      <c r="AH2273">
        <v>1</v>
      </c>
    </row>
    <row r="2274" spans="1:34" x14ac:dyDescent="0.3">
      <c r="A2274">
        <v>23</v>
      </c>
      <c r="B2274">
        <v>33</v>
      </c>
      <c r="C2274">
        <f>IF(OR($L2274=TRUE,$A2274=0,MOD($A2274,ChapterTable!$S$20)&lt;&gt;0),
MAX(0,INT(($B2274+ChapterTable!$Q$26+VLOOKUP(SUBSTITUTE(C$1,"성장단계","")&amp;"단계오프셋",ChapterTable!$S:$T,2,0))/ChapterTable!$Q$23)),
MAX(0,INT(($B2274+ChapterTable!$S$26+VLOOKUP(SUBSTITUTE(C$1,"성장단계","")&amp;"보스단계오프셋",ChapterTable!$S:$T,2,0))/ChapterTable!$S$23)))</f>
        <v>3</v>
      </c>
      <c r="D2274">
        <f>IF(OR($L2274=TRUE,$A2274=0,MOD($A2274,ChapterTable!$S$20)&lt;&gt;0),
MAX(0,INT(($B2274+ChapterTable!$Q$26+VLOOKUP(SUBSTITUTE(D$1,"성장단계","")&amp;"단계오프셋",ChapterTable!$S:$T,2,0))/ChapterTable!$Q$23)),
MAX(0,INT(($B2274+ChapterTable!$S$26+VLOOKUP(SUBSTITUTE(D$1,"성장단계","")&amp;"보스단계오프셋",ChapterTable!$S:$T,2,0))/ChapterTable!$S$23)))</f>
        <v>3</v>
      </c>
      <c r="E2274" s="1">
        <f ca="1">IF(AND($A2274=0,$B2274=1),
    VLOOKUP(1,ChapterTable!$1:$1048576,MATCH("최종"&amp;SUBSTITUTE(SUBSTITUTE(E$1,"standard",""),"|Float",""),ChapterTable!$1:$1,0),0)*ChapterTable!$Q$17,
  IF(AND($A2274=0,$B2274=0),
    E2275,
  IF($B2274=0,
    VLOOKUP($A2274,ChapterTable!$1:$1048576,MATCH("최종"&amp;SUBSTITUTE(SUBSTITUTE(E$1,"standard",""),"|Float",""),ChapterTable!$1:$1,0),0),
  IF($B2274=1,
    IF($L2274=FALSE,
      VLOOKUP($A2274,ChapterTable!$1:$1048576,MATCH("최종"&amp;SUBSTITUTE(SUBSTITUTE(E$1,"standard",""),"|Float",""),ChapterTable!$1:$1,0),0),
      VLOOKUP($A2274-ChapterTable!$Q$11,ChapterTable!$1:$1048576,MATCH("최종"&amp;SUBSTITUTE(SUBSTITUTE(E$1,"standard",""),"|Float",""),ChapterTable!$1:$1,0),0)*ChapterTable!$Q$14
    ),
  OFFSET(E2274,-$B2274+IF($L2274,1,0),0)*
    (VLOOKUP(SUBSTITUTE(SUBSTITUTE(E$1,"standard",""),"|Float","")&amp;"인게임누적곱배수",ChapterTable!$S:$T,2,0)^C2274
    +VLOOKUP(SUBSTITUTE(SUBSTITUTE(E$1,"standard",""),"|Float","")&amp;"인게임누적합배수",ChapterTable!$S:$T,2,0)*C2274)
  )
  )
  )
)</f>
        <v>1564450.1600842236</v>
      </c>
      <c r="F2274" s="1">
        <f ca="1">IF(AND($A2274=0,$B2274=1),
    VLOOKUP(1,ChapterTable!$1:$1048576,MATCH("최종"&amp;SUBSTITUTE(SUBSTITUTE(F$1,"standard",""),"|Float",""),ChapterTable!$1:$1,0),0)*ChapterTable!$Q$17,
  IF(AND($A2274=0,$B2274=0),
    F2275,
  IF($B2274=0,
    VLOOKUP($A2274,ChapterTable!$1:$1048576,MATCH("최종"&amp;SUBSTITUTE(SUBSTITUTE(F$1,"standard",""),"|Float",""),ChapterTable!$1:$1,0),0),
  IF($B2274=1,
    IF($L2274=FALSE,
      VLOOKUP($A2274,ChapterTable!$1:$1048576,MATCH("최종"&amp;SUBSTITUTE(SUBSTITUTE(F$1,"standard",""),"|Float",""),ChapterTable!$1:$1,0),0),
      VLOOKUP($A2274-ChapterTable!$Q$11,ChapterTable!$1:$1048576,MATCH("최종"&amp;SUBSTITUTE(SUBSTITUTE(F$1,"standard",""),"|Float",""),ChapterTable!$1:$1,0),0)*ChapterTable!$Q$14
    ),
  OFFSET(F2274,-$B2274+IF($L2274,1,0),0)*
    (VLOOKUP(SUBSTITUTE(SUBSTITUTE(F$1,"standard",""),"|Float","")&amp;"인게임누적곱배수",ChapterTable!$S:$T,2,0)^D2274
    +VLOOKUP(SUBSTITUTE(SUBSTITUTE(F$1,"standard",""),"|Float","")&amp;"인게임누적합배수",ChapterTable!$S:$T,2,0)*D2274)
  )
  )
  )
)</f>
        <v>678352.37293624878</v>
      </c>
      <c r="G2274" t="s">
        <v>76</v>
      </c>
      <c r="J2274" t="str">
        <f>IF(ISBLANK(I2274),"",
IFERROR(VLOOKUP(I2274,[1]StringTable!$1:$1048576,MATCH([1]StringTable!$B$1,[1]StringTable!$1:$1,0),0),
IFERROR(VLOOKUP(I2274,[1]InApkStringTable!$1:$1048576,MATCH([1]InApkStringTable!$B$1,[1]InApkStringTable!$1:$1,0),0),
"스트링없음")))</f>
        <v/>
      </c>
      <c r="L2274" t="b">
        <v>1</v>
      </c>
      <c r="N2274" t="str">
        <f>IF(ISBLANK(M2274),"",IF(ISERROR(VLOOKUP(M2274,MapTable!$A:$A,1,0)),"맵없음",""))</f>
        <v/>
      </c>
      <c r="O2274">
        <f t="shared" si="141"/>
        <v>4</v>
      </c>
      <c r="Q2274">
        <f t="shared" si="142"/>
        <v>4</v>
      </c>
      <c r="R2274" t="b">
        <f t="shared" ca="1" si="143"/>
        <v>0</v>
      </c>
      <c r="T2274" t="b">
        <f t="shared" ca="1" si="144"/>
        <v>0</v>
      </c>
      <c r="X2274" t="str">
        <f>IF(ISBLANK(W2274),"",
IF(ISERROR(FIND(",",W2274)),
  IF(ISERROR(VLOOKUP(W2274,MapTable!$A:$A,1,0)),"맵없음",
  ""),
IF(ISERROR(FIND(",",W2274,FIND(",",W2274)+1)),
  IF(OR(ISERROR(VLOOKUP(LEFT(W2274,FIND(",",W2274)-1),MapTable!$A:$A,1,0)),ISERROR(VLOOKUP(TRIM(MID(W2274,FIND(",",W2274)+1,999)),MapTable!$A:$A,1,0))),"맵없음",
  ""),
IF(ISERROR(FIND(",",W2274,FIND(",",W2274,FIND(",",W2274)+1)+1)),
  IF(OR(ISERROR(VLOOKUP(LEFT(W2274,FIND(",",W2274)-1),MapTable!$A:$A,1,0)),ISERROR(VLOOKUP(TRIM(MID(W2274,FIND(",",W2274)+1,FIND(",",W2274,FIND(",",W2274)+1)-FIND(",",W2274)-1)),MapTable!$A:$A,1,0)),ISERROR(VLOOKUP(TRIM(MID(W2274,FIND(",",W2274,FIND(",",W2274)+1)+1,999)),MapTable!$A:$A,1,0))),"맵없음",
  ""),
IF(ISERROR(FIND(",",W2274,FIND(",",W2274,FIND(",",W2274,FIND(",",W2274)+1)+1)+1)),
  IF(OR(ISERROR(VLOOKUP(LEFT(W2274,FIND(",",W2274)-1),MapTable!$A:$A,1,0)),ISERROR(VLOOKUP(TRIM(MID(W2274,FIND(",",W2274)+1,FIND(",",W2274,FIND(",",W2274)+1)-FIND(",",W2274)-1)),MapTable!$A:$A,1,0)),ISERROR(VLOOKUP(TRIM(MID(W2274,FIND(",",W2274,FIND(",",W2274)+1)+1,FIND(",",W2274,FIND(",",W2274,FIND(",",W2274)+1)+1)-FIND(",",W2274,FIND(",",W2274)+1)-1)),MapTable!$A:$A,1,0)),ISERROR(VLOOKUP(TRIM(MID(W2274,FIND(",",W2274,FIND(",",W2274,FIND(",",W2274)+1)+1)+1,999)),MapTable!$A:$A,1,0))),"맵없음",
  ""),
)))))</f>
        <v/>
      </c>
      <c r="AC2274" t="str">
        <f>IF(ISBLANK(AB2274),"",IF(ISERROR(VLOOKUP(AB2274,[3]DropTable!$A:$A,1,0)),"드랍없음",""))</f>
        <v/>
      </c>
      <c r="AE2274" t="str">
        <f>IF(ISBLANK(AD2274),"",IF(ISERROR(VLOOKUP(AD2274,[3]DropTable!$A:$A,1,0)),"드랍없음",""))</f>
        <v/>
      </c>
      <c r="AG2274">
        <v>9.8000000000000007</v>
      </c>
      <c r="AH2274">
        <v>1</v>
      </c>
    </row>
    <row r="2275" spans="1:34" x14ac:dyDescent="0.3">
      <c r="A2275">
        <v>23</v>
      </c>
      <c r="B2275">
        <v>34</v>
      </c>
      <c r="C2275">
        <f>IF(OR($L2275=TRUE,$A2275=0,MOD($A2275,ChapterTable!$S$20)&lt;&gt;0),
MAX(0,INT(($B2275+ChapterTable!$Q$26+VLOOKUP(SUBSTITUTE(C$1,"성장단계","")&amp;"단계오프셋",ChapterTable!$S:$T,2,0))/ChapterTable!$Q$23)),
MAX(0,INT(($B2275+ChapterTable!$S$26+VLOOKUP(SUBSTITUTE(C$1,"성장단계","")&amp;"보스단계오프셋",ChapterTable!$S:$T,2,0))/ChapterTable!$S$23)))</f>
        <v>3</v>
      </c>
      <c r="D2275">
        <f>IF(OR($L2275=TRUE,$A2275=0,MOD($A2275,ChapterTable!$S$20)&lt;&gt;0),
MAX(0,INT(($B2275+ChapterTable!$Q$26+VLOOKUP(SUBSTITUTE(D$1,"성장단계","")&amp;"단계오프셋",ChapterTable!$S:$T,2,0))/ChapterTable!$Q$23)),
MAX(0,INT(($B2275+ChapterTable!$S$26+VLOOKUP(SUBSTITUTE(D$1,"성장단계","")&amp;"보스단계오프셋",ChapterTable!$S:$T,2,0))/ChapterTable!$S$23)))</f>
        <v>3</v>
      </c>
      <c r="E2275" s="1">
        <f ca="1">IF(AND($A2275=0,$B2275=1),
    VLOOKUP(1,ChapterTable!$1:$1048576,MATCH("최종"&amp;SUBSTITUTE(SUBSTITUTE(E$1,"standard",""),"|Float",""),ChapterTable!$1:$1,0),0)*ChapterTable!$Q$17,
  IF(AND($A2275=0,$B2275=0),
    E2276,
  IF($B2275=0,
    VLOOKUP($A2275,ChapterTable!$1:$1048576,MATCH("최종"&amp;SUBSTITUTE(SUBSTITUTE(E$1,"standard",""),"|Float",""),ChapterTable!$1:$1,0),0),
  IF($B2275=1,
    IF($L2275=FALSE,
      VLOOKUP($A2275,ChapterTable!$1:$1048576,MATCH("최종"&amp;SUBSTITUTE(SUBSTITUTE(E$1,"standard",""),"|Float",""),ChapterTable!$1:$1,0),0),
      VLOOKUP($A2275-ChapterTable!$Q$11,ChapterTable!$1:$1048576,MATCH("최종"&amp;SUBSTITUTE(SUBSTITUTE(E$1,"standard",""),"|Float",""),ChapterTable!$1:$1,0),0)*ChapterTable!$Q$14
    ),
  OFFSET(E2275,-$B2275+IF($L2275,1,0),0)*
    (VLOOKUP(SUBSTITUTE(SUBSTITUTE(E$1,"standard",""),"|Float","")&amp;"인게임누적곱배수",ChapterTable!$S:$T,2,0)^C2275
    +VLOOKUP(SUBSTITUTE(SUBSTITUTE(E$1,"standard",""),"|Float","")&amp;"인게임누적합배수",ChapterTable!$S:$T,2,0)*C2275)
  )
  )
  )
)</f>
        <v>1564450.1600842236</v>
      </c>
      <c r="F2275" s="1">
        <f ca="1">IF(AND($A2275=0,$B2275=1),
    VLOOKUP(1,ChapterTable!$1:$1048576,MATCH("최종"&amp;SUBSTITUTE(SUBSTITUTE(F$1,"standard",""),"|Float",""),ChapterTable!$1:$1,0),0)*ChapterTable!$Q$17,
  IF(AND($A2275=0,$B2275=0),
    F2276,
  IF($B2275=0,
    VLOOKUP($A2275,ChapterTable!$1:$1048576,MATCH("최종"&amp;SUBSTITUTE(SUBSTITUTE(F$1,"standard",""),"|Float",""),ChapterTable!$1:$1,0),0),
  IF($B2275=1,
    IF($L2275=FALSE,
      VLOOKUP($A2275,ChapterTable!$1:$1048576,MATCH("최종"&amp;SUBSTITUTE(SUBSTITUTE(F$1,"standard",""),"|Float",""),ChapterTable!$1:$1,0),0),
      VLOOKUP($A2275-ChapterTable!$Q$11,ChapterTable!$1:$1048576,MATCH("최종"&amp;SUBSTITUTE(SUBSTITUTE(F$1,"standard",""),"|Float",""),ChapterTable!$1:$1,0),0)*ChapterTable!$Q$14
    ),
  OFFSET(F2275,-$B2275+IF($L2275,1,0),0)*
    (VLOOKUP(SUBSTITUTE(SUBSTITUTE(F$1,"standard",""),"|Float","")&amp;"인게임누적곱배수",ChapterTable!$S:$T,2,0)^D2275
    +VLOOKUP(SUBSTITUTE(SUBSTITUTE(F$1,"standard",""),"|Float","")&amp;"인게임누적합배수",ChapterTable!$S:$T,2,0)*D2275)
  )
  )
  )
)</f>
        <v>678352.37293624878</v>
      </c>
      <c r="G2275" t="s">
        <v>76</v>
      </c>
      <c r="J2275" t="str">
        <f>IF(ISBLANK(I2275),"",
IFERROR(VLOOKUP(I2275,[1]StringTable!$1:$1048576,MATCH([1]StringTable!$B$1,[1]StringTable!$1:$1,0),0),
IFERROR(VLOOKUP(I2275,[1]InApkStringTable!$1:$1048576,MATCH([1]InApkStringTable!$B$1,[1]InApkStringTable!$1:$1,0),0),
"스트링없음")))</f>
        <v/>
      </c>
      <c r="L2275" t="b">
        <v>1</v>
      </c>
      <c r="N2275" t="str">
        <f>IF(ISBLANK(M2275),"",IF(ISERROR(VLOOKUP(M2275,MapTable!$A:$A,1,0)),"맵없음",""))</f>
        <v/>
      </c>
      <c r="O2275">
        <f t="shared" si="141"/>
        <v>4</v>
      </c>
      <c r="Q2275">
        <f t="shared" si="142"/>
        <v>4</v>
      </c>
      <c r="R2275" t="b">
        <f t="shared" ca="1" si="143"/>
        <v>0</v>
      </c>
      <c r="T2275" t="b">
        <f t="shared" ca="1" si="144"/>
        <v>0</v>
      </c>
      <c r="X2275" t="str">
        <f>IF(ISBLANK(W2275),"",
IF(ISERROR(FIND(",",W2275)),
  IF(ISERROR(VLOOKUP(W2275,MapTable!$A:$A,1,0)),"맵없음",
  ""),
IF(ISERROR(FIND(",",W2275,FIND(",",W2275)+1)),
  IF(OR(ISERROR(VLOOKUP(LEFT(W2275,FIND(",",W2275)-1),MapTable!$A:$A,1,0)),ISERROR(VLOOKUP(TRIM(MID(W2275,FIND(",",W2275)+1,999)),MapTable!$A:$A,1,0))),"맵없음",
  ""),
IF(ISERROR(FIND(",",W2275,FIND(",",W2275,FIND(",",W2275)+1)+1)),
  IF(OR(ISERROR(VLOOKUP(LEFT(W2275,FIND(",",W2275)-1),MapTable!$A:$A,1,0)),ISERROR(VLOOKUP(TRIM(MID(W2275,FIND(",",W2275)+1,FIND(",",W2275,FIND(",",W2275)+1)-FIND(",",W2275)-1)),MapTable!$A:$A,1,0)),ISERROR(VLOOKUP(TRIM(MID(W2275,FIND(",",W2275,FIND(",",W2275)+1)+1,999)),MapTable!$A:$A,1,0))),"맵없음",
  ""),
IF(ISERROR(FIND(",",W2275,FIND(",",W2275,FIND(",",W2275,FIND(",",W2275)+1)+1)+1)),
  IF(OR(ISERROR(VLOOKUP(LEFT(W2275,FIND(",",W2275)-1),MapTable!$A:$A,1,0)),ISERROR(VLOOKUP(TRIM(MID(W2275,FIND(",",W2275)+1,FIND(",",W2275,FIND(",",W2275)+1)-FIND(",",W2275)-1)),MapTable!$A:$A,1,0)),ISERROR(VLOOKUP(TRIM(MID(W2275,FIND(",",W2275,FIND(",",W2275)+1)+1,FIND(",",W2275,FIND(",",W2275,FIND(",",W2275)+1)+1)-FIND(",",W2275,FIND(",",W2275)+1)-1)),MapTable!$A:$A,1,0)),ISERROR(VLOOKUP(TRIM(MID(W2275,FIND(",",W2275,FIND(",",W2275,FIND(",",W2275)+1)+1)+1,999)),MapTable!$A:$A,1,0))),"맵없음",
  ""),
)))))</f>
        <v/>
      </c>
      <c r="AC2275" t="str">
        <f>IF(ISBLANK(AB2275),"",IF(ISERROR(VLOOKUP(AB2275,[3]DropTable!$A:$A,1,0)),"드랍없음",""))</f>
        <v/>
      </c>
      <c r="AE2275" t="str">
        <f>IF(ISBLANK(AD2275),"",IF(ISERROR(VLOOKUP(AD2275,[3]DropTable!$A:$A,1,0)),"드랍없음",""))</f>
        <v/>
      </c>
      <c r="AG2275">
        <v>9.8000000000000007</v>
      </c>
      <c r="AH2275">
        <v>1</v>
      </c>
    </row>
    <row r="2276" spans="1:34" x14ac:dyDescent="0.3">
      <c r="A2276">
        <v>23</v>
      </c>
      <c r="B2276">
        <v>35</v>
      </c>
      <c r="C2276">
        <f>IF(OR($L2276=TRUE,$A2276=0,MOD($A2276,ChapterTable!$S$20)&lt;&gt;0),
MAX(0,INT(($B2276+ChapterTable!$Q$26+VLOOKUP(SUBSTITUTE(C$1,"성장단계","")&amp;"단계오프셋",ChapterTable!$S:$T,2,0))/ChapterTable!$Q$23)),
MAX(0,INT(($B2276+ChapterTable!$S$26+VLOOKUP(SUBSTITUTE(C$1,"성장단계","")&amp;"보스단계오프셋",ChapterTable!$S:$T,2,0))/ChapterTable!$S$23)))</f>
        <v>3</v>
      </c>
      <c r="D2276">
        <f>IF(OR($L2276=TRUE,$A2276=0,MOD($A2276,ChapterTable!$S$20)&lt;&gt;0),
MAX(0,INT(($B2276+ChapterTable!$Q$26+VLOOKUP(SUBSTITUTE(D$1,"성장단계","")&amp;"단계오프셋",ChapterTable!$S:$T,2,0))/ChapterTable!$Q$23)),
MAX(0,INT(($B2276+ChapterTable!$S$26+VLOOKUP(SUBSTITUTE(D$1,"성장단계","")&amp;"보스단계오프셋",ChapterTable!$S:$T,2,0))/ChapterTable!$S$23)))</f>
        <v>3</v>
      </c>
      <c r="E2276" s="1">
        <f ca="1">IF(AND($A2276=0,$B2276=1),
    VLOOKUP(1,ChapterTable!$1:$1048576,MATCH("최종"&amp;SUBSTITUTE(SUBSTITUTE(E$1,"standard",""),"|Float",""),ChapterTable!$1:$1,0),0)*ChapterTable!$Q$17,
  IF(AND($A2276=0,$B2276=0),
    E2277,
  IF($B2276=0,
    VLOOKUP($A2276,ChapterTable!$1:$1048576,MATCH("최종"&amp;SUBSTITUTE(SUBSTITUTE(E$1,"standard",""),"|Float",""),ChapterTable!$1:$1,0),0),
  IF($B2276=1,
    IF($L2276=FALSE,
      VLOOKUP($A2276,ChapterTable!$1:$1048576,MATCH("최종"&amp;SUBSTITUTE(SUBSTITUTE(E$1,"standard",""),"|Float",""),ChapterTable!$1:$1,0),0),
      VLOOKUP($A2276-ChapterTable!$Q$11,ChapterTable!$1:$1048576,MATCH("최종"&amp;SUBSTITUTE(SUBSTITUTE(E$1,"standard",""),"|Float",""),ChapterTable!$1:$1,0),0)*ChapterTable!$Q$14
    ),
  OFFSET(E2276,-$B2276+IF($L2276,1,0),0)*
    (VLOOKUP(SUBSTITUTE(SUBSTITUTE(E$1,"standard",""),"|Float","")&amp;"인게임누적곱배수",ChapterTable!$S:$T,2,0)^C2276
    +VLOOKUP(SUBSTITUTE(SUBSTITUTE(E$1,"standard",""),"|Float","")&amp;"인게임누적합배수",ChapterTable!$S:$T,2,0)*C2276)
  )
  )
  )
)</f>
        <v>1564450.1600842236</v>
      </c>
      <c r="F2276" s="1">
        <f ca="1">IF(AND($A2276=0,$B2276=1),
    VLOOKUP(1,ChapterTable!$1:$1048576,MATCH("최종"&amp;SUBSTITUTE(SUBSTITUTE(F$1,"standard",""),"|Float",""),ChapterTable!$1:$1,0),0)*ChapterTable!$Q$17,
  IF(AND($A2276=0,$B2276=0),
    F2277,
  IF($B2276=0,
    VLOOKUP($A2276,ChapterTable!$1:$1048576,MATCH("최종"&amp;SUBSTITUTE(SUBSTITUTE(F$1,"standard",""),"|Float",""),ChapterTable!$1:$1,0),0),
  IF($B2276=1,
    IF($L2276=FALSE,
      VLOOKUP($A2276,ChapterTable!$1:$1048576,MATCH("최종"&amp;SUBSTITUTE(SUBSTITUTE(F$1,"standard",""),"|Float",""),ChapterTable!$1:$1,0),0),
      VLOOKUP($A2276-ChapterTable!$Q$11,ChapterTable!$1:$1048576,MATCH("최종"&amp;SUBSTITUTE(SUBSTITUTE(F$1,"standard",""),"|Float",""),ChapterTable!$1:$1,0),0)*ChapterTable!$Q$14
    ),
  OFFSET(F2276,-$B2276+IF($L2276,1,0),0)*
    (VLOOKUP(SUBSTITUTE(SUBSTITUTE(F$1,"standard",""),"|Float","")&amp;"인게임누적곱배수",ChapterTable!$S:$T,2,0)^D2276
    +VLOOKUP(SUBSTITUTE(SUBSTITUTE(F$1,"standard",""),"|Float","")&amp;"인게임누적합배수",ChapterTable!$S:$T,2,0)*D2276)
  )
  )
  )
)</f>
        <v>678352.37293624878</v>
      </c>
      <c r="G2276" t="s">
        <v>76</v>
      </c>
      <c r="J2276" t="str">
        <f>IF(ISBLANK(I2276),"",
IFERROR(VLOOKUP(I2276,[1]StringTable!$1:$1048576,MATCH([1]StringTable!$B$1,[1]StringTable!$1:$1,0),0),
IFERROR(VLOOKUP(I2276,[1]InApkStringTable!$1:$1048576,MATCH([1]InApkStringTable!$B$1,[1]InApkStringTable!$1:$1,0),0),
"스트링없음")))</f>
        <v/>
      </c>
      <c r="L2276" t="b">
        <v>1</v>
      </c>
      <c r="N2276" t="str">
        <f>IF(ISBLANK(M2276),"",IF(ISERROR(VLOOKUP(M2276,MapTable!$A:$A,1,0)),"맵없음",""))</f>
        <v/>
      </c>
      <c r="O2276">
        <f t="shared" si="141"/>
        <v>11</v>
      </c>
      <c r="Q2276">
        <f t="shared" si="142"/>
        <v>11</v>
      </c>
      <c r="R2276" t="b">
        <f t="shared" ca="1" si="143"/>
        <v>0</v>
      </c>
      <c r="T2276" t="b">
        <f t="shared" ca="1" si="144"/>
        <v>0</v>
      </c>
      <c r="X2276" t="str">
        <f>IF(ISBLANK(W2276),"",
IF(ISERROR(FIND(",",W2276)),
  IF(ISERROR(VLOOKUP(W2276,MapTable!$A:$A,1,0)),"맵없음",
  ""),
IF(ISERROR(FIND(",",W2276,FIND(",",W2276)+1)),
  IF(OR(ISERROR(VLOOKUP(LEFT(W2276,FIND(",",W2276)-1),MapTable!$A:$A,1,0)),ISERROR(VLOOKUP(TRIM(MID(W2276,FIND(",",W2276)+1,999)),MapTable!$A:$A,1,0))),"맵없음",
  ""),
IF(ISERROR(FIND(",",W2276,FIND(",",W2276,FIND(",",W2276)+1)+1)),
  IF(OR(ISERROR(VLOOKUP(LEFT(W2276,FIND(",",W2276)-1),MapTable!$A:$A,1,0)),ISERROR(VLOOKUP(TRIM(MID(W2276,FIND(",",W2276)+1,FIND(",",W2276,FIND(",",W2276)+1)-FIND(",",W2276)-1)),MapTable!$A:$A,1,0)),ISERROR(VLOOKUP(TRIM(MID(W2276,FIND(",",W2276,FIND(",",W2276)+1)+1,999)),MapTable!$A:$A,1,0))),"맵없음",
  ""),
IF(ISERROR(FIND(",",W2276,FIND(",",W2276,FIND(",",W2276,FIND(",",W2276)+1)+1)+1)),
  IF(OR(ISERROR(VLOOKUP(LEFT(W2276,FIND(",",W2276)-1),MapTable!$A:$A,1,0)),ISERROR(VLOOKUP(TRIM(MID(W2276,FIND(",",W2276)+1,FIND(",",W2276,FIND(",",W2276)+1)-FIND(",",W2276)-1)),MapTable!$A:$A,1,0)),ISERROR(VLOOKUP(TRIM(MID(W2276,FIND(",",W2276,FIND(",",W2276)+1)+1,FIND(",",W2276,FIND(",",W2276,FIND(",",W2276)+1)+1)-FIND(",",W2276,FIND(",",W2276)+1)-1)),MapTable!$A:$A,1,0)),ISERROR(VLOOKUP(TRIM(MID(W2276,FIND(",",W2276,FIND(",",W2276,FIND(",",W2276)+1)+1)+1,999)),MapTable!$A:$A,1,0))),"맵없음",
  ""),
)))))</f>
        <v/>
      </c>
      <c r="AC2276" t="str">
        <f>IF(ISBLANK(AB2276),"",IF(ISERROR(VLOOKUP(AB2276,[3]DropTable!$A:$A,1,0)),"드랍없음",""))</f>
        <v/>
      </c>
      <c r="AE2276" t="str">
        <f>IF(ISBLANK(AD2276),"",IF(ISERROR(VLOOKUP(AD2276,[3]DropTable!$A:$A,1,0)),"드랍없음",""))</f>
        <v/>
      </c>
      <c r="AG2276">
        <v>9.8000000000000007</v>
      </c>
      <c r="AH2276">
        <v>1</v>
      </c>
    </row>
    <row r="2277" spans="1:34" x14ac:dyDescent="0.3">
      <c r="A2277">
        <v>23</v>
      </c>
      <c r="B2277">
        <v>36</v>
      </c>
      <c r="C2277">
        <f>IF(OR($L2277=TRUE,$A2277=0,MOD($A2277,ChapterTable!$S$20)&lt;&gt;0),
MAX(0,INT(($B2277+ChapterTable!$Q$26+VLOOKUP(SUBSTITUTE(C$1,"성장단계","")&amp;"단계오프셋",ChapterTable!$S:$T,2,0))/ChapterTable!$Q$23)),
MAX(0,INT(($B2277+ChapterTable!$S$26+VLOOKUP(SUBSTITUTE(C$1,"성장단계","")&amp;"보스단계오프셋",ChapterTable!$S:$T,2,0))/ChapterTable!$S$23)))</f>
        <v>4</v>
      </c>
      <c r="D2277">
        <f>IF(OR($L2277=TRUE,$A2277=0,MOD($A2277,ChapterTable!$S$20)&lt;&gt;0),
MAX(0,INT(($B2277+ChapterTable!$Q$26+VLOOKUP(SUBSTITUTE(D$1,"성장단계","")&amp;"단계오프셋",ChapterTable!$S:$T,2,0))/ChapterTable!$Q$23)),
MAX(0,INT(($B2277+ChapterTable!$S$26+VLOOKUP(SUBSTITUTE(D$1,"성장단계","")&amp;"보스단계오프셋",ChapterTable!$S:$T,2,0))/ChapterTable!$S$23)))</f>
        <v>3</v>
      </c>
      <c r="E2277" s="1">
        <f ca="1">IF(AND($A2277=0,$B2277=1),
    VLOOKUP(1,ChapterTable!$1:$1048576,MATCH("최종"&amp;SUBSTITUTE(SUBSTITUTE(E$1,"standard",""),"|Float",""),ChapterTable!$1:$1,0),0)*ChapterTable!$Q$17,
  IF(AND($A2277=0,$B2277=0),
    E2278,
  IF($B2277=0,
    VLOOKUP($A2277,ChapterTable!$1:$1048576,MATCH("최종"&amp;SUBSTITUTE(SUBSTITUTE(E$1,"standard",""),"|Float",""),ChapterTable!$1:$1,0),0),
  IF($B2277=1,
    IF($L2277=FALSE,
      VLOOKUP($A2277,ChapterTable!$1:$1048576,MATCH("최종"&amp;SUBSTITUTE(SUBSTITUTE(E$1,"standard",""),"|Float",""),ChapterTable!$1:$1,0),0),
      VLOOKUP($A2277-ChapterTable!$Q$11,ChapterTable!$1:$1048576,MATCH("최종"&amp;SUBSTITUTE(SUBSTITUTE(E$1,"standard",""),"|Float",""),ChapterTable!$1:$1,0),0)*ChapterTable!$Q$14
    ),
  OFFSET(E2277,-$B2277+IF($L2277,1,0),0)*
    (VLOOKUP(SUBSTITUTE(SUBSTITUTE(E$1,"standard",""),"|Float","")&amp;"인게임누적곱배수",ChapterTable!$S:$T,2,0)^C2277
    +VLOOKUP(SUBSTITUTE(SUBSTITUTE(E$1,"standard",""),"|Float","")&amp;"인게임누적합배수",ChapterTable!$S:$T,2,0)*C2277)
  )
  )
  )
)</f>
        <v>1831551.4069278718</v>
      </c>
      <c r="F2277" s="1">
        <f ca="1">IF(AND($A2277=0,$B2277=1),
    VLOOKUP(1,ChapterTable!$1:$1048576,MATCH("최종"&amp;SUBSTITUTE(SUBSTITUTE(F$1,"standard",""),"|Float",""),ChapterTable!$1:$1,0),0)*ChapterTable!$Q$17,
  IF(AND($A2277=0,$B2277=0),
    F2278,
  IF($B2277=0,
    VLOOKUP($A2277,ChapterTable!$1:$1048576,MATCH("최종"&amp;SUBSTITUTE(SUBSTITUTE(F$1,"standard",""),"|Float",""),ChapterTable!$1:$1,0),0),
  IF($B2277=1,
    IF($L2277=FALSE,
      VLOOKUP($A2277,ChapterTable!$1:$1048576,MATCH("최종"&amp;SUBSTITUTE(SUBSTITUTE(F$1,"standard",""),"|Float",""),ChapterTable!$1:$1,0),0),
      VLOOKUP($A2277-ChapterTable!$Q$11,ChapterTable!$1:$1048576,MATCH("최종"&amp;SUBSTITUTE(SUBSTITUTE(F$1,"standard",""),"|Float",""),ChapterTable!$1:$1,0),0)*ChapterTable!$Q$14
    ),
  OFFSET(F2277,-$B2277+IF($L2277,1,0),0)*
    (VLOOKUP(SUBSTITUTE(SUBSTITUTE(F$1,"standard",""),"|Float","")&amp;"인게임누적곱배수",ChapterTable!$S:$T,2,0)^D2277
    +VLOOKUP(SUBSTITUTE(SUBSTITUTE(F$1,"standard",""),"|Float","")&amp;"인게임누적합배수",ChapterTable!$S:$T,2,0)*D2277)
  )
  )
  )
)</f>
        <v>678352.37293624878</v>
      </c>
      <c r="G2277" t="s">
        <v>76</v>
      </c>
      <c r="J2277" t="str">
        <f>IF(ISBLANK(I2277),"",
IFERROR(VLOOKUP(I2277,[1]StringTable!$1:$1048576,MATCH([1]StringTable!$B$1,[1]StringTable!$1:$1,0),0),
IFERROR(VLOOKUP(I2277,[1]InApkStringTable!$1:$1048576,MATCH([1]InApkStringTable!$B$1,[1]InApkStringTable!$1:$1,0),0),
"스트링없음")))</f>
        <v/>
      </c>
      <c r="L2277" t="b">
        <v>1</v>
      </c>
      <c r="N2277" t="str">
        <f>IF(ISBLANK(M2277),"",IF(ISERROR(VLOOKUP(M2277,MapTable!$A:$A,1,0)),"맵없음",""))</f>
        <v/>
      </c>
      <c r="O2277">
        <f t="shared" si="141"/>
        <v>4</v>
      </c>
      <c r="Q2277">
        <f t="shared" si="142"/>
        <v>4</v>
      </c>
      <c r="R2277" t="b">
        <f t="shared" ca="1" si="143"/>
        <v>0</v>
      </c>
      <c r="T2277" t="b">
        <f t="shared" ca="1" si="144"/>
        <v>0</v>
      </c>
      <c r="X2277" t="str">
        <f>IF(ISBLANK(W2277),"",
IF(ISERROR(FIND(",",W2277)),
  IF(ISERROR(VLOOKUP(W2277,MapTable!$A:$A,1,0)),"맵없음",
  ""),
IF(ISERROR(FIND(",",W2277,FIND(",",W2277)+1)),
  IF(OR(ISERROR(VLOOKUP(LEFT(W2277,FIND(",",W2277)-1),MapTable!$A:$A,1,0)),ISERROR(VLOOKUP(TRIM(MID(W2277,FIND(",",W2277)+1,999)),MapTable!$A:$A,1,0))),"맵없음",
  ""),
IF(ISERROR(FIND(",",W2277,FIND(",",W2277,FIND(",",W2277)+1)+1)),
  IF(OR(ISERROR(VLOOKUP(LEFT(W2277,FIND(",",W2277)-1),MapTable!$A:$A,1,0)),ISERROR(VLOOKUP(TRIM(MID(W2277,FIND(",",W2277)+1,FIND(",",W2277,FIND(",",W2277)+1)-FIND(",",W2277)-1)),MapTable!$A:$A,1,0)),ISERROR(VLOOKUP(TRIM(MID(W2277,FIND(",",W2277,FIND(",",W2277)+1)+1,999)),MapTable!$A:$A,1,0))),"맵없음",
  ""),
IF(ISERROR(FIND(",",W2277,FIND(",",W2277,FIND(",",W2277,FIND(",",W2277)+1)+1)+1)),
  IF(OR(ISERROR(VLOOKUP(LEFT(W2277,FIND(",",W2277)-1),MapTable!$A:$A,1,0)),ISERROR(VLOOKUP(TRIM(MID(W2277,FIND(",",W2277)+1,FIND(",",W2277,FIND(",",W2277)+1)-FIND(",",W2277)-1)),MapTable!$A:$A,1,0)),ISERROR(VLOOKUP(TRIM(MID(W2277,FIND(",",W2277,FIND(",",W2277)+1)+1,FIND(",",W2277,FIND(",",W2277,FIND(",",W2277)+1)+1)-FIND(",",W2277,FIND(",",W2277)+1)-1)),MapTable!$A:$A,1,0)),ISERROR(VLOOKUP(TRIM(MID(W2277,FIND(",",W2277,FIND(",",W2277,FIND(",",W2277)+1)+1)+1,999)),MapTable!$A:$A,1,0))),"맵없음",
  ""),
)))))</f>
        <v/>
      </c>
      <c r="AC2277" t="str">
        <f>IF(ISBLANK(AB2277),"",IF(ISERROR(VLOOKUP(AB2277,[3]DropTable!$A:$A,1,0)),"드랍없음",""))</f>
        <v/>
      </c>
      <c r="AE2277" t="str">
        <f>IF(ISBLANK(AD2277),"",IF(ISERROR(VLOOKUP(AD2277,[3]DropTable!$A:$A,1,0)),"드랍없음",""))</f>
        <v/>
      </c>
      <c r="AG2277">
        <v>9.8000000000000007</v>
      </c>
      <c r="AH2277">
        <v>1</v>
      </c>
    </row>
    <row r="2278" spans="1:34" x14ac:dyDescent="0.3">
      <c r="A2278">
        <v>23</v>
      </c>
      <c r="B2278">
        <v>37</v>
      </c>
      <c r="C2278">
        <f>IF(OR($L2278=TRUE,$A2278=0,MOD($A2278,ChapterTable!$S$20)&lt;&gt;0),
MAX(0,INT(($B2278+ChapterTable!$Q$26+VLOOKUP(SUBSTITUTE(C$1,"성장단계","")&amp;"단계오프셋",ChapterTable!$S:$T,2,0))/ChapterTable!$Q$23)),
MAX(0,INT(($B2278+ChapterTable!$S$26+VLOOKUP(SUBSTITUTE(C$1,"성장단계","")&amp;"보스단계오프셋",ChapterTable!$S:$T,2,0))/ChapterTable!$S$23)))</f>
        <v>4</v>
      </c>
      <c r="D2278">
        <f>IF(OR($L2278=TRUE,$A2278=0,MOD($A2278,ChapterTable!$S$20)&lt;&gt;0),
MAX(0,INT(($B2278+ChapterTable!$Q$26+VLOOKUP(SUBSTITUTE(D$1,"성장단계","")&amp;"단계오프셋",ChapterTable!$S:$T,2,0))/ChapterTable!$Q$23)),
MAX(0,INT(($B2278+ChapterTable!$S$26+VLOOKUP(SUBSTITUTE(D$1,"성장단계","")&amp;"보스단계오프셋",ChapterTable!$S:$T,2,0))/ChapterTable!$S$23)))</f>
        <v>3</v>
      </c>
      <c r="E2278" s="1">
        <f ca="1">IF(AND($A2278=0,$B2278=1),
    VLOOKUP(1,ChapterTable!$1:$1048576,MATCH("최종"&amp;SUBSTITUTE(SUBSTITUTE(E$1,"standard",""),"|Float",""),ChapterTable!$1:$1,0),0)*ChapterTable!$Q$17,
  IF(AND($A2278=0,$B2278=0),
    E2279,
  IF($B2278=0,
    VLOOKUP($A2278,ChapterTable!$1:$1048576,MATCH("최종"&amp;SUBSTITUTE(SUBSTITUTE(E$1,"standard",""),"|Float",""),ChapterTable!$1:$1,0),0),
  IF($B2278=1,
    IF($L2278=FALSE,
      VLOOKUP($A2278,ChapterTable!$1:$1048576,MATCH("최종"&amp;SUBSTITUTE(SUBSTITUTE(E$1,"standard",""),"|Float",""),ChapterTable!$1:$1,0),0),
      VLOOKUP($A2278-ChapterTable!$Q$11,ChapterTable!$1:$1048576,MATCH("최종"&amp;SUBSTITUTE(SUBSTITUTE(E$1,"standard",""),"|Float",""),ChapterTable!$1:$1,0),0)*ChapterTable!$Q$14
    ),
  OFFSET(E2278,-$B2278+IF($L2278,1,0),0)*
    (VLOOKUP(SUBSTITUTE(SUBSTITUTE(E$1,"standard",""),"|Float","")&amp;"인게임누적곱배수",ChapterTable!$S:$T,2,0)^C2278
    +VLOOKUP(SUBSTITUTE(SUBSTITUTE(E$1,"standard",""),"|Float","")&amp;"인게임누적합배수",ChapterTable!$S:$T,2,0)*C2278)
  )
  )
  )
)</f>
        <v>1831551.4069278718</v>
      </c>
      <c r="F2278" s="1">
        <f ca="1">IF(AND($A2278=0,$B2278=1),
    VLOOKUP(1,ChapterTable!$1:$1048576,MATCH("최종"&amp;SUBSTITUTE(SUBSTITUTE(F$1,"standard",""),"|Float",""),ChapterTable!$1:$1,0),0)*ChapterTable!$Q$17,
  IF(AND($A2278=0,$B2278=0),
    F2279,
  IF($B2278=0,
    VLOOKUP($A2278,ChapterTable!$1:$1048576,MATCH("최종"&amp;SUBSTITUTE(SUBSTITUTE(F$1,"standard",""),"|Float",""),ChapterTable!$1:$1,0),0),
  IF($B2278=1,
    IF($L2278=FALSE,
      VLOOKUP($A2278,ChapterTable!$1:$1048576,MATCH("최종"&amp;SUBSTITUTE(SUBSTITUTE(F$1,"standard",""),"|Float",""),ChapterTable!$1:$1,0),0),
      VLOOKUP($A2278-ChapterTable!$Q$11,ChapterTable!$1:$1048576,MATCH("최종"&amp;SUBSTITUTE(SUBSTITUTE(F$1,"standard",""),"|Float",""),ChapterTable!$1:$1,0),0)*ChapterTable!$Q$14
    ),
  OFFSET(F2278,-$B2278+IF($L2278,1,0),0)*
    (VLOOKUP(SUBSTITUTE(SUBSTITUTE(F$1,"standard",""),"|Float","")&amp;"인게임누적곱배수",ChapterTable!$S:$T,2,0)^D2278
    +VLOOKUP(SUBSTITUTE(SUBSTITUTE(F$1,"standard",""),"|Float","")&amp;"인게임누적합배수",ChapterTable!$S:$T,2,0)*D2278)
  )
  )
  )
)</f>
        <v>678352.37293624878</v>
      </c>
      <c r="G2278" t="s">
        <v>76</v>
      </c>
      <c r="J2278" t="str">
        <f>IF(ISBLANK(I2278),"",
IFERROR(VLOOKUP(I2278,[1]StringTable!$1:$1048576,MATCH([1]StringTable!$B$1,[1]StringTable!$1:$1,0),0),
IFERROR(VLOOKUP(I2278,[1]InApkStringTable!$1:$1048576,MATCH([1]InApkStringTable!$B$1,[1]InApkStringTable!$1:$1,0),0),
"스트링없음")))</f>
        <v/>
      </c>
      <c r="L2278" t="b">
        <v>1</v>
      </c>
      <c r="N2278" t="str">
        <f>IF(ISBLANK(M2278),"",IF(ISERROR(VLOOKUP(M2278,MapTable!$A:$A,1,0)),"맵없음",""))</f>
        <v/>
      </c>
      <c r="O2278">
        <f t="shared" si="141"/>
        <v>4</v>
      </c>
      <c r="Q2278">
        <f t="shared" si="142"/>
        <v>4</v>
      </c>
      <c r="R2278" t="b">
        <f t="shared" ca="1" si="143"/>
        <v>0</v>
      </c>
      <c r="T2278" t="b">
        <f t="shared" ca="1" si="144"/>
        <v>0</v>
      </c>
      <c r="X2278" t="str">
        <f>IF(ISBLANK(W2278),"",
IF(ISERROR(FIND(",",W2278)),
  IF(ISERROR(VLOOKUP(W2278,MapTable!$A:$A,1,0)),"맵없음",
  ""),
IF(ISERROR(FIND(",",W2278,FIND(",",W2278)+1)),
  IF(OR(ISERROR(VLOOKUP(LEFT(W2278,FIND(",",W2278)-1),MapTable!$A:$A,1,0)),ISERROR(VLOOKUP(TRIM(MID(W2278,FIND(",",W2278)+1,999)),MapTable!$A:$A,1,0))),"맵없음",
  ""),
IF(ISERROR(FIND(",",W2278,FIND(",",W2278,FIND(",",W2278)+1)+1)),
  IF(OR(ISERROR(VLOOKUP(LEFT(W2278,FIND(",",W2278)-1),MapTable!$A:$A,1,0)),ISERROR(VLOOKUP(TRIM(MID(W2278,FIND(",",W2278)+1,FIND(",",W2278,FIND(",",W2278)+1)-FIND(",",W2278)-1)),MapTable!$A:$A,1,0)),ISERROR(VLOOKUP(TRIM(MID(W2278,FIND(",",W2278,FIND(",",W2278)+1)+1,999)),MapTable!$A:$A,1,0))),"맵없음",
  ""),
IF(ISERROR(FIND(",",W2278,FIND(",",W2278,FIND(",",W2278,FIND(",",W2278)+1)+1)+1)),
  IF(OR(ISERROR(VLOOKUP(LEFT(W2278,FIND(",",W2278)-1),MapTable!$A:$A,1,0)),ISERROR(VLOOKUP(TRIM(MID(W2278,FIND(",",W2278)+1,FIND(",",W2278,FIND(",",W2278)+1)-FIND(",",W2278)-1)),MapTable!$A:$A,1,0)),ISERROR(VLOOKUP(TRIM(MID(W2278,FIND(",",W2278,FIND(",",W2278)+1)+1,FIND(",",W2278,FIND(",",W2278,FIND(",",W2278)+1)+1)-FIND(",",W2278,FIND(",",W2278)+1)-1)),MapTable!$A:$A,1,0)),ISERROR(VLOOKUP(TRIM(MID(W2278,FIND(",",W2278,FIND(",",W2278,FIND(",",W2278)+1)+1)+1,999)),MapTable!$A:$A,1,0))),"맵없음",
  ""),
)))))</f>
        <v/>
      </c>
      <c r="AC2278" t="str">
        <f>IF(ISBLANK(AB2278),"",IF(ISERROR(VLOOKUP(AB2278,[3]DropTable!$A:$A,1,0)),"드랍없음",""))</f>
        <v/>
      </c>
      <c r="AE2278" t="str">
        <f>IF(ISBLANK(AD2278),"",IF(ISERROR(VLOOKUP(AD2278,[3]DropTable!$A:$A,1,0)),"드랍없음",""))</f>
        <v/>
      </c>
      <c r="AG2278">
        <v>9.8000000000000007</v>
      </c>
      <c r="AH2278">
        <v>1</v>
      </c>
    </row>
    <row r="2279" spans="1:34" x14ac:dyDescent="0.3">
      <c r="A2279">
        <v>23</v>
      </c>
      <c r="B2279">
        <v>38</v>
      </c>
      <c r="C2279">
        <f>IF(OR($L2279=TRUE,$A2279=0,MOD($A2279,ChapterTable!$S$20)&lt;&gt;0),
MAX(0,INT(($B2279+ChapterTable!$Q$26+VLOOKUP(SUBSTITUTE(C$1,"성장단계","")&amp;"단계오프셋",ChapterTable!$S:$T,2,0))/ChapterTable!$Q$23)),
MAX(0,INT(($B2279+ChapterTable!$S$26+VLOOKUP(SUBSTITUTE(C$1,"성장단계","")&amp;"보스단계오프셋",ChapterTable!$S:$T,2,0))/ChapterTable!$S$23)))</f>
        <v>4</v>
      </c>
      <c r="D2279">
        <f>IF(OR($L2279=TRUE,$A2279=0,MOD($A2279,ChapterTable!$S$20)&lt;&gt;0),
MAX(0,INT(($B2279+ChapterTable!$Q$26+VLOOKUP(SUBSTITUTE(D$1,"성장단계","")&amp;"단계오프셋",ChapterTable!$S:$T,2,0))/ChapterTable!$Q$23)),
MAX(0,INT(($B2279+ChapterTable!$S$26+VLOOKUP(SUBSTITUTE(D$1,"성장단계","")&amp;"보스단계오프셋",ChapterTable!$S:$T,2,0))/ChapterTable!$S$23)))</f>
        <v>3</v>
      </c>
      <c r="E2279" s="1">
        <f ca="1">IF(AND($A2279=0,$B2279=1),
    VLOOKUP(1,ChapterTable!$1:$1048576,MATCH("최종"&amp;SUBSTITUTE(SUBSTITUTE(E$1,"standard",""),"|Float",""),ChapterTable!$1:$1,0),0)*ChapterTable!$Q$17,
  IF(AND($A2279=0,$B2279=0),
    E2280,
  IF($B2279=0,
    VLOOKUP($A2279,ChapterTable!$1:$1048576,MATCH("최종"&amp;SUBSTITUTE(SUBSTITUTE(E$1,"standard",""),"|Float",""),ChapterTable!$1:$1,0),0),
  IF($B2279=1,
    IF($L2279=FALSE,
      VLOOKUP($A2279,ChapterTable!$1:$1048576,MATCH("최종"&amp;SUBSTITUTE(SUBSTITUTE(E$1,"standard",""),"|Float",""),ChapterTable!$1:$1,0),0),
      VLOOKUP($A2279-ChapterTable!$Q$11,ChapterTable!$1:$1048576,MATCH("최종"&amp;SUBSTITUTE(SUBSTITUTE(E$1,"standard",""),"|Float",""),ChapterTable!$1:$1,0),0)*ChapterTable!$Q$14
    ),
  OFFSET(E2279,-$B2279+IF($L2279,1,0),0)*
    (VLOOKUP(SUBSTITUTE(SUBSTITUTE(E$1,"standard",""),"|Float","")&amp;"인게임누적곱배수",ChapterTable!$S:$T,2,0)^C2279
    +VLOOKUP(SUBSTITUTE(SUBSTITUTE(E$1,"standard",""),"|Float","")&amp;"인게임누적합배수",ChapterTable!$S:$T,2,0)*C2279)
  )
  )
  )
)</f>
        <v>1831551.4069278718</v>
      </c>
      <c r="F2279" s="1">
        <f ca="1">IF(AND($A2279=0,$B2279=1),
    VLOOKUP(1,ChapterTable!$1:$1048576,MATCH("최종"&amp;SUBSTITUTE(SUBSTITUTE(F$1,"standard",""),"|Float",""),ChapterTable!$1:$1,0),0)*ChapterTable!$Q$17,
  IF(AND($A2279=0,$B2279=0),
    F2280,
  IF($B2279=0,
    VLOOKUP($A2279,ChapterTable!$1:$1048576,MATCH("최종"&amp;SUBSTITUTE(SUBSTITUTE(F$1,"standard",""),"|Float",""),ChapterTable!$1:$1,0),0),
  IF($B2279=1,
    IF($L2279=FALSE,
      VLOOKUP($A2279,ChapterTable!$1:$1048576,MATCH("최종"&amp;SUBSTITUTE(SUBSTITUTE(F$1,"standard",""),"|Float",""),ChapterTable!$1:$1,0),0),
      VLOOKUP($A2279-ChapterTable!$Q$11,ChapterTable!$1:$1048576,MATCH("최종"&amp;SUBSTITUTE(SUBSTITUTE(F$1,"standard",""),"|Float",""),ChapterTable!$1:$1,0),0)*ChapterTable!$Q$14
    ),
  OFFSET(F2279,-$B2279+IF($L2279,1,0),0)*
    (VLOOKUP(SUBSTITUTE(SUBSTITUTE(F$1,"standard",""),"|Float","")&amp;"인게임누적곱배수",ChapterTable!$S:$T,2,0)^D2279
    +VLOOKUP(SUBSTITUTE(SUBSTITUTE(F$1,"standard",""),"|Float","")&amp;"인게임누적합배수",ChapterTable!$S:$T,2,0)*D2279)
  )
  )
  )
)</f>
        <v>678352.37293624878</v>
      </c>
      <c r="G2279" t="s">
        <v>76</v>
      </c>
      <c r="J2279" t="str">
        <f>IF(ISBLANK(I2279),"",
IFERROR(VLOOKUP(I2279,[1]StringTable!$1:$1048576,MATCH([1]StringTable!$B$1,[1]StringTable!$1:$1,0),0),
IFERROR(VLOOKUP(I2279,[1]InApkStringTable!$1:$1048576,MATCH([1]InApkStringTable!$B$1,[1]InApkStringTable!$1:$1,0),0),
"스트링없음")))</f>
        <v/>
      </c>
      <c r="L2279" t="b">
        <v>1</v>
      </c>
      <c r="N2279" t="str">
        <f>IF(ISBLANK(M2279),"",IF(ISERROR(VLOOKUP(M2279,MapTable!$A:$A,1,0)),"맵없음",""))</f>
        <v/>
      </c>
      <c r="O2279">
        <f t="shared" si="141"/>
        <v>4</v>
      </c>
      <c r="Q2279">
        <f t="shared" si="142"/>
        <v>4</v>
      </c>
      <c r="R2279" t="b">
        <f t="shared" ca="1" si="143"/>
        <v>0</v>
      </c>
      <c r="T2279" t="b">
        <f t="shared" ca="1" si="144"/>
        <v>0</v>
      </c>
      <c r="X2279" t="str">
        <f>IF(ISBLANK(W2279),"",
IF(ISERROR(FIND(",",W2279)),
  IF(ISERROR(VLOOKUP(W2279,MapTable!$A:$A,1,0)),"맵없음",
  ""),
IF(ISERROR(FIND(",",W2279,FIND(",",W2279)+1)),
  IF(OR(ISERROR(VLOOKUP(LEFT(W2279,FIND(",",W2279)-1),MapTable!$A:$A,1,0)),ISERROR(VLOOKUP(TRIM(MID(W2279,FIND(",",W2279)+1,999)),MapTable!$A:$A,1,0))),"맵없음",
  ""),
IF(ISERROR(FIND(",",W2279,FIND(",",W2279,FIND(",",W2279)+1)+1)),
  IF(OR(ISERROR(VLOOKUP(LEFT(W2279,FIND(",",W2279)-1),MapTable!$A:$A,1,0)),ISERROR(VLOOKUP(TRIM(MID(W2279,FIND(",",W2279)+1,FIND(",",W2279,FIND(",",W2279)+1)-FIND(",",W2279)-1)),MapTable!$A:$A,1,0)),ISERROR(VLOOKUP(TRIM(MID(W2279,FIND(",",W2279,FIND(",",W2279)+1)+1,999)),MapTable!$A:$A,1,0))),"맵없음",
  ""),
IF(ISERROR(FIND(",",W2279,FIND(",",W2279,FIND(",",W2279,FIND(",",W2279)+1)+1)+1)),
  IF(OR(ISERROR(VLOOKUP(LEFT(W2279,FIND(",",W2279)-1),MapTable!$A:$A,1,0)),ISERROR(VLOOKUP(TRIM(MID(W2279,FIND(",",W2279)+1,FIND(",",W2279,FIND(",",W2279)+1)-FIND(",",W2279)-1)),MapTable!$A:$A,1,0)),ISERROR(VLOOKUP(TRIM(MID(W2279,FIND(",",W2279,FIND(",",W2279)+1)+1,FIND(",",W2279,FIND(",",W2279,FIND(",",W2279)+1)+1)-FIND(",",W2279,FIND(",",W2279)+1)-1)),MapTable!$A:$A,1,0)),ISERROR(VLOOKUP(TRIM(MID(W2279,FIND(",",W2279,FIND(",",W2279,FIND(",",W2279)+1)+1)+1,999)),MapTable!$A:$A,1,0))),"맵없음",
  ""),
)))))</f>
        <v/>
      </c>
      <c r="AC2279" t="str">
        <f>IF(ISBLANK(AB2279),"",IF(ISERROR(VLOOKUP(AB2279,[3]DropTable!$A:$A,1,0)),"드랍없음",""))</f>
        <v/>
      </c>
      <c r="AE2279" t="str">
        <f>IF(ISBLANK(AD2279),"",IF(ISERROR(VLOOKUP(AD2279,[3]DropTable!$A:$A,1,0)),"드랍없음",""))</f>
        <v/>
      </c>
      <c r="AG2279">
        <v>9.8000000000000007</v>
      </c>
      <c r="AH2279">
        <v>1</v>
      </c>
    </row>
    <row r="2280" spans="1:34" x14ac:dyDescent="0.3">
      <c r="A2280">
        <v>23</v>
      </c>
      <c r="B2280">
        <v>39</v>
      </c>
      <c r="C2280">
        <f>IF(OR($L2280=TRUE,$A2280=0,MOD($A2280,ChapterTable!$S$20)&lt;&gt;0),
MAX(0,INT(($B2280+ChapterTable!$Q$26+VLOOKUP(SUBSTITUTE(C$1,"성장단계","")&amp;"단계오프셋",ChapterTable!$S:$T,2,0))/ChapterTable!$Q$23)),
MAX(0,INT(($B2280+ChapterTable!$S$26+VLOOKUP(SUBSTITUTE(C$1,"성장단계","")&amp;"보스단계오프셋",ChapterTable!$S:$T,2,0))/ChapterTable!$S$23)))</f>
        <v>4</v>
      </c>
      <c r="D2280">
        <f>IF(OR($L2280=TRUE,$A2280=0,MOD($A2280,ChapterTable!$S$20)&lt;&gt;0),
MAX(0,INT(($B2280+ChapterTable!$Q$26+VLOOKUP(SUBSTITUTE(D$1,"성장단계","")&amp;"단계오프셋",ChapterTable!$S:$T,2,0))/ChapterTable!$Q$23)),
MAX(0,INT(($B2280+ChapterTable!$S$26+VLOOKUP(SUBSTITUTE(D$1,"성장단계","")&amp;"보스단계오프셋",ChapterTable!$S:$T,2,0))/ChapterTable!$S$23)))</f>
        <v>3</v>
      </c>
      <c r="E2280" s="1">
        <f ca="1">IF(AND($A2280=0,$B2280=1),
    VLOOKUP(1,ChapterTable!$1:$1048576,MATCH("최종"&amp;SUBSTITUTE(SUBSTITUTE(E$1,"standard",""),"|Float",""),ChapterTable!$1:$1,0),0)*ChapterTable!$Q$17,
  IF(AND($A2280=0,$B2280=0),
    E2281,
  IF($B2280=0,
    VLOOKUP($A2280,ChapterTable!$1:$1048576,MATCH("최종"&amp;SUBSTITUTE(SUBSTITUTE(E$1,"standard",""),"|Float",""),ChapterTable!$1:$1,0),0),
  IF($B2280=1,
    IF($L2280=FALSE,
      VLOOKUP($A2280,ChapterTable!$1:$1048576,MATCH("최종"&amp;SUBSTITUTE(SUBSTITUTE(E$1,"standard",""),"|Float",""),ChapterTable!$1:$1,0),0),
      VLOOKUP($A2280-ChapterTable!$Q$11,ChapterTable!$1:$1048576,MATCH("최종"&amp;SUBSTITUTE(SUBSTITUTE(E$1,"standard",""),"|Float",""),ChapterTable!$1:$1,0),0)*ChapterTable!$Q$14
    ),
  OFFSET(E2280,-$B2280+IF($L2280,1,0),0)*
    (VLOOKUP(SUBSTITUTE(SUBSTITUTE(E$1,"standard",""),"|Float","")&amp;"인게임누적곱배수",ChapterTable!$S:$T,2,0)^C2280
    +VLOOKUP(SUBSTITUTE(SUBSTITUTE(E$1,"standard",""),"|Float","")&amp;"인게임누적합배수",ChapterTable!$S:$T,2,0)*C2280)
  )
  )
  )
)</f>
        <v>1831551.4069278718</v>
      </c>
      <c r="F2280" s="1">
        <f ca="1">IF(AND($A2280=0,$B2280=1),
    VLOOKUP(1,ChapterTable!$1:$1048576,MATCH("최종"&amp;SUBSTITUTE(SUBSTITUTE(F$1,"standard",""),"|Float",""),ChapterTable!$1:$1,0),0)*ChapterTable!$Q$17,
  IF(AND($A2280=0,$B2280=0),
    F2281,
  IF($B2280=0,
    VLOOKUP($A2280,ChapterTable!$1:$1048576,MATCH("최종"&amp;SUBSTITUTE(SUBSTITUTE(F$1,"standard",""),"|Float",""),ChapterTable!$1:$1,0),0),
  IF($B2280=1,
    IF($L2280=FALSE,
      VLOOKUP($A2280,ChapterTable!$1:$1048576,MATCH("최종"&amp;SUBSTITUTE(SUBSTITUTE(F$1,"standard",""),"|Float",""),ChapterTable!$1:$1,0),0),
      VLOOKUP($A2280-ChapterTable!$Q$11,ChapterTable!$1:$1048576,MATCH("최종"&amp;SUBSTITUTE(SUBSTITUTE(F$1,"standard",""),"|Float",""),ChapterTable!$1:$1,0),0)*ChapterTable!$Q$14
    ),
  OFFSET(F2280,-$B2280+IF($L2280,1,0),0)*
    (VLOOKUP(SUBSTITUTE(SUBSTITUTE(F$1,"standard",""),"|Float","")&amp;"인게임누적곱배수",ChapterTable!$S:$T,2,0)^D2280
    +VLOOKUP(SUBSTITUTE(SUBSTITUTE(F$1,"standard",""),"|Float","")&amp;"인게임누적합배수",ChapterTable!$S:$T,2,0)*D2280)
  )
  )
  )
)</f>
        <v>678352.37293624878</v>
      </c>
      <c r="G2280" t="s">
        <v>76</v>
      </c>
      <c r="J2280" t="str">
        <f>IF(ISBLANK(I2280),"",
IFERROR(VLOOKUP(I2280,[1]StringTable!$1:$1048576,MATCH([1]StringTable!$B$1,[1]StringTable!$1:$1,0),0),
IFERROR(VLOOKUP(I2280,[1]InApkStringTable!$1:$1048576,MATCH([1]InApkStringTable!$B$1,[1]InApkStringTable!$1:$1,0),0),
"스트링없음")))</f>
        <v/>
      </c>
      <c r="L2280" t="b">
        <v>1</v>
      </c>
      <c r="N2280" t="str">
        <f>IF(ISBLANK(M2280),"",IF(ISERROR(VLOOKUP(M2280,MapTable!$A:$A,1,0)),"맵없음",""))</f>
        <v/>
      </c>
      <c r="O2280">
        <f t="shared" si="141"/>
        <v>94</v>
      </c>
      <c r="Q2280">
        <f t="shared" si="142"/>
        <v>94</v>
      </c>
      <c r="R2280" t="b">
        <f t="shared" ca="1" si="143"/>
        <v>1</v>
      </c>
      <c r="T2280" t="b">
        <f t="shared" ca="1" si="144"/>
        <v>1</v>
      </c>
      <c r="X2280" t="str">
        <f>IF(ISBLANK(W2280),"",
IF(ISERROR(FIND(",",W2280)),
  IF(ISERROR(VLOOKUP(W2280,MapTable!$A:$A,1,0)),"맵없음",
  ""),
IF(ISERROR(FIND(",",W2280,FIND(",",W2280)+1)),
  IF(OR(ISERROR(VLOOKUP(LEFT(W2280,FIND(",",W2280)-1),MapTable!$A:$A,1,0)),ISERROR(VLOOKUP(TRIM(MID(W2280,FIND(",",W2280)+1,999)),MapTable!$A:$A,1,0))),"맵없음",
  ""),
IF(ISERROR(FIND(",",W2280,FIND(",",W2280,FIND(",",W2280)+1)+1)),
  IF(OR(ISERROR(VLOOKUP(LEFT(W2280,FIND(",",W2280)-1),MapTable!$A:$A,1,0)),ISERROR(VLOOKUP(TRIM(MID(W2280,FIND(",",W2280)+1,FIND(",",W2280,FIND(",",W2280)+1)-FIND(",",W2280)-1)),MapTable!$A:$A,1,0)),ISERROR(VLOOKUP(TRIM(MID(W2280,FIND(",",W2280,FIND(",",W2280)+1)+1,999)),MapTable!$A:$A,1,0))),"맵없음",
  ""),
IF(ISERROR(FIND(",",W2280,FIND(",",W2280,FIND(",",W2280,FIND(",",W2280)+1)+1)+1)),
  IF(OR(ISERROR(VLOOKUP(LEFT(W2280,FIND(",",W2280)-1),MapTable!$A:$A,1,0)),ISERROR(VLOOKUP(TRIM(MID(W2280,FIND(",",W2280)+1,FIND(",",W2280,FIND(",",W2280)+1)-FIND(",",W2280)-1)),MapTable!$A:$A,1,0)),ISERROR(VLOOKUP(TRIM(MID(W2280,FIND(",",W2280,FIND(",",W2280)+1)+1,FIND(",",W2280,FIND(",",W2280,FIND(",",W2280)+1)+1)-FIND(",",W2280,FIND(",",W2280)+1)-1)),MapTable!$A:$A,1,0)),ISERROR(VLOOKUP(TRIM(MID(W2280,FIND(",",W2280,FIND(",",W2280,FIND(",",W2280)+1)+1)+1,999)),MapTable!$A:$A,1,0))),"맵없음",
  ""),
)))))</f>
        <v/>
      </c>
      <c r="AC2280" t="str">
        <f>IF(ISBLANK(AB2280),"",IF(ISERROR(VLOOKUP(AB2280,[3]DropTable!$A:$A,1,0)),"드랍없음",""))</f>
        <v/>
      </c>
      <c r="AE2280" t="str">
        <f>IF(ISBLANK(AD2280),"",IF(ISERROR(VLOOKUP(AD2280,[3]DropTable!$A:$A,1,0)),"드랍없음",""))</f>
        <v/>
      </c>
      <c r="AG2280">
        <v>9.8000000000000007</v>
      </c>
      <c r="AH2280">
        <v>1</v>
      </c>
    </row>
    <row r="2281" spans="1:34" x14ac:dyDescent="0.3">
      <c r="A2281">
        <v>23</v>
      </c>
      <c r="B2281">
        <v>40</v>
      </c>
      <c r="C2281">
        <f>IF(OR($L2281=TRUE,$A2281=0,MOD($A2281,ChapterTable!$S$20)&lt;&gt;0),
MAX(0,INT(($B2281+ChapterTable!$Q$26+VLOOKUP(SUBSTITUTE(C$1,"성장단계","")&amp;"단계오프셋",ChapterTable!$S:$T,2,0))/ChapterTable!$Q$23)),
MAX(0,INT(($B2281+ChapterTable!$S$26+VLOOKUP(SUBSTITUTE(C$1,"성장단계","")&amp;"보스단계오프셋",ChapterTable!$S:$T,2,0))/ChapterTable!$S$23)))</f>
        <v>4</v>
      </c>
      <c r="D2281">
        <f>IF(OR($L2281=TRUE,$A2281=0,MOD($A2281,ChapterTable!$S$20)&lt;&gt;0),
MAX(0,INT(($B2281+ChapterTable!$Q$26+VLOOKUP(SUBSTITUTE(D$1,"성장단계","")&amp;"단계오프셋",ChapterTable!$S:$T,2,0))/ChapterTable!$Q$23)),
MAX(0,INT(($B2281+ChapterTable!$S$26+VLOOKUP(SUBSTITUTE(D$1,"성장단계","")&amp;"보스단계오프셋",ChapterTable!$S:$T,2,0))/ChapterTable!$S$23)))</f>
        <v>3</v>
      </c>
      <c r="E2281" s="1">
        <f ca="1">IF(AND($A2281=0,$B2281=1),
    VLOOKUP(1,ChapterTable!$1:$1048576,MATCH("최종"&amp;SUBSTITUTE(SUBSTITUTE(E$1,"standard",""),"|Float",""),ChapterTable!$1:$1,0),0)*ChapterTable!$Q$17,
  IF(AND($A2281=0,$B2281=0),
    E2282,
  IF($B2281=0,
    VLOOKUP($A2281,ChapterTable!$1:$1048576,MATCH("최종"&amp;SUBSTITUTE(SUBSTITUTE(E$1,"standard",""),"|Float",""),ChapterTable!$1:$1,0),0),
  IF($B2281=1,
    IF($L2281=FALSE,
      VLOOKUP($A2281,ChapterTable!$1:$1048576,MATCH("최종"&amp;SUBSTITUTE(SUBSTITUTE(E$1,"standard",""),"|Float",""),ChapterTable!$1:$1,0),0),
      VLOOKUP($A2281-ChapterTable!$Q$11,ChapterTable!$1:$1048576,MATCH("최종"&amp;SUBSTITUTE(SUBSTITUTE(E$1,"standard",""),"|Float",""),ChapterTable!$1:$1,0),0)*ChapterTable!$Q$14
    ),
  OFFSET(E2281,-$B2281+IF($L2281,1,0),0)*
    (VLOOKUP(SUBSTITUTE(SUBSTITUTE(E$1,"standard",""),"|Float","")&amp;"인게임누적곱배수",ChapterTable!$S:$T,2,0)^C2281
    +VLOOKUP(SUBSTITUTE(SUBSTITUTE(E$1,"standard",""),"|Float","")&amp;"인게임누적합배수",ChapterTable!$S:$T,2,0)*C2281)
  )
  )
  )
)</f>
        <v>1831551.4069278718</v>
      </c>
      <c r="F2281" s="1">
        <f ca="1">IF(AND($A2281=0,$B2281=1),
    VLOOKUP(1,ChapterTable!$1:$1048576,MATCH("최종"&amp;SUBSTITUTE(SUBSTITUTE(F$1,"standard",""),"|Float",""),ChapterTable!$1:$1,0),0)*ChapterTable!$Q$17,
  IF(AND($A2281=0,$B2281=0),
    F2282,
  IF($B2281=0,
    VLOOKUP($A2281,ChapterTable!$1:$1048576,MATCH("최종"&amp;SUBSTITUTE(SUBSTITUTE(F$1,"standard",""),"|Float",""),ChapterTable!$1:$1,0),0),
  IF($B2281=1,
    IF($L2281=FALSE,
      VLOOKUP($A2281,ChapterTable!$1:$1048576,MATCH("최종"&amp;SUBSTITUTE(SUBSTITUTE(F$1,"standard",""),"|Float",""),ChapterTable!$1:$1,0),0),
      VLOOKUP($A2281-ChapterTable!$Q$11,ChapterTable!$1:$1048576,MATCH("최종"&amp;SUBSTITUTE(SUBSTITUTE(F$1,"standard",""),"|Float",""),ChapterTable!$1:$1,0),0)*ChapterTable!$Q$14
    ),
  OFFSET(F2281,-$B2281+IF($L2281,1,0),0)*
    (VLOOKUP(SUBSTITUTE(SUBSTITUTE(F$1,"standard",""),"|Float","")&amp;"인게임누적곱배수",ChapterTable!$S:$T,2,0)^D2281
    +VLOOKUP(SUBSTITUTE(SUBSTITUTE(F$1,"standard",""),"|Float","")&amp;"인게임누적합배수",ChapterTable!$S:$T,2,0)*D2281)
  )
  )
  )
)</f>
        <v>678352.37293624878</v>
      </c>
      <c r="G2281" t="s">
        <v>76</v>
      </c>
      <c r="J2281" t="str">
        <f>IF(ISBLANK(I2281),"",
IFERROR(VLOOKUP(I2281,[1]StringTable!$1:$1048576,MATCH([1]StringTable!$B$1,[1]StringTable!$1:$1,0),0),
IFERROR(VLOOKUP(I2281,[1]InApkStringTable!$1:$1048576,MATCH([1]InApkStringTable!$B$1,[1]InApkStringTable!$1:$1,0),0),
"스트링없음")))</f>
        <v/>
      </c>
      <c r="L2281" t="b">
        <v>1</v>
      </c>
      <c r="N2281" t="str">
        <f>IF(ISBLANK(M2281),"",IF(ISERROR(VLOOKUP(M2281,MapTable!$A:$A,1,0)),"맵없음",""))</f>
        <v/>
      </c>
      <c r="O2281">
        <f t="shared" si="141"/>
        <v>21</v>
      </c>
      <c r="Q2281">
        <f t="shared" si="142"/>
        <v>21</v>
      </c>
      <c r="R2281" t="b">
        <f t="shared" ca="1" si="143"/>
        <v>0</v>
      </c>
      <c r="T2281" t="b">
        <f t="shared" ca="1" si="144"/>
        <v>0</v>
      </c>
      <c r="X2281" t="str">
        <f>IF(ISBLANK(W2281),"",
IF(ISERROR(FIND(",",W2281)),
  IF(ISERROR(VLOOKUP(W2281,MapTable!$A:$A,1,0)),"맵없음",
  ""),
IF(ISERROR(FIND(",",W2281,FIND(",",W2281)+1)),
  IF(OR(ISERROR(VLOOKUP(LEFT(W2281,FIND(",",W2281)-1),MapTable!$A:$A,1,0)),ISERROR(VLOOKUP(TRIM(MID(W2281,FIND(",",W2281)+1,999)),MapTable!$A:$A,1,0))),"맵없음",
  ""),
IF(ISERROR(FIND(",",W2281,FIND(",",W2281,FIND(",",W2281)+1)+1)),
  IF(OR(ISERROR(VLOOKUP(LEFT(W2281,FIND(",",W2281)-1),MapTable!$A:$A,1,0)),ISERROR(VLOOKUP(TRIM(MID(W2281,FIND(",",W2281)+1,FIND(",",W2281,FIND(",",W2281)+1)-FIND(",",W2281)-1)),MapTable!$A:$A,1,0)),ISERROR(VLOOKUP(TRIM(MID(W2281,FIND(",",W2281,FIND(",",W2281)+1)+1,999)),MapTable!$A:$A,1,0))),"맵없음",
  ""),
IF(ISERROR(FIND(",",W2281,FIND(",",W2281,FIND(",",W2281,FIND(",",W2281)+1)+1)+1)),
  IF(OR(ISERROR(VLOOKUP(LEFT(W2281,FIND(",",W2281)-1),MapTable!$A:$A,1,0)),ISERROR(VLOOKUP(TRIM(MID(W2281,FIND(",",W2281)+1,FIND(",",W2281,FIND(",",W2281)+1)-FIND(",",W2281)-1)),MapTable!$A:$A,1,0)),ISERROR(VLOOKUP(TRIM(MID(W2281,FIND(",",W2281,FIND(",",W2281)+1)+1,FIND(",",W2281,FIND(",",W2281,FIND(",",W2281)+1)+1)-FIND(",",W2281,FIND(",",W2281)+1)-1)),MapTable!$A:$A,1,0)),ISERROR(VLOOKUP(TRIM(MID(W2281,FIND(",",W2281,FIND(",",W2281,FIND(",",W2281)+1)+1)+1,999)),MapTable!$A:$A,1,0))),"맵없음",
  ""),
)))))</f>
        <v/>
      </c>
      <c r="AC2281" t="str">
        <f>IF(ISBLANK(AB2281),"",IF(ISERROR(VLOOKUP(AB2281,[3]DropTable!$A:$A,1,0)),"드랍없음",""))</f>
        <v/>
      </c>
      <c r="AE2281" t="str">
        <f>IF(ISBLANK(AD2281),"",IF(ISERROR(VLOOKUP(AD2281,[3]DropTable!$A:$A,1,0)),"드랍없음",""))</f>
        <v/>
      </c>
      <c r="AG2281">
        <v>9.8000000000000007</v>
      </c>
      <c r="AH2281">
        <v>1</v>
      </c>
    </row>
    <row r="2282" spans="1:34" x14ac:dyDescent="0.3">
      <c r="A2282">
        <v>23</v>
      </c>
      <c r="B2282">
        <v>41</v>
      </c>
      <c r="C2282">
        <f>IF(OR($L2282=TRUE,$A2282=0,MOD($A2282,ChapterTable!$S$20)&lt;&gt;0),
MAX(0,INT(($B2282+ChapterTable!$Q$26+VLOOKUP(SUBSTITUTE(C$1,"성장단계","")&amp;"단계오프셋",ChapterTable!$S:$T,2,0))/ChapterTable!$Q$23)),
MAX(0,INT(($B2282+ChapterTable!$S$26+VLOOKUP(SUBSTITUTE(C$1,"성장단계","")&amp;"보스단계오프셋",ChapterTable!$S:$T,2,0))/ChapterTable!$S$23)))</f>
        <v>4</v>
      </c>
      <c r="D2282">
        <f>IF(OR($L2282=TRUE,$A2282=0,MOD($A2282,ChapterTable!$S$20)&lt;&gt;0),
MAX(0,INT(($B2282+ChapterTable!$Q$26+VLOOKUP(SUBSTITUTE(D$1,"성장단계","")&amp;"단계오프셋",ChapterTable!$S:$T,2,0))/ChapterTable!$Q$23)),
MAX(0,INT(($B2282+ChapterTable!$S$26+VLOOKUP(SUBSTITUTE(D$1,"성장단계","")&amp;"보스단계오프셋",ChapterTable!$S:$T,2,0))/ChapterTable!$S$23)))</f>
        <v>4</v>
      </c>
      <c r="E2282" s="1">
        <f ca="1">IF(AND($A2282=0,$B2282=1),
    VLOOKUP(1,ChapterTable!$1:$1048576,MATCH("최종"&amp;SUBSTITUTE(SUBSTITUTE(E$1,"standard",""),"|Float",""),ChapterTable!$1:$1,0),0)*ChapterTable!$Q$17,
  IF(AND($A2282=0,$B2282=0),
    E2283,
  IF($B2282=0,
    VLOOKUP($A2282,ChapterTable!$1:$1048576,MATCH("최종"&amp;SUBSTITUTE(SUBSTITUTE(E$1,"standard",""),"|Float",""),ChapterTable!$1:$1,0),0),
  IF($B2282=1,
    IF($L2282=FALSE,
      VLOOKUP($A2282,ChapterTable!$1:$1048576,MATCH("최종"&amp;SUBSTITUTE(SUBSTITUTE(E$1,"standard",""),"|Float",""),ChapterTable!$1:$1,0),0),
      VLOOKUP($A2282-ChapterTable!$Q$11,ChapterTable!$1:$1048576,MATCH("최종"&amp;SUBSTITUTE(SUBSTITUTE(E$1,"standard",""),"|Float",""),ChapterTable!$1:$1,0),0)*ChapterTable!$Q$14
    ),
  OFFSET(E2282,-$B2282+IF($L2282,1,0),0)*
    (VLOOKUP(SUBSTITUTE(SUBSTITUTE(E$1,"standard",""),"|Float","")&amp;"인게임누적곱배수",ChapterTable!$S:$T,2,0)^C2282
    +VLOOKUP(SUBSTITUTE(SUBSTITUTE(E$1,"standard",""),"|Float","")&amp;"인게임누적합배수",ChapterTable!$S:$T,2,0)*C2282)
  )
  )
  )
)</f>
        <v>1831551.4069278718</v>
      </c>
      <c r="F2282" s="1">
        <f ca="1">IF(AND($A2282=0,$B2282=1),
    VLOOKUP(1,ChapterTable!$1:$1048576,MATCH("최종"&amp;SUBSTITUTE(SUBSTITUTE(F$1,"standard",""),"|Float",""),ChapterTable!$1:$1,0),0)*ChapterTable!$Q$17,
  IF(AND($A2282=0,$B2282=0),
    F2283,
  IF($B2282=0,
    VLOOKUP($A2282,ChapterTable!$1:$1048576,MATCH("최종"&amp;SUBSTITUTE(SUBSTITUTE(F$1,"standard",""),"|Float",""),ChapterTable!$1:$1,0),0),
  IF($B2282=1,
    IF($L2282=FALSE,
      VLOOKUP($A2282,ChapterTable!$1:$1048576,MATCH("최종"&amp;SUBSTITUTE(SUBSTITUTE(F$1,"standard",""),"|Float",""),ChapterTable!$1:$1,0),0),
      VLOOKUP($A2282-ChapterTable!$Q$11,ChapterTable!$1:$1048576,MATCH("최종"&amp;SUBSTITUTE(SUBSTITUTE(F$1,"standard",""),"|Float",""),ChapterTable!$1:$1,0),0)*ChapterTable!$Q$14
    ),
  OFFSET(F2282,-$B2282+IF($L2282,1,0),0)*
    (VLOOKUP(SUBSTITUTE(SUBSTITUTE(F$1,"standard",""),"|Float","")&amp;"인게임누적곱배수",ChapterTable!$S:$T,2,0)^D2282
    +VLOOKUP(SUBSTITUTE(SUBSTITUTE(F$1,"standard",""),"|Float","")&amp;"인게임누적합배수",ChapterTable!$S:$T,2,0)*D2282)
  )
  )
  )
)</f>
        <v>763146.41955327988</v>
      </c>
      <c r="G2282" t="s">
        <v>76</v>
      </c>
      <c r="J2282" t="str">
        <f>IF(ISBLANK(I2282),"",
IFERROR(VLOOKUP(I2282,[1]StringTable!$1:$1048576,MATCH([1]StringTable!$B$1,[1]StringTable!$1:$1,0),0),
IFERROR(VLOOKUP(I2282,[1]InApkStringTable!$1:$1048576,MATCH([1]InApkStringTable!$B$1,[1]InApkStringTable!$1:$1,0),0),
"스트링없음")))</f>
        <v/>
      </c>
      <c r="L2282" t="b">
        <v>1</v>
      </c>
      <c r="N2282" t="str">
        <f>IF(ISBLANK(M2282),"",IF(ISERROR(VLOOKUP(M2282,MapTable!$A:$A,1,0)),"맵없음",""))</f>
        <v/>
      </c>
      <c r="O2282">
        <f t="shared" si="141"/>
        <v>5</v>
      </c>
      <c r="Q2282">
        <f t="shared" si="142"/>
        <v>5</v>
      </c>
      <c r="R2282" t="b">
        <f t="shared" ca="1" si="143"/>
        <v>0</v>
      </c>
      <c r="T2282" t="b">
        <f t="shared" ca="1" si="144"/>
        <v>0</v>
      </c>
      <c r="X2282" t="str">
        <f>IF(ISBLANK(W2282),"",
IF(ISERROR(FIND(",",W2282)),
  IF(ISERROR(VLOOKUP(W2282,MapTable!$A:$A,1,0)),"맵없음",
  ""),
IF(ISERROR(FIND(",",W2282,FIND(",",W2282)+1)),
  IF(OR(ISERROR(VLOOKUP(LEFT(W2282,FIND(",",W2282)-1),MapTable!$A:$A,1,0)),ISERROR(VLOOKUP(TRIM(MID(W2282,FIND(",",W2282)+1,999)),MapTable!$A:$A,1,0))),"맵없음",
  ""),
IF(ISERROR(FIND(",",W2282,FIND(",",W2282,FIND(",",W2282)+1)+1)),
  IF(OR(ISERROR(VLOOKUP(LEFT(W2282,FIND(",",W2282)-1),MapTable!$A:$A,1,0)),ISERROR(VLOOKUP(TRIM(MID(W2282,FIND(",",W2282)+1,FIND(",",W2282,FIND(",",W2282)+1)-FIND(",",W2282)-1)),MapTable!$A:$A,1,0)),ISERROR(VLOOKUP(TRIM(MID(W2282,FIND(",",W2282,FIND(",",W2282)+1)+1,999)),MapTable!$A:$A,1,0))),"맵없음",
  ""),
IF(ISERROR(FIND(",",W2282,FIND(",",W2282,FIND(",",W2282,FIND(",",W2282)+1)+1)+1)),
  IF(OR(ISERROR(VLOOKUP(LEFT(W2282,FIND(",",W2282)-1),MapTable!$A:$A,1,0)),ISERROR(VLOOKUP(TRIM(MID(W2282,FIND(",",W2282)+1,FIND(",",W2282,FIND(",",W2282)+1)-FIND(",",W2282)-1)),MapTable!$A:$A,1,0)),ISERROR(VLOOKUP(TRIM(MID(W2282,FIND(",",W2282,FIND(",",W2282)+1)+1,FIND(",",W2282,FIND(",",W2282,FIND(",",W2282)+1)+1)-FIND(",",W2282,FIND(",",W2282)+1)-1)),MapTable!$A:$A,1,0)),ISERROR(VLOOKUP(TRIM(MID(W2282,FIND(",",W2282,FIND(",",W2282,FIND(",",W2282)+1)+1)+1,999)),MapTable!$A:$A,1,0))),"맵없음",
  ""),
)))))</f>
        <v/>
      </c>
      <c r="AC2282" t="str">
        <f>IF(ISBLANK(AB2282),"",IF(ISERROR(VLOOKUP(AB2282,[3]DropTable!$A:$A,1,0)),"드랍없음",""))</f>
        <v/>
      </c>
      <c r="AE2282" t="str">
        <f>IF(ISBLANK(AD2282),"",IF(ISERROR(VLOOKUP(AD2282,[3]DropTable!$A:$A,1,0)),"드랍없음",""))</f>
        <v/>
      </c>
      <c r="AG2282">
        <v>9.8000000000000007</v>
      </c>
      <c r="AH2282">
        <v>1</v>
      </c>
    </row>
    <row r="2283" spans="1:34" x14ac:dyDescent="0.3">
      <c r="A2283">
        <v>23</v>
      </c>
      <c r="B2283">
        <v>42</v>
      </c>
      <c r="C2283">
        <f>IF(OR($L2283=TRUE,$A2283=0,MOD($A2283,ChapterTable!$S$20)&lt;&gt;0),
MAX(0,INT(($B2283+ChapterTable!$Q$26+VLOOKUP(SUBSTITUTE(C$1,"성장단계","")&amp;"단계오프셋",ChapterTable!$S:$T,2,0))/ChapterTable!$Q$23)),
MAX(0,INT(($B2283+ChapterTable!$S$26+VLOOKUP(SUBSTITUTE(C$1,"성장단계","")&amp;"보스단계오프셋",ChapterTable!$S:$T,2,0))/ChapterTable!$S$23)))</f>
        <v>4</v>
      </c>
      <c r="D2283">
        <f>IF(OR($L2283=TRUE,$A2283=0,MOD($A2283,ChapterTable!$S$20)&lt;&gt;0),
MAX(0,INT(($B2283+ChapterTable!$Q$26+VLOOKUP(SUBSTITUTE(D$1,"성장단계","")&amp;"단계오프셋",ChapterTable!$S:$T,2,0))/ChapterTable!$Q$23)),
MAX(0,INT(($B2283+ChapterTable!$S$26+VLOOKUP(SUBSTITUTE(D$1,"성장단계","")&amp;"보스단계오프셋",ChapterTable!$S:$T,2,0))/ChapterTable!$S$23)))</f>
        <v>4</v>
      </c>
      <c r="E2283" s="1">
        <f ca="1">IF(AND($A2283=0,$B2283=1),
    VLOOKUP(1,ChapterTable!$1:$1048576,MATCH("최종"&amp;SUBSTITUTE(SUBSTITUTE(E$1,"standard",""),"|Float",""),ChapterTable!$1:$1,0),0)*ChapterTable!$Q$17,
  IF(AND($A2283=0,$B2283=0),
    E2284,
  IF($B2283=0,
    VLOOKUP($A2283,ChapterTable!$1:$1048576,MATCH("최종"&amp;SUBSTITUTE(SUBSTITUTE(E$1,"standard",""),"|Float",""),ChapterTable!$1:$1,0),0),
  IF($B2283=1,
    IF($L2283=FALSE,
      VLOOKUP($A2283,ChapterTable!$1:$1048576,MATCH("최종"&amp;SUBSTITUTE(SUBSTITUTE(E$1,"standard",""),"|Float",""),ChapterTable!$1:$1,0),0),
      VLOOKUP($A2283-ChapterTable!$Q$11,ChapterTable!$1:$1048576,MATCH("최종"&amp;SUBSTITUTE(SUBSTITUTE(E$1,"standard",""),"|Float",""),ChapterTable!$1:$1,0),0)*ChapterTable!$Q$14
    ),
  OFFSET(E2283,-$B2283+IF($L2283,1,0),0)*
    (VLOOKUP(SUBSTITUTE(SUBSTITUTE(E$1,"standard",""),"|Float","")&amp;"인게임누적곱배수",ChapterTable!$S:$T,2,0)^C2283
    +VLOOKUP(SUBSTITUTE(SUBSTITUTE(E$1,"standard",""),"|Float","")&amp;"인게임누적합배수",ChapterTable!$S:$T,2,0)*C2283)
  )
  )
  )
)</f>
        <v>1831551.4069278718</v>
      </c>
      <c r="F2283" s="1">
        <f ca="1">IF(AND($A2283=0,$B2283=1),
    VLOOKUP(1,ChapterTable!$1:$1048576,MATCH("최종"&amp;SUBSTITUTE(SUBSTITUTE(F$1,"standard",""),"|Float",""),ChapterTable!$1:$1,0),0)*ChapterTable!$Q$17,
  IF(AND($A2283=0,$B2283=0),
    F2284,
  IF($B2283=0,
    VLOOKUP($A2283,ChapterTable!$1:$1048576,MATCH("최종"&amp;SUBSTITUTE(SUBSTITUTE(F$1,"standard",""),"|Float",""),ChapterTable!$1:$1,0),0),
  IF($B2283=1,
    IF($L2283=FALSE,
      VLOOKUP($A2283,ChapterTable!$1:$1048576,MATCH("최종"&amp;SUBSTITUTE(SUBSTITUTE(F$1,"standard",""),"|Float",""),ChapterTable!$1:$1,0),0),
      VLOOKUP($A2283-ChapterTable!$Q$11,ChapterTable!$1:$1048576,MATCH("최종"&amp;SUBSTITUTE(SUBSTITUTE(F$1,"standard",""),"|Float",""),ChapterTable!$1:$1,0),0)*ChapterTable!$Q$14
    ),
  OFFSET(F2283,-$B2283+IF($L2283,1,0),0)*
    (VLOOKUP(SUBSTITUTE(SUBSTITUTE(F$1,"standard",""),"|Float","")&amp;"인게임누적곱배수",ChapterTable!$S:$T,2,0)^D2283
    +VLOOKUP(SUBSTITUTE(SUBSTITUTE(F$1,"standard",""),"|Float","")&amp;"인게임누적합배수",ChapterTable!$S:$T,2,0)*D2283)
  )
  )
  )
)</f>
        <v>763146.41955327988</v>
      </c>
      <c r="G2283" t="s">
        <v>76</v>
      </c>
      <c r="J2283" t="str">
        <f>IF(ISBLANK(I2283),"",
IFERROR(VLOOKUP(I2283,[1]StringTable!$1:$1048576,MATCH([1]StringTable!$B$1,[1]StringTable!$1:$1,0),0),
IFERROR(VLOOKUP(I2283,[1]InApkStringTable!$1:$1048576,MATCH([1]InApkStringTable!$B$1,[1]InApkStringTable!$1:$1,0),0),
"스트링없음")))</f>
        <v/>
      </c>
      <c r="L2283" t="b">
        <v>1</v>
      </c>
      <c r="N2283" t="str">
        <f>IF(ISBLANK(M2283),"",IF(ISERROR(VLOOKUP(M2283,MapTable!$A:$A,1,0)),"맵없음",""))</f>
        <v/>
      </c>
      <c r="O2283">
        <f t="shared" si="141"/>
        <v>5</v>
      </c>
      <c r="Q2283">
        <f t="shared" si="142"/>
        <v>5</v>
      </c>
      <c r="R2283" t="b">
        <f t="shared" ca="1" si="143"/>
        <v>0</v>
      </c>
      <c r="T2283" t="b">
        <f t="shared" ca="1" si="144"/>
        <v>0</v>
      </c>
      <c r="X2283" t="str">
        <f>IF(ISBLANK(W2283),"",
IF(ISERROR(FIND(",",W2283)),
  IF(ISERROR(VLOOKUP(W2283,MapTable!$A:$A,1,0)),"맵없음",
  ""),
IF(ISERROR(FIND(",",W2283,FIND(",",W2283)+1)),
  IF(OR(ISERROR(VLOOKUP(LEFT(W2283,FIND(",",W2283)-1),MapTable!$A:$A,1,0)),ISERROR(VLOOKUP(TRIM(MID(W2283,FIND(",",W2283)+1,999)),MapTable!$A:$A,1,0))),"맵없음",
  ""),
IF(ISERROR(FIND(",",W2283,FIND(",",W2283,FIND(",",W2283)+1)+1)),
  IF(OR(ISERROR(VLOOKUP(LEFT(W2283,FIND(",",W2283)-1),MapTable!$A:$A,1,0)),ISERROR(VLOOKUP(TRIM(MID(W2283,FIND(",",W2283)+1,FIND(",",W2283,FIND(",",W2283)+1)-FIND(",",W2283)-1)),MapTable!$A:$A,1,0)),ISERROR(VLOOKUP(TRIM(MID(W2283,FIND(",",W2283,FIND(",",W2283)+1)+1,999)),MapTable!$A:$A,1,0))),"맵없음",
  ""),
IF(ISERROR(FIND(",",W2283,FIND(",",W2283,FIND(",",W2283,FIND(",",W2283)+1)+1)+1)),
  IF(OR(ISERROR(VLOOKUP(LEFT(W2283,FIND(",",W2283)-1),MapTable!$A:$A,1,0)),ISERROR(VLOOKUP(TRIM(MID(W2283,FIND(",",W2283)+1,FIND(",",W2283,FIND(",",W2283)+1)-FIND(",",W2283)-1)),MapTable!$A:$A,1,0)),ISERROR(VLOOKUP(TRIM(MID(W2283,FIND(",",W2283,FIND(",",W2283)+1)+1,FIND(",",W2283,FIND(",",W2283,FIND(",",W2283)+1)+1)-FIND(",",W2283,FIND(",",W2283)+1)-1)),MapTable!$A:$A,1,0)),ISERROR(VLOOKUP(TRIM(MID(W2283,FIND(",",W2283,FIND(",",W2283,FIND(",",W2283)+1)+1)+1,999)),MapTable!$A:$A,1,0))),"맵없음",
  ""),
)))))</f>
        <v/>
      </c>
      <c r="AC2283" t="str">
        <f>IF(ISBLANK(AB2283),"",IF(ISERROR(VLOOKUP(AB2283,[3]DropTable!$A:$A,1,0)),"드랍없음",""))</f>
        <v/>
      </c>
      <c r="AE2283" t="str">
        <f>IF(ISBLANK(AD2283),"",IF(ISERROR(VLOOKUP(AD2283,[3]DropTable!$A:$A,1,0)),"드랍없음",""))</f>
        <v/>
      </c>
      <c r="AG2283">
        <v>9.8000000000000007</v>
      </c>
      <c r="AH2283">
        <v>1</v>
      </c>
    </row>
    <row r="2284" spans="1:34" x14ac:dyDescent="0.3">
      <c r="A2284">
        <v>23</v>
      </c>
      <c r="B2284">
        <v>43</v>
      </c>
      <c r="C2284">
        <f>IF(OR($L2284=TRUE,$A2284=0,MOD($A2284,ChapterTable!$S$20)&lt;&gt;0),
MAX(0,INT(($B2284+ChapterTable!$Q$26+VLOOKUP(SUBSTITUTE(C$1,"성장단계","")&amp;"단계오프셋",ChapterTable!$S:$T,2,0))/ChapterTable!$Q$23)),
MAX(0,INT(($B2284+ChapterTable!$S$26+VLOOKUP(SUBSTITUTE(C$1,"성장단계","")&amp;"보스단계오프셋",ChapterTable!$S:$T,2,0))/ChapterTable!$S$23)))</f>
        <v>4</v>
      </c>
      <c r="D2284">
        <f>IF(OR($L2284=TRUE,$A2284=0,MOD($A2284,ChapterTable!$S$20)&lt;&gt;0),
MAX(0,INT(($B2284+ChapterTable!$Q$26+VLOOKUP(SUBSTITUTE(D$1,"성장단계","")&amp;"단계오프셋",ChapterTable!$S:$T,2,0))/ChapterTable!$Q$23)),
MAX(0,INT(($B2284+ChapterTable!$S$26+VLOOKUP(SUBSTITUTE(D$1,"성장단계","")&amp;"보스단계오프셋",ChapterTable!$S:$T,2,0))/ChapterTable!$S$23)))</f>
        <v>4</v>
      </c>
      <c r="E2284" s="1">
        <f ca="1">IF(AND($A2284=0,$B2284=1),
    VLOOKUP(1,ChapterTable!$1:$1048576,MATCH("최종"&amp;SUBSTITUTE(SUBSTITUTE(E$1,"standard",""),"|Float",""),ChapterTable!$1:$1,0),0)*ChapterTable!$Q$17,
  IF(AND($A2284=0,$B2284=0),
    E2285,
  IF($B2284=0,
    VLOOKUP($A2284,ChapterTable!$1:$1048576,MATCH("최종"&amp;SUBSTITUTE(SUBSTITUTE(E$1,"standard",""),"|Float",""),ChapterTable!$1:$1,0),0),
  IF($B2284=1,
    IF($L2284=FALSE,
      VLOOKUP($A2284,ChapterTable!$1:$1048576,MATCH("최종"&amp;SUBSTITUTE(SUBSTITUTE(E$1,"standard",""),"|Float",""),ChapterTable!$1:$1,0),0),
      VLOOKUP($A2284-ChapterTable!$Q$11,ChapterTable!$1:$1048576,MATCH("최종"&amp;SUBSTITUTE(SUBSTITUTE(E$1,"standard",""),"|Float",""),ChapterTable!$1:$1,0),0)*ChapterTable!$Q$14
    ),
  OFFSET(E2284,-$B2284+IF($L2284,1,0),0)*
    (VLOOKUP(SUBSTITUTE(SUBSTITUTE(E$1,"standard",""),"|Float","")&amp;"인게임누적곱배수",ChapterTable!$S:$T,2,0)^C2284
    +VLOOKUP(SUBSTITUTE(SUBSTITUTE(E$1,"standard",""),"|Float","")&amp;"인게임누적합배수",ChapterTable!$S:$T,2,0)*C2284)
  )
  )
  )
)</f>
        <v>1831551.4069278718</v>
      </c>
      <c r="F2284" s="1">
        <f ca="1">IF(AND($A2284=0,$B2284=1),
    VLOOKUP(1,ChapterTable!$1:$1048576,MATCH("최종"&amp;SUBSTITUTE(SUBSTITUTE(F$1,"standard",""),"|Float",""),ChapterTable!$1:$1,0),0)*ChapterTable!$Q$17,
  IF(AND($A2284=0,$B2284=0),
    F2285,
  IF($B2284=0,
    VLOOKUP($A2284,ChapterTable!$1:$1048576,MATCH("최종"&amp;SUBSTITUTE(SUBSTITUTE(F$1,"standard",""),"|Float",""),ChapterTable!$1:$1,0),0),
  IF($B2284=1,
    IF($L2284=FALSE,
      VLOOKUP($A2284,ChapterTable!$1:$1048576,MATCH("최종"&amp;SUBSTITUTE(SUBSTITUTE(F$1,"standard",""),"|Float",""),ChapterTable!$1:$1,0),0),
      VLOOKUP($A2284-ChapterTable!$Q$11,ChapterTable!$1:$1048576,MATCH("최종"&amp;SUBSTITUTE(SUBSTITUTE(F$1,"standard",""),"|Float",""),ChapterTable!$1:$1,0),0)*ChapterTable!$Q$14
    ),
  OFFSET(F2284,-$B2284+IF($L2284,1,0),0)*
    (VLOOKUP(SUBSTITUTE(SUBSTITUTE(F$1,"standard",""),"|Float","")&amp;"인게임누적곱배수",ChapterTable!$S:$T,2,0)^D2284
    +VLOOKUP(SUBSTITUTE(SUBSTITUTE(F$1,"standard",""),"|Float","")&amp;"인게임누적합배수",ChapterTable!$S:$T,2,0)*D2284)
  )
  )
  )
)</f>
        <v>763146.41955327988</v>
      </c>
      <c r="G2284" t="s">
        <v>76</v>
      </c>
      <c r="J2284" t="str">
        <f>IF(ISBLANK(I2284),"",
IFERROR(VLOOKUP(I2284,[1]StringTable!$1:$1048576,MATCH([1]StringTable!$B$1,[1]StringTable!$1:$1,0),0),
IFERROR(VLOOKUP(I2284,[1]InApkStringTable!$1:$1048576,MATCH([1]InApkStringTable!$B$1,[1]InApkStringTable!$1:$1,0),0),
"스트링없음")))</f>
        <v/>
      </c>
      <c r="L2284" t="b">
        <v>1</v>
      </c>
      <c r="N2284" t="str">
        <f>IF(ISBLANK(M2284),"",IF(ISERROR(VLOOKUP(M2284,MapTable!$A:$A,1,0)),"맵없음",""))</f>
        <v/>
      </c>
      <c r="O2284">
        <f t="shared" si="141"/>
        <v>5</v>
      </c>
      <c r="Q2284">
        <f t="shared" si="142"/>
        <v>5</v>
      </c>
      <c r="R2284" t="b">
        <f t="shared" ca="1" si="143"/>
        <v>0</v>
      </c>
      <c r="T2284" t="b">
        <f t="shared" ca="1" si="144"/>
        <v>0</v>
      </c>
      <c r="X2284" t="str">
        <f>IF(ISBLANK(W2284),"",
IF(ISERROR(FIND(",",W2284)),
  IF(ISERROR(VLOOKUP(W2284,MapTable!$A:$A,1,0)),"맵없음",
  ""),
IF(ISERROR(FIND(",",W2284,FIND(",",W2284)+1)),
  IF(OR(ISERROR(VLOOKUP(LEFT(W2284,FIND(",",W2284)-1),MapTable!$A:$A,1,0)),ISERROR(VLOOKUP(TRIM(MID(W2284,FIND(",",W2284)+1,999)),MapTable!$A:$A,1,0))),"맵없음",
  ""),
IF(ISERROR(FIND(",",W2284,FIND(",",W2284,FIND(",",W2284)+1)+1)),
  IF(OR(ISERROR(VLOOKUP(LEFT(W2284,FIND(",",W2284)-1),MapTable!$A:$A,1,0)),ISERROR(VLOOKUP(TRIM(MID(W2284,FIND(",",W2284)+1,FIND(",",W2284,FIND(",",W2284)+1)-FIND(",",W2284)-1)),MapTable!$A:$A,1,0)),ISERROR(VLOOKUP(TRIM(MID(W2284,FIND(",",W2284,FIND(",",W2284)+1)+1,999)),MapTable!$A:$A,1,0))),"맵없음",
  ""),
IF(ISERROR(FIND(",",W2284,FIND(",",W2284,FIND(",",W2284,FIND(",",W2284)+1)+1)+1)),
  IF(OR(ISERROR(VLOOKUP(LEFT(W2284,FIND(",",W2284)-1),MapTable!$A:$A,1,0)),ISERROR(VLOOKUP(TRIM(MID(W2284,FIND(",",W2284)+1,FIND(",",W2284,FIND(",",W2284)+1)-FIND(",",W2284)-1)),MapTable!$A:$A,1,0)),ISERROR(VLOOKUP(TRIM(MID(W2284,FIND(",",W2284,FIND(",",W2284)+1)+1,FIND(",",W2284,FIND(",",W2284,FIND(",",W2284)+1)+1)-FIND(",",W2284,FIND(",",W2284)+1)-1)),MapTable!$A:$A,1,0)),ISERROR(VLOOKUP(TRIM(MID(W2284,FIND(",",W2284,FIND(",",W2284,FIND(",",W2284)+1)+1)+1,999)),MapTable!$A:$A,1,0))),"맵없음",
  ""),
)))))</f>
        <v/>
      </c>
      <c r="AC2284" t="str">
        <f>IF(ISBLANK(AB2284),"",IF(ISERROR(VLOOKUP(AB2284,[3]DropTable!$A:$A,1,0)),"드랍없음",""))</f>
        <v/>
      </c>
      <c r="AE2284" t="str">
        <f>IF(ISBLANK(AD2284),"",IF(ISERROR(VLOOKUP(AD2284,[3]DropTable!$A:$A,1,0)),"드랍없음",""))</f>
        <v/>
      </c>
      <c r="AG2284">
        <v>9.8000000000000007</v>
      </c>
      <c r="AH2284">
        <v>1</v>
      </c>
    </row>
    <row r="2285" spans="1:34" x14ac:dyDescent="0.3">
      <c r="A2285">
        <v>23</v>
      </c>
      <c r="B2285">
        <v>44</v>
      </c>
      <c r="C2285">
        <f>IF(OR($L2285=TRUE,$A2285=0,MOD($A2285,ChapterTable!$S$20)&lt;&gt;0),
MAX(0,INT(($B2285+ChapterTable!$Q$26+VLOOKUP(SUBSTITUTE(C$1,"성장단계","")&amp;"단계오프셋",ChapterTable!$S:$T,2,0))/ChapterTable!$Q$23)),
MAX(0,INT(($B2285+ChapterTable!$S$26+VLOOKUP(SUBSTITUTE(C$1,"성장단계","")&amp;"보스단계오프셋",ChapterTable!$S:$T,2,0))/ChapterTable!$S$23)))</f>
        <v>4</v>
      </c>
      <c r="D2285">
        <f>IF(OR($L2285=TRUE,$A2285=0,MOD($A2285,ChapterTable!$S$20)&lt;&gt;0),
MAX(0,INT(($B2285+ChapterTable!$Q$26+VLOOKUP(SUBSTITUTE(D$1,"성장단계","")&amp;"단계오프셋",ChapterTable!$S:$T,2,0))/ChapterTable!$Q$23)),
MAX(0,INT(($B2285+ChapterTable!$S$26+VLOOKUP(SUBSTITUTE(D$1,"성장단계","")&amp;"보스단계오프셋",ChapterTable!$S:$T,2,0))/ChapterTable!$S$23)))</f>
        <v>4</v>
      </c>
      <c r="E2285" s="1">
        <f ca="1">IF(AND($A2285=0,$B2285=1),
    VLOOKUP(1,ChapterTable!$1:$1048576,MATCH("최종"&amp;SUBSTITUTE(SUBSTITUTE(E$1,"standard",""),"|Float",""),ChapterTable!$1:$1,0),0)*ChapterTable!$Q$17,
  IF(AND($A2285=0,$B2285=0),
    E2286,
  IF($B2285=0,
    VLOOKUP($A2285,ChapterTable!$1:$1048576,MATCH("최종"&amp;SUBSTITUTE(SUBSTITUTE(E$1,"standard",""),"|Float",""),ChapterTable!$1:$1,0),0),
  IF($B2285=1,
    IF($L2285=FALSE,
      VLOOKUP($A2285,ChapterTable!$1:$1048576,MATCH("최종"&amp;SUBSTITUTE(SUBSTITUTE(E$1,"standard",""),"|Float",""),ChapterTable!$1:$1,0),0),
      VLOOKUP($A2285-ChapterTable!$Q$11,ChapterTable!$1:$1048576,MATCH("최종"&amp;SUBSTITUTE(SUBSTITUTE(E$1,"standard",""),"|Float",""),ChapterTable!$1:$1,0),0)*ChapterTable!$Q$14
    ),
  OFFSET(E2285,-$B2285+IF($L2285,1,0),0)*
    (VLOOKUP(SUBSTITUTE(SUBSTITUTE(E$1,"standard",""),"|Float","")&amp;"인게임누적곱배수",ChapterTable!$S:$T,2,0)^C2285
    +VLOOKUP(SUBSTITUTE(SUBSTITUTE(E$1,"standard",""),"|Float","")&amp;"인게임누적합배수",ChapterTable!$S:$T,2,0)*C2285)
  )
  )
  )
)</f>
        <v>1831551.4069278718</v>
      </c>
      <c r="F2285" s="1">
        <f ca="1">IF(AND($A2285=0,$B2285=1),
    VLOOKUP(1,ChapterTable!$1:$1048576,MATCH("최종"&amp;SUBSTITUTE(SUBSTITUTE(F$1,"standard",""),"|Float",""),ChapterTable!$1:$1,0),0)*ChapterTable!$Q$17,
  IF(AND($A2285=0,$B2285=0),
    F2286,
  IF($B2285=0,
    VLOOKUP($A2285,ChapterTable!$1:$1048576,MATCH("최종"&amp;SUBSTITUTE(SUBSTITUTE(F$1,"standard",""),"|Float",""),ChapterTable!$1:$1,0),0),
  IF($B2285=1,
    IF($L2285=FALSE,
      VLOOKUP($A2285,ChapterTable!$1:$1048576,MATCH("최종"&amp;SUBSTITUTE(SUBSTITUTE(F$1,"standard",""),"|Float",""),ChapterTable!$1:$1,0),0),
      VLOOKUP($A2285-ChapterTable!$Q$11,ChapterTable!$1:$1048576,MATCH("최종"&amp;SUBSTITUTE(SUBSTITUTE(F$1,"standard",""),"|Float",""),ChapterTable!$1:$1,0),0)*ChapterTable!$Q$14
    ),
  OFFSET(F2285,-$B2285+IF($L2285,1,0),0)*
    (VLOOKUP(SUBSTITUTE(SUBSTITUTE(F$1,"standard",""),"|Float","")&amp;"인게임누적곱배수",ChapterTable!$S:$T,2,0)^D2285
    +VLOOKUP(SUBSTITUTE(SUBSTITUTE(F$1,"standard",""),"|Float","")&amp;"인게임누적합배수",ChapterTable!$S:$T,2,0)*D2285)
  )
  )
  )
)</f>
        <v>763146.41955327988</v>
      </c>
      <c r="G2285" t="s">
        <v>76</v>
      </c>
      <c r="J2285" t="str">
        <f>IF(ISBLANK(I2285),"",
IFERROR(VLOOKUP(I2285,[1]StringTable!$1:$1048576,MATCH([1]StringTable!$B$1,[1]StringTable!$1:$1,0),0),
IFERROR(VLOOKUP(I2285,[1]InApkStringTable!$1:$1048576,MATCH([1]InApkStringTable!$B$1,[1]InApkStringTable!$1:$1,0),0),
"스트링없음")))</f>
        <v/>
      </c>
      <c r="L2285" t="b">
        <v>1</v>
      </c>
      <c r="N2285" t="str">
        <f>IF(ISBLANK(M2285),"",IF(ISERROR(VLOOKUP(M2285,MapTable!$A:$A,1,0)),"맵없음",""))</f>
        <v/>
      </c>
      <c r="O2285">
        <f t="shared" si="141"/>
        <v>5</v>
      </c>
      <c r="Q2285">
        <f t="shared" si="142"/>
        <v>5</v>
      </c>
      <c r="R2285" t="b">
        <f t="shared" ca="1" si="143"/>
        <v>0</v>
      </c>
      <c r="T2285" t="b">
        <f t="shared" ca="1" si="144"/>
        <v>0</v>
      </c>
      <c r="X2285" t="str">
        <f>IF(ISBLANK(W2285),"",
IF(ISERROR(FIND(",",W2285)),
  IF(ISERROR(VLOOKUP(W2285,MapTable!$A:$A,1,0)),"맵없음",
  ""),
IF(ISERROR(FIND(",",W2285,FIND(",",W2285)+1)),
  IF(OR(ISERROR(VLOOKUP(LEFT(W2285,FIND(",",W2285)-1),MapTable!$A:$A,1,0)),ISERROR(VLOOKUP(TRIM(MID(W2285,FIND(",",W2285)+1,999)),MapTable!$A:$A,1,0))),"맵없음",
  ""),
IF(ISERROR(FIND(",",W2285,FIND(",",W2285,FIND(",",W2285)+1)+1)),
  IF(OR(ISERROR(VLOOKUP(LEFT(W2285,FIND(",",W2285)-1),MapTable!$A:$A,1,0)),ISERROR(VLOOKUP(TRIM(MID(W2285,FIND(",",W2285)+1,FIND(",",W2285,FIND(",",W2285)+1)-FIND(",",W2285)-1)),MapTable!$A:$A,1,0)),ISERROR(VLOOKUP(TRIM(MID(W2285,FIND(",",W2285,FIND(",",W2285)+1)+1,999)),MapTable!$A:$A,1,0))),"맵없음",
  ""),
IF(ISERROR(FIND(",",W2285,FIND(",",W2285,FIND(",",W2285,FIND(",",W2285)+1)+1)+1)),
  IF(OR(ISERROR(VLOOKUP(LEFT(W2285,FIND(",",W2285)-1),MapTable!$A:$A,1,0)),ISERROR(VLOOKUP(TRIM(MID(W2285,FIND(",",W2285)+1,FIND(",",W2285,FIND(",",W2285)+1)-FIND(",",W2285)-1)),MapTable!$A:$A,1,0)),ISERROR(VLOOKUP(TRIM(MID(W2285,FIND(",",W2285,FIND(",",W2285)+1)+1,FIND(",",W2285,FIND(",",W2285,FIND(",",W2285)+1)+1)-FIND(",",W2285,FIND(",",W2285)+1)-1)),MapTable!$A:$A,1,0)),ISERROR(VLOOKUP(TRIM(MID(W2285,FIND(",",W2285,FIND(",",W2285,FIND(",",W2285)+1)+1)+1,999)),MapTable!$A:$A,1,0))),"맵없음",
  ""),
)))))</f>
        <v/>
      </c>
      <c r="AC2285" t="str">
        <f>IF(ISBLANK(AB2285),"",IF(ISERROR(VLOOKUP(AB2285,[3]DropTable!$A:$A,1,0)),"드랍없음",""))</f>
        <v/>
      </c>
      <c r="AE2285" t="str">
        <f>IF(ISBLANK(AD2285),"",IF(ISERROR(VLOOKUP(AD2285,[3]DropTable!$A:$A,1,0)),"드랍없음",""))</f>
        <v/>
      </c>
      <c r="AG2285">
        <v>9.8000000000000007</v>
      </c>
      <c r="AH2285">
        <v>1</v>
      </c>
    </row>
    <row r="2286" spans="1:34" x14ac:dyDescent="0.3">
      <c r="A2286">
        <v>23</v>
      </c>
      <c r="B2286">
        <v>45</v>
      </c>
      <c r="C2286">
        <f>IF(OR($L2286=TRUE,$A2286=0,MOD($A2286,ChapterTable!$S$20)&lt;&gt;0),
MAX(0,INT(($B2286+ChapterTable!$Q$26+VLOOKUP(SUBSTITUTE(C$1,"성장단계","")&amp;"단계오프셋",ChapterTable!$S:$T,2,0))/ChapterTable!$Q$23)),
MAX(0,INT(($B2286+ChapterTable!$S$26+VLOOKUP(SUBSTITUTE(C$1,"성장단계","")&amp;"보스단계오프셋",ChapterTable!$S:$T,2,0))/ChapterTable!$S$23)))</f>
        <v>4</v>
      </c>
      <c r="D2286">
        <f>IF(OR($L2286=TRUE,$A2286=0,MOD($A2286,ChapterTable!$S$20)&lt;&gt;0),
MAX(0,INT(($B2286+ChapterTable!$Q$26+VLOOKUP(SUBSTITUTE(D$1,"성장단계","")&amp;"단계오프셋",ChapterTable!$S:$T,2,0))/ChapterTable!$Q$23)),
MAX(0,INT(($B2286+ChapterTable!$S$26+VLOOKUP(SUBSTITUTE(D$1,"성장단계","")&amp;"보스단계오프셋",ChapterTable!$S:$T,2,0))/ChapterTable!$S$23)))</f>
        <v>4</v>
      </c>
      <c r="E2286" s="1">
        <f ca="1">IF(AND($A2286=0,$B2286=1),
    VLOOKUP(1,ChapterTable!$1:$1048576,MATCH("최종"&amp;SUBSTITUTE(SUBSTITUTE(E$1,"standard",""),"|Float",""),ChapterTable!$1:$1,0),0)*ChapterTable!$Q$17,
  IF(AND($A2286=0,$B2286=0),
    E2287,
  IF($B2286=0,
    VLOOKUP($A2286,ChapterTable!$1:$1048576,MATCH("최종"&amp;SUBSTITUTE(SUBSTITUTE(E$1,"standard",""),"|Float",""),ChapterTable!$1:$1,0),0),
  IF($B2286=1,
    IF($L2286=FALSE,
      VLOOKUP($A2286,ChapterTable!$1:$1048576,MATCH("최종"&amp;SUBSTITUTE(SUBSTITUTE(E$1,"standard",""),"|Float",""),ChapterTable!$1:$1,0),0),
      VLOOKUP($A2286-ChapterTable!$Q$11,ChapterTable!$1:$1048576,MATCH("최종"&amp;SUBSTITUTE(SUBSTITUTE(E$1,"standard",""),"|Float",""),ChapterTable!$1:$1,0),0)*ChapterTable!$Q$14
    ),
  OFFSET(E2286,-$B2286+IF($L2286,1,0),0)*
    (VLOOKUP(SUBSTITUTE(SUBSTITUTE(E$1,"standard",""),"|Float","")&amp;"인게임누적곱배수",ChapterTable!$S:$T,2,0)^C2286
    +VLOOKUP(SUBSTITUTE(SUBSTITUTE(E$1,"standard",""),"|Float","")&amp;"인게임누적합배수",ChapterTable!$S:$T,2,0)*C2286)
  )
  )
  )
)</f>
        <v>1831551.4069278718</v>
      </c>
      <c r="F2286" s="1">
        <f ca="1">IF(AND($A2286=0,$B2286=1),
    VLOOKUP(1,ChapterTable!$1:$1048576,MATCH("최종"&amp;SUBSTITUTE(SUBSTITUTE(F$1,"standard",""),"|Float",""),ChapterTable!$1:$1,0),0)*ChapterTable!$Q$17,
  IF(AND($A2286=0,$B2286=0),
    F2287,
  IF($B2286=0,
    VLOOKUP($A2286,ChapterTable!$1:$1048576,MATCH("최종"&amp;SUBSTITUTE(SUBSTITUTE(F$1,"standard",""),"|Float",""),ChapterTable!$1:$1,0),0),
  IF($B2286=1,
    IF($L2286=FALSE,
      VLOOKUP($A2286,ChapterTable!$1:$1048576,MATCH("최종"&amp;SUBSTITUTE(SUBSTITUTE(F$1,"standard",""),"|Float",""),ChapterTable!$1:$1,0),0),
      VLOOKUP($A2286-ChapterTable!$Q$11,ChapterTable!$1:$1048576,MATCH("최종"&amp;SUBSTITUTE(SUBSTITUTE(F$1,"standard",""),"|Float",""),ChapterTable!$1:$1,0),0)*ChapterTable!$Q$14
    ),
  OFFSET(F2286,-$B2286+IF($L2286,1,0),0)*
    (VLOOKUP(SUBSTITUTE(SUBSTITUTE(F$1,"standard",""),"|Float","")&amp;"인게임누적곱배수",ChapterTable!$S:$T,2,0)^D2286
    +VLOOKUP(SUBSTITUTE(SUBSTITUTE(F$1,"standard",""),"|Float","")&amp;"인게임누적합배수",ChapterTable!$S:$T,2,0)*D2286)
  )
  )
  )
)</f>
        <v>763146.41955327988</v>
      </c>
      <c r="G2286" t="s">
        <v>76</v>
      </c>
      <c r="J2286" t="str">
        <f>IF(ISBLANK(I2286),"",
IFERROR(VLOOKUP(I2286,[1]StringTable!$1:$1048576,MATCH([1]StringTable!$B$1,[1]StringTable!$1:$1,0),0),
IFERROR(VLOOKUP(I2286,[1]InApkStringTable!$1:$1048576,MATCH([1]InApkStringTable!$B$1,[1]InApkStringTable!$1:$1,0),0),
"스트링없음")))</f>
        <v/>
      </c>
      <c r="L2286" t="b">
        <v>1</v>
      </c>
      <c r="N2286" t="str">
        <f>IF(ISBLANK(M2286),"",IF(ISERROR(VLOOKUP(M2286,MapTable!$A:$A,1,0)),"맵없음",""))</f>
        <v/>
      </c>
      <c r="O2286">
        <f t="shared" si="141"/>
        <v>11</v>
      </c>
      <c r="Q2286">
        <f t="shared" si="142"/>
        <v>11</v>
      </c>
      <c r="R2286" t="b">
        <f t="shared" ca="1" si="143"/>
        <v>0</v>
      </c>
      <c r="T2286" t="b">
        <f t="shared" ca="1" si="144"/>
        <v>0</v>
      </c>
      <c r="X2286" t="str">
        <f>IF(ISBLANK(W2286),"",
IF(ISERROR(FIND(",",W2286)),
  IF(ISERROR(VLOOKUP(W2286,MapTable!$A:$A,1,0)),"맵없음",
  ""),
IF(ISERROR(FIND(",",W2286,FIND(",",W2286)+1)),
  IF(OR(ISERROR(VLOOKUP(LEFT(W2286,FIND(",",W2286)-1),MapTable!$A:$A,1,0)),ISERROR(VLOOKUP(TRIM(MID(W2286,FIND(",",W2286)+1,999)),MapTable!$A:$A,1,0))),"맵없음",
  ""),
IF(ISERROR(FIND(",",W2286,FIND(",",W2286,FIND(",",W2286)+1)+1)),
  IF(OR(ISERROR(VLOOKUP(LEFT(W2286,FIND(",",W2286)-1),MapTable!$A:$A,1,0)),ISERROR(VLOOKUP(TRIM(MID(W2286,FIND(",",W2286)+1,FIND(",",W2286,FIND(",",W2286)+1)-FIND(",",W2286)-1)),MapTable!$A:$A,1,0)),ISERROR(VLOOKUP(TRIM(MID(W2286,FIND(",",W2286,FIND(",",W2286)+1)+1,999)),MapTable!$A:$A,1,0))),"맵없음",
  ""),
IF(ISERROR(FIND(",",W2286,FIND(",",W2286,FIND(",",W2286,FIND(",",W2286)+1)+1)+1)),
  IF(OR(ISERROR(VLOOKUP(LEFT(W2286,FIND(",",W2286)-1),MapTable!$A:$A,1,0)),ISERROR(VLOOKUP(TRIM(MID(W2286,FIND(",",W2286)+1,FIND(",",W2286,FIND(",",W2286)+1)-FIND(",",W2286)-1)),MapTable!$A:$A,1,0)),ISERROR(VLOOKUP(TRIM(MID(W2286,FIND(",",W2286,FIND(",",W2286)+1)+1,FIND(",",W2286,FIND(",",W2286,FIND(",",W2286)+1)+1)-FIND(",",W2286,FIND(",",W2286)+1)-1)),MapTable!$A:$A,1,0)),ISERROR(VLOOKUP(TRIM(MID(W2286,FIND(",",W2286,FIND(",",W2286,FIND(",",W2286)+1)+1)+1,999)),MapTable!$A:$A,1,0))),"맵없음",
  ""),
)))))</f>
        <v/>
      </c>
      <c r="AC2286" t="str">
        <f>IF(ISBLANK(AB2286),"",IF(ISERROR(VLOOKUP(AB2286,[3]DropTable!$A:$A,1,0)),"드랍없음",""))</f>
        <v/>
      </c>
      <c r="AE2286" t="str">
        <f>IF(ISBLANK(AD2286),"",IF(ISERROR(VLOOKUP(AD2286,[3]DropTable!$A:$A,1,0)),"드랍없음",""))</f>
        <v/>
      </c>
      <c r="AG2286">
        <v>9.8000000000000007</v>
      </c>
      <c r="AH2286">
        <v>1</v>
      </c>
    </row>
    <row r="2287" spans="1:34" x14ac:dyDescent="0.3">
      <c r="A2287">
        <v>23</v>
      </c>
      <c r="B2287">
        <v>46</v>
      </c>
      <c r="C2287">
        <f>IF(OR($L2287=TRUE,$A2287=0,MOD($A2287,ChapterTable!$S$20)&lt;&gt;0),
MAX(0,INT(($B2287+ChapterTable!$Q$26+VLOOKUP(SUBSTITUTE(C$1,"성장단계","")&amp;"단계오프셋",ChapterTable!$S:$T,2,0))/ChapterTable!$Q$23)),
MAX(0,INT(($B2287+ChapterTable!$S$26+VLOOKUP(SUBSTITUTE(C$1,"성장단계","")&amp;"보스단계오프셋",ChapterTable!$S:$T,2,0))/ChapterTable!$S$23)))</f>
        <v>5</v>
      </c>
      <c r="D2287">
        <f>IF(OR($L2287=TRUE,$A2287=0,MOD($A2287,ChapterTable!$S$20)&lt;&gt;0),
MAX(0,INT(($B2287+ChapterTable!$Q$26+VLOOKUP(SUBSTITUTE(D$1,"성장단계","")&amp;"단계오프셋",ChapterTable!$S:$T,2,0))/ChapterTable!$Q$23)),
MAX(0,INT(($B2287+ChapterTable!$S$26+VLOOKUP(SUBSTITUTE(D$1,"성장단계","")&amp;"보스단계오프셋",ChapterTable!$S:$T,2,0))/ChapterTable!$S$23)))</f>
        <v>4</v>
      </c>
      <c r="E2287" s="1">
        <f ca="1">IF(AND($A2287=0,$B2287=1),
    VLOOKUP(1,ChapterTable!$1:$1048576,MATCH("최종"&amp;SUBSTITUTE(SUBSTITUTE(E$1,"standard",""),"|Float",""),ChapterTable!$1:$1,0),0)*ChapterTable!$Q$17,
  IF(AND($A2287=0,$B2287=0),
    E2288,
  IF($B2287=0,
    VLOOKUP($A2287,ChapterTable!$1:$1048576,MATCH("최종"&amp;SUBSTITUTE(SUBSTITUTE(E$1,"standard",""),"|Float",""),ChapterTable!$1:$1,0),0),
  IF($B2287=1,
    IF($L2287=FALSE,
      VLOOKUP($A2287,ChapterTable!$1:$1048576,MATCH("최종"&amp;SUBSTITUTE(SUBSTITUTE(E$1,"standard",""),"|Float",""),ChapterTable!$1:$1,0),0),
      VLOOKUP($A2287-ChapterTable!$Q$11,ChapterTable!$1:$1048576,MATCH("최종"&amp;SUBSTITUTE(SUBSTITUTE(E$1,"standard",""),"|Float",""),ChapterTable!$1:$1,0),0)*ChapterTable!$Q$14
    ),
  OFFSET(E2287,-$B2287+IF($L2287,1,0),0)*
    (VLOOKUP(SUBSTITUTE(SUBSTITUTE(E$1,"standard",""),"|Float","")&amp;"인게임누적곱배수",ChapterTable!$S:$T,2,0)^C2287
    +VLOOKUP(SUBSTITUTE(SUBSTITUTE(E$1,"standard",""),"|Float","")&amp;"인게임누적합배수",ChapterTable!$S:$T,2,0)*C2287)
  )
  )
  )
)</f>
        <v>2098652.6537715197</v>
      </c>
      <c r="F2287" s="1">
        <f ca="1">IF(AND($A2287=0,$B2287=1),
    VLOOKUP(1,ChapterTable!$1:$1048576,MATCH("최종"&amp;SUBSTITUTE(SUBSTITUTE(F$1,"standard",""),"|Float",""),ChapterTable!$1:$1,0),0)*ChapterTable!$Q$17,
  IF(AND($A2287=0,$B2287=0),
    F2288,
  IF($B2287=0,
    VLOOKUP($A2287,ChapterTable!$1:$1048576,MATCH("최종"&amp;SUBSTITUTE(SUBSTITUTE(F$1,"standard",""),"|Float",""),ChapterTable!$1:$1,0),0),
  IF($B2287=1,
    IF($L2287=FALSE,
      VLOOKUP($A2287,ChapterTable!$1:$1048576,MATCH("최종"&amp;SUBSTITUTE(SUBSTITUTE(F$1,"standard",""),"|Float",""),ChapterTable!$1:$1,0),0),
      VLOOKUP($A2287-ChapterTable!$Q$11,ChapterTable!$1:$1048576,MATCH("최종"&amp;SUBSTITUTE(SUBSTITUTE(F$1,"standard",""),"|Float",""),ChapterTable!$1:$1,0),0)*ChapterTable!$Q$14
    ),
  OFFSET(F2287,-$B2287+IF($L2287,1,0),0)*
    (VLOOKUP(SUBSTITUTE(SUBSTITUTE(F$1,"standard",""),"|Float","")&amp;"인게임누적곱배수",ChapterTable!$S:$T,2,0)^D2287
    +VLOOKUP(SUBSTITUTE(SUBSTITUTE(F$1,"standard",""),"|Float","")&amp;"인게임누적합배수",ChapterTable!$S:$T,2,0)*D2287)
  )
  )
  )
)</f>
        <v>763146.41955327988</v>
      </c>
      <c r="G2287" t="s">
        <v>76</v>
      </c>
      <c r="J2287" t="str">
        <f>IF(ISBLANK(I2287),"",
IFERROR(VLOOKUP(I2287,[1]StringTable!$1:$1048576,MATCH([1]StringTable!$B$1,[1]StringTable!$1:$1,0),0),
IFERROR(VLOOKUP(I2287,[1]InApkStringTable!$1:$1048576,MATCH([1]InApkStringTable!$B$1,[1]InApkStringTable!$1:$1,0),0),
"스트링없음")))</f>
        <v/>
      </c>
      <c r="L2287" t="b">
        <v>1</v>
      </c>
      <c r="N2287" t="str">
        <f>IF(ISBLANK(M2287),"",IF(ISERROR(VLOOKUP(M2287,MapTable!$A:$A,1,0)),"맵없음",""))</f>
        <v/>
      </c>
      <c r="O2287">
        <f t="shared" si="141"/>
        <v>5</v>
      </c>
      <c r="Q2287">
        <f t="shared" si="142"/>
        <v>5</v>
      </c>
      <c r="R2287" t="b">
        <f t="shared" ca="1" si="143"/>
        <v>0</v>
      </c>
      <c r="T2287" t="b">
        <f t="shared" ca="1" si="144"/>
        <v>0</v>
      </c>
      <c r="X2287" t="str">
        <f>IF(ISBLANK(W2287),"",
IF(ISERROR(FIND(",",W2287)),
  IF(ISERROR(VLOOKUP(W2287,MapTable!$A:$A,1,0)),"맵없음",
  ""),
IF(ISERROR(FIND(",",W2287,FIND(",",W2287)+1)),
  IF(OR(ISERROR(VLOOKUP(LEFT(W2287,FIND(",",W2287)-1),MapTable!$A:$A,1,0)),ISERROR(VLOOKUP(TRIM(MID(W2287,FIND(",",W2287)+1,999)),MapTable!$A:$A,1,0))),"맵없음",
  ""),
IF(ISERROR(FIND(",",W2287,FIND(",",W2287,FIND(",",W2287)+1)+1)),
  IF(OR(ISERROR(VLOOKUP(LEFT(W2287,FIND(",",W2287)-1),MapTable!$A:$A,1,0)),ISERROR(VLOOKUP(TRIM(MID(W2287,FIND(",",W2287)+1,FIND(",",W2287,FIND(",",W2287)+1)-FIND(",",W2287)-1)),MapTable!$A:$A,1,0)),ISERROR(VLOOKUP(TRIM(MID(W2287,FIND(",",W2287,FIND(",",W2287)+1)+1,999)),MapTable!$A:$A,1,0))),"맵없음",
  ""),
IF(ISERROR(FIND(",",W2287,FIND(",",W2287,FIND(",",W2287,FIND(",",W2287)+1)+1)+1)),
  IF(OR(ISERROR(VLOOKUP(LEFT(W2287,FIND(",",W2287)-1),MapTable!$A:$A,1,0)),ISERROR(VLOOKUP(TRIM(MID(W2287,FIND(",",W2287)+1,FIND(",",W2287,FIND(",",W2287)+1)-FIND(",",W2287)-1)),MapTable!$A:$A,1,0)),ISERROR(VLOOKUP(TRIM(MID(W2287,FIND(",",W2287,FIND(",",W2287)+1)+1,FIND(",",W2287,FIND(",",W2287,FIND(",",W2287)+1)+1)-FIND(",",W2287,FIND(",",W2287)+1)-1)),MapTable!$A:$A,1,0)),ISERROR(VLOOKUP(TRIM(MID(W2287,FIND(",",W2287,FIND(",",W2287,FIND(",",W2287)+1)+1)+1,999)),MapTable!$A:$A,1,0))),"맵없음",
  ""),
)))))</f>
        <v/>
      </c>
      <c r="AC2287" t="str">
        <f>IF(ISBLANK(AB2287),"",IF(ISERROR(VLOOKUP(AB2287,[3]DropTable!$A:$A,1,0)),"드랍없음",""))</f>
        <v/>
      </c>
      <c r="AE2287" t="str">
        <f>IF(ISBLANK(AD2287),"",IF(ISERROR(VLOOKUP(AD2287,[3]DropTable!$A:$A,1,0)),"드랍없음",""))</f>
        <v/>
      </c>
      <c r="AG2287">
        <v>9.8000000000000007</v>
      </c>
      <c r="AH2287">
        <v>1</v>
      </c>
    </row>
    <row r="2288" spans="1:34" x14ac:dyDescent="0.3">
      <c r="A2288">
        <v>23</v>
      </c>
      <c r="B2288">
        <v>47</v>
      </c>
      <c r="C2288">
        <f>IF(OR($L2288=TRUE,$A2288=0,MOD($A2288,ChapterTable!$S$20)&lt;&gt;0),
MAX(0,INT(($B2288+ChapterTable!$Q$26+VLOOKUP(SUBSTITUTE(C$1,"성장단계","")&amp;"단계오프셋",ChapterTable!$S:$T,2,0))/ChapterTable!$Q$23)),
MAX(0,INT(($B2288+ChapterTable!$S$26+VLOOKUP(SUBSTITUTE(C$1,"성장단계","")&amp;"보스단계오프셋",ChapterTable!$S:$T,2,0))/ChapterTable!$S$23)))</f>
        <v>5</v>
      </c>
      <c r="D2288">
        <f>IF(OR($L2288=TRUE,$A2288=0,MOD($A2288,ChapterTable!$S$20)&lt;&gt;0),
MAX(0,INT(($B2288+ChapterTable!$Q$26+VLOOKUP(SUBSTITUTE(D$1,"성장단계","")&amp;"단계오프셋",ChapterTable!$S:$T,2,0))/ChapterTable!$Q$23)),
MAX(0,INT(($B2288+ChapterTable!$S$26+VLOOKUP(SUBSTITUTE(D$1,"성장단계","")&amp;"보스단계오프셋",ChapterTable!$S:$T,2,0))/ChapterTable!$S$23)))</f>
        <v>4</v>
      </c>
      <c r="E2288" s="1">
        <f ca="1">IF(AND($A2288=0,$B2288=1),
    VLOOKUP(1,ChapterTable!$1:$1048576,MATCH("최종"&amp;SUBSTITUTE(SUBSTITUTE(E$1,"standard",""),"|Float",""),ChapterTable!$1:$1,0),0)*ChapterTable!$Q$17,
  IF(AND($A2288=0,$B2288=0),
    E2289,
  IF($B2288=0,
    VLOOKUP($A2288,ChapterTable!$1:$1048576,MATCH("최종"&amp;SUBSTITUTE(SUBSTITUTE(E$1,"standard",""),"|Float",""),ChapterTable!$1:$1,0),0),
  IF($B2288=1,
    IF($L2288=FALSE,
      VLOOKUP($A2288,ChapterTable!$1:$1048576,MATCH("최종"&amp;SUBSTITUTE(SUBSTITUTE(E$1,"standard",""),"|Float",""),ChapterTable!$1:$1,0),0),
      VLOOKUP($A2288-ChapterTable!$Q$11,ChapterTable!$1:$1048576,MATCH("최종"&amp;SUBSTITUTE(SUBSTITUTE(E$1,"standard",""),"|Float",""),ChapterTable!$1:$1,0),0)*ChapterTable!$Q$14
    ),
  OFFSET(E2288,-$B2288+IF($L2288,1,0),0)*
    (VLOOKUP(SUBSTITUTE(SUBSTITUTE(E$1,"standard",""),"|Float","")&amp;"인게임누적곱배수",ChapterTable!$S:$T,2,0)^C2288
    +VLOOKUP(SUBSTITUTE(SUBSTITUTE(E$1,"standard",""),"|Float","")&amp;"인게임누적합배수",ChapterTable!$S:$T,2,0)*C2288)
  )
  )
  )
)</f>
        <v>2098652.6537715197</v>
      </c>
      <c r="F2288" s="1">
        <f ca="1">IF(AND($A2288=0,$B2288=1),
    VLOOKUP(1,ChapterTable!$1:$1048576,MATCH("최종"&amp;SUBSTITUTE(SUBSTITUTE(F$1,"standard",""),"|Float",""),ChapterTable!$1:$1,0),0)*ChapterTable!$Q$17,
  IF(AND($A2288=0,$B2288=0),
    F2289,
  IF($B2288=0,
    VLOOKUP($A2288,ChapterTable!$1:$1048576,MATCH("최종"&amp;SUBSTITUTE(SUBSTITUTE(F$1,"standard",""),"|Float",""),ChapterTable!$1:$1,0),0),
  IF($B2288=1,
    IF($L2288=FALSE,
      VLOOKUP($A2288,ChapterTable!$1:$1048576,MATCH("최종"&amp;SUBSTITUTE(SUBSTITUTE(F$1,"standard",""),"|Float",""),ChapterTable!$1:$1,0),0),
      VLOOKUP($A2288-ChapterTable!$Q$11,ChapterTable!$1:$1048576,MATCH("최종"&amp;SUBSTITUTE(SUBSTITUTE(F$1,"standard",""),"|Float",""),ChapterTable!$1:$1,0),0)*ChapterTable!$Q$14
    ),
  OFFSET(F2288,-$B2288+IF($L2288,1,0),0)*
    (VLOOKUP(SUBSTITUTE(SUBSTITUTE(F$1,"standard",""),"|Float","")&amp;"인게임누적곱배수",ChapterTable!$S:$T,2,0)^D2288
    +VLOOKUP(SUBSTITUTE(SUBSTITUTE(F$1,"standard",""),"|Float","")&amp;"인게임누적합배수",ChapterTable!$S:$T,2,0)*D2288)
  )
  )
  )
)</f>
        <v>763146.41955327988</v>
      </c>
      <c r="G2288" t="s">
        <v>76</v>
      </c>
      <c r="J2288" t="str">
        <f>IF(ISBLANK(I2288),"",
IFERROR(VLOOKUP(I2288,[1]StringTable!$1:$1048576,MATCH([1]StringTable!$B$1,[1]StringTable!$1:$1,0),0),
IFERROR(VLOOKUP(I2288,[1]InApkStringTable!$1:$1048576,MATCH([1]InApkStringTable!$B$1,[1]InApkStringTable!$1:$1,0),0),
"스트링없음")))</f>
        <v/>
      </c>
      <c r="L2288" t="b">
        <v>1</v>
      </c>
      <c r="N2288" t="str">
        <f>IF(ISBLANK(M2288),"",IF(ISERROR(VLOOKUP(M2288,MapTable!$A:$A,1,0)),"맵없음",""))</f>
        <v/>
      </c>
      <c r="O2288">
        <f t="shared" si="141"/>
        <v>5</v>
      </c>
      <c r="Q2288">
        <f t="shared" si="142"/>
        <v>5</v>
      </c>
      <c r="R2288" t="b">
        <f t="shared" ca="1" si="143"/>
        <v>0</v>
      </c>
      <c r="T2288" t="b">
        <f t="shared" ca="1" si="144"/>
        <v>0</v>
      </c>
      <c r="X2288" t="str">
        <f>IF(ISBLANK(W2288),"",
IF(ISERROR(FIND(",",W2288)),
  IF(ISERROR(VLOOKUP(W2288,MapTable!$A:$A,1,0)),"맵없음",
  ""),
IF(ISERROR(FIND(",",W2288,FIND(",",W2288)+1)),
  IF(OR(ISERROR(VLOOKUP(LEFT(W2288,FIND(",",W2288)-1),MapTable!$A:$A,1,0)),ISERROR(VLOOKUP(TRIM(MID(W2288,FIND(",",W2288)+1,999)),MapTable!$A:$A,1,0))),"맵없음",
  ""),
IF(ISERROR(FIND(",",W2288,FIND(",",W2288,FIND(",",W2288)+1)+1)),
  IF(OR(ISERROR(VLOOKUP(LEFT(W2288,FIND(",",W2288)-1),MapTable!$A:$A,1,0)),ISERROR(VLOOKUP(TRIM(MID(W2288,FIND(",",W2288)+1,FIND(",",W2288,FIND(",",W2288)+1)-FIND(",",W2288)-1)),MapTable!$A:$A,1,0)),ISERROR(VLOOKUP(TRIM(MID(W2288,FIND(",",W2288,FIND(",",W2288)+1)+1,999)),MapTable!$A:$A,1,0))),"맵없음",
  ""),
IF(ISERROR(FIND(",",W2288,FIND(",",W2288,FIND(",",W2288,FIND(",",W2288)+1)+1)+1)),
  IF(OR(ISERROR(VLOOKUP(LEFT(W2288,FIND(",",W2288)-1),MapTable!$A:$A,1,0)),ISERROR(VLOOKUP(TRIM(MID(W2288,FIND(",",W2288)+1,FIND(",",W2288,FIND(",",W2288)+1)-FIND(",",W2288)-1)),MapTable!$A:$A,1,0)),ISERROR(VLOOKUP(TRIM(MID(W2288,FIND(",",W2288,FIND(",",W2288)+1)+1,FIND(",",W2288,FIND(",",W2288,FIND(",",W2288)+1)+1)-FIND(",",W2288,FIND(",",W2288)+1)-1)),MapTable!$A:$A,1,0)),ISERROR(VLOOKUP(TRIM(MID(W2288,FIND(",",W2288,FIND(",",W2288,FIND(",",W2288)+1)+1)+1,999)),MapTable!$A:$A,1,0))),"맵없음",
  ""),
)))))</f>
        <v/>
      </c>
      <c r="AC2288" t="str">
        <f>IF(ISBLANK(AB2288),"",IF(ISERROR(VLOOKUP(AB2288,[3]DropTable!$A:$A,1,0)),"드랍없음",""))</f>
        <v/>
      </c>
      <c r="AE2288" t="str">
        <f>IF(ISBLANK(AD2288),"",IF(ISERROR(VLOOKUP(AD2288,[3]DropTable!$A:$A,1,0)),"드랍없음",""))</f>
        <v/>
      </c>
      <c r="AG2288">
        <v>9.8000000000000007</v>
      </c>
      <c r="AH2288">
        <v>1</v>
      </c>
    </row>
    <row r="2289" spans="1:34" x14ac:dyDescent="0.3">
      <c r="A2289">
        <v>23</v>
      </c>
      <c r="B2289">
        <v>48</v>
      </c>
      <c r="C2289">
        <f>IF(OR($L2289=TRUE,$A2289=0,MOD($A2289,ChapterTable!$S$20)&lt;&gt;0),
MAX(0,INT(($B2289+ChapterTable!$Q$26+VLOOKUP(SUBSTITUTE(C$1,"성장단계","")&amp;"단계오프셋",ChapterTable!$S:$T,2,0))/ChapterTable!$Q$23)),
MAX(0,INT(($B2289+ChapterTable!$S$26+VLOOKUP(SUBSTITUTE(C$1,"성장단계","")&amp;"보스단계오프셋",ChapterTable!$S:$T,2,0))/ChapterTable!$S$23)))</f>
        <v>5</v>
      </c>
      <c r="D2289">
        <f>IF(OR($L2289=TRUE,$A2289=0,MOD($A2289,ChapterTable!$S$20)&lt;&gt;0),
MAX(0,INT(($B2289+ChapterTable!$Q$26+VLOOKUP(SUBSTITUTE(D$1,"성장단계","")&amp;"단계오프셋",ChapterTable!$S:$T,2,0))/ChapterTable!$Q$23)),
MAX(0,INT(($B2289+ChapterTable!$S$26+VLOOKUP(SUBSTITUTE(D$1,"성장단계","")&amp;"보스단계오프셋",ChapterTable!$S:$T,2,0))/ChapterTable!$S$23)))</f>
        <v>4</v>
      </c>
      <c r="E2289" s="1">
        <f ca="1">IF(AND($A2289=0,$B2289=1),
    VLOOKUP(1,ChapterTable!$1:$1048576,MATCH("최종"&amp;SUBSTITUTE(SUBSTITUTE(E$1,"standard",""),"|Float",""),ChapterTable!$1:$1,0),0)*ChapterTable!$Q$17,
  IF(AND($A2289=0,$B2289=0),
    E2290,
  IF($B2289=0,
    VLOOKUP($A2289,ChapterTable!$1:$1048576,MATCH("최종"&amp;SUBSTITUTE(SUBSTITUTE(E$1,"standard",""),"|Float",""),ChapterTable!$1:$1,0),0),
  IF($B2289=1,
    IF($L2289=FALSE,
      VLOOKUP($A2289,ChapterTable!$1:$1048576,MATCH("최종"&amp;SUBSTITUTE(SUBSTITUTE(E$1,"standard",""),"|Float",""),ChapterTable!$1:$1,0),0),
      VLOOKUP($A2289-ChapterTable!$Q$11,ChapterTable!$1:$1048576,MATCH("최종"&amp;SUBSTITUTE(SUBSTITUTE(E$1,"standard",""),"|Float",""),ChapterTable!$1:$1,0),0)*ChapterTable!$Q$14
    ),
  OFFSET(E2289,-$B2289+IF($L2289,1,0),0)*
    (VLOOKUP(SUBSTITUTE(SUBSTITUTE(E$1,"standard",""),"|Float","")&amp;"인게임누적곱배수",ChapterTable!$S:$T,2,0)^C2289
    +VLOOKUP(SUBSTITUTE(SUBSTITUTE(E$1,"standard",""),"|Float","")&amp;"인게임누적합배수",ChapterTable!$S:$T,2,0)*C2289)
  )
  )
  )
)</f>
        <v>2098652.6537715197</v>
      </c>
      <c r="F2289" s="1">
        <f ca="1">IF(AND($A2289=0,$B2289=1),
    VLOOKUP(1,ChapterTable!$1:$1048576,MATCH("최종"&amp;SUBSTITUTE(SUBSTITUTE(F$1,"standard",""),"|Float",""),ChapterTable!$1:$1,0),0)*ChapterTable!$Q$17,
  IF(AND($A2289=0,$B2289=0),
    F2290,
  IF($B2289=0,
    VLOOKUP($A2289,ChapterTable!$1:$1048576,MATCH("최종"&amp;SUBSTITUTE(SUBSTITUTE(F$1,"standard",""),"|Float",""),ChapterTable!$1:$1,0),0),
  IF($B2289=1,
    IF($L2289=FALSE,
      VLOOKUP($A2289,ChapterTable!$1:$1048576,MATCH("최종"&amp;SUBSTITUTE(SUBSTITUTE(F$1,"standard",""),"|Float",""),ChapterTable!$1:$1,0),0),
      VLOOKUP($A2289-ChapterTable!$Q$11,ChapterTable!$1:$1048576,MATCH("최종"&amp;SUBSTITUTE(SUBSTITUTE(F$1,"standard",""),"|Float",""),ChapterTable!$1:$1,0),0)*ChapterTable!$Q$14
    ),
  OFFSET(F2289,-$B2289+IF($L2289,1,0),0)*
    (VLOOKUP(SUBSTITUTE(SUBSTITUTE(F$1,"standard",""),"|Float","")&amp;"인게임누적곱배수",ChapterTable!$S:$T,2,0)^D2289
    +VLOOKUP(SUBSTITUTE(SUBSTITUTE(F$1,"standard",""),"|Float","")&amp;"인게임누적합배수",ChapterTable!$S:$T,2,0)*D2289)
  )
  )
  )
)</f>
        <v>763146.41955327988</v>
      </c>
      <c r="G2289" t="s">
        <v>76</v>
      </c>
      <c r="J2289" t="str">
        <f>IF(ISBLANK(I2289),"",
IFERROR(VLOOKUP(I2289,[1]StringTable!$1:$1048576,MATCH([1]StringTable!$B$1,[1]StringTable!$1:$1,0),0),
IFERROR(VLOOKUP(I2289,[1]InApkStringTable!$1:$1048576,MATCH([1]InApkStringTable!$B$1,[1]InApkStringTable!$1:$1,0),0),
"스트링없음")))</f>
        <v/>
      </c>
      <c r="L2289" t="b">
        <v>1</v>
      </c>
      <c r="N2289" t="str">
        <f>IF(ISBLANK(M2289),"",IF(ISERROR(VLOOKUP(M2289,MapTable!$A:$A,1,0)),"맵없음",""))</f>
        <v/>
      </c>
      <c r="O2289">
        <f t="shared" si="141"/>
        <v>5</v>
      </c>
      <c r="Q2289">
        <f t="shared" si="142"/>
        <v>5</v>
      </c>
      <c r="R2289" t="b">
        <f t="shared" ca="1" si="143"/>
        <v>0</v>
      </c>
      <c r="T2289" t="b">
        <f t="shared" ca="1" si="144"/>
        <v>0</v>
      </c>
      <c r="X2289" t="str">
        <f>IF(ISBLANK(W2289),"",
IF(ISERROR(FIND(",",W2289)),
  IF(ISERROR(VLOOKUP(W2289,MapTable!$A:$A,1,0)),"맵없음",
  ""),
IF(ISERROR(FIND(",",W2289,FIND(",",W2289)+1)),
  IF(OR(ISERROR(VLOOKUP(LEFT(W2289,FIND(",",W2289)-1),MapTable!$A:$A,1,0)),ISERROR(VLOOKUP(TRIM(MID(W2289,FIND(",",W2289)+1,999)),MapTable!$A:$A,1,0))),"맵없음",
  ""),
IF(ISERROR(FIND(",",W2289,FIND(",",W2289,FIND(",",W2289)+1)+1)),
  IF(OR(ISERROR(VLOOKUP(LEFT(W2289,FIND(",",W2289)-1),MapTable!$A:$A,1,0)),ISERROR(VLOOKUP(TRIM(MID(W2289,FIND(",",W2289)+1,FIND(",",W2289,FIND(",",W2289)+1)-FIND(",",W2289)-1)),MapTable!$A:$A,1,0)),ISERROR(VLOOKUP(TRIM(MID(W2289,FIND(",",W2289,FIND(",",W2289)+1)+1,999)),MapTable!$A:$A,1,0))),"맵없음",
  ""),
IF(ISERROR(FIND(",",W2289,FIND(",",W2289,FIND(",",W2289,FIND(",",W2289)+1)+1)+1)),
  IF(OR(ISERROR(VLOOKUP(LEFT(W2289,FIND(",",W2289)-1),MapTable!$A:$A,1,0)),ISERROR(VLOOKUP(TRIM(MID(W2289,FIND(",",W2289)+1,FIND(",",W2289,FIND(",",W2289)+1)-FIND(",",W2289)-1)),MapTable!$A:$A,1,0)),ISERROR(VLOOKUP(TRIM(MID(W2289,FIND(",",W2289,FIND(",",W2289)+1)+1,FIND(",",W2289,FIND(",",W2289,FIND(",",W2289)+1)+1)-FIND(",",W2289,FIND(",",W2289)+1)-1)),MapTable!$A:$A,1,0)),ISERROR(VLOOKUP(TRIM(MID(W2289,FIND(",",W2289,FIND(",",W2289,FIND(",",W2289)+1)+1)+1,999)),MapTable!$A:$A,1,0))),"맵없음",
  ""),
)))))</f>
        <v/>
      </c>
      <c r="AC2289" t="str">
        <f>IF(ISBLANK(AB2289),"",IF(ISERROR(VLOOKUP(AB2289,[3]DropTable!$A:$A,1,0)),"드랍없음",""))</f>
        <v/>
      </c>
      <c r="AE2289" t="str">
        <f>IF(ISBLANK(AD2289),"",IF(ISERROR(VLOOKUP(AD2289,[3]DropTable!$A:$A,1,0)),"드랍없음",""))</f>
        <v/>
      </c>
      <c r="AG2289">
        <v>9.8000000000000007</v>
      </c>
      <c r="AH2289">
        <v>1</v>
      </c>
    </row>
    <row r="2290" spans="1:34" x14ac:dyDescent="0.3">
      <c r="A2290">
        <v>23</v>
      </c>
      <c r="B2290">
        <v>49</v>
      </c>
      <c r="C2290">
        <f>IF(OR($L2290=TRUE,$A2290=0,MOD($A2290,ChapterTable!$S$20)&lt;&gt;0),
MAX(0,INT(($B2290+ChapterTable!$Q$26+VLOOKUP(SUBSTITUTE(C$1,"성장단계","")&amp;"단계오프셋",ChapterTable!$S:$T,2,0))/ChapterTable!$Q$23)),
MAX(0,INT(($B2290+ChapterTable!$S$26+VLOOKUP(SUBSTITUTE(C$1,"성장단계","")&amp;"보스단계오프셋",ChapterTable!$S:$T,2,0))/ChapterTable!$S$23)))</f>
        <v>5</v>
      </c>
      <c r="D2290">
        <f>IF(OR($L2290=TRUE,$A2290=0,MOD($A2290,ChapterTable!$S$20)&lt;&gt;0),
MAX(0,INT(($B2290+ChapterTable!$Q$26+VLOOKUP(SUBSTITUTE(D$1,"성장단계","")&amp;"단계오프셋",ChapterTable!$S:$T,2,0))/ChapterTable!$Q$23)),
MAX(0,INT(($B2290+ChapterTable!$S$26+VLOOKUP(SUBSTITUTE(D$1,"성장단계","")&amp;"보스단계오프셋",ChapterTable!$S:$T,2,0))/ChapterTable!$S$23)))</f>
        <v>4</v>
      </c>
      <c r="E2290" s="1">
        <f ca="1">IF(AND($A2290=0,$B2290=1),
    VLOOKUP(1,ChapterTable!$1:$1048576,MATCH("최종"&amp;SUBSTITUTE(SUBSTITUTE(E$1,"standard",""),"|Float",""),ChapterTable!$1:$1,0),0)*ChapterTable!$Q$17,
  IF(AND($A2290=0,$B2290=0),
    E2291,
  IF($B2290=0,
    VLOOKUP($A2290,ChapterTable!$1:$1048576,MATCH("최종"&amp;SUBSTITUTE(SUBSTITUTE(E$1,"standard",""),"|Float",""),ChapterTable!$1:$1,0),0),
  IF($B2290=1,
    IF($L2290=FALSE,
      VLOOKUP($A2290,ChapterTable!$1:$1048576,MATCH("최종"&amp;SUBSTITUTE(SUBSTITUTE(E$1,"standard",""),"|Float",""),ChapterTable!$1:$1,0),0),
      VLOOKUP($A2290-ChapterTable!$Q$11,ChapterTable!$1:$1048576,MATCH("최종"&amp;SUBSTITUTE(SUBSTITUTE(E$1,"standard",""),"|Float",""),ChapterTable!$1:$1,0),0)*ChapterTable!$Q$14
    ),
  OFFSET(E2290,-$B2290+IF($L2290,1,0),0)*
    (VLOOKUP(SUBSTITUTE(SUBSTITUTE(E$1,"standard",""),"|Float","")&amp;"인게임누적곱배수",ChapterTable!$S:$T,2,0)^C2290
    +VLOOKUP(SUBSTITUTE(SUBSTITUTE(E$1,"standard",""),"|Float","")&amp;"인게임누적합배수",ChapterTable!$S:$T,2,0)*C2290)
  )
  )
  )
)</f>
        <v>2098652.6537715197</v>
      </c>
      <c r="F2290" s="1">
        <f ca="1">IF(AND($A2290=0,$B2290=1),
    VLOOKUP(1,ChapterTable!$1:$1048576,MATCH("최종"&amp;SUBSTITUTE(SUBSTITUTE(F$1,"standard",""),"|Float",""),ChapterTable!$1:$1,0),0)*ChapterTable!$Q$17,
  IF(AND($A2290=0,$B2290=0),
    F2291,
  IF($B2290=0,
    VLOOKUP($A2290,ChapterTable!$1:$1048576,MATCH("최종"&amp;SUBSTITUTE(SUBSTITUTE(F$1,"standard",""),"|Float",""),ChapterTable!$1:$1,0),0),
  IF($B2290=1,
    IF($L2290=FALSE,
      VLOOKUP($A2290,ChapterTable!$1:$1048576,MATCH("최종"&amp;SUBSTITUTE(SUBSTITUTE(F$1,"standard",""),"|Float",""),ChapterTable!$1:$1,0),0),
      VLOOKUP($A2290-ChapterTable!$Q$11,ChapterTable!$1:$1048576,MATCH("최종"&amp;SUBSTITUTE(SUBSTITUTE(F$1,"standard",""),"|Float",""),ChapterTable!$1:$1,0),0)*ChapterTable!$Q$14
    ),
  OFFSET(F2290,-$B2290+IF($L2290,1,0),0)*
    (VLOOKUP(SUBSTITUTE(SUBSTITUTE(F$1,"standard",""),"|Float","")&amp;"인게임누적곱배수",ChapterTable!$S:$T,2,0)^D2290
    +VLOOKUP(SUBSTITUTE(SUBSTITUTE(F$1,"standard",""),"|Float","")&amp;"인게임누적합배수",ChapterTable!$S:$T,2,0)*D2290)
  )
  )
  )
)</f>
        <v>763146.41955327988</v>
      </c>
      <c r="G2290" t="s">
        <v>76</v>
      </c>
      <c r="J2290" t="str">
        <f>IF(ISBLANK(I2290),"",
IFERROR(VLOOKUP(I2290,[1]StringTable!$1:$1048576,MATCH([1]StringTable!$B$1,[1]StringTable!$1:$1,0),0),
IFERROR(VLOOKUP(I2290,[1]InApkStringTable!$1:$1048576,MATCH([1]InApkStringTable!$B$1,[1]InApkStringTable!$1:$1,0),0),
"스트링없음")))</f>
        <v/>
      </c>
      <c r="L2290" t="b">
        <v>1</v>
      </c>
      <c r="N2290" t="str">
        <f>IF(ISBLANK(M2290),"",IF(ISERROR(VLOOKUP(M2290,MapTable!$A:$A,1,0)),"맵없음",""))</f>
        <v/>
      </c>
      <c r="O2290">
        <f t="shared" si="141"/>
        <v>95</v>
      </c>
      <c r="Q2290">
        <f t="shared" si="142"/>
        <v>95</v>
      </c>
      <c r="R2290" t="b">
        <f t="shared" ca="1" si="143"/>
        <v>1</v>
      </c>
      <c r="T2290" t="b">
        <f t="shared" ca="1" si="144"/>
        <v>1</v>
      </c>
      <c r="X2290" t="str">
        <f>IF(ISBLANK(W2290),"",
IF(ISERROR(FIND(",",W2290)),
  IF(ISERROR(VLOOKUP(W2290,MapTable!$A:$A,1,0)),"맵없음",
  ""),
IF(ISERROR(FIND(",",W2290,FIND(",",W2290)+1)),
  IF(OR(ISERROR(VLOOKUP(LEFT(W2290,FIND(",",W2290)-1),MapTable!$A:$A,1,0)),ISERROR(VLOOKUP(TRIM(MID(W2290,FIND(",",W2290)+1,999)),MapTable!$A:$A,1,0))),"맵없음",
  ""),
IF(ISERROR(FIND(",",W2290,FIND(",",W2290,FIND(",",W2290)+1)+1)),
  IF(OR(ISERROR(VLOOKUP(LEFT(W2290,FIND(",",W2290)-1),MapTable!$A:$A,1,0)),ISERROR(VLOOKUP(TRIM(MID(W2290,FIND(",",W2290)+1,FIND(",",W2290,FIND(",",W2290)+1)-FIND(",",W2290)-1)),MapTable!$A:$A,1,0)),ISERROR(VLOOKUP(TRIM(MID(W2290,FIND(",",W2290,FIND(",",W2290)+1)+1,999)),MapTable!$A:$A,1,0))),"맵없음",
  ""),
IF(ISERROR(FIND(",",W2290,FIND(",",W2290,FIND(",",W2290,FIND(",",W2290)+1)+1)+1)),
  IF(OR(ISERROR(VLOOKUP(LEFT(W2290,FIND(",",W2290)-1),MapTable!$A:$A,1,0)),ISERROR(VLOOKUP(TRIM(MID(W2290,FIND(",",W2290)+1,FIND(",",W2290,FIND(",",W2290)+1)-FIND(",",W2290)-1)),MapTable!$A:$A,1,0)),ISERROR(VLOOKUP(TRIM(MID(W2290,FIND(",",W2290,FIND(",",W2290)+1)+1,FIND(",",W2290,FIND(",",W2290,FIND(",",W2290)+1)+1)-FIND(",",W2290,FIND(",",W2290)+1)-1)),MapTable!$A:$A,1,0)),ISERROR(VLOOKUP(TRIM(MID(W2290,FIND(",",W2290,FIND(",",W2290,FIND(",",W2290)+1)+1)+1,999)),MapTable!$A:$A,1,0))),"맵없음",
  ""),
)))))</f>
        <v/>
      </c>
      <c r="AC2290" t="str">
        <f>IF(ISBLANK(AB2290),"",IF(ISERROR(VLOOKUP(AB2290,[3]DropTable!$A:$A,1,0)),"드랍없음",""))</f>
        <v/>
      </c>
      <c r="AE2290" t="str">
        <f>IF(ISBLANK(AD2290),"",IF(ISERROR(VLOOKUP(AD2290,[3]DropTable!$A:$A,1,0)),"드랍없음",""))</f>
        <v/>
      </c>
      <c r="AG2290">
        <v>9.8000000000000007</v>
      </c>
      <c r="AH2290">
        <v>1</v>
      </c>
    </row>
    <row r="2291" spans="1:34" x14ac:dyDescent="0.3">
      <c r="A2291">
        <v>23</v>
      </c>
      <c r="B2291">
        <v>50</v>
      </c>
      <c r="C2291">
        <f>IF(OR($L2291=TRUE,$A2291=0,MOD($A2291,ChapterTable!$S$20)&lt;&gt;0),
MAX(0,INT(($B2291+ChapterTable!$Q$26+VLOOKUP(SUBSTITUTE(C$1,"성장단계","")&amp;"단계오프셋",ChapterTable!$S:$T,2,0))/ChapterTable!$Q$23)),
MAX(0,INT(($B2291+ChapterTable!$S$26+VLOOKUP(SUBSTITUTE(C$1,"성장단계","")&amp;"보스단계오프셋",ChapterTable!$S:$T,2,0))/ChapterTable!$S$23)))</f>
        <v>5</v>
      </c>
      <c r="D2291">
        <f>IF(OR($L2291=TRUE,$A2291=0,MOD($A2291,ChapterTable!$S$20)&lt;&gt;0),
MAX(0,INT(($B2291+ChapterTable!$Q$26+VLOOKUP(SUBSTITUTE(D$1,"성장단계","")&amp;"단계오프셋",ChapterTable!$S:$T,2,0))/ChapterTable!$Q$23)),
MAX(0,INT(($B2291+ChapterTable!$S$26+VLOOKUP(SUBSTITUTE(D$1,"성장단계","")&amp;"보스단계오프셋",ChapterTable!$S:$T,2,0))/ChapterTable!$S$23)))</f>
        <v>4</v>
      </c>
      <c r="E2291" s="1">
        <f ca="1">IF(AND($A2291=0,$B2291=1),
    VLOOKUP(1,ChapterTable!$1:$1048576,MATCH("최종"&amp;SUBSTITUTE(SUBSTITUTE(E$1,"standard",""),"|Float",""),ChapterTable!$1:$1,0),0)*ChapterTable!$Q$17,
  IF(AND($A2291=0,$B2291=0),
    E2292,
  IF($B2291=0,
    VLOOKUP($A2291,ChapterTable!$1:$1048576,MATCH("최종"&amp;SUBSTITUTE(SUBSTITUTE(E$1,"standard",""),"|Float",""),ChapterTable!$1:$1,0),0),
  IF($B2291=1,
    IF($L2291=FALSE,
      VLOOKUP($A2291,ChapterTable!$1:$1048576,MATCH("최종"&amp;SUBSTITUTE(SUBSTITUTE(E$1,"standard",""),"|Float",""),ChapterTable!$1:$1,0),0),
      VLOOKUP($A2291-ChapterTable!$Q$11,ChapterTable!$1:$1048576,MATCH("최종"&amp;SUBSTITUTE(SUBSTITUTE(E$1,"standard",""),"|Float",""),ChapterTable!$1:$1,0),0)*ChapterTable!$Q$14
    ),
  OFFSET(E2291,-$B2291+IF($L2291,1,0),0)*
    (VLOOKUP(SUBSTITUTE(SUBSTITUTE(E$1,"standard",""),"|Float","")&amp;"인게임누적곱배수",ChapterTable!$S:$T,2,0)^C2291
    +VLOOKUP(SUBSTITUTE(SUBSTITUTE(E$1,"standard",""),"|Float","")&amp;"인게임누적합배수",ChapterTable!$S:$T,2,0)*C2291)
  )
  )
  )
)</f>
        <v>2098652.6537715197</v>
      </c>
      <c r="F2291" s="1">
        <f ca="1">IF(AND($A2291=0,$B2291=1),
    VLOOKUP(1,ChapterTable!$1:$1048576,MATCH("최종"&amp;SUBSTITUTE(SUBSTITUTE(F$1,"standard",""),"|Float",""),ChapterTable!$1:$1,0),0)*ChapterTable!$Q$17,
  IF(AND($A2291=0,$B2291=0),
    F2292,
  IF($B2291=0,
    VLOOKUP($A2291,ChapterTable!$1:$1048576,MATCH("최종"&amp;SUBSTITUTE(SUBSTITUTE(F$1,"standard",""),"|Float",""),ChapterTable!$1:$1,0),0),
  IF($B2291=1,
    IF($L2291=FALSE,
      VLOOKUP($A2291,ChapterTable!$1:$1048576,MATCH("최종"&amp;SUBSTITUTE(SUBSTITUTE(F$1,"standard",""),"|Float",""),ChapterTable!$1:$1,0),0),
      VLOOKUP($A2291-ChapterTable!$Q$11,ChapterTable!$1:$1048576,MATCH("최종"&amp;SUBSTITUTE(SUBSTITUTE(F$1,"standard",""),"|Float",""),ChapterTable!$1:$1,0),0)*ChapterTable!$Q$14
    ),
  OFFSET(F2291,-$B2291+IF($L2291,1,0),0)*
    (VLOOKUP(SUBSTITUTE(SUBSTITUTE(F$1,"standard",""),"|Float","")&amp;"인게임누적곱배수",ChapterTable!$S:$T,2,0)^D2291
    +VLOOKUP(SUBSTITUTE(SUBSTITUTE(F$1,"standard",""),"|Float","")&amp;"인게임누적합배수",ChapterTable!$S:$T,2,0)*D2291)
  )
  )
  )
)</f>
        <v>763146.41955327988</v>
      </c>
      <c r="G2291" t="s">
        <v>76</v>
      </c>
      <c r="J2291" t="str">
        <f>IF(ISBLANK(I2291),"",
IFERROR(VLOOKUP(I2291,[1]StringTable!$1:$1048576,MATCH([1]StringTable!$B$1,[1]StringTable!$1:$1,0),0),
IFERROR(VLOOKUP(I2291,[1]InApkStringTable!$1:$1048576,MATCH([1]InApkStringTable!$B$1,[1]InApkStringTable!$1:$1,0),0),
"스트링없음")))</f>
        <v/>
      </c>
      <c r="L2291" t="b">
        <v>1</v>
      </c>
      <c r="N2291" t="str">
        <f>IF(ISBLANK(M2291),"",IF(ISERROR(VLOOKUP(M2291,MapTable!$A:$A,1,0)),"맵없음",""))</f>
        <v/>
      </c>
      <c r="O2291">
        <f t="shared" si="141"/>
        <v>21</v>
      </c>
      <c r="Q2291">
        <f t="shared" si="142"/>
        <v>21</v>
      </c>
      <c r="R2291" t="b">
        <f t="shared" ca="1" si="143"/>
        <v>0</v>
      </c>
      <c r="T2291" t="b">
        <f t="shared" ca="1" si="144"/>
        <v>0</v>
      </c>
      <c r="X2291" t="str">
        <f>IF(ISBLANK(W2291),"",
IF(ISERROR(FIND(",",W2291)),
  IF(ISERROR(VLOOKUP(W2291,MapTable!$A:$A,1,0)),"맵없음",
  ""),
IF(ISERROR(FIND(",",W2291,FIND(",",W2291)+1)),
  IF(OR(ISERROR(VLOOKUP(LEFT(W2291,FIND(",",W2291)-1),MapTable!$A:$A,1,0)),ISERROR(VLOOKUP(TRIM(MID(W2291,FIND(",",W2291)+1,999)),MapTable!$A:$A,1,0))),"맵없음",
  ""),
IF(ISERROR(FIND(",",W2291,FIND(",",W2291,FIND(",",W2291)+1)+1)),
  IF(OR(ISERROR(VLOOKUP(LEFT(W2291,FIND(",",W2291)-1),MapTable!$A:$A,1,0)),ISERROR(VLOOKUP(TRIM(MID(W2291,FIND(",",W2291)+1,FIND(",",W2291,FIND(",",W2291)+1)-FIND(",",W2291)-1)),MapTable!$A:$A,1,0)),ISERROR(VLOOKUP(TRIM(MID(W2291,FIND(",",W2291,FIND(",",W2291)+1)+1,999)),MapTable!$A:$A,1,0))),"맵없음",
  ""),
IF(ISERROR(FIND(",",W2291,FIND(",",W2291,FIND(",",W2291,FIND(",",W2291)+1)+1)+1)),
  IF(OR(ISERROR(VLOOKUP(LEFT(W2291,FIND(",",W2291)-1),MapTable!$A:$A,1,0)),ISERROR(VLOOKUP(TRIM(MID(W2291,FIND(",",W2291)+1,FIND(",",W2291,FIND(",",W2291)+1)-FIND(",",W2291)-1)),MapTable!$A:$A,1,0)),ISERROR(VLOOKUP(TRIM(MID(W2291,FIND(",",W2291,FIND(",",W2291)+1)+1,FIND(",",W2291,FIND(",",W2291,FIND(",",W2291)+1)+1)-FIND(",",W2291,FIND(",",W2291)+1)-1)),MapTable!$A:$A,1,0)),ISERROR(VLOOKUP(TRIM(MID(W2291,FIND(",",W2291,FIND(",",W2291,FIND(",",W2291)+1)+1)+1,999)),MapTable!$A:$A,1,0))),"맵없음",
  ""),
)))))</f>
        <v/>
      </c>
      <c r="AC2291" t="str">
        <f>IF(ISBLANK(AB2291),"",IF(ISERROR(VLOOKUP(AB2291,[3]DropTable!$A:$A,1,0)),"드랍없음",""))</f>
        <v/>
      </c>
      <c r="AE2291" t="str">
        <f>IF(ISBLANK(AD2291),"",IF(ISERROR(VLOOKUP(AD2291,[3]DropTable!$A:$A,1,0)),"드랍없음",""))</f>
        <v/>
      </c>
      <c r="AG2291">
        <v>9.8000000000000007</v>
      </c>
      <c r="AH2291">
        <v>1</v>
      </c>
    </row>
    <row r="2292" spans="1:34" x14ac:dyDescent="0.3">
      <c r="A2292">
        <v>24</v>
      </c>
      <c r="B2292">
        <v>1</v>
      </c>
      <c r="C2292">
        <f>IF(OR($L2292=TRUE,$A2292=0,MOD($A2292,ChapterTable!$S$20)&lt;&gt;0),
MAX(0,INT(($B2292+ChapterTable!$Q$26+VLOOKUP(SUBSTITUTE(C$1,"성장단계","")&amp;"단계오프셋",ChapterTable!$S:$T,2,0))/ChapterTable!$Q$23)),
MAX(0,INT(($B2292+ChapterTable!$S$26+VLOOKUP(SUBSTITUTE(C$1,"성장단계","")&amp;"보스단계오프셋",ChapterTable!$S:$T,2,0))/ChapterTable!$S$23)))</f>
        <v>0</v>
      </c>
      <c r="D2292">
        <f>IF(OR($L2292=TRUE,$A2292=0,MOD($A2292,ChapterTable!$S$20)&lt;&gt;0),
MAX(0,INT(($B2292+ChapterTable!$Q$26+VLOOKUP(SUBSTITUTE(D$1,"성장단계","")&amp;"단계오프셋",ChapterTable!$S:$T,2,0))/ChapterTable!$Q$23)),
MAX(0,INT(($B2292+ChapterTable!$S$26+VLOOKUP(SUBSTITUTE(D$1,"성장단계","")&amp;"보스단계오프셋",ChapterTable!$S:$T,2,0))/ChapterTable!$S$23)))</f>
        <v>0</v>
      </c>
      <c r="E2292" s="1">
        <f ca="1">IF(AND($A2292=0,$B2292=1),
    VLOOKUP(1,ChapterTable!$1:$1048576,MATCH("최종"&amp;SUBSTITUTE(SUBSTITUTE(E$1,"standard",""),"|Float",""),ChapterTable!$1:$1,0),0)*ChapterTable!$Q$17,
  IF(AND($A2292=0,$B2292=0),
    E2293,
  IF($B2292=0,
    VLOOKUP($A2292,ChapterTable!$1:$1048576,MATCH("최종"&amp;SUBSTITUTE(SUBSTITUTE(E$1,"standard",""),"|Float",""),ChapterTable!$1:$1,0),0),
  IF($B2292=1,
    IF($L2292=FALSE,
      VLOOKUP($A2292,ChapterTable!$1:$1048576,MATCH("최종"&amp;SUBSTITUTE(SUBSTITUTE(E$1,"standard",""),"|Float",""),ChapterTable!$1:$1,0),0),
      VLOOKUP($A2292-ChapterTable!$Q$11,ChapterTable!$1:$1048576,MATCH("최종"&amp;SUBSTITUTE(SUBSTITUTE(E$1,"standard",""),"|Float",""),ChapterTable!$1:$1,0),0)*ChapterTable!$Q$14
    ),
  OFFSET(E2292,-$B2292+IF($L2292,1,0),0)*
    (VLOOKUP(SUBSTITUTE(SUBSTITUTE(E$1,"standard",""),"|Float","")&amp;"인게임누적곱배수",ChapterTable!$S:$T,2,0)^C2292
    +VLOOKUP(SUBSTITUTE(SUBSTITUTE(E$1,"standard",""),"|Float","")&amp;"인게임누적합배수",ChapterTable!$S:$T,2,0)*C2292)
  )
  )
  )
)</f>
        <v>1144719.6293299198</v>
      </c>
      <c r="F2292" s="1">
        <f ca="1">IF(AND($A2292=0,$B2292=1),
    VLOOKUP(1,ChapterTable!$1:$1048576,MATCH("최종"&amp;SUBSTITUTE(SUBSTITUTE(F$1,"standard",""),"|Float",""),ChapterTable!$1:$1,0),0)*ChapterTable!$Q$17,
  IF(AND($A2292=0,$B2292=0),
    F2293,
  IF($B2292=0,
    VLOOKUP($A2292,ChapterTable!$1:$1048576,MATCH("최종"&amp;SUBSTITUTE(SUBSTITUTE(F$1,"standard",""),"|Float",""),ChapterTable!$1:$1,0),0),
  IF($B2292=1,
    IF($L2292=FALSE,
      VLOOKUP($A2292,ChapterTable!$1:$1048576,MATCH("최종"&amp;SUBSTITUTE(SUBSTITUTE(F$1,"standard",""),"|Float",""),ChapterTable!$1:$1,0),0),
      VLOOKUP($A2292-ChapterTable!$Q$11,ChapterTable!$1:$1048576,MATCH("최종"&amp;SUBSTITUTE(SUBSTITUTE(F$1,"standard",""),"|Float",""),ChapterTable!$1:$1,0),0)*ChapterTable!$Q$14
    ),
  OFFSET(F2292,-$B2292+IF($L2292,1,0),0)*
    (VLOOKUP(SUBSTITUTE(SUBSTITUTE(F$1,"standard",""),"|Float","")&amp;"인게임누적곱배수",ChapterTable!$S:$T,2,0)^D2292
    +VLOOKUP(SUBSTITUTE(SUBSTITUTE(F$1,"standard",""),"|Float","")&amp;"인게임누적합배수",ChapterTable!$S:$T,2,0)*D2292)
  )
  )
  )
)</f>
        <v>635955.34962773323</v>
      </c>
      <c r="G2292" t="s">
        <v>76</v>
      </c>
      <c r="J2292" t="str">
        <f>IF(ISBLANK(I2292),"",
IFERROR(VLOOKUP(I2292,[1]StringTable!$1:$1048576,MATCH([1]StringTable!$B$1,[1]StringTable!$1:$1,0),0),
IFERROR(VLOOKUP(I2292,[1]InApkStringTable!$1:$1048576,MATCH([1]InApkStringTable!$B$1,[1]InApkStringTable!$1:$1,0),0),
"스트링없음")))</f>
        <v/>
      </c>
      <c r="L2292" t="b">
        <v>1</v>
      </c>
      <c r="N2292" t="str">
        <f>IF(ISBLANK(M2292),"",IF(ISERROR(VLOOKUP(M2292,MapTable!$A:$A,1,0)),"맵없음",""))</f>
        <v/>
      </c>
      <c r="O2292">
        <f t="shared" si="141"/>
        <v>1</v>
      </c>
      <c r="Q2292">
        <f t="shared" si="142"/>
        <v>1</v>
      </c>
      <c r="R2292" t="b">
        <f t="shared" ca="1" si="143"/>
        <v>0</v>
      </c>
      <c r="T2292" t="b">
        <f t="shared" ca="1" si="144"/>
        <v>0</v>
      </c>
      <c r="X2292" t="str">
        <f>IF(ISBLANK(W2292),"",
IF(ISERROR(FIND(",",W2292)),
  IF(ISERROR(VLOOKUP(W2292,MapTable!$A:$A,1,0)),"맵없음",
  ""),
IF(ISERROR(FIND(",",W2292,FIND(",",W2292)+1)),
  IF(OR(ISERROR(VLOOKUP(LEFT(W2292,FIND(",",W2292)-1),MapTable!$A:$A,1,0)),ISERROR(VLOOKUP(TRIM(MID(W2292,FIND(",",W2292)+1,999)),MapTable!$A:$A,1,0))),"맵없음",
  ""),
IF(ISERROR(FIND(",",W2292,FIND(",",W2292,FIND(",",W2292)+1)+1)),
  IF(OR(ISERROR(VLOOKUP(LEFT(W2292,FIND(",",W2292)-1),MapTable!$A:$A,1,0)),ISERROR(VLOOKUP(TRIM(MID(W2292,FIND(",",W2292)+1,FIND(",",W2292,FIND(",",W2292)+1)-FIND(",",W2292)-1)),MapTable!$A:$A,1,0)),ISERROR(VLOOKUP(TRIM(MID(W2292,FIND(",",W2292,FIND(",",W2292)+1)+1,999)),MapTable!$A:$A,1,0))),"맵없음",
  ""),
IF(ISERROR(FIND(",",W2292,FIND(",",W2292,FIND(",",W2292,FIND(",",W2292)+1)+1)+1)),
  IF(OR(ISERROR(VLOOKUP(LEFT(W2292,FIND(",",W2292)-1),MapTable!$A:$A,1,0)),ISERROR(VLOOKUP(TRIM(MID(W2292,FIND(",",W2292)+1,FIND(",",W2292,FIND(",",W2292)+1)-FIND(",",W2292)-1)),MapTable!$A:$A,1,0)),ISERROR(VLOOKUP(TRIM(MID(W2292,FIND(",",W2292,FIND(",",W2292)+1)+1,FIND(",",W2292,FIND(",",W2292,FIND(",",W2292)+1)+1)-FIND(",",W2292,FIND(",",W2292)+1)-1)),MapTable!$A:$A,1,0)),ISERROR(VLOOKUP(TRIM(MID(W2292,FIND(",",W2292,FIND(",",W2292,FIND(",",W2292)+1)+1)+1,999)),MapTable!$A:$A,1,0))),"맵없음",
  ""),
)))))</f>
        <v/>
      </c>
      <c r="AC2292" t="str">
        <f>IF(ISBLANK(AB2292),"",IF(ISERROR(VLOOKUP(AB2292,[3]DropTable!$A:$A,1,0)),"드랍없음",""))</f>
        <v/>
      </c>
      <c r="AE2292" t="str">
        <f>IF(ISBLANK(AD2292),"",IF(ISERROR(VLOOKUP(AD2292,[3]DropTable!$A:$A,1,0)),"드랍없음",""))</f>
        <v/>
      </c>
      <c r="AG2292">
        <v>9.8000000000000007</v>
      </c>
      <c r="AH2292">
        <v>1</v>
      </c>
    </row>
    <row r="2293" spans="1:34" x14ac:dyDescent="0.3">
      <c r="A2293">
        <v>24</v>
      </c>
      <c r="B2293">
        <v>2</v>
      </c>
      <c r="C2293">
        <f>IF(OR($L2293=TRUE,$A2293=0,MOD($A2293,ChapterTable!$S$20)&lt;&gt;0),
MAX(0,INT(($B2293+ChapterTable!$Q$26+VLOOKUP(SUBSTITUTE(C$1,"성장단계","")&amp;"단계오프셋",ChapterTable!$S:$T,2,0))/ChapterTable!$Q$23)),
MAX(0,INT(($B2293+ChapterTable!$S$26+VLOOKUP(SUBSTITUTE(C$1,"성장단계","")&amp;"보스단계오프셋",ChapterTable!$S:$T,2,0))/ChapterTable!$S$23)))</f>
        <v>0</v>
      </c>
      <c r="D2293">
        <f>IF(OR($L2293=TRUE,$A2293=0,MOD($A2293,ChapterTable!$S$20)&lt;&gt;0),
MAX(0,INT(($B2293+ChapterTable!$Q$26+VLOOKUP(SUBSTITUTE(D$1,"성장단계","")&amp;"단계오프셋",ChapterTable!$S:$T,2,0))/ChapterTable!$Q$23)),
MAX(0,INT(($B2293+ChapterTable!$S$26+VLOOKUP(SUBSTITUTE(D$1,"성장단계","")&amp;"보스단계오프셋",ChapterTable!$S:$T,2,0))/ChapterTable!$S$23)))</f>
        <v>0</v>
      </c>
      <c r="E2293" s="1">
        <f ca="1">IF(AND($A2293=0,$B2293=1),
    VLOOKUP(1,ChapterTable!$1:$1048576,MATCH("최종"&amp;SUBSTITUTE(SUBSTITUTE(E$1,"standard",""),"|Float",""),ChapterTable!$1:$1,0),0)*ChapterTable!$Q$17,
  IF(AND($A2293=0,$B2293=0),
    E2294,
  IF($B2293=0,
    VLOOKUP($A2293,ChapterTable!$1:$1048576,MATCH("최종"&amp;SUBSTITUTE(SUBSTITUTE(E$1,"standard",""),"|Float",""),ChapterTable!$1:$1,0),0),
  IF($B2293=1,
    IF($L2293=FALSE,
      VLOOKUP($A2293,ChapterTable!$1:$1048576,MATCH("최종"&amp;SUBSTITUTE(SUBSTITUTE(E$1,"standard",""),"|Float",""),ChapterTable!$1:$1,0),0),
      VLOOKUP($A2293-ChapterTable!$Q$11,ChapterTable!$1:$1048576,MATCH("최종"&amp;SUBSTITUTE(SUBSTITUTE(E$1,"standard",""),"|Float",""),ChapterTable!$1:$1,0),0)*ChapterTable!$Q$14
    ),
  OFFSET(E2293,-$B2293+IF($L2293,1,0),0)*
    (VLOOKUP(SUBSTITUTE(SUBSTITUTE(E$1,"standard",""),"|Float","")&amp;"인게임누적곱배수",ChapterTable!$S:$T,2,0)^C2293
    +VLOOKUP(SUBSTITUTE(SUBSTITUTE(E$1,"standard",""),"|Float","")&amp;"인게임누적합배수",ChapterTable!$S:$T,2,0)*C2293)
  )
  )
  )
)</f>
        <v>1144719.6293299198</v>
      </c>
      <c r="F2293" s="1">
        <f ca="1">IF(AND($A2293=0,$B2293=1),
    VLOOKUP(1,ChapterTable!$1:$1048576,MATCH("최종"&amp;SUBSTITUTE(SUBSTITUTE(F$1,"standard",""),"|Float",""),ChapterTable!$1:$1,0),0)*ChapterTable!$Q$17,
  IF(AND($A2293=0,$B2293=0),
    F2294,
  IF($B2293=0,
    VLOOKUP($A2293,ChapterTable!$1:$1048576,MATCH("최종"&amp;SUBSTITUTE(SUBSTITUTE(F$1,"standard",""),"|Float",""),ChapterTable!$1:$1,0),0),
  IF($B2293=1,
    IF($L2293=FALSE,
      VLOOKUP($A2293,ChapterTable!$1:$1048576,MATCH("최종"&amp;SUBSTITUTE(SUBSTITUTE(F$1,"standard",""),"|Float",""),ChapterTable!$1:$1,0),0),
      VLOOKUP($A2293-ChapterTable!$Q$11,ChapterTable!$1:$1048576,MATCH("최종"&amp;SUBSTITUTE(SUBSTITUTE(F$1,"standard",""),"|Float",""),ChapterTable!$1:$1,0),0)*ChapterTable!$Q$14
    ),
  OFFSET(F2293,-$B2293+IF($L2293,1,0),0)*
    (VLOOKUP(SUBSTITUTE(SUBSTITUTE(F$1,"standard",""),"|Float","")&amp;"인게임누적곱배수",ChapterTable!$S:$T,2,0)^D2293
    +VLOOKUP(SUBSTITUTE(SUBSTITUTE(F$1,"standard",""),"|Float","")&amp;"인게임누적합배수",ChapterTable!$S:$T,2,0)*D2293)
  )
  )
  )
)</f>
        <v>635955.34962773323</v>
      </c>
      <c r="G2293" t="s">
        <v>76</v>
      </c>
      <c r="J2293" t="str">
        <f>IF(ISBLANK(I2293),"",
IFERROR(VLOOKUP(I2293,[1]StringTable!$1:$1048576,MATCH([1]StringTable!$B$1,[1]StringTable!$1:$1,0),0),
IFERROR(VLOOKUP(I2293,[1]InApkStringTable!$1:$1048576,MATCH([1]InApkStringTable!$B$1,[1]InApkStringTable!$1:$1,0),0),
"스트링없음")))</f>
        <v/>
      </c>
      <c r="L2293" t="b">
        <v>1</v>
      </c>
      <c r="N2293" t="str">
        <f>IF(ISBLANK(M2293),"",IF(ISERROR(VLOOKUP(M2293,MapTable!$A:$A,1,0)),"맵없음",""))</f>
        <v/>
      </c>
      <c r="O2293">
        <f t="shared" si="141"/>
        <v>1</v>
      </c>
      <c r="Q2293">
        <f t="shared" si="142"/>
        <v>1</v>
      </c>
      <c r="R2293" t="b">
        <f t="shared" ca="1" si="143"/>
        <v>0</v>
      </c>
      <c r="T2293" t="b">
        <f t="shared" ca="1" si="144"/>
        <v>0</v>
      </c>
      <c r="X2293" t="str">
        <f>IF(ISBLANK(W2293),"",
IF(ISERROR(FIND(",",W2293)),
  IF(ISERROR(VLOOKUP(W2293,MapTable!$A:$A,1,0)),"맵없음",
  ""),
IF(ISERROR(FIND(",",W2293,FIND(",",W2293)+1)),
  IF(OR(ISERROR(VLOOKUP(LEFT(W2293,FIND(",",W2293)-1),MapTable!$A:$A,1,0)),ISERROR(VLOOKUP(TRIM(MID(W2293,FIND(",",W2293)+1,999)),MapTable!$A:$A,1,0))),"맵없음",
  ""),
IF(ISERROR(FIND(",",W2293,FIND(",",W2293,FIND(",",W2293)+1)+1)),
  IF(OR(ISERROR(VLOOKUP(LEFT(W2293,FIND(",",W2293)-1),MapTable!$A:$A,1,0)),ISERROR(VLOOKUP(TRIM(MID(W2293,FIND(",",W2293)+1,FIND(",",W2293,FIND(",",W2293)+1)-FIND(",",W2293)-1)),MapTable!$A:$A,1,0)),ISERROR(VLOOKUP(TRIM(MID(W2293,FIND(",",W2293,FIND(",",W2293)+1)+1,999)),MapTable!$A:$A,1,0))),"맵없음",
  ""),
IF(ISERROR(FIND(",",W2293,FIND(",",W2293,FIND(",",W2293,FIND(",",W2293)+1)+1)+1)),
  IF(OR(ISERROR(VLOOKUP(LEFT(W2293,FIND(",",W2293)-1),MapTable!$A:$A,1,0)),ISERROR(VLOOKUP(TRIM(MID(W2293,FIND(",",W2293)+1,FIND(",",W2293,FIND(",",W2293)+1)-FIND(",",W2293)-1)),MapTable!$A:$A,1,0)),ISERROR(VLOOKUP(TRIM(MID(W2293,FIND(",",W2293,FIND(",",W2293)+1)+1,FIND(",",W2293,FIND(",",W2293,FIND(",",W2293)+1)+1)-FIND(",",W2293,FIND(",",W2293)+1)-1)),MapTable!$A:$A,1,0)),ISERROR(VLOOKUP(TRIM(MID(W2293,FIND(",",W2293,FIND(",",W2293,FIND(",",W2293)+1)+1)+1,999)),MapTable!$A:$A,1,0))),"맵없음",
  ""),
)))))</f>
        <v/>
      </c>
      <c r="AC2293" t="str">
        <f>IF(ISBLANK(AB2293),"",IF(ISERROR(VLOOKUP(AB2293,[3]DropTable!$A:$A,1,0)),"드랍없음",""))</f>
        <v/>
      </c>
      <c r="AE2293" t="str">
        <f>IF(ISBLANK(AD2293),"",IF(ISERROR(VLOOKUP(AD2293,[3]DropTable!$A:$A,1,0)),"드랍없음",""))</f>
        <v/>
      </c>
      <c r="AG2293">
        <v>9.8000000000000007</v>
      </c>
      <c r="AH2293">
        <v>1</v>
      </c>
    </row>
    <row r="2294" spans="1:34" x14ac:dyDescent="0.3">
      <c r="A2294">
        <v>24</v>
      </c>
      <c r="B2294">
        <v>3</v>
      </c>
      <c r="C2294">
        <f>IF(OR($L2294=TRUE,$A2294=0,MOD($A2294,ChapterTable!$S$20)&lt;&gt;0),
MAX(0,INT(($B2294+ChapterTable!$Q$26+VLOOKUP(SUBSTITUTE(C$1,"성장단계","")&amp;"단계오프셋",ChapterTable!$S:$T,2,0))/ChapterTable!$Q$23)),
MAX(0,INT(($B2294+ChapterTable!$S$26+VLOOKUP(SUBSTITUTE(C$1,"성장단계","")&amp;"보스단계오프셋",ChapterTable!$S:$T,2,0))/ChapterTable!$S$23)))</f>
        <v>0</v>
      </c>
      <c r="D2294">
        <f>IF(OR($L2294=TRUE,$A2294=0,MOD($A2294,ChapterTable!$S$20)&lt;&gt;0),
MAX(0,INT(($B2294+ChapterTable!$Q$26+VLOOKUP(SUBSTITUTE(D$1,"성장단계","")&amp;"단계오프셋",ChapterTable!$S:$T,2,0))/ChapterTable!$Q$23)),
MAX(0,INT(($B2294+ChapterTable!$S$26+VLOOKUP(SUBSTITUTE(D$1,"성장단계","")&amp;"보스단계오프셋",ChapterTable!$S:$T,2,0))/ChapterTable!$S$23)))</f>
        <v>0</v>
      </c>
      <c r="E2294" s="1">
        <f ca="1">IF(AND($A2294=0,$B2294=1),
    VLOOKUP(1,ChapterTable!$1:$1048576,MATCH("최종"&amp;SUBSTITUTE(SUBSTITUTE(E$1,"standard",""),"|Float",""),ChapterTable!$1:$1,0),0)*ChapterTable!$Q$17,
  IF(AND($A2294=0,$B2294=0),
    E2295,
  IF($B2294=0,
    VLOOKUP($A2294,ChapterTable!$1:$1048576,MATCH("최종"&amp;SUBSTITUTE(SUBSTITUTE(E$1,"standard",""),"|Float",""),ChapterTable!$1:$1,0),0),
  IF($B2294=1,
    IF($L2294=FALSE,
      VLOOKUP($A2294,ChapterTable!$1:$1048576,MATCH("최종"&amp;SUBSTITUTE(SUBSTITUTE(E$1,"standard",""),"|Float",""),ChapterTable!$1:$1,0),0),
      VLOOKUP($A2294-ChapterTable!$Q$11,ChapterTable!$1:$1048576,MATCH("최종"&amp;SUBSTITUTE(SUBSTITUTE(E$1,"standard",""),"|Float",""),ChapterTable!$1:$1,0),0)*ChapterTable!$Q$14
    ),
  OFFSET(E2294,-$B2294+IF($L2294,1,0),0)*
    (VLOOKUP(SUBSTITUTE(SUBSTITUTE(E$1,"standard",""),"|Float","")&amp;"인게임누적곱배수",ChapterTable!$S:$T,2,0)^C2294
    +VLOOKUP(SUBSTITUTE(SUBSTITUTE(E$1,"standard",""),"|Float","")&amp;"인게임누적합배수",ChapterTable!$S:$T,2,0)*C2294)
  )
  )
  )
)</f>
        <v>1144719.6293299198</v>
      </c>
      <c r="F2294" s="1">
        <f ca="1">IF(AND($A2294=0,$B2294=1),
    VLOOKUP(1,ChapterTable!$1:$1048576,MATCH("최종"&amp;SUBSTITUTE(SUBSTITUTE(F$1,"standard",""),"|Float",""),ChapterTable!$1:$1,0),0)*ChapterTable!$Q$17,
  IF(AND($A2294=0,$B2294=0),
    F2295,
  IF($B2294=0,
    VLOOKUP($A2294,ChapterTable!$1:$1048576,MATCH("최종"&amp;SUBSTITUTE(SUBSTITUTE(F$1,"standard",""),"|Float",""),ChapterTable!$1:$1,0),0),
  IF($B2294=1,
    IF($L2294=FALSE,
      VLOOKUP($A2294,ChapterTable!$1:$1048576,MATCH("최종"&amp;SUBSTITUTE(SUBSTITUTE(F$1,"standard",""),"|Float",""),ChapterTable!$1:$1,0),0),
      VLOOKUP($A2294-ChapterTable!$Q$11,ChapterTable!$1:$1048576,MATCH("최종"&amp;SUBSTITUTE(SUBSTITUTE(F$1,"standard",""),"|Float",""),ChapterTable!$1:$1,0),0)*ChapterTable!$Q$14
    ),
  OFFSET(F2294,-$B2294+IF($L2294,1,0),0)*
    (VLOOKUP(SUBSTITUTE(SUBSTITUTE(F$1,"standard",""),"|Float","")&amp;"인게임누적곱배수",ChapterTable!$S:$T,2,0)^D2294
    +VLOOKUP(SUBSTITUTE(SUBSTITUTE(F$1,"standard",""),"|Float","")&amp;"인게임누적합배수",ChapterTable!$S:$T,2,0)*D2294)
  )
  )
  )
)</f>
        <v>635955.34962773323</v>
      </c>
      <c r="G2294" t="s">
        <v>76</v>
      </c>
      <c r="J2294" t="str">
        <f>IF(ISBLANK(I2294),"",
IFERROR(VLOOKUP(I2294,[1]StringTable!$1:$1048576,MATCH([1]StringTable!$B$1,[1]StringTable!$1:$1,0),0),
IFERROR(VLOOKUP(I2294,[1]InApkStringTable!$1:$1048576,MATCH([1]InApkStringTable!$B$1,[1]InApkStringTable!$1:$1,0),0),
"스트링없음")))</f>
        <v/>
      </c>
      <c r="L2294" t="b">
        <v>1</v>
      </c>
      <c r="N2294" t="str">
        <f>IF(ISBLANK(M2294),"",IF(ISERROR(VLOOKUP(M2294,MapTable!$A:$A,1,0)),"맵없음",""))</f>
        <v/>
      </c>
      <c r="O2294">
        <f t="shared" si="141"/>
        <v>1</v>
      </c>
      <c r="Q2294">
        <f t="shared" si="142"/>
        <v>1</v>
      </c>
      <c r="R2294" t="b">
        <f t="shared" ca="1" si="143"/>
        <v>0</v>
      </c>
      <c r="T2294" t="b">
        <f t="shared" ca="1" si="144"/>
        <v>0</v>
      </c>
      <c r="X2294" t="str">
        <f>IF(ISBLANK(W2294),"",
IF(ISERROR(FIND(",",W2294)),
  IF(ISERROR(VLOOKUP(W2294,MapTable!$A:$A,1,0)),"맵없음",
  ""),
IF(ISERROR(FIND(",",W2294,FIND(",",W2294)+1)),
  IF(OR(ISERROR(VLOOKUP(LEFT(W2294,FIND(",",W2294)-1),MapTable!$A:$A,1,0)),ISERROR(VLOOKUP(TRIM(MID(W2294,FIND(",",W2294)+1,999)),MapTable!$A:$A,1,0))),"맵없음",
  ""),
IF(ISERROR(FIND(",",W2294,FIND(",",W2294,FIND(",",W2294)+1)+1)),
  IF(OR(ISERROR(VLOOKUP(LEFT(W2294,FIND(",",W2294)-1),MapTable!$A:$A,1,0)),ISERROR(VLOOKUP(TRIM(MID(W2294,FIND(",",W2294)+1,FIND(",",W2294,FIND(",",W2294)+1)-FIND(",",W2294)-1)),MapTable!$A:$A,1,0)),ISERROR(VLOOKUP(TRIM(MID(W2294,FIND(",",W2294,FIND(",",W2294)+1)+1,999)),MapTable!$A:$A,1,0))),"맵없음",
  ""),
IF(ISERROR(FIND(",",W2294,FIND(",",W2294,FIND(",",W2294,FIND(",",W2294)+1)+1)+1)),
  IF(OR(ISERROR(VLOOKUP(LEFT(W2294,FIND(",",W2294)-1),MapTable!$A:$A,1,0)),ISERROR(VLOOKUP(TRIM(MID(W2294,FIND(",",W2294)+1,FIND(",",W2294,FIND(",",W2294)+1)-FIND(",",W2294)-1)),MapTable!$A:$A,1,0)),ISERROR(VLOOKUP(TRIM(MID(W2294,FIND(",",W2294,FIND(",",W2294)+1)+1,FIND(",",W2294,FIND(",",W2294,FIND(",",W2294)+1)+1)-FIND(",",W2294,FIND(",",W2294)+1)-1)),MapTable!$A:$A,1,0)),ISERROR(VLOOKUP(TRIM(MID(W2294,FIND(",",W2294,FIND(",",W2294,FIND(",",W2294)+1)+1)+1,999)),MapTable!$A:$A,1,0))),"맵없음",
  ""),
)))))</f>
        <v/>
      </c>
      <c r="AC2294" t="str">
        <f>IF(ISBLANK(AB2294),"",IF(ISERROR(VLOOKUP(AB2294,[3]DropTable!$A:$A,1,0)),"드랍없음",""))</f>
        <v/>
      </c>
      <c r="AE2294" t="str">
        <f>IF(ISBLANK(AD2294),"",IF(ISERROR(VLOOKUP(AD2294,[3]DropTable!$A:$A,1,0)),"드랍없음",""))</f>
        <v/>
      </c>
      <c r="AG2294">
        <v>9.8000000000000007</v>
      </c>
      <c r="AH2294">
        <v>1</v>
      </c>
    </row>
    <row r="2295" spans="1:34" x14ac:dyDescent="0.3">
      <c r="A2295">
        <v>24</v>
      </c>
      <c r="B2295">
        <v>4</v>
      </c>
      <c r="C2295">
        <f>IF(OR($L2295=TRUE,$A2295=0,MOD($A2295,ChapterTable!$S$20)&lt;&gt;0),
MAX(0,INT(($B2295+ChapterTable!$Q$26+VLOOKUP(SUBSTITUTE(C$1,"성장단계","")&amp;"단계오프셋",ChapterTable!$S:$T,2,0))/ChapterTable!$Q$23)),
MAX(0,INT(($B2295+ChapterTable!$S$26+VLOOKUP(SUBSTITUTE(C$1,"성장단계","")&amp;"보스단계오프셋",ChapterTable!$S:$T,2,0))/ChapterTable!$S$23)))</f>
        <v>0</v>
      </c>
      <c r="D2295">
        <f>IF(OR($L2295=TRUE,$A2295=0,MOD($A2295,ChapterTable!$S$20)&lt;&gt;0),
MAX(0,INT(($B2295+ChapterTable!$Q$26+VLOOKUP(SUBSTITUTE(D$1,"성장단계","")&amp;"단계오프셋",ChapterTable!$S:$T,2,0))/ChapterTable!$Q$23)),
MAX(0,INT(($B2295+ChapterTable!$S$26+VLOOKUP(SUBSTITUTE(D$1,"성장단계","")&amp;"보스단계오프셋",ChapterTable!$S:$T,2,0))/ChapterTable!$S$23)))</f>
        <v>0</v>
      </c>
      <c r="E2295" s="1">
        <f ca="1">IF(AND($A2295=0,$B2295=1),
    VLOOKUP(1,ChapterTable!$1:$1048576,MATCH("최종"&amp;SUBSTITUTE(SUBSTITUTE(E$1,"standard",""),"|Float",""),ChapterTable!$1:$1,0),0)*ChapterTable!$Q$17,
  IF(AND($A2295=0,$B2295=0),
    E2296,
  IF($B2295=0,
    VLOOKUP($A2295,ChapterTable!$1:$1048576,MATCH("최종"&amp;SUBSTITUTE(SUBSTITUTE(E$1,"standard",""),"|Float",""),ChapterTable!$1:$1,0),0),
  IF($B2295=1,
    IF($L2295=FALSE,
      VLOOKUP($A2295,ChapterTable!$1:$1048576,MATCH("최종"&amp;SUBSTITUTE(SUBSTITUTE(E$1,"standard",""),"|Float",""),ChapterTable!$1:$1,0),0),
      VLOOKUP($A2295-ChapterTable!$Q$11,ChapterTable!$1:$1048576,MATCH("최종"&amp;SUBSTITUTE(SUBSTITUTE(E$1,"standard",""),"|Float",""),ChapterTable!$1:$1,0),0)*ChapterTable!$Q$14
    ),
  OFFSET(E2295,-$B2295+IF($L2295,1,0),0)*
    (VLOOKUP(SUBSTITUTE(SUBSTITUTE(E$1,"standard",""),"|Float","")&amp;"인게임누적곱배수",ChapterTable!$S:$T,2,0)^C2295
    +VLOOKUP(SUBSTITUTE(SUBSTITUTE(E$1,"standard",""),"|Float","")&amp;"인게임누적합배수",ChapterTable!$S:$T,2,0)*C2295)
  )
  )
  )
)</f>
        <v>1144719.6293299198</v>
      </c>
      <c r="F2295" s="1">
        <f ca="1">IF(AND($A2295=0,$B2295=1),
    VLOOKUP(1,ChapterTable!$1:$1048576,MATCH("최종"&amp;SUBSTITUTE(SUBSTITUTE(F$1,"standard",""),"|Float",""),ChapterTable!$1:$1,0),0)*ChapterTable!$Q$17,
  IF(AND($A2295=0,$B2295=0),
    F2296,
  IF($B2295=0,
    VLOOKUP($A2295,ChapterTable!$1:$1048576,MATCH("최종"&amp;SUBSTITUTE(SUBSTITUTE(F$1,"standard",""),"|Float",""),ChapterTable!$1:$1,0),0),
  IF($B2295=1,
    IF($L2295=FALSE,
      VLOOKUP($A2295,ChapterTable!$1:$1048576,MATCH("최종"&amp;SUBSTITUTE(SUBSTITUTE(F$1,"standard",""),"|Float",""),ChapterTable!$1:$1,0),0),
      VLOOKUP($A2295-ChapterTable!$Q$11,ChapterTable!$1:$1048576,MATCH("최종"&amp;SUBSTITUTE(SUBSTITUTE(F$1,"standard",""),"|Float",""),ChapterTable!$1:$1,0),0)*ChapterTable!$Q$14
    ),
  OFFSET(F2295,-$B2295+IF($L2295,1,0),0)*
    (VLOOKUP(SUBSTITUTE(SUBSTITUTE(F$1,"standard",""),"|Float","")&amp;"인게임누적곱배수",ChapterTable!$S:$T,2,0)^D2295
    +VLOOKUP(SUBSTITUTE(SUBSTITUTE(F$1,"standard",""),"|Float","")&amp;"인게임누적합배수",ChapterTable!$S:$T,2,0)*D2295)
  )
  )
  )
)</f>
        <v>635955.34962773323</v>
      </c>
      <c r="G2295" t="s">
        <v>76</v>
      </c>
      <c r="J2295" t="str">
        <f>IF(ISBLANK(I2295),"",
IFERROR(VLOOKUP(I2295,[1]StringTable!$1:$1048576,MATCH([1]StringTable!$B$1,[1]StringTable!$1:$1,0),0),
IFERROR(VLOOKUP(I2295,[1]InApkStringTable!$1:$1048576,MATCH([1]InApkStringTable!$B$1,[1]InApkStringTable!$1:$1,0),0),
"스트링없음")))</f>
        <v/>
      </c>
      <c r="L2295" t="b">
        <v>1</v>
      </c>
      <c r="N2295" t="str">
        <f>IF(ISBLANK(M2295),"",IF(ISERROR(VLOOKUP(M2295,MapTable!$A:$A,1,0)),"맵없음",""))</f>
        <v/>
      </c>
      <c r="O2295">
        <f t="shared" si="141"/>
        <v>1</v>
      </c>
      <c r="Q2295">
        <f t="shared" si="142"/>
        <v>1</v>
      </c>
      <c r="R2295" t="b">
        <f t="shared" ca="1" si="143"/>
        <v>0</v>
      </c>
      <c r="T2295" t="b">
        <f t="shared" ca="1" si="144"/>
        <v>0</v>
      </c>
      <c r="X2295" t="str">
        <f>IF(ISBLANK(W2295),"",
IF(ISERROR(FIND(",",W2295)),
  IF(ISERROR(VLOOKUP(W2295,MapTable!$A:$A,1,0)),"맵없음",
  ""),
IF(ISERROR(FIND(",",W2295,FIND(",",W2295)+1)),
  IF(OR(ISERROR(VLOOKUP(LEFT(W2295,FIND(",",W2295)-1),MapTable!$A:$A,1,0)),ISERROR(VLOOKUP(TRIM(MID(W2295,FIND(",",W2295)+1,999)),MapTable!$A:$A,1,0))),"맵없음",
  ""),
IF(ISERROR(FIND(",",W2295,FIND(",",W2295,FIND(",",W2295)+1)+1)),
  IF(OR(ISERROR(VLOOKUP(LEFT(W2295,FIND(",",W2295)-1),MapTable!$A:$A,1,0)),ISERROR(VLOOKUP(TRIM(MID(W2295,FIND(",",W2295)+1,FIND(",",W2295,FIND(",",W2295)+1)-FIND(",",W2295)-1)),MapTable!$A:$A,1,0)),ISERROR(VLOOKUP(TRIM(MID(W2295,FIND(",",W2295,FIND(",",W2295)+1)+1,999)),MapTable!$A:$A,1,0))),"맵없음",
  ""),
IF(ISERROR(FIND(",",W2295,FIND(",",W2295,FIND(",",W2295,FIND(",",W2295)+1)+1)+1)),
  IF(OR(ISERROR(VLOOKUP(LEFT(W2295,FIND(",",W2295)-1),MapTable!$A:$A,1,0)),ISERROR(VLOOKUP(TRIM(MID(W2295,FIND(",",W2295)+1,FIND(",",W2295,FIND(",",W2295)+1)-FIND(",",W2295)-1)),MapTable!$A:$A,1,0)),ISERROR(VLOOKUP(TRIM(MID(W2295,FIND(",",W2295,FIND(",",W2295)+1)+1,FIND(",",W2295,FIND(",",W2295,FIND(",",W2295)+1)+1)-FIND(",",W2295,FIND(",",W2295)+1)-1)),MapTable!$A:$A,1,0)),ISERROR(VLOOKUP(TRIM(MID(W2295,FIND(",",W2295,FIND(",",W2295,FIND(",",W2295)+1)+1)+1,999)),MapTable!$A:$A,1,0))),"맵없음",
  ""),
)))))</f>
        <v/>
      </c>
      <c r="AC2295" t="str">
        <f>IF(ISBLANK(AB2295),"",IF(ISERROR(VLOOKUP(AB2295,[3]DropTable!$A:$A,1,0)),"드랍없음",""))</f>
        <v/>
      </c>
      <c r="AE2295" t="str">
        <f>IF(ISBLANK(AD2295),"",IF(ISERROR(VLOOKUP(AD2295,[3]DropTable!$A:$A,1,0)),"드랍없음",""))</f>
        <v/>
      </c>
      <c r="AG2295">
        <v>9.8000000000000007</v>
      </c>
      <c r="AH2295">
        <v>1</v>
      </c>
    </row>
    <row r="2296" spans="1:34" x14ac:dyDescent="0.3">
      <c r="A2296">
        <v>24</v>
      </c>
      <c r="B2296">
        <v>5</v>
      </c>
      <c r="C2296">
        <f>IF(OR($L2296=TRUE,$A2296=0,MOD($A2296,ChapterTable!$S$20)&lt;&gt;0),
MAX(0,INT(($B2296+ChapterTable!$Q$26+VLOOKUP(SUBSTITUTE(C$1,"성장단계","")&amp;"단계오프셋",ChapterTable!$S:$T,2,0))/ChapterTable!$Q$23)),
MAX(0,INT(($B2296+ChapterTable!$S$26+VLOOKUP(SUBSTITUTE(C$1,"성장단계","")&amp;"보스단계오프셋",ChapterTable!$S:$T,2,0))/ChapterTable!$S$23)))</f>
        <v>0</v>
      </c>
      <c r="D2296">
        <f>IF(OR($L2296=TRUE,$A2296=0,MOD($A2296,ChapterTable!$S$20)&lt;&gt;0),
MAX(0,INT(($B2296+ChapterTable!$Q$26+VLOOKUP(SUBSTITUTE(D$1,"성장단계","")&amp;"단계오프셋",ChapterTable!$S:$T,2,0))/ChapterTable!$Q$23)),
MAX(0,INT(($B2296+ChapterTable!$S$26+VLOOKUP(SUBSTITUTE(D$1,"성장단계","")&amp;"보스단계오프셋",ChapterTable!$S:$T,2,0))/ChapterTable!$S$23)))</f>
        <v>0</v>
      </c>
      <c r="E2296" s="1">
        <f ca="1">IF(AND($A2296=0,$B2296=1),
    VLOOKUP(1,ChapterTable!$1:$1048576,MATCH("최종"&amp;SUBSTITUTE(SUBSTITUTE(E$1,"standard",""),"|Float",""),ChapterTable!$1:$1,0),0)*ChapterTable!$Q$17,
  IF(AND($A2296=0,$B2296=0),
    E2297,
  IF($B2296=0,
    VLOOKUP($A2296,ChapterTable!$1:$1048576,MATCH("최종"&amp;SUBSTITUTE(SUBSTITUTE(E$1,"standard",""),"|Float",""),ChapterTable!$1:$1,0),0),
  IF($B2296=1,
    IF($L2296=FALSE,
      VLOOKUP($A2296,ChapterTable!$1:$1048576,MATCH("최종"&amp;SUBSTITUTE(SUBSTITUTE(E$1,"standard",""),"|Float",""),ChapterTable!$1:$1,0),0),
      VLOOKUP($A2296-ChapterTable!$Q$11,ChapterTable!$1:$1048576,MATCH("최종"&amp;SUBSTITUTE(SUBSTITUTE(E$1,"standard",""),"|Float",""),ChapterTable!$1:$1,0),0)*ChapterTable!$Q$14
    ),
  OFFSET(E2296,-$B2296+IF($L2296,1,0),0)*
    (VLOOKUP(SUBSTITUTE(SUBSTITUTE(E$1,"standard",""),"|Float","")&amp;"인게임누적곱배수",ChapterTable!$S:$T,2,0)^C2296
    +VLOOKUP(SUBSTITUTE(SUBSTITUTE(E$1,"standard",""),"|Float","")&amp;"인게임누적합배수",ChapterTable!$S:$T,2,0)*C2296)
  )
  )
  )
)</f>
        <v>1144719.6293299198</v>
      </c>
      <c r="F2296" s="1">
        <f ca="1">IF(AND($A2296=0,$B2296=1),
    VLOOKUP(1,ChapterTable!$1:$1048576,MATCH("최종"&amp;SUBSTITUTE(SUBSTITUTE(F$1,"standard",""),"|Float",""),ChapterTable!$1:$1,0),0)*ChapterTable!$Q$17,
  IF(AND($A2296=0,$B2296=0),
    F2297,
  IF($B2296=0,
    VLOOKUP($A2296,ChapterTable!$1:$1048576,MATCH("최종"&amp;SUBSTITUTE(SUBSTITUTE(F$1,"standard",""),"|Float",""),ChapterTable!$1:$1,0),0),
  IF($B2296=1,
    IF($L2296=FALSE,
      VLOOKUP($A2296,ChapterTable!$1:$1048576,MATCH("최종"&amp;SUBSTITUTE(SUBSTITUTE(F$1,"standard",""),"|Float",""),ChapterTable!$1:$1,0),0),
      VLOOKUP($A2296-ChapterTable!$Q$11,ChapterTable!$1:$1048576,MATCH("최종"&amp;SUBSTITUTE(SUBSTITUTE(F$1,"standard",""),"|Float",""),ChapterTable!$1:$1,0),0)*ChapterTable!$Q$14
    ),
  OFFSET(F2296,-$B2296+IF($L2296,1,0),0)*
    (VLOOKUP(SUBSTITUTE(SUBSTITUTE(F$1,"standard",""),"|Float","")&amp;"인게임누적곱배수",ChapterTable!$S:$T,2,0)^D2296
    +VLOOKUP(SUBSTITUTE(SUBSTITUTE(F$1,"standard",""),"|Float","")&amp;"인게임누적합배수",ChapterTable!$S:$T,2,0)*D2296)
  )
  )
  )
)</f>
        <v>635955.34962773323</v>
      </c>
      <c r="G2296" t="s">
        <v>76</v>
      </c>
      <c r="J2296" t="str">
        <f>IF(ISBLANK(I2296),"",
IFERROR(VLOOKUP(I2296,[1]StringTable!$1:$1048576,MATCH([1]StringTable!$B$1,[1]StringTable!$1:$1,0),0),
IFERROR(VLOOKUP(I2296,[1]InApkStringTable!$1:$1048576,MATCH([1]InApkStringTable!$B$1,[1]InApkStringTable!$1:$1,0),0),
"스트링없음")))</f>
        <v/>
      </c>
      <c r="L2296" t="b">
        <v>1</v>
      </c>
      <c r="N2296" t="str">
        <f>IF(ISBLANK(M2296),"",IF(ISERROR(VLOOKUP(M2296,MapTable!$A:$A,1,0)),"맵없음",""))</f>
        <v/>
      </c>
      <c r="O2296">
        <f t="shared" si="141"/>
        <v>11</v>
      </c>
      <c r="Q2296">
        <f t="shared" si="142"/>
        <v>11</v>
      </c>
      <c r="R2296" t="b">
        <f t="shared" ca="1" si="143"/>
        <v>0</v>
      </c>
      <c r="T2296" t="b">
        <f t="shared" ca="1" si="144"/>
        <v>0</v>
      </c>
      <c r="X2296" t="str">
        <f>IF(ISBLANK(W2296),"",
IF(ISERROR(FIND(",",W2296)),
  IF(ISERROR(VLOOKUP(W2296,MapTable!$A:$A,1,0)),"맵없음",
  ""),
IF(ISERROR(FIND(",",W2296,FIND(",",W2296)+1)),
  IF(OR(ISERROR(VLOOKUP(LEFT(W2296,FIND(",",W2296)-1),MapTable!$A:$A,1,0)),ISERROR(VLOOKUP(TRIM(MID(W2296,FIND(",",W2296)+1,999)),MapTable!$A:$A,1,0))),"맵없음",
  ""),
IF(ISERROR(FIND(",",W2296,FIND(",",W2296,FIND(",",W2296)+1)+1)),
  IF(OR(ISERROR(VLOOKUP(LEFT(W2296,FIND(",",W2296)-1),MapTable!$A:$A,1,0)),ISERROR(VLOOKUP(TRIM(MID(W2296,FIND(",",W2296)+1,FIND(",",W2296,FIND(",",W2296)+1)-FIND(",",W2296)-1)),MapTable!$A:$A,1,0)),ISERROR(VLOOKUP(TRIM(MID(W2296,FIND(",",W2296,FIND(",",W2296)+1)+1,999)),MapTable!$A:$A,1,0))),"맵없음",
  ""),
IF(ISERROR(FIND(",",W2296,FIND(",",W2296,FIND(",",W2296,FIND(",",W2296)+1)+1)+1)),
  IF(OR(ISERROR(VLOOKUP(LEFT(W2296,FIND(",",W2296)-1),MapTable!$A:$A,1,0)),ISERROR(VLOOKUP(TRIM(MID(W2296,FIND(",",W2296)+1,FIND(",",W2296,FIND(",",W2296)+1)-FIND(",",W2296)-1)),MapTable!$A:$A,1,0)),ISERROR(VLOOKUP(TRIM(MID(W2296,FIND(",",W2296,FIND(",",W2296)+1)+1,FIND(",",W2296,FIND(",",W2296,FIND(",",W2296)+1)+1)-FIND(",",W2296,FIND(",",W2296)+1)-1)),MapTable!$A:$A,1,0)),ISERROR(VLOOKUP(TRIM(MID(W2296,FIND(",",W2296,FIND(",",W2296,FIND(",",W2296)+1)+1)+1,999)),MapTable!$A:$A,1,0))),"맵없음",
  ""),
)))))</f>
        <v/>
      </c>
      <c r="AC2296" t="str">
        <f>IF(ISBLANK(AB2296),"",IF(ISERROR(VLOOKUP(AB2296,[3]DropTable!$A:$A,1,0)),"드랍없음",""))</f>
        <v/>
      </c>
      <c r="AE2296" t="str">
        <f>IF(ISBLANK(AD2296),"",IF(ISERROR(VLOOKUP(AD2296,[3]DropTable!$A:$A,1,0)),"드랍없음",""))</f>
        <v/>
      </c>
      <c r="AG2296">
        <v>9.8000000000000007</v>
      </c>
      <c r="AH2296">
        <v>1</v>
      </c>
    </row>
    <row r="2297" spans="1:34" x14ac:dyDescent="0.3">
      <c r="A2297">
        <v>24</v>
      </c>
      <c r="B2297">
        <v>6</v>
      </c>
      <c r="C2297">
        <f>IF(OR($L2297=TRUE,$A2297=0,MOD($A2297,ChapterTable!$S$20)&lt;&gt;0),
MAX(0,INT(($B2297+ChapterTable!$Q$26+VLOOKUP(SUBSTITUTE(C$1,"성장단계","")&amp;"단계오프셋",ChapterTable!$S:$T,2,0))/ChapterTable!$Q$23)),
MAX(0,INT(($B2297+ChapterTable!$S$26+VLOOKUP(SUBSTITUTE(C$1,"성장단계","")&amp;"보스단계오프셋",ChapterTable!$S:$T,2,0))/ChapterTable!$S$23)))</f>
        <v>1</v>
      </c>
      <c r="D2297">
        <f>IF(OR($L2297=TRUE,$A2297=0,MOD($A2297,ChapterTable!$S$20)&lt;&gt;0),
MAX(0,INT(($B2297+ChapterTable!$Q$26+VLOOKUP(SUBSTITUTE(D$1,"성장단계","")&amp;"단계오프셋",ChapterTable!$S:$T,2,0))/ChapterTable!$Q$23)),
MAX(0,INT(($B2297+ChapterTable!$S$26+VLOOKUP(SUBSTITUTE(D$1,"성장단계","")&amp;"보스단계오프셋",ChapterTable!$S:$T,2,0))/ChapterTable!$S$23)))</f>
        <v>0</v>
      </c>
      <c r="E2297" s="1">
        <f ca="1">IF(AND($A2297=0,$B2297=1),
    VLOOKUP(1,ChapterTable!$1:$1048576,MATCH("최종"&amp;SUBSTITUTE(SUBSTITUTE(E$1,"standard",""),"|Float",""),ChapterTable!$1:$1,0),0)*ChapterTable!$Q$17,
  IF(AND($A2297=0,$B2297=0),
    E2298,
  IF($B2297=0,
    VLOOKUP($A2297,ChapterTable!$1:$1048576,MATCH("최종"&amp;SUBSTITUTE(SUBSTITUTE(E$1,"standard",""),"|Float",""),ChapterTable!$1:$1,0),0),
  IF($B2297=1,
    IF($L2297=FALSE,
      VLOOKUP($A2297,ChapterTable!$1:$1048576,MATCH("최종"&amp;SUBSTITUTE(SUBSTITUTE(E$1,"standard",""),"|Float",""),ChapterTable!$1:$1,0),0),
      VLOOKUP($A2297-ChapterTable!$Q$11,ChapterTable!$1:$1048576,MATCH("최종"&amp;SUBSTITUTE(SUBSTITUTE(E$1,"standard",""),"|Float",""),ChapterTable!$1:$1,0),0)*ChapterTable!$Q$14
    ),
  OFFSET(E2297,-$B2297+IF($L2297,1,0),0)*
    (VLOOKUP(SUBSTITUTE(SUBSTITUTE(E$1,"standard",""),"|Float","")&amp;"인게임누적곱배수",ChapterTable!$S:$T,2,0)^C2297
    +VLOOKUP(SUBSTITUTE(SUBSTITUTE(E$1,"standard",""),"|Float","")&amp;"인게임누적합배수",ChapterTable!$S:$T,2,0)*C2297)
  )
  )
  )
)</f>
        <v>1545371.4995953918</v>
      </c>
      <c r="F2297" s="1">
        <f ca="1">IF(AND($A2297=0,$B2297=1),
    VLOOKUP(1,ChapterTable!$1:$1048576,MATCH("최종"&amp;SUBSTITUTE(SUBSTITUTE(F$1,"standard",""),"|Float",""),ChapterTable!$1:$1,0),0)*ChapterTable!$Q$17,
  IF(AND($A2297=0,$B2297=0),
    F2298,
  IF($B2297=0,
    VLOOKUP($A2297,ChapterTable!$1:$1048576,MATCH("최종"&amp;SUBSTITUTE(SUBSTITUTE(F$1,"standard",""),"|Float",""),ChapterTable!$1:$1,0),0),
  IF($B2297=1,
    IF($L2297=FALSE,
      VLOOKUP($A2297,ChapterTable!$1:$1048576,MATCH("최종"&amp;SUBSTITUTE(SUBSTITUTE(F$1,"standard",""),"|Float",""),ChapterTable!$1:$1,0),0),
      VLOOKUP($A2297-ChapterTable!$Q$11,ChapterTable!$1:$1048576,MATCH("최종"&amp;SUBSTITUTE(SUBSTITUTE(F$1,"standard",""),"|Float",""),ChapterTable!$1:$1,0),0)*ChapterTable!$Q$14
    ),
  OFFSET(F2297,-$B2297+IF($L2297,1,0),0)*
    (VLOOKUP(SUBSTITUTE(SUBSTITUTE(F$1,"standard",""),"|Float","")&amp;"인게임누적곱배수",ChapterTable!$S:$T,2,0)^D2297
    +VLOOKUP(SUBSTITUTE(SUBSTITUTE(F$1,"standard",""),"|Float","")&amp;"인게임누적합배수",ChapterTable!$S:$T,2,0)*D2297)
  )
  )
  )
)</f>
        <v>635955.34962773323</v>
      </c>
      <c r="G2297" t="s">
        <v>76</v>
      </c>
      <c r="J2297" t="str">
        <f>IF(ISBLANK(I2297),"",
IFERROR(VLOOKUP(I2297,[1]StringTable!$1:$1048576,MATCH([1]StringTable!$B$1,[1]StringTable!$1:$1,0),0),
IFERROR(VLOOKUP(I2297,[1]InApkStringTable!$1:$1048576,MATCH([1]InApkStringTable!$B$1,[1]InApkStringTable!$1:$1,0),0),
"스트링없음")))</f>
        <v/>
      </c>
      <c r="L2297" t="b">
        <v>1</v>
      </c>
      <c r="N2297" t="str">
        <f>IF(ISBLANK(M2297),"",IF(ISERROR(VLOOKUP(M2297,MapTable!$A:$A,1,0)),"맵없음",""))</f>
        <v/>
      </c>
      <c r="O2297">
        <f t="shared" si="141"/>
        <v>1</v>
      </c>
      <c r="Q2297">
        <f t="shared" si="142"/>
        <v>1</v>
      </c>
      <c r="R2297" t="b">
        <f t="shared" ca="1" si="143"/>
        <v>0</v>
      </c>
      <c r="T2297" t="b">
        <f t="shared" ca="1" si="144"/>
        <v>0</v>
      </c>
      <c r="X2297" t="str">
        <f>IF(ISBLANK(W2297),"",
IF(ISERROR(FIND(",",W2297)),
  IF(ISERROR(VLOOKUP(W2297,MapTable!$A:$A,1,0)),"맵없음",
  ""),
IF(ISERROR(FIND(",",W2297,FIND(",",W2297)+1)),
  IF(OR(ISERROR(VLOOKUP(LEFT(W2297,FIND(",",W2297)-1),MapTable!$A:$A,1,0)),ISERROR(VLOOKUP(TRIM(MID(W2297,FIND(",",W2297)+1,999)),MapTable!$A:$A,1,0))),"맵없음",
  ""),
IF(ISERROR(FIND(",",W2297,FIND(",",W2297,FIND(",",W2297)+1)+1)),
  IF(OR(ISERROR(VLOOKUP(LEFT(W2297,FIND(",",W2297)-1),MapTable!$A:$A,1,0)),ISERROR(VLOOKUP(TRIM(MID(W2297,FIND(",",W2297)+1,FIND(",",W2297,FIND(",",W2297)+1)-FIND(",",W2297)-1)),MapTable!$A:$A,1,0)),ISERROR(VLOOKUP(TRIM(MID(W2297,FIND(",",W2297,FIND(",",W2297)+1)+1,999)),MapTable!$A:$A,1,0))),"맵없음",
  ""),
IF(ISERROR(FIND(",",W2297,FIND(",",W2297,FIND(",",W2297,FIND(",",W2297)+1)+1)+1)),
  IF(OR(ISERROR(VLOOKUP(LEFT(W2297,FIND(",",W2297)-1),MapTable!$A:$A,1,0)),ISERROR(VLOOKUP(TRIM(MID(W2297,FIND(",",W2297)+1,FIND(",",W2297,FIND(",",W2297)+1)-FIND(",",W2297)-1)),MapTable!$A:$A,1,0)),ISERROR(VLOOKUP(TRIM(MID(W2297,FIND(",",W2297,FIND(",",W2297)+1)+1,FIND(",",W2297,FIND(",",W2297,FIND(",",W2297)+1)+1)-FIND(",",W2297,FIND(",",W2297)+1)-1)),MapTable!$A:$A,1,0)),ISERROR(VLOOKUP(TRIM(MID(W2297,FIND(",",W2297,FIND(",",W2297,FIND(",",W2297)+1)+1)+1,999)),MapTable!$A:$A,1,0))),"맵없음",
  ""),
)))))</f>
        <v/>
      </c>
      <c r="AC2297" t="str">
        <f>IF(ISBLANK(AB2297),"",IF(ISERROR(VLOOKUP(AB2297,[3]DropTable!$A:$A,1,0)),"드랍없음",""))</f>
        <v/>
      </c>
      <c r="AE2297" t="str">
        <f>IF(ISBLANK(AD2297),"",IF(ISERROR(VLOOKUP(AD2297,[3]DropTable!$A:$A,1,0)),"드랍없음",""))</f>
        <v/>
      </c>
      <c r="AG2297">
        <v>9.8000000000000007</v>
      </c>
      <c r="AH2297">
        <v>1</v>
      </c>
    </row>
    <row r="2298" spans="1:34" x14ac:dyDescent="0.3">
      <c r="A2298">
        <v>24</v>
      </c>
      <c r="B2298">
        <v>7</v>
      </c>
      <c r="C2298">
        <f>IF(OR($L2298=TRUE,$A2298=0,MOD($A2298,ChapterTable!$S$20)&lt;&gt;0),
MAX(0,INT(($B2298+ChapterTable!$Q$26+VLOOKUP(SUBSTITUTE(C$1,"성장단계","")&amp;"단계오프셋",ChapterTable!$S:$T,2,0))/ChapterTable!$Q$23)),
MAX(0,INT(($B2298+ChapterTable!$S$26+VLOOKUP(SUBSTITUTE(C$1,"성장단계","")&amp;"보스단계오프셋",ChapterTable!$S:$T,2,0))/ChapterTable!$S$23)))</f>
        <v>1</v>
      </c>
      <c r="D2298">
        <f>IF(OR($L2298=TRUE,$A2298=0,MOD($A2298,ChapterTable!$S$20)&lt;&gt;0),
MAX(0,INT(($B2298+ChapterTable!$Q$26+VLOOKUP(SUBSTITUTE(D$1,"성장단계","")&amp;"단계오프셋",ChapterTable!$S:$T,2,0))/ChapterTable!$Q$23)),
MAX(0,INT(($B2298+ChapterTable!$S$26+VLOOKUP(SUBSTITUTE(D$1,"성장단계","")&amp;"보스단계오프셋",ChapterTable!$S:$T,2,0))/ChapterTable!$S$23)))</f>
        <v>0</v>
      </c>
      <c r="E2298" s="1">
        <f ca="1">IF(AND($A2298=0,$B2298=1),
    VLOOKUP(1,ChapterTable!$1:$1048576,MATCH("최종"&amp;SUBSTITUTE(SUBSTITUTE(E$1,"standard",""),"|Float",""),ChapterTable!$1:$1,0),0)*ChapterTable!$Q$17,
  IF(AND($A2298=0,$B2298=0),
    E2299,
  IF($B2298=0,
    VLOOKUP($A2298,ChapterTable!$1:$1048576,MATCH("최종"&amp;SUBSTITUTE(SUBSTITUTE(E$1,"standard",""),"|Float",""),ChapterTable!$1:$1,0),0),
  IF($B2298=1,
    IF($L2298=FALSE,
      VLOOKUP($A2298,ChapterTable!$1:$1048576,MATCH("최종"&amp;SUBSTITUTE(SUBSTITUTE(E$1,"standard",""),"|Float",""),ChapterTable!$1:$1,0),0),
      VLOOKUP($A2298-ChapterTable!$Q$11,ChapterTable!$1:$1048576,MATCH("최종"&amp;SUBSTITUTE(SUBSTITUTE(E$1,"standard",""),"|Float",""),ChapterTable!$1:$1,0),0)*ChapterTable!$Q$14
    ),
  OFFSET(E2298,-$B2298+IF($L2298,1,0),0)*
    (VLOOKUP(SUBSTITUTE(SUBSTITUTE(E$1,"standard",""),"|Float","")&amp;"인게임누적곱배수",ChapterTable!$S:$T,2,0)^C2298
    +VLOOKUP(SUBSTITUTE(SUBSTITUTE(E$1,"standard",""),"|Float","")&amp;"인게임누적합배수",ChapterTable!$S:$T,2,0)*C2298)
  )
  )
  )
)</f>
        <v>1545371.4995953918</v>
      </c>
      <c r="F2298" s="1">
        <f ca="1">IF(AND($A2298=0,$B2298=1),
    VLOOKUP(1,ChapterTable!$1:$1048576,MATCH("최종"&amp;SUBSTITUTE(SUBSTITUTE(F$1,"standard",""),"|Float",""),ChapterTable!$1:$1,0),0)*ChapterTable!$Q$17,
  IF(AND($A2298=0,$B2298=0),
    F2299,
  IF($B2298=0,
    VLOOKUP($A2298,ChapterTable!$1:$1048576,MATCH("최종"&amp;SUBSTITUTE(SUBSTITUTE(F$1,"standard",""),"|Float",""),ChapterTable!$1:$1,0),0),
  IF($B2298=1,
    IF($L2298=FALSE,
      VLOOKUP($A2298,ChapterTable!$1:$1048576,MATCH("최종"&amp;SUBSTITUTE(SUBSTITUTE(F$1,"standard",""),"|Float",""),ChapterTable!$1:$1,0),0),
      VLOOKUP($A2298-ChapterTable!$Q$11,ChapterTable!$1:$1048576,MATCH("최종"&amp;SUBSTITUTE(SUBSTITUTE(F$1,"standard",""),"|Float",""),ChapterTable!$1:$1,0),0)*ChapterTable!$Q$14
    ),
  OFFSET(F2298,-$B2298+IF($L2298,1,0),0)*
    (VLOOKUP(SUBSTITUTE(SUBSTITUTE(F$1,"standard",""),"|Float","")&amp;"인게임누적곱배수",ChapterTable!$S:$T,2,0)^D2298
    +VLOOKUP(SUBSTITUTE(SUBSTITUTE(F$1,"standard",""),"|Float","")&amp;"인게임누적합배수",ChapterTable!$S:$T,2,0)*D2298)
  )
  )
  )
)</f>
        <v>635955.34962773323</v>
      </c>
      <c r="G2298" t="s">
        <v>76</v>
      </c>
      <c r="J2298" t="str">
        <f>IF(ISBLANK(I2298),"",
IFERROR(VLOOKUP(I2298,[1]StringTable!$1:$1048576,MATCH([1]StringTable!$B$1,[1]StringTable!$1:$1,0),0),
IFERROR(VLOOKUP(I2298,[1]InApkStringTable!$1:$1048576,MATCH([1]InApkStringTable!$B$1,[1]InApkStringTable!$1:$1,0),0),
"스트링없음")))</f>
        <v/>
      </c>
      <c r="L2298" t="b">
        <v>1</v>
      </c>
      <c r="N2298" t="str">
        <f>IF(ISBLANK(M2298),"",IF(ISERROR(VLOOKUP(M2298,MapTable!$A:$A,1,0)),"맵없음",""))</f>
        <v/>
      </c>
      <c r="O2298">
        <f t="shared" si="141"/>
        <v>1</v>
      </c>
      <c r="Q2298">
        <f t="shared" si="142"/>
        <v>1</v>
      </c>
      <c r="R2298" t="b">
        <f t="shared" ca="1" si="143"/>
        <v>0</v>
      </c>
      <c r="T2298" t="b">
        <f t="shared" ca="1" si="144"/>
        <v>0</v>
      </c>
      <c r="X2298" t="str">
        <f>IF(ISBLANK(W2298),"",
IF(ISERROR(FIND(",",W2298)),
  IF(ISERROR(VLOOKUP(W2298,MapTable!$A:$A,1,0)),"맵없음",
  ""),
IF(ISERROR(FIND(",",W2298,FIND(",",W2298)+1)),
  IF(OR(ISERROR(VLOOKUP(LEFT(W2298,FIND(",",W2298)-1),MapTable!$A:$A,1,0)),ISERROR(VLOOKUP(TRIM(MID(W2298,FIND(",",W2298)+1,999)),MapTable!$A:$A,1,0))),"맵없음",
  ""),
IF(ISERROR(FIND(",",W2298,FIND(",",W2298,FIND(",",W2298)+1)+1)),
  IF(OR(ISERROR(VLOOKUP(LEFT(W2298,FIND(",",W2298)-1),MapTable!$A:$A,1,0)),ISERROR(VLOOKUP(TRIM(MID(W2298,FIND(",",W2298)+1,FIND(",",W2298,FIND(",",W2298)+1)-FIND(",",W2298)-1)),MapTable!$A:$A,1,0)),ISERROR(VLOOKUP(TRIM(MID(W2298,FIND(",",W2298,FIND(",",W2298)+1)+1,999)),MapTable!$A:$A,1,0))),"맵없음",
  ""),
IF(ISERROR(FIND(",",W2298,FIND(",",W2298,FIND(",",W2298,FIND(",",W2298)+1)+1)+1)),
  IF(OR(ISERROR(VLOOKUP(LEFT(W2298,FIND(",",W2298)-1),MapTable!$A:$A,1,0)),ISERROR(VLOOKUP(TRIM(MID(W2298,FIND(",",W2298)+1,FIND(",",W2298,FIND(",",W2298)+1)-FIND(",",W2298)-1)),MapTable!$A:$A,1,0)),ISERROR(VLOOKUP(TRIM(MID(W2298,FIND(",",W2298,FIND(",",W2298)+1)+1,FIND(",",W2298,FIND(",",W2298,FIND(",",W2298)+1)+1)-FIND(",",W2298,FIND(",",W2298)+1)-1)),MapTable!$A:$A,1,0)),ISERROR(VLOOKUP(TRIM(MID(W2298,FIND(",",W2298,FIND(",",W2298,FIND(",",W2298)+1)+1)+1,999)),MapTable!$A:$A,1,0))),"맵없음",
  ""),
)))))</f>
        <v/>
      </c>
      <c r="AC2298" t="str">
        <f>IF(ISBLANK(AB2298),"",IF(ISERROR(VLOOKUP(AB2298,[3]DropTable!$A:$A,1,0)),"드랍없음",""))</f>
        <v/>
      </c>
      <c r="AE2298" t="str">
        <f>IF(ISBLANK(AD2298),"",IF(ISERROR(VLOOKUP(AD2298,[3]DropTable!$A:$A,1,0)),"드랍없음",""))</f>
        <v/>
      </c>
      <c r="AG2298">
        <v>9.8000000000000007</v>
      </c>
      <c r="AH2298">
        <v>1</v>
      </c>
    </row>
    <row r="2299" spans="1:34" x14ac:dyDescent="0.3">
      <c r="A2299">
        <v>24</v>
      </c>
      <c r="B2299">
        <v>8</v>
      </c>
      <c r="C2299">
        <f>IF(OR($L2299=TRUE,$A2299=0,MOD($A2299,ChapterTable!$S$20)&lt;&gt;0),
MAX(0,INT(($B2299+ChapterTable!$Q$26+VLOOKUP(SUBSTITUTE(C$1,"성장단계","")&amp;"단계오프셋",ChapterTable!$S:$T,2,0))/ChapterTable!$Q$23)),
MAX(0,INT(($B2299+ChapterTable!$S$26+VLOOKUP(SUBSTITUTE(C$1,"성장단계","")&amp;"보스단계오프셋",ChapterTable!$S:$T,2,0))/ChapterTable!$S$23)))</f>
        <v>1</v>
      </c>
      <c r="D2299">
        <f>IF(OR($L2299=TRUE,$A2299=0,MOD($A2299,ChapterTable!$S$20)&lt;&gt;0),
MAX(0,INT(($B2299+ChapterTable!$Q$26+VLOOKUP(SUBSTITUTE(D$1,"성장단계","")&amp;"단계오프셋",ChapterTable!$S:$T,2,0))/ChapterTable!$Q$23)),
MAX(0,INT(($B2299+ChapterTable!$S$26+VLOOKUP(SUBSTITUTE(D$1,"성장단계","")&amp;"보스단계오프셋",ChapterTable!$S:$T,2,0))/ChapterTable!$S$23)))</f>
        <v>0</v>
      </c>
      <c r="E2299" s="1">
        <f ca="1">IF(AND($A2299=0,$B2299=1),
    VLOOKUP(1,ChapterTable!$1:$1048576,MATCH("최종"&amp;SUBSTITUTE(SUBSTITUTE(E$1,"standard",""),"|Float",""),ChapterTable!$1:$1,0),0)*ChapterTable!$Q$17,
  IF(AND($A2299=0,$B2299=0),
    E2300,
  IF($B2299=0,
    VLOOKUP($A2299,ChapterTable!$1:$1048576,MATCH("최종"&amp;SUBSTITUTE(SUBSTITUTE(E$1,"standard",""),"|Float",""),ChapterTable!$1:$1,0),0),
  IF($B2299=1,
    IF($L2299=FALSE,
      VLOOKUP($A2299,ChapterTable!$1:$1048576,MATCH("최종"&amp;SUBSTITUTE(SUBSTITUTE(E$1,"standard",""),"|Float",""),ChapterTable!$1:$1,0),0),
      VLOOKUP($A2299-ChapterTable!$Q$11,ChapterTable!$1:$1048576,MATCH("최종"&amp;SUBSTITUTE(SUBSTITUTE(E$1,"standard",""),"|Float",""),ChapterTable!$1:$1,0),0)*ChapterTable!$Q$14
    ),
  OFFSET(E2299,-$B2299+IF($L2299,1,0),0)*
    (VLOOKUP(SUBSTITUTE(SUBSTITUTE(E$1,"standard",""),"|Float","")&amp;"인게임누적곱배수",ChapterTable!$S:$T,2,0)^C2299
    +VLOOKUP(SUBSTITUTE(SUBSTITUTE(E$1,"standard",""),"|Float","")&amp;"인게임누적합배수",ChapterTable!$S:$T,2,0)*C2299)
  )
  )
  )
)</f>
        <v>1545371.4995953918</v>
      </c>
      <c r="F2299" s="1">
        <f ca="1">IF(AND($A2299=0,$B2299=1),
    VLOOKUP(1,ChapterTable!$1:$1048576,MATCH("최종"&amp;SUBSTITUTE(SUBSTITUTE(F$1,"standard",""),"|Float",""),ChapterTable!$1:$1,0),0)*ChapterTable!$Q$17,
  IF(AND($A2299=0,$B2299=0),
    F2300,
  IF($B2299=0,
    VLOOKUP($A2299,ChapterTable!$1:$1048576,MATCH("최종"&amp;SUBSTITUTE(SUBSTITUTE(F$1,"standard",""),"|Float",""),ChapterTable!$1:$1,0),0),
  IF($B2299=1,
    IF($L2299=FALSE,
      VLOOKUP($A2299,ChapterTable!$1:$1048576,MATCH("최종"&amp;SUBSTITUTE(SUBSTITUTE(F$1,"standard",""),"|Float",""),ChapterTable!$1:$1,0),0),
      VLOOKUP($A2299-ChapterTable!$Q$11,ChapterTable!$1:$1048576,MATCH("최종"&amp;SUBSTITUTE(SUBSTITUTE(F$1,"standard",""),"|Float",""),ChapterTable!$1:$1,0),0)*ChapterTable!$Q$14
    ),
  OFFSET(F2299,-$B2299+IF($L2299,1,0),0)*
    (VLOOKUP(SUBSTITUTE(SUBSTITUTE(F$1,"standard",""),"|Float","")&amp;"인게임누적곱배수",ChapterTable!$S:$T,2,0)^D2299
    +VLOOKUP(SUBSTITUTE(SUBSTITUTE(F$1,"standard",""),"|Float","")&amp;"인게임누적합배수",ChapterTable!$S:$T,2,0)*D2299)
  )
  )
  )
)</f>
        <v>635955.34962773323</v>
      </c>
      <c r="G2299" t="s">
        <v>76</v>
      </c>
      <c r="J2299" t="str">
        <f>IF(ISBLANK(I2299),"",
IFERROR(VLOOKUP(I2299,[1]StringTable!$1:$1048576,MATCH([1]StringTable!$B$1,[1]StringTable!$1:$1,0),0),
IFERROR(VLOOKUP(I2299,[1]InApkStringTable!$1:$1048576,MATCH([1]InApkStringTable!$B$1,[1]InApkStringTable!$1:$1,0),0),
"스트링없음")))</f>
        <v/>
      </c>
      <c r="L2299" t="b">
        <v>1</v>
      </c>
      <c r="N2299" t="str">
        <f>IF(ISBLANK(M2299),"",IF(ISERROR(VLOOKUP(M2299,MapTable!$A:$A,1,0)),"맵없음",""))</f>
        <v/>
      </c>
      <c r="O2299">
        <f t="shared" si="141"/>
        <v>1</v>
      </c>
      <c r="Q2299">
        <f t="shared" si="142"/>
        <v>1</v>
      </c>
      <c r="R2299" t="b">
        <f t="shared" ca="1" si="143"/>
        <v>0</v>
      </c>
      <c r="T2299" t="b">
        <f t="shared" ca="1" si="144"/>
        <v>0</v>
      </c>
      <c r="X2299" t="str">
        <f>IF(ISBLANK(W2299),"",
IF(ISERROR(FIND(",",W2299)),
  IF(ISERROR(VLOOKUP(W2299,MapTable!$A:$A,1,0)),"맵없음",
  ""),
IF(ISERROR(FIND(",",W2299,FIND(",",W2299)+1)),
  IF(OR(ISERROR(VLOOKUP(LEFT(W2299,FIND(",",W2299)-1),MapTable!$A:$A,1,0)),ISERROR(VLOOKUP(TRIM(MID(W2299,FIND(",",W2299)+1,999)),MapTable!$A:$A,1,0))),"맵없음",
  ""),
IF(ISERROR(FIND(",",W2299,FIND(",",W2299,FIND(",",W2299)+1)+1)),
  IF(OR(ISERROR(VLOOKUP(LEFT(W2299,FIND(",",W2299)-1),MapTable!$A:$A,1,0)),ISERROR(VLOOKUP(TRIM(MID(W2299,FIND(",",W2299)+1,FIND(",",W2299,FIND(",",W2299)+1)-FIND(",",W2299)-1)),MapTable!$A:$A,1,0)),ISERROR(VLOOKUP(TRIM(MID(W2299,FIND(",",W2299,FIND(",",W2299)+1)+1,999)),MapTable!$A:$A,1,0))),"맵없음",
  ""),
IF(ISERROR(FIND(",",W2299,FIND(",",W2299,FIND(",",W2299,FIND(",",W2299)+1)+1)+1)),
  IF(OR(ISERROR(VLOOKUP(LEFT(W2299,FIND(",",W2299)-1),MapTable!$A:$A,1,0)),ISERROR(VLOOKUP(TRIM(MID(W2299,FIND(",",W2299)+1,FIND(",",W2299,FIND(",",W2299)+1)-FIND(",",W2299)-1)),MapTable!$A:$A,1,0)),ISERROR(VLOOKUP(TRIM(MID(W2299,FIND(",",W2299,FIND(",",W2299)+1)+1,FIND(",",W2299,FIND(",",W2299,FIND(",",W2299)+1)+1)-FIND(",",W2299,FIND(",",W2299)+1)-1)),MapTable!$A:$A,1,0)),ISERROR(VLOOKUP(TRIM(MID(W2299,FIND(",",W2299,FIND(",",W2299,FIND(",",W2299)+1)+1)+1,999)),MapTable!$A:$A,1,0))),"맵없음",
  ""),
)))))</f>
        <v/>
      </c>
      <c r="AC2299" t="str">
        <f>IF(ISBLANK(AB2299),"",IF(ISERROR(VLOOKUP(AB2299,[3]DropTable!$A:$A,1,0)),"드랍없음",""))</f>
        <v/>
      </c>
      <c r="AE2299" t="str">
        <f>IF(ISBLANK(AD2299),"",IF(ISERROR(VLOOKUP(AD2299,[3]DropTable!$A:$A,1,0)),"드랍없음",""))</f>
        <v/>
      </c>
      <c r="AG2299">
        <v>9.8000000000000007</v>
      </c>
      <c r="AH2299">
        <v>1</v>
      </c>
    </row>
    <row r="2300" spans="1:34" x14ac:dyDescent="0.3">
      <c r="A2300">
        <v>24</v>
      </c>
      <c r="B2300">
        <v>9</v>
      </c>
      <c r="C2300">
        <f>IF(OR($L2300=TRUE,$A2300=0,MOD($A2300,ChapterTable!$S$20)&lt;&gt;0),
MAX(0,INT(($B2300+ChapterTable!$Q$26+VLOOKUP(SUBSTITUTE(C$1,"성장단계","")&amp;"단계오프셋",ChapterTable!$S:$T,2,0))/ChapterTable!$Q$23)),
MAX(0,INT(($B2300+ChapterTable!$S$26+VLOOKUP(SUBSTITUTE(C$1,"성장단계","")&amp;"보스단계오프셋",ChapterTable!$S:$T,2,0))/ChapterTable!$S$23)))</f>
        <v>1</v>
      </c>
      <c r="D2300">
        <f>IF(OR($L2300=TRUE,$A2300=0,MOD($A2300,ChapterTable!$S$20)&lt;&gt;0),
MAX(0,INT(($B2300+ChapterTable!$Q$26+VLOOKUP(SUBSTITUTE(D$1,"성장단계","")&amp;"단계오프셋",ChapterTable!$S:$T,2,0))/ChapterTable!$Q$23)),
MAX(0,INT(($B2300+ChapterTable!$S$26+VLOOKUP(SUBSTITUTE(D$1,"성장단계","")&amp;"보스단계오프셋",ChapterTable!$S:$T,2,0))/ChapterTable!$S$23)))</f>
        <v>0</v>
      </c>
      <c r="E2300" s="1">
        <f ca="1">IF(AND($A2300=0,$B2300=1),
    VLOOKUP(1,ChapterTable!$1:$1048576,MATCH("최종"&amp;SUBSTITUTE(SUBSTITUTE(E$1,"standard",""),"|Float",""),ChapterTable!$1:$1,0),0)*ChapterTable!$Q$17,
  IF(AND($A2300=0,$B2300=0),
    E2301,
  IF($B2300=0,
    VLOOKUP($A2300,ChapterTable!$1:$1048576,MATCH("최종"&amp;SUBSTITUTE(SUBSTITUTE(E$1,"standard",""),"|Float",""),ChapterTable!$1:$1,0),0),
  IF($B2300=1,
    IF($L2300=FALSE,
      VLOOKUP($A2300,ChapterTable!$1:$1048576,MATCH("최종"&amp;SUBSTITUTE(SUBSTITUTE(E$1,"standard",""),"|Float",""),ChapterTable!$1:$1,0),0),
      VLOOKUP($A2300-ChapterTable!$Q$11,ChapterTable!$1:$1048576,MATCH("최종"&amp;SUBSTITUTE(SUBSTITUTE(E$1,"standard",""),"|Float",""),ChapterTable!$1:$1,0),0)*ChapterTable!$Q$14
    ),
  OFFSET(E2300,-$B2300+IF($L2300,1,0),0)*
    (VLOOKUP(SUBSTITUTE(SUBSTITUTE(E$1,"standard",""),"|Float","")&amp;"인게임누적곱배수",ChapterTable!$S:$T,2,0)^C2300
    +VLOOKUP(SUBSTITUTE(SUBSTITUTE(E$1,"standard",""),"|Float","")&amp;"인게임누적합배수",ChapterTable!$S:$T,2,0)*C2300)
  )
  )
  )
)</f>
        <v>1545371.4995953918</v>
      </c>
      <c r="F2300" s="1">
        <f ca="1">IF(AND($A2300=0,$B2300=1),
    VLOOKUP(1,ChapterTable!$1:$1048576,MATCH("최종"&amp;SUBSTITUTE(SUBSTITUTE(F$1,"standard",""),"|Float",""),ChapterTable!$1:$1,0),0)*ChapterTable!$Q$17,
  IF(AND($A2300=0,$B2300=0),
    F2301,
  IF($B2300=0,
    VLOOKUP($A2300,ChapterTable!$1:$1048576,MATCH("최종"&amp;SUBSTITUTE(SUBSTITUTE(F$1,"standard",""),"|Float",""),ChapterTable!$1:$1,0),0),
  IF($B2300=1,
    IF($L2300=FALSE,
      VLOOKUP($A2300,ChapterTable!$1:$1048576,MATCH("최종"&amp;SUBSTITUTE(SUBSTITUTE(F$1,"standard",""),"|Float",""),ChapterTable!$1:$1,0),0),
      VLOOKUP($A2300-ChapterTable!$Q$11,ChapterTable!$1:$1048576,MATCH("최종"&amp;SUBSTITUTE(SUBSTITUTE(F$1,"standard",""),"|Float",""),ChapterTable!$1:$1,0),0)*ChapterTable!$Q$14
    ),
  OFFSET(F2300,-$B2300+IF($L2300,1,0),0)*
    (VLOOKUP(SUBSTITUTE(SUBSTITUTE(F$1,"standard",""),"|Float","")&amp;"인게임누적곱배수",ChapterTable!$S:$T,2,0)^D2300
    +VLOOKUP(SUBSTITUTE(SUBSTITUTE(F$1,"standard",""),"|Float","")&amp;"인게임누적합배수",ChapterTable!$S:$T,2,0)*D2300)
  )
  )
  )
)</f>
        <v>635955.34962773323</v>
      </c>
      <c r="G2300" t="s">
        <v>76</v>
      </c>
      <c r="J2300" t="str">
        <f>IF(ISBLANK(I2300),"",
IFERROR(VLOOKUP(I2300,[1]StringTable!$1:$1048576,MATCH([1]StringTable!$B$1,[1]StringTable!$1:$1,0),0),
IFERROR(VLOOKUP(I2300,[1]InApkStringTable!$1:$1048576,MATCH([1]InApkStringTable!$B$1,[1]InApkStringTable!$1:$1,0),0),
"스트링없음")))</f>
        <v/>
      </c>
      <c r="L2300" t="b">
        <v>1</v>
      </c>
      <c r="N2300" t="str">
        <f>IF(ISBLANK(M2300),"",IF(ISERROR(VLOOKUP(M2300,MapTable!$A:$A,1,0)),"맵없음",""))</f>
        <v/>
      </c>
      <c r="O2300">
        <f t="shared" si="141"/>
        <v>91</v>
      </c>
      <c r="Q2300">
        <f t="shared" si="142"/>
        <v>91</v>
      </c>
      <c r="R2300" t="b">
        <f t="shared" ca="1" si="143"/>
        <v>1</v>
      </c>
      <c r="T2300" t="b">
        <f t="shared" ca="1" si="144"/>
        <v>1</v>
      </c>
      <c r="X2300" t="str">
        <f>IF(ISBLANK(W2300),"",
IF(ISERROR(FIND(",",W2300)),
  IF(ISERROR(VLOOKUP(W2300,MapTable!$A:$A,1,0)),"맵없음",
  ""),
IF(ISERROR(FIND(",",W2300,FIND(",",W2300)+1)),
  IF(OR(ISERROR(VLOOKUP(LEFT(W2300,FIND(",",W2300)-1),MapTable!$A:$A,1,0)),ISERROR(VLOOKUP(TRIM(MID(W2300,FIND(",",W2300)+1,999)),MapTable!$A:$A,1,0))),"맵없음",
  ""),
IF(ISERROR(FIND(",",W2300,FIND(",",W2300,FIND(",",W2300)+1)+1)),
  IF(OR(ISERROR(VLOOKUP(LEFT(W2300,FIND(",",W2300)-1),MapTable!$A:$A,1,0)),ISERROR(VLOOKUP(TRIM(MID(W2300,FIND(",",W2300)+1,FIND(",",W2300,FIND(",",W2300)+1)-FIND(",",W2300)-1)),MapTable!$A:$A,1,0)),ISERROR(VLOOKUP(TRIM(MID(W2300,FIND(",",W2300,FIND(",",W2300)+1)+1,999)),MapTable!$A:$A,1,0))),"맵없음",
  ""),
IF(ISERROR(FIND(",",W2300,FIND(",",W2300,FIND(",",W2300,FIND(",",W2300)+1)+1)+1)),
  IF(OR(ISERROR(VLOOKUP(LEFT(W2300,FIND(",",W2300)-1),MapTable!$A:$A,1,0)),ISERROR(VLOOKUP(TRIM(MID(W2300,FIND(",",W2300)+1,FIND(",",W2300,FIND(",",W2300)+1)-FIND(",",W2300)-1)),MapTable!$A:$A,1,0)),ISERROR(VLOOKUP(TRIM(MID(W2300,FIND(",",W2300,FIND(",",W2300)+1)+1,FIND(",",W2300,FIND(",",W2300,FIND(",",W2300)+1)+1)-FIND(",",W2300,FIND(",",W2300)+1)-1)),MapTable!$A:$A,1,0)),ISERROR(VLOOKUP(TRIM(MID(W2300,FIND(",",W2300,FIND(",",W2300,FIND(",",W2300)+1)+1)+1,999)),MapTable!$A:$A,1,0))),"맵없음",
  ""),
)))))</f>
        <v/>
      </c>
      <c r="AC2300" t="str">
        <f>IF(ISBLANK(AB2300),"",IF(ISERROR(VLOOKUP(AB2300,[3]DropTable!$A:$A,1,0)),"드랍없음",""))</f>
        <v/>
      </c>
      <c r="AE2300" t="str">
        <f>IF(ISBLANK(AD2300),"",IF(ISERROR(VLOOKUP(AD2300,[3]DropTable!$A:$A,1,0)),"드랍없음",""))</f>
        <v/>
      </c>
      <c r="AG2300">
        <v>9.8000000000000007</v>
      </c>
      <c r="AH2300">
        <v>1</v>
      </c>
    </row>
    <row r="2301" spans="1:34" x14ac:dyDescent="0.3">
      <c r="A2301">
        <v>24</v>
      </c>
      <c r="B2301">
        <v>10</v>
      </c>
      <c r="C2301">
        <f>IF(OR($L2301=TRUE,$A2301=0,MOD($A2301,ChapterTable!$S$20)&lt;&gt;0),
MAX(0,INT(($B2301+ChapterTable!$Q$26+VLOOKUP(SUBSTITUTE(C$1,"성장단계","")&amp;"단계오프셋",ChapterTable!$S:$T,2,0))/ChapterTable!$Q$23)),
MAX(0,INT(($B2301+ChapterTable!$S$26+VLOOKUP(SUBSTITUTE(C$1,"성장단계","")&amp;"보스단계오프셋",ChapterTable!$S:$T,2,0))/ChapterTable!$S$23)))</f>
        <v>1</v>
      </c>
      <c r="D2301">
        <f>IF(OR($L2301=TRUE,$A2301=0,MOD($A2301,ChapterTable!$S$20)&lt;&gt;0),
MAX(0,INT(($B2301+ChapterTable!$Q$26+VLOOKUP(SUBSTITUTE(D$1,"성장단계","")&amp;"단계오프셋",ChapterTable!$S:$T,2,0))/ChapterTable!$Q$23)),
MAX(0,INT(($B2301+ChapterTable!$S$26+VLOOKUP(SUBSTITUTE(D$1,"성장단계","")&amp;"보스단계오프셋",ChapterTable!$S:$T,2,0))/ChapterTable!$S$23)))</f>
        <v>0</v>
      </c>
      <c r="E2301" s="1">
        <f ca="1">IF(AND($A2301=0,$B2301=1),
    VLOOKUP(1,ChapterTable!$1:$1048576,MATCH("최종"&amp;SUBSTITUTE(SUBSTITUTE(E$1,"standard",""),"|Float",""),ChapterTable!$1:$1,0),0)*ChapterTable!$Q$17,
  IF(AND($A2301=0,$B2301=0),
    E2302,
  IF($B2301=0,
    VLOOKUP($A2301,ChapterTable!$1:$1048576,MATCH("최종"&amp;SUBSTITUTE(SUBSTITUTE(E$1,"standard",""),"|Float",""),ChapterTable!$1:$1,0),0),
  IF($B2301=1,
    IF($L2301=FALSE,
      VLOOKUP($A2301,ChapterTable!$1:$1048576,MATCH("최종"&amp;SUBSTITUTE(SUBSTITUTE(E$1,"standard",""),"|Float",""),ChapterTable!$1:$1,0),0),
      VLOOKUP($A2301-ChapterTable!$Q$11,ChapterTable!$1:$1048576,MATCH("최종"&amp;SUBSTITUTE(SUBSTITUTE(E$1,"standard",""),"|Float",""),ChapterTable!$1:$1,0),0)*ChapterTable!$Q$14
    ),
  OFFSET(E2301,-$B2301+IF($L2301,1,0),0)*
    (VLOOKUP(SUBSTITUTE(SUBSTITUTE(E$1,"standard",""),"|Float","")&amp;"인게임누적곱배수",ChapterTable!$S:$T,2,0)^C2301
    +VLOOKUP(SUBSTITUTE(SUBSTITUTE(E$1,"standard",""),"|Float","")&amp;"인게임누적합배수",ChapterTable!$S:$T,2,0)*C2301)
  )
  )
  )
)</f>
        <v>1545371.4995953918</v>
      </c>
      <c r="F2301" s="1">
        <f ca="1">IF(AND($A2301=0,$B2301=1),
    VLOOKUP(1,ChapterTable!$1:$1048576,MATCH("최종"&amp;SUBSTITUTE(SUBSTITUTE(F$1,"standard",""),"|Float",""),ChapterTable!$1:$1,0),0)*ChapterTable!$Q$17,
  IF(AND($A2301=0,$B2301=0),
    F2302,
  IF($B2301=0,
    VLOOKUP($A2301,ChapterTable!$1:$1048576,MATCH("최종"&amp;SUBSTITUTE(SUBSTITUTE(F$1,"standard",""),"|Float",""),ChapterTable!$1:$1,0),0),
  IF($B2301=1,
    IF($L2301=FALSE,
      VLOOKUP($A2301,ChapterTable!$1:$1048576,MATCH("최종"&amp;SUBSTITUTE(SUBSTITUTE(F$1,"standard",""),"|Float",""),ChapterTable!$1:$1,0),0),
      VLOOKUP($A2301-ChapterTable!$Q$11,ChapterTable!$1:$1048576,MATCH("최종"&amp;SUBSTITUTE(SUBSTITUTE(F$1,"standard",""),"|Float",""),ChapterTable!$1:$1,0),0)*ChapterTable!$Q$14
    ),
  OFFSET(F2301,-$B2301+IF($L2301,1,0),0)*
    (VLOOKUP(SUBSTITUTE(SUBSTITUTE(F$1,"standard",""),"|Float","")&amp;"인게임누적곱배수",ChapterTable!$S:$T,2,0)^D2301
    +VLOOKUP(SUBSTITUTE(SUBSTITUTE(F$1,"standard",""),"|Float","")&amp;"인게임누적합배수",ChapterTable!$S:$T,2,0)*D2301)
  )
  )
  )
)</f>
        <v>635955.34962773323</v>
      </c>
      <c r="G2301" t="s">
        <v>76</v>
      </c>
      <c r="J2301" t="str">
        <f>IF(ISBLANK(I2301),"",
IFERROR(VLOOKUP(I2301,[1]StringTable!$1:$1048576,MATCH([1]StringTable!$B$1,[1]StringTable!$1:$1,0),0),
IFERROR(VLOOKUP(I2301,[1]InApkStringTable!$1:$1048576,MATCH([1]InApkStringTable!$B$1,[1]InApkStringTable!$1:$1,0),0),
"스트링없음")))</f>
        <v/>
      </c>
      <c r="L2301" t="b">
        <v>1</v>
      </c>
      <c r="N2301" t="str">
        <f>IF(ISBLANK(M2301),"",IF(ISERROR(VLOOKUP(M2301,MapTable!$A:$A,1,0)),"맵없음",""))</f>
        <v/>
      </c>
      <c r="O2301">
        <f t="shared" si="141"/>
        <v>21</v>
      </c>
      <c r="Q2301">
        <f t="shared" si="142"/>
        <v>21</v>
      </c>
      <c r="R2301" t="b">
        <f t="shared" ca="1" si="143"/>
        <v>0</v>
      </c>
      <c r="T2301" t="b">
        <f t="shared" ca="1" si="144"/>
        <v>0</v>
      </c>
      <c r="X2301" t="str">
        <f>IF(ISBLANK(W2301),"",
IF(ISERROR(FIND(",",W2301)),
  IF(ISERROR(VLOOKUP(W2301,MapTable!$A:$A,1,0)),"맵없음",
  ""),
IF(ISERROR(FIND(",",W2301,FIND(",",W2301)+1)),
  IF(OR(ISERROR(VLOOKUP(LEFT(W2301,FIND(",",W2301)-1),MapTable!$A:$A,1,0)),ISERROR(VLOOKUP(TRIM(MID(W2301,FIND(",",W2301)+1,999)),MapTable!$A:$A,1,0))),"맵없음",
  ""),
IF(ISERROR(FIND(",",W2301,FIND(",",W2301,FIND(",",W2301)+1)+1)),
  IF(OR(ISERROR(VLOOKUP(LEFT(W2301,FIND(",",W2301)-1),MapTable!$A:$A,1,0)),ISERROR(VLOOKUP(TRIM(MID(W2301,FIND(",",W2301)+1,FIND(",",W2301,FIND(",",W2301)+1)-FIND(",",W2301)-1)),MapTable!$A:$A,1,0)),ISERROR(VLOOKUP(TRIM(MID(W2301,FIND(",",W2301,FIND(",",W2301)+1)+1,999)),MapTable!$A:$A,1,0))),"맵없음",
  ""),
IF(ISERROR(FIND(",",W2301,FIND(",",W2301,FIND(",",W2301,FIND(",",W2301)+1)+1)+1)),
  IF(OR(ISERROR(VLOOKUP(LEFT(W2301,FIND(",",W2301)-1),MapTable!$A:$A,1,0)),ISERROR(VLOOKUP(TRIM(MID(W2301,FIND(",",W2301)+1,FIND(",",W2301,FIND(",",W2301)+1)-FIND(",",W2301)-1)),MapTable!$A:$A,1,0)),ISERROR(VLOOKUP(TRIM(MID(W2301,FIND(",",W2301,FIND(",",W2301)+1)+1,FIND(",",W2301,FIND(",",W2301,FIND(",",W2301)+1)+1)-FIND(",",W2301,FIND(",",W2301)+1)-1)),MapTable!$A:$A,1,0)),ISERROR(VLOOKUP(TRIM(MID(W2301,FIND(",",W2301,FIND(",",W2301,FIND(",",W2301)+1)+1)+1,999)),MapTable!$A:$A,1,0))),"맵없음",
  ""),
)))))</f>
        <v/>
      </c>
      <c r="AC2301" t="str">
        <f>IF(ISBLANK(AB2301),"",IF(ISERROR(VLOOKUP(AB2301,[3]DropTable!$A:$A,1,0)),"드랍없음",""))</f>
        <v/>
      </c>
      <c r="AE2301" t="str">
        <f>IF(ISBLANK(AD2301),"",IF(ISERROR(VLOOKUP(AD2301,[3]DropTable!$A:$A,1,0)),"드랍없음",""))</f>
        <v/>
      </c>
      <c r="AG2301">
        <v>9.8000000000000007</v>
      </c>
      <c r="AH2301">
        <v>1</v>
      </c>
    </row>
    <row r="2302" spans="1:34" x14ac:dyDescent="0.3">
      <c r="A2302">
        <v>24</v>
      </c>
      <c r="B2302">
        <v>11</v>
      </c>
      <c r="C2302">
        <f>IF(OR($L2302=TRUE,$A2302=0,MOD($A2302,ChapterTable!$S$20)&lt;&gt;0),
MAX(0,INT(($B2302+ChapterTable!$Q$26+VLOOKUP(SUBSTITUTE(C$1,"성장단계","")&amp;"단계오프셋",ChapterTable!$S:$T,2,0))/ChapterTable!$Q$23)),
MAX(0,INT(($B2302+ChapterTable!$S$26+VLOOKUP(SUBSTITUTE(C$1,"성장단계","")&amp;"보스단계오프셋",ChapterTable!$S:$T,2,0))/ChapterTable!$S$23)))</f>
        <v>1</v>
      </c>
      <c r="D2302">
        <f>IF(OR($L2302=TRUE,$A2302=0,MOD($A2302,ChapterTable!$S$20)&lt;&gt;0),
MAX(0,INT(($B2302+ChapterTable!$Q$26+VLOOKUP(SUBSTITUTE(D$1,"성장단계","")&amp;"단계오프셋",ChapterTable!$S:$T,2,0))/ChapterTable!$Q$23)),
MAX(0,INT(($B2302+ChapterTable!$S$26+VLOOKUP(SUBSTITUTE(D$1,"성장단계","")&amp;"보스단계오프셋",ChapterTable!$S:$T,2,0))/ChapterTable!$S$23)))</f>
        <v>1</v>
      </c>
      <c r="E2302" s="1">
        <f ca="1">IF(AND($A2302=0,$B2302=1),
    VLOOKUP(1,ChapterTable!$1:$1048576,MATCH("최종"&amp;SUBSTITUTE(SUBSTITUTE(E$1,"standard",""),"|Float",""),ChapterTable!$1:$1,0),0)*ChapterTable!$Q$17,
  IF(AND($A2302=0,$B2302=0),
    E2303,
  IF($B2302=0,
    VLOOKUP($A2302,ChapterTable!$1:$1048576,MATCH("최종"&amp;SUBSTITUTE(SUBSTITUTE(E$1,"standard",""),"|Float",""),ChapterTable!$1:$1,0),0),
  IF($B2302=1,
    IF($L2302=FALSE,
      VLOOKUP($A2302,ChapterTable!$1:$1048576,MATCH("최종"&amp;SUBSTITUTE(SUBSTITUTE(E$1,"standard",""),"|Float",""),ChapterTable!$1:$1,0),0),
      VLOOKUP($A2302-ChapterTable!$Q$11,ChapterTable!$1:$1048576,MATCH("최종"&amp;SUBSTITUTE(SUBSTITUTE(E$1,"standard",""),"|Float",""),ChapterTable!$1:$1,0),0)*ChapterTable!$Q$14
    ),
  OFFSET(E2302,-$B2302+IF($L2302,1,0),0)*
    (VLOOKUP(SUBSTITUTE(SUBSTITUTE(E$1,"standard",""),"|Float","")&amp;"인게임누적곱배수",ChapterTable!$S:$T,2,0)^C2302
    +VLOOKUP(SUBSTITUTE(SUBSTITUTE(E$1,"standard",""),"|Float","")&amp;"인게임누적합배수",ChapterTable!$S:$T,2,0)*C2302)
  )
  )
  )
)</f>
        <v>1545371.4995953918</v>
      </c>
      <c r="F2302" s="1">
        <f ca="1">IF(AND($A2302=0,$B2302=1),
    VLOOKUP(1,ChapterTable!$1:$1048576,MATCH("최종"&amp;SUBSTITUTE(SUBSTITUTE(F$1,"standard",""),"|Float",""),ChapterTable!$1:$1,0),0)*ChapterTable!$Q$17,
  IF(AND($A2302=0,$B2302=0),
    F2303,
  IF($B2302=0,
    VLOOKUP($A2302,ChapterTable!$1:$1048576,MATCH("최종"&amp;SUBSTITUTE(SUBSTITUTE(F$1,"standard",""),"|Float",""),ChapterTable!$1:$1,0),0),
  IF($B2302=1,
    IF($L2302=FALSE,
      VLOOKUP($A2302,ChapterTable!$1:$1048576,MATCH("최종"&amp;SUBSTITUTE(SUBSTITUTE(F$1,"standard",""),"|Float",""),ChapterTable!$1:$1,0),0),
      VLOOKUP($A2302-ChapterTable!$Q$11,ChapterTable!$1:$1048576,MATCH("최종"&amp;SUBSTITUTE(SUBSTITUTE(F$1,"standard",""),"|Float",""),ChapterTable!$1:$1,0),0)*ChapterTable!$Q$14
    ),
  OFFSET(F2302,-$B2302+IF($L2302,1,0),0)*
    (VLOOKUP(SUBSTITUTE(SUBSTITUTE(F$1,"standard",""),"|Float","")&amp;"인게임누적곱배수",ChapterTable!$S:$T,2,0)^D2302
    +VLOOKUP(SUBSTITUTE(SUBSTITUTE(F$1,"standard",""),"|Float","")&amp;"인게임누적합배수",ChapterTable!$S:$T,2,0)*D2302)
  )
  )
  )
)</f>
        <v>763146.41955327988</v>
      </c>
      <c r="G2302" t="s">
        <v>76</v>
      </c>
      <c r="J2302" t="str">
        <f>IF(ISBLANK(I2302),"",
IFERROR(VLOOKUP(I2302,[1]StringTable!$1:$1048576,MATCH([1]StringTable!$B$1,[1]StringTable!$1:$1,0),0),
IFERROR(VLOOKUP(I2302,[1]InApkStringTable!$1:$1048576,MATCH([1]InApkStringTable!$B$1,[1]InApkStringTable!$1:$1,0),0),
"스트링없음")))</f>
        <v/>
      </c>
      <c r="L2302" t="b">
        <v>1</v>
      </c>
      <c r="N2302" t="str">
        <f>IF(ISBLANK(M2302),"",IF(ISERROR(VLOOKUP(M2302,MapTable!$A:$A,1,0)),"맵없음",""))</f>
        <v/>
      </c>
      <c r="O2302">
        <f t="shared" si="141"/>
        <v>2</v>
      </c>
      <c r="Q2302">
        <f t="shared" si="142"/>
        <v>2</v>
      </c>
      <c r="R2302" t="b">
        <f t="shared" ca="1" si="143"/>
        <v>0</v>
      </c>
      <c r="T2302" t="b">
        <f t="shared" ca="1" si="144"/>
        <v>0</v>
      </c>
      <c r="X2302" t="str">
        <f>IF(ISBLANK(W2302),"",
IF(ISERROR(FIND(",",W2302)),
  IF(ISERROR(VLOOKUP(W2302,MapTable!$A:$A,1,0)),"맵없음",
  ""),
IF(ISERROR(FIND(",",W2302,FIND(",",W2302)+1)),
  IF(OR(ISERROR(VLOOKUP(LEFT(W2302,FIND(",",W2302)-1),MapTable!$A:$A,1,0)),ISERROR(VLOOKUP(TRIM(MID(W2302,FIND(",",W2302)+1,999)),MapTable!$A:$A,1,0))),"맵없음",
  ""),
IF(ISERROR(FIND(",",W2302,FIND(",",W2302,FIND(",",W2302)+1)+1)),
  IF(OR(ISERROR(VLOOKUP(LEFT(W2302,FIND(",",W2302)-1),MapTable!$A:$A,1,0)),ISERROR(VLOOKUP(TRIM(MID(W2302,FIND(",",W2302)+1,FIND(",",W2302,FIND(",",W2302)+1)-FIND(",",W2302)-1)),MapTable!$A:$A,1,0)),ISERROR(VLOOKUP(TRIM(MID(W2302,FIND(",",W2302,FIND(",",W2302)+1)+1,999)),MapTable!$A:$A,1,0))),"맵없음",
  ""),
IF(ISERROR(FIND(",",W2302,FIND(",",W2302,FIND(",",W2302,FIND(",",W2302)+1)+1)+1)),
  IF(OR(ISERROR(VLOOKUP(LEFT(W2302,FIND(",",W2302)-1),MapTable!$A:$A,1,0)),ISERROR(VLOOKUP(TRIM(MID(W2302,FIND(",",W2302)+1,FIND(",",W2302,FIND(",",W2302)+1)-FIND(",",W2302)-1)),MapTable!$A:$A,1,0)),ISERROR(VLOOKUP(TRIM(MID(W2302,FIND(",",W2302,FIND(",",W2302)+1)+1,FIND(",",W2302,FIND(",",W2302,FIND(",",W2302)+1)+1)-FIND(",",W2302,FIND(",",W2302)+1)-1)),MapTable!$A:$A,1,0)),ISERROR(VLOOKUP(TRIM(MID(W2302,FIND(",",W2302,FIND(",",W2302,FIND(",",W2302)+1)+1)+1,999)),MapTable!$A:$A,1,0))),"맵없음",
  ""),
)))))</f>
        <v/>
      </c>
      <c r="AC2302" t="str">
        <f>IF(ISBLANK(AB2302),"",IF(ISERROR(VLOOKUP(AB2302,[3]DropTable!$A:$A,1,0)),"드랍없음",""))</f>
        <v/>
      </c>
      <c r="AE2302" t="str">
        <f>IF(ISBLANK(AD2302),"",IF(ISERROR(VLOOKUP(AD2302,[3]DropTable!$A:$A,1,0)),"드랍없음",""))</f>
        <v/>
      </c>
      <c r="AG2302">
        <v>9.8000000000000007</v>
      </c>
      <c r="AH2302">
        <v>1</v>
      </c>
    </row>
    <row r="2303" spans="1:34" x14ac:dyDescent="0.3">
      <c r="A2303">
        <v>24</v>
      </c>
      <c r="B2303">
        <v>12</v>
      </c>
      <c r="C2303">
        <f>IF(OR($L2303=TRUE,$A2303=0,MOD($A2303,ChapterTable!$S$20)&lt;&gt;0),
MAX(0,INT(($B2303+ChapterTable!$Q$26+VLOOKUP(SUBSTITUTE(C$1,"성장단계","")&amp;"단계오프셋",ChapterTable!$S:$T,2,0))/ChapterTable!$Q$23)),
MAX(0,INT(($B2303+ChapterTable!$S$26+VLOOKUP(SUBSTITUTE(C$1,"성장단계","")&amp;"보스단계오프셋",ChapterTable!$S:$T,2,0))/ChapterTable!$S$23)))</f>
        <v>1</v>
      </c>
      <c r="D2303">
        <f>IF(OR($L2303=TRUE,$A2303=0,MOD($A2303,ChapterTable!$S$20)&lt;&gt;0),
MAX(0,INT(($B2303+ChapterTable!$Q$26+VLOOKUP(SUBSTITUTE(D$1,"성장단계","")&amp;"단계오프셋",ChapterTable!$S:$T,2,0))/ChapterTable!$Q$23)),
MAX(0,INT(($B2303+ChapterTable!$S$26+VLOOKUP(SUBSTITUTE(D$1,"성장단계","")&amp;"보스단계오프셋",ChapterTable!$S:$T,2,0))/ChapterTable!$S$23)))</f>
        <v>1</v>
      </c>
      <c r="E2303" s="1">
        <f ca="1">IF(AND($A2303=0,$B2303=1),
    VLOOKUP(1,ChapterTable!$1:$1048576,MATCH("최종"&amp;SUBSTITUTE(SUBSTITUTE(E$1,"standard",""),"|Float",""),ChapterTable!$1:$1,0),0)*ChapterTable!$Q$17,
  IF(AND($A2303=0,$B2303=0),
    E2304,
  IF($B2303=0,
    VLOOKUP($A2303,ChapterTable!$1:$1048576,MATCH("최종"&amp;SUBSTITUTE(SUBSTITUTE(E$1,"standard",""),"|Float",""),ChapterTable!$1:$1,0),0),
  IF($B2303=1,
    IF($L2303=FALSE,
      VLOOKUP($A2303,ChapterTable!$1:$1048576,MATCH("최종"&amp;SUBSTITUTE(SUBSTITUTE(E$1,"standard",""),"|Float",""),ChapterTable!$1:$1,0),0),
      VLOOKUP($A2303-ChapterTable!$Q$11,ChapterTable!$1:$1048576,MATCH("최종"&amp;SUBSTITUTE(SUBSTITUTE(E$1,"standard",""),"|Float",""),ChapterTable!$1:$1,0),0)*ChapterTable!$Q$14
    ),
  OFFSET(E2303,-$B2303+IF($L2303,1,0),0)*
    (VLOOKUP(SUBSTITUTE(SUBSTITUTE(E$1,"standard",""),"|Float","")&amp;"인게임누적곱배수",ChapterTable!$S:$T,2,0)^C2303
    +VLOOKUP(SUBSTITUTE(SUBSTITUTE(E$1,"standard",""),"|Float","")&amp;"인게임누적합배수",ChapterTable!$S:$T,2,0)*C2303)
  )
  )
  )
)</f>
        <v>1545371.4995953918</v>
      </c>
      <c r="F2303" s="1">
        <f ca="1">IF(AND($A2303=0,$B2303=1),
    VLOOKUP(1,ChapterTable!$1:$1048576,MATCH("최종"&amp;SUBSTITUTE(SUBSTITUTE(F$1,"standard",""),"|Float",""),ChapterTable!$1:$1,0),0)*ChapterTable!$Q$17,
  IF(AND($A2303=0,$B2303=0),
    F2304,
  IF($B2303=0,
    VLOOKUP($A2303,ChapterTable!$1:$1048576,MATCH("최종"&amp;SUBSTITUTE(SUBSTITUTE(F$1,"standard",""),"|Float",""),ChapterTable!$1:$1,0),0),
  IF($B2303=1,
    IF($L2303=FALSE,
      VLOOKUP($A2303,ChapterTable!$1:$1048576,MATCH("최종"&amp;SUBSTITUTE(SUBSTITUTE(F$1,"standard",""),"|Float",""),ChapterTable!$1:$1,0),0),
      VLOOKUP($A2303-ChapterTable!$Q$11,ChapterTable!$1:$1048576,MATCH("최종"&amp;SUBSTITUTE(SUBSTITUTE(F$1,"standard",""),"|Float",""),ChapterTable!$1:$1,0),0)*ChapterTable!$Q$14
    ),
  OFFSET(F2303,-$B2303+IF($L2303,1,0),0)*
    (VLOOKUP(SUBSTITUTE(SUBSTITUTE(F$1,"standard",""),"|Float","")&amp;"인게임누적곱배수",ChapterTable!$S:$T,2,0)^D2303
    +VLOOKUP(SUBSTITUTE(SUBSTITUTE(F$1,"standard",""),"|Float","")&amp;"인게임누적합배수",ChapterTable!$S:$T,2,0)*D2303)
  )
  )
  )
)</f>
        <v>763146.41955327988</v>
      </c>
      <c r="G2303" t="s">
        <v>76</v>
      </c>
      <c r="J2303" t="str">
        <f>IF(ISBLANK(I2303),"",
IFERROR(VLOOKUP(I2303,[1]StringTable!$1:$1048576,MATCH([1]StringTable!$B$1,[1]StringTable!$1:$1,0),0),
IFERROR(VLOOKUP(I2303,[1]InApkStringTable!$1:$1048576,MATCH([1]InApkStringTable!$B$1,[1]InApkStringTable!$1:$1,0),0),
"스트링없음")))</f>
        <v/>
      </c>
      <c r="L2303" t="b">
        <v>1</v>
      </c>
      <c r="N2303" t="str">
        <f>IF(ISBLANK(M2303),"",IF(ISERROR(VLOOKUP(M2303,MapTable!$A:$A,1,0)),"맵없음",""))</f>
        <v/>
      </c>
      <c r="O2303">
        <f t="shared" si="141"/>
        <v>2</v>
      </c>
      <c r="Q2303">
        <f t="shared" si="142"/>
        <v>2</v>
      </c>
      <c r="R2303" t="b">
        <f t="shared" ca="1" si="143"/>
        <v>0</v>
      </c>
      <c r="T2303" t="b">
        <f t="shared" ca="1" si="144"/>
        <v>0</v>
      </c>
      <c r="X2303" t="str">
        <f>IF(ISBLANK(W2303),"",
IF(ISERROR(FIND(",",W2303)),
  IF(ISERROR(VLOOKUP(W2303,MapTable!$A:$A,1,0)),"맵없음",
  ""),
IF(ISERROR(FIND(",",W2303,FIND(",",W2303)+1)),
  IF(OR(ISERROR(VLOOKUP(LEFT(W2303,FIND(",",W2303)-1),MapTable!$A:$A,1,0)),ISERROR(VLOOKUP(TRIM(MID(W2303,FIND(",",W2303)+1,999)),MapTable!$A:$A,1,0))),"맵없음",
  ""),
IF(ISERROR(FIND(",",W2303,FIND(",",W2303,FIND(",",W2303)+1)+1)),
  IF(OR(ISERROR(VLOOKUP(LEFT(W2303,FIND(",",W2303)-1),MapTable!$A:$A,1,0)),ISERROR(VLOOKUP(TRIM(MID(W2303,FIND(",",W2303)+1,FIND(",",W2303,FIND(",",W2303)+1)-FIND(",",W2303)-1)),MapTable!$A:$A,1,0)),ISERROR(VLOOKUP(TRIM(MID(W2303,FIND(",",W2303,FIND(",",W2303)+1)+1,999)),MapTable!$A:$A,1,0))),"맵없음",
  ""),
IF(ISERROR(FIND(",",W2303,FIND(",",W2303,FIND(",",W2303,FIND(",",W2303)+1)+1)+1)),
  IF(OR(ISERROR(VLOOKUP(LEFT(W2303,FIND(",",W2303)-1),MapTable!$A:$A,1,0)),ISERROR(VLOOKUP(TRIM(MID(W2303,FIND(",",W2303)+1,FIND(",",W2303,FIND(",",W2303)+1)-FIND(",",W2303)-1)),MapTable!$A:$A,1,0)),ISERROR(VLOOKUP(TRIM(MID(W2303,FIND(",",W2303,FIND(",",W2303)+1)+1,FIND(",",W2303,FIND(",",W2303,FIND(",",W2303)+1)+1)-FIND(",",W2303,FIND(",",W2303)+1)-1)),MapTable!$A:$A,1,0)),ISERROR(VLOOKUP(TRIM(MID(W2303,FIND(",",W2303,FIND(",",W2303,FIND(",",W2303)+1)+1)+1,999)),MapTable!$A:$A,1,0))),"맵없음",
  ""),
)))))</f>
        <v/>
      </c>
      <c r="AC2303" t="str">
        <f>IF(ISBLANK(AB2303),"",IF(ISERROR(VLOOKUP(AB2303,[3]DropTable!$A:$A,1,0)),"드랍없음",""))</f>
        <v/>
      </c>
      <c r="AE2303" t="str">
        <f>IF(ISBLANK(AD2303),"",IF(ISERROR(VLOOKUP(AD2303,[3]DropTable!$A:$A,1,0)),"드랍없음",""))</f>
        <v/>
      </c>
      <c r="AG2303">
        <v>9.8000000000000007</v>
      </c>
      <c r="AH2303">
        <v>1</v>
      </c>
    </row>
    <row r="2304" spans="1:34" x14ac:dyDescent="0.3">
      <c r="A2304">
        <v>24</v>
      </c>
      <c r="B2304">
        <v>13</v>
      </c>
      <c r="C2304">
        <f>IF(OR($L2304=TRUE,$A2304=0,MOD($A2304,ChapterTable!$S$20)&lt;&gt;0),
MAX(0,INT(($B2304+ChapterTable!$Q$26+VLOOKUP(SUBSTITUTE(C$1,"성장단계","")&amp;"단계오프셋",ChapterTable!$S:$T,2,0))/ChapterTable!$Q$23)),
MAX(0,INT(($B2304+ChapterTable!$S$26+VLOOKUP(SUBSTITUTE(C$1,"성장단계","")&amp;"보스단계오프셋",ChapterTable!$S:$T,2,0))/ChapterTable!$S$23)))</f>
        <v>1</v>
      </c>
      <c r="D2304">
        <f>IF(OR($L2304=TRUE,$A2304=0,MOD($A2304,ChapterTable!$S$20)&lt;&gt;0),
MAX(0,INT(($B2304+ChapterTable!$Q$26+VLOOKUP(SUBSTITUTE(D$1,"성장단계","")&amp;"단계오프셋",ChapterTable!$S:$T,2,0))/ChapterTable!$Q$23)),
MAX(0,INT(($B2304+ChapterTable!$S$26+VLOOKUP(SUBSTITUTE(D$1,"성장단계","")&amp;"보스단계오프셋",ChapterTable!$S:$T,2,0))/ChapterTable!$S$23)))</f>
        <v>1</v>
      </c>
      <c r="E2304" s="1">
        <f ca="1">IF(AND($A2304=0,$B2304=1),
    VLOOKUP(1,ChapterTable!$1:$1048576,MATCH("최종"&amp;SUBSTITUTE(SUBSTITUTE(E$1,"standard",""),"|Float",""),ChapterTable!$1:$1,0),0)*ChapterTable!$Q$17,
  IF(AND($A2304=0,$B2304=0),
    E2305,
  IF($B2304=0,
    VLOOKUP($A2304,ChapterTable!$1:$1048576,MATCH("최종"&amp;SUBSTITUTE(SUBSTITUTE(E$1,"standard",""),"|Float",""),ChapterTable!$1:$1,0),0),
  IF($B2304=1,
    IF($L2304=FALSE,
      VLOOKUP($A2304,ChapterTable!$1:$1048576,MATCH("최종"&amp;SUBSTITUTE(SUBSTITUTE(E$1,"standard",""),"|Float",""),ChapterTable!$1:$1,0),0),
      VLOOKUP($A2304-ChapterTable!$Q$11,ChapterTable!$1:$1048576,MATCH("최종"&amp;SUBSTITUTE(SUBSTITUTE(E$1,"standard",""),"|Float",""),ChapterTable!$1:$1,0),0)*ChapterTable!$Q$14
    ),
  OFFSET(E2304,-$B2304+IF($L2304,1,0),0)*
    (VLOOKUP(SUBSTITUTE(SUBSTITUTE(E$1,"standard",""),"|Float","")&amp;"인게임누적곱배수",ChapterTable!$S:$T,2,0)^C2304
    +VLOOKUP(SUBSTITUTE(SUBSTITUTE(E$1,"standard",""),"|Float","")&amp;"인게임누적합배수",ChapterTable!$S:$T,2,0)*C2304)
  )
  )
  )
)</f>
        <v>1545371.4995953918</v>
      </c>
      <c r="F2304" s="1">
        <f ca="1">IF(AND($A2304=0,$B2304=1),
    VLOOKUP(1,ChapterTable!$1:$1048576,MATCH("최종"&amp;SUBSTITUTE(SUBSTITUTE(F$1,"standard",""),"|Float",""),ChapterTable!$1:$1,0),0)*ChapterTable!$Q$17,
  IF(AND($A2304=0,$B2304=0),
    F2305,
  IF($B2304=0,
    VLOOKUP($A2304,ChapterTable!$1:$1048576,MATCH("최종"&amp;SUBSTITUTE(SUBSTITUTE(F$1,"standard",""),"|Float",""),ChapterTable!$1:$1,0),0),
  IF($B2304=1,
    IF($L2304=FALSE,
      VLOOKUP($A2304,ChapterTable!$1:$1048576,MATCH("최종"&amp;SUBSTITUTE(SUBSTITUTE(F$1,"standard",""),"|Float",""),ChapterTable!$1:$1,0),0),
      VLOOKUP($A2304-ChapterTable!$Q$11,ChapterTable!$1:$1048576,MATCH("최종"&amp;SUBSTITUTE(SUBSTITUTE(F$1,"standard",""),"|Float",""),ChapterTable!$1:$1,0),0)*ChapterTable!$Q$14
    ),
  OFFSET(F2304,-$B2304+IF($L2304,1,0),0)*
    (VLOOKUP(SUBSTITUTE(SUBSTITUTE(F$1,"standard",""),"|Float","")&amp;"인게임누적곱배수",ChapterTable!$S:$T,2,0)^D2304
    +VLOOKUP(SUBSTITUTE(SUBSTITUTE(F$1,"standard",""),"|Float","")&amp;"인게임누적합배수",ChapterTable!$S:$T,2,0)*D2304)
  )
  )
  )
)</f>
        <v>763146.41955327988</v>
      </c>
      <c r="G2304" t="s">
        <v>76</v>
      </c>
      <c r="J2304" t="str">
        <f>IF(ISBLANK(I2304),"",
IFERROR(VLOOKUP(I2304,[1]StringTable!$1:$1048576,MATCH([1]StringTable!$B$1,[1]StringTable!$1:$1,0),0),
IFERROR(VLOOKUP(I2304,[1]InApkStringTable!$1:$1048576,MATCH([1]InApkStringTable!$B$1,[1]InApkStringTable!$1:$1,0),0),
"스트링없음")))</f>
        <v/>
      </c>
      <c r="L2304" t="b">
        <v>1</v>
      </c>
      <c r="N2304" t="str">
        <f>IF(ISBLANK(M2304),"",IF(ISERROR(VLOOKUP(M2304,MapTable!$A:$A,1,0)),"맵없음",""))</f>
        <v/>
      </c>
      <c r="O2304">
        <f t="shared" si="141"/>
        <v>2</v>
      </c>
      <c r="Q2304">
        <f t="shared" si="142"/>
        <v>2</v>
      </c>
      <c r="R2304" t="b">
        <f t="shared" ca="1" si="143"/>
        <v>0</v>
      </c>
      <c r="T2304" t="b">
        <f t="shared" ca="1" si="144"/>
        <v>0</v>
      </c>
      <c r="X2304" t="str">
        <f>IF(ISBLANK(W2304),"",
IF(ISERROR(FIND(",",W2304)),
  IF(ISERROR(VLOOKUP(W2304,MapTable!$A:$A,1,0)),"맵없음",
  ""),
IF(ISERROR(FIND(",",W2304,FIND(",",W2304)+1)),
  IF(OR(ISERROR(VLOOKUP(LEFT(W2304,FIND(",",W2304)-1),MapTable!$A:$A,1,0)),ISERROR(VLOOKUP(TRIM(MID(W2304,FIND(",",W2304)+1,999)),MapTable!$A:$A,1,0))),"맵없음",
  ""),
IF(ISERROR(FIND(",",W2304,FIND(",",W2304,FIND(",",W2304)+1)+1)),
  IF(OR(ISERROR(VLOOKUP(LEFT(W2304,FIND(",",W2304)-1),MapTable!$A:$A,1,0)),ISERROR(VLOOKUP(TRIM(MID(W2304,FIND(",",W2304)+1,FIND(",",W2304,FIND(",",W2304)+1)-FIND(",",W2304)-1)),MapTable!$A:$A,1,0)),ISERROR(VLOOKUP(TRIM(MID(W2304,FIND(",",W2304,FIND(",",W2304)+1)+1,999)),MapTable!$A:$A,1,0))),"맵없음",
  ""),
IF(ISERROR(FIND(",",W2304,FIND(",",W2304,FIND(",",W2304,FIND(",",W2304)+1)+1)+1)),
  IF(OR(ISERROR(VLOOKUP(LEFT(W2304,FIND(",",W2304)-1),MapTable!$A:$A,1,0)),ISERROR(VLOOKUP(TRIM(MID(W2304,FIND(",",W2304)+1,FIND(",",W2304,FIND(",",W2304)+1)-FIND(",",W2304)-1)),MapTable!$A:$A,1,0)),ISERROR(VLOOKUP(TRIM(MID(W2304,FIND(",",W2304,FIND(",",W2304)+1)+1,FIND(",",W2304,FIND(",",W2304,FIND(",",W2304)+1)+1)-FIND(",",W2304,FIND(",",W2304)+1)-1)),MapTable!$A:$A,1,0)),ISERROR(VLOOKUP(TRIM(MID(W2304,FIND(",",W2304,FIND(",",W2304,FIND(",",W2304)+1)+1)+1,999)),MapTable!$A:$A,1,0))),"맵없음",
  ""),
)))))</f>
        <v/>
      </c>
      <c r="AC2304" t="str">
        <f>IF(ISBLANK(AB2304),"",IF(ISERROR(VLOOKUP(AB2304,[3]DropTable!$A:$A,1,0)),"드랍없음",""))</f>
        <v/>
      </c>
      <c r="AE2304" t="str">
        <f>IF(ISBLANK(AD2304),"",IF(ISERROR(VLOOKUP(AD2304,[3]DropTable!$A:$A,1,0)),"드랍없음",""))</f>
        <v/>
      </c>
      <c r="AG2304">
        <v>9.8000000000000007</v>
      </c>
      <c r="AH2304">
        <v>1</v>
      </c>
    </row>
    <row r="2305" spans="1:34" x14ac:dyDescent="0.3">
      <c r="A2305">
        <v>24</v>
      </c>
      <c r="B2305">
        <v>14</v>
      </c>
      <c r="C2305">
        <f>IF(OR($L2305=TRUE,$A2305=0,MOD($A2305,ChapterTable!$S$20)&lt;&gt;0),
MAX(0,INT(($B2305+ChapterTable!$Q$26+VLOOKUP(SUBSTITUTE(C$1,"성장단계","")&amp;"단계오프셋",ChapterTable!$S:$T,2,0))/ChapterTable!$Q$23)),
MAX(0,INT(($B2305+ChapterTable!$S$26+VLOOKUP(SUBSTITUTE(C$1,"성장단계","")&amp;"보스단계오프셋",ChapterTable!$S:$T,2,0))/ChapterTable!$S$23)))</f>
        <v>1</v>
      </c>
      <c r="D2305">
        <f>IF(OR($L2305=TRUE,$A2305=0,MOD($A2305,ChapterTable!$S$20)&lt;&gt;0),
MAX(0,INT(($B2305+ChapterTable!$Q$26+VLOOKUP(SUBSTITUTE(D$1,"성장단계","")&amp;"단계오프셋",ChapterTable!$S:$T,2,0))/ChapterTable!$Q$23)),
MAX(0,INT(($B2305+ChapterTable!$S$26+VLOOKUP(SUBSTITUTE(D$1,"성장단계","")&amp;"보스단계오프셋",ChapterTable!$S:$T,2,0))/ChapterTable!$S$23)))</f>
        <v>1</v>
      </c>
      <c r="E2305" s="1">
        <f ca="1">IF(AND($A2305=0,$B2305=1),
    VLOOKUP(1,ChapterTable!$1:$1048576,MATCH("최종"&amp;SUBSTITUTE(SUBSTITUTE(E$1,"standard",""),"|Float",""),ChapterTable!$1:$1,0),0)*ChapterTable!$Q$17,
  IF(AND($A2305=0,$B2305=0),
    E2306,
  IF($B2305=0,
    VLOOKUP($A2305,ChapterTable!$1:$1048576,MATCH("최종"&amp;SUBSTITUTE(SUBSTITUTE(E$1,"standard",""),"|Float",""),ChapterTable!$1:$1,0),0),
  IF($B2305=1,
    IF($L2305=FALSE,
      VLOOKUP($A2305,ChapterTable!$1:$1048576,MATCH("최종"&amp;SUBSTITUTE(SUBSTITUTE(E$1,"standard",""),"|Float",""),ChapterTable!$1:$1,0),0),
      VLOOKUP($A2305-ChapterTable!$Q$11,ChapterTable!$1:$1048576,MATCH("최종"&amp;SUBSTITUTE(SUBSTITUTE(E$1,"standard",""),"|Float",""),ChapterTable!$1:$1,0),0)*ChapterTable!$Q$14
    ),
  OFFSET(E2305,-$B2305+IF($L2305,1,0),0)*
    (VLOOKUP(SUBSTITUTE(SUBSTITUTE(E$1,"standard",""),"|Float","")&amp;"인게임누적곱배수",ChapterTable!$S:$T,2,0)^C2305
    +VLOOKUP(SUBSTITUTE(SUBSTITUTE(E$1,"standard",""),"|Float","")&amp;"인게임누적합배수",ChapterTable!$S:$T,2,0)*C2305)
  )
  )
  )
)</f>
        <v>1545371.4995953918</v>
      </c>
      <c r="F2305" s="1">
        <f ca="1">IF(AND($A2305=0,$B2305=1),
    VLOOKUP(1,ChapterTable!$1:$1048576,MATCH("최종"&amp;SUBSTITUTE(SUBSTITUTE(F$1,"standard",""),"|Float",""),ChapterTable!$1:$1,0),0)*ChapterTable!$Q$17,
  IF(AND($A2305=0,$B2305=0),
    F2306,
  IF($B2305=0,
    VLOOKUP($A2305,ChapterTable!$1:$1048576,MATCH("최종"&amp;SUBSTITUTE(SUBSTITUTE(F$1,"standard",""),"|Float",""),ChapterTable!$1:$1,0),0),
  IF($B2305=1,
    IF($L2305=FALSE,
      VLOOKUP($A2305,ChapterTable!$1:$1048576,MATCH("최종"&amp;SUBSTITUTE(SUBSTITUTE(F$1,"standard",""),"|Float",""),ChapterTable!$1:$1,0),0),
      VLOOKUP($A2305-ChapterTable!$Q$11,ChapterTable!$1:$1048576,MATCH("최종"&amp;SUBSTITUTE(SUBSTITUTE(F$1,"standard",""),"|Float",""),ChapterTable!$1:$1,0),0)*ChapterTable!$Q$14
    ),
  OFFSET(F2305,-$B2305+IF($L2305,1,0),0)*
    (VLOOKUP(SUBSTITUTE(SUBSTITUTE(F$1,"standard",""),"|Float","")&amp;"인게임누적곱배수",ChapterTable!$S:$T,2,0)^D2305
    +VLOOKUP(SUBSTITUTE(SUBSTITUTE(F$1,"standard",""),"|Float","")&amp;"인게임누적합배수",ChapterTable!$S:$T,2,0)*D2305)
  )
  )
  )
)</f>
        <v>763146.41955327988</v>
      </c>
      <c r="G2305" t="s">
        <v>76</v>
      </c>
      <c r="J2305" t="str">
        <f>IF(ISBLANK(I2305),"",
IFERROR(VLOOKUP(I2305,[1]StringTable!$1:$1048576,MATCH([1]StringTable!$B$1,[1]StringTable!$1:$1,0),0),
IFERROR(VLOOKUP(I2305,[1]InApkStringTable!$1:$1048576,MATCH([1]InApkStringTable!$B$1,[1]InApkStringTable!$1:$1,0),0),
"스트링없음")))</f>
        <v/>
      </c>
      <c r="L2305" t="b">
        <v>1</v>
      </c>
      <c r="N2305" t="str">
        <f>IF(ISBLANK(M2305),"",IF(ISERROR(VLOOKUP(M2305,MapTable!$A:$A,1,0)),"맵없음",""))</f>
        <v/>
      </c>
      <c r="O2305">
        <f t="shared" si="141"/>
        <v>2</v>
      </c>
      <c r="Q2305">
        <f t="shared" si="142"/>
        <v>2</v>
      </c>
      <c r="R2305" t="b">
        <f t="shared" ca="1" si="143"/>
        <v>0</v>
      </c>
      <c r="T2305" t="b">
        <f t="shared" ca="1" si="144"/>
        <v>0</v>
      </c>
      <c r="X2305" t="str">
        <f>IF(ISBLANK(W2305),"",
IF(ISERROR(FIND(",",W2305)),
  IF(ISERROR(VLOOKUP(W2305,MapTable!$A:$A,1,0)),"맵없음",
  ""),
IF(ISERROR(FIND(",",W2305,FIND(",",W2305)+1)),
  IF(OR(ISERROR(VLOOKUP(LEFT(W2305,FIND(",",W2305)-1),MapTable!$A:$A,1,0)),ISERROR(VLOOKUP(TRIM(MID(W2305,FIND(",",W2305)+1,999)),MapTable!$A:$A,1,0))),"맵없음",
  ""),
IF(ISERROR(FIND(",",W2305,FIND(",",W2305,FIND(",",W2305)+1)+1)),
  IF(OR(ISERROR(VLOOKUP(LEFT(W2305,FIND(",",W2305)-1),MapTable!$A:$A,1,0)),ISERROR(VLOOKUP(TRIM(MID(W2305,FIND(",",W2305)+1,FIND(",",W2305,FIND(",",W2305)+1)-FIND(",",W2305)-1)),MapTable!$A:$A,1,0)),ISERROR(VLOOKUP(TRIM(MID(W2305,FIND(",",W2305,FIND(",",W2305)+1)+1,999)),MapTable!$A:$A,1,0))),"맵없음",
  ""),
IF(ISERROR(FIND(",",W2305,FIND(",",W2305,FIND(",",W2305,FIND(",",W2305)+1)+1)+1)),
  IF(OR(ISERROR(VLOOKUP(LEFT(W2305,FIND(",",W2305)-1),MapTable!$A:$A,1,0)),ISERROR(VLOOKUP(TRIM(MID(W2305,FIND(",",W2305)+1,FIND(",",W2305,FIND(",",W2305)+1)-FIND(",",W2305)-1)),MapTable!$A:$A,1,0)),ISERROR(VLOOKUP(TRIM(MID(W2305,FIND(",",W2305,FIND(",",W2305)+1)+1,FIND(",",W2305,FIND(",",W2305,FIND(",",W2305)+1)+1)-FIND(",",W2305,FIND(",",W2305)+1)-1)),MapTable!$A:$A,1,0)),ISERROR(VLOOKUP(TRIM(MID(W2305,FIND(",",W2305,FIND(",",W2305,FIND(",",W2305)+1)+1)+1,999)),MapTable!$A:$A,1,0))),"맵없음",
  ""),
)))))</f>
        <v/>
      </c>
      <c r="AC2305" t="str">
        <f>IF(ISBLANK(AB2305),"",IF(ISERROR(VLOOKUP(AB2305,[3]DropTable!$A:$A,1,0)),"드랍없음",""))</f>
        <v/>
      </c>
      <c r="AE2305" t="str">
        <f>IF(ISBLANK(AD2305),"",IF(ISERROR(VLOOKUP(AD2305,[3]DropTable!$A:$A,1,0)),"드랍없음",""))</f>
        <v/>
      </c>
      <c r="AG2305">
        <v>9.8000000000000007</v>
      </c>
      <c r="AH2305">
        <v>1</v>
      </c>
    </row>
    <row r="2306" spans="1:34" x14ac:dyDescent="0.3">
      <c r="A2306">
        <v>24</v>
      </c>
      <c r="B2306">
        <v>15</v>
      </c>
      <c r="C2306">
        <f>IF(OR($L2306=TRUE,$A2306=0,MOD($A2306,ChapterTable!$S$20)&lt;&gt;0),
MAX(0,INT(($B2306+ChapterTable!$Q$26+VLOOKUP(SUBSTITUTE(C$1,"성장단계","")&amp;"단계오프셋",ChapterTable!$S:$T,2,0))/ChapterTable!$Q$23)),
MAX(0,INT(($B2306+ChapterTable!$S$26+VLOOKUP(SUBSTITUTE(C$1,"성장단계","")&amp;"보스단계오프셋",ChapterTable!$S:$T,2,0))/ChapterTable!$S$23)))</f>
        <v>1</v>
      </c>
      <c r="D2306">
        <f>IF(OR($L2306=TRUE,$A2306=0,MOD($A2306,ChapterTable!$S$20)&lt;&gt;0),
MAX(0,INT(($B2306+ChapterTable!$Q$26+VLOOKUP(SUBSTITUTE(D$1,"성장단계","")&amp;"단계오프셋",ChapterTable!$S:$T,2,0))/ChapterTable!$Q$23)),
MAX(0,INT(($B2306+ChapterTable!$S$26+VLOOKUP(SUBSTITUTE(D$1,"성장단계","")&amp;"보스단계오프셋",ChapterTable!$S:$T,2,0))/ChapterTable!$S$23)))</f>
        <v>1</v>
      </c>
      <c r="E2306" s="1">
        <f ca="1">IF(AND($A2306=0,$B2306=1),
    VLOOKUP(1,ChapterTable!$1:$1048576,MATCH("최종"&amp;SUBSTITUTE(SUBSTITUTE(E$1,"standard",""),"|Float",""),ChapterTable!$1:$1,0),0)*ChapterTable!$Q$17,
  IF(AND($A2306=0,$B2306=0),
    E2307,
  IF($B2306=0,
    VLOOKUP($A2306,ChapterTable!$1:$1048576,MATCH("최종"&amp;SUBSTITUTE(SUBSTITUTE(E$1,"standard",""),"|Float",""),ChapterTable!$1:$1,0),0),
  IF($B2306=1,
    IF($L2306=FALSE,
      VLOOKUP($A2306,ChapterTable!$1:$1048576,MATCH("최종"&amp;SUBSTITUTE(SUBSTITUTE(E$1,"standard",""),"|Float",""),ChapterTable!$1:$1,0),0),
      VLOOKUP($A2306-ChapterTable!$Q$11,ChapterTable!$1:$1048576,MATCH("최종"&amp;SUBSTITUTE(SUBSTITUTE(E$1,"standard",""),"|Float",""),ChapterTable!$1:$1,0),0)*ChapterTable!$Q$14
    ),
  OFFSET(E2306,-$B2306+IF($L2306,1,0),0)*
    (VLOOKUP(SUBSTITUTE(SUBSTITUTE(E$1,"standard",""),"|Float","")&amp;"인게임누적곱배수",ChapterTable!$S:$T,2,0)^C2306
    +VLOOKUP(SUBSTITUTE(SUBSTITUTE(E$1,"standard",""),"|Float","")&amp;"인게임누적합배수",ChapterTable!$S:$T,2,0)*C2306)
  )
  )
  )
)</f>
        <v>1545371.4995953918</v>
      </c>
      <c r="F2306" s="1">
        <f ca="1">IF(AND($A2306=0,$B2306=1),
    VLOOKUP(1,ChapterTable!$1:$1048576,MATCH("최종"&amp;SUBSTITUTE(SUBSTITUTE(F$1,"standard",""),"|Float",""),ChapterTable!$1:$1,0),0)*ChapterTable!$Q$17,
  IF(AND($A2306=0,$B2306=0),
    F2307,
  IF($B2306=0,
    VLOOKUP($A2306,ChapterTable!$1:$1048576,MATCH("최종"&amp;SUBSTITUTE(SUBSTITUTE(F$1,"standard",""),"|Float",""),ChapterTable!$1:$1,0),0),
  IF($B2306=1,
    IF($L2306=FALSE,
      VLOOKUP($A2306,ChapterTable!$1:$1048576,MATCH("최종"&amp;SUBSTITUTE(SUBSTITUTE(F$1,"standard",""),"|Float",""),ChapterTable!$1:$1,0),0),
      VLOOKUP($A2306-ChapterTable!$Q$11,ChapterTable!$1:$1048576,MATCH("최종"&amp;SUBSTITUTE(SUBSTITUTE(F$1,"standard",""),"|Float",""),ChapterTable!$1:$1,0),0)*ChapterTable!$Q$14
    ),
  OFFSET(F2306,-$B2306+IF($L2306,1,0),0)*
    (VLOOKUP(SUBSTITUTE(SUBSTITUTE(F$1,"standard",""),"|Float","")&amp;"인게임누적곱배수",ChapterTable!$S:$T,2,0)^D2306
    +VLOOKUP(SUBSTITUTE(SUBSTITUTE(F$1,"standard",""),"|Float","")&amp;"인게임누적합배수",ChapterTable!$S:$T,2,0)*D2306)
  )
  )
  )
)</f>
        <v>763146.41955327988</v>
      </c>
      <c r="G2306" t="s">
        <v>76</v>
      </c>
      <c r="J2306" t="str">
        <f>IF(ISBLANK(I2306),"",
IFERROR(VLOOKUP(I2306,[1]StringTable!$1:$1048576,MATCH([1]StringTable!$B$1,[1]StringTable!$1:$1,0),0),
IFERROR(VLOOKUP(I2306,[1]InApkStringTable!$1:$1048576,MATCH([1]InApkStringTable!$B$1,[1]InApkStringTable!$1:$1,0),0),
"스트링없음")))</f>
        <v/>
      </c>
      <c r="L2306" t="b">
        <v>1</v>
      </c>
      <c r="N2306" t="str">
        <f>IF(ISBLANK(M2306),"",IF(ISERROR(VLOOKUP(M2306,MapTable!$A:$A,1,0)),"맵없음",""))</f>
        <v/>
      </c>
      <c r="O2306">
        <f t="shared" si="141"/>
        <v>11</v>
      </c>
      <c r="Q2306">
        <f t="shared" si="142"/>
        <v>11</v>
      </c>
      <c r="R2306" t="b">
        <f t="shared" ca="1" si="143"/>
        <v>0</v>
      </c>
      <c r="T2306" t="b">
        <f t="shared" ca="1" si="144"/>
        <v>0</v>
      </c>
      <c r="X2306" t="str">
        <f>IF(ISBLANK(W2306),"",
IF(ISERROR(FIND(",",W2306)),
  IF(ISERROR(VLOOKUP(W2306,MapTable!$A:$A,1,0)),"맵없음",
  ""),
IF(ISERROR(FIND(",",W2306,FIND(",",W2306)+1)),
  IF(OR(ISERROR(VLOOKUP(LEFT(W2306,FIND(",",W2306)-1),MapTable!$A:$A,1,0)),ISERROR(VLOOKUP(TRIM(MID(W2306,FIND(",",W2306)+1,999)),MapTable!$A:$A,1,0))),"맵없음",
  ""),
IF(ISERROR(FIND(",",W2306,FIND(",",W2306,FIND(",",W2306)+1)+1)),
  IF(OR(ISERROR(VLOOKUP(LEFT(W2306,FIND(",",W2306)-1),MapTable!$A:$A,1,0)),ISERROR(VLOOKUP(TRIM(MID(W2306,FIND(",",W2306)+1,FIND(",",W2306,FIND(",",W2306)+1)-FIND(",",W2306)-1)),MapTable!$A:$A,1,0)),ISERROR(VLOOKUP(TRIM(MID(W2306,FIND(",",W2306,FIND(",",W2306)+1)+1,999)),MapTable!$A:$A,1,0))),"맵없음",
  ""),
IF(ISERROR(FIND(",",W2306,FIND(",",W2306,FIND(",",W2306,FIND(",",W2306)+1)+1)+1)),
  IF(OR(ISERROR(VLOOKUP(LEFT(W2306,FIND(",",W2306)-1),MapTable!$A:$A,1,0)),ISERROR(VLOOKUP(TRIM(MID(W2306,FIND(",",W2306)+1,FIND(",",W2306,FIND(",",W2306)+1)-FIND(",",W2306)-1)),MapTable!$A:$A,1,0)),ISERROR(VLOOKUP(TRIM(MID(W2306,FIND(",",W2306,FIND(",",W2306)+1)+1,FIND(",",W2306,FIND(",",W2306,FIND(",",W2306)+1)+1)-FIND(",",W2306,FIND(",",W2306)+1)-1)),MapTable!$A:$A,1,0)),ISERROR(VLOOKUP(TRIM(MID(W2306,FIND(",",W2306,FIND(",",W2306,FIND(",",W2306)+1)+1)+1,999)),MapTable!$A:$A,1,0))),"맵없음",
  ""),
)))))</f>
        <v/>
      </c>
      <c r="AC2306" t="str">
        <f>IF(ISBLANK(AB2306),"",IF(ISERROR(VLOOKUP(AB2306,[3]DropTable!$A:$A,1,0)),"드랍없음",""))</f>
        <v/>
      </c>
      <c r="AE2306" t="str">
        <f>IF(ISBLANK(AD2306),"",IF(ISERROR(VLOOKUP(AD2306,[3]DropTable!$A:$A,1,0)),"드랍없음",""))</f>
        <v/>
      </c>
      <c r="AG2306">
        <v>9.8000000000000007</v>
      </c>
      <c r="AH2306">
        <v>1</v>
      </c>
    </row>
    <row r="2307" spans="1:34" x14ac:dyDescent="0.3">
      <c r="A2307">
        <v>24</v>
      </c>
      <c r="B2307">
        <v>16</v>
      </c>
      <c r="C2307">
        <f>IF(OR($L2307=TRUE,$A2307=0,MOD($A2307,ChapterTable!$S$20)&lt;&gt;0),
MAX(0,INT(($B2307+ChapterTable!$Q$26+VLOOKUP(SUBSTITUTE(C$1,"성장단계","")&amp;"단계오프셋",ChapterTable!$S:$T,2,0))/ChapterTable!$Q$23)),
MAX(0,INT(($B2307+ChapterTable!$S$26+VLOOKUP(SUBSTITUTE(C$1,"성장단계","")&amp;"보스단계오프셋",ChapterTable!$S:$T,2,0))/ChapterTable!$S$23)))</f>
        <v>2</v>
      </c>
      <c r="D2307">
        <f>IF(OR($L2307=TRUE,$A2307=0,MOD($A2307,ChapterTable!$S$20)&lt;&gt;0),
MAX(0,INT(($B2307+ChapterTable!$Q$26+VLOOKUP(SUBSTITUTE(D$1,"성장단계","")&amp;"단계오프셋",ChapterTable!$S:$T,2,0))/ChapterTable!$Q$23)),
MAX(0,INT(($B2307+ChapterTable!$S$26+VLOOKUP(SUBSTITUTE(D$1,"성장단계","")&amp;"보스단계오프셋",ChapterTable!$S:$T,2,0))/ChapterTable!$S$23)))</f>
        <v>1</v>
      </c>
      <c r="E2307" s="1">
        <f ca="1">IF(AND($A2307=0,$B2307=1),
    VLOOKUP(1,ChapterTable!$1:$1048576,MATCH("최종"&amp;SUBSTITUTE(SUBSTITUTE(E$1,"standard",""),"|Float",""),ChapterTable!$1:$1,0),0)*ChapterTable!$Q$17,
  IF(AND($A2307=0,$B2307=0),
    E2308,
  IF($B2307=0,
    VLOOKUP($A2307,ChapterTable!$1:$1048576,MATCH("최종"&amp;SUBSTITUTE(SUBSTITUTE(E$1,"standard",""),"|Float",""),ChapterTable!$1:$1,0),0),
  IF($B2307=1,
    IF($L2307=FALSE,
      VLOOKUP($A2307,ChapterTable!$1:$1048576,MATCH("최종"&amp;SUBSTITUTE(SUBSTITUTE(E$1,"standard",""),"|Float",""),ChapterTable!$1:$1,0),0),
      VLOOKUP($A2307-ChapterTable!$Q$11,ChapterTable!$1:$1048576,MATCH("최종"&amp;SUBSTITUTE(SUBSTITUTE(E$1,"standard",""),"|Float",""),ChapterTable!$1:$1,0),0)*ChapterTable!$Q$14
    ),
  OFFSET(E2307,-$B2307+IF($L2307,1,0),0)*
    (VLOOKUP(SUBSTITUTE(SUBSTITUTE(E$1,"standard",""),"|Float","")&amp;"인게임누적곱배수",ChapterTable!$S:$T,2,0)^C2307
    +VLOOKUP(SUBSTITUTE(SUBSTITUTE(E$1,"standard",""),"|Float","")&amp;"인게임누적합배수",ChapterTable!$S:$T,2,0)*C2307)
  )
  )
  )
)</f>
        <v>1946023.3698608635</v>
      </c>
      <c r="F2307" s="1">
        <f ca="1">IF(AND($A2307=0,$B2307=1),
    VLOOKUP(1,ChapterTable!$1:$1048576,MATCH("최종"&amp;SUBSTITUTE(SUBSTITUTE(F$1,"standard",""),"|Float",""),ChapterTable!$1:$1,0),0)*ChapterTable!$Q$17,
  IF(AND($A2307=0,$B2307=0),
    F2308,
  IF($B2307=0,
    VLOOKUP($A2307,ChapterTable!$1:$1048576,MATCH("최종"&amp;SUBSTITUTE(SUBSTITUTE(F$1,"standard",""),"|Float",""),ChapterTable!$1:$1,0),0),
  IF($B2307=1,
    IF($L2307=FALSE,
      VLOOKUP($A2307,ChapterTable!$1:$1048576,MATCH("최종"&amp;SUBSTITUTE(SUBSTITUTE(F$1,"standard",""),"|Float",""),ChapterTable!$1:$1,0),0),
      VLOOKUP($A2307-ChapterTable!$Q$11,ChapterTable!$1:$1048576,MATCH("최종"&amp;SUBSTITUTE(SUBSTITUTE(F$1,"standard",""),"|Float",""),ChapterTable!$1:$1,0),0)*ChapterTable!$Q$14
    ),
  OFFSET(F2307,-$B2307+IF($L2307,1,0),0)*
    (VLOOKUP(SUBSTITUTE(SUBSTITUTE(F$1,"standard",""),"|Float","")&amp;"인게임누적곱배수",ChapterTable!$S:$T,2,0)^D2307
    +VLOOKUP(SUBSTITUTE(SUBSTITUTE(F$1,"standard",""),"|Float","")&amp;"인게임누적합배수",ChapterTable!$S:$T,2,0)*D2307)
  )
  )
  )
)</f>
        <v>763146.41955327988</v>
      </c>
      <c r="G2307" t="s">
        <v>76</v>
      </c>
      <c r="J2307" t="str">
        <f>IF(ISBLANK(I2307),"",
IFERROR(VLOOKUP(I2307,[1]StringTable!$1:$1048576,MATCH([1]StringTable!$B$1,[1]StringTable!$1:$1,0),0),
IFERROR(VLOOKUP(I2307,[1]InApkStringTable!$1:$1048576,MATCH([1]InApkStringTable!$B$1,[1]InApkStringTable!$1:$1,0),0),
"스트링없음")))</f>
        <v/>
      </c>
      <c r="L2307" t="b">
        <v>1</v>
      </c>
      <c r="N2307" t="str">
        <f>IF(ISBLANK(M2307),"",IF(ISERROR(VLOOKUP(M2307,MapTable!$A:$A,1,0)),"맵없음",""))</f>
        <v/>
      </c>
      <c r="O2307">
        <f t="shared" ref="O2307:O2370" si="145">IF(B2307=0,0,
  IF(AND(L2307=FALSE,A2307&lt;&gt;0,MOD(A2307,7)=0),21,
  IF(MOD(B2307,10)=0,21,
  IF(MOD(B2307,10)=5,11,
  IF(MOD(B2307,10)=9,INT(B2307/10)+91,
  INT(B2307/10+1))))))</f>
        <v>2</v>
      </c>
      <c r="Q2307">
        <f t="shared" ref="Q2307:Q2370" si="146">IF(ISBLANK(P2307),O2307,P2307)</f>
        <v>2</v>
      </c>
      <c r="R2307" t="b">
        <f t="shared" ref="R2307:R2370" ca="1" si="147">IF(OR(B2307=0,OFFSET(B2307,1,0)=0),FALSE,
IF(OFFSET(O2307,1,0)=21,TRUE,FALSE))</f>
        <v>0</v>
      </c>
      <c r="T2307" t="b">
        <f t="shared" ref="T2307:T2370" ca="1" si="148">IF(ISBLANK(S2307),R2307,S2307)</f>
        <v>0</v>
      </c>
      <c r="X2307" t="str">
        <f>IF(ISBLANK(W2307),"",
IF(ISERROR(FIND(",",W2307)),
  IF(ISERROR(VLOOKUP(W2307,MapTable!$A:$A,1,0)),"맵없음",
  ""),
IF(ISERROR(FIND(",",W2307,FIND(",",W2307)+1)),
  IF(OR(ISERROR(VLOOKUP(LEFT(W2307,FIND(",",W2307)-1),MapTable!$A:$A,1,0)),ISERROR(VLOOKUP(TRIM(MID(W2307,FIND(",",W2307)+1,999)),MapTable!$A:$A,1,0))),"맵없음",
  ""),
IF(ISERROR(FIND(",",W2307,FIND(",",W2307,FIND(",",W2307)+1)+1)),
  IF(OR(ISERROR(VLOOKUP(LEFT(W2307,FIND(",",W2307)-1),MapTable!$A:$A,1,0)),ISERROR(VLOOKUP(TRIM(MID(W2307,FIND(",",W2307)+1,FIND(",",W2307,FIND(",",W2307)+1)-FIND(",",W2307)-1)),MapTable!$A:$A,1,0)),ISERROR(VLOOKUP(TRIM(MID(W2307,FIND(",",W2307,FIND(",",W2307)+1)+1,999)),MapTable!$A:$A,1,0))),"맵없음",
  ""),
IF(ISERROR(FIND(",",W2307,FIND(",",W2307,FIND(",",W2307,FIND(",",W2307)+1)+1)+1)),
  IF(OR(ISERROR(VLOOKUP(LEFT(W2307,FIND(",",W2307)-1),MapTable!$A:$A,1,0)),ISERROR(VLOOKUP(TRIM(MID(W2307,FIND(",",W2307)+1,FIND(",",W2307,FIND(",",W2307)+1)-FIND(",",W2307)-1)),MapTable!$A:$A,1,0)),ISERROR(VLOOKUP(TRIM(MID(W2307,FIND(",",W2307,FIND(",",W2307)+1)+1,FIND(",",W2307,FIND(",",W2307,FIND(",",W2307)+1)+1)-FIND(",",W2307,FIND(",",W2307)+1)-1)),MapTable!$A:$A,1,0)),ISERROR(VLOOKUP(TRIM(MID(W2307,FIND(",",W2307,FIND(",",W2307,FIND(",",W2307)+1)+1)+1,999)),MapTable!$A:$A,1,0))),"맵없음",
  ""),
)))))</f>
        <v/>
      </c>
      <c r="AC2307" t="str">
        <f>IF(ISBLANK(AB2307),"",IF(ISERROR(VLOOKUP(AB2307,[3]DropTable!$A:$A,1,0)),"드랍없음",""))</f>
        <v/>
      </c>
      <c r="AE2307" t="str">
        <f>IF(ISBLANK(AD2307),"",IF(ISERROR(VLOOKUP(AD2307,[3]DropTable!$A:$A,1,0)),"드랍없음",""))</f>
        <v/>
      </c>
      <c r="AG2307">
        <v>9.8000000000000007</v>
      </c>
      <c r="AH2307">
        <v>1</v>
      </c>
    </row>
    <row r="2308" spans="1:34" x14ac:dyDescent="0.3">
      <c r="A2308">
        <v>24</v>
      </c>
      <c r="B2308">
        <v>17</v>
      </c>
      <c r="C2308">
        <f>IF(OR($L2308=TRUE,$A2308=0,MOD($A2308,ChapterTable!$S$20)&lt;&gt;0),
MAX(0,INT(($B2308+ChapterTable!$Q$26+VLOOKUP(SUBSTITUTE(C$1,"성장단계","")&amp;"단계오프셋",ChapterTable!$S:$T,2,0))/ChapterTable!$Q$23)),
MAX(0,INT(($B2308+ChapterTable!$S$26+VLOOKUP(SUBSTITUTE(C$1,"성장단계","")&amp;"보스단계오프셋",ChapterTable!$S:$T,2,0))/ChapterTable!$S$23)))</f>
        <v>2</v>
      </c>
      <c r="D2308">
        <f>IF(OR($L2308=TRUE,$A2308=0,MOD($A2308,ChapterTable!$S$20)&lt;&gt;0),
MAX(0,INT(($B2308+ChapterTable!$Q$26+VLOOKUP(SUBSTITUTE(D$1,"성장단계","")&amp;"단계오프셋",ChapterTable!$S:$T,2,0))/ChapterTable!$Q$23)),
MAX(0,INT(($B2308+ChapterTable!$S$26+VLOOKUP(SUBSTITUTE(D$1,"성장단계","")&amp;"보스단계오프셋",ChapterTable!$S:$T,2,0))/ChapterTable!$S$23)))</f>
        <v>1</v>
      </c>
      <c r="E2308" s="1">
        <f ca="1">IF(AND($A2308=0,$B2308=1),
    VLOOKUP(1,ChapterTable!$1:$1048576,MATCH("최종"&amp;SUBSTITUTE(SUBSTITUTE(E$1,"standard",""),"|Float",""),ChapterTable!$1:$1,0),0)*ChapterTable!$Q$17,
  IF(AND($A2308=0,$B2308=0),
    E2309,
  IF($B2308=0,
    VLOOKUP($A2308,ChapterTable!$1:$1048576,MATCH("최종"&amp;SUBSTITUTE(SUBSTITUTE(E$1,"standard",""),"|Float",""),ChapterTable!$1:$1,0),0),
  IF($B2308=1,
    IF($L2308=FALSE,
      VLOOKUP($A2308,ChapterTable!$1:$1048576,MATCH("최종"&amp;SUBSTITUTE(SUBSTITUTE(E$1,"standard",""),"|Float",""),ChapterTable!$1:$1,0),0),
      VLOOKUP($A2308-ChapterTable!$Q$11,ChapterTable!$1:$1048576,MATCH("최종"&amp;SUBSTITUTE(SUBSTITUTE(E$1,"standard",""),"|Float",""),ChapterTable!$1:$1,0),0)*ChapterTable!$Q$14
    ),
  OFFSET(E2308,-$B2308+IF($L2308,1,0),0)*
    (VLOOKUP(SUBSTITUTE(SUBSTITUTE(E$1,"standard",""),"|Float","")&amp;"인게임누적곱배수",ChapterTable!$S:$T,2,0)^C2308
    +VLOOKUP(SUBSTITUTE(SUBSTITUTE(E$1,"standard",""),"|Float","")&amp;"인게임누적합배수",ChapterTable!$S:$T,2,0)*C2308)
  )
  )
  )
)</f>
        <v>1946023.3698608635</v>
      </c>
      <c r="F2308" s="1">
        <f ca="1">IF(AND($A2308=0,$B2308=1),
    VLOOKUP(1,ChapterTable!$1:$1048576,MATCH("최종"&amp;SUBSTITUTE(SUBSTITUTE(F$1,"standard",""),"|Float",""),ChapterTable!$1:$1,0),0)*ChapterTable!$Q$17,
  IF(AND($A2308=0,$B2308=0),
    F2309,
  IF($B2308=0,
    VLOOKUP($A2308,ChapterTable!$1:$1048576,MATCH("최종"&amp;SUBSTITUTE(SUBSTITUTE(F$1,"standard",""),"|Float",""),ChapterTable!$1:$1,0),0),
  IF($B2308=1,
    IF($L2308=FALSE,
      VLOOKUP($A2308,ChapterTable!$1:$1048576,MATCH("최종"&amp;SUBSTITUTE(SUBSTITUTE(F$1,"standard",""),"|Float",""),ChapterTable!$1:$1,0),0),
      VLOOKUP($A2308-ChapterTable!$Q$11,ChapterTable!$1:$1048576,MATCH("최종"&amp;SUBSTITUTE(SUBSTITUTE(F$1,"standard",""),"|Float",""),ChapterTable!$1:$1,0),0)*ChapterTable!$Q$14
    ),
  OFFSET(F2308,-$B2308+IF($L2308,1,0),0)*
    (VLOOKUP(SUBSTITUTE(SUBSTITUTE(F$1,"standard",""),"|Float","")&amp;"인게임누적곱배수",ChapterTable!$S:$T,2,0)^D2308
    +VLOOKUP(SUBSTITUTE(SUBSTITUTE(F$1,"standard",""),"|Float","")&amp;"인게임누적합배수",ChapterTable!$S:$T,2,0)*D2308)
  )
  )
  )
)</f>
        <v>763146.41955327988</v>
      </c>
      <c r="G2308" t="s">
        <v>76</v>
      </c>
      <c r="J2308" t="str">
        <f>IF(ISBLANK(I2308),"",
IFERROR(VLOOKUP(I2308,[1]StringTable!$1:$1048576,MATCH([1]StringTable!$B$1,[1]StringTable!$1:$1,0),0),
IFERROR(VLOOKUP(I2308,[1]InApkStringTable!$1:$1048576,MATCH([1]InApkStringTable!$B$1,[1]InApkStringTable!$1:$1,0),0),
"스트링없음")))</f>
        <v/>
      </c>
      <c r="L2308" t="b">
        <v>1</v>
      </c>
      <c r="N2308" t="str">
        <f>IF(ISBLANK(M2308),"",IF(ISERROR(VLOOKUP(M2308,MapTable!$A:$A,1,0)),"맵없음",""))</f>
        <v/>
      </c>
      <c r="O2308">
        <f t="shared" si="145"/>
        <v>2</v>
      </c>
      <c r="Q2308">
        <f t="shared" si="146"/>
        <v>2</v>
      </c>
      <c r="R2308" t="b">
        <f t="shared" ca="1" si="147"/>
        <v>0</v>
      </c>
      <c r="T2308" t="b">
        <f t="shared" ca="1" si="148"/>
        <v>0</v>
      </c>
      <c r="X2308" t="str">
        <f>IF(ISBLANK(W2308),"",
IF(ISERROR(FIND(",",W2308)),
  IF(ISERROR(VLOOKUP(W2308,MapTable!$A:$A,1,0)),"맵없음",
  ""),
IF(ISERROR(FIND(",",W2308,FIND(",",W2308)+1)),
  IF(OR(ISERROR(VLOOKUP(LEFT(W2308,FIND(",",W2308)-1),MapTable!$A:$A,1,0)),ISERROR(VLOOKUP(TRIM(MID(W2308,FIND(",",W2308)+1,999)),MapTable!$A:$A,1,0))),"맵없음",
  ""),
IF(ISERROR(FIND(",",W2308,FIND(",",W2308,FIND(",",W2308)+1)+1)),
  IF(OR(ISERROR(VLOOKUP(LEFT(W2308,FIND(",",W2308)-1),MapTable!$A:$A,1,0)),ISERROR(VLOOKUP(TRIM(MID(W2308,FIND(",",W2308)+1,FIND(",",W2308,FIND(",",W2308)+1)-FIND(",",W2308)-1)),MapTable!$A:$A,1,0)),ISERROR(VLOOKUP(TRIM(MID(W2308,FIND(",",W2308,FIND(",",W2308)+1)+1,999)),MapTable!$A:$A,1,0))),"맵없음",
  ""),
IF(ISERROR(FIND(",",W2308,FIND(",",W2308,FIND(",",W2308,FIND(",",W2308)+1)+1)+1)),
  IF(OR(ISERROR(VLOOKUP(LEFT(W2308,FIND(",",W2308)-1),MapTable!$A:$A,1,0)),ISERROR(VLOOKUP(TRIM(MID(W2308,FIND(",",W2308)+1,FIND(",",W2308,FIND(",",W2308)+1)-FIND(",",W2308)-1)),MapTable!$A:$A,1,0)),ISERROR(VLOOKUP(TRIM(MID(W2308,FIND(",",W2308,FIND(",",W2308)+1)+1,FIND(",",W2308,FIND(",",W2308,FIND(",",W2308)+1)+1)-FIND(",",W2308,FIND(",",W2308)+1)-1)),MapTable!$A:$A,1,0)),ISERROR(VLOOKUP(TRIM(MID(W2308,FIND(",",W2308,FIND(",",W2308,FIND(",",W2308)+1)+1)+1,999)),MapTable!$A:$A,1,0))),"맵없음",
  ""),
)))))</f>
        <v/>
      </c>
      <c r="AC2308" t="str">
        <f>IF(ISBLANK(AB2308),"",IF(ISERROR(VLOOKUP(AB2308,[3]DropTable!$A:$A,1,0)),"드랍없음",""))</f>
        <v/>
      </c>
      <c r="AE2308" t="str">
        <f>IF(ISBLANK(AD2308),"",IF(ISERROR(VLOOKUP(AD2308,[3]DropTable!$A:$A,1,0)),"드랍없음",""))</f>
        <v/>
      </c>
      <c r="AG2308">
        <v>9.8000000000000007</v>
      </c>
      <c r="AH2308">
        <v>1</v>
      </c>
    </row>
    <row r="2309" spans="1:34" x14ac:dyDescent="0.3">
      <c r="A2309">
        <v>24</v>
      </c>
      <c r="B2309">
        <v>18</v>
      </c>
      <c r="C2309">
        <f>IF(OR($L2309=TRUE,$A2309=0,MOD($A2309,ChapterTable!$S$20)&lt;&gt;0),
MAX(0,INT(($B2309+ChapterTable!$Q$26+VLOOKUP(SUBSTITUTE(C$1,"성장단계","")&amp;"단계오프셋",ChapterTable!$S:$T,2,0))/ChapterTable!$Q$23)),
MAX(0,INT(($B2309+ChapterTable!$S$26+VLOOKUP(SUBSTITUTE(C$1,"성장단계","")&amp;"보스단계오프셋",ChapterTable!$S:$T,2,0))/ChapterTable!$S$23)))</f>
        <v>2</v>
      </c>
      <c r="D2309">
        <f>IF(OR($L2309=TRUE,$A2309=0,MOD($A2309,ChapterTable!$S$20)&lt;&gt;0),
MAX(0,INT(($B2309+ChapterTable!$Q$26+VLOOKUP(SUBSTITUTE(D$1,"성장단계","")&amp;"단계오프셋",ChapterTable!$S:$T,2,0))/ChapterTable!$Q$23)),
MAX(0,INT(($B2309+ChapterTable!$S$26+VLOOKUP(SUBSTITUTE(D$1,"성장단계","")&amp;"보스단계오프셋",ChapterTable!$S:$T,2,0))/ChapterTable!$S$23)))</f>
        <v>1</v>
      </c>
      <c r="E2309" s="1">
        <f ca="1">IF(AND($A2309=0,$B2309=1),
    VLOOKUP(1,ChapterTable!$1:$1048576,MATCH("최종"&amp;SUBSTITUTE(SUBSTITUTE(E$1,"standard",""),"|Float",""),ChapterTable!$1:$1,0),0)*ChapterTable!$Q$17,
  IF(AND($A2309=0,$B2309=0),
    E2310,
  IF($B2309=0,
    VLOOKUP($A2309,ChapterTable!$1:$1048576,MATCH("최종"&amp;SUBSTITUTE(SUBSTITUTE(E$1,"standard",""),"|Float",""),ChapterTable!$1:$1,0),0),
  IF($B2309=1,
    IF($L2309=FALSE,
      VLOOKUP($A2309,ChapterTable!$1:$1048576,MATCH("최종"&amp;SUBSTITUTE(SUBSTITUTE(E$1,"standard",""),"|Float",""),ChapterTable!$1:$1,0),0),
      VLOOKUP($A2309-ChapterTable!$Q$11,ChapterTable!$1:$1048576,MATCH("최종"&amp;SUBSTITUTE(SUBSTITUTE(E$1,"standard",""),"|Float",""),ChapterTable!$1:$1,0),0)*ChapterTable!$Q$14
    ),
  OFFSET(E2309,-$B2309+IF($L2309,1,0),0)*
    (VLOOKUP(SUBSTITUTE(SUBSTITUTE(E$1,"standard",""),"|Float","")&amp;"인게임누적곱배수",ChapterTable!$S:$T,2,0)^C2309
    +VLOOKUP(SUBSTITUTE(SUBSTITUTE(E$1,"standard",""),"|Float","")&amp;"인게임누적합배수",ChapterTable!$S:$T,2,0)*C2309)
  )
  )
  )
)</f>
        <v>1946023.3698608635</v>
      </c>
      <c r="F2309" s="1">
        <f ca="1">IF(AND($A2309=0,$B2309=1),
    VLOOKUP(1,ChapterTable!$1:$1048576,MATCH("최종"&amp;SUBSTITUTE(SUBSTITUTE(F$1,"standard",""),"|Float",""),ChapterTable!$1:$1,0),0)*ChapterTable!$Q$17,
  IF(AND($A2309=0,$B2309=0),
    F2310,
  IF($B2309=0,
    VLOOKUP($A2309,ChapterTable!$1:$1048576,MATCH("최종"&amp;SUBSTITUTE(SUBSTITUTE(F$1,"standard",""),"|Float",""),ChapterTable!$1:$1,0),0),
  IF($B2309=1,
    IF($L2309=FALSE,
      VLOOKUP($A2309,ChapterTable!$1:$1048576,MATCH("최종"&amp;SUBSTITUTE(SUBSTITUTE(F$1,"standard",""),"|Float",""),ChapterTable!$1:$1,0),0),
      VLOOKUP($A2309-ChapterTable!$Q$11,ChapterTable!$1:$1048576,MATCH("최종"&amp;SUBSTITUTE(SUBSTITUTE(F$1,"standard",""),"|Float",""),ChapterTable!$1:$1,0),0)*ChapterTable!$Q$14
    ),
  OFFSET(F2309,-$B2309+IF($L2309,1,0),0)*
    (VLOOKUP(SUBSTITUTE(SUBSTITUTE(F$1,"standard",""),"|Float","")&amp;"인게임누적곱배수",ChapterTable!$S:$T,2,0)^D2309
    +VLOOKUP(SUBSTITUTE(SUBSTITUTE(F$1,"standard",""),"|Float","")&amp;"인게임누적합배수",ChapterTable!$S:$T,2,0)*D2309)
  )
  )
  )
)</f>
        <v>763146.41955327988</v>
      </c>
      <c r="G2309" t="s">
        <v>76</v>
      </c>
      <c r="J2309" t="str">
        <f>IF(ISBLANK(I2309),"",
IFERROR(VLOOKUP(I2309,[1]StringTable!$1:$1048576,MATCH([1]StringTable!$B$1,[1]StringTable!$1:$1,0),0),
IFERROR(VLOOKUP(I2309,[1]InApkStringTable!$1:$1048576,MATCH([1]InApkStringTable!$B$1,[1]InApkStringTable!$1:$1,0),0),
"스트링없음")))</f>
        <v/>
      </c>
      <c r="L2309" t="b">
        <v>1</v>
      </c>
      <c r="N2309" t="str">
        <f>IF(ISBLANK(M2309),"",IF(ISERROR(VLOOKUP(M2309,MapTable!$A:$A,1,0)),"맵없음",""))</f>
        <v/>
      </c>
      <c r="O2309">
        <f t="shared" si="145"/>
        <v>2</v>
      </c>
      <c r="Q2309">
        <f t="shared" si="146"/>
        <v>2</v>
      </c>
      <c r="R2309" t="b">
        <f t="shared" ca="1" si="147"/>
        <v>0</v>
      </c>
      <c r="T2309" t="b">
        <f t="shared" ca="1" si="148"/>
        <v>0</v>
      </c>
      <c r="X2309" t="str">
        <f>IF(ISBLANK(W2309),"",
IF(ISERROR(FIND(",",W2309)),
  IF(ISERROR(VLOOKUP(W2309,MapTable!$A:$A,1,0)),"맵없음",
  ""),
IF(ISERROR(FIND(",",W2309,FIND(",",W2309)+1)),
  IF(OR(ISERROR(VLOOKUP(LEFT(W2309,FIND(",",W2309)-1),MapTable!$A:$A,1,0)),ISERROR(VLOOKUP(TRIM(MID(W2309,FIND(",",W2309)+1,999)),MapTable!$A:$A,1,0))),"맵없음",
  ""),
IF(ISERROR(FIND(",",W2309,FIND(",",W2309,FIND(",",W2309)+1)+1)),
  IF(OR(ISERROR(VLOOKUP(LEFT(W2309,FIND(",",W2309)-1),MapTable!$A:$A,1,0)),ISERROR(VLOOKUP(TRIM(MID(W2309,FIND(",",W2309)+1,FIND(",",W2309,FIND(",",W2309)+1)-FIND(",",W2309)-1)),MapTable!$A:$A,1,0)),ISERROR(VLOOKUP(TRIM(MID(W2309,FIND(",",W2309,FIND(",",W2309)+1)+1,999)),MapTable!$A:$A,1,0))),"맵없음",
  ""),
IF(ISERROR(FIND(",",W2309,FIND(",",W2309,FIND(",",W2309,FIND(",",W2309)+1)+1)+1)),
  IF(OR(ISERROR(VLOOKUP(LEFT(W2309,FIND(",",W2309)-1),MapTable!$A:$A,1,0)),ISERROR(VLOOKUP(TRIM(MID(W2309,FIND(",",W2309)+1,FIND(",",W2309,FIND(",",W2309)+1)-FIND(",",W2309)-1)),MapTable!$A:$A,1,0)),ISERROR(VLOOKUP(TRIM(MID(W2309,FIND(",",W2309,FIND(",",W2309)+1)+1,FIND(",",W2309,FIND(",",W2309,FIND(",",W2309)+1)+1)-FIND(",",W2309,FIND(",",W2309)+1)-1)),MapTable!$A:$A,1,0)),ISERROR(VLOOKUP(TRIM(MID(W2309,FIND(",",W2309,FIND(",",W2309,FIND(",",W2309)+1)+1)+1,999)),MapTable!$A:$A,1,0))),"맵없음",
  ""),
)))))</f>
        <v/>
      </c>
      <c r="AC2309" t="str">
        <f>IF(ISBLANK(AB2309),"",IF(ISERROR(VLOOKUP(AB2309,[3]DropTable!$A:$A,1,0)),"드랍없음",""))</f>
        <v/>
      </c>
      <c r="AE2309" t="str">
        <f>IF(ISBLANK(AD2309),"",IF(ISERROR(VLOOKUP(AD2309,[3]DropTable!$A:$A,1,0)),"드랍없음",""))</f>
        <v/>
      </c>
      <c r="AG2309">
        <v>9.8000000000000007</v>
      </c>
      <c r="AH2309">
        <v>1</v>
      </c>
    </row>
    <row r="2310" spans="1:34" x14ac:dyDescent="0.3">
      <c r="A2310">
        <v>24</v>
      </c>
      <c r="B2310">
        <v>19</v>
      </c>
      <c r="C2310">
        <f>IF(OR($L2310=TRUE,$A2310=0,MOD($A2310,ChapterTable!$S$20)&lt;&gt;0),
MAX(0,INT(($B2310+ChapterTable!$Q$26+VLOOKUP(SUBSTITUTE(C$1,"성장단계","")&amp;"단계오프셋",ChapterTable!$S:$T,2,0))/ChapterTable!$Q$23)),
MAX(0,INT(($B2310+ChapterTable!$S$26+VLOOKUP(SUBSTITUTE(C$1,"성장단계","")&amp;"보스단계오프셋",ChapterTable!$S:$T,2,0))/ChapterTable!$S$23)))</f>
        <v>2</v>
      </c>
      <c r="D2310">
        <f>IF(OR($L2310=TRUE,$A2310=0,MOD($A2310,ChapterTable!$S$20)&lt;&gt;0),
MAX(0,INT(($B2310+ChapterTable!$Q$26+VLOOKUP(SUBSTITUTE(D$1,"성장단계","")&amp;"단계오프셋",ChapterTable!$S:$T,2,0))/ChapterTable!$Q$23)),
MAX(0,INT(($B2310+ChapterTable!$S$26+VLOOKUP(SUBSTITUTE(D$1,"성장단계","")&amp;"보스단계오프셋",ChapterTable!$S:$T,2,0))/ChapterTable!$S$23)))</f>
        <v>1</v>
      </c>
      <c r="E2310" s="1">
        <f ca="1">IF(AND($A2310=0,$B2310=1),
    VLOOKUP(1,ChapterTable!$1:$1048576,MATCH("최종"&amp;SUBSTITUTE(SUBSTITUTE(E$1,"standard",""),"|Float",""),ChapterTable!$1:$1,0),0)*ChapterTable!$Q$17,
  IF(AND($A2310=0,$B2310=0),
    E2311,
  IF($B2310=0,
    VLOOKUP($A2310,ChapterTable!$1:$1048576,MATCH("최종"&amp;SUBSTITUTE(SUBSTITUTE(E$1,"standard",""),"|Float",""),ChapterTable!$1:$1,0),0),
  IF($B2310=1,
    IF($L2310=FALSE,
      VLOOKUP($A2310,ChapterTable!$1:$1048576,MATCH("최종"&amp;SUBSTITUTE(SUBSTITUTE(E$1,"standard",""),"|Float",""),ChapterTable!$1:$1,0),0),
      VLOOKUP($A2310-ChapterTable!$Q$11,ChapterTable!$1:$1048576,MATCH("최종"&amp;SUBSTITUTE(SUBSTITUTE(E$1,"standard",""),"|Float",""),ChapterTable!$1:$1,0),0)*ChapterTable!$Q$14
    ),
  OFFSET(E2310,-$B2310+IF($L2310,1,0),0)*
    (VLOOKUP(SUBSTITUTE(SUBSTITUTE(E$1,"standard",""),"|Float","")&amp;"인게임누적곱배수",ChapterTable!$S:$T,2,0)^C2310
    +VLOOKUP(SUBSTITUTE(SUBSTITUTE(E$1,"standard",""),"|Float","")&amp;"인게임누적합배수",ChapterTable!$S:$T,2,0)*C2310)
  )
  )
  )
)</f>
        <v>1946023.3698608635</v>
      </c>
      <c r="F2310" s="1">
        <f ca="1">IF(AND($A2310=0,$B2310=1),
    VLOOKUP(1,ChapterTable!$1:$1048576,MATCH("최종"&amp;SUBSTITUTE(SUBSTITUTE(F$1,"standard",""),"|Float",""),ChapterTable!$1:$1,0),0)*ChapterTable!$Q$17,
  IF(AND($A2310=0,$B2310=0),
    F2311,
  IF($B2310=0,
    VLOOKUP($A2310,ChapterTable!$1:$1048576,MATCH("최종"&amp;SUBSTITUTE(SUBSTITUTE(F$1,"standard",""),"|Float",""),ChapterTable!$1:$1,0),0),
  IF($B2310=1,
    IF($L2310=FALSE,
      VLOOKUP($A2310,ChapterTable!$1:$1048576,MATCH("최종"&amp;SUBSTITUTE(SUBSTITUTE(F$1,"standard",""),"|Float",""),ChapterTable!$1:$1,0),0),
      VLOOKUP($A2310-ChapterTable!$Q$11,ChapterTable!$1:$1048576,MATCH("최종"&amp;SUBSTITUTE(SUBSTITUTE(F$1,"standard",""),"|Float",""),ChapterTable!$1:$1,0),0)*ChapterTable!$Q$14
    ),
  OFFSET(F2310,-$B2310+IF($L2310,1,0),0)*
    (VLOOKUP(SUBSTITUTE(SUBSTITUTE(F$1,"standard",""),"|Float","")&amp;"인게임누적곱배수",ChapterTable!$S:$T,2,0)^D2310
    +VLOOKUP(SUBSTITUTE(SUBSTITUTE(F$1,"standard",""),"|Float","")&amp;"인게임누적합배수",ChapterTable!$S:$T,2,0)*D2310)
  )
  )
  )
)</f>
        <v>763146.41955327988</v>
      </c>
      <c r="G2310" t="s">
        <v>76</v>
      </c>
      <c r="J2310" t="str">
        <f>IF(ISBLANK(I2310),"",
IFERROR(VLOOKUP(I2310,[1]StringTable!$1:$1048576,MATCH([1]StringTable!$B$1,[1]StringTable!$1:$1,0),0),
IFERROR(VLOOKUP(I2310,[1]InApkStringTable!$1:$1048576,MATCH([1]InApkStringTable!$B$1,[1]InApkStringTable!$1:$1,0),0),
"스트링없음")))</f>
        <v/>
      </c>
      <c r="L2310" t="b">
        <v>1</v>
      </c>
      <c r="N2310" t="str">
        <f>IF(ISBLANK(M2310),"",IF(ISERROR(VLOOKUP(M2310,MapTable!$A:$A,1,0)),"맵없음",""))</f>
        <v/>
      </c>
      <c r="O2310">
        <f t="shared" si="145"/>
        <v>92</v>
      </c>
      <c r="Q2310">
        <f t="shared" si="146"/>
        <v>92</v>
      </c>
      <c r="R2310" t="b">
        <f t="shared" ca="1" si="147"/>
        <v>1</v>
      </c>
      <c r="T2310" t="b">
        <f t="shared" ca="1" si="148"/>
        <v>1</v>
      </c>
      <c r="X2310" t="str">
        <f>IF(ISBLANK(W2310),"",
IF(ISERROR(FIND(",",W2310)),
  IF(ISERROR(VLOOKUP(W2310,MapTable!$A:$A,1,0)),"맵없음",
  ""),
IF(ISERROR(FIND(",",W2310,FIND(",",W2310)+1)),
  IF(OR(ISERROR(VLOOKUP(LEFT(W2310,FIND(",",W2310)-1),MapTable!$A:$A,1,0)),ISERROR(VLOOKUP(TRIM(MID(W2310,FIND(",",W2310)+1,999)),MapTable!$A:$A,1,0))),"맵없음",
  ""),
IF(ISERROR(FIND(",",W2310,FIND(",",W2310,FIND(",",W2310)+1)+1)),
  IF(OR(ISERROR(VLOOKUP(LEFT(W2310,FIND(",",W2310)-1),MapTable!$A:$A,1,0)),ISERROR(VLOOKUP(TRIM(MID(W2310,FIND(",",W2310)+1,FIND(",",W2310,FIND(",",W2310)+1)-FIND(",",W2310)-1)),MapTable!$A:$A,1,0)),ISERROR(VLOOKUP(TRIM(MID(W2310,FIND(",",W2310,FIND(",",W2310)+1)+1,999)),MapTable!$A:$A,1,0))),"맵없음",
  ""),
IF(ISERROR(FIND(",",W2310,FIND(",",W2310,FIND(",",W2310,FIND(",",W2310)+1)+1)+1)),
  IF(OR(ISERROR(VLOOKUP(LEFT(W2310,FIND(",",W2310)-1),MapTable!$A:$A,1,0)),ISERROR(VLOOKUP(TRIM(MID(W2310,FIND(",",W2310)+1,FIND(",",W2310,FIND(",",W2310)+1)-FIND(",",W2310)-1)),MapTable!$A:$A,1,0)),ISERROR(VLOOKUP(TRIM(MID(W2310,FIND(",",W2310,FIND(",",W2310)+1)+1,FIND(",",W2310,FIND(",",W2310,FIND(",",W2310)+1)+1)-FIND(",",W2310,FIND(",",W2310)+1)-1)),MapTable!$A:$A,1,0)),ISERROR(VLOOKUP(TRIM(MID(W2310,FIND(",",W2310,FIND(",",W2310,FIND(",",W2310)+1)+1)+1,999)),MapTable!$A:$A,1,0))),"맵없음",
  ""),
)))))</f>
        <v/>
      </c>
      <c r="AC2310" t="str">
        <f>IF(ISBLANK(AB2310),"",IF(ISERROR(VLOOKUP(AB2310,[3]DropTable!$A:$A,1,0)),"드랍없음",""))</f>
        <v/>
      </c>
      <c r="AE2310" t="str">
        <f>IF(ISBLANK(AD2310),"",IF(ISERROR(VLOOKUP(AD2310,[3]DropTable!$A:$A,1,0)),"드랍없음",""))</f>
        <v/>
      </c>
      <c r="AG2310">
        <v>9.8000000000000007</v>
      </c>
      <c r="AH2310">
        <v>1</v>
      </c>
    </row>
    <row r="2311" spans="1:34" x14ac:dyDescent="0.3">
      <c r="A2311">
        <v>24</v>
      </c>
      <c r="B2311">
        <v>20</v>
      </c>
      <c r="C2311">
        <f>IF(OR($L2311=TRUE,$A2311=0,MOD($A2311,ChapterTable!$S$20)&lt;&gt;0),
MAX(0,INT(($B2311+ChapterTable!$Q$26+VLOOKUP(SUBSTITUTE(C$1,"성장단계","")&amp;"단계오프셋",ChapterTable!$S:$T,2,0))/ChapterTable!$Q$23)),
MAX(0,INT(($B2311+ChapterTable!$S$26+VLOOKUP(SUBSTITUTE(C$1,"성장단계","")&amp;"보스단계오프셋",ChapterTable!$S:$T,2,0))/ChapterTable!$S$23)))</f>
        <v>2</v>
      </c>
      <c r="D2311">
        <f>IF(OR($L2311=TRUE,$A2311=0,MOD($A2311,ChapterTable!$S$20)&lt;&gt;0),
MAX(0,INT(($B2311+ChapterTable!$Q$26+VLOOKUP(SUBSTITUTE(D$1,"성장단계","")&amp;"단계오프셋",ChapterTable!$S:$T,2,0))/ChapterTable!$Q$23)),
MAX(0,INT(($B2311+ChapterTable!$S$26+VLOOKUP(SUBSTITUTE(D$1,"성장단계","")&amp;"보스단계오프셋",ChapterTable!$S:$T,2,0))/ChapterTable!$S$23)))</f>
        <v>1</v>
      </c>
      <c r="E2311" s="1">
        <f ca="1">IF(AND($A2311=0,$B2311=1),
    VLOOKUP(1,ChapterTable!$1:$1048576,MATCH("최종"&amp;SUBSTITUTE(SUBSTITUTE(E$1,"standard",""),"|Float",""),ChapterTable!$1:$1,0),0)*ChapterTable!$Q$17,
  IF(AND($A2311=0,$B2311=0),
    E2312,
  IF($B2311=0,
    VLOOKUP($A2311,ChapterTable!$1:$1048576,MATCH("최종"&amp;SUBSTITUTE(SUBSTITUTE(E$1,"standard",""),"|Float",""),ChapterTable!$1:$1,0),0),
  IF($B2311=1,
    IF($L2311=FALSE,
      VLOOKUP($A2311,ChapterTable!$1:$1048576,MATCH("최종"&amp;SUBSTITUTE(SUBSTITUTE(E$1,"standard",""),"|Float",""),ChapterTable!$1:$1,0),0),
      VLOOKUP($A2311-ChapterTable!$Q$11,ChapterTable!$1:$1048576,MATCH("최종"&amp;SUBSTITUTE(SUBSTITUTE(E$1,"standard",""),"|Float",""),ChapterTable!$1:$1,0),0)*ChapterTable!$Q$14
    ),
  OFFSET(E2311,-$B2311+IF($L2311,1,0),0)*
    (VLOOKUP(SUBSTITUTE(SUBSTITUTE(E$1,"standard",""),"|Float","")&amp;"인게임누적곱배수",ChapterTable!$S:$T,2,0)^C2311
    +VLOOKUP(SUBSTITUTE(SUBSTITUTE(E$1,"standard",""),"|Float","")&amp;"인게임누적합배수",ChapterTable!$S:$T,2,0)*C2311)
  )
  )
  )
)</f>
        <v>1946023.3698608635</v>
      </c>
      <c r="F2311" s="1">
        <f ca="1">IF(AND($A2311=0,$B2311=1),
    VLOOKUP(1,ChapterTable!$1:$1048576,MATCH("최종"&amp;SUBSTITUTE(SUBSTITUTE(F$1,"standard",""),"|Float",""),ChapterTable!$1:$1,0),0)*ChapterTable!$Q$17,
  IF(AND($A2311=0,$B2311=0),
    F2312,
  IF($B2311=0,
    VLOOKUP($A2311,ChapterTable!$1:$1048576,MATCH("최종"&amp;SUBSTITUTE(SUBSTITUTE(F$1,"standard",""),"|Float",""),ChapterTable!$1:$1,0),0),
  IF($B2311=1,
    IF($L2311=FALSE,
      VLOOKUP($A2311,ChapterTable!$1:$1048576,MATCH("최종"&amp;SUBSTITUTE(SUBSTITUTE(F$1,"standard",""),"|Float",""),ChapterTable!$1:$1,0),0),
      VLOOKUP($A2311-ChapterTable!$Q$11,ChapterTable!$1:$1048576,MATCH("최종"&amp;SUBSTITUTE(SUBSTITUTE(F$1,"standard",""),"|Float",""),ChapterTable!$1:$1,0),0)*ChapterTable!$Q$14
    ),
  OFFSET(F2311,-$B2311+IF($L2311,1,0),0)*
    (VLOOKUP(SUBSTITUTE(SUBSTITUTE(F$1,"standard",""),"|Float","")&amp;"인게임누적곱배수",ChapterTable!$S:$T,2,0)^D2311
    +VLOOKUP(SUBSTITUTE(SUBSTITUTE(F$1,"standard",""),"|Float","")&amp;"인게임누적합배수",ChapterTable!$S:$T,2,0)*D2311)
  )
  )
  )
)</f>
        <v>763146.41955327988</v>
      </c>
      <c r="G2311" t="s">
        <v>76</v>
      </c>
      <c r="J2311" t="str">
        <f>IF(ISBLANK(I2311),"",
IFERROR(VLOOKUP(I2311,[1]StringTable!$1:$1048576,MATCH([1]StringTable!$B$1,[1]StringTable!$1:$1,0),0),
IFERROR(VLOOKUP(I2311,[1]InApkStringTable!$1:$1048576,MATCH([1]InApkStringTable!$B$1,[1]InApkStringTable!$1:$1,0),0),
"스트링없음")))</f>
        <v/>
      </c>
      <c r="L2311" t="b">
        <v>1</v>
      </c>
      <c r="N2311" t="str">
        <f>IF(ISBLANK(M2311),"",IF(ISERROR(VLOOKUP(M2311,MapTable!$A:$A,1,0)),"맵없음",""))</f>
        <v/>
      </c>
      <c r="O2311">
        <f t="shared" si="145"/>
        <v>21</v>
      </c>
      <c r="Q2311">
        <f t="shared" si="146"/>
        <v>21</v>
      </c>
      <c r="R2311" t="b">
        <f t="shared" ca="1" si="147"/>
        <v>0</v>
      </c>
      <c r="T2311" t="b">
        <f t="shared" ca="1" si="148"/>
        <v>0</v>
      </c>
      <c r="X2311" t="str">
        <f>IF(ISBLANK(W2311),"",
IF(ISERROR(FIND(",",W2311)),
  IF(ISERROR(VLOOKUP(W2311,MapTable!$A:$A,1,0)),"맵없음",
  ""),
IF(ISERROR(FIND(",",W2311,FIND(",",W2311)+1)),
  IF(OR(ISERROR(VLOOKUP(LEFT(W2311,FIND(",",W2311)-1),MapTable!$A:$A,1,0)),ISERROR(VLOOKUP(TRIM(MID(W2311,FIND(",",W2311)+1,999)),MapTable!$A:$A,1,0))),"맵없음",
  ""),
IF(ISERROR(FIND(",",W2311,FIND(",",W2311,FIND(",",W2311)+1)+1)),
  IF(OR(ISERROR(VLOOKUP(LEFT(W2311,FIND(",",W2311)-1),MapTable!$A:$A,1,0)),ISERROR(VLOOKUP(TRIM(MID(W2311,FIND(",",W2311)+1,FIND(",",W2311,FIND(",",W2311)+1)-FIND(",",W2311)-1)),MapTable!$A:$A,1,0)),ISERROR(VLOOKUP(TRIM(MID(W2311,FIND(",",W2311,FIND(",",W2311)+1)+1,999)),MapTable!$A:$A,1,0))),"맵없음",
  ""),
IF(ISERROR(FIND(",",W2311,FIND(",",W2311,FIND(",",W2311,FIND(",",W2311)+1)+1)+1)),
  IF(OR(ISERROR(VLOOKUP(LEFT(W2311,FIND(",",W2311)-1),MapTable!$A:$A,1,0)),ISERROR(VLOOKUP(TRIM(MID(W2311,FIND(",",W2311)+1,FIND(",",W2311,FIND(",",W2311)+1)-FIND(",",W2311)-1)),MapTable!$A:$A,1,0)),ISERROR(VLOOKUP(TRIM(MID(W2311,FIND(",",W2311,FIND(",",W2311)+1)+1,FIND(",",W2311,FIND(",",W2311,FIND(",",W2311)+1)+1)-FIND(",",W2311,FIND(",",W2311)+1)-1)),MapTable!$A:$A,1,0)),ISERROR(VLOOKUP(TRIM(MID(W2311,FIND(",",W2311,FIND(",",W2311,FIND(",",W2311)+1)+1)+1,999)),MapTable!$A:$A,1,0))),"맵없음",
  ""),
)))))</f>
        <v/>
      </c>
      <c r="AC2311" t="str">
        <f>IF(ISBLANK(AB2311),"",IF(ISERROR(VLOOKUP(AB2311,[3]DropTable!$A:$A,1,0)),"드랍없음",""))</f>
        <v/>
      </c>
      <c r="AE2311" t="str">
        <f>IF(ISBLANK(AD2311),"",IF(ISERROR(VLOOKUP(AD2311,[3]DropTable!$A:$A,1,0)),"드랍없음",""))</f>
        <v/>
      </c>
      <c r="AG2311">
        <v>9.8000000000000007</v>
      </c>
      <c r="AH2311">
        <v>1</v>
      </c>
    </row>
    <row r="2312" spans="1:34" x14ac:dyDescent="0.3">
      <c r="A2312">
        <v>24</v>
      </c>
      <c r="B2312">
        <v>21</v>
      </c>
      <c r="C2312">
        <f>IF(OR($L2312=TRUE,$A2312=0,MOD($A2312,ChapterTable!$S$20)&lt;&gt;0),
MAX(0,INT(($B2312+ChapterTable!$Q$26+VLOOKUP(SUBSTITUTE(C$1,"성장단계","")&amp;"단계오프셋",ChapterTable!$S:$T,2,0))/ChapterTable!$Q$23)),
MAX(0,INT(($B2312+ChapterTable!$S$26+VLOOKUP(SUBSTITUTE(C$1,"성장단계","")&amp;"보스단계오프셋",ChapterTable!$S:$T,2,0))/ChapterTable!$S$23)))</f>
        <v>2</v>
      </c>
      <c r="D2312">
        <f>IF(OR($L2312=TRUE,$A2312=0,MOD($A2312,ChapterTable!$S$20)&lt;&gt;0),
MAX(0,INT(($B2312+ChapterTable!$Q$26+VLOOKUP(SUBSTITUTE(D$1,"성장단계","")&amp;"단계오프셋",ChapterTable!$S:$T,2,0))/ChapterTable!$Q$23)),
MAX(0,INT(($B2312+ChapterTable!$S$26+VLOOKUP(SUBSTITUTE(D$1,"성장단계","")&amp;"보스단계오프셋",ChapterTable!$S:$T,2,0))/ChapterTable!$S$23)))</f>
        <v>2</v>
      </c>
      <c r="E2312" s="1">
        <f ca="1">IF(AND($A2312=0,$B2312=1),
    VLOOKUP(1,ChapterTable!$1:$1048576,MATCH("최종"&amp;SUBSTITUTE(SUBSTITUTE(E$1,"standard",""),"|Float",""),ChapterTable!$1:$1,0),0)*ChapterTable!$Q$17,
  IF(AND($A2312=0,$B2312=0),
    E2313,
  IF($B2312=0,
    VLOOKUP($A2312,ChapterTable!$1:$1048576,MATCH("최종"&amp;SUBSTITUTE(SUBSTITUTE(E$1,"standard",""),"|Float",""),ChapterTable!$1:$1,0),0),
  IF($B2312=1,
    IF($L2312=FALSE,
      VLOOKUP($A2312,ChapterTable!$1:$1048576,MATCH("최종"&amp;SUBSTITUTE(SUBSTITUTE(E$1,"standard",""),"|Float",""),ChapterTable!$1:$1,0),0),
      VLOOKUP($A2312-ChapterTable!$Q$11,ChapterTable!$1:$1048576,MATCH("최종"&amp;SUBSTITUTE(SUBSTITUTE(E$1,"standard",""),"|Float",""),ChapterTable!$1:$1,0),0)*ChapterTable!$Q$14
    ),
  OFFSET(E2312,-$B2312+IF($L2312,1,0),0)*
    (VLOOKUP(SUBSTITUTE(SUBSTITUTE(E$1,"standard",""),"|Float","")&amp;"인게임누적곱배수",ChapterTable!$S:$T,2,0)^C2312
    +VLOOKUP(SUBSTITUTE(SUBSTITUTE(E$1,"standard",""),"|Float","")&amp;"인게임누적합배수",ChapterTable!$S:$T,2,0)*C2312)
  )
  )
  )
)</f>
        <v>1946023.3698608635</v>
      </c>
      <c r="F2312" s="1">
        <f ca="1">IF(AND($A2312=0,$B2312=1),
    VLOOKUP(1,ChapterTable!$1:$1048576,MATCH("최종"&amp;SUBSTITUTE(SUBSTITUTE(F$1,"standard",""),"|Float",""),ChapterTable!$1:$1,0),0)*ChapterTable!$Q$17,
  IF(AND($A2312=0,$B2312=0),
    F2313,
  IF($B2312=0,
    VLOOKUP($A2312,ChapterTable!$1:$1048576,MATCH("최종"&amp;SUBSTITUTE(SUBSTITUTE(F$1,"standard",""),"|Float",""),ChapterTable!$1:$1,0),0),
  IF($B2312=1,
    IF($L2312=FALSE,
      VLOOKUP($A2312,ChapterTable!$1:$1048576,MATCH("최종"&amp;SUBSTITUTE(SUBSTITUTE(F$1,"standard",""),"|Float",""),ChapterTable!$1:$1,0),0),
      VLOOKUP($A2312-ChapterTable!$Q$11,ChapterTable!$1:$1048576,MATCH("최종"&amp;SUBSTITUTE(SUBSTITUTE(F$1,"standard",""),"|Float",""),ChapterTable!$1:$1,0),0)*ChapterTable!$Q$14
    ),
  OFFSET(F2312,-$B2312+IF($L2312,1,0),0)*
    (VLOOKUP(SUBSTITUTE(SUBSTITUTE(F$1,"standard",""),"|Float","")&amp;"인게임누적곱배수",ChapterTable!$S:$T,2,0)^D2312
    +VLOOKUP(SUBSTITUTE(SUBSTITUTE(F$1,"standard",""),"|Float","")&amp;"인게임누적합배수",ChapterTable!$S:$T,2,0)*D2312)
  )
  )
  )
)</f>
        <v>890337.48947882652</v>
      </c>
      <c r="G2312" t="s">
        <v>76</v>
      </c>
      <c r="J2312" t="str">
        <f>IF(ISBLANK(I2312),"",
IFERROR(VLOOKUP(I2312,[1]StringTable!$1:$1048576,MATCH([1]StringTable!$B$1,[1]StringTable!$1:$1,0),0),
IFERROR(VLOOKUP(I2312,[1]InApkStringTable!$1:$1048576,MATCH([1]InApkStringTable!$B$1,[1]InApkStringTable!$1:$1,0),0),
"스트링없음")))</f>
        <v/>
      </c>
      <c r="L2312" t="b">
        <v>1</v>
      </c>
      <c r="N2312" t="str">
        <f>IF(ISBLANK(M2312),"",IF(ISERROR(VLOOKUP(M2312,MapTable!$A:$A,1,0)),"맵없음",""))</f>
        <v/>
      </c>
      <c r="O2312">
        <f t="shared" si="145"/>
        <v>3</v>
      </c>
      <c r="Q2312">
        <f t="shared" si="146"/>
        <v>3</v>
      </c>
      <c r="R2312" t="b">
        <f t="shared" ca="1" si="147"/>
        <v>0</v>
      </c>
      <c r="T2312" t="b">
        <f t="shared" ca="1" si="148"/>
        <v>0</v>
      </c>
      <c r="X2312" t="str">
        <f>IF(ISBLANK(W2312),"",
IF(ISERROR(FIND(",",W2312)),
  IF(ISERROR(VLOOKUP(W2312,MapTable!$A:$A,1,0)),"맵없음",
  ""),
IF(ISERROR(FIND(",",W2312,FIND(",",W2312)+1)),
  IF(OR(ISERROR(VLOOKUP(LEFT(W2312,FIND(",",W2312)-1),MapTable!$A:$A,1,0)),ISERROR(VLOOKUP(TRIM(MID(W2312,FIND(",",W2312)+1,999)),MapTable!$A:$A,1,0))),"맵없음",
  ""),
IF(ISERROR(FIND(",",W2312,FIND(",",W2312,FIND(",",W2312)+1)+1)),
  IF(OR(ISERROR(VLOOKUP(LEFT(W2312,FIND(",",W2312)-1),MapTable!$A:$A,1,0)),ISERROR(VLOOKUP(TRIM(MID(W2312,FIND(",",W2312)+1,FIND(",",W2312,FIND(",",W2312)+1)-FIND(",",W2312)-1)),MapTable!$A:$A,1,0)),ISERROR(VLOOKUP(TRIM(MID(W2312,FIND(",",W2312,FIND(",",W2312)+1)+1,999)),MapTable!$A:$A,1,0))),"맵없음",
  ""),
IF(ISERROR(FIND(",",W2312,FIND(",",W2312,FIND(",",W2312,FIND(",",W2312)+1)+1)+1)),
  IF(OR(ISERROR(VLOOKUP(LEFT(W2312,FIND(",",W2312)-1),MapTable!$A:$A,1,0)),ISERROR(VLOOKUP(TRIM(MID(W2312,FIND(",",W2312)+1,FIND(",",W2312,FIND(",",W2312)+1)-FIND(",",W2312)-1)),MapTable!$A:$A,1,0)),ISERROR(VLOOKUP(TRIM(MID(W2312,FIND(",",W2312,FIND(",",W2312)+1)+1,FIND(",",W2312,FIND(",",W2312,FIND(",",W2312)+1)+1)-FIND(",",W2312,FIND(",",W2312)+1)-1)),MapTable!$A:$A,1,0)),ISERROR(VLOOKUP(TRIM(MID(W2312,FIND(",",W2312,FIND(",",W2312,FIND(",",W2312)+1)+1)+1,999)),MapTable!$A:$A,1,0))),"맵없음",
  ""),
)))))</f>
        <v/>
      </c>
      <c r="AC2312" t="str">
        <f>IF(ISBLANK(AB2312),"",IF(ISERROR(VLOOKUP(AB2312,[3]DropTable!$A:$A,1,0)),"드랍없음",""))</f>
        <v/>
      </c>
      <c r="AE2312" t="str">
        <f>IF(ISBLANK(AD2312),"",IF(ISERROR(VLOOKUP(AD2312,[3]DropTable!$A:$A,1,0)),"드랍없음",""))</f>
        <v/>
      </c>
      <c r="AG2312">
        <v>9.8000000000000007</v>
      </c>
      <c r="AH2312">
        <v>1</v>
      </c>
    </row>
    <row r="2313" spans="1:34" x14ac:dyDescent="0.3">
      <c r="A2313">
        <v>24</v>
      </c>
      <c r="B2313">
        <v>22</v>
      </c>
      <c r="C2313">
        <f>IF(OR($L2313=TRUE,$A2313=0,MOD($A2313,ChapterTable!$S$20)&lt;&gt;0),
MAX(0,INT(($B2313+ChapterTable!$Q$26+VLOOKUP(SUBSTITUTE(C$1,"성장단계","")&amp;"단계오프셋",ChapterTable!$S:$T,2,0))/ChapterTable!$Q$23)),
MAX(0,INT(($B2313+ChapterTable!$S$26+VLOOKUP(SUBSTITUTE(C$1,"성장단계","")&amp;"보스단계오프셋",ChapterTable!$S:$T,2,0))/ChapterTable!$S$23)))</f>
        <v>2</v>
      </c>
      <c r="D2313">
        <f>IF(OR($L2313=TRUE,$A2313=0,MOD($A2313,ChapterTable!$S$20)&lt;&gt;0),
MAX(0,INT(($B2313+ChapterTable!$Q$26+VLOOKUP(SUBSTITUTE(D$1,"성장단계","")&amp;"단계오프셋",ChapterTable!$S:$T,2,0))/ChapterTable!$Q$23)),
MAX(0,INT(($B2313+ChapterTable!$S$26+VLOOKUP(SUBSTITUTE(D$1,"성장단계","")&amp;"보스단계오프셋",ChapterTable!$S:$T,2,0))/ChapterTable!$S$23)))</f>
        <v>2</v>
      </c>
      <c r="E2313" s="1">
        <f ca="1">IF(AND($A2313=0,$B2313=1),
    VLOOKUP(1,ChapterTable!$1:$1048576,MATCH("최종"&amp;SUBSTITUTE(SUBSTITUTE(E$1,"standard",""),"|Float",""),ChapterTable!$1:$1,0),0)*ChapterTable!$Q$17,
  IF(AND($A2313=0,$B2313=0),
    E2314,
  IF($B2313=0,
    VLOOKUP($A2313,ChapterTable!$1:$1048576,MATCH("최종"&amp;SUBSTITUTE(SUBSTITUTE(E$1,"standard",""),"|Float",""),ChapterTable!$1:$1,0),0),
  IF($B2313=1,
    IF($L2313=FALSE,
      VLOOKUP($A2313,ChapterTable!$1:$1048576,MATCH("최종"&amp;SUBSTITUTE(SUBSTITUTE(E$1,"standard",""),"|Float",""),ChapterTable!$1:$1,0),0),
      VLOOKUP($A2313-ChapterTable!$Q$11,ChapterTable!$1:$1048576,MATCH("최종"&amp;SUBSTITUTE(SUBSTITUTE(E$1,"standard",""),"|Float",""),ChapterTable!$1:$1,0),0)*ChapterTable!$Q$14
    ),
  OFFSET(E2313,-$B2313+IF($L2313,1,0),0)*
    (VLOOKUP(SUBSTITUTE(SUBSTITUTE(E$1,"standard",""),"|Float","")&amp;"인게임누적곱배수",ChapterTable!$S:$T,2,0)^C2313
    +VLOOKUP(SUBSTITUTE(SUBSTITUTE(E$1,"standard",""),"|Float","")&amp;"인게임누적합배수",ChapterTable!$S:$T,2,0)*C2313)
  )
  )
  )
)</f>
        <v>1946023.3698608635</v>
      </c>
      <c r="F2313" s="1">
        <f ca="1">IF(AND($A2313=0,$B2313=1),
    VLOOKUP(1,ChapterTable!$1:$1048576,MATCH("최종"&amp;SUBSTITUTE(SUBSTITUTE(F$1,"standard",""),"|Float",""),ChapterTable!$1:$1,0),0)*ChapterTable!$Q$17,
  IF(AND($A2313=0,$B2313=0),
    F2314,
  IF($B2313=0,
    VLOOKUP($A2313,ChapterTable!$1:$1048576,MATCH("최종"&amp;SUBSTITUTE(SUBSTITUTE(F$1,"standard",""),"|Float",""),ChapterTable!$1:$1,0),0),
  IF($B2313=1,
    IF($L2313=FALSE,
      VLOOKUP($A2313,ChapterTable!$1:$1048576,MATCH("최종"&amp;SUBSTITUTE(SUBSTITUTE(F$1,"standard",""),"|Float",""),ChapterTable!$1:$1,0),0),
      VLOOKUP($A2313-ChapterTable!$Q$11,ChapterTable!$1:$1048576,MATCH("최종"&amp;SUBSTITUTE(SUBSTITUTE(F$1,"standard",""),"|Float",""),ChapterTable!$1:$1,0),0)*ChapterTable!$Q$14
    ),
  OFFSET(F2313,-$B2313+IF($L2313,1,0),0)*
    (VLOOKUP(SUBSTITUTE(SUBSTITUTE(F$1,"standard",""),"|Float","")&amp;"인게임누적곱배수",ChapterTable!$S:$T,2,0)^D2313
    +VLOOKUP(SUBSTITUTE(SUBSTITUTE(F$1,"standard",""),"|Float","")&amp;"인게임누적합배수",ChapterTable!$S:$T,2,0)*D2313)
  )
  )
  )
)</f>
        <v>890337.48947882652</v>
      </c>
      <c r="G2313" t="s">
        <v>76</v>
      </c>
      <c r="J2313" t="str">
        <f>IF(ISBLANK(I2313),"",
IFERROR(VLOOKUP(I2313,[1]StringTable!$1:$1048576,MATCH([1]StringTable!$B$1,[1]StringTable!$1:$1,0),0),
IFERROR(VLOOKUP(I2313,[1]InApkStringTable!$1:$1048576,MATCH([1]InApkStringTable!$B$1,[1]InApkStringTable!$1:$1,0),0),
"스트링없음")))</f>
        <v/>
      </c>
      <c r="L2313" t="b">
        <v>1</v>
      </c>
      <c r="N2313" t="str">
        <f>IF(ISBLANK(M2313),"",IF(ISERROR(VLOOKUP(M2313,MapTable!$A:$A,1,0)),"맵없음",""))</f>
        <v/>
      </c>
      <c r="O2313">
        <f t="shared" si="145"/>
        <v>3</v>
      </c>
      <c r="Q2313">
        <f t="shared" si="146"/>
        <v>3</v>
      </c>
      <c r="R2313" t="b">
        <f t="shared" ca="1" si="147"/>
        <v>0</v>
      </c>
      <c r="T2313" t="b">
        <f t="shared" ca="1" si="148"/>
        <v>0</v>
      </c>
      <c r="X2313" t="str">
        <f>IF(ISBLANK(W2313),"",
IF(ISERROR(FIND(",",W2313)),
  IF(ISERROR(VLOOKUP(W2313,MapTable!$A:$A,1,0)),"맵없음",
  ""),
IF(ISERROR(FIND(",",W2313,FIND(",",W2313)+1)),
  IF(OR(ISERROR(VLOOKUP(LEFT(W2313,FIND(",",W2313)-1),MapTable!$A:$A,1,0)),ISERROR(VLOOKUP(TRIM(MID(W2313,FIND(",",W2313)+1,999)),MapTable!$A:$A,1,0))),"맵없음",
  ""),
IF(ISERROR(FIND(",",W2313,FIND(",",W2313,FIND(",",W2313)+1)+1)),
  IF(OR(ISERROR(VLOOKUP(LEFT(W2313,FIND(",",W2313)-1),MapTable!$A:$A,1,0)),ISERROR(VLOOKUP(TRIM(MID(W2313,FIND(",",W2313)+1,FIND(",",W2313,FIND(",",W2313)+1)-FIND(",",W2313)-1)),MapTable!$A:$A,1,0)),ISERROR(VLOOKUP(TRIM(MID(W2313,FIND(",",W2313,FIND(",",W2313)+1)+1,999)),MapTable!$A:$A,1,0))),"맵없음",
  ""),
IF(ISERROR(FIND(",",W2313,FIND(",",W2313,FIND(",",W2313,FIND(",",W2313)+1)+1)+1)),
  IF(OR(ISERROR(VLOOKUP(LEFT(W2313,FIND(",",W2313)-1),MapTable!$A:$A,1,0)),ISERROR(VLOOKUP(TRIM(MID(W2313,FIND(",",W2313)+1,FIND(",",W2313,FIND(",",W2313)+1)-FIND(",",W2313)-1)),MapTable!$A:$A,1,0)),ISERROR(VLOOKUP(TRIM(MID(W2313,FIND(",",W2313,FIND(",",W2313)+1)+1,FIND(",",W2313,FIND(",",W2313,FIND(",",W2313)+1)+1)-FIND(",",W2313,FIND(",",W2313)+1)-1)),MapTable!$A:$A,1,0)),ISERROR(VLOOKUP(TRIM(MID(W2313,FIND(",",W2313,FIND(",",W2313,FIND(",",W2313)+1)+1)+1,999)),MapTable!$A:$A,1,0))),"맵없음",
  ""),
)))))</f>
        <v/>
      </c>
      <c r="AC2313" t="str">
        <f>IF(ISBLANK(AB2313),"",IF(ISERROR(VLOOKUP(AB2313,[3]DropTable!$A:$A,1,0)),"드랍없음",""))</f>
        <v/>
      </c>
      <c r="AE2313" t="str">
        <f>IF(ISBLANK(AD2313),"",IF(ISERROR(VLOOKUP(AD2313,[3]DropTable!$A:$A,1,0)),"드랍없음",""))</f>
        <v/>
      </c>
      <c r="AG2313">
        <v>9.8000000000000007</v>
      </c>
      <c r="AH2313">
        <v>1</v>
      </c>
    </row>
    <row r="2314" spans="1:34" x14ac:dyDescent="0.3">
      <c r="A2314">
        <v>24</v>
      </c>
      <c r="B2314">
        <v>23</v>
      </c>
      <c r="C2314">
        <f>IF(OR($L2314=TRUE,$A2314=0,MOD($A2314,ChapterTable!$S$20)&lt;&gt;0),
MAX(0,INT(($B2314+ChapterTable!$Q$26+VLOOKUP(SUBSTITUTE(C$1,"성장단계","")&amp;"단계오프셋",ChapterTable!$S:$T,2,0))/ChapterTable!$Q$23)),
MAX(0,INT(($B2314+ChapterTable!$S$26+VLOOKUP(SUBSTITUTE(C$1,"성장단계","")&amp;"보스단계오프셋",ChapterTable!$S:$T,2,0))/ChapterTable!$S$23)))</f>
        <v>2</v>
      </c>
      <c r="D2314">
        <f>IF(OR($L2314=TRUE,$A2314=0,MOD($A2314,ChapterTable!$S$20)&lt;&gt;0),
MAX(0,INT(($B2314+ChapterTable!$Q$26+VLOOKUP(SUBSTITUTE(D$1,"성장단계","")&amp;"단계오프셋",ChapterTable!$S:$T,2,0))/ChapterTable!$Q$23)),
MAX(0,INT(($B2314+ChapterTable!$S$26+VLOOKUP(SUBSTITUTE(D$1,"성장단계","")&amp;"보스단계오프셋",ChapterTable!$S:$T,2,0))/ChapterTable!$S$23)))</f>
        <v>2</v>
      </c>
      <c r="E2314" s="1">
        <f ca="1">IF(AND($A2314=0,$B2314=1),
    VLOOKUP(1,ChapterTable!$1:$1048576,MATCH("최종"&amp;SUBSTITUTE(SUBSTITUTE(E$1,"standard",""),"|Float",""),ChapterTable!$1:$1,0),0)*ChapterTable!$Q$17,
  IF(AND($A2314=0,$B2314=0),
    E2315,
  IF($B2314=0,
    VLOOKUP($A2314,ChapterTable!$1:$1048576,MATCH("최종"&amp;SUBSTITUTE(SUBSTITUTE(E$1,"standard",""),"|Float",""),ChapterTable!$1:$1,0),0),
  IF($B2314=1,
    IF($L2314=FALSE,
      VLOOKUP($A2314,ChapterTable!$1:$1048576,MATCH("최종"&amp;SUBSTITUTE(SUBSTITUTE(E$1,"standard",""),"|Float",""),ChapterTable!$1:$1,0),0),
      VLOOKUP($A2314-ChapterTable!$Q$11,ChapterTable!$1:$1048576,MATCH("최종"&amp;SUBSTITUTE(SUBSTITUTE(E$1,"standard",""),"|Float",""),ChapterTable!$1:$1,0),0)*ChapterTable!$Q$14
    ),
  OFFSET(E2314,-$B2314+IF($L2314,1,0),0)*
    (VLOOKUP(SUBSTITUTE(SUBSTITUTE(E$1,"standard",""),"|Float","")&amp;"인게임누적곱배수",ChapterTable!$S:$T,2,0)^C2314
    +VLOOKUP(SUBSTITUTE(SUBSTITUTE(E$1,"standard",""),"|Float","")&amp;"인게임누적합배수",ChapterTable!$S:$T,2,0)*C2314)
  )
  )
  )
)</f>
        <v>1946023.3698608635</v>
      </c>
      <c r="F2314" s="1">
        <f ca="1">IF(AND($A2314=0,$B2314=1),
    VLOOKUP(1,ChapterTable!$1:$1048576,MATCH("최종"&amp;SUBSTITUTE(SUBSTITUTE(F$1,"standard",""),"|Float",""),ChapterTable!$1:$1,0),0)*ChapterTable!$Q$17,
  IF(AND($A2314=0,$B2314=0),
    F2315,
  IF($B2314=0,
    VLOOKUP($A2314,ChapterTable!$1:$1048576,MATCH("최종"&amp;SUBSTITUTE(SUBSTITUTE(F$1,"standard",""),"|Float",""),ChapterTable!$1:$1,0),0),
  IF($B2314=1,
    IF($L2314=FALSE,
      VLOOKUP($A2314,ChapterTable!$1:$1048576,MATCH("최종"&amp;SUBSTITUTE(SUBSTITUTE(F$1,"standard",""),"|Float",""),ChapterTable!$1:$1,0),0),
      VLOOKUP($A2314-ChapterTable!$Q$11,ChapterTable!$1:$1048576,MATCH("최종"&amp;SUBSTITUTE(SUBSTITUTE(F$1,"standard",""),"|Float",""),ChapterTable!$1:$1,0),0)*ChapterTable!$Q$14
    ),
  OFFSET(F2314,-$B2314+IF($L2314,1,0),0)*
    (VLOOKUP(SUBSTITUTE(SUBSTITUTE(F$1,"standard",""),"|Float","")&amp;"인게임누적곱배수",ChapterTable!$S:$T,2,0)^D2314
    +VLOOKUP(SUBSTITUTE(SUBSTITUTE(F$1,"standard",""),"|Float","")&amp;"인게임누적합배수",ChapterTable!$S:$T,2,0)*D2314)
  )
  )
  )
)</f>
        <v>890337.48947882652</v>
      </c>
      <c r="G2314" t="s">
        <v>76</v>
      </c>
      <c r="J2314" t="str">
        <f>IF(ISBLANK(I2314),"",
IFERROR(VLOOKUP(I2314,[1]StringTable!$1:$1048576,MATCH([1]StringTable!$B$1,[1]StringTable!$1:$1,0),0),
IFERROR(VLOOKUP(I2314,[1]InApkStringTable!$1:$1048576,MATCH([1]InApkStringTable!$B$1,[1]InApkStringTable!$1:$1,0),0),
"스트링없음")))</f>
        <v/>
      </c>
      <c r="L2314" t="b">
        <v>1</v>
      </c>
      <c r="N2314" t="str">
        <f>IF(ISBLANK(M2314),"",IF(ISERROR(VLOOKUP(M2314,MapTable!$A:$A,1,0)),"맵없음",""))</f>
        <v/>
      </c>
      <c r="O2314">
        <f t="shared" si="145"/>
        <v>3</v>
      </c>
      <c r="Q2314">
        <f t="shared" si="146"/>
        <v>3</v>
      </c>
      <c r="R2314" t="b">
        <f t="shared" ca="1" si="147"/>
        <v>0</v>
      </c>
      <c r="T2314" t="b">
        <f t="shared" ca="1" si="148"/>
        <v>0</v>
      </c>
      <c r="X2314" t="str">
        <f>IF(ISBLANK(W2314),"",
IF(ISERROR(FIND(",",W2314)),
  IF(ISERROR(VLOOKUP(W2314,MapTable!$A:$A,1,0)),"맵없음",
  ""),
IF(ISERROR(FIND(",",W2314,FIND(",",W2314)+1)),
  IF(OR(ISERROR(VLOOKUP(LEFT(W2314,FIND(",",W2314)-1),MapTable!$A:$A,1,0)),ISERROR(VLOOKUP(TRIM(MID(W2314,FIND(",",W2314)+1,999)),MapTable!$A:$A,1,0))),"맵없음",
  ""),
IF(ISERROR(FIND(",",W2314,FIND(",",W2314,FIND(",",W2314)+1)+1)),
  IF(OR(ISERROR(VLOOKUP(LEFT(W2314,FIND(",",W2314)-1),MapTable!$A:$A,1,0)),ISERROR(VLOOKUP(TRIM(MID(W2314,FIND(",",W2314)+1,FIND(",",W2314,FIND(",",W2314)+1)-FIND(",",W2314)-1)),MapTable!$A:$A,1,0)),ISERROR(VLOOKUP(TRIM(MID(W2314,FIND(",",W2314,FIND(",",W2314)+1)+1,999)),MapTable!$A:$A,1,0))),"맵없음",
  ""),
IF(ISERROR(FIND(",",W2314,FIND(",",W2314,FIND(",",W2314,FIND(",",W2314)+1)+1)+1)),
  IF(OR(ISERROR(VLOOKUP(LEFT(W2314,FIND(",",W2314)-1),MapTable!$A:$A,1,0)),ISERROR(VLOOKUP(TRIM(MID(W2314,FIND(",",W2314)+1,FIND(",",W2314,FIND(",",W2314)+1)-FIND(",",W2314)-1)),MapTable!$A:$A,1,0)),ISERROR(VLOOKUP(TRIM(MID(W2314,FIND(",",W2314,FIND(",",W2314)+1)+1,FIND(",",W2314,FIND(",",W2314,FIND(",",W2314)+1)+1)-FIND(",",W2314,FIND(",",W2314)+1)-1)),MapTable!$A:$A,1,0)),ISERROR(VLOOKUP(TRIM(MID(W2314,FIND(",",W2314,FIND(",",W2314,FIND(",",W2314)+1)+1)+1,999)),MapTable!$A:$A,1,0))),"맵없음",
  ""),
)))))</f>
        <v/>
      </c>
      <c r="AC2314" t="str">
        <f>IF(ISBLANK(AB2314),"",IF(ISERROR(VLOOKUP(AB2314,[3]DropTable!$A:$A,1,0)),"드랍없음",""))</f>
        <v/>
      </c>
      <c r="AE2314" t="str">
        <f>IF(ISBLANK(AD2314),"",IF(ISERROR(VLOOKUP(AD2314,[3]DropTable!$A:$A,1,0)),"드랍없음",""))</f>
        <v/>
      </c>
      <c r="AG2314">
        <v>9.8000000000000007</v>
      </c>
      <c r="AH2314">
        <v>1</v>
      </c>
    </row>
    <row r="2315" spans="1:34" x14ac:dyDescent="0.3">
      <c r="A2315">
        <v>24</v>
      </c>
      <c r="B2315">
        <v>24</v>
      </c>
      <c r="C2315">
        <f>IF(OR($L2315=TRUE,$A2315=0,MOD($A2315,ChapterTable!$S$20)&lt;&gt;0),
MAX(0,INT(($B2315+ChapterTable!$Q$26+VLOOKUP(SUBSTITUTE(C$1,"성장단계","")&amp;"단계오프셋",ChapterTable!$S:$T,2,0))/ChapterTable!$Q$23)),
MAX(0,INT(($B2315+ChapterTable!$S$26+VLOOKUP(SUBSTITUTE(C$1,"성장단계","")&amp;"보스단계오프셋",ChapterTable!$S:$T,2,0))/ChapterTable!$S$23)))</f>
        <v>2</v>
      </c>
      <c r="D2315">
        <f>IF(OR($L2315=TRUE,$A2315=0,MOD($A2315,ChapterTable!$S$20)&lt;&gt;0),
MAX(0,INT(($B2315+ChapterTable!$Q$26+VLOOKUP(SUBSTITUTE(D$1,"성장단계","")&amp;"단계오프셋",ChapterTable!$S:$T,2,0))/ChapterTable!$Q$23)),
MAX(0,INT(($B2315+ChapterTable!$S$26+VLOOKUP(SUBSTITUTE(D$1,"성장단계","")&amp;"보스단계오프셋",ChapterTable!$S:$T,2,0))/ChapterTable!$S$23)))</f>
        <v>2</v>
      </c>
      <c r="E2315" s="1">
        <f ca="1">IF(AND($A2315=0,$B2315=1),
    VLOOKUP(1,ChapterTable!$1:$1048576,MATCH("최종"&amp;SUBSTITUTE(SUBSTITUTE(E$1,"standard",""),"|Float",""),ChapterTable!$1:$1,0),0)*ChapterTable!$Q$17,
  IF(AND($A2315=0,$B2315=0),
    E2316,
  IF($B2315=0,
    VLOOKUP($A2315,ChapterTable!$1:$1048576,MATCH("최종"&amp;SUBSTITUTE(SUBSTITUTE(E$1,"standard",""),"|Float",""),ChapterTable!$1:$1,0),0),
  IF($B2315=1,
    IF($L2315=FALSE,
      VLOOKUP($A2315,ChapterTable!$1:$1048576,MATCH("최종"&amp;SUBSTITUTE(SUBSTITUTE(E$1,"standard",""),"|Float",""),ChapterTable!$1:$1,0),0),
      VLOOKUP($A2315-ChapterTable!$Q$11,ChapterTable!$1:$1048576,MATCH("최종"&amp;SUBSTITUTE(SUBSTITUTE(E$1,"standard",""),"|Float",""),ChapterTable!$1:$1,0),0)*ChapterTable!$Q$14
    ),
  OFFSET(E2315,-$B2315+IF($L2315,1,0),0)*
    (VLOOKUP(SUBSTITUTE(SUBSTITUTE(E$1,"standard",""),"|Float","")&amp;"인게임누적곱배수",ChapterTable!$S:$T,2,0)^C2315
    +VLOOKUP(SUBSTITUTE(SUBSTITUTE(E$1,"standard",""),"|Float","")&amp;"인게임누적합배수",ChapterTable!$S:$T,2,0)*C2315)
  )
  )
  )
)</f>
        <v>1946023.3698608635</v>
      </c>
      <c r="F2315" s="1">
        <f ca="1">IF(AND($A2315=0,$B2315=1),
    VLOOKUP(1,ChapterTable!$1:$1048576,MATCH("최종"&amp;SUBSTITUTE(SUBSTITUTE(F$1,"standard",""),"|Float",""),ChapterTable!$1:$1,0),0)*ChapterTable!$Q$17,
  IF(AND($A2315=0,$B2315=0),
    F2316,
  IF($B2315=0,
    VLOOKUP($A2315,ChapterTable!$1:$1048576,MATCH("최종"&amp;SUBSTITUTE(SUBSTITUTE(F$1,"standard",""),"|Float",""),ChapterTable!$1:$1,0),0),
  IF($B2315=1,
    IF($L2315=FALSE,
      VLOOKUP($A2315,ChapterTable!$1:$1048576,MATCH("최종"&amp;SUBSTITUTE(SUBSTITUTE(F$1,"standard",""),"|Float",""),ChapterTable!$1:$1,0),0),
      VLOOKUP($A2315-ChapterTable!$Q$11,ChapterTable!$1:$1048576,MATCH("최종"&amp;SUBSTITUTE(SUBSTITUTE(F$1,"standard",""),"|Float",""),ChapterTable!$1:$1,0),0)*ChapterTable!$Q$14
    ),
  OFFSET(F2315,-$B2315+IF($L2315,1,0),0)*
    (VLOOKUP(SUBSTITUTE(SUBSTITUTE(F$1,"standard",""),"|Float","")&amp;"인게임누적곱배수",ChapterTable!$S:$T,2,0)^D2315
    +VLOOKUP(SUBSTITUTE(SUBSTITUTE(F$1,"standard",""),"|Float","")&amp;"인게임누적합배수",ChapterTable!$S:$T,2,0)*D2315)
  )
  )
  )
)</f>
        <v>890337.48947882652</v>
      </c>
      <c r="G2315" t="s">
        <v>76</v>
      </c>
      <c r="J2315" t="str">
        <f>IF(ISBLANK(I2315),"",
IFERROR(VLOOKUP(I2315,[1]StringTable!$1:$1048576,MATCH([1]StringTable!$B$1,[1]StringTable!$1:$1,0),0),
IFERROR(VLOOKUP(I2315,[1]InApkStringTable!$1:$1048576,MATCH([1]InApkStringTable!$B$1,[1]InApkStringTable!$1:$1,0),0),
"스트링없음")))</f>
        <v/>
      </c>
      <c r="L2315" t="b">
        <v>1</v>
      </c>
      <c r="N2315" t="str">
        <f>IF(ISBLANK(M2315),"",IF(ISERROR(VLOOKUP(M2315,MapTable!$A:$A,1,0)),"맵없음",""))</f>
        <v/>
      </c>
      <c r="O2315">
        <f t="shared" si="145"/>
        <v>3</v>
      </c>
      <c r="Q2315">
        <f t="shared" si="146"/>
        <v>3</v>
      </c>
      <c r="R2315" t="b">
        <f t="shared" ca="1" si="147"/>
        <v>0</v>
      </c>
      <c r="T2315" t="b">
        <f t="shared" ca="1" si="148"/>
        <v>0</v>
      </c>
      <c r="X2315" t="str">
        <f>IF(ISBLANK(W2315),"",
IF(ISERROR(FIND(",",W2315)),
  IF(ISERROR(VLOOKUP(W2315,MapTable!$A:$A,1,0)),"맵없음",
  ""),
IF(ISERROR(FIND(",",W2315,FIND(",",W2315)+1)),
  IF(OR(ISERROR(VLOOKUP(LEFT(W2315,FIND(",",W2315)-1),MapTable!$A:$A,1,0)),ISERROR(VLOOKUP(TRIM(MID(W2315,FIND(",",W2315)+1,999)),MapTable!$A:$A,1,0))),"맵없음",
  ""),
IF(ISERROR(FIND(",",W2315,FIND(",",W2315,FIND(",",W2315)+1)+1)),
  IF(OR(ISERROR(VLOOKUP(LEFT(W2315,FIND(",",W2315)-1),MapTable!$A:$A,1,0)),ISERROR(VLOOKUP(TRIM(MID(W2315,FIND(",",W2315)+1,FIND(",",W2315,FIND(",",W2315)+1)-FIND(",",W2315)-1)),MapTable!$A:$A,1,0)),ISERROR(VLOOKUP(TRIM(MID(W2315,FIND(",",W2315,FIND(",",W2315)+1)+1,999)),MapTable!$A:$A,1,0))),"맵없음",
  ""),
IF(ISERROR(FIND(",",W2315,FIND(",",W2315,FIND(",",W2315,FIND(",",W2315)+1)+1)+1)),
  IF(OR(ISERROR(VLOOKUP(LEFT(W2315,FIND(",",W2315)-1),MapTable!$A:$A,1,0)),ISERROR(VLOOKUP(TRIM(MID(W2315,FIND(",",W2315)+1,FIND(",",W2315,FIND(",",W2315)+1)-FIND(",",W2315)-1)),MapTable!$A:$A,1,0)),ISERROR(VLOOKUP(TRIM(MID(W2315,FIND(",",W2315,FIND(",",W2315)+1)+1,FIND(",",W2315,FIND(",",W2315,FIND(",",W2315)+1)+1)-FIND(",",W2315,FIND(",",W2315)+1)-1)),MapTable!$A:$A,1,0)),ISERROR(VLOOKUP(TRIM(MID(W2315,FIND(",",W2315,FIND(",",W2315,FIND(",",W2315)+1)+1)+1,999)),MapTable!$A:$A,1,0))),"맵없음",
  ""),
)))))</f>
        <v/>
      </c>
      <c r="AC2315" t="str">
        <f>IF(ISBLANK(AB2315),"",IF(ISERROR(VLOOKUP(AB2315,[3]DropTable!$A:$A,1,0)),"드랍없음",""))</f>
        <v/>
      </c>
      <c r="AE2315" t="str">
        <f>IF(ISBLANK(AD2315),"",IF(ISERROR(VLOOKUP(AD2315,[3]DropTable!$A:$A,1,0)),"드랍없음",""))</f>
        <v/>
      </c>
      <c r="AG2315">
        <v>9.8000000000000007</v>
      </c>
      <c r="AH2315">
        <v>1</v>
      </c>
    </row>
    <row r="2316" spans="1:34" x14ac:dyDescent="0.3">
      <c r="A2316">
        <v>24</v>
      </c>
      <c r="B2316">
        <v>25</v>
      </c>
      <c r="C2316">
        <f>IF(OR($L2316=TRUE,$A2316=0,MOD($A2316,ChapterTable!$S$20)&lt;&gt;0),
MAX(0,INT(($B2316+ChapterTable!$Q$26+VLOOKUP(SUBSTITUTE(C$1,"성장단계","")&amp;"단계오프셋",ChapterTable!$S:$T,2,0))/ChapterTable!$Q$23)),
MAX(0,INT(($B2316+ChapterTable!$S$26+VLOOKUP(SUBSTITUTE(C$1,"성장단계","")&amp;"보스단계오프셋",ChapterTable!$S:$T,2,0))/ChapterTable!$S$23)))</f>
        <v>2</v>
      </c>
      <c r="D2316">
        <f>IF(OR($L2316=TRUE,$A2316=0,MOD($A2316,ChapterTable!$S$20)&lt;&gt;0),
MAX(0,INT(($B2316+ChapterTable!$Q$26+VLOOKUP(SUBSTITUTE(D$1,"성장단계","")&amp;"단계오프셋",ChapterTable!$S:$T,2,0))/ChapterTable!$Q$23)),
MAX(0,INT(($B2316+ChapterTable!$S$26+VLOOKUP(SUBSTITUTE(D$1,"성장단계","")&amp;"보스단계오프셋",ChapterTable!$S:$T,2,0))/ChapterTable!$S$23)))</f>
        <v>2</v>
      </c>
      <c r="E2316" s="1">
        <f ca="1">IF(AND($A2316=0,$B2316=1),
    VLOOKUP(1,ChapterTable!$1:$1048576,MATCH("최종"&amp;SUBSTITUTE(SUBSTITUTE(E$1,"standard",""),"|Float",""),ChapterTable!$1:$1,0),0)*ChapterTable!$Q$17,
  IF(AND($A2316=0,$B2316=0),
    E2317,
  IF($B2316=0,
    VLOOKUP($A2316,ChapterTable!$1:$1048576,MATCH("최종"&amp;SUBSTITUTE(SUBSTITUTE(E$1,"standard",""),"|Float",""),ChapterTable!$1:$1,0),0),
  IF($B2316=1,
    IF($L2316=FALSE,
      VLOOKUP($A2316,ChapterTable!$1:$1048576,MATCH("최종"&amp;SUBSTITUTE(SUBSTITUTE(E$1,"standard",""),"|Float",""),ChapterTable!$1:$1,0),0),
      VLOOKUP($A2316-ChapterTable!$Q$11,ChapterTable!$1:$1048576,MATCH("최종"&amp;SUBSTITUTE(SUBSTITUTE(E$1,"standard",""),"|Float",""),ChapterTable!$1:$1,0),0)*ChapterTable!$Q$14
    ),
  OFFSET(E2316,-$B2316+IF($L2316,1,0),0)*
    (VLOOKUP(SUBSTITUTE(SUBSTITUTE(E$1,"standard",""),"|Float","")&amp;"인게임누적곱배수",ChapterTable!$S:$T,2,0)^C2316
    +VLOOKUP(SUBSTITUTE(SUBSTITUTE(E$1,"standard",""),"|Float","")&amp;"인게임누적합배수",ChapterTable!$S:$T,2,0)*C2316)
  )
  )
  )
)</f>
        <v>1946023.3698608635</v>
      </c>
      <c r="F2316" s="1">
        <f ca="1">IF(AND($A2316=0,$B2316=1),
    VLOOKUP(1,ChapterTable!$1:$1048576,MATCH("최종"&amp;SUBSTITUTE(SUBSTITUTE(F$1,"standard",""),"|Float",""),ChapterTable!$1:$1,0),0)*ChapterTable!$Q$17,
  IF(AND($A2316=0,$B2316=0),
    F2317,
  IF($B2316=0,
    VLOOKUP($A2316,ChapterTable!$1:$1048576,MATCH("최종"&amp;SUBSTITUTE(SUBSTITUTE(F$1,"standard",""),"|Float",""),ChapterTable!$1:$1,0),0),
  IF($B2316=1,
    IF($L2316=FALSE,
      VLOOKUP($A2316,ChapterTable!$1:$1048576,MATCH("최종"&amp;SUBSTITUTE(SUBSTITUTE(F$1,"standard",""),"|Float",""),ChapterTable!$1:$1,0),0),
      VLOOKUP($A2316-ChapterTable!$Q$11,ChapterTable!$1:$1048576,MATCH("최종"&amp;SUBSTITUTE(SUBSTITUTE(F$1,"standard",""),"|Float",""),ChapterTable!$1:$1,0),0)*ChapterTable!$Q$14
    ),
  OFFSET(F2316,-$B2316+IF($L2316,1,0),0)*
    (VLOOKUP(SUBSTITUTE(SUBSTITUTE(F$1,"standard",""),"|Float","")&amp;"인게임누적곱배수",ChapterTable!$S:$T,2,0)^D2316
    +VLOOKUP(SUBSTITUTE(SUBSTITUTE(F$1,"standard",""),"|Float","")&amp;"인게임누적합배수",ChapterTable!$S:$T,2,0)*D2316)
  )
  )
  )
)</f>
        <v>890337.48947882652</v>
      </c>
      <c r="G2316" t="s">
        <v>76</v>
      </c>
      <c r="J2316" t="str">
        <f>IF(ISBLANK(I2316),"",
IFERROR(VLOOKUP(I2316,[1]StringTable!$1:$1048576,MATCH([1]StringTable!$B$1,[1]StringTable!$1:$1,0),0),
IFERROR(VLOOKUP(I2316,[1]InApkStringTable!$1:$1048576,MATCH([1]InApkStringTable!$B$1,[1]InApkStringTable!$1:$1,0),0),
"스트링없음")))</f>
        <v/>
      </c>
      <c r="L2316" t="b">
        <v>1</v>
      </c>
      <c r="N2316" t="str">
        <f>IF(ISBLANK(M2316),"",IF(ISERROR(VLOOKUP(M2316,MapTable!$A:$A,1,0)),"맵없음",""))</f>
        <v/>
      </c>
      <c r="O2316">
        <f t="shared" si="145"/>
        <v>11</v>
      </c>
      <c r="Q2316">
        <f t="shared" si="146"/>
        <v>11</v>
      </c>
      <c r="R2316" t="b">
        <f t="shared" ca="1" si="147"/>
        <v>0</v>
      </c>
      <c r="T2316" t="b">
        <f t="shared" ca="1" si="148"/>
        <v>0</v>
      </c>
      <c r="X2316" t="str">
        <f>IF(ISBLANK(W2316),"",
IF(ISERROR(FIND(",",W2316)),
  IF(ISERROR(VLOOKUP(W2316,MapTable!$A:$A,1,0)),"맵없음",
  ""),
IF(ISERROR(FIND(",",W2316,FIND(",",W2316)+1)),
  IF(OR(ISERROR(VLOOKUP(LEFT(W2316,FIND(",",W2316)-1),MapTable!$A:$A,1,0)),ISERROR(VLOOKUP(TRIM(MID(W2316,FIND(",",W2316)+1,999)),MapTable!$A:$A,1,0))),"맵없음",
  ""),
IF(ISERROR(FIND(",",W2316,FIND(",",W2316,FIND(",",W2316)+1)+1)),
  IF(OR(ISERROR(VLOOKUP(LEFT(W2316,FIND(",",W2316)-1),MapTable!$A:$A,1,0)),ISERROR(VLOOKUP(TRIM(MID(W2316,FIND(",",W2316)+1,FIND(",",W2316,FIND(",",W2316)+1)-FIND(",",W2316)-1)),MapTable!$A:$A,1,0)),ISERROR(VLOOKUP(TRIM(MID(W2316,FIND(",",W2316,FIND(",",W2316)+1)+1,999)),MapTable!$A:$A,1,0))),"맵없음",
  ""),
IF(ISERROR(FIND(",",W2316,FIND(",",W2316,FIND(",",W2316,FIND(",",W2316)+1)+1)+1)),
  IF(OR(ISERROR(VLOOKUP(LEFT(W2316,FIND(",",W2316)-1),MapTable!$A:$A,1,0)),ISERROR(VLOOKUP(TRIM(MID(W2316,FIND(",",W2316)+1,FIND(",",W2316,FIND(",",W2316)+1)-FIND(",",W2316)-1)),MapTable!$A:$A,1,0)),ISERROR(VLOOKUP(TRIM(MID(W2316,FIND(",",W2316,FIND(",",W2316)+1)+1,FIND(",",W2316,FIND(",",W2316,FIND(",",W2316)+1)+1)-FIND(",",W2316,FIND(",",W2316)+1)-1)),MapTable!$A:$A,1,0)),ISERROR(VLOOKUP(TRIM(MID(W2316,FIND(",",W2316,FIND(",",W2316,FIND(",",W2316)+1)+1)+1,999)),MapTable!$A:$A,1,0))),"맵없음",
  ""),
)))))</f>
        <v/>
      </c>
      <c r="AC2316" t="str">
        <f>IF(ISBLANK(AB2316),"",IF(ISERROR(VLOOKUP(AB2316,[3]DropTable!$A:$A,1,0)),"드랍없음",""))</f>
        <v/>
      </c>
      <c r="AE2316" t="str">
        <f>IF(ISBLANK(AD2316),"",IF(ISERROR(VLOOKUP(AD2316,[3]DropTable!$A:$A,1,0)),"드랍없음",""))</f>
        <v/>
      </c>
      <c r="AG2316">
        <v>9.8000000000000007</v>
      </c>
      <c r="AH2316">
        <v>1</v>
      </c>
    </row>
    <row r="2317" spans="1:34" x14ac:dyDescent="0.3">
      <c r="A2317">
        <v>24</v>
      </c>
      <c r="B2317">
        <v>26</v>
      </c>
      <c r="C2317">
        <f>IF(OR($L2317=TRUE,$A2317=0,MOD($A2317,ChapterTable!$S$20)&lt;&gt;0),
MAX(0,INT(($B2317+ChapterTable!$Q$26+VLOOKUP(SUBSTITUTE(C$1,"성장단계","")&amp;"단계오프셋",ChapterTable!$S:$T,2,0))/ChapterTable!$Q$23)),
MAX(0,INT(($B2317+ChapterTable!$S$26+VLOOKUP(SUBSTITUTE(C$1,"성장단계","")&amp;"보스단계오프셋",ChapterTable!$S:$T,2,0))/ChapterTable!$S$23)))</f>
        <v>3</v>
      </c>
      <c r="D2317">
        <f>IF(OR($L2317=TRUE,$A2317=0,MOD($A2317,ChapterTable!$S$20)&lt;&gt;0),
MAX(0,INT(($B2317+ChapterTable!$Q$26+VLOOKUP(SUBSTITUTE(D$1,"성장단계","")&amp;"단계오프셋",ChapterTable!$S:$T,2,0))/ChapterTable!$Q$23)),
MAX(0,INT(($B2317+ChapterTable!$S$26+VLOOKUP(SUBSTITUTE(D$1,"성장단계","")&amp;"보스단계오프셋",ChapterTable!$S:$T,2,0))/ChapterTable!$S$23)))</f>
        <v>2</v>
      </c>
      <c r="E2317" s="1">
        <f ca="1">IF(AND($A2317=0,$B2317=1),
    VLOOKUP(1,ChapterTable!$1:$1048576,MATCH("최종"&amp;SUBSTITUTE(SUBSTITUTE(E$1,"standard",""),"|Float",""),ChapterTable!$1:$1,0),0)*ChapterTable!$Q$17,
  IF(AND($A2317=0,$B2317=0),
    E2318,
  IF($B2317=0,
    VLOOKUP($A2317,ChapterTable!$1:$1048576,MATCH("최종"&amp;SUBSTITUTE(SUBSTITUTE(E$1,"standard",""),"|Float",""),ChapterTable!$1:$1,0),0),
  IF($B2317=1,
    IF($L2317=FALSE,
      VLOOKUP($A2317,ChapterTable!$1:$1048576,MATCH("최종"&amp;SUBSTITUTE(SUBSTITUTE(E$1,"standard",""),"|Float",""),ChapterTable!$1:$1,0),0),
      VLOOKUP($A2317-ChapterTable!$Q$11,ChapterTable!$1:$1048576,MATCH("최종"&amp;SUBSTITUTE(SUBSTITUTE(E$1,"standard",""),"|Float",""),ChapterTable!$1:$1,0),0)*ChapterTable!$Q$14
    ),
  OFFSET(E2317,-$B2317+IF($L2317,1,0),0)*
    (VLOOKUP(SUBSTITUTE(SUBSTITUTE(E$1,"standard",""),"|Float","")&amp;"인게임누적곱배수",ChapterTable!$S:$T,2,0)^C2317
    +VLOOKUP(SUBSTITUTE(SUBSTITUTE(E$1,"standard",""),"|Float","")&amp;"인게임누적합배수",ChapterTable!$S:$T,2,0)*C2317)
  )
  )
  )
)</f>
        <v>2346675.2401263355</v>
      </c>
      <c r="F2317" s="1">
        <f ca="1">IF(AND($A2317=0,$B2317=1),
    VLOOKUP(1,ChapterTable!$1:$1048576,MATCH("최종"&amp;SUBSTITUTE(SUBSTITUTE(F$1,"standard",""),"|Float",""),ChapterTable!$1:$1,0),0)*ChapterTable!$Q$17,
  IF(AND($A2317=0,$B2317=0),
    F2318,
  IF($B2317=0,
    VLOOKUP($A2317,ChapterTable!$1:$1048576,MATCH("최종"&amp;SUBSTITUTE(SUBSTITUTE(F$1,"standard",""),"|Float",""),ChapterTable!$1:$1,0),0),
  IF($B2317=1,
    IF($L2317=FALSE,
      VLOOKUP($A2317,ChapterTable!$1:$1048576,MATCH("최종"&amp;SUBSTITUTE(SUBSTITUTE(F$1,"standard",""),"|Float",""),ChapterTable!$1:$1,0),0),
      VLOOKUP($A2317-ChapterTable!$Q$11,ChapterTable!$1:$1048576,MATCH("최종"&amp;SUBSTITUTE(SUBSTITUTE(F$1,"standard",""),"|Float",""),ChapterTable!$1:$1,0),0)*ChapterTable!$Q$14
    ),
  OFFSET(F2317,-$B2317+IF($L2317,1,0),0)*
    (VLOOKUP(SUBSTITUTE(SUBSTITUTE(F$1,"standard",""),"|Float","")&amp;"인게임누적곱배수",ChapterTable!$S:$T,2,0)^D2317
    +VLOOKUP(SUBSTITUTE(SUBSTITUTE(F$1,"standard",""),"|Float","")&amp;"인게임누적합배수",ChapterTable!$S:$T,2,0)*D2317)
  )
  )
  )
)</f>
        <v>890337.48947882652</v>
      </c>
      <c r="G2317" t="s">
        <v>76</v>
      </c>
      <c r="J2317" t="str">
        <f>IF(ISBLANK(I2317),"",
IFERROR(VLOOKUP(I2317,[1]StringTable!$1:$1048576,MATCH([1]StringTable!$B$1,[1]StringTable!$1:$1,0),0),
IFERROR(VLOOKUP(I2317,[1]InApkStringTable!$1:$1048576,MATCH([1]InApkStringTable!$B$1,[1]InApkStringTable!$1:$1,0),0),
"스트링없음")))</f>
        <v/>
      </c>
      <c r="L2317" t="b">
        <v>1</v>
      </c>
      <c r="N2317" t="str">
        <f>IF(ISBLANK(M2317),"",IF(ISERROR(VLOOKUP(M2317,MapTable!$A:$A,1,0)),"맵없음",""))</f>
        <v/>
      </c>
      <c r="O2317">
        <f t="shared" si="145"/>
        <v>3</v>
      </c>
      <c r="Q2317">
        <f t="shared" si="146"/>
        <v>3</v>
      </c>
      <c r="R2317" t="b">
        <f t="shared" ca="1" si="147"/>
        <v>0</v>
      </c>
      <c r="T2317" t="b">
        <f t="shared" ca="1" si="148"/>
        <v>0</v>
      </c>
      <c r="X2317" t="str">
        <f>IF(ISBLANK(W2317),"",
IF(ISERROR(FIND(",",W2317)),
  IF(ISERROR(VLOOKUP(W2317,MapTable!$A:$A,1,0)),"맵없음",
  ""),
IF(ISERROR(FIND(",",W2317,FIND(",",W2317)+1)),
  IF(OR(ISERROR(VLOOKUP(LEFT(W2317,FIND(",",W2317)-1),MapTable!$A:$A,1,0)),ISERROR(VLOOKUP(TRIM(MID(W2317,FIND(",",W2317)+1,999)),MapTable!$A:$A,1,0))),"맵없음",
  ""),
IF(ISERROR(FIND(",",W2317,FIND(",",W2317,FIND(",",W2317)+1)+1)),
  IF(OR(ISERROR(VLOOKUP(LEFT(W2317,FIND(",",W2317)-1),MapTable!$A:$A,1,0)),ISERROR(VLOOKUP(TRIM(MID(W2317,FIND(",",W2317)+1,FIND(",",W2317,FIND(",",W2317)+1)-FIND(",",W2317)-1)),MapTable!$A:$A,1,0)),ISERROR(VLOOKUP(TRIM(MID(W2317,FIND(",",W2317,FIND(",",W2317)+1)+1,999)),MapTable!$A:$A,1,0))),"맵없음",
  ""),
IF(ISERROR(FIND(",",W2317,FIND(",",W2317,FIND(",",W2317,FIND(",",W2317)+1)+1)+1)),
  IF(OR(ISERROR(VLOOKUP(LEFT(W2317,FIND(",",W2317)-1),MapTable!$A:$A,1,0)),ISERROR(VLOOKUP(TRIM(MID(W2317,FIND(",",W2317)+1,FIND(",",W2317,FIND(",",W2317)+1)-FIND(",",W2317)-1)),MapTable!$A:$A,1,0)),ISERROR(VLOOKUP(TRIM(MID(W2317,FIND(",",W2317,FIND(",",W2317)+1)+1,FIND(",",W2317,FIND(",",W2317,FIND(",",W2317)+1)+1)-FIND(",",W2317,FIND(",",W2317)+1)-1)),MapTable!$A:$A,1,0)),ISERROR(VLOOKUP(TRIM(MID(W2317,FIND(",",W2317,FIND(",",W2317,FIND(",",W2317)+1)+1)+1,999)),MapTable!$A:$A,1,0))),"맵없음",
  ""),
)))))</f>
        <v/>
      </c>
      <c r="AC2317" t="str">
        <f>IF(ISBLANK(AB2317),"",IF(ISERROR(VLOOKUP(AB2317,[3]DropTable!$A:$A,1,0)),"드랍없음",""))</f>
        <v/>
      </c>
      <c r="AE2317" t="str">
        <f>IF(ISBLANK(AD2317),"",IF(ISERROR(VLOOKUP(AD2317,[3]DropTable!$A:$A,1,0)),"드랍없음",""))</f>
        <v/>
      </c>
      <c r="AG2317">
        <v>9.8000000000000007</v>
      </c>
      <c r="AH2317">
        <v>1</v>
      </c>
    </row>
    <row r="2318" spans="1:34" x14ac:dyDescent="0.3">
      <c r="A2318">
        <v>24</v>
      </c>
      <c r="B2318">
        <v>27</v>
      </c>
      <c r="C2318">
        <f>IF(OR($L2318=TRUE,$A2318=0,MOD($A2318,ChapterTable!$S$20)&lt;&gt;0),
MAX(0,INT(($B2318+ChapterTable!$Q$26+VLOOKUP(SUBSTITUTE(C$1,"성장단계","")&amp;"단계오프셋",ChapterTable!$S:$T,2,0))/ChapterTable!$Q$23)),
MAX(0,INT(($B2318+ChapterTable!$S$26+VLOOKUP(SUBSTITUTE(C$1,"성장단계","")&amp;"보스단계오프셋",ChapterTable!$S:$T,2,0))/ChapterTable!$S$23)))</f>
        <v>3</v>
      </c>
      <c r="D2318">
        <f>IF(OR($L2318=TRUE,$A2318=0,MOD($A2318,ChapterTable!$S$20)&lt;&gt;0),
MAX(0,INT(($B2318+ChapterTable!$Q$26+VLOOKUP(SUBSTITUTE(D$1,"성장단계","")&amp;"단계오프셋",ChapterTable!$S:$T,2,0))/ChapterTable!$Q$23)),
MAX(0,INT(($B2318+ChapterTable!$S$26+VLOOKUP(SUBSTITUTE(D$1,"성장단계","")&amp;"보스단계오프셋",ChapterTable!$S:$T,2,0))/ChapterTable!$S$23)))</f>
        <v>2</v>
      </c>
      <c r="E2318" s="1">
        <f ca="1">IF(AND($A2318=0,$B2318=1),
    VLOOKUP(1,ChapterTable!$1:$1048576,MATCH("최종"&amp;SUBSTITUTE(SUBSTITUTE(E$1,"standard",""),"|Float",""),ChapterTable!$1:$1,0),0)*ChapterTable!$Q$17,
  IF(AND($A2318=0,$B2318=0),
    E2319,
  IF($B2318=0,
    VLOOKUP($A2318,ChapterTable!$1:$1048576,MATCH("최종"&amp;SUBSTITUTE(SUBSTITUTE(E$1,"standard",""),"|Float",""),ChapterTable!$1:$1,0),0),
  IF($B2318=1,
    IF($L2318=FALSE,
      VLOOKUP($A2318,ChapterTable!$1:$1048576,MATCH("최종"&amp;SUBSTITUTE(SUBSTITUTE(E$1,"standard",""),"|Float",""),ChapterTable!$1:$1,0),0),
      VLOOKUP($A2318-ChapterTable!$Q$11,ChapterTable!$1:$1048576,MATCH("최종"&amp;SUBSTITUTE(SUBSTITUTE(E$1,"standard",""),"|Float",""),ChapterTable!$1:$1,0),0)*ChapterTable!$Q$14
    ),
  OFFSET(E2318,-$B2318+IF($L2318,1,0),0)*
    (VLOOKUP(SUBSTITUTE(SUBSTITUTE(E$1,"standard",""),"|Float","")&amp;"인게임누적곱배수",ChapterTable!$S:$T,2,0)^C2318
    +VLOOKUP(SUBSTITUTE(SUBSTITUTE(E$1,"standard",""),"|Float","")&amp;"인게임누적합배수",ChapterTable!$S:$T,2,0)*C2318)
  )
  )
  )
)</f>
        <v>2346675.2401263355</v>
      </c>
      <c r="F2318" s="1">
        <f ca="1">IF(AND($A2318=0,$B2318=1),
    VLOOKUP(1,ChapterTable!$1:$1048576,MATCH("최종"&amp;SUBSTITUTE(SUBSTITUTE(F$1,"standard",""),"|Float",""),ChapterTable!$1:$1,0),0)*ChapterTable!$Q$17,
  IF(AND($A2318=0,$B2318=0),
    F2319,
  IF($B2318=0,
    VLOOKUP($A2318,ChapterTable!$1:$1048576,MATCH("최종"&amp;SUBSTITUTE(SUBSTITUTE(F$1,"standard",""),"|Float",""),ChapterTable!$1:$1,0),0),
  IF($B2318=1,
    IF($L2318=FALSE,
      VLOOKUP($A2318,ChapterTable!$1:$1048576,MATCH("최종"&amp;SUBSTITUTE(SUBSTITUTE(F$1,"standard",""),"|Float",""),ChapterTable!$1:$1,0),0),
      VLOOKUP($A2318-ChapterTable!$Q$11,ChapterTable!$1:$1048576,MATCH("최종"&amp;SUBSTITUTE(SUBSTITUTE(F$1,"standard",""),"|Float",""),ChapterTable!$1:$1,0),0)*ChapterTable!$Q$14
    ),
  OFFSET(F2318,-$B2318+IF($L2318,1,0),0)*
    (VLOOKUP(SUBSTITUTE(SUBSTITUTE(F$1,"standard",""),"|Float","")&amp;"인게임누적곱배수",ChapterTable!$S:$T,2,0)^D2318
    +VLOOKUP(SUBSTITUTE(SUBSTITUTE(F$1,"standard",""),"|Float","")&amp;"인게임누적합배수",ChapterTable!$S:$T,2,0)*D2318)
  )
  )
  )
)</f>
        <v>890337.48947882652</v>
      </c>
      <c r="G2318" t="s">
        <v>76</v>
      </c>
      <c r="J2318" t="str">
        <f>IF(ISBLANK(I2318),"",
IFERROR(VLOOKUP(I2318,[1]StringTable!$1:$1048576,MATCH([1]StringTable!$B$1,[1]StringTable!$1:$1,0),0),
IFERROR(VLOOKUP(I2318,[1]InApkStringTable!$1:$1048576,MATCH([1]InApkStringTable!$B$1,[1]InApkStringTable!$1:$1,0),0),
"스트링없음")))</f>
        <v/>
      </c>
      <c r="L2318" t="b">
        <v>1</v>
      </c>
      <c r="N2318" t="str">
        <f>IF(ISBLANK(M2318),"",IF(ISERROR(VLOOKUP(M2318,MapTable!$A:$A,1,0)),"맵없음",""))</f>
        <v/>
      </c>
      <c r="O2318">
        <f t="shared" si="145"/>
        <v>3</v>
      </c>
      <c r="Q2318">
        <f t="shared" si="146"/>
        <v>3</v>
      </c>
      <c r="R2318" t="b">
        <f t="shared" ca="1" si="147"/>
        <v>0</v>
      </c>
      <c r="T2318" t="b">
        <f t="shared" ca="1" si="148"/>
        <v>0</v>
      </c>
      <c r="X2318" t="str">
        <f>IF(ISBLANK(W2318),"",
IF(ISERROR(FIND(",",W2318)),
  IF(ISERROR(VLOOKUP(W2318,MapTable!$A:$A,1,0)),"맵없음",
  ""),
IF(ISERROR(FIND(",",W2318,FIND(",",W2318)+1)),
  IF(OR(ISERROR(VLOOKUP(LEFT(W2318,FIND(",",W2318)-1),MapTable!$A:$A,1,0)),ISERROR(VLOOKUP(TRIM(MID(W2318,FIND(",",W2318)+1,999)),MapTable!$A:$A,1,0))),"맵없음",
  ""),
IF(ISERROR(FIND(",",W2318,FIND(",",W2318,FIND(",",W2318)+1)+1)),
  IF(OR(ISERROR(VLOOKUP(LEFT(W2318,FIND(",",W2318)-1),MapTable!$A:$A,1,0)),ISERROR(VLOOKUP(TRIM(MID(W2318,FIND(",",W2318)+1,FIND(",",W2318,FIND(",",W2318)+1)-FIND(",",W2318)-1)),MapTable!$A:$A,1,0)),ISERROR(VLOOKUP(TRIM(MID(W2318,FIND(",",W2318,FIND(",",W2318)+1)+1,999)),MapTable!$A:$A,1,0))),"맵없음",
  ""),
IF(ISERROR(FIND(",",W2318,FIND(",",W2318,FIND(",",W2318,FIND(",",W2318)+1)+1)+1)),
  IF(OR(ISERROR(VLOOKUP(LEFT(W2318,FIND(",",W2318)-1),MapTable!$A:$A,1,0)),ISERROR(VLOOKUP(TRIM(MID(W2318,FIND(",",W2318)+1,FIND(",",W2318,FIND(",",W2318)+1)-FIND(",",W2318)-1)),MapTable!$A:$A,1,0)),ISERROR(VLOOKUP(TRIM(MID(W2318,FIND(",",W2318,FIND(",",W2318)+1)+1,FIND(",",W2318,FIND(",",W2318,FIND(",",W2318)+1)+1)-FIND(",",W2318,FIND(",",W2318)+1)-1)),MapTable!$A:$A,1,0)),ISERROR(VLOOKUP(TRIM(MID(W2318,FIND(",",W2318,FIND(",",W2318,FIND(",",W2318)+1)+1)+1,999)),MapTable!$A:$A,1,0))),"맵없음",
  ""),
)))))</f>
        <v/>
      </c>
      <c r="AC2318" t="str">
        <f>IF(ISBLANK(AB2318),"",IF(ISERROR(VLOOKUP(AB2318,[3]DropTable!$A:$A,1,0)),"드랍없음",""))</f>
        <v/>
      </c>
      <c r="AE2318" t="str">
        <f>IF(ISBLANK(AD2318),"",IF(ISERROR(VLOOKUP(AD2318,[3]DropTable!$A:$A,1,0)),"드랍없음",""))</f>
        <v/>
      </c>
      <c r="AG2318">
        <v>9.8000000000000007</v>
      </c>
      <c r="AH2318">
        <v>1</v>
      </c>
    </row>
    <row r="2319" spans="1:34" x14ac:dyDescent="0.3">
      <c r="A2319">
        <v>24</v>
      </c>
      <c r="B2319">
        <v>28</v>
      </c>
      <c r="C2319">
        <f>IF(OR($L2319=TRUE,$A2319=0,MOD($A2319,ChapterTable!$S$20)&lt;&gt;0),
MAX(0,INT(($B2319+ChapterTable!$Q$26+VLOOKUP(SUBSTITUTE(C$1,"성장단계","")&amp;"단계오프셋",ChapterTable!$S:$T,2,0))/ChapterTable!$Q$23)),
MAX(0,INT(($B2319+ChapterTable!$S$26+VLOOKUP(SUBSTITUTE(C$1,"성장단계","")&amp;"보스단계오프셋",ChapterTable!$S:$T,2,0))/ChapterTable!$S$23)))</f>
        <v>3</v>
      </c>
      <c r="D2319">
        <f>IF(OR($L2319=TRUE,$A2319=0,MOD($A2319,ChapterTable!$S$20)&lt;&gt;0),
MAX(0,INT(($B2319+ChapterTable!$Q$26+VLOOKUP(SUBSTITUTE(D$1,"성장단계","")&amp;"단계오프셋",ChapterTable!$S:$T,2,0))/ChapterTable!$Q$23)),
MAX(0,INT(($B2319+ChapterTable!$S$26+VLOOKUP(SUBSTITUTE(D$1,"성장단계","")&amp;"보스단계오프셋",ChapterTable!$S:$T,2,0))/ChapterTable!$S$23)))</f>
        <v>2</v>
      </c>
      <c r="E2319" s="1">
        <f ca="1">IF(AND($A2319=0,$B2319=1),
    VLOOKUP(1,ChapterTable!$1:$1048576,MATCH("최종"&amp;SUBSTITUTE(SUBSTITUTE(E$1,"standard",""),"|Float",""),ChapterTable!$1:$1,0),0)*ChapterTable!$Q$17,
  IF(AND($A2319=0,$B2319=0),
    E2320,
  IF($B2319=0,
    VLOOKUP($A2319,ChapterTable!$1:$1048576,MATCH("최종"&amp;SUBSTITUTE(SUBSTITUTE(E$1,"standard",""),"|Float",""),ChapterTable!$1:$1,0),0),
  IF($B2319=1,
    IF($L2319=FALSE,
      VLOOKUP($A2319,ChapterTable!$1:$1048576,MATCH("최종"&amp;SUBSTITUTE(SUBSTITUTE(E$1,"standard",""),"|Float",""),ChapterTable!$1:$1,0),0),
      VLOOKUP($A2319-ChapterTable!$Q$11,ChapterTable!$1:$1048576,MATCH("최종"&amp;SUBSTITUTE(SUBSTITUTE(E$1,"standard",""),"|Float",""),ChapterTable!$1:$1,0),0)*ChapterTable!$Q$14
    ),
  OFFSET(E2319,-$B2319+IF($L2319,1,0),0)*
    (VLOOKUP(SUBSTITUTE(SUBSTITUTE(E$1,"standard",""),"|Float","")&amp;"인게임누적곱배수",ChapterTable!$S:$T,2,0)^C2319
    +VLOOKUP(SUBSTITUTE(SUBSTITUTE(E$1,"standard",""),"|Float","")&amp;"인게임누적합배수",ChapterTable!$S:$T,2,0)*C2319)
  )
  )
  )
)</f>
        <v>2346675.2401263355</v>
      </c>
      <c r="F2319" s="1">
        <f ca="1">IF(AND($A2319=0,$B2319=1),
    VLOOKUP(1,ChapterTable!$1:$1048576,MATCH("최종"&amp;SUBSTITUTE(SUBSTITUTE(F$1,"standard",""),"|Float",""),ChapterTable!$1:$1,0),0)*ChapterTable!$Q$17,
  IF(AND($A2319=0,$B2319=0),
    F2320,
  IF($B2319=0,
    VLOOKUP($A2319,ChapterTable!$1:$1048576,MATCH("최종"&amp;SUBSTITUTE(SUBSTITUTE(F$1,"standard",""),"|Float",""),ChapterTable!$1:$1,0),0),
  IF($B2319=1,
    IF($L2319=FALSE,
      VLOOKUP($A2319,ChapterTable!$1:$1048576,MATCH("최종"&amp;SUBSTITUTE(SUBSTITUTE(F$1,"standard",""),"|Float",""),ChapterTable!$1:$1,0),0),
      VLOOKUP($A2319-ChapterTable!$Q$11,ChapterTable!$1:$1048576,MATCH("최종"&amp;SUBSTITUTE(SUBSTITUTE(F$1,"standard",""),"|Float",""),ChapterTable!$1:$1,0),0)*ChapterTable!$Q$14
    ),
  OFFSET(F2319,-$B2319+IF($L2319,1,0),0)*
    (VLOOKUP(SUBSTITUTE(SUBSTITUTE(F$1,"standard",""),"|Float","")&amp;"인게임누적곱배수",ChapterTable!$S:$T,2,0)^D2319
    +VLOOKUP(SUBSTITUTE(SUBSTITUTE(F$1,"standard",""),"|Float","")&amp;"인게임누적합배수",ChapterTable!$S:$T,2,0)*D2319)
  )
  )
  )
)</f>
        <v>890337.48947882652</v>
      </c>
      <c r="G2319" t="s">
        <v>76</v>
      </c>
      <c r="J2319" t="str">
        <f>IF(ISBLANK(I2319),"",
IFERROR(VLOOKUP(I2319,[1]StringTable!$1:$1048576,MATCH([1]StringTable!$B$1,[1]StringTable!$1:$1,0),0),
IFERROR(VLOOKUP(I2319,[1]InApkStringTable!$1:$1048576,MATCH([1]InApkStringTable!$B$1,[1]InApkStringTable!$1:$1,0),0),
"스트링없음")))</f>
        <v/>
      </c>
      <c r="L2319" t="b">
        <v>1</v>
      </c>
      <c r="N2319" t="str">
        <f>IF(ISBLANK(M2319),"",IF(ISERROR(VLOOKUP(M2319,MapTable!$A:$A,1,0)),"맵없음",""))</f>
        <v/>
      </c>
      <c r="O2319">
        <f t="shared" si="145"/>
        <v>3</v>
      </c>
      <c r="Q2319">
        <f t="shared" si="146"/>
        <v>3</v>
      </c>
      <c r="R2319" t="b">
        <f t="shared" ca="1" si="147"/>
        <v>0</v>
      </c>
      <c r="T2319" t="b">
        <f t="shared" ca="1" si="148"/>
        <v>0</v>
      </c>
      <c r="X2319" t="str">
        <f>IF(ISBLANK(W2319),"",
IF(ISERROR(FIND(",",W2319)),
  IF(ISERROR(VLOOKUP(W2319,MapTable!$A:$A,1,0)),"맵없음",
  ""),
IF(ISERROR(FIND(",",W2319,FIND(",",W2319)+1)),
  IF(OR(ISERROR(VLOOKUP(LEFT(W2319,FIND(",",W2319)-1),MapTable!$A:$A,1,0)),ISERROR(VLOOKUP(TRIM(MID(W2319,FIND(",",W2319)+1,999)),MapTable!$A:$A,1,0))),"맵없음",
  ""),
IF(ISERROR(FIND(",",W2319,FIND(",",W2319,FIND(",",W2319)+1)+1)),
  IF(OR(ISERROR(VLOOKUP(LEFT(W2319,FIND(",",W2319)-1),MapTable!$A:$A,1,0)),ISERROR(VLOOKUP(TRIM(MID(W2319,FIND(",",W2319)+1,FIND(",",W2319,FIND(",",W2319)+1)-FIND(",",W2319)-1)),MapTable!$A:$A,1,0)),ISERROR(VLOOKUP(TRIM(MID(W2319,FIND(",",W2319,FIND(",",W2319)+1)+1,999)),MapTable!$A:$A,1,0))),"맵없음",
  ""),
IF(ISERROR(FIND(",",W2319,FIND(",",W2319,FIND(",",W2319,FIND(",",W2319)+1)+1)+1)),
  IF(OR(ISERROR(VLOOKUP(LEFT(W2319,FIND(",",W2319)-1),MapTable!$A:$A,1,0)),ISERROR(VLOOKUP(TRIM(MID(W2319,FIND(",",W2319)+1,FIND(",",W2319,FIND(",",W2319)+1)-FIND(",",W2319)-1)),MapTable!$A:$A,1,0)),ISERROR(VLOOKUP(TRIM(MID(W2319,FIND(",",W2319,FIND(",",W2319)+1)+1,FIND(",",W2319,FIND(",",W2319,FIND(",",W2319)+1)+1)-FIND(",",W2319,FIND(",",W2319)+1)-1)),MapTable!$A:$A,1,0)),ISERROR(VLOOKUP(TRIM(MID(W2319,FIND(",",W2319,FIND(",",W2319,FIND(",",W2319)+1)+1)+1,999)),MapTable!$A:$A,1,0))),"맵없음",
  ""),
)))))</f>
        <v/>
      </c>
      <c r="AC2319" t="str">
        <f>IF(ISBLANK(AB2319),"",IF(ISERROR(VLOOKUP(AB2319,[3]DropTable!$A:$A,1,0)),"드랍없음",""))</f>
        <v/>
      </c>
      <c r="AE2319" t="str">
        <f>IF(ISBLANK(AD2319),"",IF(ISERROR(VLOOKUP(AD2319,[3]DropTable!$A:$A,1,0)),"드랍없음",""))</f>
        <v/>
      </c>
      <c r="AG2319">
        <v>9.8000000000000007</v>
      </c>
      <c r="AH2319">
        <v>1</v>
      </c>
    </row>
    <row r="2320" spans="1:34" x14ac:dyDescent="0.3">
      <c r="A2320">
        <v>24</v>
      </c>
      <c r="B2320">
        <v>29</v>
      </c>
      <c r="C2320">
        <f>IF(OR($L2320=TRUE,$A2320=0,MOD($A2320,ChapterTable!$S$20)&lt;&gt;0),
MAX(0,INT(($B2320+ChapterTable!$Q$26+VLOOKUP(SUBSTITUTE(C$1,"성장단계","")&amp;"단계오프셋",ChapterTable!$S:$T,2,0))/ChapterTable!$Q$23)),
MAX(0,INT(($B2320+ChapterTable!$S$26+VLOOKUP(SUBSTITUTE(C$1,"성장단계","")&amp;"보스단계오프셋",ChapterTable!$S:$T,2,0))/ChapterTable!$S$23)))</f>
        <v>3</v>
      </c>
      <c r="D2320">
        <f>IF(OR($L2320=TRUE,$A2320=0,MOD($A2320,ChapterTable!$S$20)&lt;&gt;0),
MAX(0,INT(($B2320+ChapterTable!$Q$26+VLOOKUP(SUBSTITUTE(D$1,"성장단계","")&amp;"단계오프셋",ChapterTable!$S:$T,2,0))/ChapterTable!$Q$23)),
MAX(0,INT(($B2320+ChapterTable!$S$26+VLOOKUP(SUBSTITUTE(D$1,"성장단계","")&amp;"보스단계오프셋",ChapterTable!$S:$T,2,0))/ChapterTable!$S$23)))</f>
        <v>2</v>
      </c>
      <c r="E2320" s="1">
        <f ca="1">IF(AND($A2320=0,$B2320=1),
    VLOOKUP(1,ChapterTable!$1:$1048576,MATCH("최종"&amp;SUBSTITUTE(SUBSTITUTE(E$1,"standard",""),"|Float",""),ChapterTable!$1:$1,0),0)*ChapterTable!$Q$17,
  IF(AND($A2320=0,$B2320=0),
    E2321,
  IF($B2320=0,
    VLOOKUP($A2320,ChapterTable!$1:$1048576,MATCH("최종"&amp;SUBSTITUTE(SUBSTITUTE(E$1,"standard",""),"|Float",""),ChapterTable!$1:$1,0),0),
  IF($B2320=1,
    IF($L2320=FALSE,
      VLOOKUP($A2320,ChapterTable!$1:$1048576,MATCH("최종"&amp;SUBSTITUTE(SUBSTITUTE(E$1,"standard",""),"|Float",""),ChapterTable!$1:$1,0),0),
      VLOOKUP($A2320-ChapterTable!$Q$11,ChapterTable!$1:$1048576,MATCH("최종"&amp;SUBSTITUTE(SUBSTITUTE(E$1,"standard",""),"|Float",""),ChapterTable!$1:$1,0),0)*ChapterTable!$Q$14
    ),
  OFFSET(E2320,-$B2320+IF($L2320,1,0),0)*
    (VLOOKUP(SUBSTITUTE(SUBSTITUTE(E$1,"standard",""),"|Float","")&amp;"인게임누적곱배수",ChapterTable!$S:$T,2,0)^C2320
    +VLOOKUP(SUBSTITUTE(SUBSTITUTE(E$1,"standard",""),"|Float","")&amp;"인게임누적합배수",ChapterTable!$S:$T,2,0)*C2320)
  )
  )
  )
)</f>
        <v>2346675.2401263355</v>
      </c>
      <c r="F2320" s="1">
        <f ca="1">IF(AND($A2320=0,$B2320=1),
    VLOOKUP(1,ChapterTable!$1:$1048576,MATCH("최종"&amp;SUBSTITUTE(SUBSTITUTE(F$1,"standard",""),"|Float",""),ChapterTable!$1:$1,0),0)*ChapterTable!$Q$17,
  IF(AND($A2320=0,$B2320=0),
    F2321,
  IF($B2320=0,
    VLOOKUP($A2320,ChapterTable!$1:$1048576,MATCH("최종"&amp;SUBSTITUTE(SUBSTITUTE(F$1,"standard",""),"|Float",""),ChapterTable!$1:$1,0),0),
  IF($B2320=1,
    IF($L2320=FALSE,
      VLOOKUP($A2320,ChapterTable!$1:$1048576,MATCH("최종"&amp;SUBSTITUTE(SUBSTITUTE(F$1,"standard",""),"|Float",""),ChapterTable!$1:$1,0),0),
      VLOOKUP($A2320-ChapterTable!$Q$11,ChapterTable!$1:$1048576,MATCH("최종"&amp;SUBSTITUTE(SUBSTITUTE(F$1,"standard",""),"|Float",""),ChapterTable!$1:$1,0),0)*ChapterTable!$Q$14
    ),
  OFFSET(F2320,-$B2320+IF($L2320,1,0),0)*
    (VLOOKUP(SUBSTITUTE(SUBSTITUTE(F$1,"standard",""),"|Float","")&amp;"인게임누적곱배수",ChapterTable!$S:$T,2,0)^D2320
    +VLOOKUP(SUBSTITUTE(SUBSTITUTE(F$1,"standard",""),"|Float","")&amp;"인게임누적합배수",ChapterTable!$S:$T,2,0)*D2320)
  )
  )
  )
)</f>
        <v>890337.48947882652</v>
      </c>
      <c r="G2320" t="s">
        <v>76</v>
      </c>
      <c r="J2320" t="str">
        <f>IF(ISBLANK(I2320),"",
IFERROR(VLOOKUP(I2320,[1]StringTable!$1:$1048576,MATCH([1]StringTable!$B$1,[1]StringTable!$1:$1,0),0),
IFERROR(VLOOKUP(I2320,[1]InApkStringTable!$1:$1048576,MATCH([1]InApkStringTable!$B$1,[1]InApkStringTable!$1:$1,0),0),
"스트링없음")))</f>
        <v/>
      </c>
      <c r="L2320" t="b">
        <v>1</v>
      </c>
      <c r="N2320" t="str">
        <f>IF(ISBLANK(M2320),"",IF(ISERROR(VLOOKUP(M2320,MapTable!$A:$A,1,0)),"맵없음",""))</f>
        <v/>
      </c>
      <c r="O2320">
        <f t="shared" si="145"/>
        <v>93</v>
      </c>
      <c r="Q2320">
        <f t="shared" si="146"/>
        <v>93</v>
      </c>
      <c r="R2320" t="b">
        <f t="shared" ca="1" si="147"/>
        <v>1</v>
      </c>
      <c r="T2320" t="b">
        <f t="shared" ca="1" si="148"/>
        <v>1</v>
      </c>
      <c r="X2320" t="str">
        <f>IF(ISBLANK(W2320),"",
IF(ISERROR(FIND(",",W2320)),
  IF(ISERROR(VLOOKUP(W2320,MapTable!$A:$A,1,0)),"맵없음",
  ""),
IF(ISERROR(FIND(",",W2320,FIND(",",W2320)+1)),
  IF(OR(ISERROR(VLOOKUP(LEFT(W2320,FIND(",",W2320)-1),MapTable!$A:$A,1,0)),ISERROR(VLOOKUP(TRIM(MID(W2320,FIND(",",W2320)+1,999)),MapTable!$A:$A,1,0))),"맵없음",
  ""),
IF(ISERROR(FIND(",",W2320,FIND(",",W2320,FIND(",",W2320)+1)+1)),
  IF(OR(ISERROR(VLOOKUP(LEFT(W2320,FIND(",",W2320)-1),MapTable!$A:$A,1,0)),ISERROR(VLOOKUP(TRIM(MID(W2320,FIND(",",W2320)+1,FIND(",",W2320,FIND(",",W2320)+1)-FIND(",",W2320)-1)),MapTable!$A:$A,1,0)),ISERROR(VLOOKUP(TRIM(MID(W2320,FIND(",",W2320,FIND(",",W2320)+1)+1,999)),MapTable!$A:$A,1,0))),"맵없음",
  ""),
IF(ISERROR(FIND(",",W2320,FIND(",",W2320,FIND(",",W2320,FIND(",",W2320)+1)+1)+1)),
  IF(OR(ISERROR(VLOOKUP(LEFT(W2320,FIND(",",W2320)-1),MapTable!$A:$A,1,0)),ISERROR(VLOOKUP(TRIM(MID(W2320,FIND(",",W2320)+1,FIND(",",W2320,FIND(",",W2320)+1)-FIND(",",W2320)-1)),MapTable!$A:$A,1,0)),ISERROR(VLOOKUP(TRIM(MID(W2320,FIND(",",W2320,FIND(",",W2320)+1)+1,FIND(",",W2320,FIND(",",W2320,FIND(",",W2320)+1)+1)-FIND(",",W2320,FIND(",",W2320)+1)-1)),MapTable!$A:$A,1,0)),ISERROR(VLOOKUP(TRIM(MID(W2320,FIND(",",W2320,FIND(",",W2320,FIND(",",W2320)+1)+1)+1,999)),MapTable!$A:$A,1,0))),"맵없음",
  ""),
)))))</f>
        <v/>
      </c>
      <c r="AC2320" t="str">
        <f>IF(ISBLANK(AB2320),"",IF(ISERROR(VLOOKUP(AB2320,[3]DropTable!$A:$A,1,0)),"드랍없음",""))</f>
        <v/>
      </c>
      <c r="AE2320" t="str">
        <f>IF(ISBLANK(AD2320),"",IF(ISERROR(VLOOKUP(AD2320,[3]DropTable!$A:$A,1,0)),"드랍없음",""))</f>
        <v/>
      </c>
      <c r="AG2320">
        <v>9.8000000000000007</v>
      </c>
      <c r="AH2320">
        <v>1</v>
      </c>
    </row>
    <row r="2321" spans="1:34" x14ac:dyDescent="0.3">
      <c r="A2321">
        <v>24</v>
      </c>
      <c r="B2321">
        <v>30</v>
      </c>
      <c r="C2321">
        <f>IF(OR($L2321=TRUE,$A2321=0,MOD($A2321,ChapterTable!$S$20)&lt;&gt;0),
MAX(0,INT(($B2321+ChapterTable!$Q$26+VLOOKUP(SUBSTITUTE(C$1,"성장단계","")&amp;"단계오프셋",ChapterTable!$S:$T,2,0))/ChapterTable!$Q$23)),
MAX(0,INT(($B2321+ChapterTable!$S$26+VLOOKUP(SUBSTITUTE(C$1,"성장단계","")&amp;"보스단계오프셋",ChapterTable!$S:$T,2,0))/ChapterTable!$S$23)))</f>
        <v>3</v>
      </c>
      <c r="D2321">
        <f>IF(OR($L2321=TRUE,$A2321=0,MOD($A2321,ChapterTable!$S$20)&lt;&gt;0),
MAX(0,INT(($B2321+ChapterTable!$Q$26+VLOOKUP(SUBSTITUTE(D$1,"성장단계","")&amp;"단계오프셋",ChapterTable!$S:$T,2,0))/ChapterTable!$Q$23)),
MAX(0,INT(($B2321+ChapterTable!$S$26+VLOOKUP(SUBSTITUTE(D$1,"성장단계","")&amp;"보스단계오프셋",ChapterTable!$S:$T,2,0))/ChapterTable!$S$23)))</f>
        <v>2</v>
      </c>
      <c r="E2321" s="1">
        <f ca="1">IF(AND($A2321=0,$B2321=1),
    VLOOKUP(1,ChapterTable!$1:$1048576,MATCH("최종"&amp;SUBSTITUTE(SUBSTITUTE(E$1,"standard",""),"|Float",""),ChapterTable!$1:$1,0),0)*ChapterTable!$Q$17,
  IF(AND($A2321=0,$B2321=0),
    E2322,
  IF($B2321=0,
    VLOOKUP($A2321,ChapterTable!$1:$1048576,MATCH("최종"&amp;SUBSTITUTE(SUBSTITUTE(E$1,"standard",""),"|Float",""),ChapterTable!$1:$1,0),0),
  IF($B2321=1,
    IF($L2321=FALSE,
      VLOOKUP($A2321,ChapterTable!$1:$1048576,MATCH("최종"&amp;SUBSTITUTE(SUBSTITUTE(E$1,"standard",""),"|Float",""),ChapterTable!$1:$1,0),0),
      VLOOKUP($A2321-ChapterTable!$Q$11,ChapterTable!$1:$1048576,MATCH("최종"&amp;SUBSTITUTE(SUBSTITUTE(E$1,"standard",""),"|Float",""),ChapterTable!$1:$1,0),0)*ChapterTable!$Q$14
    ),
  OFFSET(E2321,-$B2321+IF($L2321,1,0),0)*
    (VLOOKUP(SUBSTITUTE(SUBSTITUTE(E$1,"standard",""),"|Float","")&amp;"인게임누적곱배수",ChapterTable!$S:$T,2,0)^C2321
    +VLOOKUP(SUBSTITUTE(SUBSTITUTE(E$1,"standard",""),"|Float","")&amp;"인게임누적합배수",ChapterTable!$S:$T,2,0)*C2321)
  )
  )
  )
)</f>
        <v>2346675.2401263355</v>
      </c>
      <c r="F2321" s="1">
        <f ca="1">IF(AND($A2321=0,$B2321=1),
    VLOOKUP(1,ChapterTable!$1:$1048576,MATCH("최종"&amp;SUBSTITUTE(SUBSTITUTE(F$1,"standard",""),"|Float",""),ChapterTable!$1:$1,0),0)*ChapterTable!$Q$17,
  IF(AND($A2321=0,$B2321=0),
    F2322,
  IF($B2321=0,
    VLOOKUP($A2321,ChapterTable!$1:$1048576,MATCH("최종"&amp;SUBSTITUTE(SUBSTITUTE(F$1,"standard",""),"|Float",""),ChapterTable!$1:$1,0),0),
  IF($B2321=1,
    IF($L2321=FALSE,
      VLOOKUP($A2321,ChapterTable!$1:$1048576,MATCH("최종"&amp;SUBSTITUTE(SUBSTITUTE(F$1,"standard",""),"|Float",""),ChapterTable!$1:$1,0),0),
      VLOOKUP($A2321-ChapterTable!$Q$11,ChapterTable!$1:$1048576,MATCH("최종"&amp;SUBSTITUTE(SUBSTITUTE(F$1,"standard",""),"|Float",""),ChapterTable!$1:$1,0),0)*ChapterTable!$Q$14
    ),
  OFFSET(F2321,-$B2321+IF($L2321,1,0),0)*
    (VLOOKUP(SUBSTITUTE(SUBSTITUTE(F$1,"standard",""),"|Float","")&amp;"인게임누적곱배수",ChapterTable!$S:$T,2,0)^D2321
    +VLOOKUP(SUBSTITUTE(SUBSTITUTE(F$1,"standard",""),"|Float","")&amp;"인게임누적합배수",ChapterTable!$S:$T,2,0)*D2321)
  )
  )
  )
)</f>
        <v>890337.48947882652</v>
      </c>
      <c r="G2321" t="s">
        <v>76</v>
      </c>
      <c r="J2321" t="str">
        <f>IF(ISBLANK(I2321),"",
IFERROR(VLOOKUP(I2321,[1]StringTable!$1:$1048576,MATCH([1]StringTable!$B$1,[1]StringTable!$1:$1,0),0),
IFERROR(VLOOKUP(I2321,[1]InApkStringTable!$1:$1048576,MATCH([1]InApkStringTable!$B$1,[1]InApkStringTable!$1:$1,0),0),
"스트링없음")))</f>
        <v/>
      </c>
      <c r="L2321" t="b">
        <v>1</v>
      </c>
      <c r="N2321" t="str">
        <f>IF(ISBLANK(M2321),"",IF(ISERROR(VLOOKUP(M2321,MapTable!$A:$A,1,0)),"맵없음",""))</f>
        <v/>
      </c>
      <c r="O2321">
        <f t="shared" si="145"/>
        <v>21</v>
      </c>
      <c r="Q2321">
        <f t="shared" si="146"/>
        <v>21</v>
      </c>
      <c r="R2321" t="b">
        <f t="shared" ca="1" si="147"/>
        <v>0</v>
      </c>
      <c r="T2321" t="b">
        <f t="shared" ca="1" si="148"/>
        <v>0</v>
      </c>
      <c r="X2321" t="str">
        <f>IF(ISBLANK(W2321),"",
IF(ISERROR(FIND(",",W2321)),
  IF(ISERROR(VLOOKUP(W2321,MapTable!$A:$A,1,0)),"맵없음",
  ""),
IF(ISERROR(FIND(",",W2321,FIND(",",W2321)+1)),
  IF(OR(ISERROR(VLOOKUP(LEFT(W2321,FIND(",",W2321)-1),MapTable!$A:$A,1,0)),ISERROR(VLOOKUP(TRIM(MID(W2321,FIND(",",W2321)+1,999)),MapTable!$A:$A,1,0))),"맵없음",
  ""),
IF(ISERROR(FIND(",",W2321,FIND(",",W2321,FIND(",",W2321)+1)+1)),
  IF(OR(ISERROR(VLOOKUP(LEFT(W2321,FIND(",",W2321)-1),MapTable!$A:$A,1,0)),ISERROR(VLOOKUP(TRIM(MID(W2321,FIND(",",W2321)+1,FIND(",",W2321,FIND(",",W2321)+1)-FIND(",",W2321)-1)),MapTable!$A:$A,1,0)),ISERROR(VLOOKUP(TRIM(MID(W2321,FIND(",",W2321,FIND(",",W2321)+1)+1,999)),MapTable!$A:$A,1,0))),"맵없음",
  ""),
IF(ISERROR(FIND(",",W2321,FIND(",",W2321,FIND(",",W2321,FIND(",",W2321)+1)+1)+1)),
  IF(OR(ISERROR(VLOOKUP(LEFT(W2321,FIND(",",W2321)-1),MapTable!$A:$A,1,0)),ISERROR(VLOOKUP(TRIM(MID(W2321,FIND(",",W2321)+1,FIND(",",W2321,FIND(",",W2321)+1)-FIND(",",W2321)-1)),MapTable!$A:$A,1,0)),ISERROR(VLOOKUP(TRIM(MID(W2321,FIND(",",W2321,FIND(",",W2321)+1)+1,FIND(",",W2321,FIND(",",W2321,FIND(",",W2321)+1)+1)-FIND(",",W2321,FIND(",",W2321)+1)-1)),MapTable!$A:$A,1,0)),ISERROR(VLOOKUP(TRIM(MID(W2321,FIND(",",W2321,FIND(",",W2321,FIND(",",W2321)+1)+1)+1,999)),MapTable!$A:$A,1,0))),"맵없음",
  ""),
)))))</f>
        <v/>
      </c>
      <c r="AC2321" t="str">
        <f>IF(ISBLANK(AB2321),"",IF(ISERROR(VLOOKUP(AB2321,[3]DropTable!$A:$A,1,0)),"드랍없음",""))</f>
        <v/>
      </c>
      <c r="AE2321" t="str">
        <f>IF(ISBLANK(AD2321),"",IF(ISERROR(VLOOKUP(AD2321,[3]DropTable!$A:$A,1,0)),"드랍없음",""))</f>
        <v/>
      </c>
      <c r="AG2321">
        <v>9.8000000000000007</v>
      </c>
      <c r="AH2321">
        <v>1</v>
      </c>
    </row>
    <row r="2322" spans="1:34" x14ac:dyDescent="0.3">
      <c r="A2322">
        <v>24</v>
      </c>
      <c r="B2322">
        <v>31</v>
      </c>
      <c r="C2322">
        <f>IF(OR($L2322=TRUE,$A2322=0,MOD($A2322,ChapterTable!$S$20)&lt;&gt;0),
MAX(0,INT(($B2322+ChapterTable!$Q$26+VLOOKUP(SUBSTITUTE(C$1,"성장단계","")&amp;"단계오프셋",ChapterTable!$S:$T,2,0))/ChapterTable!$Q$23)),
MAX(0,INT(($B2322+ChapterTable!$S$26+VLOOKUP(SUBSTITUTE(C$1,"성장단계","")&amp;"보스단계오프셋",ChapterTable!$S:$T,2,0))/ChapterTable!$S$23)))</f>
        <v>3</v>
      </c>
      <c r="D2322">
        <f>IF(OR($L2322=TRUE,$A2322=0,MOD($A2322,ChapterTable!$S$20)&lt;&gt;0),
MAX(0,INT(($B2322+ChapterTable!$Q$26+VLOOKUP(SUBSTITUTE(D$1,"성장단계","")&amp;"단계오프셋",ChapterTable!$S:$T,2,0))/ChapterTable!$Q$23)),
MAX(0,INT(($B2322+ChapterTable!$S$26+VLOOKUP(SUBSTITUTE(D$1,"성장단계","")&amp;"보스단계오프셋",ChapterTable!$S:$T,2,0))/ChapterTable!$S$23)))</f>
        <v>3</v>
      </c>
      <c r="E2322" s="1">
        <f ca="1">IF(AND($A2322=0,$B2322=1),
    VLOOKUP(1,ChapterTable!$1:$1048576,MATCH("최종"&amp;SUBSTITUTE(SUBSTITUTE(E$1,"standard",""),"|Float",""),ChapterTable!$1:$1,0),0)*ChapterTable!$Q$17,
  IF(AND($A2322=0,$B2322=0),
    E2323,
  IF($B2322=0,
    VLOOKUP($A2322,ChapterTable!$1:$1048576,MATCH("최종"&amp;SUBSTITUTE(SUBSTITUTE(E$1,"standard",""),"|Float",""),ChapterTable!$1:$1,0),0),
  IF($B2322=1,
    IF($L2322=FALSE,
      VLOOKUP($A2322,ChapterTable!$1:$1048576,MATCH("최종"&amp;SUBSTITUTE(SUBSTITUTE(E$1,"standard",""),"|Float",""),ChapterTable!$1:$1,0),0),
      VLOOKUP($A2322-ChapterTable!$Q$11,ChapterTable!$1:$1048576,MATCH("최종"&amp;SUBSTITUTE(SUBSTITUTE(E$1,"standard",""),"|Float",""),ChapterTable!$1:$1,0),0)*ChapterTable!$Q$14
    ),
  OFFSET(E2322,-$B2322+IF($L2322,1,0),0)*
    (VLOOKUP(SUBSTITUTE(SUBSTITUTE(E$1,"standard",""),"|Float","")&amp;"인게임누적곱배수",ChapterTable!$S:$T,2,0)^C2322
    +VLOOKUP(SUBSTITUTE(SUBSTITUTE(E$1,"standard",""),"|Float","")&amp;"인게임누적합배수",ChapterTable!$S:$T,2,0)*C2322)
  )
  )
  )
)</f>
        <v>2346675.2401263355</v>
      </c>
      <c r="F2322" s="1">
        <f ca="1">IF(AND($A2322=0,$B2322=1),
    VLOOKUP(1,ChapterTable!$1:$1048576,MATCH("최종"&amp;SUBSTITUTE(SUBSTITUTE(F$1,"standard",""),"|Float",""),ChapterTable!$1:$1,0),0)*ChapterTable!$Q$17,
  IF(AND($A2322=0,$B2322=0),
    F2323,
  IF($B2322=0,
    VLOOKUP($A2322,ChapterTable!$1:$1048576,MATCH("최종"&amp;SUBSTITUTE(SUBSTITUTE(F$1,"standard",""),"|Float",""),ChapterTable!$1:$1,0),0),
  IF($B2322=1,
    IF($L2322=FALSE,
      VLOOKUP($A2322,ChapterTable!$1:$1048576,MATCH("최종"&amp;SUBSTITUTE(SUBSTITUTE(F$1,"standard",""),"|Float",""),ChapterTable!$1:$1,0),0),
      VLOOKUP($A2322-ChapterTable!$Q$11,ChapterTable!$1:$1048576,MATCH("최종"&amp;SUBSTITUTE(SUBSTITUTE(F$1,"standard",""),"|Float",""),ChapterTable!$1:$1,0),0)*ChapterTable!$Q$14
    ),
  OFFSET(F2322,-$B2322+IF($L2322,1,0),0)*
    (VLOOKUP(SUBSTITUTE(SUBSTITUTE(F$1,"standard",""),"|Float","")&amp;"인게임누적곱배수",ChapterTable!$S:$T,2,0)^D2322
    +VLOOKUP(SUBSTITUTE(SUBSTITUTE(F$1,"standard",""),"|Float","")&amp;"인게임누적합배수",ChapterTable!$S:$T,2,0)*D2322)
  )
  )
  )
)</f>
        <v>1017528.5594043732</v>
      </c>
      <c r="G2322" t="s">
        <v>76</v>
      </c>
      <c r="J2322" t="str">
        <f>IF(ISBLANK(I2322),"",
IFERROR(VLOOKUP(I2322,[1]StringTable!$1:$1048576,MATCH([1]StringTable!$B$1,[1]StringTable!$1:$1,0),0),
IFERROR(VLOOKUP(I2322,[1]InApkStringTable!$1:$1048576,MATCH([1]InApkStringTable!$B$1,[1]InApkStringTable!$1:$1,0),0),
"스트링없음")))</f>
        <v/>
      </c>
      <c r="L2322" t="b">
        <v>1</v>
      </c>
      <c r="N2322" t="str">
        <f>IF(ISBLANK(M2322),"",IF(ISERROR(VLOOKUP(M2322,MapTable!$A:$A,1,0)),"맵없음",""))</f>
        <v/>
      </c>
      <c r="O2322">
        <f t="shared" si="145"/>
        <v>4</v>
      </c>
      <c r="Q2322">
        <f t="shared" si="146"/>
        <v>4</v>
      </c>
      <c r="R2322" t="b">
        <f t="shared" ca="1" si="147"/>
        <v>0</v>
      </c>
      <c r="T2322" t="b">
        <f t="shared" ca="1" si="148"/>
        <v>0</v>
      </c>
      <c r="X2322" t="str">
        <f>IF(ISBLANK(W2322),"",
IF(ISERROR(FIND(",",W2322)),
  IF(ISERROR(VLOOKUP(W2322,MapTable!$A:$A,1,0)),"맵없음",
  ""),
IF(ISERROR(FIND(",",W2322,FIND(",",W2322)+1)),
  IF(OR(ISERROR(VLOOKUP(LEFT(W2322,FIND(",",W2322)-1),MapTable!$A:$A,1,0)),ISERROR(VLOOKUP(TRIM(MID(W2322,FIND(",",W2322)+1,999)),MapTable!$A:$A,1,0))),"맵없음",
  ""),
IF(ISERROR(FIND(",",W2322,FIND(",",W2322,FIND(",",W2322)+1)+1)),
  IF(OR(ISERROR(VLOOKUP(LEFT(W2322,FIND(",",W2322)-1),MapTable!$A:$A,1,0)),ISERROR(VLOOKUP(TRIM(MID(W2322,FIND(",",W2322)+1,FIND(",",W2322,FIND(",",W2322)+1)-FIND(",",W2322)-1)),MapTable!$A:$A,1,0)),ISERROR(VLOOKUP(TRIM(MID(W2322,FIND(",",W2322,FIND(",",W2322)+1)+1,999)),MapTable!$A:$A,1,0))),"맵없음",
  ""),
IF(ISERROR(FIND(",",W2322,FIND(",",W2322,FIND(",",W2322,FIND(",",W2322)+1)+1)+1)),
  IF(OR(ISERROR(VLOOKUP(LEFT(W2322,FIND(",",W2322)-1),MapTable!$A:$A,1,0)),ISERROR(VLOOKUP(TRIM(MID(W2322,FIND(",",W2322)+1,FIND(",",W2322,FIND(",",W2322)+1)-FIND(",",W2322)-1)),MapTable!$A:$A,1,0)),ISERROR(VLOOKUP(TRIM(MID(W2322,FIND(",",W2322,FIND(",",W2322)+1)+1,FIND(",",W2322,FIND(",",W2322,FIND(",",W2322)+1)+1)-FIND(",",W2322,FIND(",",W2322)+1)-1)),MapTable!$A:$A,1,0)),ISERROR(VLOOKUP(TRIM(MID(W2322,FIND(",",W2322,FIND(",",W2322,FIND(",",W2322)+1)+1)+1,999)),MapTable!$A:$A,1,0))),"맵없음",
  ""),
)))))</f>
        <v/>
      </c>
      <c r="AC2322" t="str">
        <f>IF(ISBLANK(AB2322),"",IF(ISERROR(VLOOKUP(AB2322,[3]DropTable!$A:$A,1,0)),"드랍없음",""))</f>
        <v/>
      </c>
      <c r="AE2322" t="str">
        <f>IF(ISBLANK(AD2322),"",IF(ISERROR(VLOOKUP(AD2322,[3]DropTable!$A:$A,1,0)),"드랍없음",""))</f>
        <v/>
      </c>
      <c r="AG2322">
        <v>9.8000000000000007</v>
      </c>
      <c r="AH2322">
        <v>1</v>
      </c>
    </row>
    <row r="2323" spans="1:34" x14ac:dyDescent="0.3">
      <c r="A2323">
        <v>24</v>
      </c>
      <c r="B2323">
        <v>32</v>
      </c>
      <c r="C2323">
        <f>IF(OR($L2323=TRUE,$A2323=0,MOD($A2323,ChapterTable!$S$20)&lt;&gt;0),
MAX(0,INT(($B2323+ChapterTable!$Q$26+VLOOKUP(SUBSTITUTE(C$1,"성장단계","")&amp;"단계오프셋",ChapterTable!$S:$T,2,0))/ChapterTable!$Q$23)),
MAX(0,INT(($B2323+ChapterTable!$S$26+VLOOKUP(SUBSTITUTE(C$1,"성장단계","")&amp;"보스단계오프셋",ChapterTable!$S:$T,2,0))/ChapterTable!$S$23)))</f>
        <v>3</v>
      </c>
      <c r="D2323">
        <f>IF(OR($L2323=TRUE,$A2323=0,MOD($A2323,ChapterTable!$S$20)&lt;&gt;0),
MAX(0,INT(($B2323+ChapterTable!$Q$26+VLOOKUP(SUBSTITUTE(D$1,"성장단계","")&amp;"단계오프셋",ChapterTable!$S:$T,2,0))/ChapterTable!$Q$23)),
MAX(0,INT(($B2323+ChapterTable!$S$26+VLOOKUP(SUBSTITUTE(D$1,"성장단계","")&amp;"보스단계오프셋",ChapterTable!$S:$T,2,0))/ChapterTable!$S$23)))</f>
        <v>3</v>
      </c>
      <c r="E2323" s="1">
        <f ca="1">IF(AND($A2323=0,$B2323=1),
    VLOOKUP(1,ChapterTable!$1:$1048576,MATCH("최종"&amp;SUBSTITUTE(SUBSTITUTE(E$1,"standard",""),"|Float",""),ChapterTable!$1:$1,0),0)*ChapterTable!$Q$17,
  IF(AND($A2323=0,$B2323=0),
    E2324,
  IF($B2323=0,
    VLOOKUP($A2323,ChapterTable!$1:$1048576,MATCH("최종"&amp;SUBSTITUTE(SUBSTITUTE(E$1,"standard",""),"|Float",""),ChapterTable!$1:$1,0),0),
  IF($B2323=1,
    IF($L2323=FALSE,
      VLOOKUP($A2323,ChapterTable!$1:$1048576,MATCH("최종"&amp;SUBSTITUTE(SUBSTITUTE(E$1,"standard",""),"|Float",""),ChapterTable!$1:$1,0),0),
      VLOOKUP($A2323-ChapterTable!$Q$11,ChapterTable!$1:$1048576,MATCH("최종"&amp;SUBSTITUTE(SUBSTITUTE(E$1,"standard",""),"|Float",""),ChapterTable!$1:$1,0),0)*ChapterTable!$Q$14
    ),
  OFFSET(E2323,-$B2323+IF($L2323,1,0),0)*
    (VLOOKUP(SUBSTITUTE(SUBSTITUTE(E$1,"standard",""),"|Float","")&amp;"인게임누적곱배수",ChapterTable!$S:$T,2,0)^C2323
    +VLOOKUP(SUBSTITUTE(SUBSTITUTE(E$1,"standard",""),"|Float","")&amp;"인게임누적합배수",ChapterTable!$S:$T,2,0)*C2323)
  )
  )
  )
)</f>
        <v>2346675.2401263355</v>
      </c>
      <c r="F2323" s="1">
        <f ca="1">IF(AND($A2323=0,$B2323=1),
    VLOOKUP(1,ChapterTable!$1:$1048576,MATCH("최종"&amp;SUBSTITUTE(SUBSTITUTE(F$1,"standard",""),"|Float",""),ChapterTable!$1:$1,0),0)*ChapterTable!$Q$17,
  IF(AND($A2323=0,$B2323=0),
    F2324,
  IF($B2323=0,
    VLOOKUP($A2323,ChapterTable!$1:$1048576,MATCH("최종"&amp;SUBSTITUTE(SUBSTITUTE(F$1,"standard",""),"|Float",""),ChapterTable!$1:$1,0),0),
  IF($B2323=1,
    IF($L2323=FALSE,
      VLOOKUP($A2323,ChapterTable!$1:$1048576,MATCH("최종"&amp;SUBSTITUTE(SUBSTITUTE(F$1,"standard",""),"|Float",""),ChapterTable!$1:$1,0),0),
      VLOOKUP($A2323-ChapterTable!$Q$11,ChapterTable!$1:$1048576,MATCH("최종"&amp;SUBSTITUTE(SUBSTITUTE(F$1,"standard",""),"|Float",""),ChapterTable!$1:$1,0),0)*ChapterTable!$Q$14
    ),
  OFFSET(F2323,-$B2323+IF($L2323,1,0),0)*
    (VLOOKUP(SUBSTITUTE(SUBSTITUTE(F$1,"standard",""),"|Float","")&amp;"인게임누적곱배수",ChapterTable!$S:$T,2,0)^D2323
    +VLOOKUP(SUBSTITUTE(SUBSTITUTE(F$1,"standard",""),"|Float","")&amp;"인게임누적합배수",ChapterTable!$S:$T,2,0)*D2323)
  )
  )
  )
)</f>
        <v>1017528.5594043732</v>
      </c>
      <c r="G2323" t="s">
        <v>76</v>
      </c>
      <c r="J2323" t="str">
        <f>IF(ISBLANK(I2323),"",
IFERROR(VLOOKUP(I2323,[1]StringTable!$1:$1048576,MATCH([1]StringTable!$B$1,[1]StringTable!$1:$1,0),0),
IFERROR(VLOOKUP(I2323,[1]InApkStringTable!$1:$1048576,MATCH([1]InApkStringTable!$B$1,[1]InApkStringTable!$1:$1,0),0),
"스트링없음")))</f>
        <v/>
      </c>
      <c r="L2323" t="b">
        <v>1</v>
      </c>
      <c r="N2323" t="str">
        <f>IF(ISBLANK(M2323),"",IF(ISERROR(VLOOKUP(M2323,MapTable!$A:$A,1,0)),"맵없음",""))</f>
        <v/>
      </c>
      <c r="O2323">
        <f t="shared" si="145"/>
        <v>4</v>
      </c>
      <c r="Q2323">
        <f t="shared" si="146"/>
        <v>4</v>
      </c>
      <c r="R2323" t="b">
        <f t="shared" ca="1" si="147"/>
        <v>0</v>
      </c>
      <c r="T2323" t="b">
        <f t="shared" ca="1" si="148"/>
        <v>0</v>
      </c>
      <c r="X2323" t="str">
        <f>IF(ISBLANK(W2323),"",
IF(ISERROR(FIND(",",W2323)),
  IF(ISERROR(VLOOKUP(W2323,MapTable!$A:$A,1,0)),"맵없음",
  ""),
IF(ISERROR(FIND(",",W2323,FIND(",",W2323)+1)),
  IF(OR(ISERROR(VLOOKUP(LEFT(W2323,FIND(",",W2323)-1),MapTable!$A:$A,1,0)),ISERROR(VLOOKUP(TRIM(MID(W2323,FIND(",",W2323)+1,999)),MapTable!$A:$A,1,0))),"맵없음",
  ""),
IF(ISERROR(FIND(",",W2323,FIND(",",W2323,FIND(",",W2323)+1)+1)),
  IF(OR(ISERROR(VLOOKUP(LEFT(W2323,FIND(",",W2323)-1),MapTable!$A:$A,1,0)),ISERROR(VLOOKUP(TRIM(MID(W2323,FIND(",",W2323)+1,FIND(",",W2323,FIND(",",W2323)+1)-FIND(",",W2323)-1)),MapTable!$A:$A,1,0)),ISERROR(VLOOKUP(TRIM(MID(W2323,FIND(",",W2323,FIND(",",W2323)+1)+1,999)),MapTable!$A:$A,1,0))),"맵없음",
  ""),
IF(ISERROR(FIND(",",W2323,FIND(",",W2323,FIND(",",W2323,FIND(",",W2323)+1)+1)+1)),
  IF(OR(ISERROR(VLOOKUP(LEFT(W2323,FIND(",",W2323)-1),MapTable!$A:$A,1,0)),ISERROR(VLOOKUP(TRIM(MID(W2323,FIND(",",W2323)+1,FIND(",",W2323,FIND(",",W2323)+1)-FIND(",",W2323)-1)),MapTable!$A:$A,1,0)),ISERROR(VLOOKUP(TRIM(MID(W2323,FIND(",",W2323,FIND(",",W2323)+1)+1,FIND(",",W2323,FIND(",",W2323,FIND(",",W2323)+1)+1)-FIND(",",W2323,FIND(",",W2323)+1)-1)),MapTable!$A:$A,1,0)),ISERROR(VLOOKUP(TRIM(MID(W2323,FIND(",",W2323,FIND(",",W2323,FIND(",",W2323)+1)+1)+1,999)),MapTable!$A:$A,1,0))),"맵없음",
  ""),
)))))</f>
        <v/>
      </c>
      <c r="AC2323" t="str">
        <f>IF(ISBLANK(AB2323),"",IF(ISERROR(VLOOKUP(AB2323,[3]DropTable!$A:$A,1,0)),"드랍없음",""))</f>
        <v/>
      </c>
      <c r="AE2323" t="str">
        <f>IF(ISBLANK(AD2323),"",IF(ISERROR(VLOOKUP(AD2323,[3]DropTable!$A:$A,1,0)),"드랍없음",""))</f>
        <v/>
      </c>
      <c r="AG2323">
        <v>9.8000000000000007</v>
      </c>
      <c r="AH2323">
        <v>1</v>
      </c>
    </row>
    <row r="2324" spans="1:34" x14ac:dyDescent="0.3">
      <c r="A2324">
        <v>24</v>
      </c>
      <c r="B2324">
        <v>33</v>
      </c>
      <c r="C2324">
        <f>IF(OR($L2324=TRUE,$A2324=0,MOD($A2324,ChapterTable!$S$20)&lt;&gt;0),
MAX(0,INT(($B2324+ChapterTable!$Q$26+VLOOKUP(SUBSTITUTE(C$1,"성장단계","")&amp;"단계오프셋",ChapterTable!$S:$T,2,0))/ChapterTable!$Q$23)),
MAX(0,INT(($B2324+ChapterTable!$S$26+VLOOKUP(SUBSTITUTE(C$1,"성장단계","")&amp;"보스단계오프셋",ChapterTable!$S:$T,2,0))/ChapterTable!$S$23)))</f>
        <v>3</v>
      </c>
      <c r="D2324">
        <f>IF(OR($L2324=TRUE,$A2324=0,MOD($A2324,ChapterTable!$S$20)&lt;&gt;0),
MAX(0,INT(($B2324+ChapterTable!$Q$26+VLOOKUP(SUBSTITUTE(D$1,"성장단계","")&amp;"단계오프셋",ChapterTable!$S:$T,2,0))/ChapterTable!$Q$23)),
MAX(0,INT(($B2324+ChapterTable!$S$26+VLOOKUP(SUBSTITUTE(D$1,"성장단계","")&amp;"보스단계오프셋",ChapterTable!$S:$T,2,0))/ChapterTable!$S$23)))</f>
        <v>3</v>
      </c>
      <c r="E2324" s="1">
        <f ca="1">IF(AND($A2324=0,$B2324=1),
    VLOOKUP(1,ChapterTable!$1:$1048576,MATCH("최종"&amp;SUBSTITUTE(SUBSTITUTE(E$1,"standard",""),"|Float",""),ChapterTable!$1:$1,0),0)*ChapterTable!$Q$17,
  IF(AND($A2324=0,$B2324=0),
    E2325,
  IF($B2324=0,
    VLOOKUP($A2324,ChapterTable!$1:$1048576,MATCH("최종"&amp;SUBSTITUTE(SUBSTITUTE(E$1,"standard",""),"|Float",""),ChapterTable!$1:$1,0),0),
  IF($B2324=1,
    IF($L2324=FALSE,
      VLOOKUP($A2324,ChapterTable!$1:$1048576,MATCH("최종"&amp;SUBSTITUTE(SUBSTITUTE(E$1,"standard",""),"|Float",""),ChapterTable!$1:$1,0),0),
      VLOOKUP($A2324-ChapterTable!$Q$11,ChapterTable!$1:$1048576,MATCH("최종"&amp;SUBSTITUTE(SUBSTITUTE(E$1,"standard",""),"|Float",""),ChapterTable!$1:$1,0),0)*ChapterTable!$Q$14
    ),
  OFFSET(E2324,-$B2324+IF($L2324,1,0),0)*
    (VLOOKUP(SUBSTITUTE(SUBSTITUTE(E$1,"standard",""),"|Float","")&amp;"인게임누적곱배수",ChapterTable!$S:$T,2,0)^C2324
    +VLOOKUP(SUBSTITUTE(SUBSTITUTE(E$1,"standard",""),"|Float","")&amp;"인게임누적합배수",ChapterTable!$S:$T,2,0)*C2324)
  )
  )
  )
)</f>
        <v>2346675.2401263355</v>
      </c>
      <c r="F2324" s="1">
        <f ca="1">IF(AND($A2324=0,$B2324=1),
    VLOOKUP(1,ChapterTable!$1:$1048576,MATCH("최종"&amp;SUBSTITUTE(SUBSTITUTE(F$1,"standard",""),"|Float",""),ChapterTable!$1:$1,0),0)*ChapterTable!$Q$17,
  IF(AND($A2324=0,$B2324=0),
    F2325,
  IF($B2324=0,
    VLOOKUP($A2324,ChapterTable!$1:$1048576,MATCH("최종"&amp;SUBSTITUTE(SUBSTITUTE(F$1,"standard",""),"|Float",""),ChapterTable!$1:$1,0),0),
  IF($B2324=1,
    IF($L2324=FALSE,
      VLOOKUP($A2324,ChapterTable!$1:$1048576,MATCH("최종"&amp;SUBSTITUTE(SUBSTITUTE(F$1,"standard",""),"|Float",""),ChapterTable!$1:$1,0),0),
      VLOOKUP($A2324-ChapterTable!$Q$11,ChapterTable!$1:$1048576,MATCH("최종"&amp;SUBSTITUTE(SUBSTITUTE(F$1,"standard",""),"|Float",""),ChapterTable!$1:$1,0),0)*ChapterTable!$Q$14
    ),
  OFFSET(F2324,-$B2324+IF($L2324,1,0),0)*
    (VLOOKUP(SUBSTITUTE(SUBSTITUTE(F$1,"standard",""),"|Float","")&amp;"인게임누적곱배수",ChapterTable!$S:$T,2,0)^D2324
    +VLOOKUP(SUBSTITUTE(SUBSTITUTE(F$1,"standard",""),"|Float","")&amp;"인게임누적합배수",ChapterTable!$S:$T,2,0)*D2324)
  )
  )
  )
)</f>
        <v>1017528.5594043732</v>
      </c>
      <c r="G2324" t="s">
        <v>76</v>
      </c>
      <c r="J2324" t="str">
        <f>IF(ISBLANK(I2324),"",
IFERROR(VLOOKUP(I2324,[1]StringTable!$1:$1048576,MATCH([1]StringTable!$B$1,[1]StringTable!$1:$1,0),0),
IFERROR(VLOOKUP(I2324,[1]InApkStringTable!$1:$1048576,MATCH([1]InApkStringTable!$B$1,[1]InApkStringTable!$1:$1,0),0),
"스트링없음")))</f>
        <v/>
      </c>
      <c r="L2324" t="b">
        <v>1</v>
      </c>
      <c r="N2324" t="str">
        <f>IF(ISBLANK(M2324),"",IF(ISERROR(VLOOKUP(M2324,MapTable!$A:$A,1,0)),"맵없음",""))</f>
        <v/>
      </c>
      <c r="O2324">
        <f t="shared" si="145"/>
        <v>4</v>
      </c>
      <c r="Q2324">
        <f t="shared" si="146"/>
        <v>4</v>
      </c>
      <c r="R2324" t="b">
        <f t="shared" ca="1" si="147"/>
        <v>0</v>
      </c>
      <c r="T2324" t="b">
        <f t="shared" ca="1" si="148"/>
        <v>0</v>
      </c>
      <c r="X2324" t="str">
        <f>IF(ISBLANK(W2324),"",
IF(ISERROR(FIND(",",W2324)),
  IF(ISERROR(VLOOKUP(W2324,MapTable!$A:$A,1,0)),"맵없음",
  ""),
IF(ISERROR(FIND(",",W2324,FIND(",",W2324)+1)),
  IF(OR(ISERROR(VLOOKUP(LEFT(W2324,FIND(",",W2324)-1),MapTable!$A:$A,1,0)),ISERROR(VLOOKUP(TRIM(MID(W2324,FIND(",",W2324)+1,999)),MapTable!$A:$A,1,0))),"맵없음",
  ""),
IF(ISERROR(FIND(",",W2324,FIND(",",W2324,FIND(",",W2324)+1)+1)),
  IF(OR(ISERROR(VLOOKUP(LEFT(W2324,FIND(",",W2324)-1),MapTable!$A:$A,1,0)),ISERROR(VLOOKUP(TRIM(MID(W2324,FIND(",",W2324)+1,FIND(",",W2324,FIND(",",W2324)+1)-FIND(",",W2324)-1)),MapTable!$A:$A,1,0)),ISERROR(VLOOKUP(TRIM(MID(W2324,FIND(",",W2324,FIND(",",W2324)+1)+1,999)),MapTable!$A:$A,1,0))),"맵없음",
  ""),
IF(ISERROR(FIND(",",W2324,FIND(",",W2324,FIND(",",W2324,FIND(",",W2324)+1)+1)+1)),
  IF(OR(ISERROR(VLOOKUP(LEFT(W2324,FIND(",",W2324)-1),MapTable!$A:$A,1,0)),ISERROR(VLOOKUP(TRIM(MID(W2324,FIND(",",W2324)+1,FIND(",",W2324,FIND(",",W2324)+1)-FIND(",",W2324)-1)),MapTable!$A:$A,1,0)),ISERROR(VLOOKUP(TRIM(MID(W2324,FIND(",",W2324,FIND(",",W2324)+1)+1,FIND(",",W2324,FIND(",",W2324,FIND(",",W2324)+1)+1)-FIND(",",W2324,FIND(",",W2324)+1)-1)),MapTable!$A:$A,1,0)),ISERROR(VLOOKUP(TRIM(MID(W2324,FIND(",",W2324,FIND(",",W2324,FIND(",",W2324)+1)+1)+1,999)),MapTable!$A:$A,1,0))),"맵없음",
  ""),
)))))</f>
        <v/>
      </c>
      <c r="AC2324" t="str">
        <f>IF(ISBLANK(AB2324),"",IF(ISERROR(VLOOKUP(AB2324,[3]DropTable!$A:$A,1,0)),"드랍없음",""))</f>
        <v/>
      </c>
      <c r="AE2324" t="str">
        <f>IF(ISBLANK(AD2324),"",IF(ISERROR(VLOOKUP(AD2324,[3]DropTable!$A:$A,1,0)),"드랍없음",""))</f>
        <v/>
      </c>
      <c r="AG2324">
        <v>9.8000000000000007</v>
      </c>
      <c r="AH2324">
        <v>1</v>
      </c>
    </row>
    <row r="2325" spans="1:34" x14ac:dyDescent="0.3">
      <c r="A2325">
        <v>24</v>
      </c>
      <c r="B2325">
        <v>34</v>
      </c>
      <c r="C2325">
        <f>IF(OR($L2325=TRUE,$A2325=0,MOD($A2325,ChapterTable!$S$20)&lt;&gt;0),
MAX(0,INT(($B2325+ChapterTable!$Q$26+VLOOKUP(SUBSTITUTE(C$1,"성장단계","")&amp;"단계오프셋",ChapterTable!$S:$T,2,0))/ChapterTable!$Q$23)),
MAX(0,INT(($B2325+ChapterTable!$S$26+VLOOKUP(SUBSTITUTE(C$1,"성장단계","")&amp;"보스단계오프셋",ChapterTable!$S:$T,2,0))/ChapterTable!$S$23)))</f>
        <v>3</v>
      </c>
      <c r="D2325">
        <f>IF(OR($L2325=TRUE,$A2325=0,MOD($A2325,ChapterTable!$S$20)&lt;&gt;0),
MAX(0,INT(($B2325+ChapterTable!$Q$26+VLOOKUP(SUBSTITUTE(D$1,"성장단계","")&amp;"단계오프셋",ChapterTable!$S:$T,2,0))/ChapterTable!$Q$23)),
MAX(0,INT(($B2325+ChapterTable!$S$26+VLOOKUP(SUBSTITUTE(D$1,"성장단계","")&amp;"보스단계오프셋",ChapterTable!$S:$T,2,0))/ChapterTable!$S$23)))</f>
        <v>3</v>
      </c>
      <c r="E2325" s="1">
        <f ca="1">IF(AND($A2325=0,$B2325=1),
    VLOOKUP(1,ChapterTable!$1:$1048576,MATCH("최종"&amp;SUBSTITUTE(SUBSTITUTE(E$1,"standard",""),"|Float",""),ChapterTable!$1:$1,0),0)*ChapterTable!$Q$17,
  IF(AND($A2325=0,$B2325=0),
    E2326,
  IF($B2325=0,
    VLOOKUP($A2325,ChapterTable!$1:$1048576,MATCH("최종"&amp;SUBSTITUTE(SUBSTITUTE(E$1,"standard",""),"|Float",""),ChapterTable!$1:$1,0),0),
  IF($B2325=1,
    IF($L2325=FALSE,
      VLOOKUP($A2325,ChapterTable!$1:$1048576,MATCH("최종"&amp;SUBSTITUTE(SUBSTITUTE(E$1,"standard",""),"|Float",""),ChapterTable!$1:$1,0),0),
      VLOOKUP($A2325-ChapterTable!$Q$11,ChapterTable!$1:$1048576,MATCH("최종"&amp;SUBSTITUTE(SUBSTITUTE(E$1,"standard",""),"|Float",""),ChapterTable!$1:$1,0),0)*ChapterTable!$Q$14
    ),
  OFFSET(E2325,-$B2325+IF($L2325,1,0),0)*
    (VLOOKUP(SUBSTITUTE(SUBSTITUTE(E$1,"standard",""),"|Float","")&amp;"인게임누적곱배수",ChapterTable!$S:$T,2,0)^C2325
    +VLOOKUP(SUBSTITUTE(SUBSTITUTE(E$1,"standard",""),"|Float","")&amp;"인게임누적합배수",ChapterTable!$S:$T,2,0)*C2325)
  )
  )
  )
)</f>
        <v>2346675.2401263355</v>
      </c>
      <c r="F2325" s="1">
        <f ca="1">IF(AND($A2325=0,$B2325=1),
    VLOOKUP(1,ChapterTable!$1:$1048576,MATCH("최종"&amp;SUBSTITUTE(SUBSTITUTE(F$1,"standard",""),"|Float",""),ChapterTable!$1:$1,0),0)*ChapterTable!$Q$17,
  IF(AND($A2325=0,$B2325=0),
    F2326,
  IF($B2325=0,
    VLOOKUP($A2325,ChapterTable!$1:$1048576,MATCH("최종"&amp;SUBSTITUTE(SUBSTITUTE(F$1,"standard",""),"|Float",""),ChapterTable!$1:$1,0),0),
  IF($B2325=1,
    IF($L2325=FALSE,
      VLOOKUP($A2325,ChapterTable!$1:$1048576,MATCH("최종"&amp;SUBSTITUTE(SUBSTITUTE(F$1,"standard",""),"|Float",""),ChapterTable!$1:$1,0),0),
      VLOOKUP($A2325-ChapterTable!$Q$11,ChapterTable!$1:$1048576,MATCH("최종"&amp;SUBSTITUTE(SUBSTITUTE(F$1,"standard",""),"|Float",""),ChapterTable!$1:$1,0),0)*ChapterTable!$Q$14
    ),
  OFFSET(F2325,-$B2325+IF($L2325,1,0),0)*
    (VLOOKUP(SUBSTITUTE(SUBSTITUTE(F$1,"standard",""),"|Float","")&amp;"인게임누적곱배수",ChapterTable!$S:$T,2,0)^D2325
    +VLOOKUP(SUBSTITUTE(SUBSTITUTE(F$1,"standard",""),"|Float","")&amp;"인게임누적합배수",ChapterTable!$S:$T,2,0)*D2325)
  )
  )
  )
)</f>
        <v>1017528.5594043732</v>
      </c>
      <c r="G2325" t="s">
        <v>76</v>
      </c>
      <c r="J2325" t="str">
        <f>IF(ISBLANK(I2325),"",
IFERROR(VLOOKUP(I2325,[1]StringTable!$1:$1048576,MATCH([1]StringTable!$B$1,[1]StringTable!$1:$1,0),0),
IFERROR(VLOOKUP(I2325,[1]InApkStringTable!$1:$1048576,MATCH([1]InApkStringTable!$B$1,[1]InApkStringTable!$1:$1,0),0),
"스트링없음")))</f>
        <v/>
      </c>
      <c r="L2325" t="b">
        <v>1</v>
      </c>
      <c r="N2325" t="str">
        <f>IF(ISBLANK(M2325),"",IF(ISERROR(VLOOKUP(M2325,MapTable!$A:$A,1,0)),"맵없음",""))</f>
        <v/>
      </c>
      <c r="O2325">
        <f t="shared" si="145"/>
        <v>4</v>
      </c>
      <c r="Q2325">
        <f t="shared" si="146"/>
        <v>4</v>
      </c>
      <c r="R2325" t="b">
        <f t="shared" ca="1" si="147"/>
        <v>0</v>
      </c>
      <c r="T2325" t="b">
        <f t="shared" ca="1" si="148"/>
        <v>0</v>
      </c>
      <c r="X2325" t="str">
        <f>IF(ISBLANK(W2325),"",
IF(ISERROR(FIND(",",W2325)),
  IF(ISERROR(VLOOKUP(W2325,MapTable!$A:$A,1,0)),"맵없음",
  ""),
IF(ISERROR(FIND(",",W2325,FIND(",",W2325)+1)),
  IF(OR(ISERROR(VLOOKUP(LEFT(W2325,FIND(",",W2325)-1),MapTable!$A:$A,1,0)),ISERROR(VLOOKUP(TRIM(MID(W2325,FIND(",",W2325)+1,999)),MapTable!$A:$A,1,0))),"맵없음",
  ""),
IF(ISERROR(FIND(",",W2325,FIND(",",W2325,FIND(",",W2325)+1)+1)),
  IF(OR(ISERROR(VLOOKUP(LEFT(W2325,FIND(",",W2325)-1),MapTable!$A:$A,1,0)),ISERROR(VLOOKUP(TRIM(MID(W2325,FIND(",",W2325)+1,FIND(",",W2325,FIND(",",W2325)+1)-FIND(",",W2325)-1)),MapTable!$A:$A,1,0)),ISERROR(VLOOKUP(TRIM(MID(W2325,FIND(",",W2325,FIND(",",W2325)+1)+1,999)),MapTable!$A:$A,1,0))),"맵없음",
  ""),
IF(ISERROR(FIND(",",W2325,FIND(",",W2325,FIND(",",W2325,FIND(",",W2325)+1)+1)+1)),
  IF(OR(ISERROR(VLOOKUP(LEFT(W2325,FIND(",",W2325)-1),MapTable!$A:$A,1,0)),ISERROR(VLOOKUP(TRIM(MID(W2325,FIND(",",W2325)+1,FIND(",",W2325,FIND(",",W2325)+1)-FIND(",",W2325)-1)),MapTable!$A:$A,1,0)),ISERROR(VLOOKUP(TRIM(MID(W2325,FIND(",",W2325,FIND(",",W2325)+1)+1,FIND(",",W2325,FIND(",",W2325,FIND(",",W2325)+1)+1)-FIND(",",W2325,FIND(",",W2325)+1)-1)),MapTable!$A:$A,1,0)),ISERROR(VLOOKUP(TRIM(MID(W2325,FIND(",",W2325,FIND(",",W2325,FIND(",",W2325)+1)+1)+1,999)),MapTable!$A:$A,1,0))),"맵없음",
  ""),
)))))</f>
        <v/>
      </c>
      <c r="AC2325" t="str">
        <f>IF(ISBLANK(AB2325),"",IF(ISERROR(VLOOKUP(AB2325,[3]DropTable!$A:$A,1,0)),"드랍없음",""))</f>
        <v/>
      </c>
      <c r="AE2325" t="str">
        <f>IF(ISBLANK(AD2325),"",IF(ISERROR(VLOOKUP(AD2325,[3]DropTable!$A:$A,1,0)),"드랍없음",""))</f>
        <v/>
      </c>
      <c r="AG2325">
        <v>9.8000000000000007</v>
      </c>
      <c r="AH2325">
        <v>1</v>
      </c>
    </row>
    <row r="2326" spans="1:34" x14ac:dyDescent="0.3">
      <c r="A2326">
        <v>24</v>
      </c>
      <c r="B2326">
        <v>35</v>
      </c>
      <c r="C2326">
        <f>IF(OR($L2326=TRUE,$A2326=0,MOD($A2326,ChapterTable!$S$20)&lt;&gt;0),
MAX(0,INT(($B2326+ChapterTable!$Q$26+VLOOKUP(SUBSTITUTE(C$1,"성장단계","")&amp;"단계오프셋",ChapterTable!$S:$T,2,0))/ChapterTable!$Q$23)),
MAX(0,INT(($B2326+ChapterTable!$S$26+VLOOKUP(SUBSTITUTE(C$1,"성장단계","")&amp;"보스단계오프셋",ChapterTable!$S:$T,2,0))/ChapterTable!$S$23)))</f>
        <v>3</v>
      </c>
      <c r="D2326">
        <f>IF(OR($L2326=TRUE,$A2326=0,MOD($A2326,ChapterTable!$S$20)&lt;&gt;0),
MAX(0,INT(($B2326+ChapterTable!$Q$26+VLOOKUP(SUBSTITUTE(D$1,"성장단계","")&amp;"단계오프셋",ChapterTable!$S:$T,2,0))/ChapterTable!$Q$23)),
MAX(0,INT(($B2326+ChapterTable!$S$26+VLOOKUP(SUBSTITUTE(D$1,"성장단계","")&amp;"보스단계오프셋",ChapterTable!$S:$T,2,0))/ChapterTable!$S$23)))</f>
        <v>3</v>
      </c>
      <c r="E2326" s="1">
        <f ca="1">IF(AND($A2326=0,$B2326=1),
    VLOOKUP(1,ChapterTable!$1:$1048576,MATCH("최종"&amp;SUBSTITUTE(SUBSTITUTE(E$1,"standard",""),"|Float",""),ChapterTable!$1:$1,0),0)*ChapterTable!$Q$17,
  IF(AND($A2326=0,$B2326=0),
    E2327,
  IF($B2326=0,
    VLOOKUP($A2326,ChapterTable!$1:$1048576,MATCH("최종"&amp;SUBSTITUTE(SUBSTITUTE(E$1,"standard",""),"|Float",""),ChapterTable!$1:$1,0),0),
  IF($B2326=1,
    IF($L2326=FALSE,
      VLOOKUP($A2326,ChapterTable!$1:$1048576,MATCH("최종"&amp;SUBSTITUTE(SUBSTITUTE(E$1,"standard",""),"|Float",""),ChapterTable!$1:$1,0),0),
      VLOOKUP($A2326-ChapterTable!$Q$11,ChapterTable!$1:$1048576,MATCH("최종"&amp;SUBSTITUTE(SUBSTITUTE(E$1,"standard",""),"|Float",""),ChapterTable!$1:$1,0),0)*ChapterTable!$Q$14
    ),
  OFFSET(E2326,-$B2326+IF($L2326,1,0),0)*
    (VLOOKUP(SUBSTITUTE(SUBSTITUTE(E$1,"standard",""),"|Float","")&amp;"인게임누적곱배수",ChapterTable!$S:$T,2,0)^C2326
    +VLOOKUP(SUBSTITUTE(SUBSTITUTE(E$1,"standard",""),"|Float","")&amp;"인게임누적합배수",ChapterTable!$S:$T,2,0)*C2326)
  )
  )
  )
)</f>
        <v>2346675.2401263355</v>
      </c>
      <c r="F2326" s="1">
        <f ca="1">IF(AND($A2326=0,$B2326=1),
    VLOOKUP(1,ChapterTable!$1:$1048576,MATCH("최종"&amp;SUBSTITUTE(SUBSTITUTE(F$1,"standard",""),"|Float",""),ChapterTable!$1:$1,0),0)*ChapterTable!$Q$17,
  IF(AND($A2326=0,$B2326=0),
    F2327,
  IF($B2326=0,
    VLOOKUP($A2326,ChapterTable!$1:$1048576,MATCH("최종"&amp;SUBSTITUTE(SUBSTITUTE(F$1,"standard",""),"|Float",""),ChapterTable!$1:$1,0),0),
  IF($B2326=1,
    IF($L2326=FALSE,
      VLOOKUP($A2326,ChapterTable!$1:$1048576,MATCH("최종"&amp;SUBSTITUTE(SUBSTITUTE(F$1,"standard",""),"|Float",""),ChapterTable!$1:$1,0),0),
      VLOOKUP($A2326-ChapterTable!$Q$11,ChapterTable!$1:$1048576,MATCH("최종"&amp;SUBSTITUTE(SUBSTITUTE(F$1,"standard",""),"|Float",""),ChapterTable!$1:$1,0),0)*ChapterTable!$Q$14
    ),
  OFFSET(F2326,-$B2326+IF($L2326,1,0),0)*
    (VLOOKUP(SUBSTITUTE(SUBSTITUTE(F$1,"standard",""),"|Float","")&amp;"인게임누적곱배수",ChapterTable!$S:$T,2,0)^D2326
    +VLOOKUP(SUBSTITUTE(SUBSTITUTE(F$1,"standard",""),"|Float","")&amp;"인게임누적합배수",ChapterTable!$S:$T,2,0)*D2326)
  )
  )
  )
)</f>
        <v>1017528.5594043732</v>
      </c>
      <c r="G2326" t="s">
        <v>76</v>
      </c>
      <c r="J2326" t="str">
        <f>IF(ISBLANK(I2326),"",
IFERROR(VLOOKUP(I2326,[1]StringTable!$1:$1048576,MATCH([1]StringTable!$B$1,[1]StringTable!$1:$1,0),0),
IFERROR(VLOOKUP(I2326,[1]InApkStringTable!$1:$1048576,MATCH([1]InApkStringTable!$B$1,[1]InApkStringTable!$1:$1,0),0),
"스트링없음")))</f>
        <v/>
      </c>
      <c r="L2326" t="b">
        <v>1</v>
      </c>
      <c r="N2326" t="str">
        <f>IF(ISBLANK(M2326),"",IF(ISERROR(VLOOKUP(M2326,MapTable!$A:$A,1,0)),"맵없음",""))</f>
        <v/>
      </c>
      <c r="O2326">
        <f t="shared" si="145"/>
        <v>11</v>
      </c>
      <c r="Q2326">
        <f t="shared" si="146"/>
        <v>11</v>
      </c>
      <c r="R2326" t="b">
        <f t="shared" ca="1" si="147"/>
        <v>0</v>
      </c>
      <c r="T2326" t="b">
        <f t="shared" ca="1" si="148"/>
        <v>0</v>
      </c>
      <c r="X2326" t="str">
        <f>IF(ISBLANK(W2326),"",
IF(ISERROR(FIND(",",W2326)),
  IF(ISERROR(VLOOKUP(W2326,MapTable!$A:$A,1,0)),"맵없음",
  ""),
IF(ISERROR(FIND(",",W2326,FIND(",",W2326)+1)),
  IF(OR(ISERROR(VLOOKUP(LEFT(W2326,FIND(",",W2326)-1),MapTable!$A:$A,1,0)),ISERROR(VLOOKUP(TRIM(MID(W2326,FIND(",",W2326)+1,999)),MapTable!$A:$A,1,0))),"맵없음",
  ""),
IF(ISERROR(FIND(",",W2326,FIND(",",W2326,FIND(",",W2326)+1)+1)),
  IF(OR(ISERROR(VLOOKUP(LEFT(W2326,FIND(",",W2326)-1),MapTable!$A:$A,1,0)),ISERROR(VLOOKUP(TRIM(MID(W2326,FIND(",",W2326)+1,FIND(",",W2326,FIND(",",W2326)+1)-FIND(",",W2326)-1)),MapTable!$A:$A,1,0)),ISERROR(VLOOKUP(TRIM(MID(W2326,FIND(",",W2326,FIND(",",W2326)+1)+1,999)),MapTable!$A:$A,1,0))),"맵없음",
  ""),
IF(ISERROR(FIND(",",W2326,FIND(",",W2326,FIND(",",W2326,FIND(",",W2326)+1)+1)+1)),
  IF(OR(ISERROR(VLOOKUP(LEFT(W2326,FIND(",",W2326)-1),MapTable!$A:$A,1,0)),ISERROR(VLOOKUP(TRIM(MID(W2326,FIND(",",W2326)+1,FIND(",",W2326,FIND(",",W2326)+1)-FIND(",",W2326)-1)),MapTable!$A:$A,1,0)),ISERROR(VLOOKUP(TRIM(MID(W2326,FIND(",",W2326,FIND(",",W2326)+1)+1,FIND(",",W2326,FIND(",",W2326,FIND(",",W2326)+1)+1)-FIND(",",W2326,FIND(",",W2326)+1)-1)),MapTable!$A:$A,1,0)),ISERROR(VLOOKUP(TRIM(MID(W2326,FIND(",",W2326,FIND(",",W2326,FIND(",",W2326)+1)+1)+1,999)),MapTable!$A:$A,1,0))),"맵없음",
  ""),
)))))</f>
        <v/>
      </c>
      <c r="AC2326" t="str">
        <f>IF(ISBLANK(AB2326),"",IF(ISERROR(VLOOKUP(AB2326,[3]DropTable!$A:$A,1,0)),"드랍없음",""))</f>
        <v/>
      </c>
      <c r="AE2326" t="str">
        <f>IF(ISBLANK(AD2326),"",IF(ISERROR(VLOOKUP(AD2326,[3]DropTable!$A:$A,1,0)),"드랍없음",""))</f>
        <v/>
      </c>
      <c r="AG2326">
        <v>9.8000000000000007</v>
      </c>
      <c r="AH2326">
        <v>1</v>
      </c>
    </row>
    <row r="2327" spans="1:34" x14ac:dyDescent="0.3">
      <c r="A2327">
        <v>24</v>
      </c>
      <c r="B2327">
        <v>36</v>
      </c>
      <c r="C2327">
        <f>IF(OR($L2327=TRUE,$A2327=0,MOD($A2327,ChapterTable!$S$20)&lt;&gt;0),
MAX(0,INT(($B2327+ChapterTable!$Q$26+VLOOKUP(SUBSTITUTE(C$1,"성장단계","")&amp;"단계오프셋",ChapterTable!$S:$T,2,0))/ChapterTable!$Q$23)),
MAX(0,INT(($B2327+ChapterTable!$S$26+VLOOKUP(SUBSTITUTE(C$1,"성장단계","")&amp;"보스단계오프셋",ChapterTable!$S:$T,2,0))/ChapterTable!$S$23)))</f>
        <v>4</v>
      </c>
      <c r="D2327">
        <f>IF(OR($L2327=TRUE,$A2327=0,MOD($A2327,ChapterTable!$S$20)&lt;&gt;0),
MAX(0,INT(($B2327+ChapterTable!$Q$26+VLOOKUP(SUBSTITUTE(D$1,"성장단계","")&amp;"단계오프셋",ChapterTable!$S:$T,2,0))/ChapterTable!$Q$23)),
MAX(0,INT(($B2327+ChapterTable!$S$26+VLOOKUP(SUBSTITUTE(D$1,"성장단계","")&amp;"보스단계오프셋",ChapterTable!$S:$T,2,0))/ChapterTable!$S$23)))</f>
        <v>3</v>
      </c>
      <c r="E2327" s="1">
        <f ca="1">IF(AND($A2327=0,$B2327=1),
    VLOOKUP(1,ChapterTable!$1:$1048576,MATCH("최종"&amp;SUBSTITUTE(SUBSTITUTE(E$1,"standard",""),"|Float",""),ChapterTable!$1:$1,0),0)*ChapterTable!$Q$17,
  IF(AND($A2327=0,$B2327=0),
    E2328,
  IF($B2327=0,
    VLOOKUP($A2327,ChapterTable!$1:$1048576,MATCH("최종"&amp;SUBSTITUTE(SUBSTITUTE(E$1,"standard",""),"|Float",""),ChapterTable!$1:$1,0),0),
  IF($B2327=1,
    IF($L2327=FALSE,
      VLOOKUP($A2327,ChapterTable!$1:$1048576,MATCH("최종"&amp;SUBSTITUTE(SUBSTITUTE(E$1,"standard",""),"|Float",""),ChapterTable!$1:$1,0),0),
      VLOOKUP($A2327-ChapterTable!$Q$11,ChapterTable!$1:$1048576,MATCH("최종"&amp;SUBSTITUTE(SUBSTITUTE(E$1,"standard",""),"|Float",""),ChapterTable!$1:$1,0),0)*ChapterTable!$Q$14
    ),
  OFFSET(E2327,-$B2327+IF($L2327,1,0),0)*
    (VLOOKUP(SUBSTITUTE(SUBSTITUTE(E$1,"standard",""),"|Float","")&amp;"인게임누적곱배수",ChapterTable!$S:$T,2,0)^C2327
    +VLOOKUP(SUBSTITUTE(SUBSTITUTE(E$1,"standard",""),"|Float","")&amp;"인게임누적합배수",ChapterTable!$S:$T,2,0)*C2327)
  )
  )
  )
)</f>
        <v>2747327.1103918073</v>
      </c>
      <c r="F2327" s="1">
        <f ca="1">IF(AND($A2327=0,$B2327=1),
    VLOOKUP(1,ChapterTable!$1:$1048576,MATCH("최종"&amp;SUBSTITUTE(SUBSTITUTE(F$1,"standard",""),"|Float",""),ChapterTable!$1:$1,0),0)*ChapterTable!$Q$17,
  IF(AND($A2327=0,$B2327=0),
    F2328,
  IF($B2327=0,
    VLOOKUP($A2327,ChapterTable!$1:$1048576,MATCH("최종"&amp;SUBSTITUTE(SUBSTITUTE(F$1,"standard",""),"|Float",""),ChapterTable!$1:$1,0),0),
  IF($B2327=1,
    IF($L2327=FALSE,
      VLOOKUP($A2327,ChapterTable!$1:$1048576,MATCH("최종"&amp;SUBSTITUTE(SUBSTITUTE(F$1,"standard",""),"|Float",""),ChapterTable!$1:$1,0),0),
      VLOOKUP($A2327-ChapterTable!$Q$11,ChapterTable!$1:$1048576,MATCH("최종"&amp;SUBSTITUTE(SUBSTITUTE(F$1,"standard",""),"|Float",""),ChapterTable!$1:$1,0),0)*ChapterTable!$Q$14
    ),
  OFFSET(F2327,-$B2327+IF($L2327,1,0),0)*
    (VLOOKUP(SUBSTITUTE(SUBSTITUTE(F$1,"standard",""),"|Float","")&amp;"인게임누적곱배수",ChapterTable!$S:$T,2,0)^D2327
    +VLOOKUP(SUBSTITUTE(SUBSTITUTE(F$1,"standard",""),"|Float","")&amp;"인게임누적합배수",ChapterTable!$S:$T,2,0)*D2327)
  )
  )
  )
)</f>
        <v>1017528.5594043732</v>
      </c>
      <c r="G2327" t="s">
        <v>76</v>
      </c>
      <c r="J2327" t="str">
        <f>IF(ISBLANK(I2327),"",
IFERROR(VLOOKUP(I2327,[1]StringTable!$1:$1048576,MATCH([1]StringTable!$B$1,[1]StringTable!$1:$1,0),0),
IFERROR(VLOOKUP(I2327,[1]InApkStringTable!$1:$1048576,MATCH([1]InApkStringTable!$B$1,[1]InApkStringTable!$1:$1,0),0),
"스트링없음")))</f>
        <v/>
      </c>
      <c r="L2327" t="b">
        <v>1</v>
      </c>
      <c r="N2327" t="str">
        <f>IF(ISBLANK(M2327),"",IF(ISERROR(VLOOKUP(M2327,MapTable!$A:$A,1,0)),"맵없음",""))</f>
        <v/>
      </c>
      <c r="O2327">
        <f t="shared" si="145"/>
        <v>4</v>
      </c>
      <c r="Q2327">
        <f t="shared" si="146"/>
        <v>4</v>
      </c>
      <c r="R2327" t="b">
        <f t="shared" ca="1" si="147"/>
        <v>0</v>
      </c>
      <c r="T2327" t="b">
        <f t="shared" ca="1" si="148"/>
        <v>0</v>
      </c>
      <c r="X2327" t="str">
        <f>IF(ISBLANK(W2327),"",
IF(ISERROR(FIND(",",W2327)),
  IF(ISERROR(VLOOKUP(W2327,MapTable!$A:$A,1,0)),"맵없음",
  ""),
IF(ISERROR(FIND(",",W2327,FIND(",",W2327)+1)),
  IF(OR(ISERROR(VLOOKUP(LEFT(W2327,FIND(",",W2327)-1),MapTable!$A:$A,1,0)),ISERROR(VLOOKUP(TRIM(MID(W2327,FIND(",",W2327)+1,999)),MapTable!$A:$A,1,0))),"맵없음",
  ""),
IF(ISERROR(FIND(",",W2327,FIND(",",W2327,FIND(",",W2327)+1)+1)),
  IF(OR(ISERROR(VLOOKUP(LEFT(W2327,FIND(",",W2327)-1),MapTable!$A:$A,1,0)),ISERROR(VLOOKUP(TRIM(MID(W2327,FIND(",",W2327)+1,FIND(",",W2327,FIND(",",W2327)+1)-FIND(",",W2327)-1)),MapTable!$A:$A,1,0)),ISERROR(VLOOKUP(TRIM(MID(W2327,FIND(",",W2327,FIND(",",W2327)+1)+1,999)),MapTable!$A:$A,1,0))),"맵없음",
  ""),
IF(ISERROR(FIND(",",W2327,FIND(",",W2327,FIND(",",W2327,FIND(",",W2327)+1)+1)+1)),
  IF(OR(ISERROR(VLOOKUP(LEFT(W2327,FIND(",",W2327)-1),MapTable!$A:$A,1,0)),ISERROR(VLOOKUP(TRIM(MID(W2327,FIND(",",W2327)+1,FIND(",",W2327,FIND(",",W2327)+1)-FIND(",",W2327)-1)),MapTable!$A:$A,1,0)),ISERROR(VLOOKUP(TRIM(MID(W2327,FIND(",",W2327,FIND(",",W2327)+1)+1,FIND(",",W2327,FIND(",",W2327,FIND(",",W2327)+1)+1)-FIND(",",W2327,FIND(",",W2327)+1)-1)),MapTable!$A:$A,1,0)),ISERROR(VLOOKUP(TRIM(MID(W2327,FIND(",",W2327,FIND(",",W2327,FIND(",",W2327)+1)+1)+1,999)),MapTable!$A:$A,1,0))),"맵없음",
  ""),
)))))</f>
        <v/>
      </c>
      <c r="AC2327" t="str">
        <f>IF(ISBLANK(AB2327),"",IF(ISERROR(VLOOKUP(AB2327,[3]DropTable!$A:$A,1,0)),"드랍없음",""))</f>
        <v/>
      </c>
      <c r="AE2327" t="str">
        <f>IF(ISBLANK(AD2327),"",IF(ISERROR(VLOOKUP(AD2327,[3]DropTable!$A:$A,1,0)),"드랍없음",""))</f>
        <v/>
      </c>
      <c r="AG2327">
        <v>9.8000000000000007</v>
      </c>
      <c r="AH2327">
        <v>1</v>
      </c>
    </row>
    <row r="2328" spans="1:34" x14ac:dyDescent="0.3">
      <c r="A2328">
        <v>24</v>
      </c>
      <c r="B2328">
        <v>37</v>
      </c>
      <c r="C2328">
        <f>IF(OR($L2328=TRUE,$A2328=0,MOD($A2328,ChapterTable!$S$20)&lt;&gt;0),
MAX(0,INT(($B2328+ChapterTable!$Q$26+VLOOKUP(SUBSTITUTE(C$1,"성장단계","")&amp;"단계오프셋",ChapterTable!$S:$T,2,0))/ChapterTable!$Q$23)),
MAX(0,INT(($B2328+ChapterTable!$S$26+VLOOKUP(SUBSTITUTE(C$1,"성장단계","")&amp;"보스단계오프셋",ChapterTable!$S:$T,2,0))/ChapterTable!$S$23)))</f>
        <v>4</v>
      </c>
      <c r="D2328">
        <f>IF(OR($L2328=TRUE,$A2328=0,MOD($A2328,ChapterTable!$S$20)&lt;&gt;0),
MAX(0,INT(($B2328+ChapterTable!$Q$26+VLOOKUP(SUBSTITUTE(D$1,"성장단계","")&amp;"단계오프셋",ChapterTable!$S:$T,2,0))/ChapterTable!$Q$23)),
MAX(0,INT(($B2328+ChapterTable!$S$26+VLOOKUP(SUBSTITUTE(D$1,"성장단계","")&amp;"보스단계오프셋",ChapterTable!$S:$T,2,0))/ChapterTable!$S$23)))</f>
        <v>3</v>
      </c>
      <c r="E2328" s="1">
        <f ca="1">IF(AND($A2328=0,$B2328=1),
    VLOOKUP(1,ChapterTable!$1:$1048576,MATCH("최종"&amp;SUBSTITUTE(SUBSTITUTE(E$1,"standard",""),"|Float",""),ChapterTable!$1:$1,0),0)*ChapterTable!$Q$17,
  IF(AND($A2328=0,$B2328=0),
    E2329,
  IF($B2328=0,
    VLOOKUP($A2328,ChapterTable!$1:$1048576,MATCH("최종"&amp;SUBSTITUTE(SUBSTITUTE(E$1,"standard",""),"|Float",""),ChapterTable!$1:$1,0),0),
  IF($B2328=1,
    IF($L2328=FALSE,
      VLOOKUP($A2328,ChapterTable!$1:$1048576,MATCH("최종"&amp;SUBSTITUTE(SUBSTITUTE(E$1,"standard",""),"|Float",""),ChapterTable!$1:$1,0),0),
      VLOOKUP($A2328-ChapterTable!$Q$11,ChapterTable!$1:$1048576,MATCH("최종"&amp;SUBSTITUTE(SUBSTITUTE(E$1,"standard",""),"|Float",""),ChapterTable!$1:$1,0),0)*ChapterTable!$Q$14
    ),
  OFFSET(E2328,-$B2328+IF($L2328,1,0),0)*
    (VLOOKUP(SUBSTITUTE(SUBSTITUTE(E$1,"standard",""),"|Float","")&amp;"인게임누적곱배수",ChapterTable!$S:$T,2,0)^C2328
    +VLOOKUP(SUBSTITUTE(SUBSTITUTE(E$1,"standard",""),"|Float","")&amp;"인게임누적합배수",ChapterTable!$S:$T,2,0)*C2328)
  )
  )
  )
)</f>
        <v>2747327.1103918073</v>
      </c>
      <c r="F2328" s="1">
        <f ca="1">IF(AND($A2328=0,$B2328=1),
    VLOOKUP(1,ChapterTable!$1:$1048576,MATCH("최종"&amp;SUBSTITUTE(SUBSTITUTE(F$1,"standard",""),"|Float",""),ChapterTable!$1:$1,0),0)*ChapterTable!$Q$17,
  IF(AND($A2328=0,$B2328=0),
    F2329,
  IF($B2328=0,
    VLOOKUP($A2328,ChapterTable!$1:$1048576,MATCH("최종"&amp;SUBSTITUTE(SUBSTITUTE(F$1,"standard",""),"|Float",""),ChapterTable!$1:$1,0),0),
  IF($B2328=1,
    IF($L2328=FALSE,
      VLOOKUP($A2328,ChapterTable!$1:$1048576,MATCH("최종"&amp;SUBSTITUTE(SUBSTITUTE(F$1,"standard",""),"|Float",""),ChapterTable!$1:$1,0),0),
      VLOOKUP($A2328-ChapterTable!$Q$11,ChapterTable!$1:$1048576,MATCH("최종"&amp;SUBSTITUTE(SUBSTITUTE(F$1,"standard",""),"|Float",""),ChapterTable!$1:$1,0),0)*ChapterTable!$Q$14
    ),
  OFFSET(F2328,-$B2328+IF($L2328,1,0),0)*
    (VLOOKUP(SUBSTITUTE(SUBSTITUTE(F$1,"standard",""),"|Float","")&amp;"인게임누적곱배수",ChapterTable!$S:$T,2,0)^D2328
    +VLOOKUP(SUBSTITUTE(SUBSTITUTE(F$1,"standard",""),"|Float","")&amp;"인게임누적합배수",ChapterTable!$S:$T,2,0)*D2328)
  )
  )
  )
)</f>
        <v>1017528.5594043732</v>
      </c>
      <c r="G2328" t="s">
        <v>76</v>
      </c>
      <c r="J2328" t="str">
        <f>IF(ISBLANK(I2328),"",
IFERROR(VLOOKUP(I2328,[1]StringTable!$1:$1048576,MATCH([1]StringTable!$B$1,[1]StringTable!$1:$1,0),0),
IFERROR(VLOOKUP(I2328,[1]InApkStringTable!$1:$1048576,MATCH([1]InApkStringTable!$B$1,[1]InApkStringTable!$1:$1,0),0),
"스트링없음")))</f>
        <v/>
      </c>
      <c r="L2328" t="b">
        <v>1</v>
      </c>
      <c r="N2328" t="str">
        <f>IF(ISBLANK(M2328),"",IF(ISERROR(VLOOKUP(M2328,MapTable!$A:$A,1,0)),"맵없음",""))</f>
        <v/>
      </c>
      <c r="O2328">
        <f t="shared" si="145"/>
        <v>4</v>
      </c>
      <c r="Q2328">
        <f t="shared" si="146"/>
        <v>4</v>
      </c>
      <c r="R2328" t="b">
        <f t="shared" ca="1" si="147"/>
        <v>0</v>
      </c>
      <c r="T2328" t="b">
        <f t="shared" ca="1" si="148"/>
        <v>0</v>
      </c>
      <c r="X2328" t="str">
        <f>IF(ISBLANK(W2328),"",
IF(ISERROR(FIND(",",W2328)),
  IF(ISERROR(VLOOKUP(W2328,MapTable!$A:$A,1,0)),"맵없음",
  ""),
IF(ISERROR(FIND(",",W2328,FIND(",",W2328)+1)),
  IF(OR(ISERROR(VLOOKUP(LEFT(W2328,FIND(",",W2328)-1),MapTable!$A:$A,1,0)),ISERROR(VLOOKUP(TRIM(MID(W2328,FIND(",",W2328)+1,999)),MapTable!$A:$A,1,0))),"맵없음",
  ""),
IF(ISERROR(FIND(",",W2328,FIND(",",W2328,FIND(",",W2328)+1)+1)),
  IF(OR(ISERROR(VLOOKUP(LEFT(W2328,FIND(",",W2328)-1),MapTable!$A:$A,1,0)),ISERROR(VLOOKUP(TRIM(MID(W2328,FIND(",",W2328)+1,FIND(",",W2328,FIND(",",W2328)+1)-FIND(",",W2328)-1)),MapTable!$A:$A,1,0)),ISERROR(VLOOKUP(TRIM(MID(W2328,FIND(",",W2328,FIND(",",W2328)+1)+1,999)),MapTable!$A:$A,1,0))),"맵없음",
  ""),
IF(ISERROR(FIND(",",W2328,FIND(",",W2328,FIND(",",W2328,FIND(",",W2328)+1)+1)+1)),
  IF(OR(ISERROR(VLOOKUP(LEFT(W2328,FIND(",",W2328)-1),MapTable!$A:$A,1,0)),ISERROR(VLOOKUP(TRIM(MID(W2328,FIND(",",W2328)+1,FIND(",",W2328,FIND(",",W2328)+1)-FIND(",",W2328)-1)),MapTable!$A:$A,1,0)),ISERROR(VLOOKUP(TRIM(MID(W2328,FIND(",",W2328,FIND(",",W2328)+1)+1,FIND(",",W2328,FIND(",",W2328,FIND(",",W2328)+1)+1)-FIND(",",W2328,FIND(",",W2328)+1)-1)),MapTable!$A:$A,1,0)),ISERROR(VLOOKUP(TRIM(MID(W2328,FIND(",",W2328,FIND(",",W2328,FIND(",",W2328)+1)+1)+1,999)),MapTable!$A:$A,1,0))),"맵없음",
  ""),
)))))</f>
        <v/>
      </c>
      <c r="AC2328" t="str">
        <f>IF(ISBLANK(AB2328),"",IF(ISERROR(VLOOKUP(AB2328,[3]DropTable!$A:$A,1,0)),"드랍없음",""))</f>
        <v/>
      </c>
      <c r="AE2328" t="str">
        <f>IF(ISBLANK(AD2328),"",IF(ISERROR(VLOOKUP(AD2328,[3]DropTable!$A:$A,1,0)),"드랍없음",""))</f>
        <v/>
      </c>
      <c r="AG2328">
        <v>9.8000000000000007</v>
      </c>
      <c r="AH2328">
        <v>1</v>
      </c>
    </row>
    <row r="2329" spans="1:34" x14ac:dyDescent="0.3">
      <c r="A2329">
        <v>24</v>
      </c>
      <c r="B2329">
        <v>38</v>
      </c>
      <c r="C2329">
        <f>IF(OR($L2329=TRUE,$A2329=0,MOD($A2329,ChapterTable!$S$20)&lt;&gt;0),
MAX(0,INT(($B2329+ChapterTable!$Q$26+VLOOKUP(SUBSTITUTE(C$1,"성장단계","")&amp;"단계오프셋",ChapterTable!$S:$T,2,0))/ChapterTable!$Q$23)),
MAX(0,INT(($B2329+ChapterTable!$S$26+VLOOKUP(SUBSTITUTE(C$1,"성장단계","")&amp;"보스단계오프셋",ChapterTable!$S:$T,2,0))/ChapterTable!$S$23)))</f>
        <v>4</v>
      </c>
      <c r="D2329">
        <f>IF(OR($L2329=TRUE,$A2329=0,MOD($A2329,ChapterTable!$S$20)&lt;&gt;0),
MAX(0,INT(($B2329+ChapterTable!$Q$26+VLOOKUP(SUBSTITUTE(D$1,"성장단계","")&amp;"단계오프셋",ChapterTable!$S:$T,2,0))/ChapterTable!$Q$23)),
MAX(0,INT(($B2329+ChapterTable!$S$26+VLOOKUP(SUBSTITUTE(D$1,"성장단계","")&amp;"보스단계오프셋",ChapterTable!$S:$T,2,0))/ChapterTable!$S$23)))</f>
        <v>3</v>
      </c>
      <c r="E2329" s="1">
        <f ca="1">IF(AND($A2329=0,$B2329=1),
    VLOOKUP(1,ChapterTable!$1:$1048576,MATCH("최종"&amp;SUBSTITUTE(SUBSTITUTE(E$1,"standard",""),"|Float",""),ChapterTable!$1:$1,0),0)*ChapterTable!$Q$17,
  IF(AND($A2329=0,$B2329=0),
    E2330,
  IF($B2329=0,
    VLOOKUP($A2329,ChapterTable!$1:$1048576,MATCH("최종"&amp;SUBSTITUTE(SUBSTITUTE(E$1,"standard",""),"|Float",""),ChapterTable!$1:$1,0),0),
  IF($B2329=1,
    IF($L2329=FALSE,
      VLOOKUP($A2329,ChapterTable!$1:$1048576,MATCH("최종"&amp;SUBSTITUTE(SUBSTITUTE(E$1,"standard",""),"|Float",""),ChapterTable!$1:$1,0),0),
      VLOOKUP($A2329-ChapterTable!$Q$11,ChapterTable!$1:$1048576,MATCH("최종"&amp;SUBSTITUTE(SUBSTITUTE(E$1,"standard",""),"|Float",""),ChapterTable!$1:$1,0),0)*ChapterTable!$Q$14
    ),
  OFFSET(E2329,-$B2329+IF($L2329,1,0),0)*
    (VLOOKUP(SUBSTITUTE(SUBSTITUTE(E$1,"standard",""),"|Float","")&amp;"인게임누적곱배수",ChapterTable!$S:$T,2,0)^C2329
    +VLOOKUP(SUBSTITUTE(SUBSTITUTE(E$1,"standard",""),"|Float","")&amp;"인게임누적합배수",ChapterTable!$S:$T,2,0)*C2329)
  )
  )
  )
)</f>
        <v>2747327.1103918073</v>
      </c>
      <c r="F2329" s="1">
        <f ca="1">IF(AND($A2329=0,$B2329=1),
    VLOOKUP(1,ChapterTable!$1:$1048576,MATCH("최종"&amp;SUBSTITUTE(SUBSTITUTE(F$1,"standard",""),"|Float",""),ChapterTable!$1:$1,0),0)*ChapterTable!$Q$17,
  IF(AND($A2329=0,$B2329=0),
    F2330,
  IF($B2329=0,
    VLOOKUP($A2329,ChapterTable!$1:$1048576,MATCH("최종"&amp;SUBSTITUTE(SUBSTITUTE(F$1,"standard",""),"|Float",""),ChapterTable!$1:$1,0),0),
  IF($B2329=1,
    IF($L2329=FALSE,
      VLOOKUP($A2329,ChapterTable!$1:$1048576,MATCH("최종"&amp;SUBSTITUTE(SUBSTITUTE(F$1,"standard",""),"|Float",""),ChapterTable!$1:$1,0),0),
      VLOOKUP($A2329-ChapterTable!$Q$11,ChapterTable!$1:$1048576,MATCH("최종"&amp;SUBSTITUTE(SUBSTITUTE(F$1,"standard",""),"|Float",""),ChapterTable!$1:$1,0),0)*ChapterTable!$Q$14
    ),
  OFFSET(F2329,-$B2329+IF($L2329,1,0),0)*
    (VLOOKUP(SUBSTITUTE(SUBSTITUTE(F$1,"standard",""),"|Float","")&amp;"인게임누적곱배수",ChapterTable!$S:$T,2,0)^D2329
    +VLOOKUP(SUBSTITUTE(SUBSTITUTE(F$1,"standard",""),"|Float","")&amp;"인게임누적합배수",ChapterTable!$S:$T,2,0)*D2329)
  )
  )
  )
)</f>
        <v>1017528.5594043732</v>
      </c>
      <c r="G2329" t="s">
        <v>76</v>
      </c>
      <c r="J2329" t="str">
        <f>IF(ISBLANK(I2329),"",
IFERROR(VLOOKUP(I2329,[1]StringTable!$1:$1048576,MATCH([1]StringTable!$B$1,[1]StringTable!$1:$1,0),0),
IFERROR(VLOOKUP(I2329,[1]InApkStringTable!$1:$1048576,MATCH([1]InApkStringTable!$B$1,[1]InApkStringTable!$1:$1,0),0),
"스트링없음")))</f>
        <v/>
      </c>
      <c r="L2329" t="b">
        <v>1</v>
      </c>
      <c r="N2329" t="str">
        <f>IF(ISBLANK(M2329),"",IF(ISERROR(VLOOKUP(M2329,MapTable!$A:$A,1,0)),"맵없음",""))</f>
        <v/>
      </c>
      <c r="O2329">
        <f t="shared" si="145"/>
        <v>4</v>
      </c>
      <c r="Q2329">
        <f t="shared" si="146"/>
        <v>4</v>
      </c>
      <c r="R2329" t="b">
        <f t="shared" ca="1" si="147"/>
        <v>0</v>
      </c>
      <c r="T2329" t="b">
        <f t="shared" ca="1" si="148"/>
        <v>0</v>
      </c>
      <c r="X2329" t="str">
        <f>IF(ISBLANK(W2329),"",
IF(ISERROR(FIND(",",W2329)),
  IF(ISERROR(VLOOKUP(W2329,MapTable!$A:$A,1,0)),"맵없음",
  ""),
IF(ISERROR(FIND(",",W2329,FIND(",",W2329)+1)),
  IF(OR(ISERROR(VLOOKUP(LEFT(W2329,FIND(",",W2329)-1),MapTable!$A:$A,1,0)),ISERROR(VLOOKUP(TRIM(MID(W2329,FIND(",",W2329)+1,999)),MapTable!$A:$A,1,0))),"맵없음",
  ""),
IF(ISERROR(FIND(",",W2329,FIND(",",W2329,FIND(",",W2329)+1)+1)),
  IF(OR(ISERROR(VLOOKUP(LEFT(W2329,FIND(",",W2329)-1),MapTable!$A:$A,1,0)),ISERROR(VLOOKUP(TRIM(MID(W2329,FIND(",",W2329)+1,FIND(",",W2329,FIND(",",W2329)+1)-FIND(",",W2329)-1)),MapTable!$A:$A,1,0)),ISERROR(VLOOKUP(TRIM(MID(W2329,FIND(",",W2329,FIND(",",W2329)+1)+1,999)),MapTable!$A:$A,1,0))),"맵없음",
  ""),
IF(ISERROR(FIND(",",W2329,FIND(",",W2329,FIND(",",W2329,FIND(",",W2329)+1)+1)+1)),
  IF(OR(ISERROR(VLOOKUP(LEFT(W2329,FIND(",",W2329)-1),MapTable!$A:$A,1,0)),ISERROR(VLOOKUP(TRIM(MID(W2329,FIND(",",W2329)+1,FIND(",",W2329,FIND(",",W2329)+1)-FIND(",",W2329)-1)),MapTable!$A:$A,1,0)),ISERROR(VLOOKUP(TRIM(MID(W2329,FIND(",",W2329,FIND(",",W2329)+1)+1,FIND(",",W2329,FIND(",",W2329,FIND(",",W2329)+1)+1)-FIND(",",W2329,FIND(",",W2329)+1)-1)),MapTable!$A:$A,1,0)),ISERROR(VLOOKUP(TRIM(MID(W2329,FIND(",",W2329,FIND(",",W2329,FIND(",",W2329)+1)+1)+1,999)),MapTable!$A:$A,1,0))),"맵없음",
  ""),
)))))</f>
        <v/>
      </c>
      <c r="AC2329" t="str">
        <f>IF(ISBLANK(AB2329),"",IF(ISERROR(VLOOKUP(AB2329,[3]DropTable!$A:$A,1,0)),"드랍없음",""))</f>
        <v/>
      </c>
      <c r="AE2329" t="str">
        <f>IF(ISBLANK(AD2329),"",IF(ISERROR(VLOOKUP(AD2329,[3]DropTable!$A:$A,1,0)),"드랍없음",""))</f>
        <v/>
      </c>
      <c r="AG2329">
        <v>9.8000000000000007</v>
      </c>
      <c r="AH2329">
        <v>1</v>
      </c>
    </row>
    <row r="2330" spans="1:34" x14ac:dyDescent="0.3">
      <c r="A2330">
        <v>24</v>
      </c>
      <c r="B2330">
        <v>39</v>
      </c>
      <c r="C2330">
        <f>IF(OR($L2330=TRUE,$A2330=0,MOD($A2330,ChapterTable!$S$20)&lt;&gt;0),
MAX(0,INT(($B2330+ChapterTable!$Q$26+VLOOKUP(SUBSTITUTE(C$1,"성장단계","")&amp;"단계오프셋",ChapterTable!$S:$T,2,0))/ChapterTable!$Q$23)),
MAX(0,INT(($B2330+ChapterTable!$S$26+VLOOKUP(SUBSTITUTE(C$1,"성장단계","")&amp;"보스단계오프셋",ChapterTable!$S:$T,2,0))/ChapterTable!$S$23)))</f>
        <v>4</v>
      </c>
      <c r="D2330">
        <f>IF(OR($L2330=TRUE,$A2330=0,MOD($A2330,ChapterTable!$S$20)&lt;&gt;0),
MAX(0,INT(($B2330+ChapterTable!$Q$26+VLOOKUP(SUBSTITUTE(D$1,"성장단계","")&amp;"단계오프셋",ChapterTable!$S:$T,2,0))/ChapterTable!$Q$23)),
MAX(0,INT(($B2330+ChapterTable!$S$26+VLOOKUP(SUBSTITUTE(D$1,"성장단계","")&amp;"보스단계오프셋",ChapterTable!$S:$T,2,0))/ChapterTable!$S$23)))</f>
        <v>3</v>
      </c>
      <c r="E2330" s="1">
        <f ca="1">IF(AND($A2330=0,$B2330=1),
    VLOOKUP(1,ChapterTable!$1:$1048576,MATCH("최종"&amp;SUBSTITUTE(SUBSTITUTE(E$1,"standard",""),"|Float",""),ChapterTable!$1:$1,0),0)*ChapterTable!$Q$17,
  IF(AND($A2330=0,$B2330=0),
    E2331,
  IF($B2330=0,
    VLOOKUP($A2330,ChapterTable!$1:$1048576,MATCH("최종"&amp;SUBSTITUTE(SUBSTITUTE(E$1,"standard",""),"|Float",""),ChapterTable!$1:$1,0),0),
  IF($B2330=1,
    IF($L2330=FALSE,
      VLOOKUP($A2330,ChapterTable!$1:$1048576,MATCH("최종"&amp;SUBSTITUTE(SUBSTITUTE(E$1,"standard",""),"|Float",""),ChapterTable!$1:$1,0),0),
      VLOOKUP($A2330-ChapterTable!$Q$11,ChapterTable!$1:$1048576,MATCH("최종"&amp;SUBSTITUTE(SUBSTITUTE(E$1,"standard",""),"|Float",""),ChapterTable!$1:$1,0),0)*ChapterTable!$Q$14
    ),
  OFFSET(E2330,-$B2330+IF($L2330,1,0),0)*
    (VLOOKUP(SUBSTITUTE(SUBSTITUTE(E$1,"standard",""),"|Float","")&amp;"인게임누적곱배수",ChapterTable!$S:$T,2,0)^C2330
    +VLOOKUP(SUBSTITUTE(SUBSTITUTE(E$1,"standard",""),"|Float","")&amp;"인게임누적합배수",ChapterTable!$S:$T,2,0)*C2330)
  )
  )
  )
)</f>
        <v>2747327.1103918073</v>
      </c>
      <c r="F2330" s="1">
        <f ca="1">IF(AND($A2330=0,$B2330=1),
    VLOOKUP(1,ChapterTable!$1:$1048576,MATCH("최종"&amp;SUBSTITUTE(SUBSTITUTE(F$1,"standard",""),"|Float",""),ChapterTable!$1:$1,0),0)*ChapterTable!$Q$17,
  IF(AND($A2330=0,$B2330=0),
    F2331,
  IF($B2330=0,
    VLOOKUP($A2330,ChapterTable!$1:$1048576,MATCH("최종"&amp;SUBSTITUTE(SUBSTITUTE(F$1,"standard",""),"|Float",""),ChapterTable!$1:$1,0),0),
  IF($B2330=1,
    IF($L2330=FALSE,
      VLOOKUP($A2330,ChapterTable!$1:$1048576,MATCH("최종"&amp;SUBSTITUTE(SUBSTITUTE(F$1,"standard",""),"|Float",""),ChapterTable!$1:$1,0),0),
      VLOOKUP($A2330-ChapterTable!$Q$11,ChapterTable!$1:$1048576,MATCH("최종"&amp;SUBSTITUTE(SUBSTITUTE(F$1,"standard",""),"|Float",""),ChapterTable!$1:$1,0),0)*ChapterTable!$Q$14
    ),
  OFFSET(F2330,-$B2330+IF($L2330,1,0),0)*
    (VLOOKUP(SUBSTITUTE(SUBSTITUTE(F$1,"standard",""),"|Float","")&amp;"인게임누적곱배수",ChapterTable!$S:$T,2,0)^D2330
    +VLOOKUP(SUBSTITUTE(SUBSTITUTE(F$1,"standard",""),"|Float","")&amp;"인게임누적합배수",ChapterTable!$S:$T,2,0)*D2330)
  )
  )
  )
)</f>
        <v>1017528.5594043732</v>
      </c>
      <c r="G2330" t="s">
        <v>76</v>
      </c>
      <c r="J2330" t="str">
        <f>IF(ISBLANK(I2330),"",
IFERROR(VLOOKUP(I2330,[1]StringTable!$1:$1048576,MATCH([1]StringTable!$B$1,[1]StringTable!$1:$1,0),0),
IFERROR(VLOOKUP(I2330,[1]InApkStringTable!$1:$1048576,MATCH([1]InApkStringTable!$B$1,[1]InApkStringTable!$1:$1,0),0),
"스트링없음")))</f>
        <v/>
      </c>
      <c r="L2330" t="b">
        <v>1</v>
      </c>
      <c r="N2330" t="str">
        <f>IF(ISBLANK(M2330),"",IF(ISERROR(VLOOKUP(M2330,MapTable!$A:$A,1,0)),"맵없음",""))</f>
        <v/>
      </c>
      <c r="O2330">
        <f t="shared" si="145"/>
        <v>94</v>
      </c>
      <c r="Q2330">
        <f t="shared" si="146"/>
        <v>94</v>
      </c>
      <c r="R2330" t="b">
        <f t="shared" ca="1" si="147"/>
        <v>1</v>
      </c>
      <c r="T2330" t="b">
        <f t="shared" ca="1" si="148"/>
        <v>1</v>
      </c>
      <c r="X2330" t="str">
        <f>IF(ISBLANK(W2330),"",
IF(ISERROR(FIND(",",W2330)),
  IF(ISERROR(VLOOKUP(W2330,MapTable!$A:$A,1,0)),"맵없음",
  ""),
IF(ISERROR(FIND(",",W2330,FIND(",",W2330)+1)),
  IF(OR(ISERROR(VLOOKUP(LEFT(W2330,FIND(",",W2330)-1),MapTable!$A:$A,1,0)),ISERROR(VLOOKUP(TRIM(MID(W2330,FIND(",",W2330)+1,999)),MapTable!$A:$A,1,0))),"맵없음",
  ""),
IF(ISERROR(FIND(",",W2330,FIND(",",W2330,FIND(",",W2330)+1)+1)),
  IF(OR(ISERROR(VLOOKUP(LEFT(W2330,FIND(",",W2330)-1),MapTable!$A:$A,1,0)),ISERROR(VLOOKUP(TRIM(MID(W2330,FIND(",",W2330)+1,FIND(",",W2330,FIND(",",W2330)+1)-FIND(",",W2330)-1)),MapTable!$A:$A,1,0)),ISERROR(VLOOKUP(TRIM(MID(W2330,FIND(",",W2330,FIND(",",W2330)+1)+1,999)),MapTable!$A:$A,1,0))),"맵없음",
  ""),
IF(ISERROR(FIND(",",W2330,FIND(",",W2330,FIND(",",W2330,FIND(",",W2330)+1)+1)+1)),
  IF(OR(ISERROR(VLOOKUP(LEFT(W2330,FIND(",",W2330)-1),MapTable!$A:$A,1,0)),ISERROR(VLOOKUP(TRIM(MID(W2330,FIND(",",W2330)+1,FIND(",",W2330,FIND(",",W2330)+1)-FIND(",",W2330)-1)),MapTable!$A:$A,1,0)),ISERROR(VLOOKUP(TRIM(MID(W2330,FIND(",",W2330,FIND(",",W2330)+1)+1,FIND(",",W2330,FIND(",",W2330,FIND(",",W2330)+1)+1)-FIND(",",W2330,FIND(",",W2330)+1)-1)),MapTable!$A:$A,1,0)),ISERROR(VLOOKUP(TRIM(MID(W2330,FIND(",",W2330,FIND(",",W2330,FIND(",",W2330)+1)+1)+1,999)),MapTable!$A:$A,1,0))),"맵없음",
  ""),
)))))</f>
        <v/>
      </c>
      <c r="AC2330" t="str">
        <f>IF(ISBLANK(AB2330),"",IF(ISERROR(VLOOKUP(AB2330,[3]DropTable!$A:$A,1,0)),"드랍없음",""))</f>
        <v/>
      </c>
      <c r="AE2330" t="str">
        <f>IF(ISBLANK(AD2330),"",IF(ISERROR(VLOOKUP(AD2330,[3]DropTable!$A:$A,1,0)),"드랍없음",""))</f>
        <v/>
      </c>
      <c r="AG2330">
        <v>9.8000000000000007</v>
      </c>
      <c r="AH2330">
        <v>1</v>
      </c>
    </row>
    <row r="2331" spans="1:34" x14ac:dyDescent="0.3">
      <c r="A2331">
        <v>24</v>
      </c>
      <c r="B2331">
        <v>40</v>
      </c>
      <c r="C2331">
        <f>IF(OR($L2331=TRUE,$A2331=0,MOD($A2331,ChapterTable!$S$20)&lt;&gt;0),
MAX(0,INT(($B2331+ChapterTable!$Q$26+VLOOKUP(SUBSTITUTE(C$1,"성장단계","")&amp;"단계오프셋",ChapterTable!$S:$T,2,0))/ChapterTable!$Q$23)),
MAX(0,INT(($B2331+ChapterTable!$S$26+VLOOKUP(SUBSTITUTE(C$1,"성장단계","")&amp;"보스단계오프셋",ChapterTable!$S:$T,2,0))/ChapterTable!$S$23)))</f>
        <v>4</v>
      </c>
      <c r="D2331">
        <f>IF(OR($L2331=TRUE,$A2331=0,MOD($A2331,ChapterTable!$S$20)&lt;&gt;0),
MAX(0,INT(($B2331+ChapterTable!$Q$26+VLOOKUP(SUBSTITUTE(D$1,"성장단계","")&amp;"단계오프셋",ChapterTable!$S:$T,2,0))/ChapterTable!$Q$23)),
MAX(0,INT(($B2331+ChapterTable!$S$26+VLOOKUP(SUBSTITUTE(D$1,"성장단계","")&amp;"보스단계오프셋",ChapterTable!$S:$T,2,0))/ChapterTable!$S$23)))</f>
        <v>3</v>
      </c>
      <c r="E2331" s="1">
        <f ca="1">IF(AND($A2331=0,$B2331=1),
    VLOOKUP(1,ChapterTable!$1:$1048576,MATCH("최종"&amp;SUBSTITUTE(SUBSTITUTE(E$1,"standard",""),"|Float",""),ChapterTable!$1:$1,0),0)*ChapterTable!$Q$17,
  IF(AND($A2331=0,$B2331=0),
    E2332,
  IF($B2331=0,
    VLOOKUP($A2331,ChapterTable!$1:$1048576,MATCH("최종"&amp;SUBSTITUTE(SUBSTITUTE(E$1,"standard",""),"|Float",""),ChapterTable!$1:$1,0),0),
  IF($B2331=1,
    IF($L2331=FALSE,
      VLOOKUP($A2331,ChapterTable!$1:$1048576,MATCH("최종"&amp;SUBSTITUTE(SUBSTITUTE(E$1,"standard",""),"|Float",""),ChapterTable!$1:$1,0),0),
      VLOOKUP($A2331-ChapterTable!$Q$11,ChapterTable!$1:$1048576,MATCH("최종"&amp;SUBSTITUTE(SUBSTITUTE(E$1,"standard",""),"|Float",""),ChapterTable!$1:$1,0),0)*ChapterTable!$Q$14
    ),
  OFFSET(E2331,-$B2331+IF($L2331,1,0),0)*
    (VLOOKUP(SUBSTITUTE(SUBSTITUTE(E$1,"standard",""),"|Float","")&amp;"인게임누적곱배수",ChapterTable!$S:$T,2,0)^C2331
    +VLOOKUP(SUBSTITUTE(SUBSTITUTE(E$1,"standard",""),"|Float","")&amp;"인게임누적합배수",ChapterTable!$S:$T,2,0)*C2331)
  )
  )
  )
)</f>
        <v>2747327.1103918073</v>
      </c>
      <c r="F2331" s="1">
        <f ca="1">IF(AND($A2331=0,$B2331=1),
    VLOOKUP(1,ChapterTable!$1:$1048576,MATCH("최종"&amp;SUBSTITUTE(SUBSTITUTE(F$1,"standard",""),"|Float",""),ChapterTable!$1:$1,0),0)*ChapterTable!$Q$17,
  IF(AND($A2331=0,$B2331=0),
    F2332,
  IF($B2331=0,
    VLOOKUP($A2331,ChapterTable!$1:$1048576,MATCH("최종"&amp;SUBSTITUTE(SUBSTITUTE(F$1,"standard",""),"|Float",""),ChapterTable!$1:$1,0),0),
  IF($B2331=1,
    IF($L2331=FALSE,
      VLOOKUP($A2331,ChapterTable!$1:$1048576,MATCH("최종"&amp;SUBSTITUTE(SUBSTITUTE(F$1,"standard",""),"|Float",""),ChapterTable!$1:$1,0),0),
      VLOOKUP($A2331-ChapterTable!$Q$11,ChapterTable!$1:$1048576,MATCH("최종"&amp;SUBSTITUTE(SUBSTITUTE(F$1,"standard",""),"|Float",""),ChapterTable!$1:$1,0),0)*ChapterTable!$Q$14
    ),
  OFFSET(F2331,-$B2331+IF($L2331,1,0),0)*
    (VLOOKUP(SUBSTITUTE(SUBSTITUTE(F$1,"standard",""),"|Float","")&amp;"인게임누적곱배수",ChapterTable!$S:$T,2,0)^D2331
    +VLOOKUP(SUBSTITUTE(SUBSTITUTE(F$1,"standard",""),"|Float","")&amp;"인게임누적합배수",ChapterTable!$S:$T,2,0)*D2331)
  )
  )
  )
)</f>
        <v>1017528.5594043732</v>
      </c>
      <c r="G2331" t="s">
        <v>76</v>
      </c>
      <c r="J2331" t="str">
        <f>IF(ISBLANK(I2331),"",
IFERROR(VLOOKUP(I2331,[1]StringTable!$1:$1048576,MATCH([1]StringTable!$B$1,[1]StringTable!$1:$1,0),0),
IFERROR(VLOOKUP(I2331,[1]InApkStringTable!$1:$1048576,MATCH([1]InApkStringTable!$B$1,[1]InApkStringTable!$1:$1,0),0),
"스트링없음")))</f>
        <v/>
      </c>
      <c r="L2331" t="b">
        <v>1</v>
      </c>
      <c r="N2331" t="str">
        <f>IF(ISBLANK(M2331),"",IF(ISERROR(VLOOKUP(M2331,MapTable!$A:$A,1,0)),"맵없음",""))</f>
        <v/>
      </c>
      <c r="O2331">
        <f t="shared" si="145"/>
        <v>21</v>
      </c>
      <c r="Q2331">
        <f t="shared" si="146"/>
        <v>21</v>
      </c>
      <c r="R2331" t="b">
        <f t="shared" ca="1" si="147"/>
        <v>0</v>
      </c>
      <c r="T2331" t="b">
        <f t="shared" ca="1" si="148"/>
        <v>0</v>
      </c>
      <c r="X2331" t="str">
        <f>IF(ISBLANK(W2331),"",
IF(ISERROR(FIND(",",W2331)),
  IF(ISERROR(VLOOKUP(W2331,MapTable!$A:$A,1,0)),"맵없음",
  ""),
IF(ISERROR(FIND(",",W2331,FIND(",",W2331)+1)),
  IF(OR(ISERROR(VLOOKUP(LEFT(W2331,FIND(",",W2331)-1),MapTable!$A:$A,1,0)),ISERROR(VLOOKUP(TRIM(MID(W2331,FIND(",",W2331)+1,999)),MapTable!$A:$A,1,0))),"맵없음",
  ""),
IF(ISERROR(FIND(",",W2331,FIND(",",W2331,FIND(",",W2331)+1)+1)),
  IF(OR(ISERROR(VLOOKUP(LEFT(W2331,FIND(",",W2331)-1),MapTable!$A:$A,1,0)),ISERROR(VLOOKUP(TRIM(MID(W2331,FIND(",",W2331)+1,FIND(",",W2331,FIND(",",W2331)+1)-FIND(",",W2331)-1)),MapTable!$A:$A,1,0)),ISERROR(VLOOKUP(TRIM(MID(W2331,FIND(",",W2331,FIND(",",W2331)+1)+1,999)),MapTable!$A:$A,1,0))),"맵없음",
  ""),
IF(ISERROR(FIND(",",W2331,FIND(",",W2331,FIND(",",W2331,FIND(",",W2331)+1)+1)+1)),
  IF(OR(ISERROR(VLOOKUP(LEFT(W2331,FIND(",",W2331)-1),MapTable!$A:$A,1,0)),ISERROR(VLOOKUP(TRIM(MID(W2331,FIND(",",W2331)+1,FIND(",",W2331,FIND(",",W2331)+1)-FIND(",",W2331)-1)),MapTable!$A:$A,1,0)),ISERROR(VLOOKUP(TRIM(MID(W2331,FIND(",",W2331,FIND(",",W2331)+1)+1,FIND(",",W2331,FIND(",",W2331,FIND(",",W2331)+1)+1)-FIND(",",W2331,FIND(",",W2331)+1)-1)),MapTable!$A:$A,1,0)),ISERROR(VLOOKUP(TRIM(MID(W2331,FIND(",",W2331,FIND(",",W2331,FIND(",",W2331)+1)+1)+1,999)),MapTable!$A:$A,1,0))),"맵없음",
  ""),
)))))</f>
        <v/>
      </c>
      <c r="AC2331" t="str">
        <f>IF(ISBLANK(AB2331),"",IF(ISERROR(VLOOKUP(AB2331,[3]DropTable!$A:$A,1,0)),"드랍없음",""))</f>
        <v/>
      </c>
      <c r="AE2331" t="str">
        <f>IF(ISBLANK(AD2331),"",IF(ISERROR(VLOOKUP(AD2331,[3]DropTable!$A:$A,1,0)),"드랍없음",""))</f>
        <v/>
      </c>
      <c r="AG2331">
        <v>9.8000000000000007</v>
      </c>
      <c r="AH2331">
        <v>1</v>
      </c>
    </row>
    <row r="2332" spans="1:34" x14ac:dyDescent="0.3">
      <c r="A2332">
        <v>24</v>
      </c>
      <c r="B2332">
        <v>41</v>
      </c>
      <c r="C2332">
        <f>IF(OR($L2332=TRUE,$A2332=0,MOD($A2332,ChapterTable!$S$20)&lt;&gt;0),
MAX(0,INT(($B2332+ChapterTable!$Q$26+VLOOKUP(SUBSTITUTE(C$1,"성장단계","")&amp;"단계오프셋",ChapterTable!$S:$T,2,0))/ChapterTable!$Q$23)),
MAX(0,INT(($B2332+ChapterTable!$S$26+VLOOKUP(SUBSTITUTE(C$1,"성장단계","")&amp;"보스단계오프셋",ChapterTable!$S:$T,2,0))/ChapterTable!$S$23)))</f>
        <v>4</v>
      </c>
      <c r="D2332">
        <f>IF(OR($L2332=TRUE,$A2332=0,MOD($A2332,ChapterTable!$S$20)&lt;&gt;0),
MAX(0,INT(($B2332+ChapterTable!$Q$26+VLOOKUP(SUBSTITUTE(D$1,"성장단계","")&amp;"단계오프셋",ChapterTable!$S:$T,2,0))/ChapterTable!$Q$23)),
MAX(0,INT(($B2332+ChapterTable!$S$26+VLOOKUP(SUBSTITUTE(D$1,"성장단계","")&amp;"보스단계오프셋",ChapterTable!$S:$T,2,0))/ChapterTable!$S$23)))</f>
        <v>4</v>
      </c>
      <c r="E2332" s="1">
        <f ca="1">IF(AND($A2332=0,$B2332=1),
    VLOOKUP(1,ChapterTable!$1:$1048576,MATCH("최종"&amp;SUBSTITUTE(SUBSTITUTE(E$1,"standard",""),"|Float",""),ChapterTable!$1:$1,0),0)*ChapterTable!$Q$17,
  IF(AND($A2332=0,$B2332=0),
    E2333,
  IF($B2332=0,
    VLOOKUP($A2332,ChapterTable!$1:$1048576,MATCH("최종"&amp;SUBSTITUTE(SUBSTITUTE(E$1,"standard",""),"|Float",""),ChapterTable!$1:$1,0),0),
  IF($B2332=1,
    IF($L2332=FALSE,
      VLOOKUP($A2332,ChapterTable!$1:$1048576,MATCH("최종"&amp;SUBSTITUTE(SUBSTITUTE(E$1,"standard",""),"|Float",""),ChapterTable!$1:$1,0),0),
      VLOOKUP($A2332-ChapterTable!$Q$11,ChapterTable!$1:$1048576,MATCH("최종"&amp;SUBSTITUTE(SUBSTITUTE(E$1,"standard",""),"|Float",""),ChapterTable!$1:$1,0),0)*ChapterTable!$Q$14
    ),
  OFFSET(E2332,-$B2332+IF($L2332,1,0),0)*
    (VLOOKUP(SUBSTITUTE(SUBSTITUTE(E$1,"standard",""),"|Float","")&amp;"인게임누적곱배수",ChapterTable!$S:$T,2,0)^C2332
    +VLOOKUP(SUBSTITUTE(SUBSTITUTE(E$1,"standard",""),"|Float","")&amp;"인게임누적합배수",ChapterTable!$S:$T,2,0)*C2332)
  )
  )
  )
)</f>
        <v>2747327.1103918073</v>
      </c>
      <c r="F2332" s="1">
        <f ca="1">IF(AND($A2332=0,$B2332=1),
    VLOOKUP(1,ChapterTable!$1:$1048576,MATCH("최종"&amp;SUBSTITUTE(SUBSTITUTE(F$1,"standard",""),"|Float",""),ChapterTable!$1:$1,0),0)*ChapterTable!$Q$17,
  IF(AND($A2332=0,$B2332=0),
    F2333,
  IF($B2332=0,
    VLOOKUP($A2332,ChapterTable!$1:$1048576,MATCH("최종"&amp;SUBSTITUTE(SUBSTITUTE(F$1,"standard",""),"|Float",""),ChapterTable!$1:$1,0),0),
  IF($B2332=1,
    IF($L2332=FALSE,
      VLOOKUP($A2332,ChapterTable!$1:$1048576,MATCH("최종"&amp;SUBSTITUTE(SUBSTITUTE(F$1,"standard",""),"|Float",""),ChapterTable!$1:$1,0),0),
      VLOOKUP($A2332-ChapterTable!$Q$11,ChapterTable!$1:$1048576,MATCH("최종"&amp;SUBSTITUTE(SUBSTITUTE(F$1,"standard",""),"|Float",""),ChapterTable!$1:$1,0),0)*ChapterTable!$Q$14
    ),
  OFFSET(F2332,-$B2332+IF($L2332,1,0),0)*
    (VLOOKUP(SUBSTITUTE(SUBSTITUTE(F$1,"standard",""),"|Float","")&amp;"인게임누적곱배수",ChapterTable!$S:$T,2,0)^D2332
    +VLOOKUP(SUBSTITUTE(SUBSTITUTE(F$1,"standard",""),"|Float","")&amp;"인게임누적합배수",ChapterTable!$S:$T,2,0)*D2332)
  )
  )
  )
)</f>
        <v>1144719.6293299198</v>
      </c>
      <c r="G2332" t="s">
        <v>76</v>
      </c>
      <c r="J2332" t="str">
        <f>IF(ISBLANK(I2332),"",
IFERROR(VLOOKUP(I2332,[1]StringTable!$1:$1048576,MATCH([1]StringTable!$B$1,[1]StringTable!$1:$1,0),0),
IFERROR(VLOOKUP(I2332,[1]InApkStringTable!$1:$1048576,MATCH([1]InApkStringTable!$B$1,[1]InApkStringTable!$1:$1,0),0),
"스트링없음")))</f>
        <v/>
      </c>
      <c r="L2332" t="b">
        <v>1</v>
      </c>
      <c r="N2332" t="str">
        <f>IF(ISBLANK(M2332),"",IF(ISERROR(VLOOKUP(M2332,MapTable!$A:$A,1,0)),"맵없음",""))</f>
        <v/>
      </c>
      <c r="O2332">
        <f t="shared" si="145"/>
        <v>5</v>
      </c>
      <c r="Q2332">
        <f t="shared" si="146"/>
        <v>5</v>
      </c>
      <c r="R2332" t="b">
        <f t="shared" ca="1" si="147"/>
        <v>0</v>
      </c>
      <c r="T2332" t="b">
        <f t="shared" ca="1" si="148"/>
        <v>0</v>
      </c>
      <c r="X2332" t="str">
        <f>IF(ISBLANK(W2332),"",
IF(ISERROR(FIND(",",W2332)),
  IF(ISERROR(VLOOKUP(W2332,MapTable!$A:$A,1,0)),"맵없음",
  ""),
IF(ISERROR(FIND(",",W2332,FIND(",",W2332)+1)),
  IF(OR(ISERROR(VLOOKUP(LEFT(W2332,FIND(",",W2332)-1),MapTable!$A:$A,1,0)),ISERROR(VLOOKUP(TRIM(MID(W2332,FIND(",",W2332)+1,999)),MapTable!$A:$A,1,0))),"맵없음",
  ""),
IF(ISERROR(FIND(",",W2332,FIND(",",W2332,FIND(",",W2332)+1)+1)),
  IF(OR(ISERROR(VLOOKUP(LEFT(W2332,FIND(",",W2332)-1),MapTable!$A:$A,1,0)),ISERROR(VLOOKUP(TRIM(MID(W2332,FIND(",",W2332)+1,FIND(",",W2332,FIND(",",W2332)+1)-FIND(",",W2332)-1)),MapTable!$A:$A,1,0)),ISERROR(VLOOKUP(TRIM(MID(W2332,FIND(",",W2332,FIND(",",W2332)+1)+1,999)),MapTable!$A:$A,1,0))),"맵없음",
  ""),
IF(ISERROR(FIND(",",W2332,FIND(",",W2332,FIND(",",W2332,FIND(",",W2332)+1)+1)+1)),
  IF(OR(ISERROR(VLOOKUP(LEFT(W2332,FIND(",",W2332)-1),MapTable!$A:$A,1,0)),ISERROR(VLOOKUP(TRIM(MID(W2332,FIND(",",W2332)+1,FIND(",",W2332,FIND(",",W2332)+1)-FIND(",",W2332)-1)),MapTable!$A:$A,1,0)),ISERROR(VLOOKUP(TRIM(MID(W2332,FIND(",",W2332,FIND(",",W2332)+1)+1,FIND(",",W2332,FIND(",",W2332,FIND(",",W2332)+1)+1)-FIND(",",W2332,FIND(",",W2332)+1)-1)),MapTable!$A:$A,1,0)),ISERROR(VLOOKUP(TRIM(MID(W2332,FIND(",",W2332,FIND(",",W2332,FIND(",",W2332)+1)+1)+1,999)),MapTable!$A:$A,1,0))),"맵없음",
  ""),
)))))</f>
        <v/>
      </c>
      <c r="AC2332" t="str">
        <f>IF(ISBLANK(AB2332),"",IF(ISERROR(VLOOKUP(AB2332,[3]DropTable!$A:$A,1,0)),"드랍없음",""))</f>
        <v/>
      </c>
      <c r="AE2332" t="str">
        <f>IF(ISBLANK(AD2332),"",IF(ISERROR(VLOOKUP(AD2332,[3]DropTable!$A:$A,1,0)),"드랍없음",""))</f>
        <v/>
      </c>
      <c r="AG2332">
        <v>9.8000000000000007</v>
      </c>
      <c r="AH2332">
        <v>1</v>
      </c>
    </row>
    <row r="2333" spans="1:34" x14ac:dyDescent="0.3">
      <c r="A2333">
        <v>24</v>
      </c>
      <c r="B2333">
        <v>42</v>
      </c>
      <c r="C2333">
        <f>IF(OR($L2333=TRUE,$A2333=0,MOD($A2333,ChapterTable!$S$20)&lt;&gt;0),
MAX(0,INT(($B2333+ChapterTable!$Q$26+VLOOKUP(SUBSTITUTE(C$1,"성장단계","")&amp;"단계오프셋",ChapterTable!$S:$T,2,0))/ChapterTable!$Q$23)),
MAX(0,INT(($B2333+ChapterTable!$S$26+VLOOKUP(SUBSTITUTE(C$1,"성장단계","")&amp;"보스단계오프셋",ChapterTable!$S:$T,2,0))/ChapterTable!$S$23)))</f>
        <v>4</v>
      </c>
      <c r="D2333">
        <f>IF(OR($L2333=TRUE,$A2333=0,MOD($A2333,ChapterTable!$S$20)&lt;&gt;0),
MAX(0,INT(($B2333+ChapterTable!$Q$26+VLOOKUP(SUBSTITUTE(D$1,"성장단계","")&amp;"단계오프셋",ChapterTable!$S:$T,2,0))/ChapterTable!$Q$23)),
MAX(0,INT(($B2333+ChapterTable!$S$26+VLOOKUP(SUBSTITUTE(D$1,"성장단계","")&amp;"보스단계오프셋",ChapterTable!$S:$T,2,0))/ChapterTable!$S$23)))</f>
        <v>4</v>
      </c>
      <c r="E2333" s="1">
        <f ca="1">IF(AND($A2333=0,$B2333=1),
    VLOOKUP(1,ChapterTable!$1:$1048576,MATCH("최종"&amp;SUBSTITUTE(SUBSTITUTE(E$1,"standard",""),"|Float",""),ChapterTable!$1:$1,0),0)*ChapterTable!$Q$17,
  IF(AND($A2333=0,$B2333=0),
    E2334,
  IF($B2333=0,
    VLOOKUP($A2333,ChapterTable!$1:$1048576,MATCH("최종"&amp;SUBSTITUTE(SUBSTITUTE(E$1,"standard",""),"|Float",""),ChapterTable!$1:$1,0),0),
  IF($B2333=1,
    IF($L2333=FALSE,
      VLOOKUP($A2333,ChapterTable!$1:$1048576,MATCH("최종"&amp;SUBSTITUTE(SUBSTITUTE(E$1,"standard",""),"|Float",""),ChapterTable!$1:$1,0),0),
      VLOOKUP($A2333-ChapterTable!$Q$11,ChapterTable!$1:$1048576,MATCH("최종"&amp;SUBSTITUTE(SUBSTITUTE(E$1,"standard",""),"|Float",""),ChapterTable!$1:$1,0),0)*ChapterTable!$Q$14
    ),
  OFFSET(E2333,-$B2333+IF($L2333,1,0),0)*
    (VLOOKUP(SUBSTITUTE(SUBSTITUTE(E$1,"standard",""),"|Float","")&amp;"인게임누적곱배수",ChapterTable!$S:$T,2,0)^C2333
    +VLOOKUP(SUBSTITUTE(SUBSTITUTE(E$1,"standard",""),"|Float","")&amp;"인게임누적합배수",ChapterTable!$S:$T,2,0)*C2333)
  )
  )
  )
)</f>
        <v>2747327.1103918073</v>
      </c>
      <c r="F2333" s="1">
        <f ca="1">IF(AND($A2333=0,$B2333=1),
    VLOOKUP(1,ChapterTable!$1:$1048576,MATCH("최종"&amp;SUBSTITUTE(SUBSTITUTE(F$1,"standard",""),"|Float",""),ChapterTable!$1:$1,0),0)*ChapterTable!$Q$17,
  IF(AND($A2333=0,$B2333=0),
    F2334,
  IF($B2333=0,
    VLOOKUP($A2333,ChapterTable!$1:$1048576,MATCH("최종"&amp;SUBSTITUTE(SUBSTITUTE(F$1,"standard",""),"|Float",""),ChapterTable!$1:$1,0),0),
  IF($B2333=1,
    IF($L2333=FALSE,
      VLOOKUP($A2333,ChapterTable!$1:$1048576,MATCH("최종"&amp;SUBSTITUTE(SUBSTITUTE(F$1,"standard",""),"|Float",""),ChapterTable!$1:$1,0),0),
      VLOOKUP($A2333-ChapterTable!$Q$11,ChapterTable!$1:$1048576,MATCH("최종"&amp;SUBSTITUTE(SUBSTITUTE(F$1,"standard",""),"|Float",""),ChapterTable!$1:$1,0),0)*ChapterTable!$Q$14
    ),
  OFFSET(F2333,-$B2333+IF($L2333,1,0),0)*
    (VLOOKUP(SUBSTITUTE(SUBSTITUTE(F$1,"standard",""),"|Float","")&amp;"인게임누적곱배수",ChapterTable!$S:$T,2,0)^D2333
    +VLOOKUP(SUBSTITUTE(SUBSTITUTE(F$1,"standard",""),"|Float","")&amp;"인게임누적합배수",ChapterTable!$S:$T,2,0)*D2333)
  )
  )
  )
)</f>
        <v>1144719.6293299198</v>
      </c>
      <c r="G2333" t="s">
        <v>76</v>
      </c>
      <c r="J2333" t="str">
        <f>IF(ISBLANK(I2333),"",
IFERROR(VLOOKUP(I2333,[1]StringTable!$1:$1048576,MATCH([1]StringTable!$B$1,[1]StringTable!$1:$1,0),0),
IFERROR(VLOOKUP(I2333,[1]InApkStringTable!$1:$1048576,MATCH([1]InApkStringTable!$B$1,[1]InApkStringTable!$1:$1,0),0),
"스트링없음")))</f>
        <v/>
      </c>
      <c r="L2333" t="b">
        <v>1</v>
      </c>
      <c r="N2333" t="str">
        <f>IF(ISBLANK(M2333),"",IF(ISERROR(VLOOKUP(M2333,MapTable!$A:$A,1,0)),"맵없음",""))</f>
        <v/>
      </c>
      <c r="O2333">
        <f t="shared" si="145"/>
        <v>5</v>
      </c>
      <c r="Q2333">
        <f t="shared" si="146"/>
        <v>5</v>
      </c>
      <c r="R2333" t="b">
        <f t="shared" ca="1" si="147"/>
        <v>0</v>
      </c>
      <c r="T2333" t="b">
        <f t="shared" ca="1" si="148"/>
        <v>0</v>
      </c>
      <c r="X2333" t="str">
        <f>IF(ISBLANK(W2333),"",
IF(ISERROR(FIND(",",W2333)),
  IF(ISERROR(VLOOKUP(W2333,MapTable!$A:$A,1,0)),"맵없음",
  ""),
IF(ISERROR(FIND(",",W2333,FIND(",",W2333)+1)),
  IF(OR(ISERROR(VLOOKUP(LEFT(W2333,FIND(",",W2333)-1),MapTable!$A:$A,1,0)),ISERROR(VLOOKUP(TRIM(MID(W2333,FIND(",",W2333)+1,999)),MapTable!$A:$A,1,0))),"맵없음",
  ""),
IF(ISERROR(FIND(",",W2333,FIND(",",W2333,FIND(",",W2333)+1)+1)),
  IF(OR(ISERROR(VLOOKUP(LEFT(W2333,FIND(",",W2333)-1),MapTable!$A:$A,1,0)),ISERROR(VLOOKUP(TRIM(MID(W2333,FIND(",",W2333)+1,FIND(",",W2333,FIND(",",W2333)+1)-FIND(",",W2333)-1)),MapTable!$A:$A,1,0)),ISERROR(VLOOKUP(TRIM(MID(W2333,FIND(",",W2333,FIND(",",W2333)+1)+1,999)),MapTable!$A:$A,1,0))),"맵없음",
  ""),
IF(ISERROR(FIND(",",W2333,FIND(",",W2333,FIND(",",W2333,FIND(",",W2333)+1)+1)+1)),
  IF(OR(ISERROR(VLOOKUP(LEFT(W2333,FIND(",",W2333)-1),MapTable!$A:$A,1,0)),ISERROR(VLOOKUP(TRIM(MID(W2333,FIND(",",W2333)+1,FIND(",",W2333,FIND(",",W2333)+1)-FIND(",",W2333)-1)),MapTable!$A:$A,1,0)),ISERROR(VLOOKUP(TRIM(MID(W2333,FIND(",",W2333,FIND(",",W2333)+1)+1,FIND(",",W2333,FIND(",",W2333,FIND(",",W2333)+1)+1)-FIND(",",W2333,FIND(",",W2333)+1)-1)),MapTable!$A:$A,1,0)),ISERROR(VLOOKUP(TRIM(MID(W2333,FIND(",",W2333,FIND(",",W2333,FIND(",",W2333)+1)+1)+1,999)),MapTable!$A:$A,1,0))),"맵없음",
  ""),
)))))</f>
        <v/>
      </c>
      <c r="AC2333" t="str">
        <f>IF(ISBLANK(AB2333),"",IF(ISERROR(VLOOKUP(AB2333,[3]DropTable!$A:$A,1,0)),"드랍없음",""))</f>
        <v/>
      </c>
      <c r="AE2333" t="str">
        <f>IF(ISBLANK(AD2333),"",IF(ISERROR(VLOOKUP(AD2333,[3]DropTable!$A:$A,1,0)),"드랍없음",""))</f>
        <v/>
      </c>
      <c r="AG2333">
        <v>9.8000000000000007</v>
      </c>
      <c r="AH2333">
        <v>1</v>
      </c>
    </row>
    <row r="2334" spans="1:34" x14ac:dyDescent="0.3">
      <c r="A2334">
        <v>24</v>
      </c>
      <c r="B2334">
        <v>43</v>
      </c>
      <c r="C2334">
        <f>IF(OR($L2334=TRUE,$A2334=0,MOD($A2334,ChapterTable!$S$20)&lt;&gt;0),
MAX(0,INT(($B2334+ChapterTable!$Q$26+VLOOKUP(SUBSTITUTE(C$1,"성장단계","")&amp;"단계오프셋",ChapterTable!$S:$T,2,0))/ChapterTable!$Q$23)),
MAX(0,INT(($B2334+ChapterTable!$S$26+VLOOKUP(SUBSTITUTE(C$1,"성장단계","")&amp;"보스단계오프셋",ChapterTable!$S:$T,2,0))/ChapterTable!$S$23)))</f>
        <v>4</v>
      </c>
      <c r="D2334">
        <f>IF(OR($L2334=TRUE,$A2334=0,MOD($A2334,ChapterTable!$S$20)&lt;&gt;0),
MAX(0,INT(($B2334+ChapterTable!$Q$26+VLOOKUP(SUBSTITUTE(D$1,"성장단계","")&amp;"단계오프셋",ChapterTable!$S:$T,2,0))/ChapterTable!$Q$23)),
MAX(0,INT(($B2334+ChapterTable!$S$26+VLOOKUP(SUBSTITUTE(D$1,"성장단계","")&amp;"보스단계오프셋",ChapterTable!$S:$T,2,0))/ChapterTable!$S$23)))</f>
        <v>4</v>
      </c>
      <c r="E2334" s="1">
        <f ca="1">IF(AND($A2334=0,$B2334=1),
    VLOOKUP(1,ChapterTable!$1:$1048576,MATCH("최종"&amp;SUBSTITUTE(SUBSTITUTE(E$1,"standard",""),"|Float",""),ChapterTable!$1:$1,0),0)*ChapterTable!$Q$17,
  IF(AND($A2334=0,$B2334=0),
    E2335,
  IF($B2334=0,
    VLOOKUP($A2334,ChapterTable!$1:$1048576,MATCH("최종"&amp;SUBSTITUTE(SUBSTITUTE(E$1,"standard",""),"|Float",""),ChapterTable!$1:$1,0),0),
  IF($B2334=1,
    IF($L2334=FALSE,
      VLOOKUP($A2334,ChapterTable!$1:$1048576,MATCH("최종"&amp;SUBSTITUTE(SUBSTITUTE(E$1,"standard",""),"|Float",""),ChapterTable!$1:$1,0),0),
      VLOOKUP($A2334-ChapterTable!$Q$11,ChapterTable!$1:$1048576,MATCH("최종"&amp;SUBSTITUTE(SUBSTITUTE(E$1,"standard",""),"|Float",""),ChapterTable!$1:$1,0),0)*ChapterTable!$Q$14
    ),
  OFFSET(E2334,-$B2334+IF($L2334,1,0),0)*
    (VLOOKUP(SUBSTITUTE(SUBSTITUTE(E$1,"standard",""),"|Float","")&amp;"인게임누적곱배수",ChapterTable!$S:$T,2,0)^C2334
    +VLOOKUP(SUBSTITUTE(SUBSTITUTE(E$1,"standard",""),"|Float","")&amp;"인게임누적합배수",ChapterTable!$S:$T,2,0)*C2334)
  )
  )
  )
)</f>
        <v>2747327.1103918073</v>
      </c>
      <c r="F2334" s="1">
        <f ca="1">IF(AND($A2334=0,$B2334=1),
    VLOOKUP(1,ChapterTable!$1:$1048576,MATCH("최종"&amp;SUBSTITUTE(SUBSTITUTE(F$1,"standard",""),"|Float",""),ChapterTable!$1:$1,0),0)*ChapterTable!$Q$17,
  IF(AND($A2334=0,$B2334=0),
    F2335,
  IF($B2334=0,
    VLOOKUP($A2334,ChapterTable!$1:$1048576,MATCH("최종"&amp;SUBSTITUTE(SUBSTITUTE(F$1,"standard",""),"|Float",""),ChapterTable!$1:$1,0),0),
  IF($B2334=1,
    IF($L2334=FALSE,
      VLOOKUP($A2334,ChapterTable!$1:$1048576,MATCH("최종"&amp;SUBSTITUTE(SUBSTITUTE(F$1,"standard",""),"|Float",""),ChapterTable!$1:$1,0),0),
      VLOOKUP($A2334-ChapterTable!$Q$11,ChapterTable!$1:$1048576,MATCH("최종"&amp;SUBSTITUTE(SUBSTITUTE(F$1,"standard",""),"|Float",""),ChapterTable!$1:$1,0),0)*ChapterTable!$Q$14
    ),
  OFFSET(F2334,-$B2334+IF($L2334,1,0),0)*
    (VLOOKUP(SUBSTITUTE(SUBSTITUTE(F$1,"standard",""),"|Float","")&amp;"인게임누적곱배수",ChapterTable!$S:$T,2,0)^D2334
    +VLOOKUP(SUBSTITUTE(SUBSTITUTE(F$1,"standard",""),"|Float","")&amp;"인게임누적합배수",ChapterTable!$S:$T,2,0)*D2334)
  )
  )
  )
)</f>
        <v>1144719.6293299198</v>
      </c>
      <c r="G2334" t="s">
        <v>76</v>
      </c>
      <c r="J2334" t="str">
        <f>IF(ISBLANK(I2334),"",
IFERROR(VLOOKUP(I2334,[1]StringTable!$1:$1048576,MATCH([1]StringTable!$B$1,[1]StringTable!$1:$1,0),0),
IFERROR(VLOOKUP(I2334,[1]InApkStringTable!$1:$1048576,MATCH([1]InApkStringTable!$B$1,[1]InApkStringTable!$1:$1,0),0),
"스트링없음")))</f>
        <v/>
      </c>
      <c r="L2334" t="b">
        <v>1</v>
      </c>
      <c r="N2334" t="str">
        <f>IF(ISBLANK(M2334),"",IF(ISERROR(VLOOKUP(M2334,MapTable!$A:$A,1,0)),"맵없음",""))</f>
        <v/>
      </c>
      <c r="O2334">
        <f t="shared" si="145"/>
        <v>5</v>
      </c>
      <c r="Q2334">
        <f t="shared" si="146"/>
        <v>5</v>
      </c>
      <c r="R2334" t="b">
        <f t="shared" ca="1" si="147"/>
        <v>0</v>
      </c>
      <c r="T2334" t="b">
        <f t="shared" ca="1" si="148"/>
        <v>0</v>
      </c>
      <c r="X2334" t="str">
        <f>IF(ISBLANK(W2334),"",
IF(ISERROR(FIND(",",W2334)),
  IF(ISERROR(VLOOKUP(W2334,MapTable!$A:$A,1,0)),"맵없음",
  ""),
IF(ISERROR(FIND(",",W2334,FIND(",",W2334)+1)),
  IF(OR(ISERROR(VLOOKUP(LEFT(W2334,FIND(",",W2334)-1),MapTable!$A:$A,1,0)),ISERROR(VLOOKUP(TRIM(MID(W2334,FIND(",",W2334)+1,999)),MapTable!$A:$A,1,0))),"맵없음",
  ""),
IF(ISERROR(FIND(",",W2334,FIND(",",W2334,FIND(",",W2334)+1)+1)),
  IF(OR(ISERROR(VLOOKUP(LEFT(W2334,FIND(",",W2334)-1),MapTable!$A:$A,1,0)),ISERROR(VLOOKUP(TRIM(MID(W2334,FIND(",",W2334)+1,FIND(",",W2334,FIND(",",W2334)+1)-FIND(",",W2334)-1)),MapTable!$A:$A,1,0)),ISERROR(VLOOKUP(TRIM(MID(W2334,FIND(",",W2334,FIND(",",W2334)+1)+1,999)),MapTable!$A:$A,1,0))),"맵없음",
  ""),
IF(ISERROR(FIND(",",W2334,FIND(",",W2334,FIND(",",W2334,FIND(",",W2334)+1)+1)+1)),
  IF(OR(ISERROR(VLOOKUP(LEFT(W2334,FIND(",",W2334)-1),MapTable!$A:$A,1,0)),ISERROR(VLOOKUP(TRIM(MID(W2334,FIND(",",W2334)+1,FIND(",",W2334,FIND(",",W2334)+1)-FIND(",",W2334)-1)),MapTable!$A:$A,1,0)),ISERROR(VLOOKUP(TRIM(MID(W2334,FIND(",",W2334,FIND(",",W2334)+1)+1,FIND(",",W2334,FIND(",",W2334,FIND(",",W2334)+1)+1)-FIND(",",W2334,FIND(",",W2334)+1)-1)),MapTable!$A:$A,1,0)),ISERROR(VLOOKUP(TRIM(MID(W2334,FIND(",",W2334,FIND(",",W2334,FIND(",",W2334)+1)+1)+1,999)),MapTable!$A:$A,1,0))),"맵없음",
  ""),
)))))</f>
        <v/>
      </c>
      <c r="AC2334" t="str">
        <f>IF(ISBLANK(AB2334),"",IF(ISERROR(VLOOKUP(AB2334,[3]DropTable!$A:$A,1,0)),"드랍없음",""))</f>
        <v/>
      </c>
      <c r="AE2334" t="str">
        <f>IF(ISBLANK(AD2334),"",IF(ISERROR(VLOOKUP(AD2334,[3]DropTable!$A:$A,1,0)),"드랍없음",""))</f>
        <v/>
      </c>
      <c r="AG2334">
        <v>9.8000000000000007</v>
      </c>
      <c r="AH2334">
        <v>1</v>
      </c>
    </row>
    <row r="2335" spans="1:34" x14ac:dyDescent="0.3">
      <c r="A2335">
        <v>24</v>
      </c>
      <c r="B2335">
        <v>44</v>
      </c>
      <c r="C2335">
        <f>IF(OR($L2335=TRUE,$A2335=0,MOD($A2335,ChapterTable!$S$20)&lt;&gt;0),
MAX(0,INT(($B2335+ChapterTable!$Q$26+VLOOKUP(SUBSTITUTE(C$1,"성장단계","")&amp;"단계오프셋",ChapterTable!$S:$T,2,0))/ChapterTable!$Q$23)),
MAX(0,INT(($B2335+ChapterTable!$S$26+VLOOKUP(SUBSTITUTE(C$1,"성장단계","")&amp;"보스단계오프셋",ChapterTable!$S:$T,2,0))/ChapterTable!$S$23)))</f>
        <v>4</v>
      </c>
      <c r="D2335">
        <f>IF(OR($L2335=TRUE,$A2335=0,MOD($A2335,ChapterTable!$S$20)&lt;&gt;0),
MAX(0,INT(($B2335+ChapterTable!$Q$26+VLOOKUP(SUBSTITUTE(D$1,"성장단계","")&amp;"단계오프셋",ChapterTable!$S:$T,2,0))/ChapterTable!$Q$23)),
MAX(0,INT(($B2335+ChapterTable!$S$26+VLOOKUP(SUBSTITUTE(D$1,"성장단계","")&amp;"보스단계오프셋",ChapterTable!$S:$T,2,0))/ChapterTable!$S$23)))</f>
        <v>4</v>
      </c>
      <c r="E2335" s="1">
        <f ca="1">IF(AND($A2335=0,$B2335=1),
    VLOOKUP(1,ChapterTable!$1:$1048576,MATCH("최종"&amp;SUBSTITUTE(SUBSTITUTE(E$1,"standard",""),"|Float",""),ChapterTable!$1:$1,0),0)*ChapterTable!$Q$17,
  IF(AND($A2335=0,$B2335=0),
    E2336,
  IF($B2335=0,
    VLOOKUP($A2335,ChapterTable!$1:$1048576,MATCH("최종"&amp;SUBSTITUTE(SUBSTITUTE(E$1,"standard",""),"|Float",""),ChapterTable!$1:$1,0),0),
  IF($B2335=1,
    IF($L2335=FALSE,
      VLOOKUP($A2335,ChapterTable!$1:$1048576,MATCH("최종"&amp;SUBSTITUTE(SUBSTITUTE(E$1,"standard",""),"|Float",""),ChapterTable!$1:$1,0),0),
      VLOOKUP($A2335-ChapterTable!$Q$11,ChapterTable!$1:$1048576,MATCH("최종"&amp;SUBSTITUTE(SUBSTITUTE(E$1,"standard",""),"|Float",""),ChapterTable!$1:$1,0),0)*ChapterTable!$Q$14
    ),
  OFFSET(E2335,-$B2335+IF($L2335,1,0),0)*
    (VLOOKUP(SUBSTITUTE(SUBSTITUTE(E$1,"standard",""),"|Float","")&amp;"인게임누적곱배수",ChapterTable!$S:$T,2,0)^C2335
    +VLOOKUP(SUBSTITUTE(SUBSTITUTE(E$1,"standard",""),"|Float","")&amp;"인게임누적합배수",ChapterTable!$S:$T,2,0)*C2335)
  )
  )
  )
)</f>
        <v>2747327.1103918073</v>
      </c>
      <c r="F2335" s="1">
        <f ca="1">IF(AND($A2335=0,$B2335=1),
    VLOOKUP(1,ChapterTable!$1:$1048576,MATCH("최종"&amp;SUBSTITUTE(SUBSTITUTE(F$1,"standard",""),"|Float",""),ChapterTable!$1:$1,0),0)*ChapterTable!$Q$17,
  IF(AND($A2335=0,$B2335=0),
    F2336,
  IF($B2335=0,
    VLOOKUP($A2335,ChapterTable!$1:$1048576,MATCH("최종"&amp;SUBSTITUTE(SUBSTITUTE(F$1,"standard",""),"|Float",""),ChapterTable!$1:$1,0),0),
  IF($B2335=1,
    IF($L2335=FALSE,
      VLOOKUP($A2335,ChapterTable!$1:$1048576,MATCH("최종"&amp;SUBSTITUTE(SUBSTITUTE(F$1,"standard",""),"|Float",""),ChapterTable!$1:$1,0),0),
      VLOOKUP($A2335-ChapterTable!$Q$11,ChapterTable!$1:$1048576,MATCH("최종"&amp;SUBSTITUTE(SUBSTITUTE(F$1,"standard",""),"|Float",""),ChapterTable!$1:$1,0),0)*ChapterTable!$Q$14
    ),
  OFFSET(F2335,-$B2335+IF($L2335,1,0),0)*
    (VLOOKUP(SUBSTITUTE(SUBSTITUTE(F$1,"standard",""),"|Float","")&amp;"인게임누적곱배수",ChapterTable!$S:$T,2,0)^D2335
    +VLOOKUP(SUBSTITUTE(SUBSTITUTE(F$1,"standard",""),"|Float","")&amp;"인게임누적합배수",ChapterTable!$S:$T,2,0)*D2335)
  )
  )
  )
)</f>
        <v>1144719.6293299198</v>
      </c>
      <c r="G2335" t="s">
        <v>76</v>
      </c>
      <c r="J2335" t="str">
        <f>IF(ISBLANK(I2335),"",
IFERROR(VLOOKUP(I2335,[1]StringTable!$1:$1048576,MATCH([1]StringTable!$B$1,[1]StringTable!$1:$1,0),0),
IFERROR(VLOOKUP(I2335,[1]InApkStringTable!$1:$1048576,MATCH([1]InApkStringTable!$B$1,[1]InApkStringTable!$1:$1,0),0),
"스트링없음")))</f>
        <v/>
      </c>
      <c r="L2335" t="b">
        <v>1</v>
      </c>
      <c r="N2335" t="str">
        <f>IF(ISBLANK(M2335),"",IF(ISERROR(VLOOKUP(M2335,MapTable!$A:$A,1,0)),"맵없음",""))</f>
        <v/>
      </c>
      <c r="O2335">
        <f t="shared" si="145"/>
        <v>5</v>
      </c>
      <c r="Q2335">
        <f t="shared" si="146"/>
        <v>5</v>
      </c>
      <c r="R2335" t="b">
        <f t="shared" ca="1" si="147"/>
        <v>0</v>
      </c>
      <c r="T2335" t="b">
        <f t="shared" ca="1" si="148"/>
        <v>0</v>
      </c>
      <c r="X2335" t="str">
        <f>IF(ISBLANK(W2335),"",
IF(ISERROR(FIND(",",W2335)),
  IF(ISERROR(VLOOKUP(W2335,MapTable!$A:$A,1,0)),"맵없음",
  ""),
IF(ISERROR(FIND(",",W2335,FIND(",",W2335)+1)),
  IF(OR(ISERROR(VLOOKUP(LEFT(W2335,FIND(",",W2335)-1),MapTable!$A:$A,1,0)),ISERROR(VLOOKUP(TRIM(MID(W2335,FIND(",",W2335)+1,999)),MapTable!$A:$A,1,0))),"맵없음",
  ""),
IF(ISERROR(FIND(",",W2335,FIND(",",W2335,FIND(",",W2335)+1)+1)),
  IF(OR(ISERROR(VLOOKUP(LEFT(W2335,FIND(",",W2335)-1),MapTable!$A:$A,1,0)),ISERROR(VLOOKUP(TRIM(MID(W2335,FIND(",",W2335)+1,FIND(",",W2335,FIND(",",W2335)+1)-FIND(",",W2335)-1)),MapTable!$A:$A,1,0)),ISERROR(VLOOKUP(TRIM(MID(W2335,FIND(",",W2335,FIND(",",W2335)+1)+1,999)),MapTable!$A:$A,1,0))),"맵없음",
  ""),
IF(ISERROR(FIND(",",W2335,FIND(",",W2335,FIND(",",W2335,FIND(",",W2335)+1)+1)+1)),
  IF(OR(ISERROR(VLOOKUP(LEFT(W2335,FIND(",",W2335)-1),MapTable!$A:$A,1,0)),ISERROR(VLOOKUP(TRIM(MID(W2335,FIND(",",W2335)+1,FIND(",",W2335,FIND(",",W2335)+1)-FIND(",",W2335)-1)),MapTable!$A:$A,1,0)),ISERROR(VLOOKUP(TRIM(MID(W2335,FIND(",",W2335,FIND(",",W2335)+1)+1,FIND(",",W2335,FIND(",",W2335,FIND(",",W2335)+1)+1)-FIND(",",W2335,FIND(",",W2335)+1)-1)),MapTable!$A:$A,1,0)),ISERROR(VLOOKUP(TRIM(MID(W2335,FIND(",",W2335,FIND(",",W2335,FIND(",",W2335)+1)+1)+1,999)),MapTable!$A:$A,1,0))),"맵없음",
  ""),
)))))</f>
        <v/>
      </c>
      <c r="AC2335" t="str">
        <f>IF(ISBLANK(AB2335),"",IF(ISERROR(VLOOKUP(AB2335,[3]DropTable!$A:$A,1,0)),"드랍없음",""))</f>
        <v/>
      </c>
      <c r="AE2335" t="str">
        <f>IF(ISBLANK(AD2335),"",IF(ISERROR(VLOOKUP(AD2335,[3]DropTable!$A:$A,1,0)),"드랍없음",""))</f>
        <v/>
      </c>
      <c r="AG2335">
        <v>9.8000000000000007</v>
      </c>
      <c r="AH2335">
        <v>1</v>
      </c>
    </row>
    <row r="2336" spans="1:34" x14ac:dyDescent="0.3">
      <c r="A2336">
        <v>24</v>
      </c>
      <c r="B2336">
        <v>45</v>
      </c>
      <c r="C2336">
        <f>IF(OR($L2336=TRUE,$A2336=0,MOD($A2336,ChapterTable!$S$20)&lt;&gt;0),
MAX(0,INT(($B2336+ChapterTable!$Q$26+VLOOKUP(SUBSTITUTE(C$1,"성장단계","")&amp;"단계오프셋",ChapterTable!$S:$T,2,0))/ChapterTable!$Q$23)),
MAX(0,INT(($B2336+ChapterTable!$S$26+VLOOKUP(SUBSTITUTE(C$1,"성장단계","")&amp;"보스단계오프셋",ChapterTable!$S:$T,2,0))/ChapterTable!$S$23)))</f>
        <v>4</v>
      </c>
      <c r="D2336">
        <f>IF(OR($L2336=TRUE,$A2336=0,MOD($A2336,ChapterTable!$S$20)&lt;&gt;0),
MAX(0,INT(($B2336+ChapterTable!$Q$26+VLOOKUP(SUBSTITUTE(D$1,"성장단계","")&amp;"단계오프셋",ChapterTable!$S:$T,2,0))/ChapterTable!$Q$23)),
MAX(0,INT(($B2336+ChapterTable!$S$26+VLOOKUP(SUBSTITUTE(D$1,"성장단계","")&amp;"보스단계오프셋",ChapterTable!$S:$T,2,0))/ChapterTable!$S$23)))</f>
        <v>4</v>
      </c>
      <c r="E2336" s="1">
        <f ca="1">IF(AND($A2336=0,$B2336=1),
    VLOOKUP(1,ChapterTable!$1:$1048576,MATCH("최종"&amp;SUBSTITUTE(SUBSTITUTE(E$1,"standard",""),"|Float",""),ChapterTable!$1:$1,0),0)*ChapterTable!$Q$17,
  IF(AND($A2336=0,$B2336=0),
    E2337,
  IF($B2336=0,
    VLOOKUP($A2336,ChapterTable!$1:$1048576,MATCH("최종"&amp;SUBSTITUTE(SUBSTITUTE(E$1,"standard",""),"|Float",""),ChapterTable!$1:$1,0),0),
  IF($B2336=1,
    IF($L2336=FALSE,
      VLOOKUP($A2336,ChapterTable!$1:$1048576,MATCH("최종"&amp;SUBSTITUTE(SUBSTITUTE(E$1,"standard",""),"|Float",""),ChapterTable!$1:$1,0),0),
      VLOOKUP($A2336-ChapterTable!$Q$11,ChapterTable!$1:$1048576,MATCH("최종"&amp;SUBSTITUTE(SUBSTITUTE(E$1,"standard",""),"|Float",""),ChapterTable!$1:$1,0),0)*ChapterTable!$Q$14
    ),
  OFFSET(E2336,-$B2336+IF($L2336,1,0),0)*
    (VLOOKUP(SUBSTITUTE(SUBSTITUTE(E$1,"standard",""),"|Float","")&amp;"인게임누적곱배수",ChapterTable!$S:$T,2,0)^C2336
    +VLOOKUP(SUBSTITUTE(SUBSTITUTE(E$1,"standard",""),"|Float","")&amp;"인게임누적합배수",ChapterTable!$S:$T,2,0)*C2336)
  )
  )
  )
)</f>
        <v>2747327.1103918073</v>
      </c>
      <c r="F2336" s="1">
        <f ca="1">IF(AND($A2336=0,$B2336=1),
    VLOOKUP(1,ChapterTable!$1:$1048576,MATCH("최종"&amp;SUBSTITUTE(SUBSTITUTE(F$1,"standard",""),"|Float",""),ChapterTable!$1:$1,0),0)*ChapterTable!$Q$17,
  IF(AND($A2336=0,$B2336=0),
    F2337,
  IF($B2336=0,
    VLOOKUP($A2336,ChapterTable!$1:$1048576,MATCH("최종"&amp;SUBSTITUTE(SUBSTITUTE(F$1,"standard",""),"|Float",""),ChapterTable!$1:$1,0),0),
  IF($B2336=1,
    IF($L2336=FALSE,
      VLOOKUP($A2336,ChapterTable!$1:$1048576,MATCH("최종"&amp;SUBSTITUTE(SUBSTITUTE(F$1,"standard",""),"|Float",""),ChapterTable!$1:$1,0),0),
      VLOOKUP($A2336-ChapterTable!$Q$11,ChapterTable!$1:$1048576,MATCH("최종"&amp;SUBSTITUTE(SUBSTITUTE(F$1,"standard",""),"|Float",""),ChapterTable!$1:$1,0),0)*ChapterTable!$Q$14
    ),
  OFFSET(F2336,-$B2336+IF($L2336,1,0),0)*
    (VLOOKUP(SUBSTITUTE(SUBSTITUTE(F$1,"standard",""),"|Float","")&amp;"인게임누적곱배수",ChapterTable!$S:$T,2,0)^D2336
    +VLOOKUP(SUBSTITUTE(SUBSTITUTE(F$1,"standard",""),"|Float","")&amp;"인게임누적합배수",ChapterTable!$S:$T,2,0)*D2336)
  )
  )
  )
)</f>
        <v>1144719.6293299198</v>
      </c>
      <c r="G2336" t="s">
        <v>76</v>
      </c>
      <c r="J2336" t="str">
        <f>IF(ISBLANK(I2336),"",
IFERROR(VLOOKUP(I2336,[1]StringTable!$1:$1048576,MATCH([1]StringTable!$B$1,[1]StringTable!$1:$1,0),0),
IFERROR(VLOOKUP(I2336,[1]InApkStringTable!$1:$1048576,MATCH([1]InApkStringTable!$B$1,[1]InApkStringTable!$1:$1,0),0),
"스트링없음")))</f>
        <v/>
      </c>
      <c r="L2336" t="b">
        <v>1</v>
      </c>
      <c r="N2336" t="str">
        <f>IF(ISBLANK(M2336),"",IF(ISERROR(VLOOKUP(M2336,MapTable!$A:$A,1,0)),"맵없음",""))</f>
        <v/>
      </c>
      <c r="O2336">
        <f t="shared" si="145"/>
        <v>11</v>
      </c>
      <c r="Q2336">
        <f t="shared" si="146"/>
        <v>11</v>
      </c>
      <c r="R2336" t="b">
        <f t="shared" ca="1" si="147"/>
        <v>0</v>
      </c>
      <c r="T2336" t="b">
        <f t="shared" ca="1" si="148"/>
        <v>0</v>
      </c>
      <c r="X2336" t="str">
        <f>IF(ISBLANK(W2336),"",
IF(ISERROR(FIND(",",W2336)),
  IF(ISERROR(VLOOKUP(W2336,MapTable!$A:$A,1,0)),"맵없음",
  ""),
IF(ISERROR(FIND(",",W2336,FIND(",",W2336)+1)),
  IF(OR(ISERROR(VLOOKUP(LEFT(W2336,FIND(",",W2336)-1),MapTable!$A:$A,1,0)),ISERROR(VLOOKUP(TRIM(MID(W2336,FIND(",",W2336)+1,999)),MapTable!$A:$A,1,0))),"맵없음",
  ""),
IF(ISERROR(FIND(",",W2336,FIND(",",W2336,FIND(",",W2336)+1)+1)),
  IF(OR(ISERROR(VLOOKUP(LEFT(W2336,FIND(",",W2336)-1),MapTable!$A:$A,1,0)),ISERROR(VLOOKUP(TRIM(MID(W2336,FIND(",",W2336)+1,FIND(",",W2336,FIND(",",W2336)+1)-FIND(",",W2336)-1)),MapTable!$A:$A,1,0)),ISERROR(VLOOKUP(TRIM(MID(W2336,FIND(",",W2336,FIND(",",W2336)+1)+1,999)),MapTable!$A:$A,1,0))),"맵없음",
  ""),
IF(ISERROR(FIND(",",W2336,FIND(",",W2336,FIND(",",W2336,FIND(",",W2336)+1)+1)+1)),
  IF(OR(ISERROR(VLOOKUP(LEFT(W2336,FIND(",",W2336)-1),MapTable!$A:$A,1,0)),ISERROR(VLOOKUP(TRIM(MID(W2336,FIND(",",W2336)+1,FIND(",",W2336,FIND(",",W2336)+1)-FIND(",",W2336)-1)),MapTable!$A:$A,1,0)),ISERROR(VLOOKUP(TRIM(MID(W2336,FIND(",",W2336,FIND(",",W2336)+1)+1,FIND(",",W2336,FIND(",",W2336,FIND(",",W2336)+1)+1)-FIND(",",W2336,FIND(",",W2336)+1)-1)),MapTable!$A:$A,1,0)),ISERROR(VLOOKUP(TRIM(MID(W2336,FIND(",",W2336,FIND(",",W2336,FIND(",",W2336)+1)+1)+1,999)),MapTable!$A:$A,1,0))),"맵없음",
  ""),
)))))</f>
        <v/>
      </c>
      <c r="AC2336" t="str">
        <f>IF(ISBLANK(AB2336),"",IF(ISERROR(VLOOKUP(AB2336,[3]DropTable!$A:$A,1,0)),"드랍없음",""))</f>
        <v/>
      </c>
      <c r="AE2336" t="str">
        <f>IF(ISBLANK(AD2336),"",IF(ISERROR(VLOOKUP(AD2336,[3]DropTable!$A:$A,1,0)),"드랍없음",""))</f>
        <v/>
      </c>
      <c r="AG2336">
        <v>9.8000000000000007</v>
      </c>
      <c r="AH2336">
        <v>1</v>
      </c>
    </row>
    <row r="2337" spans="1:34" x14ac:dyDescent="0.3">
      <c r="A2337">
        <v>24</v>
      </c>
      <c r="B2337">
        <v>46</v>
      </c>
      <c r="C2337">
        <f>IF(OR($L2337=TRUE,$A2337=0,MOD($A2337,ChapterTable!$S$20)&lt;&gt;0),
MAX(0,INT(($B2337+ChapterTable!$Q$26+VLOOKUP(SUBSTITUTE(C$1,"성장단계","")&amp;"단계오프셋",ChapterTable!$S:$T,2,0))/ChapterTable!$Q$23)),
MAX(0,INT(($B2337+ChapterTable!$S$26+VLOOKUP(SUBSTITUTE(C$1,"성장단계","")&amp;"보스단계오프셋",ChapterTable!$S:$T,2,0))/ChapterTable!$S$23)))</f>
        <v>5</v>
      </c>
      <c r="D2337">
        <f>IF(OR($L2337=TRUE,$A2337=0,MOD($A2337,ChapterTable!$S$20)&lt;&gt;0),
MAX(0,INT(($B2337+ChapterTable!$Q$26+VLOOKUP(SUBSTITUTE(D$1,"성장단계","")&amp;"단계오프셋",ChapterTable!$S:$T,2,0))/ChapterTable!$Q$23)),
MAX(0,INT(($B2337+ChapterTable!$S$26+VLOOKUP(SUBSTITUTE(D$1,"성장단계","")&amp;"보스단계오프셋",ChapterTable!$S:$T,2,0))/ChapterTable!$S$23)))</f>
        <v>4</v>
      </c>
      <c r="E2337" s="1">
        <f ca="1">IF(AND($A2337=0,$B2337=1),
    VLOOKUP(1,ChapterTable!$1:$1048576,MATCH("최종"&amp;SUBSTITUTE(SUBSTITUTE(E$1,"standard",""),"|Float",""),ChapterTable!$1:$1,0),0)*ChapterTable!$Q$17,
  IF(AND($A2337=0,$B2337=0),
    E2338,
  IF($B2337=0,
    VLOOKUP($A2337,ChapterTable!$1:$1048576,MATCH("최종"&amp;SUBSTITUTE(SUBSTITUTE(E$1,"standard",""),"|Float",""),ChapterTable!$1:$1,0),0),
  IF($B2337=1,
    IF($L2337=FALSE,
      VLOOKUP($A2337,ChapterTable!$1:$1048576,MATCH("최종"&amp;SUBSTITUTE(SUBSTITUTE(E$1,"standard",""),"|Float",""),ChapterTable!$1:$1,0),0),
      VLOOKUP($A2337-ChapterTable!$Q$11,ChapterTable!$1:$1048576,MATCH("최종"&amp;SUBSTITUTE(SUBSTITUTE(E$1,"standard",""),"|Float",""),ChapterTable!$1:$1,0),0)*ChapterTable!$Q$14
    ),
  OFFSET(E2337,-$B2337+IF($L2337,1,0),0)*
    (VLOOKUP(SUBSTITUTE(SUBSTITUTE(E$1,"standard",""),"|Float","")&amp;"인게임누적곱배수",ChapterTable!$S:$T,2,0)^C2337
    +VLOOKUP(SUBSTITUTE(SUBSTITUTE(E$1,"standard",""),"|Float","")&amp;"인게임누적합배수",ChapterTable!$S:$T,2,0)*C2337)
  )
  )
  )
)</f>
        <v>3147978.9806572795</v>
      </c>
      <c r="F2337" s="1">
        <f ca="1">IF(AND($A2337=0,$B2337=1),
    VLOOKUP(1,ChapterTable!$1:$1048576,MATCH("최종"&amp;SUBSTITUTE(SUBSTITUTE(F$1,"standard",""),"|Float",""),ChapterTable!$1:$1,0),0)*ChapterTable!$Q$17,
  IF(AND($A2337=0,$B2337=0),
    F2338,
  IF($B2337=0,
    VLOOKUP($A2337,ChapterTable!$1:$1048576,MATCH("최종"&amp;SUBSTITUTE(SUBSTITUTE(F$1,"standard",""),"|Float",""),ChapterTable!$1:$1,0),0),
  IF($B2337=1,
    IF($L2337=FALSE,
      VLOOKUP($A2337,ChapterTable!$1:$1048576,MATCH("최종"&amp;SUBSTITUTE(SUBSTITUTE(F$1,"standard",""),"|Float",""),ChapterTable!$1:$1,0),0),
      VLOOKUP($A2337-ChapterTable!$Q$11,ChapterTable!$1:$1048576,MATCH("최종"&amp;SUBSTITUTE(SUBSTITUTE(F$1,"standard",""),"|Float",""),ChapterTable!$1:$1,0),0)*ChapterTable!$Q$14
    ),
  OFFSET(F2337,-$B2337+IF($L2337,1,0),0)*
    (VLOOKUP(SUBSTITUTE(SUBSTITUTE(F$1,"standard",""),"|Float","")&amp;"인게임누적곱배수",ChapterTable!$S:$T,2,0)^D2337
    +VLOOKUP(SUBSTITUTE(SUBSTITUTE(F$1,"standard",""),"|Float","")&amp;"인게임누적합배수",ChapterTable!$S:$T,2,0)*D2337)
  )
  )
  )
)</f>
        <v>1144719.6293299198</v>
      </c>
      <c r="G2337" t="s">
        <v>76</v>
      </c>
      <c r="J2337" t="str">
        <f>IF(ISBLANK(I2337),"",
IFERROR(VLOOKUP(I2337,[1]StringTable!$1:$1048576,MATCH([1]StringTable!$B$1,[1]StringTable!$1:$1,0),0),
IFERROR(VLOOKUP(I2337,[1]InApkStringTable!$1:$1048576,MATCH([1]InApkStringTable!$B$1,[1]InApkStringTable!$1:$1,0),0),
"스트링없음")))</f>
        <v/>
      </c>
      <c r="L2337" t="b">
        <v>1</v>
      </c>
      <c r="N2337" t="str">
        <f>IF(ISBLANK(M2337),"",IF(ISERROR(VLOOKUP(M2337,MapTable!$A:$A,1,0)),"맵없음",""))</f>
        <v/>
      </c>
      <c r="O2337">
        <f t="shared" si="145"/>
        <v>5</v>
      </c>
      <c r="Q2337">
        <f t="shared" si="146"/>
        <v>5</v>
      </c>
      <c r="R2337" t="b">
        <f t="shared" ca="1" si="147"/>
        <v>0</v>
      </c>
      <c r="T2337" t="b">
        <f t="shared" ca="1" si="148"/>
        <v>0</v>
      </c>
      <c r="X2337" t="str">
        <f>IF(ISBLANK(W2337),"",
IF(ISERROR(FIND(",",W2337)),
  IF(ISERROR(VLOOKUP(W2337,MapTable!$A:$A,1,0)),"맵없음",
  ""),
IF(ISERROR(FIND(",",W2337,FIND(",",W2337)+1)),
  IF(OR(ISERROR(VLOOKUP(LEFT(W2337,FIND(",",W2337)-1),MapTable!$A:$A,1,0)),ISERROR(VLOOKUP(TRIM(MID(W2337,FIND(",",W2337)+1,999)),MapTable!$A:$A,1,0))),"맵없음",
  ""),
IF(ISERROR(FIND(",",W2337,FIND(",",W2337,FIND(",",W2337)+1)+1)),
  IF(OR(ISERROR(VLOOKUP(LEFT(W2337,FIND(",",W2337)-1),MapTable!$A:$A,1,0)),ISERROR(VLOOKUP(TRIM(MID(W2337,FIND(",",W2337)+1,FIND(",",W2337,FIND(",",W2337)+1)-FIND(",",W2337)-1)),MapTable!$A:$A,1,0)),ISERROR(VLOOKUP(TRIM(MID(W2337,FIND(",",W2337,FIND(",",W2337)+1)+1,999)),MapTable!$A:$A,1,0))),"맵없음",
  ""),
IF(ISERROR(FIND(",",W2337,FIND(",",W2337,FIND(",",W2337,FIND(",",W2337)+1)+1)+1)),
  IF(OR(ISERROR(VLOOKUP(LEFT(W2337,FIND(",",W2337)-1),MapTable!$A:$A,1,0)),ISERROR(VLOOKUP(TRIM(MID(W2337,FIND(",",W2337)+1,FIND(",",W2337,FIND(",",W2337)+1)-FIND(",",W2337)-1)),MapTable!$A:$A,1,0)),ISERROR(VLOOKUP(TRIM(MID(W2337,FIND(",",W2337,FIND(",",W2337)+1)+1,FIND(",",W2337,FIND(",",W2337,FIND(",",W2337)+1)+1)-FIND(",",W2337,FIND(",",W2337)+1)-1)),MapTable!$A:$A,1,0)),ISERROR(VLOOKUP(TRIM(MID(W2337,FIND(",",W2337,FIND(",",W2337,FIND(",",W2337)+1)+1)+1,999)),MapTable!$A:$A,1,0))),"맵없음",
  ""),
)))))</f>
        <v/>
      </c>
      <c r="AC2337" t="str">
        <f>IF(ISBLANK(AB2337),"",IF(ISERROR(VLOOKUP(AB2337,[3]DropTable!$A:$A,1,0)),"드랍없음",""))</f>
        <v/>
      </c>
      <c r="AE2337" t="str">
        <f>IF(ISBLANK(AD2337),"",IF(ISERROR(VLOOKUP(AD2337,[3]DropTable!$A:$A,1,0)),"드랍없음",""))</f>
        <v/>
      </c>
      <c r="AG2337">
        <v>9.8000000000000007</v>
      </c>
      <c r="AH2337">
        <v>1</v>
      </c>
    </row>
    <row r="2338" spans="1:34" x14ac:dyDescent="0.3">
      <c r="A2338">
        <v>24</v>
      </c>
      <c r="B2338">
        <v>47</v>
      </c>
      <c r="C2338">
        <f>IF(OR($L2338=TRUE,$A2338=0,MOD($A2338,ChapterTable!$S$20)&lt;&gt;0),
MAX(0,INT(($B2338+ChapterTable!$Q$26+VLOOKUP(SUBSTITUTE(C$1,"성장단계","")&amp;"단계오프셋",ChapterTable!$S:$T,2,0))/ChapterTable!$Q$23)),
MAX(0,INT(($B2338+ChapterTable!$S$26+VLOOKUP(SUBSTITUTE(C$1,"성장단계","")&amp;"보스단계오프셋",ChapterTable!$S:$T,2,0))/ChapterTable!$S$23)))</f>
        <v>5</v>
      </c>
      <c r="D2338">
        <f>IF(OR($L2338=TRUE,$A2338=0,MOD($A2338,ChapterTable!$S$20)&lt;&gt;0),
MAX(0,INT(($B2338+ChapterTable!$Q$26+VLOOKUP(SUBSTITUTE(D$1,"성장단계","")&amp;"단계오프셋",ChapterTable!$S:$T,2,0))/ChapterTable!$Q$23)),
MAX(0,INT(($B2338+ChapterTable!$S$26+VLOOKUP(SUBSTITUTE(D$1,"성장단계","")&amp;"보스단계오프셋",ChapterTable!$S:$T,2,0))/ChapterTable!$S$23)))</f>
        <v>4</v>
      </c>
      <c r="E2338" s="1">
        <f ca="1">IF(AND($A2338=0,$B2338=1),
    VLOOKUP(1,ChapterTable!$1:$1048576,MATCH("최종"&amp;SUBSTITUTE(SUBSTITUTE(E$1,"standard",""),"|Float",""),ChapterTable!$1:$1,0),0)*ChapterTable!$Q$17,
  IF(AND($A2338=0,$B2338=0),
    E2339,
  IF($B2338=0,
    VLOOKUP($A2338,ChapterTable!$1:$1048576,MATCH("최종"&amp;SUBSTITUTE(SUBSTITUTE(E$1,"standard",""),"|Float",""),ChapterTable!$1:$1,0),0),
  IF($B2338=1,
    IF($L2338=FALSE,
      VLOOKUP($A2338,ChapterTable!$1:$1048576,MATCH("최종"&amp;SUBSTITUTE(SUBSTITUTE(E$1,"standard",""),"|Float",""),ChapterTable!$1:$1,0),0),
      VLOOKUP($A2338-ChapterTable!$Q$11,ChapterTable!$1:$1048576,MATCH("최종"&amp;SUBSTITUTE(SUBSTITUTE(E$1,"standard",""),"|Float",""),ChapterTable!$1:$1,0),0)*ChapterTable!$Q$14
    ),
  OFFSET(E2338,-$B2338+IF($L2338,1,0),0)*
    (VLOOKUP(SUBSTITUTE(SUBSTITUTE(E$1,"standard",""),"|Float","")&amp;"인게임누적곱배수",ChapterTable!$S:$T,2,0)^C2338
    +VLOOKUP(SUBSTITUTE(SUBSTITUTE(E$1,"standard",""),"|Float","")&amp;"인게임누적합배수",ChapterTable!$S:$T,2,0)*C2338)
  )
  )
  )
)</f>
        <v>3147978.9806572795</v>
      </c>
      <c r="F2338" s="1">
        <f ca="1">IF(AND($A2338=0,$B2338=1),
    VLOOKUP(1,ChapterTable!$1:$1048576,MATCH("최종"&amp;SUBSTITUTE(SUBSTITUTE(F$1,"standard",""),"|Float",""),ChapterTable!$1:$1,0),0)*ChapterTable!$Q$17,
  IF(AND($A2338=0,$B2338=0),
    F2339,
  IF($B2338=0,
    VLOOKUP($A2338,ChapterTable!$1:$1048576,MATCH("최종"&amp;SUBSTITUTE(SUBSTITUTE(F$1,"standard",""),"|Float",""),ChapterTable!$1:$1,0),0),
  IF($B2338=1,
    IF($L2338=FALSE,
      VLOOKUP($A2338,ChapterTable!$1:$1048576,MATCH("최종"&amp;SUBSTITUTE(SUBSTITUTE(F$1,"standard",""),"|Float",""),ChapterTable!$1:$1,0),0),
      VLOOKUP($A2338-ChapterTable!$Q$11,ChapterTable!$1:$1048576,MATCH("최종"&amp;SUBSTITUTE(SUBSTITUTE(F$1,"standard",""),"|Float",""),ChapterTable!$1:$1,0),0)*ChapterTable!$Q$14
    ),
  OFFSET(F2338,-$B2338+IF($L2338,1,0),0)*
    (VLOOKUP(SUBSTITUTE(SUBSTITUTE(F$1,"standard",""),"|Float","")&amp;"인게임누적곱배수",ChapterTable!$S:$T,2,0)^D2338
    +VLOOKUP(SUBSTITUTE(SUBSTITUTE(F$1,"standard",""),"|Float","")&amp;"인게임누적합배수",ChapterTable!$S:$T,2,0)*D2338)
  )
  )
  )
)</f>
        <v>1144719.6293299198</v>
      </c>
      <c r="G2338" t="s">
        <v>76</v>
      </c>
      <c r="J2338" t="str">
        <f>IF(ISBLANK(I2338),"",
IFERROR(VLOOKUP(I2338,[1]StringTable!$1:$1048576,MATCH([1]StringTable!$B$1,[1]StringTable!$1:$1,0),0),
IFERROR(VLOOKUP(I2338,[1]InApkStringTable!$1:$1048576,MATCH([1]InApkStringTable!$B$1,[1]InApkStringTable!$1:$1,0),0),
"스트링없음")))</f>
        <v/>
      </c>
      <c r="L2338" t="b">
        <v>1</v>
      </c>
      <c r="N2338" t="str">
        <f>IF(ISBLANK(M2338),"",IF(ISERROR(VLOOKUP(M2338,MapTable!$A:$A,1,0)),"맵없음",""))</f>
        <v/>
      </c>
      <c r="O2338">
        <f t="shared" si="145"/>
        <v>5</v>
      </c>
      <c r="Q2338">
        <f t="shared" si="146"/>
        <v>5</v>
      </c>
      <c r="R2338" t="b">
        <f t="shared" ca="1" si="147"/>
        <v>0</v>
      </c>
      <c r="T2338" t="b">
        <f t="shared" ca="1" si="148"/>
        <v>0</v>
      </c>
      <c r="X2338" t="str">
        <f>IF(ISBLANK(W2338),"",
IF(ISERROR(FIND(",",W2338)),
  IF(ISERROR(VLOOKUP(W2338,MapTable!$A:$A,1,0)),"맵없음",
  ""),
IF(ISERROR(FIND(",",W2338,FIND(",",W2338)+1)),
  IF(OR(ISERROR(VLOOKUP(LEFT(W2338,FIND(",",W2338)-1),MapTable!$A:$A,1,0)),ISERROR(VLOOKUP(TRIM(MID(W2338,FIND(",",W2338)+1,999)),MapTable!$A:$A,1,0))),"맵없음",
  ""),
IF(ISERROR(FIND(",",W2338,FIND(",",W2338,FIND(",",W2338)+1)+1)),
  IF(OR(ISERROR(VLOOKUP(LEFT(W2338,FIND(",",W2338)-1),MapTable!$A:$A,1,0)),ISERROR(VLOOKUP(TRIM(MID(W2338,FIND(",",W2338)+1,FIND(",",W2338,FIND(",",W2338)+1)-FIND(",",W2338)-1)),MapTable!$A:$A,1,0)),ISERROR(VLOOKUP(TRIM(MID(W2338,FIND(",",W2338,FIND(",",W2338)+1)+1,999)),MapTable!$A:$A,1,0))),"맵없음",
  ""),
IF(ISERROR(FIND(",",W2338,FIND(",",W2338,FIND(",",W2338,FIND(",",W2338)+1)+1)+1)),
  IF(OR(ISERROR(VLOOKUP(LEFT(W2338,FIND(",",W2338)-1),MapTable!$A:$A,1,0)),ISERROR(VLOOKUP(TRIM(MID(W2338,FIND(",",W2338)+1,FIND(",",W2338,FIND(",",W2338)+1)-FIND(",",W2338)-1)),MapTable!$A:$A,1,0)),ISERROR(VLOOKUP(TRIM(MID(W2338,FIND(",",W2338,FIND(",",W2338)+1)+1,FIND(",",W2338,FIND(",",W2338,FIND(",",W2338)+1)+1)-FIND(",",W2338,FIND(",",W2338)+1)-1)),MapTable!$A:$A,1,0)),ISERROR(VLOOKUP(TRIM(MID(W2338,FIND(",",W2338,FIND(",",W2338,FIND(",",W2338)+1)+1)+1,999)),MapTable!$A:$A,1,0))),"맵없음",
  ""),
)))))</f>
        <v/>
      </c>
      <c r="AC2338" t="str">
        <f>IF(ISBLANK(AB2338),"",IF(ISERROR(VLOOKUP(AB2338,[3]DropTable!$A:$A,1,0)),"드랍없음",""))</f>
        <v/>
      </c>
      <c r="AE2338" t="str">
        <f>IF(ISBLANK(AD2338),"",IF(ISERROR(VLOOKUP(AD2338,[3]DropTable!$A:$A,1,0)),"드랍없음",""))</f>
        <v/>
      </c>
      <c r="AG2338">
        <v>9.8000000000000007</v>
      </c>
      <c r="AH2338">
        <v>1</v>
      </c>
    </row>
    <row r="2339" spans="1:34" x14ac:dyDescent="0.3">
      <c r="A2339">
        <v>24</v>
      </c>
      <c r="B2339">
        <v>48</v>
      </c>
      <c r="C2339">
        <f>IF(OR($L2339=TRUE,$A2339=0,MOD($A2339,ChapterTable!$S$20)&lt;&gt;0),
MAX(0,INT(($B2339+ChapterTable!$Q$26+VLOOKUP(SUBSTITUTE(C$1,"성장단계","")&amp;"단계오프셋",ChapterTable!$S:$T,2,0))/ChapterTable!$Q$23)),
MAX(0,INT(($B2339+ChapterTable!$S$26+VLOOKUP(SUBSTITUTE(C$1,"성장단계","")&amp;"보스단계오프셋",ChapterTable!$S:$T,2,0))/ChapterTable!$S$23)))</f>
        <v>5</v>
      </c>
      <c r="D2339">
        <f>IF(OR($L2339=TRUE,$A2339=0,MOD($A2339,ChapterTable!$S$20)&lt;&gt;0),
MAX(0,INT(($B2339+ChapterTable!$Q$26+VLOOKUP(SUBSTITUTE(D$1,"성장단계","")&amp;"단계오프셋",ChapterTable!$S:$T,2,0))/ChapterTable!$Q$23)),
MAX(0,INT(($B2339+ChapterTable!$S$26+VLOOKUP(SUBSTITUTE(D$1,"성장단계","")&amp;"보스단계오프셋",ChapterTable!$S:$T,2,0))/ChapterTable!$S$23)))</f>
        <v>4</v>
      </c>
      <c r="E2339" s="1">
        <f ca="1">IF(AND($A2339=0,$B2339=1),
    VLOOKUP(1,ChapterTable!$1:$1048576,MATCH("최종"&amp;SUBSTITUTE(SUBSTITUTE(E$1,"standard",""),"|Float",""),ChapterTable!$1:$1,0),0)*ChapterTable!$Q$17,
  IF(AND($A2339=0,$B2339=0),
    E2340,
  IF($B2339=0,
    VLOOKUP($A2339,ChapterTable!$1:$1048576,MATCH("최종"&amp;SUBSTITUTE(SUBSTITUTE(E$1,"standard",""),"|Float",""),ChapterTable!$1:$1,0),0),
  IF($B2339=1,
    IF($L2339=FALSE,
      VLOOKUP($A2339,ChapterTable!$1:$1048576,MATCH("최종"&amp;SUBSTITUTE(SUBSTITUTE(E$1,"standard",""),"|Float",""),ChapterTable!$1:$1,0),0),
      VLOOKUP($A2339-ChapterTable!$Q$11,ChapterTable!$1:$1048576,MATCH("최종"&amp;SUBSTITUTE(SUBSTITUTE(E$1,"standard",""),"|Float",""),ChapterTable!$1:$1,0),0)*ChapterTable!$Q$14
    ),
  OFFSET(E2339,-$B2339+IF($L2339,1,0),0)*
    (VLOOKUP(SUBSTITUTE(SUBSTITUTE(E$1,"standard",""),"|Float","")&amp;"인게임누적곱배수",ChapterTable!$S:$T,2,0)^C2339
    +VLOOKUP(SUBSTITUTE(SUBSTITUTE(E$1,"standard",""),"|Float","")&amp;"인게임누적합배수",ChapterTable!$S:$T,2,0)*C2339)
  )
  )
  )
)</f>
        <v>3147978.9806572795</v>
      </c>
      <c r="F2339" s="1">
        <f ca="1">IF(AND($A2339=0,$B2339=1),
    VLOOKUP(1,ChapterTable!$1:$1048576,MATCH("최종"&amp;SUBSTITUTE(SUBSTITUTE(F$1,"standard",""),"|Float",""),ChapterTable!$1:$1,0),0)*ChapterTable!$Q$17,
  IF(AND($A2339=0,$B2339=0),
    F2340,
  IF($B2339=0,
    VLOOKUP($A2339,ChapterTable!$1:$1048576,MATCH("최종"&amp;SUBSTITUTE(SUBSTITUTE(F$1,"standard",""),"|Float",""),ChapterTable!$1:$1,0),0),
  IF($B2339=1,
    IF($L2339=FALSE,
      VLOOKUP($A2339,ChapterTable!$1:$1048576,MATCH("최종"&amp;SUBSTITUTE(SUBSTITUTE(F$1,"standard",""),"|Float",""),ChapterTable!$1:$1,0),0),
      VLOOKUP($A2339-ChapterTable!$Q$11,ChapterTable!$1:$1048576,MATCH("최종"&amp;SUBSTITUTE(SUBSTITUTE(F$1,"standard",""),"|Float",""),ChapterTable!$1:$1,0),0)*ChapterTable!$Q$14
    ),
  OFFSET(F2339,-$B2339+IF($L2339,1,0),0)*
    (VLOOKUP(SUBSTITUTE(SUBSTITUTE(F$1,"standard",""),"|Float","")&amp;"인게임누적곱배수",ChapterTable!$S:$T,2,0)^D2339
    +VLOOKUP(SUBSTITUTE(SUBSTITUTE(F$1,"standard",""),"|Float","")&amp;"인게임누적합배수",ChapterTable!$S:$T,2,0)*D2339)
  )
  )
  )
)</f>
        <v>1144719.6293299198</v>
      </c>
      <c r="G2339" t="s">
        <v>76</v>
      </c>
      <c r="J2339" t="str">
        <f>IF(ISBLANK(I2339),"",
IFERROR(VLOOKUP(I2339,[1]StringTable!$1:$1048576,MATCH([1]StringTable!$B$1,[1]StringTable!$1:$1,0),0),
IFERROR(VLOOKUP(I2339,[1]InApkStringTable!$1:$1048576,MATCH([1]InApkStringTable!$B$1,[1]InApkStringTable!$1:$1,0),0),
"스트링없음")))</f>
        <v/>
      </c>
      <c r="L2339" t="b">
        <v>1</v>
      </c>
      <c r="N2339" t="str">
        <f>IF(ISBLANK(M2339),"",IF(ISERROR(VLOOKUP(M2339,MapTable!$A:$A,1,0)),"맵없음",""))</f>
        <v/>
      </c>
      <c r="O2339">
        <f t="shared" si="145"/>
        <v>5</v>
      </c>
      <c r="Q2339">
        <f t="shared" si="146"/>
        <v>5</v>
      </c>
      <c r="R2339" t="b">
        <f t="shared" ca="1" si="147"/>
        <v>0</v>
      </c>
      <c r="T2339" t="b">
        <f t="shared" ca="1" si="148"/>
        <v>0</v>
      </c>
      <c r="X2339" t="str">
        <f>IF(ISBLANK(W2339),"",
IF(ISERROR(FIND(",",W2339)),
  IF(ISERROR(VLOOKUP(W2339,MapTable!$A:$A,1,0)),"맵없음",
  ""),
IF(ISERROR(FIND(",",W2339,FIND(",",W2339)+1)),
  IF(OR(ISERROR(VLOOKUP(LEFT(W2339,FIND(",",W2339)-1),MapTable!$A:$A,1,0)),ISERROR(VLOOKUP(TRIM(MID(W2339,FIND(",",W2339)+1,999)),MapTable!$A:$A,1,0))),"맵없음",
  ""),
IF(ISERROR(FIND(",",W2339,FIND(",",W2339,FIND(",",W2339)+1)+1)),
  IF(OR(ISERROR(VLOOKUP(LEFT(W2339,FIND(",",W2339)-1),MapTable!$A:$A,1,0)),ISERROR(VLOOKUP(TRIM(MID(W2339,FIND(",",W2339)+1,FIND(",",W2339,FIND(",",W2339)+1)-FIND(",",W2339)-1)),MapTable!$A:$A,1,0)),ISERROR(VLOOKUP(TRIM(MID(W2339,FIND(",",W2339,FIND(",",W2339)+1)+1,999)),MapTable!$A:$A,1,0))),"맵없음",
  ""),
IF(ISERROR(FIND(",",W2339,FIND(",",W2339,FIND(",",W2339,FIND(",",W2339)+1)+1)+1)),
  IF(OR(ISERROR(VLOOKUP(LEFT(W2339,FIND(",",W2339)-1),MapTable!$A:$A,1,0)),ISERROR(VLOOKUP(TRIM(MID(W2339,FIND(",",W2339)+1,FIND(",",W2339,FIND(",",W2339)+1)-FIND(",",W2339)-1)),MapTable!$A:$A,1,0)),ISERROR(VLOOKUP(TRIM(MID(W2339,FIND(",",W2339,FIND(",",W2339)+1)+1,FIND(",",W2339,FIND(",",W2339,FIND(",",W2339)+1)+1)-FIND(",",W2339,FIND(",",W2339)+1)-1)),MapTable!$A:$A,1,0)),ISERROR(VLOOKUP(TRIM(MID(W2339,FIND(",",W2339,FIND(",",W2339,FIND(",",W2339)+1)+1)+1,999)),MapTable!$A:$A,1,0))),"맵없음",
  ""),
)))))</f>
        <v/>
      </c>
      <c r="AC2339" t="str">
        <f>IF(ISBLANK(AB2339),"",IF(ISERROR(VLOOKUP(AB2339,[3]DropTable!$A:$A,1,0)),"드랍없음",""))</f>
        <v/>
      </c>
      <c r="AE2339" t="str">
        <f>IF(ISBLANK(AD2339),"",IF(ISERROR(VLOOKUP(AD2339,[3]DropTable!$A:$A,1,0)),"드랍없음",""))</f>
        <v/>
      </c>
      <c r="AG2339">
        <v>9.8000000000000007</v>
      </c>
      <c r="AH2339">
        <v>1</v>
      </c>
    </row>
    <row r="2340" spans="1:34" x14ac:dyDescent="0.3">
      <c r="A2340">
        <v>24</v>
      </c>
      <c r="B2340">
        <v>49</v>
      </c>
      <c r="C2340">
        <f>IF(OR($L2340=TRUE,$A2340=0,MOD($A2340,ChapterTable!$S$20)&lt;&gt;0),
MAX(0,INT(($B2340+ChapterTable!$Q$26+VLOOKUP(SUBSTITUTE(C$1,"성장단계","")&amp;"단계오프셋",ChapterTable!$S:$T,2,0))/ChapterTable!$Q$23)),
MAX(0,INT(($B2340+ChapterTable!$S$26+VLOOKUP(SUBSTITUTE(C$1,"성장단계","")&amp;"보스단계오프셋",ChapterTable!$S:$T,2,0))/ChapterTable!$S$23)))</f>
        <v>5</v>
      </c>
      <c r="D2340">
        <f>IF(OR($L2340=TRUE,$A2340=0,MOD($A2340,ChapterTable!$S$20)&lt;&gt;0),
MAX(0,INT(($B2340+ChapterTable!$Q$26+VLOOKUP(SUBSTITUTE(D$1,"성장단계","")&amp;"단계오프셋",ChapterTable!$S:$T,2,0))/ChapterTable!$Q$23)),
MAX(0,INT(($B2340+ChapterTable!$S$26+VLOOKUP(SUBSTITUTE(D$1,"성장단계","")&amp;"보스단계오프셋",ChapterTable!$S:$T,2,0))/ChapterTable!$S$23)))</f>
        <v>4</v>
      </c>
      <c r="E2340" s="1">
        <f ca="1">IF(AND($A2340=0,$B2340=1),
    VLOOKUP(1,ChapterTable!$1:$1048576,MATCH("최종"&amp;SUBSTITUTE(SUBSTITUTE(E$1,"standard",""),"|Float",""),ChapterTable!$1:$1,0),0)*ChapterTable!$Q$17,
  IF(AND($A2340=0,$B2340=0),
    E2341,
  IF($B2340=0,
    VLOOKUP($A2340,ChapterTable!$1:$1048576,MATCH("최종"&amp;SUBSTITUTE(SUBSTITUTE(E$1,"standard",""),"|Float",""),ChapterTable!$1:$1,0),0),
  IF($B2340=1,
    IF($L2340=FALSE,
      VLOOKUP($A2340,ChapterTable!$1:$1048576,MATCH("최종"&amp;SUBSTITUTE(SUBSTITUTE(E$1,"standard",""),"|Float",""),ChapterTable!$1:$1,0),0),
      VLOOKUP($A2340-ChapterTable!$Q$11,ChapterTable!$1:$1048576,MATCH("최종"&amp;SUBSTITUTE(SUBSTITUTE(E$1,"standard",""),"|Float",""),ChapterTable!$1:$1,0),0)*ChapterTable!$Q$14
    ),
  OFFSET(E2340,-$B2340+IF($L2340,1,0),0)*
    (VLOOKUP(SUBSTITUTE(SUBSTITUTE(E$1,"standard",""),"|Float","")&amp;"인게임누적곱배수",ChapterTable!$S:$T,2,0)^C2340
    +VLOOKUP(SUBSTITUTE(SUBSTITUTE(E$1,"standard",""),"|Float","")&amp;"인게임누적합배수",ChapterTable!$S:$T,2,0)*C2340)
  )
  )
  )
)</f>
        <v>3147978.9806572795</v>
      </c>
      <c r="F2340" s="1">
        <f ca="1">IF(AND($A2340=0,$B2340=1),
    VLOOKUP(1,ChapterTable!$1:$1048576,MATCH("최종"&amp;SUBSTITUTE(SUBSTITUTE(F$1,"standard",""),"|Float",""),ChapterTable!$1:$1,0),0)*ChapterTable!$Q$17,
  IF(AND($A2340=0,$B2340=0),
    F2341,
  IF($B2340=0,
    VLOOKUP($A2340,ChapterTable!$1:$1048576,MATCH("최종"&amp;SUBSTITUTE(SUBSTITUTE(F$1,"standard",""),"|Float",""),ChapterTable!$1:$1,0),0),
  IF($B2340=1,
    IF($L2340=FALSE,
      VLOOKUP($A2340,ChapterTable!$1:$1048576,MATCH("최종"&amp;SUBSTITUTE(SUBSTITUTE(F$1,"standard",""),"|Float",""),ChapterTable!$1:$1,0),0),
      VLOOKUP($A2340-ChapterTable!$Q$11,ChapterTable!$1:$1048576,MATCH("최종"&amp;SUBSTITUTE(SUBSTITUTE(F$1,"standard",""),"|Float",""),ChapterTable!$1:$1,0),0)*ChapterTable!$Q$14
    ),
  OFFSET(F2340,-$B2340+IF($L2340,1,0),0)*
    (VLOOKUP(SUBSTITUTE(SUBSTITUTE(F$1,"standard",""),"|Float","")&amp;"인게임누적곱배수",ChapterTable!$S:$T,2,0)^D2340
    +VLOOKUP(SUBSTITUTE(SUBSTITUTE(F$1,"standard",""),"|Float","")&amp;"인게임누적합배수",ChapterTable!$S:$T,2,0)*D2340)
  )
  )
  )
)</f>
        <v>1144719.6293299198</v>
      </c>
      <c r="G2340" t="s">
        <v>76</v>
      </c>
      <c r="J2340" t="str">
        <f>IF(ISBLANK(I2340),"",
IFERROR(VLOOKUP(I2340,[1]StringTable!$1:$1048576,MATCH([1]StringTable!$B$1,[1]StringTable!$1:$1,0),0),
IFERROR(VLOOKUP(I2340,[1]InApkStringTable!$1:$1048576,MATCH([1]InApkStringTable!$B$1,[1]InApkStringTable!$1:$1,0),0),
"스트링없음")))</f>
        <v/>
      </c>
      <c r="L2340" t="b">
        <v>1</v>
      </c>
      <c r="N2340" t="str">
        <f>IF(ISBLANK(M2340),"",IF(ISERROR(VLOOKUP(M2340,MapTable!$A:$A,1,0)),"맵없음",""))</f>
        <v/>
      </c>
      <c r="O2340">
        <f t="shared" si="145"/>
        <v>95</v>
      </c>
      <c r="Q2340">
        <f t="shared" si="146"/>
        <v>95</v>
      </c>
      <c r="R2340" t="b">
        <f t="shared" ca="1" si="147"/>
        <v>1</v>
      </c>
      <c r="T2340" t="b">
        <f t="shared" ca="1" si="148"/>
        <v>1</v>
      </c>
      <c r="X2340" t="str">
        <f>IF(ISBLANK(W2340),"",
IF(ISERROR(FIND(",",W2340)),
  IF(ISERROR(VLOOKUP(W2340,MapTable!$A:$A,1,0)),"맵없음",
  ""),
IF(ISERROR(FIND(",",W2340,FIND(",",W2340)+1)),
  IF(OR(ISERROR(VLOOKUP(LEFT(W2340,FIND(",",W2340)-1),MapTable!$A:$A,1,0)),ISERROR(VLOOKUP(TRIM(MID(W2340,FIND(",",W2340)+1,999)),MapTable!$A:$A,1,0))),"맵없음",
  ""),
IF(ISERROR(FIND(",",W2340,FIND(",",W2340,FIND(",",W2340)+1)+1)),
  IF(OR(ISERROR(VLOOKUP(LEFT(W2340,FIND(",",W2340)-1),MapTable!$A:$A,1,0)),ISERROR(VLOOKUP(TRIM(MID(W2340,FIND(",",W2340)+1,FIND(",",W2340,FIND(",",W2340)+1)-FIND(",",W2340)-1)),MapTable!$A:$A,1,0)),ISERROR(VLOOKUP(TRIM(MID(W2340,FIND(",",W2340,FIND(",",W2340)+1)+1,999)),MapTable!$A:$A,1,0))),"맵없음",
  ""),
IF(ISERROR(FIND(",",W2340,FIND(",",W2340,FIND(",",W2340,FIND(",",W2340)+1)+1)+1)),
  IF(OR(ISERROR(VLOOKUP(LEFT(W2340,FIND(",",W2340)-1),MapTable!$A:$A,1,0)),ISERROR(VLOOKUP(TRIM(MID(W2340,FIND(",",W2340)+1,FIND(",",W2340,FIND(",",W2340)+1)-FIND(",",W2340)-1)),MapTable!$A:$A,1,0)),ISERROR(VLOOKUP(TRIM(MID(W2340,FIND(",",W2340,FIND(",",W2340)+1)+1,FIND(",",W2340,FIND(",",W2340,FIND(",",W2340)+1)+1)-FIND(",",W2340,FIND(",",W2340)+1)-1)),MapTable!$A:$A,1,0)),ISERROR(VLOOKUP(TRIM(MID(W2340,FIND(",",W2340,FIND(",",W2340,FIND(",",W2340)+1)+1)+1,999)),MapTable!$A:$A,1,0))),"맵없음",
  ""),
)))))</f>
        <v/>
      </c>
      <c r="AC2340" t="str">
        <f>IF(ISBLANK(AB2340),"",IF(ISERROR(VLOOKUP(AB2340,[3]DropTable!$A:$A,1,0)),"드랍없음",""))</f>
        <v/>
      </c>
      <c r="AE2340" t="str">
        <f>IF(ISBLANK(AD2340),"",IF(ISERROR(VLOOKUP(AD2340,[3]DropTable!$A:$A,1,0)),"드랍없음",""))</f>
        <v/>
      </c>
      <c r="AG2340">
        <v>9.8000000000000007</v>
      </c>
      <c r="AH2340">
        <v>1</v>
      </c>
    </row>
    <row r="2341" spans="1:34" x14ac:dyDescent="0.3">
      <c r="A2341">
        <v>24</v>
      </c>
      <c r="B2341">
        <v>50</v>
      </c>
      <c r="C2341">
        <f>IF(OR($L2341=TRUE,$A2341=0,MOD($A2341,ChapterTable!$S$20)&lt;&gt;0),
MAX(0,INT(($B2341+ChapterTable!$Q$26+VLOOKUP(SUBSTITUTE(C$1,"성장단계","")&amp;"단계오프셋",ChapterTable!$S:$T,2,0))/ChapterTable!$Q$23)),
MAX(0,INT(($B2341+ChapterTable!$S$26+VLOOKUP(SUBSTITUTE(C$1,"성장단계","")&amp;"보스단계오프셋",ChapterTable!$S:$T,2,0))/ChapterTable!$S$23)))</f>
        <v>5</v>
      </c>
      <c r="D2341">
        <f>IF(OR($L2341=TRUE,$A2341=0,MOD($A2341,ChapterTable!$S$20)&lt;&gt;0),
MAX(0,INT(($B2341+ChapterTable!$Q$26+VLOOKUP(SUBSTITUTE(D$1,"성장단계","")&amp;"단계오프셋",ChapterTable!$S:$T,2,0))/ChapterTable!$Q$23)),
MAX(0,INT(($B2341+ChapterTable!$S$26+VLOOKUP(SUBSTITUTE(D$1,"성장단계","")&amp;"보스단계오프셋",ChapterTable!$S:$T,2,0))/ChapterTable!$S$23)))</f>
        <v>4</v>
      </c>
      <c r="E2341" s="1">
        <f ca="1">IF(AND($A2341=0,$B2341=1),
    VLOOKUP(1,ChapterTable!$1:$1048576,MATCH("최종"&amp;SUBSTITUTE(SUBSTITUTE(E$1,"standard",""),"|Float",""),ChapterTable!$1:$1,0),0)*ChapterTable!$Q$17,
  IF(AND($A2341=0,$B2341=0),
    E2342,
  IF($B2341=0,
    VLOOKUP($A2341,ChapterTable!$1:$1048576,MATCH("최종"&amp;SUBSTITUTE(SUBSTITUTE(E$1,"standard",""),"|Float",""),ChapterTable!$1:$1,0),0),
  IF($B2341=1,
    IF($L2341=FALSE,
      VLOOKUP($A2341,ChapterTable!$1:$1048576,MATCH("최종"&amp;SUBSTITUTE(SUBSTITUTE(E$1,"standard",""),"|Float",""),ChapterTable!$1:$1,0),0),
      VLOOKUP($A2341-ChapterTable!$Q$11,ChapterTable!$1:$1048576,MATCH("최종"&amp;SUBSTITUTE(SUBSTITUTE(E$1,"standard",""),"|Float",""),ChapterTable!$1:$1,0),0)*ChapterTable!$Q$14
    ),
  OFFSET(E2341,-$B2341+IF($L2341,1,0),0)*
    (VLOOKUP(SUBSTITUTE(SUBSTITUTE(E$1,"standard",""),"|Float","")&amp;"인게임누적곱배수",ChapterTable!$S:$T,2,0)^C2341
    +VLOOKUP(SUBSTITUTE(SUBSTITUTE(E$1,"standard",""),"|Float","")&amp;"인게임누적합배수",ChapterTable!$S:$T,2,0)*C2341)
  )
  )
  )
)</f>
        <v>3147978.9806572795</v>
      </c>
      <c r="F2341" s="1">
        <f ca="1">IF(AND($A2341=0,$B2341=1),
    VLOOKUP(1,ChapterTable!$1:$1048576,MATCH("최종"&amp;SUBSTITUTE(SUBSTITUTE(F$1,"standard",""),"|Float",""),ChapterTable!$1:$1,0),0)*ChapterTable!$Q$17,
  IF(AND($A2341=0,$B2341=0),
    F2342,
  IF($B2341=0,
    VLOOKUP($A2341,ChapterTable!$1:$1048576,MATCH("최종"&amp;SUBSTITUTE(SUBSTITUTE(F$1,"standard",""),"|Float",""),ChapterTable!$1:$1,0),0),
  IF($B2341=1,
    IF($L2341=FALSE,
      VLOOKUP($A2341,ChapterTable!$1:$1048576,MATCH("최종"&amp;SUBSTITUTE(SUBSTITUTE(F$1,"standard",""),"|Float",""),ChapterTable!$1:$1,0),0),
      VLOOKUP($A2341-ChapterTable!$Q$11,ChapterTable!$1:$1048576,MATCH("최종"&amp;SUBSTITUTE(SUBSTITUTE(F$1,"standard",""),"|Float",""),ChapterTable!$1:$1,0),0)*ChapterTable!$Q$14
    ),
  OFFSET(F2341,-$B2341+IF($L2341,1,0),0)*
    (VLOOKUP(SUBSTITUTE(SUBSTITUTE(F$1,"standard",""),"|Float","")&amp;"인게임누적곱배수",ChapterTable!$S:$T,2,0)^D2341
    +VLOOKUP(SUBSTITUTE(SUBSTITUTE(F$1,"standard",""),"|Float","")&amp;"인게임누적합배수",ChapterTable!$S:$T,2,0)*D2341)
  )
  )
  )
)</f>
        <v>1144719.6293299198</v>
      </c>
      <c r="G2341" t="s">
        <v>76</v>
      </c>
      <c r="J2341" t="str">
        <f>IF(ISBLANK(I2341),"",
IFERROR(VLOOKUP(I2341,[1]StringTable!$1:$1048576,MATCH([1]StringTable!$B$1,[1]StringTable!$1:$1,0),0),
IFERROR(VLOOKUP(I2341,[1]InApkStringTable!$1:$1048576,MATCH([1]InApkStringTable!$B$1,[1]InApkStringTable!$1:$1,0),0),
"스트링없음")))</f>
        <v/>
      </c>
      <c r="L2341" t="b">
        <v>1</v>
      </c>
      <c r="N2341" t="str">
        <f>IF(ISBLANK(M2341),"",IF(ISERROR(VLOOKUP(M2341,MapTable!$A:$A,1,0)),"맵없음",""))</f>
        <v/>
      </c>
      <c r="O2341">
        <f t="shared" si="145"/>
        <v>21</v>
      </c>
      <c r="Q2341">
        <f t="shared" si="146"/>
        <v>21</v>
      </c>
      <c r="R2341" t="b">
        <f t="shared" ca="1" si="147"/>
        <v>0</v>
      </c>
      <c r="T2341" t="b">
        <f t="shared" ca="1" si="148"/>
        <v>0</v>
      </c>
      <c r="X2341" t="str">
        <f>IF(ISBLANK(W2341),"",
IF(ISERROR(FIND(",",W2341)),
  IF(ISERROR(VLOOKUP(W2341,MapTable!$A:$A,1,0)),"맵없음",
  ""),
IF(ISERROR(FIND(",",W2341,FIND(",",W2341)+1)),
  IF(OR(ISERROR(VLOOKUP(LEFT(W2341,FIND(",",W2341)-1),MapTable!$A:$A,1,0)),ISERROR(VLOOKUP(TRIM(MID(W2341,FIND(",",W2341)+1,999)),MapTable!$A:$A,1,0))),"맵없음",
  ""),
IF(ISERROR(FIND(",",W2341,FIND(",",W2341,FIND(",",W2341)+1)+1)),
  IF(OR(ISERROR(VLOOKUP(LEFT(W2341,FIND(",",W2341)-1),MapTable!$A:$A,1,0)),ISERROR(VLOOKUP(TRIM(MID(W2341,FIND(",",W2341)+1,FIND(",",W2341,FIND(",",W2341)+1)-FIND(",",W2341)-1)),MapTable!$A:$A,1,0)),ISERROR(VLOOKUP(TRIM(MID(W2341,FIND(",",W2341,FIND(",",W2341)+1)+1,999)),MapTable!$A:$A,1,0))),"맵없음",
  ""),
IF(ISERROR(FIND(",",W2341,FIND(",",W2341,FIND(",",W2341,FIND(",",W2341)+1)+1)+1)),
  IF(OR(ISERROR(VLOOKUP(LEFT(W2341,FIND(",",W2341)-1),MapTable!$A:$A,1,0)),ISERROR(VLOOKUP(TRIM(MID(W2341,FIND(",",W2341)+1,FIND(",",W2341,FIND(",",W2341)+1)-FIND(",",W2341)-1)),MapTable!$A:$A,1,0)),ISERROR(VLOOKUP(TRIM(MID(W2341,FIND(",",W2341,FIND(",",W2341)+1)+1,FIND(",",W2341,FIND(",",W2341,FIND(",",W2341)+1)+1)-FIND(",",W2341,FIND(",",W2341)+1)-1)),MapTable!$A:$A,1,0)),ISERROR(VLOOKUP(TRIM(MID(W2341,FIND(",",W2341,FIND(",",W2341,FIND(",",W2341)+1)+1)+1,999)),MapTable!$A:$A,1,0))),"맵없음",
  ""),
)))))</f>
        <v/>
      </c>
      <c r="AC2341" t="str">
        <f>IF(ISBLANK(AB2341),"",IF(ISERROR(VLOOKUP(AB2341,[3]DropTable!$A:$A,1,0)),"드랍없음",""))</f>
        <v/>
      </c>
      <c r="AE2341" t="str">
        <f>IF(ISBLANK(AD2341),"",IF(ISERROR(VLOOKUP(AD2341,[3]DropTable!$A:$A,1,0)),"드랍없음",""))</f>
        <v/>
      </c>
      <c r="AG2341">
        <v>9.8000000000000007</v>
      </c>
      <c r="AH2341">
        <v>1</v>
      </c>
    </row>
    <row r="2342" spans="1:34" x14ac:dyDescent="0.3">
      <c r="A2342">
        <v>25</v>
      </c>
      <c r="B2342">
        <v>1</v>
      </c>
      <c r="C2342">
        <f>IF(OR($L2342=TRUE,$A2342=0,MOD($A2342,ChapterTable!$S$20)&lt;&gt;0),
MAX(0,INT(($B2342+ChapterTable!$Q$26+VLOOKUP(SUBSTITUTE(C$1,"성장단계","")&amp;"단계오프셋",ChapterTable!$S:$T,2,0))/ChapterTable!$Q$23)),
MAX(0,INT(($B2342+ChapterTable!$S$26+VLOOKUP(SUBSTITUTE(C$1,"성장단계","")&amp;"보스단계오프셋",ChapterTable!$S:$T,2,0))/ChapterTable!$S$23)))</f>
        <v>0</v>
      </c>
      <c r="D2342">
        <f>IF(OR($L2342=TRUE,$A2342=0,MOD($A2342,ChapterTable!$S$20)&lt;&gt;0),
MAX(0,INT(($B2342+ChapterTable!$Q$26+VLOOKUP(SUBSTITUTE(D$1,"성장단계","")&amp;"단계오프셋",ChapterTable!$S:$T,2,0))/ChapterTable!$Q$23)),
MAX(0,INT(($B2342+ChapterTable!$S$26+VLOOKUP(SUBSTITUTE(D$1,"성장단계","")&amp;"보스단계오프셋",ChapterTable!$S:$T,2,0))/ChapterTable!$S$23)))</f>
        <v>0</v>
      </c>
      <c r="E2342" s="1">
        <f ca="1">IF(AND($A2342=0,$B2342=1),
    VLOOKUP(1,ChapterTable!$1:$1048576,MATCH("최종"&amp;SUBSTITUTE(SUBSTITUTE(E$1,"standard",""),"|Float",""),ChapterTable!$1:$1,0),0)*ChapterTable!$Q$17,
  IF(AND($A2342=0,$B2342=0),
    E2343,
  IF($B2342=0,
    VLOOKUP($A2342,ChapterTable!$1:$1048576,MATCH("최종"&amp;SUBSTITUTE(SUBSTITUTE(E$1,"standard",""),"|Float",""),ChapterTable!$1:$1,0),0),
  IF($B2342=1,
    IF($L2342=FALSE,
      VLOOKUP($A2342,ChapterTable!$1:$1048576,MATCH("최종"&amp;SUBSTITUTE(SUBSTITUTE(E$1,"standard",""),"|Float",""),ChapterTable!$1:$1,0),0),
      VLOOKUP($A2342-ChapterTable!$Q$11,ChapterTable!$1:$1048576,MATCH("최종"&amp;SUBSTITUTE(SUBSTITUTE(E$1,"standard",""),"|Float",""),ChapterTable!$1:$1,0),0)*ChapterTable!$Q$14
    ),
  OFFSET(E2342,-$B2342+IF($L2342,1,0),0)*
    (VLOOKUP(SUBSTITUTE(SUBSTITUTE(E$1,"standard",""),"|Float","")&amp;"인게임누적곱배수",ChapterTable!$S:$T,2,0)^C2342
    +VLOOKUP(SUBSTITUTE(SUBSTITUTE(E$1,"standard",""),"|Float","")&amp;"인게임누적합배수",ChapterTable!$S:$T,2,0)*C2342)
  )
  )
  )
)</f>
        <v>1717079.4439948797</v>
      </c>
      <c r="F2342" s="1">
        <f ca="1">IF(AND($A2342=0,$B2342=1),
    VLOOKUP(1,ChapterTable!$1:$1048576,MATCH("최종"&amp;SUBSTITUTE(SUBSTITUTE(F$1,"standard",""),"|Float",""),ChapterTable!$1:$1,0),0)*ChapterTable!$Q$17,
  IF(AND($A2342=0,$B2342=0),
    F2343,
  IF($B2342=0,
    VLOOKUP($A2342,ChapterTable!$1:$1048576,MATCH("최종"&amp;SUBSTITUTE(SUBSTITUTE(F$1,"standard",""),"|Float",""),ChapterTable!$1:$1,0),0),
  IF($B2342=1,
    IF($L2342=FALSE,
      VLOOKUP($A2342,ChapterTable!$1:$1048576,MATCH("최종"&amp;SUBSTITUTE(SUBSTITUTE(F$1,"standard",""),"|Float",""),ChapterTable!$1:$1,0),0),
      VLOOKUP($A2342-ChapterTable!$Q$11,ChapterTable!$1:$1048576,MATCH("최종"&amp;SUBSTITUTE(SUBSTITUTE(F$1,"standard",""),"|Float",""),ChapterTable!$1:$1,0),0)*ChapterTable!$Q$14
    ),
  OFFSET(F2342,-$B2342+IF($L2342,1,0),0)*
    (VLOOKUP(SUBSTITUTE(SUBSTITUTE(F$1,"standard",""),"|Float","")&amp;"인게임누적곱배수",ChapterTable!$S:$T,2,0)^D2342
    +VLOOKUP(SUBSTITUTE(SUBSTITUTE(F$1,"standard",""),"|Float","")&amp;"인게임누적합배수",ChapterTable!$S:$T,2,0)*D2342)
  )
  )
  )
)</f>
        <v>953933.02444159985</v>
      </c>
      <c r="G2342" t="s">
        <v>76</v>
      </c>
      <c r="J2342" t="str">
        <f>IF(ISBLANK(I2342),"",
IFERROR(VLOOKUP(I2342,[1]StringTable!$1:$1048576,MATCH([1]StringTable!$B$1,[1]StringTable!$1:$1,0),0),
IFERROR(VLOOKUP(I2342,[1]InApkStringTable!$1:$1048576,MATCH([1]InApkStringTable!$B$1,[1]InApkStringTable!$1:$1,0),0),
"스트링없음")))</f>
        <v/>
      </c>
      <c r="L2342" t="b">
        <v>1</v>
      </c>
      <c r="N2342" t="str">
        <f>IF(ISBLANK(M2342),"",IF(ISERROR(VLOOKUP(M2342,MapTable!$A:$A,1,0)),"맵없음",""))</f>
        <v/>
      </c>
      <c r="O2342">
        <f t="shared" si="145"/>
        <v>1</v>
      </c>
      <c r="Q2342">
        <f t="shared" si="146"/>
        <v>1</v>
      </c>
      <c r="R2342" t="b">
        <f t="shared" ca="1" si="147"/>
        <v>0</v>
      </c>
      <c r="T2342" t="b">
        <f t="shared" ca="1" si="148"/>
        <v>0</v>
      </c>
      <c r="X2342" t="str">
        <f>IF(ISBLANK(W2342),"",
IF(ISERROR(FIND(",",W2342)),
  IF(ISERROR(VLOOKUP(W2342,MapTable!$A:$A,1,0)),"맵없음",
  ""),
IF(ISERROR(FIND(",",W2342,FIND(",",W2342)+1)),
  IF(OR(ISERROR(VLOOKUP(LEFT(W2342,FIND(",",W2342)-1),MapTable!$A:$A,1,0)),ISERROR(VLOOKUP(TRIM(MID(W2342,FIND(",",W2342)+1,999)),MapTable!$A:$A,1,0))),"맵없음",
  ""),
IF(ISERROR(FIND(",",W2342,FIND(",",W2342,FIND(",",W2342)+1)+1)),
  IF(OR(ISERROR(VLOOKUP(LEFT(W2342,FIND(",",W2342)-1),MapTable!$A:$A,1,0)),ISERROR(VLOOKUP(TRIM(MID(W2342,FIND(",",W2342)+1,FIND(",",W2342,FIND(",",W2342)+1)-FIND(",",W2342)-1)),MapTable!$A:$A,1,0)),ISERROR(VLOOKUP(TRIM(MID(W2342,FIND(",",W2342,FIND(",",W2342)+1)+1,999)),MapTable!$A:$A,1,0))),"맵없음",
  ""),
IF(ISERROR(FIND(",",W2342,FIND(",",W2342,FIND(",",W2342,FIND(",",W2342)+1)+1)+1)),
  IF(OR(ISERROR(VLOOKUP(LEFT(W2342,FIND(",",W2342)-1),MapTable!$A:$A,1,0)),ISERROR(VLOOKUP(TRIM(MID(W2342,FIND(",",W2342)+1,FIND(",",W2342,FIND(",",W2342)+1)-FIND(",",W2342)-1)),MapTable!$A:$A,1,0)),ISERROR(VLOOKUP(TRIM(MID(W2342,FIND(",",W2342,FIND(",",W2342)+1)+1,FIND(",",W2342,FIND(",",W2342,FIND(",",W2342)+1)+1)-FIND(",",W2342,FIND(",",W2342)+1)-1)),MapTable!$A:$A,1,0)),ISERROR(VLOOKUP(TRIM(MID(W2342,FIND(",",W2342,FIND(",",W2342,FIND(",",W2342)+1)+1)+1,999)),MapTable!$A:$A,1,0))),"맵없음",
  ""),
)))))</f>
        <v/>
      </c>
      <c r="AC2342" t="str">
        <f>IF(ISBLANK(AB2342),"",IF(ISERROR(VLOOKUP(AB2342,[3]DropTable!$A:$A,1,0)),"드랍없음",""))</f>
        <v/>
      </c>
      <c r="AE2342" t="str">
        <f>IF(ISBLANK(AD2342),"",IF(ISERROR(VLOOKUP(AD2342,[3]DropTable!$A:$A,1,0)),"드랍없음",""))</f>
        <v/>
      </c>
      <c r="AG2342">
        <v>9.8000000000000007</v>
      </c>
      <c r="AH2342">
        <v>1</v>
      </c>
    </row>
    <row r="2343" spans="1:34" x14ac:dyDescent="0.3">
      <c r="A2343">
        <v>25</v>
      </c>
      <c r="B2343">
        <v>2</v>
      </c>
      <c r="C2343">
        <f>IF(OR($L2343=TRUE,$A2343=0,MOD($A2343,ChapterTable!$S$20)&lt;&gt;0),
MAX(0,INT(($B2343+ChapterTable!$Q$26+VLOOKUP(SUBSTITUTE(C$1,"성장단계","")&amp;"단계오프셋",ChapterTable!$S:$T,2,0))/ChapterTable!$Q$23)),
MAX(0,INT(($B2343+ChapterTable!$S$26+VLOOKUP(SUBSTITUTE(C$1,"성장단계","")&amp;"보스단계오프셋",ChapterTable!$S:$T,2,0))/ChapterTable!$S$23)))</f>
        <v>0</v>
      </c>
      <c r="D2343">
        <f>IF(OR($L2343=TRUE,$A2343=0,MOD($A2343,ChapterTable!$S$20)&lt;&gt;0),
MAX(0,INT(($B2343+ChapterTable!$Q$26+VLOOKUP(SUBSTITUTE(D$1,"성장단계","")&amp;"단계오프셋",ChapterTable!$S:$T,2,0))/ChapterTable!$Q$23)),
MAX(0,INT(($B2343+ChapterTable!$S$26+VLOOKUP(SUBSTITUTE(D$1,"성장단계","")&amp;"보스단계오프셋",ChapterTable!$S:$T,2,0))/ChapterTable!$S$23)))</f>
        <v>0</v>
      </c>
      <c r="E2343" s="1">
        <f ca="1">IF(AND($A2343=0,$B2343=1),
    VLOOKUP(1,ChapterTable!$1:$1048576,MATCH("최종"&amp;SUBSTITUTE(SUBSTITUTE(E$1,"standard",""),"|Float",""),ChapterTable!$1:$1,0),0)*ChapterTable!$Q$17,
  IF(AND($A2343=0,$B2343=0),
    E2344,
  IF($B2343=0,
    VLOOKUP($A2343,ChapterTable!$1:$1048576,MATCH("최종"&amp;SUBSTITUTE(SUBSTITUTE(E$1,"standard",""),"|Float",""),ChapterTable!$1:$1,0),0),
  IF($B2343=1,
    IF($L2343=FALSE,
      VLOOKUP($A2343,ChapterTable!$1:$1048576,MATCH("최종"&amp;SUBSTITUTE(SUBSTITUTE(E$1,"standard",""),"|Float",""),ChapterTable!$1:$1,0),0),
      VLOOKUP($A2343-ChapterTable!$Q$11,ChapterTable!$1:$1048576,MATCH("최종"&amp;SUBSTITUTE(SUBSTITUTE(E$1,"standard",""),"|Float",""),ChapterTable!$1:$1,0),0)*ChapterTable!$Q$14
    ),
  OFFSET(E2343,-$B2343+IF($L2343,1,0),0)*
    (VLOOKUP(SUBSTITUTE(SUBSTITUTE(E$1,"standard",""),"|Float","")&amp;"인게임누적곱배수",ChapterTable!$S:$T,2,0)^C2343
    +VLOOKUP(SUBSTITUTE(SUBSTITUTE(E$1,"standard",""),"|Float","")&amp;"인게임누적합배수",ChapterTable!$S:$T,2,0)*C2343)
  )
  )
  )
)</f>
        <v>1717079.4439948797</v>
      </c>
      <c r="F2343" s="1">
        <f ca="1">IF(AND($A2343=0,$B2343=1),
    VLOOKUP(1,ChapterTable!$1:$1048576,MATCH("최종"&amp;SUBSTITUTE(SUBSTITUTE(F$1,"standard",""),"|Float",""),ChapterTable!$1:$1,0),0)*ChapterTable!$Q$17,
  IF(AND($A2343=0,$B2343=0),
    F2344,
  IF($B2343=0,
    VLOOKUP($A2343,ChapterTable!$1:$1048576,MATCH("최종"&amp;SUBSTITUTE(SUBSTITUTE(F$1,"standard",""),"|Float",""),ChapterTable!$1:$1,0),0),
  IF($B2343=1,
    IF($L2343=FALSE,
      VLOOKUP($A2343,ChapterTable!$1:$1048576,MATCH("최종"&amp;SUBSTITUTE(SUBSTITUTE(F$1,"standard",""),"|Float",""),ChapterTable!$1:$1,0),0),
      VLOOKUP($A2343-ChapterTable!$Q$11,ChapterTable!$1:$1048576,MATCH("최종"&amp;SUBSTITUTE(SUBSTITUTE(F$1,"standard",""),"|Float",""),ChapterTable!$1:$1,0),0)*ChapterTable!$Q$14
    ),
  OFFSET(F2343,-$B2343+IF($L2343,1,0),0)*
    (VLOOKUP(SUBSTITUTE(SUBSTITUTE(F$1,"standard",""),"|Float","")&amp;"인게임누적곱배수",ChapterTable!$S:$T,2,0)^D2343
    +VLOOKUP(SUBSTITUTE(SUBSTITUTE(F$1,"standard",""),"|Float","")&amp;"인게임누적합배수",ChapterTable!$S:$T,2,0)*D2343)
  )
  )
  )
)</f>
        <v>953933.02444159985</v>
      </c>
      <c r="G2343" t="s">
        <v>76</v>
      </c>
      <c r="J2343" t="str">
        <f>IF(ISBLANK(I2343),"",
IFERROR(VLOOKUP(I2343,[1]StringTable!$1:$1048576,MATCH([1]StringTable!$B$1,[1]StringTable!$1:$1,0),0),
IFERROR(VLOOKUP(I2343,[1]InApkStringTable!$1:$1048576,MATCH([1]InApkStringTable!$B$1,[1]InApkStringTable!$1:$1,0),0),
"스트링없음")))</f>
        <v/>
      </c>
      <c r="L2343" t="b">
        <v>1</v>
      </c>
      <c r="N2343" t="str">
        <f>IF(ISBLANK(M2343),"",IF(ISERROR(VLOOKUP(M2343,MapTable!$A:$A,1,0)),"맵없음",""))</f>
        <v/>
      </c>
      <c r="O2343">
        <f t="shared" si="145"/>
        <v>1</v>
      </c>
      <c r="Q2343">
        <f t="shared" si="146"/>
        <v>1</v>
      </c>
      <c r="R2343" t="b">
        <f t="shared" ca="1" si="147"/>
        <v>0</v>
      </c>
      <c r="T2343" t="b">
        <f t="shared" ca="1" si="148"/>
        <v>0</v>
      </c>
      <c r="X2343" t="str">
        <f>IF(ISBLANK(W2343),"",
IF(ISERROR(FIND(",",W2343)),
  IF(ISERROR(VLOOKUP(W2343,MapTable!$A:$A,1,0)),"맵없음",
  ""),
IF(ISERROR(FIND(",",W2343,FIND(",",W2343)+1)),
  IF(OR(ISERROR(VLOOKUP(LEFT(W2343,FIND(",",W2343)-1),MapTable!$A:$A,1,0)),ISERROR(VLOOKUP(TRIM(MID(W2343,FIND(",",W2343)+1,999)),MapTable!$A:$A,1,0))),"맵없음",
  ""),
IF(ISERROR(FIND(",",W2343,FIND(",",W2343,FIND(",",W2343)+1)+1)),
  IF(OR(ISERROR(VLOOKUP(LEFT(W2343,FIND(",",W2343)-1),MapTable!$A:$A,1,0)),ISERROR(VLOOKUP(TRIM(MID(W2343,FIND(",",W2343)+1,FIND(",",W2343,FIND(",",W2343)+1)-FIND(",",W2343)-1)),MapTable!$A:$A,1,0)),ISERROR(VLOOKUP(TRIM(MID(W2343,FIND(",",W2343,FIND(",",W2343)+1)+1,999)),MapTable!$A:$A,1,0))),"맵없음",
  ""),
IF(ISERROR(FIND(",",W2343,FIND(",",W2343,FIND(",",W2343,FIND(",",W2343)+1)+1)+1)),
  IF(OR(ISERROR(VLOOKUP(LEFT(W2343,FIND(",",W2343)-1),MapTable!$A:$A,1,0)),ISERROR(VLOOKUP(TRIM(MID(W2343,FIND(",",W2343)+1,FIND(",",W2343,FIND(",",W2343)+1)-FIND(",",W2343)-1)),MapTable!$A:$A,1,0)),ISERROR(VLOOKUP(TRIM(MID(W2343,FIND(",",W2343,FIND(",",W2343)+1)+1,FIND(",",W2343,FIND(",",W2343,FIND(",",W2343)+1)+1)-FIND(",",W2343,FIND(",",W2343)+1)-1)),MapTable!$A:$A,1,0)),ISERROR(VLOOKUP(TRIM(MID(W2343,FIND(",",W2343,FIND(",",W2343,FIND(",",W2343)+1)+1)+1,999)),MapTable!$A:$A,1,0))),"맵없음",
  ""),
)))))</f>
        <v/>
      </c>
      <c r="AC2343" t="str">
        <f>IF(ISBLANK(AB2343),"",IF(ISERROR(VLOOKUP(AB2343,[3]DropTable!$A:$A,1,0)),"드랍없음",""))</f>
        <v/>
      </c>
      <c r="AE2343" t="str">
        <f>IF(ISBLANK(AD2343),"",IF(ISERROR(VLOOKUP(AD2343,[3]DropTable!$A:$A,1,0)),"드랍없음",""))</f>
        <v/>
      </c>
      <c r="AG2343">
        <v>9.8000000000000007</v>
      </c>
      <c r="AH2343">
        <v>1</v>
      </c>
    </row>
    <row r="2344" spans="1:34" x14ac:dyDescent="0.3">
      <c r="A2344">
        <v>25</v>
      </c>
      <c r="B2344">
        <v>3</v>
      </c>
      <c r="C2344">
        <f>IF(OR($L2344=TRUE,$A2344=0,MOD($A2344,ChapterTable!$S$20)&lt;&gt;0),
MAX(0,INT(($B2344+ChapterTable!$Q$26+VLOOKUP(SUBSTITUTE(C$1,"성장단계","")&amp;"단계오프셋",ChapterTable!$S:$T,2,0))/ChapterTable!$Q$23)),
MAX(0,INT(($B2344+ChapterTable!$S$26+VLOOKUP(SUBSTITUTE(C$1,"성장단계","")&amp;"보스단계오프셋",ChapterTable!$S:$T,2,0))/ChapterTable!$S$23)))</f>
        <v>0</v>
      </c>
      <c r="D2344">
        <f>IF(OR($L2344=TRUE,$A2344=0,MOD($A2344,ChapterTable!$S$20)&lt;&gt;0),
MAX(0,INT(($B2344+ChapterTable!$Q$26+VLOOKUP(SUBSTITUTE(D$1,"성장단계","")&amp;"단계오프셋",ChapterTable!$S:$T,2,0))/ChapterTable!$Q$23)),
MAX(0,INT(($B2344+ChapterTable!$S$26+VLOOKUP(SUBSTITUTE(D$1,"성장단계","")&amp;"보스단계오프셋",ChapterTable!$S:$T,2,0))/ChapterTable!$S$23)))</f>
        <v>0</v>
      </c>
      <c r="E2344" s="1">
        <f ca="1">IF(AND($A2344=0,$B2344=1),
    VLOOKUP(1,ChapterTable!$1:$1048576,MATCH("최종"&amp;SUBSTITUTE(SUBSTITUTE(E$1,"standard",""),"|Float",""),ChapterTable!$1:$1,0),0)*ChapterTable!$Q$17,
  IF(AND($A2344=0,$B2344=0),
    E2345,
  IF($B2344=0,
    VLOOKUP($A2344,ChapterTable!$1:$1048576,MATCH("최종"&amp;SUBSTITUTE(SUBSTITUTE(E$1,"standard",""),"|Float",""),ChapterTable!$1:$1,0),0),
  IF($B2344=1,
    IF($L2344=FALSE,
      VLOOKUP($A2344,ChapterTable!$1:$1048576,MATCH("최종"&amp;SUBSTITUTE(SUBSTITUTE(E$1,"standard",""),"|Float",""),ChapterTable!$1:$1,0),0),
      VLOOKUP($A2344-ChapterTable!$Q$11,ChapterTable!$1:$1048576,MATCH("최종"&amp;SUBSTITUTE(SUBSTITUTE(E$1,"standard",""),"|Float",""),ChapterTable!$1:$1,0),0)*ChapterTable!$Q$14
    ),
  OFFSET(E2344,-$B2344+IF($L2344,1,0),0)*
    (VLOOKUP(SUBSTITUTE(SUBSTITUTE(E$1,"standard",""),"|Float","")&amp;"인게임누적곱배수",ChapterTable!$S:$T,2,0)^C2344
    +VLOOKUP(SUBSTITUTE(SUBSTITUTE(E$1,"standard",""),"|Float","")&amp;"인게임누적합배수",ChapterTable!$S:$T,2,0)*C2344)
  )
  )
  )
)</f>
        <v>1717079.4439948797</v>
      </c>
      <c r="F2344" s="1">
        <f ca="1">IF(AND($A2344=0,$B2344=1),
    VLOOKUP(1,ChapterTable!$1:$1048576,MATCH("최종"&amp;SUBSTITUTE(SUBSTITUTE(F$1,"standard",""),"|Float",""),ChapterTable!$1:$1,0),0)*ChapterTable!$Q$17,
  IF(AND($A2344=0,$B2344=0),
    F2345,
  IF($B2344=0,
    VLOOKUP($A2344,ChapterTable!$1:$1048576,MATCH("최종"&amp;SUBSTITUTE(SUBSTITUTE(F$1,"standard",""),"|Float",""),ChapterTable!$1:$1,0),0),
  IF($B2344=1,
    IF($L2344=FALSE,
      VLOOKUP($A2344,ChapterTable!$1:$1048576,MATCH("최종"&amp;SUBSTITUTE(SUBSTITUTE(F$1,"standard",""),"|Float",""),ChapterTable!$1:$1,0),0),
      VLOOKUP($A2344-ChapterTable!$Q$11,ChapterTable!$1:$1048576,MATCH("최종"&amp;SUBSTITUTE(SUBSTITUTE(F$1,"standard",""),"|Float",""),ChapterTable!$1:$1,0),0)*ChapterTable!$Q$14
    ),
  OFFSET(F2344,-$B2344+IF($L2344,1,0),0)*
    (VLOOKUP(SUBSTITUTE(SUBSTITUTE(F$1,"standard",""),"|Float","")&amp;"인게임누적곱배수",ChapterTable!$S:$T,2,0)^D2344
    +VLOOKUP(SUBSTITUTE(SUBSTITUTE(F$1,"standard",""),"|Float","")&amp;"인게임누적합배수",ChapterTable!$S:$T,2,0)*D2344)
  )
  )
  )
)</f>
        <v>953933.02444159985</v>
      </c>
      <c r="G2344" t="s">
        <v>76</v>
      </c>
      <c r="J2344" t="str">
        <f>IF(ISBLANK(I2344),"",
IFERROR(VLOOKUP(I2344,[1]StringTable!$1:$1048576,MATCH([1]StringTable!$B$1,[1]StringTable!$1:$1,0),0),
IFERROR(VLOOKUP(I2344,[1]InApkStringTable!$1:$1048576,MATCH([1]InApkStringTable!$B$1,[1]InApkStringTable!$1:$1,0),0),
"스트링없음")))</f>
        <v/>
      </c>
      <c r="L2344" t="b">
        <v>1</v>
      </c>
      <c r="N2344" t="str">
        <f>IF(ISBLANK(M2344),"",IF(ISERROR(VLOOKUP(M2344,MapTable!$A:$A,1,0)),"맵없음",""))</f>
        <v/>
      </c>
      <c r="O2344">
        <f t="shared" si="145"/>
        <v>1</v>
      </c>
      <c r="Q2344">
        <f t="shared" si="146"/>
        <v>1</v>
      </c>
      <c r="R2344" t="b">
        <f t="shared" ca="1" si="147"/>
        <v>0</v>
      </c>
      <c r="T2344" t="b">
        <f t="shared" ca="1" si="148"/>
        <v>0</v>
      </c>
      <c r="X2344" t="str">
        <f>IF(ISBLANK(W2344),"",
IF(ISERROR(FIND(",",W2344)),
  IF(ISERROR(VLOOKUP(W2344,MapTable!$A:$A,1,0)),"맵없음",
  ""),
IF(ISERROR(FIND(",",W2344,FIND(",",W2344)+1)),
  IF(OR(ISERROR(VLOOKUP(LEFT(W2344,FIND(",",W2344)-1),MapTable!$A:$A,1,0)),ISERROR(VLOOKUP(TRIM(MID(W2344,FIND(",",W2344)+1,999)),MapTable!$A:$A,1,0))),"맵없음",
  ""),
IF(ISERROR(FIND(",",W2344,FIND(",",W2344,FIND(",",W2344)+1)+1)),
  IF(OR(ISERROR(VLOOKUP(LEFT(W2344,FIND(",",W2344)-1),MapTable!$A:$A,1,0)),ISERROR(VLOOKUP(TRIM(MID(W2344,FIND(",",W2344)+1,FIND(",",W2344,FIND(",",W2344)+1)-FIND(",",W2344)-1)),MapTable!$A:$A,1,0)),ISERROR(VLOOKUP(TRIM(MID(W2344,FIND(",",W2344,FIND(",",W2344)+1)+1,999)),MapTable!$A:$A,1,0))),"맵없음",
  ""),
IF(ISERROR(FIND(",",W2344,FIND(",",W2344,FIND(",",W2344,FIND(",",W2344)+1)+1)+1)),
  IF(OR(ISERROR(VLOOKUP(LEFT(W2344,FIND(",",W2344)-1),MapTable!$A:$A,1,0)),ISERROR(VLOOKUP(TRIM(MID(W2344,FIND(",",W2344)+1,FIND(",",W2344,FIND(",",W2344)+1)-FIND(",",W2344)-1)),MapTable!$A:$A,1,0)),ISERROR(VLOOKUP(TRIM(MID(W2344,FIND(",",W2344,FIND(",",W2344)+1)+1,FIND(",",W2344,FIND(",",W2344,FIND(",",W2344)+1)+1)-FIND(",",W2344,FIND(",",W2344)+1)-1)),MapTable!$A:$A,1,0)),ISERROR(VLOOKUP(TRIM(MID(W2344,FIND(",",W2344,FIND(",",W2344,FIND(",",W2344)+1)+1)+1,999)),MapTable!$A:$A,1,0))),"맵없음",
  ""),
)))))</f>
        <v/>
      </c>
      <c r="AC2344" t="str">
        <f>IF(ISBLANK(AB2344),"",IF(ISERROR(VLOOKUP(AB2344,[3]DropTable!$A:$A,1,0)),"드랍없음",""))</f>
        <v/>
      </c>
      <c r="AE2344" t="str">
        <f>IF(ISBLANK(AD2344),"",IF(ISERROR(VLOOKUP(AD2344,[3]DropTable!$A:$A,1,0)),"드랍없음",""))</f>
        <v/>
      </c>
      <c r="AG2344">
        <v>9.8000000000000007</v>
      </c>
      <c r="AH2344">
        <v>1</v>
      </c>
    </row>
    <row r="2345" spans="1:34" x14ac:dyDescent="0.3">
      <c r="A2345">
        <v>25</v>
      </c>
      <c r="B2345">
        <v>4</v>
      </c>
      <c r="C2345">
        <f>IF(OR($L2345=TRUE,$A2345=0,MOD($A2345,ChapterTable!$S$20)&lt;&gt;0),
MAX(0,INT(($B2345+ChapterTable!$Q$26+VLOOKUP(SUBSTITUTE(C$1,"성장단계","")&amp;"단계오프셋",ChapterTable!$S:$T,2,0))/ChapterTable!$Q$23)),
MAX(0,INT(($B2345+ChapterTable!$S$26+VLOOKUP(SUBSTITUTE(C$1,"성장단계","")&amp;"보스단계오프셋",ChapterTable!$S:$T,2,0))/ChapterTable!$S$23)))</f>
        <v>0</v>
      </c>
      <c r="D2345">
        <f>IF(OR($L2345=TRUE,$A2345=0,MOD($A2345,ChapterTable!$S$20)&lt;&gt;0),
MAX(0,INT(($B2345+ChapterTable!$Q$26+VLOOKUP(SUBSTITUTE(D$1,"성장단계","")&amp;"단계오프셋",ChapterTable!$S:$T,2,0))/ChapterTable!$Q$23)),
MAX(0,INT(($B2345+ChapterTable!$S$26+VLOOKUP(SUBSTITUTE(D$1,"성장단계","")&amp;"보스단계오프셋",ChapterTable!$S:$T,2,0))/ChapterTable!$S$23)))</f>
        <v>0</v>
      </c>
      <c r="E2345" s="1">
        <f ca="1">IF(AND($A2345=0,$B2345=1),
    VLOOKUP(1,ChapterTable!$1:$1048576,MATCH("최종"&amp;SUBSTITUTE(SUBSTITUTE(E$1,"standard",""),"|Float",""),ChapterTable!$1:$1,0),0)*ChapterTable!$Q$17,
  IF(AND($A2345=0,$B2345=0),
    E2346,
  IF($B2345=0,
    VLOOKUP($A2345,ChapterTable!$1:$1048576,MATCH("최종"&amp;SUBSTITUTE(SUBSTITUTE(E$1,"standard",""),"|Float",""),ChapterTable!$1:$1,0),0),
  IF($B2345=1,
    IF($L2345=FALSE,
      VLOOKUP($A2345,ChapterTable!$1:$1048576,MATCH("최종"&amp;SUBSTITUTE(SUBSTITUTE(E$1,"standard",""),"|Float",""),ChapterTable!$1:$1,0),0),
      VLOOKUP($A2345-ChapterTable!$Q$11,ChapterTable!$1:$1048576,MATCH("최종"&amp;SUBSTITUTE(SUBSTITUTE(E$1,"standard",""),"|Float",""),ChapterTable!$1:$1,0),0)*ChapterTable!$Q$14
    ),
  OFFSET(E2345,-$B2345+IF($L2345,1,0),0)*
    (VLOOKUP(SUBSTITUTE(SUBSTITUTE(E$1,"standard",""),"|Float","")&amp;"인게임누적곱배수",ChapterTable!$S:$T,2,0)^C2345
    +VLOOKUP(SUBSTITUTE(SUBSTITUTE(E$1,"standard",""),"|Float","")&amp;"인게임누적합배수",ChapterTable!$S:$T,2,0)*C2345)
  )
  )
  )
)</f>
        <v>1717079.4439948797</v>
      </c>
      <c r="F2345" s="1">
        <f ca="1">IF(AND($A2345=0,$B2345=1),
    VLOOKUP(1,ChapterTable!$1:$1048576,MATCH("최종"&amp;SUBSTITUTE(SUBSTITUTE(F$1,"standard",""),"|Float",""),ChapterTable!$1:$1,0),0)*ChapterTable!$Q$17,
  IF(AND($A2345=0,$B2345=0),
    F2346,
  IF($B2345=0,
    VLOOKUP($A2345,ChapterTable!$1:$1048576,MATCH("최종"&amp;SUBSTITUTE(SUBSTITUTE(F$1,"standard",""),"|Float",""),ChapterTable!$1:$1,0),0),
  IF($B2345=1,
    IF($L2345=FALSE,
      VLOOKUP($A2345,ChapterTable!$1:$1048576,MATCH("최종"&amp;SUBSTITUTE(SUBSTITUTE(F$1,"standard",""),"|Float",""),ChapterTable!$1:$1,0),0),
      VLOOKUP($A2345-ChapterTable!$Q$11,ChapterTable!$1:$1048576,MATCH("최종"&amp;SUBSTITUTE(SUBSTITUTE(F$1,"standard",""),"|Float",""),ChapterTable!$1:$1,0),0)*ChapterTable!$Q$14
    ),
  OFFSET(F2345,-$B2345+IF($L2345,1,0),0)*
    (VLOOKUP(SUBSTITUTE(SUBSTITUTE(F$1,"standard",""),"|Float","")&amp;"인게임누적곱배수",ChapterTable!$S:$T,2,0)^D2345
    +VLOOKUP(SUBSTITUTE(SUBSTITUTE(F$1,"standard",""),"|Float","")&amp;"인게임누적합배수",ChapterTable!$S:$T,2,0)*D2345)
  )
  )
  )
)</f>
        <v>953933.02444159985</v>
      </c>
      <c r="G2345" t="s">
        <v>76</v>
      </c>
      <c r="J2345" t="str">
        <f>IF(ISBLANK(I2345),"",
IFERROR(VLOOKUP(I2345,[1]StringTable!$1:$1048576,MATCH([1]StringTable!$B$1,[1]StringTable!$1:$1,0),0),
IFERROR(VLOOKUP(I2345,[1]InApkStringTable!$1:$1048576,MATCH([1]InApkStringTable!$B$1,[1]InApkStringTable!$1:$1,0),0),
"스트링없음")))</f>
        <v/>
      </c>
      <c r="L2345" t="b">
        <v>1</v>
      </c>
      <c r="N2345" t="str">
        <f>IF(ISBLANK(M2345),"",IF(ISERROR(VLOOKUP(M2345,MapTable!$A:$A,1,0)),"맵없음",""))</f>
        <v/>
      </c>
      <c r="O2345">
        <f t="shared" si="145"/>
        <v>1</v>
      </c>
      <c r="Q2345">
        <f t="shared" si="146"/>
        <v>1</v>
      </c>
      <c r="R2345" t="b">
        <f t="shared" ca="1" si="147"/>
        <v>0</v>
      </c>
      <c r="T2345" t="b">
        <f t="shared" ca="1" si="148"/>
        <v>0</v>
      </c>
      <c r="X2345" t="str">
        <f>IF(ISBLANK(W2345),"",
IF(ISERROR(FIND(",",W2345)),
  IF(ISERROR(VLOOKUP(W2345,MapTable!$A:$A,1,0)),"맵없음",
  ""),
IF(ISERROR(FIND(",",W2345,FIND(",",W2345)+1)),
  IF(OR(ISERROR(VLOOKUP(LEFT(W2345,FIND(",",W2345)-1),MapTable!$A:$A,1,0)),ISERROR(VLOOKUP(TRIM(MID(W2345,FIND(",",W2345)+1,999)),MapTable!$A:$A,1,0))),"맵없음",
  ""),
IF(ISERROR(FIND(",",W2345,FIND(",",W2345,FIND(",",W2345)+1)+1)),
  IF(OR(ISERROR(VLOOKUP(LEFT(W2345,FIND(",",W2345)-1),MapTable!$A:$A,1,0)),ISERROR(VLOOKUP(TRIM(MID(W2345,FIND(",",W2345)+1,FIND(",",W2345,FIND(",",W2345)+1)-FIND(",",W2345)-1)),MapTable!$A:$A,1,0)),ISERROR(VLOOKUP(TRIM(MID(W2345,FIND(",",W2345,FIND(",",W2345)+1)+1,999)),MapTable!$A:$A,1,0))),"맵없음",
  ""),
IF(ISERROR(FIND(",",W2345,FIND(",",W2345,FIND(",",W2345,FIND(",",W2345)+1)+1)+1)),
  IF(OR(ISERROR(VLOOKUP(LEFT(W2345,FIND(",",W2345)-1),MapTable!$A:$A,1,0)),ISERROR(VLOOKUP(TRIM(MID(W2345,FIND(",",W2345)+1,FIND(",",W2345,FIND(",",W2345)+1)-FIND(",",W2345)-1)),MapTable!$A:$A,1,0)),ISERROR(VLOOKUP(TRIM(MID(W2345,FIND(",",W2345,FIND(",",W2345)+1)+1,FIND(",",W2345,FIND(",",W2345,FIND(",",W2345)+1)+1)-FIND(",",W2345,FIND(",",W2345)+1)-1)),MapTable!$A:$A,1,0)),ISERROR(VLOOKUP(TRIM(MID(W2345,FIND(",",W2345,FIND(",",W2345,FIND(",",W2345)+1)+1)+1,999)),MapTable!$A:$A,1,0))),"맵없음",
  ""),
)))))</f>
        <v/>
      </c>
      <c r="AC2345" t="str">
        <f>IF(ISBLANK(AB2345),"",IF(ISERROR(VLOOKUP(AB2345,[3]DropTable!$A:$A,1,0)),"드랍없음",""))</f>
        <v/>
      </c>
      <c r="AE2345" t="str">
        <f>IF(ISBLANK(AD2345),"",IF(ISERROR(VLOOKUP(AD2345,[3]DropTable!$A:$A,1,0)),"드랍없음",""))</f>
        <v/>
      </c>
      <c r="AG2345">
        <v>9.8000000000000007</v>
      </c>
      <c r="AH2345">
        <v>1</v>
      </c>
    </row>
    <row r="2346" spans="1:34" x14ac:dyDescent="0.3">
      <c r="A2346">
        <v>25</v>
      </c>
      <c r="B2346">
        <v>5</v>
      </c>
      <c r="C2346">
        <f>IF(OR($L2346=TRUE,$A2346=0,MOD($A2346,ChapterTable!$S$20)&lt;&gt;0),
MAX(0,INT(($B2346+ChapterTable!$Q$26+VLOOKUP(SUBSTITUTE(C$1,"성장단계","")&amp;"단계오프셋",ChapterTable!$S:$T,2,0))/ChapterTable!$Q$23)),
MAX(0,INT(($B2346+ChapterTable!$S$26+VLOOKUP(SUBSTITUTE(C$1,"성장단계","")&amp;"보스단계오프셋",ChapterTable!$S:$T,2,0))/ChapterTable!$S$23)))</f>
        <v>0</v>
      </c>
      <c r="D2346">
        <f>IF(OR($L2346=TRUE,$A2346=0,MOD($A2346,ChapterTable!$S$20)&lt;&gt;0),
MAX(0,INT(($B2346+ChapterTable!$Q$26+VLOOKUP(SUBSTITUTE(D$1,"성장단계","")&amp;"단계오프셋",ChapterTable!$S:$T,2,0))/ChapterTable!$Q$23)),
MAX(0,INT(($B2346+ChapterTable!$S$26+VLOOKUP(SUBSTITUTE(D$1,"성장단계","")&amp;"보스단계오프셋",ChapterTable!$S:$T,2,0))/ChapterTable!$S$23)))</f>
        <v>0</v>
      </c>
      <c r="E2346" s="1">
        <f ca="1">IF(AND($A2346=0,$B2346=1),
    VLOOKUP(1,ChapterTable!$1:$1048576,MATCH("최종"&amp;SUBSTITUTE(SUBSTITUTE(E$1,"standard",""),"|Float",""),ChapterTable!$1:$1,0),0)*ChapterTable!$Q$17,
  IF(AND($A2346=0,$B2346=0),
    E2347,
  IF($B2346=0,
    VLOOKUP($A2346,ChapterTable!$1:$1048576,MATCH("최종"&amp;SUBSTITUTE(SUBSTITUTE(E$1,"standard",""),"|Float",""),ChapterTable!$1:$1,0),0),
  IF($B2346=1,
    IF($L2346=FALSE,
      VLOOKUP($A2346,ChapterTable!$1:$1048576,MATCH("최종"&amp;SUBSTITUTE(SUBSTITUTE(E$1,"standard",""),"|Float",""),ChapterTable!$1:$1,0),0),
      VLOOKUP($A2346-ChapterTable!$Q$11,ChapterTable!$1:$1048576,MATCH("최종"&amp;SUBSTITUTE(SUBSTITUTE(E$1,"standard",""),"|Float",""),ChapterTable!$1:$1,0),0)*ChapterTable!$Q$14
    ),
  OFFSET(E2346,-$B2346+IF($L2346,1,0),0)*
    (VLOOKUP(SUBSTITUTE(SUBSTITUTE(E$1,"standard",""),"|Float","")&amp;"인게임누적곱배수",ChapterTable!$S:$T,2,0)^C2346
    +VLOOKUP(SUBSTITUTE(SUBSTITUTE(E$1,"standard",""),"|Float","")&amp;"인게임누적합배수",ChapterTable!$S:$T,2,0)*C2346)
  )
  )
  )
)</f>
        <v>1717079.4439948797</v>
      </c>
      <c r="F2346" s="1">
        <f ca="1">IF(AND($A2346=0,$B2346=1),
    VLOOKUP(1,ChapterTable!$1:$1048576,MATCH("최종"&amp;SUBSTITUTE(SUBSTITUTE(F$1,"standard",""),"|Float",""),ChapterTable!$1:$1,0),0)*ChapterTable!$Q$17,
  IF(AND($A2346=0,$B2346=0),
    F2347,
  IF($B2346=0,
    VLOOKUP($A2346,ChapterTable!$1:$1048576,MATCH("최종"&amp;SUBSTITUTE(SUBSTITUTE(F$1,"standard",""),"|Float",""),ChapterTable!$1:$1,0),0),
  IF($B2346=1,
    IF($L2346=FALSE,
      VLOOKUP($A2346,ChapterTable!$1:$1048576,MATCH("최종"&amp;SUBSTITUTE(SUBSTITUTE(F$1,"standard",""),"|Float",""),ChapterTable!$1:$1,0),0),
      VLOOKUP($A2346-ChapterTable!$Q$11,ChapterTable!$1:$1048576,MATCH("최종"&amp;SUBSTITUTE(SUBSTITUTE(F$1,"standard",""),"|Float",""),ChapterTable!$1:$1,0),0)*ChapterTable!$Q$14
    ),
  OFFSET(F2346,-$B2346+IF($L2346,1,0),0)*
    (VLOOKUP(SUBSTITUTE(SUBSTITUTE(F$1,"standard",""),"|Float","")&amp;"인게임누적곱배수",ChapterTable!$S:$T,2,0)^D2346
    +VLOOKUP(SUBSTITUTE(SUBSTITUTE(F$1,"standard",""),"|Float","")&amp;"인게임누적합배수",ChapterTable!$S:$T,2,0)*D2346)
  )
  )
  )
)</f>
        <v>953933.02444159985</v>
      </c>
      <c r="G2346" t="s">
        <v>76</v>
      </c>
      <c r="J2346" t="str">
        <f>IF(ISBLANK(I2346),"",
IFERROR(VLOOKUP(I2346,[1]StringTable!$1:$1048576,MATCH([1]StringTable!$B$1,[1]StringTable!$1:$1,0),0),
IFERROR(VLOOKUP(I2346,[1]InApkStringTable!$1:$1048576,MATCH([1]InApkStringTable!$B$1,[1]InApkStringTable!$1:$1,0),0),
"스트링없음")))</f>
        <v/>
      </c>
      <c r="L2346" t="b">
        <v>1</v>
      </c>
      <c r="N2346" t="str">
        <f>IF(ISBLANK(M2346),"",IF(ISERROR(VLOOKUP(M2346,MapTable!$A:$A,1,0)),"맵없음",""))</f>
        <v/>
      </c>
      <c r="O2346">
        <f t="shared" si="145"/>
        <v>11</v>
      </c>
      <c r="Q2346">
        <f t="shared" si="146"/>
        <v>11</v>
      </c>
      <c r="R2346" t="b">
        <f t="shared" ca="1" si="147"/>
        <v>0</v>
      </c>
      <c r="T2346" t="b">
        <f t="shared" ca="1" si="148"/>
        <v>0</v>
      </c>
      <c r="X2346" t="str">
        <f>IF(ISBLANK(W2346),"",
IF(ISERROR(FIND(",",W2346)),
  IF(ISERROR(VLOOKUP(W2346,MapTable!$A:$A,1,0)),"맵없음",
  ""),
IF(ISERROR(FIND(",",W2346,FIND(",",W2346)+1)),
  IF(OR(ISERROR(VLOOKUP(LEFT(W2346,FIND(",",W2346)-1),MapTable!$A:$A,1,0)),ISERROR(VLOOKUP(TRIM(MID(W2346,FIND(",",W2346)+1,999)),MapTable!$A:$A,1,0))),"맵없음",
  ""),
IF(ISERROR(FIND(",",W2346,FIND(",",W2346,FIND(",",W2346)+1)+1)),
  IF(OR(ISERROR(VLOOKUP(LEFT(W2346,FIND(",",W2346)-1),MapTable!$A:$A,1,0)),ISERROR(VLOOKUP(TRIM(MID(W2346,FIND(",",W2346)+1,FIND(",",W2346,FIND(",",W2346)+1)-FIND(",",W2346)-1)),MapTable!$A:$A,1,0)),ISERROR(VLOOKUP(TRIM(MID(W2346,FIND(",",W2346,FIND(",",W2346)+1)+1,999)),MapTable!$A:$A,1,0))),"맵없음",
  ""),
IF(ISERROR(FIND(",",W2346,FIND(",",W2346,FIND(",",W2346,FIND(",",W2346)+1)+1)+1)),
  IF(OR(ISERROR(VLOOKUP(LEFT(W2346,FIND(",",W2346)-1),MapTable!$A:$A,1,0)),ISERROR(VLOOKUP(TRIM(MID(W2346,FIND(",",W2346)+1,FIND(",",W2346,FIND(",",W2346)+1)-FIND(",",W2346)-1)),MapTable!$A:$A,1,0)),ISERROR(VLOOKUP(TRIM(MID(W2346,FIND(",",W2346,FIND(",",W2346)+1)+1,FIND(",",W2346,FIND(",",W2346,FIND(",",W2346)+1)+1)-FIND(",",W2346,FIND(",",W2346)+1)-1)),MapTable!$A:$A,1,0)),ISERROR(VLOOKUP(TRIM(MID(W2346,FIND(",",W2346,FIND(",",W2346,FIND(",",W2346)+1)+1)+1,999)),MapTable!$A:$A,1,0))),"맵없음",
  ""),
)))))</f>
        <v/>
      </c>
      <c r="AC2346" t="str">
        <f>IF(ISBLANK(AB2346),"",IF(ISERROR(VLOOKUP(AB2346,[3]DropTable!$A:$A,1,0)),"드랍없음",""))</f>
        <v/>
      </c>
      <c r="AE2346" t="str">
        <f>IF(ISBLANK(AD2346),"",IF(ISERROR(VLOOKUP(AD2346,[3]DropTable!$A:$A,1,0)),"드랍없음",""))</f>
        <v/>
      </c>
      <c r="AG2346">
        <v>9.8000000000000007</v>
      </c>
      <c r="AH2346">
        <v>1</v>
      </c>
    </row>
    <row r="2347" spans="1:34" x14ac:dyDescent="0.3">
      <c r="A2347">
        <v>25</v>
      </c>
      <c r="B2347">
        <v>6</v>
      </c>
      <c r="C2347">
        <f>IF(OR($L2347=TRUE,$A2347=0,MOD($A2347,ChapterTable!$S$20)&lt;&gt;0),
MAX(0,INT(($B2347+ChapterTable!$Q$26+VLOOKUP(SUBSTITUTE(C$1,"성장단계","")&amp;"단계오프셋",ChapterTable!$S:$T,2,0))/ChapterTable!$Q$23)),
MAX(0,INT(($B2347+ChapterTable!$S$26+VLOOKUP(SUBSTITUTE(C$1,"성장단계","")&amp;"보스단계오프셋",ChapterTable!$S:$T,2,0))/ChapterTable!$S$23)))</f>
        <v>1</v>
      </c>
      <c r="D2347">
        <f>IF(OR($L2347=TRUE,$A2347=0,MOD($A2347,ChapterTable!$S$20)&lt;&gt;0),
MAX(0,INT(($B2347+ChapterTable!$Q$26+VLOOKUP(SUBSTITUTE(D$1,"성장단계","")&amp;"단계오프셋",ChapterTable!$S:$T,2,0))/ChapterTable!$Q$23)),
MAX(0,INT(($B2347+ChapterTable!$S$26+VLOOKUP(SUBSTITUTE(D$1,"성장단계","")&amp;"보스단계오프셋",ChapterTable!$S:$T,2,0))/ChapterTable!$S$23)))</f>
        <v>0</v>
      </c>
      <c r="E2347" s="1">
        <f ca="1">IF(AND($A2347=0,$B2347=1),
    VLOOKUP(1,ChapterTable!$1:$1048576,MATCH("최종"&amp;SUBSTITUTE(SUBSTITUTE(E$1,"standard",""),"|Float",""),ChapterTable!$1:$1,0),0)*ChapterTable!$Q$17,
  IF(AND($A2347=0,$B2347=0),
    E2348,
  IF($B2347=0,
    VLOOKUP($A2347,ChapterTable!$1:$1048576,MATCH("최종"&amp;SUBSTITUTE(SUBSTITUTE(E$1,"standard",""),"|Float",""),ChapterTable!$1:$1,0),0),
  IF($B2347=1,
    IF($L2347=FALSE,
      VLOOKUP($A2347,ChapterTable!$1:$1048576,MATCH("최종"&amp;SUBSTITUTE(SUBSTITUTE(E$1,"standard",""),"|Float",""),ChapterTable!$1:$1,0),0),
      VLOOKUP($A2347-ChapterTable!$Q$11,ChapterTable!$1:$1048576,MATCH("최종"&amp;SUBSTITUTE(SUBSTITUTE(E$1,"standard",""),"|Float",""),ChapterTable!$1:$1,0),0)*ChapterTable!$Q$14
    ),
  OFFSET(E2347,-$B2347+IF($L2347,1,0),0)*
    (VLOOKUP(SUBSTITUTE(SUBSTITUTE(E$1,"standard",""),"|Float","")&amp;"인게임누적곱배수",ChapterTable!$S:$T,2,0)^C2347
    +VLOOKUP(SUBSTITUTE(SUBSTITUTE(E$1,"standard",""),"|Float","")&amp;"인게임누적합배수",ChapterTable!$S:$T,2,0)*C2347)
  )
  )
  )
)</f>
        <v>2318057.2493930878</v>
      </c>
      <c r="F2347" s="1">
        <f ca="1">IF(AND($A2347=0,$B2347=1),
    VLOOKUP(1,ChapterTable!$1:$1048576,MATCH("최종"&amp;SUBSTITUTE(SUBSTITUTE(F$1,"standard",""),"|Float",""),ChapterTable!$1:$1,0),0)*ChapterTable!$Q$17,
  IF(AND($A2347=0,$B2347=0),
    F2348,
  IF($B2347=0,
    VLOOKUP($A2347,ChapterTable!$1:$1048576,MATCH("최종"&amp;SUBSTITUTE(SUBSTITUTE(F$1,"standard",""),"|Float",""),ChapterTable!$1:$1,0),0),
  IF($B2347=1,
    IF($L2347=FALSE,
      VLOOKUP($A2347,ChapterTable!$1:$1048576,MATCH("최종"&amp;SUBSTITUTE(SUBSTITUTE(F$1,"standard",""),"|Float",""),ChapterTable!$1:$1,0),0),
      VLOOKUP($A2347-ChapterTable!$Q$11,ChapterTable!$1:$1048576,MATCH("최종"&amp;SUBSTITUTE(SUBSTITUTE(F$1,"standard",""),"|Float",""),ChapterTable!$1:$1,0),0)*ChapterTable!$Q$14
    ),
  OFFSET(F2347,-$B2347+IF($L2347,1,0),0)*
    (VLOOKUP(SUBSTITUTE(SUBSTITUTE(F$1,"standard",""),"|Float","")&amp;"인게임누적곱배수",ChapterTable!$S:$T,2,0)^D2347
    +VLOOKUP(SUBSTITUTE(SUBSTITUTE(F$1,"standard",""),"|Float","")&amp;"인게임누적합배수",ChapterTable!$S:$T,2,0)*D2347)
  )
  )
  )
)</f>
        <v>953933.02444159985</v>
      </c>
      <c r="G2347" t="s">
        <v>76</v>
      </c>
      <c r="J2347" t="str">
        <f>IF(ISBLANK(I2347),"",
IFERROR(VLOOKUP(I2347,[1]StringTable!$1:$1048576,MATCH([1]StringTable!$B$1,[1]StringTable!$1:$1,0),0),
IFERROR(VLOOKUP(I2347,[1]InApkStringTable!$1:$1048576,MATCH([1]InApkStringTable!$B$1,[1]InApkStringTable!$1:$1,0),0),
"스트링없음")))</f>
        <v/>
      </c>
      <c r="L2347" t="b">
        <v>1</v>
      </c>
      <c r="N2347" t="str">
        <f>IF(ISBLANK(M2347),"",IF(ISERROR(VLOOKUP(M2347,MapTable!$A:$A,1,0)),"맵없음",""))</f>
        <v/>
      </c>
      <c r="O2347">
        <f t="shared" si="145"/>
        <v>1</v>
      </c>
      <c r="Q2347">
        <f t="shared" si="146"/>
        <v>1</v>
      </c>
      <c r="R2347" t="b">
        <f t="shared" ca="1" si="147"/>
        <v>0</v>
      </c>
      <c r="T2347" t="b">
        <f t="shared" ca="1" si="148"/>
        <v>0</v>
      </c>
      <c r="X2347" t="str">
        <f>IF(ISBLANK(W2347),"",
IF(ISERROR(FIND(",",W2347)),
  IF(ISERROR(VLOOKUP(W2347,MapTable!$A:$A,1,0)),"맵없음",
  ""),
IF(ISERROR(FIND(",",W2347,FIND(",",W2347)+1)),
  IF(OR(ISERROR(VLOOKUP(LEFT(W2347,FIND(",",W2347)-1),MapTable!$A:$A,1,0)),ISERROR(VLOOKUP(TRIM(MID(W2347,FIND(",",W2347)+1,999)),MapTable!$A:$A,1,0))),"맵없음",
  ""),
IF(ISERROR(FIND(",",W2347,FIND(",",W2347,FIND(",",W2347)+1)+1)),
  IF(OR(ISERROR(VLOOKUP(LEFT(W2347,FIND(",",W2347)-1),MapTable!$A:$A,1,0)),ISERROR(VLOOKUP(TRIM(MID(W2347,FIND(",",W2347)+1,FIND(",",W2347,FIND(",",W2347)+1)-FIND(",",W2347)-1)),MapTable!$A:$A,1,0)),ISERROR(VLOOKUP(TRIM(MID(W2347,FIND(",",W2347,FIND(",",W2347)+1)+1,999)),MapTable!$A:$A,1,0))),"맵없음",
  ""),
IF(ISERROR(FIND(",",W2347,FIND(",",W2347,FIND(",",W2347,FIND(",",W2347)+1)+1)+1)),
  IF(OR(ISERROR(VLOOKUP(LEFT(W2347,FIND(",",W2347)-1),MapTable!$A:$A,1,0)),ISERROR(VLOOKUP(TRIM(MID(W2347,FIND(",",W2347)+1,FIND(",",W2347,FIND(",",W2347)+1)-FIND(",",W2347)-1)),MapTable!$A:$A,1,0)),ISERROR(VLOOKUP(TRIM(MID(W2347,FIND(",",W2347,FIND(",",W2347)+1)+1,FIND(",",W2347,FIND(",",W2347,FIND(",",W2347)+1)+1)-FIND(",",W2347,FIND(",",W2347)+1)-1)),MapTable!$A:$A,1,0)),ISERROR(VLOOKUP(TRIM(MID(W2347,FIND(",",W2347,FIND(",",W2347,FIND(",",W2347)+1)+1)+1,999)),MapTable!$A:$A,1,0))),"맵없음",
  ""),
)))))</f>
        <v/>
      </c>
      <c r="AC2347" t="str">
        <f>IF(ISBLANK(AB2347),"",IF(ISERROR(VLOOKUP(AB2347,[3]DropTable!$A:$A,1,0)),"드랍없음",""))</f>
        <v/>
      </c>
      <c r="AE2347" t="str">
        <f>IF(ISBLANK(AD2347),"",IF(ISERROR(VLOOKUP(AD2347,[3]DropTable!$A:$A,1,0)),"드랍없음",""))</f>
        <v/>
      </c>
      <c r="AG2347">
        <v>9.8000000000000007</v>
      </c>
      <c r="AH2347">
        <v>1</v>
      </c>
    </row>
    <row r="2348" spans="1:34" x14ac:dyDescent="0.3">
      <c r="A2348">
        <v>25</v>
      </c>
      <c r="B2348">
        <v>7</v>
      </c>
      <c r="C2348">
        <f>IF(OR($L2348=TRUE,$A2348=0,MOD($A2348,ChapterTable!$S$20)&lt;&gt;0),
MAX(0,INT(($B2348+ChapterTable!$Q$26+VLOOKUP(SUBSTITUTE(C$1,"성장단계","")&amp;"단계오프셋",ChapterTable!$S:$T,2,0))/ChapterTable!$Q$23)),
MAX(0,INT(($B2348+ChapterTable!$S$26+VLOOKUP(SUBSTITUTE(C$1,"성장단계","")&amp;"보스단계오프셋",ChapterTable!$S:$T,2,0))/ChapterTable!$S$23)))</f>
        <v>1</v>
      </c>
      <c r="D2348">
        <f>IF(OR($L2348=TRUE,$A2348=0,MOD($A2348,ChapterTable!$S$20)&lt;&gt;0),
MAX(0,INT(($B2348+ChapterTable!$Q$26+VLOOKUP(SUBSTITUTE(D$1,"성장단계","")&amp;"단계오프셋",ChapterTable!$S:$T,2,0))/ChapterTable!$Q$23)),
MAX(0,INT(($B2348+ChapterTable!$S$26+VLOOKUP(SUBSTITUTE(D$1,"성장단계","")&amp;"보스단계오프셋",ChapterTable!$S:$T,2,0))/ChapterTable!$S$23)))</f>
        <v>0</v>
      </c>
      <c r="E2348" s="1">
        <f ca="1">IF(AND($A2348=0,$B2348=1),
    VLOOKUP(1,ChapterTable!$1:$1048576,MATCH("최종"&amp;SUBSTITUTE(SUBSTITUTE(E$1,"standard",""),"|Float",""),ChapterTable!$1:$1,0),0)*ChapterTable!$Q$17,
  IF(AND($A2348=0,$B2348=0),
    E2349,
  IF($B2348=0,
    VLOOKUP($A2348,ChapterTable!$1:$1048576,MATCH("최종"&amp;SUBSTITUTE(SUBSTITUTE(E$1,"standard",""),"|Float",""),ChapterTable!$1:$1,0),0),
  IF($B2348=1,
    IF($L2348=FALSE,
      VLOOKUP($A2348,ChapterTable!$1:$1048576,MATCH("최종"&amp;SUBSTITUTE(SUBSTITUTE(E$1,"standard",""),"|Float",""),ChapterTable!$1:$1,0),0),
      VLOOKUP($A2348-ChapterTable!$Q$11,ChapterTable!$1:$1048576,MATCH("최종"&amp;SUBSTITUTE(SUBSTITUTE(E$1,"standard",""),"|Float",""),ChapterTable!$1:$1,0),0)*ChapterTable!$Q$14
    ),
  OFFSET(E2348,-$B2348+IF($L2348,1,0),0)*
    (VLOOKUP(SUBSTITUTE(SUBSTITUTE(E$1,"standard",""),"|Float","")&amp;"인게임누적곱배수",ChapterTable!$S:$T,2,0)^C2348
    +VLOOKUP(SUBSTITUTE(SUBSTITUTE(E$1,"standard",""),"|Float","")&amp;"인게임누적합배수",ChapterTable!$S:$T,2,0)*C2348)
  )
  )
  )
)</f>
        <v>2318057.2493930878</v>
      </c>
      <c r="F2348" s="1">
        <f ca="1">IF(AND($A2348=0,$B2348=1),
    VLOOKUP(1,ChapterTable!$1:$1048576,MATCH("최종"&amp;SUBSTITUTE(SUBSTITUTE(F$1,"standard",""),"|Float",""),ChapterTable!$1:$1,0),0)*ChapterTable!$Q$17,
  IF(AND($A2348=0,$B2348=0),
    F2349,
  IF($B2348=0,
    VLOOKUP($A2348,ChapterTable!$1:$1048576,MATCH("최종"&amp;SUBSTITUTE(SUBSTITUTE(F$1,"standard",""),"|Float",""),ChapterTable!$1:$1,0),0),
  IF($B2348=1,
    IF($L2348=FALSE,
      VLOOKUP($A2348,ChapterTable!$1:$1048576,MATCH("최종"&amp;SUBSTITUTE(SUBSTITUTE(F$1,"standard",""),"|Float",""),ChapterTable!$1:$1,0),0),
      VLOOKUP($A2348-ChapterTable!$Q$11,ChapterTable!$1:$1048576,MATCH("최종"&amp;SUBSTITUTE(SUBSTITUTE(F$1,"standard",""),"|Float",""),ChapterTable!$1:$1,0),0)*ChapterTable!$Q$14
    ),
  OFFSET(F2348,-$B2348+IF($L2348,1,0),0)*
    (VLOOKUP(SUBSTITUTE(SUBSTITUTE(F$1,"standard",""),"|Float","")&amp;"인게임누적곱배수",ChapterTable!$S:$T,2,0)^D2348
    +VLOOKUP(SUBSTITUTE(SUBSTITUTE(F$1,"standard",""),"|Float","")&amp;"인게임누적합배수",ChapterTable!$S:$T,2,0)*D2348)
  )
  )
  )
)</f>
        <v>953933.02444159985</v>
      </c>
      <c r="G2348" t="s">
        <v>76</v>
      </c>
      <c r="J2348" t="str">
        <f>IF(ISBLANK(I2348),"",
IFERROR(VLOOKUP(I2348,[1]StringTable!$1:$1048576,MATCH([1]StringTable!$B$1,[1]StringTable!$1:$1,0),0),
IFERROR(VLOOKUP(I2348,[1]InApkStringTable!$1:$1048576,MATCH([1]InApkStringTable!$B$1,[1]InApkStringTable!$1:$1,0),0),
"스트링없음")))</f>
        <v/>
      </c>
      <c r="L2348" t="b">
        <v>1</v>
      </c>
      <c r="N2348" t="str">
        <f>IF(ISBLANK(M2348),"",IF(ISERROR(VLOOKUP(M2348,MapTable!$A:$A,1,0)),"맵없음",""))</f>
        <v/>
      </c>
      <c r="O2348">
        <f t="shared" si="145"/>
        <v>1</v>
      </c>
      <c r="Q2348">
        <f t="shared" si="146"/>
        <v>1</v>
      </c>
      <c r="R2348" t="b">
        <f t="shared" ca="1" si="147"/>
        <v>0</v>
      </c>
      <c r="T2348" t="b">
        <f t="shared" ca="1" si="148"/>
        <v>0</v>
      </c>
      <c r="X2348" t="str">
        <f>IF(ISBLANK(W2348),"",
IF(ISERROR(FIND(",",W2348)),
  IF(ISERROR(VLOOKUP(W2348,MapTable!$A:$A,1,0)),"맵없음",
  ""),
IF(ISERROR(FIND(",",W2348,FIND(",",W2348)+1)),
  IF(OR(ISERROR(VLOOKUP(LEFT(W2348,FIND(",",W2348)-1),MapTable!$A:$A,1,0)),ISERROR(VLOOKUP(TRIM(MID(W2348,FIND(",",W2348)+1,999)),MapTable!$A:$A,1,0))),"맵없음",
  ""),
IF(ISERROR(FIND(",",W2348,FIND(",",W2348,FIND(",",W2348)+1)+1)),
  IF(OR(ISERROR(VLOOKUP(LEFT(W2348,FIND(",",W2348)-1),MapTable!$A:$A,1,0)),ISERROR(VLOOKUP(TRIM(MID(W2348,FIND(",",W2348)+1,FIND(",",W2348,FIND(",",W2348)+1)-FIND(",",W2348)-1)),MapTable!$A:$A,1,0)),ISERROR(VLOOKUP(TRIM(MID(W2348,FIND(",",W2348,FIND(",",W2348)+1)+1,999)),MapTable!$A:$A,1,0))),"맵없음",
  ""),
IF(ISERROR(FIND(",",W2348,FIND(",",W2348,FIND(",",W2348,FIND(",",W2348)+1)+1)+1)),
  IF(OR(ISERROR(VLOOKUP(LEFT(W2348,FIND(",",W2348)-1),MapTable!$A:$A,1,0)),ISERROR(VLOOKUP(TRIM(MID(W2348,FIND(",",W2348)+1,FIND(",",W2348,FIND(",",W2348)+1)-FIND(",",W2348)-1)),MapTable!$A:$A,1,0)),ISERROR(VLOOKUP(TRIM(MID(W2348,FIND(",",W2348,FIND(",",W2348)+1)+1,FIND(",",W2348,FIND(",",W2348,FIND(",",W2348)+1)+1)-FIND(",",W2348,FIND(",",W2348)+1)-1)),MapTable!$A:$A,1,0)),ISERROR(VLOOKUP(TRIM(MID(W2348,FIND(",",W2348,FIND(",",W2348,FIND(",",W2348)+1)+1)+1,999)),MapTable!$A:$A,1,0))),"맵없음",
  ""),
)))))</f>
        <v/>
      </c>
      <c r="AC2348" t="str">
        <f>IF(ISBLANK(AB2348),"",IF(ISERROR(VLOOKUP(AB2348,[3]DropTable!$A:$A,1,0)),"드랍없음",""))</f>
        <v/>
      </c>
      <c r="AE2348" t="str">
        <f>IF(ISBLANK(AD2348),"",IF(ISERROR(VLOOKUP(AD2348,[3]DropTable!$A:$A,1,0)),"드랍없음",""))</f>
        <v/>
      </c>
      <c r="AG2348">
        <v>9.8000000000000007</v>
      </c>
      <c r="AH2348">
        <v>1</v>
      </c>
    </row>
    <row r="2349" spans="1:34" x14ac:dyDescent="0.3">
      <c r="A2349">
        <v>25</v>
      </c>
      <c r="B2349">
        <v>8</v>
      </c>
      <c r="C2349">
        <f>IF(OR($L2349=TRUE,$A2349=0,MOD($A2349,ChapterTable!$S$20)&lt;&gt;0),
MAX(0,INT(($B2349+ChapterTable!$Q$26+VLOOKUP(SUBSTITUTE(C$1,"성장단계","")&amp;"단계오프셋",ChapterTable!$S:$T,2,0))/ChapterTable!$Q$23)),
MAX(0,INT(($B2349+ChapterTable!$S$26+VLOOKUP(SUBSTITUTE(C$1,"성장단계","")&amp;"보스단계오프셋",ChapterTable!$S:$T,2,0))/ChapterTable!$S$23)))</f>
        <v>1</v>
      </c>
      <c r="D2349">
        <f>IF(OR($L2349=TRUE,$A2349=0,MOD($A2349,ChapterTable!$S$20)&lt;&gt;0),
MAX(0,INT(($B2349+ChapterTable!$Q$26+VLOOKUP(SUBSTITUTE(D$1,"성장단계","")&amp;"단계오프셋",ChapterTable!$S:$T,2,0))/ChapterTable!$Q$23)),
MAX(0,INT(($B2349+ChapterTable!$S$26+VLOOKUP(SUBSTITUTE(D$1,"성장단계","")&amp;"보스단계오프셋",ChapterTable!$S:$T,2,0))/ChapterTable!$S$23)))</f>
        <v>0</v>
      </c>
      <c r="E2349" s="1">
        <f ca="1">IF(AND($A2349=0,$B2349=1),
    VLOOKUP(1,ChapterTable!$1:$1048576,MATCH("최종"&amp;SUBSTITUTE(SUBSTITUTE(E$1,"standard",""),"|Float",""),ChapterTable!$1:$1,0),0)*ChapterTable!$Q$17,
  IF(AND($A2349=0,$B2349=0),
    E2350,
  IF($B2349=0,
    VLOOKUP($A2349,ChapterTable!$1:$1048576,MATCH("최종"&amp;SUBSTITUTE(SUBSTITUTE(E$1,"standard",""),"|Float",""),ChapterTable!$1:$1,0),0),
  IF($B2349=1,
    IF($L2349=FALSE,
      VLOOKUP($A2349,ChapterTable!$1:$1048576,MATCH("최종"&amp;SUBSTITUTE(SUBSTITUTE(E$1,"standard",""),"|Float",""),ChapterTable!$1:$1,0),0),
      VLOOKUP($A2349-ChapterTable!$Q$11,ChapterTable!$1:$1048576,MATCH("최종"&amp;SUBSTITUTE(SUBSTITUTE(E$1,"standard",""),"|Float",""),ChapterTable!$1:$1,0),0)*ChapterTable!$Q$14
    ),
  OFFSET(E2349,-$B2349+IF($L2349,1,0),0)*
    (VLOOKUP(SUBSTITUTE(SUBSTITUTE(E$1,"standard",""),"|Float","")&amp;"인게임누적곱배수",ChapterTable!$S:$T,2,0)^C2349
    +VLOOKUP(SUBSTITUTE(SUBSTITUTE(E$1,"standard",""),"|Float","")&amp;"인게임누적합배수",ChapterTable!$S:$T,2,0)*C2349)
  )
  )
  )
)</f>
        <v>2318057.2493930878</v>
      </c>
      <c r="F2349" s="1">
        <f ca="1">IF(AND($A2349=0,$B2349=1),
    VLOOKUP(1,ChapterTable!$1:$1048576,MATCH("최종"&amp;SUBSTITUTE(SUBSTITUTE(F$1,"standard",""),"|Float",""),ChapterTable!$1:$1,0),0)*ChapterTable!$Q$17,
  IF(AND($A2349=0,$B2349=0),
    F2350,
  IF($B2349=0,
    VLOOKUP($A2349,ChapterTable!$1:$1048576,MATCH("최종"&amp;SUBSTITUTE(SUBSTITUTE(F$1,"standard",""),"|Float",""),ChapterTable!$1:$1,0),0),
  IF($B2349=1,
    IF($L2349=FALSE,
      VLOOKUP($A2349,ChapterTable!$1:$1048576,MATCH("최종"&amp;SUBSTITUTE(SUBSTITUTE(F$1,"standard",""),"|Float",""),ChapterTable!$1:$1,0),0),
      VLOOKUP($A2349-ChapterTable!$Q$11,ChapterTable!$1:$1048576,MATCH("최종"&amp;SUBSTITUTE(SUBSTITUTE(F$1,"standard",""),"|Float",""),ChapterTable!$1:$1,0),0)*ChapterTable!$Q$14
    ),
  OFFSET(F2349,-$B2349+IF($L2349,1,0),0)*
    (VLOOKUP(SUBSTITUTE(SUBSTITUTE(F$1,"standard",""),"|Float","")&amp;"인게임누적곱배수",ChapterTable!$S:$T,2,0)^D2349
    +VLOOKUP(SUBSTITUTE(SUBSTITUTE(F$1,"standard",""),"|Float","")&amp;"인게임누적합배수",ChapterTable!$S:$T,2,0)*D2349)
  )
  )
  )
)</f>
        <v>953933.02444159985</v>
      </c>
      <c r="G2349" t="s">
        <v>76</v>
      </c>
      <c r="J2349" t="str">
        <f>IF(ISBLANK(I2349),"",
IFERROR(VLOOKUP(I2349,[1]StringTable!$1:$1048576,MATCH([1]StringTable!$B$1,[1]StringTable!$1:$1,0),0),
IFERROR(VLOOKUP(I2349,[1]InApkStringTable!$1:$1048576,MATCH([1]InApkStringTable!$B$1,[1]InApkStringTable!$1:$1,0),0),
"스트링없음")))</f>
        <v/>
      </c>
      <c r="L2349" t="b">
        <v>1</v>
      </c>
      <c r="N2349" t="str">
        <f>IF(ISBLANK(M2349),"",IF(ISERROR(VLOOKUP(M2349,MapTable!$A:$A,1,0)),"맵없음",""))</f>
        <v/>
      </c>
      <c r="O2349">
        <f t="shared" si="145"/>
        <v>1</v>
      </c>
      <c r="Q2349">
        <f t="shared" si="146"/>
        <v>1</v>
      </c>
      <c r="R2349" t="b">
        <f t="shared" ca="1" si="147"/>
        <v>0</v>
      </c>
      <c r="T2349" t="b">
        <f t="shared" ca="1" si="148"/>
        <v>0</v>
      </c>
      <c r="X2349" t="str">
        <f>IF(ISBLANK(W2349),"",
IF(ISERROR(FIND(",",W2349)),
  IF(ISERROR(VLOOKUP(W2349,MapTable!$A:$A,1,0)),"맵없음",
  ""),
IF(ISERROR(FIND(",",W2349,FIND(",",W2349)+1)),
  IF(OR(ISERROR(VLOOKUP(LEFT(W2349,FIND(",",W2349)-1),MapTable!$A:$A,1,0)),ISERROR(VLOOKUP(TRIM(MID(W2349,FIND(",",W2349)+1,999)),MapTable!$A:$A,1,0))),"맵없음",
  ""),
IF(ISERROR(FIND(",",W2349,FIND(",",W2349,FIND(",",W2349)+1)+1)),
  IF(OR(ISERROR(VLOOKUP(LEFT(W2349,FIND(",",W2349)-1),MapTable!$A:$A,1,0)),ISERROR(VLOOKUP(TRIM(MID(W2349,FIND(",",W2349)+1,FIND(",",W2349,FIND(",",W2349)+1)-FIND(",",W2349)-1)),MapTable!$A:$A,1,0)),ISERROR(VLOOKUP(TRIM(MID(W2349,FIND(",",W2349,FIND(",",W2349)+1)+1,999)),MapTable!$A:$A,1,0))),"맵없음",
  ""),
IF(ISERROR(FIND(",",W2349,FIND(",",W2349,FIND(",",W2349,FIND(",",W2349)+1)+1)+1)),
  IF(OR(ISERROR(VLOOKUP(LEFT(W2349,FIND(",",W2349)-1),MapTable!$A:$A,1,0)),ISERROR(VLOOKUP(TRIM(MID(W2349,FIND(",",W2349)+1,FIND(",",W2349,FIND(",",W2349)+1)-FIND(",",W2349)-1)),MapTable!$A:$A,1,0)),ISERROR(VLOOKUP(TRIM(MID(W2349,FIND(",",W2349,FIND(",",W2349)+1)+1,FIND(",",W2349,FIND(",",W2349,FIND(",",W2349)+1)+1)-FIND(",",W2349,FIND(",",W2349)+1)-1)),MapTable!$A:$A,1,0)),ISERROR(VLOOKUP(TRIM(MID(W2349,FIND(",",W2349,FIND(",",W2349,FIND(",",W2349)+1)+1)+1,999)),MapTable!$A:$A,1,0))),"맵없음",
  ""),
)))))</f>
        <v/>
      </c>
      <c r="AC2349" t="str">
        <f>IF(ISBLANK(AB2349),"",IF(ISERROR(VLOOKUP(AB2349,[3]DropTable!$A:$A,1,0)),"드랍없음",""))</f>
        <v/>
      </c>
      <c r="AE2349" t="str">
        <f>IF(ISBLANK(AD2349),"",IF(ISERROR(VLOOKUP(AD2349,[3]DropTable!$A:$A,1,0)),"드랍없음",""))</f>
        <v/>
      </c>
      <c r="AG2349">
        <v>9.8000000000000007</v>
      </c>
      <c r="AH2349">
        <v>1</v>
      </c>
    </row>
    <row r="2350" spans="1:34" x14ac:dyDescent="0.3">
      <c r="A2350">
        <v>25</v>
      </c>
      <c r="B2350">
        <v>9</v>
      </c>
      <c r="C2350">
        <f>IF(OR($L2350=TRUE,$A2350=0,MOD($A2350,ChapterTable!$S$20)&lt;&gt;0),
MAX(0,INT(($B2350+ChapterTable!$Q$26+VLOOKUP(SUBSTITUTE(C$1,"성장단계","")&amp;"단계오프셋",ChapterTable!$S:$T,2,0))/ChapterTable!$Q$23)),
MAX(0,INT(($B2350+ChapterTable!$S$26+VLOOKUP(SUBSTITUTE(C$1,"성장단계","")&amp;"보스단계오프셋",ChapterTable!$S:$T,2,0))/ChapterTable!$S$23)))</f>
        <v>1</v>
      </c>
      <c r="D2350">
        <f>IF(OR($L2350=TRUE,$A2350=0,MOD($A2350,ChapterTable!$S$20)&lt;&gt;0),
MAX(0,INT(($B2350+ChapterTable!$Q$26+VLOOKUP(SUBSTITUTE(D$1,"성장단계","")&amp;"단계오프셋",ChapterTable!$S:$T,2,0))/ChapterTable!$Q$23)),
MAX(0,INT(($B2350+ChapterTable!$S$26+VLOOKUP(SUBSTITUTE(D$1,"성장단계","")&amp;"보스단계오프셋",ChapterTable!$S:$T,2,0))/ChapterTable!$S$23)))</f>
        <v>0</v>
      </c>
      <c r="E2350" s="1">
        <f ca="1">IF(AND($A2350=0,$B2350=1),
    VLOOKUP(1,ChapterTable!$1:$1048576,MATCH("최종"&amp;SUBSTITUTE(SUBSTITUTE(E$1,"standard",""),"|Float",""),ChapterTable!$1:$1,0),0)*ChapterTable!$Q$17,
  IF(AND($A2350=0,$B2350=0),
    E2351,
  IF($B2350=0,
    VLOOKUP($A2350,ChapterTable!$1:$1048576,MATCH("최종"&amp;SUBSTITUTE(SUBSTITUTE(E$1,"standard",""),"|Float",""),ChapterTable!$1:$1,0),0),
  IF($B2350=1,
    IF($L2350=FALSE,
      VLOOKUP($A2350,ChapterTable!$1:$1048576,MATCH("최종"&amp;SUBSTITUTE(SUBSTITUTE(E$1,"standard",""),"|Float",""),ChapterTable!$1:$1,0),0),
      VLOOKUP($A2350-ChapterTable!$Q$11,ChapterTable!$1:$1048576,MATCH("최종"&amp;SUBSTITUTE(SUBSTITUTE(E$1,"standard",""),"|Float",""),ChapterTable!$1:$1,0),0)*ChapterTable!$Q$14
    ),
  OFFSET(E2350,-$B2350+IF($L2350,1,0),0)*
    (VLOOKUP(SUBSTITUTE(SUBSTITUTE(E$1,"standard",""),"|Float","")&amp;"인게임누적곱배수",ChapterTable!$S:$T,2,0)^C2350
    +VLOOKUP(SUBSTITUTE(SUBSTITUTE(E$1,"standard",""),"|Float","")&amp;"인게임누적합배수",ChapterTable!$S:$T,2,0)*C2350)
  )
  )
  )
)</f>
        <v>2318057.2493930878</v>
      </c>
      <c r="F2350" s="1">
        <f ca="1">IF(AND($A2350=0,$B2350=1),
    VLOOKUP(1,ChapterTable!$1:$1048576,MATCH("최종"&amp;SUBSTITUTE(SUBSTITUTE(F$1,"standard",""),"|Float",""),ChapterTable!$1:$1,0),0)*ChapterTable!$Q$17,
  IF(AND($A2350=0,$B2350=0),
    F2351,
  IF($B2350=0,
    VLOOKUP($A2350,ChapterTable!$1:$1048576,MATCH("최종"&amp;SUBSTITUTE(SUBSTITUTE(F$1,"standard",""),"|Float",""),ChapterTable!$1:$1,0),0),
  IF($B2350=1,
    IF($L2350=FALSE,
      VLOOKUP($A2350,ChapterTable!$1:$1048576,MATCH("최종"&amp;SUBSTITUTE(SUBSTITUTE(F$1,"standard",""),"|Float",""),ChapterTable!$1:$1,0),0),
      VLOOKUP($A2350-ChapterTable!$Q$11,ChapterTable!$1:$1048576,MATCH("최종"&amp;SUBSTITUTE(SUBSTITUTE(F$1,"standard",""),"|Float",""),ChapterTable!$1:$1,0),0)*ChapterTable!$Q$14
    ),
  OFFSET(F2350,-$B2350+IF($L2350,1,0),0)*
    (VLOOKUP(SUBSTITUTE(SUBSTITUTE(F$1,"standard",""),"|Float","")&amp;"인게임누적곱배수",ChapterTable!$S:$T,2,0)^D2350
    +VLOOKUP(SUBSTITUTE(SUBSTITUTE(F$1,"standard",""),"|Float","")&amp;"인게임누적합배수",ChapterTable!$S:$T,2,0)*D2350)
  )
  )
  )
)</f>
        <v>953933.02444159985</v>
      </c>
      <c r="G2350" t="s">
        <v>76</v>
      </c>
      <c r="J2350" t="str">
        <f>IF(ISBLANK(I2350),"",
IFERROR(VLOOKUP(I2350,[1]StringTable!$1:$1048576,MATCH([1]StringTable!$B$1,[1]StringTable!$1:$1,0),0),
IFERROR(VLOOKUP(I2350,[1]InApkStringTable!$1:$1048576,MATCH([1]InApkStringTable!$B$1,[1]InApkStringTable!$1:$1,0),0),
"스트링없음")))</f>
        <v/>
      </c>
      <c r="L2350" t="b">
        <v>1</v>
      </c>
      <c r="N2350" t="str">
        <f>IF(ISBLANK(M2350),"",IF(ISERROR(VLOOKUP(M2350,MapTable!$A:$A,1,0)),"맵없음",""))</f>
        <v/>
      </c>
      <c r="O2350">
        <f t="shared" si="145"/>
        <v>91</v>
      </c>
      <c r="Q2350">
        <f t="shared" si="146"/>
        <v>91</v>
      </c>
      <c r="R2350" t="b">
        <f t="shared" ca="1" si="147"/>
        <v>1</v>
      </c>
      <c r="T2350" t="b">
        <f t="shared" ca="1" si="148"/>
        <v>1</v>
      </c>
      <c r="X2350" t="str">
        <f>IF(ISBLANK(W2350),"",
IF(ISERROR(FIND(",",W2350)),
  IF(ISERROR(VLOOKUP(W2350,MapTable!$A:$A,1,0)),"맵없음",
  ""),
IF(ISERROR(FIND(",",W2350,FIND(",",W2350)+1)),
  IF(OR(ISERROR(VLOOKUP(LEFT(W2350,FIND(",",W2350)-1),MapTable!$A:$A,1,0)),ISERROR(VLOOKUP(TRIM(MID(W2350,FIND(",",W2350)+1,999)),MapTable!$A:$A,1,0))),"맵없음",
  ""),
IF(ISERROR(FIND(",",W2350,FIND(",",W2350,FIND(",",W2350)+1)+1)),
  IF(OR(ISERROR(VLOOKUP(LEFT(W2350,FIND(",",W2350)-1),MapTable!$A:$A,1,0)),ISERROR(VLOOKUP(TRIM(MID(W2350,FIND(",",W2350)+1,FIND(",",W2350,FIND(",",W2350)+1)-FIND(",",W2350)-1)),MapTable!$A:$A,1,0)),ISERROR(VLOOKUP(TRIM(MID(W2350,FIND(",",W2350,FIND(",",W2350)+1)+1,999)),MapTable!$A:$A,1,0))),"맵없음",
  ""),
IF(ISERROR(FIND(",",W2350,FIND(",",W2350,FIND(",",W2350,FIND(",",W2350)+1)+1)+1)),
  IF(OR(ISERROR(VLOOKUP(LEFT(W2350,FIND(",",W2350)-1),MapTable!$A:$A,1,0)),ISERROR(VLOOKUP(TRIM(MID(W2350,FIND(",",W2350)+1,FIND(",",W2350,FIND(",",W2350)+1)-FIND(",",W2350)-1)),MapTable!$A:$A,1,0)),ISERROR(VLOOKUP(TRIM(MID(W2350,FIND(",",W2350,FIND(",",W2350)+1)+1,FIND(",",W2350,FIND(",",W2350,FIND(",",W2350)+1)+1)-FIND(",",W2350,FIND(",",W2350)+1)-1)),MapTable!$A:$A,1,0)),ISERROR(VLOOKUP(TRIM(MID(W2350,FIND(",",W2350,FIND(",",W2350,FIND(",",W2350)+1)+1)+1,999)),MapTable!$A:$A,1,0))),"맵없음",
  ""),
)))))</f>
        <v/>
      </c>
      <c r="AC2350" t="str">
        <f>IF(ISBLANK(AB2350),"",IF(ISERROR(VLOOKUP(AB2350,[3]DropTable!$A:$A,1,0)),"드랍없음",""))</f>
        <v/>
      </c>
      <c r="AE2350" t="str">
        <f>IF(ISBLANK(AD2350),"",IF(ISERROR(VLOOKUP(AD2350,[3]DropTable!$A:$A,1,0)),"드랍없음",""))</f>
        <v/>
      </c>
      <c r="AG2350">
        <v>9.8000000000000007</v>
      </c>
      <c r="AH2350">
        <v>1</v>
      </c>
    </row>
    <row r="2351" spans="1:34" x14ac:dyDescent="0.3">
      <c r="A2351">
        <v>25</v>
      </c>
      <c r="B2351">
        <v>10</v>
      </c>
      <c r="C2351">
        <f>IF(OR($L2351=TRUE,$A2351=0,MOD($A2351,ChapterTable!$S$20)&lt;&gt;0),
MAX(0,INT(($B2351+ChapterTable!$Q$26+VLOOKUP(SUBSTITUTE(C$1,"성장단계","")&amp;"단계오프셋",ChapterTable!$S:$T,2,0))/ChapterTable!$Q$23)),
MAX(0,INT(($B2351+ChapterTable!$S$26+VLOOKUP(SUBSTITUTE(C$1,"성장단계","")&amp;"보스단계오프셋",ChapterTable!$S:$T,2,0))/ChapterTable!$S$23)))</f>
        <v>1</v>
      </c>
      <c r="D2351">
        <f>IF(OR($L2351=TRUE,$A2351=0,MOD($A2351,ChapterTable!$S$20)&lt;&gt;0),
MAX(0,INT(($B2351+ChapterTable!$Q$26+VLOOKUP(SUBSTITUTE(D$1,"성장단계","")&amp;"단계오프셋",ChapterTable!$S:$T,2,0))/ChapterTable!$Q$23)),
MAX(0,INT(($B2351+ChapterTable!$S$26+VLOOKUP(SUBSTITUTE(D$1,"성장단계","")&amp;"보스단계오프셋",ChapterTable!$S:$T,2,0))/ChapterTable!$S$23)))</f>
        <v>0</v>
      </c>
      <c r="E2351" s="1">
        <f ca="1">IF(AND($A2351=0,$B2351=1),
    VLOOKUP(1,ChapterTable!$1:$1048576,MATCH("최종"&amp;SUBSTITUTE(SUBSTITUTE(E$1,"standard",""),"|Float",""),ChapterTable!$1:$1,0),0)*ChapterTable!$Q$17,
  IF(AND($A2351=0,$B2351=0),
    E2352,
  IF($B2351=0,
    VLOOKUP($A2351,ChapterTable!$1:$1048576,MATCH("최종"&amp;SUBSTITUTE(SUBSTITUTE(E$1,"standard",""),"|Float",""),ChapterTable!$1:$1,0),0),
  IF($B2351=1,
    IF($L2351=FALSE,
      VLOOKUP($A2351,ChapterTable!$1:$1048576,MATCH("최종"&amp;SUBSTITUTE(SUBSTITUTE(E$1,"standard",""),"|Float",""),ChapterTable!$1:$1,0),0),
      VLOOKUP($A2351-ChapterTable!$Q$11,ChapterTable!$1:$1048576,MATCH("최종"&amp;SUBSTITUTE(SUBSTITUTE(E$1,"standard",""),"|Float",""),ChapterTable!$1:$1,0),0)*ChapterTable!$Q$14
    ),
  OFFSET(E2351,-$B2351+IF($L2351,1,0),0)*
    (VLOOKUP(SUBSTITUTE(SUBSTITUTE(E$1,"standard",""),"|Float","")&amp;"인게임누적곱배수",ChapterTable!$S:$T,2,0)^C2351
    +VLOOKUP(SUBSTITUTE(SUBSTITUTE(E$1,"standard",""),"|Float","")&amp;"인게임누적합배수",ChapterTable!$S:$T,2,0)*C2351)
  )
  )
  )
)</f>
        <v>2318057.2493930878</v>
      </c>
      <c r="F2351" s="1">
        <f ca="1">IF(AND($A2351=0,$B2351=1),
    VLOOKUP(1,ChapterTable!$1:$1048576,MATCH("최종"&amp;SUBSTITUTE(SUBSTITUTE(F$1,"standard",""),"|Float",""),ChapterTable!$1:$1,0),0)*ChapterTable!$Q$17,
  IF(AND($A2351=0,$B2351=0),
    F2352,
  IF($B2351=0,
    VLOOKUP($A2351,ChapterTable!$1:$1048576,MATCH("최종"&amp;SUBSTITUTE(SUBSTITUTE(F$1,"standard",""),"|Float",""),ChapterTable!$1:$1,0),0),
  IF($B2351=1,
    IF($L2351=FALSE,
      VLOOKUP($A2351,ChapterTable!$1:$1048576,MATCH("최종"&amp;SUBSTITUTE(SUBSTITUTE(F$1,"standard",""),"|Float",""),ChapterTable!$1:$1,0),0),
      VLOOKUP($A2351-ChapterTable!$Q$11,ChapterTable!$1:$1048576,MATCH("최종"&amp;SUBSTITUTE(SUBSTITUTE(F$1,"standard",""),"|Float",""),ChapterTable!$1:$1,0),0)*ChapterTable!$Q$14
    ),
  OFFSET(F2351,-$B2351+IF($L2351,1,0),0)*
    (VLOOKUP(SUBSTITUTE(SUBSTITUTE(F$1,"standard",""),"|Float","")&amp;"인게임누적곱배수",ChapterTable!$S:$T,2,0)^D2351
    +VLOOKUP(SUBSTITUTE(SUBSTITUTE(F$1,"standard",""),"|Float","")&amp;"인게임누적합배수",ChapterTable!$S:$T,2,0)*D2351)
  )
  )
  )
)</f>
        <v>953933.02444159985</v>
      </c>
      <c r="G2351" t="s">
        <v>76</v>
      </c>
      <c r="J2351" t="str">
        <f>IF(ISBLANK(I2351),"",
IFERROR(VLOOKUP(I2351,[1]StringTable!$1:$1048576,MATCH([1]StringTable!$B$1,[1]StringTable!$1:$1,0),0),
IFERROR(VLOOKUP(I2351,[1]InApkStringTable!$1:$1048576,MATCH([1]InApkStringTable!$B$1,[1]InApkStringTable!$1:$1,0),0),
"스트링없음")))</f>
        <v/>
      </c>
      <c r="L2351" t="b">
        <v>1</v>
      </c>
      <c r="N2351" t="str">
        <f>IF(ISBLANK(M2351),"",IF(ISERROR(VLOOKUP(M2351,MapTable!$A:$A,1,0)),"맵없음",""))</f>
        <v/>
      </c>
      <c r="O2351">
        <f t="shared" si="145"/>
        <v>21</v>
      </c>
      <c r="Q2351">
        <f t="shared" si="146"/>
        <v>21</v>
      </c>
      <c r="R2351" t="b">
        <f t="shared" ca="1" si="147"/>
        <v>0</v>
      </c>
      <c r="T2351" t="b">
        <f t="shared" ca="1" si="148"/>
        <v>0</v>
      </c>
      <c r="X2351" t="str">
        <f>IF(ISBLANK(W2351),"",
IF(ISERROR(FIND(",",W2351)),
  IF(ISERROR(VLOOKUP(W2351,MapTable!$A:$A,1,0)),"맵없음",
  ""),
IF(ISERROR(FIND(",",W2351,FIND(",",W2351)+1)),
  IF(OR(ISERROR(VLOOKUP(LEFT(W2351,FIND(",",W2351)-1),MapTable!$A:$A,1,0)),ISERROR(VLOOKUP(TRIM(MID(W2351,FIND(",",W2351)+1,999)),MapTable!$A:$A,1,0))),"맵없음",
  ""),
IF(ISERROR(FIND(",",W2351,FIND(",",W2351,FIND(",",W2351)+1)+1)),
  IF(OR(ISERROR(VLOOKUP(LEFT(W2351,FIND(",",W2351)-1),MapTable!$A:$A,1,0)),ISERROR(VLOOKUP(TRIM(MID(W2351,FIND(",",W2351)+1,FIND(",",W2351,FIND(",",W2351)+1)-FIND(",",W2351)-1)),MapTable!$A:$A,1,0)),ISERROR(VLOOKUP(TRIM(MID(W2351,FIND(",",W2351,FIND(",",W2351)+1)+1,999)),MapTable!$A:$A,1,0))),"맵없음",
  ""),
IF(ISERROR(FIND(",",W2351,FIND(",",W2351,FIND(",",W2351,FIND(",",W2351)+1)+1)+1)),
  IF(OR(ISERROR(VLOOKUP(LEFT(W2351,FIND(",",W2351)-1),MapTable!$A:$A,1,0)),ISERROR(VLOOKUP(TRIM(MID(W2351,FIND(",",W2351)+1,FIND(",",W2351,FIND(",",W2351)+1)-FIND(",",W2351)-1)),MapTable!$A:$A,1,0)),ISERROR(VLOOKUP(TRIM(MID(W2351,FIND(",",W2351,FIND(",",W2351)+1)+1,FIND(",",W2351,FIND(",",W2351,FIND(",",W2351)+1)+1)-FIND(",",W2351,FIND(",",W2351)+1)-1)),MapTable!$A:$A,1,0)),ISERROR(VLOOKUP(TRIM(MID(W2351,FIND(",",W2351,FIND(",",W2351,FIND(",",W2351)+1)+1)+1,999)),MapTable!$A:$A,1,0))),"맵없음",
  ""),
)))))</f>
        <v/>
      </c>
      <c r="AC2351" t="str">
        <f>IF(ISBLANK(AB2351),"",IF(ISERROR(VLOOKUP(AB2351,[3]DropTable!$A:$A,1,0)),"드랍없음",""))</f>
        <v/>
      </c>
      <c r="AE2351" t="str">
        <f>IF(ISBLANK(AD2351),"",IF(ISERROR(VLOOKUP(AD2351,[3]DropTable!$A:$A,1,0)),"드랍없음",""))</f>
        <v/>
      </c>
      <c r="AG2351">
        <v>9.8000000000000007</v>
      </c>
      <c r="AH2351">
        <v>1</v>
      </c>
    </row>
    <row r="2352" spans="1:34" x14ac:dyDescent="0.3">
      <c r="A2352">
        <v>25</v>
      </c>
      <c r="B2352">
        <v>11</v>
      </c>
      <c r="C2352">
        <f>IF(OR($L2352=TRUE,$A2352=0,MOD($A2352,ChapterTable!$S$20)&lt;&gt;0),
MAX(0,INT(($B2352+ChapterTable!$Q$26+VLOOKUP(SUBSTITUTE(C$1,"성장단계","")&amp;"단계오프셋",ChapterTable!$S:$T,2,0))/ChapterTable!$Q$23)),
MAX(0,INT(($B2352+ChapterTable!$S$26+VLOOKUP(SUBSTITUTE(C$1,"성장단계","")&amp;"보스단계오프셋",ChapterTable!$S:$T,2,0))/ChapterTable!$S$23)))</f>
        <v>1</v>
      </c>
      <c r="D2352">
        <f>IF(OR($L2352=TRUE,$A2352=0,MOD($A2352,ChapterTable!$S$20)&lt;&gt;0),
MAX(0,INT(($B2352+ChapterTable!$Q$26+VLOOKUP(SUBSTITUTE(D$1,"성장단계","")&amp;"단계오프셋",ChapterTable!$S:$T,2,0))/ChapterTable!$Q$23)),
MAX(0,INT(($B2352+ChapterTable!$S$26+VLOOKUP(SUBSTITUTE(D$1,"성장단계","")&amp;"보스단계오프셋",ChapterTable!$S:$T,2,0))/ChapterTable!$S$23)))</f>
        <v>1</v>
      </c>
      <c r="E2352" s="1">
        <f ca="1">IF(AND($A2352=0,$B2352=1),
    VLOOKUP(1,ChapterTable!$1:$1048576,MATCH("최종"&amp;SUBSTITUTE(SUBSTITUTE(E$1,"standard",""),"|Float",""),ChapterTable!$1:$1,0),0)*ChapterTable!$Q$17,
  IF(AND($A2352=0,$B2352=0),
    E2353,
  IF($B2352=0,
    VLOOKUP($A2352,ChapterTable!$1:$1048576,MATCH("최종"&amp;SUBSTITUTE(SUBSTITUTE(E$1,"standard",""),"|Float",""),ChapterTable!$1:$1,0),0),
  IF($B2352=1,
    IF($L2352=FALSE,
      VLOOKUP($A2352,ChapterTable!$1:$1048576,MATCH("최종"&amp;SUBSTITUTE(SUBSTITUTE(E$1,"standard",""),"|Float",""),ChapterTable!$1:$1,0),0),
      VLOOKUP($A2352-ChapterTable!$Q$11,ChapterTable!$1:$1048576,MATCH("최종"&amp;SUBSTITUTE(SUBSTITUTE(E$1,"standard",""),"|Float",""),ChapterTable!$1:$1,0),0)*ChapterTable!$Q$14
    ),
  OFFSET(E2352,-$B2352+IF($L2352,1,0),0)*
    (VLOOKUP(SUBSTITUTE(SUBSTITUTE(E$1,"standard",""),"|Float","")&amp;"인게임누적곱배수",ChapterTable!$S:$T,2,0)^C2352
    +VLOOKUP(SUBSTITUTE(SUBSTITUTE(E$1,"standard",""),"|Float","")&amp;"인게임누적합배수",ChapterTable!$S:$T,2,0)*C2352)
  )
  )
  )
)</f>
        <v>2318057.2493930878</v>
      </c>
      <c r="F2352" s="1">
        <f ca="1">IF(AND($A2352=0,$B2352=1),
    VLOOKUP(1,ChapterTable!$1:$1048576,MATCH("최종"&amp;SUBSTITUTE(SUBSTITUTE(F$1,"standard",""),"|Float",""),ChapterTable!$1:$1,0),0)*ChapterTable!$Q$17,
  IF(AND($A2352=0,$B2352=0),
    F2353,
  IF($B2352=0,
    VLOOKUP($A2352,ChapterTable!$1:$1048576,MATCH("최종"&amp;SUBSTITUTE(SUBSTITUTE(F$1,"standard",""),"|Float",""),ChapterTable!$1:$1,0),0),
  IF($B2352=1,
    IF($L2352=FALSE,
      VLOOKUP($A2352,ChapterTable!$1:$1048576,MATCH("최종"&amp;SUBSTITUTE(SUBSTITUTE(F$1,"standard",""),"|Float",""),ChapterTable!$1:$1,0),0),
      VLOOKUP($A2352-ChapterTable!$Q$11,ChapterTable!$1:$1048576,MATCH("최종"&amp;SUBSTITUTE(SUBSTITUTE(F$1,"standard",""),"|Float",""),ChapterTable!$1:$1,0),0)*ChapterTable!$Q$14
    ),
  OFFSET(F2352,-$B2352+IF($L2352,1,0),0)*
    (VLOOKUP(SUBSTITUTE(SUBSTITUTE(F$1,"standard",""),"|Float","")&amp;"인게임누적곱배수",ChapterTable!$S:$T,2,0)^D2352
    +VLOOKUP(SUBSTITUTE(SUBSTITUTE(F$1,"standard",""),"|Float","")&amp;"인게임누적합배수",ChapterTable!$S:$T,2,0)*D2352)
  )
  )
  )
)</f>
        <v>1144719.6293299198</v>
      </c>
      <c r="G2352" t="s">
        <v>76</v>
      </c>
      <c r="J2352" t="str">
        <f>IF(ISBLANK(I2352),"",
IFERROR(VLOOKUP(I2352,[1]StringTable!$1:$1048576,MATCH([1]StringTable!$B$1,[1]StringTable!$1:$1,0),0),
IFERROR(VLOOKUP(I2352,[1]InApkStringTable!$1:$1048576,MATCH([1]InApkStringTable!$B$1,[1]InApkStringTable!$1:$1,0),0),
"스트링없음")))</f>
        <v/>
      </c>
      <c r="L2352" t="b">
        <v>1</v>
      </c>
      <c r="N2352" t="str">
        <f>IF(ISBLANK(M2352),"",IF(ISERROR(VLOOKUP(M2352,MapTable!$A:$A,1,0)),"맵없음",""))</f>
        <v/>
      </c>
      <c r="O2352">
        <f t="shared" si="145"/>
        <v>2</v>
      </c>
      <c r="Q2352">
        <f t="shared" si="146"/>
        <v>2</v>
      </c>
      <c r="R2352" t="b">
        <f t="shared" ca="1" si="147"/>
        <v>0</v>
      </c>
      <c r="T2352" t="b">
        <f t="shared" ca="1" si="148"/>
        <v>0</v>
      </c>
      <c r="X2352" t="str">
        <f>IF(ISBLANK(W2352),"",
IF(ISERROR(FIND(",",W2352)),
  IF(ISERROR(VLOOKUP(W2352,MapTable!$A:$A,1,0)),"맵없음",
  ""),
IF(ISERROR(FIND(",",W2352,FIND(",",W2352)+1)),
  IF(OR(ISERROR(VLOOKUP(LEFT(W2352,FIND(",",W2352)-1),MapTable!$A:$A,1,0)),ISERROR(VLOOKUP(TRIM(MID(W2352,FIND(",",W2352)+1,999)),MapTable!$A:$A,1,0))),"맵없음",
  ""),
IF(ISERROR(FIND(",",W2352,FIND(",",W2352,FIND(",",W2352)+1)+1)),
  IF(OR(ISERROR(VLOOKUP(LEFT(W2352,FIND(",",W2352)-1),MapTable!$A:$A,1,0)),ISERROR(VLOOKUP(TRIM(MID(W2352,FIND(",",W2352)+1,FIND(",",W2352,FIND(",",W2352)+1)-FIND(",",W2352)-1)),MapTable!$A:$A,1,0)),ISERROR(VLOOKUP(TRIM(MID(W2352,FIND(",",W2352,FIND(",",W2352)+1)+1,999)),MapTable!$A:$A,1,0))),"맵없음",
  ""),
IF(ISERROR(FIND(",",W2352,FIND(",",W2352,FIND(",",W2352,FIND(",",W2352)+1)+1)+1)),
  IF(OR(ISERROR(VLOOKUP(LEFT(W2352,FIND(",",W2352)-1),MapTable!$A:$A,1,0)),ISERROR(VLOOKUP(TRIM(MID(W2352,FIND(",",W2352)+1,FIND(",",W2352,FIND(",",W2352)+1)-FIND(",",W2352)-1)),MapTable!$A:$A,1,0)),ISERROR(VLOOKUP(TRIM(MID(W2352,FIND(",",W2352,FIND(",",W2352)+1)+1,FIND(",",W2352,FIND(",",W2352,FIND(",",W2352)+1)+1)-FIND(",",W2352,FIND(",",W2352)+1)-1)),MapTable!$A:$A,1,0)),ISERROR(VLOOKUP(TRIM(MID(W2352,FIND(",",W2352,FIND(",",W2352,FIND(",",W2352)+1)+1)+1,999)),MapTable!$A:$A,1,0))),"맵없음",
  ""),
)))))</f>
        <v/>
      </c>
      <c r="AC2352" t="str">
        <f>IF(ISBLANK(AB2352),"",IF(ISERROR(VLOOKUP(AB2352,[3]DropTable!$A:$A,1,0)),"드랍없음",""))</f>
        <v/>
      </c>
      <c r="AE2352" t="str">
        <f>IF(ISBLANK(AD2352),"",IF(ISERROR(VLOOKUP(AD2352,[3]DropTable!$A:$A,1,0)),"드랍없음",""))</f>
        <v/>
      </c>
      <c r="AG2352">
        <v>9.8000000000000007</v>
      </c>
      <c r="AH2352">
        <v>1</v>
      </c>
    </row>
    <row r="2353" spans="1:34" x14ac:dyDescent="0.3">
      <c r="A2353">
        <v>25</v>
      </c>
      <c r="B2353">
        <v>12</v>
      </c>
      <c r="C2353">
        <f>IF(OR($L2353=TRUE,$A2353=0,MOD($A2353,ChapterTable!$S$20)&lt;&gt;0),
MAX(0,INT(($B2353+ChapterTable!$Q$26+VLOOKUP(SUBSTITUTE(C$1,"성장단계","")&amp;"단계오프셋",ChapterTable!$S:$T,2,0))/ChapterTable!$Q$23)),
MAX(0,INT(($B2353+ChapterTable!$S$26+VLOOKUP(SUBSTITUTE(C$1,"성장단계","")&amp;"보스단계오프셋",ChapterTable!$S:$T,2,0))/ChapterTable!$S$23)))</f>
        <v>1</v>
      </c>
      <c r="D2353">
        <f>IF(OR($L2353=TRUE,$A2353=0,MOD($A2353,ChapterTable!$S$20)&lt;&gt;0),
MAX(0,INT(($B2353+ChapterTable!$Q$26+VLOOKUP(SUBSTITUTE(D$1,"성장단계","")&amp;"단계오프셋",ChapterTable!$S:$T,2,0))/ChapterTable!$Q$23)),
MAX(0,INT(($B2353+ChapterTable!$S$26+VLOOKUP(SUBSTITUTE(D$1,"성장단계","")&amp;"보스단계오프셋",ChapterTable!$S:$T,2,0))/ChapterTable!$S$23)))</f>
        <v>1</v>
      </c>
      <c r="E2353" s="1">
        <f ca="1">IF(AND($A2353=0,$B2353=1),
    VLOOKUP(1,ChapterTable!$1:$1048576,MATCH("최종"&amp;SUBSTITUTE(SUBSTITUTE(E$1,"standard",""),"|Float",""),ChapterTable!$1:$1,0),0)*ChapterTable!$Q$17,
  IF(AND($A2353=0,$B2353=0),
    E2354,
  IF($B2353=0,
    VLOOKUP($A2353,ChapterTable!$1:$1048576,MATCH("최종"&amp;SUBSTITUTE(SUBSTITUTE(E$1,"standard",""),"|Float",""),ChapterTable!$1:$1,0),0),
  IF($B2353=1,
    IF($L2353=FALSE,
      VLOOKUP($A2353,ChapterTable!$1:$1048576,MATCH("최종"&amp;SUBSTITUTE(SUBSTITUTE(E$1,"standard",""),"|Float",""),ChapterTable!$1:$1,0),0),
      VLOOKUP($A2353-ChapterTable!$Q$11,ChapterTable!$1:$1048576,MATCH("최종"&amp;SUBSTITUTE(SUBSTITUTE(E$1,"standard",""),"|Float",""),ChapterTable!$1:$1,0),0)*ChapterTable!$Q$14
    ),
  OFFSET(E2353,-$B2353+IF($L2353,1,0),0)*
    (VLOOKUP(SUBSTITUTE(SUBSTITUTE(E$1,"standard",""),"|Float","")&amp;"인게임누적곱배수",ChapterTable!$S:$T,2,0)^C2353
    +VLOOKUP(SUBSTITUTE(SUBSTITUTE(E$1,"standard",""),"|Float","")&amp;"인게임누적합배수",ChapterTable!$S:$T,2,0)*C2353)
  )
  )
  )
)</f>
        <v>2318057.2493930878</v>
      </c>
      <c r="F2353" s="1">
        <f ca="1">IF(AND($A2353=0,$B2353=1),
    VLOOKUP(1,ChapterTable!$1:$1048576,MATCH("최종"&amp;SUBSTITUTE(SUBSTITUTE(F$1,"standard",""),"|Float",""),ChapterTable!$1:$1,0),0)*ChapterTable!$Q$17,
  IF(AND($A2353=0,$B2353=0),
    F2354,
  IF($B2353=0,
    VLOOKUP($A2353,ChapterTable!$1:$1048576,MATCH("최종"&amp;SUBSTITUTE(SUBSTITUTE(F$1,"standard",""),"|Float",""),ChapterTable!$1:$1,0),0),
  IF($B2353=1,
    IF($L2353=FALSE,
      VLOOKUP($A2353,ChapterTable!$1:$1048576,MATCH("최종"&amp;SUBSTITUTE(SUBSTITUTE(F$1,"standard",""),"|Float",""),ChapterTable!$1:$1,0),0),
      VLOOKUP($A2353-ChapterTable!$Q$11,ChapterTable!$1:$1048576,MATCH("최종"&amp;SUBSTITUTE(SUBSTITUTE(F$1,"standard",""),"|Float",""),ChapterTable!$1:$1,0),0)*ChapterTable!$Q$14
    ),
  OFFSET(F2353,-$B2353+IF($L2353,1,0),0)*
    (VLOOKUP(SUBSTITUTE(SUBSTITUTE(F$1,"standard",""),"|Float","")&amp;"인게임누적곱배수",ChapterTable!$S:$T,2,0)^D2353
    +VLOOKUP(SUBSTITUTE(SUBSTITUTE(F$1,"standard",""),"|Float","")&amp;"인게임누적합배수",ChapterTable!$S:$T,2,0)*D2353)
  )
  )
  )
)</f>
        <v>1144719.6293299198</v>
      </c>
      <c r="G2353" t="s">
        <v>76</v>
      </c>
      <c r="J2353" t="str">
        <f>IF(ISBLANK(I2353),"",
IFERROR(VLOOKUP(I2353,[1]StringTable!$1:$1048576,MATCH([1]StringTable!$B$1,[1]StringTable!$1:$1,0),0),
IFERROR(VLOOKUP(I2353,[1]InApkStringTable!$1:$1048576,MATCH([1]InApkStringTable!$B$1,[1]InApkStringTable!$1:$1,0),0),
"스트링없음")))</f>
        <v/>
      </c>
      <c r="L2353" t="b">
        <v>1</v>
      </c>
      <c r="N2353" t="str">
        <f>IF(ISBLANK(M2353),"",IF(ISERROR(VLOOKUP(M2353,MapTable!$A:$A,1,0)),"맵없음",""))</f>
        <v/>
      </c>
      <c r="O2353">
        <f t="shared" si="145"/>
        <v>2</v>
      </c>
      <c r="Q2353">
        <f t="shared" si="146"/>
        <v>2</v>
      </c>
      <c r="R2353" t="b">
        <f t="shared" ca="1" si="147"/>
        <v>0</v>
      </c>
      <c r="T2353" t="b">
        <f t="shared" ca="1" si="148"/>
        <v>0</v>
      </c>
      <c r="X2353" t="str">
        <f>IF(ISBLANK(W2353),"",
IF(ISERROR(FIND(",",W2353)),
  IF(ISERROR(VLOOKUP(W2353,MapTable!$A:$A,1,0)),"맵없음",
  ""),
IF(ISERROR(FIND(",",W2353,FIND(",",W2353)+1)),
  IF(OR(ISERROR(VLOOKUP(LEFT(W2353,FIND(",",W2353)-1),MapTable!$A:$A,1,0)),ISERROR(VLOOKUP(TRIM(MID(W2353,FIND(",",W2353)+1,999)),MapTable!$A:$A,1,0))),"맵없음",
  ""),
IF(ISERROR(FIND(",",W2353,FIND(",",W2353,FIND(",",W2353)+1)+1)),
  IF(OR(ISERROR(VLOOKUP(LEFT(W2353,FIND(",",W2353)-1),MapTable!$A:$A,1,0)),ISERROR(VLOOKUP(TRIM(MID(W2353,FIND(",",W2353)+1,FIND(",",W2353,FIND(",",W2353)+1)-FIND(",",W2353)-1)),MapTable!$A:$A,1,0)),ISERROR(VLOOKUP(TRIM(MID(W2353,FIND(",",W2353,FIND(",",W2353)+1)+1,999)),MapTable!$A:$A,1,0))),"맵없음",
  ""),
IF(ISERROR(FIND(",",W2353,FIND(",",W2353,FIND(",",W2353,FIND(",",W2353)+1)+1)+1)),
  IF(OR(ISERROR(VLOOKUP(LEFT(W2353,FIND(",",W2353)-1),MapTable!$A:$A,1,0)),ISERROR(VLOOKUP(TRIM(MID(W2353,FIND(",",W2353)+1,FIND(",",W2353,FIND(",",W2353)+1)-FIND(",",W2353)-1)),MapTable!$A:$A,1,0)),ISERROR(VLOOKUP(TRIM(MID(W2353,FIND(",",W2353,FIND(",",W2353)+1)+1,FIND(",",W2353,FIND(",",W2353,FIND(",",W2353)+1)+1)-FIND(",",W2353,FIND(",",W2353)+1)-1)),MapTable!$A:$A,1,0)),ISERROR(VLOOKUP(TRIM(MID(W2353,FIND(",",W2353,FIND(",",W2353,FIND(",",W2353)+1)+1)+1,999)),MapTable!$A:$A,1,0))),"맵없음",
  ""),
)))))</f>
        <v/>
      </c>
      <c r="AC2353" t="str">
        <f>IF(ISBLANK(AB2353),"",IF(ISERROR(VLOOKUP(AB2353,[3]DropTable!$A:$A,1,0)),"드랍없음",""))</f>
        <v/>
      </c>
      <c r="AE2353" t="str">
        <f>IF(ISBLANK(AD2353),"",IF(ISERROR(VLOOKUP(AD2353,[3]DropTable!$A:$A,1,0)),"드랍없음",""))</f>
        <v/>
      </c>
      <c r="AG2353">
        <v>9.8000000000000007</v>
      </c>
      <c r="AH2353">
        <v>1</v>
      </c>
    </row>
    <row r="2354" spans="1:34" x14ac:dyDescent="0.3">
      <c r="A2354">
        <v>25</v>
      </c>
      <c r="B2354">
        <v>13</v>
      </c>
      <c r="C2354">
        <f>IF(OR($L2354=TRUE,$A2354=0,MOD($A2354,ChapterTable!$S$20)&lt;&gt;0),
MAX(0,INT(($B2354+ChapterTable!$Q$26+VLOOKUP(SUBSTITUTE(C$1,"성장단계","")&amp;"단계오프셋",ChapterTable!$S:$T,2,0))/ChapterTable!$Q$23)),
MAX(0,INT(($B2354+ChapterTable!$S$26+VLOOKUP(SUBSTITUTE(C$1,"성장단계","")&amp;"보스단계오프셋",ChapterTable!$S:$T,2,0))/ChapterTable!$S$23)))</f>
        <v>1</v>
      </c>
      <c r="D2354">
        <f>IF(OR($L2354=TRUE,$A2354=0,MOD($A2354,ChapterTable!$S$20)&lt;&gt;0),
MAX(0,INT(($B2354+ChapterTable!$Q$26+VLOOKUP(SUBSTITUTE(D$1,"성장단계","")&amp;"단계오프셋",ChapterTable!$S:$T,2,0))/ChapterTable!$Q$23)),
MAX(0,INT(($B2354+ChapterTable!$S$26+VLOOKUP(SUBSTITUTE(D$1,"성장단계","")&amp;"보스단계오프셋",ChapterTable!$S:$T,2,0))/ChapterTable!$S$23)))</f>
        <v>1</v>
      </c>
      <c r="E2354" s="1">
        <f ca="1">IF(AND($A2354=0,$B2354=1),
    VLOOKUP(1,ChapterTable!$1:$1048576,MATCH("최종"&amp;SUBSTITUTE(SUBSTITUTE(E$1,"standard",""),"|Float",""),ChapterTable!$1:$1,0),0)*ChapterTable!$Q$17,
  IF(AND($A2354=0,$B2354=0),
    E2355,
  IF($B2354=0,
    VLOOKUP($A2354,ChapterTable!$1:$1048576,MATCH("최종"&amp;SUBSTITUTE(SUBSTITUTE(E$1,"standard",""),"|Float",""),ChapterTable!$1:$1,0),0),
  IF($B2354=1,
    IF($L2354=FALSE,
      VLOOKUP($A2354,ChapterTable!$1:$1048576,MATCH("최종"&amp;SUBSTITUTE(SUBSTITUTE(E$1,"standard",""),"|Float",""),ChapterTable!$1:$1,0),0),
      VLOOKUP($A2354-ChapterTable!$Q$11,ChapterTable!$1:$1048576,MATCH("최종"&amp;SUBSTITUTE(SUBSTITUTE(E$1,"standard",""),"|Float",""),ChapterTable!$1:$1,0),0)*ChapterTable!$Q$14
    ),
  OFFSET(E2354,-$B2354+IF($L2354,1,0),0)*
    (VLOOKUP(SUBSTITUTE(SUBSTITUTE(E$1,"standard",""),"|Float","")&amp;"인게임누적곱배수",ChapterTable!$S:$T,2,0)^C2354
    +VLOOKUP(SUBSTITUTE(SUBSTITUTE(E$1,"standard",""),"|Float","")&amp;"인게임누적합배수",ChapterTable!$S:$T,2,0)*C2354)
  )
  )
  )
)</f>
        <v>2318057.2493930878</v>
      </c>
      <c r="F2354" s="1">
        <f ca="1">IF(AND($A2354=0,$B2354=1),
    VLOOKUP(1,ChapterTable!$1:$1048576,MATCH("최종"&amp;SUBSTITUTE(SUBSTITUTE(F$1,"standard",""),"|Float",""),ChapterTable!$1:$1,0),0)*ChapterTable!$Q$17,
  IF(AND($A2354=0,$B2354=0),
    F2355,
  IF($B2354=0,
    VLOOKUP($A2354,ChapterTable!$1:$1048576,MATCH("최종"&amp;SUBSTITUTE(SUBSTITUTE(F$1,"standard",""),"|Float",""),ChapterTable!$1:$1,0),0),
  IF($B2354=1,
    IF($L2354=FALSE,
      VLOOKUP($A2354,ChapterTable!$1:$1048576,MATCH("최종"&amp;SUBSTITUTE(SUBSTITUTE(F$1,"standard",""),"|Float",""),ChapterTable!$1:$1,0),0),
      VLOOKUP($A2354-ChapterTable!$Q$11,ChapterTable!$1:$1048576,MATCH("최종"&amp;SUBSTITUTE(SUBSTITUTE(F$1,"standard",""),"|Float",""),ChapterTable!$1:$1,0),0)*ChapterTable!$Q$14
    ),
  OFFSET(F2354,-$B2354+IF($L2354,1,0),0)*
    (VLOOKUP(SUBSTITUTE(SUBSTITUTE(F$1,"standard",""),"|Float","")&amp;"인게임누적곱배수",ChapterTable!$S:$T,2,0)^D2354
    +VLOOKUP(SUBSTITUTE(SUBSTITUTE(F$1,"standard",""),"|Float","")&amp;"인게임누적합배수",ChapterTable!$S:$T,2,0)*D2354)
  )
  )
  )
)</f>
        <v>1144719.6293299198</v>
      </c>
      <c r="G2354" t="s">
        <v>76</v>
      </c>
      <c r="J2354" t="str">
        <f>IF(ISBLANK(I2354),"",
IFERROR(VLOOKUP(I2354,[1]StringTable!$1:$1048576,MATCH([1]StringTable!$B$1,[1]StringTable!$1:$1,0),0),
IFERROR(VLOOKUP(I2354,[1]InApkStringTable!$1:$1048576,MATCH([1]InApkStringTable!$B$1,[1]InApkStringTable!$1:$1,0),0),
"스트링없음")))</f>
        <v/>
      </c>
      <c r="L2354" t="b">
        <v>1</v>
      </c>
      <c r="N2354" t="str">
        <f>IF(ISBLANK(M2354),"",IF(ISERROR(VLOOKUP(M2354,MapTable!$A:$A,1,0)),"맵없음",""))</f>
        <v/>
      </c>
      <c r="O2354">
        <f t="shared" si="145"/>
        <v>2</v>
      </c>
      <c r="Q2354">
        <f t="shared" si="146"/>
        <v>2</v>
      </c>
      <c r="R2354" t="b">
        <f t="shared" ca="1" si="147"/>
        <v>0</v>
      </c>
      <c r="T2354" t="b">
        <f t="shared" ca="1" si="148"/>
        <v>0</v>
      </c>
      <c r="X2354" t="str">
        <f>IF(ISBLANK(W2354),"",
IF(ISERROR(FIND(",",W2354)),
  IF(ISERROR(VLOOKUP(W2354,MapTable!$A:$A,1,0)),"맵없음",
  ""),
IF(ISERROR(FIND(",",W2354,FIND(",",W2354)+1)),
  IF(OR(ISERROR(VLOOKUP(LEFT(W2354,FIND(",",W2354)-1),MapTable!$A:$A,1,0)),ISERROR(VLOOKUP(TRIM(MID(W2354,FIND(",",W2354)+1,999)),MapTable!$A:$A,1,0))),"맵없음",
  ""),
IF(ISERROR(FIND(",",W2354,FIND(",",W2354,FIND(",",W2354)+1)+1)),
  IF(OR(ISERROR(VLOOKUP(LEFT(W2354,FIND(",",W2354)-1),MapTable!$A:$A,1,0)),ISERROR(VLOOKUP(TRIM(MID(W2354,FIND(",",W2354)+1,FIND(",",W2354,FIND(",",W2354)+1)-FIND(",",W2354)-1)),MapTable!$A:$A,1,0)),ISERROR(VLOOKUP(TRIM(MID(W2354,FIND(",",W2354,FIND(",",W2354)+1)+1,999)),MapTable!$A:$A,1,0))),"맵없음",
  ""),
IF(ISERROR(FIND(",",W2354,FIND(",",W2354,FIND(",",W2354,FIND(",",W2354)+1)+1)+1)),
  IF(OR(ISERROR(VLOOKUP(LEFT(W2354,FIND(",",W2354)-1),MapTable!$A:$A,1,0)),ISERROR(VLOOKUP(TRIM(MID(W2354,FIND(",",W2354)+1,FIND(",",W2354,FIND(",",W2354)+1)-FIND(",",W2354)-1)),MapTable!$A:$A,1,0)),ISERROR(VLOOKUP(TRIM(MID(W2354,FIND(",",W2354,FIND(",",W2354)+1)+1,FIND(",",W2354,FIND(",",W2354,FIND(",",W2354)+1)+1)-FIND(",",W2354,FIND(",",W2354)+1)-1)),MapTable!$A:$A,1,0)),ISERROR(VLOOKUP(TRIM(MID(W2354,FIND(",",W2354,FIND(",",W2354,FIND(",",W2354)+1)+1)+1,999)),MapTable!$A:$A,1,0))),"맵없음",
  ""),
)))))</f>
        <v/>
      </c>
      <c r="AC2354" t="str">
        <f>IF(ISBLANK(AB2354),"",IF(ISERROR(VLOOKUP(AB2354,[3]DropTable!$A:$A,1,0)),"드랍없음",""))</f>
        <v/>
      </c>
      <c r="AE2354" t="str">
        <f>IF(ISBLANK(AD2354),"",IF(ISERROR(VLOOKUP(AD2354,[3]DropTable!$A:$A,1,0)),"드랍없음",""))</f>
        <v/>
      </c>
      <c r="AG2354">
        <v>9.8000000000000007</v>
      </c>
      <c r="AH2354">
        <v>1</v>
      </c>
    </row>
    <row r="2355" spans="1:34" x14ac:dyDescent="0.3">
      <c r="A2355">
        <v>25</v>
      </c>
      <c r="B2355">
        <v>14</v>
      </c>
      <c r="C2355">
        <f>IF(OR($L2355=TRUE,$A2355=0,MOD($A2355,ChapterTable!$S$20)&lt;&gt;0),
MAX(0,INT(($B2355+ChapterTable!$Q$26+VLOOKUP(SUBSTITUTE(C$1,"성장단계","")&amp;"단계오프셋",ChapterTable!$S:$T,2,0))/ChapterTable!$Q$23)),
MAX(0,INT(($B2355+ChapterTable!$S$26+VLOOKUP(SUBSTITUTE(C$1,"성장단계","")&amp;"보스단계오프셋",ChapterTable!$S:$T,2,0))/ChapterTable!$S$23)))</f>
        <v>1</v>
      </c>
      <c r="D2355">
        <f>IF(OR($L2355=TRUE,$A2355=0,MOD($A2355,ChapterTable!$S$20)&lt;&gt;0),
MAX(0,INT(($B2355+ChapterTable!$Q$26+VLOOKUP(SUBSTITUTE(D$1,"성장단계","")&amp;"단계오프셋",ChapterTable!$S:$T,2,0))/ChapterTable!$Q$23)),
MAX(0,INT(($B2355+ChapterTable!$S$26+VLOOKUP(SUBSTITUTE(D$1,"성장단계","")&amp;"보스단계오프셋",ChapterTable!$S:$T,2,0))/ChapterTable!$S$23)))</f>
        <v>1</v>
      </c>
      <c r="E2355" s="1">
        <f ca="1">IF(AND($A2355=0,$B2355=1),
    VLOOKUP(1,ChapterTable!$1:$1048576,MATCH("최종"&amp;SUBSTITUTE(SUBSTITUTE(E$1,"standard",""),"|Float",""),ChapterTable!$1:$1,0),0)*ChapterTable!$Q$17,
  IF(AND($A2355=0,$B2355=0),
    E2356,
  IF($B2355=0,
    VLOOKUP($A2355,ChapterTable!$1:$1048576,MATCH("최종"&amp;SUBSTITUTE(SUBSTITUTE(E$1,"standard",""),"|Float",""),ChapterTable!$1:$1,0),0),
  IF($B2355=1,
    IF($L2355=FALSE,
      VLOOKUP($A2355,ChapterTable!$1:$1048576,MATCH("최종"&amp;SUBSTITUTE(SUBSTITUTE(E$1,"standard",""),"|Float",""),ChapterTable!$1:$1,0),0),
      VLOOKUP($A2355-ChapterTable!$Q$11,ChapterTable!$1:$1048576,MATCH("최종"&amp;SUBSTITUTE(SUBSTITUTE(E$1,"standard",""),"|Float",""),ChapterTable!$1:$1,0),0)*ChapterTable!$Q$14
    ),
  OFFSET(E2355,-$B2355+IF($L2355,1,0),0)*
    (VLOOKUP(SUBSTITUTE(SUBSTITUTE(E$1,"standard",""),"|Float","")&amp;"인게임누적곱배수",ChapterTable!$S:$T,2,0)^C2355
    +VLOOKUP(SUBSTITUTE(SUBSTITUTE(E$1,"standard",""),"|Float","")&amp;"인게임누적합배수",ChapterTable!$S:$T,2,0)*C2355)
  )
  )
  )
)</f>
        <v>2318057.2493930878</v>
      </c>
      <c r="F2355" s="1">
        <f ca="1">IF(AND($A2355=0,$B2355=1),
    VLOOKUP(1,ChapterTable!$1:$1048576,MATCH("최종"&amp;SUBSTITUTE(SUBSTITUTE(F$1,"standard",""),"|Float",""),ChapterTable!$1:$1,0),0)*ChapterTable!$Q$17,
  IF(AND($A2355=0,$B2355=0),
    F2356,
  IF($B2355=0,
    VLOOKUP($A2355,ChapterTable!$1:$1048576,MATCH("최종"&amp;SUBSTITUTE(SUBSTITUTE(F$1,"standard",""),"|Float",""),ChapterTable!$1:$1,0),0),
  IF($B2355=1,
    IF($L2355=FALSE,
      VLOOKUP($A2355,ChapterTable!$1:$1048576,MATCH("최종"&amp;SUBSTITUTE(SUBSTITUTE(F$1,"standard",""),"|Float",""),ChapterTable!$1:$1,0),0),
      VLOOKUP($A2355-ChapterTable!$Q$11,ChapterTable!$1:$1048576,MATCH("최종"&amp;SUBSTITUTE(SUBSTITUTE(F$1,"standard",""),"|Float",""),ChapterTable!$1:$1,0),0)*ChapterTable!$Q$14
    ),
  OFFSET(F2355,-$B2355+IF($L2355,1,0),0)*
    (VLOOKUP(SUBSTITUTE(SUBSTITUTE(F$1,"standard",""),"|Float","")&amp;"인게임누적곱배수",ChapterTable!$S:$T,2,0)^D2355
    +VLOOKUP(SUBSTITUTE(SUBSTITUTE(F$1,"standard",""),"|Float","")&amp;"인게임누적합배수",ChapterTable!$S:$T,2,0)*D2355)
  )
  )
  )
)</f>
        <v>1144719.6293299198</v>
      </c>
      <c r="G2355" t="s">
        <v>76</v>
      </c>
      <c r="J2355" t="str">
        <f>IF(ISBLANK(I2355),"",
IFERROR(VLOOKUP(I2355,[1]StringTable!$1:$1048576,MATCH([1]StringTable!$B$1,[1]StringTable!$1:$1,0),0),
IFERROR(VLOOKUP(I2355,[1]InApkStringTable!$1:$1048576,MATCH([1]InApkStringTable!$B$1,[1]InApkStringTable!$1:$1,0),0),
"스트링없음")))</f>
        <v/>
      </c>
      <c r="L2355" t="b">
        <v>1</v>
      </c>
      <c r="N2355" t="str">
        <f>IF(ISBLANK(M2355),"",IF(ISERROR(VLOOKUP(M2355,MapTable!$A:$A,1,0)),"맵없음",""))</f>
        <v/>
      </c>
      <c r="O2355">
        <f t="shared" si="145"/>
        <v>2</v>
      </c>
      <c r="Q2355">
        <f t="shared" si="146"/>
        <v>2</v>
      </c>
      <c r="R2355" t="b">
        <f t="shared" ca="1" si="147"/>
        <v>0</v>
      </c>
      <c r="T2355" t="b">
        <f t="shared" ca="1" si="148"/>
        <v>0</v>
      </c>
      <c r="X2355" t="str">
        <f>IF(ISBLANK(W2355),"",
IF(ISERROR(FIND(",",W2355)),
  IF(ISERROR(VLOOKUP(W2355,MapTable!$A:$A,1,0)),"맵없음",
  ""),
IF(ISERROR(FIND(",",W2355,FIND(",",W2355)+1)),
  IF(OR(ISERROR(VLOOKUP(LEFT(W2355,FIND(",",W2355)-1),MapTable!$A:$A,1,0)),ISERROR(VLOOKUP(TRIM(MID(W2355,FIND(",",W2355)+1,999)),MapTable!$A:$A,1,0))),"맵없음",
  ""),
IF(ISERROR(FIND(",",W2355,FIND(",",W2355,FIND(",",W2355)+1)+1)),
  IF(OR(ISERROR(VLOOKUP(LEFT(W2355,FIND(",",W2355)-1),MapTable!$A:$A,1,0)),ISERROR(VLOOKUP(TRIM(MID(W2355,FIND(",",W2355)+1,FIND(",",W2355,FIND(",",W2355)+1)-FIND(",",W2355)-1)),MapTable!$A:$A,1,0)),ISERROR(VLOOKUP(TRIM(MID(W2355,FIND(",",W2355,FIND(",",W2355)+1)+1,999)),MapTable!$A:$A,1,0))),"맵없음",
  ""),
IF(ISERROR(FIND(",",W2355,FIND(",",W2355,FIND(",",W2355,FIND(",",W2355)+1)+1)+1)),
  IF(OR(ISERROR(VLOOKUP(LEFT(W2355,FIND(",",W2355)-1),MapTable!$A:$A,1,0)),ISERROR(VLOOKUP(TRIM(MID(W2355,FIND(",",W2355)+1,FIND(",",W2355,FIND(",",W2355)+1)-FIND(",",W2355)-1)),MapTable!$A:$A,1,0)),ISERROR(VLOOKUP(TRIM(MID(W2355,FIND(",",W2355,FIND(",",W2355)+1)+1,FIND(",",W2355,FIND(",",W2355,FIND(",",W2355)+1)+1)-FIND(",",W2355,FIND(",",W2355)+1)-1)),MapTable!$A:$A,1,0)),ISERROR(VLOOKUP(TRIM(MID(W2355,FIND(",",W2355,FIND(",",W2355,FIND(",",W2355)+1)+1)+1,999)),MapTable!$A:$A,1,0))),"맵없음",
  ""),
)))))</f>
        <v/>
      </c>
      <c r="AC2355" t="str">
        <f>IF(ISBLANK(AB2355),"",IF(ISERROR(VLOOKUP(AB2355,[3]DropTable!$A:$A,1,0)),"드랍없음",""))</f>
        <v/>
      </c>
      <c r="AE2355" t="str">
        <f>IF(ISBLANK(AD2355),"",IF(ISERROR(VLOOKUP(AD2355,[3]DropTable!$A:$A,1,0)),"드랍없음",""))</f>
        <v/>
      </c>
      <c r="AG2355">
        <v>9.8000000000000007</v>
      </c>
      <c r="AH2355">
        <v>1</v>
      </c>
    </row>
    <row r="2356" spans="1:34" x14ac:dyDescent="0.3">
      <c r="A2356">
        <v>25</v>
      </c>
      <c r="B2356">
        <v>15</v>
      </c>
      <c r="C2356">
        <f>IF(OR($L2356=TRUE,$A2356=0,MOD($A2356,ChapterTable!$S$20)&lt;&gt;0),
MAX(0,INT(($B2356+ChapterTable!$Q$26+VLOOKUP(SUBSTITUTE(C$1,"성장단계","")&amp;"단계오프셋",ChapterTable!$S:$T,2,0))/ChapterTable!$Q$23)),
MAX(0,INT(($B2356+ChapterTable!$S$26+VLOOKUP(SUBSTITUTE(C$1,"성장단계","")&amp;"보스단계오프셋",ChapterTable!$S:$T,2,0))/ChapterTable!$S$23)))</f>
        <v>1</v>
      </c>
      <c r="D2356">
        <f>IF(OR($L2356=TRUE,$A2356=0,MOD($A2356,ChapterTable!$S$20)&lt;&gt;0),
MAX(0,INT(($B2356+ChapterTable!$Q$26+VLOOKUP(SUBSTITUTE(D$1,"성장단계","")&amp;"단계오프셋",ChapterTable!$S:$T,2,0))/ChapterTable!$Q$23)),
MAX(0,INT(($B2356+ChapterTable!$S$26+VLOOKUP(SUBSTITUTE(D$1,"성장단계","")&amp;"보스단계오프셋",ChapterTable!$S:$T,2,0))/ChapterTable!$S$23)))</f>
        <v>1</v>
      </c>
      <c r="E2356" s="1">
        <f ca="1">IF(AND($A2356=0,$B2356=1),
    VLOOKUP(1,ChapterTable!$1:$1048576,MATCH("최종"&amp;SUBSTITUTE(SUBSTITUTE(E$1,"standard",""),"|Float",""),ChapterTable!$1:$1,0),0)*ChapterTable!$Q$17,
  IF(AND($A2356=0,$B2356=0),
    E2357,
  IF($B2356=0,
    VLOOKUP($A2356,ChapterTable!$1:$1048576,MATCH("최종"&amp;SUBSTITUTE(SUBSTITUTE(E$1,"standard",""),"|Float",""),ChapterTable!$1:$1,0),0),
  IF($B2356=1,
    IF($L2356=FALSE,
      VLOOKUP($A2356,ChapterTable!$1:$1048576,MATCH("최종"&amp;SUBSTITUTE(SUBSTITUTE(E$1,"standard",""),"|Float",""),ChapterTable!$1:$1,0),0),
      VLOOKUP($A2356-ChapterTable!$Q$11,ChapterTable!$1:$1048576,MATCH("최종"&amp;SUBSTITUTE(SUBSTITUTE(E$1,"standard",""),"|Float",""),ChapterTable!$1:$1,0),0)*ChapterTable!$Q$14
    ),
  OFFSET(E2356,-$B2356+IF($L2356,1,0),0)*
    (VLOOKUP(SUBSTITUTE(SUBSTITUTE(E$1,"standard",""),"|Float","")&amp;"인게임누적곱배수",ChapterTable!$S:$T,2,0)^C2356
    +VLOOKUP(SUBSTITUTE(SUBSTITUTE(E$1,"standard",""),"|Float","")&amp;"인게임누적합배수",ChapterTable!$S:$T,2,0)*C2356)
  )
  )
  )
)</f>
        <v>2318057.2493930878</v>
      </c>
      <c r="F2356" s="1">
        <f ca="1">IF(AND($A2356=0,$B2356=1),
    VLOOKUP(1,ChapterTable!$1:$1048576,MATCH("최종"&amp;SUBSTITUTE(SUBSTITUTE(F$1,"standard",""),"|Float",""),ChapterTable!$1:$1,0),0)*ChapterTable!$Q$17,
  IF(AND($A2356=0,$B2356=0),
    F2357,
  IF($B2356=0,
    VLOOKUP($A2356,ChapterTable!$1:$1048576,MATCH("최종"&amp;SUBSTITUTE(SUBSTITUTE(F$1,"standard",""),"|Float",""),ChapterTable!$1:$1,0),0),
  IF($B2356=1,
    IF($L2356=FALSE,
      VLOOKUP($A2356,ChapterTable!$1:$1048576,MATCH("최종"&amp;SUBSTITUTE(SUBSTITUTE(F$1,"standard",""),"|Float",""),ChapterTable!$1:$1,0),0),
      VLOOKUP($A2356-ChapterTable!$Q$11,ChapterTable!$1:$1048576,MATCH("최종"&amp;SUBSTITUTE(SUBSTITUTE(F$1,"standard",""),"|Float",""),ChapterTable!$1:$1,0),0)*ChapterTable!$Q$14
    ),
  OFFSET(F2356,-$B2356+IF($L2356,1,0),0)*
    (VLOOKUP(SUBSTITUTE(SUBSTITUTE(F$1,"standard",""),"|Float","")&amp;"인게임누적곱배수",ChapterTable!$S:$T,2,0)^D2356
    +VLOOKUP(SUBSTITUTE(SUBSTITUTE(F$1,"standard",""),"|Float","")&amp;"인게임누적합배수",ChapterTable!$S:$T,2,0)*D2356)
  )
  )
  )
)</f>
        <v>1144719.6293299198</v>
      </c>
      <c r="G2356" t="s">
        <v>76</v>
      </c>
      <c r="J2356" t="str">
        <f>IF(ISBLANK(I2356),"",
IFERROR(VLOOKUP(I2356,[1]StringTable!$1:$1048576,MATCH([1]StringTable!$B$1,[1]StringTable!$1:$1,0),0),
IFERROR(VLOOKUP(I2356,[1]InApkStringTable!$1:$1048576,MATCH([1]InApkStringTable!$B$1,[1]InApkStringTable!$1:$1,0),0),
"스트링없음")))</f>
        <v/>
      </c>
      <c r="L2356" t="b">
        <v>1</v>
      </c>
      <c r="N2356" t="str">
        <f>IF(ISBLANK(M2356),"",IF(ISERROR(VLOOKUP(M2356,MapTable!$A:$A,1,0)),"맵없음",""))</f>
        <v/>
      </c>
      <c r="O2356">
        <f t="shared" si="145"/>
        <v>11</v>
      </c>
      <c r="Q2356">
        <f t="shared" si="146"/>
        <v>11</v>
      </c>
      <c r="R2356" t="b">
        <f t="shared" ca="1" si="147"/>
        <v>0</v>
      </c>
      <c r="T2356" t="b">
        <f t="shared" ca="1" si="148"/>
        <v>0</v>
      </c>
      <c r="X2356" t="str">
        <f>IF(ISBLANK(W2356),"",
IF(ISERROR(FIND(",",W2356)),
  IF(ISERROR(VLOOKUP(W2356,MapTable!$A:$A,1,0)),"맵없음",
  ""),
IF(ISERROR(FIND(",",W2356,FIND(",",W2356)+1)),
  IF(OR(ISERROR(VLOOKUP(LEFT(W2356,FIND(",",W2356)-1),MapTable!$A:$A,1,0)),ISERROR(VLOOKUP(TRIM(MID(W2356,FIND(",",W2356)+1,999)),MapTable!$A:$A,1,0))),"맵없음",
  ""),
IF(ISERROR(FIND(",",W2356,FIND(",",W2356,FIND(",",W2356)+1)+1)),
  IF(OR(ISERROR(VLOOKUP(LEFT(W2356,FIND(",",W2356)-1),MapTable!$A:$A,1,0)),ISERROR(VLOOKUP(TRIM(MID(W2356,FIND(",",W2356)+1,FIND(",",W2356,FIND(",",W2356)+1)-FIND(",",W2356)-1)),MapTable!$A:$A,1,0)),ISERROR(VLOOKUP(TRIM(MID(W2356,FIND(",",W2356,FIND(",",W2356)+1)+1,999)),MapTable!$A:$A,1,0))),"맵없음",
  ""),
IF(ISERROR(FIND(",",W2356,FIND(",",W2356,FIND(",",W2356,FIND(",",W2356)+1)+1)+1)),
  IF(OR(ISERROR(VLOOKUP(LEFT(W2356,FIND(",",W2356)-1),MapTable!$A:$A,1,0)),ISERROR(VLOOKUP(TRIM(MID(W2356,FIND(",",W2356)+1,FIND(",",W2356,FIND(",",W2356)+1)-FIND(",",W2356)-1)),MapTable!$A:$A,1,0)),ISERROR(VLOOKUP(TRIM(MID(W2356,FIND(",",W2356,FIND(",",W2356)+1)+1,FIND(",",W2356,FIND(",",W2356,FIND(",",W2356)+1)+1)-FIND(",",W2356,FIND(",",W2356)+1)-1)),MapTable!$A:$A,1,0)),ISERROR(VLOOKUP(TRIM(MID(W2356,FIND(",",W2356,FIND(",",W2356,FIND(",",W2356)+1)+1)+1,999)),MapTable!$A:$A,1,0))),"맵없음",
  ""),
)))))</f>
        <v/>
      </c>
      <c r="AC2356" t="str">
        <f>IF(ISBLANK(AB2356),"",IF(ISERROR(VLOOKUP(AB2356,[3]DropTable!$A:$A,1,0)),"드랍없음",""))</f>
        <v/>
      </c>
      <c r="AE2356" t="str">
        <f>IF(ISBLANK(AD2356),"",IF(ISERROR(VLOOKUP(AD2356,[3]DropTable!$A:$A,1,0)),"드랍없음",""))</f>
        <v/>
      </c>
      <c r="AG2356">
        <v>9.8000000000000007</v>
      </c>
      <c r="AH2356">
        <v>1</v>
      </c>
    </row>
    <row r="2357" spans="1:34" x14ac:dyDescent="0.3">
      <c r="A2357">
        <v>25</v>
      </c>
      <c r="B2357">
        <v>16</v>
      </c>
      <c r="C2357">
        <f>IF(OR($L2357=TRUE,$A2357=0,MOD($A2357,ChapterTable!$S$20)&lt;&gt;0),
MAX(0,INT(($B2357+ChapterTable!$Q$26+VLOOKUP(SUBSTITUTE(C$1,"성장단계","")&amp;"단계오프셋",ChapterTable!$S:$T,2,0))/ChapterTable!$Q$23)),
MAX(0,INT(($B2357+ChapterTable!$S$26+VLOOKUP(SUBSTITUTE(C$1,"성장단계","")&amp;"보스단계오프셋",ChapterTable!$S:$T,2,0))/ChapterTable!$S$23)))</f>
        <v>2</v>
      </c>
      <c r="D2357">
        <f>IF(OR($L2357=TRUE,$A2357=0,MOD($A2357,ChapterTable!$S$20)&lt;&gt;0),
MAX(0,INT(($B2357+ChapterTable!$Q$26+VLOOKUP(SUBSTITUTE(D$1,"성장단계","")&amp;"단계오프셋",ChapterTable!$S:$T,2,0))/ChapterTable!$Q$23)),
MAX(0,INT(($B2357+ChapterTable!$S$26+VLOOKUP(SUBSTITUTE(D$1,"성장단계","")&amp;"보스단계오프셋",ChapterTable!$S:$T,2,0))/ChapterTable!$S$23)))</f>
        <v>1</v>
      </c>
      <c r="E2357" s="1">
        <f ca="1">IF(AND($A2357=0,$B2357=1),
    VLOOKUP(1,ChapterTable!$1:$1048576,MATCH("최종"&amp;SUBSTITUTE(SUBSTITUTE(E$1,"standard",""),"|Float",""),ChapterTable!$1:$1,0),0)*ChapterTable!$Q$17,
  IF(AND($A2357=0,$B2357=0),
    E2358,
  IF($B2357=0,
    VLOOKUP($A2357,ChapterTable!$1:$1048576,MATCH("최종"&amp;SUBSTITUTE(SUBSTITUTE(E$1,"standard",""),"|Float",""),ChapterTable!$1:$1,0),0),
  IF($B2357=1,
    IF($L2357=FALSE,
      VLOOKUP($A2357,ChapterTable!$1:$1048576,MATCH("최종"&amp;SUBSTITUTE(SUBSTITUTE(E$1,"standard",""),"|Float",""),ChapterTable!$1:$1,0),0),
      VLOOKUP($A2357-ChapterTable!$Q$11,ChapterTable!$1:$1048576,MATCH("최종"&amp;SUBSTITUTE(SUBSTITUTE(E$1,"standard",""),"|Float",""),ChapterTable!$1:$1,0),0)*ChapterTable!$Q$14
    ),
  OFFSET(E2357,-$B2357+IF($L2357,1,0),0)*
    (VLOOKUP(SUBSTITUTE(SUBSTITUTE(E$1,"standard",""),"|Float","")&amp;"인게임누적곱배수",ChapterTable!$S:$T,2,0)^C2357
    +VLOOKUP(SUBSTITUTE(SUBSTITUTE(E$1,"standard",""),"|Float","")&amp;"인게임누적합배수",ChapterTable!$S:$T,2,0)*C2357)
  )
  )
  )
)</f>
        <v>2919035.0547912954</v>
      </c>
      <c r="F2357" s="1">
        <f ca="1">IF(AND($A2357=0,$B2357=1),
    VLOOKUP(1,ChapterTable!$1:$1048576,MATCH("최종"&amp;SUBSTITUTE(SUBSTITUTE(F$1,"standard",""),"|Float",""),ChapterTable!$1:$1,0),0)*ChapterTable!$Q$17,
  IF(AND($A2357=0,$B2357=0),
    F2358,
  IF($B2357=0,
    VLOOKUP($A2357,ChapterTable!$1:$1048576,MATCH("최종"&amp;SUBSTITUTE(SUBSTITUTE(F$1,"standard",""),"|Float",""),ChapterTable!$1:$1,0),0),
  IF($B2357=1,
    IF($L2357=FALSE,
      VLOOKUP($A2357,ChapterTable!$1:$1048576,MATCH("최종"&amp;SUBSTITUTE(SUBSTITUTE(F$1,"standard",""),"|Float",""),ChapterTable!$1:$1,0),0),
      VLOOKUP($A2357-ChapterTable!$Q$11,ChapterTable!$1:$1048576,MATCH("최종"&amp;SUBSTITUTE(SUBSTITUTE(F$1,"standard",""),"|Float",""),ChapterTable!$1:$1,0),0)*ChapterTable!$Q$14
    ),
  OFFSET(F2357,-$B2357+IF($L2357,1,0),0)*
    (VLOOKUP(SUBSTITUTE(SUBSTITUTE(F$1,"standard",""),"|Float","")&amp;"인게임누적곱배수",ChapterTable!$S:$T,2,0)^D2357
    +VLOOKUP(SUBSTITUTE(SUBSTITUTE(F$1,"standard",""),"|Float","")&amp;"인게임누적합배수",ChapterTable!$S:$T,2,0)*D2357)
  )
  )
  )
)</f>
        <v>1144719.6293299198</v>
      </c>
      <c r="G2357" t="s">
        <v>76</v>
      </c>
      <c r="J2357" t="str">
        <f>IF(ISBLANK(I2357),"",
IFERROR(VLOOKUP(I2357,[1]StringTable!$1:$1048576,MATCH([1]StringTable!$B$1,[1]StringTable!$1:$1,0),0),
IFERROR(VLOOKUP(I2357,[1]InApkStringTable!$1:$1048576,MATCH([1]InApkStringTable!$B$1,[1]InApkStringTable!$1:$1,0),0),
"스트링없음")))</f>
        <v/>
      </c>
      <c r="L2357" t="b">
        <v>1</v>
      </c>
      <c r="N2357" t="str">
        <f>IF(ISBLANK(M2357),"",IF(ISERROR(VLOOKUP(M2357,MapTable!$A:$A,1,0)),"맵없음",""))</f>
        <v/>
      </c>
      <c r="O2357">
        <f t="shared" si="145"/>
        <v>2</v>
      </c>
      <c r="Q2357">
        <f t="shared" si="146"/>
        <v>2</v>
      </c>
      <c r="R2357" t="b">
        <f t="shared" ca="1" si="147"/>
        <v>0</v>
      </c>
      <c r="T2357" t="b">
        <f t="shared" ca="1" si="148"/>
        <v>0</v>
      </c>
      <c r="X2357" t="str">
        <f>IF(ISBLANK(W2357),"",
IF(ISERROR(FIND(",",W2357)),
  IF(ISERROR(VLOOKUP(W2357,MapTable!$A:$A,1,0)),"맵없음",
  ""),
IF(ISERROR(FIND(",",W2357,FIND(",",W2357)+1)),
  IF(OR(ISERROR(VLOOKUP(LEFT(W2357,FIND(",",W2357)-1),MapTable!$A:$A,1,0)),ISERROR(VLOOKUP(TRIM(MID(W2357,FIND(",",W2357)+1,999)),MapTable!$A:$A,1,0))),"맵없음",
  ""),
IF(ISERROR(FIND(",",W2357,FIND(",",W2357,FIND(",",W2357)+1)+1)),
  IF(OR(ISERROR(VLOOKUP(LEFT(W2357,FIND(",",W2357)-1),MapTable!$A:$A,1,0)),ISERROR(VLOOKUP(TRIM(MID(W2357,FIND(",",W2357)+1,FIND(",",W2357,FIND(",",W2357)+1)-FIND(",",W2357)-1)),MapTable!$A:$A,1,0)),ISERROR(VLOOKUP(TRIM(MID(W2357,FIND(",",W2357,FIND(",",W2357)+1)+1,999)),MapTable!$A:$A,1,0))),"맵없음",
  ""),
IF(ISERROR(FIND(",",W2357,FIND(",",W2357,FIND(",",W2357,FIND(",",W2357)+1)+1)+1)),
  IF(OR(ISERROR(VLOOKUP(LEFT(W2357,FIND(",",W2357)-1),MapTable!$A:$A,1,0)),ISERROR(VLOOKUP(TRIM(MID(W2357,FIND(",",W2357)+1,FIND(",",W2357,FIND(",",W2357)+1)-FIND(",",W2357)-1)),MapTable!$A:$A,1,0)),ISERROR(VLOOKUP(TRIM(MID(W2357,FIND(",",W2357,FIND(",",W2357)+1)+1,FIND(",",W2357,FIND(",",W2357,FIND(",",W2357)+1)+1)-FIND(",",W2357,FIND(",",W2357)+1)-1)),MapTable!$A:$A,1,0)),ISERROR(VLOOKUP(TRIM(MID(W2357,FIND(",",W2357,FIND(",",W2357,FIND(",",W2357)+1)+1)+1,999)),MapTable!$A:$A,1,0))),"맵없음",
  ""),
)))))</f>
        <v/>
      </c>
      <c r="AC2357" t="str">
        <f>IF(ISBLANK(AB2357),"",IF(ISERROR(VLOOKUP(AB2357,[3]DropTable!$A:$A,1,0)),"드랍없음",""))</f>
        <v/>
      </c>
      <c r="AE2357" t="str">
        <f>IF(ISBLANK(AD2357),"",IF(ISERROR(VLOOKUP(AD2357,[3]DropTable!$A:$A,1,0)),"드랍없음",""))</f>
        <v/>
      </c>
      <c r="AG2357">
        <v>9.8000000000000007</v>
      </c>
      <c r="AH2357">
        <v>1</v>
      </c>
    </row>
    <row r="2358" spans="1:34" x14ac:dyDescent="0.3">
      <c r="A2358">
        <v>25</v>
      </c>
      <c r="B2358">
        <v>17</v>
      </c>
      <c r="C2358">
        <f>IF(OR($L2358=TRUE,$A2358=0,MOD($A2358,ChapterTable!$S$20)&lt;&gt;0),
MAX(0,INT(($B2358+ChapterTable!$Q$26+VLOOKUP(SUBSTITUTE(C$1,"성장단계","")&amp;"단계오프셋",ChapterTable!$S:$T,2,0))/ChapterTable!$Q$23)),
MAX(0,INT(($B2358+ChapterTable!$S$26+VLOOKUP(SUBSTITUTE(C$1,"성장단계","")&amp;"보스단계오프셋",ChapterTable!$S:$T,2,0))/ChapterTable!$S$23)))</f>
        <v>2</v>
      </c>
      <c r="D2358">
        <f>IF(OR($L2358=TRUE,$A2358=0,MOD($A2358,ChapterTable!$S$20)&lt;&gt;0),
MAX(0,INT(($B2358+ChapterTable!$Q$26+VLOOKUP(SUBSTITUTE(D$1,"성장단계","")&amp;"단계오프셋",ChapterTable!$S:$T,2,0))/ChapterTable!$Q$23)),
MAX(0,INT(($B2358+ChapterTable!$S$26+VLOOKUP(SUBSTITUTE(D$1,"성장단계","")&amp;"보스단계오프셋",ChapterTable!$S:$T,2,0))/ChapterTable!$S$23)))</f>
        <v>1</v>
      </c>
      <c r="E2358" s="1">
        <f ca="1">IF(AND($A2358=0,$B2358=1),
    VLOOKUP(1,ChapterTable!$1:$1048576,MATCH("최종"&amp;SUBSTITUTE(SUBSTITUTE(E$1,"standard",""),"|Float",""),ChapterTable!$1:$1,0),0)*ChapterTable!$Q$17,
  IF(AND($A2358=0,$B2358=0),
    E2359,
  IF($B2358=0,
    VLOOKUP($A2358,ChapterTable!$1:$1048576,MATCH("최종"&amp;SUBSTITUTE(SUBSTITUTE(E$1,"standard",""),"|Float",""),ChapterTable!$1:$1,0),0),
  IF($B2358=1,
    IF($L2358=FALSE,
      VLOOKUP($A2358,ChapterTable!$1:$1048576,MATCH("최종"&amp;SUBSTITUTE(SUBSTITUTE(E$1,"standard",""),"|Float",""),ChapterTable!$1:$1,0),0),
      VLOOKUP($A2358-ChapterTable!$Q$11,ChapterTable!$1:$1048576,MATCH("최종"&amp;SUBSTITUTE(SUBSTITUTE(E$1,"standard",""),"|Float",""),ChapterTable!$1:$1,0),0)*ChapterTable!$Q$14
    ),
  OFFSET(E2358,-$B2358+IF($L2358,1,0),0)*
    (VLOOKUP(SUBSTITUTE(SUBSTITUTE(E$1,"standard",""),"|Float","")&amp;"인게임누적곱배수",ChapterTable!$S:$T,2,0)^C2358
    +VLOOKUP(SUBSTITUTE(SUBSTITUTE(E$1,"standard",""),"|Float","")&amp;"인게임누적합배수",ChapterTable!$S:$T,2,0)*C2358)
  )
  )
  )
)</f>
        <v>2919035.0547912954</v>
      </c>
      <c r="F2358" s="1">
        <f ca="1">IF(AND($A2358=0,$B2358=1),
    VLOOKUP(1,ChapterTable!$1:$1048576,MATCH("최종"&amp;SUBSTITUTE(SUBSTITUTE(F$1,"standard",""),"|Float",""),ChapterTable!$1:$1,0),0)*ChapterTable!$Q$17,
  IF(AND($A2358=0,$B2358=0),
    F2359,
  IF($B2358=0,
    VLOOKUP($A2358,ChapterTable!$1:$1048576,MATCH("최종"&amp;SUBSTITUTE(SUBSTITUTE(F$1,"standard",""),"|Float",""),ChapterTable!$1:$1,0),0),
  IF($B2358=1,
    IF($L2358=FALSE,
      VLOOKUP($A2358,ChapterTable!$1:$1048576,MATCH("최종"&amp;SUBSTITUTE(SUBSTITUTE(F$1,"standard",""),"|Float",""),ChapterTable!$1:$1,0),0),
      VLOOKUP($A2358-ChapterTable!$Q$11,ChapterTable!$1:$1048576,MATCH("최종"&amp;SUBSTITUTE(SUBSTITUTE(F$1,"standard",""),"|Float",""),ChapterTable!$1:$1,0),0)*ChapterTable!$Q$14
    ),
  OFFSET(F2358,-$B2358+IF($L2358,1,0),0)*
    (VLOOKUP(SUBSTITUTE(SUBSTITUTE(F$1,"standard",""),"|Float","")&amp;"인게임누적곱배수",ChapterTable!$S:$T,2,0)^D2358
    +VLOOKUP(SUBSTITUTE(SUBSTITUTE(F$1,"standard",""),"|Float","")&amp;"인게임누적합배수",ChapterTable!$S:$T,2,0)*D2358)
  )
  )
  )
)</f>
        <v>1144719.6293299198</v>
      </c>
      <c r="G2358" t="s">
        <v>76</v>
      </c>
      <c r="J2358" t="str">
        <f>IF(ISBLANK(I2358),"",
IFERROR(VLOOKUP(I2358,[1]StringTable!$1:$1048576,MATCH([1]StringTable!$B$1,[1]StringTable!$1:$1,0),0),
IFERROR(VLOOKUP(I2358,[1]InApkStringTable!$1:$1048576,MATCH([1]InApkStringTable!$B$1,[1]InApkStringTable!$1:$1,0),0),
"스트링없음")))</f>
        <v/>
      </c>
      <c r="L2358" t="b">
        <v>1</v>
      </c>
      <c r="N2358" t="str">
        <f>IF(ISBLANK(M2358),"",IF(ISERROR(VLOOKUP(M2358,MapTable!$A:$A,1,0)),"맵없음",""))</f>
        <v/>
      </c>
      <c r="O2358">
        <f t="shared" si="145"/>
        <v>2</v>
      </c>
      <c r="Q2358">
        <f t="shared" si="146"/>
        <v>2</v>
      </c>
      <c r="R2358" t="b">
        <f t="shared" ca="1" si="147"/>
        <v>0</v>
      </c>
      <c r="T2358" t="b">
        <f t="shared" ca="1" si="148"/>
        <v>0</v>
      </c>
      <c r="X2358" t="str">
        <f>IF(ISBLANK(W2358),"",
IF(ISERROR(FIND(",",W2358)),
  IF(ISERROR(VLOOKUP(W2358,MapTable!$A:$A,1,0)),"맵없음",
  ""),
IF(ISERROR(FIND(",",W2358,FIND(",",W2358)+1)),
  IF(OR(ISERROR(VLOOKUP(LEFT(W2358,FIND(",",W2358)-1),MapTable!$A:$A,1,0)),ISERROR(VLOOKUP(TRIM(MID(W2358,FIND(",",W2358)+1,999)),MapTable!$A:$A,1,0))),"맵없음",
  ""),
IF(ISERROR(FIND(",",W2358,FIND(",",W2358,FIND(",",W2358)+1)+1)),
  IF(OR(ISERROR(VLOOKUP(LEFT(W2358,FIND(",",W2358)-1),MapTable!$A:$A,1,0)),ISERROR(VLOOKUP(TRIM(MID(W2358,FIND(",",W2358)+1,FIND(",",W2358,FIND(",",W2358)+1)-FIND(",",W2358)-1)),MapTable!$A:$A,1,0)),ISERROR(VLOOKUP(TRIM(MID(W2358,FIND(",",W2358,FIND(",",W2358)+1)+1,999)),MapTable!$A:$A,1,0))),"맵없음",
  ""),
IF(ISERROR(FIND(",",W2358,FIND(",",W2358,FIND(",",W2358,FIND(",",W2358)+1)+1)+1)),
  IF(OR(ISERROR(VLOOKUP(LEFT(W2358,FIND(",",W2358)-1),MapTable!$A:$A,1,0)),ISERROR(VLOOKUP(TRIM(MID(W2358,FIND(",",W2358)+1,FIND(",",W2358,FIND(",",W2358)+1)-FIND(",",W2358)-1)),MapTable!$A:$A,1,0)),ISERROR(VLOOKUP(TRIM(MID(W2358,FIND(",",W2358,FIND(",",W2358)+1)+1,FIND(",",W2358,FIND(",",W2358,FIND(",",W2358)+1)+1)-FIND(",",W2358,FIND(",",W2358)+1)-1)),MapTable!$A:$A,1,0)),ISERROR(VLOOKUP(TRIM(MID(W2358,FIND(",",W2358,FIND(",",W2358,FIND(",",W2358)+1)+1)+1,999)),MapTable!$A:$A,1,0))),"맵없음",
  ""),
)))))</f>
        <v/>
      </c>
      <c r="AC2358" t="str">
        <f>IF(ISBLANK(AB2358),"",IF(ISERROR(VLOOKUP(AB2358,[3]DropTable!$A:$A,1,0)),"드랍없음",""))</f>
        <v/>
      </c>
      <c r="AE2358" t="str">
        <f>IF(ISBLANK(AD2358),"",IF(ISERROR(VLOOKUP(AD2358,[3]DropTable!$A:$A,1,0)),"드랍없음",""))</f>
        <v/>
      </c>
      <c r="AG2358">
        <v>9.8000000000000007</v>
      </c>
      <c r="AH2358">
        <v>1</v>
      </c>
    </row>
    <row r="2359" spans="1:34" x14ac:dyDescent="0.3">
      <c r="A2359">
        <v>25</v>
      </c>
      <c r="B2359">
        <v>18</v>
      </c>
      <c r="C2359">
        <f>IF(OR($L2359=TRUE,$A2359=0,MOD($A2359,ChapterTable!$S$20)&lt;&gt;0),
MAX(0,INT(($B2359+ChapterTable!$Q$26+VLOOKUP(SUBSTITUTE(C$1,"성장단계","")&amp;"단계오프셋",ChapterTable!$S:$T,2,0))/ChapterTable!$Q$23)),
MAX(0,INT(($B2359+ChapterTable!$S$26+VLOOKUP(SUBSTITUTE(C$1,"성장단계","")&amp;"보스단계오프셋",ChapterTable!$S:$T,2,0))/ChapterTable!$S$23)))</f>
        <v>2</v>
      </c>
      <c r="D2359">
        <f>IF(OR($L2359=TRUE,$A2359=0,MOD($A2359,ChapterTable!$S$20)&lt;&gt;0),
MAX(0,INT(($B2359+ChapterTable!$Q$26+VLOOKUP(SUBSTITUTE(D$1,"성장단계","")&amp;"단계오프셋",ChapterTable!$S:$T,2,0))/ChapterTable!$Q$23)),
MAX(0,INT(($B2359+ChapterTable!$S$26+VLOOKUP(SUBSTITUTE(D$1,"성장단계","")&amp;"보스단계오프셋",ChapterTable!$S:$T,2,0))/ChapterTable!$S$23)))</f>
        <v>1</v>
      </c>
      <c r="E2359" s="1">
        <f ca="1">IF(AND($A2359=0,$B2359=1),
    VLOOKUP(1,ChapterTable!$1:$1048576,MATCH("최종"&amp;SUBSTITUTE(SUBSTITUTE(E$1,"standard",""),"|Float",""),ChapterTable!$1:$1,0),0)*ChapterTable!$Q$17,
  IF(AND($A2359=0,$B2359=0),
    E2360,
  IF($B2359=0,
    VLOOKUP($A2359,ChapterTable!$1:$1048576,MATCH("최종"&amp;SUBSTITUTE(SUBSTITUTE(E$1,"standard",""),"|Float",""),ChapterTable!$1:$1,0),0),
  IF($B2359=1,
    IF($L2359=FALSE,
      VLOOKUP($A2359,ChapterTable!$1:$1048576,MATCH("최종"&amp;SUBSTITUTE(SUBSTITUTE(E$1,"standard",""),"|Float",""),ChapterTable!$1:$1,0),0),
      VLOOKUP($A2359-ChapterTable!$Q$11,ChapterTable!$1:$1048576,MATCH("최종"&amp;SUBSTITUTE(SUBSTITUTE(E$1,"standard",""),"|Float",""),ChapterTable!$1:$1,0),0)*ChapterTable!$Q$14
    ),
  OFFSET(E2359,-$B2359+IF($L2359,1,0),0)*
    (VLOOKUP(SUBSTITUTE(SUBSTITUTE(E$1,"standard",""),"|Float","")&amp;"인게임누적곱배수",ChapterTable!$S:$T,2,0)^C2359
    +VLOOKUP(SUBSTITUTE(SUBSTITUTE(E$1,"standard",""),"|Float","")&amp;"인게임누적합배수",ChapterTable!$S:$T,2,0)*C2359)
  )
  )
  )
)</f>
        <v>2919035.0547912954</v>
      </c>
      <c r="F2359" s="1">
        <f ca="1">IF(AND($A2359=0,$B2359=1),
    VLOOKUP(1,ChapterTable!$1:$1048576,MATCH("최종"&amp;SUBSTITUTE(SUBSTITUTE(F$1,"standard",""),"|Float",""),ChapterTable!$1:$1,0),0)*ChapterTable!$Q$17,
  IF(AND($A2359=0,$B2359=0),
    F2360,
  IF($B2359=0,
    VLOOKUP($A2359,ChapterTable!$1:$1048576,MATCH("최종"&amp;SUBSTITUTE(SUBSTITUTE(F$1,"standard",""),"|Float",""),ChapterTable!$1:$1,0),0),
  IF($B2359=1,
    IF($L2359=FALSE,
      VLOOKUP($A2359,ChapterTable!$1:$1048576,MATCH("최종"&amp;SUBSTITUTE(SUBSTITUTE(F$1,"standard",""),"|Float",""),ChapterTable!$1:$1,0),0),
      VLOOKUP($A2359-ChapterTable!$Q$11,ChapterTable!$1:$1048576,MATCH("최종"&amp;SUBSTITUTE(SUBSTITUTE(F$1,"standard",""),"|Float",""),ChapterTable!$1:$1,0),0)*ChapterTable!$Q$14
    ),
  OFFSET(F2359,-$B2359+IF($L2359,1,0),0)*
    (VLOOKUP(SUBSTITUTE(SUBSTITUTE(F$1,"standard",""),"|Float","")&amp;"인게임누적곱배수",ChapterTable!$S:$T,2,0)^D2359
    +VLOOKUP(SUBSTITUTE(SUBSTITUTE(F$1,"standard",""),"|Float","")&amp;"인게임누적합배수",ChapterTable!$S:$T,2,0)*D2359)
  )
  )
  )
)</f>
        <v>1144719.6293299198</v>
      </c>
      <c r="G2359" t="s">
        <v>76</v>
      </c>
      <c r="J2359" t="str">
        <f>IF(ISBLANK(I2359),"",
IFERROR(VLOOKUP(I2359,[1]StringTable!$1:$1048576,MATCH([1]StringTable!$B$1,[1]StringTable!$1:$1,0),0),
IFERROR(VLOOKUP(I2359,[1]InApkStringTable!$1:$1048576,MATCH([1]InApkStringTable!$B$1,[1]InApkStringTable!$1:$1,0),0),
"스트링없음")))</f>
        <v/>
      </c>
      <c r="L2359" t="b">
        <v>1</v>
      </c>
      <c r="N2359" t="str">
        <f>IF(ISBLANK(M2359),"",IF(ISERROR(VLOOKUP(M2359,MapTable!$A:$A,1,0)),"맵없음",""))</f>
        <v/>
      </c>
      <c r="O2359">
        <f t="shared" si="145"/>
        <v>2</v>
      </c>
      <c r="Q2359">
        <f t="shared" si="146"/>
        <v>2</v>
      </c>
      <c r="R2359" t="b">
        <f t="shared" ca="1" si="147"/>
        <v>0</v>
      </c>
      <c r="T2359" t="b">
        <f t="shared" ca="1" si="148"/>
        <v>0</v>
      </c>
      <c r="X2359" t="str">
        <f>IF(ISBLANK(W2359),"",
IF(ISERROR(FIND(",",W2359)),
  IF(ISERROR(VLOOKUP(W2359,MapTable!$A:$A,1,0)),"맵없음",
  ""),
IF(ISERROR(FIND(",",W2359,FIND(",",W2359)+1)),
  IF(OR(ISERROR(VLOOKUP(LEFT(W2359,FIND(",",W2359)-1),MapTable!$A:$A,1,0)),ISERROR(VLOOKUP(TRIM(MID(W2359,FIND(",",W2359)+1,999)),MapTable!$A:$A,1,0))),"맵없음",
  ""),
IF(ISERROR(FIND(",",W2359,FIND(",",W2359,FIND(",",W2359)+1)+1)),
  IF(OR(ISERROR(VLOOKUP(LEFT(W2359,FIND(",",W2359)-1),MapTable!$A:$A,1,0)),ISERROR(VLOOKUP(TRIM(MID(W2359,FIND(",",W2359)+1,FIND(",",W2359,FIND(",",W2359)+1)-FIND(",",W2359)-1)),MapTable!$A:$A,1,0)),ISERROR(VLOOKUP(TRIM(MID(W2359,FIND(",",W2359,FIND(",",W2359)+1)+1,999)),MapTable!$A:$A,1,0))),"맵없음",
  ""),
IF(ISERROR(FIND(",",W2359,FIND(",",W2359,FIND(",",W2359,FIND(",",W2359)+1)+1)+1)),
  IF(OR(ISERROR(VLOOKUP(LEFT(W2359,FIND(",",W2359)-1),MapTable!$A:$A,1,0)),ISERROR(VLOOKUP(TRIM(MID(W2359,FIND(",",W2359)+1,FIND(",",W2359,FIND(",",W2359)+1)-FIND(",",W2359)-1)),MapTable!$A:$A,1,0)),ISERROR(VLOOKUP(TRIM(MID(W2359,FIND(",",W2359,FIND(",",W2359)+1)+1,FIND(",",W2359,FIND(",",W2359,FIND(",",W2359)+1)+1)-FIND(",",W2359,FIND(",",W2359)+1)-1)),MapTable!$A:$A,1,0)),ISERROR(VLOOKUP(TRIM(MID(W2359,FIND(",",W2359,FIND(",",W2359,FIND(",",W2359)+1)+1)+1,999)),MapTable!$A:$A,1,0))),"맵없음",
  ""),
)))))</f>
        <v/>
      </c>
      <c r="AC2359" t="str">
        <f>IF(ISBLANK(AB2359),"",IF(ISERROR(VLOOKUP(AB2359,[3]DropTable!$A:$A,1,0)),"드랍없음",""))</f>
        <v/>
      </c>
      <c r="AE2359" t="str">
        <f>IF(ISBLANK(AD2359),"",IF(ISERROR(VLOOKUP(AD2359,[3]DropTable!$A:$A,1,0)),"드랍없음",""))</f>
        <v/>
      </c>
      <c r="AG2359">
        <v>9.8000000000000007</v>
      </c>
      <c r="AH2359">
        <v>1</v>
      </c>
    </row>
    <row r="2360" spans="1:34" x14ac:dyDescent="0.3">
      <c r="A2360">
        <v>25</v>
      </c>
      <c r="B2360">
        <v>19</v>
      </c>
      <c r="C2360">
        <f>IF(OR($L2360=TRUE,$A2360=0,MOD($A2360,ChapterTable!$S$20)&lt;&gt;0),
MAX(0,INT(($B2360+ChapterTable!$Q$26+VLOOKUP(SUBSTITUTE(C$1,"성장단계","")&amp;"단계오프셋",ChapterTable!$S:$T,2,0))/ChapterTable!$Q$23)),
MAX(0,INT(($B2360+ChapterTable!$S$26+VLOOKUP(SUBSTITUTE(C$1,"성장단계","")&amp;"보스단계오프셋",ChapterTable!$S:$T,2,0))/ChapterTable!$S$23)))</f>
        <v>2</v>
      </c>
      <c r="D2360">
        <f>IF(OR($L2360=TRUE,$A2360=0,MOD($A2360,ChapterTable!$S$20)&lt;&gt;0),
MAX(0,INT(($B2360+ChapterTable!$Q$26+VLOOKUP(SUBSTITUTE(D$1,"성장단계","")&amp;"단계오프셋",ChapterTable!$S:$T,2,0))/ChapterTable!$Q$23)),
MAX(0,INT(($B2360+ChapterTable!$S$26+VLOOKUP(SUBSTITUTE(D$1,"성장단계","")&amp;"보스단계오프셋",ChapterTable!$S:$T,2,0))/ChapterTable!$S$23)))</f>
        <v>1</v>
      </c>
      <c r="E2360" s="1">
        <f ca="1">IF(AND($A2360=0,$B2360=1),
    VLOOKUP(1,ChapterTable!$1:$1048576,MATCH("최종"&amp;SUBSTITUTE(SUBSTITUTE(E$1,"standard",""),"|Float",""),ChapterTable!$1:$1,0),0)*ChapterTable!$Q$17,
  IF(AND($A2360=0,$B2360=0),
    E2361,
  IF($B2360=0,
    VLOOKUP($A2360,ChapterTable!$1:$1048576,MATCH("최종"&amp;SUBSTITUTE(SUBSTITUTE(E$1,"standard",""),"|Float",""),ChapterTable!$1:$1,0),0),
  IF($B2360=1,
    IF($L2360=FALSE,
      VLOOKUP($A2360,ChapterTable!$1:$1048576,MATCH("최종"&amp;SUBSTITUTE(SUBSTITUTE(E$1,"standard",""),"|Float",""),ChapterTable!$1:$1,0),0),
      VLOOKUP($A2360-ChapterTable!$Q$11,ChapterTable!$1:$1048576,MATCH("최종"&amp;SUBSTITUTE(SUBSTITUTE(E$1,"standard",""),"|Float",""),ChapterTable!$1:$1,0),0)*ChapterTable!$Q$14
    ),
  OFFSET(E2360,-$B2360+IF($L2360,1,0),0)*
    (VLOOKUP(SUBSTITUTE(SUBSTITUTE(E$1,"standard",""),"|Float","")&amp;"인게임누적곱배수",ChapterTable!$S:$T,2,0)^C2360
    +VLOOKUP(SUBSTITUTE(SUBSTITUTE(E$1,"standard",""),"|Float","")&amp;"인게임누적합배수",ChapterTable!$S:$T,2,0)*C2360)
  )
  )
  )
)</f>
        <v>2919035.0547912954</v>
      </c>
      <c r="F2360" s="1">
        <f ca="1">IF(AND($A2360=0,$B2360=1),
    VLOOKUP(1,ChapterTable!$1:$1048576,MATCH("최종"&amp;SUBSTITUTE(SUBSTITUTE(F$1,"standard",""),"|Float",""),ChapterTable!$1:$1,0),0)*ChapterTable!$Q$17,
  IF(AND($A2360=0,$B2360=0),
    F2361,
  IF($B2360=0,
    VLOOKUP($A2360,ChapterTable!$1:$1048576,MATCH("최종"&amp;SUBSTITUTE(SUBSTITUTE(F$1,"standard",""),"|Float",""),ChapterTable!$1:$1,0),0),
  IF($B2360=1,
    IF($L2360=FALSE,
      VLOOKUP($A2360,ChapterTable!$1:$1048576,MATCH("최종"&amp;SUBSTITUTE(SUBSTITUTE(F$1,"standard",""),"|Float",""),ChapterTable!$1:$1,0),0),
      VLOOKUP($A2360-ChapterTable!$Q$11,ChapterTable!$1:$1048576,MATCH("최종"&amp;SUBSTITUTE(SUBSTITUTE(F$1,"standard",""),"|Float",""),ChapterTable!$1:$1,0),0)*ChapterTable!$Q$14
    ),
  OFFSET(F2360,-$B2360+IF($L2360,1,0),0)*
    (VLOOKUP(SUBSTITUTE(SUBSTITUTE(F$1,"standard",""),"|Float","")&amp;"인게임누적곱배수",ChapterTable!$S:$T,2,0)^D2360
    +VLOOKUP(SUBSTITUTE(SUBSTITUTE(F$1,"standard",""),"|Float","")&amp;"인게임누적합배수",ChapterTable!$S:$T,2,0)*D2360)
  )
  )
  )
)</f>
        <v>1144719.6293299198</v>
      </c>
      <c r="G2360" t="s">
        <v>76</v>
      </c>
      <c r="J2360" t="str">
        <f>IF(ISBLANK(I2360),"",
IFERROR(VLOOKUP(I2360,[1]StringTable!$1:$1048576,MATCH([1]StringTable!$B$1,[1]StringTable!$1:$1,0),0),
IFERROR(VLOOKUP(I2360,[1]InApkStringTable!$1:$1048576,MATCH([1]InApkStringTable!$B$1,[1]InApkStringTable!$1:$1,0),0),
"스트링없음")))</f>
        <v/>
      </c>
      <c r="L2360" t="b">
        <v>1</v>
      </c>
      <c r="N2360" t="str">
        <f>IF(ISBLANK(M2360),"",IF(ISERROR(VLOOKUP(M2360,MapTable!$A:$A,1,0)),"맵없음",""))</f>
        <v/>
      </c>
      <c r="O2360">
        <f t="shared" si="145"/>
        <v>92</v>
      </c>
      <c r="Q2360">
        <f t="shared" si="146"/>
        <v>92</v>
      </c>
      <c r="R2360" t="b">
        <f t="shared" ca="1" si="147"/>
        <v>1</v>
      </c>
      <c r="T2360" t="b">
        <f t="shared" ca="1" si="148"/>
        <v>1</v>
      </c>
      <c r="X2360" t="str">
        <f>IF(ISBLANK(W2360),"",
IF(ISERROR(FIND(",",W2360)),
  IF(ISERROR(VLOOKUP(W2360,MapTable!$A:$A,1,0)),"맵없음",
  ""),
IF(ISERROR(FIND(",",W2360,FIND(",",W2360)+1)),
  IF(OR(ISERROR(VLOOKUP(LEFT(W2360,FIND(",",W2360)-1),MapTable!$A:$A,1,0)),ISERROR(VLOOKUP(TRIM(MID(W2360,FIND(",",W2360)+1,999)),MapTable!$A:$A,1,0))),"맵없음",
  ""),
IF(ISERROR(FIND(",",W2360,FIND(",",W2360,FIND(",",W2360)+1)+1)),
  IF(OR(ISERROR(VLOOKUP(LEFT(W2360,FIND(",",W2360)-1),MapTable!$A:$A,1,0)),ISERROR(VLOOKUP(TRIM(MID(W2360,FIND(",",W2360)+1,FIND(",",W2360,FIND(",",W2360)+1)-FIND(",",W2360)-1)),MapTable!$A:$A,1,0)),ISERROR(VLOOKUP(TRIM(MID(W2360,FIND(",",W2360,FIND(",",W2360)+1)+1,999)),MapTable!$A:$A,1,0))),"맵없음",
  ""),
IF(ISERROR(FIND(",",W2360,FIND(",",W2360,FIND(",",W2360,FIND(",",W2360)+1)+1)+1)),
  IF(OR(ISERROR(VLOOKUP(LEFT(W2360,FIND(",",W2360)-1),MapTable!$A:$A,1,0)),ISERROR(VLOOKUP(TRIM(MID(W2360,FIND(",",W2360)+1,FIND(",",W2360,FIND(",",W2360)+1)-FIND(",",W2360)-1)),MapTable!$A:$A,1,0)),ISERROR(VLOOKUP(TRIM(MID(W2360,FIND(",",W2360,FIND(",",W2360)+1)+1,FIND(",",W2360,FIND(",",W2360,FIND(",",W2360)+1)+1)-FIND(",",W2360,FIND(",",W2360)+1)-1)),MapTable!$A:$A,1,0)),ISERROR(VLOOKUP(TRIM(MID(W2360,FIND(",",W2360,FIND(",",W2360,FIND(",",W2360)+1)+1)+1,999)),MapTable!$A:$A,1,0))),"맵없음",
  ""),
)))))</f>
        <v/>
      </c>
      <c r="AC2360" t="str">
        <f>IF(ISBLANK(AB2360),"",IF(ISERROR(VLOOKUP(AB2360,[3]DropTable!$A:$A,1,0)),"드랍없음",""))</f>
        <v/>
      </c>
      <c r="AE2360" t="str">
        <f>IF(ISBLANK(AD2360),"",IF(ISERROR(VLOOKUP(AD2360,[3]DropTable!$A:$A,1,0)),"드랍없음",""))</f>
        <v/>
      </c>
      <c r="AG2360">
        <v>9.8000000000000007</v>
      </c>
      <c r="AH2360">
        <v>1</v>
      </c>
    </row>
    <row r="2361" spans="1:34" x14ac:dyDescent="0.3">
      <c r="A2361">
        <v>25</v>
      </c>
      <c r="B2361">
        <v>20</v>
      </c>
      <c r="C2361">
        <f>IF(OR($L2361=TRUE,$A2361=0,MOD($A2361,ChapterTable!$S$20)&lt;&gt;0),
MAX(0,INT(($B2361+ChapterTable!$Q$26+VLOOKUP(SUBSTITUTE(C$1,"성장단계","")&amp;"단계오프셋",ChapterTable!$S:$T,2,0))/ChapterTable!$Q$23)),
MAX(0,INT(($B2361+ChapterTable!$S$26+VLOOKUP(SUBSTITUTE(C$1,"성장단계","")&amp;"보스단계오프셋",ChapterTable!$S:$T,2,0))/ChapterTable!$S$23)))</f>
        <v>2</v>
      </c>
      <c r="D2361">
        <f>IF(OR($L2361=TRUE,$A2361=0,MOD($A2361,ChapterTable!$S$20)&lt;&gt;0),
MAX(0,INT(($B2361+ChapterTable!$Q$26+VLOOKUP(SUBSTITUTE(D$1,"성장단계","")&amp;"단계오프셋",ChapterTable!$S:$T,2,0))/ChapterTable!$Q$23)),
MAX(0,INT(($B2361+ChapterTable!$S$26+VLOOKUP(SUBSTITUTE(D$1,"성장단계","")&amp;"보스단계오프셋",ChapterTable!$S:$T,2,0))/ChapterTable!$S$23)))</f>
        <v>1</v>
      </c>
      <c r="E2361" s="1">
        <f ca="1">IF(AND($A2361=0,$B2361=1),
    VLOOKUP(1,ChapterTable!$1:$1048576,MATCH("최종"&amp;SUBSTITUTE(SUBSTITUTE(E$1,"standard",""),"|Float",""),ChapterTable!$1:$1,0),0)*ChapterTable!$Q$17,
  IF(AND($A2361=0,$B2361=0),
    E2362,
  IF($B2361=0,
    VLOOKUP($A2361,ChapterTable!$1:$1048576,MATCH("최종"&amp;SUBSTITUTE(SUBSTITUTE(E$1,"standard",""),"|Float",""),ChapterTable!$1:$1,0),0),
  IF($B2361=1,
    IF($L2361=FALSE,
      VLOOKUP($A2361,ChapterTable!$1:$1048576,MATCH("최종"&amp;SUBSTITUTE(SUBSTITUTE(E$1,"standard",""),"|Float",""),ChapterTable!$1:$1,0),0),
      VLOOKUP($A2361-ChapterTable!$Q$11,ChapterTable!$1:$1048576,MATCH("최종"&amp;SUBSTITUTE(SUBSTITUTE(E$1,"standard",""),"|Float",""),ChapterTable!$1:$1,0),0)*ChapterTable!$Q$14
    ),
  OFFSET(E2361,-$B2361+IF($L2361,1,0),0)*
    (VLOOKUP(SUBSTITUTE(SUBSTITUTE(E$1,"standard",""),"|Float","")&amp;"인게임누적곱배수",ChapterTable!$S:$T,2,0)^C2361
    +VLOOKUP(SUBSTITUTE(SUBSTITUTE(E$1,"standard",""),"|Float","")&amp;"인게임누적합배수",ChapterTable!$S:$T,2,0)*C2361)
  )
  )
  )
)</f>
        <v>2919035.0547912954</v>
      </c>
      <c r="F2361" s="1">
        <f ca="1">IF(AND($A2361=0,$B2361=1),
    VLOOKUP(1,ChapterTable!$1:$1048576,MATCH("최종"&amp;SUBSTITUTE(SUBSTITUTE(F$1,"standard",""),"|Float",""),ChapterTable!$1:$1,0),0)*ChapterTable!$Q$17,
  IF(AND($A2361=0,$B2361=0),
    F2362,
  IF($B2361=0,
    VLOOKUP($A2361,ChapterTable!$1:$1048576,MATCH("최종"&amp;SUBSTITUTE(SUBSTITUTE(F$1,"standard",""),"|Float",""),ChapterTable!$1:$1,0),0),
  IF($B2361=1,
    IF($L2361=FALSE,
      VLOOKUP($A2361,ChapterTable!$1:$1048576,MATCH("최종"&amp;SUBSTITUTE(SUBSTITUTE(F$1,"standard",""),"|Float",""),ChapterTable!$1:$1,0),0),
      VLOOKUP($A2361-ChapterTable!$Q$11,ChapterTable!$1:$1048576,MATCH("최종"&amp;SUBSTITUTE(SUBSTITUTE(F$1,"standard",""),"|Float",""),ChapterTable!$1:$1,0),0)*ChapterTable!$Q$14
    ),
  OFFSET(F2361,-$B2361+IF($L2361,1,0),0)*
    (VLOOKUP(SUBSTITUTE(SUBSTITUTE(F$1,"standard",""),"|Float","")&amp;"인게임누적곱배수",ChapterTable!$S:$T,2,0)^D2361
    +VLOOKUP(SUBSTITUTE(SUBSTITUTE(F$1,"standard",""),"|Float","")&amp;"인게임누적합배수",ChapterTable!$S:$T,2,0)*D2361)
  )
  )
  )
)</f>
        <v>1144719.6293299198</v>
      </c>
      <c r="G2361" t="s">
        <v>76</v>
      </c>
      <c r="J2361" t="str">
        <f>IF(ISBLANK(I2361),"",
IFERROR(VLOOKUP(I2361,[1]StringTable!$1:$1048576,MATCH([1]StringTable!$B$1,[1]StringTable!$1:$1,0),0),
IFERROR(VLOOKUP(I2361,[1]InApkStringTable!$1:$1048576,MATCH([1]InApkStringTable!$B$1,[1]InApkStringTable!$1:$1,0),0),
"스트링없음")))</f>
        <v/>
      </c>
      <c r="L2361" t="b">
        <v>1</v>
      </c>
      <c r="N2361" t="str">
        <f>IF(ISBLANK(M2361),"",IF(ISERROR(VLOOKUP(M2361,MapTable!$A:$A,1,0)),"맵없음",""))</f>
        <v/>
      </c>
      <c r="O2361">
        <f t="shared" si="145"/>
        <v>21</v>
      </c>
      <c r="Q2361">
        <f t="shared" si="146"/>
        <v>21</v>
      </c>
      <c r="R2361" t="b">
        <f t="shared" ca="1" si="147"/>
        <v>0</v>
      </c>
      <c r="T2361" t="b">
        <f t="shared" ca="1" si="148"/>
        <v>0</v>
      </c>
      <c r="X2361" t="str">
        <f>IF(ISBLANK(W2361),"",
IF(ISERROR(FIND(",",W2361)),
  IF(ISERROR(VLOOKUP(W2361,MapTable!$A:$A,1,0)),"맵없음",
  ""),
IF(ISERROR(FIND(",",W2361,FIND(",",W2361)+1)),
  IF(OR(ISERROR(VLOOKUP(LEFT(W2361,FIND(",",W2361)-1),MapTable!$A:$A,1,0)),ISERROR(VLOOKUP(TRIM(MID(W2361,FIND(",",W2361)+1,999)),MapTable!$A:$A,1,0))),"맵없음",
  ""),
IF(ISERROR(FIND(",",W2361,FIND(",",W2361,FIND(",",W2361)+1)+1)),
  IF(OR(ISERROR(VLOOKUP(LEFT(W2361,FIND(",",W2361)-1),MapTable!$A:$A,1,0)),ISERROR(VLOOKUP(TRIM(MID(W2361,FIND(",",W2361)+1,FIND(",",W2361,FIND(",",W2361)+1)-FIND(",",W2361)-1)),MapTable!$A:$A,1,0)),ISERROR(VLOOKUP(TRIM(MID(W2361,FIND(",",W2361,FIND(",",W2361)+1)+1,999)),MapTable!$A:$A,1,0))),"맵없음",
  ""),
IF(ISERROR(FIND(",",W2361,FIND(",",W2361,FIND(",",W2361,FIND(",",W2361)+1)+1)+1)),
  IF(OR(ISERROR(VLOOKUP(LEFT(W2361,FIND(",",W2361)-1),MapTable!$A:$A,1,0)),ISERROR(VLOOKUP(TRIM(MID(W2361,FIND(",",W2361)+1,FIND(",",W2361,FIND(",",W2361)+1)-FIND(",",W2361)-1)),MapTable!$A:$A,1,0)),ISERROR(VLOOKUP(TRIM(MID(W2361,FIND(",",W2361,FIND(",",W2361)+1)+1,FIND(",",W2361,FIND(",",W2361,FIND(",",W2361)+1)+1)-FIND(",",W2361,FIND(",",W2361)+1)-1)),MapTable!$A:$A,1,0)),ISERROR(VLOOKUP(TRIM(MID(W2361,FIND(",",W2361,FIND(",",W2361,FIND(",",W2361)+1)+1)+1,999)),MapTable!$A:$A,1,0))),"맵없음",
  ""),
)))))</f>
        <v/>
      </c>
      <c r="AC2361" t="str">
        <f>IF(ISBLANK(AB2361),"",IF(ISERROR(VLOOKUP(AB2361,[3]DropTable!$A:$A,1,0)),"드랍없음",""))</f>
        <v/>
      </c>
      <c r="AE2361" t="str">
        <f>IF(ISBLANK(AD2361),"",IF(ISERROR(VLOOKUP(AD2361,[3]DropTable!$A:$A,1,0)),"드랍없음",""))</f>
        <v/>
      </c>
      <c r="AG2361">
        <v>9.8000000000000007</v>
      </c>
      <c r="AH2361">
        <v>1</v>
      </c>
    </row>
    <row r="2362" spans="1:34" x14ac:dyDescent="0.3">
      <c r="A2362">
        <v>25</v>
      </c>
      <c r="B2362">
        <v>21</v>
      </c>
      <c r="C2362">
        <f>IF(OR($L2362=TRUE,$A2362=0,MOD($A2362,ChapterTable!$S$20)&lt;&gt;0),
MAX(0,INT(($B2362+ChapterTable!$Q$26+VLOOKUP(SUBSTITUTE(C$1,"성장단계","")&amp;"단계오프셋",ChapterTable!$S:$T,2,0))/ChapterTable!$Q$23)),
MAX(0,INT(($B2362+ChapterTable!$S$26+VLOOKUP(SUBSTITUTE(C$1,"성장단계","")&amp;"보스단계오프셋",ChapterTable!$S:$T,2,0))/ChapterTable!$S$23)))</f>
        <v>2</v>
      </c>
      <c r="D2362">
        <f>IF(OR($L2362=TRUE,$A2362=0,MOD($A2362,ChapterTable!$S$20)&lt;&gt;0),
MAX(0,INT(($B2362+ChapterTable!$Q$26+VLOOKUP(SUBSTITUTE(D$1,"성장단계","")&amp;"단계오프셋",ChapterTable!$S:$T,2,0))/ChapterTable!$Q$23)),
MAX(0,INT(($B2362+ChapterTable!$S$26+VLOOKUP(SUBSTITUTE(D$1,"성장단계","")&amp;"보스단계오프셋",ChapterTable!$S:$T,2,0))/ChapterTable!$S$23)))</f>
        <v>2</v>
      </c>
      <c r="E2362" s="1">
        <f ca="1">IF(AND($A2362=0,$B2362=1),
    VLOOKUP(1,ChapterTable!$1:$1048576,MATCH("최종"&amp;SUBSTITUTE(SUBSTITUTE(E$1,"standard",""),"|Float",""),ChapterTable!$1:$1,0),0)*ChapterTable!$Q$17,
  IF(AND($A2362=0,$B2362=0),
    E2363,
  IF($B2362=0,
    VLOOKUP($A2362,ChapterTable!$1:$1048576,MATCH("최종"&amp;SUBSTITUTE(SUBSTITUTE(E$1,"standard",""),"|Float",""),ChapterTable!$1:$1,0),0),
  IF($B2362=1,
    IF($L2362=FALSE,
      VLOOKUP($A2362,ChapterTable!$1:$1048576,MATCH("최종"&amp;SUBSTITUTE(SUBSTITUTE(E$1,"standard",""),"|Float",""),ChapterTable!$1:$1,0),0),
      VLOOKUP($A2362-ChapterTable!$Q$11,ChapterTable!$1:$1048576,MATCH("최종"&amp;SUBSTITUTE(SUBSTITUTE(E$1,"standard",""),"|Float",""),ChapterTable!$1:$1,0),0)*ChapterTable!$Q$14
    ),
  OFFSET(E2362,-$B2362+IF($L2362,1,0),0)*
    (VLOOKUP(SUBSTITUTE(SUBSTITUTE(E$1,"standard",""),"|Float","")&amp;"인게임누적곱배수",ChapterTable!$S:$T,2,0)^C2362
    +VLOOKUP(SUBSTITUTE(SUBSTITUTE(E$1,"standard",""),"|Float","")&amp;"인게임누적합배수",ChapterTable!$S:$T,2,0)*C2362)
  )
  )
  )
)</f>
        <v>2919035.0547912954</v>
      </c>
      <c r="F2362" s="1">
        <f ca="1">IF(AND($A2362=0,$B2362=1),
    VLOOKUP(1,ChapterTable!$1:$1048576,MATCH("최종"&amp;SUBSTITUTE(SUBSTITUTE(F$1,"standard",""),"|Float",""),ChapterTable!$1:$1,0),0)*ChapterTable!$Q$17,
  IF(AND($A2362=0,$B2362=0),
    F2363,
  IF($B2362=0,
    VLOOKUP($A2362,ChapterTable!$1:$1048576,MATCH("최종"&amp;SUBSTITUTE(SUBSTITUTE(F$1,"standard",""),"|Float",""),ChapterTable!$1:$1,0),0),
  IF($B2362=1,
    IF($L2362=FALSE,
      VLOOKUP($A2362,ChapterTable!$1:$1048576,MATCH("최종"&amp;SUBSTITUTE(SUBSTITUTE(F$1,"standard",""),"|Float",""),ChapterTable!$1:$1,0),0),
      VLOOKUP($A2362-ChapterTable!$Q$11,ChapterTable!$1:$1048576,MATCH("최종"&amp;SUBSTITUTE(SUBSTITUTE(F$1,"standard",""),"|Float",""),ChapterTable!$1:$1,0),0)*ChapterTable!$Q$14
    ),
  OFFSET(F2362,-$B2362+IF($L2362,1,0),0)*
    (VLOOKUP(SUBSTITUTE(SUBSTITUTE(F$1,"standard",""),"|Float","")&amp;"인게임누적곱배수",ChapterTable!$S:$T,2,0)^D2362
    +VLOOKUP(SUBSTITUTE(SUBSTITUTE(F$1,"standard",""),"|Float","")&amp;"인게임누적합배수",ChapterTable!$S:$T,2,0)*D2362)
  )
  )
  )
)</f>
        <v>1335506.2342182398</v>
      </c>
      <c r="G2362" t="s">
        <v>76</v>
      </c>
      <c r="J2362" t="str">
        <f>IF(ISBLANK(I2362),"",
IFERROR(VLOOKUP(I2362,[1]StringTable!$1:$1048576,MATCH([1]StringTable!$B$1,[1]StringTable!$1:$1,0),0),
IFERROR(VLOOKUP(I2362,[1]InApkStringTable!$1:$1048576,MATCH([1]InApkStringTable!$B$1,[1]InApkStringTable!$1:$1,0),0),
"스트링없음")))</f>
        <v/>
      </c>
      <c r="L2362" t="b">
        <v>1</v>
      </c>
      <c r="N2362" t="str">
        <f>IF(ISBLANK(M2362),"",IF(ISERROR(VLOOKUP(M2362,MapTable!$A:$A,1,0)),"맵없음",""))</f>
        <v/>
      </c>
      <c r="O2362">
        <f t="shared" si="145"/>
        <v>3</v>
      </c>
      <c r="Q2362">
        <f t="shared" si="146"/>
        <v>3</v>
      </c>
      <c r="R2362" t="b">
        <f t="shared" ca="1" si="147"/>
        <v>0</v>
      </c>
      <c r="T2362" t="b">
        <f t="shared" ca="1" si="148"/>
        <v>0</v>
      </c>
      <c r="X2362" t="str">
        <f>IF(ISBLANK(W2362),"",
IF(ISERROR(FIND(",",W2362)),
  IF(ISERROR(VLOOKUP(W2362,MapTable!$A:$A,1,0)),"맵없음",
  ""),
IF(ISERROR(FIND(",",W2362,FIND(",",W2362)+1)),
  IF(OR(ISERROR(VLOOKUP(LEFT(W2362,FIND(",",W2362)-1),MapTable!$A:$A,1,0)),ISERROR(VLOOKUP(TRIM(MID(W2362,FIND(",",W2362)+1,999)),MapTable!$A:$A,1,0))),"맵없음",
  ""),
IF(ISERROR(FIND(",",W2362,FIND(",",W2362,FIND(",",W2362)+1)+1)),
  IF(OR(ISERROR(VLOOKUP(LEFT(W2362,FIND(",",W2362)-1),MapTable!$A:$A,1,0)),ISERROR(VLOOKUP(TRIM(MID(W2362,FIND(",",W2362)+1,FIND(",",W2362,FIND(",",W2362)+1)-FIND(",",W2362)-1)),MapTable!$A:$A,1,0)),ISERROR(VLOOKUP(TRIM(MID(W2362,FIND(",",W2362,FIND(",",W2362)+1)+1,999)),MapTable!$A:$A,1,0))),"맵없음",
  ""),
IF(ISERROR(FIND(",",W2362,FIND(",",W2362,FIND(",",W2362,FIND(",",W2362)+1)+1)+1)),
  IF(OR(ISERROR(VLOOKUP(LEFT(W2362,FIND(",",W2362)-1),MapTable!$A:$A,1,0)),ISERROR(VLOOKUP(TRIM(MID(W2362,FIND(",",W2362)+1,FIND(",",W2362,FIND(",",W2362)+1)-FIND(",",W2362)-1)),MapTable!$A:$A,1,0)),ISERROR(VLOOKUP(TRIM(MID(W2362,FIND(",",W2362,FIND(",",W2362)+1)+1,FIND(",",W2362,FIND(",",W2362,FIND(",",W2362)+1)+1)-FIND(",",W2362,FIND(",",W2362)+1)-1)),MapTable!$A:$A,1,0)),ISERROR(VLOOKUP(TRIM(MID(W2362,FIND(",",W2362,FIND(",",W2362,FIND(",",W2362)+1)+1)+1,999)),MapTable!$A:$A,1,0))),"맵없음",
  ""),
)))))</f>
        <v/>
      </c>
      <c r="AC2362" t="str">
        <f>IF(ISBLANK(AB2362),"",IF(ISERROR(VLOOKUP(AB2362,[3]DropTable!$A:$A,1,0)),"드랍없음",""))</f>
        <v/>
      </c>
      <c r="AE2362" t="str">
        <f>IF(ISBLANK(AD2362),"",IF(ISERROR(VLOOKUP(AD2362,[3]DropTable!$A:$A,1,0)),"드랍없음",""))</f>
        <v/>
      </c>
      <c r="AG2362">
        <v>9.8000000000000007</v>
      </c>
      <c r="AH2362">
        <v>1</v>
      </c>
    </row>
    <row r="2363" spans="1:34" x14ac:dyDescent="0.3">
      <c r="A2363">
        <v>25</v>
      </c>
      <c r="B2363">
        <v>22</v>
      </c>
      <c r="C2363">
        <f>IF(OR($L2363=TRUE,$A2363=0,MOD($A2363,ChapterTable!$S$20)&lt;&gt;0),
MAX(0,INT(($B2363+ChapterTable!$Q$26+VLOOKUP(SUBSTITUTE(C$1,"성장단계","")&amp;"단계오프셋",ChapterTable!$S:$T,2,0))/ChapterTable!$Q$23)),
MAX(0,INT(($B2363+ChapterTable!$S$26+VLOOKUP(SUBSTITUTE(C$1,"성장단계","")&amp;"보스단계오프셋",ChapterTable!$S:$T,2,0))/ChapterTable!$S$23)))</f>
        <v>2</v>
      </c>
      <c r="D2363">
        <f>IF(OR($L2363=TRUE,$A2363=0,MOD($A2363,ChapterTable!$S$20)&lt;&gt;0),
MAX(0,INT(($B2363+ChapterTable!$Q$26+VLOOKUP(SUBSTITUTE(D$1,"성장단계","")&amp;"단계오프셋",ChapterTable!$S:$T,2,0))/ChapterTable!$Q$23)),
MAX(0,INT(($B2363+ChapterTable!$S$26+VLOOKUP(SUBSTITUTE(D$1,"성장단계","")&amp;"보스단계오프셋",ChapterTable!$S:$T,2,0))/ChapterTable!$S$23)))</f>
        <v>2</v>
      </c>
      <c r="E2363" s="1">
        <f ca="1">IF(AND($A2363=0,$B2363=1),
    VLOOKUP(1,ChapterTable!$1:$1048576,MATCH("최종"&amp;SUBSTITUTE(SUBSTITUTE(E$1,"standard",""),"|Float",""),ChapterTable!$1:$1,0),0)*ChapterTable!$Q$17,
  IF(AND($A2363=0,$B2363=0),
    E2364,
  IF($B2363=0,
    VLOOKUP($A2363,ChapterTable!$1:$1048576,MATCH("최종"&amp;SUBSTITUTE(SUBSTITUTE(E$1,"standard",""),"|Float",""),ChapterTable!$1:$1,0),0),
  IF($B2363=1,
    IF($L2363=FALSE,
      VLOOKUP($A2363,ChapterTable!$1:$1048576,MATCH("최종"&amp;SUBSTITUTE(SUBSTITUTE(E$1,"standard",""),"|Float",""),ChapterTable!$1:$1,0),0),
      VLOOKUP($A2363-ChapterTable!$Q$11,ChapterTable!$1:$1048576,MATCH("최종"&amp;SUBSTITUTE(SUBSTITUTE(E$1,"standard",""),"|Float",""),ChapterTable!$1:$1,0),0)*ChapterTable!$Q$14
    ),
  OFFSET(E2363,-$B2363+IF($L2363,1,0),0)*
    (VLOOKUP(SUBSTITUTE(SUBSTITUTE(E$1,"standard",""),"|Float","")&amp;"인게임누적곱배수",ChapterTable!$S:$T,2,0)^C2363
    +VLOOKUP(SUBSTITUTE(SUBSTITUTE(E$1,"standard",""),"|Float","")&amp;"인게임누적합배수",ChapterTable!$S:$T,2,0)*C2363)
  )
  )
  )
)</f>
        <v>2919035.0547912954</v>
      </c>
      <c r="F2363" s="1">
        <f ca="1">IF(AND($A2363=0,$B2363=1),
    VLOOKUP(1,ChapterTable!$1:$1048576,MATCH("최종"&amp;SUBSTITUTE(SUBSTITUTE(F$1,"standard",""),"|Float",""),ChapterTable!$1:$1,0),0)*ChapterTable!$Q$17,
  IF(AND($A2363=0,$B2363=0),
    F2364,
  IF($B2363=0,
    VLOOKUP($A2363,ChapterTable!$1:$1048576,MATCH("최종"&amp;SUBSTITUTE(SUBSTITUTE(F$1,"standard",""),"|Float",""),ChapterTable!$1:$1,0),0),
  IF($B2363=1,
    IF($L2363=FALSE,
      VLOOKUP($A2363,ChapterTable!$1:$1048576,MATCH("최종"&amp;SUBSTITUTE(SUBSTITUTE(F$1,"standard",""),"|Float",""),ChapterTable!$1:$1,0),0),
      VLOOKUP($A2363-ChapterTable!$Q$11,ChapterTable!$1:$1048576,MATCH("최종"&amp;SUBSTITUTE(SUBSTITUTE(F$1,"standard",""),"|Float",""),ChapterTable!$1:$1,0),0)*ChapterTable!$Q$14
    ),
  OFFSET(F2363,-$B2363+IF($L2363,1,0),0)*
    (VLOOKUP(SUBSTITUTE(SUBSTITUTE(F$1,"standard",""),"|Float","")&amp;"인게임누적곱배수",ChapterTable!$S:$T,2,0)^D2363
    +VLOOKUP(SUBSTITUTE(SUBSTITUTE(F$1,"standard",""),"|Float","")&amp;"인게임누적합배수",ChapterTable!$S:$T,2,0)*D2363)
  )
  )
  )
)</f>
        <v>1335506.2342182398</v>
      </c>
      <c r="G2363" t="s">
        <v>76</v>
      </c>
      <c r="J2363" t="str">
        <f>IF(ISBLANK(I2363),"",
IFERROR(VLOOKUP(I2363,[1]StringTable!$1:$1048576,MATCH([1]StringTable!$B$1,[1]StringTable!$1:$1,0),0),
IFERROR(VLOOKUP(I2363,[1]InApkStringTable!$1:$1048576,MATCH([1]InApkStringTable!$B$1,[1]InApkStringTable!$1:$1,0),0),
"스트링없음")))</f>
        <v/>
      </c>
      <c r="L2363" t="b">
        <v>1</v>
      </c>
      <c r="N2363" t="str">
        <f>IF(ISBLANK(M2363),"",IF(ISERROR(VLOOKUP(M2363,MapTable!$A:$A,1,0)),"맵없음",""))</f>
        <v/>
      </c>
      <c r="O2363">
        <f t="shared" si="145"/>
        <v>3</v>
      </c>
      <c r="Q2363">
        <f t="shared" si="146"/>
        <v>3</v>
      </c>
      <c r="R2363" t="b">
        <f t="shared" ca="1" si="147"/>
        <v>0</v>
      </c>
      <c r="T2363" t="b">
        <f t="shared" ca="1" si="148"/>
        <v>0</v>
      </c>
      <c r="X2363" t="str">
        <f>IF(ISBLANK(W2363),"",
IF(ISERROR(FIND(",",W2363)),
  IF(ISERROR(VLOOKUP(W2363,MapTable!$A:$A,1,0)),"맵없음",
  ""),
IF(ISERROR(FIND(",",W2363,FIND(",",W2363)+1)),
  IF(OR(ISERROR(VLOOKUP(LEFT(W2363,FIND(",",W2363)-1),MapTable!$A:$A,1,0)),ISERROR(VLOOKUP(TRIM(MID(W2363,FIND(",",W2363)+1,999)),MapTable!$A:$A,1,0))),"맵없음",
  ""),
IF(ISERROR(FIND(",",W2363,FIND(",",W2363,FIND(",",W2363)+1)+1)),
  IF(OR(ISERROR(VLOOKUP(LEFT(W2363,FIND(",",W2363)-1),MapTable!$A:$A,1,0)),ISERROR(VLOOKUP(TRIM(MID(W2363,FIND(",",W2363)+1,FIND(",",W2363,FIND(",",W2363)+1)-FIND(",",W2363)-1)),MapTable!$A:$A,1,0)),ISERROR(VLOOKUP(TRIM(MID(W2363,FIND(",",W2363,FIND(",",W2363)+1)+1,999)),MapTable!$A:$A,1,0))),"맵없음",
  ""),
IF(ISERROR(FIND(",",W2363,FIND(",",W2363,FIND(",",W2363,FIND(",",W2363)+1)+1)+1)),
  IF(OR(ISERROR(VLOOKUP(LEFT(W2363,FIND(",",W2363)-1),MapTable!$A:$A,1,0)),ISERROR(VLOOKUP(TRIM(MID(W2363,FIND(",",W2363)+1,FIND(",",W2363,FIND(",",W2363)+1)-FIND(",",W2363)-1)),MapTable!$A:$A,1,0)),ISERROR(VLOOKUP(TRIM(MID(W2363,FIND(",",W2363,FIND(",",W2363)+1)+1,FIND(",",W2363,FIND(",",W2363,FIND(",",W2363)+1)+1)-FIND(",",W2363,FIND(",",W2363)+1)-1)),MapTable!$A:$A,1,0)),ISERROR(VLOOKUP(TRIM(MID(W2363,FIND(",",W2363,FIND(",",W2363,FIND(",",W2363)+1)+1)+1,999)),MapTable!$A:$A,1,0))),"맵없음",
  ""),
)))))</f>
        <v/>
      </c>
      <c r="AC2363" t="str">
        <f>IF(ISBLANK(AB2363),"",IF(ISERROR(VLOOKUP(AB2363,[3]DropTable!$A:$A,1,0)),"드랍없음",""))</f>
        <v/>
      </c>
      <c r="AE2363" t="str">
        <f>IF(ISBLANK(AD2363),"",IF(ISERROR(VLOOKUP(AD2363,[3]DropTable!$A:$A,1,0)),"드랍없음",""))</f>
        <v/>
      </c>
      <c r="AG2363">
        <v>9.8000000000000007</v>
      </c>
      <c r="AH2363">
        <v>1</v>
      </c>
    </row>
    <row r="2364" spans="1:34" x14ac:dyDescent="0.3">
      <c r="A2364">
        <v>25</v>
      </c>
      <c r="B2364">
        <v>23</v>
      </c>
      <c r="C2364">
        <f>IF(OR($L2364=TRUE,$A2364=0,MOD($A2364,ChapterTable!$S$20)&lt;&gt;0),
MAX(0,INT(($B2364+ChapterTable!$Q$26+VLOOKUP(SUBSTITUTE(C$1,"성장단계","")&amp;"단계오프셋",ChapterTable!$S:$T,2,0))/ChapterTable!$Q$23)),
MAX(0,INT(($B2364+ChapterTable!$S$26+VLOOKUP(SUBSTITUTE(C$1,"성장단계","")&amp;"보스단계오프셋",ChapterTable!$S:$T,2,0))/ChapterTable!$S$23)))</f>
        <v>2</v>
      </c>
      <c r="D2364">
        <f>IF(OR($L2364=TRUE,$A2364=0,MOD($A2364,ChapterTable!$S$20)&lt;&gt;0),
MAX(0,INT(($B2364+ChapterTable!$Q$26+VLOOKUP(SUBSTITUTE(D$1,"성장단계","")&amp;"단계오프셋",ChapterTable!$S:$T,2,0))/ChapterTable!$Q$23)),
MAX(0,INT(($B2364+ChapterTable!$S$26+VLOOKUP(SUBSTITUTE(D$1,"성장단계","")&amp;"보스단계오프셋",ChapterTable!$S:$T,2,0))/ChapterTable!$S$23)))</f>
        <v>2</v>
      </c>
      <c r="E2364" s="1">
        <f ca="1">IF(AND($A2364=0,$B2364=1),
    VLOOKUP(1,ChapterTable!$1:$1048576,MATCH("최종"&amp;SUBSTITUTE(SUBSTITUTE(E$1,"standard",""),"|Float",""),ChapterTable!$1:$1,0),0)*ChapterTable!$Q$17,
  IF(AND($A2364=0,$B2364=0),
    E2365,
  IF($B2364=0,
    VLOOKUP($A2364,ChapterTable!$1:$1048576,MATCH("최종"&amp;SUBSTITUTE(SUBSTITUTE(E$1,"standard",""),"|Float",""),ChapterTable!$1:$1,0),0),
  IF($B2364=1,
    IF($L2364=FALSE,
      VLOOKUP($A2364,ChapterTable!$1:$1048576,MATCH("최종"&amp;SUBSTITUTE(SUBSTITUTE(E$1,"standard",""),"|Float",""),ChapterTable!$1:$1,0),0),
      VLOOKUP($A2364-ChapterTable!$Q$11,ChapterTable!$1:$1048576,MATCH("최종"&amp;SUBSTITUTE(SUBSTITUTE(E$1,"standard",""),"|Float",""),ChapterTable!$1:$1,0),0)*ChapterTable!$Q$14
    ),
  OFFSET(E2364,-$B2364+IF($L2364,1,0),0)*
    (VLOOKUP(SUBSTITUTE(SUBSTITUTE(E$1,"standard",""),"|Float","")&amp;"인게임누적곱배수",ChapterTable!$S:$T,2,0)^C2364
    +VLOOKUP(SUBSTITUTE(SUBSTITUTE(E$1,"standard",""),"|Float","")&amp;"인게임누적합배수",ChapterTable!$S:$T,2,0)*C2364)
  )
  )
  )
)</f>
        <v>2919035.0547912954</v>
      </c>
      <c r="F2364" s="1">
        <f ca="1">IF(AND($A2364=0,$B2364=1),
    VLOOKUP(1,ChapterTable!$1:$1048576,MATCH("최종"&amp;SUBSTITUTE(SUBSTITUTE(F$1,"standard",""),"|Float",""),ChapterTable!$1:$1,0),0)*ChapterTable!$Q$17,
  IF(AND($A2364=0,$B2364=0),
    F2365,
  IF($B2364=0,
    VLOOKUP($A2364,ChapterTable!$1:$1048576,MATCH("최종"&amp;SUBSTITUTE(SUBSTITUTE(F$1,"standard",""),"|Float",""),ChapterTable!$1:$1,0),0),
  IF($B2364=1,
    IF($L2364=FALSE,
      VLOOKUP($A2364,ChapterTable!$1:$1048576,MATCH("최종"&amp;SUBSTITUTE(SUBSTITUTE(F$1,"standard",""),"|Float",""),ChapterTable!$1:$1,0),0),
      VLOOKUP($A2364-ChapterTable!$Q$11,ChapterTable!$1:$1048576,MATCH("최종"&amp;SUBSTITUTE(SUBSTITUTE(F$1,"standard",""),"|Float",""),ChapterTable!$1:$1,0),0)*ChapterTable!$Q$14
    ),
  OFFSET(F2364,-$B2364+IF($L2364,1,0),0)*
    (VLOOKUP(SUBSTITUTE(SUBSTITUTE(F$1,"standard",""),"|Float","")&amp;"인게임누적곱배수",ChapterTable!$S:$T,2,0)^D2364
    +VLOOKUP(SUBSTITUTE(SUBSTITUTE(F$1,"standard",""),"|Float","")&amp;"인게임누적합배수",ChapterTable!$S:$T,2,0)*D2364)
  )
  )
  )
)</f>
        <v>1335506.2342182398</v>
      </c>
      <c r="G2364" t="s">
        <v>76</v>
      </c>
      <c r="J2364" t="str">
        <f>IF(ISBLANK(I2364),"",
IFERROR(VLOOKUP(I2364,[1]StringTable!$1:$1048576,MATCH([1]StringTable!$B$1,[1]StringTable!$1:$1,0),0),
IFERROR(VLOOKUP(I2364,[1]InApkStringTable!$1:$1048576,MATCH([1]InApkStringTable!$B$1,[1]InApkStringTable!$1:$1,0),0),
"스트링없음")))</f>
        <v/>
      </c>
      <c r="L2364" t="b">
        <v>1</v>
      </c>
      <c r="N2364" t="str">
        <f>IF(ISBLANK(M2364),"",IF(ISERROR(VLOOKUP(M2364,MapTable!$A:$A,1,0)),"맵없음",""))</f>
        <v/>
      </c>
      <c r="O2364">
        <f t="shared" si="145"/>
        <v>3</v>
      </c>
      <c r="Q2364">
        <f t="shared" si="146"/>
        <v>3</v>
      </c>
      <c r="R2364" t="b">
        <f t="shared" ca="1" si="147"/>
        <v>0</v>
      </c>
      <c r="T2364" t="b">
        <f t="shared" ca="1" si="148"/>
        <v>0</v>
      </c>
      <c r="X2364" t="str">
        <f>IF(ISBLANK(W2364),"",
IF(ISERROR(FIND(",",W2364)),
  IF(ISERROR(VLOOKUP(W2364,MapTable!$A:$A,1,0)),"맵없음",
  ""),
IF(ISERROR(FIND(",",W2364,FIND(",",W2364)+1)),
  IF(OR(ISERROR(VLOOKUP(LEFT(W2364,FIND(",",W2364)-1),MapTable!$A:$A,1,0)),ISERROR(VLOOKUP(TRIM(MID(W2364,FIND(",",W2364)+1,999)),MapTable!$A:$A,1,0))),"맵없음",
  ""),
IF(ISERROR(FIND(",",W2364,FIND(",",W2364,FIND(",",W2364)+1)+1)),
  IF(OR(ISERROR(VLOOKUP(LEFT(W2364,FIND(",",W2364)-1),MapTable!$A:$A,1,0)),ISERROR(VLOOKUP(TRIM(MID(W2364,FIND(",",W2364)+1,FIND(",",W2364,FIND(",",W2364)+1)-FIND(",",W2364)-1)),MapTable!$A:$A,1,0)),ISERROR(VLOOKUP(TRIM(MID(W2364,FIND(",",W2364,FIND(",",W2364)+1)+1,999)),MapTable!$A:$A,1,0))),"맵없음",
  ""),
IF(ISERROR(FIND(",",W2364,FIND(",",W2364,FIND(",",W2364,FIND(",",W2364)+1)+1)+1)),
  IF(OR(ISERROR(VLOOKUP(LEFT(W2364,FIND(",",W2364)-1),MapTable!$A:$A,1,0)),ISERROR(VLOOKUP(TRIM(MID(W2364,FIND(",",W2364)+1,FIND(",",W2364,FIND(",",W2364)+1)-FIND(",",W2364)-1)),MapTable!$A:$A,1,0)),ISERROR(VLOOKUP(TRIM(MID(W2364,FIND(",",W2364,FIND(",",W2364)+1)+1,FIND(",",W2364,FIND(",",W2364,FIND(",",W2364)+1)+1)-FIND(",",W2364,FIND(",",W2364)+1)-1)),MapTable!$A:$A,1,0)),ISERROR(VLOOKUP(TRIM(MID(W2364,FIND(",",W2364,FIND(",",W2364,FIND(",",W2364)+1)+1)+1,999)),MapTable!$A:$A,1,0))),"맵없음",
  ""),
)))))</f>
        <v/>
      </c>
      <c r="AC2364" t="str">
        <f>IF(ISBLANK(AB2364),"",IF(ISERROR(VLOOKUP(AB2364,[3]DropTable!$A:$A,1,0)),"드랍없음",""))</f>
        <v/>
      </c>
      <c r="AE2364" t="str">
        <f>IF(ISBLANK(AD2364),"",IF(ISERROR(VLOOKUP(AD2364,[3]DropTable!$A:$A,1,0)),"드랍없음",""))</f>
        <v/>
      </c>
      <c r="AG2364">
        <v>9.8000000000000007</v>
      </c>
      <c r="AH2364">
        <v>1</v>
      </c>
    </row>
    <row r="2365" spans="1:34" x14ac:dyDescent="0.3">
      <c r="A2365">
        <v>25</v>
      </c>
      <c r="B2365">
        <v>24</v>
      </c>
      <c r="C2365">
        <f>IF(OR($L2365=TRUE,$A2365=0,MOD($A2365,ChapterTable!$S$20)&lt;&gt;0),
MAX(0,INT(($B2365+ChapterTable!$Q$26+VLOOKUP(SUBSTITUTE(C$1,"성장단계","")&amp;"단계오프셋",ChapterTable!$S:$T,2,0))/ChapterTable!$Q$23)),
MAX(0,INT(($B2365+ChapterTable!$S$26+VLOOKUP(SUBSTITUTE(C$1,"성장단계","")&amp;"보스단계오프셋",ChapterTable!$S:$T,2,0))/ChapterTable!$S$23)))</f>
        <v>2</v>
      </c>
      <c r="D2365">
        <f>IF(OR($L2365=TRUE,$A2365=0,MOD($A2365,ChapterTable!$S$20)&lt;&gt;0),
MAX(0,INT(($B2365+ChapterTable!$Q$26+VLOOKUP(SUBSTITUTE(D$1,"성장단계","")&amp;"단계오프셋",ChapterTable!$S:$T,2,0))/ChapterTable!$Q$23)),
MAX(0,INT(($B2365+ChapterTable!$S$26+VLOOKUP(SUBSTITUTE(D$1,"성장단계","")&amp;"보스단계오프셋",ChapterTable!$S:$T,2,0))/ChapterTable!$S$23)))</f>
        <v>2</v>
      </c>
      <c r="E2365" s="1">
        <f ca="1">IF(AND($A2365=0,$B2365=1),
    VLOOKUP(1,ChapterTable!$1:$1048576,MATCH("최종"&amp;SUBSTITUTE(SUBSTITUTE(E$1,"standard",""),"|Float",""),ChapterTable!$1:$1,0),0)*ChapterTable!$Q$17,
  IF(AND($A2365=0,$B2365=0),
    E2366,
  IF($B2365=0,
    VLOOKUP($A2365,ChapterTable!$1:$1048576,MATCH("최종"&amp;SUBSTITUTE(SUBSTITUTE(E$1,"standard",""),"|Float",""),ChapterTable!$1:$1,0),0),
  IF($B2365=1,
    IF($L2365=FALSE,
      VLOOKUP($A2365,ChapterTable!$1:$1048576,MATCH("최종"&amp;SUBSTITUTE(SUBSTITUTE(E$1,"standard",""),"|Float",""),ChapterTable!$1:$1,0),0),
      VLOOKUP($A2365-ChapterTable!$Q$11,ChapterTable!$1:$1048576,MATCH("최종"&amp;SUBSTITUTE(SUBSTITUTE(E$1,"standard",""),"|Float",""),ChapterTable!$1:$1,0),0)*ChapterTable!$Q$14
    ),
  OFFSET(E2365,-$B2365+IF($L2365,1,0),0)*
    (VLOOKUP(SUBSTITUTE(SUBSTITUTE(E$1,"standard",""),"|Float","")&amp;"인게임누적곱배수",ChapterTable!$S:$T,2,0)^C2365
    +VLOOKUP(SUBSTITUTE(SUBSTITUTE(E$1,"standard",""),"|Float","")&amp;"인게임누적합배수",ChapterTable!$S:$T,2,0)*C2365)
  )
  )
  )
)</f>
        <v>2919035.0547912954</v>
      </c>
      <c r="F2365" s="1">
        <f ca="1">IF(AND($A2365=0,$B2365=1),
    VLOOKUP(1,ChapterTable!$1:$1048576,MATCH("최종"&amp;SUBSTITUTE(SUBSTITUTE(F$1,"standard",""),"|Float",""),ChapterTable!$1:$1,0),0)*ChapterTable!$Q$17,
  IF(AND($A2365=0,$B2365=0),
    F2366,
  IF($B2365=0,
    VLOOKUP($A2365,ChapterTable!$1:$1048576,MATCH("최종"&amp;SUBSTITUTE(SUBSTITUTE(F$1,"standard",""),"|Float",""),ChapterTable!$1:$1,0),0),
  IF($B2365=1,
    IF($L2365=FALSE,
      VLOOKUP($A2365,ChapterTable!$1:$1048576,MATCH("최종"&amp;SUBSTITUTE(SUBSTITUTE(F$1,"standard",""),"|Float",""),ChapterTable!$1:$1,0),0),
      VLOOKUP($A2365-ChapterTable!$Q$11,ChapterTable!$1:$1048576,MATCH("최종"&amp;SUBSTITUTE(SUBSTITUTE(F$1,"standard",""),"|Float",""),ChapterTable!$1:$1,0),0)*ChapterTable!$Q$14
    ),
  OFFSET(F2365,-$B2365+IF($L2365,1,0),0)*
    (VLOOKUP(SUBSTITUTE(SUBSTITUTE(F$1,"standard",""),"|Float","")&amp;"인게임누적곱배수",ChapterTable!$S:$T,2,0)^D2365
    +VLOOKUP(SUBSTITUTE(SUBSTITUTE(F$1,"standard",""),"|Float","")&amp;"인게임누적합배수",ChapterTable!$S:$T,2,0)*D2365)
  )
  )
  )
)</f>
        <v>1335506.2342182398</v>
      </c>
      <c r="G2365" t="s">
        <v>76</v>
      </c>
      <c r="J2365" t="str">
        <f>IF(ISBLANK(I2365),"",
IFERROR(VLOOKUP(I2365,[1]StringTable!$1:$1048576,MATCH([1]StringTable!$B$1,[1]StringTable!$1:$1,0),0),
IFERROR(VLOOKUP(I2365,[1]InApkStringTable!$1:$1048576,MATCH([1]InApkStringTable!$B$1,[1]InApkStringTable!$1:$1,0),0),
"스트링없음")))</f>
        <v/>
      </c>
      <c r="L2365" t="b">
        <v>1</v>
      </c>
      <c r="N2365" t="str">
        <f>IF(ISBLANK(M2365),"",IF(ISERROR(VLOOKUP(M2365,MapTable!$A:$A,1,0)),"맵없음",""))</f>
        <v/>
      </c>
      <c r="O2365">
        <f t="shared" si="145"/>
        <v>3</v>
      </c>
      <c r="Q2365">
        <f t="shared" si="146"/>
        <v>3</v>
      </c>
      <c r="R2365" t="b">
        <f t="shared" ca="1" si="147"/>
        <v>0</v>
      </c>
      <c r="T2365" t="b">
        <f t="shared" ca="1" si="148"/>
        <v>0</v>
      </c>
      <c r="X2365" t="str">
        <f>IF(ISBLANK(W2365),"",
IF(ISERROR(FIND(",",W2365)),
  IF(ISERROR(VLOOKUP(W2365,MapTable!$A:$A,1,0)),"맵없음",
  ""),
IF(ISERROR(FIND(",",W2365,FIND(",",W2365)+1)),
  IF(OR(ISERROR(VLOOKUP(LEFT(W2365,FIND(",",W2365)-1),MapTable!$A:$A,1,0)),ISERROR(VLOOKUP(TRIM(MID(W2365,FIND(",",W2365)+1,999)),MapTable!$A:$A,1,0))),"맵없음",
  ""),
IF(ISERROR(FIND(",",W2365,FIND(",",W2365,FIND(",",W2365)+1)+1)),
  IF(OR(ISERROR(VLOOKUP(LEFT(W2365,FIND(",",W2365)-1),MapTable!$A:$A,1,0)),ISERROR(VLOOKUP(TRIM(MID(W2365,FIND(",",W2365)+1,FIND(",",W2365,FIND(",",W2365)+1)-FIND(",",W2365)-1)),MapTable!$A:$A,1,0)),ISERROR(VLOOKUP(TRIM(MID(W2365,FIND(",",W2365,FIND(",",W2365)+1)+1,999)),MapTable!$A:$A,1,0))),"맵없음",
  ""),
IF(ISERROR(FIND(",",W2365,FIND(",",W2365,FIND(",",W2365,FIND(",",W2365)+1)+1)+1)),
  IF(OR(ISERROR(VLOOKUP(LEFT(W2365,FIND(",",W2365)-1),MapTable!$A:$A,1,0)),ISERROR(VLOOKUP(TRIM(MID(W2365,FIND(",",W2365)+1,FIND(",",W2365,FIND(",",W2365)+1)-FIND(",",W2365)-1)),MapTable!$A:$A,1,0)),ISERROR(VLOOKUP(TRIM(MID(W2365,FIND(",",W2365,FIND(",",W2365)+1)+1,FIND(",",W2365,FIND(",",W2365,FIND(",",W2365)+1)+1)-FIND(",",W2365,FIND(",",W2365)+1)-1)),MapTable!$A:$A,1,0)),ISERROR(VLOOKUP(TRIM(MID(W2365,FIND(",",W2365,FIND(",",W2365,FIND(",",W2365)+1)+1)+1,999)),MapTable!$A:$A,1,0))),"맵없음",
  ""),
)))))</f>
        <v/>
      </c>
      <c r="AC2365" t="str">
        <f>IF(ISBLANK(AB2365),"",IF(ISERROR(VLOOKUP(AB2365,[3]DropTable!$A:$A,1,0)),"드랍없음",""))</f>
        <v/>
      </c>
      <c r="AE2365" t="str">
        <f>IF(ISBLANK(AD2365),"",IF(ISERROR(VLOOKUP(AD2365,[3]DropTable!$A:$A,1,0)),"드랍없음",""))</f>
        <v/>
      </c>
      <c r="AG2365">
        <v>9.8000000000000007</v>
      </c>
      <c r="AH2365">
        <v>1</v>
      </c>
    </row>
    <row r="2366" spans="1:34" x14ac:dyDescent="0.3">
      <c r="A2366">
        <v>25</v>
      </c>
      <c r="B2366">
        <v>25</v>
      </c>
      <c r="C2366">
        <f>IF(OR($L2366=TRUE,$A2366=0,MOD($A2366,ChapterTable!$S$20)&lt;&gt;0),
MAX(0,INT(($B2366+ChapterTable!$Q$26+VLOOKUP(SUBSTITUTE(C$1,"성장단계","")&amp;"단계오프셋",ChapterTable!$S:$T,2,0))/ChapterTable!$Q$23)),
MAX(0,INT(($B2366+ChapterTable!$S$26+VLOOKUP(SUBSTITUTE(C$1,"성장단계","")&amp;"보스단계오프셋",ChapterTable!$S:$T,2,0))/ChapterTable!$S$23)))</f>
        <v>2</v>
      </c>
      <c r="D2366">
        <f>IF(OR($L2366=TRUE,$A2366=0,MOD($A2366,ChapterTable!$S$20)&lt;&gt;0),
MAX(0,INT(($B2366+ChapterTable!$Q$26+VLOOKUP(SUBSTITUTE(D$1,"성장단계","")&amp;"단계오프셋",ChapterTable!$S:$T,2,0))/ChapterTable!$Q$23)),
MAX(0,INT(($B2366+ChapterTable!$S$26+VLOOKUP(SUBSTITUTE(D$1,"성장단계","")&amp;"보스단계오프셋",ChapterTable!$S:$T,2,0))/ChapterTable!$S$23)))</f>
        <v>2</v>
      </c>
      <c r="E2366" s="1">
        <f ca="1">IF(AND($A2366=0,$B2366=1),
    VLOOKUP(1,ChapterTable!$1:$1048576,MATCH("최종"&amp;SUBSTITUTE(SUBSTITUTE(E$1,"standard",""),"|Float",""),ChapterTable!$1:$1,0),0)*ChapterTable!$Q$17,
  IF(AND($A2366=0,$B2366=0),
    E2367,
  IF($B2366=0,
    VLOOKUP($A2366,ChapterTable!$1:$1048576,MATCH("최종"&amp;SUBSTITUTE(SUBSTITUTE(E$1,"standard",""),"|Float",""),ChapterTable!$1:$1,0),0),
  IF($B2366=1,
    IF($L2366=FALSE,
      VLOOKUP($A2366,ChapterTable!$1:$1048576,MATCH("최종"&amp;SUBSTITUTE(SUBSTITUTE(E$1,"standard",""),"|Float",""),ChapterTable!$1:$1,0),0),
      VLOOKUP($A2366-ChapterTable!$Q$11,ChapterTable!$1:$1048576,MATCH("최종"&amp;SUBSTITUTE(SUBSTITUTE(E$1,"standard",""),"|Float",""),ChapterTable!$1:$1,0),0)*ChapterTable!$Q$14
    ),
  OFFSET(E2366,-$B2366+IF($L2366,1,0),0)*
    (VLOOKUP(SUBSTITUTE(SUBSTITUTE(E$1,"standard",""),"|Float","")&amp;"인게임누적곱배수",ChapterTable!$S:$T,2,0)^C2366
    +VLOOKUP(SUBSTITUTE(SUBSTITUTE(E$1,"standard",""),"|Float","")&amp;"인게임누적합배수",ChapterTable!$S:$T,2,0)*C2366)
  )
  )
  )
)</f>
        <v>2919035.0547912954</v>
      </c>
      <c r="F2366" s="1">
        <f ca="1">IF(AND($A2366=0,$B2366=1),
    VLOOKUP(1,ChapterTable!$1:$1048576,MATCH("최종"&amp;SUBSTITUTE(SUBSTITUTE(F$1,"standard",""),"|Float",""),ChapterTable!$1:$1,0),0)*ChapterTable!$Q$17,
  IF(AND($A2366=0,$B2366=0),
    F2367,
  IF($B2366=0,
    VLOOKUP($A2366,ChapterTable!$1:$1048576,MATCH("최종"&amp;SUBSTITUTE(SUBSTITUTE(F$1,"standard",""),"|Float",""),ChapterTable!$1:$1,0),0),
  IF($B2366=1,
    IF($L2366=FALSE,
      VLOOKUP($A2366,ChapterTable!$1:$1048576,MATCH("최종"&amp;SUBSTITUTE(SUBSTITUTE(F$1,"standard",""),"|Float",""),ChapterTable!$1:$1,0),0),
      VLOOKUP($A2366-ChapterTable!$Q$11,ChapterTable!$1:$1048576,MATCH("최종"&amp;SUBSTITUTE(SUBSTITUTE(F$1,"standard",""),"|Float",""),ChapterTable!$1:$1,0),0)*ChapterTable!$Q$14
    ),
  OFFSET(F2366,-$B2366+IF($L2366,1,0),0)*
    (VLOOKUP(SUBSTITUTE(SUBSTITUTE(F$1,"standard",""),"|Float","")&amp;"인게임누적곱배수",ChapterTable!$S:$T,2,0)^D2366
    +VLOOKUP(SUBSTITUTE(SUBSTITUTE(F$1,"standard",""),"|Float","")&amp;"인게임누적합배수",ChapterTable!$S:$T,2,0)*D2366)
  )
  )
  )
)</f>
        <v>1335506.2342182398</v>
      </c>
      <c r="G2366" t="s">
        <v>76</v>
      </c>
      <c r="J2366" t="str">
        <f>IF(ISBLANK(I2366),"",
IFERROR(VLOOKUP(I2366,[1]StringTable!$1:$1048576,MATCH([1]StringTable!$B$1,[1]StringTable!$1:$1,0),0),
IFERROR(VLOOKUP(I2366,[1]InApkStringTable!$1:$1048576,MATCH([1]InApkStringTable!$B$1,[1]InApkStringTable!$1:$1,0),0),
"스트링없음")))</f>
        <v/>
      </c>
      <c r="L2366" t="b">
        <v>1</v>
      </c>
      <c r="N2366" t="str">
        <f>IF(ISBLANK(M2366),"",IF(ISERROR(VLOOKUP(M2366,MapTable!$A:$A,1,0)),"맵없음",""))</f>
        <v/>
      </c>
      <c r="O2366">
        <f t="shared" si="145"/>
        <v>11</v>
      </c>
      <c r="Q2366">
        <f t="shared" si="146"/>
        <v>11</v>
      </c>
      <c r="R2366" t="b">
        <f t="shared" ca="1" si="147"/>
        <v>0</v>
      </c>
      <c r="T2366" t="b">
        <f t="shared" ca="1" si="148"/>
        <v>0</v>
      </c>
      <c r="X2366" t="str">
        <f>IF(ISBLANK(W2366),"",
IF(ISERROR(FIND(",",W2366)),
  IF(ISERROR(VLOOKUP(W2366,MapTable!$A:$A,1,0)),"맵없음",
  ""),
IF(ISERROR(FIND(",",W2366,FIND(",",W2366)+1)),
  IF(OR(ISERROR(VLOOKUP(LEFT(W2366,FIND(",",W2366)-1),MapTable!$A:$A,1,0)),ISERROR(VLOOKUP(TRIM(MID(W2366,FIND(",",W2366)+1,999)),MapTable!$A:$A,1,0))),"맵없음",
  ""),
IF(ISERROR(FIND(",",W2366,FIND(",",W2366,FIND(",",W2366)+1)+1)),
  IF(OR(ISERROR(VLOOKUP(LEFT(W2366,FIND(",",W2366)-1),MapTable!$A:$A,1,0)),ISERROR(VLOOKUP(TRIM(MID(W2366,FIND(",",W2366)+1,FIND(",",W2366,FIND(",",W2366)+1)-FIND(",",W2366)-1)),MapTable!$A:$A,1,0)),ISERROR(VLOOKUP(TRIM(MID(W2366,FIND(",",W2366,FIND(",",W2366)+1)+1,999)),MapTable!$A:$A,1,0))),"맵없음",
  ""),
IF(ISERROR(FIND(",",W2366,FIND(",",W2366,FIND(",",W2366,FIND(",",W2366)+1)+1)+1)),
  IF(OR(ISERROR(VLOOKUP(LEFT(W2366,FIND(",",W2366)-1),MapTable!$A:$A,1,0)),ISERROR(VLOOKUP(TRIM(MID(W2366,FIND(",",W2366)+1,FIND(",",W2366,FIND(",",W2366)+1)-FIND(",",W2366)-1)),MapTable!$A:$A,1,0)),ISERROR(VLOOKUP(TRIM(MID(W2366,FIND(",",W2366,FIND(",",W2366)+1)+1,FIND(",",W2366,FIND(",",W2366,FIND(",",W2366)+1)+1)-FIND(",",W2366,FIND(",",W2366)+1)-1)),MapTable!$A:$A,1,0)),ISERROR(VLOOKUP(TRIM(MID(W2366,FIND(",",W2366,FIND(",",W2366,FIND(",",W2366)+1)+1)+1,999)),MapTable!$A:$A,1,0))),"맵없음",
  ""),
)))))</f>
        <v/>
      </c>
      <c r="AC2366" t="str">
        <f>IF(ISBLANK(AB2366),"",IF(ISERROR(VLOOKUP(AB2366,[3]DropTable!$A:$A,1,0)),"드랍없음",""))</f>
        <v/>
      </c>
      <c r="AE2366" t="str">
        <f>IF(ISBLANK(AD2366),"",IF(ISERROR(VLOOKUP(AD2366,[3]DropTable!$A:$A,1,0)),"드랍없음",""))</f>
        <v/>
      </c>
      <c r="AG2366">
        <v>9.8000000000000007</v>
      </c>
      <c r="AH2366">
        <v>1</v>
      </c>
    </row>
    <row r="2367" spans="1:34" x14ac:dyDescent="0.3">
      <c r="A2367">
        <v>25</v>
      </c>
      <c r="B2367">
        <v>26</v>
      </c>
      <c r="C2367">
        <f>IF(OR($L2367=TRUE,$A2367=0,MOD($A2367,ChapterTable!$S$20)&lt;&gt;0),
MAX(0,INT(($B2367+ChapterTable!$Q$26+VLOOKUP(SUBSTITUTE(C$1,"성장단계","")&amp;"단계오프셋",ChapterTable!$S:$T,2,0))/ChapterTable!$Q$23)),
MAX(0,INT(($B2367+ChapterTable!$S$26+VLOOKUP(SUBSTITUTE(C$1,"성장단계","")&amp;"보스단계오프셋",ChapterTable!$S:$T,2,0))/ChapterTable!$S$23)))</f>
        <v>3</v>
      </c>
      <c r="D2367">
        <f>IF(OR($L2367=TRUE,$A2367=0,MOD($A2367,ChapterTable!$S$20)&lt;&gt;0),
MAX(0,INT(($B2367+ChapterTable!$Q$26+VLOOKUP(SUBSTITUTE(D$1,"성장단계","")&amp;"단계오프셋",ChapterTable!$S:$T,2,0))/ChapterTable!$Q$23)),
MAX(0,INT(($B2367+ChapterTable!$S$26+VLOOKUP(SUBSTITUTE(D$1,"성장단계","")&amp;"보스단계오프셋",ChapterTable!$S:$T,2,0))/ChapterTable!$S$23)))</f>
        <v>2</v>
      </c>
      <c r="E2367" s="1">
        <f ca="1">IF(AND($A2367=0,$B2367=1),
    VLOOKUP(1,ChapterTable!$1:$1048576,MATCH("최종"&amp;SUBSTITUTE(SUBSTITUTE(E$1,"standard",""),"|Float",""),ChapterTable!$1:$1,0),0)*ChapterTable!$Q$17,
  IF(AND($A2367=0,$B2367=0),
    E2368,
  IF($B2367=0,
    VLOOKUP($A2367,ChapterTable!$1:$1048576,MATCH("최종"&amp;SUBSTITUTE(SUBSTITUTE(E$1,"standard",""),"|Float",""),ChapterTable!$1:$1,0),0),
  IF($B2367=1,
    IF($L2367=FALSE,
      VLOOKUP($A2367,ChapterTable!$1:$1048576,MATCH("최종"&amp;SUBSTITUTE(SUBSTITUTE(E$1,"standard",""),"|Float",""),ChapterTable!$1:$1,0),0),
      VLOOKUP($A2367-ChapterTable!$Q$11,ChapterTable!$1:$1048576,MATCH("최종"&amp;SUBSTITUTE(SUBSTITUTE(E$1,"standard",""),"|Float",""),ChapterTable!$1:$1,0),0)*ChapterTable!$Q$14
    ),
  OFFSET(E2367,-$B2367+IF($L2367,1,0),0)*
    (VLOOKUP(SUBSTITUTE(SUBSTITUTE(E$1,"standard",""),"|Float","")&amp;"인게임누적곱배수",ChapterTable!$S:$T,2,0)^C2367
    +VLOOKUP(SUBSTITUTE(SUBSTITUTE(E$1,"standard",""),"|Float","")&amp;"인게임누적합배수",ChapterTable!$S:$T,2,0)*C2367)
  )
  )
  )
)</f>
        <v>3520012.8601895031</v>
      </c>
      <c r="F2367" s="1">
        <f ca="1">IF(AND($A2367=0,$B2367=1),
    VLOOKUP(1,ChapterTable!$1:$1048576,MATCH("최종"&amp;SUBSTITUTE(SUBSTITUTE(F$1,"standard",""),"|Float",""),ChapterTable!$1:$1,0),0)*ChapterTable!$Q$17,
  IF(AND($A2367=0,$B2367=0),
    F2368,
  IF($B2367=0,
    VLOOKUP($A2367,ChapterTable!$1:$1048576,MATCH("최종"&amp;SUBSTITUTE(SUBSTITUTE(F$1,"standard",""),"|Float",""),ChapterTable!$1:$1,0),0),
  IF($B2367=1,
    IF($L2367=FALSE,
      VLOOKUP($A2367,ChapterTable!$1:$1048576,MATCH("최종"&amp;SUBSTITUTE(SUBSTITUTE(F$1,"standard",""),"|Float",""),ChapterTable!$1:$1,0),0),
      VLOOKUP($A2367-ChapterTable!$Q$11,ChapterTable!$1:$1048576,MATCH("최종"&amp;SUBSTITUTE(SUBSTITUTE(F$1,"standard",""),"|Float",""),ChapterTable!$1:$1,0),0)*ChapterTable!$Q$14
    ),
  OFFSET(F2367,-$B2367+IF($L2367,1,0),0)*
    (VLOOKUP(SUBSTITUTE(SUBSTITUTE(F$1,"standard",""),"|Float","")&amp;"인게임누적곱배수",ChapterTable!$S:$T,2,0)^D2367
    +VLOOKUP(SUBSTITUTE(SUBSTITUTE(F$1,"standard",""),"|Float","")&amp;"인게임누적합배수",ChapterTable!$S:$T,2,0)*D2367)
  )
  )
  )
)</f>
        <v>1335506.2342182398</v>
      </c>
      <c r="G2367" t="s">
        <v>76</v>
      </c>
      <c r="J2367" t="str">
        <f>IF(ISBLANK(I2367),"",
IFERROR(VLOOKUP(I2367,[1]StringTable!$1:$1048576,MATCH([1]StringTable!$B$1,[1]StringTable!$1:$1,0),0),
IFERROR(VLOOKUP(I2367,[1]InApkStringTable!$1:$1048576,MATCH([1]InApkStringTable!$B$1,[1]InApkStringTable!$1:$1,0),0),
"스트링없음")))</f>
        <v/>
      </c>
      <c r="L2367" t="b">
        <v>1</v>
      </c>
      <c r="N2367" t="str">
        <f>IF(ISBLANK(M2367),"",IF(ISERROR(VLOOKUP(M2367,MapTable!$A:$A,1,0)),"맵없음",""))</f>
        <v/>
      </c>
      <c r="O2367">
        <f t="shared" si="145"/>
        <v>3</v>
      </c>
      <c r="Q2367">
        <f t="shared" si="146"/>
        <v>3</v>
      </c>
      <c r="R2367" t="b">
        <f t="shared" ca="1" si="147"/>
        <v>0</v>
      </c>
      <c r="T2367" t="b">
        <f t="shared" ca="1" si="148"/>
        <v>0</v>
      </c>
      <c r="X2367" t="str">
        <f>IF(ISBLANK(W2367),"",
IF(ISERROR(FIND(",",W2367)),
  IF(ISERROR(VLOOKUP(W2367,MapTable!$A:$A,1,0)),"맵없음",
  ""),
IF(ISERROR(FIND(",",W2367,FIND(",",W2367)+1)),
  IF(OR(ISERROR(VLOOKUP(LEFT(W2367,FIND(",",W2367)-1),MapTable!$A:$A,1,0)),ISERROR(VLOOKUP(TRIM(MID(W2367,FIND(",",W2367)+1,999)),MapTable!$A:$A,1,0))),"맵없음",
  ""),
IF(ISERROR(FIND(",",W2367,FIND(",",W2367,FIND(",",W2367)+1)+1)),
  IF(OR(ISERROR(VLOOKUP(LEFT(W2367,FIND(",",W2367)-1),MapTable!$A:$A,1,0)),ISERROR(VLOOKUP(TRIM(MID(W2367,FIND(",",W2367)+1,FIND(",",W2367,FIND(",",W2367)+1)-FIND(",",W2367)-1)),MapTable!$A:$A,1,0)),ISERROR(VLOOKUP(TRIM(MID(W2367,FIND(",",W2367,FIND(",",W2367)+1)+1,999)),MapTable!$A:$A,1,0))),"맵없음",
  ""),
IF(ISERROR(FIND(",",W2367,FIND(",",W2367,FIND(",",W2367,FIND(",",W2367)+1)+1)+1)),
  IF(OR(ISERROR(VLOOKUP(LEFT(W2367,FIND(",",W2367)-1),MapTable!$A:$A,1,0)),ISERROR(VLOOKUP(TRIM(MID(W2367,FIND(",",W2367)+1,FIND(",",W2367,FIND(",",W2367)+1)-FIND(",",W2367)-1)),MapTable!$A:$A,1,0)),ISERROR(VLOOKUP(TRIM(MID(W2367,FIND(",",W2367,FIND(",",W2367)+1)+1,FIND(",",W2367,FIND(",",W2367,FIND(",",W2367)+1)+1)-FIND(",",W2367,FIND(",",W2367)+1)-1)),MapTable!$A:$A,1,0)),ISERROR(VLOOKUP(TRIM(MID(W2367,FIND(",",W2367,FIND(",",W2367,FIND(",",W2367)+1)+1)+1,999)),MapTable!$A:$A,1,0))),"맵없음",
  ""),
)))))</f>
        <v/>
      </c>
      <c r="AC2367" t="str">
        <f>IF(ISBLANK(AB2367),"",IF(ISERROR(VLOOKUP(AB2367,[3]DropTable!$A:$A,1,0)),"드랍없음",""))</f>
        <v/>
      </c>
      <c r="AE2367" t="str">
        <f>IF(ISBLANK(AD2367),"",IF(ISERROR(VLOOKUP(AD2367,[3]DropTable!$A:$A,1,0)),"드랍없음",""))</f>
        <v/>
      </c>
      <c r="AG2367">
        <v>9.8000000000000007</v>
      </c>
      <c r="AH2367">
        <v>1</v>
      </c>
    </row>
    <row r="2368" spans="1:34" x14ac:dyDescent="0.3">
      <c r="A2368">
        <v>25</v>
      </c>
      <c r="B2368">
        <v>27</v>
      </c>
      <c r="C2368">
        <f>IF(OR($L2368=TRUE,$A2368=0,MOD($A2368,ChapterTable!$S$20)&lt;&gt;0),
MAX(0,INT(($B2368+ChapterTable!$Q$26+VLOOKUP(SUBSTITUTE(C$1,"성장단계","")&amp;"단계오프셋",ChapterTable!$S:$T,2,0))/ChapterTable!$Q$23)),
MAX(0,INT(($B2368+ChapterTable!$S$26+VLOOKUP(SUBSTITUTE(C$1,"성장단계","")&amp;"보스단계오프셋",ChapterTable!$S:$T,2,0))/ChapterTable!$S$23)))</f>
        <v>3</v>
      </c>
      <c r="D2368">
        <f>IF(OR($L2368=TRUE,$A2368=0,MOD($A2368,ChapterTable!$S$20)&lt;&gt;0),
MAX(0,INT(($B2368+ChapterTable!$Q$26+VLOOKUP(SUBSTITUTE(D$1,"성장단계","")&amp;"단계오프셋",ChapterTable!$S:$T,2,0))/ChapterTable!$Q$23)),
MAX(0,INT(($B2368+ChapterTable!$S$26+VLOOKUP(SUBSTITUTE(D$1,"성장단계","")&amp;"보스단계오프셋",ChapterTable!$S:$T,2,0))/ChapterTable!$S$23)))</f>
        <v>2</v>
      </c>
      <c r="E2368" s="1">
        <f ca="1">IF(AND($A2368=0,$B2368=1),
    VLOOKUP(1,ChapterTable!$1:$1048576,MATCH("최종"&amp;SUBSTITUTE(SUBSTITUTE(E$1,"standard",""),"|Float",""),ChapterTable!$1:$1,0),0)*ChapterTable!$Q$17,
  IF(AND($A2368=0,$B2368=0),
    E2369,
  IF($B2368=0,
    VLOOKUP($A2368,ChapterTable!$1:$1048576,MATCH("최종"&amp;SUBSTITUTE(SUBSTITUTE(E$1,"standard",""),"|Float",""),ChapterTable!$1:$1,0),0),
  IF($B2368=1,
    IF($L2368=FALSE,
      VLOOKUP($A2368,ChapterTable!$1:$1048576,MATCH("최종"&amp;SUBSTITUTE(SUBSTITUTE(E$1,"standard",""),"|Float",""),ChapterTable!$1:$1,0),0),
      VLOOKUP($A2368-ChapterTable!$Q$11,ChapterTable!$1:$1048576,MATCH("최종"&amp;SUBSTITUTE(SUBSTITUTE(E$1,"standard",""),"|Float",""),ChapterTable!$1:$1,0),0)*ChapterTable!$Q$14
    ),
  OFFSET(E2368,-$B2368+IF($L2368,1,0),0)*
    (VLOOKUP(SUBSTITUTE(SUBSTITUTE(E$1,"standard",""),"|Float","")&amp;"인게임누적곱배수",ChapterTable!$S:$T,2,0)^C2368
    +VLOOKUP(SUBSTITUTE(SUBSTITUTE(E$1,"standard",""),"|Float","")&amp;"인게임누적합배수",ChapterTable!$S:$T,2,0)*C2368)
  )
  )
  )
)</f>
        <v>3520012.8601895031</v>
      </c>
      <c r="F2368" s="1">
        <f ca="1">IF(AND($A2368=0,$B2368=1),
    VLOOKUP(1,ChapterTable!$1:$1048576,MATCH("최종"&amp;SUBSTITUTE(SUBSTITUTE(F$1,"standard",""),"|Float",""),ChapterTable!$1:$1,0),0)*ChapterTable!$Q$17,
  IF(AND($A2368=0,$B2368=0),
    F2369,
  IF($B2368=0,
    VLOOKUP($A2368,ChapterTable!$1:$1048576,MATCH("최종"&amp;SUBSTITUTE(SUBSTITUTE(F$1,"standard",""),"|Float",""),ChapterTable!$1:$1,0),0),
  IF($B2368=1,
    IF($L2368=FALSE,
      VLOOKUP($A2368,ChapterTable!$1:$1048576,MATCH("최종"&amp;SUBSTITUTE(SUBSTITUTE(F$1,"standard",""),"|Float",""),ChapterTable!$1:$1,0),0),
      VLOOKUP($A2368-ChapterTable!$Q$11,ChapterTable!$1:$1048576,MATCH("최종"&amp;SUBSTITUTE(SUBSTITUTE(F$1,"standard",""),"|Float",""),ChapterTable!$1:$1,0),0)*ChapterTable!$Q$14
    ),
  OFFSET(F2368,-$B2368+IF($L2368,1,0),0)*
    (VLOOKUP(SUBSTITUTE(SUBSTITUTE(F$1,"standard",""),"|Float","")&amp;"인게임누적곱배수",ChapterTable!$S:$T,2,0)^D2368
    +VLOOKUP(SUBSTITUTE(SUBSTITUTE(F$1,"standard",""),"|Float","")&amp;"인게임누적합배수",ChapterTable!$S:$T,2,0)*D2368)
  )
  )
  )
)</f>
        <v>1335506.2342182398</v>
      </c>
      <c r="G2368" t="s">
        <v>76</v>
      </c>
      <c r="J2368" t="str">
        <f>IF(ISBLANK(I2368),"",
IFERROR(VLOOKUP(I2368,[1]StringTable!$1:$1048576,MATCH([1]StringTable!$B$1,[1]StringTable!$1:$1,0),0),
IFERROR(VLOOKUP(I2368,[1]InApkStringTable!$1:$1048576,MATCH([1]InApkStringTable!$B$1,[1]InApkStringTable!$1:$1,0),0),
"스트링없음")))</f>
        <v/>
      </c>
      <c r="L2368" t="b">
        <v>1</v>
      </c>
      <c r="N2368" t="str">
        <f>IF(ISBLANK(M2368),"",IF(ISERROR(VLOOKUP(M2368,MapTable!$A:$A,1,0)),"맵없음",""))</f>
        <v/>
      </c>
      <c r="O2368">
        <f t="shared" si="145"/>
        <v>3</v>
      </c>
      <c r="Q2368">
        <f t="shared" si="146"/>
        <v>3</v>
      </c>
      <c r="R2368" t="b">
        <f t="shared" ca="1" si="147"/>
        <v>0</v>
      </c>
      <c r="T2368" t="b">
        <f t="shared" ca="1" si="148"/>
        <v>0</v>
      </c>
      <c r="X2368" t="str">
        <f>IF(ISBLANK(W2368),"",
IF(ISERROR(FIND(",",W2368)),
  IF(ISERROR(VLOOKUP(W2368,MapTable!$A:$A,1,0)),"맵없음",
  ""),
IF(ISERROR(FIND(",",W2368,FIND(",",W2368)+1)),
  IF(OR(ISERROR(VLOOKUP(LEFT(W2368,FIND(",",W2368)-1),MapTable!$A:$A,1,0)),ISERROR(VLOOKUP(TRIM(MID(W2368,FIND(",",W2368)+1,999)),MapTable!$A:$A,1,0))),"맵없음",
  ""),
IF(ISERROR(FIND(",",W2368,FIND(",",W2368,FIND(",",W2368)+1)+1)),
  IF(OR(ISERROR(VLOOKUP(LEFT(W2368,FIND(",",W2368)-1),MapTable!$A:$A,1,0)),ISERROR(VLOOKUP(TRIM(MID(W2368,FIND(",",W2368)+1,FIND(",",W2368,FIND(",",W2368)+1)-FIND(",",W2368)-1)),MapTable!$A:$A,1,0)),ISERROR(VLOOKUP(TRIM(MID(W2368,FIND(",",W2368,FIND(",",W2368)+1)+1,999)),MapTable!$A:$A,1,0))),"맵없음",
  ""),
IF(ISERROR(FIND(",",W2368,FIND(",",W2368,FIND(",",W2368,FIND(",",W2368)+1)+1)+1)),
  IF(OR(ISERROR(VLOOKUP(LEFT(W2368,FIND(",",W2368)-1),MapTable!$A:$A,1,0)),ISERROR(VLOOKUP(TRIM(MID(W2368,FIND(",",W2368)+1,FIND(",",W2368,FIND(",",W2368)+1)-FIND(",",W2368)-1)),MapTable!$A:$A,1,0)),ISERROR(VLOOKUP(TRIM(MID(W2368,FIND(",",W2368,FIND(",",W2368)+1)+1,FIND(",",W2368,FIND(",",W2368,FIND(",",W2368)+1)+1)-FIND(",",W2368,FIND(",",W2368)+1)-1)),MapTable!$A:$A,1,0)),ISERROR(VLOOKUP(TRIM(MID(W2368,FIND(",",W2368,FIND(",",W2368,FIND(",",W2368)+1)+1)+1,999)),MapTable!$A:$A,1,0))),"맵없음",
  ""),
)))))</f>
        <v/>
      </c>
      <c r="AC2368" t="str">
        <f>IF(ISBLANK(AB2368),"",IF(ISERROR(VLOOKUP(AB2368,[3]DropTable!$A:$A,1,0)),"드랍없음",""))</f>
        <v/>
      </c>
      <c r="AE2368" t="str">
        <f>IF(ISBLANK(AD2368),"",IF(ISERROR(VLOOKUP(AD2368,[3]DropTable!$A:$A,1,0)),"드랍없음",""))</f>
        <v/>
      </c>
      <c r="AG2368">
        <v>9.8000000000000007</v>
      </c>
      <c r="AH2368">
        <v>1</v>
      </c>
    </row>
    <row r="2369" spans="1:34" x14ac:dyDescent="0.3">
      <c r="A2369">
        <v>25</v>
      </c>
      <c r="B2369">
        <v>28</v>
      </c>
      <c r="C2369">
        <f>IF(OR($L2369=TRUE,$A2369=0,MOD($A2369,ChapterTable!$S$20)&lt;&gt;0),
MAX(0,INT(($B2369+ChapterTable!$Q$26+VLOOKUP(SUBSTITUTE(C$1,"성장단계","")&amp;"단계오프셋",ChapterTable!$S:$T,2,0))/ChapterTable!$Q$23)),
MAX(0,INT(($B2369+ChapterTable!$S$26+VLOOKUP(SUBSTITUTE(C$1,"성장단계","")&amp;"보스단계오프셋",ChapterTable!$S:$T,2,0))/ChapterTable!$S$23)))</f>
        <v>3</v>
      </c>
      <c r="D2369">
        <f>IF(OR($L2369=TRUE,$A2369=0,MOD($A2369,ChapterTable!$S$20)&lt;&gt;0),
MAX(0,INT(($B2369+ChapterTable!$Q$26+VLOOKUP(SUBSTITUTE(D$1,"성장단계","")&amp;"단계오프셋",ChapterTable!$S:$T,2,0))/ChapterTable!$Q$23)),
MAX(0,INT(($B2369+ChapterTable!$S$26+VLOOKUP(SUBSTITUTE(D$1,"성장단계","")&amp;"보스단계오프셋",ChapterTable!$S:$T,2,0))/ChapterTable!$S$23)))</f>
        <v>2</v>
      </c>
      <c r="E2369" s="1">
        <f ca="1">IF(AND($A2369=0,$B2369=1),
    VLOOKUP(1,ChapterTable!$1:$1048576,MATCH("최종"&amp;SUBSTITUTE(SUBSTITUTE(E$1,"standard",""),"|Float",""),ChapterTable!$1:$1,0),0)*ChapterTable!$Q$17,
  IF(AND($A2369=0,$B2369=0),
    E2370,
  IF($B2369=0,
    VLOOKUP($A2369,ChapterTable!$1:$1048576,MATCH("최종"&amp;SUBSTITUTE(SUBSTITUTE(E$1,"standard",""),"|Float",""),ChapterTable!$1:$1,0),0),
  IF($B2369=1,
    IF($L2369=FALSE,
      VLOOKUP($A2369,ChapterTable!$1:$1048576,MATCH("최종"&amp;SUBSTITUTE(SUBSTITUTE(E$1,"standard",""),"|Float",""),ChapterTable!$1:$1,0),0),
      VLOOKUP($A2369-ChapterTable!$Q$11,ChapterTable!$1:$1048576,MATCH("최종"&amp;SUBSTITUTE(SUBSTITUTE(E$1,"standard",""),"|Float",""),ChapterTable!$1:$1,0),0)*ChapterTable!$Q$14
    ),
  OFFSET(E2369,-$B2369+IF($L2369,1,0),0)*
    (VLOOKUP(SUBSTITUTE(SUBSTITUTE(E$1,"standard",""),"|Float","")&amp;"인게임누적곱배수",ChapterTable!$S:$T,2,0)^C2369
    +VLOOKUP(SUBSTITUTE(SUBSTITUTE(E$1,"standard",""),"|Float","")&amp;"인게임누적합배수",ChapterTable!$S:$T,2,0)*C2369)
  )
  )
  )
)</f>
        <v>3520012.8601895031</v>
      </c>
      <c r="F2369" s="1">
        <f ca="1">IF(AND($A2369=0,$B2369=1),
    VLOOKUP(1,ChapterTable!$1:$1048576,MATCH("최종"&amp;SUBSTITUTE(SUBSTITUTE(F$1,"standard",""),"|Float",""),ChapterTable!$1:$1,0),0)*ChapterTable!$Q$17,
  IF(AND($A2369=0,$B2369=0),
    F2370,
  IF($B2369=0,
    VLOOKUP($A2369,ChapterTable!$1:$1048576,MATCH("최종"&amp;SUBSTITUTE(SUBSTITUTE(F$1,"standard",""),"|Float",""),ChapterTable!$1:$1,0),0),
  IF($B2369=1,
    IF($L2369=FALSE,
      VLOOKUP($A2369,ChapterTable!$1:$1048576,MATCH("최종"&amp;SUBSTITUTE(SUBSTITUTE(F$1,"standard",""),"|Float",""),ChapterTable!$1:$1,0),0),
      VLOOKUP($A2369-ChapterTable!$Q$11,ChapterTable!$1:$1048576,MATCH("최종"&amp;SUBSTITUTE(SUBSTITUTE(F$1,"standard",""),"|Float",""),ChapterTable!$1:$1,0),0)*ChapterTable!$Q$14
    ),
  OFFSET(F2369,-$B2369+IF($L2369,1,0),0)*
    (VLOOKUP(SUBSTITUTE(SUBSTITUTE(F$1,"standard",""),"|Float","")&amp;"인게임누적곱배수",ChapterTable!$S:$T,2,0)^D2369
    +VLOOKUP(SUBSTITUTE(SUBSTITUTE(F$1,"standard",""),"|Float","")&amp;"인게임누적합배수",ChapterTable!$S:$T,2,0)*D2369)
  )
  )
  )
)</f>
        <v>1335506.2342182398</v>
      </c>
      <c r="G2369" t="s">
        <v>76</v>
      </c>
      <c r="J2369" t="str">
        <f>IF(ISBLANK(I2369),"",
IFERROR(VLOOKUP(I2369,[1]StringTable!$1:$1048576,MATCH([1]StringTable!$B$1,[1]StringTable!$1:$1,0),0),
IFERROR(VLOOKUP(I2369,[1]InApkStringTable!$1:$1048576,MATCH([1]InApkStringTable!$B$1,[1]InApkStringTable!$1:$1,0),0),
"스트링없음")))</f>
        <v/>
      </c>
      <c r="L2369" t="b">
        <v>1</v>
      </c>
      <c r="N2369" t="str">
        <f>IF(ISBLANK(M2369),"",IF(ISERROR(VLOOKUP(M2369,MapTable!$A:$A,1,0)),"맵없음",""))</f>
        <v/>
      </c>
      <c r="O2369">
        <f t="shared" si="145"/>
        <v>3</v>
      </c>
      <c r="Q2369">
        <f t="shared" si="146"/>
        <v>3</v>
      </c>
      <c r="R2369" t="b">
        <f t="shared" ca="1" si="147"/>
        <v>0</v>
      </c>
      <c r="T2369" t="b">
        <f t="shared" ca="1" si="148"/>
        <v>0</v>
      </c>
      <c r="X2369" t="str">
        <f>IF(ISBLANK(W2369),"",
IF(ISERROR(FIND(",",W2369)),
  IF(ISERROR(VLOOKUP(W2369,MapTable!$A:$A,1,0)),"맵없음",
  ""),
IF(ISERROR(FIND(",",W2369,FIND(",",W2369)+1)),
  IF(OR(ISERROR(VLOOKUP(LEFT(W2369,FIND(",",W2369)-1),MapTable!$A:$A,1,0)),ISERROR(VLOOKUP(TRIM(MID(W2369,FIND(",",W2369)+1,999)),MapTable!$A:$A,1,0))),"맵없음",
  ""),
IF(ISERROR(FIND(",",W2369,FIND(",",W2369,FIND(",",W2369)+1)+1)),
  IF(OR(ISERROR(VLOOKUP(LEFT(W2369,FIND(",",W2369)-1),MapTable!$A:$A,1,0)),ISERROR(VLOOKUP(TRIM(MID(W2369,FIND(",",W2369)+1,FIND(",",W2369,FIND(",",W2369)+1)-FIND(",",W2369)-1)),MapTable!$A:$A,1,0)),ISERROR(VLOOKUP(TRIM(MID(W2369,FIND(",",W2369,FIND(",",W2369)+1)+1,999)),MapTable!$A:$A,1,0))),"맵없음",
  ""),
IF(ISERROR(FIND(",",W2369,FIND(",",W2369,FIND(",",W2369,FIND(",",W2369)+1)+1)+1)),
  IF(OR(ISERROR(VLOOKUP(LEFT(W2369,FIND(",",W2369)-1),MapTable!$A:$A,1,0)),ISERROR(VLOOKUP(TRIM(MID(W2369,FIND(",",W2369)+1,FIND(",",W2369,FIND(",",W2369)+1)-FIND(",",W2369)-1)),MapTable!$A:$A,1,0)),ISERROR(VLOOKUP(TRIM(MID(W2369,FIND(",",W2369,FIND(",",W2369)+1)+1,FIND(",",W2369,FIND(",",W2369,FIND(",",W2369)+1)+1)-FIND(",",W2369,FIND(",",W2369)+1)-1)),MapTable!$A:$A,1,0)),ISERROR(VLOOKUP(TRIM(MID(W2369,FIND(",",W2369,FIND(",",W2369,FIND(",",W2369)+1)+1)+1,999)),MapTable!$A:$A,1,0))),"맵없음",
  ""),
)))))</f>
        <v/>
      </c>
      <c r="AC2369" t="str">
        <f>IF(ISBLANK(AB2369),"",IF(ISERROR(VLOOKUP(AB2369,[3]DropTable!$A:$A,1,0)),"드랍없음",""))</f>
        <v/>
      </c>
      <c r="AE2369" t="str">
        <f>IF(ISBLANK(AD2369),"",IF(ISERROR(VLOOKUP(AD2369,[3]DropTable!$A:$A,1,0)),"드랍없음",""))</f>
        <v/>
      </c>
      <c r="AG2369">
        <v>9.8000000000000007</v>
      </c>
      <c r="AH2369">
        <v>1</v>
      </c>
    </row>
    <row r="2370" spans="1:34" x14ac:dyDescent="0.3">
      <c r="A2370">
        <v>25</v>
      </c>
      <c r="B2370">
        <v>29</v>
      </c>
      <c r="C2370">
        <f>IF(OR($L2370=TRUE,$A2370=0,MOD($A2370,ChapterTable!$S$20)&lt;&gt;0),
MAX(0,INT(($B2370+ChapterTable!$Q$26+VLOOKUP(SUBSTITUTE(C$1,"성장단계","")&amp;"단계오프셋",ChapterTable!$S:$T,2,0))/ChapterTable!$Q$23)),
MAX(0,INT(($B2370+ChapterTable!$S$26+VLOOKUP(SUBSTITUTE(C$1,"성장단계","")&amp;"보스단계오프셋",ChapterTable!$S:$T,2,0))/ChapterTable!$S$23)))</f>
        <v>3</v>
      </c>
      <c r="D2370">
        <f>IF(OR($L2370=TRUE,$A2370=0,MOD($A2370,ChapterTable!$S$20)&lt;&gt;0),
MAX(0,INT(($B2370+ChapterTable!$Q$26+VLOOKUP(SUBSTITUTE(D$1,"성장단계","")&amp;"단계오프셋",ChapterTable!$S:$T,2,0))/ChapterTable!$Q$23)),
MAX(0,INT(($B2370+ChapterTable!$S$26+VLOOKUP(SUBSTITUTE(D$1,"성장단계","")&amp;"보스단계오프셋",ChapterTable!$S:$T,2,0))/ChapterTable!$S$23)))</f>
        <v>2</v>
      </c>
      <c r="E2370" s="1">
        <f ca="1">IF(AND($A2370=0,$B2370=1),
    VLOOKUP(1,ChapterTable!$1:$1048576,MATCH("최종"&amp;SUBSTITUTE(SUBSTITUTE(E$1,"standard",""),"|Float",""),ChapterTable!$1:$1,0),0)*ChapterTable!$Q$17,
  IF(AND($A2370=0,$B2370=0),
    E2371,
  IF($B2370=0,
    VLOOKUP($A2370,ChapterTable!$1:$1048576,MATCH("최종"&amp;SUBSTITUTE(SUBSTITUTE(E$1,"standard",""),"|Float",""),ChapterTable!$1:$1,0),0),
  IF($B2370=1,
    IF($L2370=FALSE,
      VLOOKUP($A2370,ChapterTable!$1:$1048576,MATCH("최종"&amp;SUBSTITUTE(SUBSTITUTE(E$1,"standard",""),"|Float",""),ChapterTable!$1:$1,0),0),
      VLOOKUP($A2370-ChapterTable!$Q$11,ChapterTable!$1:$1048576,MATCH("최종"&amp;SUBSTITUTE(SUBSTITUTE(E$1,"standard",""),"|Float",""),ChapterTable!$1:$1,0),0)*ChapterTable!$Q$14
    ),
  OFFSET(E2370,-$B2370+IF($L2370,1,0),0)*
    (VLOOKUP(SUBSTITUTE(SUBSTITUTE(E$1,"standard",""),"|Float","")&amp;"인게임누적곱배수",ChapterTable!$S:$T,2,0)^C2370
    +VLOOKUP(SUBSTITUTE(SUBSTITUTE(E$1,"standard",""),"|Float","")&amp;"인게임누적합배수",ChapterTable!$S:$T,2,0)*C2370)
  )
  )
  )
)</f>
        <v>3520012.8601895031</v>
      </c>
      <c r="F2370" s="1">
        <f ca="1">IF(AND($A2370=0,$B2370=1),
    VLOOKUP(1,ChapterTable!$1:$1048576,MATCH("최종"&amp;SUBSTITUTE(SUBSTITUTE(F$1,"standard",""),"|Float",""),ChapterTable!$1:$1,0),0)*ChapterTable!$Q$17,
  IF(AND($A2370=0,$B2370=0),
    F2371,
  IF($B2370=0,
    VLOOKUP($A2370,ChapterTable!$1:$1048576,MATCH("최종"&amp;SUBSTITUTE(SUBSTITUTE(F$1,"standard",""),"|Float",""),ChapterTable!$1:$1,0),0),
  IF($B2370=1,
    IF($L2370=FALSE,
      VLOOKUP($A2370,ChapterTable!$1:$1048576,MATCH("최종"&amp;SUBSTITUTE(SUBSTITUTE(F$1,"standard",""),"|Float",""),ChapterTable!$1:$1,0),0),
      VLOOKUP($A2370-ChapterTable!$Q$11,ChapterTable!$1:$1048576,MATCH("최종"&amp;SUBSTITUTE(SUBSTITUTE(F$1,"standard",""),"|Float",""),ChapterTable!$1:$1,0),0)*ChapterTable!$Q$14
    ),
  OFFSET(F2370,-$B2370+IF($L2370,1,0),0)*
    (VLOOKUP(SUBSTITUTE(SUBSTITUTE(F$1,"standard",""),"|Float","")&amp;"인게임누적곱배수",ChapterTable!$S:$T,2,0)^D2370
    +VLOOKUP(SUBSTITUTE(SUBSTITUTE(F$1,"standard",""),"|Float","")&amp;"인게임누적합배수",ChapterTable!$S:$T,2,0)*D2370)
  )
  )
  )
)</f>
        <v>1335506.2342182398</v>
      </c>
      <c r="G2370" t="s">
        <v>76</v>
      </c>
      <c r="J2370" t="str">
        <f>IF(ISBLANK(I2370),"",
IFERROR(VLOOKUP(I2370,[1]StringTable!$1:$1048576,MATCH([1]StringTable!$B$1,[1]StringTable!$1:$1,0),0),
IFERROR(VLOOKUP(I2370,[1]InApkStringTable!$1:$1048576,MATCH([1]InApkStringTable!$B$1,[1]InApkStringTable!$1:$1,0),0),
"스트링없음")))</f>
        <v/>
      </c>
      <c r="L2370" t="b">
        <v>1</v>
      </c>
      <c r="N2370" t="str">
        <f>IF(ISBLANK(M2370),"",IF(ISERROR(VLOOKUP(M2370,MapTable!$A:$A,1,0)),"맵없음",""))</f>
        <v/>
      </c>
      <c r="O2370">
        <f t="shared" si="145"/>
        <v>93</v>
      </c>
      <c r="Q2370">
        <f t="shared" si="146"/>
        <v>93</v>
      </c>
      <c r="R2370" t="b">
        <f t="shared" ca="1" si="147"/>
        <v>1</v>
      </c>
      <c r="T2370" t="b">
        <f t="shared" ca="1" si="148"/>
        <v>1</v>
      </c>
      <c r="X2370" t="str">
        <f>IF(ISBLANK(W2370),"",
IF(ISERROR(FIND(",",W2370)),
  IF(ISERROR(VLOOKUP(W2370,MapTable!$A:$A,1,0)),"맵없음",
  ""),
IF(ISERROR(FIND(",",W2370,FIND(",",W2370)+1)),
  IF(OR(ISERROR(VLOOKUP(LEFT(W2370,FIND(",",W2370)-1),MapTable!$A:$A,1,0)),ISERROR(VLOOKUP(TRIM(MID(W2370,FIND(",",W2370)+1,999)),MapTable!$A:$A,1,0))),"맵없음",
  ""),
IF(ISERROR(FIND(",",W2370,FIND(",",W2370,FIND(",",W2370)+1)+1)),
  IF(OR(ISERROR(VLOOKUP(LEFT(W2370,FIND(",",W2370)-1),MapTable!$A:$A,1,0)),ISERROR(VLOOKUP(TRIM(MID(W2370,FIND(",",W2370)+1,FIND(",",W2370,FIND(",",W2370)+1)-FIND(",",W2370)-1)),MapTable!$A:$A,1,0)),ISERROR(VLOOKUP(TRIM(MID(W2370,FIND(",",W2370,FIND(",",W2370)+1)+1,999)),MapTable!$A:$A,1,0))),"맵없음",
  ""),
IF(ISERROR(FIND(",",W2370,FIND(",",W2370,FIND(",",W2370,FIND(",",W2370)+1)+1)+1)),
  IF(OR(ISERROR(VLOOKUP(LEFT(W2370,FIND(",",W2370)-1),MapTable!$A:$A,1,0)),ISERROR(VLOOKUP(TRIM(MID(W2370,FIND(",",W2370)+1,FIND(",",W2370,FIND(",",W2370)+1)-FIND(",",W2370)-1)),MapTable!$A:$A,1,0)),ISERROR(VLOOKUP(TRIM(MID(W2370,FIND(",",W2370,FIND(",",W2370)+1)+1,FIND(",",W2370,FIND(",",W2370,FIND(",",W2370)+1)+1)-FIND(",",W2370,FIND(",",W2370)+1)-1)),MapTable!$A:$A,1,0)),ISERROR(VLOOKUP(TRIM(MID(W2370,FIND(",",W2370,FIND(",",W2370,FIND(",",W2370)+1)+1)+1,999)),MapTable!$A:$A,1,0))),"맵없음",
  ""),
)))))</f>
        <v/>
      </c>
      <c r="AC2370" t="str">
        <f>IF(ISBLANK(AB2370),"",IF(ISERROR(VLOOKUP(AB2370,[3]DropTable!$A:$A,1,0)),"드랍없음",""))</f>
        <v/>
      </c>
      <c r="AE2370" t="str">
        <f>IF(ISBLANK(AD2370),"",IF(ISERROR(VLOOKUP(AD2370,[3]DropTable!$A:$A,1,0)),"드랍없음",""))</f>
        <v/>
      </c>
      <c r="AG2370">
        <v>9.8000000000000007</v>
      </c>
      <c r="AH2370">
        <v>1</v>
      </c>
    </row>
    <row r="2371" spans="1:34" x14ac:dyDescent="0.3">
      <c r="A2371">
        <v>25</v>
      </c>
      <c r="B2371">
        <v>30</v>
      </c>
      <c r="C2371">
        <f>IF(OR($L2371=TRUE,$A2371=0,MOD($A2371,ChapterTable!$S$20)&lt;&gt;0),
MAX(0,INT(($B2371+ChapterTable!$Q$26+VLOOKUP(SUBSTITUTE(C$1,"성장단계","")&amp;"단계오프셋",ChapterTable!$S:$T,2,0))/ChapterTable!$Q$23)),
MAX(0,INT(($B2371+ChapterTable!$S$26+VLOOKUP(SUBSTITUTE(C$1,"성장단계","")&amp;"보스단계오프셋",ChapterTable!$S:$T,2,0))/ChapterTable!$S$23)))</f>
        <v>3</v>
      </c>
      <c r="D2371">
        <f>IF(OR($L2371=TRUE,$A2371=0,MOD($A2371,ChapterTable!$S$20)&lt;&gt;0),
MAX(0,INT(($B2371+ChapterTable!$Q$26+VLOOKUP(SUBSTITUTE(D$1,"성장단계","")&amp;"단계오프셋",ChapterTable!$S:$T,2,0))/ChapterTable!$Q$23)),
MAX(0,INT(($B2371+ChapterTable!$S$26+VLOOKUP(SUBSTITUTE(D$1,"성장단계","")&amp;"보스단계오프셋",ChapterTable!$S:$T,2,0))/ChapterTable!$S$23)))</f>
        <v>2</v>
      </c>
      <c r="E2371" s="1">
        <f ca="1">IF(AND($A2371=0,$B2371=1),
    VLOOKUP(1,ChapterTable!$1:$1048576,MATCH("최종"&amp;SUBSTITUTE(SUBSTITUTE(E$1,"standard",""),"|Float",""),ChapterTable!$1:$1,0),0)*ChapterTable!$Q$17,
  IF(AND($A2371=0,$B2371=0),
    E2372,
  IF($B2371=0,
    VLOOKUP($A2371,ChapterTable!$1:$1048576,MATCH("최종"&amp;SUBSTITUTE(SUBSTITUTE(E$1,"standard",""),"|Float",""),ChapterTable!$1:$1,0),0),
  IF($B2371=1,
    IF($L2371=FALSE,
      VLOOKUP($A2371,ChapterTable!$1:$1048576,MATCH("최종"&amp;SUBSTITUTE(SUBSTITUTE(E$1,"standard",""),"|Float",""),ChapterTable!$1:$1,0),0),
      VLOOKUP($A2371-ChapterTable!$Q$11,ChapterTable!$1:$1048576,MATCH("최종"&amp;SUBSTITUTE(SUBSTITUTE(E$1,"standard",""),"|Float",""),ChapterTable!$1:$1,0),0)*ChapterTable!$Q$14
    ),
  OFFSET(E2371,-$B2371+IF($L2371,1,0),0)*
    (VLOOKUP(SUBSTITUTE(SUBSTITUTE(E$1,"standard",""),"|Float","")&amp;"인게임누적곱배수",ChapterTable!$S:$T,2,0)^C2371
    +VLOOKUP(SUBSTITUTE(SUBSTITUTE(E$1,"standard",""),"|Float","")&amp;"인게임누적합배수",ChapterTable!$S:$T,2,0)*C2371)
  )
  )
  )
)</f>
        <v>3520012.8601895031</v>
      </c>
      <c r="F2371" s="1">
        <f ca="1">IF(AND($A2371=0,$B2371=1),
    VLOOKUP(1,ChapterTable!$1:$1048576,MATCH("최종"&amp;SUBSTITUTE(SUBSTITUTE(F$1,"standard",""),"|Float",""),ChapterTable!$1:$1,0),0)*ChapterTable!$Q$17,
  IF(AND($A2371=0,$B2371=0),
    F2372,
  IF($B2371=0,
    VLOOKUP($A2371,ChapterTable!$1:$1048576,MATCH("최종"&amp;SUBSTITUTE(SUBSTITUTE(F$1,"standard",""),"|Float",""),ChapterTable!$1:$1,0),0),
  IF($B2371=1,
    IF($L2371=FALSE,
      VLOOKUP($A2371,ChapterTable!$1:$1048576,MATCH("최종"&amp;SUBSTITUTE(SUBSTITUTE(F$1,"standard",""),"|Float",""),ChapterTable!$1:$1,0),0),
      VLOOKUP($A2371-ChapterTable!$Q$11,ChapterTable!$1:$1048576,MATCH("최종"&amp;SUBSTITUTE(SUBSTITUTE(F$1,"standard",""),"|Float",""),ChapterTable!$1:$1,0),0)*ChapterTable!$Q$14
    ),
  OFFSET(F2371,-$B2371+IF($L2371,1,0),0)*
    (VLOOKUP(SUBSTITUTE(SUBSTITUTE(F$1,"standard",""),"|Float","")&amp;"인게임누적곱배수",ChapterTable!$S:$T,2,0)^D2371
    +VLOOKUP(SUBSTITUTE(SUBSTITUTE(F$1,"standard",""),"|Float","")&amp;"인게임누적합배수",ChapterTable!$S:$T,2,0)*D2371)
  )
  )
  )
)</f>
        <v>1335506.2342182398</v>
      </c>
      <c r="G2371" t="s">
        <v>76</v>
      </c>
      <c r="J2371" t="str">
        <f>IF(ISBLANK(I2371),"",
IFERROR(VLOOKUP(I2371,[1]StringTable!$1:$1048576,MATCH([1]StringTable!$B$1,[1]StringTable!$1:$1,0),0),
IFERROR(VLOOKUP(I2371,[1]InApkStringTable!$1:$1048576,MATCH([1]InApkStringTable!$B$1,[1]InApkStringTable!$1:$1,0),0),
"스트링없음")))</f>
        <v/>
      </c>
      <c r="L2371" t="b">
        <v>1</v>
      </c>
      <c r="N2371" t="str">
        <f>IF(ISBLANK(M2371),"",IF(ISERROR(VLOOKUP(M2371,MapTable!$A:$A,1,0)),"맵없음",""))</f>
        <v/>
      </c>
      <c r="O2371">
        <f t="shared" ref="O2371:O2434" si="149">IF(B2371=0,0,
  IF(AND(L2371=FALSE,A2371&lt;&gt;0,MOD(A2371,7)=0),21,
  IF(MOD(B2371,10)=0,21,
  IF(MOD(B2371,10)=5,11,
  IF(MOD(B2371,10)=9,INT(B2371/10)+91,
  INT(B2371/10+1))))))</f>
        <v>21</v>
      </c>
      <c r="Q2371">
        <f t="shared" ref="Q2371:Q2434" si="150">IF(ISBLANK(P2371),O2371,P2371)</f>
        <v>21</v>
      </c>
      <c r="R2371" t="b">
        <f t="shared" ref="R2371:R2434" ca="1" si="151">IF(OR(B2371=0,OFFSET(B2371,1,0)=0),FALSE,
IF(OFFSET(O2371,1,0)=21,TRUE,FALSE))</f>
        <v>0</v>
      </c>
      <c r="T2371" t="b">
        <f t="shared" ref="T2371:T2434" ca="1" si="152">IF(ISBLANK(S2371),R2371,S2371)</f>
        <v>0</v>
      </c>
      <c r="X2371" t="str">
        <f>IF(ISBLANK(W2371),"",
IF(ISERROR(FIND(",",W2371)),
  IF(ISERROR(VLOOKUP(W2371,MapTable!$A:$A,1,0)),"맵없음",
  ""),
IF(ISERROR(FIND(",",W2371,FIND(",",W2371)+1)),
  IF(OR(ISERROR(VLOOKUP(LEFT(W2371,FIND(",",W2371)-1),MapTable!$A:$A,1,0)),ISERROR(VLOOKUP(TRIM(MID(W2371,FIND(",",W2371)+1,999)),MapTable!$A:$A,1,0))),"맵없음",
  ""),
IF(ISERROR(FIND(",",W2371,FIND(",",W2371,FIND(",",W2371)+1)+1)),
  IF(OR(ISERROR(VLOOKUP(LEFT(W2371,FIND(",",W2371)-1),MapTable!$A:$A,1,0)),ISERROR(VLOOKUP(TRIM(MID(W2371,FIND(",",W2371)+1,FIND(",",W2371,FIND(",",W2371)+1)-FIND(",",W2371)-1)),MapTable!$A:$A,1,0)),ISERROR(VLOOKUP(TRIM(MID(W2371,FIND(",",W2371,FIND(",",W2371)+1)+1,999)),MapTable!$A:$A,1,0))),"맵없음",
  ""),
IF(ISERROR(FIND(",",W2371,FIND(",",W2371,FIND(",",W2371,FIND(",",W2371)+1)+1)+1)),
  IF(OR(ISERROR(VLOOKUP(LEFT(W2371,FIND(",",W2371)-1),MapTable!$A:$A,1,0)),ISERROR(VLOOKUP(TRIM(MID(W2371,FIND(",",W2371)+1,FIND(",",W2371,FIND(",",W2371)+1)-FIND(",",W2371)-1)),MapTable!$A:$A,1,0)),ISERROR(VLOOKUP(TRIM(MID(W2371,FIND(",",W2371,FIND(",",W2371)+1)+1,FIND(",",W2371,FIND(",",W2371,FIND(",",W2371)+1)+1)-FIND(",",W2371,FIND(",",W2371)+1)-1)),MapTable!$A:$A,1,0)),ISERROR(VLOOKUP(TRIM(MID(W2371,FIND(",",W2371,FIND(",",W2371,FIND(",",W2371)+1)+1)+1,999)),MapTable!$A:$A,1,0))),"맵없음",
  ""),
)))))</f>
        <v/>
      </c>
      <c r="AC2371" t="str">
        <f>IF(ISBLANK(AB2371),"",IF(ISERROR(VLOOKUP(AB2371,[3]DropTable!$A:$A,1,0)),"드랍없음",""))</f>
        <v/>
      </c>
      <c r="AE2371" t="str">
        <f>IF(ISBLANK(AD2371),"",IF(ISERROR(VLOOKUP(AD2371,[3]DropTable!$A:$A,1,0)),"드랍없음",""))</f>
        <v/>
      </c>
      <c r="AG2371">
        <v>9.8000000000000007</v>
      </c>
      <c r="AH2371">
        <v>1</v>
      </c>
    </row>
    <row r="2372" spans="1:34" x14ac:dyDescent="0.3">
      <c r="A2372">
        <v>25</v>
      </c>
      <c r="B2372">
        <v>31</v>
      </c>
      <c r="C2372">
        <f>IF(OR($L2372=TRUE,$A2372=0,MOD($A2372,ChapterTable!$S$20)&lt;&gt;0),
MAX(0,INT(($B2372+ChapterTable!$Q$26+VLOOKUP(SUBSTITUTE(C$1,"성장단계","")&amp;"단계오프셋",ChapterTable!$S:$T,2,0))/ChapterTable!$Q$23)),
MAX(0,INT(($B2372+ChapterTable!$S$26+VLOOKUP(SUBSTITUTE(C$1,"성장단계","")&amp;"보스단계오프셋",ChapterTable!$S:$T,2,0))/ChapterTable!$S$23)))</f>
        <v>3</v>
      </c>
      <c r="D2372">
        <f>IF(OR($L2372=TRUE,$A2372=0,MOD($A2372,ChapterTable!$S$20)&lt;&gt;0),
MAX(0,INT(($B2372+ChapterTable!$Q$26+VLOOKUP(SUBSTITUTE(D$1,"성장단계","")&amp;"단계오프셋",ChapterTable!$S:$T,2,0))/ChapterTable!$Q$23)),
MAX(0,INT(($B2372+ChapterTable!$S$26+VLOOKUP(SUBSTITUTE(D$1,"성장단계","")&amp;"보스단계오프셋",ChapterTable!$S:$T,2,0))/ChapterTable!$S$23)))</f>
        <v>3</v>
      </c>
      <c r="E2372" s="1">
        <f ca="1">IF(AND($A2372=0,$B2372=1),
    VLOOKUP(1,ChapterTable!$1:$1048576,MATCH("최종"&amp;SUBSTITUTE(SUBSTITUTE(E$1,"standard",""),"|Float",""),ChapterTable!$1:$1,0),0)*ChapterTable!$Q$17,
  IF(AND($A2372=0,$B2372=0),
    E2373,
  IF($B2372=0,
    VLOOKUP($A2372,ChapterTable!$1:$1048576,MATCH("최종"&amp;SUBSTITUTE(SUBSTITUTE(E$1,"standard",""),"|Float",""),ChapterTable!$1:$1,0),0),
  IF($B2372=1,
    IF($L2372=FALSE,
      VLOOKUP($A2372,ChapterTable!$1:$1048576,MATCH("최종"&amp;SUBSTITUTE(SUBSTITUTE(E$1,"standard",""),"|Float",""),ChapterTable!$1:$1,0),0),
      VLOOKUP($A2372-ChapterTable!$Q$11,ChapterTable!$1:$1048576,MATCH("최종"&amp;SUBSTITUTE(SUBSTITUTE(E$1,"standard",""),"|Float",""),ChapterTable!$1:$1,0),0)*ChapterTable!$Q$14
    ),
  OFFSET(E2372,-$B2372+IF($L2372,1,0),0)*
    (VLOOKUP(SUBSTITUTE(SUBSTITUTE(E$1,"standard",""),"|Float","")&amp;"인게임누적곱배수",ChapterTable!$S:$T,2,0)^C2372
    +VLOOKUP(SUBSTITUTE(SUBSTITUTE(E$1,"standard",""),"|Float","")&amp;"인게임누적합배수",ChapterTable!$S:$T,2,0)*C2372)
  )
  )
  )
)</f>
        <v>3520012.8601895031</v>
      </c>
      <c r="F2372" s="1">
        <f ca="1">IF(AND($A2372=0,$B2372=1),
    VLOOKUP(1,ChapterTable!$1:$1048576,MATCH("최종"&amp;SUBSTITUTE(SUBSTITUTE(F$1,"standard",""),"|Float",""),ChapterTable!$1:$1,0),0)*ChapterTable!$Q$17,
  IF(AND($A2372=0,$B2372=0),
    F2373,
  IF($B2372=0,
    VLOOKUP($A2372,ChapterTable!$1:$1048576,MATCH("최종"&amp;SUBSTITUTE(SUBSTITUTE(F$1,"standard",""),"|Float",""),ChapterTable!$1:$1,0),0),
  IF($B2372=1,
    IF($L2372=FALSE,
      VLOOKUP($A2372,ChapterTable!$1:$1048576,MATCH("최종"&amp;SUBSTITUTE(SUBSTITUTE(F$1,"standard",""),"|Float",""),ChapterTable!$1:$1,0),0),
      VLOOKUP($A2372-ChapterTable!$Q$11,ChapterTable!$1:$1048576,MATCH("최종"&amp;SUBSTITUTE(SUBSTITUTE(F$1,"standard",""),"|Float",""),ChapterTable!$1:$1,0),0)*ChapterTable!$Q$14
    ),
  OFFSET(F2372,-$B2372+IF($L2372,1,0),0)*
    (VLOOKUP(SUBSTITUTE(SUBSTITUTE(F$1,"standard",""),"|Float","")&amp;"인게임누적곱배수",ChapterTable!$S:$T,2,0)^D2372
    +VLOOKUP(SUBSTITUTE(SUBSTITUTE(F$1,"standard",""),"|Float","")&amp;"인게임누적합배수",ChapterTable!$S:$T,2,0)*D2372)
  )
  )
  )
)</f>
        <v>1526292.8391065598</v>
      </c>
      <c r="G2372" t="s">
        <v>76</v>
      </c>
      <c r="J2372" t="str">
        <f>IF(ISBLANK(I2372),"",
IFERROR(VLOOKUP(I2372,[1]StringTable!$1:$1048576,MATCH([1]StringTable!$B$1,[1]StringTable!$1:$1,0),0),
IFERROR(VLOOKUP(I2372,[1]InApkStringTable!$1:$1048576,MATCH([1]InApkStringTable!$B$1,[1]InApkStringTable!$1:$1,0),0),
"스트링없음")))</f>
        <v/>
      </c>
      <c r="L2372" t="b">
        <v>1</v>
      </c>
      <c r="N2372" t="str">
        <f>IF(ISBLANK(M2372),"",IF(ISERROR(VLOOKUP(M2372,MapTable!$A:$A,1,0)),"맵없음",""))</f>
        <v/>
      </c>
      <c r="O2372">
        <f t="shared" si="149"/>
        <v>4</v>
      </c>
      <c r="Q2372">
        <f t="shared" si="150"/>
        <v>4</v>
      </c>
      <c r="R2372" t="b">
        <f t="shared" ca="1" si="151"/>
        <v>0</v>
      </c>
      <c r="T2372" t="b">
        <f t="shared" ca="1" si="152"/>
        <v>0</v>
      </c>
      <c r="X2372" t="str">
        <f>IF(ISBLANK(W2372),"",
IF(ISERROR(FIND(",",W2372)),
  IF(ISERROR(VLOOKUP(W2372,MapTable!$A:$A,1,0)),"맵없음",
  ""),
IF(ISERROR(FIND(",",W2372,FIND(",",W2372)+1)),
  IF(OR(ISERROR(VLOOKUP(LEFT(W2372,FIND(",",W2372)-1),MapTable!$A:$A,1,0)),ISERROR(VLOOKUP(TRIM(MID(W2372,FIND(",",W2372)+1,999)),MapTable!$A:$A,1,0))),"맵없음",
  ""),
IF(ISERROR(FIND(",",W2372,FIND(",",W2372,FIND(",",W2372)+1)+1)),
  IF(OR(ISERROR(VLOOKUP(LEFT(W2372,FIND(",",W2372)-1),MapTable!$A:$A,1,0)),ISERROR(VLOOKUP(TRIM(MID(W2372,FIND(",",W2372)+1,FIND(",",W2372,FIND(",",W2372)+1)-FIND(",",W2372)-1)),MapTable!$A:$A,1,0)),ISERROR(VLOOKUP(TRIM(MID(W2372,FIND(",",W2372,FIND(",",W2372)+1)+1,999)),MapTable!$A:$A,1,0))),"맵없음",
  ""),
IF(ISERROR(FIND(",",W2372,FIND(",",W2372,FIND(",",W2372,FIND(",",W2372)+1)+1)+1)),
  IF(OR(ISERROR(VLOOKUP(LEFT(W2372,FIND(",",W2372)-1),MapTable!$A:$A,1,0)),ISERROR(VLOOKUP(TRIM(MID(W2372,FIND(",",W2372)+1,FIND(",",W2372,FIND(",",W2372)+1)-FIND(",",W2372)-1)),MapTable!$A:$A,1,0)),ISERROR(VLOOKUP(TRIM(MID(W2372,FIND(",",W2372,FIND(",",W2372)+1)+1,FIND(",",W2372,FIND(",",W2372,FIND(",",W2372)+1)+1)-FIND(",",W2372,FIND(",",W2372)+1)-1)),MapTable!$A:$A,1,0)),ISERROR(VLOOKUP(TRIM(MID(W2372,FIND(",",W2372,FIND(",",W2372,FIND(",",W2372)+1)+1)+1,999)),MapTable!$A:$A,1,0))),"맵없음",
  ""),
)))))</f>
        <v/>
      </c>
      <c r="AC2372" t="str">
        <f>IF(ISBLANK(AB2372),"",IF(ISERROR(VLOOKUP(AB2372,[3]DropTable!$A:$A,1,0)),"드랍없음",""))</f>
        <v/>
      </c>
      <c r="AE2372" t="str">
        <f>IF(ISBLANK(AD2372),"",IF(ISERROR(VLOOKUP(AD2372,[3]DropTable!$A:$A,1,0)),"드랍없음",""))</f>
        <v/>
      </c>
      <c r="AG2372">
        <v>9.8000000000000007</v>
      </c>
      <c r="AH2372">
        <v>1</v>
      </c>
    </row>
    <row r="2373" spans="1:34" x14ac:dyDescent="0.3">
      <c r="A2373">
        <v>25</v>
      </c>
      <c r="B2373">
        <v>32</v>
      </c>
      <c r="C2373">
        <f>IF(OR($L2373=TRUE,$A2373=0,MOD($A2373,ChapterTable!$S$20)&lt;&gt;0),
MAX(0,INT(($B2373+ChapterTable!$Q$26+VLOOKUP(SUBSTITUTE(C$1,"성장단계","")&amp;"단계오프셋",ChapterTable!$S:$T,2,0))/ChapterTable!$Q$23)),
MAX(0,INT(($B2373+ChapterTable!$S$26+VLOOKUP(SUBSTITUTE(C$1,"성장단계","")&amp;"보스단계오프셋",ChapterTable!$S:$T,2,0))/ChapterTable!$S$23)))</f>
        <v>3</v>
      </c>
      <c r="D2373">
        <f>IF(OR($L2373=TRUE,$A2373=0,MOD($A2373,ChapterTable!$S$20)&lt;&gt;0),
MAX(0,INT(($B2373+ChapterTable!$Q$26+VLOOKUP(SUBSTITUTE(D$1,"성장단계","")&amp;"단계오프셋",ChapterTable!$S:$T,2,0))/ChapterTable!$Q$23)),
MAX(0,INT(($B2373+ChapterTable!$S$26+VLOOKUP(SUBSTITUTE(D$1,"성장단계","")&amp;"보스단계오프셋",ChapterTable!$S:$T,2,0))/ChapterTable!$S$23)))</f>
        <v>3</v>
      </c>
      <c r="E2373" s="1">
        <f ca="1">IF(AND($A2373=0,$B2373=1),
    VLOOKUP(1,ChapterTable!$1:$1048576,MATCH("최종"&amp;SUBSTITUTE(SUBSTITUTE(E$1,"standard",""),"|Float",""),ChapterTable!$1:$1,0),0)*ChapterTable!$Q$17,
  IF(AND($A2373=0,$B2373=0),
    E2374,
  IF($B2373=0,
    VLOOKUP($A2373,ChapterTable!$1:$1048576,MATCH("최종"&amp;SUBSTITUTE(SUBSTITUTE(E$1,"standard",""),"|Float",""),ChapterTable!$1:$1,0),0),
  IF($B2373=1,
    IF($L2373=FALSE,
      VLOOKUP($A2373,ChapterTable!$1:$1048576,MATCH("최종"&amp;SUBSTITUTE(SUBSTITUTE(E$1,"standard",""),"|Float",""),ChapterTable!$1:$1,0),0),
      VLOOKUP($A2373-ChapterTable!$Q$11,ChapterTable!$1:$1048576,MATCH("최종"&amp;SUBSTITUTE(SUBSTITUTE(E$1,"standard",""),"|Float",""),ChapterTable!$1:$1,0),0)*ChapterTable!$Q$14
    ),
  OFFSET(E2373,-$B2373+IF($L2373,1,0),0)*
    (VLOOKUP(SUBSTITUTE(SUBSTITUTE(E$1,"standard",""),"|Float","")&amp;"인게임누적곱배수",ChapterTable!$S:$T,2,0)^C2373
    +VLOOKUP(SUBSTITUTE(SUBSTITUTE(E$1,"standard",""),"|Float","")&amp;"인게임누적합배수",ChapterTable!$S:$T,2,0)*C2373)
  )
  )
  )
)</f>
        <v>3520012.8601895031</v>
      </c>
      <c r="F2373" s="1">
        <f ca="1">IF(AND($A2373=0,$B2373=1),
    VLOOKUP(1,ChapterTable!$1:$1048576,MATCH("최종"&amp;SUBSTITUTE(SUBSTITUTE(F$1,"standard",""),"|Float",""),ChapterTable!$1:$1,0),0)*ChapterTable!$Q$17,
  IF(AND($A2373=0,$B2373=0),
    F2374,
  IF($B2373=0,
    VLOOKUP($A2373,ChapterTable!$1:$1048576,MATCH("최종"&amp;SUBSTITUTE(SUBSTITUTE(F$1,"standard",""),"|Float",""),ChapterTable!$1:$1,0),0),
  IF($B2373=1,
    IF($L2373=FALSE,
      VLOOKUP($A2373,ChapterTable!$1:$1048576,MATCH("최종"&amp;SUBSTITUTE(SUBSTITUTE(F$1,"standard",""),"|Float",""),ChapterTable!$1:$1,0),0),
      VLOOKUP($A2373-ChapterTable!$Q$11,ChapterTable!$1:$1048576,MATCH("최종"&amp;SUBSTITUTE(SUBSTITUTE(F$1,"standard",""),"|Float",""),ChapterTable!$1:$1,0),0)*ChapterTable!$Q$14
    ),
  OFFSET(F2373,-$B2373+IF($L2373,1,0),0)*
    (VLOOKUP(SUBSTITUTE(SUBSTITUTE(F$1,"standard",""),"|Float","")&amp;"인게임누적곱배수",ChapterTable!$S:$T,2,0)^D2373
    +VLOOKUP(SUBSTITUTE(SUBSTITUTE(F$1,"standard",""),"|Float","")&amp;"인게임누적합배수",ChapterTable!$S:$T,2,0)*D2373)
  )
  )
  )
)</f>
        <v>1526292.8391065598</v>
      </c>
      <c r="G2373" t="s">
        <v>76</v>
      </c>
      <c r="J2373" t="str">
        <f>IF(ISBLANK(I2373),"",
IFERROR(VLOOKUP(I2373,[1]StringTable!$1:$1048576,MATCH([1]StringTable!$B$1,[1]StringTable!$1:$1,0),0),
IFERROR(VLOOKUP(I2373,[1]InApkStringTable!$1:$1048576,MATCH([1]InApkStringTable!$B$1,[1]InApkStringTable!$1:$1,0),0),
"스트링없음")))</f>
        <v/>
      </c>
      <c r="L2373" t="b">
        <v>1</v>
      </c>
      <c r="N2373" t="str">
        <f>IF(ISBLANK(M2373),"",IF(ISERROR(VLOOKUP(M2373,MapTable!$A:$A,1,0)),"맵없음",""))</f>
        <v/>
      </c>
      <c r="O2373">
        <f t="shared" si="149"/>
        <v>4</v>
      </c>
      <c r="Q2373">
        <f t="shared" si="150"/>
        <v>4</v>
      </c>
      <c r="R2373" t="b">
        <f t="shared" ca="1" si="151"/>
        <v>0</v>
      </c>
      <c r="T2373" t="b">
        <f t="shared" ca="1" si="152"/>
        <v>0</v>
      </c>
      <c r="X2373" t="str">
        <f>IF(ISBLANK(W2373),"",
IF(ISERROR(FIND(",",W2373)),
  IF(ISERROR(VLOOKUP(W2373,MapTable!$A:$A,1,0)),"맵없음",
  ""),
IF(ISERROR(FIND(",",W2373,FIND(",",W2373)+1)),
  IF(OR(ISERROR(VLOOKUP(LEFT(W2373,FIND(",",W2373)-1),MapTable!$A:$A,1,0)),ISERROR(VLOOKUP(TRIM(MID(W2373,FIND(",",W2373)+1,999)),MapTable!$A:$A,1,0))),"맵없음",
  ""),
IF(ISERROR(FIND(",",W2373,FIND(",",W2373,FIND(",",W2373)+1)+1)),
  IF(OR(ISERROR(VLOOKUP(LEFT(W2373,FIND(",",W2373)-1),MapTable!$A:$A,1,0)),ISERROR(VLOOKUP(TRIM(MID(W2373,FIND(",",W2373)+1,FIND(",",W2373,FIND(",",W2373)+1)-FIND(",",W2373)-1)),MapTable!$A:$A,1,0)),ISERROR(VLOOKUP(TRIM(MID(W2373,FIND(",",W2373,FIND(",",W2373)+1)+1,999)),MapTable!$A:$A,1,0))),"맵없음",
  ""),
IF(ISERROR(FIND(",",W2373,FIND(",",W2373,FIND(",",W2373,FIND(",",W2373)+1)+1)+1)),
  IF(OR(ISERROR(VLOOKUP(LEFT(W2373,FIND(",",W2373)-1),MapTable!$A:$A,1,0)),ISERROR(VLOOKUP(TRIM(MID(W2373,FIND(",",W2373)+1,FIND(",",W2373,FIND(",",W2373)+1)-FIND(",",W2373)-1)),MapTable!$A:$A,1,0)),ISERROR(VLOOKUP(TRIM(MID(W2373,FIND(",",W2373,FIND(",",W2373)+1)+1,FIND(",",W2373,FIND(",",W2373,FIND(",",W2373)+1)+1)-FIND(",",W2373,FIND(",",W2373)+1)-1)),MapTable!$A:$A,1,0)),ISERROR(VLOOKUP(TRIM(MID(W2373,FIND(",",W2373,FIND(",",W2373,FIND(",",W2373)+1)+1)+1,999)),MapTable!$A:$A,1,0))),"맵없음",
  ""),
)))))</f>
        <v/>
      </c>
      <c r="AC2373" t="str">
        <f>IF(ISBLANK(AB2373),"",IF(ISERROR(VLOOKUP(AB2373,[3]DropTable!$A:$A,1,0)),"드랍없음",""))</f>
        <v/>
      </c>
      <c r="AE2373" t="str">
        <f>IF(ISBLANK(AD2373),"",IF(ISERROR(VLOOKUP(AD2373,[3]DropTable!$A:$A,1,0)),"드랍없음",""))</f>
        <v/>
      </c>
      <c r="AG2373">
        <v>9.8000000000000007</v>
      </c>
      <c r="AH2373">
        <v>1</v>
      </c>
    </row>
    <row r="2374" spans="1:34" x14ac:dyDescent="0.3">
      <c r="A2374">
        <v>25</v>
      </c>
      <c r="B2374">
        <v>33</v>
      </c>
      <c r="C2374">
        <f>IF(OR($L2374=TRUE,$A2374=0,MOD($A2374,ChapterTable!$S$20)&lt;&gt;0),
MAX(0,INT(($B2374+ChapterTable!$Q$26+VLOOKUP(SUBSTITUTE(C$1,"성장단계","")&amp;"단계오프셋",ChapterTable!$S:$T,2,0))/ChapterTable!$Q$23)),
MAX(0,INT(($B2374+ChapterTable!$S$26+VLOOKUP(SUBSTITUTE(C$1,"성장단계","")&amp;"보스단계오프셋",ChapterTable!$S:$T,2,0))/ChapterTable!$S$23)))</f>
        <v>3</v>
      </c>
      <c r="D2374">
        <f>IF(OR($L2374=TRUE,$A2374=0,MOD($A2374,ChapterTable!$S$20)&lt;&gt;0),
MAX(0,INT(($B2374+ChapterTable!$Q$26+VLOOKUP(SUBSTITUTE(D$1,"성장단계","")&amp;"단계오프셋",ChapterTable!$S:$T,2,0))/ChapterTable!$Q$23)),
MAX(0,INT(($B2374+ChapterTable!$S$26+VLOOKUP(SUBSTITUTE(D$1,"성장단계","")&amp;"보스단계오프셋",ChapterTable!$S:$T,2,0))/ChapterTable!$S$23)))</f>
        <v>3</v>
      </c>
      <c r="E2374" s="1">
        <f ca="1">IF(AND($A2374=0,$B2374=1),
    VLOOKUP(1,ChapterTable!$1:$1048576,MATCH("최종"&amp;SUBSTITUTE(SUBSTITUTE(E$1,"standard",""),"|Float",""),ChapterTable!$1:$1,0),0)*ChapterTable!$Q$17,
  IF(AND($A2374=0,$B2374=0),
    E2375,
  IF($B2374=0,
    VLOOKUP($A2374,ChapterTable!$1:$1048576,MATCH("최종"&amp;SUBSTITUTE(SUBSTITUTE(E$1,"standard",""),"|Float",""),ChapterTable!$1:$1,0),0),
  IF($B2374=1,
    IF($L2374=FALSE,
      VLOOKUP($A2374,ChapterTable!$1:$1048576,MATCH("최종"&amp;SUBSTITUTE(SUBSTITUTE(E$1,"standard",""),"|Float",""),ChapterTable!$1:$1,0),0),
      VLOOKUP($A2374-ChapterTable!$Q$11,ChapterTable!$1:$1048576,MATCH("최종"&amp;SUBSTITUTE(SUBSTITUTE(E$1,"standard",""),"|Float",""),ChapterTable!$1:$1,0),0)*ChapterTable!$Q$14
    ),
  OFFSET(E2374,-$B2374+IF($L2374,1,0),0)*
    (VLOOKUP(SUBSTITUTE(SUBSTITUTE(E$1,"standard",""),"|Float","")&amp;"인게임누적곱배수",ChapterTable!$S:$T,2,0)^C2374
    +VLOOKUP(SUBSTITUTE(SUBSTITUTE(E$1,"standard",""),"|Float","")&amp;"인게임누적합배수",ChapterTable!$S:$T,2,0)*C2374)
  )
  )
  )
)</f>
        <v>3520012.8601895031</v>
      </c>
      <c r="F2374" s="1">
        <f ca="1">IF(AND($A2374=0,$B2374=1),
    VLOOKUP(1,ChapterTable!$1:$1048576,MATCH("최종"&amp;SUBSTITUTE(SUBSTITUTE(F$1,"standard",""),"|Float",""),ChapterTable!$1:$1,0),0)*ChapterTable!$Q$17,
  IF(AND($A2374=0,$B2374=0),
    F2375,
  IF($B2374=0,
    VLOOKUP($A2374,ChapterTable!$1:$1048576,MATCH("최종"&amp;SUBSTITUTE(SUBSTITUTE(F$1,"standard",""),"|Float",""),ChapterTable!$1:$1,0),0),
  IF($B2374=1,
    IF($L2374=FALSE,
      VLOOKUP($A2374,ChapterTable!$1:$1048576,MATCH("최종"&amp;SUBSTITUTE(SUBSTITUTE(F$1,"standard",""),"|Float",""),ChapterTable!$1:$1,0),0),
      VLOOKUP($A2374-ChapterTable!$Q$11,ChapterTable!$1:$1048576,MATCH("최종"&amp;SUBSTITUTE(SUBSTITUTE(F$1,"standard",""),"|Float",""),ChapterTable!$1:$1,0),0)*ChapterTable!$Q$14
    ),
  OFFSET(F2374,-$B2374+IF($L2374,1,0),0)*
    (VLOOKUP(SUBSTITUTE(SUBSTITUTE(F$1,"standard",""),"|Float","")&amp;"인게임누적곱배수",ChapterTable!$S:$T,2,0)^D2374
    +VLOOKUP(SUBSTITUTE(SUBSTITUTE(F$1,"standard",""),"|Float","")&amp;"인게임누적합배수",ChapterTable!$S:$T,2,0)*D2374)
  )
  )
  )
)</f>
        <v>1526292.8391065598</v>
      </c>
      <c r="G2374" t="s">
        <v>76</v>
      </c>
      <c r="J2374" t="str">
        <f>IF(ISBLANK(I2374),"",
IFERROR(VLOOKUP(I2374,[1]StringTable!$1:$1048576,MATCH([1]StringTable!$B$1,[1]StringTable!$1:$1,0),0),
IFERROR(VLOOKUP(I2374,[1]InApkStringTable!$1:$1048576,MATCH([1]InApkStringTable!$B$1,[1]InApkStringTable!$1:$1,0),0),
"스트링없음")))</f>
        <v/>
      </c>
      <c r="L2374" t="b">
        <v>1</v>
      </c>
      <c r="N2374" t="str">
        <f>IF(ISBLANK(M2374),"",IF(ISERROR(VLOOKUP(M2374,MapTable!$A:$A,1,0)),"맵없음",""))</f>
        <v/>
      </c>
      <c r="O2374">
        <f t="shared" si="149"/>
        <v>4</v>
      </c>
      <c r="Q2374">
        <f t="shared" si="150"/>
        <v>4</v>
      </c>
      <c r="R2374" t="b">
        <f t="shared" ca="1" si="151"/>
        <v>0</v>
      </c>
      <c r="T2374" t="b">
        <f t="shared" ca="1" si="152"/>
        <v>0</v>
      </c>
      <c r="X2374" t="str">
        <f>IF(ISBLANK(W2374),"",
IF(ISERROR(FIND(",",W2374)),
  IF(ISERROR(VLOOKUP(W2374,MapTable!$A:$A,1,0)),"맵없음",
  ""),
IF(ISERROR(FIND(",",W2374,FIND(",",W2374)+1)),
  IF(OR(ISERROR(VLOOKUP(LEFT(W2374,FIND(",",W2374)-1),MapTable!$A:$A,1,0)),ISERROR(VLOOKUP(TRIM(MID(W2374,FIND(",",W2374)+1,999)),MapTable!$A:$A,1,0))),"맵없음",
  ""),
IF(ISERROR(FIND(",",W2374,FIND(",",W2374,FIND(",",W2374)+1)+1)),
  IF(OR(ISERROR(VLOOKUP(LEFT(W2374,FIND(",",W2374)-1),MapTable!$A:$A,1,0)),ISERROR(VLOOKUP(TRIM(MID(W2374,FIND(",",W2374)+1,FIND(",",W2374,FIND(",",W2374)+1)-FIND(",",W2374)-1)),MapTable!$A:$A,1,0)),ISERROR(VLOOKUP(TRIM(MID(W2374,FIND(",",W2374,FIND(",",W2374)+1)+1,999)),MapTable!$A:$A,1,0))),"맵없음",
  ""),
IF(ISERROR(FIND(",",W2374,FIND(",",W2374,FIND(",",W2374,FIND(",",W2374)+1)+1)+1)),
  IF(OR(ISERROR(VLOOKUP(LEFT(W2374,FIND(",",W2374)-1),MapTable!$A:$A,1,0)),ISERROR(VLOOKUP(TRIM(MID(W2374,FIND(",",W2374)+1,FIND(",",W2374,FIND(",",W2374)+1)-FIND(",",W2374)-1)),MapTable!$A:$A,1,0)),ISERROR(VLOOKUP(TRIM(MID(W2374,FIND(",",W2374,FIND(",",W2374)+1)+1,FIND(",",W2374,FIND(",",W2374,FIND(",",W2374)+1)+1)-FIND(",",W2374,FIND(",",W2374)+1)-1)),MapTable!$A:$A,1,0)),ISERROR(VLOOKUP(TRIM(MID(W2374,FIND(",",W2374,FIND(",",W2374,FIND(",",W2374)+1)+1)+1,999)),MapTable!$A:$A,1,0))),"맵없음",
  ""),
)))))</f>
        <v/>
      </c>
      <c r="AC2374" t="str">
        <f>IF(ISBLANK(AB2374),"",IF(ISERROR(VLOOKUP(AB2374,[3]DropTable!$A:$A,1,0)),"드랍없음",""))</f>
        <v/>
      </c>
      <c r="AE2374" t="str">
        <f>IF(ISBLANK(AD2374),"",IF(ISERROR(VLOOKUP(AD2374,[3]DropTable!$A:$A,1,0)),"드랍없음",""))</f>
        <v/>
      </c>
      <c r="AG2374">
        <v>9.8000000000000007</v>
      </c>
      <c r="AH2374">
        <v>1</v>
      </c>
    </row>
    <row r="2375" spans="1:34" x14ac:dyDescent="0.3">
      <c r="A2375">
        <v>25</v>
      </c>
      <c r="B2375">
        <v>34</v>
      </c>
      <c r="C2375">
        <f>IF(OR($L2375=TRUE,$A2375=0,MOD($A2375,ChapterTable!$S$20)&lt;&gt;0),
MAX(0,INT(($B2375+ChapterTable!$Q$26+VLOOKUP(SUBSTITUTE(C$1,"성장단계","")&amp;"단계오프셋",ChapterTable!$S:$T,2,0))/ChapterTable!$Q$23)),
MAX(0,INT(($B2375+ChapterTable!$S$26+VLOOKUP(SUBSTITUTE(C$1,"성장단계","")&amp;"보스단계오프셋",ChapterTable!$S:$T,2,0))/ChapterTable!$S$23)))</f>
        <v>3</v>
      </c>
      <c r="D2375">
        <f>IF(OR($L2375=TRUE,$A2375=0,MOD($A2375,ChapterTable!$S$20)&lt;&gt;0),
MAX(0,INT(($B2375+ChapterTable!$Q$26+VLOOKUP(SUBSTITUTE(D$1,"성장단계","")&amp;"단계오프셋",ChapterTable!$S:$T,2,0))/ChapterTable!$Q$23)),
MAX(0,INT(($B2375+ChapterTable!$S$26+VLOOKUP(SUBSTITUTE(D$1,"성장단계","")&amp;"보스단계오프셋",ChapterTable!$S:$T,2,0))/ChapterTable!$S$23)))</f>
        <v>3</v>
      </c>
      <c r="E2375" s="1">
        <f ca="1">IF(AND($A2375=0,$B2375=1),
    VLOOKUP(1,ChapterTable!$1:$1048576,MATCH("최종"&amp;SUBSTITUTE(SUBSTITUTE(E$1,"standard",""),"|Float",""),ChapterTable!$1:$1,0),0)*ChapterTable!$Q$17,
  IF(AND($A2375=0,$B2375=0),
    E2376,
  IF($B2375=0,
    VLOOKUP($A2375,ChapterTable!$1:$1048576,MATCH("최종"&amp;SUBSTITUTE(SUBSTITUTE(E$1,"standard",""),"|Float",""),ChapterTable!$1:$1,0),0),
  IF($B2375=1,
    IF($L2375=FALSE,
      VLOOKUP($A2375,ChapterTable!$1:$1048576,MATCH("최종"&amp;SUBSTITUTE(SUBSTITUTE(E$1,"standard",""),"|Float",""),ChapterTable!$1:$1,0),0),
      VLOOKUP($A2375-ChapterTable!$Q$11,ChapterTable!$1:$1048576,MATCH("최종"&amp;SUBSTITUTE(SUBSTITUTE(E$1,"standard",""),"|Float",""),ChapterTable!$1:$1,0),0)*ChapterTable!$Q$14
    ),
  OFFSET(E2375,-$B2375+IF($L2375,1,0),0)*
    (VLOOKUP(SUBSTITUTE(SUBSTITUTE(E$1,"standard",""),"|Float","")&amp;"인게임누적곱배수",ChapterTable!$S:$T,2,0)^C2375
    +VLOOKUP(SUBSTITUTE(SUBSTITUTE(E$1,"standard",""),"|Float","")&amp;"인게임누적합배수",ChapterTable!$S:$T,2,0)*C2375)
  )
  )
  )
)</f>
        <v>3520012.8601895031</v>
      </c>
      <c r="F2375" s="1">
        <f ca="1">IF(AND($A2375=0,$B2375=1),
    VLOOKUP(1,ChapterTable!$1:$1048576,MATCH("최종"&amp;SUBSTITUTE(SUBSTITUTE(F$1,"standard",""),"|Float",""),ChapterTable!$1:$1,0),0)*ChapterTable!$Q$17,
  IF(AND($A2375=0,$B2375=0),
    F2376,
  IF($B2375=0,
    VLOOKUP($A2375,ChapterTable!$1:$1048576,MATCH("최종"&amp;SUBSTITUTE(SUBSTITUTE(F$1,"standard",""),"|Float",""),ChapterTable!$1:$1,0),0),
  IF($B2375=1,
    IF($L2375=FALSE,
      VLOOKUP($A2375,ChapterTable!$1:$1048576,MATCH("최종"&amp;SUBSTITUTE(SUBSTITUTE(F$1,"standard",""),"|Float",""),ChapterTable!$1:$1,0),0),
      VLOOKUP($A2375-ChapterTable!$Q$11,ChapterTable!$1:$1048576,MATCH("최종"&amp;SUBSTITUTE(SUBSTITUTE(F$1,"standard",""),"|Float",""),ChapterTable!$1:$1,0),0)*ChapterTable!$Q$14
    ),
  OFFSET(F2375,-$B2375+IF($L2375,1,0),0)*
    (VLOOKUP(SUBSTITUTE(SUBSTITUTE(F$1,"standard",""),"|Float","")&amp;"인게임누적곱배수",ChapterTable!$S:$T,2,0)^D2375
    +VLOOKUP(SUBSTITUTE(SUBSTITUTE(F$1,"standard",""),"|Float","")&amp;"인게임누적합배수",ChapterTable!$S:$T,2,0)*D2375)
  )
  )
  )
)</f>
        <v>1526292.8391065598</v>
      </c>
      <c r="G2375" t="s">
        <v>76</v>
      </c>
      <c r="J2375" t="str">
        <f>IF(ISBLANK(I2375),"",
IFERROR(VLOOKUP(I2375,[1]StringTable!$1:$1048576,MATCH([1]StringTable!$B$1,[1]StringTable!$1:$1,0),0),
IFERROR(VLOOKUP(I2375,[1]InApkStringTable!$1:$1048576,MATCH([1]InApkStringTable!$B$1,[1]InApkStringTable!$1:$1,0),0),
"스트링없음")))</f>
        <v/>
      </c>
      <c r="L2375" t="b">
        <v>1</v>
      </c>
      <c r="N2375" t="str">
        <f>IF(ISBLANK(M2375),"",IF(ISERROR(VLOOKUP(M2375,MapTable!$A:$A,1,0)),"맵없음",""))</f>
        <v/>
      </c>
      <c r="O2375">
        <f t="shared" si="149"/>
        <v>4</v>
      </c>
      <c r="Q2375">
        <f t="shared" si="150"/>
        <v>4</v>
      </c>
      <c r="R2375" t="b">
        <f t="shared" ca="1" si="151"/>
        <v>0</v>
      </c>
      <c r="T2375" t="b">
        <f t="shared" ca="1" si="152"/>
        <v>0</v>
      </c>
      <c r="X2375" t="str">
        <f>IF(ISBLANK(W2375),"",
IF(ISERROR(FIND(",",W2375)),
  IF(ISERROR(VLOOKUP(W2375,MapTable!$A:$A,1,0)),"맵없음",
  ""),
IF(ISERROR(FIND(",",W2375,FIND(",",W2375)+1)),
  IF(OR(ISERROR(VLOOKUP(LEFT(W2375,FIND(",",W2375)-1),MapTable!$A:$A,1,0)),ISERROR(VLOOKUP(TRIM(MID(W2375,FIND(",",W2375)+1,999)),MapTable!$A:$A,1,0))),"맵없음",
  ""),
IF(ISERROR(FIND(",",W2375,FIND(",",W2375,FIND(",",W2375)+1)+1)),
  IF(OR(ISERROR(VLOOKUP(LEFT(W2375,FIND(",",W2375)-1),MapTable!$A:$A,1,0)),ISERROR(VLOOKUP(TRIM(MID(W2375,FIND(",",W2375)+1,FIND(",",W2375,FIND(",",W2375)+1)-FIND(",",W2375)-1)),MapTable!$A:$A,1,0)),ISERROR(VLOOKUP(TRIM(MID(W2375,FIND(",",W2375,FIND(",",W2375)+1)+1,999)),MapTable!$A:$A,1,0))),"맵없음",
  ""),
IF(ISERROR(FIND(",",W2375,FIND(",",W2375,FIND(",",W2375,FIND(",",W2375)+1)+1)+1)),
  IF(OR(ISERROR(VLOOKUP(LEFT(W2375,FIND(",",W2375)-1),MapTable!$A:$A,1,0)),ISERROR(VLOOKUP(TRIM(MID(W2375,FIND(",",W2375)+1,FIND(",",W2375,FIND(",",W2375)+1)-FIND(",",W2375)-1)),MapTable!$A:$A,1,0)),ISERROR(VLOOKUP(TRIM(MID(W2375,FIND(",",W2375,FIND(",",W2375)+1)+1,FIND(",",W2375,FIND(",",W2375,FIND(",",W2375)+1)+1)-FIND(",",W2375,FIND(",",W2375)+1)-1)),MapTable!$A:$A,1,0)),ISERROR(VLOOKUP(TRIM(MID(W2375,FIND(",",W2375,FIND(",",W2375,FIND(",",W2375)+1)+1)+1,999)),MapTable!$A:$A,1,0))),"맵없음",
  ""),
)))))</f>
        <v/>
      </c>
      <c r="AC2375" t="str">
        <f>IF(ISBLANK(AB2375),"",IF(ISERROR(VLOOKUP(AB2375,[3]DropTable!$A:$A,1,0)),"드랍없음",""))</f>
        <v/>
      </c>
      <c r="AE2375" t="str">
        <f>IF(ISBLANK(AD2375),"",IF(ISERROR(VLOOKUP(AD2375,[3]DropTable!$A:$A,1,0)),"드랍없음",""))</f>
        <v/>
      </c>
      <c r="AG2375">
        <v>9.8000000000000007</v>
      </c>
      <c r="AH2375">
        <v>1</v>
      </c>
    </row>
    <row r="2376" spans="1:34" x14ac:dyDescent="0.3">
      <c r="A2376">
        <v>25</v>
      </c>
      <c r="B2376">
        <v>35</v>
      </c>
      <c r="C2376">
        <f>IF(OR($L2376=TRUE,$A2376=0,MOD($A2376,ChapterTable!$S$20)&lt;&gt;0),
MAX(0,INT(($B2376+ChapterTable!$Q$26+VLOOKUP(SUBSTITUTE(C$1,"성장단계","")&amp;"단계오프셋",ChapterTable!$S:$T,2,0))/ChapterTable!$Q$23)),
MAX(0,INT(($B2376+ChapterTable!$S$26+VLOOKUP(SUBSTITUTE(C$1,"성장단계","")&amp;"보스단계오프셋",ChapterTable!$S:$T,2,0))/ChapterTable!$S$23)))</f>
        <v>3</v>
      </c>
      <c r="D2376">
        <f>IF(OR($L2376=TRUE,$A2376=0,MOD($A2376,ChapterTable!$S$20)&lt;&gt;0),
MAX(0,INT(($B2376+ChapterTable!$Q$26+VLOOKUP(SUBSTITUTE(D$1,"성장단계","")&amp;"단계오프셋",ChapterTable!$S:$T,2,0))/ChapterTable!$Q$23)),
MAX(0,INT(($B2376+ChapterTable!$S$26+VLOOKUP(SUBSTITUTE(D$1,"성장단계","")&amp;"보스단계오프셋",ChapterTable!$S:$T,2,0))/ChapterTable!$S$23)))</f>
        <v>3</v>
      </c>
      <c r="E2376" s="1">
        <f ca="1">IF(AND($A2376=0,$B2376=1),
    VLOOKUP(1,ChapterTable!$1:$1048576,MATCH("최종"&amp;SUBSTITUTE(SUBSTITUTE(E$1,"standard",""),"|Float",""),ChapterTable!$1:$1,0),0)*ChapterTable!$Q$17,
  IF(AND($A2376=0,$B2376=0),
    E2377,
  IF($B2376=0,
    VLOOKUP($A2376,ChapterTable!$1:$1048576,MATCH("최종"&amp;SUBSTITUTE(SUBSTITUTE(E$1,"standard",""),"|Float",""),ChapterTable!$1:$1,0),0),
  IF($B2376=1,
    IF($L2376=FALSE,
      VLOOKUP($A2376,ChapterTable!$1:$1048576,MATCH("최종"&amp;SUBSTITUTE(SUBSTITUTE(E$1,"standard",""),"|Float",""),ChapterTable!$1:$1,0),0),
      VLOOKUP($A2376-ChapterTable!$Q$11,ChapterTable!$1:$1048576,MATCH("최종"&amp;SUBSTITUTE(SUBSTITUTE(E$1,"standard",""),"|Float",""),ChapterTable!$1:$1,0),0)*ChapterTable!$Q$14
    ),
  OFFSET(E2376,-$B2376+IF($L2376,1,0),0)*
    (VLOOKUP(SUBSTITUTE(SUBSTITUTE(E$1,"standard",""),"|Float","")&amp;"인게임누적곱배수",ChapterTable!$S:$T,2,0)^C2376
    +VLOOKUP(SUBSTITUTE(SUBSTITUTE(E$1,"standard",""),"|Float","")&amp;"인게임누적합배수",ChapterTable!$S:$T,2,0)*C2376)
  )
  )
  )
)</f>
        <v>3520012.8601895031</v>
      </c>
      <c r="F2376" s="1">
        <f ca="1">IF(AND($A2376=0,$B2376=1),
    VLOOKUP(1,ChapterTable!$1:$1048576,MATCH("최종"&amp;SUBSTITUTE(SUBSTITUTE(F$1,"standard",""),"|Float",""),ChapterTable!$1:$1,0),0)*ChapterTable!$Q$17,
  IF(AND($A2376=0,$B2376=0),
    F2377,
  IF($B2376=0,
    VLOOKUP($A2376,ChapterTable!$1:$1048576,MATCH("최종"&amp;SUBSTITUTE(SUBSTITUTE(F$1,"standard",""),"|Float",""),ChapterTable!$1:$1,0),0),
  IF($B2376=1,
    IF($L2376=FALSE,
      VLOOKUP($A2376,ChapterTable!$1:$1048576,MATCH("최종"&amp;SUBSTITUTE(SUBSTITUTE(F$1,"standard",""),"|Float",""),ChapterTable!$1:$1,0),0),
      VLOOKUP($A2376-ChapterTable!$Q$11,ChapterTable!$1:$1048576,MATCH("최종"&amp;SUBSTITUTE(SUBSTITUTE(F$1,"standard",""),"|Float",""),ChapterTable!$1:$1,0),0)*ChapterTable!$Q$14
    ),
  OFFSET(F2376,-$B2376+IF($L2376,1,0),0)*
    (VLOOKUP(SUBSTITUTE(SUBSTITUTE(F$1,"standard",""),"|Float","")&amp;"인게임누적곱배수",ChapterTable!$S:$T,2,0)^D2376
    +VLOOKUP(SUBSTITUTE(SUBSTITUTE(F$1,"standard",""),"|Float","")&amp;"인게임누적합배수",ChapterTable!$S:$T,2,0)*D2376)
  )
  )
  )
)</f>
        <v>1526292.8391065598</v>
      </c>
      <c r="G2376" t="s">
        <v>76</v>
      </c>
      <c r="J2376" t="str">
        <f>IF(ISBLANK(I2376),"",
IFERROR(VLOOKUP(I2376,[1]StringTable!$1:$1048576,MATCH([1]StringTable!$B$1,[1]StringTable!$1:$1,0),0),
IFERROR(VLOOKUP(I2376,[1]InApkStringTable!$1:$1048576,MATCH([1]InApkStringTable!$B$1,[1]InApkStringTable!$1:$1,0),0),
"스트링없음")))</f>
        <v/>
      </c>
      <c r="L2376" t="b">
        <v>1</v>
      </c>
      <c r="N2376" t="str">
        <f>IF(ISBLANK(M2376),"",IF(ISERROR(VLOOKUP(M2376,MapTable!$A:$A,1,0)),"맵없음",""))</f>
        <v/>
      </c>
      <c r="O2376">
        <f t="shared" si="149"/>
        <v>11</v>
      </c>
      <c r="Q2376">
        <f t="shared" si="150"/>
        <v>11</v>
      </c>
      <c r="R2376" t="b">
        <f t="shared" ca="1" si="151"/>
        <v>0</v>
      </c>
      <c r="T2376" t="b">
        <f t="shared" ca="1" si="152"/>
        <v>0</v>
      </c>
      <c r="X2376" t="str">
        <f>IF(ISBLANK(W2376),"",
IF(ISERROR(FIND(",",W2376)),
  IF(ISERROR(VLOOKUP(W2376,MapTable!$A:$A,1,0)),"맵없음",
  ""),
IF(ISERROR(FIND(",",W2376,FIND(",",W2376)+1)),
  IF(OR(ISERROR(VLOOKUP(LEFT(W2376,FIND(",",W2376)-1),MapTable!$A:$A,1,0)),ISERROR(VLOOKUP(TRIM(MID(W2376,FIND(",",W2376)+1,999)),MapTable!$A:$A,1,0))),"맵없음",
  ""),
IF(ISERROR(FIND(",",W2376,FIND(",",W2376,FIND(",",W2376)+1)+1)),
  IF(OR(ISERROR(VLOOKUP(LEFT(W2376,FIND(",",W2376)-1),MapTable!$A:$A,1,0)),ISERROR(VLOOKUP(TRIM(MID(W2376,FIND(",",W2376)+1,FIND(",",W2376,FIND(",",W2376)+1)-FIND(",",W2376)-1)),MapTable!$A:$A,1,0)),ISERROR(VLOOKUP(TRIM(MID(W2376,FIND(",",W2376,FIND(",",W2376)+1)+1,999)),MapTable!$A:$A,1,0))),"맵없음",
  ""),
IF(ISERROR(FIND(",",W2376,FIND(",",W2376,FIND(",",W2376,FIND(",",W2376)+1)+1)+1)),
  IF(OR(ISERROR(VLOOKUP(LEFT(W2376,FIND(",",W2376)-1),MapTable!$A:$A,1,0)),ISERROR(VLOOKUP(TRIM(MID(W2376,FIND(",",W2376)+1,FIND(",",W2376,FIND(",",W2376)+1)-FIND(",",W2376)-1)),MapTable!$A:$A,1,0)),ISERROR(VLOOKUP(TRIM(MID(W2376,FIND(",",W2376,FIND(",",W2376)+1)+1,FIND(",",W2376,FIND(",",W2376,FIND(",",W2376)+1)+1)-FIND(",",W2376,FIND(",",W2376)+1)-1)),MapTable!$A:$A,1,0)),ISERROR(VLOOKUP(TRIM(MID(W2376,FIND(",",W2376,FIND(",",W2376,FIND(",",W2376)+1)+1)+1,999)),MapTable!$A:$A,1,0))),"맵없음",
  ""),
)))))</f>
        <v/>
      </c>
      <c r="AC2376" t="str">
        <f>IF(ISBLANK(AB2376),"",IF(ISERROR(VLOOKUP(AB2376,[3]DropTable!$A:$A,1,0)),"드랍없음",""))</f>
        <v/>
      </c>
      <c r="AE2376" t="str">
        <f>IF(ISBLANK(AD2376),"",IF(ISERROR(VLOOKUP(AD2376,[3]DropTable!$A:$A,1,0)),"드랍없음",""))</f>
        <v/>
      </c>
      <c r="AG2376">
        <v>9.8000000000000007</v>
      </c>
      <c r="AH2376">
        <v>1</v>
      </c>
    </row>
    <row r="2377" spans="1:34" x14ac:dyDescent="0.3">
      <c r="A2377">
        <v>25</v>
      </c>
      <c r="B2377">
        <v>36</v>
      </c>
      <c r="C2377">
        <f>IF(OR($L2377=TRUE,$A2377=0,MOD($A2377,ChapterTable!$S$20)&lt;&gt;0),
MAX(0,INT(($B2377+ChapterTable!$Q$26+VLOOKUP(SUBSTITUTE(C$1,"성장단계","")&amp;"단계오프셋",ChapterTable!$S:$T,2,0))/ChapterTable!$Q$23)),
MAX(0,INT(($B2377+ChapterTable!$S$26+VLOOKUP(SUBSTITUTE(C$1,"성장단계","")&amp;"보스단계오프셋",ChapterTable!$S:$T,2,0))/ChapterTable!$S$23)))</f>
        <v>4</v>
      </c>
      <c r="D2377">
        <f>IF(OR($L2377=TRUE,$A2377=0,MOD($A2377,ChapterTable!$S$20)&lt;&gt;0),
MAX(0,INT(($B2377+ChapterTable!$Q$26+VLOOKUP(SUBSTITUTE(D$1,"성장단계","")&amp;"단계오프셋",ChapterTable!$S:$T,2,0))/ChapterTable!$Q$23)),
MAX(0,INT(($B2377+ChapterTable!$S$26+VLOOKUP(SUBSTITUTE(D$1,"성장단계","")&amp;"보스단계오프셋",ChapterTable!$S:$T,2,0))/ChapterTable!$S$23)))</f>
        <v>3</v>
      </c>
      <c r="E2377" s="1">
        <f ca="1">IF(AND($A2377=0,$B2377=1),
    VLOOKUP(1,ChapterTable!$1:$1048576,MATCH("최종"&amp;SUBSTITUTE(SUBSTITUTE(E$1,"standard",""),"|Float",""),ChapterTable!$1:$1,0),0)*ChapterTable!$Q$17,
  IF(AND($A2377=0,$B2377=0),
    E2378,
  IF($B2377=0,
    VLOOKUP($A2377,ChapterTable!$1:$1048576,MATCH("최종"&amp;SUBSTITUTE(SUBSTITUTE(E$1,"standard",""),"|Float",""),ChapterTable!$1:$1,0),0),
  IF($B2377=1,
    IF($L2377=FALSE,
      VLOOKUP($A2377,ChapterTable!$1:$1048576,MATCH("최종"&amp;SUBSTITUTE(SUBSTITUTE(E$1,"standard",""),"|Float",""),ChapterTable!$1:$1,0),0),
      VLOOKUP($A2377-ChapterTable!$Q$11,ChapterTable!$1:$1048576,MATCH("최종"&amp;SUBSTITUTE(SUBSTITUTE(E$1,"standard",""),"|Float",""),ChapterTable!$1:$1,0),0)*ChapterTable!$Q$14
    ),
  OFFSET(E2377,-$B2377+IF($L2377,1,0),0)*
    (VLOOKUP(SUBSTITUTE(SUBSTITUTE(E$1,"standard",""),"|Float","")&amp;"인게임누적곱배수",ChapterTable!$S:$T,2,0)^C2377
    +VLOOKUP(SUBSTITUTE(SUBSTITUTE(E$1,"standard",""),"|Float","")&amp;"인게임누적합배수",ChapterTable!$S:$T,2,0)*C2377)
  )
  )
  )
)</f>
        <v>4120990.6655877111</v>
      </c>
      <c r="F2377" s="1">
        <f ca="1">IF(AND($A2377=0,$B2377=1),
    VLOOKUP(1,ChapterTable!$1:$1048576,MATCH("최종"&amp;SUBSTITUTE(SUBSTITUTE(F$1,"standard",""),"|Float",""),ChapterTable!$1:$1,0),0)*ChapterTable!$Q$17,
  IF(AND($A2377=0,$B2377=0),
    F2378,
  IF($B2377=0,
    VLOOKUP($A2377,ChapterTable!$1:$1048576,MATCH("최종"&amp;SUBSTITUTE(SUBSTITUTE(F$1,"standard",""),"|Float",""),ChapterTable!$1:$1,0),0),
  IF($B2377=1,
    IF($L2377=FALSE,
      VLOOKUP($A2377,ChapterTable!$1:$1048576,MATCH("최종"&amp;SUBSTITUTE(SUBSTITUTE(F$1,"standard",""),"|Float",""),ChapterTable!$1:$1,0),0),
      VLOOKUP($A2377-ChapterTable!$Q$11,ChapterTable!$1:$1048576,MATCH("최종"&amp;SUBSTITUTE(SUBSTITUTE(F$1,"standard",""),"|Float",""),ChapterTable!$1:$1,0),0)*ChapterTable!$Q$14
    ),
  OFFSET(F2377,-$B2377+IF($L2377,1,0),0)*
    (VLOOKUP(SUBSTITUTE(SUBSTITUTE(F$1,"standard",""),"|Float","")&amp;"인게임누적곱배수",ChapterTable!$S:$T,2,0)^D2377
    +VLOOKUP(SUBSTITUTE(SUBSTITUTE(F$1,"standard",""),"|Float","")&amp;"인게임누적합배수",ChapterTable!$S:$T,2,0)*D2377)
  )
  )
  )
)</f>
        <v>1526292.8391065598</v>
      </c>
      <c r="G2377" t="s">
        <v>76</v>
      </c>
      <c r="J2377" t="str">
        <f>IF(ISBLANK(I2377),"",
IFERROR(VLOOKUP(I2377,[1]StringTable!$1:$1048576,MATCH([1]StringTable!$B$1,[1]StringTable!$1:$1,0),0),
IFERROR(VLOOKUP(I2377,[1]InApkStringTable!$1:$1048576,MATCH([1]InApkStringTable!$B$1,[1]InApkStringTable!$1:$1,0),0),
"스트링없음")))</f>
        <v/>
      </c>
      <c r="L2377" t="b">
        <v>1</v>
      </c>
      <c r="N2377" t="str">
        <f>IF(ISBLANK(M2377),"",IF(ISERROR(VLOOKUP(M2377,MapTable!$A:$A,1,0)),"맵없음",""))</f>
        <v/>
      </c>
      <c r="O2377">
        <f t="shared" si="149"/>
        <v>4</v>
      </c>
      <c r="Q2377">
        <f t="shared" si="150"/>
        <v>4</v>
      </c>
      <c r="R2377" t="b">
        <f t="shared" ca="1" si="151"/>
        <v>0</v>
      </c>
      <c r="T2377" t="b">
        <f t="shared" ca="1" si="152"/>
        <v>0</v>
      </c>
      <c r="X2377" t="str">
        <f>IF(ISBLANK(W2377),"",
IF(ISERROR(FIND(",",W2377)),
  IF(ISERROR(VLOOKUP(W2377,MapTable!$A:$A,1,0)),"맵없음",
  ""),
IF(ISERROR(FIND(",",W2377,FIND(",",W2377)+1)),
  IF(OR(ISERROR(VLOOKUP(LEFT(W2377,FIND(",",W2377)-1),MapTable!$A:$A,1,0)),ISERROR(VLOOKUP(TRIM(MID(W2377,FIND(",",W2377)+1,999)),MapTable!$A:$A,1,0))),"맵없음",
  ""),
IF(ISERROR(FIND(",",W2377,FIND(",",W2377,FIND(",",W2377)+1)+1)),
  IF(OR(ISERROR(VLOOKUP(LEFT(W2377,FIND(",",W2377)-1),MapTable!$A:$A,1,0)),ISERROR(VLOOKUP(TRIM(MID(W2377,FIND(",",W2377)+1,FIND(",",W2377,FIND(",",W2377)+1)-FIND(",",W2377)-1)),MapTable!$A:$A,1,0)),ISERROR(VLOOKUP(TRIM(MID(W2377,FIND(",",W2377,FIND(",",W2377)+1)+1,999)),MapTable!$A:$A,1,0))),"맵없음",
  ""),
IF(ISERROR(FIND(",",W2377,FIND(",",W2377,FIND(",",W2377,FIND(",",W2377)+1)+1)+1)),
  IF(OR(ISERROR(VLOOKUP(LEFT(W2377,FIND(",",W2377)-1),MapTable!$A:$A,1,0)),ISERROR(VLOOKUP(TRIM(MID(W2377,FIND(",",W2377)+1,FIND(",",W2377,FIND(",",W2377)+1)-FIND(",",W2377)-1)),MapTable!$A:$A,1,0)),ISERROR(VLOOKUP(TRIM(MID(W2377,FIND(",",W2377,FIND(",",W2377)+1)+1,FIND(",",W2377,FIND(",",W2377,FIND(",",W2377)+1)+1)-FIND(",",W2377,FIND(",",W2377)+1)-1)),MapTable!$A:$A,1,0)),ISERROR(VLOOKUP(TRIM(MID(W2377,FIND(",",W2377,FIND(",",W2377,FIND(",",W2377)+1)+1)+1,999)),MapTable!$A:$A,1,0))),"맵없음",
  ""),
)))))</f>
        <v/>
      </c>
      <c r="AC2377" t="str">
        <f>IF(ISBLANK(AB2377),"",IF(ISERROR(VLOOKUP(AB2377,[3]DropTable!$A:$A,1,0)),"드랍없음",""))</f>
        <v/>
      </c>
      <c r="AE2377" t="str">
        <f>IF(ISBLANK(AD2377),"",IF(ISERROR(VLOOKUP(AD2377,[3]DropTable!$A:$A,1,0)),"드랍없음",""))</f>
        <v/>
      </c>
      <c r="AG2377">
        <v>9.8000000000000007</v>
      </c>
      <c r="AH2377">
        <v>1</v>
      </c>
    </row>
    <row r="2378" spans="1:34" x14ac:dyDescent="0.3">
      <c r="A2378">
        <v>25</v>
      </c>
      <c r="B2378">
        <v>37</v>
      </c>
      <c r="C2378">
        <f>IF(OR($L2378=TRUE,$A2378=0,MOD($A2378,ChapterTable!$S$20)&lt;&gt;0),
MAX(0,INT(($B2378+ChapterTable!$Q$26+VLOOKUP(SUBSTITUTE(C$1,"성장단계","")&amp;"단계오프셋",ChapterTable!$S:$T,2,0))/ChapterTable!$Q$23)),
MAX(0,INT(($B2378+ChapterTable!$S$26+VLOOKUP(SUBSTITUTE(C$1,"성장단계","")&amp;"보스단계오프셋",ChapterTable!$S:$T,2,0))/ChapterTable!$S$23)))</f>
        <v>4</v>
      </c>
      <c r="D2378">
        <f>IF(OR($L2378=TRUE,$A2378=0,MOD($A2378,ChapterTable!$S$20)&lt;&gt;0),
MAX(0,INT(($B2378+ChapterTable!$Q$26+VLOOKUP(SUBSTITUTE(D$1,"성장단계","")&amp;"단계오프셋",ChapterTable!$S:$T,2,0))/ChapterTable!$Q$23)),
MAX(0,INT(($B2378+ChapterTable!$S$26+VLOOKUP(SUBSTITUTE(D$1,"성장단계","")&amp;"보스단계오프셋",ChapterTable!$S:$T,2,0))/ChapterTable!$S$23)))</f>
        <v>3</v>
      </c>
      <c r="E2378" s="1">
        <f ca="1">IF(AND($A2378=0,$B2378=1),
    VLOOKUP(1,ChapterTable!$1:$1048576,MATCH("최종"&amp;SUBSTITUTE(SUBSTITUTE(E$1,"standard",""),"|Float",""),ChapterTable!$1:$1,0),0)*ChapterTable!$Q$17,
  IF(AND($A2378=0,$B2378=0),
    E2379,
  IF($B2378=0,
    VLOOKUP($A2378,ChapterTable!$1:$1048576,MATCH("최종"&amp;SUBSTITUTE(SUBSTITUTE(E$1,"standard",""),"|Float",""),ChapterTable!$1:$1,0),0),
  IF($B2378=1,
    IF($L2378=FALSE,
      VLOOKUP($A2378,ChapterTable!$1:$1048576,MATCH("최종"&amp;SUBSTITUTE(SUBSTITUTE(E$1,"standard",""),"|Float",""),ChapterTable!$1:$1,0),0),
      VLOOKUP($A2378-ChapterTable!$Q$11,ChapterTable!$1:$1048576,MATCH("최종"&amp;SUBSTITUTE(SUBSTITUTE(E$1,"standard",""),"|Float",""),ChapterTable!$1:$1,0),0)*ChapterTable!$Q$14
    ),
  OFFSET(E2378,-$B2378+IF($L2378,1,0),0)*
    (VLOOKUP(SUBSTITUTE(SUBSTITUTE(E$1,"standard",""),"|Float","")&amp;"인게임누적곱배수",ChapterTable!$S:$T,2,0)^C2378
    +VLOOKUP(SUBSTITUTE(SUBSTITUTE(E$1,"standard",""),"|Float","")&amp;"인게임누적합배수",ChapterTable!$S:$T,2,0)*C2378)
  )
  )
  )
)</f>
        <v>4120990.6655877111</v>
      </c>
      <c r="F2378" s="1">
        <f ca="1">IF(AND($A2378=0,$B2378=1),
    VLOOKUP(1,ChapterTable!$1:$1048576,MATCH("최종"&amp;SUBSTITUTE(SUBSTITUTE(F$1,"standard",""),"|Float",""),ChapterTable!$1:$1,0),0)*ChapterTable!$Q$17,
  IF(AND($A2378=0,$B2378=0),
    F2379,
  IF($B2378=0,
    VLOOKUP($A2378,ChapterTable!$1:$1048576,MATCH("최종"&amp;SUBSTITUTE(SUBSTITUTE(F$1,"standard",""),"|Float",""),ChapterTable!$1:$1,0),0),
  IF($B2378=1,
    IF($L2378=FALSE,
      VLOOKUP($A2378,ChapterTable!$1:$1048576,MATCH("최종"&amp;SUBSTITUTE(SUBSTITUTE(F$1,"standard",""),"|Float",""),ChapterTable!$1:$1,0),0),
      VLOOKUP($A2378-ChapterTable!$Q$11,ChapterTable!$1:$1048576,MATCH("최종"&amp;SUBSTITUTE(SUBSTITUTE(F$1,"standard",""),"|Float",""),ChapterTable!$1:$1,0),0)*ChapterTable!$Q$14
    ),
  OFFSET(F2378,-$B2378+IF($L2378,1,0),0)*
    (VLOOKUP(SUBSTITUTE(SUBSTITUTE(F$1,"standard",""),"|Float","")&amp;"인게임누적곱배수",ChapterTable!$S:$T,2,0)^D2378
    +VLOOKUP(SUBSTITUTE(SUBSTITUTE(F$1,"standard",""),"|Float","")&amp;"인게임누적합배수",ChapterTable!$S:$T,2,0)*D2378)
  )
  )
  )
)</f>
        <v>1526292.8391065598</v>
      </c>
      <c r="G2378" t="s">
        <v>76</v>
      </c>
      <c r="J2378" t="str">
        <f>IF(ISBLANK(I2378),"",
IFERROR(VLOOKUP(I2378,[1]StringTable!$1:$1048576,MATCH([1]StringTable!$B$1,[1]StringTable!$1:$1,0),0),
IFERROR(VLOOKUP(I2378,[1]InApkStringTable!$1:$1048576,MATCH([1]InApkStringTable!$B$1,[1]InApkStringTable!$1:$1,0),0),
"스트링없음")))</f>
        <v/>
      </c>
      <c r="L2378" t="b">
        <v>1</v>
      </c>
      <c r="N2378" t="str">
        <f>IF(ISBLANK(M2378),"",IF(ISERROR(VLOOKUP(M2378,MapTable!$A:$A,1,0)),"맵없음",""))</f>
        <v/>
      </c>
      <c r="O2378">
        <f t="shared" si="149"/>
        <v>4</v>
      </c>
      <c r="Q2378">
        <f t="shared" si="150"/>
        <v>4</v>
      </c>
      <c r="R2378" t="b">
        <f t="shared" ca="1" si="151"/>
        <v>0</v>
      </c>
      <c r="T2378" t="b">
        <f t="shared" ca="1" si="152"/>
        <v>0</v>
      </c>
      <c r="X2378" t="str">
        <f>IF(ISBLANK(W2378),"",
IF(ISERROR(FIND(",",W2378)),
  IF(ISERROR(VLOOKUP(W2378,MapTable!$A:$A,1,0)),"맵없음",
  ""),
IF(ISERROR(FIND(",",W2378,FIND(",",W2378)+1)),
  IF(OR(ISERROR(VLOOKUP(LEFT(W2378,FIND(",",W2378)-1),MapTable!$A:$A,1,0)),ISERROR(VLOOKUP(TRIM(MID(W2378,FIND(",",W2378)+1,999)),MapTable!$A:$A,1,0))),"맵없음",
  ""),
IF(ISERROR(FIND(",",W2378,FIND(",",W2378,FIND(",",W2378)+1)+1)),
  IF(OR(ISERROR(VLOOKUP(LEFT(W2378,FIND(",",W2378)-1),MapTable!$A:$A,1,0)),ISERROR(VLOOKUP(TRIM(MID(W2378,FIND(",",W2378)+1,FIND(",",W2378,FIND(",",W2378)+1)-FIND(",",W2378)-1)),MapTable!$A:$A,1,0)),ISERROR(VLOOKUP(TRIM(MID(W2378,FIND(",",W2378,FIND(",",W2378)+1)+1,999)),MapTable!$A:$A,1,0))),"맵없음",
  ""),
IF(ISERROR(FIND(",",W2378,FIND(",",W2378,FIND(",",W2378,FIND(",",W2378)+1)+1)+1)),
  IF(OR(ISERROR(VLOOKUP(LEFT(W2378,FIND(",",W2378)-1),MapTable!$A:$A,1,0)),ISERROR(VLOOKUP(TRIM(MID(W2378,FIND(",",W2378)+1,FIND(",",W2378,FIND(",",W2378)+1)-FIND(",",W2378)-1)),MapTable!$A:$A,1,0)),ISERROR(VLOOKUP(TRIM(MID(W2378,FIND(",",W2378,FIND(",",W2378)+1)+1,FIND(",",W2378,FIND(",",W2378,FIND(",",W2378)+1)+1)-FIND(",",W2378,FIND(",",W2378)+1)-1)),MapTable!$A:$A,1,0)),ISERROR(VLOOKUP(TRIM(MID(W2378,FIND(",",W2378,FIND(",",W2378,FIND(",",W2378)+1)+1)+1,999)),MapTable!$A:$A,1,0))),"맵없음",
  ""),
)))))</f>
        <v/>
      </c>
      <c r="AC2378" t="str">
        <f>IF(ISBLANK(AB2378),"",IF(ISERROR(VLOOKUP(AB2378,[3]DropTable!$A:$A,1,0)),"드랍없음",""))</f>
        <v/>
      </c>
      <c r="AE2378" t="str">
        <f>IF(ISBLANK(AD2378),"",IF(ISERROR(VLOOKUP(AD2378,[3]DropTable!$A:$A,1,0)),"드랍없음",""))</f>
        <v/>
      </c>
      <c r="AG2378">
        <v>9.8000000000000007</v>
      </c>
      <c r="AH2378">
        <v>1</v>
      </c>
    </row>
    <row r="2379" spans="1:34" x14ac:dyDescent="0.3">
      <c r="A2379">
        <v>25</v>
      </c>
      <c r="B2379">
        <v>38</v>
      </c>
      <c r="C2379">
        <f>IF(OR($L2379=TRUE,$A2379=0,MOD($A2379,ChapterTable!$S$20)&lt;&gt;0),
MAX(0,INT(($B2379+ChapterTable!$Q$26+VLOOKUP(SUBSTITUTE(C$1,"성장단계","")&amp;"단계오프셋",ChapterTable!$S:$T,2,0))/ChapterTable!$Q$23)),
MAX(0,INT(($B2379+ChapterTable!$S$26+VLOOKUP(SUBSTITUTE(C$1,"성장단계","")&amp;"보스단계오프셋",ChapterTable!$S:$T,2,0))/ChapterTable!$S$23)))</f>
        <v>4</v>
      </c>
      <c r="D2379">
        <f>IF(OR($L2379=TRUE,$A2379=0,MOD($A2379,ChapterTable!$S$20)&lt;&gt;0),
MAX(0,INT(($B2379+ChapterTable!$Q$26+VLOOKUP(SUBSTITUTE(D$1,"성장단계","")&amp;"단계오프셋",ChapterTable!$S:$T,2,0))/ChapterTable!$Q$23)),
MAX(0,INT(($B2379+ChapterTable!$S$26+VLOOKUP(SUBSTITUTE(D$1,"성장단계","")&amp;"보스단계오프셋",ChapterTable!$S:$T,2,0))/ChapterTable!$S$23)))</f>
        <v>3</v>
      </c>
      <c r="E2379" s="1">
        <f ca="1">IF(AND($A2379=0,$B2379=1),
    VLOOKUP(1,ChapterTable!$1:$1048576,MATCH("최종"&amp;SUBSTITUTE(SUBSTITUTE(E$1,"standard",""),"|Float",""),ChapterTable!$1:$1,0),0)*ChapterTable!$Q$17,
  IF(AND($A2379=0,$B2379=0),
    E2380,
  IF($B2379=0,
    VLOOKUP($A2379,ChapterTable!$1:$1048576,MATCH("최종"&amp;SUBSTITUTE(SUBSTITUTE(E$1,"standard",""),"|Float",""),ChapterTable!$1:$1,0),0),
  IF($B2379=1,
    IF($L2379=FALSE,
      VLOOKUP($A2379,ChapterTable!$1:$1048576,MATCH("최종"&amp;SUBSTITUTE(SUBSTITUTE(E$1,"standard",""),"|Float",""),ChapterTable!$1:$1,0),0),
      VLOOKUP($A2379-ChapterTable!$Q$11,ChapterTable!$1:$1048576,MATCH("최종"&amp;SUBSTITUTE(SUBSTITUTE(E$1,"standard",""),"|Float",""),ChapterTable!$1:$1,0),0)*ChapterTable!$Q$14
    ),
  OFFSET(E2379,-$B2379+IF($L2379,1,0),0)*
    (VLOOKUP(SUBSTITUTE(SUBSTITUTE(E$1,"standard",""),"|Float","")&amp;"인게임누적곱배수",ChapterTable!$S:$T,2,0)^C2379
    +VLOOKUP(SUBSTITUTE(SUBSTITUTE(E$1,"standard",""),"|Float","")&amp;"인게임누적합배수",ChapterTable!$S:$T,2,0)*C2379)
  )
  )
  )
)</f>
        <v>4120990.6655877111</v>
      </c>
      <c r="F2379" s="1">
        <f ca="1">IF(AND($A2379=0,$B2379=1),
    VLOOKUP(1,ChapterTable!$1:$1048576,MATCH("최종"&amp;SUBSTITUTE(SUBSTITUTE(F$1,"standard",""),"|Float",""),ChapterTable!$1:$1,0),0)*ChapterTable!$Q$17,
  IF(AND($A2379=0,$B2379=0),
    F2380,
  IF($B2379=0,
    VLOOKUP($A2379,ChapterTable!$1:$1048576,MATCH("최종"&amp;SUBSTITUTE(SUBSTITUTE(F$1,"standard",""),"|Float",""),ChapterTable!$1:$1,0),0),
  IF($B2379=1,
    IF($L2379=FALSE,
      VLOOKUP($A2379,ChapterTable!$1:$1048576,MATCH("최종"&amp;SUBSTITUTE(SUBSTITUTE(F$1,"standard",""),"|Float",""),ChapterTable!$1:$1,0),0),
      VLOOKUP($A2379-ChapterTable!$Q$11,ChapterTable!$1:$1048576,MATCH("최종"&amp;SUBSTITUTE(SUBSTITUTE(F$1,"standard",""),"|Float",""),ChapterTable!$1:$1,0),0)*ChapterTable!$Q$14
    ),
  OFFSET(F2379,-$B2379+IF($L2379,1,0),0)*
    (VLOOKUP(SUBSTITUTE(SUBSTITUTE(F$1,"standard",""),"|Float","")&amp;"인게임누적곱배수",ChapterTable!$S:$T,2,0)^D2379
    +VLOOKUP(SUBSTITUTE(SUBSTITUTE(F$1,"standard",""),"|Float","")&amp;"인게임누적합배수",ChapterTable!$S:$T,2,0)*D2379)
  )
  )
  )
)</f>
        <v>1526292.8391065598</v>
      </c>
      <c r="G2379" t="s">
        <v>76</v>
      </c>
      <c r="J2379" t="str">
        <f>IF(ISBLANK(I2379),"",
IFERROR(VLOOKUP(I2379,[1]StringTable!$1:$1048576,MATCH([1]StringTable!$B$1,[1]StringTable!$1:$1,0),0),
IFERROR(VLOOKUP(I2379,[1]InApkStringTable!$1:$1048576,MATCH([1]InApkStringTable!$B$1,[1]InApkStringTable!$1:$1,0),0),
"스트링없음")))</f>
        <v/>
      </c>
      <c r="L2379" t="b">
        <v>1</v>
      </c>
      <c r="N2379" t="str">
        <f>IF(ISBLANK(M2379),"",IF(ISERROR(VLOOKUP(M2379,MapTable!$A:$A,1,0)),"맵없음",""))</f>
        <v/>
      </c>
      <c r="O2379">
        <f t="shared" si="149"/>
        <v>4</v>
      </c>
      <c r="Q2379">
        <f t="shared" si="150"/>
        <v>4</v>
      </c>
      <c r="R2379" t="b">
        <f t="shared" ca="1" si="151"/>
        <v>0</v>
      </c>
      <c r="T2379" t="b">
        <f t="shared" ca="1" si="152"/>
        <v>0</v>
      </c>
      <c r="X2379" t="str">
        <f>IF(ISBLANK(W2379),"",
IF(ISERROR(FIND(",",W2379)),
  IF(ISERROR(VLOOKUP(W2379,MapTable!$A:$A,1,0)),"맵없음",
  ""),
IF(ISERROR(FIND(",",W2379,FIND(",",W2379)+1)),
  IF(OR(ISERROR(VLOOKUP(LEFT(W2379,FIND(",",W2379)-1),MapTable!$A:$A,1,0)),ISERROR(VLOOKUP(TRIM(MID(W2379,FIND(",",W2379)+1,999)),MapTable!$A:$A,1,0))),"맵없음",
  ""),
IF(ISERROR(FIND(",",W2379,FIND(",",W2379,FIND(",",W2379)+1)+1)),
  IF(OR(ISERROR(VLOOKUP(LEFT(W2379,FIND(",",W2379)-1),MapTable!$A:$A,1,0)),ISERROR(VLOOKUP(TRIM(MID(W2379,FIND(",",W2379)+1,FIND(",",W2379,FIND(",",W2379)+1)-FIND(",",W2379)-1)),MapTable!$A:$A,1,0)),ISERROR(VLOOKUP(TRIM(MID(W2379,FIND(",",W2379,FIND(",",W2379)+1)+1,999)),MapTable!$A:$A,1,0))),"맵없음",
  ""),
IF(ISERROR(FIND(",",W2379,FIND(",",W2379,FIND(",",W2379,FIND(",",W2379)+1)+1)+1)),
  IF(OR(ISERROR(VLOOKUP(LEFT(W2379,FIND(",",W2379)-1),MapTable!$A:$A,1,0)),ISERROR(VLOOKUP(TRIM(MID(W2379,FIND(",",W2379)+1,FIND(",",W2379,FIND(",",W2379)+1)-FIND(",",W2379)-1)),MapTable!$A:$A,1,0)),ISERROR(VLOOKUP(TRIM(MID(W2379,FIND(",",W2379,FIND(",",W2379)+1)+1,FIND(",",W2379,FIND(",",W2379,FIND(",",W2379)+1)+1)-FIND(",",W2379,FIND(",",W2379)+1)-1)),MapTable!$A:$A,1,0)),ISERROR(VLOOKUP(TRIM(MID(W2379,FIND(",",W2379,FIND(",",W2379,FIND(",",W2379)+1)+1)+1,999)),MapTable!$A:$A,1,0))),"맵없음",
  ""),
)))))</f>
        <v/>
      </c>
      <c r="AC2379" t="str">
        <f>IF(ISBLANK(AB2379),"",IF(ISERROR(VLOOKUP(AB2379,[3]DropTable!$A:$A,1,0)),"드랍없음",""))</f>
        <v/>
      </c>
      <c r="AE2379" t="str">
        <f>IF(ISBLANK(AD2379),"",IF(ISERROR(VLOOKUP(AD2379,[3]DropTable!$A:$A,1,0)),"드랍없음",""))</f>
        <v/>
      </c>
      <c r="AG2379">
        <v>9.8000000000000007</v>
      </c>
      <c r="AH2379">
        <v>1</v>
      </c>
    </row>
    <row r="2380" spans="1:34" x14ac:dyDescent="0.3">
      <c r="A2380">
        <v>25</v>
      </c>
      <c r="B2380">
        <v>39</v>
      </c>
      <c r="C2380">
        <f>IF(OR($L2380=TRUE,$A2380=0,MOD($A2380,ChapterTable!$S$20)&lt;&gt;0),
MAX(0,INT(($B2380+ChapterTable!$Q$26+VLOOKUP(SUBSTITUTE(C$1,"성장단계","")&amp;"단계오프셋",ChapterTable!$S:$T,2,0))/ChapterTable!$Q$23)),
MAX(0,INT(($B2380+ChapterTable!$S$26+VLOOKUP(SUBSTITUTE(C$1,"성장단계","")&amp;"보스단계오프셋",ChapterTable!$S:$T,2,0))/ChapterTable!$S$23)))</f>
        <v>4</v>
      </c>
      <c r="D2380">
        <f>IF(OR($L2380=TRUE,$A2380=0,MOD($A2380,ChapterTable!$S$20)&lt;&gt;0),
MAX(0,INT(($B2380+ChapterTable!$Q$26+VLOOKUP(SUBSTITUTE(D$1,"성장단계","")&amp;"단계오프셋",ChapterTable!$S:$T,2,0))/ChapterTable!$Q$23)),
MAX(0,INT(($B2380+ChapterTable!$S$26+VLOOKUP(SUBSTITUTE(D$1,"성장단계","")&amp;"보스단계오프셋",ChapterTable!$S:$T,2,0))/ChapterTable!$S$23)))</f>
        <v>3</v>
      </c>
      <c r="E2380" s="1">
        <f ca="1">IF(AND($A2380=0,$B2380=1),
    VLOOKUP(1,ChapterTable!$1:$1048576,MATCH("최종"&amp;SUBSTITUTE(SUBSTITUTE(E$1,"standard",""),"|Float",""),ChapterTable!$1:$1,0),0)*ChapterTable!$Q$17,
  IF(AND($A2380=0,$B2380=0),
    E2381,
  IF($B2380=0,
    VLOOKUP($A2380,ChapterTable!$1:$1048576,MATCH("최종"&amp;SUBSTITUTE(SUBSTITUTE(E$1,"standard",""),"|Float",""),ChapterTable!$1:$1,0),0),
  IF($B2380=1,
    IF($L2380=FALSE,
      VLOOKUP($A2380,ChapterTable!$1:$1048576,MATCH("최종"&amp;SUBSTITUTE(SUBSTITUTE(E$1,"standard",""),"|Float",""),ChapterTable!$1:$1,0),0),
      VLOOKUP($A2380-ChapterTable!$Q$11,ChapterTable!$1:$1048576,MATCH("최종"&amp;SUBSTITUTE(SUBSTITUTE(E$1,"standard",""),"|Float",""),ChapterTable!$1:$1,0),0)*ChapterTable!$Q$14
    ),
  OFFSET(E2380,-$B2380+IF($L2380,1,0),0)*
    (VLOOKUP(SUBSTITUTE(SUBSTITUTE(E$1,"standard",""),"|Float","")&amp;"인게임누적곱배수",ChapterTable!$S:$T,2,0)^C2380
    +VLOOKUP(SUBSTITUTE(SUBSTITUTE(E$1,"standard",""),"|Float","")&amp;"인게임누적합배수",ChapterTable!$S:$T,2,0)*C2380)
  )
  )
  )
)</f>
        <v>4120990.6655877111</v>
      </c>
      <c r="F2380" s="1">
        <f ca="1">IF(AND($A2380=0,$B2380=1),
    VLOOKUP(1,ChapterTable!$1:$1048576,MATCH("최종"&amp;SUBSTITUTE(SUBSTITUTE(F$1,"standard",""),"|Float",""),ChapterTable!$1:$1,0),0)*ChapterTable!$Q$17,
  IF(AND($A2380=0,$B2380=0),
    F2381,
  IF($B2380=0,
    VLOOKUP($A2380,ChapterTable!$1:$1048576,MATCH("최종"&amp;SUBSTITUTE(SUBSTITUTE(F$1,"standard",""),"|Float",""),ChapterTable!$1:$1,0),0),
  IF($B2380=1,
    IF($L2380=FALSE,
      VLOOKUP($A2380,ChapterTable!$1:$1048576,MATCH("최종"&amp;SUBSTITUTE(SUBSTITUTE(F$1,"standard",""),"|Float",""),ChapterTable!$1:$1,0),0),
      VLOOKUP($A2380-ChapterTable!$Q$11,ChapterTable!$1:$1048576,MATCH("최종"&amp;SUBSTITUTE(SUBSTITUTE(F$1,"standard",""),"|Float",""),ChapterTable!$1:$1,0),0)*ChapterTable!$Q$14
    ),
  OFFSET(F2380,-$B2380+IF($L2380,1,0),0)*
    (VLOOKUP(SUBSTITUTE(SUBSTITUTE(F$1,"standard",""),"|Float","")&amp;"인게임누적곱배수",ChapterTable!$S:$T,2,0)^D2380
    +VLOOKUP(SUBSTITUTE(SUBSTITUTE(F$1,"standard",""),"|Float","")&amp;"인게임누적합배수",ChapterTable!$S:$T,2,0)*D2380)
  )
  )
  )
)</f>
        <v>1526292.8391065598</v>
      </c>
      <c r="G2380" t="s">
        <v>76</v>
      </c>
      <c r="J2380" t="str">
        <f>IF(ISBLANK(I2380),"",
IFERROR(VLOOKUP(I2380,[1]StringTable!$1:$1048576,MATCH([1]StringTable!$B$1,[1]StringTable!$1:$1,0),0),
IFERROR(VLOOKUP(I2380,[1]InApkStringTable!$1:$1048576,MATCH([1]InApkStringTable!$B$1,[1]InApkStringTable!$1:$1,0),0),
"스트링없음")))</f>
        <v/>
      </c>
      <c r="L2380" t="b">
        <v>1</v>
      </c>
      <c r="N2380" t="str">
        <f>IF(ISBLANK(M2380),"",IF(ISERROR(VLOOKUP(M2380,MapTable!$A:$A,1,0)),"맵없음",""))</f>
        <v/>
      </c>
      <c r="O2380">
        <f t="shared" si="149"/>
        <v>94</v>
      </c>
      <c r="Q2380">
        <f t="shared" si="150"/>
        <v>94</v>
      </c>
      <c r="R2380" t="b">
        <f t="shared" ca="1" si="151"/>
        <v>1</v>
      </c>
      <c r="T2380" t="b">
        <f t="shared" ca="1" si="152"/>
        <v>1</v>
      </c>
      <c r="X2380" t="str">
        <f>IF(ISBLANK(W2380),"",
IF(ISERROR(FIND(",",W2380)),
  IF(ISERROR(VLOOKUP(W2380,MapTable!$A:$A,1,0)),"맵없음",
  ""),
IF(ISERROR(FIND(",",W2380,FIND(",",W2380)+1)),
  IF(OR(ISERROR(VLOOKUP(LEFT(W2380,FIND(",",W2380)-1),MapTable!$A:$A,1,0)),ISERROR(VLOOKUP(TRIM(MID(W2380,FIND(",",W2380)+1,999)),MapTable!$A:$A,1,0))),"맵없음",
  ""),
IF(ISERROR(FIND(",",W2380,FIND(",",W2380,FIND(",",W2380)+1)+1)),
  IF(OR(ISERROR(VLOOKUP(LEFT(W2380,FIND(",",W2380)-1),MapTable!$A:$A,1,0)),ISERROR(VLOOKUP(TRIM(MID(W2380,FIND(",",W2380)+1,FIND(",",W2380,FIND(",",W2380)+1)-FIND(",",W2380)-1)),MapTable!$A:$A,1,0)),ISERROR(VLOOKUP(TRIM(MID(W2380,FIND(",",W2380,FIND(",",W2380)+1)+1,999)),MapTable!$A:$A,1,0))),"맵없음",
  ""),
IF(ISERROR(FIND(",",W2380,FIND(",",W2380,FIND(",",W2380,FIND(",",W2380)+1)+1)+1)),
  IF(OR(ISERROR(VLOOKUP(LEFT(W2380,FIND(",",W2380)-1),MapTable!$A:$A,1,0)),ISERROR(VLOOKUP(TRIM(MID(W2380,FIND(",",W2380)+1,FIND(",",W2380,FIND(",",W2380)+1)-FIND(",",W2380)-1)),MapTable!$A:$A,1,0)),ISERROR(VLOOKUP(TRIM(MID(W2380,FIND(",",W2380,FIND(",",W2380)+1)+1,FIND(",",W2380,FIND(",",W2380,FIND(",",W2380)+1)+1)-FIND(",",W2380,FIND(",",W2380)+1)-1)),MapTable!$A:$A,1,0)),ISERROR(VLOOKUP(TRIM(MID(W2380,FIND(",",W2380,FIND(",",W2380,FIND(",",W2380)+1)+1)+1,999)),MapTable!$A:$A,1,0))),"맵없음",
  ""),
)))))</f>
        <v/>
      </c>
      <c r="AC2380" t="str">
        <f>IF(ISBLANK(AB2380),"",IF(ISERROR(VLOOKUP(AB2380,[3]DropTable!$A:$A,1,0)),"드랍없음",""))</f>
        <v/>
      </c>
      <c r="AE2380" t="str">
        <f>IF(ISBLANK(AD2380),"",IF(ISERROR(VLOOKUP(AD2380,[3]DropTable!$A:$A,1,0)),"드랍없음",""))</f>
        <v/>
      </c>
      <c r="AG2380">
        <v>9.8000000000000007</v>
      </c>
      <c r="AH2380">
        <v>1</v>
      </c>
    </row>
    <row r="2381" spans="1:34" x14ac:dyDescent="0.3">
      <c r="A2381">
        <v>25</v>
      </c>
      <c r="B2381">
        <v>40</v>
      </c>
      <c r="C2381">
        <f>IF(OR($L2381=TRUE,$A2381=0,MOD($A2381,ChapterTable!$S$20)&lt;&gt;0),
MAX(0,INT(($B2381+ChapterTable!$Q$26+VLOOKUP(SUBSTITUTE(C$1,"성장단계","")&amp;"단계오프셋",ChapterTable!$S:$T,2,0))/ChapterTable!$Q$23)),
MAX(0,INT(($B2381+ChapterTable!$S$26+VLOOKUP(SUBSTITUTE(C$1,"성장단계","")&amp;"보스단계오프셋",ChapterTable!$S:$T,2,0))/ChapterTable!$S$23)))</f>
        <v>4</v>
      </c>
      <c r="D2381">
        <f>IF(OR($L2381=TRUE,$A2381=0,MOD($A2381,ChapterTable!$S$20)&lt;&gt;0),
MAX(0,INT(($B2381+ChapterTable!$Q$26+VLOOKUP(SUBSTITUTE(D$1,"성장단계","")&amp;"단계오프셋",ChapterTable!$S:$T,2,0))/ChapterTable!$Q$23)),
MAX(0,INT(($B2381+ChapterTable!$S$26+VLOOKUP(SUBSTITUTE(D$1,"성장단계","")&amp;"보스단계오프셋",ChapterTable!$S:$T,2,0))/ChapterTable!$S$23)))</f>
        <v>3</v>
      </c>
      <c r="E2381" s="1">
        <f ca="1">IF(AND($A2381=0,$B2381=1),
    VLOOKUP(1,ChapterTable!$1:$1048576,MATCH("최종"&amp;SUBSTITUTE(SUBSTITUTE(E$1,"standard",""),"|Float",""),ChapterTable!$1:$1,0),0)*ChapterTable!$Q$17,
  IF(AND($A2381=0,$B2381=0),
    E2382,
  IF($B2381=0,
    VLOOKUP($A2381,ChapterTable!$1:$1048576,MATCH("최종"&amp;SUBSTITUTE(SUBSTITUTE(E$1,"standard",""),"|Float",""),ChapterTable!$1:$1,0),0),
  IF($B2381=1,
    IF($L2381=FALSE,
      VLOOKUP($A2381,ChapterTable!$1:$1048576,MATCH("최종"&amp;SUBSTITUTE(SUBSTITUTE(E$1,"standard",""),"|Float",""),ChapterTable!$1:$1,0),0),
      VLOOKUP($A2381-ChapterTable!$Q$11,ChapterTable!$1:$1048576,MATCH("최종"&amp;SUBSTITUTE(SUBSTITUTE(E$1,"standard",""),"|Float",""),ChapterTable!$1:$1,0),0)*ChapterTable!$Q$14
    ),
  OFFSET(E2381,-$B2381+IF($L2381,1,0),0)*
    (VLOOKUP(SUBSTITUTE(SUBSTITUTE(E$1,"standard",""),"|Float","")&amp;"인게임누적곱배수",ChapterTable!$S:$T,2,0)^C2381
    +VLOOKUP(SUBSTITUTE(SUBSTITUTE(E$1,"standard",""),"|Float","")&amp;"인게임누적합배수",ChapterTable!$S:$T,2,0)*C2381)
  )
  )
  )
)</f>
        <v>4120990.6655877111</v>
      </c>
      <c r="F2381" s="1">
        <f ca="1">IF(AND($A2381=0,$B2381=1),
    VLOOKUP(1,ChapterTable!$1:$1048576,MATCH("최종"&amp;SUBSTITUTE(SUBSTITUTE(F$1,"standard",""),"|Float",""),ChapterTable!$1:$1,0),0)*ChapterTable!$Q$17,
  IF(AND($A2381=0,$B2381=0),
    F2382,
  IF($B2381=0,
    VLOOKUP($A2381,ChapterTable!$1:$1048576,MATCH("최종"&amp;SUBSTITUTE(SUBSTITUTE(F$1,"standard",""),"|Float",""),ChapterTable!$1:$1,0),0),
  IF($B2381=1,
    IF($L2381=FALSE,
      VLOOKUP($A2381,ChapterTable!$1:$1048576,MATCH("최종"&amp;SUBSTITUTE(SUBSTITUTE(F$1,"standard",""),"|Float",""),ChapterTable!$1:$1,0),0),
      VLOOKUP($A2381-ChapterTable!$Q$11,ChapterTable!$1:$1048576,MATCH("최종"&amp;SUBSTITUTE(SUBSTITUTE(F$1,"standard",""),"|Float",""),ChapterTable!$1:$1,0),0)*ChapterTable!$Q$14
    ),
  OFFSET(F2381,-$B2381+IF($L2381,1,0),0)*
    (VLOOKUP(SUBSTITUTE(SUBSTITUTE(F$1,"standard",""),"|Float","")&amp;"인게임누적곱배수",ChapterTable!$S:$T,2,0)^D2381
    +VLOOKUP(SUBSTITUTE(SUBSTITUTE(F$1,"standard",""),"|Float","")&amp;"인게임누적합배수",ChapterTable!$S:$T,2,0)*D2381)
  )
  )
  )
)</f>
        <v>1526292.8391065598</v>
      </c>
      <c r="G2381" t="s">
        <v>76</v>
      </c>
      <c r="J2381" t="str">
        <f>IF(ISBLANK(I2381),"",
IFERROR(VLOOKUP(I2381,[1]StringTable!$1:$1048576,MATCH([1]StringTable!$B$1,[1]StringTable!$1:$1,0),0),
IFERROR(VLOOKUP(I2381,[1]InApkStringTable!$1:$1048576,MATCH([1]InApkStringTable!$B$1,[1]InApkStringTable!$1:$1,0),0),
"스트링없음")))</f>
        <v/>
      </c>
      <c r="L2381" t="b">
        <v>1</v>
      </c>
      <c r="N2381" t="str">
        <f>IF(ISBLANK(M2381),"",IF(ISERROR(VLOOKUP(M2381,MapTable!$A:$A,1,0)),"맵없음",""))</f>
        <v/>
      </c>
      <c r="O2381">
        <f t="shared" si="149"/>
        <v>21</v>
      </c>
      <c r="Q2381">
        <f t="shared" si="150"/>
        <v>21</v>
      </c>
      <c r="R2381" t="b">
        <f t="shared" ca="1" si="151"/>
        <v>0</v>
      </c>
      <c r="T2381" t="b">
        <f t="shared" ca="1" si="152"/>
        <v>0</v>
      </c>
      <c r="X2381" t="str">
        <f>IF(ISBLANK(W2381),"",
IF(ISERROR(FIND(",",W2381)),
  IF(ISERROR(VLOOKUP(W2381,MapTable!$A:$A,1,0)),"맵없음",
  ""),
IF(ISERROR(FIND(",",W2381,FIND(",",W2381)+1)),
  IF(OR(ISERROR(VLOOKUP(LEFT(W2381,FIND(",",W2381)-1),MapTable!$A:$A,1,0)),ISERROR(VLOOKUP(TRIM(MID(W2381,FIND(",",W2381)+1,999)),MapTable!$A:$A,1,0))),"맵없음",
  ""),
IF(ISERROR(FIND(",",W2381,FIND(",",W2381,FIND(",",W2381)+1)+1)),
  IF(OR(ISERROR(VLOOKUP(LEFT(W2381,FIND(",",W2381)-1),MapTable!$A:$A,1,0)),ISERROR(VLOOKUP(TRIM(MID(W2381,FIND(",",W2381)+1,FIND(",",W2381,FIND(",",W2381)+1)-FIND(",",W2381)-1)),MapTable!$A:$A,1,0)),ISERROR(VLOOKUP(TRIM(MID(W2381,FIND(",",W2381,FIND(",",W2381)+1)+1,999)),MapTable!$A:$A,1,0))),"맵없음",
  ""),
IF(ISERROR(FIND(",",W2381,FIND(",",W2381,FIND(",",W2381,FIND(",",W2381)+1)+1)+1)),
  IF(OR(ISERROR(VLOOKUP(LEFT(W2381,FIND(",",W2381)-1),MapTable!$A:$A,1,0)),ISERROR(VLOOKUP(TRIM(MID(W2381,FIND(",",W2381)+1,FIND(",",W2381,FIND(",",W2381)+1)-FIND(",",W2381)-1)),MapTable!$A:$A,1,0)),ISERROR(VLOOKUP(TRIM(MID(W2381,FIND(",",W2381,FIND(",",W2381)+1)+1,FIND(",",W2381,FIND(",",W2381,FIND(",",W2381)+1)+1)-FIND(",",W2381,FIND(",",W2381)+1)-1)),MapTable!$A:$A,1,0)),ISERROR(VLOOKUP(TRIM(MID(W2381,FIND(",",W2381,FIND(",",W2381,FIND(",",W2381)+1)+1)+1,999)),MapTable!$A:$A,1,0))),"맵없음",
  ""),
)))))</f>
        <v/>
      </c>
      <c r="AC2381" t="str">
        <f>IF(ISBLANK(AB2381),"",IF(ISERROR(VLOOKUP(AB2381,[3]DropTable!$A:$A,1,0)),"드랍없음",""))</f>
        <v/>
      </c>
      <c r="AE2381" t="str">
        <f>IF(ISBLANK(AD2381),"",IF(ISERROR(VLOOKUP(AD2381,[3]DropTable!$A:$A,1,0)),"드랍없음",""))</f>
        <v/>
      </c>
      <c r="AG2381">
        <v>9.8000000000000007</v>
      </c>
      <c r="AH2381">
        <v>1</v>
      </c>
    </row>
    <row r="2382" spans="1:34" x14ac:dyDescent="0.3">
      <c r="A2382">
        <v>25</v>
      </c>
      <c r="B2382">
        <v>41</v>
      </c>
      <c r="C2382">
        <f>IF(OR($L2382=TRUE,$A2382=0,MOD($A2382,ChapterTable!$S$20)&lt;&gt;0),
MAX(0,INT(($B2382+ChapterTable!$Q$26+VLOOKUP(SUBSTITUTE(C$1,"성장단계","")&amp;"단계오프셋",ChapterTable!$S:$T,2,0))/ChapterTable!$Q$23)),
MAX(0,INT(($B2382+ChapterTable!$S$26+VLOOKUP(SUBSTITUTE(C$1,"성장단계","")&amp;"보스단계오프셋",ChapterTable!$S:$T,2,0))/ChapterTable!$S$23)))</f>
        <v>4</v>
      </c>
      <c r="D2382">
        <f>IF(OR($L2382=TRUE,$A2382=0,MOD($A2382,ChapterTable!$S$20)&lt;&gt;0),
MAX(0,INT(($B2382+ChapterTable!$Q$26+VLOOKUP(SUBSTITUTE(D$1,"성장단계","")&amp;"단계오프셋",ChapterTable!$S:$T,2,0))/ChapterTable!$Q$23)),
MAX(0,INT(($B2382+ChapterTable!$S$26+VLOOKUP(SUBSTITUTE(D$1,"성장단계","")&amp;"보스단계오프셋",ChapterTable!$S:$T,2,0))/ChapterTable!$S$23)))</f>
        <v>4</v>
      </c>
      <c r="E2382" s="1">
        <f ca="1">IF(AND($A2382=0,$B2382=1),
    VLOOKUP(1,ChapterTable!$1:$1048576,MATCH("최종"&amp;SUBSTITUTE(SUBSTITUTE(E$1,"standard",""),"|Float",""),ChapterTable!$1:$1,0),0)*ChapterTable!$Q$17,
  IF(AND($A2382=0,$B2382=0),
    E2383,
  IF($B2382=0,
    VLOOKUP($A2382,ChapterTable!$1:$1048576,MATCH("최종"&amp;SUBSTITUTE(SUBSTITUTE(E$1,"standard",""),"|Float",""),ChapterTable!$1:$1,0),0),
  IF($B2382=1,
    IF($L2382=FALSE,
      VLOOKUP($A2382,ChapterTable!$1:$1048576,MATCH("최종"&amp;SUBSTITUTE(SUBSTITUTE(E$1,"standard",""),"|Float",""),ChapterTable!$1:$1,0),0),
      VLOOKUP($A2382-ChapterTable!$Q$11,ChapterTable!$1:$1048576,MATCH("최종"&amp;SUBSTITUTE(SUBSTITUTE(E$1,"standard",""),"|Float",""),ChapterTable!$1:$1,0),0)*ChapterTable!$Q$14
    ),
  OFFSET(E2382,-$B2382+IF($L2382,1,0),0)*
    (VLOOKUP(SUBSTITUTE(SUBSTITUTE(E$1,"standard",""),"|Float","")&amp;"인게임누적곱배수",ChapterTable!$S:$T,2,0)^C2382
    +VLOOKUP(SUBSTITUTE(SUBSTITUTE(E$1,"standard",""),"|Float","")&amp;"인게임누적합배수",ChapterTable!$S:$T,2,0)*C2382)
  )
  )
  )
)</f>
        <v>4120990.6655877111</v>
      </c>
      <c r="F2382" s="1">
        <f ca="1">IF(AND($A2382=0,$B2382=1),
    VLOOKUP(1,ChapterTable!$1:$1048576,MATCH("최종"&amp;SUBSTITUTE(SUBSTITUTE(F$1,"standard",""),"|Float",""),ChapterTable!$1:$1,0),0)*ChapterTable!$Q$17,
  IF(AND($A2382=0,$B2382=0),
    F2383,
  IF($B2382=0,
    VLOOKUP($A2382,ChapterTable!$1:$1048576,MATCH("최종"&amp;SUBSTITUTE(SUBSTITUTE(F$1,"standard",""),"|Float",""),ChapterTable!$1:$1,0),0),
  IF($B2382=1,
    IF($L2382=FALSE,
      VLOOKUP($A2382,ChapterTable!$1:$1048576,MATCH("최종"&amp;SUBSTITUTE(SUBSTITUTE(F$1,"standard",""),"|Float",""),ChapterTable!$1:$1,0),0),
      VLOOKUP($A2382-ChapterTable!$Q$11,ChapterTable!$1:$1048576,MATCH("최종"&amp;SUBSTITUTE(SUBSTITUTE(F$1,"standard",""),"|Float",""),ChapterTable!$1:$1,0),0)*ChapterTable!$Q$14
    ),
  OFFSET(F2382,-$B2382+IF($L2382,1,0),0)*
    (VLOOKUP(SUBSTITUTE(SUBSTITUTE(F$1,"standard",""),"|Float","")&amp;"인게임누적곱배수",ChapterTable!$S:$T,2,0)^D2382
    +VLOOKUP(SUBSTITUTE(SUBSTITUTE(F$1,"standard",""),"|Float","")&amp;"인게임누적합배수",ChapterTable!$S:$T,2,0)*D2382)
  )
  )
  )
)</f>
        <v>1717079.4439948797</v>
      </c>
      <c r="G2382" t="s">
        <v>76</v>
      </c>
      <c r="J2382" t="str">
        <f>IF(ISBLANK(I2382),"",
IFERROR(VLOOKUP(I2382,[1]StringTable!$1:$1048576,MATCH([1]StringTable!$B$1,[1]StringTable!$1:$1,0),0),
IFERROR(VLOOKUP(I2382,[1]InApkStringTable!$1:$1048576,MATCH([1]InApkStringTable!$B$1,[1]InApkStringTable!$1:$1,0),0),
"스트링없음")))</f>
        <v/>
      </c>
      <c r="L2382" t="b">
        <v>1</v>
      </c>
      <c r="N2382" t="str">
        <f>IF(ISBLANK(M2382),"",IF(ISERROR(VLOOKUP(M2382,MapTable!$A:$A,1,0)),"맵없음",""))</f>
        <v/>
      </c>
      <c r="O2382">
        <f t="shared" si="149"/>
        <v>5</v>
      </c>
      <c r="Q2382">
        <f t="shared" si="150"/>
        <v>5</v>
      </c>
      <c r="R2382" t="b">
        <f t="shared" ca="1" si="151"/>
        <v>0</v>
      </c>
      <c r="T2382" t="b">
        <f t="shared" ca="1" si="152"/>
        <v>0</v>
      </c>
      <c r="X2382" t="str">
        <f>IF(ISBLANK(W2382),"",
IF(ISERROR(FIND(",",W2382)),
  IF(ISERROR(VLOOKUP(W2382,MapTable!$A:$A,1,0)),"맵없음",
  ""),
IF(ISERROR(FIND(",",W2382,FIND(",",W2382)+1)),
  IF(OR(ISERROR(VLOOKUP(LEFT(W2382,FIND(",",W2382)-1),MapTable!$A:$A,1,0)),ISERROR(VLOOKUP(TRIM(MID(W2382,FIND(",",W2382)+1,999)),MapTable!$A:$A,1,0))),"맵없음",
  ""),
IF(ISERROR(FIND(",",W2382,FIND(",",W2382,FIND(",",W2382)+1)+1)),
  IF(OR(ISERROR(VLOOKUP(LEFT(W2382,FIND(",",W2382)-1),MapTable!$A:$A,1,0)),ISERROR(VLOOKUP(TRIM(MID(W2382,FIND(",",W2382)+1,FIND(",",W2382,FIND(",",W2382)+1)-FIND(",",W2382)-1)),MapTable!$A:$A,1,0)),ISERROR(VLOOKUP(TRIM(MID(W2382,FIND(",",W2382,FIND(",",W2382)+1)+1,999)),MapTable!$A:$A,1,0))),"맵없음",
  ""),
IF(ISERROR(FIND(",",W2382,FIND(",",W2382,FIND(",",W2382,FIND(",",W2382)+1)+1)+1)),
  IF(OR(ISERROR(VLOOKUP(LEFT(W2382,FIND(",",W2382)-1),MapTable!$A:$A,1,0)),ISERROR(VLOOKUP(TRIM(MID(W2382,FIND(",",W2382)+1,FIND(",",W2382,FIND(",",W2382)+1)-FIND(",",W2382)-1)),MapTable!$A:$A,1,0)),ISERROR(VLOOKUP(TRIM(MID(W2382,FIND(",",W2382,FIND(",",W2382)+1)+1,FIND(",",W2382,FIND(",",W2382,FIND(",",W2382)+1)+1)-FIND(",",W2382,FIND(",",W2382)+1)-1)),MapTable!$A:$A,1,0)),ISERROR(VLOOKUP(TRIM(MID(W2382,FIND(",",W2382,FIND(",",W2382,FIND(",",W2382)+1)+1)+1,999)),MapTable!$A:$A,1,0))),"맵없음",
  ""),
)))))</f>
        <v/>
      </c>
      <c r="AC2382" t="str">
        <f>IF(ISBLANK(AB2382),"",IF(ISERROR(VLOOKUP(AB2382,[3]DropTable!$A:$A,1,0)),"드랍없음",""))</f>
        <v/>
      </c>
      <c r="AE2382" t="str">
        <f>IF(ISBLANK(AD2382),"",IF(ISERROR(VLOOKUP(AD2382,[3]DropTable!$A:$A,1,0)),"드랍없음",""))</f>
        <v/>
      </c>
      <c r="AG2382">
        <v>9.8000000000000007</v>
      </c>
      <c r="AH2382">
        <v>1</v>
      </c>
    </row>
    <row r="2383" spans="1:34" x14ac:dyDescent="0.3">
      <c r="A2383">
        <v>25</v>
      </c>
      <c r="B2383">
        <v>42</v>
      </c>
      <c r="C2383">
        <f>IF(OR($L2383=TRUE,$A2383=0,MOD($A2383,ChapterTable!$S$20)&lt;&gt;0),
MAX(0,INT(($B2383+ChapterTable!$Q$26+VLOOKUP(SUBSTITUTE(C$1,"성장단계","")&amp;"단계오프셋",ChapterTable!$S:$T,2,0))/ChapterTable!$Q$23)),
MAX(0,INT(($B2383+ChapterTable!$S$26+VLOOKUP(SUBSTITUTE(C$1,"성장단계","")&amp;"보스단계오프셋",ChapterTable!$S:$T,2,0))/ChapterTable!$S$23)))</f>
        <v>4</v>
      </c>
      <c r="D2383">
        <f>IF(OR($L2383=TRUE,$A2383=0,MOD($A2383,ChapterTable!$S$20)&lt;&gt;0),
MAX(0,INT(($B2383+ChapterTable!$Q$26+VLOOKUP(SUBSTITUTE(D$1,"성장단계","")&amp;"단계오프셋",ChapterTable!$S:$T,2,0))/ChapterTable!$Q$23)),
MAX(0,INT(($B2383+ChapterTable!$S$26+VLOOKUP(SUBSTITUTE(D$1,"성장단계","")&amp;"보스단계오프셋",ChapterTable!$S:$T,2,0))/ChapterTable!$S$23)))</f>
        <v>4</v>
      </c>
      <c r="E2383" s="1">
        <f ca="1">IF(AND($A2383=0,$B2383=1),
    VLOOKUP(1,ChapterTable!$1:$1048576,MATCH("최종"&amp;SUBSTITUTE(SUBSTITUTE(E$1,"standard",""),"|Float",""),ChapterTable!$1:$1,0),0)*ChapterTable!$Q$17,
  IF(AND($A2383=0,$B2383=0),
    E2384,
  IF($B2383=0,
    VLOOKUP($A2383,ChapterTable!$1:$1048576,MATCH("최종"&amp;SUBSTITUTE(SUBSTITUTE(E$1,"standard",""),"|Float",""),ChapterTable!$1:$1,0),0),
  IF($B2383=1,
    IF($L2383=FALSE,
      VLOOKUP($A2383,ChapterTable!$1:$1048576,MATCH("최종"&amp;SUBSTITUTE(SUBSTITUTE(E$1,"standard",""),"|Float",""),ChapterTable!$1:$1,0),0),
      VLOOKUP($A2383-ChapterTable!$Q$11,ChapterTable!$1:$1048576,MATCH("최종"&amp;SUBSTITUTE(SUBSTITUTE(E$1,"standard",""),"|Float",""),ChapterTable!$1:$1,0),0)*ChapterTable!$Q$14
    ),
  OFFSET(E2383,-$B2383+IF($L2383,1,0),0)*
    (VLOOKUP(SUBSTITUTE(SUBSTITUTE(E$1,"standard",""),"|Float","")&amp;"인게임누적곱배수",ChapterTable!$S:$T,2,0)^C2383
    +VLOOKUP(SUBSTITUTE(SUBSTITUTE(E$1,"standard",""),"|Float","")&amp;"인게임누적합배수",ChapterTable!$S:$T,2,0)*C2383)
  )
  )
  )
)</f>
        <v>4120990.6655877111</v>
      </c>
      <c r="F2383" s="1">
        <f ca="1">IF(AND($A2383=0,$B2383=1),
    VLOOKUP(1,ChapterTable!$1:$1048576,MATCH("최종"&amp;SUBSTITUTE(SUBSTITUTE(F$1,"standard",""),"|Float",""),ChapterTable!$1:$1,0),0)*ChapterTable!$Q$17,
  IF(AND($A2383=0,$B2383=0),
    F2384,
  IF($B2383=0,
    VLOOKUP($A2383,ChapterTable!$1:$1048576,MATCH("최종"&amp;SUBSTITUTE(SUBSTITUTE(F$1,"standard",""),"|Float",""),ChapterTable!$1:$1,0),0),
  IF($B2383=1,
    IF($L2383=FALSE,
      VLOOKUP($A2383,ChapterTable!$1:$1048576,MATCH("최종"&amp;SUBSTITUTE(SUBSTITUTE(F$1,"standard",""),"|Float",""),ChapterTable!$1:$1,0),0),
      VLOOKUP($A2383-ChapterTable!$Q$11,ChapterTable!$1:$1048576,MATCH("최종"&amp;SUBSTITUTE(SUBSTITUTE(F$1,"standard",""),"|Float",""),ChapterTable!$1:$1,0),0)*ChapterTable!$Q$14
    ),
  OFFSET(F2383,-$B2383+IF($L2383,1,0),0)*
    (VLOOKUP(SUBSTITUTE(SUBSTITUTE(F$1,"standard",""),"|Float","")&amp;"인게임누적곱배수",ChapterTable!$S:$T,2,0)^D2383
    +VLOOKUP(SUBSTITUTE(SUBSTITUTE(F$1,"standard",""),"|Float","")&amp;"인게임누적합배수",ChapterTable!$S:$T,2,0)*D2383)
  )
  )
  )
)</f>
        <v>1717079.4439948797</v>
      </c>
      <c r="G2383" t="s">
        <v>76</v>
      </c>
      <c r="J2383" t="str">
        <f>IF(ISBLANK(I2383),"",
IFERROR(VLOOKUP(I2383,[1]StringTable!$1:$1048576,MATCH([1]StringTable!$B$1,[1]StringTable!$1:$1,0),0),
IFERROR(VLOOKUP(I2383,[1]InApkStringTable!$1:$1048576,MATCH([1]InApkStringTable!$B$1,[1]InApkStringTable!$1:$1,0),0),
"스트링없음")))</f>
        <v/>
      </c>
      <c r="L2383" t="b">
        <v>1</v>
      </c>
      <c r="N2383" t="str">
        <f>IF(ISBLANK(M2383),"",IF(ISERROR(VLOOKUP(M2383,MapTable!$A:$A,1,0)),"맵없음",""))</f>
        <v/>
      </c>
      <c r="O2383">
        <f t="shared" si="149"/>
        <v>5</v>
      </c>
      <c r="Q2383">
        <f t="shared" si="150"/>
        <v>5</v>
      </c>
      <c r="R2383" t="b">
        <f t="shared" ca="1" si="151"/>
        <v>0</v>
      </c>
      <c r="T2383" t="b">
        <f t="shared" ca="1" si="152"/>
        <v>0</v>
      </c>
      <c r="X2383" t="str">
        <f>IF(ISBLANK(W2383),"",
IF(ISERROR(FIND(",",W2383)),
  IF(ISERROR(VLOOKUP(W2383,MapTable!$A:$A,1,0)),"맵없음",
  ""),
IF(ISERROR(FIND(",",W2383,FIND(",",W2383)+1)),
  IF(OR(ISERROR(VLOOKUP(LEFT(W2383,FIND(",",W2383)-1),MapTable!$A:$A,1,0)),ISERROR(VLOOKUP(TRIM(MID(W2383,FIND(",",W2383)+1,999)),MapTable!$A:$A,1,0))),"맵없음",
  ""),
IF(ISERROR(FIND(",",W2383,FIND(",",W2383,FIND(",",W2383)+1)+1)),
  IF(OR(ISERROR(VLOOKUP(LEFT(W2383,FIND(",",W2383)-1),MapTable!$A:$A,1,0)),ISERROR(VLOOKUP(TRIM(MID(W2383,FIND(",",W2383)+1,FIND(",",W2383,FIND(",",W2383)+1)-FIND(",",W2383)-1)),MapTable!$A:$A,1,0)),ISERROR(VLOOKUP(TRIM(MID(W2383,FIND(",",W2383,FIND(",",W2383)+1)+1,999)),MapTable!$A:$A,1,0))),"맵없음",
  ""),
IF(ISERROR(FIND(",",W2383,FIND(",",W2383,FIND(",",W2383,FIND(",",W2383)+1)+1)+1)),
  IF(OR(ISERROR(VLOOKUP(LEFT(W2383,FIND(",",W2383)-1),MapTable!$A:$A,1,0)),ISERROR(VLOOKUP(TRIM(MID(W2383,FIND(",",W2383)+1,FIND(",",W2383,FIND(",",W2383)+1)-FIND(",",W2383)-1)),MapTable!$A:$A,1,0)),ISERROR(VLOOKUP(TRIM(MID(W2383,FIND(",",W2383,FIND(",",W2383)+1)+1,FIND(",",W2383,FIND(",",W2383,FIND(",",W2383)+1)+1)-FIND(",",W2383,FIND(",",W2383)+1)-1)),MapTable!$A:$A,1,0)),ISERROR(VLOOKUP(TRIM(MID(W2383,FIND(",",W2383,FIND(",",W2383,FIND(",",W2383)+1)+1)+1,999)),MapTable!$A:$A,1,0))),"맵없음",
  ""),
)))))</f>
        <v/>
      </c>
      <c r="AC2383" t="str">
        <f>IF(ISBLANK(AB2383),"",IF(ISERROR(VLOOKUP(AB2383,[3]DropTable!$A:$A,1,0)),"드랍없음",""))</f>
        <v/>
      </c>
      <c r="AE2383" t="str">
        <f>IF(ISBLANK(AD2383),"",IF(ISERROR(VLOOKUP(AD2383,[3]DropTable!$A:$A,1,0)),"드랍없음",""))</f>
        <v/>
      </c>
      <c r="AG2383">
        <v>9.8000000000000007</v>
      </c>
      <c r="AH2383">
        <v>1</v>
      </c>
    </row>
    <row r="2384" spans="1:34" x14ac:dyDescent="0.3">
      <c r="A2384">
        <v>25</v>
      </c>
      <c r="B2384">
        <v>43</v>
      </c>
      <c r="C2384">
        <f>IF(OR($L2384=TRUE,$A2384=0,MOD($A2384,ChapterTable!$S$20)&lt;&gt;0),
MAX(0,INT(($B2384+ChapterTable!$Q$26+VLOOKUP(SUBSTITUTE(C$1,"성장단계","")&amp;"단계오프셋",ChapterTable!$S:$T,2,0))/ChapterTable!$Q$23)),
MAX(0,INT(($B2384+ChapterTable!$S$26+VLOOKUP(SUBSTITUTE(C$1,"성장단계","")&amp;"보스단계오프셋",ChapterTable!$S:$T,2,0))/ChapterTable!$S$23)))</f>
        <v>4</v>
      </c>
      <c r="D2384">
        <f>IF(OR($L2384=TRUE,$A2384=0,MOD($A2384,ChapterTable!$S$20)&lt;&gt;0),
MAX(0,INT(($B2384+ChapterTable!$Q$26+VLOOKUP(SUBSTITUTE(D$1,"성장단계","")&amp;"단계오프셋",ChapterTable!$S:$T,2,0))/ChapterTable!$Q$23)),
MAX(0,INT(($B2384+ChapterTable!$S$26+VLOOKUP(SUBSTITUTE(D$1,"성장단계","")&amp;"보스단계오프셋",ChapterTable!$S:$T,2,0))/ChapterTable!$S$23)))</f>
        <v>4</v>
      </c>
      <c r="E2384" s="1">
        <f ca="1">IF(AND($A2384=0,$B2384=1),
    VLOOKUP(1,ChapterTable!$1:$1048576,MATCH("최종"&amp;SUBSTITUTE(SUBSTITUTE(E$1,"standard",""),"|Float",""),ChapterTable!$1:$1,0),0)*ChapterTable!$Q$17,
  IF(AND($A2384=0,$B2384=0),
    E2385,
  IF($B2384=0,
    VLOOKUP($A2384,ChapterTable!$1:$1048576,MATCH("최종"&amp;SUBSTITUTE(SUBSTITUTE(E$1,"standard",""),"|Float",""),ChapterTable!$1:$1,0),0),
  IF($B2384=1,
    IF($L2384=FALSE,
      VLOOKUP($A2384,ChapterTable!$1:$1048576,MATCH("최종"&amp;SUBSTITUTE(SUBSTITUTE(E$1,"standard",""),"|Float",""),ChapterTable!$1:$1,0),0),
      VLOOKUP($A2384-ChapterTable!$Q$11,ChapterTable!$1:$1048576,MATCH("최종"&amp;SUBSTITUTE(SUBSTITUTE(E$1,"standard",""),"|Float",""),ChapterTable!$1:$1,0),0)*ChapterTable!$Q$14
    ),
  OFFSET(E2384,-$B2384+IF($L2384,1,0),0)*
    (VLOOKUP(SUBSTITUTE(SUBSTITUTE(E$1,"standard",""),"|Float","")&amp;"인게임누적곱배수",ChapterTable!$S:$T,2,0)^C2384
    +VLOOKUP(SUBSTITUTE(SUBSTITUTE(E$1,"standard",""),"|Float","")&amp;"인게임누적합배수",ChapterTable!$S:$T,2,0)*C2384)
  )
  )
  )
)</f>
        <v>4120990.6655877111</v>
      </c>
      <c r="F2384" s="1">
        <f ca="1">IF(AND($A2384=0,$B2384=1),
    VLOOKUP(1,ChapterTable!$1:$1048576,MATCH("최종"&amp;SUBSTITUTE(SUBSTITUTE(F$1,"standard",""),"|Float",""),ChapterTable!$1:$1,0),0)*ChapterTable!$Q$17,
  IF(AND($A2384=0,$B2384=0),
    F2385,
  IF($B2384=0,
    VLOOKUP($A2384,ChapterTable!$1:$1048576,MATCH("최종"&amp;SUBSTITUTE(SUBSTITUTE(F$1,"standard",""),"|Float",""),ChapterTable!$1:$1,0),0),
  IF($B2384=1,
    IF($L2384=FALSE,
      VLOOKUP($A2384,ChapterTable!$1:$1048576,MATCH("최종"&amp;SUBSTITUTE(SUBSTITUTE(F$1,"standard",""),"|Float",""),ChapterTable!$1:$1,0),0),
      VLOOKUP($A2384-ChapterTable!$Q$11,ChapterTable!$1:$1048576,MATCH("최종"&amp;SUBSTITUTE(SUBSTITUTE(F$1,"standard",""),"|Float",""),ChapterTable!$1:$1,0),0)*ChapterTable!$Q$14
    ),
  OFFSET(F2384,-$B2384+IF($L2384,1,0),0)*
    (VLOOKUP(SUBSTITUTE(SUBSTITUTE(F$1,"standard",""),"|Float","")&amp;"인게임누적곱배수",ChapterTable!$S:$T,2,0)^D2384
    +VLOOKUP(SUBSTITUTE(SUBSTITUTE(F$1,"standard",""),"|Float","")&amp;"인게임누적합배수",ChapterTable!$S:$T,2,0)*D2384)
  )
  )
  )
)</f>
        <v>1717079.4439948797</v>
      </c>
      <c r="G2384" t="s">
        <v>76</v>
      </c>
      <c r="J2384" t="str">
        <f>IF(ISBLANK(I2384),"",
IFERROR(VLOOKUP(I2384,[1]StringTable!$1:$1048576,MATCH([1]StringTable!$B$1,[1]StringTable!$1:$1,0),0),
IFERROR(VLOOKUP(I2384,[1]InApkStringTable!$1:$1048576,MATCH([1]InApkStringTable!$B$1,[1]InApkStringTable!$1:$1,0),0),
"스트링없음")))</f>
        <v/>
      </c>
      <c r="L2384" t="b">
        <v>1</v>
      </c>
      <c r="N2384" t="str">
        <f>IF(ISBLANK(M2384),"",IF(ISERROR(VLOOKUP(M2384,MapTable!$A:$A,1,0)),"맵없음",""))</f>
        <v/>
      </c>
      <c r="O2384">
        <f t="shared" si="149"/>
        <v>5</v>
      </c>
      <c r="Q2384">
        <f t="shared" si="150"/>
        <v>5</v>
      </c>
      <c r="R2384" t="b">
        <f t="shared" ca="1" si="151"/>
        <v>0</v>
      </c>
      <c r="T2384" t="b">
        <f t="shared" ca="1" si="152"/>
        <v>0</v>
      </c>
      <c r="X2384" t="str">
        <f>IF(ISBLANK(W2384),"",
IF(ISERROR(FIND(",",W2384)),
  IF(ISERROR(VLOOKUP(W2384,MapTable!$A:$A,1,0)),"맵없음",
  ""),
IF(ISERROR(FIND(",",W2384,FIND(",",W2384)+1)),
  IF(OR(ISERROR(VLOOKUP(LEFT(W2384,FIND(",",W2384)-1),MapTable!$A:$A,1,0)),ISERROR(VLOOKUP(TRIM(MID(W2384,FIND(",",W2384)+1,999)),MapTable!$A:$A,1,0))),"맵없음",
  ""),
IF(ISERROR(FIND(",",W2384,FIND(",",W2384,FIND(",",W2384)+1)+1)),
  IF(OR(ISERROR(VLOOKUP(LEFT(W2384,FIND(",",W2384)-1),MapTable!$A:$A,1,0)),ISERROR(VLOOKUP(TRIM(MID(W2384,FIND(",",W2384)+1,FIND(",",W2384,FIND(",",W2384)+1)-FIND(",",W2384)-1)),MapTable!$A:$A,1,0)),ISERROR(VLOOKUP(TRIM(MID(W2384,FIND(",",W2384,FIND(",",W2384)+1)+1,999)),MapTable!$A:$A,1,0))),"맵없음",
  ""),
IF(ISERROR(FIND(",",W2384,FIND(",",W2384,FIND(",",W2384,FIND(",",W2384)+1)+1)+1)),
  IF(OR(ISERROR(VLOOKUP(LEFT(W2384,FIND(",",W2384)-1),MapTable!$A:$A,1,0)),ISERROR(VLOOKUP(TRIM(MID(W2384,FIND(",",W2384)+1,FIND(",",W2384,FIND(",",W2384)+1)-FIND(",",W2384)-1)),MapTable!$A:$A,1,0)),ISERROR(VLOOKUP(TRIM(MID(W2384,FIND(",",W2384,FIND(",",W2384)+1)+1,FIND(",",W2384,FIND(",",W2384,FIND(",",W2384)+1)+1)-FIND(",",W2384,FIND(",",W2384)+1)-1)),MapTable!$A:$A,1,0)),ISERROR(VLOOKUP(TRIM(MID(W2384,FIND(",",W2384,FIND(",",W2384,FIND(",",W2384)+1)+1)+1,999)),MapTable!$A:$A,1,0))),"맵없음",
  ""),
)))))</f>
        <v/>
      </c>
      <c r="AC2384" t="str">
        <f>IF(ISBLANK(AB2384),"",IF(ISERROR(VLOOKUP(AB2384,[3]DropTable!$A:$A,1,0)),"드랍없음",""))</f>
        <v/>
      </c>
      <c r="AE2384" t="str">
        <f>IF(ISBLANK(AD2384),"",IF(ISERROR(VLOOKUP(AD2384,[3]DropTable!$A:$A,1,0)),"드랍없음",""))</f>
        <v/>
      </c>
      <c r="AG2384">
        <v>9.8000000000000007</v>
      </c>
      <c r="AH2384">
        <v>1</v>
      </c>
    </row>
    <row r="2385" spans="1:34" x14ac:dyDescent="0.3">
      <c r="A2385">
        <v>25</v>
      </c>
      <c r="B2385">
        <v>44</v>
      </c>
      <c r="C2385">
        <f>IF(OR($L2385=TRUE,$A2385=0,MOD($A2385,ChapterTable!$S$20)&lt;&gt;0),
MAX(0,INT(($B2385+ChapterTable!$Q$26+VLOOKUP(SUBSTITUTE(C$1,"성장단계","")&amp;"단계오프셋",ChapterTable!$S:$T,2,0))/ChapterTable!$Q$23)),
MAX(0,INT(($B2385+ChapterTable!$S$26+VLOOKUP(SUBSTITUTE(C$1,"성장단계","")&amp;"보스단계오프셋",ChapterTable!$S:$T,2,0))/ChapterTable!$S$23)))</f>
        <v>4</v>
      </c>
      <c r="D2385">
        <f>IF(OR($L2385=TRUE,$A2385=0,MOD($A2385,ChapterTable!$S$20)&lt;&gt;0),
MAX(0,INT(($B2385+ChapterTable!$Q$26+VLOOKUP(SUBSTITUTE(D$1,"성장단계","")&amp;"단계오프셋",ChapterTable!$S:$T,2,0))/ChapterTable!$Q$23)),
MAX(0,INT(($B2385+ChapterTable!$S$26+VLOOKUP(SUBSTITUTE(D$1,"성장단계","")&amp;"보스단계오프셋",ChapterTable!$S:$T,2,0))/ChapterTable!$S$23)))</f>
        <v>4</v>
      </c>
      <c r="E2385" s="1">
        <f ca="1">IF(AND($A2385=0,$B2385=1),
    VLOOKUP(1,ChapterTable!$1:$1048576,MATCH("최종"&amp;SUBSTITUTE(SUBSTITUTE(E$1,"standard",""),"|Float",""),ChapterTable!$1:$1,0),0)*ChapterTable!$Q$17,
  IF(AND($A2385=0,$B2385=0),
    E2386,
  IF($B2385=0,
    VLOOKUP($A2385,ChapterTable!$1:$1048576,MATCH("최종"&amp;SUBSTITUTE(SUBSTITUTE(E$1,"standard",""),"|Float",""),ChapterTable!$1:$1,0),0),
  IF($B2385=1,
    IF($L2385=FALSE,
      VLOOKUP($A2385,ChapterTable!$1:$1048576,MATCH("최종"&amp;SUBSTITUTE(SUBSTITUTE(E$1,"standard",""),"|Float",""),ChapterTable!$1:$1,0),0),
      VLOOKUP($A2385-ChapterTable!$Q$11,ChapterTable!$1:$1048576,MATCH("최종"&amp;SUBSTITUTE(SUBSTITUTE(E$1,"standard",""),"|Float",""),ChapterTable!$1:$1,0),0)*ChapterTable!$Q$14
    ),
  OFFSET(E2385,-$B2385+IF($L2385,1,0),0)*
    (VLOOKUP(SUBSTITUTE(SUBSTITUTE(E$1,"standard",""),"|Float","")&amp;"인게임누적곱배수",ChapterTable!$S:$T,2,0)^C2385
    +VLOOKUP(SUBSTITUTE(SUBSTITUTE(E$1,"standard",""),"|Float","")&amp;"인게임누적합배수",ChapterTable!$S:$T,2,0)*C2385)
  )
  )
  )
)</f>
        <v>4120990.6655877111</v>
      </c>
      <c r="F2385" s="1">
        <f ca="1">IF(AND($A2385=0,$B2385=1),
    VLOOKUP(1,ChapterTable!$1:$1048576,MATCH("최종"&amp;SUBSTITUTE(SUBSTITUTE(F$1,"standard",""),"|Float",""),ChapterTable!$1:$1,0),0)*ChapterTable!$Q$17,
  IF(AND($A2385=0,$B2385=0),
    F2386,
  IF($B2385=0,
    VLOOKUP($A2385,ChapterTable!$1:$1048576,MATCH("최종"&amp;SUBSTITUTE(SUBSTITUTE(F$1,"standard",""),"|Float",""),ChapterTable!$1:$1,0),0),
  IF($B2385=1,
    IF($L2385=FALSE,
      VLOOKUP($A2385,ChapterTable!$1:$1048576,MATCH("최종"&amp;SUBSTITUTE(SUBSTITUTE(F$1,"standard",""),"|Float",""),ChapterTable!$1:$1,0),0),
      VLOOKUP($A2385-ChapterTable!$Q$11,ChapterTable!$1:$1048576,MATCH("최종"&amp;SUBSTITUTE(SUBSTITUTE(F$1,"standard",""),"|Float",""),ChapterTable!$1:$1,0),0)*ChapterTable!$Q$14
    ),
  OFFSET(F2385,-$B2385+IF($L2385,1,0),0)*
    (VLOOKUP(SUBSTITUTE(SUBSTITUTE(F$1,"standard",""),"|Float","")&amp;"인게임누적곱배수",ChapterTable!$S:$T,2,0)^D2385
    +VLOOKUP(SUBSTITUTE(SUBSTITUTE(F$1,"standard",""),"|Float","")&amp;"인게임누적합배수",ChapterTable!$S:$T,2,0)*D2385)
  )
  )
  )
)</f>
        <v>1717079.4439948797</v>
      </c>
      <c r="G2385" t="s">
        <v>76</v>
      </c>
      <c r="J2385" t="str">
        <f>IF(ISBLANK(I2385),"",
IFERROR(VLOOKUP(I2385,[1]StringTable!$1:$1048576,MATCH([1]StringTable!$B$1,[1]StringTable!$1:$1,0),0),
IFERROR(VLOOKUP(I2385,[1]InApkStringTable!$1:$1048576,MATCH([1]InApkStringTable!$B$1,[1]InApkStringTable!$1:$1,0),0),
"스트링없음")))</f>
        <v/>
      </c>
      <c r="L2385" t="b">
        <v>1</v>
      </c>
      <c r="N2385" t="str">
        <f>IF(ISBLANK(M2385),"",IF(ISERROR(VLOOKUP(M2385,MapTable!$A:$A,1,0)),"맵없음",""))</f>
        <v/>
      </c>
      <c r="O2385">
        <f t="shared" si="149"/>
        <v>5</v>
      </c>
      <c r="Q2385">
        <f t="shared" si="150"/>
        <v>5</v>
      </c>
      <c r="R2385" t="b">
        <f t="shared" ca="1" si="151"/>
        <v>0</v>
      </c>
      <c r="T2385" t="b">
        <f t="shared" ca="1" si="152"/>
        <v>0</v>
      </c>
      <c r="X2385" t="str">
        <f>IF(ISBLANK(W2385),"",
IF(ISERROR(FIND(",",W2385)),
  IF(ISERROR(VLOOKUP(W2385,MapTable!$A:$A,1,0)),"맵없음",
  ""),
IF(ISERROR(FIND(",",W2385,FIND(",",W2385)+1)),
  IF(OR(ISERROR(VLOOKUP(LEFT(W2385,FIND(",",W2385)-1),MapTable!$A:$A,1,0)),ISERROR(VLOOKUP(TRIM(MID(W2385,FIND(",",W2385)+1,999)),MapTable!$A:$A,1,0))),"맵없음",
  ""),
IF(ISERROR(FIND(",",W2385,FIND(",",W2385,FIND(",",W2385)+1)+1)),
  IF(OR(ISERROR(VLOOKUP(LEFT(W2385,FIND(",",W2385)-1),MapTable!$A:$A,1,0)),ISERROR(VLOOKUP(TRIM(MID(W2385,FIND(",",W2385)+1,FIND(",",W2385,FIND(",",W2385)+1)-FIND(",",W2385)-1)),MapTable!$A:$A,1,0)),ISERROR(VLOOKUP(TRIM(MID(W2385,FIND(",",W2385,FIND(",",W2385)+1)+1,999)),MapTable!$A:$A,1,0))),"맵없음",
  ""),
IF(ISERROR(FIND(",",W2385,FIND(",",W2385,FIND(",",W2385,FIND(",",W2385)+1)+1)+1)),
  IF(OR(ISERROR(VLOOKUP(LEFT(W2385,FIND(",",W2385)-1),MapTable!$A:$A,1,0)),ISERROR(VLOOKUP(TRIM(MID(W2385,FIND(",",W2385)+1,FIND(",",W2385,FIND(",",W2385)+1)-FIND(",",W2385)-1)),MapTable!$A:$A,1,0)),ISERROR(VLOOKUP(TRIM(MID(W2385,FIND(",",W2385,FIND(",",W2385)+1)+1,FIND(",",W2385,FIND(",",W2385,FIND(",",W2385)+1)+1)-FIND(",",W2385,FIND(",",W2385)+1)-1)),MapTable!$A:$A,1,0)),ISERROR(VLOOKUP(TRIM(MID(W2385,FIND(",",W2385,FIND(",",W2385,FIND(",",W2385)+1)+1)+1,999)),MapTable!$A:$A,1,0))),"맵없음",
  ""),
)))))</f>
        <v/>
      </c>
      <c r="AC2385" t="str">
        <f>IF(ISBLANK(AB2385),"",IF(ISERROR(VLOOKUP(AB2385,[3]DropTable!$A:$A,1,0)),"드랍없음",""))</f>
        <v/>
      </c>
      <c r="AE2385" t="str">
        <f>IF(ISBLANK(AD2385),"",IF(ISERROR(VLOOKUP(AD2385,[3]DropTable!$A:$A,1,0)),"드랍없음",""))</f>
        <v/>
      </c>
      <c r="AG2385">
        <v>9.8000000000000007</v>
      </c>
      <c r="AH2385">
        <v>1</v>
      </c>
    </row>
    <row r="2386" spans="1:34" x14ac:dyDescent="0.3">
      <c r="A2386">
        <v>25</v>
      </c>
      <c r="B2386">
        <v>45</v>
      </c>
      <c r="C2386">
        <f>IF(OR($L2386=TRUE,$A2386=0,MOD($A2386,ChapterTable!$S$20)&lt;&gt;0),
MAX(0,INT(($B2386+ChapterTable!$Q$26+VLOOKUP(SUBSTITUTE(C$1,"성장단계","")&amp;"단계오프셋",ChapterTable!$S:$T,2,0))/ChapterTable!$Q$23)),
MAX(0,INT(($B2386+ChapterTable!$S$26+VLOOKUP(SUBSTITUTE(C$1,"성장단계","")&amp;"보스단계오프셋",ChapterTable!$S:$T,2,0))/ChapterTable!$S$23)))</f>
        <v>4</v>
      </c>
      <c r="D2386">
        <f>IF(OR($L2386=TRUE,$A2386=0,MOD($A2386,ChapterTable!$S$20)&lt;&gt;0),
MAX(0,INT(($B2386+ChapterTable!$Q$26+VLOOKUP(SUBSTITUTE(D$1,"성장단계","")&amp;"단계오프셋",ChapterTable!$S:$T,2,0))/ChapterTable!$Q$23)),
MAX(0,INT(($B2386+ChapterTable!$S$26+VLOOKUP(SUBSTITUTE(D$1,"성장단계","")&amp;"보스단계오프셋",ChapterTable!$S:$T,2,0))/ChapterTable!$S$23)))</f>
        <v>4</v>
      </c>
      <c r="E2386" s="1">
        <f ca="1">IF(AND($A2386=0,$B2386=1),
    VLOOKUP(1,ChapterTable!$1:$1048576,MATCH("최종"&amp;SUBSTITUTE(SUBSTITUTE(E$1,"standard",""),"|Float",""),ChapterTable!$1:$1,0),0)*ChapterTable!$Q$17,
  IF(AND($A2386=0,$B2386=0),
    E2387,
  IF($B2386=0,
    VLOOKUP($A2386,ChapterTable!$1:$1048576,MATCH("최종"&amp;SUBSTITUTE(SUBSTITUTE(E$1,"standard",""),"|Float",""),ChapterTable!$1:$1,0),0),
  IF($B2386=1,
    IF($L2386=FALSE,
      VLOOKUP($A2386,ChapterTable!$1:$1048576,MATCH("최종"&amp;SUBSTITUTE(SUBSTITUTE(E$1,"standard",""),"|Float",""),ChapterTable!$1:$1,0),0),
      VLOOKUP($A2386-ChapterTable!$Q$11,ChapterTable!$1:$1048576,MATCH("최종"&amp;SUBSTITUTE(SUBSTITUTE(E$1,"standard",""),"|Float",""),ChapterTable!$1:$1,0),0)*ChapterTable!$Q$14
    ),
  OFFSET(E2386,-$B2386+IF($L2386,1,0),0)*
    (VLOOKUP(SUBSTITUTE(SUBSTITUTE(E$1,"standard",""),"|Float","")&amp;"인게임누적곱배수",ChapterTable!$S:$T,2,0)^C2386
    +VLOOKUP(SUBSTITUTE(SUBSTITUTE(E$1,"standard",""),"|Float","")&amp;"인게임누적합배수",ChapterTable!$S:$T,2,0)*C2386)
  )
  )
  )
)</f>
        <v>4120990.6655877111</v>
      </c>
      <c r="F2386" s="1">
        <f ca="1">IF(AND($A2386=0,$B2386=1),
    VLOOKUP(1,ChapterTable!$1:$1048576,MATCH("최종"&amp;SUBSTITUTE(SUBSTITUTE(F$1,"standard",""),"|Float",""),ChapterTable!$1:$1,0),0)*ChapterTable!$Q$17,
  IF(AND($A2386=0,$B2386=0),
    F2387,
  IF($B2386=0,
    VLOOKUP($A2386,ChapterTable!$1:$1048576,MATCH("최종"&amp;SUBSTITUTE(SUBSTITUTE(F$1,"standard",""),"|Float",""),ChapterTable!$1:$1,0),0),
  IF($B2386=1,
    IF($L2386=FALSE,
      VLOOKUP($A2386,ChapterTable!$1:$1048576,MATCH("최종"&amp;SUBSTITUTE(SUBSTITUTE(F$1,"standard",""),"|Float",""),ChapterTable!$1:$1,0),0),
      VLOOKUP($A2386-ChapterTable!$Q$11,ChapterTable!$1:$1048576,MATCH("최종"&amp;SUBSTITUTE(SUBSTITUTE(F$1,"standard",""),"|Float",""),ChapterTable!$1:$1,0),0)*ChapterTable!$Q$14
    ),
  OFFSET(F2386,-$B2386+IF($L2386,1,0),0)*
    (VLOOKUP(SUBSTITUTE(SUBSTITUTE(F$1,"standard",""),"|Float","")&amp;"인게임누적곱배수",ChapterTable!$S:$T,2,0)^D2386
    +VLOOKUP(SUBSTITUTE(SUBSTITUTE(F$1,"standard",""),"|Float","")&amp;"인게임누적합배수",ChapterTable!$S:$T,2,0)*D2386)
  )
  )
  )
)</f>
        <v>1717079.4439948797</v>
      </c>
      <c r="G2386" t="s">
        <v>76</v>
      </c>
      <c r="J2386" t="str">
        <f>IF(ISBLANK(I2386),"",
IFERROR(VLOOKUP(I2386,[1]StringTable!$1:$1048576,MATCH([1]StringTable!$B$1,[1]StringTable!$1:$1,0),0),
IFERROR(VLOOKUP(I2386,[1]InApkStringTable!$1:$1048576,MATCH([1]InApkStringTable!$B$1,[1]InApkStringTable!$1:$1,0),0),
"스트링없음")))</f>
        <v/>
      </c>
      <c r="L2386" t="b">
        <v>1</v>
      </c>
      <c r="N2386" t="str">
        <f>IF(ISBLANK(M2386),"",IF(ISERROR(VLOOKUP(M2386,MapTable!$A:$A,1,0)),"맵없음",""))</f>
        <v/>
      </c>
      <c r="O2386">
        <f t="shared" si="149"/>
        <v>11</v>
      </c>
      <c r="Q2386">
        <f t="shared" si="150"/>
        <v>11</v>
      </c>
      <c r="R2386" t="b">
        <f t="shared" ca="1" si="151"/>
        <v>0</v>
      </c>
      <c r="T2386" t="b">
        <f t="shared" ca="1" si="152"/>
        <v>0</v>
      </c>
      <c r="X2386" t="str">
        <f>IF(ISBLANK(W2386),"",
IF(ISERROR(FIND(",",W2386)),
  IF(ISERROR(VLOOKUP(W2386,MapTable!$A:$A,1,0)),"맵없음",
  ""),
IF(ISERROR(FIND(",",W2386,FIND(",",W2386)+1)),
  IF(OR(ISERROR(VLOOKUP(LEFT(W2386,FIND(",",W2386)-1),MapTable!$A:$A,1,0)),ISERROR(VLOOKUP(TRIM(MID(W2386,FIND(",",W2386)+1,999)),MapTable!$A:$A,1,0))),"맵없음",
  ""),
IF(ISERROR(FIND(",",W2386,FIND(",",W2386,FIND(",",W2386)+1)+1)),
  IF(OR(ISERROR(VLOOKUP(LEFT(W2386,FIND(",",W2386)-1),MapTable!$A:$A,1,0)),ISERROR(VLOOKUP(TRIM(MID(W2386,FIND(",",W2386)+1,FIND(",",W2386,FIND(",",W2386)+1)-FIND(",",W2386)-1)),MapTable!$A:$A,1,0)),ISERROR(VLOOKUP(TRIM(MID(W2386,FIND(",",W2386,FIND(",",W2386)+1)+1,999)),MapTable!$A:$A,1,0))),"맵없음",
  ""),
IF(ISERROR(FIND(",",W2386,FIND(",",W2386,FIND(",",W2386,FIND(",",W2386)+1)+1)+1)),
  IF(OR(ISERROR(VLOOKUP(LEFT(W2386,FIND(",",W2386)-1),MapTable!$A:$A,1,0)),ISERROR(VLOOKUP(TRIM(MID(W2386,FIND(",",W2386)+1,FIND(",",W2386,FIND(",",W2386)+1)-FIND(",",W2386)-1)),MapTable!$A:$A,1,0)),ISERROR(VLOOKUP(TRIM(MID(W2386,FIND(",",W2386,FIND(",",W2386)+1)+1,FIND(",",W2386,FIND(",",W2386,FIND(",",W2386)+1)+1)-FIND(",",W2386,FIND(",",W2386)+1)-1)),MapTable!$A:$A,1,0)),ISERROR(VLOOKUP(TRIM(MID(W2386,FIND(",",W2386,FIND(",",W2386,FIND(",",W2386)+1)+1)+1,999)),MapTable!$A:$A,1,0))),"맵없음",
  ""),
)))))</f>
        <v/>
      </c>
      <c r="AC2386" t="str">
        <f>IF(ISBLANK(AB2386),"",IF(ISERROR(VLOOKUP(AB2386,[3]DropTable!$A:$A,1,0)),"드랍없음",""))</f>
        <v/>
      </c>
      <c r="AE2386" t="str">
        <f>IF(ISBLANK(AD2386),"",IF(ISERROR(VLOOKUP(AD2386,[3]DropTable!$A:$A,1,0)),"드랍없음",""))</f>
        <v/>
      </c>
      <c r="AG2386">
        <v>9.8000000000000007</v>
      </c>
      <c r="AH2386">
        <v>1</v>
      </c>
    </row>
    <row r="2387" spans="1:34" x14ac:dyDescent="0.3">
      <c r="A2387">
        <v>25</v>
      </c>
      <c r="B2387">
        <v>46</v>
      </c>
      <c r="C2387">
        <f>IF(OR($L2387=TRUE,$A2387=0,MOD($A2387,ChapterTable!$S$20)&lt;&gt;0),
MAX(0,INT(($B2387+ChapterTable!$Q$26+VLOOKUP(SUBSTITUTE(C$1,"성장단계","")&amp;"단계오프셋",ChapterTable!$S:$T,2,0))/ChapterTable!$Q$23)),
MAX(0,INT(($B2387+ChapterTable!$S$26+VLOOKUP(SUBSTITUTE(C$1,"성장단계","")&amp;"보스단계오프셋",ChapterTable!$S:$T,2,0))/ChapterTable!$S$23)))</f>
        <v>5</v>
      </c>
      <c r="D2387">
        <f>IF(OR($L2387=TRUE,$A2387=0,MOD($A2387,ChapterTable!$S$20)&lt;&gt;0),
MAX(0,INT(($B2387+ChapterTable!$Q$26+VLOOKUP(SUBSTITUTE(D$1,"성장단계","")&amp;"단계오프셋",ChapterTable!$S:$T,2,0))/ChapterTable!$Q$23)),
MAX(0,INT(($B2387+ChapterTable!$S$26+VLOOKUP(SUBSTITUTE(D$1,"성장단계","")&amp;"보스단계오프셋",ChapterTable!$S:$T,2,0))/ChapterTable!$S$23)))</f>
        <v>4</v>
      </c>
      <c r="E2387" s="1">
        <f ca="1">IF(AND($A2387=0,$B2387=1),
    VLOOKUP(1,ChapterTable!$1:$1048576,MATCH("최종"&amp;SUBSTITUTE(SUBSTITUTE(E$1,"standard",""),"|Float",""),ChapterTable!$1:$1,0),0)*ChapterTable!$Q$17,
  IF(AND($A2387=0,$B2387=0),
    E2388,
  IF($B2387=0,
    VLOOKUP($A2387,ChapterTable!$1:$1048576,MATCH("최종"&amp;SUBSTITUTE(SUBSTITUTE(E$1,"standard",""),"|Float",""),ChapterTable!$1:$1,0),0),
  IF($B2387=1,
    IF($L2387=FALSE,
      VLOOKUP($A2387,ChapterTable!$1:$1048576,MATCH("최종"&amp;SUBSTITUTE(SUBSTITUTE(E$1,"standard",""),"|Float",""),ChapterTable!$1:$1,0),0),
      VLOOKUP($A2387-ChapterTable!$Q$11,ChapterTable!$1:$1048576,MATCH("최종"&amp;SUBSTITUTE(SUBSTITUTE(E$1,"standard",""),"|Float",""),ChapterTable!$1:$1,0),0)*ChapterTable!$Q$14
    ),
  OFFSET(E2387,-$B2387+IF($L2387,1,0),0)*
    (VLOOKUP(SUBSTITUTE(SUBSTITUTE(E$1,"standard",""),"|Float","")&amp;"인게임누적곱배수",ChapterTable!$S:$T,2,0)^C2387
    +VLOOKUP(SUBSTITUTE(SUBSTITUTE(E$1,"standard",""),"|Float","")&amp;"인게임누적합배수",ChapterTable!$S:$T,2,0)*C2387)
  )
  )
  )
)</f>
        <v>4721968.4709859192</v>
      </c>
      <c r="F2387" s="1">
        <f ca="1">IF(AND($A2387=0,$B2387=1),
    VLOOKUP(1,ChapterTable!$1:$1048576,MATCH("최종"&amp;SUBSTITUTE(SUBSTITUTE(F$1,"standard",""),"|Float",""),ChapterTable!$1:$1,0),0)*ChapterTable!$Q$17,
  IF(AND($A2387=0,$B2387=0),
    F2388,
  IF($B2387=0,
    VLOOKUP($A2387,ChapterTable!$1:$1048576,MATCH("최종"&amp;SUBSTITUTE(SUBSTITUTE(F$1,"standard",""),"|Float",""),ChapterTable!$1:$1,0),0),
  IF($B2387=1,
    IF($L2387=FALSE,
      VLOOKUP($A2387,ChapterTable!$1:$1048576,MATCH("최종"&amp;SUBSTITUTE(SUBSTITUTE(F$1,"standard",""),"|Float",""),ChapterTable!$1:$1,0),0),
      VLOOKUP($A2387-ChapterTable!$Q$11,ChapterTable!$1:$1048576,MATCH("최종"&amp;SUBSTITUTE(SUBSTITUTE(F$1,"standard",""),"|Float",""),ChapterTable!$1:$1,0),0)*ChapterTable!$Q$14
    ),
  OFFSET(F2387,-$B2387+IF($L2387,1,0),0)*
    (VLOOKUP(SUBSTITUTE(SUBSTITUTE(F$1,"standard",""),"|Float","")&amp;"인게임누적곱배수",ChapterTable!$S:$T,2,0)^D2387
    +VLOOKUP(SUBSTITUTE(SUBSTITUTE(F$1,"standard",""),"|Float","")&amp;"인게임누적합배수",ChapterTable!$S:$T,2,0)*D2387)
  )
  )
  )
)</f>
        <v>1717079.4439948797</v>
      </c>
      <c r="G2387" t="s">
        <v>76</v>
      </c>
      <c r="J2387" t="str">
        <f>IF(ISBLANK(I2387),"",
IFERROR(VLOOKUP(I2387,[1]StringTable!$1:$1048576,MATCH([1]StringTable!$B$1,[1]StringTable!$1:$1,0),0),
IFERROR(VLOOKUP(I2387,[1]InApkStringTable!$1:$1048576,MATCH([1]InApkStringTable!$B$1,[1]InApkStringTable!$1:$1,0),0),
"스트링없음")))</f>
        <v/>
      </c>
      <c r="L2387" t="b">
        <v>1</v>
      </c>
      <c r="N2387" t="str">
        <f>IF(ISBLANK(M2387),"",IF(ISERROR(VLOOKUP(M2387,MapTable!$A:$A,1,0)),"맵없음",""))</f>
        <v/>
      </c>
      <c r="O2387">
        <f t="shared" si="149"/>
        <v>5</v>
      </c>
      <c r="Q2387">
        <f t="shared" si="150"/>
        <v>5</v>
      </c>
      <c r="R2387" t="b">
        <f t="shared" ca="1" si="151"/>
        <v>0</v>
      </c>
      <c r="T2387" t="b">
        <f t="shared" ca="1" si="152"/>
        <v>0</v>
      </c>
      <c r="X2387" t="str">
        <f>IF(ISBLANK(W2387),"",
IF(ISERROR(FIND(",",W2387)),
  IF(ISERROR(VLOOKUP(W2387,MapTable!$A:$A,1,0)),"맵없음",
  ""),
IF(ISERROR(FIND(",",W2387,FIND(",",W2387)+1)),
  IF(OR(ISERROR(VLOOKUP(LEFT(W2387,FIND(",",W2387)-1),MapTable!$A:$A,1,0)),ISERROR(VLOOKUP(TRIM(MID(W2387,FIND(",",W2387)+1,999)),MapTable!$A:$A,1,0))),"맵없음",
  ""),
IF(ISERROR(FIND(",",W2387,FIND(",",W2387,FIND(",",W2387)+1)+1)),
  IF(OR(ISERROR(VLOOKUP(LEFT(W2387,FIND(",",W2387)-1),MapTable!$A:$A,1,0)),ISERROR(VLOOKUP(TRIM(MID(W2387,FIND(",",W2387)+1,FIND(",",W2387,FIND(",",W2387)+1)-FIND(",",W2387)-1)),MapTable!$A:$A,1,0)),ISERROR(VLOOKUP(TRIM(MID(W2387,FIND(",",W2387,FIND(",",W2387)+1)+1,999)),MapTable!$A:$A,1,0))),"맵없음",
  ""),
IF(ISERROR(FIND(",",W2387,FIND(",",W2387,FIND(",",W2387,FIND(",",W2387)+1)+1)+1)),
  IF(OR(ISERROR(VLOOKUP(LEFT(W2387,FIND(",",W2387)-1),MapTable!$A:$A,1,0)),ISERROR(VLOOKUP(TRIM(MID(W2387,FIND(",",W2387)+1,FIND(",",W2387,FIND(",",W2387)+1)-FIND(",",W2387)-1)),MapTable!$A:$A,1,0)),ISERROR(VLOOKUP(TRIM(MID(W2387,FIND(",",W2387,FIND(",",W2387)+1)+1,FIND(",",W2387,FIND(",",W2387,FIND(",",W2387)+1)+1)-FIND(",",W2387,FIND(",",W2387)+1)-1)),MapTable!$A:$A,1,0)),ISERROR(VLOOKUP(TRIM(MID(W2387,FIND(",",W2387,FIND(",",W2387,FIND(",",W2387)+1)+1)+1,999)),MapTable!$A:$A,1,0))),"맵없음",
  ""),
)))))</f>
        <v/>
      </c>
      <c r="AC2387" t="str">
        <f>IF(ISBLANK(AB2387),"",IF(ISERROR(VLOOKUP(AB2387,[3]DropTable!$A:$A,1,0)),"드랍없음",""))</f>
        <v/>
      </c>
      <c r="AE2387" t="str">
        <f>IF(ISBLANK(AD2387),"",IF(ISERROR(VLOOKUP(AD2387,[3]DropTable!$A:$A,1,0)),"드랍없음",""))</f>
        <v/>
      </c>
      <c r="AG2387">
        <v>9.8000000000000007</v>
      </c>
      <c r="AH2387">
        <v>1</v>
      </c>
    </row>
    <row r="2388" spans="1:34" x14ac:dyDescent="0.3">
      <c r="A2388">
        <v>25</v>
      </c>
      <c r="B2388">
        <v>47</v>
      </c>
      <c r="C2388">
        <f>IF(OR($L2388=TRUE,$A2388=0,MOD($A2388,ChapterTable!$S$20)&lt;&gt;0),
MAX(0,INT(($B2388+ChapterTable!$Q$26+VLOOKUP(SUBSTITUTE(C$1,"성장단계","")&amp;"단계오프셋",ChapterTable!$S:$T,2,0))/ChapterTable!$Q$23)),
MAX(0,INT(($B2388+ChapterTable!$S$26+VLOOKUP(SUBSTITUTE(C$1,"성장단계","")&amp;"보스단계오프셋",ChapterTable!$S:$T,2,0))/ChapterTable!$S$23)))</f>
        <v>5</v>
      </c>
      <c r="D2388">
        <f>IF(OR($L2388=TRUE,$A2388=0,MOD($A2388,ChapterTable!$S$20)&lt;&gt;0),
MAX(0,INT(($B2388+ChapterTable!$Q$26+VLOOKUP(SUBSTITUTE(D$1,"성장단계","")&amp;"단계오프셋",ChapterTable!$S:$T,2,0))/ChapterTable!$Q$23)),
MAX(0,INT(($B2388+ChapterTable!$S$26+VLOOKUP(SUBSTITUTE(D$1,"성장단계","")&amp;"보스단계오프셋",ChapterTable!$S:$T,2,0))/ChapterTable!$S$23)))</f>
        <v>4</v>
      </c>
      <c r="E2388" s="1">
        <f ca="1">IF(AND($A2388=0,$B2388=1),
    VLOOKUP(1,ChapterTable!$1:$1048576,MATCH("최종"&amp;SUBSTITUTE(SUBSTITUTE(E$1,"standard",""),"|Float",""),ChapterTable!$1:$1,0),0)*ChapterTable!$Q$17,
  IF(AND($A2388=0,$B2388=0),
    E2389,
  IF($B2388=0,
    VLOOKUP($A2388,ChapterTable!$1:$1048576,MATCH("최종"&amp;SUBSTITUTE(SUBSTITUTE(E$1,"standard",""),"|Float",""),ChapterTable!$1:$1,0),0),
  IF($B2388=1,
    IF($L2388=FALSE,
      VLOOKUP($A2388,ChapterTable!$1:$1048576,MATCH("최종"&amp;SUBSTITUTE(SUBSTITUTE(E$1,"standard",""),"|Float",""),ChapterTable!$1:$1,0),0),
      VLOOKUP($A2388-ChapterTable!$Q$11,ChapterTable!$1:$1048576,MATCH("최종"&amp;SUBSTITUTE(SUBSTITUTE(E$1,"standard",""),"|Float",""),ChapterTable!$1:$1,0),0)*ChapterTable!$Q$14
    ),
  OFFSET(E2388,-$B2388+IF($L2388,1,0),0)*
    (VLOOKUP(SUBSTITUTE(SUBSTITUTE(E$1,"standard",""),"|Float","")&amp;"인게임누적곱배수",ChapterTable!$S:$T,2,0)^C2388
    +VLOOKUP(SUBSTITUTE(SUBSTITUTE(E$1,"standard",""),"|Float","")&amp;"인게임누적합배수",ChapterTable!$S:$T,2,0)*C2388)
  )
  )
  )
)</f>
        <v>4721968.4709859192</v>
      </c>
      <c r="F2388" s="1">
        <f ca="1">IF(AND($A2388=0,$B2388=1),
    VLOOKUP(1,ChapterTable!$1:$1048576,MATCH("최종"&amp;SUBSTITUTE(SUBSTITUTE(F$1,"standard",""),"|Float",""),ChapterTable!$1:$1,0),0)*ChapterTable!$Q$17,
  IF(AND($A2388=0,$B2388=0),
    F2389,
  IF($B2388=0,
    VLOOKUP($A2388,ChapterTable!$1:$1048576,MATCH("최종"&amp;SUBSTITUTE(SUBSTITUTE(F$1,"standard",""),"|Float",""),ChapterTable!$1:$1,0),0),
  IF($B2388=1,
    IF($L2388=FALSE,
      VLOOKUP($A2388,ChapterTable!$1:$1048576,MATCH("최종"&amp;SUBSTITUTE(SUBSTITUTE(F$1,"standard",""),"|Float",""),ChapterTable!$1:$1,0),0),
      VLOOKUP($A2388-ChapterTable!$Q$11,ChapterTable!$1:$1048576,MATCH("최종"&amp;SUBSTITUTE(SUBSTITUTE(F$1,"standard",""),"|Float",""),ChapterTable!$1:$1,0),0)*ChapterTable!$Q$14
    ),
  OFFSET(F2388,-$B2388+IF($L2388,1,0),0)*
    (VLOOKUP(SUBSTITUTE(SUBSTITUTE(F$1,"standard",""),"|Float","")&amp;"인게임누적곱배수",ChapterTable!$S:$T,2,0)^D2388
    +VLOOKUP(SUBSTITUTE(SUBSTITUTE(F$1,"standard",""),"|Float","")&amp;"인게임누적합배수",ChapterTable!$S:$T,2,0)*D2388)
  )
  )
  )
)</f>
        <v>1717079.4439948797</v>
      </c>
      <c r="G2388" t="s">
        <v>76</v>
      </c>
      <c r="J2388" t="str">
        <f>IF(ISBLANK(I2388),"",
IFERROR(VLOOKUP(I2388,[1]StringTable!$1:$1048576,MATCH([1]StringTable!$B$1,[1]StringTable!$1:$1,0),0),
IFERROR(VLOOKUP(I2388,[1]InApkStringTable!$1:$1048576,MATCH([1]InApkStringTable!$B$1,[1]InApkStringTable!$1:$1,0),0),
"스트링없음")))</f>
        <v/>
      </c>
      <c r="L2388" t="b">
        <v>1</v>
      </c>
      <c r="N2388" t="str">
        <f>IF(ISBLANK(M2388),"",IF(ISERROR(VLOOKUP(M2388,MapTable!$A:$A,1,0)),"맵없음",""))</f>
        <v/>
      </c>
      <c r="O2388">
        <f t="shared" si="149"/>
        <v>5</v>
      </c>
      <c r="Q2388">
        <f t="shared" si="150"/>
        <v>5</v>
      </c>
      <c r="R2388" t="b">
        <f t="shared" ca="1" si="151"/>
        <v>0</v>
      </c>
      <c r="T2388" t="b">
        <f t="shared" ca="1" si="152"/>
        <v>0</v>
      </c>
      <c r="X2388" t="str">
        <f>IF(ISBLANK(W2388),"",
IF(ISERROR(FIND(",",W2388)),
  IF(ISERROR(VLOOKUP(W2388,MapTable!$A:$A,1,0)),"맵없음",
  ""),
IF(ISERROR(FIND(",",W2388,FIND(",",W2388)+1)),
  IF(OR(ISERROR(VLOOKUP(LEFT(W2388,FIND(",",W2388)-1),MapTable!$A:$A,1,0)),ISERROR(VLOOKUP(TRIM(MID(W2388,FIND(",",W2388)+1,999)),MapTable!$A:$A,1,0))),"맵없음",
  ""),
IF(ISERROR(FIND(",",W2388,FIND(",",W2388,FIND(",",W2388)+1)+1)),
  IF(OR(ISERROR(VLOOKUP(LEFT(W2388,FIND(",",W2388)-1),MapTable!$A:$A,1,0)),ISERROR(VLOOKUP(TRIM(MID(W2388,FIND(",",W2388)+1,FIND(",",W2388,FIND(",",W2388)+1)-FIND(",",W2388)-1)),MapTable!$A:$A,1,0)),ISERROR(VLOOKUP(TRIM(MID(W2388,FIND(",",W2388,FIND(",",W2388)+1)+1,999)),MapTable!$A:$A,1,0))),"맵없음",
  ""),
IF(ISERROR(FIND(",",W2388,FIND(",",W2388,FIND(",",W2388,FIND(",",W2388)+1)+1)+1)),
  IF(OR(ISERROR(VLOOKUP(LEFT(W2388,FIND(",",W2388)-1),MapTable!$A:$A,1,0)),ISERROR(VLOOKUP(TRIM(MID(W2388,FIND(",",W2388)+1,FIND(",",W2388,FIND(",",W2388)+1)-FIND(",",W2388)-1)),MapTable!$A:$A,1,0)),ISERROR(VLOOKUP(TRIM(MID(W2388,FIND(",",W2388,FIND(",",W2388)+1)+1,FIND(",",W2388,FIND(",",W2388,FIND(",",W2388)+1)+1)-FIND(",",W2388,FIND(",",W2388)+1)-1)),MapTable!$A:$A,1,0)),ISERROR(VLOOKUP(TRIM(MID(W2388,FIND(",",W2388,FIND(",",W2388,FIND(",",W2388)+1)+1)+1,999)),MapTable!$A:$A,1,0))),"맵없음",
  ""),
)))))</f>
        <v/>
      </c>
      <c r="AC2388" t="str">
        <f>IF(ISBLANK(AB2388),"",IF(ISERROR(VLOOKUP(AB2388,[3]DropTable!$A:$A,1,0)),"드랍없음",""))</f>
        <v/>
      </c>
      <c r="AE2388" t="str">
        <f>IF(ISBLANK(AD2388),"",IF(ISERROR(VLOOKUP(AD2388,[3]DropTable!$A:$A,1,0)),"드랍없음",""))</f>
        <v/>
      </c>
      <c r="AG2388">
        <v>9.8000000000000007</v>
      </c>
      <c r="AH2388">
        <v>1</v>
      </c>
    </row>
    <row r="2389" spans="1:34" x14ac:dyDescent="0.3">
      <c r="A2389">
        <v>25</v>
      </c>
      <c r="B2389">
        <v>48</v>
      </c>
      <c r="C2389">
        <f>IF(OR($L2389=TRUE,$A2389=0,MOD($A2389,ChapterTable!$S$20)&lt;&gt;0),
MAX(0,INT(($B2389+ChapterTable!$Q$26+VLOOKUP(SUBSTITUTE(C$1,"성장단계","")&amp;"단계오프셋",ChapterTable!$S:$T,2,0))/ChapterTable!$Q$23)),
MAX(0,INT(($B2389+ChapterTable!$S$26+VLOOKUP(SUBSTITUTE(C$1,"성장단계","")&amp;"보스단계오프셋",ChapterTable!$S:$T,2,0))/ChapterTable!$S$23)))</f>
        <v>5</v>
      </c>
      <c r="D2389">
        <f>IF(OR($L2389=TRUE,$A2389=0,MOD($A2389,ChapterTable!$S$20)&lt;&gt;0),
MAX(0,INT(($B2389+ChapterTable!$Q$26+VLOOKUP(SUBSTITUTE(D$1,"성장단계","")&amp;"단계오프셋",ChapterTable!$S:$T,2,0))/ChapterTable!$Q$23)),
MAX(0,INT(($B2389+ChapterTable!$S$26+VLOOKUP(SUBSTITUTE(D$1,"성장단계","")&amp;"보스단계오프셋",ChapterTable!$S:$T,2,0))/ChapterTable!$S$23)))</f>
        <v>4</v>
      </c>
      <c r="E2389" s="1">
        <f ca="1">IF(AND($A2389=0,$B2389=1),
    VLOOKUP(1,ChapterTable!$1:$1048576,MATCH("최종"&amp;SUBSTITUTE(SUBSTITUTE(E$1,"standard",""),"|Float",""),ChapterTable!$1:$1,0),0)*ChapterTable!$Q$17,
  IF(AND($A2389=0,$B2389=0),
    E2390,
  IF($B2389=0,
    VLOOKUP($A2389,ChapterTable!$1:$1048576,MATCH("최종"&amp;SUBSTITUTE(SUBSTITUTE(E$1,"standard",""),"|Float",""),ChapterTable!$1:$1,0),0),
  IF($B2389=1,
    IF($L2389=FALSE,
      VLOOKUP($A2389,ChapterTable!$1:$1048576,MATCH("최종"&amp;SUBSTITUTE(SUBSTITUTE(E$1,"standard",""),"|Float",""),ChapterTable!$1:$1,0),0),
      VLOOKUP($A2389-ChapterTable!$Q$11,ChapterTable!$1:$1048576,MATCH("최종"&amp;SUBSTITUTE(SUBSTITUTE(E$1,"standard",""),"|Float",""),ChapterTable!$1:$1,0),0)*ChapterTable!$Q$14
    ),
  OFFSET(E2389,-$B2389+IF($L2389,1,0),0)*
    (VLOOKUP(SUBSTITUTE(SUBSTITUTE(E$1,"standard",""),"|Float","")&amp;"인게임누적곱배수",ChapterTable!$S:$T,2,0)^C2389
    +VLOOKUP(SUBSTITUTE(SUBSTITUTE(E$1,"standard",""),"|Float","")&amp;"인게임누적합배수",ChapterTable!$S:$T,2,0)*C2389)
  )
  )
  )
)</f>
        <v>4721968.4709859192</v>
      </c>
      <c r="F2389" s="1">
        <f ca="1">IF(AND($A2389=0,$B2389=1),
    VLOOKUP(1,ChapterTable!$1:$1048576,MATCH("최종"&amp;SUBSTITUTE(SUBSTITUTE(F$1,"standard",""),"|Float",""),ChapterTable!$1:$1,0),0)*ChapterTable!$Q$17,
  IF(AND($A2389=0,$B2389=0),
    F2390,
  IF($B2389=0,
    VLOOKUP($A2389,ChapterTable!$1:$1048576,MATCH("최종"&amp;SUBSTITUTE(SUBSTITUTE(F$1,"standard",""),"|Float",""),ChapterTable!$1:$1,0),0),
  IF($B2389=1,
    IF($L2389=FALSE,
      VLOOKUP($A2389,ChapterTable!$1:$1048576,MATCH("최종"&amp;SUBSTITUTE(SUBSTITUTE(F$1,"standard",""),"|Float",""),ChapterTable!$1:$1,0),0),
      VLOOKUP($A2389-ChapterTable!$Q$11,ChapterTable!$1:$1048576,MATCH("최종"&amp;SUBSTITUTE(SUBSTITUTE(F$1,"standard",""),"|Float",""),ChapterTable!$1:$1,0),0)*ChapterTable!$Q$14
    ),
  OFFSET(F2389,-$B2389+IF($L2389,1,0),0)*
    (VLOOKUP(SUBSTITUTE(SUBSTITUTE(F$1,"standard",""),"|Float","")&amp;"인게임누적곱배수",ChapterTable!$S:$T,2,0)^D2389
    +VLOOKUP(SUBSTITUTE(SUBSTITUTE(F$1,"standard",""),"|Float","")&amp;"인게임누적합배수",ChapterTable!$S:$T,2,0)*D2389)
  )
  )
  )
)</f>
        <v>1717079.4439948797</v>
      </c>
      <c r="G2389" t="s">
        <v>76</v>
      </c>
      <c r="J2389" t="str">
        <f>IF(ISBLANK(I2389),"",
IFERROR(VLOOKUP(I2389,[1]StringTable!$1:$1048576,MATCH([1]StringTable!$B$1,[1]StringTable!$1:$1,0),0),
IFERROR(VLOOKUP(I2389,[1]InApkStringTable!$1:$1048576,MATCH([1]InApkStringTable!$B$1,[1]InApkStringTable!$1:$1,0),0),
"스트링없음")))</f>
        <v/>
      </c>
      <c r="L2389" t="b">
        <v>1</v>
      </c>
      <c r="N2389" t="str">
        <f>IF(ISBLANK(M2389),"",IF(ISERROR(VLOOKUP(M2389,MapTable!$A:$A,1,0)),"맵없음",""))</f>
        <v/>
      </c>
      <c r="O2389">
        <f t="shared" si="149"/>
        <v>5</v>
      </c>
      <c r="Q2389">
        <f t="shared" si="150"/>
        <v>5</v>
      </c>
      <c r="R2389" t="b">
        <f t="shared" ca="1" si="151"/>
        <v>0</v>
      </c>
      <c r="T2389" t="b">
        <f t="shared" ca="1" si="152"/>
        <v>0</v>
      </c>
      <c r="X2389" t="str">
        <f>IF(ISBLANK(W2389),"",
IF(ISERROR(FIND(",",W2389)),
  IF(ISERROR(VLOOKUP(W2389,MapTable!$A:$A,1,0)),"맵없음",
  ""),
IF(ISERROR(FIND(",",W2389,FIND(",",W2389)+1)),
  IF(OR(ISERROR(VLOOKUP(LEFT(W2389,FIND(",",W2389)-1),MapTable!$A:$A,1,0)),ISERROR(VLOOKUP(TRIM(MID(W2389,FIND(",",W2389)+1,999)),MapTable!$A:$A,1,0))),"맵없음",
  ""),
IF(ISERROR(FIND(",",W2389,FIND(",",W2389,FIND(",",W2389)+1)+1)),
  IF(OR(ISERROR(VLOOKUP(LEFT(W2389,FIND(",",W2389)-1),MapTable!$A:$A,1,0)),ISERROR(VLOOKUP(TRIM(MID(W2389,FIND(",",W2389)+1,FIND(",",W2389,FIND(",",W2389)+1)-FIND(",",W2389)-1)),MapTable!$A:$A,1,0)),ISERROR(VLOOKUP(TRIM(MID(W2389,FIND(",",W2389,FIND(",",W2389)+1)+1,999)),MapTable!$A:$A,1,0))),"맵없음",
  ""),
IF(ISERROR(FIND(",",W2389,FIND(",",W2389,FIND(",",W2389,FIND(",",W2389)+1)+1)+1)),
  IF(OR(ISERROR(VLOOKUP(LEFT(W2389,FIND(",",W2389)-1),MapTable!$A:$A,1,0)),ISERROR(VLOOKUP(TRIM(MID(W2389,FIND(",",W2389)+1,FIND(",",W2389,FIND(",",W2389)+1)-FIND(",",W2389)-1)),MapTable!$A:$A,1,0)),ISERROR(VLOOKUP(TRIM(MID(W2389,FIND(",",W2389,FIND(",",W2389)+1)+1,FIND(",",W2389,FIND(",",W2389,FIND(",",W2389)+1)+1)-FIND(",",W2389,FIND(",",W2389)+1)-1)),MapTable!$A:$A,1,0)),ISERROR(VLOOKUP(TRIM(MID(W2389,FIND(",",W2389,FIND(",",W2389,FIND(",",W2389)+1)+1)+1,999)),MapTable!$A:$A,1,0))),"맵없음",
  ""),
)))))</f>
        <v/>
      </c>
      <c r="AC2389" t="str">
        <f>IF(ISBLANK(AB2389),"",IF(ISERROR(VLOOKUP(AB2389,[3]DropTable!$A:$A,1,0)),"드랍없음",""))</f>
        <v/>
      </c>
      <c r="AE2389" t="str">
        <f>IF(ISBLANK(AD2389),"",IF(ISERROR(VLOOKUP(AD2389,[3]DropTable!$A:$A,1,0)),"드랍없음",""))</f>
        <v/>
      </c>
      <c r="AG2389">
        <v>9.8000000000000007</v>
      </c>
      <c r="AH2389">
        <v>1</v>
      </c>
    </row>
    <row r="2390" spans="1:34" x14ac:dyDescent="0.3">
      <c r="A2390">
        <v>25</v>
      </c>
      <c r="B2390">
        <v>49</v>
      </c>
      <c r="C2390">
        <f>IF(OR($L2390=TRUE,$A2390=0,MOD($A2390,ChapterTable!$S$20)&lt;&gt;0),
MAX(0,INT(($B2390+ChapterTable!$Q$26+VLOOKUP(SUBSTITUTE(C$1,"성장단계","")&amp;"단계오프셋",ChapterTable!$S:$T,2,0))/ChapterTable!$Q$23)),
MAX(0,INT(($B2390+ChapterTable!$S$26+VLOOKUP(SUBSTITUTE(C$1,"성장단계","")&amp;"보스단계오프셋",ChapterTable!$S:$T,2,0))/ChapterTable!$S$23)))</f>
        <v>5</v>
      </c>
      <c r="D2390">
        <f>IF(OR($L2390=TRUE,$A2390=0,MOD($A2390,ChapterTable!$S$20)&lt;&gt;0),
MAX(0,INT(($B2390+ChapterTable!$Q$26+VLOOKUP(SUBSTITUTE(D$1,"성장단계","")&amp;"단계오프셋",ChapterTable!$S:$T,2,0))/ChapterTable!$Q$23)),
MAX(0,INT(($B2390+ChapterTable!$S$26+VLOOKUP(SUBSTITUTE(D$1,"성장단계","")&amp;"보스단계오프셋",ChapterTable!$S:$T,2,0))/ChapterTable!$S$23)))</f>
        <v>4</v>
      </c>
      <c r="E2390" s="1">
        <f ca="1">IF(AND($A2390=0,$B2390=1),
    VLOOKUP(1,ChapterTable!$1:$1048576,MATCH("최종"&amp;SUBSTITUTE(SUBSTITUTE(E$1,"standard",""),"|Float",""),ChapterTable!$1:$1,0),0)*ChapterTable!$Q$17,
  IF(AND($A2390=0,$B2390=0),
    E2391,
  IF($B2390=0,
    VLOOKUP($A2390,ChapterTable!$1:$1048576,MATCH("최종"&amp;SUBSTITUTE(SUBSTITUTE(E$1,"standard",""),"|Float",""),ChapterTable!$1:$1,0),0),
  IF($B2390=1,
    IF($L2390=FALSE,
      VLOOKUP($A2390,ChapterTable!$1:$1048576,MATCH("최종"&amp;SUBSTITUTE(SUBSTITUTE(E$1,"standard",""),"|Float",""),ChapterTable!$1:$1,0),0),
      VLOOKUP($A2390-ChapterTable!$Q$11,ChapterTable!$1:$1048576,MATCH("최종"&amp;SUBSTITUTE(SUBSTITUTE(E$1,"standard",""),"|Float",""),ChapterTable!$1:$1,0),0)*ChapterTable!$Q$14
    ),
  OFFSET(E2390,-$B2390+IF($L2390,1,0),0)*
    (VLOOKUP(SUBSTITUTE(SUBSTITUTE(E$1,"standard",""),"|Float","")&amp;"인게임누적곱배수",ChapterTable!$S:$T,2,0)^C2390
    +VLOOKUP(SUBSTITUTE(SUBSTITUTE(E$1,"standard",""),"|Float","")&amp;"인게임누적합배수",ChapterTable!$S:$T,2,0)*C2390)
  )
  )
  )
)</f>
        <v>4721968.4709859192</v>
      </c>
      <c r="F2390" s="1">
        <f ca="1">IF(AND($A2390=0,$B2390=1),
    VLOOKUP(1,ChapterTable!$1:$1048576,MATCH("최종"&amp;SUBSTITUTE(SUBSTITUTE(F$1,"standard",""),"|Float",""),ChapterTable!$1:$1,0),0)*ChapterTable!$Q$17,
  IF(AND($A2390=0,$B2390=0),
    F2391,
  IF($B2390=0,
    VLOOKUP($A2390,ChapterTable!$1:$1048576,MATCH("최종"&amp;SUBSTITUTE(SUBSTITUTE(F$1,"standard",""),"|Float",""),ChapterTable!$1:$1,0),0),
  IF($B2390=1,
    IF($L2390=FALSE,
      VLOOKUP($A2390,ChapterTable!$1:$1048576,MATCH("최종"&amp;SUBSTITUTE(SUBSTITUTE(F$1,"standard",""),"|Float",""),ChapterTable!$1:$1,0),0),
      VLOOKUP($A2390-ChapterTable!$Q$11,ChapterTable!$1:$1048576,MATCH("최종"&amp;SUBSTITUTE(SUBSTITUTE(F$1,"standard",""),"|Float",""),ChapterTable!$1:$1,0),0)*ChapterTable!$Q$14
    ),
  OFFSET(F2390,-$B2390+IF($L2390,1,0),0)*
    (VLOOKUP(SUBSTITUTE(SUBSTITUTE(F$1,"standard",""),"|Float","")&amp;"인게임누적곱배수",ChapterTable!$S:$T,2,0)^D2390
    +VLOOKUP(SUBSTITUTE(SUBSTITUTE(F$1,"standard",""),"|Float","")&amp;"인게임누적합배수",ChapterTable!$S:$T,2,0)*D2390)
  )
  )
  )
)</f>
        <v>1717079.4439948797</v>
      </c>
      <c r="G2390" t="s">
        <v>76</v>
      </c>
      <c r="J2390" t="str">
        <f>IF(ISBLANK(I2390),"",
IFERROR(VLOOKUP(I2390,[1]StringTable!$1:$1048576,MATCH([1]StringTable!$B$1,[1]StringTable!$1:$1,0),0),
IFERROR(VLOOKUP(I2390,[1]InApkStringTable!$1:$1048576,MATCH([1]InApkStringTable!$B$1,[1]InApkStringTable!$1:$1,0),0),
"스트링없음")))</f>
        <v/>
      </c>
      <c r="L2390" t="b">
        <v>1</v>
      </c>
      <c r="N2390" t="str">
        <f>IF(ISBLANK(M2390),"",IF(ISERROR(VLOOKUP(M2390,MapTable!$A:$A,1,0)),"맵없음",""))</f>
        <v/>
      </c>
      <c r="O2390">
        <f t="shared" si="149"/>
        <v>95</v>
      </c>
      <c r="Q2390">
        <f t="shared" si="150"/>
        <v>95</v>
      </c>
      <c r="R2390" t="b">
        <f t="shared" ca="1" si="151"/>
        <v>1</v>
      </c>
      <c r="T2390" t="b">
        <f t="shared" ca="1" si="152"/>
        <v>1</v>
      </c>
      <c r="X2390" t="str">
        <f>IF(ISBLANK(W2390),"",
IF(ISERROR(FIND(",",W2390)),
  IF(ISERROR(VLOOKUP(W2390,MapTable!$A:$A,1,0)),"맵없음",
  ""),
IF(ISERROR(FIND(",",W2390,FIND(",",W2390)+1)),
  IF(OR(ISERROR(VLOOKUP(LEFT(W2390,FIND(",",W2390)-1),MapTable!$A:$A,1,0)),ISERROR(VLOOKUP(TRIM(MID(W2390,FIND(",",W2390)+1,999)),MapTable!$A:$A,1,0))),"맵없음",
  ""),
IF(ISERROR(FIND(",",W2390,FIND(",",W2390,FIND(",",W2390)+1)+1)),
  IF(OR(ISERROR(VLOOKUP(LEFT(W2390,FIND(",",W2390)-1),MapTable!$A:$A,1,0)),ISERROR(VLOOKUP(TRIM(MID(W2390,FIND(",",W2390)+1,FIND(",",W2390,FIND(",",W2390)+1)-FIND(",",W2390)-1)),MapTable!$A:$A,1,0)),ISERROR(VLOOKUP(TRIM(MID(W2390,FIND(",",W2390,FIND(",",W2390)+1)+1,999)),MapTable!$A:$A,1,0))),"맵없음",
  ""),
IF(ISERROR(FIND(",",W2390,FIND(",",W2390,FIND(",",W2390,FIND(",",W2390)+1)+1)+1)),
  IF(OR(ISERROR(VLOOKUP(LEFT(W2390,FIND(",",W2390)-1),MapTable!$A:$A,1,0)),ISERROR(VLOOKUP(TRIM(MID(W2390,FIND(",",W2390)+1,FIND(",",W2390,FIND(",",W2390)+1)-FIND(",",W2390)-1)),MapTable!$A:$A,1,0)),ISERROR(VLOOKUP(TRIM(MID(W2390,FIND(",",W2390,FIND(",",W2390)+1)+1,FIND(",",W2390,FIND(",",W2390,FIND(",",W2390)+1)+1)-FIND(",",W2390,FIND(",",W2390)+1)-1)),MapTable!$A:$A,1,0)),ISERROR(VLOOKUP(TRIM(MID(W2390,FIND(",",W2390,FIND(",",W2390,FIND(",",W2390)+1)+1)+1,999)),MapTable!$A:$A,1,0))),"맵없음",
  ""),
)))))</f>
        <v/>
      </c>
      <c r="AC2390" t="str">
        <f>IF(ISBLANK(AB2390),"",IF(ISERROR(VLOOKUP(AB2390,[3]DropTable!$A:$A,1,0)),"드랍없음",""))</f>
        <v/>
      </c>
      <c r="AE2390" t="str">
        <f>IF(ISBLANK(AD2390),"",IF(ISERROR(VLOOKUP(AD2390,[3]DropTable!$A:$A,1,0)),"드랍없음",""))</f>
        <v/>
      </c>
      <c r="AG2390">
        <v>9.8000000000000007</v>
      </c>
      <c r="AH2390">
        <v>1</v>
      </c>
    </row>
    <row r="2391" spans="1:34" x14ac:dyDescent="0.3">
      <c r="A2391">
        <v>25</v>
      </c>
      <c r="B2391">
        <v>50</v>
      </c>
      <c r="C2391">
        <f>IF(OR($L2391=TRUE,$A2391=0,MOD($A2391,ChapterTable!$S$20)&lt;&gt;0),
MAX(0,INT(($B2391+ChapterTable!$Q$26+VLOOKUP(SUBSTITUTE(C$1,"성장단계","")&amp;"단계오프셋",ChapterTable!$S:$T,2,0))/ChapterTable!$Q$23)),
MAX(0,INT(($B2391+ChapterTable!$S$26+VLOOKUP(SUBSTITUTE(C$1,"성장단계","")&amp;"보스단계오프셋",ChapterTable!$S:$T,2,0))/ChapterTable!$S$23)))</f>
        <v>5</v>
      </c>
      <c r="D2391">
        <f>IF(OR($L2391=TRUE,$A2391=0,MOD($A2391,ChapterTable!$S$20)&lt;&gt;0),
MAX(0,INT(($B2391+ChapterTable!$Q$26+VLOOKUP(SUBSTITUTE(D$1,"성장단계","")&amp;"단계오프셋",ChapterTable!$S:$T,2,0))/ChapterTable!$Q$23)),
MAX(0,INT(($B2391+ChapterTable!$S$26+VLOOKUP(SUBSTITUTE(D$1,"성장단계","")&amp;"보스단계오프셋",ChapterTable!$S:$T,2,0))/ChapterTable!$S$23)))</f>
        <v>4</v>
      </c>
      <c r="E2391" s="1">
        <f ca="1">IF(AND($A2391=0,$B2391=1),
    VLOOKUP(1,ChapterTable!$1:$1048576,MATCH("최종"&amp;SUBSTITUTE(SUBSTITUTE(E$1,"standard",""),"|Float",""),ChapterTable!$1:$1,0),0)*ChapterTable!$Q$17,
  IF(AND($A2391=0,$B2391=0),
    E2392,
  IF($B2391=0,
    VLOOKUP($A2391,ChapterTable!$1:$1048576,MATCH("최종"&amp;SUBSTITUTE(SUBSTITUTE(E$1,"standard",""),"|Float",""),ChapterTable!$1:$1,0),0),
  IF($B2391=1,
    IF($L2391=FALSE,
      VLOOKUP($A2391,ChapterTable!$1:$1048576,MATCH("최종"&amp;SUBSTITUTE(SUBSTITUTE(E$1,"standard",""),"|Float",""),ChapterTable!$1:$1,0),0),
      VLOOKUP($A2391-ChapterTable!$Q$11,ChapterTable!$1:$1048576,MATCH("최종"&amp;SUBSTITUTE(SUBSTITUTE(E$1,"standard",""),"|Float",""),ChapterTable!$1:$1,0),0)*ChapterTable!$Q$14
    ),
  OFFSET(E2391,-$B2391+IF($L2391,1,0),0)*
    (VLOOKUP(SUBSTITUTE(SUBSTITUTE(E$1,"standard",""),"|Float","")&amp;"인게임누적곱배수",ChapterTable!$S:$T,2,0)^C2391
    +VLOOKUP(SUBSTITUTE(SUBSTITUTE(E$1,"standard",""),"|Float","")&amp;"인게임누적합배수",ChapterTable!$S:$T,2,0)*C2391)
  )
  )
  )
)</f>
        <v>4721968.4709859192</v>
      </c>
      <c r="F2391" s="1">
        <f ca="1">IF(AND($A2391=0,$B2391=1),
    VLOOKUP(1,ChapterTable!$1:$1048576,MATCH("최종"&amp;SUBSTITUTE(SUBSTITUTE(F$1,"standard",""),"|Float",""),ChapterTable!$1:$1,0),0)*ChapterTable!$Q$17,
  IF(AND($A2391=0,$B2391=0),
    F2392,
  IF($B2391=0,
    VLOOKUP($A2391,ChapterTable!$1:$1048576,MATCH("최종"&amp;SUBSTITUTE(SUBSTITUTE(F$1,"standard",""),"|Float",""),ChapterTable!$1:$1,0),0),
  IF($B2391=1,
    IF($L2391=FALSE,
      VLOOKUP($A2391,ChapterTable!$1:$1048576,MATCH("최종"&amp;SUBSTITUTE(SUBSTITUTE(F$1,"standard",""),"|Float",""),ChapterTable!$1:$1,0),0),
      VLOOKUP($A2391-ChapterTable!$Q$11,ChapterTable!$1:$1048576,MATCH("최종"&amp;SUBSTITUTE(SUBSTITUTE(F$1,"standard",""),"|Float",""),ChapterTable!$1:$1,0),0)*ChapterTable!$Q$14
    ),
  OFFSET(F2391,-$B2391+IF($L2391,1,0),0)*
    (VLOOKUP(SUBSTITUTE(SUBSTITUTE(F$1,"standard",""),"|Float","")&amp;"인게임누적곱배수",ChapterTable!$S:$T,2,0)^D2391
    +VLOOKUP(SUBSTITUTE(SUBSTITUTE(F$1,"standard",""),"|Float","")&amp;"인게임누적합배수",ChapterTable!$S:$T,2,0)*D2391)
  )
  )
  )
)</f>
        <v>1717079.4439948797</v>
      </c>
      <c r="G2391" t="s">
        <v>76</v>
      </c>
      <c r="J2391" t="str">
        <f>IF(ISBLANK(I2391),"",
IFERROR(VLOOKUP(I2391,[1]StringTable!$1:$1048576,MATCH([1]StringTable!$B$1,[1]StringTable!$1:$1,0),0),
IFERROR(VLOOKUP(I2391,[1]InApkStringTable!$1:$1048576,MATCH([1]InApkStringTable!$B$1,[1]InApkStringTable!$1:$1,0),0),
"스트링없음")))</f>
        <v/>
      </c>
      <c r="L2391" t="b">
        <v>1</v>
      </c>
      <c r="N2391" t="str">
        <f>IF(ISBLANK(M2391),"",IF(ISERROR(VLOOKUP(M2391,MapTable!$A:$A,1,0)),"맵없음",""))</f>
        <v/>
      </c>
      <c r="O2391">
        <f t="shared" si="149"/>
        <v>21</v>
      </c>
      <c r="Q2391">
        <f t="shared" si="150"/>
        <v>21</v>
      </c>
      <c r="R2391" t="b">
        <f t="shared" ca="1" si="151"/>
        <v>0</v>
      </c>
      <c r="T2391" t="b">
        <f t="shared" ca="1" si="152"/>
        <v>0</v>
      </c>
      <c r="X2391" t="str">
        <f>IF(ISBLANK(W2391),"",
IF(ISERROR(FIND(",",W2391)),
  IF(ISERROR(VLOOKUP(W2391,MapTable!$A:$A,1,0)),"맵없음",
  ""),
IF(ISERROR(FIND(",",W2391,FIND(",",W2391)+1)),
  IF(OR(ISERROR(VLOOKUP(LEFT(W2391,FIND(",",W2391)-1),MapTable!$A:$A,1,0)),ISERROR(VLOOKUP(TRIM(MID(W2391,FIND(",",W2391)+1,999)),MapTable!$A:$A,1,0))),"맵없음",
  ""),
IF(ISERROR(FIND(",",W2391,FIND(",",W2391,FIND(",",W2391)+1)+1)),
  IF(OR(ISERROR(VLOOKUP(LEFT(W2391,FIND(",",W2391)-1),MapTable!$A:$A,1,0)),ISERROR(VLOOKUP(TRIM(MID(W2391,FIND(",",W2391)+1,FIND(",",W2391,FIND(",",W2391)+1)-FIND(",",W2391)-1)),MapTable!$A:$A,1,0)),ISERROR(VLOOKUP(TRIM(MID(W2391,FIND(",",W2391,FIND(",",W2391)+1)+1,999)),MapTable!$A:$A,1,0))),"맵없음",
  ""),
IF(ISERROR(FIND(",",W2391,FIND(",",W2391,FIND(",",W2391,FIND(",",W2391)+1)+1)+1)),
  IF(OR(ISERROR(VLOOKUP(LEFT(W2391,FIND(",",W2391)-1),MapTable!$A:$A,1,0)),ISERROR(VLOOKUP(TRIM(MID(W2391,FIND(",",W2391)+1,FIND(",",W2391,FIND(",",W2391)+1)-FIND(",",W2391)-1)),MapTable!$A:$A,1,0)),ISERROR(VLOOKUP(TRIM(MID(W2391,FIND(",",W2391,FIND(",",W2391)+1)+1,FIND(",",W2391,FIND(",",W2391,FIND(",",W2391)+1)+1)-FIND(",",W2391,FIND(",",W2391)+1)-1)),MapTable!$A:$A,1,0)),ISERROR(VLOOKUP(TRIM(MID(W2391,FIND(",",W2391,FIND(",",W2391,FIND(",",W2391)+1)+1)+1,999)),MapTable!$A:$A,1,0))),"맵없음",
  ""),
)))))</f>
        <v/>
      </c>
      <c r="AC2391" t="str">
        <f>IF(ISBLANK(AB2391),"",IF(ISERROR(VLOOKUP(AB2391,[3]DropTable!$A:$A,1,0)),"드랍없음",""))</f>
        <v/>
      </c>
      <c r="AE2391" t="str">
        <f>IF(ISBLANK(AD2391),"",IF(ISERROR(VLOOKUP(AD2391,[3]DropTable!$A:$A,1,0)),"드랍없음",""))</f>
        <v/>
      </c>
      <c r="AG2391">
        <v>9.8000000000000007</v>
      </c>
      <c r="AH2391">
        <v>1</v>
      </c>
    </row>
    <row r="2392" spans="1:34" x14ac:dyDescent="0.3">
      <c r="A2392">
        <v>26</v>
      </c>
      <c r="B2392">
        <v>1</v>
      </c>
      <c r="C2392">
        <f>IF(OR($L2392=TRUE,$A2392=0,MOD($A2392,ChapterTable!$S$20)&lt;&gt;0),
MAX(0,INT(($B2392+ChapterTable!$Q$26+VLOOKUP(SUBSTITUTE(C$1,"성장단계","")&amp;"단계오프셋",ChapterTable!$S:$T,2,0))/ChapterTable!$Q$23)),
MAX(0,INT(($B2392+ChapterTable!$S$26+VLOOKUP(SUBSTITUTE(C$1,"성장단계","")&amp;"보스단계오프셋",ChapterTable!$S:$T,2,0))/ChapterTable!$S$23)))</f>
        <v>0</v>
      </c>
      <c r="D2392">
        <f>IF(OR($L2392=TRUE,$A2392=0,MOD($A2392,ChapterTable!$S$20)&lt;&gt;0),
MAX(0,INT(($B2392+ChapterTable!$Q$26+VLOOKUP(SUBSTITUTE(D$1,"성장단계","")&amp;"단계오프셋",ChapterTable!$S:$T,2,0))/ChapterTable!$Q$23)),
MAX(0,INT(($B2392+ChapterTable!$S$26+VLOOKUP(SUBSTITUTE(D$1,"성장단계","")&amp;"보스단계오프셋",ChapterTable!$S:$T,2,0))/ChapterTable!$S$23)))</f>
        <v>0</v>
      </c>
      <c r="E2392" s="1">
        <f ca="1">IF(AND($A2392=0,$B2392=1),
    VLOOKUP(1,ChapterTable!$1:$1048576,MATCH("최종"&amp;SUBSTITUTE(SUBSTITUTE(E$1,"standard",""),"|Float",""),ChapterTable!$1:$1,0),0)*ChapterTable!$Q$17,
  IF(AND($A2392=0,$B2392=0),
    E2393,
  IF($B2392=0,
    VLOOKUP($A2392,ChapterTable!$1:$1048576,MATCH("최종"&amp;SUBSTITUTE(SUBSTITUTE(E$1,"standard",""),"|Float",""),ChapterTable!$1:$1,0),0),
  IF($B2392=1,
    IF($L2392=FALSE,
      VLOOKUP($A2392,ChapterTable!$1:$1048576,MATCH("최종"&amp;SUBSTITUTE(SUBSTITUTE(E$1,"standard",""),"|Float",""),ChapterTable!$1:$1,0),0),
      VLOOKUP($A2392-ChapterTable!$Q$11,ChapterTable!$1:$1048576,MATCH("최종"&amp;SUBSTITUTE(SUBSTITUTE(E$1,"standard",""),"|Float",""),ChapterTable!$1:$1,0),0)*ChapterTable!$Q$14
    ),
  OFFSET(E2392,-$B2392+IF($L2392,1,0),0)*
    (VLOOKUP(SUBSTITUTE(SUBSTITUTE(E$1,"standard",""),"|Float","")&amp;"인게임누적곱배수",ChapterTable!$S:$T,2,0)^C2392
    +VLOOKUP(SUBSTITUTE(SUBSTITUTE(E$1,"standard",""),"|Float","")&amp;"인게임누적합배수",ChapterTable!$S:$T,2,0)*C2392)
  )
  )
  )
)</f>
        <v>2575619.1659923196</v>
      </c>
      <c r="F2392" s="1">
        <f ca="1">IF(AND($A2392=0,$B2392=1),
    VLOOKUP(1,ChapterTable!$1:$1048576,MATCH("최종"&amp;SUBSTITUTE(SUBSTITUTE(F$1,"standard",""),"|Float",""),ChapterTable!$1:$1,0),0)*ChapterTable!$Q$17,
  IF(AND($A2392=0,$B2392=0),
    F2393,
  IF($B2392=0,
    VLOOKUP($A2392,ChapterTable!$1:$1048576,MATCH("최종"&amp;SUBSTITUTE(SUBSTITUTE(F$1,"standard",""),"|Float",""),ChapterTable!$1:$1,0),0),
  IF($B2392=1,
    IF($L2392=FALSE,
      VLOOKUP($A2392,ChapterTable!$1:$1048576,MATCH("최종"&amp;SUBSTITUTE(SUBSTITUTE(F$1,"standard",""),"|Float",""),ChapterTable!$1:$1,0),0),
      VLOOKUP($A2392-ChapterTable!$Q$11,ChapterTable!$1:$1048576,MATCH("최종"&amp;SUBSTITUTE(SUBSTITUTE(F$1,"standard",""),"|Float",""),ChapterTable!$1:$1,0),0)*ChapterTable!$Q$14
    ),
  OFFSET(F2392,-$B2392+IF($L2392,1,0),0)*
    (VLOOKUP(SUBSTITUTE(SUBSTITUTE(F$1,"standard",""),"|Float","")&amp;"인게임누적곱배수",ChapterTable!$S:$T,2,0)^D2392
    +VLOOKUP(SUBSTITUTE(SUBSTITUTE(F$1,"standard",""),"|Float","")&amp;"인게임누적합배수",ChapterTable!$S:$T,2,0)*D2392)
  )
  )
  )
)</f>
        <v>1430899.5366623998</v>
      </c>
      <c r="G2392" t="s">
        <v>76</v>
      </c>
      <c r="J2392" t="str">
        <f>IF(ISBLANK(I2392),"",
IFERROR(VLOOKUP(I2392,[1]StringTable!$1:$1048576,MATCH([1]StringTable!$B$1,[1]StringTable!$1:$1,0),0),
IFERROR(VLOOKUP(I2392,[1]InApkStringTable!$1:$1048576,MATCH([1]InApkStringTable!$B$1,[1]InApkStringTable!$1:$1,0),0),
"스트링없음")))</f>
        <v/>
      </c>
      <c r="L2392" t="b">
        <v>1</v>
      </c>
      <c r="N2392" t="str">
        <f>IF(ISBLANK(M2392),"",IF(ISERROR(VLOOKUP(M2392,MapTable!$A:$A,1,0)),"맵없음",""))</f>
        <v/>
      </c>
      <c r="O2392">
        <f t="shared" si="149"/>
        <v>1</v>
      </c>
      <c r="Q2392">
        <f t="shared" si="150"/>
        <v>1</v>
      </c>
      <c r="R2392" t="b">
        <f t="shared" ca="1" si="151"/>
        <v>0</v>
      </c>
      <c r="T2392" t="b">
        <f t="shared" ca="1" si="152"/>
        <v>0</v>
      </c>
      <c r="X2392" t="str">
        <f>IF(ISBLANK(W2392),"",
IF(ISERROR(FIND(",",W2392)),
  IF(ISERROR(VLOOKUP(W2392,MapTable!$A:$A,1,0)),"맵없음",
  ""),
IF(ISERROR(FIND(",",W2392,FIND(",",W2392)+1)),
  IF(OR(ISERROR(VLOOKUP(LEFT(W2392,FIND(",",W2392)-1),MapTable!$A:$A,1,0)),ISERROR(VLOOKUP(TRIM(MID(W2392,FIND(",",W2392)+1,999)),MapTable!$A:$A,1,0))),"맵없음",
  ""),
IF(ISERROR(FIND(",",W2392,FIND(",",W2392,FIND(",",W2392)+1)+1)),
  IF(OR(ISERROR(VLOOKUP(LEFT(W2392,FIND(",",W2392)-1),MapTable!$A:$A,1,0)),ISERROR(VLOOKUP(TRIM(MID(W2392,FIND(",",W2392)+1,FIND(",",W2392,FIND(",",W2392)+1)-FIND(",",W2392)-1)),MapTable!$A:$A,1,0)),ISERROR(VLOOKUP(TRIM(MID(W2392,FIND(",",W2392,FIND(",",W2392)+1)+1,999)),MapTable!$A:$A,1,0))),"맵없음",
  ""),
IF(ISERROR(FIND(",",W2392,FIND(",",W2392,FIND(",",W2392,FIND(",",W2392)+1)+1)+1)),
  IF(OR(ISERROR(VLOOKUP(LEFT(W2392,FIND(",",W2392)-1),MapTable!$A:$A,1,0)),ISERROR(VLOOKUP(TRIM(MID(W2392,FIND(",",W2392)+1,FIND(",",W2392,FIND(",",W2392)+1)-FIND(",",W2392)-1)),MapTable!$A:$A,1,0)),ISERROR(VLOOKUP(TRIM(MID(W2392,FIND(",",W2392,FIND(",",W2392)+1)+1,FIND(",",W2392,FIND(",",W2392,FIND(",",W2392)+1)+1)-FIND(",",W2392,FIND(",",W2392)+1)-1)),MapTable!$A:$A,1,0)),ISERROR(VLOOKUP(TRIM(MID(W2392,FIND(",",W2392,FIND(",",W2392,FIND(",",W2392)+1)+1)+1,999)),MapTable!$A:$A,1,0))),"맵없음",
  ""),
)))))</f>
        <v/>
      </c>
      <c r="AC2392" t="str">
        <f>IF(ISBLANK(AB2392),"",IF(ISERROR(VLOOKUP(AB2392,[3]DropTable!$A:$A,1,0)),"드랍없음",""))</f>
        <v/>
      </c>
      <c r="AE2392" t="str">
        <f>IF(ISBLANK(AD2392),"",IF(ISERROR(VLOOKUP(AD2392,[3]DropTable!$A:$A,1,0)),"드랍없음",""))</f>
        <v/>
      </c>
      <c r="AG2392">
        <v>9.8000000000000007</v>
      </c>
      <c r="AH2392">
        <v>1</v>
      </c>
    </row>
    <row r="2393" spans="1:34" x14ac:dyDescent="0.3">
      <c r="A2393">
        <v>26</v>
      </c>
      <c r="B2393">
        <v>2</v>
      </c>
      <c r="C2393">
        <f>IF(OR($L2393=TRUE,$A2393=0,MOD($A2393,ChapterTable!$S$20)&lt;&gt;0),
MAX(0,INT(($B2393+ChapterTable!$Q$26+VLOOKUP(SUBSTITUTE(C$1,"성장단계","")&amp;"단계오프셋",ChapterTable!$S:$T,2,0))/ChapterTable!$Q$23)),
MAX(0,INT(($B2393+ChapterTable!$S$26+VLOOKUP(SUBSTITUTE(C$1,"성장단계","")&amp;"보스단계오프셋",ChapterTable!$S:$T,2,0))/ChapterTable!$S$23)))</f>
        <v>0</v>
      </c>
      <c r="D2393">
        <f>IF(OR($L2393=TRUE,$A2393=0,MOD($A2393,ChapterTable!$S$20)&lt;&gt;0),
MAX(0,INT(($B2393+ChapterTable!$Q$26+VLOOKUP(SUBSTITUTE(D$1,"성장단계","")&amp;"단계오프셋",ChapterTable!$S:$T,2,0))/ChapterTable!$Q$23)),
MAX(0,INT(($B2393+ChapterTable!$S$26+VLOOKUP(SUBSTITUTE(D$1,"성장단계","")&amp;"보스단계오프셋",ChapterTable!$S:$T,2,0))/ChapterTable!$S$23)))</f>
        <v>0</v>
      </c>
      <c r="E2393" s="1">
        <f ca="1">IF(AND($A2393=0,$B2393=1),
    VLOOKUP(1,ChapterTable!$1:$1048576,MATCH("최종"&amp;SUBSTITUTE(SUBSTITUTE(E$1,"standard",""),"|Float",""),ChapterTable!$1:$1,0),0)*ChapterTable!$Q$17,
  IF(AND($A2393=0,$B2393=0),
    E2394,
  IF($B2393=0,
    VLOOKUP($A2393,ChapterTable!$1:$1048576,MATCH("최종"&amp;SUBSTITUTE(SUBSTITUTE(E$1,"standard",""),"|Float",""),ChapterTable!$1:$1,0),0),
  IF($B2393=1,
    IF($L2393=FALSE,
      VLOOKUP($A2393,ChapterTable!$1:$1048576,MATCH("최종"&amp;SUBSTITUTE(SUBSTITUTE(E$1,"standard",""),"|Float",""),ChapterTable!$1:$1,0),0),
      VLOOKUP($A2393-ChapterTable!$Q$11,ChapterTable!$1:$1048576,MATCH("최종"&amp;SUBSTITUTE(SUBSTITUTE(E$1,"standard",""),"|Float",""),ChapterTable!$1:$1,0),0)*ChapterTable!$Q$14
    ),
  OFFSET(E2393,-$B2393+IF($L2393,1,0),0)*
    (VLOOKUP(SUBSTITUTE(SUBSTITUTE(E$1,"standard",""),"|Float","")&amp;"인게임누적곱배수",ChapterTable!$S:$T,2,0)^C2393
    +VLOOKUP(SUBSTITUTE(SUBSTITUTE(E$1,"standard",""),"|Float","")&amp;"인게임누적합배수",ChapterTable!$S:$T,2,0)*C2393)
  )
  )
  )
)</f>
        <v>2575619.1659923196</v>
      </c>
      <c r="F2393" s="1">
        <f ca="1">IF(AND($A2393=0,$B2393=1),
    VLOOKUP(1,ChapterTable!$1:$1048576,MATCH("최종"&amp;SUBSTITUTE(SUBSTITUTE(F$1,"standard",""),"|Float",""),ChapterTable!$1:$1,0),0)*ChapterTable!$Q$17,
  IF(AND($A2393=0,$B2393=0),
    F2394,
  IF($B2393=0,
    VLOOKUP($A2393,ChapterTable!$1:$1048576,MATCH("최종"&amp;SUBSTITUTE(SUBSTITUTE(F$1,"standard",""),"|Float",""),ChapterTable!$1:$1,0),0),
  IF($B2393=1,
    IF($L2393=FALSE,
      VLOOKUP($A2393,ChapterTable!$1:$1048576,MATCH("최종"&amp;SUBSTITUTE(SUBSTITUTE(F$1,"standard",""),"|Float",""),ChapterTable!$1:$1,0),0),
      VLOOKUP($A2393-ChapterTable!$Q$11,ChapterTable!$1:$1048576,MATCH("최종"&amp;SUBSTITUTE(SUBSTITUTE(F$1,"standard",""),"|Float",""),ChapterTable!$1:$1,0),0)*ChapterTable!$Q$14
    ),
  OFFSET(F2393,-$B2393+IF($L2393,1,0),0)*
    (VLOOKUP(SUBSTITUTE(SUBSTITUTE(F$1,"standard",""),"|Float","")&amp;"인게임누적곱배수",ChapterTable!$S:$T,2,0)^D2393
    +VLOOKUP(SUBSTITUTE(SUBSTITUTE(F$1,"standard",""),"|Float","")&amp;"인게임누적합배수",ChapterTable!$S:$T,2,0)*D2393)
  )
  )
  )
)</f>
        <v>1430899.5366623998</v>
      </c>
      <c r="G2393" t="s">
        <v>76</v>
      </c>
      <c r="J2393" t="str">
        <f>IF(ISBLANK(I2393),"",
IFERROR(VLOOKUP(I2393,[1]StringTable!$1:$1048576,MATCH([1]StringTable!$B$1,[1]StringTable!$1:$1,0),0),
IFERROR(VLOOKUP(I2393,[1]InApkStringTable!$1:$1048576,MATCH([1]InApkStringTable!$B$1,[1]InApkStringTable!$1:$1,0),0),
"스트링없음")))</f>
        <v/>
      </c>
      <c r="L2393" t="b">
        <v>1</v>
      </c>
      <c r="N2393" t="str">
        <f>IF(ISBLANK(M2393),"",IF(ISERROR(VLOOKUP(M2393,MapTable!$A:$A,1,0)),"맵없음",""))</f>
        <v/>
      </c>
      <c r="O2393">
        <f t="shared" si="149"/>
        <v>1</v>
      </c>
      <c r="Q2393">
        <f t="shared" si="150"/>
        <v>1</v>
      </c>
      <c r="R2393" t="b">
        <f t="shared" ca="1" si="151"/>
        <v>0</v>
      </c>
      <c r="T2393" t="b">
        <f t="shared" ca="1" si="152"/>
        <v>0</v>
      </c>
      <c r="X2393" t="str">
        <f>IF(ISBLANK(W2393),"",
IF(ISERROR(FIND(",",W2393)),
  IF(ISERROR(VLOOKUP(W2393,MapTable!$A:$A,1,0)),"맵없음",
  ""),
IF(ISERROR(FIND(",",W2393,FIND(",",W2393)+1)),
  IF(OR(ISERROR(VLOOKUP(LEFT(W2393,FIND(",",W2393)-1),MapTable!$A:$A,1,0)),ISERROR(VLOOKUP(TRIM(MID(W2393,FIND(",",W2393)+1,999)),MapTable!$A:$A,1,0))),"맵없음",
  ""),
IF(ISERROR(FIND(",",W2393,FIND(",",W2393,FIND(",",W2393)+1)+1)),
  IF(OR(ISERROR(VLOOKUP(LEFT(W2393,FIND(",",W2393)-1),MapTable!$A:$A,1,0)),ISERROR(VLOOKUP(TRIM(MID(W2393,FIND(",",W2393)+1,FIND(",",W2393,FIND(",",W2393)+1)-FIND(",",W2393)-1)),MapTable!$A:$A,1,0)),ISERROR(VLOOKUP(TRIM(MID(W2393,FIND(",",W2393,FIND(",",W2393)+1)+1,999)),MapTable!$A:$A,1,0))),"맵없음",
  ""),
IF(ISERROR(FIND(",",W2393,FIND(",",W2393,FIND(",",W2393,FIND(",",W2393)+1)+1)+1)),
  IF(OR(ISERROR(VLOOKUP(LEFT(W2393,FIND(",",W2393)-1),MapTable!$A:$A,1,0)),ISERROR(VLOOKUP(TRIM(MID(W2393,FIND(",",W2393)+1,FIND(",",W2393,FIND(",",W2393)+1)-FIND(",",W2393)-1)),MapTable!$A:$A,1,0)),ISERROR(VLOOKUP(TRIM(MID(W2393,FIND(",",W2393,FIND(",",W2393)+1)+1,FIND(",",W2393,FIND(",",W2393,FIND(",",W2393)+1)+1)-FIND(",",W2393,FIND(",",W2393)+1)-1)),MapTable!$A:$A,1,0)),ISERROR(VLOOKUP(TRIM(MID(W2393,FIND(",",W2393,FIND(",",W2393,FIND(",",W2393)+1)+1)+1,999)),MapTable!$A:$A,1,0))),"맵없음",
  ""),
)))))</f>
        <v/>
      </c>
      <c r="AC2393" t="str">
        <f>IF(ISBLANK(AB2393),"",IF(ISERROR(VLOOKUP(AB2393,[3]DropTable!$A:$A,1,0)),"드랍없음",""))</f>
        <v/>
      </c>
      <c r="AE2393" t="str">
        <f>IF(ISBLANK(AD2393),"",IF(ISERROR(VLOOKUP(AD2393,[3]DropTable!$A:$A,1,0)),"드랍없음",""))</f>
        <v/>
      </c>
      <c r="AG2393">
        <v>9.8000000000000007</v>
      </c>
      <c r="AH2393">
        <v>1</v>
      </c>
    </row>
    <row r="2394" spans="1:34" x14ac:dyDescent="0.3">
      <c r="A2394">
        <v>26</v>
      </c>
      <c r="B2394">
        <v>3</v>
      </c>
      <c r="C2394">
        <f>IF(OR($L2394=TRUE,$A2394=0,MOD($A2394,ChapterTable!$S$20)&lt;&gt;0),
MAX(0,INT(($B2394+ChapterTable!$Q$26+VLOOKUP(SUBSTITUTE(C$1,"성장단계","")&amp;"단계오프셋",ChapterTable!$S:$T,2,0))/ChapterTable!$Q$23)),
MAX(0,INT(($B2394+ChapterTable!$S$26+VLOOKUP(SUBSTITUTE(C$1,"성장단계","")&amp;"보스단계오프셋",ChapterTable!$S:$T,2,0))/ChapterTable!$S$23)))</f>
        <v>0</v>
      </c>
      <c r="D2394">
        <f>IF(OR($L2394=TRUE,$A2394=0,MOD($A2394,ChapterTable!$S$20)&lt;&gt;0),
MAX(0,INT(($B2394+ChapterTable!$Q$26+VLOOKUP(SUBSTITUTE(D$1,"성장단계","")&amp;"단계오프셋",ChapterTable!$S:$T,2,0))/ChapterTable!$Q$23)),
MAX(0,INT(($B2394+ChapterTable!$S$26+VLOOKUP(SUBSTITUTE(D$1,"성장단계","")&amp;"보스단계오프셋",ChapterTable!$S:$T,2,0))/ChapterTable!$S$23)))</f>
        <v>0</v>
      </c>
      <c r="E2394" s="1">
        <f ca="1">IF(AND($A2394=0,$B2394=1),
    VLOOKUP(1,ChapterTable!$1:$1048576,MATCH("최종"&amp;SUBSTITUTE(SUBSTITUTE(E$1,"standard",""),"|Float",""),ChapterTable!$1:$1,0),0)*ChapterTable!$Q$17,
  IF(AND($A2394=0,$B2394=0),
    E2395,
  IF($B2394=0,
    VLOOKUP($A2394,ChapterTable!$1:$1048576,MATCH("최종"&amp;SUBSTITUTE(SUBSTITUTE(E$1,"standard",""),"|Float",""),ChapterTable!$1:$1,0),0),
  IF($B2394=1,
    IF($L2394=FALSE,
      VLOOKUP($A2394,ChapterTable!$1:$1048576,MATCH("최종"&amp;SUBSTITUTE(SUBSTITUTE(E$1,"standard",""),"|Float",""),ChapterTable!$1:$1,0),0),
      VLOOKUP($A2394-ChapterTable!$Q$11,ChapterTable!$1:$1048576,MATCH("최종"&amp;SUBSTITUTE(SUBSTITUTE(E$1,"standard",""),"|Float",""),ChapterTable!$1:$1,0),0)*ChapterTable!$Q$14
    ),
  OFFSET(E2394,-$B2394+IF($L2394,1,0),0)*
    (VLOOKUP(SUBSTITUTE(SUBSTITUTE(E$1,"standard",""),"|Float","")&amp;"인게임누적곱배수",ChapterTable!$S:$T,2,0)^C2394
    +VLOOKUP(SUBSTITUTE(SUBSTITUTE(E$1,"standard",""),"|Float","")&amp;"인게임누적합배수",ChapterTable!$S:$T,2,0)*C2394)
  )
  )
  )
)</f>
        <v>2575619.1659923196</v>
      </c>
      <c r="F2394" s="1">
        <f ca="1">IF(AND($A2394=0,$B2394=1),
    VLOOKUP(1,ChapterTable!$1:$1048576,MATCH("최종"&amp;SUBSTITUTE(SUBSTITUTE(F$1,"standard",""),"|Float",""),ChapterTable!$1:$1,0),0)*ChapterTable!$Q$17,
  IF(AND($A2394=0,$B2394=0),
    F2395,
  IF($B2394=0,
    VLOOKUP($A2394,ChapterTable!$1:$1048576,MATCH("최종"&amp;SUBSTITUTE(SUBSTITUTE(F$1,"standard",""),"|Float",""),ChapterTable!$1:$1,0),0),
  IF($B2394=1,
    IF($L2394=FALSE,
      VLOOKUP($A2394,ChapterTable!$1:$1048576,MATCH("최종"&amp;SUBSTITUTE(SUBSTITUTE(F$1,"standard",""),"|Float",""),ChapterTable!$1:$1,0),0),
      VLOOKUP($A2394-ChapterTable!$Q$11,ChapterTable!$1:$1048576,MATCH("최종"&amp;SUBSTITUTE(SUBSTITUTE(F$1,"standard",""),"|Float",""),ChapterTable!$1:$1,0),0)*ChapterTable!$Q$14
    ),
  OFFSET(F2394,-$B2394+IF($L2394,1,0),0)*
    (VLOOKUP(SUBSTITUTE(SUBSTITUTE(F$1,"standard",""),"|Float","")&amp;"인게임누적곱배수",ChapterTable!$S:$T,2,0)^D2394
    +VLOOKUP(SUBSTITUTE(SUBSTITUTE(F$1,"standard",""),"|Float","")&amp;"인게임누적합배수",ChapterTable!$S:$T,2,0)*D2394)
  )
  )
  )
)</f>
        <v>1430899.5366623998</v>
      </c>
      <c r="G2394" t="s">
        <v>76</v>
      </c>
      <c r="J2394" t="str">
        <f>IF(ISBLANK(I2394),"",
IFERROR(VLOOKUP(I2394,[1]StringTable!$1:$1048576,MATCH([1]StringTable!$B$1,[1]StringTable!$1:$1,0),0),
IFERROR(VLOOKUP(I2394,[1]InApkStringTable!$1:$1048576,MATCH([1]InApkStringTable!$B$1,[1]InApkStringTable!$1:$1,0),0),
"스트링없음")))</f>
        <v/>
      </c>
      <c r="L2394" t="b">
        <v>1</v>
      </c>
      <c r="N2394" t="str">
        <f>IF(ISBLANK(M2394),"",IF(ISERROR(VLOOKUP(M2394,MapTable!$A:$A,1,0)),"맵없음",""))</f>
        <v/>
      </c>
      <c r="O2394">
        <f t="shared" si="149"/>
        <v>1</v>
      </c>
      <c r="Q2394">
        <f t="shared" si="150"/>
        <v>1</v>
      </c>
      <c r="R2394" t="b">
        <f t="shared" ca="1" si="151"/>
        <v>0</v>
      </c>
      <c r="T2394" t="b">
        <f t="shared" ca="1" si="152"/>
        <v>0</v>
      </c>
      <c r="X2394" t="str">
        <f>IF(ISBLANK(W2394),"",
IF(ISERROR(FIND(",",W2394)),
  IF(ISERROR(VLOOKUP(W2394,MapTable!$A:$A,1,0)),"맵없음",
  ""),
IF(ISERROR(FIND(",",W2394,FIND(",",W2394)+1)),
  IF(OR(ISERROR(VLOOKUP(LEFT(W2394,FIND(",",W2394)-1),MapTable!$A:$A,1,0)),ISERROR(VLOOKUP(TRIM(MID(W2394,FIND(",",W2394)+1,999)),MapTable!$A:$A,1,0))),"맵없음",
  ""),
IF(ISERROR(FIND(",",W2394,FIND(",",W2394,FIND(",",W2394)+1)+1)),
  IF(OR(ISERROR(VLOOKUP(LEFT(W2394,FIND(",",W2394)-1),MapTable!$A:$A,1,0)),ISERROR(VLOOKUP(TRIM(MID(W2394,FIND(",",W2394)+1,FIND(",",W2394,FIND(",",W2394)+1)-FIND(",",W2394)-1)),MapTable!$A:$A,1,0)),ISERROR(VLOOKUP(TRIM(MID(W2394,FIND(",",W2394,FIND(",",W2394)+1)+1,999)),MapTable!$A:$A,1,0))),"맵없음",
  ""),
IF(ISERROR(FIND(",",W2394,FIND(",",W2394,FIND(",",W2394,FIND(",",W2394)+1)+1)+1)),
  IF(OR(ISERROR(VLOOKUP(LEFT(W2394,FIND(",",W2394)-1),MapTable!$A:$A,1,0)),ISERROR(VLOOKUP(TRIM(MID(W2394,FIND(",",W2394)+1,FIND(",",W2394,FIND(",",W2394)+1)-FIND(",",W2394)-1)),MapTable!$A:$A,1,0)),ISERROR(VLOOKUP(TRIM(MID(W2394,FIND(",",W2394,FIND(",",W2394)+1)+1,FIND(",",W2394,FIND(",",W2394,FIND(",",W2394)+1)+1)-FIND(",",W2394,FIND(",",W2394)+1)-1)),MapTable!$A:$A,1,0)),ISERROR(VLOOKUP(TRIM(MID(W2394,FIND(",",W2394,FIND(",",W2394,FIND(",",W2394)+1)+1)+1,999)),MapTable!$A:$A,1,0))),"맵없음",
  ""),
)))))</f>
        <v/>
      </c>
      <c r="AC2394" t="str">
        <f>IF(ISBLANK(AB2394),"",IF(ISERROR(VLOOKUP(AB2394,[3]DropTable!$A:$A,1,0)),"드랍없음",""))</f>
        <v/>
      </c>
      <c r="AE2394" t="str">
        <f>IF(ISBLANK(AD2394),"",IF(ISERROR(VLOOKUP(AD2394,[3]DropTable!$A:$A,1,0)),"드랍없음",""))</f>
        <v/>
      </c>
      <c r="AG2394">
        <v>9.8000000000000007</v>
      </c>
      <c r="AH2394">
        <v>1</v>
      </c>
    </row>
    <row r="2395" spans="1:34" x14ac:dyDescent="0.3">
      <c r="A2395">
        <v>26</v>
      </c>
      <c r="B2395">
        <v>4</v>
      </c>
      <c r="C2395">
        <f>IF(OR($L2395=TRUE,$A2395=0,MOD($A2395,ChapterTable!$S$20)&lt;&gt;0),
MAX(0,INT(($B2395+ChapterTable!$Q$26+VLOOKUP(SUBSTITUTE(C$1,"성장단계","")&amp;"단계오프셋",ChapterTable!$S:$T,2,0))/ChapterTable!$Q$23)),
MAX(0,INT(($B2395+ChapterTable!$S$26+VLOOKUP(SUBSTITUTE(C$1,"성장단계","")&amp;"보스단계오프셋",ChapterTable!$S:$T,2,0))/ChapterTable!$S$23)))</f>
        <v>0</v>
      </c>
      <c r="D2395">
        <f>IF(OR($L2395=TRUE,$A2395=0,MOD($A2395,ChapterTable!$S$20)&lt;&gt;0),
MAX(0,INT(($B2395+ChapterTable!$Q$26+VLOOKUP(SUBSTITUTE(D$1,"성장단계","")&amp;"단계오프셋",ChapterTable!$S:$T,2,0))/ChapterTable!$Q$23)),
MAX(0,INT(($B2395+ChapterTable!$S$26+VLOOKUP(SUBSTITUTE(D$1,"성장단계","")&amp;"보스단계오프셋",ChapterTable!$S:$T,2,0))/ChapterTable!$S$23)))</f>
        <v>0</v>
      </c>
      <c r="E2395" s="1">
        <f ca="1">IF(AND($A2395=0,$B2395=1),
    VLOOKUP(1,ChapterTable!$1:$1048576,MATCH("최종"&amp;SUBSTITUTE(SUBSTITUTE(E$1,"standard",""),"|Float",""),ChapterTable!$1:$1,0),0)*ChapterTable!$Q$17,
  IF(AND($A2395=0,$B2395=0),
    E2396,
  IF($B2395=0,
    VLOOKUP($A2395,ChapterTable!$1:$1048576,MATCH("최종"&amp;SUBSTITUTE(SUBSTITUTE(E$1,"standard",""),"|Float",""),ChapterTable!$1:$1,0),0),
  IF($B2395=1,
    IF($L2395=FALSE,
      VLOOKUP($A2395,ChapterTable!$1:$1048576,MATCH("최종"&amp;SUBSTITUTE(SUBSTITUTE(E$1,"standard",""),"|Float",""),ChapterTable!$1:$1,0),0),
      VLOOKUP($A2395-ChapterTable!$Q$11,ChapterTable!$1:$1048576,MATCH("최종"&amp;SUBSTITUTE(SUBSTITUTE(E$1,"standard",""),"|Float",""),ChapterTable!$1:$1,0),0)*ChapterTable!$Q$14
    ),
  OFFSET(E2395,-$B2395+IF($L2395,1,0),0)*
    (VLOOKUP(SUBSTITUTE(SUBSTITUTE(E$1,"standard",""),"|Float","")&amp;"인게임누적곱배수",ChapterTable!$S:$T,2,0)^C2395
    +VLOOKUP(SUBSTITUTE(SUBSTITUTE(E$1,"standard",""),"|Float","")&amp;"인게임누적합배수",ChapterTable!$S:$T,2,0)*C2395)
  )
  )
  )
)</f>
        <v>2575619.1659923196</v>
      </c>
      <c r="F2395" s="1">
        <f ca="1">IF(AND($A2395=0,$B2395=1),
    VLOOKUP(1,ChapterTable!$1:$1048576,MATCH("최종"&amp;SUBSTITUTE(SUBSTITUTE(F$1,"standard",""),"|Float",""),ChapterTable!$1:$1,0),0)*ChapterTable!$Q$17,
  IF(AND($A2395=0,$B2395=0),
    F2396,
  IF($B2395=0,
    VLOOKUP($A2395,ChapterTable!$1:$1048576,MATCH("최종"&amp;SUBSTITUTE(SUBSTITUTE(F$1,"standard",""),"|Float",""),ChapterTable!$1:$1,0),0),
  IF($B2395=1,
    IF($L2395=FALSE,
      VLOOKUP($A2395,ChapterTable!$1:$1048576,MATCH("최종"&amp;SUBSTITUTE(SUBSTITUTE(F$1,"standard",""),"|Float",""),ChapterTable!$1:$1,0),0),
      VLOOKUP($A2395-ChapterTable!$Q$11,ChapterTable!$1:$1048576,MATCH("최종"&amp;SUBSTITUTE(SUBSTITUTE(F$1,"standard",""),"|Float",""),ChapterTable!$1:$1,0),0)*ChapterTable!$Q$14
    ),
  OFFSET(F2395,-$B2395+IF($L2395,1,0),0)*
    (VLOOKUP(SUBSTITUTE(SUBSTITUTE(F$1,"standard",""),"|Float","")&amp;"인게임누적곱배수",ChapterTable!$S:$T,2,0)^D2395
    +VLOOKUP(SUBSTITUTE(SUBSTITUTE(F$1,"standard",""),"|Float","")&amp;"인게임누적합배수",ChapterTable!$S:$T,2,0)*D2395)
  )
  )
  )
)</f>
        <v>1430899.5366623998</v>
      </c>
      <c r="G2395" t="s">
        <v>76</v>
      </c>
      <c r="J2395" t="str">
        <f>IF(ISBLANK(I2395),"",
IFERROR(VLOOKUP(I2395,[1]StringTable!$1:$1048576,MATCH([1]StringTable!$B$1,[1]StringTable!$1:$1,0),0),
IFERROR(VLOOKUP(I2395,[1]InApkStringTable!$1:$1048576,MATCH([1]InApkStringTable!$B$1,[1]InApkStringTable!$1:$1,0),0),
"스트링없음")))</f>
        <v/>
      </c>
      <c r="L2395" t="b">
        <v>1</v>
      </c>
      <c r="N2395" t="str">
        <f>IF(ISBLANK(M2395),"",IF(ISERROR(VLOOKUP(M2395,MapTable!$A:$A,1,0)),"맵없음",""))</f>
        <v/>
      </c>
      <c r="O2395">
        <f t="shared" si="149"/>
        <v>1</v>
      </c>
      <c r="Q2395">
        <f t="shared" si="150"/>
        <v>1</v>
      </c>
      <c r="R2395" t="b">
        <f t="shared" ca="1" si="151"/>
        <v>0</v>
      </c>
      <c r="T2395" t="b">
        <f t="shared" ca="1" si="152"/>
        <v>0</v>
      </c>
      <c r="X2395" t="str">
        <f>IF(ISBLANK(W2395),"",
IF(ISERROR(FIND(",",W2395)),
  IF(ISERROR(VLOOKUP(W2395,MapTable!$A:$A,1,0)),"맵없음",
  ""),
IF(ISERROR(FIND(",",W2395,FIND(",",W2395)+1)),
  IF(OR(ISERROR(VLOOKUP(LEFT(W2395,FIND(",",W2395)-1),MapTable!$A:$A,1,0)),ISERROR(VLOOKUP(TRIM(MID(W2395,FIND(",",W2395)+1,999)),MapTable!$A:$A,1,0))),"맵없음",
  ""),
IF(ISERROR(FIND(",",W2395,FIND(",",W2395,FIND(",",W2395)+1)+1)),
  IF(OR(ISERROR(VLOOKUP(LEFT(W2395,FIND(",",W2395)-1),MapTable!$A:$A,1,0)),ISERROR(VLOOKUP(TRIM(MID(W2395,FIND(",",W2395)+1,FIND(",",W2395,FIND(",",W2395)+1)-FIND(",",W2395)-1)),MapTable!$A:$A,1,0)),ISERROR(VLOOKUP(TRIM(MID(W2395,FIND(",",W2395,FIND(",",W2395)+1)+1,999)),MapTable!$A:$A,1,0))),"맵없음",
  ""),
IF(ISERROR(FIND(",",W2395,FIND(",",W2395,FIND(",",W2395,FIND(",",W2395)+1)+1)+1)),
  IF(OR(ISERROR(VLOOKUP(LEFT(W2395,FIND(",",W2395)-1),MapTable!$A:$A,1,0)),ISERROR(VLOOKUP(TRIM(MID(W2395,FIND(",",W2395)+1,FIND(",",W2395,FIND(",",W2395)+1)-FIND(",",W2395)-1)),MapTable!$A:$A,1,0)),ISERROR(VLOOKUP(TRIM(MID(W2395,FIND(",",W2395,FIND(",",W2395)+1)+1,FIND(",",W2395,FIND(",",W2395,FIND(",",W2395)+1)+1)-FIND(",",W2395,FIND(",",W2395)+1)-1)),MapTable!$A:$A,1,0)),ISERROR(VLOOKUP(TRIM(MID(W2395,FIND(",",W2395,FIND(",",W2395,FIND(",",W2395)+1)+1)+1,999)),MapTable!$A:$A,1,0))),"맵없음",
  ""),
)))))</f>
        <v/>
      </c>
      <c r="AC2395" t="str">
        <f>IF(ISBLANK(AB2395),"",IF(ISERROR(VLOOKUP(AB2395,[3]DropTable!$A:$A,1,0)),"드랍없음",""))</f>
        <v/>
      </c>
      <c r="AE2395" t="str">
        <f>IF(ISBLANK(AD2395),"",IF(ISERROR(VLOOKUP(AD2395,[3]DropTable!$A:$A,1,0)),"드랍없음",""))</f>
        <v/>
      </c>
      <c r="AG2395">
        <v>9.8000000000000007</v>
      </c>
      <c r="AH2395">
        <v>1</v>
      </c>
    </row>
    <row r="2396" spans="1:34" x14ac:dyDescent="0.3">
      <c r="A2396">
        <v>26</v>
      </c>
      <c r="B2396">
        <v>5</v>
      </c>
      <c r="C2396">
        <f>IF(OR($L2396=TRUE,$A2396=0,MOD($A2396,ChapterTable!$S$20)&lt;&gt;0),
MAX(0,INT(($B2396+ChapterTable!$Q$26+VLOOKUP(SUBSTITUTE(C$1,"성장단계","")&amp;"단계오프셋",ChapterTable!$S:$T,2,0))/ChapterTable!$Q$23)),
MAX(0,INT(($B2396+ChapterTable!$S$26+VLOOKUP(SUBSTITUTE(C$1,"성장단계","")&amp;"보스단계오프셋",ChapterTable!$S:$T,2,0))/ChapterTable!$S$23)))</f>
        <v>0</v>
      </c>
      <c r="D2396">
        <f>IF(OR($L2396=TRUE,$A2396=0,MOD($A2396,ChapterTable!$S$20)&lt;&gt;0),
MAX(0,INT(($B2396+ChapterTable!$Q$26+VLOOKUP(SUBSTITUTE(D$1,"성장단계","")&amp;"단계오프셋",ChapterTable!$S:$T,2,0))/ChapterTable!$Q$23)),
MAX(0,INT(($B2396+ChapterTable!$S$26+VLOOKUP(SUBSTITUTE(D$1,"성장단계","")&amp;"보스단계오프셋",ChapterTable!$S:$T,2,0))/ChapterTable!$S$23)))</f>
        <v>0</v>
      </c>
      <c r="E2396" s="1">
        <f ca="1">IF(AND($A2396=0,$B2396=1),
    VLOOKUP(1,ChapterTable!$1:$1048576,MATCH("최종"&amp;SUBSTITUTE(SUBSTITUTE(E$1,"standard",""),"|Float",""),ChapterTable!$1:$1,0),0)*ChapterTable!$Q$17,
  IF(AND($A2396=0,$B2396=0),
    E2397,
  IF($B2396=0,
    VLOOKUP($A2396,ChapterTable!$1:$1048576,MATCH("최종"&amp;SUBSTITUTE(SUBSTITUTE(E$1,"standard",""),"|Float",""),ChapterTable!$1:$1,0),0),
  IF($B2396=1,
    IF($L2396=FALSE,
      VLOOKUP($A2396,ChapterTable!$1:$1048576,MATCH("최종"&amp;SUBSTITUTE(SUBSTITUTE(E$1,"standard",""),"|Float",""),ChapterTable!$1:$1,0),0),
      VLOOKUP($A2396-ChapterTable!$Q$11,ChapterTable!$1:$1048576,MATCH("최종"&amp;SUBSTITUTE(SUBSTITUTE(E$1,"standard",""),"|Float",""),ChapterTable!$1:$1,0),0)*ChapterTable!$Q$14
    ),
  OFFSET(E2396,-$B2396+IF($L2396,1,0),0)*
    (VLOOKUP(SUBSTITUTE(SUBSTITUTE(E$1,"standard",""),"|Float","")&amp;"인게임누적곱배수",ChapterTable!$S:$T,2,0)^C2396
    +VLOOKUP(SUBSTITUTE(SUBSTITUTE(E$1,"standard",""),"|Float","")&amp;"인게임누적합배수",ChapterTable!$S:$T,2,0)*C2396)
  )
  )
  )
)</f>
        <v>2575619.1659923196</v>
      </c>
      <c r="F2396" s="1">
        <f ca="1">IF(AND($A2396=0,$B2396=1),
    VLOOKUP(1,ChapterTable!$1:$1048576,MATCH("최종"&amp;SUBSTITUTE(SUBSTITUTE(F$1,"standard",""),"|Float",""),ChapterTable!$1:$1,0),0)*ChapterTable!$Q$17,
  IF(AND($A2396=0,$B2396=0),
    F2397,
  IF($B2396=0,
    VLOOKUP($A2396,ChapterTable!$1:$1048576,MATCH("최종"&amp;SUBSTITUTE(SUBSTITUTE(F$1,"standard",""),"|Float",""),ChapterTable!$1:$1,0),0),
  IF($B2396=1,
    IF($L2396=FALSE,
      VLOOKUP($A2396,ChapterTable!$1:$1048576,MATCH("최종"&amp;SUBSTITUTE(SUBSTITUTE(F$1,"standard",""),"|Float",""),ChapterTable!$1:$1,0),0),
      VLOOKUP($A2396-ChapterTable!$Q$11,ChapterTable!$1:$1048576,MATCH("최종"&amp;SUBSTITUTE(SUBSTITUTE(F$1,"standard",""),"|Float",""),ChapterTable!$1:$1,0),0)*ChapterTable!$Q$14
    ),
  OFFSET(F2396,-$B2396+IF($L2396,1,0),0)*
    (VLOOKUP(SUBSTITUTE(SUBSTITUTE(F$1,"standard",""),"|Float","")&amp;"인게임누적곱배수",ChapterTable!$S:$T,2,0)^D2396
    +VLOOKUP(SUBSTITUTE(SUBSTITUTE(F$1,"standard",""),"|Float","")&amp;"인게임누적합배수",ChapterTable!$S:$T,2,0)*D2396)
  )
  )
  )
)</f>
        <v>1430899.5366623998</v>
      </c>
      <c r="G2396" t="s">
        <v>76</v>
      </c>
      <c r="J2396" t="str">
        <f>IF(ISBLANK(I2396),"",
IFERROR(VLOOKUP(I2396,[1]StringTable!$1:$1048576,MATCH([1]StringTable!$B$1,[1]StringTable!$1:$1,0),0),
IFERROR(VLOOKUP(I2396,[1]InApkStringTable!$1:$1048576,MATCH([1]InApkStringTable!$B$1,[1]InApkStringTable!$1:$1,0),0),
"스트링없음")))</f>
        <v/>
      </c>
      <c r="L2396" t="b">
        <v>1</v>
      </c>
      <c r="N2396" t="str">
        <f>IF(ISBLANK(M2396),"",IF(ISERROR(VLOOKUP(M2396,MapTable!$A:$A,1,0)),"맵없음",""))</f>
        <v/>
      </c>
      <c r="O2396">
        <f t="shared" si="149"/>
        <v>11</v>
      </c>
      <c r="Q2396">
        <f t="shared" si="150"/>
        <v>11</v>
      </c>
      <c r="R2396" t="b">
        <f t="shared" ca="1" si="151"/>
        <v>0</v>
      </c>
      <c r="T2396" t="b">
        <f t="shared" ca="1" si="152"/>
        <v>0</v>
      </c>
      <c r="X2396" t="str">
        <f>IF(ISBLANK(W2396),"",
IF(ISERROR(FIND(",",W2396)),
  IF(ISERROR(VLOOKUP(W2396,MapTable!$A:$A,1,0)),"맵없음",
  ""),
IF(ISERROR(FIND(",",W2396,FIND(",",W2396)+1)),
  IF(OR(ISERROR(VLOOKUP(LEFT(W2396,FIND(",",W2396)-1),MapTable!$A:$A,1,0)),ISERROR(VLOOKUP(TRIM(MID(W2396,FIND(",",W2396)+1,999)),MapTable!$A:$A,1,0))),"맵없음",
  ""),
IF(ISERROR(FIND(",",W2396,FIND(",",W2396,FIND(",",W2396)+1)+1)),
  IF(OR(ISERROR(VLOOKUP(LEFT(W2396,FIND(",",W2396)-1),MapTable!$A:$A,1,0)),ISERROR(VLOOKUP(TRIM(MID(W2396,FIND(",",W2396)+1,FIND(",",W2396,FIND(",",W2396)+1)-FIND(",",W2396)-1)),MapTable!$A:$A,1,0)),ISERROR(VLOOKUP(TRIM(MID(W2396,FIND(",",W2396,FIND(",",W2396)+1)+1,999)),MapTable!$A:$A,1,0))),"맵없음",
  ""),
IF(ISERROR(FIND(",",W2396,FIND(",",W2396,FIND(",",W2396,FIND(",",W2396)+1)+1)+1)),
  IF(OR(ISERROR(VLOOKUP(LEFT(W2396,FIND(",",W2396)-1),MapTable!$A:$A,1,0)),ISERROR(VLOOKUP(TRIM(MID(W2396,FIND(",",W2396)+1,FIND(",",W2396,FIND(",",W2396)+1)-FIND(",",W2396)-1)),MapTable!$A:$A,1,0)),ISERROR(VLOOKUP(TRIM(MID(W2396,FIND(",",W2396,FIND(",",W2396)+1)+1,FIND(",",W2396,FIND(",",W2396,FIND(",",W2396)+1)+1)-FIND(",",W2396,FIND(",",W2396)+1)-1)),MapTable!$A:$A,1,0)),ISERROR(VLOOKUP(TRIM(MID(W2396,FIND(",",W2396,FIND(",",W2396,FIND(",",W2396)+1)+1)+1,999)),MapTable!$A:$A,1,0))),"맵없음",
  ""),
)))))</f>
        <v/>
      </c>
      <c r="AC2396" t="str">
        <f>IF(ISBLANK(AB2396),"",IF(ISERROR(VLOOKUP(AB2396,[3]DropTable!$A:$A,1,0)),"드랍없음",""))</f>
        <v/>
      </c>
      <c r="AE2396" t="str">
        <f>IF(ISBLANK(AD2396),"",IF(ISERROR(VLOOKUP(AD2396,[3]DropTable!$A:$A,1,0)),"드랍없음",""))</f>
        <v/>
      </c>
      <c r="AG2396">
        <v>9.8000000000000007</v>
      </c>
      <c r="AH2396">
        <v>1</v>
      </c>
    </row>
    <row r="2397" spans="1:34" x14ac:dyDescent="0.3">
      <c r="A2397">
        <v>26</v>
      </c>
      <c r="B2397">
        <v>6</v>
      </c>
      <c r="C2397">
        <f>IF(OR($L2397=TRUE,$A2397=0,MOD($A2397,ChapterTable!$S$20)&lt;&gt;0),
MAX(0,INT(($B2397+ChapterTable!$Q$26+VLOOKUP(SUBSTITUTE(C$1,"성장단계","")&amp;"단계오프셋",ChapterTable!$S:$T,2,0))/ChapterTable!$Q$23)),
MAX(0,INT(($B2397+ChapterTable!$S$26+VLOOKUP(SUBSTITUTE(C$1,"성장단계","")&amp;"보스단계오프셋",ChapterTable!$S:$T,2,0))/ChapterTable!$S$23)))</f>
        <v>1</v>
      </c>
      <c r="D2397">
        <f>IF(OR($L2397=TRUE,$A2397=0,MOD($A2397,ChapterTable!$S$20)&lt;&gt;0),
MAX(0,INT(($B2397+ChapterTable!$Q$26+VLOOKUP(SUBSTITUTE(D$1,"성장단계","")&amp;"단계오프셋",ChapterTable!$S:$T,2,0))/ChapterTable!$Q$23)),
MAX(0,INT(($B2397+ChapterTable!$S$26+VLOOKUP(SUBSTITUTE(D$1,"성장단계","")&amp;"보스단계오프셋",ChapterTable!$S:$T,2,0))/ChapterTable!$S$23)))</f>
        <v>0</v>
      </c>
      <c r="E2397" s="1">
        <f ca="1">IF(AND($A2397=0,$B2397=1),
    VLOOKUP(1,ChapterTable!$1:$1048576,MATCH("최종"&amp;SUBSTITUTE(SUBSTITUTE(E$1,"standard",""),"|Float",""),ChapterTable!$1:$1,0),0)*ChapterTable!$Q$17,
  IF(AND($A2397=0,$B2397=0),
    E2398,
  IF($B2397=0,
    VLOOKUP($A2397,ChapterTable!$1:$1048576,MATCH("최종"&amp;SUBSTITUTE(SUBSTITUTE(E$1,"standard",""),"|Float",""),ChapterTable!$1:$1,0),0),
  IF($B2397=1,
    IF($L2397=FALSE,
      VLOOKUP($A2397,ChapterTable!$1:$1048576,MATCH("최종"&amp;SUBSTITUTE(SUBSTITUTE(E$1,"standard",""),"|Float",""),ChapterTable!$1:$1,0),0),
      VLOOKUP($A2397-ChapterTable!$Q$11,ChapterTable!$1:$1048576,MATCH("최종"&amp;SUBSTITUTE(SUBSTITUTE(E$1,"standard",""),"|Float",""),ChapterTable!$1:$1,0),0)*ChapterTable!$Q$14
    ),
  OFFSET(E2397,-$B2397+IF($L2397,1,0),0)*
    (VLOOKUP(SUBSTITUTE(SUBSTITUTE(E$1,"standard",""),"|Float","")&amp;"인게임누적곱배수",ChapterTable!$S:$T,2,0)^C2397
    +VLOOKUP(SUBSTITUTE(SUBSTITUTE(E$1,"standard",""),"|Float","")&amp;"인게임누적합배수",ChapterTable!$S:$T,2,0)*C2397)
  )
  )
  )
)</f>
        <v>3477085.8740896317</v>
      </c>
      <c r="F2397" s="1">
        <f ca="1">IF(AND($A2397=0,$B2397=1),
    VLOOKUP(1,ChapterTable!$1:$1048576,MATCH("최종"&amp;SUBSTITUTE(SUBSTITUTE(F$1,"standard",""),"|Float",""),ChapterTable!$1:$1,0),0)*ChapterTable!$Q$17,
  IF(AND($A2397=0,$B2397=0),
    F2398,
  IF($B2397=0,
    VLOOKUP($A2397,ChapterTable!$1:$1048576,MATCH("최종"&amp;SUBSTITUTE(SUBSTITUTE(F$1,"standard",""),"|Float",""),ChapterTable!$1:$1,0),0),
  IF($B2397=1,
    IF($L2397=FALSE,
      VLOOKUP($A2397,ChapterTable!$1:$1048576,MATCH("최종"&amp;SUBSTITUTE(SUBSTITUTE(F$1,"standard",""),"|Float",""),ChapterTable!$1:$1,0),0),
      VLOOKUP($A2397-ChapterTable!$Q$11,ChapterTable!$1:$1048576,MATCH("최종"&amp;SUBSTITUTE(SUBSTITUTE(F$1,"standard",""),"|Float",""),ChapterTable!$1:$1,0),0)*ChapterTable!$Q$14
    ),
  OFFSET(F2397,-$B2397+IF($L2397,1,0),0)*
    (VLOOKUP(SUBSTITUTE(SUBSTITUTE(F$1,"standard",""),"|Float","")&amp;"인게임누적곱배수",ChapterTable!$S:$T,2,0)^D2397
    +VLOOKUP(SUBSTITUTE(SUBSTITUTE(F$1,"standard",""),"|Float","")&amp;"인게임누적합배수",ChapterTable!$S:$T,2,0)*D2397)
  )
  )
  )
)</f>
        <v>1430899.5366623998</v>
      </c>
      <c r="G2397" t="s">
        <v>76</v>
      </c>
      <c r="J2397" t="str">
        <f>IF(ISBLANK(I2397),"",
IFERROR(VLOOKUP(I2397,[1]StringTable!$1:$1048576,MATCH([1]StringTable!$B$1,[1]StringTable!$1:$1,0),0),
IFERROR(VLOOKUP(I2397,[1]InApkStringTable!$1:$1048576,MATCH([1]InApkStringTable!$B$1,[1]InApkStringTable!$1:$1,0),0),
"스트링없음")))</f>
        <v/>
      </c>
      <c r="L2397" t="b">
        <v>1</v>
      </c>
      <c r="N2397" t="str">
        <f>IF(ISBLANK(M2397),"",IF(ISERROR(VLOOKUP(M2397,MapTable!$A:$A,1,0)),"맵없음",""))</f>
        <v/>
      </c>
      <c r="O2397">
        <f t="shared" si="149"/>
        <v>1</v>
      </c>
      <c r="Q2397">
        <f t="shared" si="150"/>
        <v>1</v>
      </c>
      <c r="R2397" t="b">
        <f t="shared" ca="1" si="151"/>
        <v>0</v>
      </c>
      <c r="T2397" t="b">
        <f t="shared" ca="1" si="152"/>
        <v>0</v>
      </c>
      <c r="X2397" t="str">
        <f>IF(ISBLANK(W2397),"",
IF(ISERROR(FIND(",",W2397)),
  IF(ISERROR(VLOOKUP(W2397,MapTable!$A:$A,1,0)),"맵없음",
  ""),
IF(ISERROR(FIND(",",W2397,FIND(",",W2397)+1)),
  IF(OR(ISERROR(VLOOKUP(LEFT(W2397,FIND(",",W2397)-1),MapTable!$A:$A,1,0)),ISERROR(VLOOKUP(TRIM(MID(W2397,FIND(",",W2397)+1,999)),MapTable!$A:$A,1,0))),"맵없음",
  ""),
IF(ISERROR(FIND(",",W2397,FIND(",",W2397,FIND(",",W2397)+1)+1)),
  IF(OR(ISERROR(VLOOKUP(LEFT(W2397,FIND(",",W2397)-1),MapTable!$A:$A,1,0)),ISERROR(VLOOKUP(TRIM(MID(W2397,FIND(",",W2397)+1,FIND(",",W2397,FIND(",",W2397)+1)-FIND(",",W2397)-1)),MapTable!$A:$A,1,0)),ISERROR(VLOOKUP(TRIM(MID(W2397,FIND(",",W2397,FIND(",",W2397)+1)+1,999)),MapTable!$A:$A,1,0))),"맵없음",
  ""),
IF(ISERROR(FIND(",",W2397,FIND(",",W2397,FIND(",",W2397,FIND(",",W2397)+1)+1)+1)),
  IF(OR(ISERROR(VLOOKUP(LEFT(W2397,FIND(",",W2397)-1),MapTable!$A:$A,1,0)),ISERROR(VLOOKUP(TRIM(MID(W2397,FIND(",",W2397)+1,FIND(",",W2397,FIND(",",W2397)+1)-FIND(",",W2397)-1)),MapTable!$A:$A,1,0)),ISERROR(VLOOKUP(TRIM(MID(W2397,FIND(",",W2397,FIND(",",W2397)+1)+1,FIND(",",W2397,FIND(",",W2397,FIND(",",W2397)+1)+1)-FIND(",",W2397,FIND(",",W2397)+1)-1)),MapTable!$A:$A,1,0)),ISERROR(VLOOKUP(TRIM(MID(W2397,FIND(",",W2397,FIND(",",W2397,FIND(",",W2397)+1)+1)+1,999)),MapTable!$A:$A,1,0))),"맵없음",
  ""),
)))))</f>
        <v/>
      </c>
      <c r="AC2397" t="str">
        <f>IF(ISBLANK(AB2397),"",IF(ISERROR(VLOOKUP(AB2397,[3]DropTable!$A:$A,1,0)),"드랍없음",""))</f>
        <v/>
      </c>
      <c r="AE2397" t="str">
        <f>IF(ISBLANK(AD2397),"",IF(ISERROR(VLOOKUP(AD2397,[3]DropTable!$A:$A,1,0)),"드랍없음",""))</f>
        <v/>
      </c>
      <c r="AG2397">
        <v>9.8000000000000007</v>
      </c>
      <c r="AH2397">
        <v>1</v>
      </c>
    </row>
    <row r="2398" spans="1:34" x14ac:dyDescent="0.3">
      <c r="A2398">
        <v>26</v>
      </c>
      <c r="B2398">
        <v>7</v>
      </c>
      <c r="C2398">
        <f>IF(OR($L2398=TRUE,$A2398=0,MOD($A2398,ChapterTable!$S$20)&lt;&gt;0),
MAX(0,INT(($B2398+ChapterTable!$Q$26+VLOOKUP(SUBSTITUTE(C$1,"성장단계","")&amp;"단계오프셋",ChapterTable!$S:$T,2,0))/ChapterTable!$Q$23)),
MAX(0,INT(($B2398+ChapterTable!$S$26+VLOOKUP(SUBSTITUTE(C$1,"성장단계","")&amp;"보스단계오프셋",ChapterTable!$S:$T,2,0))/ChapterTable!$S$23)))</f>
        <v>1</v>
      </c>
      <c r="D2398">
        <f>IF(OR($L2398=TRUE,$A2398=0,MOD($A2398,ChapterTable!$S$20)&lt;&gt;0),
MAX(0,INT(($B2398+ChapterTable!$Q$26+VLOOKUP(SUBSTITUTE(D$1,"성장단계","")&amp;"단계오프셋",ChapterTable!$S:$T,2,0))/ChapterTable!$Q$23)),
MAX(0,INT(($B2398+ChapterTable!$S$26+VLOOKUP(SUBSTITUTE(D$1,"성장단계","")&amp;"보스단계오프셋",ChapterTable!$S:$T,2,0))/ChapterTable!$S$23)))</f>
        <v>0</v>
      </c>
      <c r="E2398" s="1">
        <f ca="1">IF(AND($A2398=0,$B2398=1),
    VLOOKUP(1,ChapterTable!$1:$1048576,MATCH("최종"&amp;SUBSTITUTE(SUBSTITUTE(E$1,"standard",""),"|Float",""),ChapterTable!$1:$1,0),0)*ChapterTable!$Q$17,
  IF(AND($A2398=0,$B2398=0),
    E2399,
  IF($B2398=0,
    VLOOKUP($A2398,ChapterTable!$1:$1048576,MATCH("최종"&amp;SUBSTITUTE(SUBSTITUTE(E$1,"standard",""),"|Float",""),ChapterTable!$1:$1,0),0),
  IF($B2398=1,
    IF($L2398=FALSE,
      VLOOKUP($A2398,ChapterTable!$1:$1048576,MATCH("최종"&amp;SUBSTITUTE(SUBSTITUTE(E$1,"standard",""),"|Float",""),ChapterTable!$1:$1,0),0),
      VLOOKUP($A2398-ChapterTable!$Q$11,ChapterTable!$1:$1048576,MATCH("최종"&amp;SUBSTITUTE(SUBSTITUTE(E$1,"standard",""),"|Float",""),ChapterTable!$1:$1,0),0)*ChapterTable!$Q$14
    ),
  OFFSET(E2398,-$B2398+IF($L2398,1,0),0)*
    (VLOOKUP(SUBSTITUTE(SUBSTITUTE(E$1,"standard",""),"|Float","")&amp;"인게임누적곱배수",ChapterTable!$S:$T,2,0)^C2398
    +VLOOKUP(SUBSTITUTE(SUBSTITUTE(E$1,"standard",""),"|Float","")&amp;"인게임누적합배수",ChapterTable!$S:$T,2,0)*C2398)
  )
  )
  )
)</f>
        <v>3477085.8740896317</v>
      </c>
      <c r="F2398" s="1">
        <f ca="1">IF(AND($A2398=0,$B2398=1),
    VLOOKUP(1,ChapterTable!$1:$1048576,MATCH("최종"&amp;SUBSTITUTE(SUBSTITUTE(F$1,"standard",""),"|Float",""),ChapterTable!$1:$1,0),0)*ChapterTable!$Q$17,
  IF(AND($A2398=0,$B2398=0),
    F2399,
  IF($B2398=0,
    VLOOKUP($A2398,ChapterTable!$1:$1048576,MATCH("최종"&amp;SUBSTITUTE(SUBSTITUTE(F$1,"standard",""),"|Float",""),ChapterTable!$1:$1,0),0),
  IF($B2398=1,
    IF($L2398=FALSE,
      VLOOKUP($A2398,ChapterTable!$1:$1048576,MATCH("최종"&amp;SUBSTITUTE(SUBSTITUTE(F$1,"standard",""),"|Float",""),ChapterTable!$1:$1,0),0),
      VLOOKUP($A2398-ChapterTable!$Q$11,ChapterTable!$1:$1048576,MATCH("최종"&amp;SUBSTITUTE(SUBSTITUTE(F$1,"standard",""),"|Float",""),ChapterTable!$1:$1,0),0)*ChapterTable!$Q$14
    ),
  OFFSET(F2398,-$B2398+IF($L2398,1,0),0)*
    (VLOOKUP(SUBSTITUTE(SUBSTITUTE(F$1,"standard",""),"|Float","")&amp;"인게임누적곱배수",ChapterTable!$S:$T,2,0)^D2398
    +VLOOKUP(SUBSTITUTE(SUBSTITUTE(F$1,"standard",""),"|Float","")&amp;"인게임누적합배수",ChapterTable!$S:$T,2,0)*D2398)
  )
  )
  )
)</f>
        <v>1430899.5366623998</v>
      </c>
      <c r="G2398" t="s">
        <v>76</v>
      </c>
      <c r="J2398" t="str">
        <f>IF(ISBLANK(I2398),"",
IFERROR(VLOOKUP(I2398,[1]StringTable!$1:$1048576,MATCH([1]StringTable!$B$1,[1]StringTable!$1:$1,0),0),
IFERROR(VLOOKUP(I2398,[1]InApkStringTable!$1:$1048576,MATCH([1]InApkStringTable!$B$1,[1]InApkStringTable!$1:$1,0),0),
"스트링없음")))</f>
        <v/>
      </c>
      <c r="L2398" t="b">
        <v>1</v>
      </c>
      <c r="N2398" t="str">
        <f>IF(ISBLANK(M2398),"",IF(ISERROR(VLOOKUP(M2398,MapTable!$A:$A,1,0)),"맵없음",""))</f>
        <v/>
      </c>
      <c r="O2398">
        <f t="shared" si="149"/>
        <v>1</v>
      </c>
      <c r="Q2398">
        <f t="shared" si="150"/>
        <v>1</v>
      </c>
      <c r="R2398" t="b">
        <f t="shared" ca="1" si="151"/>
        <v>0</v>
      </c>
      <c r="T2398" t="b">
        <f t="shared" ca="1" si="152"/>
        <v>0</v>
      </c>
      <c r="X2398" t="str">
        <f>IF(ISBLANK(W2398),"",
IF(ISERROR(FIND(",",W2398)),
  IF(ISERROR(VLOOKUP(W2398,MapTable!$A:$A,1,0)),"맵없음",
  ""),
IF(ISERROR(FIND(",",W2398,FIND(",",W2398)+1)),
  IF(OR(ISERROR(VLOOKUP(LEFT(W2398,FIND(",",W2398)-1),MapTable!$A:$A,1,0)),ISERROR(VLOOKUP(TRIM(MID(W2398,FIND(",",W2398)+1,999)),MapTable!$A:$A,1,0))),"맵없음",
  ""),
IF(ISERROR(FIND(",",W2398,FIND(",",W2398,FIND(",",W2398)+1)+1)),
  IF(OR(ISERROR(VLOOKUP(LEFT(W2398,FIND(",",W2398)-1),MapTable!$A:$A,1,0)),ISERROR(VLOOKUP(TRIM(MID(W2398,FIND(",",W2398)+1,FIND(",",W2398,FIND(",",W2398)+1)-FIND(",",W2398)-1)),MapTable!$A:$A,1,0)),ISERROR(VLOOKUP(TRIM(MID(W2398,FIND(",",W2398,FIND(",",W2398)+1)+1,999)),MapTable!$A:$A,1,0))),"맵없음",
  ""),
IF(ISERROR(FIND(",",W2398,FIND(",",W2398,FIND(",",W2398,FIND(",",W2398)+1)+1)+1)),
  IF(OR(ISERROR(VLOOKUP(LEFT(W2398,FIND(",",W2398)-1),MapTable!$A:$A,1,0)),ISERROR(VLOOKUP(TRIM(MID(W2398,FIND(",",W2398)+1,FIND(",",W2398,FIND(",",W2398)+1)-FIND(",",W2398)-1)),MapTable!$A:$A,1,0)),ISERROR(VLOOKUP(TRIM(MID(W2398,FIND(",",W2398,FIND(",",W2398)+1)+1,FIND(",",W2398,FIND(",",W2398,FIND(",",W2398)+1)+1)-FIND(",",W2398,FIND(",",W2398)+1)-1)),MapTable!$A:$A,1,0)),ISERROR(VLOOKUP(TRIM(MID(W2398,FIND(",",W2398,FIND(",",W2398,FIND(",",W2398)+1)+1)+1,999)),MapTable!$A:$A,1,0))),"맵없음",
  ""),
)))))</f>
        <v/>
      </c>
      <c r="AC2398" t="str">
        <f>IF(ISBLANK(AB2398),"",IF(ISERROR(VLOOKUP(AB2398,[3]DropTable!$A:$A,1,0)),"드랍없음",""))</f>
        <v/>
      </c>
      <c r="AE2398" t="str">
        <f>IF(ISBLANK(AD2398),"",IF(ISERROR(VLOOKUP(AD2398,[3]DropTable!$A:$A,1,0)),"드랍없음",""))</f>
        <v/>
      </c>
      <c r="AG2398">
        <v>9.8000000000000007</v>
      </c>
      <c r="AH2398">
        <v>1</v>
      </c>
    </row>
    <row r="2399" spans="1:34" x14ac:dyDescent="0.3">
      <c r="A2399">
        <v>26</v>
      </c>
      <c r="B2399">
        <v>8</v>
      </c>
      <c r="C2399">
        <f>IF(OR($L2399=TRUE,$A2399=0,MOD($A2399,ChapterTable!$S$20)&lt;&gt;0),
MAX(0,INT(($B2399+ChapterTable!$Q$26+VLOOKUP(SUBSTITUTE(C$1,"성장단계","")&amp;"단계오프셋",ChapterTable!$S:$T,2,0))/ChapterTable!$Q$23)),
MAX(0,INT(($B2399+ChapterTable!$S$26+VLOOKUP(SUBSTITUTE(C$1,"성장단계","")&amp;"보스단계오프셋",ChapterTable!$S:$T,2,0))/ChapterTable!$S$23)))</f>
        <v>1</v>
      </c>
      <c r="D2399">
        <f>IF(OR($L2399=TRUE,$A2399=0,MOD($A2399,ChapterTable!$S$20)&lt;&gt;0),
MAX(0,INT(($B2399+ChapterTable!$Q$26+VLOOKUP(SUBSTITUTE(D$1,"성장단계","")&amp;"단계오프셋",ChapterTable!$S:$T,2,0))/ChapterTable!$Q$23)),
MAX(0,INT(($B2399+ChapterTable!$S$26+VLOOKUP(SUBSTITUTE(D$1,"성장단계","")&amp;"보스단계오프셋",ChapterTable!$S:$T,2,0))/ChapterTable!$S$23)))</f>
        <v>0</v>
      </c>
      <c r="E2399" s="1">
        <f ca="1">IF(AND($A2399=0,$B2399=1),
    VLOOKUP(1,ChapterTable!$1:$1048576,MATCH("최종"&amp;SUBSTITUTE(SUBSTITUTE(E$1,"standard",""),"|Float",""),ChapterTable!$1:$1,0),0)*ChapterTable!$Q$17,
  IF(AND($A2399=0,$B2399=0),
    E2400,
  IF($B2399=0,
    VLOOKUP($A2399,ChapterTable!$1:$1048576,MATCH("최종"&amp;SUBSTITUTE(SUBSTITUTE(E$1,"standard",""),"|Float",""),ChapterTable!$1:$1,0),0),
  IF($B2399=1,
    IF($L2399=FALSE,
      VLOOKUP($A2399,ChapterTable!$1:$1048576,MATCH("최종"&amp;SUBSTITUTE(SUBSTITUTE(E$1,"standard",""),"|Float",""),ChapterTable!$1:$1,0),0),
      VLOOKUP($A2399-ChapterTable!$Q$11,ChapterTable!$1:$1048576,MATCH("최종"&amp;SUBSTITUTE(SUBSTITUTE(E$1,"standard",""),"|Float",""),ChapterTable!$1:$1,0),0)*ChapterTable!$Q$14
    ),
  OFFSET(E2399,-$B2399+IF($L2399,1,0),0)*
    (VLOOKUP(SUBSTITUTE(SUBSTITUTE(E$1,"standard",""),"|Float","")&amp;"인게임누적곱배수",ChapterTable!$S:$T,2,0)^C2399
    +VLOOKUP(SUBSTITUTE(SUBSTITUTE(E$1,"standard",""),"|Float","")&amp;"인게임누적합배수",ChapterTable!$S:$T,2,0)*C2399)
  )
  )
  )
)</f>
        <v>3477085.8740896317</v>
      </c>
      <c r="F2399" s="1">
        <f ca="1">IF(AND($A2399=0,$B2399=1),
    VLOOKUP(1,ChapterTable!$1:$1048576,MATCH("최종"&amp;SUBSTITUTE(SUBSTITUTE(F$1,"standard",""),"|Float",""),ChapterTable!$1:$1,0),0)*ChapterTable!$Q$17,
  IF(AND($A2399=0,$B2399=0),
    F2400,
  IF($B2399=0,
    VLOOKUP($A2399,ChapterTable!$1:$1048576,MATCH("최종"&amp;SUBSTITUTE(SUBSTITUTE(F$1,"standard",""),"|Float",""),ChapterTable!$1:$1,0),0),
  IF($B2399=1,
    IF($L2399=FALSE,
      VLOOKUP($A2399,ChapterTable!$1:$1048576,MATCH("최종"&amp;SUBSTITUTE(SUBSTITUTE(F$1,"standard",""),"|Float",""),ChapterTable!$1:$1,0),0),
      VLOOKUP($A2399-ChapterTable!$Q$11,ChapterTable!$1:$1048576,MATCH("최종"&amp;SUBSTITUTE(SUBSTITUTE(F$1,"standard",""),"|Float",""),ChapterTable!$1:$1,0),0)*ChapterTable!$Q$14
    ),
  OFFSET(F2399,-$B2399+IF($L2399,1,0),0)*
    (VLOOKUP(SUBSTITUTE(SUBSTITUTE(F$1,"standard",""),"|Float","")&amp;"인게임누적곱배수",ChapterTable!$S:$T,2,0)^D2399
    +VLOOKUP(SUBSTITUTE(SUBSTITUTE(F$1,"standard",""),"|Float","")&amp;"인게임누적합배수",ChapterTable!$S:$T,2,0)*D2399)
  )
  )
  )
)</f>
        <v>1430899.5366623998</v>
      </c>
      <c r="G2399" t="s">
        <v>76</v>
      </c>
      <c r="J2399" t="str">
        <f>IF(ISBLANK(I2399),"",
IFERROR(VLOOKUP(I2399,[1]StringTable!$1:$1048576,MATCH([1]StringTable!$B$1,[1]StringTable!$1:$1,0),0),
IFERROR(VLOOKUP(I2399,[1]InApkStringTable!$1:$1048576,MATCH([1]InApkStringTable!$B$1,[1]InApkStringTable!$1:$1,0),0),
"스트링없음")))</f>
        <v/>
      </c>
      <c r="L2399" t="b">
        <v>1</v>
      </c>
      <c r="N2399" t="str">
        <f>IF(ISBLANK(M2399),"",IF(ISERROR(VLOOKUP(M2399,MapTable!$A:$A,1,0)),"맵없음",""))</f>
        <v/>
      </c>
      <c r="O2399">
        <f t="shared" si="149"/>
        <v>1</v>
      </c>
      <c r="Q2399">
        <f t="shared" si="150"/>
        <v>1</v>
      </c>
      <c r="R2399" t="b">
        <f t="shared" ca="1" si="151"/>
        <v>0</v>
      </c>
      <c r="T2399" t="b">
        <f t="shared" ca="1" si="152"/>
        <v>0</v>
      </c>
      <c r="X2399" t="str">
        <f>IF(ISBLANK(W2399),"",
IF(ISERROR(FIND(",",W2399)),
  IF(ISERROR(VLOOKUP(W2399,MapTable!$A:$A,1,0)),"맵없음",
  ""),
IF(ISERROR(FIND(",",W2399,FIND(",",W2399)+1)),
  IF(OR(ISERROR(VLOOKUP(LEFT(W2399,FIND(",",W2399)-1),MapTable!$A:$A,1,0)),ISERROR(VLOOKUP(TRIM(MID(W2399,FIND(",",W2399)+1,999)),MapTable!$A:$A,1,0))),"맵없음",
  ""),
IF(ISERROR(FIND(",",W2399,FIND(",",W2399,FIND(",",W2399)+1)+1)),
  IF(OR(ISERROR(VLOOKUP(LEFT(W2399,FIND(",",W2399)-1),MapTable!$A:$A,1,0)),ISERROR(VLOOKUP(TRIM(MID(W2399,FIND(",",W2399)+1,FIND(",",W2399,FIND(",",W2399)+1)-FIND(",",W2399)-1)),MapTable!$A:$A,1,0)),ISERROR(VLOOKUP(TRIM(MID(W2399,FIND(",",W2399,FIND(",",W2399)+1)+1,999)),MapTable!$A:$A,1,0))),"맵없음",
  ""),
IF(ISERROR(FIND(",",W2399,FIND(",",W2399,FIND(",",W2399,FIND(",",W2399)+1)+1)+1)),
  IF(OR(ISERROR(VLOOKUP(LEFT(W2399,FIND(",",W2399)-1),MapTable!$A:$A,1,0)),ISERROR(VLOOKUP(TRIM(MID(W2399,FIND(",",W2399)+1,FIND(",",W2399,FIND(",",W2399)+1)-FIND(",",W2399)-1)),MapTable!$A:$A,1,0)),ISERROR(VLOOKUP(TRIM(MID(W2399,FIND(",",W2399,FIND(",",W2399)+1)+1,FIND(",",W2399,FIND(",",W2399,FIND(",",W2399)+1)+1)-FIND(",",W2399,FIND(",",W2399)+1)-1)),MapTable!$A:$A,1,0)),ISERROR(VLOOKUP(TRIM(MID(W2399,FIND(",",W2399,FIND(",",W2399,FIND(",",W2399)+1)+1)+1,999)),MapTable!$A:$A,1,0))),"맵없음",
  ""),
)))))</f>
        <v/>
      </c>
      <c r="AC2399" t="str">
        <f>IF(ISBLANK(AB2399),"",IF(ISERROR(VLOOKUP(AB2399,[3]DropTable!$A:$A,1,0)),"드랍없음",""))</f>
        <v/>
      </c>
      <c r="AE2399" t="str">
        <f>IF(ISBLANK(AD2399),"",IF(ISERROR(VLOOKUP(AD2399,[3]DropTable!$A:$A,1,0)),"드랍없음",""))</f>
        <v/>
      </c>
      <c r="AG2399">
        <v>9.8000000000000007</v>
      </c>
      <c r="AH2399">
        <v>1</v>
      </c>
    </row>
    <row r="2400" spans="1:34" x14ac:dyDescent="0.3">
      <c r="A2400">
        <v>26</v>
      </c>
      <c r="B2400">
        <v>9</v>
      </c>
      <c r="C2400">
        <f>IF(OR($L2400=TRUE,$A2400=0,MOD($A2400,ChapterTable!$S$20)&lt;&gt;0),
MAX(0,INT(($B2400+ChapterTable!$Q$26+VLOOKUP(SUBSTITUTE(C$1,"성장단계","")&amp;"단계오프셋",ChapterTable!$S:$T,2,0))/ChapterTable!$Q$23)),
MAX(0,INT(($B2400+ChapterTable!$S$26+VLOOKUP(SUBSTITUTE(C$1,"성장단계","")&amp;"보스단계오프셋",ChapterTable!$S:$T,2,0))/ChapterTable!$S$23)))</f>
        <v>1</v>
      </c>
      <c r="D2400">
        <f>IF(OR($L2400=TRUE,$A2400=0,MOD($A2400,ChapterTable!$S$20)&lt;&gt;0),
MAX(0,INT(($B2400+ChapterTable!$Q$26+VLOOKUP(SUBSTITUTE(D$1,"성장단계","")&amp;"단계오프셋",ChapterTable!$S:$T,2,0))/ChapterTable!$Q$23)),
MAX(0,INT(($B2400+ChapterTable!$S$26+VLOOKUP(SUBSTITUTE(D$1,"성장단계","")&amp;"보스단계오프셋",ChapterTable!$S:$T,2,0))/ChapterTable!$S$23)))</f>
        <v>0</v>
      </c>
      <c r="E2400" s="1">
        <f ca="1">IF(AND($A2400=0,$B2400=1),
    VLOOKUP(1,ChapterTable!$1:$1048576,MATCH("최종"&amp;SUBSTITUTE(SUBSTITUTE(E$1,"standard",""),"|Float",""),ChapterTable!$1:$1,0),0)*ChapterTable!$Q$17,
  IF(AND($A2400=0,$B2400=0),
    E2401,
  IF($B2400=0,
    VLOOKUP($A2400,ChapterTable!$1:$1048576,MATCH("최종"&amp;SUBSTITUTE(SUBSTITUTE(E$1,"standard",""),"|Float",""),ChapterTable!$1:$1,0),0),
  IF($B2400=1,
    IF($L2400=FALSE,
      VLOOKUP($A2400,ChapterTable!$1:$1048576,MATCH("최종"&amp;SUBSTITUTE(SUBSTITUTE(E$1,"standard",""),"|Float",""),ChapterTable!$1:$1,0),0),
      VLOOKUP($A2400-ChapterTable!$Q$11,ChapterTable!$1:$1048576,MATCH("최종"&amp;SUBSTITUTE(SUBSTITUTE(E$1,"standard",""),"|Float",""),ChapterTable!$1:$1,0),0)*ChapterTable!$Q$14
    ),
  OFFSET(E2400,-$B2400+IF($L2400,1,0),0)*
    (VLOOKUP(SUBSTITUTE(SUBSTITUTE(E$1,"standard",""),"|Float","")&amp;"인게임누적곱배수",ChapterTable!$S:$T,2,0)^C2400
    +VLOOKUP(SUBSTITUTE(SUBSTITUTE(E$1,"standard",""),"|Float","")&amp;"인게임누적합배수",ChapterTable!$S:$T,2,0)*C2400)
  )
  )
  )
)</f>
        <v>3477085.8740896317</v>
      </c>
      <c r="F2400" s="1">
        <f ca="1">IF(AND($A2400=0,$B2400=1),
    VLOOKUP(1,ChapterTable!$1:$1048576,MATCH("최종"&amp;SUBSTITUTE(SUBSTITUTE(F$1,"standard",""),"|Float",""),ChapterTable!$1:$1,0),0)*ChapterTable!$Q$17,
  IF(AND($A2400=0,$B2400=0),
    F2401,
  IF($B2400=0,
    VLOOKUP($A2400,ChapterTable!$1:$1048576,MATCH("최종"&amp;SUBSTITUTE(SUBSTITUTE(F$1,"standard",""),"|Float",""),ChapterTable!$1:$1,0),0),
  IF($B2400=1,
    IF($L2400=FALSE,
      VLOOKUP($A2400,ChapterTable!$1:$1048576,MATCH("최종"&amp;SUBSTITUTE(SUBSTITUTE(F$1,"standard",""),"|Float",""),ChapterTable!$1:$1,0),0),
      VLOOKUP($A2400-ChapterTable!$Q$11,ChapterTable!$1:$1048576,MATCH("최종"&amp;SUBSTITUTE(SUBSTITUTE(F$1,"standard",""),"|Float",""),ChapterTable!$1:$1,0),0)*ChapterTable!$Q$14
    ),
  OFFSET(F2400,-$B2400+IF($L2400,1,0),0)*
    (VLOOKUP(SUBSTITUTE(SUBSTITUTE(F$1,"standard",""),"|Float","")&amp;"인게임누적곱배수",ChapterTable!$S:$T,2,0)^D2400
    +VLOOKUP(SUBSTITUTE(SUBSTITUTE(F$1,"standard",""),"|Float","")&amp;"인게임누적합배수",ChapterTable!$S:$T,2,0)*D2400)
  )
  )
  )
)</f>
        <v>1430899.5366623998</v>
      </c>
      <c r="G2400" t="s">
        <v>76</v>
      </c>
      <c r="J2400" t="str">
        <f>IF(ISBLANK(I2400),"",
IFERROR(VLOOKUP(I2400,[1]StringTable!$1:$1048576,MATCH([1]StringTable!$B$1,[1]StringTable!$1:$1,0),0),
IFERROR(VLOOKUP(I2400,[1]InApkStringTable!$1:$1048576,MATCH([1]InApkStringTable!$B$1,[1]InApkStringTable!$1:$1,0),0),
"스트링없음")))</f>
        <v/>
      </c>
      <c r="L2400" t="b">
        <v>1</v>
      </c>
      <c r="N2400" t="str">
        <f>IF(ISBLANK(M2400),"",IF(ISERROR(VLOOKUP(M2400,MapTable!$A:$A,1,0)),"맵없음",""))</f>
        <v/>
      </c>
      <c r="O2400">
        <f t="shared" si="149"/>
        <v>91</v>
      </c>
      <c r="Q2400">
        <f t="shared" si="150"/>
        <v>91</v>
      </c>
      <c r="R2400" t="b">
        <f t="shared" ca="1" si="151"/>
        <v>1</v>
      </c>
      <c r="T2400" t="b">
        <f t="shared" ca="1" si="152"/>
        <v>1</v>
      </c>
      <c r="X2400" t="str">
        <f>IF(ISBLANK(W2400),"",
IF(ISERROR(FIND(",",W2400)),
  IF(ISERROR(VLOOKUP(W2400,MapTable!$A:$A,1,0)),"맵없음",
  ""),
IF(ISERROR(FIND(",",W2400,FIND(",",W2400)+1)),
  IF(OR(ISERROR(VLOOKUP(LEFT(W2400,FIND(",",W2400)-1),MapTable!$A:$A,1,0)),ISERROR(VLOOKUP(TRIM(MID(W2400,FIND(",",W2400)+1,999)),MapTable!$A:$A,1,0))),"맵없음",
  ""),
IF(ISERROR(FIND(",",W2400,FIND(",",W2400,FIND(",",W2400)+1)+1)),
  IF(OR(ISERROR(VLOOKUP(LEFT(W2400,FIND(",",W2400)-1),MapTable!$A:$A,1,0)),ISERROR(VLOOKUP(TRIM(MID(W2400,FIND(",",W2400)+1,FIND(",",W2400,FIND(",",W2400)+1)-FIND(",",W2400)-1)),MapTable!$A:$A,1,0)),ISERROR(VLOOKUP(TRIM(MID(W2400,FIND(",",W2400,FIND(",",W2400)+1)+1,999)),MapTable!$A:$A,1,0))),"맵없음",
  ""),
IF(ISERROR(FIND(",",W2400,FIND(",",W2400,FIND(",",W2400,FIND(",",W2400)+1)+1)+1)),
  IF(OR(ISERROR(VLOOKUP(LEFT(W2400,FIND(",",W2400)-1),MapTable!$A:$A,1,0)),ISERROR(VLOOKUP(TRIM(MID(W2400,FIND(",",W2400)+1,FIND(",",W2400,FIND(",",W2400)+1)-FIND(",",W2400)-1)),MapTable!$A:$A,1,0)),ISERROR(VLOOKUP(TRIM(MID(W2400,FIND(",",W2400,FIND(",",W2400)+1)+1,FIND(",",W2400,FIND(",",W2400,FIND(",",W2400)+1)+1)-FIND(",",W2400,FIND(",",W2400)+1)-1)),MapTable!$A:$A,1,0)),ISERROR(VLOOKUP(TRIM(MID(W2400,FIND(",",W2400,FIND(",",W2400,FIND(",",W2400)+1)+1)+1,999)),MapTable!$A:$A,1,0))),"맵없음",
  ""),
)))))</f>
        <v/>
      </c>
      <c r="AC2400" t="str">
        <f>IF(ISBLANK(AB2400),"",IF(ISERROR(VLOOKUP(AB2400,[3]DropTable!$A:$A,1,0)),"드랍없음",""))</f>
        <v/>
      </c>
      <c r="AE2400" t="str">
        <f>IF(ISBLANK(AD2400),"",IF(ISERROR(VLOOKUP(AD2400,[3]DropTable!$A:$A,1,0)),"드랍없음",""))</f>
        <v/>
      </c>
      <c r="AG2400">
        <v>9.8000000000000007</v>
      </c>
      <c r="AH2400">
        <v>1</v>
      </c>
    </row>
    <row r="2401" spans="1:34" x14ac:dyDescent="0.3">
      <c r="A2401">
        <v>26</v>
      </c>
      <c r="B2401">
        <v>10</v>
      </c>
      <c r="C2401">
        <f>IF(OR($L2401=TRUE,$A2401=0,MOD($A2401,ChapterTable!$S$20)&lt;&gt;0),
MAX(0,INT(($B2401+ChapterTable!$Q$26+VLOOKUP(SUBSTITUTE(C$1,"성장단계","")&amp;"단계오프셋",ChapterTable!$S:$T,2,0))/ChapterTable!$Q$23)),
MAX(0,INT(($B2401+ChapterTable!$S$26+VLOOKUP(SUBSTITUTE(C$1,"성장단계","")&amp;"보스단계오프셋",ChapterTable!$S:$T,2,0))/ChapterTable!$S$23)))</f>
        <v>1</v>
      </c>
      <c r="D2401">
        <f>IF(OR($L2401=TRUE,$A2401=0,MOD($A2401,ChapterTable!$S$20)&lt;&gt;0),
MAX(0,INT(($B2401+ChapterTable!$Q$26+VLOOKUP(SUBSTITUTE(D$1,"성장단계","")&amp;"단계오프셋",ChapterTable!$S:$T,2,0))/ChapterTable!$Q$23)),
MAX(0,INT(($B2401+ChapterTable!$S$26+VLOOKUP(SUBSTITUTE(D$1,"성장단계","")&amp;"보스단계오프셋",ChapterTable!$S:$T,2,0))/ChapterTable!$S$23)))</f>
        <v>0</v>
      </c>
      <c r="E2401" s="1">
        <f ca="1">IF(AND($A2401=0,$B2401=1),
    VLOOKUP(1,ChapterTable!$1:$1048576,MATCH("최종"&amp;SUBSTITUTE(SUBSTITUTE(E$1,"standard",""),"|Float",""),ChapterTable!$1:$1,0),0)*ChapterTable!$Q$17,
  IF(AND($A2401=0,$B2401=0),
    E2402,
  IF($B2401=0,
    VLOOKUP($A2401,ChapterTable!$1:$1048576,MATCH("최종"&amp;SUBSTITUTE(SUBSTITUTE(E$1,"standard",""),"|Float",""),ChapterTable!$1:$1,0),0),
  IF($B2401=1,
    IF($L2401=FALSE,
      VLOOKUP($A2401,ChapterTable!$1:$1048576,MATCH("최종"&amp;SUBSTITUTE(SUBSTITUTE(E$1,"standard",""),"|Float",""),ChapterTable!$1:$1,0),0),
      VLOOKUP($A2401-ChapterTable!$Q$11,ChapterTable!$1:$1048576,MATCH("최종"&amp;SUBSTITUTE(SUBSTITUTE(E$1,"standard",""),"|Float",""),ChapterTable!$1:$1,0),0)*ChapterTable!$Q$14
    ),
  OFFSET(E2401,-$B2401+IF($L2401,1,0),0)*
    (VLOOKUP(SUBSTITUTE(SUBSTITUTE(E$1,"standard",""),"|Float","")&amp;"인게임누적곱배수",ChapterTable!$S:$T,2,0)^C2401
    +VLOOKUP(SUBSTITUTE(SUBSTITUTE(E$1,"standard",""),"|Float","")&amp;"인게임누적합배수",ChapterTable!$S:$T,2,0)*C2401)
  )
  )
  )
)</f>
        <v>3477085.8740896317</v>
      </c>
      <c r="F2401" s="1">
        <f ca="1">IF(AND($A2401=0,$B2401=1),
    VLOOKUP(1,ChapterTable!$1:$1048576,MATCH("최종"&amp;SUBSTITUTE(SUBSTITUTE(F$1,"standard",""),"|Float",""),ChapterTable!$1:$1,0),0)*ChapterTable!$Q$17,
  IF(AND($A2401=0,$B2401=0),
    F2402,
  IF($B2401=0,
    VLOOKUP($A2401,ChapterTable!$1:$1048576,MATCH("최종"&amp;SUBSTITUTE(SUBSTITUTE(F$1,"standard",""),"|Float",""),ChapterTable!$1:$1,0),0),
  IF($B2401=1,
    IF($L2401=FALSE,
      VLOOKUP($A2401,ChapterTable!$1:$1048576,MATCH("최종"&amp;SUBSTITUTE(SUBSTITUTE(F$1,"standard",""),"|Float",""),ChapterTable!$1:$1,0),0),
      VLOOKUP($A2401-ChapterTable!$Q$11,ChapterTable!$1:$1048576,MATCH("최종"&amp;SUBSTITUTE(SUBSTITUTE(F$1,"standard",""),"|Float",""),ChapterTable!$1:$1,0),0)*ChapterTable!$Q$14
    ),
  OFFSET(F2401,-$B2401+IF($L2401,1,0),0)*
    (VLOOKUP(SUBSTITUTE(SUBSTITUTE(F$1,"standard",""),"|Float","")&amp;"인게임누적곱배수",ChapterTable!$S:$T,2,0)^D2401
    +VLOOKUP(SUBSTITUTE(SUBSTITUTE(F$1,"standard",""),"|Float","")&amp;"인게임누적합배수",ChapterTable!$S:$T,2,0)*D2401)
  )
  )
  )
)</f>
        <v>1430899.5366623998</v>
      </c>
      <c r="G2401" t="s">
        <v>76</v>
      </c>
      <c r="J2401" t="str">
        <f>IF(ISBLANK(I2401),"",
IFERROR(VLOOKUP(I2401,[1]StringTable!$1:$1048576,MATCH([1]StringTable!$B$1,[1]StringTable!$1:$1,0),0),
IFERROR(VLOOKUP(I2401,[1]InApkStringTable!$1:$1048576,MATCH([1]InApkStringTable!$B$1,[1]InApkStringTable!$1:$1,0),0),
"스트링없음")))</f>
        <v/>
      </c>
      <c r="L2401" t="b">
        <v>1</v>
      </c>
      <c r="N2401" t="str">
        <f>IF(ISBLANK(M2401),"",IF(ISERROR(VLOOKUP(M2401,MapTable!$A:$A,1,0)),"맵없음",""))</f>
        <v/>
      </c>
      <c r="O2401">
        <f t="shared" si="149"/>
        <v>21</v>
      </c>
      <c r="Q2401">
        <f t="shared" si="150"/>
        <v>21</v>
      </c>
      <c r="R2401" t="b">
        <f t="shared" ca="1" si="151"/>
        <v>0</v>
      </c>
      <c r="T2401" t="b">
        <f t="shared" ca="1" si="152"/>
        <v>0</v>
      </c>
      <c r="X2401" t="str">
        <f>IF(ISBLANK(W2401),"",
IF(ISERROR(FIND(",",W2401)),
  IF(ISERROR(VLOOKUP(W2401,MapTable!$A:$A,1,0)),"맵없음",
  ""),
IF(ISERROR(FIND(",",W2401,FIND(",",W2401)+1)),
  IF(OR(ISERROR(VLOOKUP(LEFT(W2401,FIND(",",W2401)-1),MapTable!$A:$A,1,0)),ISERROR(VLOOKUP(TRIM(MID(W2401,FIND(",",W2401)+1,999)),MapTable!$A:$A,1,0))),"맵없음",
  ""),
IF(ISERROR(FIND(",",W2401,FIND(",",W2401,FIND(",",W2401)+1)+1)),
  IF(OR(ISERROR(VLOOKUP(LEFT(W2401,FIND(",",W2401)-1),MapTable!$A:$A,1,0)),ISERROR(VLOOKUP(TRIM(MID(W2401,FIND(",",W2401)+1,FIND(",",W2401,FIND(",",W2401)+1)-FIND(",",W2401)-1)),MapTable!$A:$A,1,0)),ISERROR(VLOOKUP(TRIM(MID(W2401,FIND(",",W2401,FIND(",",W2401)+1)+1,999)),MapTable!$A:$A,1,0))),"맵없음",
  ""),
IF(ISERROR(FIND(",",W2401,FIND(",",W2401,FIND(",",W2401,FIND(",",W2401)+1)+1)+1)),
  IF(OR(ISERROR(VLOOKUP(LEFT(W2401,FIND(",",W2401)-1),MapTable!$A:$A,1,0)),ISERROR(VLOOKUP(TRIM(MID(W2401,FIND(",",W2401)+1,FIND(",",W2401,FIND(",",W2401)+1)-FIND(",",W2401)-1)),MapTable!$A:$A,1,0)),ISERROR(VLOOKUP(TRIM(MID(W2401,FIND(",",W2401,FIND(",",W2401)+1)+1,FIND(",",W2401,FIND(",",W2401,FIND(",",W2401)+1)+1)-FIND(",",W2401,FIND(",",W2401)+1)-1)),MapTable!$A:$A,1,0)),ISERROR(VLOOKUP(TRIM(MID(W2401,FIND(",",W2401,FIND(",",W2401,FIND(",",W2401)+1)+1)+1,999)),MapTable!$A:$A,1,0))),"맵없음",
  ""),
)))))</f>
        <v/>
      </c>
      <c r="AC2401" t="str">
        <f>IF(ISBLANK(AB2401),"",IF(ISERROR(VLOOKUP(AB2401,[3]DropTable!$A:$A,1,0)),"드랍없음",""))</f>
        <v/>
      </c>
      <c r="AE2401" t="str">
        <f>IF(ISBLANK(AD2401),"",IF(ISERROR(VLOOKUP(AD2401,[3]DropTable!$A:$A,1,0)),"드랍없음",""))</f>
        <v/>
      </c>
      <c r="AG2401">
        <v>9.8000000000000007</v>
      </c>
      <c r="AH2401">
        <v>1</v>
      </c>
    </row>
    <row r="2402" spans="1:34" x14ac:dyDescent="0.3">
      <c r="A2402">
        <v>26</v>
      </c>
      <c r="B2402">
        <v>11</v>
      </c>
      <c r="C2402">
        <f>IF(OR($L2402=TRUE,$A2402=0,MOD($A2402,ChapterTable!$S$20)&lt;&gt;0),
MAX(0,INT(($B2402+ChapterTable!$Q$26+VLOOKUP(SUBSTITUTE(C$1,"성장단계","")&amp;"단계오프셋",ChapterTable!$S:$T,2,0))/ChapterTable!$Q$23)),
MAX(0,INT(($B2402+ChapterTable!$S$26+VLOOKUP(SUBSTITUTE(C$1,"성장단계","")&amp;"보스단계오프셋",ChapterTable!$S:$T,2,0))/ChapterTable!$S$23)))</f>
        <v>1</v>
      </c>
      <c r="D2402">
        <f>IF(OR($L2402=TRUE,$A2402=0,MOD($A2402,ChapterTable!$S$20)&lt;&gt;0),
MAX(0,INT(($B2402+ChapterTable!$Q$26+VLOOKUP(SUBSTITUTE(D$1,"성장단계","")&amp;"단계오프셋",ChapterTable!$S:$T,2,0))/ChapterTable!$Q$23)),
MAX(0,INT(($B2402+ChapterTable!$S$26+VLOOKUP(SUBSTITUTE(D$1,"성장단계","")&amp;"보스단계오프셋",ChapterTable!$S:$T,2,0))/ChapterTable!$S$23)))</f>
        <v>1</v>
      </c>
      <c r="E2402" s="1">
        <f ca="1">IF(AND($A2402=0,$B2402=1),
    VLOOKUP(1,ChapterTable!$1:$1048576,MATCH("최종"&amp;SUBSTITUTE(SUBSTITUTE(E$1,"standard",""),"|Float",""),ChapterTable!$1:$1,0),0)*ChapterTable!$Q$17,
  IF(AND($A2402=0,$B2402=0),
    E2403,
  IF($B2402=0,
    VLOOKUP($A2402,ChapterTable!$1:$1048576,MATCH("최종"&amp;SUBSTITUTE(SUBSTITUTE(E$1,"standard",""),"|Float",""),ChapterTable!$1:$1,0),0),
  IF($B2402=1,
    IF($L2402=FALSE,
      VLOOKUP($A2402,ChapterTable!$1:$1048576,MATCH("최종"&amp;SUBSTITUTE(SUBSTITUTE(E$1,"standard",""),"|Float",""),ChapterTable!$1:$1,0),0),
      VLOOKUP($A2402-ChapterTable!$Q$11,ChapterTable!$1:$1048576,MATCH("최종"&amp;SUBSTITUTE(SUBSTITUTE(E$1,"standard",""),"|Float",""),ChapterTable!$1:$1,0),0)*ChapterTable!$Q$14
    ),
  OFFSET(E2402,-$B2402+IF($L2402,1,0),0)*
    (VLOOKUP(SUBSTITUTE(SUBSTITUTE(E$1,"standard",""),"|Float","")&amp;"인게임누적곱배수",ChapterTable!$S:$T,2,0)^C2402
    +VLOOKUP(SUBSTITUTE(SUBSTITUTE(E$1,"standard",""),"|Float","")&amp;"인게임누적합배수",ChapterTable!$S:$T,2,0)*C2402)
  )
  )
  )
)</f>
        <v>3477085.8740896317</v>
      </c>
      <c r="F2402" s="1">
        <f ca="1">IF(AND($A2402=0,$B2402=1),
    VLOOKUP(1,ChapterTable!$1:$1048576,MATCH("최종"&amp;SUBSTITUTE(SUBSTITUTE(F$1,"standard",""),"|Float",""),ChapterTable!$1:$1,0),0)*ChapterTable!$Q$17,
  IF(AND($A2402=0,$B2402=0),
    F2403,
  IF($B2402=0,
    VLOOKUP($A2402,ChapterTable!$1:$1048576,MATCH("최종"&amp;SUBSTITUTE(SUBSTITUTE(F$1,"standard",""),"|Float",""),ChapterTable!$1:$1,0),0),
  IF($B2402=1,
    IF($L2402=FALSE,
      VLOOKUP($A2402,ChapterTable!$1:$1048576,MATCH("최종"&amp;SUBSTITUTE(SUBSTITUTE(F$1,"standard",""),"|Float",""),ChapterTable!$1:$1,0),0),
      VLOOKUP($A2402-ChapterTable!$Q$11,ChapterTable!$1:$1048576,MATCH("최종"&amp;SUBSTITUTE(SUBSTITUTE(F$1,"standard",""),"|Float",""),ChapterTable!$1:$1,0),0)*ChapterTable!$Q$14
    ),
  OFFSET(F2402,-$B2402+IF($L2402,1,0),0)*
    (VLOOKUP(SUBSTITUTE(SUBSTITUTE(F$1,"standard",""),"|Float","")&amp;"인게임누적곱배수",ChapterTable!$S:$T,2,0)^D2402
    +VLOOKUP(SUBSTITUTE(SUBSTITUTE(F$1,"standard",""),"|Float","")&amp;"인게임누적합배수",ChapterTable!$S:$T,2,0)*D2402)
  )
  )
  )
)</f>
        <v>1717079.4439948797</v>
      </c>
      <c r="G2402" t="s">
        <v>76</v>
      </c>
      <c r="J2402" t="str">
        <f>IF(ISBLANK(I2402),"",
IFERROR(VLOOKUP(I2402,[1]StringTable!$1:$1048576,MATCH([1]StringTable!$B$1,[1]StringTable!$1:$1,0),0),
IFERROR(VLOOKUP(I2402,[1]InApkStringTable!$1:$1048576,MATCH([1]InApkStringTable!$B$1,[1]InApkStringTable!$1:$1,0),0),
"스트링없음")))</f>
        <v/>
      </c>
      <c r="L2402" t="b">
        <v>1</v>
      </c>
      <c r="N2402" t="str">
        <f>IF(ISBLANK(M2402),"",IF(ISERROR(VLOOKUP(M2402,MapTable!$A:$A,1,0)),"맵없음",""))</f>
        <v/>
      </c>
      <c r="O2402">
        <f t="shared" si="149"/>
        <v>2</v>
      </c>
      <c r="Q2402">
        <f t="shared" si="150"/>
        <v>2</v>
      </c>
      <c r="R2402" t="b">
        <f t="shared" ca="1" si="151"/>
        <v>0</v>
      </c>
      <c r="T2402" t="b">
        <f t="shared" ca="1" si="152"/>
        <v>0</v>
      </c>
      <c r="X2402" t="str">
        <f>IF(ISBLANK(W2402),"",
IF(ISERROR(FIND(",",W2402)),
  IF(ISERROR(VLOOKUP(W2402,MapTable!$A:$A,1,0)),"맵없음",
  ""),
IF(ISERROR(FIND(",",W2402,FIND(",",W2402)+1)),
  IF(OR(ISERROR(VLOOKUP(LEFT(W2402,FIND(",",W2402)-1),MapTable!$A:$A,1,0)),ISERROR(VLOOKUP(TRIM(MID(W2402,FIND(",",W2402)+1,999)),MapTable!$A:$A,1,0))),"맵없음",
  ""),
IF(ISERROR(FIND(",",W2402,FIND(",",W2402,FIND(",",W2402)+1)+1)),
  IF(OR(ISERROR(VLOOKUP(LEFT(W2402,FIND(",",W2402)-1),MapTable!$A:$A,1,0)),ISERROR(VLOOKUP(TRIM(MID(W2402,FIND(",",W2402)+1,FIND(",",W2402,FIND(",",W2402)+1)-FIND(",",W2402)-1)),MapTable!$A:$A,1,0)),ISERROR(VLOOKUP(TRIM(MID(W2402,FIND(",",W2402,FIND(",",W2402)+1)+1,999)),MapTable!$A:$A,1,0))),"맵없음",
  ""),
IF(ISERROR(FIND(",",W2402,FIND(",",W2402,FIND(",",W2402,FIND(",",W2402)+1)+1)+1)),
  IF(OR(ISERROR(VLOOKUP(LEFT(W2402,FIND(",",W2402)-1),MapTable!$A:$A,1,0)),ISERROR(VLOOKUP(TRIM(MID(W2402,FIND(",",W2402)+1,FIND(",",W2402,FIND(",",W2402)+1)-FIND(",",W2402)-1)),MapTable!$A:$A,1,0)),ISERROR(VLOOKUP(TRIM(MID(W2402,FIND(",",W2402,FIND(",",W2402)+1)+1,FIND(",",W2402,FIND(",",W2402,FIND(",",W2402)+1)+1)-FIND(",",W2402,FIND(",",W2402)+1)-1)),MapTable!$A:$A,1,0)),ISERROR(VLOOKUP(TRIM(MID(W2402,FIND(",",W2402,FIND(",",W2402,FIND(",",W2402)+1)+1)+1,999)),MapTable!$A:$A,1,0))),"맵없음",
  ""),
)))))</f>
        <v/>
      </c>
      <c r="AC2402" t="str">
        <f>IF(ISBLANK(AB2402),"",IF(ISERROR(VLOOKUP(AB2402,[3]DropTable!$A:$A,1,0)),"드랍없음",""))</f>
        <v/>
      </c>
      <c r="AE2402" t="str">
        <f>IF(ISBLANK(AD2402),"",IF(ISERROR(VLOOKUP(AD2402,[3]DropTable!$A:$A,1,0)),"드랍없음",""))</f>
        <v/>
      </c>
      <c r="AG2402">
        <v>9.8000000000000007</v>
      </c>
      <c r="AH2402">
        <v>1</v>
      </c>
    </row>
    <row r="2403" spans="1:34" x14ac:dyDescent="0.3">
      <c r="A2403">
        <v>26</v>
      </c>
      <c r="B2403">
        <v>12</v>
      </c>
      <c r="C2403">
        <f>IF(OR($L2403=TRUE,$A2403=0,MOD($A2403,ChapterTable!$S$20)&lt;&gt;0),
MAX(0,INT(($B2403+ChapterTable!$Q$26+VLOOKUP(SUBSTITUTE(C$1,"성장단계","")&amp;"단계오프셋",ChapterTable!$S:$T,2,0))/ChapterTable!$Q$23)),
MAX(0,INT(($B2403+ChapterTable!$S$26+VLOOKUP(SUBSTITUTE(C$1,"성장단계","")&amp;"보스단계오프셋",ChapterTable!$S:$T,2,0))/ChapterTable!$S$23)))</f>
        <v>1</v>
      </c>
      <c r="D2403">
        <f>IF(OR($L2403=TRUE,$A2403=0,MOD($A2403,ChapterTable!$S$20)&lt;&gt;0),
MAX(0,INT(($B2403+ChapterTable!$Q$26+VLOOKUP(SUBSTITUTE(D$1,"성장단계","")&amp;"단계오프셋",ChapterTable!$S:$T,2,0))/ChapterTable!$Q$23)),
MAX(0,INT(($B2403+ChapterTable!$S$26+VLOOKUP(SUBSTITUTE(D$1,"성장단계","")&amp;"보스단계오프셋",ChapterTable!$S:$T,2,0))/ChapterTable!$S$23)))</f>
        <v>1</v>
      </c>
      <c r="E2403" s="1">
        <f ca="1">IF(AND($A2403=0,$B2403=1),
    VLOOKUP(1,ChapterTable!$1:$1048576,MATCH("최종"&amp;SUBSTITUTE(SUBSTITUTE(E$1,"standard",""),"|Float",""),ChapterTable!$1:$1,0),0)*ChapterTable!$Q$17,
  IF(AND($A2403=0,$B2403=0),
    E2404,
  IF($B2403=0,
    VLOOKUP($A2403,ChapterTable!$1:$1048576,MATCH("최종"&amp;SUBSTITUTE(SUBSTITUTE(E$1,"standard",""),"|Float",""),ChapterTable!$1:$1,0),0),
  IF($B2403=1,
    IF($L2403=FALSE,
      VLOOKUP($A2403,ChapterTable!$1:$1048576,MATCH("최종"&amp;SUBSTITUTE(SUBSTITUTE(E$1,"standard",""),"|Float",""),ChapterTable!$1:$1,0),0),
      VLOOKUP($A2403-ChapterTable!$Q$11,ChapterTable!$1:$1048576,MATCH("최종"&amp;SUBSTITUTE(SUBSTITUTE(E$1,"standard",""),"|Float",""),ChapterTable!$1:$1,0),0)*ChapterTable!$Q$14
    ),
  OFFSET(E2403,-$B2403+IF($L2403,1,0),0)*
    (VLOOKUP(SUBSTITUTE(SUBSTITUTE(E$1,"standard",""),"|Float","")&amp;"인게임누적곱배수",ChapterTable!$S:$T,2,0)^C2403
    +VLOOKUP(SUBSTITUTE(SUBSTITUTE(E$1,"standard",""),"|Float","")&amp;"인게임누적합배수",ChapterTable!$S:$T,2,0)*C2403)
  )
  )
  )
)</f>
        <v>3477085.8740896317</v>
      </c>
      <c r="F2403" s="1">
        <f ca="1">IF(AND($A2403=0,$B2403=1),
    VLOOKUP(1,ChapterTable!$1:$1048576,MATCH("최종"&amp;SUBSTITUTE(SUBSTITUTE(F$1,"standard",""),"|Float",""),ChapterTable!$1:$1,0),0)*ChapterTable!$Q$17,
  IF(AND($A2403=0,$B2403=0),
    F2404,
  IF($B2403=0,
    VLOOKUP($A2403,ChapterTable!$1:$1048576,MATCH("최종"&amp;SUBSTITUTE(SUBSTITUTE(F$1,"standard",""),"|Float",""),ChapterTable!$1:$1,0),0),
  IF($B2403=1,
    IF($L2403=FALSE,
      VLOOKUP($A2403,ChapterTable!$1:$1048576,MATCH("최종"&amp;SUBSTITUTE(SUBSTITUTE(F$1,"standard",""),"|Float",""),ChapterTable!$1:$1,0),0),
      VLOOKUP($A2403-ChapterTable!$Q$11,ChapterTable!$1:$1048576,MATCH("최종"&amp;SUBSTITUTE(SUBSTITUTE(F$1,"standard",""),"|Float",""),ChapterTable!$1:$1,0),0)*ChapterTable!$Q$14
    ),
  OFFSET(F2403,-$B2403+IF($L2403,1,0),0)*
    (VLOOKUP(SUBSTITUTE(SUBSTITUTE(F$1,"standard",""),"|Float","")&amp;"인게임누적곱배수",ChapterTable!$S:$T,2,0)^D2403
    +VLOOKUP(SUBSTITUTE(SUBSTITUTE(F$1,"standard",""),"|Float","")&amp;"인게임누적합배수",ChapterTable!$S:$T,2,0)*D2403)
  )
  )
  )
)</f>
        <v>1717079.4439948797</v>
      </c>
      <c r="G2403" t="s">
        <v>76</v>
      </c>
      <c r="J2403" t="str">
        <f>IF(ISBLANK(I2403),"",
IFERROR(VLOOKUP(I2403,[1]StringTable!$1:$1048576,MATCH([1]StringTable!$B$1,[1]StringTable!$1:$1,0),0),
IFERROR(VLOOKUP(I2403,[1]InApkStringTable!$1:$1048576,MATCH([1]InApkStringTable!$B$1,[1]InApkStringTable!$1:$1,0),0),
"스트링없음")))</f>
        <v/>
      </c>
      <c r="L2403" t="b">
        <v>1</v>
      </c>
      <c r="N2403" t="str">
        <f>IF(ISBLANK(M2403),"",IF(ISERROR(VLOOKUP(M2403,MapTable!$A:$A,1,0)),"맵없음",""))</f>
        <v/>
      </c>
      <c r="O2403">
        <f t="shared" si="149"/>
        <v>2</v>
      </c>
      <c r="Q2403">
        <f t="shared" si="150"/>
        <v>2</v>
      </c>
      <c r="R2403" t="b">
        <f t="shared" ca="1" si="151"/>
        <v>0</v>
      </c>
      <c r="T2403" t="b">
        <f t="shared" ca="1" si="152"/>
        <v>0</v>
      </c>
      <c r="X2403" t="str">
        <f>IF(ISBLANK(W2403),"",
IF(ISERROR(FIND(",",W2403)),
  IF(ISERROR(VLOOKUP(W2403,MapTable!$A:$A,1,0)),"맵없음",
  ""),
IF(ISERROR(FIND(",",W2403,FIND(",",W2403)+1)),
  IF(OR(ISERROR(VLOOKUP(LEFT(W2403,FIND(",",W2403)-1),MapTable!$A:$A,1,0)),ISERROR(VLOOKUP(TRIM(MID(W2403,FIND(",",W2403)+1,999)),MapTable!$A:$A,1,0))),"맵없음",
  ""),
IF(ISERROR(FIND(",",W2403,FIND(",",W2403,FIND(",",W2403)+1)+1)),
  IF(OR(ISERROR(VLOOKUP(LEFT(W2403,FIND(",",W2403)-1),MapTable!$A:$A,1,0)),ISERROR(VLOOKUP(TRIM(MID(W2403,FIND(",",W2403)+1,FIND(",",W2403,FIND(",",W2403)+1)-FIND(",",W2403)-1)),MapTable!$A:$A,1,0)),ISERROR(VLOOKUP(TRIM(MID(W2403,FIND(",",W2403,FIND(",",W2403)+1)+1,999)),MapTable!$A:$A,1,0))),"맵없음",
  ""),
IF(ISERROR(FIND(",",W2403,FIND(",",W2403,FIND(",",W2403,FIND(",",W2403)+1)+1)+1)),
  IF(OR(ISERROR(VLOOKUP(LEFT(W2403,FIND(",",W2403)-1),MapTable!$A:$A,1,0)),ISERROR(VLOOKUP(TRIM(MID(W2403,FIND(",",W2403)+1,FIND(",",W2403,FIND(",",W2403)+1)-FIND(",",W2403)-1)),MapTable!$A:$A,1,0)),ISERROR(VLOOKUP(TRIM(MID(W2403,FIND(",",W2403,FIND(",",W2403)+1)+1,FIND(",",W2403,FIND(",",W2403,FIND(",",W2403)+1)+1)-FIND(",",W2403,FIND(",",W2403)+1)-1)),MapTable!$A:$A,1,0)),ISERROR(VLOOKUP(TRIM(MID(W2403,FIND(",",W2403,FIND(",",W2403,FIND(",",W2403)+1)+1)+1,999)),MapTable!$A:$A,1,0))),"맵없음",
  ""),
)))))</f>
        <v/>
      </c>
      <c r="AC2403" t="str">
        <f>IF(ISBLANK(AB2403),"",IF(ISERROR(VLOOKUP(AB2403,[3]DropTable!$A:$A,1,0)),"드랍없음",""))</f>
        <v/>
      </c>
      <c r="AE2403" t="str">
        <f>IF(ISBLANK(AD2403),"",IF(ISERROR(VLOOKUP(AD2403,[3]DropTable!$A:$A,1,0)),"드랍없음",""))</f>
        <v/>
      </c>
      <c r="AG2403">
        <v>9.8000000000000007</v>
      </c>
      <c r="AH2403">
        <v>1</v>
      </c>
    </row>
    <row r="2404" spans="1:34" x14ac:dyDescent="0.3">
      <c r="A2404">
        <v>26</v>
      </c>
      <c r="B2404">
        <v>13</v>
      </c>
      <c r="C2404">
        <f>IF(OR($L2404=TRUE,$A2404=0,MOD($A2404,ChapterTable!$S$20)&lt;&gt;0),
MAX(0,INT(($B2404+ChapterTable!$Q$26+VLOOKUP(SUBSTITUTE(C$1,"성장단계","")&amp;"단계오프셋",ChapterTable!$S:$T,2,0))/ChapterTable!$Q$23)),
MAX(0,INT(($B2404+ChapterTable!$S$26+VLOOKUP(SUBSTITUTE(C$1,"성장단계","")&amp;"보스단계오프셋",ChapterTable!$S:$T,2,0))/ChapterTable!$S$23)))</f>
        <v>1</v>
      </c>
      <c r="D2404">
        <f>IF(OR($L2404=TRUE,$A2404=0,MOD($A2404,ChapterTable!$S$20)&lt;&gt;0),
MAX(0,INT(($B2404+ChapterTable!$Q$26+VLOOKUP(SUBSTITUTE(D$1,"성장단계","")&amp;"단계오프셋",ChapterTable!$S:$T,2,0))/ChapterTable!$Q$23)),
MAX(0,INT(($B2404+ChapterTable!$S$26+VLOOKUP(SUBSTITUTE(D$1,"성장단계","")&amp;"보스단계오프셋",ChapterTable!$S:$T,2,0))/ChapterTable!$S$23)))</f>
        <v>1</v>
      </c>
      <c r="E2404" s="1">
        <f ca="1">IF(AND($A2404=0,$B2404=1),
    VLOOKUP(1,ChapterTable!$1:$1048576,MATCH("최종"&amp;SUBSTITUTE(SUBSTITUTE(E$1,"standard",""),"|Float",""),ChapterTable!$1:$1,0),0)*ChapterTable!$Q$17,
  IF(AND($A2404=0,$B2404=0),
    E2405,
  IF($B2404=0,
    VLOOKUP($A2404,ChapterTable!$1:$1048576,MATCH("최종"&amp;SUBSTITUTE(SUBSTITUTE(E$1,"standard",""),"|Float",""),ChapterTable!$1:$1,0),0),
  IF($B2404=1,
    IF($L2404=FALSE,
      VLOOKUP($A2404,ChapterTable!$1:$1048576,MATCH("최종"&amp;SUBSTITUTE(SUBSTITUTE(E$1,"standard",""),"|Float",""),ChapterTable!$1:$1,0),0),
      VLOOKUP($A2404-ChapterTable!$Q$11,ChapterTable!$1:$1048576,MATCH("최종"&amp;SUBSTITUTE(SUBSTITUTE(E$1,"standard",""),"|Float",""),ChapterTable!$1:$1,0),0)*ChapterTable!$Q$14
    ),
  OFFSET(E2404,-$B2404+IF($L2404,1,0),0)*
    (VLOOKUP(SUBSTITUTE(SUBSTITUTE(E$1,"standard",""),"|Float","")&amp;"인게임누적곱배수",ChapterTable!$S:$T,2,0)^C2404
    +VLOOKUP(SUBSTITUTE(SUBSTITUTE(E$1,"standard",""),"|Float","")&amp;"인게임누적합배수",ChapterTable!$S:$T,2,0)*C2404)
  )
  )
  )
)</f>
        <v>3477085.8740896317</v>
      </c>
      <c r="F2404" s="1">
        <f ca="1">IF(AND($A2404=0,$B2404=1),
    VLOOKUP(1,ChapterTable!$1:$1048576,MATCH("최종"&amp;SUBSTITUTE(SUBSTITUTE(F$1,"standard",""),"|Float",""),ChapterTable!$1:$1,0),0)*ChapterTable!$Q$17,
  IF(AND($A2404=0,$B2404=0),
    F2405,
  IF($B2404=0,
    VLOOKUP($A2404,ChapterTable!$1:$1048576,MATCH("최종"&amp;SUBSTITUTE(SUBSTITUTE(F$1,"standard",""),"|Float",""),ChapterTable!$1:$1,0),0),
  IF($B2404=1,
    IF($L2404=FALSE,
      VLOOKUP($A2404,ChapterTable!$1:$1048576,MATCH("최종"&amp;SUBSTITUTE(SUBSTITUTE(F$1,"standard",""),"|Float",""),ChapterTable!$1:$1,0),0),
      VLOOKUP($A2404-ChapterTable!$Q$11,ChapterTable!$1:$1048576,MATCH("최종"&amp;SUBSTITUTE(SUBSTITUTE(F$1,"standard",""),"|Float",""),ChapterTable!$1:$1,0),0)*ChapterTable!$Q$14
    ),
  OFFSET(F2404,-$B2404+IF($L2404,1,0),0)*
    (VLOOKUP(SUBSTITUTE(SUBSTITUTE(F$1,"standard",""),"|Float","")&amp;"인게임누적곱배수",ChapterTable!$S:$T,2,0)^D2404
    +VLOOKUP(SUBSTITUTE(SUBSTITUTE(F$1,"standard",""),"|Float","")&amp;"인게임누적합배수",ChapterTable!$S:$T,2,0)*D2404)
  )
  )
  )
)</f>
        <v>1717079.4439948797</v>
      </c>
      <c r="G2404" t="s">
        <v>76</v>
      </c>
      <c r="J2404" t="str">
        <f>IF(ISBLANK(I2404),"",
IFERROR(VLOOKUP(I2404,[1]StringTable!$1:$1048576,MATCH([1]StringTable!$B$1,[1]StringTable!$1:$1,0),0),
IFERROR(VLOOKUP(I2404,[1]InApkStringTable!$1:$1048576,MATCH([1]InApkStringTable!$B$1,[1]InApkStringTable!$1:$1,0),0),
"스트링없음")))</f>
        <v/>
      </c>
      <c r="L2404" t="b">
        <v>1</v>
      </c>
      <c r="N2404" t="str">
        <f>IF(ISBLANK(M2404),"",IF(ISERROR(VLOOKUP(M2404,MapTable!$A:$A,1,0)),"맵없음",""))</f>
        <v/>
      </c>
      <c r="O2404">
        <f t="shared" si="149"/>
        <v>2</v>
      </c>
      <c r="Q2404">
        <f t="shared" si="150"/>
        <v>2</v>
      </c>
      <c r="R2404" t="b">
        <f t="shared" ca="1" si="151"/>
        <v>0</v>
      </c>
      <c r="T2404" t="b">
        <f t="shared" ca="1" si="152"/>
        <v>0</v>
      </c>
      <c r="X2404" t="str">
        <f>IF(ISBLANK(W2404),"",
IF(ISERROR(FIND(",",W2404)),
  IF(ISERROR(VLOOKUP(W2404,MapTable!$A:$A,1,0)),"맵없음",
  ""),
IF(ISERROR(FIND(",",W2404,FIND(",",W2404)+1)),
  IF(OR(ISERROR(VLOOKUP(LEFT(W2404,FIND(",",W2404)-1),MapTable!$A:$A,1,0)),ISERROR(VLOOKUP(TRIM(MID(W2404,FIND(",",W2404)+1,999)),MapTable!$A:$A,1,0))),"맵없음",
  ""),
IF(ISERROR(FIND(",",W2404,FIND(",",W2404,FIND(",",W2404)+1)+1)),
  IF(OR(ISERROR(VLOOKUP(LEFT(W2404,FIND(",",W2404)-1),MapTable!$A:$A,1,0)),ISERROR(VLOOKUP(TRIM(MID(W2404,FIND(",",W2404)+1,FIND(",",W2404,FIND(",",W2404)+1)-FIND(",",W2404)-1)),MapTable!$A:$A,1,0)),ISERROR(VLOOKUP(TRIM(MID(W2404,FIND(",",W2404,FIND(",",W2404)+1)+1,999)),MapTable!$A:$A,1,0))),"맵없음",
  ""),
IF(ISERROR(FIND(",",W2404,FIND(",",W2404,FIND(",",W2404,FIND(",",W2404)+1)+1)+1)),
  IF(OR(ISERROR(VLOOKUP(LEFT(W2404,FIND(",",W2404)-1),MapTable!$A:$A,1,0)),ISERROR(VLOOKUP(TRIM(MID(W2404,FIND(",",W2404)+1,FIND(",",W2404,FIND(",",W2404)+1)-FIND(",",W2404)-1)),MapTable!$A:$A,1,0)),ISERROR(VLOOKUP(TRIM(MID(W2404,FIND(",",W2404,FIND(",",W2404)+1)+1,FIND(",",W2404,FIND(",",W2404,FIND(",",W2404)+1)+1)-FIND(",",W2404,FIND(",",W2404)+1)-1)),MapTable!$A:$A,1,0)),ISERROR(VLOOKUP(TRIM(MID(W2404,FIND(",",W2404,FIND(",",W2404,FIND(",",W2404)+1)+1)+1,999)),MapTable!$A:$A,1,0))),"맵없음",
  ""),
)))))</f>
        <v/>
      </c>
      <c r="AC2404" t="str">
        <f>IF(ISBLANK(AB2404),"",IF(ISERROR(VLOOKUP(AB2404,[3]DropTable!$A:$A,1,0)),"드랍없음",""))</f>
        <v/>
      </c>
      <c r="AE2404" t="str">
        <f>IF(ISBLANK(AD2404),"",IF(ISERROR(VLOOKUP(AD2404,[3]DropTable!$A:$A,1,0)),"드랍없음",""))</f>
        <v/>
      </c>
      <c r="AG2404">
        <v>9.8000000000000007</v>
      </c>
      <c r="AH2404">
        <v>1</v>
      </c>
    </row>
    <row r="2405" spans="1:34" x14ac:dyDescent="0.3">
      <c r="A2405">
        <v>26</v>
      </c>
      <c r="B2405">
        <v>14</v>
      </c>
      <c r="C2405">
        <f>IF(OR($L2405=TRUE,$A2405=0,MOD($A2405,ChapterTable!$S$20)&lt;&gt;0),
MAX(0,INT(($B2405+ChapterTable!$Q$26+VLOOKUP(SUBSTITUTE(C$1,"성장단계","")&amp;"단계오프셋",ChapterTable!$S:$T,2,0))/ChapterTable!$Q$23)),
MAX(0,INT(($B2405+ChapterTable!$S$26+VLOOKUP(SUBSTITUTE(C$1,"성장단계","")&amp;"보스단계오프셋",ChapterTable!$S:$T,2,0))/ChapterTable!$S$23)))</f>
        <v>1</v>
      </c>
      <c r="D2405">
        <f>IF(OR($L2405=TRUE,$A2405=0,MOD($A2405,ChapterTable!$S$20)&lt;&gt;0),
MAX(0,INT(($B2405+ChapterTable!$Q$26+VLOOKUP(SUBSTITUTE(D$1,"성장단계","")&amp;"단계오프셋",ChapterTable!$S:$T,2,0))/ChapterTable!$Q$23)),
MAX(0,INT(($B2405+ChapterTable!$S$26+VLOOKUP(SUBSTITUTE(D$1,"성장단계","")&amp;"보스단계오프셋",ChapterTable!$S:$T,2,0))/ChapterTable!$S$23)))</f>
        <v>1</v>
      </c>
      <c r="E2405" s="1">
        <f ca="1">IF(AND($A2405=0,$B2405=1),
    VLOOKUP(1,ChapterTable!$1:$1048576,MATCH("최종"&amp;SUBSTITUTE(SUBSTITUTE(E$1,"standard",""),"|Float",""),ChapterTable!$1:$1,0),0)*ChapterTable!$Q$17,
  IF(AND($A2405=0,$B2405=0),
    E2406,
  IF($B2405=0,
    VLOOKUP($A2405,ChapterTable!$1:$1048576,MATCH("최종"&amp;SUBSTITUTE(SUBSTITUTE(E$1,"standard",""),"|Float",""),ChapterTable!$1:$1,0),0),
  IF($B2405=1,
    IF($L2405=FALSE,
      VLOOKUP($A2405,ChapterTable!$1:$1048576,MATCH("최종"&amp;SUBSTITUTE(SUBSTITUTE(E$1,"standard",""),"|Float",""),ChapterTable!$1:$1,0),0),
      VLOOKUP($A2405-ChapterTable!$Q$11,ChapterTable!$1:$1048576,MATCH("최종"&amp;SUBSTITUTE(SUBSTITUTE(E$1,"standard",""),"|Float",""),ChapterTable!$1:$1,0),0)*ChapterTable!$Q$14
    ),
  OFFSET(E2405,-$B2405+IF($L2405,1,0),0)*
    (VLOOKUP(SUBSTITUTE(SUBSTITUTE(E$1,"standard",""),"|Float","")&amp;"인게임누적곱배수",ChapterTable!$S:$T,2,0)^C2405
    +VLOOKUP(SUBSTITUTE(SUBSTITUTE(E$1,"standard",""),"|Float","")&amp;"인게임누적합배수",ChapterTable!$S:$T,2,0)*C2405)
  )
  )
  )
)</f>
        <v>3477085.8740896317</v>
      </c>
      <c r="F2405" s="1">
        <f ca="1">IF(AND($A2405=0,$B2405=1),
    VLOOKUP(1,ChapterTable!$1:$1048576,MATCH("최종"&amp;SUBSTITUTE(SUBSTITUTE(F$1,"standard",""),"|Float",""),ChapterTable!$1:$1,0),0)*ChapterTable!$Q$17,
  IF(AND($A2405=0,$B2405=0),
    F2406,
  IF($B2405=0,
    VLOOKUP($A2405,ChapterTable!$1:$1048576,MATCH("최종"&amp;SUBSTITUTE(SUBSTITUTE(F$1,"standard",""),"|Float",""),ChapterTable!$1:$1,0),0),
  IF($B2405=1,
    IF($L2405=FALSE,
      VLOOKUP($A2405,ChapterTable!$1:$1048576,MATCH("최종"&amp;SUBSTITUTE(SUBSTITUTE(F$1,"standard",""),"|Float",""),ChapterTable!$1:$1,0),0),
      VLOOKUP($A2405-ChapterTable!$Q$11,ChapterTable!$1:$1048576,MATCH("최종"&amp;SUBSTITUTE(SUBSTITUTE(F$1,"standard",""),"|Float",""),ChapterTable!$1:$1,0),0)*ChapterTable!$Q$14
    ),
  OFFSET(F2405,-$B2405+IF($L2405,1,0),0)*
    (VLOOKUP(SUBSTITUTE(SUBSTITUTE(F$1,"standard",""),"|Float","")&amp;"인게임누적곱배수",ChapterTable!$S:$T,2,0)^D2405
    +VLOOKUP(SUBSTITUTE(SUBSTITUTE(F$1,"standard",""),"|Float","")&amp;"인게임누적합배수",ChapterTable!$S:$T,2,0)*D2405)
  )
  )
  )
)</f>
        <v>1717079.4439948797</v>
      </c>
      <c r="G2405" t="s">
        <v>76</v>
      </c>
      <c r="J2405" t="str">
        <f>IF(ISBLANK(I2405),"",
IFERROR(VLOOKUP(I2405,[1]StringTable!$1:$1048576,MATCH([1]StringTable!$B$1,[1]StringTable!$1:$1,0),0),
IFERROR(VLOOKUP(I2405,[1]InApkStringTable!$1:$1048576,MATCH([1]InApkStringTable!$B$1,[1]InApkStringTable!$1:$1,0),0),
"스트링없음")))</f>
        <v/>
      </c>
      <c r="L2405" t="b">
        <v>1</v>
      </c>
      <c r="N2405" t="str">
        <f>IF(ISBLANK(M2405),"",IF(ISERROR(VLOOKUP(M2405,MapTable!$A:$A,1,0)),"맵없음",""))</f>
        <v/>
      </c>
      <c r="O2405">
        <f t="shared" si="149"/>
        <v>2</v>
      </c>
      <c r="Q2405">
        <f t="shared" si="150"/>
        <v>2</v>
      </c>
      <c r="R2405" t="b">
        <f t="shared" ca="1" si="151"/>
        <v>0</v>
      </c>
      <c r="T2405" t="b">
        <f t="shared" ca="1" si="152"/>
        <v>0</v>
      </c>
      <c r="X2405" t="str">
        <f>IF(ISBLANK(W2405),"",
IF(ISERROR(FIND(",",W2405)),
  IF(ISERROR(VLOOKUP(W2405,MapTable!$A:$A,1,0)),"맵없음",
  ""),
IF(ISERROR(FIND(",",W2405,FIND(",",W2405)+1)),
  IF(OR(ISERROR(VLOOKUP(LEFT(W2405,FIND(",",W2405)-1),MapTable!$A:$A,1,0)),ISERROR(VLOOKUP(TRIM(MID(W2405,FIND(",",W2405)+1,999)),MapTable!$A:$A,1,0))),"맵없음",
  ""),
IF(ISERROR(FIND(",",W2405,FIND(",",W2405,FIND(",",W2405)+1)+1)),
  IF(OR(ISERROR(VLOOKUP(LEFT(W2405,FIND(",",W2405)-1),MapTable!$A:$A,1,0)),ISERROR(VLOOKUP(TRIM(MID(W2405,FIND(",",W2405)+1,FIND(",",W2405,FIND(",",W2405)+1)-FIND(",",W2405)-1)),MapTable!$A:$A,1,0)),ISERROR(VLOOKUP(TRIM(MID(W2405,FIND(",",W2405,FIND(",",W2405)+1)+1,999)),MapTable!$A:$A,1,0))),"맵없음",
  ""),
IF(ISERROR(FIND(",",W2405,FIND(",",W2405,FIND(",",W2405,FIND(",",W2405)+1)+1)+1)),
  IF(OR(ISERROR(VLOOKUP(LEFT(W2405,FIND(",",W2405)-1),MapTable!$A:$A,1,0)),ISERROR(VLOOKUP(TRIM(MID(W2405,FIND(",",W2405)+1,FIND(",",W2405,FIND(",",W2405)+1)-FIND(",",W2405)-1)),MapTable!$A:$A,1,0)),ISERROR(VLOOKUP(TRIM(MID(W2405,FIND(",",W2405,FIND(",",W2405)+1)+1,FIND(",",W2405,FIND(",",W2405,FIND(",",W2405)+1)+1)-FIND(",",W2405,FIND(",",W2405)+1)-1)),MapTable!$A:$A,1,0)),ISERROR(VLOOKUP(TRIM(MID(W2405,FIND(",",W2405,FIND(",",W2405,FIND(",",W2405)+1)+1)+1,999)),MapTable!$A:$A,1,0))),"맵없음",
  ""),
)))))</f>
        <v/>
      </c>
      <c r="AC2405" t="str">
        <f>IF(ISBLANK(AB2405),"",IF(ISERROR(VLOOKUP(AB2405,[3]DropTable!$A:$A,1,0)),"드랍없음",""))</f>
        <v/>
      </c>
      <c r="AE2405" t="str">
        <f>IF(ISBLANK(AD2405),"",IF(ISERROR(VLOOKUP(AD2405,[3]DropTable!$A:$A,1,0)),"드랍없음",""))</f>
        <v/>
      </c>
      <c r="AG2405">
        <v>9.8000000000000007</v>
      </c>
      <c r="AH2405">
        <v>1</v>
      </c>
    </row>
    <row r="2406" spans="1:34" x14ac:dyDescent="0.3">
      <c r="A2406">
        <v>26</v>
      </c>
      <c r="B2406">
        <v>15</v>
      </c>
      <c r="C2406">
        <f>IF(OR($L2406=TRUE,$A2406=0,MOD($A2406,ChapterTable!$S$20)&lt;&gt;0),
MAX(0,INT(($B2406+ChapterTable!$Q$26+VLOOKUP(SUBSTITUTE(C$1,"성장단계","")&amp;"단계오프셋",ChapterTable!$S:$T,2,0))/ChapterTable!$Q$23)),
MAX(0,INT(($B2406+ChapterTable!$S$26+VLOOKUP(SUBSTITUTE(C$1,"성장단계","")&amp;"보스단계오프셋",ChapterTable!$S:$T,2,0))/ChapterTable!$S$23)))</f>
        <v>1</v>
      </c>
      <c r="D2406">
        <f>IF(OR($L2406=TRUE,$A2406=0,MOD($A2406,ChapterTable!$S$20)&lt;&gt;0),
MAX(0,INT(($B2406+ChapterTable!$Q$26+VLOOKUP(SUBSTITUTE(D$1,"성장단계","")&amp;"단계오프셋",ChapterTable!$S:$T,2,0))/ChapterTable!$Q$23)),
MAX(0,INT(($B2406+ChapterTable!$S$26+VLOOKUP(SUBSTITUTE(D$1,"성장단계","")&amp;"보스단계오프셋",ChapterTable!$S:$T,2,0))/ChapterTable!$S$23)))</f>
        <v>1</v>
      </c>
      <c r="E2406" s="1">
        <f ca="1">IF(AND($A2406=0,$B2406=1),
    VLOOKUP(1,ChapterTable!$1:$1048576,MATCH("최종"&amp;SUBSTITUTE(SUBSTITUTE(E$1,"standard",""),"|Float",""),ChapterTable!$1:$1,0),0)*ChapterTable!$Q$17,
  IF(AND($A2406=0,$B2406=0),
    E2407,
  IF($B2406=0,
    VLOOKUP($A2406,ChapterTable!$1:$1048576,MATCH("최종"&amp;SUBSTITUTE(SUBSTITUTE(E$1,"standard",""),"|Float",""),ChapterTable!$1:$1,0),0),
  IF($B2406=1,
    IF($L2406=FALSE,
      VLOOKUP($A2406,ChapterTable!$1:$1048576,MATCH("최종"&amp;SUBSTITUTE(SUBSTITUTE(E$1,"standard",""),"|Float",""),ChapterTable!$1:$1,0),0),
      VLOOKUP($A2406-ChapterTable!$Q$11,ChapterTable!$1:$1048576,MATCH("최종"&amp;SUBSTITUTE(SUBSTITUTE(E$1,"standard",""),"|Float",""),ChapterTable!$1:$1,0),0)*ChapterTable!$Q$14
    ),
  OFFSET(E2406,-$B2406+IF($L2406,1,0),0)*
    (VLOOKUP(SUBSTITUTE(SUBSTITUTE(E$1,"standard",""),"|Float","")&amp;"인게임누적곱배수",ChapterTable!$S:$T,2,0)^C2406
    +VLOOKUP(SUBSTITUTE(SUBSTITUTE(E$1,"standard",""),"|Float","")&amp;"인게임누적합배수",ChapterTable!$S:$T,2,0)*C2406)
  )
  )
  )
)</f>
        <v>3477085.8740896317</v>
      </c>
      <c r="F2406" s="1">
        <f ca="1">IF(AND($A2406=0,$B2406=1),
    VLOOKUP(1,ChapterTable!$1:$1048576,MATCH("최종"&amp;SUBSTITUTE(SUBSTITUTE(F$1,"standard",""),"|Float",""),ChapterTable!$1:$1,0),0)*ChapterTable!$Q$17,
  IF(AND($A2406=0,$B2406=0),
    F2407,
  IF($B2406=0,
    VLOOKUP($A2406,ChapterTable!$1:$1048576,MATCH("최종"&amp;SUBSTITUTE(SUBSTITUTE(F$1,"standard",""),"|Float",""),ChapterTable!$1:$1,0),0),
  IF($B2406=1,
    IF($L2406=FALSE,
      VLOOKUP($A2406,ChapterTable!$1:$1048576,MATCH("최종"&amp;SUBSTITUTE(SUBSTITUTE(F$1,"standard",""),"|Float",""),ChapterTable!$1:$1,0),0),
      VLOOKUP($A2406-ChapterTable!$Q$11,ChapterTable!$1:$1048576,MATCH("최종"&amp;SUBSTITUTE(SUBSTITUTE(F$1,"standard",""),"|Float",""),ChapterTable!$1:$1,0),0)*ChapterTable!$Q$14
    ),
  OFFSET(F2406,-$B2406+IF($L2406,1,0),0)*
    (VLOOKUP(SUBSTITUTE(SUBSTITUTE(F$1,"standard",""),"|Float","")&amp;"인게임누적곱배수",ChapterTable!$S:$T,2,0)^D2406
    +VLOOKUP(SUBSTITUTE(SUBSTITUTE(F$1,"standard",""),"|Float","")&amp;"인게임누적합배수",ChapterTable!$S:$T,2,0)*D2406)
  )
  )
  )
)</f>
        <v>1717079.4439948797</v>
      </c>
      <c r="G2406" t="s">
        <v>76</v>
      </c>
      <c r="J2406" t="str">
        <f>IF(ISBLANK(I2406),"",
IFERROR(VLOOKUP(I2406,[1]StringTable!$1:$1048576,MATCH([1]StringTable!$B$1,[1]StringTable!$1:$1,0),0),
IFERROR(VLOOKUP(I2406,[1]InApkStringTable!$1:$1048576,MATCH([1]InApkStringTable!$B$1,[1]InApkStringTable!$1:$1,0),0),
"스트링없음")))</f>
        <v/>
      </c>
      <c r="L2406" t="b">
        <v>1</v>
      </c>
      <c r="N2406" t="str">
        <f>IF(ISBLANK(M2406),"",IF(ISERROR(VLOOKUP(M2406,MapTable!$A:$A,1,0)),"맵없음",""))</f>
        <v/>
      </c>
      <c r="O2406">
        <f t="shared" si="149"/>
        <v>11</v>
      </c>
      <c r="Q2406">
        <f t="shared" si="150"/>
        <v>11</v>
      </c>
      <c r="R2406" t="b">
        <f t="shared" ca="1" si="151"/>
        <v>0</v>
      </c>
      <c r="T2406" t="b">
        <f t="shared" ca="1" si="152"/>
        <v>0</v>
      </c>
      <c r="X2406" t="str">
        <f>IF(ISBLANK(W2406),"",
IF(ISERROR(FIND(",",W2406)),
  IF(ISERROR(VLOOKUP(W2406,MapTable!$A:$A,1,0)),"맵없음",
  ""),
IF(ISERROR(FIND(",",W2406,FIND(",",W2406)+1)),
  IF(OR(ISERROR(VLOOKUP(LEFT(W2406,FIND(",",W2406)-1),MapTable!$A:$A,1,0)),ISERROR(VLOOKUP(TRIM(MID(W2406,FIND(",",W2406)+1,999)),MapTable!$A:$A,1,0))),"맵없음",
  ""),
IF(ISERROR(FIND(",",W2406,FIND(",",W2406,FIND(",",W2406)+1)+1)),
  IF(OR(ISERROR(VLOOKUP(LEFT(W2406,FIND(",",W2406)-1),MapTable!$A:$A,1,0)),ISERROR(VLOOKUP(TRIM(MID(W2406,FIND(",",W2406)+1,FIND(",",W2406,FIND(",",W2406)+1)-FIND(",",W2406)-1)),MapTable!$A:$A,1,0)),ISERROR(VLOOKUP(TRIM(MID(W2406,FIND(",",W2406,FIND(",",W2406)+1)+1,999)),MapTable!$A:$A,1,0))),"맵없음",
  ""),
IF(ISERROR(FIND(",",W2406,FIND(",",W2406,FIND(",",W2406,FIND(",",W2406)+1)+1)+1)),
  IF(OR(ISERROR(VLOOKUP(LEFT(W2406,FIND(",",W2406)-1),MapTable!$A:$A,1,0)),ISERROR(VLOOKUP(TRIM(MID(W2406,FIND(",",W2406)+1,FIND(",",W2406,FIND(",",W2406)+1)-FIND(",",W2406)-1)),MapTable!$A:$A,1,0)),ISERROR(VLOOKUP(TRIM(MID(W2406,FIND(",",W2406,FIND(",",W2406)+1)+1,FIND(",",W2406,FIND(",",W2406,FIND(",",W2406)+1)+1)-FIND(",",W2406,FIND(",",W2406)+1)-1)),MapTable!$A:$A,1,0)),ISERROR(VLOOKUP(TRIM(MID(W2406,FIND(",",W2406,FIND(",",W2406,FIND(",",W2406)+1)+1)+1,999)),MapTable!$A:$A,1,0))),"맵없음",
  ""),
)))))</f>
        <v/>
      </c>
      <c r="AC2406" t="str">
        <f>IF(ISBLANK(AB2406),"",IF(ISERROR(VLOOKUP(AB2406,[3]DropTable!$A:$A,1,0)),"드랍없음",""))</f>
        <v/>
      </c>
      <c r="AE2406" t="str">
        <f>IF(ISBLANK(AD2406),"",IF(ISERROR(VLOOKUP(AD2406,[3]DropTable!$A:$A,1,0)),"드랍없음",""))</f>
        <v/>
      </c>
      <c r="AG2406">
        <v>9.8000000000000007</v>
      </c>
      <c r="AH2406">
        <v>1</v>
      </c>
    </row>
    <row r="2407" spans="1:34" x14ac:dyDescent="0.3">
      <c r="A2407">
        <v>26</v>
      </c>
      <c r="B2407">
        <v>16</v>
      </c>
      <c r="C2407">
        <f>IF(OR($L2407=TRUE,$A2407=0,MOD($A2407,ChapterTable!$S$20)&lt;&gt;0),
MAX(0,INT(($B2407+ChapterTable!$Q$26+VLOOKUP(SUBSTITUTE(C$1,"성장단계","")&amp;"단계오프셋",ChapterTable!$S:$T,2,0))/ChapterTable!$Q$23)),
MAX(0,INT(($B2407+ChapterTable!$S$26+VLOOKUP(SUBSTITUTE(C$1,"성장단계","")&amp;"보스단계오프셋",ChapterTable!$S:$T,2,0))/ChapterTable!$S$23)))</f>
        <v>2</v>
      </c>
      <c r="D2407">
        <f>IF(OR($L2407=TRUE,$A2407=0,MOD($A2407,ChapterTable!$S$20)&lt;&gt;0),
MAX(0,INT(($B2407+ChapterTable!$Q$26+VLOOKUP(SUBSTITUTE(D$1,"성장단계","")&amp;"단계오프셋",ChapterTable!$S:$T,2,0))/ChapterTable!$Q$23)),
MAX(0,INT(($B2407+ChapterTable!$S$26+VLOOKUP(SUBSTITUTE(D$1,"성장단계","")&amp;"보스단계오프셋",ChapterTable!$S:$T,2,0))/ChapterTable!$S$23)))</f>
        <v>1</v>
      </c>
      <c r="E2407" s="1">
        <f ca="1">IF(AND($A2407=0,$B2407=1),
    VLOOKUP(1,ChapterTable!$1:$1048576,MATCH("최종"&amp;SUBSTITUTE(SUBSTITUTE(E$1,"standard",""),"|Float",""),ChapterTable!$1:$1,0),0)*ChapterTable!$Q$17,
  IF(AND($A2407=0,$B2407=0),
    E2408,
  IF($B2407=0,
    VLOOKUP($A2407,ChapterTable!$1:$1048576,MATCH("최종"&amp;SUBSTITUTE(SUBSTITUTE(E$1,"standard",""),"|Float",""),ChapterTable!$1:$1,0),0),
  IF($B2407=1,
    IF($L2407=FALSE,
      VLOOKUP($A2407,ChapterTable!$1:$1048576,MATCH("최종"&amp;SUBSTITUTE(SUBSTITUTE(E$1,"standard",""),"|Float",""),ChapterTable!$1:$1,0),0),
      VLOOKUP($A2407-ChapterTable!$Q$11,ChapterTable!$1:$1048576,MATCH("최종"&amp;SUBSTITUTE(SUBSTITUTE(E$1,"standard",""),"|Float",""),ChapterTable!$1:$1,0),0)*ChapterTable!$Q$14
    ),
  OFFSET(E2407,-$B2407+IF($L2407,1,0),0)*
    (VLOOKUP(SUBSTITUTE(SUBSTITUTE(E$1,"standard",""),"|Float","")&amp;"인게임누적곱배수",ChapterTable!$S:$T,2,0)^C2407
    +VLOOKUP(SUBSTITUTE(SUBSTITUTE(E$1,"standard",""),"|Float","")&amp;"인게임누적합배수",ChapterTable!$S:$T,2,0)*C2407)
  )
  )
  )
)</f>
        <v>4378552.5821869429</v>
      </c>
      <c r="F2407" s="1">
        <f ca="1">IF(AND($A2407=0,$B2407=1),
    VLOOKUP(1,ChapterTable!$1:$1048576,MATCH("최종"&amp;SUBSTITUTE(SUBSTITUTE(F$1,"standard",""),"|Float",""),ChapterTable!$1:$1,0),0)*ChapterTable!$Q$17,
  IF(AND($A2407=0,$B2407=0),
    F2408,
  IF($B2407=0,
    VLOOKUP($A2407,ChapterTable!$1:$1048576,MATCH("최종"&amp;SUBSTITUTE(SUBSTITUTE(F$1,"standard",""),"|Float",""),ChapterTable!$1:$1,0),0),
  IF($B2407=1,
    IF($L2407=FALSE,
      VLOOKUP($A2407,ChapterTable!$1:$1048576,MATCH("최종"&amp;SUBSTITUTE(SUBSTITUTE(F$1,"standard",""),"|Float",""),ChapterTable!$1:$1,0),0),
      VLOOKUP($A2407-ChapterTable!$Q$11,ChapterTable!$1:$1048576,MATCH("최종"&amp;SUBSTITUTE(SUBSTITUTE(F$1,"standard",""),"|Float",""),ChapterTable!$1:$1,0),0)*ChapterTable!$Q$14
    ),
  OFFSET(F2407,-$B2407+IF($L2407,1,0),0)*
    (VLOOKUP(SUBSTITUTE(SUBSTITUTE(F$1,"standard",""),"|Float","")&amp;"인게임누적곱배수",ChapterTable!$S:$T,2,0)^D2407
    +VLOOKUP(SUBSTITUTE(SUBSTITUTE(F$1,"standard",""),"|Float","")&amp;"인게임누적합배수",ChapterTable!$S:$T,2,0)*D2407)
  )
  )
  )
)</f>
        <v>1717079.4439948797</v>
      </c>
      <c r="G2407" t="s">
        <v>76</v>
      </c>
      <c r="J2407" t="str">
        <f>IF(ISBLANK(I2407),"",
IFERROR(VLOOKUP(I2407,[1]StringTable!$1:$1048576,MATCH([1]StringTable!$B$1,[1]StringTable!$1:$1,0),0),
IFERROR(VLOOKUP(I2407,[1]InApkStringTable!$1:$1048576,MATCH([1]InApkStringTable!$B$1,[1]InApkStringTable!$1:$1,0),0),
"스트링없음")))</f>
        <v/>
      </c>
      <c r="L2407" t="b">
        <v>1</v>
      </c>
      <c r="N2407" t="str">
        <f>IF(ISBLANK(M2407),"",IF(ISERROR(VLOOKUP(M2407,MapTable!$A:$A,1,0)),"맵없음",""))</f>
        <v/>
      </c>
      <c r="O2407">
        <f t="shared" si="149"/>
        <v>2</v>
      </c>
      <c r="Q2407">
        <f t="shared" si="150"/>
        <v>2</v>
      </c>
      <c r="R2407" t="b">
        <f t="shared" ca="1" si="151"/>
        <v>0</v>
      </c>
      <c r="T2407" t="b">
        <f t="shared" ca="1" si="152"/>
        <v>0</v>
      </c>
      <c r="X2407" t="str">
        <f>IF(ISBLANK(W2407),"",
IF(ISERROR(FIND(",",W2407)),
  IF(ISERROR(VLOOKUP(W2407,MapTable!$A:$A,1,0)),"맵없음",
  ""),
IF(ISERROR(FIND(",",W2407,FIND(",",W2407)+1)),
  IF(OR(ISERROR(VLOOKUP(LEFT(W2407,FIND(",",W2407)-1),MapTable!$A:$A,1,0)),ISERROR(VLOOKUP(TRIM(MID(W2407,FIND(",",W2407)+1,999)),MapTable!$A:$A,1,0))),"맵없음",
  ""),
IF(ISERROR(FIND(",",W2407,FIND(",",W2407,FIND(",",W2407)+1)+1)),
  IF(OR(ISERROR(VLOOKUP(LEFT(W2407,FIND(",",W2407)-1),MapTable!$A:$A,1,0)),ISERROR(VLOOKUP(TRIM(MID(W2407,FIND(",",W2407)+1,FIND(",",W2407,FIND(",",W2407)+1)-FIND(",",W2407)-1)),MapTable!$A:$A,1,0)),ISERROR(VLOOKUP(TRIM(MID(W2407,FIND(",",W2407,FIND(",",W2407)+1)+1,999)),MapTable!$A:$A,1,0))),"맵없음",
  ""),
IF(ISERROR(FIND(",",W2407,FIND(",",W2407,FIND(",",W2407,FIND(",",W2407)+1)+1)+1)),
  IF(OR(ISERROR(VLOOKUP(LEFT(W2407,FIND(",",W2407)-1),MapTable!$A:$A,1,0)),ISERROR(VLOOKUP(TRIM(MID(W2407,FIND(",",W2407)+1,FIND(",",W2407,FIND(",",W2407)+1)-FIND(",",W2407)-1)),MapTable!$A:$A,1,0)),ISERROR(VLOOKUP(TRIM(MID(W2407,FIND(",",W2407,FIND(",",W2407)+1)+1,FIND(",",W2407,FIND(",",W2407,FIND(",",W2407)+1)+1)-FIND(",",W2407,FIND(",",W2407)+1)-1)),MapTable!$A:$A,1,0)),ISERROR(VLOOKUP(TRIM(MID(W2407,FIND(",",W2407,FIND(",",W2407,FIND(",",W2407)+1)+1)+1,999)),MapTable!$A:$A,1,0))),"맵없음",
  ""),
)))))</f>
        <v/>
      </c>
      <c r="AC2407" t="str">
        <f>IF(ISBLANK(AB2407),"",IF(ISERROR(VLOOKUP(AB2407,[3]DropTable!$A:$A,1,0)),"드랍없음",""))</f>
        <v/>
      </c>
      <c r="AE2407" t="str">
        <f>IF(ISBLANK(AD2407),"",IF(ISERROR(VLOOKUP(AD2407,[3]DropTable!$A:$A,1,0)),"드랍없음",""))</f>
        <v/>
      </c>
      <c r="AG2407">
        <v>9.8000000000000007</v>
      </c>
      <c r="AH2407">
        <v>1</v>
      </c>
    </row>
    <row r="2408" spans="1:34" x14ac:dyDescent="0.3">
      <c r="A2408">
        <v>26</v>
      </c>
      <c r="B2408">
        <v>17</v>
      </c>
      <c r="C2408">
        <f>IF(OR($L2408=TRUE,$A2408=0,MOD($A2408,ChapterTable!$S$20)&lt;&gt;0),
MAX(0,INT(($B2408+ChapterTable!$Q$26+VLOOKUP(SUBSTITUTE(C$1,"성장단계","")&amp;"단계오프셋",ChapterTable!$S:$T,2,0))/ChapterTable!$Q$23)),
MAX(0,INT(($B2408+ChapterTable!$S$26+VLOOKUP(SUBSTITUTE(C$1,"성장단계","")&amp;"보스단계오프셋",ChapterTable!$S:$T,2,0))/ChapterTable!$S$23)))</f>
        <v>2</v>
      </c>
      <c r="D2408">
        <f>IF(OR($L2408=TRUE,$A2408=0,MOD($A2408,ChapterTable!$S$20)&lt;&gt;0),
MAX(0,INT(($B2408+ChapterTable!$Q$26+VLOOKUP(SUBSTITUTE(D$1,"성장단계","")&amp;"단계오프셋",ChapterTable!$S:$T,2,0))/ChapterTable!$Q$23)),
MAX(0,INT(($B2408+ChapterTable!$S$26+VLOOKUP(SUBSTITUTE(D$1,"성장단계","")&amp;"보스단계오프셋",ChapterTable!$S:$T,2,0))/ChapterTable!$S$23)))</f>
        <v>1</v>
      </c>
      <c r="E2408" s="1">
        <f ca="1">IF(AND($A2408=0,$B2408=1),
    VLOOKUP(1,ChapterTable!$1:$1048576,MATCH("최종"&amp;SUBSTITUTE(SUBSTITUTE(E$1,"standard",""),"|Float",""),ChapterTable!$1:$1,0),0)*ChapterTable!$Q$17,
  IF(AND($A2408=0,$B2408=0),
    E2409,
  IF($B2408=0,
    VLOOKUP($A2408,ChapterTable!$1:$1048576,MATCH("최종"&amp;SUBSTITUTE(SUBSTITUTE(E$1,"standard",""),"|Float",""),ChapterTable!$1:$1,0),0),
  IF($B2408=1,
    IF($L2408=FALSE,
      VLOOKUP($A2408,ChapterTable!$1:$1048576,MATCH("최종"&amp;SUBSTITUTE(SUBSTITUTE(E$1,"standard",""),"|Float",""),ChapterTable!$1:$1,0),0),
      VLOOKUP($A2408-ChapterTable!$Q$11,ChapterTable!$1:$1048576,MATCH("최종"&amp;SUBSTITUTE(SUBSTITUTE(E$1,"standard",""),"|Float",""),ChapterTable!$1:$1,0),0)*ChapterTable!$Q$14
    ),
  OFFSET(E2408,-$B2408+IF($L2408,1,0),0)*
    (VLOOKUP(SUBSTITUTE(SUBSTITUTE(E$1,"standard",""),"|Float","")&amp;"인게임누적곱배수",ChapterTable!$S:$T,2,0)^C2408
    +VLOOKUP(SUBSTITUTE(SUBSTITUTE(E$1,"standard",""),"|Float","")&amp;"인게임누적합배수",ChapterTable!$S:$T,2,0)*C2408)
  )
  )
  )
)</f>
        <v>4378552.5821869429</v>
      </c>
      <c r="F2408" s="1">
        <f ca="1">IF(AND($A2408=0,$B2408=1),
    VLOOKUP(1,ChapterTable!$1:$1048576,MATCH("최종"&amp;SUBSTITUTE(SUBSTITUTE(F$1,"standard",""),"|Float",""),ChapterTable!$1:$1,0),0)*ChapterTable!$Q$17,
  IF(AND($A2408=0,$B2408=0),
    F2409,
  IF($B2408=0,
    VLOOKUP($A2408,ChapterTable!$1:$1048576,MATCH("최종"&amp;SUBSTITUTE(SUBSTITUTE(F$1,"standard",""),"|Float",""),ChapterTable!$1:$1,0),0),
  IF($B2408=1,
    IF($L2408=FALSE,
      VLOOKUP($A2408,ChapterTable!$1:$1048576,MATCH("최종"&amp;SUBSTITUTE(SUBSTITUTE(F$1,"standard",""),"|Float",""),ChapterTable!$1:$1,0),0),
      VLOOKUP($A2408-ChapterTable!$Q$11,ChapterTable!$1:$1048576,MATCH("최종"&amp;SUBSTITUTE(SUBSTITUTE(F$1,"standard",""),"|Float",""),ChapterTable!$1:$1,0),0)*ChapterTable!$Q$14
    ),
  OFFSET(F2408,-$B2408+IF($L2408,1,0),0)*
    (VLOOKUP(SUBSTITUTE(SUBSTITUTE(F$1,"standard",""),"|Float","")&amp;"인게임누적곱배수",ChapterTable!$S:$T,2,0)^D2408
    +VLOOKUP(SUBSTITUTE(SUBSTITUTE(F$1,"standard",""),"|Float","")&amp;"인게임누적합배수",ChapterTable!$S:$T,2,0)*D2408)
  )
  )
  )
)</f>
        <v>1717079.4439948797</v>
      </c>
      <c r="G2408" t="s">
        <v>76</v>
      </c>
      <c r="J2408" t="str">
        <f>IF(ISBLANK(I2408),"",
IFERROR(VLOOKUP(I2408,[1]StringTable!$1:$1048576,MATCH([1]StringTable!$B$1,[1]StringTable!$1:$1,0),0),
IFERROR(VLOOKUP(I2408,[1]InApkStringTable!$1:$1048576,MATCH([1]InApkStringTable!$B$1,[1]InApkStringTable!$1:$1,0),0),
"스트링없음")))</f>
        <v/>
      </c>
      <c r="L2408" t="b">
        <v>1</v>
      </c>
      <c r="N2408" t="str">
        <f>IF(ISBLANK(M2408),"",IF(ISERROR(VLOOKUP(M2408,MapTable!$A:$A,1,0)),"맵없음",""))</f>
        <v/>
      </c>
      <c r="O2408">
        <f t="shared" si="149"/>
        <v>2</v>
      </c>
      <c r="Q2408">
        <f t="shared" si="150"/>
        <v>2</v>
      </c>
      <c r="R2408" t="b">
        <f t="shared" ca="1" si="151"/>
        <v>0</v>
      </c>
      <c r="T2408" t="b">
        <f t="shared" ca="1" si="152"/>
        <v>0</v>
      </c>
      <c r="X2408" t="str">
        <f>IF(ISBLANK(W2408),"",
IF(ISERROR(FIND(",",W2408)),
  IF(ISERROR(VLOOKUP(W2408,MapTable!$A:$A,1,0)),"맵없음",
  ""),
IF(ISERROR(FIND(",",W2408,FIND(",",W2408)+1)),
  IF(OR(ISERROR(VLOOKUP(LEFT(W2408,FIND(",",W2408)-1),MapTable!$A:$A,1,0)),ISERROR(VLOOKUP(TRIM(MID(W2408,FIND(",",W2408)+1,999)),MapTable!$A:$A,1,0))),"맵없음",
  ""),
IF(ISERROR(FIND(",",W2408,FIND(",",W2408,FIND(",",W2408)+1)+1)),
  IF(OR(ISERROR(VLOOKUP(LEFT(W2408,FIND(",",W2408)-1),MapTable!$A:$A,1,0)),ISERROR(VLOOKUP(TRIM(MID(W2408,FIND(",",W2408)+1,FIND(",",W2408,FIND(",",W2408)+1)-FIND(",",W2408)-1)),MapTable!$A:$A,1,0)),ISERROR(VLOOKUP(TRIM(MID(W2408,FIND(",",W2408,FIND(",",W2408)+1)+1,999)),MapTable!$A:$A,1,0))),"맵없음",
  ""),
IF(ISERROR(FIND(",",W2408,FIND(",",W2408,FIND(",",W2408,FIND(",",W2408)+1)+1)+1)),
  IF(OR(ISERROR(VLOOKUP(LEFT(W2408,FIND(",",W2408)-1),MapTable!$A:$A,1,0)),ISERROR(VLOOKUP(TRIM(MID(W2408,FIND(",",W2408)+1,FIND(",",W2408,FIND(",",W2408)+1)-FIND(",",W2408)-1)),MapTable!$A:$A,1,0)),ISERROR(VLOOKUP(TRIM(MID(W2408,FIND(",",W2408,FIND(",",W2408)+1)+1,FIND(",",W2408,FIND(",",W2408,FIND(",",W2408)+1)+1)-FIND(",",W2408,FIND(",",W2408)+1)-1)),MapTable!$A:$A,1,0)),ISERROR(VLOOKUP(TRIM(MID(W2408,FIND(",",W2408,FIND(",",W2408,FIND(",",W2408)+1)+1)+1,999)),MapTable!$A:$A,1,0))),"맵없음",
  ""),
)))))</f>
        <v/>
      </c>
      <c r="AC2408" t="str">
        <f>IF(ISBLANK(AB2408),"",IF(ISERROR(VLOOKUP(AB2408,[3]DropTable!$A:$A,1,0)),"드랍없음",""))</f>
        <v/>
      </c>
      <c r="AE2408" t="str">
        <f>IF(ISBLANK(AD2408),"",IF(ISERROR(VLOOKUP(AD2408,[3]DropTable!$A:$A,1,0)),"드랍없음",""))</f>
        <v/>
      </c>
      <c r="AG2408">
        <v>9.8000000000000007</v>
      </c>
      <c r="AH2408">
        <v>1</v>
      </c>
    </row>
    <row r="2409" spans="1:34" x14ac:dyDescent="0.3">
      <c r="A2409">
        <v>26</v>
      </c>
      <c r="B2409">
        <v>18</v>
      </c>
      <c r="C2409">
        <f>IF(OR($L2409=TRUE,$A2409=0,MOD($A2409,ChapterTable!$S$20)&lt;&gt;0),
MAX(0,INT(($B2409+ChapterTable!$Q$26+VLOOKUP(SUBSTITUTE(C$1,"성장단계","")&amp;"단계오프셋",ChapterTable!$S:$T,2,0))/ChapterTable!$Q$23)),
MAX(0,INT(($B2409+ChapterTable!$S$26+VLOOKUP(SUBSTITUTE(C$1,"성장단계","")&amp;"보스단계오프셋",ChapterTable!$S:$T,2,0))/ChapterTable!$S$23)))</f>
        <v>2</v>
      </c>
      <c r="D2409">
        <f>IF(OR($L2409=TRUE,$A2409=0,MOD($A2409,ChapterTable!$S$20)&lt;&gt;0),
MAX(0,INT(($B2409+ChapterTable!$Q$26+VLOOKUP(SUBSTITUTE(D$1,"성장단계","")&amp;"단계오프셋",ChapterTable!$S:$T,2,0))/ChapterTable!$Q$23)),
MAX(0,INT(($B2409+ChapterTable!$S$26+VLOOKUP(SUBSTITUTE(D$1,"성장단계","")&amp;"보스단계오프셋",ChapterTable!$S:$T,2,0))/ChapterTable!$S$23)))</f>
        <v>1</v>
      </c>
      <c r="E2409" s="1">
        <f ca="1">IF(AND($A2409=0,$B2409=1),
    VLOOKUP(1,ChapterTable!$1:$1048576,MATCH("최종"&amp;SUBSTITUTE(SUBSTITUTE(E$1,"standard",""),"|Float",""),ChapterTable!$1:$1,0),0)*ChapterTable!$Q$17,
  IF(AND($A2409=0,$B2409=0),
    E2410,
  IF($B2409=0,
    VLOOKUP($A2409,ChapterTable!$1:$1048576,MATCH("최종"&amp;SUBSTITUTE(SUBSTITUTE(E$1,"standard",""),"|Float",""),ChapterTable!$1:$1,0),0),
  IF($B2409=1,
    IF($L2409=FALSE,
      VLOOKUP($A2409,ChapterTable!$1:$1048576,MATCH("최종"&amp;SUBSTITUTE(SUBSTITUTE(E$1,"standard",""),"|Float",""),ChapterTable!$1:$1,0),0),
      VLOOKUP($A2409-ChapterTable!$Q$11,ChapterTable!$1:$1048576,MATCH("최종"&amp;SUBSTITUTE(SUBSTITUTE(E$1,"standard",""),"|Float",""),ChapterTable!$1:$1,0),0)*ChapterTable!$Q$14
    ),
  OFFSET(E2409,-$B2409+IF($L2409,1,0),0)*
    (VLOOKUP(SUBSTITUTE(SUBSTITUTE(E$1,"standard",""),"|Float","")&amp;"인게임누적곱배수",ChapterTable!$S:$T,2,0)^C2409
    +VLOOKUP(SUBSTITUTE(SUBSTITUTE(E$1,"standard",""),"|Float","")&amp;"인게임누적합배수",ChapterTable!$S:$T,2,0)*C2409)
  )
  )
  )
)</f>
        <v>4378552.5821869429</v>
      </c>
      <c r="F2409" s="1">
        <f ca="1">IF(AND($A2409=0,$B2409=1),
    VLOOKUP(1,ChapterTable!$1:$1048576,MATCH("최종"&amp;SUBSTITUTE(SUBSTITUTE(F$1,"standard",""),"|Float",""),ChapterTable!$1:$1,0),0)*ChapterTable!$Q$17,
  IF(AND($A2409=0,$B2409=0),
    F2410,
  IF($B2409=0,
    VLOOKUP($A2409,ChapterTable!$1:$1048576,MATCH("최종"&amp;SUBSTITUTE(SUBSTITUTE(F$1,"standard",""),"|Float",""),ChapterTable!$1:$1,0),0),
  IF($B2409=1,
    IF($L2409=FALSE,
      VLOOKUP($A2409,ChapterTable!$1:$1048576,MATCH("최종"&amp;SUBSTITUTE(SUBSTITUTE(F$1,"standard",""),"|Float",""),ChapterTable!$1:$1,0),0),
      VLOOKUP($A2409-ChapterTable!$Q$11,ChapterTable!$1:$1048576,MATCH("최종"&amp;SUBSTITUTE(SUBSTITUTE(F$1,"standard",""),"|Float",""),ChapterTable!$1:$1,0),0)*ChapterTable!$Q$14
    ),
  OFFSET(F2409,-$B2409+IF($L2409,1,0),0)*
    (VLOOKUP(SUBSTITUTE(SUBSTITUTE(F$1,"standard",""),"|Float","")&amp;"인게임누적곱배수",ChapterTable!$S:$T,2,0)^D2409
    +VLOOKUP(SUBSTITUTE(SUBSTITUTE(F$1,"standard",""),"|Float","")&amp;"인게임누적합배수",ChapterTable!$S:$T,2,0)*D2409)
  )
  )
  )
)</f>
        <v>1717079.4439948797</v>
      </c>
      <c r="G2409" t="s">
        <v>76</v>
      </c>
      <c r="J2409" t="str">
        <f>IF(ISBLANK(I2409),"",
IFERROR(VLOOKUP(I2409,[1]StringTable!$1:$1048576,MATCH([1]StringTable!$B$1,[1]StringTable!$1:$1,0),0),
IFERROR(VLOOKUP(I2409,[1]InApkStringTable!$1:$1048576,MATCH([1]InApkStringTable!$B$1,[1]InApkStringTable!$1:$1,0),0),
"스트링없음")))</f>
        <v/>
      </c>
      <c r="L2409" t="b">
        <v>1</v>
      </c>
      <c r="N2409" t="str">
        <f>IF(ISBLANK(M2409),"",IF(ISERROR(VLOOKUP(M2409,MapTable!$A:$A,1,0)),"맵없음",""))</f>
        <v/>
      </c>
      <c r="O2409">
        <f t="shared" si="149"/>
        <v>2</v>
      </c>
      <c r="Q2409">
        <f t="shared" si="150"/>
        <v>2</v>
      </c>
      <c r="R2409" t="b">
        <f t="shared" ca="1" si="151"/>
        <v>0</v>
      </c>
      <c r="T2409" t="b">
        <f t="shared" ca="1" si="152"/>
        <v>0</v>
      </c>
      <c r="X2409" t="str">
        <f>IF(ISBLANK(W2409),"",
IF(ISERROR(FIND(",",W2409)),
  IF(ISERROR(VLOOKUP(W2409,MapTable!$A:$A,1,0)),"맵없음",
  ""),
IF(ISERROR(FIND(",",W2409,FIND(",",W2409)+1)),
  IF(OR(ISERROR(VLOOKUP(LEFT(W2409,FIND(",",W2409)-1),MapTable!$A:$A,1,0)),ISERROR(VLOOKUP(TRIM(MID(W2409,FIND(",",W2409)+1,999)),MapTable!$A:$A,1,0))),"맵없음",
  ""),
IF(ISERROR(FIND(",",W2409,FIND(",",W2409,FIND(",",W2409)+1)+1)),
  IF(OR(ISERROR(VLOOKUP(LEFT(W2409,FIND(",",W2409)-1),MapTable!$A:$A,1,0)),ISERROR(VLOOKUP(TRIM(MID(W2409,FIND(",",W2409)+1,FIND(",",W2409,FIND(",",W2409)+1)-FIND(",",W2409)-1)),MapTable!$A:$A,1,0)),ISERROR(VLOOKUP(TRIM(MID(W2409,FIND(",",W2409,FIND(",",W2409)+1)+1,999)),MapTable!$A:$A,1,0))),"맵없음",
  ""),
IF(ISERROR(FIND(",",W2409,FIND(",",W2409,FIND(",",W2409,FIND(",",W2409)+1)+1)+1)),
  IF(OR(ISERROR(VLOOKUP(LEFT(W2409,FIND(",",W2409)-1),MapTable!$A:$A,1,0)),ISERROR(VLOOKUP(TRIM(MID(W2409,FIND(",",W2409)+1,FIND(",",W2409,FIND(",",W2409)+1)-FIND(",",W2409)-1)),MapTable!$A:$A,1,0)),ISERROR(VLOOKUP(TRIM(MID(W2409,FIND(",",W2409,FIND(",",W2409)+1)+1,FIND(",",W2409,FIND(",",W2409,FIND(",",W2409)+1)+1)-FIND(",",W2409,FIND(",",W2409)+1)-1)),MapTable!$A:$A,1,0)),ISERROR(VLOOKUP(TRIM(MID(W2409,FIND(",",W2409,FIND(",",W2409,FIND(",",W2409)+1)+1)+1,999)),MapTable!$A:$A,1,0))),"맵없음",
  ""),
)))))</f>
        <v/>
      </c>
      <c r="AC2409" t="str">
        <f>IF(ISBLANK(AB2409),"",IF(ISERROR(VLOOKUP(AB2409,[3]DropTable!$A:$A,1,0)),"드랍없음",""))</f>
        <v/>
      </c>
      <c r="AE2409" t="str">
        <f>IF(ISBLANK(AD2409),"",IF(ISERROR(VLOOKUP(AD2409,[3]DropTable!$A:$A,1,0)),"드랍없음",""))</f>
        <v/>
      </c>
      <c r="AG2409">
        <v>9.8000000000000007</v>
      </c>
      <c r="AH2409">
        <v>1</v>
      </c>
    </row>
    <row r="2410" spans="1:34" x14ac:dyDescent="0.3">
      <c r="A2410">
        <v>26</v>
      </c>
      <c r="B2410">
        <v>19</v>
      </c>
      <c r="C2410">
        <f>IF(OR($L2410=TRUE,$A2410=0,MOD($A2410,ChapterTable!$S$20)&lt;&gt;0),
MAX(0,INT(($B2410+ChapterTable!$Q$26+VLOOKUP(SUBSTITUTE(C$1,"성장단계","")&amp;"단계오프셋",ChapterTable!$S:$T,2,0))/ChapterTable!$Q$23)),
MAX(0,INT(($B2410+ChapterTable!$S$26+VLOOKUP(SUBSTITUTE(C$1,"성장단계","")&amp;"보스단계오프셋",ChapterTable!$S:$T,2,0))/ChapterTable!$S$23)))</f>
        <v>2</v>
      </c>
      <c r="D2410">
        <f>IF(OR($L2410=TRUE,$A2410=0,MOD($A2410,ChapterTable!$S$20)&lt;&gt;0),
MAX(0,INT(($B2410+ChapterTable!$Q$26+VLOOKUP(SUBSTITUTE(D$1,"성장단계","")&amp;"단계오프셋",ChapterTable!$S:$T,2,0))/ChapterTable!$Q$23)),
MAX(0,INT(($B2410+ChapterTable!$S$26+VLOOKUP(SUBSTITUTE(D$1,"성장단계","")&amp;"보스단계오프셋",ChapterTable!$S:$T,2,0))/ChapterTable!$S$23)))</f>
        <v>1</v>
      </c>
      <c r="E2410" s="1">
        <f ca="1">IF(AND($A2410=0,$B2410=1),
    VLOOKUP(1,ChapterTable!$1:$1048576,MATCH("최종"&amp;SUBSTITUTE(SUBSTITUTE(E$1,"standard",""),"|Float",""),ChapterTable!$1:$1,0),0)*ChapterTable!$Q$17,
  IF(AND($A2410=0,$B2410=0),
    E2411,
  IF($B2410=0,
    VLOOKUP($A2410,ChapterTable!$1:$1048576,MATCH("최종"&amp;SUBSTITUTE(SUBSTITUTE(E$1,"standard",""),"|Float",""),ChapterTable!$1:$1,0),0),
  IF($B2410=1,
    IF($L2410=FALSE,
      VLOOKUP($A2410,ChapterTable!$1:$1048576,MATCH("최종"&amp;SUBSTITUTE(SUBSTITUTE(E$1,"standard",""),"|Float",""),ChapterTable!$1:$1,0),0),
      VLOOKUP($A2410-ChapterTable!$Q$11,ChapterTable!$1:$1048576,MATCH("최종"&amp;SUBSTITUTE(SUBSTITUTE(E$1,"standard",""),"|Float",""),ChapterTable!$1:$1,0),0)*ChapterTable!$Q$14
    ),
  OFFSET(E2410,-$B2410+IF($L2410,1,0),0)*
    (VLOOKUP(SUBSTITUTE(SUBSTITUTE(E$1,"standard",""),"|Float","")&amp;"인게임누적곱배수",ChapterTable!$S:$T,2,0)^C2410
    +VLOOKUP(SUBSTITUTE(SUBSTITUTE(E$1,"standard",""),"|Float","")&amp;"인게임누적합배수",ChapterTable!$S:$T,2,0)*C2410)
  )
  )
  )
)</f>
        <v>4378552.5821869429</v>
      </c>
      <c r="F2410" s="1">
        <f ca="1">IF(AND($A2410=0,$B2410=1),
    VLOOKUP(1,ChapterTable!$1:$1048576,MATCH("최종"&amp;SUBSTITUTE(SUBSTITUTE(F$1,"standard",""),"|Float",""),ChapterTable!$1:$1,0),0)*ChapterTable!$Q$17,
  IF(AND($A2410=0,$B2410=0),
    F2411,
  IF($B2410=0,
    VLOOKUP($A2410,ChapterTable!$1:$1048576,MATCH("최종"&amp;SUBSTITUTE(SUBSTITUTE(F$1,"standard",""),"|Float",""),ChapterTable!$1:$1,0),0),
  IF($B2410=1,
    IF($L2410=FALSE,
      VLOOKUP($A2410,ChapterTable!$1:$1048576,MATCH("최종"&amp;SUBSTITUTE(SUBSTITUTE(F$1,"standard",""),"|Float",""),ChapterTable!$1:$1,0),0),
      VLOOKUP($A2410-ChapterTable!$Q$11,ChapterTable!$1:$1048576,MATCH("최종"&amp;SUBSTITUTE(SUBSTITUTE(F$1,"standard",""),"|Float",""),ChapterTable!$1:$1,0),0)*ChapterTable!$Q$14
    ),
  OFFSET(F2410,-$B2410+IF($L2410,1,0),0)*
    (VLOOKUP(SUBSTITUTE(SUBSTITUTE(F$1,"standard",""),"|Float","")&amp;"인게임누적곱배수",ChapterTable!$S:$T,2,0)^D2410
    +VLOOKUP(SUBSTITUTE(SUBSTITUTE(F$1,"standard",""),"|Float","")&amp;"인게임누적합배수",ChapterTable!$S:$T,2,0)*D2410)
  )
  )
  )
)</f>
        <v>1717079.4439948797</v>
      </c>
      <c r="G2410" t="s">
        <v>76</v>
      </c>
      <c r="J2410" t="str">
        <f>IF(ISBLANK(I2410),"",
IFERROR(VLOOKUP(I2410,[1]StringTable!$1:$1048576,MATCH([1]StringTable!$B$1,[1]StringTable!$1:$1,0),0),
IFERROR(VLOOKUP(I2410,[1]InApkStringTable!$1:$1048576,MATCH([1]InApkStringTable!$B$1,[1]InApkStringTable!$1:$1,0),0),
"스트링없음")))</f>
        <v/>
      </c>
      <c r="L2410" t="b">
        <v>1</v>
      </c>
      <c r="N2410" t="str">
        <f>IF(ISBLANK(M2410),"",IF(ISERROR(VLOOKUP(M2410,MapTable!$A:$A,1,0)),"맵없음",""))</f>
        <v/>
      </c>
      <c r="O2410">
        <f t="shared" si="149"/>
        <v>92</v>
      </c>
      <c r="Q2410">
        <f t="shared" si="150"/>
        <v>92</v>
      </c>
      <c r="R2410" t="b">
        <f t="shared" ca="1" si="151"/>
        <v>1</v>
      </c>
      <c r="T2410" t="b">
        <f t="shared" ca="1" si="152"/>
        <v>1</v>
      </c>
      <c r="X2410" t="str">
        <f>IF(ISBLANK(W2410),"",
IF(ISERROR(FIND(",",W2410)),
  IF(ISERROR(VLOOKUP(W2410,MapTable!$A:$A,1,0)),"맵없음",
  ""),
IF(ISERROR(FIND(",",W2410,FIND(",",W2410)+1)),
  IF(OR(ISERROR(VLOOKUP(LEFT(W2410,FIND(",",W2410)-1),MapTable!$A:$A,1,0)),ISERROR(VLOOKUP(TRIM(MID(W2410,FIND(",",W2410)+1,999)),MapTable!$A:$A,1,0))),"맵없음",
  ""),
IF(ISERROR(FIND(",",W2410,FIND(",",W2410,FIND(",",W2410)+1)+1)),
  IF(OR(ISERROR(VLOOKUP(LEFT(W2410,FIND(",",W2410)-1),MapTable!$A:$A,1,0)),ISERROR(VLOOKUP(TRIM(MID(W2410,FIND(",",W2410)+1,FIND(",",W2410,FIND(",",W2410)+1)-FIND(",",W2410)-1)),MapTable!$A:$A,1,0)),ISERROR(VLOOKUP(TRIM(MID(W2410,FIND(",",W2410,FIND(",",W2410)+1)+1,999)),MapTable!$A:$A,1,0))),"맵없음",
  ""),
IF(ISERROR(FIND(",",W2410,FIND(",",W2410,FIND(",",W2410,FIND(",",W2410)+1)+1)+1)),
  IF(OR(ISERROR(VLOOKUP(LEFT(W2410,FIND(",",W2410)-1),MapTable!$A:$A,1,0)),ISERROR(VLOOKUP(TRIM(MID(W2410,FIND(",",W2410)+1,FIND(",",W2410,FIND(",",W2410)+1)-FIND(",",W2410)-1)),MapTable!$A:$A,1,0)),ISERROR(VLOOKUP(TRIM(MID(W2410,FIND(",",W2410,FIND(",",W2410)+1)+1,FIND(",",W2410,FIND(",",W2410,FIND(",",W2410)+1)+1)-FIND(",",W2410,FIND(",",W2410)+1)-1)),MapTable!$A:$A,1,0)),ISERROR(VLOOKUP(TRIM(MID(W2410,FIND(",",W2410,FIND(",",W2410,FIND(",",W2410)+1)+1)+1,999)),MapTable!$A:$A,1,0))),"맵없음",
  ""),
)))))</f>
        <v/>
      </c>
      <c r="AC2410" t="str">
        <f>IF(ISBLANK(AB2410),"",IF(ISERROR(VLOOKUP(AB2410,[3]DropTable!$A:$A,1,0)),"드랍없음",""))</f>
        <v/>
      </c>
      <c r="AE2410" t="str">
        <f>IF(ISBLANK(AD2410),"",IF(ISERROR(VLOOKUP(AD2410,[3]DropTable!$A:$A,1,0)),"드랍없음",""))</f>
        <v/>
      </c>
      <c r="AG2410">
        <v>9.8000000000000007</v>
      </c>
      <c r="AH2410">
        <v>1</v>
      </c>
    </row>
    <row r="2411" spans="1:34" x14ac:dyDescent="0.3">
      <c r="A2411">
        <v>26</v>
      </c>
      <c r="B2411">
        <v>20</v>
      </c>
      <c r="C2411">
        <f>IF(OR($L2411=TRUE,$A2411=0,MOD($A2411,ChapterTable!$S$20)&lt;&gt;0),
MAX(0,INT(($B2411+ChapterTable!$Q$26+VLOOKUP(SUBSTITUTE(C$1,"성장단계","")&amp;"단계오프셋",ChapterTable!$S:$T,2,0))/ChapterTable!$Q$23)),
MAX(0,INT(($B2411+ChapterTable!$S$26+VLOOKUP(SUBSTITUTE(C$1,"성장단계","")&amp;"보스단계오프셋",ChapterTable!$S:$T,2,0))/ChapterTable!$S$23)))</f>
        <v>2</v>
      </c>
      <c r="D2411">
        <f>IF(OR($L2411=TRUE,$A2411=0,MOD($A2411,ChapterTable!$S$20)&lt;&gt;0),
MAX(0,INT(($B2411+ChapterTable!$Q$26+VLOOKUP(SUBSTITUTE(D$1,"성장단계","")&amp;"단계오프셋",ChapterTable!$S:$T,2,0))/ChapterTable!$Q$23)),
MAX(0,INT(($B2411+ChapterTable!$S$26+VLOOKUP(SUBSTITUTE(D$1,"성장단계","")&amp;"보스단계오프셋",ChapterTable!$S:$T,2,0))/ChapterTable!$S$23)))</f>
        <v>1</v>
      </c>
      <c r="E2411" s="1">
        <f ca="1">IF(AND($A2411=0,$B2411=1),
    VLOOKUP(1,ChapterTable!$1:$1048576,MATCH("최종"&amp;SUBSTITUTE(SUBSTITUTE(E$1,"standard",""),"|Float",""),ChapterTable!$1:$1,0),0)*ChapterTable!$Q$17,
  IF(AND($A2411=0,$B2411=0),
    E2412,
  IF($B2411=0,
    VLOOKUP($A2411,ChapterTable!$1:$1048576,MATCH("최종"&amp;SUBSTITUTE(SUBSTITUTE(E$1,"standard",""),"|Float",""),ChapterTable!$1:$1,0),0),
  IF($B2411=1,
    IF($L2411=FALSE,
      VLOOKUP($A2411,ChapterTable!$1:$1048576,MATCH("최종"&amp;SUBSTITUTE(SUBSTITUTE(E$1,"standard",""),"|Float",""),ChapterTable!$1:$1,0),0),
      VLOOKUP($A2411-ChapterTable!$Q$11,ChapterTable!$1:$1048576,MATCH("최종"&amp;SUBSTITUTE(SUBSTITUTE(E$1,"standard",""),"|Float",""),ChapterTable!$1:$1,0),0)*ChapterTable!$Q$14
    ),
  OFFSET(E2411,-$B2411+IF($L2411,1,0),0)*
    (VLOOKUP(SUBSTITUTE(SUBSTITUTE(E$1,"standard",""),"|Float","")&amp;"인게임누적곱배수",ChapterTable!$S:$T,2,0)^C2411
    +VLOOKUP(SUBSTITUTE(SUBSTITUTE(E$1,"standard",""),"|Float","")&amp;"인게임누적합배수",ChapterTable!$S:$T,2,0)*C2411)
  )
  )
  )
)</f>
        <v>4378552.5821869429</v>
      </c>
      <c r="F2411" s="1">
        <f ca="1">IF(AND($A2411=0,$B2411=1),
    VLOOKUP(1,ChapterTable!$1:$1048576,MATCH("최종"&amp;SUBSTITUTE(SUBSTITUTE(F$1,"standard",""),"|Float",""),ChapterTable!$1:$1,0),0)*ChapterTable!$Q$17,
  IF(AND($A2411=0,$B2411=0),
    F2412,
  IF($B2411=0,
    VLOOKUP($A2411,ChapterTable!$1:$1048576,MATCH("최종"&amp;SUBSTITUTE(SUBSTITUTE(F$1,"standard",""),"|Float",""),ChapterTable!$1:$1,0),0),
  IF($B2411=1,
    IF($L2411=FALSE,
      VLOOKUP($A2411,ChapterTable!$1:$1048576,MATCH("최종"&amp;SUBSTITUTE(SUBSTITUTE(F$1,"standard",""),"|Float",""),ChapterTable!$1:$1,0),0),
      VLOOKUP($A2411-ChapterTable!$Q$11,ChapterTable!$1:$1048576,MATCH("최종"&amp;SUBSTITUTE(SUBSTITUTE(F$1,"standard",""),"|Float",""),ChapterTable!$1:$1,0),0)*ChapterTable!$Q$14
    ),
  OFFSET(F2411,-$B2411+IF($L2411,1,0),0)*
    (VLOOKUP(SUBSTITUTE(SUBSTITUTE(F$1,"standard",""),"|Float","")&amp;"인게임누적곱배수",ChapterTable!$S:$T,2,0)^D2411
    +VLOOKUP(SUBSTITUTE(SUBSTITUTE(F$1,"standard",""),"|Float","")&amp;"인게임누적합배수",ChapterTable!$S:$T,2,0)*D2411)
  )
  )
  )
)</f>
        <v>1717079.4439948797</v>
      </c>
      <c r="G2411" t="s">
        <v>76</v>
      </c>
      <c r="J2411" t="str">
        <f>IF(ISBLANK(I2411),"",
IFERROR(VLOOKUP(I2411,[1]StringTable!$1:$1048576,MATCH([1]StringTable!$B$1,[1]StringTable!$1:$1,0),0),
IFERROR(VLOOKUP(I2411,[1]InApkStringTable!$1:$1048576,MATCH([1]InApkStringTable!$B$1,[1]InApkStringTable!$1:$1,0),0),
"스트링없음")))</f>
        <v/>
      </c>
      <c r="L2411" t="b">
        <v>1</v>
      </c>
      <c r="N2411" t="str">
        <f>IF(ISBLANK(M2411),"",IF(ISERROR(VLOOKUP(M2411,MapTable!$A:$A,1,0)),"맵없음",""))</f>
        <v/>
      </c>
      <c r="O2411">
        <f t="shared" si="149"/>
        <v>21</v>
      </c>
      <c r="Q2411">
        <f t="shared" si="150"/>
        <v>21</v>
      </c>
      <c r="R2411" t="b">
        <f t="shared" ca="1" si="151"/>
        <v>0</v>
      </c>
      <c r="T2411" t="b">
        <f t="shared" ca="1" si="152"/>
        <v>0</v>
      </c>
      <c r="X2411" t="str">
        <f>IF(ISBLANK(W2411),"",
IF(ISERROR(FIND(",",W2411)),
  IF(ISERROR(VLOOKUP(W2411,MapTable!$A:$A,1,0)),"맵없음",
  ""),
IF(ISERROR(FIND(",",W2411,FIND(",",W2411)+1)),
  IF(OR(ISERROR(VLOOKUP(LEFT(W2411,FIND(",",W2411)-1),MapTable!$A:$A,1,0)),ISERROR(VLOOKUP(TRIM(MID(W2411,FIND(",",W2411)+1,999)),MapTable!$A:$A,1,0))),"맵없음",
  ""),
IF(ISERROR(FIND(",",W2411,FIND(",",W2411,FIND(",",W2411)+1)+1)),
  IF(OR(ISERROR(VLOOKUP(LEFT(W2411,FIND(",",W2411)-1),MapTable!$A:$A,1,0)),ISERROR(VLOOKUP(TRIM(MID(W2411,FIND(",",W2411)+1,FIND(",",W2411,FIND(",",W2411)+1)-FIND(",",W2411)-1)),MapTable!$A:$A,1,0)),ISERROR(VLOOKUP(TRIM(MID(W2411,FIND(",",W2411,FIND(",",W2411)+1)+1,999)),MapTable!$A:$A,1,0))),"맵없음",
  ""),
IF(ISERROR(FIND(",",W2411,FIND(",",W2411,FIND(",",W2411,FIND(",",W2411)+1)+1)+1)),
  IF(OR(ISERROR(VLOOKUP(LEFT(W2411,FIND(",",W2411)-1),MapTable!$A:$A,1,0)),ISERROR(VLOOKUP(TRIM(MID(W2411,FIND(",",W2411)+1,FIND(",",W2411,FIND(",",W2411)+1)-FIND(",",W2411)-1)),MapTable!$A:$A,1,0)),ISERROR(VLOOKUP(TRIM(MID(W2411,FIND(",",W2411,FIND(",",W2411)+1)+1,FIND(",",W2411,FIND(",",W2411,FIND(",",W2411)+1)+1)-FIND(",",W2411,FIND(",",W2411)+1)-1)),MapTable!$A:$A,1,0)),ISERROR(VLOOKUP(TRIM(MID(W2411,FIND(",",W2411,FIND(",",W2411,FIND(",",W2411)+1)+1)+1,999)),MapTable!$A:$A,1,0))),"맵없음",
  ""),
)))))</f>
        <v/>
      </c>
      <c r="AC2411" t="str">
        <f>IF(ISBLANK(AB2411),"",IF(ISERROR(VLOOKUP(AB2411,[3]DropTable!$A:$A,1,0)),"드랍없음",""))</f>
        <v/>
      </c>
      <c r="AE2411" t="str">
        <f>IF(ISBLANK(AD2411),"",IF(ISERROR(VLOOKUP(AD2411,[3]DropTable!$A:$A,1,0)),"드랍없음",""))</f>
        <v/>
      </c>
      <c r="AG2411">
        <v>9.8000000000000007</v>
      </c>
      <c r="AH2411">
        <v>1</v>
      </c>
    </row>
    <row r="2412" spans="1:34" x14ac:dyDescent="0.3">
      <c r="A2412">
        <v>26</v>
      </c>
      <c r="B2412">
        <v>21</v>
      </c>
      <c r="C2412">
        <f>IF(OR($L2412=TRUE,$A2412=0,MOD($A2412,ChapterTable!$S$20)&lt;&gt;0),
MAX(0,INT(($B2412+ChapterTable!$Q$26+VLOOKUP(SUBSTITUTE(C$1,"성장단계","")&amp;"단계오프셋",ChapterTable!$S:$T,2,0))/ChapterTable!$Q$23)),
MAX(0,INT(($B2412+ChapterTable!$S$26+VLOOKUP(SUBSTITUTE(C$1,"성장단계","")&amp;"보스단계오프셋",ChapterTable!$S:$T,2,0))/ChapterTable!$S$23)))</f>
        <v>2</v>
      </c>
      <c r="D2412">
        <f>IF(OR($L2412=TRUE,$A2412=0,MOD($A2412,ChapterTable!$S$20)&lt;&gt;0),
MAX(0,INT(($B2412+ChapterTable!$Q$26+VLOOKUP(SUBSTITUTE(D$1,"성장단계","")&amp;"단계오프셋",ChapterTable!$S:$T,2,0))/ChapterTable!$Q$23)),
MAX(0,INT(($B2412+ChapterTable!$S$26+VLOOKUP(SUBSTITUTE(D$1,"성장단계","")&amp;"보스단계오프셋",ChapterTable!$S:$T,2,0))/ChapterTable!$S$23)))</f>
        <v>2</v>
      </c>
      <c r="E2412" s="1">
        <f ca="1">IF(AND($A2412=0,$B2412=1),
    VLOOKUP(1,ChapterTable!$1:$1048576,MATCH("최종"&amp;SUBSTITUTE(SUBSTITUTE(E$1,"standard",""),"|Float",""),ChapterTable!$1:$1,0),0)*ChapterTable!$Q$17,
  IF(AND($A2412=0,$B2412=0),
    E2413,
  IF($B2412=0,
    VLOOKUP($A2412,ChapterTable!$1:$1048576,MATCH("최종"&amp;SUBSTITUTE(SUBSTITUTE(E$1,"standard",""),"|Float",""),ChapterTable!$1:$1,0),0),
  IF($B2412=1,
    IF($L2412=FALSE,
      VLOOKUP($A2412,ChapterTable!$1:$1048576,MATCH("최종"&amp;SUBSTITUTE(SUBSTITUTE(E$1,"standard",""),"|Float",""),ChapterTable!$1:$1,0),0),
      VLOOKUP($A2412-ChapterTable!$Q$11,ChapterTable!$1:$1048576,MATCH("최종"&amp;SUBSTITUTE(SUBSTITUTE(E$1,"standard",""),"|Float",""),ChapterTable!$1:$1,0),0)*ChapterTable!$Q$14
    ),
  OFFSET(E2412,-$B2412+IF($L2412,1,0),0)*
    (VLOOKUP(SUBSTITUTE(SUBSTITUTE(E$1,"standard",""),"|Float","")&amp;"인게임누적곱배수",ChapterTable!$S:$T,2,0)^C2412
    +VLOOKUP(SUBSTITUTE(SUBSTITUTE(E$1,"standard",""),"|Float","")&amp;"인게임누적합배수",ChapterTable!$S:$T,2,0)*C2412)
  )
  )
  )
)</f>
        <v>4378552.5821869429</v>
      </c>
      <c r="F2412" s="1">
        <f ca="1">IF(AND($A2412=0,$B2412=1),
    VLOOKUP(1,ChapterTable!$1:$1048576,MATCH("최종"&amp;SUBSTITUTE(SUBSTITUTE(F$1,"standard",""),"|Float",""),ChapterTable!$1:$1,0),0)*ChapterTable!$Q$17,
  IF(AND($A2412=0,$B2412=0),
    F2413,
  IF($B2412=0,
    VLOOKUP($A2412,ChapterTable!$1:$1048576,MATCH("최종"&amp;SUBSTITUTE(SUBSTITUTE(F$1,"standard",""),"|Float",""),ChapterTable!$1:$1,0),0),
  IF($B2412=1,
    IF($L2412=FALSE,
      VLOOKUP($A2412,ChapterTable!$1:$1048576,MATCH("최종"&amp;SUBSTITUTE(SUBSTITUTE(F$1,"standard",""),"|Float",""),ChapterTable!$1:$1,0),0),
      VLOOKUP($A2412-ChapterTable!$Q$11,ChapterTable!$1:$1048576,MATCH("최종"&amp;SUBSTITUTE(SUBSTITUTE(F$1,"standard",""),"|Float",""),ChapterTable!$1:$1,0),0)*ChapterTable!$Q$14
    ),
  OFFSET(F2412,-$B2412+IF($L2412,1,0),0)*
    (VLOOKUP(SUBSTITUTE(SUBSTITUTE(F$1,"standard",""),"|Float","")&amp;"인게임누적곱배수",ChapterTable!$S:$T,2,0)^D2412
    +VLOOKUP(SUBSTITUTE(SUBSTITUTE(F$1,"standard",""),"|Float","")&amp;"인게임누적합배수",ChapterTable!$S:$T,2,0)*D2412)
  )
  )
  )
)</f>
        <v>2003259.3513273594</v>
      </c>
      <c r="G2412" t="s">
        <v>76</v>
      </c>
      <c r="J2412" t="str">
        <f>IF(ISBLANK(I2412),"",
IFERROR(VLOOKUP(I2412,[1]StringTable!$1:$1048576,MATCH([1]StringTable!$B$1,[1]StringTable!$1:$1,0),0),
IFERROR(VLOOKUP(I2412,[1]InApkStringTable!$1:$1048576,MATCH([1]InApkStringTable!$B$1,[1]InApkStringTable!$1:$1,0),0),
"스트링없음")))</f>
        <v/>
      </c>
      <c r="L2412" t="b">
        <v>1</v>
      </c>
      <c r="N2412" t="str">
        <f>IF(ISBLANK(M2412),"",IF(ISERROR(VLOOKUP(M2412,MapTable!$A:$A,1,0)),"맵없음",""))</f>
        <v/>
      </c>
      <c r="O2412">
        <f t="shared" si="149"/>
        <v>3</v>
      </c>
      <c r="Q2412">
        <f t="shared" si="150"/>
        <v>3</v>
      </c>
      <c r="R2412" t="b">
        <f t="shared" ca="1" si="151"/>
        <v>0</v>
      </c>
      <c r="T2412" t="b">
        <f t="shared" ca="1" si="152"/>
        <v>0</v>
      </c>
      <c r="X2412" t="str">
        <f>IF(ISBLANK(W2412),"",
IF(ISERROR(FIND(",",W2412)),
  IF(ISERROR(VLOOKUP(W2412,MapTable!$A:$A,1,0)),"맵없음",
  ""),
IF(ISERROR(FIND(",",W2412,FIND(",",W2412)+1)),
  IF(OR(ISERROR(VLOOKUP(LEFT(W2412,FIND(",",W2412)-1),MapTable!$A:$A,1,0)),ISERROR(VLOOKUP(TRIM(MID(W2412,FIND(",",W2412)+1,999)),MapTable!$A:$A,1,0))),"맵없음",
  ""),
IF(ISERROR(FIND(",",W2412,FIND(",",W2412,FIND(",",W2412)+1)+1)),
  IF(OR(ISERROR(VLOOKUP(LEFT(W2412,FIND(",",W2412)-1),MapTable!$A:$A,1,0)),ISERROR(VLOOKUP(TRIM(MID(W2412,FIND(",",W2412)+1,FIND(",",W2412,FIND(",",W2412)+1)-FIND(",",W2412)-1)),MapTable!$A:$A,1,0)),ISERROR(VLOOKUP(TRIM(MID(W2412,FIND(",",W2412,FIND(",",W2412)+1)+1,999)),MapTable!$A:$A,1,0))),"맵없음",
  ""),
IF(ISERROR(FIND(",",W2412,FIND(",",W2412,FIND(",",W2412,FIND(",",W2412)+1)+1)+1)),
  IF(OR(ISERROR(VLOOKUP(LEFT(W2412,FIND(",",W2412)-1),MapTable!$A:$A,1,0)),ISERROR(VLOOKUP(TRIM(MID(W2412,FIND(",",W2412)+1,FIND(",",W2412,FIND(",",W2412)+1)-FIND(",",W2412)-1)),MapTable!$A:$A,1,0)),ISERROR(VLOOKUP(TRIM(MID(W2412,FIND(",",W2412,FIND(",",W2412)+1)+1,FIND(",",W2412,FIND(",",W2412,FIND(",",W2412)+1)+1)-FIND(",",W2412,FIND(",",W2412)+1)-1)),MapTable!$A:$A,1,0)),ISERROR(VLOOKUP(TRIM(MID(W2412,FIND(",",W2412,FIND(",",W2412,FIND(",",W2412)+1)+1)+1,999)),MapTable!$A:$A,1,0))),"맵없음",
  ""),
)))))</f>
        <v/>
      </c>
      <c r="AC2412" t="str">
        <f>IF(ISBLANK(AB2412),"",IF(ISERROR(VLOOKUP(AB2412,[3]DropTable!$A:$A,1,0)),"드랍없음",""))</f>
        <v/>
      </c>
      <c r="AE2412" t="str">
        <f>IF(ISBLANK(AD2412),"",IF(ISERROR(VLOOKUP(AD2412,[3]DropTable!$A:$A,1,0)),"드랍없음",""))</f>
        <v/>
      </c>
      <c r="AG2412">
        <v>9.8000000000000007</v>
      </c>
      <c r="AH2412">
        <v>1</v>
      </c>
    </row>
    <row r="2413" spans="1:34" x14ac:dyDescent="0.3">
      <c r="A2413">
        <v>26</v>
      </c>
      <c r="B2413">
        <v>22</v>
      </c>
      <c r="C2413">
        <f>IF(OR($L2413=TRUE,$A2413=0,MOD($A2413,ChapterTable!$S$20)&lt;&gt;0),
MAX(0,INT(($B2413+ChapterTable!$Q$26+VLOOKUP(SUBSTITUTE(C$1,"성장단계","")&amp;"단계오프셋",ChapterTable!$S:$T,2,0))/ChapterTable!$Q$23)),
MAX(0,INT(($B2413+ChapterTable!$S$26+VLOOKUP(SUBSTITUTE(C$1,"성장단계","")&amp;"보스단계오프셋",ChapterTable!$S:$T,2,0))/ChapterTable!$S$23)))</f>
        <v>2</v>
      </c>
      <c r="D2413">
        <f>IF(OR($L2413=TRUE,$A2413=0,MOD($A2413,ChapterTable!$S$20)&lt;&gt;0),
MAX(0,INT(($B2413+ChapterTable!$Q$26+VLOOKUP(SUBSTITUTE(D$1,"성장단계","")&amp;"단계오프셋",ChapterTable!$S:$T,2,0))/ChapterTable!$Q$23)),
MAX(0,INT(($B2413+ChapterTable!$S$26+VLOOKUP(SUBSTITUTE(D$1,"성장단계","")&amp;"보스단계오프셋",ChapterTable!$S:$T,2,0))/ChapterTable!$S$23)))</f>
        <v>2</v>
      </c>
      <c r="E2413" s="1">
        <f ca="1">IF(AND($A2413=0,$B2413=1),
    VLOOKUP(1,ChapterTable!$1:$1048576,MATCH("최종"&amp;SUBSTITUTE(SUBSTITUTE(E$1,"standard",""),"|Float",""),ChapterTable!$1:$1,0),0)*ChapterTable!$Q$17,
  IF(AND($A2413=0,$B2413=0),
    E2414,
  IF($B2413=0,
    VLOOKUP($A2413,ChapterTable!$1:$1048576,MATCH("최종"&amp;SUBSTITUTE(SUBSTITUTE(E$1,"standard",""),"|Float",""),ChapterTable!$1:$1,0),0),
  IF($B2413=1,
    IF($L2413=FALSE,
      VLOOKUP($A2413,ChapterTable!$1:$1048576,MATCH("최종"&amp;SUBSTITUTE(SUBSTITUTE(E$1,"standard",""),"|Float",""),ChapterTable!$1:$1,0),0),
      VLOOKUP($A2413-ChapterTable!$Q$11,ChapterTable!$1:$1048576,MATCH("최종"&amp;SUBSTITUTE(SUBSTITUTE(E$1,"standard",""),"|Float",""),ChapterTable!$1:$1,0),0)*ChapterTable!$Q$14
    ),
  OFFSET(E2413,-$B2413+IF($L2413,1,0),0)*
    (VLOOKUP(SUBSTITUTE(SUBSTITUTE(E$1,"standard",""),"|Float","")&amp;"인게임누적곱배수",ChapterTable!$S:$T,2,0)^C2413
    +VLOOKUP(SUBSTITUTE(SUBSTITUTE(E$1,"standard",""),"|Float","")&amp;"인게임누적합배수",ChapterTable!$S:$T,2,0)*C2413)
  )
  )
  )
)</f>
        <v>4378552.5821869429</v>
      </c>
      <c r="F2413" s="1">
        <f ca="1">IF(AND($A2413=0,$B2413=1),
    VLOOKUP(1,ChapterTable!$1:$1048576,MATCH("최종"&amp;SUBSTITUTE(SUBSTITUTE(F$1,"standard",""),"|Float",""),ChapterTable!$1:$1,0),0)*ChapterTable!$Q$17,
  IF(AND($A2413=0,$B2413=0),
    F2414,
  IF($B2413=0,
    VLOOKUP($A2413,ChapterTable!$1:$1048576,MATCH("최종"&amp;SUBSTITUTE(SUBSTITUTE(F$1,"standard",""),"|Float",""),ChapterTable!$1:$1,0),0),
  IF($B2413=1,
    IF($L2413=FALSE,
      VLOOKUP($A2413,ChapterTable!$1:$1048576,MATCH("최종"&amp;SUBSTITUTE(SUBSTITUTE(F$1,"standard",""),"|Float",""),ChapterTable!$1:$1,0),0),
      VLOOKUP($A2413-ChapterTable!$Q$11,ChapterTable!$1:$1048576,MATCH("최종"&amp;SUBSTITUTE(SUBSTITUTE(F$1,"standard",""),"|Float",""),ChapterTable!$1:$1,0),0)*ChapterTable!$Q$14
    ),
  OFFSET(F2413,-$B2413+IF($L2413,1,0),0)*
    (VLOOKUP(SUBSTITUTE(SUBSTITUTE(F$1,"standard",""),"|Float","")&amp;"인게임누적곱배수",ChapterTable!$S:$T,2,0)^D2413
    +VLOOKUP(SUBSTITUTE(SUBSTITUTE(F$1,"standard",""),"|Float","")&amp;"인게임누적합배수",ChapterTable!$S:$T,2,0)*D2413)
  )
  )
  )
)</f>
        <v>2003259.3513273594</v>
      </c>
      <c r="G2413" t="s">
        <v>76</v>
      </c>
      <c r="J2413" t="str">
        <f>IF(ISBLANK(I2413),"",
IFERROR(VLOOKUP(I2413,[1]StringTable!$1:$1048576,MATCH([1]StringTable!$B$1,[1]StringTable!$1:$1,0),0),
IFERROR(VLOOKUP(I2413,[1]InApkStringTable!$1:$1048576,MATCH([1]InApkStringTable!$B$1,[1]InApkStringTable!$1:$1,0),0),
"스트링없음")))</f>
        <v/>
      </c>
      <c r="L2413" t="b">
        <v>1</v>
      </c>
      <c r="N2413" t="str">
        <f>IF(ISBLANK(M2413),"",IF(ISERROR(VLOOKUP(M2413,MapTable!$A:$A,1,0)),"맵없음",""))</f>
        <v/>
      </c>
      <c r="O2413">
        <f t="shared" si="149"/>
        <v>3</v>
      </c>
      <c r="Q2413">
        <f t="shared" si="150"/>
        <v>3</v>
      </c>
      <c r="R2413" t="b">
        <f t="shared" ca="1" si="151"/>
        <v>0</v>
      </c>
      <c r="T2413" t="b">
        <f t="shared" ca="1" si="152"/>
        <v>0</v>
      </c>
      <c r="X2413" t="str">
        <f>IF(ISBLANK(W2413),"",
IF(ISERROR(FIND(",",W2413)),
  IF(ISERROR(VLOOKUP(W2413,MapTable!$A:$A,1,0)),"맵없음",
  ""),
IF(ISERROR(FIND(",",W2413,FIND(",",W2413)+1)),
  IF(OR(ISERROR(VLOOKUP(LEFT(W2413,FIND(",",W2413)-1),MapTable!$A:$A,1,0)),ISERROR(VLOOKUP(TRIM(MID(W2413,FIND(",",W2413)+1,999)),MapTable!$A:$A,1,0))),"맵없음",
  ""),
IF(ISERROR(FIND(",",W2413,FIND(",",W2413,FIND(",",W2413)+1)+1)),
  IF(OR(ISERROR(VLOOKUP(LEFT(W2413,FIND(",",W2413)-1),MapTable!$A:$A,1,0)),ISERROR(VLOOKUP(TRIM(MID(W2413,FIND(",",W2413)+1,FIND(",",W2413,FIND(",",W2413)+1)-FIND(",",W2413)-1)),MapTable!$A:$A,1,0)),ISERROR(VLOOKUP(TRIM(MID(W2413,FIND(",",W2413,FIND(",",W2413)+1)+1,999)),MapTable!$A:$A,1,0))),"맵없음",
  ""),
IF(ISERROR(FIND(",",W2413,FIND(",",W2413,FIND(",",W2413,FIND(",",W2413)+1)+1)+1)),
  IF(OR(ISERROR(VLOOKUP(LEFT(W2413,FIND(",",W2413)-1),MapTable!$A:$A,1,0)),ISERROR(VLOOKUP(TRIM(MID(W2413,FIND(",",W2413)+1,FIND(",",W2413,FIND(",",W2413)+1)-FIND(",",W2413)-1)),MapTable!$A:$A,1,0)),ISERROR(VLOOKUP(TRIM(MID(W2413,FIND(",",W2413,FIND(",",W2413)+1)+1,FIND(",",W2413,FIND(",",W2413,FIND(",",W2413)+1)+1)-FIND(",",W2413,FIND(",",W2413)+1)-1)),MapTable!$A:$A,1,0)),ISERROR(VLOOKUP(TRIM(MID(W2413,FIND(",",W2413,FIND(",",W2413,FIND(",",W2413)+1)+1)+1,999)),MapTable!$A:$A,1,0))),"맵없음",
  ""),
)))))</f>
        <v/>
      </c>
      <c r="AC2413" t="str">
        <f>IF(ISBLANK(AB2413),"",IF(ISERROR(VLOOKUP(AB2413,[3]DropTable!$A:$A,1,0)),"드랍없음",""))</f>
        <v/>
      </c>
      <c r="AE2413" t="str">
        <f>IF(ISBLANK(AD2413),"",IF(ISERROR(VLOOKUP(AD2413,[3]DropTable!$A:$A,1,0)),"드랍없음",""))</f>
        <v/>
      </c>
      <c r="AG2413">
        <v>9.8000000000000007</v>
      </c>
      <c r="AH2413">
        <v>1</v>
      </c>
    </row>
    <row r="2414" spans="1:34" x14ac:dyDescent="0.3">
      <c r="A2414">
        <v>26</v>
      </c>
      <c r="B2414">
        <v>23</v>
      </c>
      <c r="C2414">
        <f>IF(OR($L2414=TRUE,$A2414=0,MOD($A2414,ChapterTable!$S$20)&lt;&gt;0),
MAX(0,INT(($B2414+ChapterTable!$Q$26+VLOOKUP(SUBSTITUTE(C$1,"성장단계","")&amp;"단계오프셋",ChapterTable!$S:$T,2,0))/ChapterTable!$Q$23)),
MAX(0,INT(($B2414+ChapterTable!$S$26+VLOOKUP(SUBSTITUTE(C$1,"성장단계","")&amp;"보스단계오프셋",ChapterTable!$S:$T,2,0))/ChapterTable!$S$23)))</f>
        <v>2</v>
      </c>
      <c r="D2414">
        <f>IF(OR($L2414=TRUE,$A2414=0,MOD($A2414,ChapterTable!$S$20)&lt;&gt;0),
MAX(0,INT(($B2414+ChapterTable!$Q$26+VLOOKUP(SUBSTITUTE(D$1,"성장단계","")&amp;"단계오프셋",ChapterTable!$S:$T,2,0))/ChapterTable!$Q$23)),
MAX(0,INT(($B2414+ChapterTable!$S$26+VLOOKUP(SUBSTITUTE(D$1,"성장단계","")&amp;"보스단계오프셋",ChapterTable!$S:$T,2,0))/ChapterTable!$S$23)))</f>
        <v>2</v>
      </c>
      <c r="E2414" s="1">
        <f ca="1">IF(AND($A2414=0,$B2414=1),
    VLOOKUP(1,ChapterTable!$1:$1048576,MATCH("최종"&amp;SUBSTITUTE(SUBSTITUTE(E$1,"standard",""),"|Float",""),ChapterTable!$1:$1,0),0)*ChapterTable!$Q$17,
  IF(AND($A2414=0,$B2414=0),
    E2415,
  IF($B2414=0,
    VLOOKUP($A2414,ChapterTable!$1:$1048576,MATCH("최종"&amp;SUBSTITUTE(SUBSTITUTE(E$1,"standard",""),"|Float",""),ChapterTable!$1:$1,0),0),
  IF($B2414=1,
    IF($L2414=FALSE,
      VLOOKUP($A2414,ChapterTable!$1:$1048576,MATCH("최종"&amp;SUBSTITUTE(SUBSTITUTE(E$1,"standard",""),"|Float",""),ChapterTable!$1:$1,0),0),
      VLOOKUP($A2414-ChapterTable!$Q$11,ChapterTable!$1:$1048576,MATCH("최종"&amp;SUBSTITUTE(SUBSTITUTE(E$1,"standard",""),"|Float",""),ChapterTable!$1:$1,0),0)*ChapterTable!$Q$14
    ),
  OFFSET(E2414,-$B2414+IF($L2414,1,0),0)*
    (VLOOKUP(SUBSTITUTE(SUBSTITUTE(E$1,"standard",""),"|Float","")&amp;"인게임누적곱배수",ChapterTable!$S:$T,2,0)^C2414
    +VLOOKUP(SUBSTITUTE(SUBSTITUTE(E$1,"standard",""),"|Float","")&amp;"인게임누적합배수",ChapterTable!$S:$T,2,0)*C2414)
  )
  )
  )
)</f>
        <v>4378552.5821869429</v>
      </c>
      <c r="F2414" s="1">
        <f ca="1">IF(AND($A2414=0,$B2414=1),
    VLOOKUP(1,ChapterTable!$1:$1048576,MATCH("최종"&amp;SUBSTITUTE(SUBSTITUTE(F$1,"standard",""),"|Float",""),ChapterTable!$1:$1,0),0)*ChapterTable!$Q$17,
  IF(AND($A2414=0,$B2414=0),
    F2415,
  IF($B2414=0,
    VLOOKUP($A2414,ChapterTable!$1:$1048576,MATCH("최종"&amp;SUBSTITUTE(SUBSTITUTE(F$1,"standard",""),"|Float",""),ChapterTable!$1:$1,0),0),
  IF($B2414=1,
    IF($L2414=FALSE,
      VLOOKUP($A2414,ChapterTable!$1:$1048576,MATCH("최종"&amp;SUBSTITUTE(SUBSTITUTE(F$1,"standard",""),"|Float",""),ChapterTable!$1:$1,0),0),
      VLOOKUP($A2414-ChapterTable!$Q$11,ChapterTable!$1:$1048576,MATCH("최종"&amp;SUBSTITUTE(SUBSTITUTE(F$1,"standard",""),"|Float",""),ChapterTable!$1:$1,0),0)*ChapterTable!$Q$14
    ),
  OFFSET(F2414,-$B2414+IF($L2414,1,0),0)*
    (VLOOKUP(SUBSTITUTE(SUBSTITUTE(F$1,"standard",""),"|Float","")&amp;"인게임누적곱배수",ChapterTable!$S:$T,2,0)^D2414
    +VLOOKUP(SUBSTITUTE(SUBSTITUTE(F$1,"standard",""),"|Float","")&amp;"인게임누적합배수",ChapterTable!$S:$T,2,0)*D2414)
  )
  )
  )
)</f>
        <v>2003259.3513273594</v>
      </c>
      <c r="G2414" t="s">
        <v>76</v>
      </c>
      <c r="J2414" t="str">
        <f>IF(ISBLANK(I2414),"",
IFERROR(VLOOKUP(I2414,[1]StringTable!$1:$1048576,MATCH([1]StringTable!$B$1,[1]StringTable!$1:$1,0),0),
IFERROR(VLOOKUP(I2414,[1]InApkStringTable!$1:$1048576,MATCH([1]InApkStringTable!$B$1,[1]InApkStringTable!$1:$1,0),0),
"스트링없음")))</f>
        <v/>
      </c>
      <c r="L2414" t="b">
        <v>1</v>
      </c>
      <c r="N2414" t="str">
        <f>IF(ISBLANK(M2414),"",IF(ISERROR(VLOOKUP(M2414,MapTable!$A:$A,1,0)),"맵없음",""))</f>
        <v/>
      </c>
      <c r="O2414">
        <f t="shared" si="149"/>
        <v>3</v>
      </c>
      <c r="Q2414">
        <f t="shared" si="150"/>
        <v>3</v>
      </c>
      <c r="R2414" t="b">
        <f t="shared" ca="1" si="151"/>
        <v>0</v>
      </c>
      <c r="T2414" t="b">
        <f t="shared" ca="1" si="152"/>
        <v>0</v>
      </c>
      <c r="X2414" t="str">
        <f>IF(ISBLANK(W2414),"",
IF(ISERROR(FIND(",",W2414)),
  IF(ISERROR(VLOOKUP(W2414,MapTable!$A:$A,1,0)),"맵없음",
  ""),
IF(ISERROR(FIND(",",W2414,FIND(",",W2414)+1)),
  IF(OR(ISERROR(VLOOKUP(LEFT(W2414,FIND(",",W2414)-1),MapTable!$A:$A,1,0)),ISERROR(VLOOKUP(TRIM(MID(W2414,FIND(",",W2414)+1,999)),MapTable!$A:$A,1,0))),"맵없음",
  ""),
IF(ISERROR(FIND(",",W2414,FIND(",",W2414,FIND(",",W2414)+1)+1)),
  IF(OR(ISERROR(VLOOKUP(LEFT(W2414,FIND(",",W2414)-1),MapTable!$A:$A,1,0)),ISERROR(VLOOKUP(TRIM(MID(W2414,FIND(",",W2414)+1,FIND(",",W2414,FIND(",",W2414)+1)-FIND(",",W2414)-1)),MapTable!$A:$A,1,0)),ISERROR(VLOOKUP(TRIM(MID(W2414,FIND(",",W2414,FIND(",",W2414)+1)+1,999)),MapTable!$A:$A,1,0))),"맵없음",
  ""),
IF(ISERROR(FIND(",",W2414,FIND(",",W2414,FIND(",",W2414,FIND(",",W2414)+1)+1)+1)),
  IF(OR(ISERROR(VLOOKUP(LEFT(W2414,FIND(",",W2414)-1),MapTable!$A:$A,1,0)),ISERROR(VLOOKUP(TRIM(MID(W2414,FIND(",",W2414)+1,FIND(",",W2414,FIND(",",W2414)+1)-FIND(",",W2414)-1)),MapTable!$A:$A,1,0)),ISERROR(VLOOKUP(TRIM(MID(W2414,FIND(",",W2414,FIND(",",W2414)+1)+1,FIND(",",W2414,FIND(",",W2414,FIND(",",W2414)+1)+1)-FIND(",",W2414,FIND(",",W2414)+1)-1)),MapTable!$A:$A,1,0)),ISERROR(VLOOKUP(TRIM(MID(W2414,FIND(",",W2414,FIND(",",W2414,FIND(",",W2414)+1)+1)+1,999)),MapTable!$A:$A,1,0))),"맵없음",
  ""),
)))))</f>
        <v/>
      </c>
      <c r="AC2414" t="str">
        <f>IF(ISBLANK(AB2414),"",IF(ISERROR(VLOOKUP(AB2414,[3]DropTable!$A:$A,1,0)),"드랍없음",""))</f>
        <v/>
      </c>
      <c r="AE2414" t="str">
        <f>IF(ISBLANK(AD2414),"",IF(ISERROR(VLOOKUP(AD2414,[3]DropTable!$A:$A,1,0)),"드랍없음",""))</f>
        <v/>
      </c>
      <c r="AG2414">
        <v>9.8000000000000007</v>
      </c>
      <c r="AH2414">
        <v>1</v>
      </c>
    </row>
    <row r="2415" spans="1:34" x14ac:dyDescent="0.3">
      <c r="A2415">
        <v>26</v>
      </c>
      <c r="B2415">
        <v>24</v>
      </c>
      <c r="C2415">
        <f>IF(OR($L2415=TRUE,$A2415=0,MOD($A2415,ChapterTable!$S$20)&lt;&gt;0),
MAX(0,INT(($B2415+ChapterTable!$Q$26+VLOOKUP(SUBSTITUTE(C$1,"성장단계","")&amp;"단계오프셋",ChapterTable!$S:$T,2,0))/ChapterTable!$Q$23)),
MAX(0,INT(($B2415+ChapterTable!$S$26+VLOOKUP(SUBSTITUTE(C$1,"성장단계","")&amp;"보스단계오프셋",ChapterTable!$S:$T,2,0))/ChapterTable!$S$23)))</f>
        <v>2</v>
      </c>
      <c r="D2415">
        <f>IF(OR($L2415=TRUE,$A2415=0,MOD($A2415,ChapterTable!$S$20)&lt;&gt;0),
MAX(0,INT(($B2415+ChapterTable!$Q$26+VLOOKUP(SUBSTITUTE(D$1,"성장단계","")&amp;"단계오프셋",ChapterTable!$S:$T,2,0))/ChapterTable!$Q$23)),
MAX(0,INT(($B2415+ChapterTable!$S$26+VLOOKUP(SUBSTITUTE(D$1,"성장단계","")&amp;"보스단계오프셋",ChapterTable!$S:$T,2,0))/ChapterTable!$S$23)))</f>
        <v>2</v>
      </c>
      <c r="E2415" s="1">
        <f ca="1">IF(AND($A2415=0,$B2415=1),
    VLOOKUP(1,ChapterTable!$1:$1048576,MATCH("최종"&amp;SUBSTITUTE(SUBSTITUTE(E$1,"standard",""),"|Float",""),ChapterTable!$1:$1,0),0)*ChapterTable!$Q$17,
  IF(AND($A2415=0,$B2415=0),
    E2416,
  IF($B2415=0,
    VLOOKUP($A2415,ChapterTable!$1:$1048576,MATCH("최종"&amp;SUBSTITUTE(SUBSTITUTE(E$1,"standard",""),"|Float",""),ChapterTable!$1:$1,0),0),
  IF($B2415=1,
    IF($L2415=FALSE,
      VLOOKUP($A2415,ChapterTable!$1:$1048576,MATCH("최종"&amp;SUBSTITUTE(SUBSTITUTE(E$1,"standard",""),"|Float",""),ChapterTable!$1:$1,0),0),
      VLOOKUP($A2415-ChapterTable!$Q$11,ChapterTable!$1:$1048576,MATCH("최종"&amp;SUBSTITUTE(SUBSTITUTE(E$1,"standard",""),"|Float",""),ChapterTable!$1:$1,0),0)*ChapterTable!$Q$14
    ),
  OFFSET(E2415,-$B2415+IF($L2415,1,0),0)*
    (VLOOKUP(SUBSTITUTE(SUBSTITUTE(E$1,"standard",""),"|Float","")&amp;"인게임누적곱배수",ChapterTable!$S:$T,2,0)^C2415
    +VLOOKUP(SUBSTITUTE(SUBSTITUTE(E$1,"standard",""),"|Float","")&amp;"인게임누적합배수",ChapterTable!$S:$T,2,0)*C2415)
  )
  )
  )
)</f>
        <v>4378552.5821869429</v>
      </c>
      <c r="F2415" s="1">
        <f ca="1">IF(AND($A2415=0,$B2415=1),
    VLOOKUP(1,ChapterTable!$1:$1048576,MATCH("최종"&amp;SUBSTITUTE(SUBSTITUTE(F$1,"standard",""),"|Float",""),ChapterTable!$1:$1,0),0)*ChapterTable!$Q$17,
  IF(AND($A2415=0,$B2415=0),
    F2416,
  IF($B2415=0,
    VLOOKUP($A2415,ChapterTable!$1:$1048576,MATCH("최종"&amp;SUBSTITUTE(SUBSTITUTE(F$1,"standard",""),"|Float",""),ChapterTable!$1:$1,0),0),
  IF($B2415=1,
    IF($L2415=FALSE,
      VLOOKUP($A2415,ChapterTable!$1:$1048576,MATCH("최종"&amp;SUBSTITUTE(SUBSTITUTE(F$1,"standard",""),"|Float",""),ChapterTable!$1:$1,0),0),
      VLOOKUP($A2415-ChapterTable!$Q$11,ChapterTable!$1:$1048576,MATCH("최종"&amp;SUBSTITUTE(SUBSTITUTE(F$1,"standard",""),"|Float",""),ChapterTable!$1:$1,0),0)*ChapterTable!$Q$14
    ),
  OFFSET(F2415,-$B2415+IF($L2415,1,0),0)*
    (VLOOKUP(SUBSTITUTE(SUBSTITUTE(F$1,"standard",""),"|Float","")&amp;"인게임누적곱배수",ChapterTable!$S:$T,2,0)^D2415
    +VLOOKUP(SUBSTITUTE(SUBSTITUTE(F$1,"standard",""),"|Float","")&amp;"인게임누적합배수",ChapterTable!$S:$T,2,0)*D2415)
  )
  )
  )
)</f>
        <v>2003259.3513273594</v>
      </c>
      <c r="G2415" t="s">
        <v>76</v>
      </c>
      <c r="J2415" t="str">
        <f>IF(ISBLANK(I2415),"",
IFERROR(VLOOKUP(I2415,[1]StringTable!$1:$1048576,MATCH([1]StringTable!$B$1,[1]StringTable!$1:$1,0),0),
IFERROR(VLOOKUP(I2415,[1]InApkStringTable!$1:$1048576,MATCH([1]InApkStringTable!$B$1,[1]InApkStringTable!$1:$1,0),0),
"스트링없음")))</f>
        <v/>
      </c>
      <c r="L2415" t="b">
        <v>1</v>
      </c>
      <c r="N2415" t="str">
        <f>IF(ISBLANK(M2415),"",IF(ISERROR(VLOOKUP(M2415,MapTable!$A:$A,1,0)),"맵없음",""))</f>
        <v/>
      </c>
      <c r="O2415">
        <f t="shared" si="149"/>
        <v>3</v>
      </c>
      <c r="Q2415">
        <f t="shared" si="150"/>
        <v>3</v>
      </c>
      <c r="R2415" t="b">
        <f t="shared" ca="1" si="151"/>
        <v>0</v>
      </c>
      <c r="T2415" t="b">
        <f t="shared" ca="1" si="152"/>
        <v>0</v>
      </c>
      <c r="X2415" t="str">
        <f>IF(ISBLANK(W2415),"",
IF(ISERROR(FIND(",",W2415)),
  IF(ISERROR(VLOOKUP(W2415,MapTable!$A:$A,1,0)),"맵없음",
  ""),
IF(ISERROR(FIND(",",W2415,FIND(",",W2415)+1)),
  IF(OR(ISERROR(VLOOKUP(LEFT(W2415,FIND(",",W2415)-1),MapTable!$A:$A,1,0)),ISERROR(VLOOKUP(TRIM(MID(W2415,FIND(",",W2415)+1,999)),MapTable!$A:$A,1,0))),"맵없음",
  ""),
IF(ISERROR(FIND(",",W2415,FIND(",",W2415,FIND(",",W2415)+1)+1)),
  IF(OR(ISERROR(VLOOKUP(LEFT(W2415,FIND(",",W2415)-1),MapTable!$A:$A,1,0)),ISERROR(VLOOKUP(TRIM(MID(W2415,FIND(",",W2415)+1,FIND(",",W2415,FIND(",",W2415)+1)-FIND(",",W2415)-1)),MapTable!$A:$A,1,0)),ISERROR(VLOOKUP(TRIM(MID(W2415,FIND(",",W2415,FIND(",",W2415)+1)+1,999)),MapTable!$A:$A,1,0))),"맵없음",
  ""),
IF(ISERROR(FIND(",",W2415,FIND(",",W2415,FIND(",",W2415,FIND(",",W2415)+1)+1)+1)),
  IF(OR(ISERROR(VLOOKUP(LEFT(W2415,FIND(",",W2415)-1),MapTable!$A:$A,1,0)),ISERROR(VLOOKUP(TRIM(MID(W2415,FIND(",",W2415)+1,FIND(",",W2415,FIND(",",W2415)+1)-FIND(",",W2415)-1)),MapTable!$A:$A,1,0)),ISERROR(VLOOKUP(TRIM(MID(W2415,FIND(",",W2415,FIND(",",W2415)+1)+1,FIND(",",W2415,FIND(",",W2415,FIND(",",W2415)+1)+1)-FIND(",",W2415,FIND(",",W2415)+1)-1)),MapTable!$A:$A,1,0)),ISERROR(VLOOKUP(TRIM(MID(W2415,FIND(",",W2415,FIND(",",W2415,FIND(",",W2415)+1)+1)+1,999)),MapTable!$A:$A,1,0))),"맵없음",
  ""),
)))))</f>
        <v/>
      </c>
      <c r="AC2415" t="str">
        <f>IF(ISBLANK(AB2415),"",IF(ISERROR(VLOOKUP(AB2415,[3]DropTable!$A:$A,1,0)),"드랍없음",""))</f>
        <v/>
      </c>
      <c r="AE2415" t="str">
        <f>IF(ISBLANK(AD2415),"",IF(ISERROR(VLOOKUP(AD2415,[3]DropTable!$A:$A,1,0)),"드랍없음",""))</f>
        <v/>
      </c>
      <c r="AG2415">
        <v>9.8000000000000007</v>
      </c>
      <c r="AH2415">
        <v>1</v>
      </c>
    </row>
    <row r="2416" spans="1:34" x14ac:dyDescent="0.3">
      <c r="A2416">
        <v>26</v>
      </c>
      <c r="B2416">
        <v>25</v>
      </c>
      <c r="C2416">
        <f>IF(OR($L2416=TRUE,$A2416=0,MOD($A2416,ChapterTable!$S$20)&lt;&gt;0),
MAX(0,INT(($B2416+ChapterTable!$Q$26+VLOOKUP(SUBSTITUTE(C$1,"성장단계","")&amp;"단계오프셋",ChapterTable!$S:$T,2,0))/ChapterTable!$Q$23)),
MAX(0,INT(($B2416+ChapterTable!$S$26+VLOOKUP(SUBSTITUTE(C$1,"성장단계","")&amp;"보스단계오프셋",ChapterTable!$S:$T,2,0))/ChapterTable!$S$23)))</f>
        <v>2</v>
      </c>
      <c r="D2416">
        <f>IF(OR($L2416=TRUE,$A2416=0,MOD($A2416,ChapterTable!$S$20)&lt;&gt;0),
MAX(0,INT(($B2416+ChapterTable!$Q$26+VLOOKUP(SUBSTITUTE(D$1,"성장단계","")&amp;"단계오프셋",ChapterTable!$S:$T,2,0))/ChapterTable!$Q$23)),
MAX(0,INT(($B2416+ChapterTable!$S$26+VLOOKUP(SUBSTITUTE(D$1,"성장단계","")&amp;"보스단계오프셋",ChapterTable!$S:$T,2,0))/ChapterTable!$S$23)))</f>
        <v>2</v>
      </c>
      <c r="E2416" s="1">
        <f ca="1">IF(AND($A2416=0,$B2416=1),
    VLOOKUP(1,ChapterTable!$1:$1048576,MATCH("최종"&amp;SUBSTITUTE(SUBSTITUTE(E$1,"standard",""),"|Float",""),ChapterTable!$1:$1,0),0)*ChapterTable!$Q$17,
  IF(AND($A2416=0,$B2416=0),
    E2417,
  IF($B2416=0,
    VLOOKUP($A2416,ChapterTable!$1:$1048576,MATCH("최종"&amp;SUBSTITUTE(SUBSTITUTE(E$1,"standard",""),"|Float",""),ChapterTable!$1:$1,0),0),
  IF($B2416=1,
    IF($L2416=FALSE,
      VLOOKUP($A2416,ChapterTable!$1:$1048576,MATCH("최종"&amp;SUBSTITUTE(SUBSTITUTE(E$1,"standard",""),"|Float",""),ChapterTable!$1:$1,0),0),
      VLOOKUP($A2416-ChapterTable!$Q$11,ChapterTable!$1:$1048576,MATCH("최종"&amp;SUBSTITUTE(SUBSTITUTE(E$1,"standard",""),"|Float",""),ChapterTable!$1:$1,0),0)*ChapterTable!$Q$14
    ),
  OFFSET(E2416,-$B2416+IF($L2416,1,0),0)*
    (VLOOKUP(SUBSTITUTE(SUBSTITUTE(E$1,"standard",""),"|Float","")&amp;"인게임누적곱배수",ChapterTable!$S:$T,2,0)^C2416
    +VLOOKUP(SUBSTITUTE(SUBSTITUTE(E$1,"standard",""),"|Float","")&amp;"인게임누적합배수",ChapterTable!$S:$T,2,0)*C2416)
  )
  )
  )
)</f>
        <v>4378552.5821869429</v>
      </c>
      <c r="F2416" s="1">
        <f ca="1">IF(AND($A2416=0,$B2416=1),
    VLOOKUP(1,ChapterTable!$1:$1048576,MATCH("최종"&amp;SUBSTITUTE(SUBSTITUTE(F$1,"standard",""),"|Float",""),ChapterTable!$1:$1,0),0)*ChapterTable!$Q$17,
  IF(AND($A2416=0,$B2416=0),
    F2417,
  IF($B2416=0,
    VLOOKUP($A2416,ChapterTable!$1:$1048576,MATCH("최종"&amp;SUBSTITUTE(SUBSTITUTE(F$1,"standard",""),"|Float",""),ChapterTable!$1:$1,0),0),
  IF($B2416=1,
    IF($L2416=FALSE,
      VLOOKUP($A2416,ChapterTable!$1:$1048576,MATCH("최종"&amp;SUBSTITUTE(SUBSTITUTE(F$1,"standard",""),"|Float",""),ChapterTable!$1:$1,0),0),
      VLOOKUP($A2416-ChapterTable!$Q$11,ChapterTable!$1:$1048576,MATCH("최종"&amp;SUBSTITUTE(SUBSTITUTE(F$1,"standard",""),"|Float",""),ChapterTable!$1:$1,0),0)*ChapterTable!$Q$14
    ),
  OFFSET(F2416,-$B2416+IF($L2416,1,0),0)*
    (VLOOKUP(SUBSTITUTE(SUBSTITUTE(F$1,"standard",""),"|Float","")&amp;"인게임누적곱배수",ChapterTable!$S:$T,2,0)^D2416
    +VLOOKUP(SUBSTITUTE(SUBSTITUTE(F$1,"standard",""),"|Float","")&amp;"인게임누적합배수",ChapterTable!$S:$T,2,0)*D2416)
  )
  )
  )
)</f>
        <v>2003259.3513273594</v>
      </c>
      <c r="G2416" t="s">
        <v>76</v>
      </c>
      <c r="J2416" t="str">
        <f>IF(ISBLANK(I2416),"",
IFERROR(VLOOKUP(I2416,[1]StringTable!$1:$1048576,MATCH([1]StringTable!$B$1,[1]StringTable!$1:$1,0),0),
IFERROR(VLOOKUP(I2416,[1]InApkStringTable!$1:$1048576,MATCH([1]InApkStringTable!$B$1,[1]InApkStringTable!$1:$1,0),0),
"스트링없음")))</f>
        <v/>
      </c>
      <c r="L2416" t="b">
        <v>1</v>
      </c>
      <c r="N2416" t="str">
        <f>IF(ISBLANK(M2416),"",IF(ISERROR(VLOOKUP(M2416,MapTable!$A:$A,1,0)),"맵없음",""))</f>
        <v/>
      </c>
      <c r="O2416">
        <f t="shared" si="149"/>
        <v>11</v>
      </c>
      <c r="Q2416">
        <f t="shared" si="150"/>
        <v>11</v>
      </c>
      <c r="R2416" t="b">
        <f t="shared" ca="1" si="151"/>
        <v>0</v>
      </c>
      <c r="T2416" t="b">
        <f t="shared" ca="1" si="152"/>
        <v>0</v>
      </c>
      <c r="X2416" t="str">
        <f>IF(ISBLANK(W2416),"",
IF(ISERROR(FIND(",",W2416)),
  IF(ISERROR(VLOOKUP(W2416,MapTable!$A:$A,1,0)),"맵없음",
  ""),
IF(ISERROR(FIND(",",W2416,FIND(",",W2416)+1)),
  IF(OR(ISERROR(VLOOKUP(LEFT(W2416,FIND(",",W2416)-1),MapTable!$A:$A,1,0)),ISERROR(VLOOKUP(TRIM(MID(W2416,FIND(",",W2416)+1,999)),MapTable!$A:$A,1,0))),"맵없음",
  ""),
IF(ISERROR(FIND(",",W2416,FIND(",",W2416,FIND(",",W2416)+1)+1)),
  IF(OR(ISERROR(VLOOKUP(LEFT(W2416,FIND(",",W2416)-1),MapTable!$A:$A,1,0)),ISERROR(VLOOKUP(TRIM(MID(W2416,FIND(",",W2416)+1,FIND(",",W2416,FIND(",",W2416)+1)-FIND(",",W2416)-1)),MapTable!$A:$A,1,0)),ISERROR(VLOOKUP(TRIM(MID(W2416,FIND(",",W2416,FIND(",",W2416)+1)+1,999)),MapTable!$A:$A,1,0))),"맵없음",
  ""),
IF(ISERROR(FIND(",",W2416,FIND(",",W2416,FIND(",",W2416,FIND(",",W2416)+1)+1)+1)),
  IF(OR(ISERROR(VLOOKUP(LEFT(W2416,FIND(",",W2416)-1),MapTable!$A:$A,1,0)),ISERROR(VLOOKUP(TRIM(MID(W2416,FIND(",",W2416)+1,FIND(",",W2416,FIND(",",W2416)+1)-FIND(",",W2416)-1)),MapTable!$A:$A,1,0)),ISERROR(VLOOKUP(TRIM(MID(W2416,FIND(",",W2416,FIND(",",W2416)+1)+1,FIND(",",W2416,FIND(",",W2416,FIND(",",W2416)+1)+1)-FIND(",",W2416,FIND(",",W2416)+1)-1)),MapTable!$A:$A,1,0)),ISERROR(VLOOKUP(TRIM(MID(W2416,FIND(",",W2416,FIND(",",W2416,FIND(",",W2416)+1)+1)+1,999)),MapTable!$A:$A,1,0))),"맵없음",
  ""),
)))))</f>
        <v/>
      </c>
      <c r="AC2416" t="str">
        <f>IF(ISBLANK(AB2416),"",IF(ISERROR(VLOOKUP(AB2416,[3]DropTable!$A:$A,1,0)),"드랍없음",""))</f>
        <v/>
      </c>
      <c r="AE2416" t="str">
        <f>IF(ISBLANK(AD2416),"",IF(ISERROR(VLOOKUP(AD2416,[3]DropTable!$A:$A,1,0)),"드랍없음",""))</f>
        <v/>
      </c>
      <c r="AG2416">
        <v>9.8000000000000007</v>
      </c>
      <c r="AH2416">
        <v>1</v>
      </c>
    </row>
    <row r="2417" spans="1:34" x14ac:dyDescent="0.3">
      <c r="A2417">
        <v>26</v>
      </c>
      <c r="B2417">
        <v>26</v>
      </c>
      <c r="C2417">
        <f>IF(OR($L2417=TRUE,$A2417=0,MOD($A2417,ChapterTable!$S$20)&lt;&gt;0),
MAX(0,INT(($B2417+ChapterTable!$Q$26+VLOOKUP(SUBSTITUTE(C$1,"성장단계","")&amp;"단계오프셋",ChapterTable!$S:$T,2,0))/ChapterTable!$Q$23)),
MAX(0,INT(($B2417+ChapterTable!$S$26+VLOOKUP(SUBSTITUTE(C$1,"성장단계","")&amp;"보스단계오프셋",ChapterTable!$S:$T,2,0))/ChapterTable!$S$23)))</f>
        <v>3</v>
      </c>
      <c r="D2417">
        <f>IF(OR($L2417=TRUE,$A2417=0,MOD($A2417,ChapterTable!$S$20)&lt;&gt;0),
MAX(0,INT(($B2417+ChapterTable!$Q$26+VLOOKUP(SUBSTITUTE(D$1,"성장단계","")&amp;"단계오프셋",ChapterTable!$S:$T,2,0))/ChapterTable!$Q$23)),
MAX(0,INT(($B2417+ChapterTable!$S$26+VLOOKUP(SUBSTITUTE(D$1,"성장단계","")&amp;"보스단계오프셋",ChapterTable!$S:$T,2,0))/ChapterTable!$S$23)))</f>
        <v>2</v>
      </c>
      <c r="E2417" s="1">
        <f ca="1">IF(AND($A2417=0,$B2417=1),
    VLOOKUP(1,ChapterTable!$1:$1048576,MATCH("최종"&amp;SUBSTITUTE(SUBSTITUTE(E$1,"standard",""),"|Float",""),ChapterTable!$1:$1,0),0)*ChapterTable!$Q$17,
  IF(AND($A2417=0,$B2417=0),
    E2418,
  IF($B2417=0,
    VLOOKUP($A2417,ChapterTable!$1:$1048576,MATCH("최종"&amp;SUBSTITUTE(SUBSTITUTE(E$1,"standard",""),"|Float",""),ChapterTable!$1:$1,0),0),
  IF($B2417=1,
    IF($L2417=FALSE,
      VLOOKUP($A2417,ChapterTable!$1:$1048576,MATCH("최종"&amp;SUBSTITUTE(SUBSTITUTE(E$1,"standard",""),"|Float",""),ChapterTable!$1:$1,0),0),
      VLOOKUP($A2417-ChapterTable!$Q$11,ChapterTable!$1:$1048576,MATCH("최종"&amp;SUBSTITUTE(SUBSTITUTE(E$1,"standard",""),"|Float",""),ChapterTable!$1:$1,0),0)*ChapterTable!$Q$14
    ),
  OFFSET(E2417,-$B2417+IF($L2417,1,0),0)*
    (VLOOKUP(SUBSTITUTE(SUBSTITUTE(E$1,"standard",""),"|Float","")&amp;"인게임누적곱배수",ChapterTable!$S:$T,2,0)^C2417
    +VLOOKUP(SUBSTITUTE(SUBSTITUTE(E$1,"standard",""),"|Float","")&amp;"인게임누적합배수",ChapterTable!$S:$T,2,0)*C2417)
  )
  )
  )
)</f>
        <v>5280019.2902842546</v>
      </c>
      <c r="F2417" s="1">
        <f ca="1">IF(AND($A2417=0,$B2417=1),
    VLOOKUP(1,ChapterTable!$1:$1048576,MATCH("최종"&amp;SUBSTITUTE(SUBSTITUTE(F$1,"standard",""),"|Float",""),ChapterTable!$1:$1,0),0)*ChapterTable!$Q$17,
  IF(AND($A2417=0,$B2417=0),
    F2418,
  IF($B2417=0,
    VLOOKUP($A2417,ChapterTable!$1:$1048576,MATCH("최종"&amp;SUBSTITUTE(SUBSTITUTE(F$1,"standard",""),"|Float",""),ChapterTable!$1:$1,0),0),
  IF($B2417=1,
    IF($L2417=FALSE,
      VLOOKUP($A2417,ChapterTable!$1:$1048576,MATCH("최종"&amp;SUBSTITUTE(SUBSTITUTE(F$1,"standard",""),"|Float",""),ChapterTable!$1:$1,0),0),
      VLOOKUP($A2417-ChapterTable!$Q$11,ChapterTable!$1:$1048576,MATCH("최종"&amp;SUBSTITUTE(SUBSTITUTE(F$1,"standard",""),"|Float",""),ChapterTable!$1:$1,0),0)*ChapterTable!$Q$14
    ),
  OFFSET(F2417,-$B2417+IF($L2417,1,0),0)*
    (VLOOKUP(SUBSTITUTE(SUBSTITUTE(F$1,"standard",""),"|Float","")&amp;"인게임누적곱배수",ChapterTable!$S:$T,2,0)^D2417
    +VLOOKUP(SUBSTITUTE(SUBSTITUTE(F$1,"standard",""),"|Float","")&amp;"인게임누적합배수",ChapterTable!$S:$T,2,0)*D2417)
  )
  )
  )
)</f>
        <v>2003259.3513273594</v>
      </c>
      <c r="G2417" t="s">
        <v>76</v>
      </c>
      <c r="J2417" t="str">
        <f>IF(ISBLANK(I2417),"",
IFERROR(VLOOKUP(I2417,[1]StringTable!$1:$1048576,MATCH([1]StringTable!$B$1,[1]StringTable!$1:$1,0),0),
IFERROR(VLOOKUP(I2417,[1]InApkStringTable!$1:$1048576,MATCH([1]InApkStringTable!$B$1,[1]InApkStringTable!$1:$1,0),0),
"스트링없음")))</f>
        <v/>
      </c>
      <c r="L2417" t="b">
        <v>1</v>
      </c>
      <c r="N2417" t="str">
        <f>IF(ISBLANK(M2417),"",IF(ISERROR(VLOOKUP(M2417,MapTable!$A:$A,1,0)),"맵없음",""))</f>
        <v/>
      </c>
      <c r="O2417">
        <f t="shared" si="149"/>
        <v>3</v>
      </c>
      <c r="Q2417">
        <f t="shared" si="150"/>
        <v>3</v>
      </c>
      <c r="R2417" t="b">
        <f t="shared" ca="1" si="151"/>
        <v>0</v>
      </c>
      <c r="T2417" t="b">
        <f t="shared" ca="1" si="152"/>
        <v>0</v>
      </c>
      <c r="X2417" t="str">
        <f>IF(ISBLANK(W2417),"",
IF(ISERROR(FIND(",",W2417)),
  IF(ISERROR(VLOOKUP(W2417,MapTable!$A:$A,1,0)),"맵없음",
  ""),
IF(ISERROR(FIND(",",W2417,FIND(",",W2417)+1)),
  IF(OR(ISERROR(VLOOKUP(LEFT(W2417,FIND(",",W2417)-1),MapTable!$A:$A,1,0)),ISERROR(VLOOKUP(TRIM(MID(W2417,FIND(",",W2417)+1,999)),MapTable!$A:$A,1,0))),"맵없음",
  ""),
IF(ISERROR(FIND(",",W2417,FIND(",",W2417,FIND(",",W2417)+1)+1)),
  IF(OR(ISERROR(VLOOKUP(LEFT(W2417,FIND(",",W2417)-1),MapTable!$A:$A,1,0)),ISERROR(VLOOKUP(TRIM(MID(W2417,FIND(",",W2417)+1,FIND(",",W2417,FIND(",",W2417)+1)-FIND(",",W2417)-1)),MapTable!$A:$A,1,0)),ISERROR(VLOOKUP(TRIM(MID(W2417,FIND(",",W2417,FIND(",",W2417)+1)+1,999)),MapTable!$A:$A,1,0))),"맵없음",
  ""),
IF(ISERROR(FIND(",",W2417,FIND(",",W2417,FIND(",",W2417,FIND(",",W2417)+1)+1)+1)),
  IF(OR(ISERROR(VLOOKUP(LEFT(W2417,FIND(",",W2417)-1),MapTable!$A:$A,1,0)),ISERROR(VLOOKUP(TRIM(MID(W2417,FIND(",",W2417)+1,FIND(",",W2417,FIND(",",W2417)+1)-FIND(",",W2417)-1)),MapTable!$A:$A,1,0)),ISERROR(VLOOKUP(TRIM(MID(W2417,FIND(",",W2417,FIND(",",W2417)+1)+1,FIND(",",W2417,FIND(",",W2417,FIND(",",W2417)+1)+1)-FIND(",",W2417,FIND(",",W2417)+1)-1)),MapTable!$A:$A,1,0)),ISERROR(VLOOKUP(TRIM(MID(W2417,FIND(",",W2417,FIND(",",W2417,FIND(",",W2417)+1)+1)+1,999)),MapTable!$A:$A,1,0))),"맵없음",
  ""),
)))))</f>
        <v/>
      </c>
      <c r="AC2417" t="str">
        <f>IF(ISBLANK(AB2417),"",IF(ISERROR(VLOOKUP(AB2417,[3]DropTable!$A:$A,1,0)),"드랍없음",""))</f>
        <v/>
      </c>
      <c r="AE2417" t="str">
        <f>IF(ISBLANK(AD2417),"",IF(ISERROR(VLOOKUP(AD2417,[3]DropTable!$A:$A,1,0)),"드랍없음",""))</f>
        <v/>
      </c>
      <c r="AG2417">
        <v>9.8000000000000007</v>
      </c>
      <c r="AH2417">
        <v>1</v>
      </c>
    </row>
    <row r="2418" spans="1:34" x14ac:dyDescent="0.3">
      <c r="A2418">
        <v>26</v>
      </c>
      <c r="B2418">
        <v>27</v>
      </c>
      <c r="C2418">
        <f>IF(OR($L2418=TRUE,$A2418=0,MOD($A2418,ChapterTable!$S$20)&lt;&gt;0),
MAX(0,INT(($B2418+ChapterTable!$Q$26+VLOOKUP(SUBSTITUTE(C$1,"성장단계","")&amp;"단계오프셋",ChapterTable!$S:$T,2,0))/ChapterTable!$Q$23)),
MAX(0,INT(($B2418+ChapterTable!$S$26+VLOOKUP(SUBSTITUTE(C$1,"성장단계","")&amp;"보스단계오프셋",ChapterTable!$S:$T,2,0))/ChapterTable!$S$23)))</f>
        <v>3</v>
      </c>
      <c r="D2418">
        <f>IF(OR($L2418=TRUE,$A2418=0,MOD($A2418,ChapterTable!$S$20)&lt;&gt;0),
MAX(0,INT(($B2418+ChapterTable!$Q$26+VLOOKUP(SUBSTITUTE(D$1,"성장단계","")&amp;"단계오프셋",ChapterTable!$S:$T,2,0))/ChapterTable!$Q$23)),
MAX(0,INT(($B2418+ChapterTable!$S$26+VLOOKUP(SUBSTITUTE(D$1,"성장단계","")&amp;"보스단계오프셋",ChapterTable!$S:$T,2,0))/ChapterTable!$S$23)))</f>
        <v>2</v>
      </c>
      <c r="E2418" s="1">
        <f ca="1">IF(AND($A2418=0,$B2418=1),
    VLOOKUP(1,ChapterTable!$1:$1048576,MATCH("최종"&amp;SUBSTITUTE(SUBSTITUTE(E$1,"standard",""),"|Float",""),ChapterTable!$1:$1,0),0)*ChapterTable!$Q$17,
  IF(AND($A2418=0,$B2418=0),
    E2419,
  IF($B2418=0,
    VLOOKUP($A2418,ChapterTable!$1:$1048576,MATCH("최종"&amp;SUBSTITUTE(SUBSTITUTE(E$1,"standard",""),"|Float",""),ChapterTable!$1:$1,0),0),
  IF($B2418=1,
    IF($L2418=FALSE,
      VLOOKUP($A2418,ChapterTable!$1:$1048576,MATCH("최종"&amp;SUBSTITUTE(SUBSTITUTE(E$1,"standard",""),"|Float",""),ChapterTable!$1:$1,0),0),
      VLOOKUP($A2418-ChapterTable!$Q$11,ChapterTable!$1:$1048576,MATCH("최종"&amp;SUBSTITUTE(SUBSTITUTE(E$1,"standard",""),"|Float",""),ChapterTable!$1:$1,0),0)*ChapterTable!$Q$14
    ),
  OFFSET(E2418,-$B2418+IF($L2418,1,0),0)*
    (VLOOKUP(SUBSTITUTE(SUBSTITUTE(E$1,"standard",""),"|Float","")&amp;"인게임누적곱배수",ChapterTable!$S:$T,2,0)^C2418
    +VLOOKUP(SUBSTITUTE(SUBSTITUTE(E$1,"standard",""),"|Float","")&amp;"인게임누적합배수",ChapterTable!$S:$T,2,0)*C2418)
  )
  )
  )
)</f>
        <v>5280019.2902842546</v>
      </c>
      <c r="F2418" s="1">
        <f ca="1">IF(AND($A2418=0,$B2418=1),
    VLOOKUP(1,ChapterTable!$1:$1048576,MATCH("최종"&amp;SUBSTITUTE(SUBSTITUTE(F$1,"standard",""),"|Float",""),ChapterTable!$1:$1,0),0)*ChapterTable!$Q$17,
  IF(AND($A2418=0,$B2418=0),
    F2419,
  IF($B2418=0,
    VLOOKUP($A2418,ChapterTable!$1:$1048576,MATCH("최종"&amp;SUBSTITUTE(SUBSTITUTE(F$1,"standard",""),"|Float",""),ChapterTable!$1:$1,0),0),
  IF($B2418=1,
    IF($L2418=FALSE,
      VLOOKUP($A2418,ChapterTable!$1:$1048576,MATCH("최종"&amp;SUBSTITUTE(SUBSTITUTE(F$1,"standard",""),"|Float",""),ChapterTable!$1:$1,0),0),
      VLOOKUP($A2418-ChapterTable!$Q$11,ChapterTable!$1:$1048576,MATCH("최종"&amp;SUBSTITUTE(SUBSTITUTE(F$1,"standard",""),"|Float",""),ChapterTable!$1:$1,0),0)*ChapterTable!$Q$14
    ),
  OFFSET(F2418,-$B2418+IF($L2418,1,0),0)*
    (VLOOKUP(SUBSTITUTE(SUBSTITUTE(F$1,"standard",""),"|Float","")&amp;"인게임누적곱배수",ChapterTable!$S:$T,2,0)^D2418
    +VLOOKUP(SUBSTITUTE(SUBSTITUTE(F$1,"standard",""),"|Float","")&amp;"인게임누적합배수",ChapterTable!$S:$T,2,0)*D2418)
  )
  )
  )
)</f>
        <v>2003259.3513273594</v>
      </c>
      <c r="G2418" t="s">
        <v>76</v>
      </c>
      <c r="J2418" t="str">
        <f>IF(ISBLANK(I2418),"",
IFERROR(VLOOKUP(I2418,[1]StringTable!$1:$1048576,MATCH([1]StringTable!$B$1,[1]StringTable!$1:$1,0),0),
IFERROR(VLOOKUP(I2418,[1]InApkStringTable!$1:$1048576,MATCH([1]InApkStringTable!$B$1,[1]InApkStringTable!$1:$1,0),0),
"스트링없음")))</f>
        <v/>
      </c>
      <c r="L2418" t="b">
        <v>1</v>
      </c>
      <c r="N2418" t="str">
        <f>IF(ISBLANK(M2418),"",IF(ISERROR(VLOOKUP(M2418,MapTable!$A:$A,1,0)),"맵없음",""))</f>
        <v/>
      </c>
      <c r="O2418">
        <f t="shared" si="149"/>
        <v>3</v>
      </c>
      <c r="Q2418">
        <f t="shared" si="150"/>
        <v>3</v>
      </c>
      <c r="R2418" t="b">
        <f t="shared" ca="1" si="151"/>
        <v>0</v>
      </c>
      <c r="T2418" t="b">
        <f t="shared" ca="1" si="152"/>
        <v>0</v>
      </c>
      <c r="X2418" t="str">
        <f>IF(ISBLANK(W2418),"",
IF(ISERROR(FIND(",",W2418)),
  IF(ISERROR(VLOOKUP(W2418,MapTable!$A:$A,1,0)),"맵없음",
  ""),
IF(ISERROR(FIND(",",W2418,FIND(",",W2418)+1)),
  IF(OR(ISERROR(VLOOKUP(LEFT(W2418,FIND(",",W2418)-1),MapTable!$A:$A,1,0)),ISERROR(VLOOKUP(TRIM(MID(W2418,FIND(",",W2418)+1,999)),MapTable!$A:$A,1,0))),"맵없음",
  ""),
IF(ISERROR(FIND(",",W2418,FIND(",",W2418,FIND(",",W2418)+1)+1)),
  IF(OR(ISERROR(VLOOKUP(LEFT(W2418,FIND(",",W2418)-1),MapTable!$A:$A,1,0)),ISERROR(VLOOKUP(TRIM(MID(W2418,FIND(",",W2418)+1,FIND(",",W2418,FIND(",",W2418)+1)-FIND(",",W2418)-1)),MapTable!$A:$A,1,0)),ISERROR(VLOOKUP(TRIM(MID(W2418,FIND(",",W2418,FIND(",",W2418)+1)+1,999)),MapTable!$A:$A,1,0))),"맵없음",
  ""),
IF(ISERROR(FIND(",",W2418,FIND(",",W2418,FIND(",",W2418,FIND(",",W2418)+1)+1)+1)),
  IF(OR(ISERROR(VLOOKUP(LEFT(W2418,FIND(",",W2418)-1),MapTable!$A:$A,1,0)),ISERROR(VLOOKUP(TRIM(MID(W2418,FIND(",",W2418)+1,FIND(",",W2418,FIND(",",W2418)+1)-FIND(",",W2418)-1)),MapTable!$A:$A,1,0)),ISERROR(VLOOKUP(TRIM(MID(W2418,FIND(",",W2418,FIND(",",W2418)+1)+1,FIND(",",W2418,FIND(",",W2418,FIND(",",W2418)+1)+1)-FIND(",",W2418,FIND(",",W2418)+1)-1)),MapTable!$A:$A,1,0)),ISERROR(VLOOKUP(TRIM(MID(W2418,FIND(",",W2418,FIND(",",W2418,FIND(",",W2418)+1)+1)+1,999)),MapTable!$A:$A,1,0))),"맵없음",
  ""),
)))))</f>
        <v/>
      </c>
      <c r="AC2418" t="str">
        <f>IF(ISBLANK(AB2418),"",IF(ISERROR(VLOOKUP(AB2418,[3]DropTable!$A:$A,1,0)),"드랍없음",""))</f>
        <v/>
      </c>
      <c r="AE2418" t="str">
        <f>IF(ISBLANK(AD2418),"",IF(ISERROR(VLOOKUP(AD2418,[3]DropTable!$A:$A,1,0)),"드랍없음",""))</f>
        <v/>
      </c>
      <c r="AG2418">
        <v>9.8000000000000007</v>
      </c>
      <c r="AH2418">
        <v>1</v>
      </c>
    </row>
    <row r="2419" spans="1:34" x14ac:dyDescent="0.3">
      <c r="A2419">
        <v>26</v>
      </c>
      <c r="B2419">
        <v>28</v>
      </c>
      <c r="C2419">
        <f>IF(OR($L2419=TRUE,$A2419=0,MOD($A2419,ChapterTable!$S$20)&lt;&gt;0),
MAX(0,INT(($B2419+ChapterTable!$Q$26+VLOOKUP(SUBSTITUTE(C$1,"성장단계","")&amp;"단계오프셋",ChapterTable!$S:$T,2,0))/ChapterTable!$Q$23)),
MAX(0,INT(($B2419+ChapterTable!$S$26+VLOOKUP(SUBSTITUTE(C$1,"성장단계","")&amp;"보스단계오프셋",ChapterTable!$S:$T,2,0))/ChapterTable!$S$23)))</f>
        <v>3</v>
      </c>
      <c r="D2419">
        <f>IF(OR($L2419=TRUE,$A2419=0,MOD($A2419,ChapterTable!$S$20)&lt;&gt;0),
MAX(0,INT(($B2419+ChapterTable!$Q$26+VLOOKUP(SUBSTITUTE(D$1,"성장단계","")&amp;"단계오프셋",ChapterTable!$S:$T,2,0))/ChapterTable!$Q$23)),
MAX(0,INT(($B2419+ChapterTable!$S$26+VLOOKUP(SUBSTITUTE(D$1,"성장단계","")&amp;"보스단계오프셋",ChapterTable!$S:$T,2,0))/ChapterTable!$S$23)))</f>
        <v>2</v>
      </c>
      <c r="E2419" s="1">
        <f ca="1">IF(AND($A2419=0,$B2419=1),
    VLOOKUP(1,ChapterTable!$1:$1048576,MATCH("최종"&amp;SUBSTITUTE(SUBSTITUTE(E$1,"standard",""),"|Float",""),ChapterTable!$1:$1,0),0)*ChapterTable!$Q$17,
  IF(AND($A2419=0,$B2419=0),
    E2420,
  IF($B2419=0,
    VLOOKUP($A2419,ChapterTable!$1:$1048576,MATCH("최종"&amp;SUBSTITUTE(SUBSTITUTE(E$1,"standard",""),"|Float",""),ChapterTable!$1:$1,0),0),
  IF($B2419=1,
    IF($L2419=FALSE,
      VLOOKUP($A2419,ChapterTable!$1:$1048576,MATCH("최종"&amp;SUBSTITUTE(SUBSTITUTE(E$1,"standard",""),"|Float",""),ChapterTable!$1:$1,0),0),
      VLOOKUP($A2419-ChapterTable!$Q$11,ChapterTable!$1:$1048576,MATCH("최종"&amp;SUBSTITUTE(SUBSTITUTE(E$1,"standard",""),"|Float",""),ChapterTable!$1:$1,0),0)*ChapterTable!$Q$14
    ),
  OFFSET(E2419,-$B2419+IF($L2419,1,0),0)*
    (VLOOKUP(SUBSTITUTE(SUBSTITUTE(E$1,"standard",""),"|Float","")&amp;"인게임누적곱배수",ChapterTable!$S:$T,2,0)^C2419
    +VLOOKUP(SUBSTITUTE(SUBSTITUTE(E$1,"standard",""),"|Float","")&amp;"인게임누적합배수",ChapterTable!$S:$T,2,0)*C2419)
  )
  )
  )
)</f>
        <v>5280019.2902842546</v>
      </c>
      <c r="F2419" s="1">
        <f ca="1">IF(AND($A2419=0,$B2419=1),
    VLOOKUP(1,ChapterTable!$1:$1048576,MATCH("최종"&amp;SUBSTITUTE(SUBSTITUTE(F$1,"standard",""),"|Float",""),ChapterTable!$1:$1,0),0)*ChapterTable!$Q$17,
  IF(AND($A2419=0,$B2419=0),
    F2420,
  IF($B2419=0,
    VLOOKUP($A2419,ChapterTable!$1:$1048576,MATCH("최종"&amp;SUBSTITUTE(SUBSTITUTE(F$1,"standard",""),"|Float",""),ChapterTable!$1:$1,0),0),
  IF($B2419=1,
    IF($L2419=FALSE,
      VLOOKUP($A2419,ChapterTable!$1:$1048576,MATCH("최종"&amp;SUBSTITUTE(SUBSTITUTE(F$1,"standard",""),"|Float",""),ChapterTable!$1:$1,0),0),
      VLOOKUP($A2419-ChapterTable!$Q$11,ChapterTable!$1:$1048576,MATCH("최종"&amp;SUBSTITUTE(SUBSTITUTE(F$1,"standard",""),"|Float",""),ChapterTable!$1:$1,0),0)*ChapterTable!$Q$14
    ),
  OFFSET(F2419,-$B2419+IF($L2419,1,0),0)*
    (VLOOKUP(SUBSTITUTE(SUBSTITUTE(F$1,"standard",""),"|Float","")&amp;"인게임누적곱배수",ChapterTable!$S:$T,2,0)^D2419
    +VLOOKUP(SUBSTITUTE(SUBSTITUTE(F$1,"standard",""),"|Float","")&amp;"인게임누적합배수",ChapterTable!$S:$T,2,0)*D2419)
  )
  )
  )
)</f>
        <v>2003259.3513273594</v>
      </c>
      <c r="G2419" t="s">
        <v>76</v>
      </c>
      <c r="J2419" t="str">
        <f>IF(ISBLANK(I2419),"",
IFERROR(VLOOKUP(I2419,[1]StringTable!$1:$1048576,MATCH([1]StringTable!$B$1,[1]StringTable!$1:$1,0),0),
IFERROR(VLOOKUP(I2419,[1]InApkStringTable!$1:$1048576,MATCH([1]InApkStringTable!$B$1,[1]InApkStringTable!$1:$1,0),0),
"스트링없음")))</f>
        <v/>
      </c>
      <c r="L2419" t="b">
        <v>1</v>
      </c>
      <c r="N2419" t="str">
        <f>IF(ISBLANK(M2419),"",IF(ISERROR(VLOOKUP(M2419,MapTable!$A:$A,1,0)),"맵없음",""))</f>
        <v/>
      </c>
      <c r="O2419">
        <f t="shared" si="149"/>
        <v>3</v>
      </c>
      <c r="Q2419">
        <f t="shared" si="150"/>
        <v>3</v>
      </c>
      <c r="R2419" t="b">
        <f t="shared" ca="1" si="151"/>
        <v>0</v>
      </c>
      <c r="T2419" t="b">
        <f t="shared" ca="1" si="152"/>
        <v>0</v>
      </c>
      <c r="X2419" t="str">
        <f>IF(ISBLANK(W2419),"",
IF(ISERROR(FIND(",",W2419)),
  IF(ISERROR(VLOOKUP(W2419,MapTable!$A:$A,1,0)),"맵없음",
  ""),
IF(ISERROR(FIND(",",W2419,FIND(",",W2419)+1)),
  IF(OR(ISERROR(VLOOKUP(LEFT(W2419,FIND(",",W2419)-1),MapTable!$A:$A,1,0)),ISERROR(VLOOKUP(TRIM(MID(W2419,FIND(",",W2419)+1,999)),MapTable!$A:$A,1,0))),"맵없음",
  ""),
IF(ISERROR(FIND(",",W2419,FIND(",",W2419,FIND(",",W2419)+1)+1)),
  IF(OR(ISERROR(VLOOKUP(LEFT(W2419,FIND(",",W2419)-1),MapTable!$A:$A,1,0)),ISERROR(VLOOKUP(TRIM(MID(W2419,FIND(",",W2419)+1,FIND(",",W2419,FIND(",",W2419)+1)-FIND(",",W2419)-1)),MapTable!$A:$A,1,0)),ISERROR(VLOOKUP(TRIM(MID(W2419,FIND(",",W2419,FIND(",",W2419)+1)+1,999)),MapTable!$A:$A,1,0))),"맵없음",
  ""),
IF(ISERROR(FIND(",",W2419,FIND(",",W2419,FIND(",",W2419,FIND(",",W2419)+1)+1)+1)),
  IF(OR(ISERROR(VLOOKUP(LEFT(W2419,FIND(",",W2419)-1),MapTable!$A:$A,1,0)),ISERROR(VLOOKUP(TRIM(MID(W2419,FIND(",",W2419)+1,FIND(",",W2419,FIND(",",W2419)+1)-FIND(",",W2419)-1)),MapTable!$A:$A,1,0)),ISERROR(VLOOKUP(TRIM(MID(W2419,FIND(",",W2419,FIND(",",W2419)+1)+1,FIND(",",W2419,FIND(",",W2419,FIND(",",W2419)+1)+1)-FIND(",",W2419,FIND(",",W2419)+1)-1)),MapTable!$A:$A,1,0)),ISERROR(VLOOKUP(TRIM(MID(W2419,FIND(",",W2419,FIND(",",W2419,FIND(",",W2419)+1)+1)+1,999)),MapTable!$A:$A,1,0))),"맵없음",
  ""),
)))))</f>
        <v/>
      </c>
      <c r="AC2419" t="str">
        <f>IF(ISBLANK(AB2419),"",IF(ISERROR(VLOOKUP(AB2419,[3]DropTable!$A:$A,1,0)),"드랍없음",""))</f>
        <v/>
      </c>
      <c r="AE2419" t="str">
        <f>IF(ISBLANK(AD2419),"",IF(ISERROR(VLOOKUP(AD2419,[3]DropTable!$A:$A,1,0)),"드랍없음",""))</f>
        <v/>
      </c>
      <c r="AG2419">
        <v>9.8000000000000007</v>
      </c>
      <c r="AH2419">
        <v>1</v>
      </c>
    </row>
    <row r="2420" spans="1:34" x14ac:dyDescent="0.3">
      <c r="A2420">
        <v>26</v>
      </c>
      <c r="B2420">
        <v>29</v>
      </c>
      <c r="C2420">
        <f>IF(OR($L2420=TRUE,$A2420=0,MOD($A2420,ChapterTable!$S$20)&lt;&gt;0),
MAX(0,INT(($B2420+ChapterTable!$Q$26+VLOOKUP(SUBSTITUTE(C$1,"성장단계","")&amp;"단계오프셋",ChapterTable!$S:$T,2,0))/ChapterTable!$Q$23)),
MAX(0,INT(($B2420+ChapterTable!$S$26+VLOOKUP(SUBSTITUTE(C$1,"성장단계","")&amp;"보스단계오프셋",ChapterTable!$S:$T,2,0))/ChapterTable!$S$23)))</f>
        <v>3</v>
      </c>
      <c r="D2420">
        <f>IF(OR($L2420=TRUE,$A2420=0,MOD($A2420,ChapterTable!$S$20)&lt;&gt;0),
MAX(0,INT(($B2420+ChapterTable!$Q$26+VLOOKUP(SUBSTITUTE(D$1,"성장단계","")&amp;"단계오프셋",ChapterTable!$S:$T,2,0))/ChapterTable!$Q$23)),
MAX(0,INT(($B2420+ChapterTable!$S$26+VLOOKUP(SUBSTITUTE(D$1,"성장단계","")&amp;"보스단계오프셋",ChapterTable!$S:$T,2,0))/ChapterTable!$S$23)))</f>
        <v>2</v>
      </c>
      <c r="E2420" s="1">
        <f ca="1">IF(AND($A2420=0,$B2420=1),
    VLOOKUP(1,ChapterTable!$1:$1048576,MATCH("최종"&amp;SUBSTITUTE(SUBSTITUTE(E$1,"standard",""),"|Float",""),ChapterTable!$1:$1,0),0)*ChapterTable!$Q$17,
  IF(AND($A2420=0,$B2420=0),
    E2421,
  IF($B2420=0,
    VLOOKUP($A2420,ChapterTable!$1:$1048576,MATCH("최종"&amp;SUBSTITUTE(SUBSTITUTE(E$1,"standard",""),"|Float",""),ChapterTable!$1:$1,0),0),
  IF($B2420=1,
    IF($L2420=FALSE,
      VLOOKUP($A2420,ChapterTable!$1:$1048576,MATCH("최종"&amp;SUBSTITUTE(SUBSTITUTE(E$1,"standard",""),"|Float",""),ChapterTable!$1:$1,0),0),
      VLOOKUP($A2420-ChapterTable!$Q$11,ChapterTable!$1:$1048576,MATCH("최종"&amp;SUBSTITUTE(SUBSTITUTE(E$1,"standard",""),"|Float",""),ChapterTable!$1:$1,0),0)*ChapterTable!$Q$14
    ),
  OFFSET(E2420,-$B2420+IF($L2420,1,0),0)*
    (VLOOKUP(SUBSTITUTE(SUBSTITUTE(E$1,"standard",""),"|Float","")&amp;"인게임누적곱배수",ChapterTable!$S:$T,2,0)^C2420
    +VLOOKUP(SUBSTITUTE(SUBSTITUTE(E$1,"standard",""),"|Float","")&amp;"인게임누적합배수",ChapterTable!$S:$T,2,0)*C2420)
  )
  )
  )
)</f>
        <v>5280019.2902842546</v>
      </c>
      <c r="F2420" s="1">
        <f ca="1">IF(AND($A2420=0,$B2420=1),
    VLOOKUP(1,ChapterTable!$1:$1048576,MATCH("최종"&amp;SUBSTITUTE(SUBSTITUTE(F$1,"standard",""),"|Float",""),ChapterTable!$1:$1,0),0)*ChapterTable!$Q$17,
  IF(AND($A2420=0,$B2420=0),
    F2421,
  IF($B2420=0,
    VLOOKUP($A2420,ChapterTable!$1:$1048576,MATCH("최종"&amp;SUBSTITUTE(SUBSTITUTE(F$1,"standard",""),"|Float",""),ChapterTable!$1:$1,0),0),
  IF($B2420=1,
    IF($L2420=FALSE,
      VLOOKUP($A2420,ChapterTable!$1:$1048576,MATCH("최종"&amp;SUBSTITUTE(SUBSTITUTE(F$1,"standard",""),"|Float",""),ChapterTable!$1:$1,0),0),
      VLOOKUP($A2420-ChapterTable!$Q$11,ChapterTable!$1:$1048576,MATCH("최종"&amp;SUBSTITUTE(SUBSTITUTE(F$1,"standard",""),"|Float",""),ChapterTable!$1:$1,0),0)*ChapterTable!$Q$14
    ),
  OFFSET(F2420,-$B2420+IF($L2420,1,0),0)*
    (VLOOKUP(SUBSTITUTE(SUBSTITUTE(F$1,"standard",""),"|Float","")&amp;"인게임누적곱배수",ChapterTable!$S:$T,2,0)^D2420
    +VLOOKUP(SUBSTITUTE(SUBSTITUTE(F$1,"standard",""),"|Float","")&amp;"인게임누적합배수",ChapterTable!$S:$T,2,0)*D2420)
  )
  )
  )
)</f>
        <v>2003259.3513273594</v>
      </c>
      <c r="G2420" t="s">
        <v>76</v>
      </c>
      <c r="J2420" t="str">
        <f>IF(ISBLANK(I2420),"",
IFERROR(VLOOKUP(I2420,[1]StringTable!$1:$1048576,MATCH([1]StringTable!$B$1,[1]StringTable!$1:$1,0),0),
IFERROR(VLOOKUP(I2420,[1]InApkStringTable!$1:$1048576,MATCH([1]InApkStringTable!$B$1,[1]InApkStringTable!$1:$1,0),0),
"스트링없음")))</f>
        <v/>
      </c>
      <c r="L2420" t="b">
        <v>1</v>
      </c>
      <c r="N2420" t="str">
        <f>IF(ISBLANK(M2420),"",IF(ISERROR(VLOOKUP(M2420,MapTable!$A:$A,1,0)),"맵없음",""))</f>
        <v/>
      </c>
      <c r="O2420">
        <f t="shared" si="149"/>
        <v>93</v>
      </c>
      <c r="Q2420">
        <f t="shared" si="150"/>
        <v>93</v>
      </c>
      <c r="R2420" t="b">
        <f t="shared" ca="1" si="151"/>
        <v>1</v>
      </c>
      <c r="T2420" t="b">
        <f t="shared" ca="1" si="152"/>
        <v>1</v>
      </c>
      <c r="X2420" t="str">
        <f>IF(ISBLANK(W2420),"",
IF(ISERROR(FIND(",",W2420)),
  IF(ISERROR(VLOOKUP(W2420,MapTable!$A:$A,1,0)),"맵없음",
  ""),
IF(ISERROR(FIND(",",W2420,FIND(",",W2420)+1)),
  IF(OR(ISERROR(VLOOKUP(LEFT(W2420,FIND(",",W2420)-1),MapTable!$A:$A,1,0)),ISERROR(VLOOKUP(TRIM(MID(W2420,FIND(",",W2420)+1,999)),MapTable!$A:$A,1,0))),"맵없음",
  ""),
IF(ISERROR(FIND(",",W2420,FIND(",",W2420,FIND(",",W2420)+1)+1)),
  IF(OR(ISERROR(VLOOKUP(LEFT(W2420,FIND(",",W2420)-1),MapTable!$A:$A,1,0)),ISERROR(VLOOKUP(TRIM(MID(W2420,FIND(",",W2420)+1,FIND(",",W2420,FIND(",",W2420)+1)-FIND(",",W2420)-1)),MapTable!$A:$A,1,0)),ISERROR(VLOOKUP(TRIM(MID(W2420,FIND(",",W2420,FIND(",",W2420)+1)+1,999)),MapTable!$A:$A,1,0))),"맵없음",
  ""),
IF(ISERROR(FIND(",",W2420,FIND(",",W2420,FIND(",",W2420,FIND(",",W2420)+1)+1)+1)),
  IF(OR(ISERROR(VLOOKUP(LEFT(W2420,FIND(",",W2420)-1),MapTable!$A:$A,1,0)),ISERROR(VLOOKUP(TRIM(MID(W2420,FIND(",",W2420)+1,FIND(",",W2420,FIND(",",W2420)+1)-FIND(",",W2420)-1)),MapTable!$A:$A,1,0)),ISERROR(VLOOKUP(TRIM(MID(W2420,FIND(",",W2420,FIND(",",W2420)+1)+1,FIND(",",W2420,FIND(",",W2420,FIND(",",W2420)+1)+1)-FIND(",",W2420,FIND(",",W2420)+1)-1)),MapTable!$A:$A,1,0)),ISERROR(VLOOKUP(TRIM(MID(W2420,FIND(",",W2420,FIND(",",W2420,FIND(",",W2420)+1)+1)+1,999)),MapTable!$A:$A,1,0))),"맵없음",
  ""),
)))))</f>
        <v/>
      </c>
      <c r="AC2420" t="str">
        <f>IF(ISBLANK(AB2420),"",IF(ISERROR(VLOOKUP(AB2420,[3]DropTable!$A:$A,1,0)),"드랍없음",""))</f>
        <v/>
      </c>
      <c r="AE2420" t="str">
        <f>IF(ISBLANK(AD2420),"",IF(ISERROR(VLOOKUP(AD2420,[3]DropTable!$A:$A,1,0)),"드랍없음",""))</f>
        <v/>
      </c>
      <c r="AG2420">
        <v>9.8000000000000007</v>
      </c>
      <c r="AH2420">
        <v>1</v>
      </c>
    </row>
    <row r="2421" spans="1:34" x14ac:dyDescent="0.3">
      <c r="A2421">
        <v>26</v>
      </c>
      <c r="B2421">
        <v>30</v>
      </c>
      <c r="C2421">
        <f>IF(OR($L2421=TRUE,$A2421=0,MOD($A2421,ChapterTable!$S$20)&lt;&gt;0),
MAX(0,INT(($B2421+ChapterTable!$Q$26+VLOOKUP(SUBSTITUTE(C$1,"성장단계","")&amp;"단계오프셋",ChapterTable!$S:$T,2,0))/ChapterTable!$Q$23)),
MAX(0,INT(($B2421+ChapterTable!$S$26+VLOOKUP(SUBSTITUTE(C$1,"성장단계","")&amp;"보스단계오프셋",ChapterTable!$S:$T,2,0))/ChapterTable!$S$23)))</f>
        <v>3</v>
      </c>
      <c r="D2421">
        <f>IF(OR($L2421=TRUE,$A2421=0,MOD($A2421,ChapterTable!$S$20)&lt;&gt;0),
MAX(0,INT(($B2421+ChapterTable!$Q$26+VLOOKUP(SUBSTITUTE(D$1,"성장단계","")&amp;"단계오프셋",ChapterTable!$S:$T,2,0))/ChapterTable!$Q$23)),
MAX(0,INT(($B2421+ChapterTable!$S$26+VLOOKUP(SUBSTITUTE(D$1,"성장단계","")&amp;"보스단계오프셋",ChapterTable!$S:$T,2,0))/ChapterTable!$S$23)))</f>
        <v>2</v>
      </c>
      <c r="E2421" s="1">
        <f ca="1">IF(AND($A2421=0,$B2421=1),
    VLOOKUP(1,ChapterTable!$1:$1048576,MATCH("최종"&amp;SUBSTITUTE(SUBSTITUTE(E$1,"standard",""),"|Float",""),ChapterTable!$1:$1,0),0)*ChapterTable!$Q$17,
  IF(AND($A2421=0,$B2421=0),
    E2422,
  IF($B2421=0,
    VLOOKUP($A2421,ChapterTable!$1:$1048576,MATCH("최종"&amp;SUBSTITUTE(SUBSTITUTE(E$1,"standard",""),"|Float",""),ChapterTable!$1:$1,0),0),
  IF($B2421=1,
    IF($L2421=FALSE,
      VLOOKUP($A2421,ChapterTable!$1:$1048576,MATCH("최종"&amp;SUBSTITUTE(SUBSTITUTE(E$1,"standard",""),"|Float",""),ChapterTable!$1:$1,0),0),
      VLOOKUP($A2421-ChapterTable!$Q$11,ChapterTable!$1:$1048576,MATCH("최종"&amp;SUBSTITUTE(SUBSTITUTE(E$1,"standard",""),"|Float",""),ChapterTable!$1:$1,0),0)*ChapterTable!$Q$14
    ),
  OFFSET(E2421,-$B2421+IF($L2421,1,0),0)*
    (VLOOKUP(SUBSTITUTE(SUBSTITUTE(E$1,"standard",""),"|Float","")&amp;"인게임누적곱배수",ChapterTable!$S:$T,2,0)^C2421
    +VLOOKUP(SUBSTITUTE(SUBSTITUTE(E$1,"standard",""),"|Float","")&amp;"인게임누적합배수",ChapterTable!$S:$T,2,0)*C2421)
  )
  )
  )
)</f>
        <v>5280019.2902842546</v>
      </c>
      <c r="F2421" s="1">
        <f ca="1">IF(AND($A2421=0,$B2421=1),
    VLOOKUP(1,ChapterTable!$1:$1048576,MATCH("최종"&amp;SUBSTITUTE(SUBSTITUTE(F$1,"standard",""),"|Float",""),ChapterTable!$1:$1,0),0)*ChapterTable!$Q$17,
  IF(AND($A2421=0,$B2421=0),
    F2422,
  IF($B2421=0,
    VLOOKUP($A2421,ChapterTable!$1:$1048576,MATCH("최종"&amp;SUBSTITUTE(SUBSTITUTE(F$1,"standard",""),"|Float",""),ChapterTable!$1:$1,0),0),
  IF($B2421=1,
    IF($L2421=FALSE,
      VLOOKUP($A2421,ChapterTable!$1:$1048576,MATCH("최종"&amp;SUBSTITUTE(SUBSTITUTE(F$1,"standard",""),"|Float",""),ChapterTable!$1:$1,0),0),
      VLOOKUP($A2421-ChapterTable!$Q$11,ChapterTable!$1:$1048576,MATCH("최종"&amp;SUBSTITUTE(SUBSTITUTE(F$1,"standard",""),"|Float",""),ChapterTable!$1:$1,0),0)*ChapterTable!$Q$14
    ),
  OFFSET(F2421,-$B2421+IF($L2421,1,0),0)*
    (VLOOKUP(SUBSTITUTE(SUBSTITUTE(F$1,"standard",""),"|Float","")&amp;"인게임누적곱배수",ChapterTable!$S:$T,2,0)^D2421
    +VLOOKUP(SUBSTITUTE(SUBSTITUTE(F$1,"standard",""),"|Float","")&amp;"인게임누적합배수",ChapterTable!$S:$T,2,0)*D2421)
  )
  )
  )
)</f>
        <v>2003259.3513273594</v>
      </c>
      <c r="G2421" t="s">
        <v>76</v>
      </c>
      <c r="J2421" t="str">
        <f>IF(ISBLANK(I2421),"",
IFERROR(VLOOKUP(I2421,[1]StringTable!$1:$1048576,MATCH([1]StringTable!$B$1,[1]StringTable!$1:$1,0),0),
IFERROR(VLOOKUP(I2421,[1]InApkStringTable!$1:$1048576,MATCH([1]InApkStringTable!$B$1,[1]InApkStringTable!$1:$1,0),0),
"스트링없음")))</f>
        <v/>
      </c>
      <c r="L2421" t="b">
        <v>1</v>
      </c>
      <c r="N2421" t="str">
        <f>IF(ISBLANK(M2421),"",IF(ISERROR(VLOOKUP(M2421,MapTable!$A:$A,1,0)),"맵없음",""))</f>
        <v/>
      </c>
      <c r="O2421">
        <f t="shared" si="149"/>
        <v>21</v>
      </c>
      <c r="Q2421">
        <f t="shared" si="150"/>
        <v>21</v>
      </c>
      <c r="R2421" t="b">
        <f t="shared" ca="1" si="151"/>
        <v>0</v>
      </c>
      <c r="T2421" t="b">
        <f t="shared" ca="1" si="152"/>
        <v>0</v>
      </c>
      <c r="X2421" t="str">
        <f>IF(ISBLANK(W2421),"",
IF(ISERROR(FIND(",",W2421)),
  IF(ISERROR(VLOOKUP(W2421,MapTable!$A:$A,1,0)),"맵없음",
  ""),
IF(ISERROR(FIND(",",W2421,FIND(",",W2421)+1)),
  IF(OR(ISERROR(VLOOKUP(LEFT(W2421,FIND(",",W2421)-1),MapTable!$A:$A,1,0)),ISERROR(VLOOKUP(TRIM(MID(W2421,FIND(",",W2421)+1,999)),MapTable!$A:$A,1,0))),"맵없음",
  ""),
IF(ISERROR(FIND(",",W2421,FIND(",",W2421,FIND(",",W2421)+1)+1)),
  IF(OR(ISERROR(VLOOKUP(LEFT(W2421,FIND(",",W2421)-1),MapTable!$A:$A,1,0)),ISERROR(VLOOKUP(TRIM(MID(W2421,FIND(",",W2421)+1,FIND(",",W2421,FIND(",",W2421)+1)-FIND(",",W2421)-1)),MapTable!$A:$A,1,0)),ISERROR(VLOOKUP(TRIM(MID(W2421,FIND(",",W2421,FIND(",",W2421)+1)+1,999)),MapTable!$A:$A,1,0))),"맵없음",
  ""),
IF(ISERROR(FIND(",",W2421,FIND(",",W2421,FIND(",",W2421,FIND(",",W2421)+1)+1)+1)),
  IF(OR(ISERROR(VLOOKUP(LEFT(W2421,FIND(",",W2421)-1),MapTable!$A:$A,1,0)),ISERROR(VLOOKUP(TRIM(MID(W2421,FIND(",",W2421)+1,FIND(",",W2421,FIND(",",W2421)+1)-FIND(",",W2421)-1)),MapTable!$A:$A,1,0)),ISERROR(VLOOKUP(TRIM(MID(W2421,FIND(",",W2421,FIND(",",W2421)+1)+1,FIND(",",W2421,FIND(",",W2421,FIND(",",W2421)+1)+1)-FIND(",",W2421,FIND(",",W2421)+1)-1)),MapTable!$A:$A,1,0)),ISERROR(VLOOKUP(TRIM(MID(W2421,FIND(",",W2421,FIND(",",W2421,FIND(",",W2421)+1)+1)+1,999)),MapTable!$A:$A,1,0))),"맵없음",
  ""),
)))))</f>
        <v/>
      </c>
      <c r="AC2421" t="str">
        <f>IF(ISBLANK(AB2421),"",IF(ISERROR(VLOOKUP(AB2421,[3]DropTable!$A:$A,1,0)),"드랍없음",""))</f>
        <v/>
      </c>
      <c r="AE2421" t="str">
        <f>IF(ISBLANK(AD2421),"",IF(ISERROR(VLOOKUP(AD2421,[3]DropTable!$A:$A,1,0)),"드랍없음",""))</f>
        <v/>
      </c>
      <c r="AG2421">
        <v>9.8000000000000007</v>
      </c>
      <c r="AH2421">
        <v>1</v>
      </c>
    </row>
    <row r="2422" spans="1:34" x14ac:dyDescent="0.3">
      <c r="A2422">
        <v>26</v>
      </c>
      <c r="B2422">
        <v>31</v>
      </c>
      <c r="C2422">
        <f>IF(OR($L2422=TRUE,$A2422=0,MOD($A2422,ChapterTable!$S$20)&lt;&gt;0),
MAX(0,INT(($B2422+ChapterTable!$Q$26+VLOOKUP(SUBSTITUTE(C$1,"성장단계","")&amp;"단계오프셋",ChapterTable!$S:$T,2,0))/ChapterTable!$Q$23)),
MAX(0,INT(($B2422+ChapterTable!$S$26+VLOOKUP(SUBSTITUTE(C$1,"성장단계","")&amp;"보스단계오프셋",ChapterTable!$S:$T,2,0))/ChapterTable!$S$23)))</f>
        <v>3</v>
      </c>
      <c r="D2422">
        <f>IF(OR($L2422=TRUE,$A2422=0,MOD($A2422,ChapterTable!$S$20)&lt;&gt;0),
MAX(0,INT(($B2422+ChapterTable!$Q$26+VLOOKUP(SUBSTITUTE(D$1,"성장단계","")&amp;"단계오프셋",ChapterTable!$S:$T,2,0))/ChapterTable!$Q$23)),
MAX(0,INT(($B2422+ChapterTable!$S$26+VLOOKUP(SUBSTITUTE(D$1,"성장단계","")&amp;"보스단계오프셋",ChapterTable!$S:$T,2,0))/ChapterTable!$S$23)))</f>
        <v>3</v>
      </c>
      <c r="E2422" s="1">
        <f ca="1">IF(AND($A2422=0,$B2422=1),
    VLOOKUP(1,ChapterTable!$1:$1048576,MATCH("최종"&amp;SUBSTITUTE(SUBSTITUTE(E$1,"standard",""),"|Float",""),ChapterTable!$1:$1,0),0)*ChapterTable!$Q$17,
  IF(AND($A2422=0,$B2422=0),
    E2423,
  IF($B2422=0,
    VLOOKUP($A2422,ChapterTable!$1:$1048576,MATCH("최종"&amp;SUBSTITUTE(SUBSTITUTE(E$1,"standard",""),"|Float",""),ChapterTable!$1:$1,0),0),
  IF($B2422=1,
    IF($L2422=FALSE,
      VLOOKUP($A2422,ChapterTable!$1:$1048576,MATCH("최종"&amp;SUBSTITUTE(SUBSTITUTE(E$1,"standard",""),"|Float",""),ChapterTable!$1:$1,0),0),
      VLOOKUP($A2422-ChapterTable!$Q$11,ChapterTable!$1:$1048576,MATCH("최종"&amp;SUBSTITUTE(SUBSTITUTE(E$1,"standard",""),"|Float",""),ChapterTable!$1:$1,0),0)*ChapterTable!$Q$14
    ),
  OFFSET(E2422,-$B2422+IF($L2422,1,0),0)*
    (VLOOKUP(SUBSTITUTE(SUBSTITUTE(E$1,"standard",""),"|Float","")&amp;"인게임누적곱배수",ChapterTable!$S:$T,2,0)^C2422
    +VLOOKUP(SUBSTITUTE(SUBSTITUTE(E$1,"standard",""),"|Float","")&amp;"인게임누적합배수",ChapterTable!$S:$T,2,0)*C2422)
  )
  )
  )
)</f>
        <v>5280019.2902842546</v>
      </c>
      <c r="F2422" s="1">
        <f ca="1">IF(AND($A2422=0,$B2422=1),
    VLOOKUP(1,ChapterTable!$1:$1048576,MATCH("최종"&amp;SUBSTITUTE(SUBSTITUTE(F$1,"standard",""),"|Float",""),ChapterTable!$1:$1,0),0)*ChapterTable!$Q$17,
  IF(AND($A2422=0,$B2422=0),
    F2423,
  IF($B2422=0,
    VLOOKUP($A2422,ChapterTable!$1:$1048576,MATCH("최종"&amp;SUBSTITUTE(SUBSTITUTE(F$1,"standard",""),"|Float",""),ChapterTable!$1:$1,0),0),
  IF($B2422=1,
    IF($L2422=FALSE,
      VLOOKUP($A2422,ChapterTable!$1:$1048576,MATCH("최종"&amp;SUBSTITUTE(SUBSTITUTE(F$1,"standard",""),"|Float",""),ChapterTable!$1:$1,0),0),
      VLOOKUP($A2422-ChapterTable!$Q$11,ChapterTable!$1:$1048576,MATCH("최종"&amp;SUBSTITUTE(SUBSTITUTE(F$1,"standard",""),"|Float",""),ChapterTable!$1:$1,0),0)*ChapterTable!$Q$14
    ),
  OFFSET(F2422,-$B2422+IF($L2422,1,0),0)*
    (VLOOKUP(SUBSTITUTE(SUBSTITUTE(F$1,"standard",""),"|Float","")&amp;"인게임누적곱배수",ChapterTable!$S:$T,2,0)^D2422
    +VLOOKUP(SUBSTITUTE(SUBSTITUTE(F$1,"standard",""),"|Float","")&amp;"인게임누적합배수",ChapterTable!$S:$T,2,0)*D2422)
  )
  )
  )
)</f>
        <v>2289439.2586598396</v>
      </c>
      <c r="G2422" t="s">
        <v>76</v>
      </c>
      <c r="J2422" t="str">
        <f>IF(ISBLANK(I2422),"",
IFERROR(VLOOKUP(I2422,[1]StringTable!$1:$1048576,MATCH([1]StringTable!$B$1,[1]StringTable!$1:$1,0),0),
IFERROR(VLOOKUP(I2422,[1]InApkStringTable!$1:$1048576,MATCH([1]InApkStringTable!$B$1,[1]InApkStringTable!$1:$1,0),0),
"스트링없음")))</f>
        <v/>
      </c>
      <c r="L2422" t="b">
        <v>1</v>
      </c>
      <c r="N2422" t="str">
        <f>IF(ISBLANK(M2422),"",IF(ISERROR(VLOOKUP(M2422,MapTable!$A:$A,1,0)),"맵없음",""))</f>
        <v/>
      </c>
      <c r="O2422">
        <f t="shared" si="149"/>
        <v>4</v>
      </c>
      <c r="Q2422">
        <f t="shared" si="150"/>
        <v>4</v>
      </c>
      <c r="R2422" t="b">
        <f t="shared" ca="1" si="151"/>
        <v>0</v>
      </c>
      <c r="T2422" t="b">
        <f t="shared" ca="1" si="152"/>
        <v>0</v>
      </c>
      <c r="X2422" t="str">
        <f>IF(ISBLANK(W2422),"",
IF(ISERROR(FIND(",",W2422)),
  IF(ISERROR(VLOOKUP(W2422,MapTable!$A:$A,1,0)),"맵없음",
  ""),
IF(ISERROR(FIND(",",W2422,FIND(",",W2422)+1)),
  IF(OR(ISERROR(VLOOKUP(LEFT(W2422,FIND(",",W2422)-1),MapTable!$A:$A,1,0)),ISERROR(VLOOKUP(TRIM(MID(W2422,FIND(",",W2422)+1,999)),MapTable!$A:$A,1,0))),"맵없음",
  ""),
IF(ISERROR(FIND(",",W2422,FIND(",",W2422,FIND(",",W2422)+1)+1)),
  IF(OR(ISERROR(VLOOKUP(LEFT(W2422,FIND(",",W2422)-1),MapTable!$A:$A,1,0)),ISERROR(VLOOKUP(TRIM(MID(W2422,FIND(",",W2422)+1,FIND(",",W2422,FIND(",",W2422)+1)-FIND(",",W2422)-1)),MapTable!$A:$A,1,0)),ISERROR(VLOOKUP(TRIM(MID(W2422,FIND(",",W2422,FIND(",",W2422)+1)+1,999)),MapTable!$A:$A,1,0))),"맵없음",
  ""),
IF(ISERROR(FIND(",",W2422,FIND(",",W2422,FIND(",",W2422,FIND(",",W2422)+1)+1)+1)),
  IF(OR(ISERROR(VLOOKUP(LEFT(W2422,FIND(",",W2422)-1),MapTable!$A:$A,1,0)),ISERROR(VLOOKUP(TRIM(MID(W2422,FIND(",",W2422)+1,FIND(",",W2422,FIND(",",W2422)+1)-FIND(",",W2422)-1)),MapTable!$A:$A,1,0)),ISERROR(VLOOKUP(TRIM(MID(W2422,FIND(",",W2422,FIND(",",W2422)+1)+1,FIND(",",W2422,FIND(",",W2422,FIND(",",W2422)+1)+1)-FIND(",",W2422,FIND(",",W2422)+1)-1)),MapTable!$A:$A,1,0)),ISERROR(VLOOKUP(TRIM(MID(W2422,FIND(",",W2422,FIND(",",W2422,FIND(",",W2422)+1)+1)+1,999)),MapTable!$A:$A,1,0))),"맵없음",
  ""),
)))))</f>
        <v/>
      </c>
      <c r="AC2422" t="str">
        <f>IF(ISBLANK(AB2422),"",IF(ISERROR(VLOOKUP(AB2422,[3]DropTable!$A:$A,1,0)),"드랍없음",""))</f>
        <v/>
      </c>
      <c r="AE2422" t="str">
        <f>IF(ISBLANK(AD2422),"",IF(ISERROR(VLOOKUP(AD2422,[3]DropTable!$A:$A,1,0)),"드랍없음",""))</f>
        <v/>
      </c>
      <c r="AG2422">
        <v>9.8000000000000007</v>
      </c>
      <c r="AH2422">
        <v>1</v>
      </c>
    </row>
    <row r="2423" spans="1:34" x14ac:dyDescent="0.3">
      <c r="A2423">
        <v>26</v>
      </c>
      <c r="B2423">
        <v>32</v>
      </c>
      <c r="C2423">
        <f>IF(OR($L2423=TRUE,$A2423=0,MOD($A2423,ChapterTable!$S$20)&lt;&gt;0),
MAX(0,INT(($B2423+ChapterTable!$Q$26+VLOOKUP(SUBSTITUTE(C$1,"성장단계","")&amp;"단계오프셋",ChapterTable!$S:$T,2,0))/ChapterTable!$Q$23)),
MAX(0,INT(($B2423+ChapterTable!$S$26+VLOOKUP(SUBSTITUTE(C$1,"성장단계","")&amp;"보스단계오프셋",ChapterTable!$S:$T,2,0))/ChapterTable!$S$23)))</f>
        <v>3</v>
      </c>
      <c r="D2423">
        <f>IF(OR($L2423=TRUE,$A2423=0,MOD($A2423,ChapterTable!$S$20)&lt;&gt;0),
MAX(0,INT(($B2423+ChapterTable!$Q$26+VLOOKUP(SUBSTITUTE(D$1,"성장단계","")&amp;"단계오프셋",ChapterTable!$S:$T,2,0))/ChapterTable!$Q$23)),
MAX(0,INT(($B2423+ChapterTable!$S$26+VLOOKUP(SUBSTITUTE(D$1,"성장단계","")&amp;"보스단계오프셋",ChapterTable!$S:$T,2,0))/ChapterTable!$S$23)))</f>
        <v>3</v>
      </c>
      <c r="E2423" s="1">
        <f ca="1">IF(AND($A2423=0,$B2423=1),
    VLOOKUP(1,ChapterTable!$1:$1048576,MATCH("최종"&amp;SUBSTITUTE(SUBSTITUTE(E$1,"standard",""),"|Float",""),ChapterTable!$1:$1,0),0)*ChapterTable!$Q$17,
  IF(AND($A2423=0,$B2423=0),
    E2424,
  IF($B2423=0,
    VLOOKUP($A2423,ChapterTable!$1:$1048576,MATCH("최종"&amp;SUBSTITUTE(SUBSTITUTE(E$1,"standard",""),"|Float",""),ChapterTable!$1:$1,0),0),
  IF($B2423=1,
    IF($L2423=FALSE,
      VLOOKUP($A2423,ChapterTable!$1:$1048576,MATCH("최종"&amp;SUBSTITUTE(SUBSTITUTE(E$1,"standard",""),"|Float",""),ChapterTable!$1:$1,0),0),
      VLOOKUP($A2423-ChapterTable!$Q$11,ChapterTable!$1:$1048576,MATCH("최종"&amp;SUBSTITUTE(SUBSTITUTE(E$1,"standard",""),"|Float",""),ChapterTable!$1:$1,0),0)*ChapterTable!$Q$14
    ),
  OFFSET(E2423,-$B2423+IF($L2423,1,0),0)*
    (VLOOKUP(SUBSTITUTE(SUBSTITUTE(E$1,"standard",""),"|Float","")&amp;"인게임누적곱배수",ChapterTable!$S:$T,2,0)^C2423
    +VLOOKUP(SUBSTITUTE(SUBSTITUTE(E$1,"standard",""),"|Float","")&amp;"인게임누적합배수",ChapterTable!$S:$T,2,0)*C2423)
  )
  )
  )
)</f>
        <v>5280019.2902842546</v>
      </c>
      <c r="F2423" s="1">
        <f ca="1">IF(AND($A2423=0,$B2423=1),
    VLOOKUP(1,ChapterTable!$1:$1048576,MATCH("최종"&amp;SUBSTITUTE(SUBSTITUTE(F$1,"standard",""),"|Float",""),ChapterTable!$1:$1,0),0)*ChapterTable!$Q$17,
  IF(AND($A2423=0,$B2423=0),
    F2424,
  IF($B2423=0,
    VLOOKUP($A2423,ChapterTable!$1:$1048576,MATCH("최종"&amp;SUBSTITUTE(SUBSTITUTE(F$1,"standard",""),"|Float",""),ChapterTable!$1:$1,0),0),
  IF($B2423=1,
    IF($L2423=FALSE,
      VLOOKUP($A2423,ChapterTable!$1:$1048576,MATCH("최종"&amp;SUBSTITUTE(SUBSTITUTE(F$1,"standard",""),"|Float",""),ChapterTable!$1:$1,0),0),
      VLOOKUP($A2423-ChapterTable!$Q$11,ChapterTable!$1:$1048576,MATCH("최종"&amp;SUBSTITUTE(SUBSTITUTE(F$1,"standard",""),"|Float",""),ChapterTable!$1:$1,0),0)*ChapterTable!$Q$14
    ),
  OFFSET(F2423,-$B2423+IF($L2423,1,0),0)*
    (VLOOKUP(SUBSTITUTE(SUBSTITUTE(F$1,"standard",""),"|Float","")&amp;"인게임누적곱배수",ChapterTable!$S:$T,2,0)^D2423
    +VLOOKUP(SUBSTITUTE(SUBSTITUTE(F$1,"standard",""),"|Float","")&amp;"인게임누적합배수",ChapterTable!$S:$T,2,0)*D2423)
  )
  )
  )
)</f>
        <v>2289439.2586598396</v>
      </c>
      <c r="G2423" t="s">
        <v>76</v>
      </c>
      <c r="J2423" t="str">
        <f>IF(ISBLANK(I2423),"",
IFERROR(VLOOKUP(I2423,[1]StringTable!$1:$1048576,MATCH([1]StringTable!$B$1,[1]StringTable!$1:$1,0),0),
IFERROR(VLOOKUP(I2423,[1]InApkStringTable!$1:$1048576,MATCH([1]InApkStringTable!$B$1,[1]InApkStringTable!$1:$1,0),0),
"스트링없음")))</f>
        <v/>
      </c>
      <c r="L2423" t="b">
        <v>1</v>
      </c>
      <c r="N2423" t="str">
        <f>IF(ISBLANK(M2423),"",IF(ISERROR(VLOOKUP(M2423,MapTable!$A:$A,1,0)),"맵없음",""))</f>
        <v/>
      </c>
      <c r="O2423">
        <f t="shared" si="149"/>
        <v>4</v>
      </c>
      <c r="Q2423">
        <f t="shared" si="150"/>
        <v>4</v>
      </c>
      <c r="R2423" t="b">
        <f t="shared" ca="1" si="151"/>
        <v>0</v>
      </c>
      <c r="T2423" t="b">
        <f t="shared" ca="1" si="152"/>
        <v>0</v>
      </c>
      <c r="X2423" t="str">
        <f>IF(ISBLANK(W2423),"",
IF(ISERROR(FIND(",",W2423)),
  IF(ISERROR(VLOOKUP(W2423,MapTable!$A:$A,1,0)),"맵없음",
  ""),
IF(ISERROR(FIND(",",W2423,FIND(",",W2423)+1)),
  IF(OR(ISERROR(VLOOKUP(LEFT(W2423,FIND(",",W2423)-1),MapTable!$A:$A,1,0)),ISERROR(VLOOKUP(TRIM(MID(W2423,FIND(",",W2423)+1,999)),MapTable!$A:$A,1,0))),"맵없음",
  ""),
IF(ISERROR(FIND(",",W2423,FIND(",",W2423,FIND(",",W2423)+1)+1)),
  IF(OR(ISERROR(VLOOKUP(LEFT(W2423,FIND(",",W2423)-1),MapTable!$A:$A,1,0)),ISERROR(VLOOKUP(TRIM(MID(W2423,FIND(",",W2423)+1,FIND(",",W2423,FIND(",",W2423)+1)-FIND(",",W2423)-1)),MapTable!$A:$A,1,0)),ISERROR(VLOOKUP(TRIM(MID(W2423,FIND(",",W2423,FIND(",",W2423)+1)+1,999)),MapTable!$A:$A,1,0))),"맵없음",
  ""),
IF(ISERROR(FIND(",",W2423,FIND(",",W2423,FIND(",",W2423,FIND(",",W2423)+1)+1)+1)),
  IF(OR(ISERROR(VLOOKUP(LEFT(W2423,FIND(",",W2423)-1),MapTable!$A:$A,1,0)),ISERROR(VLOOKUP(TRIM(MID(W2423,FIND(",",W2423)+1,FIND(",",W2423,FIND(",",W2423)+1)-FIND(",",W2423)-1)),MapTable!$A:$A,1,0)),ISERROR(VLOOKUP(TRIM(MID(W2423,FIND(",",W2423,FIND(",",W2423)+1)+1,FIND(",",W2423,FIND(",",W2423,FIND(",",W2423)+1)+1)-FIND(",",W2423,FIND(",",W2423)+1)-1)),MapTable!$A:$A,1,0)),ISERROR(VLOOKUP(TRIM(MID(W2423,FIND(",",W2423,FIND(",",W2423,FIND(",",W2423)+1)+1)+1,999)),MapTable!$A:$A,1,0))),"맵없음",
  ""),
)))))</f>
        <v/>
      </c>
      <c r="AC2423" t="str">
        <f>IF(ISBLANK(AB2423),"",IF(ISERROR(VLOOKUP(AB2423,[3]DropTable!$A:$A,1,0)),"드랍없음",""))</f>
        <v/>
      </c>
      <c r="AE2423" t="str">
        <f>IF(ISBLANK(AD2423),"",IF(ISERROR(VLOOKUP(AD2423,[3]DropTable!$A:$A,1,0)),"드랍없음",""))</f>
        <v/>
      </c>
      <c r="AG2423">
        <v>9.8000000000000007</v>
      </c>
      <c r="AH2423">
        <v>1</v>
      </c>
    </row>
    <row r="2424" spans="1:34" x14ac:dyDescent="0.3">
      <c r="A2424">
        <v>26</v>
      </c>
      <c r="B2424">
        <v>33</v>
      </c>
      <c r="C2424">
        <f>IF(OR($L2424=TRUE,$A2424=0,MOD($A2424,ChapterTable!$S$20)&lt;&gt;0),
MAX(0,INT(($B2424+ChapterTable!$Q$26+VLOOKUP(SUBSTITUTE(C$1,"성장단계","")&amp;"단계오프셋",ChapterTable!$S:$T,2,0))/ChapterTable!$Q$23)),
MAX(0,INT(($B2424+ChapterTable!$S$26+VLOOKUP(SUBSTITUTE(C$1,"성장단계","")&amp;"보스단계오프셋",ChapterTable!$S:$T,2,0))/ChapterTable!$S$23)))</f>
        <v>3</v>
      </c>
      <c r="D2424">
        <f>IF(OR($L2424=TRUE,$A2424=0,MOD($A2424,ChapterTable!$S$20)&lt;&gt;0),
MAX(0,INT(($B2424+ChapterTable!$Q$26+VLOOKUP(SUBSTITUTE(D$1,"성장단계","")&amp;"단계오프셋",ChapterTable!$S:$T,2,0))/ChapterTable!$Q$23)),
MAX(0,INT(($B2424+ChapterTable!$S$26+VLOOKUP(SUBSTITUTE(D$1,"성장단계","")&amp;"보스단계오프셋",ChapterTable!$S:$T,2,0))/ChapterTable!$S$23)))</f>
        <v>3</v>
      </c>
      <c r="E2424" s="1">
        <f ca="1">IF(AND($A2424=0,$B2424=1),
    VLOOKUP(1,ChapterTable!$1:$1048576,MATCH("최종"&amp;SUBSTITUTE(SUBSTITUTE(E$1,"standard",""),"|Float",""),ChapterTable!$1:$1,0),0)*ChapterTable!$Q$17,
  IF(AND($A2424=0,$B2424=0),
    E2425,
  IF($B2424=0,
    VLOOKUP($A2424,ChapterTable!$1:$1048576,MATCH("최종"&amp;SUBSTITUTE(SUBSTITUTE(E$1,"standard",""),"|Float",""),ChapterTable!$1:$1,0),0),
  IF($B2424=1,
    IF($L2424=FALSE,
      VLOOKUP($A2424,ChapterTable!$1:$1048576,MATCH("최종"&amp;SUBSTITUTE(SUBSTITUTE(E$1,"standard",""),"|Float",""),ChapterTable!$1:$1,0),0),
      VLOOKUP($A2424-ChapterTable!$Q$11,ChapterTable!$1:$1048576,MATCH("최종"&amp;SUBSTITUTE(SUBSTITUTE(E$1,"standard",""),"|Float",""),ChapterTable!$1:$1,0),0)*ChapterTable!$Q$14
    ),
  OFFSET(E2424,-$B2424+IF($L2424,1,0),0)*
    (VLOOKUP(SUBSTITUTE(SUBSTITUTE(E$1,"standard",""),"|Float","")&amp;"인게임누적곱배수",ChapterTable!$S:$T,2,0)^C2424
    +VLOOKUP(SUBSTITUTE(SUBSTITUTE(E$1,"standard",""),"|Float","")&amp;"인게임누적합배수",ChapterTable!$S:$T,2,0)*C2424)
  )
  )
  )
)</f>
        <v>5280019.2902842546</v>
      </c>
      <c r="F2424" s="1">
        <f ca="1">IF(AND($A2424=0,$B2424=1),
    VLOOKUP(1,ChapterTable!$1:$1048576,MATCH("최종"&amp;SUBSTITUTE(SUBSTITUTE(F$1,"standard",""),"|Float",""),ChapterTable!$1:$1,0),0)*ChapterTable!$Q$17,
  IF(AND($A2424=0,$B2424=0),
    F2425,
  IF($B2424=0,
    VLOOKUP($A2424,ChapterTable!$1:$1048576,MATCH("최종"&amp;SUBSTITUTE(SUBSTITUTE(F$1,"standard",""),"|Float",""),ChapterTable!$1:$1,0),0),
  IF($B2424=1,
    IF($L2424=FALSE,
      VLOOKUP($A2424,ChapterTable!$1:$1048576,MATCH("최종"&amp;SUBSTITUTE(SUBSTITUTE(F$1,"standard",""),"|Float",""),ChapterTable!$1:$1,0),0),
      VLOOKUP($A2424-ChapterTable!$Q$11,ChapterTable!$1:$1048576,MATCH("최종"&amp;SUBSTITUTE(SUBSTITUTE(F$1,"standard",""),"|Float",""),ChapterTable!$1:$1,0),0)*ChapterTable!$Q$14
    ),
  OFFSET(F2424,-$B2424+IF($L2424,1,0),0)*
    (VLOOKUP(SUBSTITUTE(SUBSTITUTE(F$1,"standard",""),"|Float","")&amp;"인게임누적곱배수",ChapterTable!$S:$T,2,0)^D2424
    +VLOOKUP(SUBSTITUTE(SUBSTITUTE(F$1,"standard",""),"|Float","")&amp;"인게임누적합배수",ChapterTable!$S:$T,2,0)*D2424)
  )
  )
  )
)</f>
        <v>2289439.2586598396</v>
      </c>
      <c r="G2424" t="s">
        <v>76</v>
      </c>
      <c r="J2424" t="str">
        <f>IF(ISBLANK(I2424),"",
IFERROR(VLOOKUP(I2424,[1]StringTable!$1:$1048576,MATCH([1]StringTable!$B$1,[1]StringTable!$1:$1,0),0),
IFERROR(VLOOKUP(I2424,[1]InApkStringTable!$1:$1048576,MATCH([1]InApkStringTable!$B$1,[1]InApkStringTable!$1:$1,0),0),
"스트링없음")))</f>
        <v/>
      </c>
      <c r="L2424" t="b">
        <v>1</v>
      </c>
      <c r="N2424" t="str">
        <f>IF(ISBLANK(M2424),"",IF(ISERROR(VLOOKUP(M2424,MapTable!$A:$A,1,0)),"맵없음",""))</f>
        <v/>
      </c>
      <c r="O2424">
        <f t="shared" si="149"/>
        <v>4</v>
      </c>
      <c r="Q2424">
        <f t="shared" si="150"/>
        <v>4</v>
      </c>
      <c r="R2424" t="b">
        <f t="shared" ca="1" si="151"/>
        <v>0</v>
      </c>
      <c r="T2424" t="b">
        <f t="shared" ca="1" si="152"/>
        <v>0</v>
      </c>
      <c r="X2424" t="str">
        <f>IF(ISBLANK(W2424),"",
IF(ISERROR(FIND(",",W2424)),
  IF(ISERROR(VLOOKUP(W2424,MapTable!$A:$A,1,0)),"맵없음",
  ""),
IF(ISERROR(FIND(",",W2424,FIND(",",W2424)+1)),
  IF(OR(ISERROR(VLOOKUP(LEFT(W2424,FIND(",",W2424)-1),MapTable!$A:$A,1,0)),ISERROR(VLOOKUP(TRIM(MID(W2424,FIND(",",W2424)+1,999)),MapTable!$A:$A,1,0))),"맵없음",
  ""),
IF(ISERROR(FIND(",",W2424,FIND(",",W2424,FIND(",",W2424)+1)+1)),
  IF(OR(ISERROR(VLOOKUP(LEFT(W2424,FIND(",",W2424)-1),MapTable!$A:$A,1,0)),ISERROR(VLOOKUP(TRIM(MID(W2424,FIND(",",W2424)+1,FIND(",",W2424,FIND(",",W2424)+1)-FIND(",",W2424)-1)),MapTable!$A:$A,1,0)),ISERROR(VLOOKUP(TRIM(MID(W2424,FIND(",",W2424,FIND(",",W2424)+1)+1,999)),MapTable!$A:$A,1,0))),"맵없음",
  ""),
IF(ISERROR(FIND(",",W2424,FIND(",",W2424,FIND(",",W2424,FIND(",",W2424)+1)+1)+1)),
  IF(OR(ISERROR(VLOOKUP(LEFT(W2424,FIND(",",W2424)-1),MapTable!$A:$A,1,0)),ISERROR(VLOOKUP(TRIM(MID(W2424,FIND(",",W2424)+1,FIND(",",W2424,FIND(",",W2424)+1)-FIND(",",W2424)-1)),MapTable!$A:$A,1,0)),ISERROR(VLOOKUP(TRIM(MID(W2424,FIND(",",W2424,FIND(",",W2424)+1)+1,FIND(",",W2424,FIND(",",W2424,FIND(",",W2424)+1)+1)-FIND(",",W2424,FIND(",",W2424)+1)-1)),MapTable!$A:$A,1,0)),ISERROR(VLOOKUP(TRIM(MID(W2424,FIND(",",W2424,FIND(",",W2424,FIND(",",W2424)+1)+1)+1,999)),MapTable!$A:$A,1,0))),"맵없음",
  ""),
)))))</f>
        <v/>
      </c>
      <c r="AC2424" t="str">
        <f>IF(ISBLANK(AB2424),"",IF(ISERROR(VLOOKUP(AB2424,[3]DropTable!$A:$A,1,0)),"드랍없음",""))</f>
        <v/>
      </c>
      <c r="AE2424" t="str">
        <f>IF(ISBLANK(AD2424),"",IF(ISERROR(VLOOKUP(AD2424,[3]DropTable!$A:$A,1,0)),"드랍없음",""))</f>
        <v/>
      </c>
      <c r="AG2424">
        <v>9.8000000000000007</v>
      </c>
      <c r="AH2424">
        <v>1</v>
      </c>
    </row>
    <row r="2425" spans="1:34" x14ac:dyDescent="0.3">
      <c r="A2425">
        <v>26</v>
      </c>
      <c r="B2425">
        <v>34</v>
      </c>
      <c r="C2425">
        <f>IF(OR($L2425=TRUE,$A2425=0,MOD($A2425,ChapterTable!$S$20)&lt;&gt;0),
MAX(0,INT(($B2425+ChapterTable!$Q$26+VLOOKUP(SUBSTITUTE(C$1,"성장단계","")&amp;"단계오프셋",ChapterTable!$S:$T,2,0))/ChapterTable!$Q$23)),
MAX(0,INT(($B2425+ChapterTable!$S$26+VLOOKUP(SUBSTITUTE(C$1,"성장단계","")&amp;"보스단계오프셋",ChapterTable!$S:$T,2,0))/ChapterTable!$S$23)))</f>
        <v>3</v>
      </c>
      <c r="D2425">
        <f>IF(OR($L2425=TRUE,$A2425=0,MOD($A2425,ChapterTable!$S$20)&lt;&gt;0),
MAX(0,INT(($B2425+ChapterTable!$Q$26+VLOOKUP(SUBSTITUTE(D$1,"성장단계","")&amp;"단계오프셋",ChapterTable!$S:$T,2,0))/ChapterTable!$Q$23)),
MAX(0,INT(($B2425+ChapterTable!$S$26+VLOOKUP(SUBSTITUTE(D$1,"성장단계","")&amp;"보스단계오프셋",ChapterTable!$S:$T,2,0))/ChapterTable!$S$23)))</f>
        <v>3</v>
      </c>
      <c r="E2425" s="1">
        <f ca="1">IF(AND($A2425=0,$B2425=1),
    VLOOKUP(1,ChapterTable!$1:$1048576,MATCH("최종"&amp;SUBSTITUTE(SUBSTITUTE(E$1,"standard",""),"|Float",""),ChapterTable!$1:$1,0),0)*ChapterTable!$Q$17,
  IF(AND($A2425=0,$B2425=0),
    E2426,
  IF($B2425=0,
    VLOOKUP($A2425,ChapterTable!$1:$1048576,MATCH("최종"&amp;SUBSTITUTE(SUBSTITUTE(E$1,"standard",""),"|Float",""),ChapterTable!$1:$1,0),0),
  IF($B2425=1,
    IF($L2425=FALSE,
      VLOOKUP($A2425,ChapterTable!$1:$1048576,MATCH("최종"&amp;SUBSTITUTE(SUBSTITUTE(E$1,"standard",""),"|Float",""),ChapterTable!$1:$1,0),0),
      VLOOKUP($A2425-ChapterTable!$Q$11,ChapterTable!$1:$1048576,MATCH("최종"&amp;SUBSTITUTE(SUBSTITUTE(E$1,"standard",""),"|Float",""),ChapterTable!$1:$1,0),0)*ChapterTable!$Q$14
    ),
  OFFSET(E2425,-$B2425+IF($L2425,1,0),0)*
    (VLOOKUP(SUBSTITUTE(SUBSTITUTE(E$1,"standard",""),"|Float","")&amp;"인게임누적곱배수",ChapterTable!$S:$T,2,0)^C2425
    +VLOOKUP(SUBSTITUTE(SUBSTITUTE(E$1,"standard",""),"|Float","")&amp;"인게임누적합배수",ChapterTable!$S:$T,2,0)*C2425)
  )
  )
  )
)</f>
        <v>5280019.2902842546</v>
      </c>
      <c r="F2425" s="1">
        <f ca="1">IF(AND($A2425=0,$B2425=1),
    VLOOKUP(1,ChapterTable!$1:$1048576,MATCH("최종"&amp;SUBSTITUTE(SUBSTITUTE(F$1,"standard",""),"|Float",""),ChapterTable!$1:$1,0),0)*ChapterTable!$Q$17,
  IF(AND($A2425=0,$B2425=0),
    F2426,
  IF($B2425=0,
    VLOOKUP($A2425,ChapterTable!$1:$1048576,MATCH("최종"&amp;SUBSTITUTE(SUBSTITUTE(F$1,"standard",""),"|Float",""),ChapterTable!$1:$1,0),0),
  IF($B2425=1,
    IF($L2425=FALSE,
      VLOOKUP($A2425,ChapterTable!$1:$1048576,MATCH("최종"&amp;SUBSTITUTE(SUBSTITUTE(F$1,"standard",""),"|Float",""),ChapterTable!$1:$1,0),0),
      VLOOKUP($A2425-ChapterTable!$Q$11,ChapterTable!$1:$1048576,MATCH("최종"&amp;SUBSTITUTE(SUBSTITUTE(F$1,"standard",""),"|Float",""),ChapterTable!$1:$1,0),0)*ChapterTable!$Q$14
    ),
  OFFSET(F2425,-$B2425+IF($L2425,1,0),0)*
    (VLOOKUP(SUBSTITUTE(SUBSTITUTE(F$1,"standard",""),"|Float","")&amp;"인게임누적곱배수",ChapterTable!$S:$T,2,0)^D2425
    +VLOOKUP(SUBSTITUTE(SUBSTITUTE(F$1,"standard",""),"|Float","")&amp;"인게임누적합배수",ChapterTable!$S:$T,2,0)*D2425)
  )
  )
  )
)</f>
        <v>2289439.2586598396</v>
      </c>
      <c r="G2425" t="s">
        <v>76</v>
      </c>
      <c r="J2425" t="str">
        <f>IF(ISBLANK(I2425),"",
IFERROR(VLOOKUP(I2425,[1]StringTable!$1:$1048576,MATCH([1]StringTable!$B$1,[1]StringTable!$1:$1,0),0),
IFERROR(VLOOKUP(I2425,[1]InApkStringTable!$1:$1048576,MATCH([1]InApkStringTable!$B$1,[1]InApkStringTable!$1:$1,0),0),
"스트링없음")))</f>
        <v/>
      </c>
      <c r="L2425" t="b">
        <v>1</v>
      </c>
      <c r="N2425" t="str">
        <f>IF(ISBLANK(M2425),"",IF(ISERROR(VLOOKUP(M2425,MapTable!$A:$A,1,0)),"맵없음",""))</f>
        <v/>
      </c>
      <c r="O2425">
        <f t="shared" si="149"/>
        <v>4</v>
      </c>
      <c r="Q2425">
        <f t="shared" si="150"/>
        <v>4</v>
      </c>
      <c r="R2425" t="b">
        <f t="shared" ca="1" si="151"/>
        <v>0</v>
      </c>
      <c r="T2425" t="b">
        <f t="shared" ca="1" si="152"/>
        <v>0</v>
      </c>
      <c r="X2425" t="str">
        <f>IF(ISBLANK(W2425),"",
IF(ISERROR(FIND(",",W2425)),
  IF(ISERROR(VLOOKUP(W2425,MapTable!$A:$A,1,0)),"맵없음",
  ""),
IF(ISERROR(FIND(",",W2425,FIND(",",W2425)+1)),
  IF(OR(ISERROR(VLOOKUP(LEFT(W2425,FIND(",",W2425)-1),MapTable!$A:$A,1,0)),ISERROR(VLOOKUP(TRIM(MID(W2425,FIND(",",W2425)+1,999)),MapTable!$A:$A,1,0))),"맵없음",
  ""),
IF(ISERROR(FIND(",",W2425,FIND(",",W2425,FIND(",",W2425)+1)+1)),
  IF(OR(ISERROR(VLOOKUP(LEFT(W2425,FIND(",",W2425)-1),MapTable!$A:$A,1,0)),ISERROR(VLOOKUP(TRIM(MID(W2425,FIND(",",W2425)+1,FIND(",",W2425,FIND(",",W2425)+1)-FIND(",",W2425)-1)),MapTable!$A:$A,1,0)),ISERROR(VLOOKUP(TRIM(MID(W2425,FIND(",",W2425,FIND(",",W2425)+1)+1,999)),MapTable!$A:$A,1,0))),"맵없음",
  ""),
IF(ISERROR(FIND(",",W2425,FIND(",",W2425,FIND(",",W2425,FIND(",",W2425)+1)+1)+1)),
  IF(OR(ISERROR(VLOOKUP(LEFT(W2425,FIND(",",W2425)-1),MapTable!$A:$A,1,0)),ISERROR(VLOOKUP(TRIM(MID(W2425,FIND(",",W2425)+1,FIND(",",W2425,FIND(",",W2425)+1)-FIND(",",W2425)-1)),MapTable!$A:$A,1,0)),ISERROR(VLOOKUP(TRIM(MID(W2425,FIND(",",W2425,FIND(",",W2425)+1)+1,FIND(",",W2425,FIND(",",W2425,FIND(",",W2425)+1)+1)-FIND(",",W2425,FIND(",",W2425)+1)-1)),MapTable!$A:$A,1,0)),ISERROR(VLOOKUP(TRIM(MID(W2425,FIND(",",W2425,FIND(",",W2425,FIND(",",W2425)+1)+1)+1,999)),MapTable!$A:$A,1,0))),"맵없음",
  ""),
)))))</f>
        <v/>
      </c>
      <c r="AC2425" t="str">
        <f>IF(ISBLANK(AB2425),"",IF(ISERROR(VLOOKUP(AB2425,[3]DropTable!$A:$A,1,0)),"드랍없음",""))</f>
        <v/>
      </c>
      <c r="AE2425" t="str">
        <f>IF(ISBLANK(AD2425),"",IF(ISERROR(VLOOKUP(AD2425,[3]DropTable!$A:$A,1,0)),"드랍없음",""))</f>
        <v/>
      </c>
      <c r="AG2425">
        <v>9.8000000000000007</v>
      </c>
      <c r="AH2425">
        <v>1</v>
      </c>
    </row>
    <row r="2426" spans="1:34" x14ac:dyDescent="0.3">
      <c r="A2426">
        <v>26</v>
      </c>
      <c r="B2426">
        <v>35</v>
      </c>
      <c r="C2426">
        <f>IF(OR($L2426=TRUE,$A2426=0,MOD($A2426,ChapterTable!$S$20)&lt;&gt;0),
MAX(0,INT(($B2426+ChapterTable!$Q$26+VLOOKUP(SUBSTITUTE(C$1,"성장단계","")&amp;"단계오프셋",ChapterTable!$S:$T,2,0))/ChapterTable!$Q$23)),
MAX(0,INT(($B2426+ChapterTable!$S$26+VLOOKUP(SUBSTITUTE(C$1,"성장단계","")&amp;"보스단계오프셋",ChapterTable!$S:$T,2,0))/ChapterTable!$S$23)))</f>
        <v>3</v>
      </c>
      <c r="D2426">
        <f>IF(OR($L2426=TRUE,$A2426=0,MOD($A2426,ChapterTable!$S$20)&lt;&gt;0),
MAX(0,INT(($B2426+ChapterTable!$Q$26+VLOOKUP(SUBSTITUTE(D$1,"성장단계","")&amp;"단계오프셋",ChapterTable!$S:$T,2,0))/ChapterTable!$Q$23)),
MAX(0,INT(($B2426+ChapterTable!$S$26+VLOOKUP(SUBSTITUTE(D$1,"성장단계","")&amp;"보스단계오프셋",ChapterTable!$S:$T,2,0))/ChapterTable!$S$23)))</f>
        <v>3</v>
      </c>
      <c r="E2426" s="1">
        <f ca="1">IF(AND($A2426=0,$B2426=1),
    VLOOKUP(1,ChapterTable!$1:$1048576,MATCH("최종"&amp;SUBSTITUTE(SUBSTITUTE(E$1,"standard",""),"|Float",""),ChapterTable!$1:$1,0),0)*ChapterTable!$Q$17,
  IF(AND($A2426=0,$B2426=0),
    E2427,
  IF($B2426=0,
    VLOOKUP($A2426,ChapterTable!$1:$1048576,MATCH("최종"&amp;SUBSTITUTE(SUBSTITUTE(E$1,"standard",""),"|Float",""),ChapterTable!$1:$1,0),0),
  IF($B2426=1,
    IF($L2426=FALSE,
      VLOOKUP($A2426,ChapterTable!$1:$1048576,MATCH("최종"&amp;SUBSTITUTE(SUBSTITUTE(E$1,"standard",""),"|Float",""),ChapterTable!$1:$1,0),0),
      VLOOKUP($A2426-ChapterTable!$Q$11,ChapterTable!$1:$1048576,MATCH("최종"&amp;SUBSTITUTE(SUBSTITUTE(E$1,"standard",""),"|Float",""),ChapterTable!$1:$1,0),0)*ChapterTable!$Q$14
    ),
  OFFSET(E2426,-$B2426+IF($L2426,1,0),0)*
    (VLOOKUP(SUBSTITUTE(SUBSTITUTE(E$1,"standard",""),"|Float","")&amp;"인게임누적곱배수",ChapterTable!$S:$T,2,0)^C2426
    +VLOOKUP(SUBSTITUTE(SUBSTITUTE(E$1,"standard",""),"|Float","")&amp;"인게임누적합배수",ChapterTable!$S:$T,2,0)*C2426)
  )
  )
  )
)</f>
        <v>5280019.2902842546</v>
      </c>
      <c r="F2426" s="1">
        <f ca="1">IF(AND($A2426=0,$B2426=1),
    VLOOKUP(1,ChapterTable!$1:$1048576,MATCH("최종"&amp;SUBSTITUTE(SUBSTITUTE(F$1,"standard",""),"|Float",""),ChapterTable!$1:$1,0),0)*ChapterTable!$Q$17,
  IF(AND($A2426=0,$B2426=0),
    F2427,
  IF($B2426=0,
    VLOOKUP($A2426,ChapterTable!$1:$1048576,MATCH("최종"&amp;SUBSTITUTE(SUBSTITUTE(F$1,"standard",""),"|Float",""),ChapterTable!$1:$1,0),0),
  IF($B2426=1,
    IF($L2426=FALSE,
      VLOOKUP($A2426,ChapterTable!$1:$1048576,MATCH("최종"&amp;SUBSTITUTE(SUBSTITUTE(F$1,"standard",""),"|Float",""),ChapterTable!$1:$1,0),0),
      VLOOKUP($A2426-ChapterTable!$Q$11,ChapterTable!$1:$1048576,MATCH("최종"&amp;SUBSTITUTE(SUBSTITUTE(F$1,"standard",""),"|Float",""),ChapterTable!$1:$1,0),0)*ChapterTable!$Q$14
    ),
  OFFSET(F2426,-$B2426+IF($L2426,1,0),0)*
    (VLOOKUP(SUBSTITUTE(SUBSTITUTE(F$1,"standard",""),"|Float","")&amp;"인게임누적곱배수",ChapterTable!$S:$T,2,0)^D2426
    +VLOOKUP(SUBSTITUTE(SUBSTITUTE(F$1,"standard",""),"|Float","")&amp;"인게임누적합배수",ChapterTable!$S:$T,2,0)*D2426)
  )
  )
  )
)</f>
        <v>2289439.2586598396</v>
      </c>
      <c r="G2426" t="s">
        <v>76</v>
      </c>
      <c r="J2426" t="str">
        <f>IF(ISBLANK(I2426),"",
IFERROR(VLOOKUP(I2426,[1]StringTable!$1:$1048576,MATCH([1]StringTable!$B$1,[1]StringTable!$1:$1,0),0),
IFERROR(VLOOKUP(I2426,[1]InApkStringTable!$1:$1048576,MATCH([1]InApkStringTable!$B$1,[1]InApkStringTable!$1:$1,0),0),
"스트링없음")))</f>
        <v/>
      </c>
      <c r="L2426" t="b">
        <v>1</v>
      </c>
      <c r="N2426" t="str">
        <f>IF(ISBLANK(M2426),"",IF(ISERROR(VLOOKUP(M2426,MapTable!$A:$A,1,0)),"맵없음",""))</f>
        <v/>
      </c>
      <c r="O2426">
        <f t="shared" si="149"/>
        <v>11</v>
      </c>
      <c r="Q2426">
        <f t="shared" si="150"/>
        <v>11</v>
      </c>
      <c r="R2426" t="b">
        <f t="shared" ca="1" si="151"/>
        <v>0</v>
      </c>
      <c r="T2426" t="b">
        <f t="shared" ca="1" si="152"/>
        <v>0</v>
      </c>
      <c r="X2426" t="str">
        <f>IF(ISBLANK(W2426),"",
IF(ISERROR(FIND(",",W2426)),
  IF(ISERROR(VLOOKUP(W2426,MapTable!$A:$A,1,0)),"맵없음",
  ""),
IF(ISERROR(FIND(",",W2426,FIND(",",W2426)+1)),
  IF(OR(ISERROR(VLOOKUP(LEFT(W2426,FIND(",",W2426)-1),MapTable!$A:$A,1,0)),ISERROR(VLOOKUP(TRIM(MID(W2426,FIND(",",W2426)+1,999)),MapTable!$A:$A,1,0))),"맵없음",
  ""),
IF(ISERROR(FIND(",",W2426,FIND(",",W2426,FIND(",",W2426)+1)+1)),
  IF(OR(ISERROR(VLOOKUP(LEFT(W2426,FIND(",",W2426)-1),MapTable!$A:$A,1,0)),ISERROR(VLOOKUP(TRIM(MID(W2426,FIND(",",W2426)+1,FIND(",",W2426,FIND(",",W2426)+1)-FIND(",",W2426)-1)),MapTable!$A:$A,1,0)),ISERROR(VLOOKUP(TRIM(MID(W2426,FIND(",",W2426,FIND(",",W2426)+1)+1,999)),MapTable!$A:$A,1,0))),"맵없음",
  ""),
IF(ISERROR(FIND(",",W2426,FIND(",",W2426,FIND(",",W2426,FIND(",",W2426)+1)+1)+1)),
  IF(OR(ISERROR(VLOOKUP(LEFT(W2426,FIND(",",W2426)-1),MapTable!$A:$A,1,0)),ISERROR(VLOOKUP(TRIM(MID(W2426,FIND(",",W2426)+1,FIND(",",W2426,FIND(",",W2426)+1)-FIND(",",W2426)-1)),MapTable!$A:$A,1,0)),ISERROR(VLOOKUP(TRIM(MID(W2426,FIND(",",W2426,FIND(",",W2426)+1)+1,FIND(",",W2426,FIND(",",W2426,FIND(",",W2426)+1)+1)-FIND(",",W2426,FIND(",",W2426)+1)-1)),MapTable!$A:$A,1,0)),ISERROR(VLOOKUP(TRIM(MID(W2426,FIND(",",W2426,FIND(",",W2426,FIND(",",W2426)+1)+1)+1,999)),MapTable!$A:$A,1,0))),"맵없음",
  ""),
)))))</f>
        <v/>
      </c>
      <c r="AC2426" t="str">
        <f>IF(ISBLANK(AB2426),"",IF(ISERROR(VLOOKUP(AB2426,[3]DropTable!$A:$A,1,0)),"드랍없음",""))</f>
        <v/>
      </c>
      <c r="AE2426" t="str">
        <f>IF(ISBLANK(AD2426),"",IF(ISERROR(VLOOKUP(AD2426,[3]DropTable!$A:$A,1,0)),"드랍없음",""))</f>
        <v/>
      </c>
      <c r="AG2426">
        <v>9.8000000000000007</v>
      </c>
      <c r="AH2426">
        <v>1</v>
      </c>
    </row>
    <row r="2427" spans="1:34" x14ac:dyDescent="0.3">
      <c r="A2427">
        <v>26</v>
      </c>
      <c r="B2427">
        <v>36</v>
      </c>
      <c r="C2427">
        <f>IF(OR($L2427=TRUE,$A2427=0,MOD($A2427,ChapterTable!$S$20)&lt;&gt;0),
MAX(0,INT(($B2427+ChapterTable!$Q$26+VLOOKUP(SUBSTITUTE(C$1,"성장단계","")&amp;"단계오프셋",ChapterTable!$S:$T,2,0))/ChapterTable!$Q$23)),
MAX(0,INT(($B2427+ChapterTable!$S$26+VLOOKUP(SUBSTITUTE(C$1,"성장단계","")&amp;"보스단계오프셋",ChapterTable!$S:$T,2,0))/ChapterTable!$S$23)))</f>
        <v>4</v>
      </c>
      <c r="D2427">
        <f>IF(OR($L2427=TRUE,$A2427=0,MOD($A2427,ChapterTable!$S$20)&lt;&gt;0),
MAX(0,INT(($B2427+ChapterTable!$Q$26+VLOOKUP(SUBSTITUTE(D$1,"성장단계","")&amp;"단계오프셋",ChapterTable!$S:$T,2,0))/ChapterTable!$Q$23)),
MAX(0,INT(($B2427+ChapterTable!$S$26+VLOOKUP(SUBSTITUTE(D$1,"성장단계","")&amp;"보스단계오프셋",ChapterTable!$S:$T,2,0))/ChapterTable!$S$23)))</f>
        <v>3</v>
      </c>
      <c r="E2427" s="1">
        <f ca="1">IF(AND($A2427=0,$B2427=1),
    VLOOKUP(1,ChapterTable!$1:$1048576,MATCH("최종"&amp;SUBSTITUTE(SUBSTITUTE(E$1,"standard",""),"|Float",""),ChapterTable!$1:$1,0),0)*ChapterTable!$Q$17,
  IF(AND($A2427=0,$B2427=0),
    E2428,
  IF($B2427=0,
    VLOOKUP($A2427,ChapterTable!$1:$1048576,MATCH("최종"&amp;SUBSTITUTE(SUBSTITUTE(E$1,"standard",""),"|Float",""),ChapterTable!$1:$1,0),0),
  IF($B2427=1,
    IF($L2427=FALSE,
      VLOOKUP($A2427,ChapterTable!$1:$1048576,MATCH("최종"&amp;SUBSTITUTE(SUBSTITUTE(E$1,"standard",""),"|Float",""),ChapterTable!$1:$1,0),0),
      VLOOKUP($A2427-ChapterTable!$Q$11,ChapterTable!$1:$1048576,MATCH("최종"&amp;SUBSTITUTE(SUBSTITUTE(E$1,"standard",""),"|Float",""),ChapterTable!$1:$1,0),0)*ChapterTable!$Q$14
    ),
  OFFSET(E2427,-$B2427+IF($L2427,1,0),0)*
    (VLOOKUP(SUBSTITUTE(SUBSTITUTE(E$1,"standard",""),"|Float","")&amp;"인게임누적곱배수",ChapterTable!$S:$T,2,0)^C2427
    +VLOOKUP(SUBSTITUTE(SUBSTITUTE(E$1,"standard",""),"|Float","")&amp;"인게임누적합배수",ChapterTable!$S:$T,2,0)*C2427)
  )
  )
  )
)</f>
        <v>6181485.9983815672</v>
      </c>
      <c r="F2427" s="1">
        <f ca="1">IF(AND($A2427=0,$B2427=1),
    VLOOKUP(1,ChapterTable!$1:$1048576,MATCH("최종"&amp;SUBSTITUTE(SUBSTITUTE(F$1,"standard",""),"|Float",""),ChapterTable!$1:$1,0),0)*ChapterTable!$Q$17,
  IF(AND($A2427=0,$B2427=0),
    F2428,
  IF($B2427=0,
    VLOOKUP($A2427,ChapterTable!$1:$1048576,MATCH("최종"&amp;SUBSTITUTE(SUBSTITUTE(F$1,"standard",""),"|Float",""),ChapterTable!$1:$1,0),0),
  IF($B2427=1,
    IF($L2427=FALSE,
      VLOOKUP($A2427,ChapterTable!$1:$1048576,MATCH("최종"&amp;SUBSTITUTE(SUBSTITUTE(F$1,"standard",""),"|Float",""),ChapterTable!$1:$1,0),0),
      VLOOKUP($A2427-ChapterTable!$Q$11,ChapterTable!$1:$1048576,MATCH("최종"&amp;SUBSTITUTE(SUBSTITUTE(F$1,"standard",""),"|Float",""),ChapterTable!$1:$1,0),0)*ChapterTable!$Q$14
    ),
  OFFSET(F2427,-$B2427+IF($L2427,1,0),0)*
    (VLOOKUP(SUBSTITUTE(SUBSTITUTE(F$1,"standard",""),"|Float","")&amp;"인게임누적곱배수",ChapterTable!$S:$T,2,0)^D2427
    +VLOOKUP(SUBSTITUTE(SUBSTITUTE(F$1,"standard",""),"|Float","")&amp;"인게임누적합배수",ChapterTable!$S:$T,2,0)*D2427)
  )
  )
  )
)</f>
        <v>2289439.2586598396</v>
      </c>
      <c r="G2427" t="s">
        <v>76</v>
      </c>
      <c r="J2427" t="str">
        <f>IF(ISBLANK(I2427),"",
IFERROR(VLOOKUP(I2427,[1]StringTable!$1:$1048576,MATCH([1]StringTable!$B$1,[1]StringTable!$1:$1,0),0),
IFERROR(VLOOKUP(I2427,[1]InApkStringTable!$1:$1048576,MATCH([1]InApkStringTable!$B$1,[1]InApkStringTable!$1:$1,0),0),
"스트링없음")))</f>
        <v/>
      </c>
      <c r="L2427" t="b">
        <v>1</v>
      </c>
      <c r="N2427" t="str">
        <f>IF(ISBLANK(M2427),"",IF(ISERROR(VLOOKUP(M2427,MapTable!$A:$A,1,0)),"맵없음",""))</f>
        <v/>
      </c>
      <c r="O2427">
        <f t="shared" si="149"/>
        <v>4</v>
      </c>
      <c r="Q2427">
        <f t="shared" si="150"/>
        <v>4</v>
      </c>
      <c r="R2427" t="b">
        <f t="shared" ca="1" si="151"/>
        <v>0</v>
      </c>
      <c r="T2427" t="b">
        <f t="shared" ca="1" si="152"/>
        <v>0</v>
      </c>
      <c r="X2427" t="str">
        <f>IF(ISBLANK(W2427),"",
IF(ISERROR(FIND(",",W2427)),
  IF(ISERROR(VLOOKUP(W2427,MapTable!$A:$A,1,0)),"맵없음",
  ""),
IF(ISERROR(FIND(",",W2427,FIND(",",W2427)+1)),
  IF(OR(ISERROR(VLOOKUP(LEFT(W2427,FIND(",",W2427)-1),MapTable!$A:$A,1,0)),ISERROR(VLOOKUP(TRIM(MID(W2427,FIND(",",W2427)+1,999)),MapTable!$A:$A,1,0))),"맵없음",
  ""),
IF(ISERROR(FIND(",",W2427,FIND(",",W2427,FIND(",",W2427)+1)+1)),
  IF(OR(ISERROR(VLOOKUP(LEFT(W2427,FIND(",",W2427)-1),MapTable!$A:$A,1,0)),ISERROR(VLOOKUP(TRIM(MID(W2427,FIND(",",W2427)+1,FIND(",",W2427,FIND(",",W2427)+1)-FIND(",",W2427)-1)),MapTable!$A:$A,1,0)),ISERROR(VLOOKUP(TRIM(MID(W2427,FIND(",",W2427,FIND(",",W2427)+1)+1,999)),MapTable!$A:$A,1,0))),"맵없음",
  ""),
IF(ISERROR(FIND(",",W2427,FIND(",",W2427,FIND(",",W2427,FIND(",",W2427)+1)+1)+1)),
  IF(OR(ISERROR(VLOOKUP(LEFT(W2427,FIND(",",W2427)-1),MapTable!$A:$A,1,0)),ISERROR(VLOOKUP(TRIM(MID(W2427,FIND(",",W2427)+1,FIND(",",W2427,FIND(",",W2427)+1)-FIND(",",W2427)-1)),MapTable!$A:$A,1,0)),ISERROR(VLOOKUP(TRIM(MID(W2427,FIND(",",W2427,FIND(",",W2427)+1)+1,FIND(",",W2427,FIND(",",W2427,FIND(",",W2427)+1)+1)-FIND(",",W2427,FIND(",",W2427)+1)-1)),MapTable!$A:$A,1,0)),ISERROR(VLOOKUP(TRIM(MID(W2427,FIND(",",W2427,FIND(",",W2427,FIND(",",W2427)+1)+1)+1,999)),MapTable!$A:$A,1,0))),"맵없음",
  ""),
)))))</f>
        <v/>
      </c>
      <c r="AC2427" t="str">
        <f>IF(ISBLANK(AB2427),"",IF(ISERROR(VLOOKUP(AB2427,[3]DropTable!$A:$A,1,0)),"드랍없음",""))</f>
        <v/>
      </c>
      <c r="AE2427" t="str">
        <f>IF(ISBLANK(AD2427),"",IF(ISERROR(VLOOKUP(AD2427,[3]DropTable!$A:$A,1,0)),"드랍없음",""))</f>
        <v/>
      </c>
      <c r="AG2427">
        <v>9.8000000000000007</v>
      </c>
      <c r="AH2427">
        <v>1</v>
      </c>
    </row>
    <row r="2428" spans="1:34" x14ac:dyDescent="0.3">
      <c r="A2428">
        <v>26</v>
      </c>
      <c r="B2428">
        <v>37</v>
      </c>
      <c r="C2428">
        <f>IF(OR($L2428=TRUE,$A2428=0,MOD($A2428,ChapterTable!$S$20)&lt;&gt;0),
MAX(0,INT(($B2428+ChapterTable!$Q$26+VLOOKUP(SUBSTITUTE(C$1,"성장단계","")&amp;"단계오프셋",ChapterTable!$S:$T,2,0))/ChapterTable!$Q$23)),
MAX(0,INT(($B2428+ChapterTable!$S$26+VLOOKUP(SUBSTITUTE(C$1,"성장단계","")&amp;"보스단계오프셋",ChapterTable!$S:$T,2,0))/ChapterTable!$S$23)))</f>
        <v>4</v>
      </c>
      <c r="D2428">
        <f>IF(OR($L2428=TRUE,$A2428=0,MOD($A2428,ChapterTable!$S$20)&lt;&gt;0),
MAX(0,INT(($B2428+ChapterTable!$Q$26+VLOOKUP(SUBSTITUTE(D$1,"성장단계","")&amp;"단계오프셋",ChapterTable!$S:$T,2,0))/ChapterTable!$Q$23)),
MAX(0,INT(($B2428+ChapterTable!$S$26+VLOOKUP(SUBSTITUTE(D$1,"성장단계","")&amp;"보스단계오프셋",ChapterTable!$S:$T,2,0))/ChapterTable!$S$23)))</f>
        <v>3</v>
      </c>
      <c r="E2428" s="1">
        <f ca="1">IF(AND($A2428=0,$B2428=1),
    VLOOKUP(1,ChapterTable!$1:$1048576,MATCH("최종"&amp;SUBSTITUTE(SUBSTITUTE(E$1,"standard",""),"|Float",""),ChapterTable!$1:$1,0),0)*ChapterTable!$Q$17,
  IF(AND($A2428=0,$B2428=0),
    E2429,
  IF($B2428=0,
    VLOOKUP($A2428,ChapterTable!$1:$1048576,MATCH("최종"&amp;SUBSTITUTE(SUBSTITUTE(E$1,"standard",""),"|Float",""),ChapterTable!$1:$1,0),0),
  IF($B2428=1,
    IF($L2428=FALSE,
      VLOOKUP($A2428,ChapterTable!$1:$1048576,MATCH("최종"&amp;SUBSTITUTE(SUBSTITUTE(E$1,"standard",""),"|Float",""),ChapterTable!$1:$1,0),0),
      VLOOKUP($A2428-ChapterTable!$Q$11,ChapterTable!$1:$1048576,MATCH("최종"&amp;SUBSTITUTE(SUBSTITUTE(E$1,"standard",""),"|Float",""),ChapterTable!$1:$1,0),0)*ChapterTable!$Q$14
    ),
  OFFSET(E2428,-$B2428+IF($L2428,1,0),0)*
    (VLOOKUP(SUBSTITUTE(SUBSTITUTE(E$1,"standard",""),"|Float","")&amp;"인게임누적곱배수",ChapterTable!$S:$T,2,0)^C2428
    +VLOOKUP(SUBSTITUTE(SUBSTITUTE(E$1,"standard",""),"|Float","")&amp;"인게임누적합배수",ChapterTable!$S:$T,2,0)*C2428)
  )
  )
  )
)</f>
        <v>6181485.9983815672</v>
      </c>
      <c r="F2428" s="1">
        <f ca="1">IF(AND($A2428=0,$B2428=1),
    VLOOKUP(1,ChapterTable!$1:$1048576,MATCH("최종"&amp;SUBSTITUTE(SUBSTITUTE(F$1,"standard",""),"|Float",""),ChapterTable!$1:$1,0),0)*ChapterTable!$Q$17,
  IF(AND($A2428=0,$B2428=0),
    F2429,
  IF($B2428=0,
    VLOOKUP($A2428,ChapterTable!$1:$1048576,MATCH("최종"&amp;SUBSTITUTE(SUBSTITUTE(F$1,"standard",""),"|Float",""),ChapterTable!$1:$1,0),0),
  IF($B2428=1,
    IF($L2428=FALSE,
      VLOOKUP($A2428,ChapterTable!$1:$1048576,MATCH("최종"&amp;SUBSTITUTE(SUBSTITUTE(F$1,"standard",""),"|Float",""),ChapterTable!$1:$1,0),0),
      VLOOKUP($A2428-ChapterTable!$Q$11,ChapterTable!$1:$1048576,MATCH("최종"&amp;SUBSTITUTE(SUBSTITUTE(F$1,"standard",""),"|Float",""),ChapterTable!$1:$1,0),0)*ChapterTable!$Q$14
    ),
  OFFSET(F2428,-$B2428+IF($L2428,1,0),0)*
    (VLOOKUP(SUBSTITUTE(SUBSTITUTE(F$1,"standard",""),"|Float","")&amp;"인게임누적곱배수",ChapterTable!$S:$T,2,0)^D2428
    +VLOOKUP(SUBSTITUTE(SUBSTITUTE(F$1,"standard",""),"|Float","")&amp;"인게임누적합배수",ChapterTable!$S:$T,2,0)*D2428)
  )
  )
  )
)</f>
        <v>2289439.2586598396</v>
      </c>
      <c r="G2428" t="s">
        <v>76</v>
      </c>
      <c r="J2428" t="str">
        <f>IF(ISBLANK(I2428),"",
IFERROR(VLOOKUP(I2428,[1]StringTable!$1:$1048576,MATCH([1]StringTable!$B$1,[1]StringTable!$1:$1,0),0),
IFERROR(VLOOKUP(I2428,[1]InApkStringTable!$1:$1048576,MATCH([1]InApkStringTable!$B$1,[1]InApkStringTable!$1:$1,0),0),
"스트링없음")))</f>
        <v/>
      </c>
      <c r="L2428" t="b">
        <v>1</v>
      </c>
      <c r="N2428" t="str">
        <f>IF(ISBLANK(M2428),"",IF(ISERROR(VLOOKUP(M2428,MapTable!$A:$A,1,0)),"맵없음",""))</f>
        <v/>
      </c>
      <c r="O2428">
        <f t="shared" si="149"/>
        <v>4</v>
      </c>
      <c r="Q2428">
        <f t="shared" si="150"/>
        <v>4</v>
      </c>
      <c r="R2428" t="b">
        <f t="shared" ca="1" si="151"/>
        <v>0</v>
      </c>
      <c r="T2428" t="b">
        <f t="shared" ca="1" si="152"/>
        <v>0</v>
      </c>
      <c r="X2428" t="str">
        <f>IF(ISBLANK(W2428),"",
IF(ISERROR(FIND(",",W2428)),
  IF(ISERROR(VLOOKUP(W2428,MapTable!$A:$A,1,0)),"맵없음",
  ""),
IF(ISERROR(FIND(",",W2428,FIND(",",W2428)+1)),
  IF(OR(ISERROR(VLOOKUP(LEFT(W2428,FIND(",",W2428)-1),MapTable!$A:$A,1,0)),ISERROR(VLOOKUP(TRIM(MID(W2428,FIND(",",W2428)+1,999)),MapTable!$A:$A,1,0))),"맵없음",
  ""),
IF(ISERROR(FIND(",",W2428,FIND(",",W2428,FIND(",",W2428)+1)+1)),
  IF(OR(ISERROR(VLOOKUP(LEFT(W2428,FIND(",",W2428)-1),MapTable!$A:$A,1,0)),ISERROR(VLOOKUP(TRIM(MID(W2428,FIND(",",W2428)+1,FIND(",",W2428,FIND(",",W2428)+1)-FIND(",",W2428)-1)),MapTable!$A:$A,1,0)),ISERROR(VLOOKUP(TRIM(MID(W2428,FIND(",",W2428,FIND(",",W2428)+1)+1,999)),MapTable!$A:$A,1,0))),"맵없음",
  ""),
IF(ISERROR(FIND(",",W2428,FIND(",",W2428,FIND(",",W2428,FIND(",",W2428)+1)+1)+1)),
  IF(OR(ISERROR(VLOOKUP(LEFT(W2428,FIND(",",W2428)-1),MapTable!$A:$A,1,0)),ISERROR(VLOOKUP(TRIM(MID(W2428,FIND(",",W2428)+1,FIND(",",W2428,FIND(",",W2428)+1)-FIND(",",W2428)-1)),MapTable!$A:$A,1,0)),ISERROR(VLOOKUP(TRIM(MID(W2428,FIND(",",W2428,FIND(",",W2428)+1)+1,FIND(",",W2428,FIND(",",W2428,FIND(",",W2428)+1)+1)-FIND(",",W2428,FIND(",",W2428)+1)-1)),MapTable!$A:$A,1,0)),ISERROR(VLOOKUP(TRIM(MID(W2428,FIND(",",W2428,FIND(",",W2428,FIND(",",W2428)+1)+1)+1,999)),MapTable!$A:$A,1,0))),"맵없음",
  ""),
)))))</f>
        <v/>
      </c>
      <c r="AC2428" t="str">
        <f>IF(ISBLANK(AB2428),"",IF(ISERROR(VLOOKUP(AB2428,[3]DropTable!$A:$A,1,0)),"드랍없음",""))</f>
        <v/>
      </c>
      <c r="AE2428" t="str">
        <f>IF(ISBLANK(AD2428),"",IF(ISERROR(VLOOKUP(AD2428,[3]DropTable!$A:$A,1,0)),"드랍없음",""))</f>
        <v/>
      </c>
      <c r="AG2428">
        <v>9.8000000000000007</v>
      </c>
      <c r="AH2428">
        <v>1</v>
      </c>
    </row>
    <row r="2429" spans="1:34" x14ac:dyDescent="0.3">
      <c r="A2429">
        <v>26</v>
      </c>
      <c r="B2429">
        <v>38</v>
      </c>
      <c r="C2429">
        <f>IF(OR($L2429=TRUE,$A2429=0,MOD($A2429,ChapterTable!$S$20)&lt;&gt;0),
MAX(0,INT(($B2429+ChapterTable!$Q$26+VLOOKUP(SUBSTITUTE(C$1,"성장단계","")&amp;"단계오프셋",ChapterTable!$S:$T,2,0))/ChapterTable!$Q$23)),
MAX(0,INT(($B2429+ChapterTable!$S$26+VLOOKUP(SUBSTITUTE(C$1,"성장단계","")&amp;"보스단계오프셋",ChapterTable!$S:$T,2,0))/ChapterTable!$S$23)))</f>
        <v>4</v>
      </c>
      <c r="D2429">
        <f>IF(OR($L2429=TRUE,$A2429=0,MOD($A2429,ChapterTable!$S$20)&lt;&gt;0),
MAX(0,INT(($B2429+ChapterTable!$Q$26+VLOOKUP(SUBSTITUTE(D$1,"성장단계","")&amp;"단계오프셋",ChapterTable!$S:$T,2,0))/ChapterTable!$Q$23)),
MAX(0,INT(($B2429+ChapterTable!$S$26+VLOOKUP(SUBSTITUTE(D$1,"성장단계","")&amp;"보스단계오프셋",ChapterTable!$S:$T,2,0))/ChapterTable!$S$23)))</f>
        <v>3</v>
      </c>
      <c r="E2429" s="1">
        <f ca="1">IF(AND($A2429=0,$B2429=1),
    VLOOKUP(1,ChapterTable!$1:$1048576,MATCH("최종"&amp;SUBSTITUTE(SUBSTITUTE(E$1,"standard",""),"|Float",""),ChapterTable!$1:$1,0),0)*ChapterTable!$Q$17,
  IF(AND($A2429=0,$B2429=0),
    E2430,
  IF($B2429=0,
    VLOOKUP($A2429,ChapterTable!$1:$1048576,MATCH("최종"&amp;SUBSTITUTE(SUBSTITUTE(E$1,"standard",""),"|Float",""),ChapterTable!$1:$1,0),0),
  IF($B2429=1,
    IF($L2429=FALSE,
      VLOOKUP($A2429,ChapterTable!$1:$1048576,MATCH("최종"&amp;SUBSTITUTE(SUBSTITUTE(E$1,"standard",""),"|Float",""),ChapterTable!$1:$1,0),0),
      VLOOKUP($A2429-ChapterTable!$Q$11,ChapterTable!$1:$1048576,MATCH("최종"&amp;SUBSTITUTE(SUBSTITUTE(E$1,"standard",""),"|Float",""),ChapterTable!$1:$1,0),0)*ChapterTable!$Q$14
    ),
  OFFSET(E2429,-$B2429+IF($L2429,1,0),0)*
    (VLOOKUP(SUBSTITUTE(SUBSTITUTE(E$1,"standard",""),"|Float","")&amp;"인게임누적곱배수",ChapterTable!$S:$T,2,0)^C2429
    +VLOOKUP(SUBSTITUTE(SUBSTITUTE(E$1,"standard",""),"|Float","")&amp;"인게임누적합배수",ChapterTable!$S:$T,2,0)*C2429)
  )
  )
  )
)</f>
        <v>6181485.9983815672</v>
      </c>
      <c r="F2429" s="1">
        <f ca="1">IF(AND($A2429=0,$B2429=1),
    VLOOKUP(1,ChapterTable!$1:$1048576,MATCH("최종"&amp;SUBSTITUTE(SUBSTITUTE(F$1,"standard",""),"|Float",""),ChapterTable!$1:$1,0),0)*ChapterTable!$Q$17,
  IF(AND($A2429=0,$B2429=0),
    F2430,
  IF($B2429=0,
    VLOOKUP($A2429,ChapterTable!$1:$1048576,MATCH("최종"&amp;SUBSTITUTE(SUBSTITUTE(F$1,"standard",""),"|Float",""),ChapterTable!$1:$1,0),0),
  IF($B2429=1,
    IF($L2429=FALSE,
      VLOOKUP($A2429,ChapterTable!$1:$1048576,MATCH("최종"&amp;SUBSTITUTE(SUBSTITUTE(F$1,"standard",""),"|Float",""),ChapterTable!$1:$1,0),0),
      VLOOKUP($A2429-ChapterTable!$Q$11,ChapterTable!$1:$1048576,MATCH("최종"&amp;SUBSTITUTE(SUBSTITUTE(F$1,"standard",""),"|Float",""),ChapterTable!$1:$1,0),0)*ChapterTable!$Q$14
    ),
  OFFSET(F2429,-$B2429+IF($L2429,1,0),0)*
    (VLOOKUP(SUBSTITUTE(SUBSTITUTE(F$1,"standard",""),"|Float","")&amp;"인게임누적곱배수",ChapterTable!$S:$T,2,0)^D2429
    +VLOOKUP(SUBSTITUTE(SUBSTITUTE(F$1,"standard",""),"|Float","")&amp;"인게임누적합배수",ChapterTable!$S:$T,2,0)*D2429)
  )
  )
  )
)</f>
        <v>2289439.2586598396</v>
      </c>
      <c r="G2429" t="s">
        <v>76</v>
      </c>
      <c r="J2429" t="str">
        <f>IF(ISBLANK(I2429),"",
IFERROR(VLOOKUP(I2429,[1]StringTable!$1:$1048576,MATCH([1]StringTable!$B$1,[1]StringTable!$1:$1,0),0),
IFERROR(VLOOKUP(I2429,[1]InApkStringTable!$1:$1048576,MATCH([1]InApkStringTable!$B$1,[1]InApkStringTable!$1:$1,0),0),
"스트링없음")))</f>
        <v/>
      </c>
      <c r="L2429" t="b">
        <v>1</v>
      </c>
      <c r="N2429" t="str">
        <f>IF(ISBLANK(M2429),"",IF(ISERROR(VLOOKUP(M2429,MapTable!$A:$A,1,0)),"맵없음",""))</f>
        <v/>
      </c>
      <c r="O2429">
        <f t="shared" si="149"/>
        <v>4</v>
      </c>
      <c r="Q2429">
        <f t="shared" si="150"/>
        <v>4</v>
      </c>
      <c r="R2429" t="b">
        <f t="shared" ca="1" si="151"/>
        <v>0</v>
      </c>
      <c r="T2429" t="b">
        <f t="shared" ca="1" si="152"/>
        <v>0</v>
      </c>
      <c r="X2429" t="str">
        <f>IF(ISBLANK(W2429),"",
IF(ISERROR(FIND(",",W2429)),
  IF(ISERROR(VLOOKUP(W2429,MapTable!$A:$A,1,0)),"맵없음",
  ""),
IF(ISERROR(FIND(",",W2429,FIND(",",W2429)+1)),
  IF(OR(ISERROR(VLOOKUP(LEFT(W2429,FIND(",",W2429)-1),MapTable!$A:$A,1,0)),ISERROR(VLOOKUP(TRIM(MID(W2429,FIND(",",W2429)+1,999)),MapTable!$A:$A,1,0))),"맵없음",
  ""),
IF(ISERROR(FIND(",",W2429,FIND(",",W2429,FIND(",",W2429)+1)+1)),
  IF(OR(ISERROR(VLOOKUP(LEFT(W2429,FIND(",",W2429)-1),MapTable!$A:$A,1,0)),ISERROR(VLOOKUP(TRIM(MID(W2429,FIND(",",W2429)+1,FIND(",",W2429,FIND(",",W2429)+1)-FIND(",",W2429)-1)),MapTable!$A:$A,1,0)),ISERROR(VLOOKUP(TRIM(MID(W2429,FIND(",",W2429,FIND(",",W2429)+1)+1,999)),MapTable!$A:$A,1,0))),"맵없음",
  ""),
IF(ISERROR(FIND(",",W2429,FIND(",",W2429,FIND(",",W2429,FIND(",",W2429)+1)+1)+1)),
  IF(OR(ISERROR(VLOOKUP(LEFT(W2429,FIND(",",W2429)-1),MapTable!$A:$A,1,0)),ISERROR(VLOOKUP(TRIM(MID(W2429,FIND(",",W2429)+1,FIND(",",W2429,FIND(",",W2429)+1)-FIND(",",W2429)-1)),MapTable!$A:$A,1,0)),ISERROR(VLOOKUP(TRIM(MID(W2429,FIND(",",W2429,FIND(",",W2429)+1)+1,FIND(",",W2429,FIND(",",W2429,FIND(",",W2429)+1)+1)-FIND(",",W2429,FIND(",",W2429)+1)-1)),MapTable!$A:$A,1,0)),ISERROR(VLOOKUP(TRIM(MID(W2429,FIND(",",W2429,FIND(",",W2429,FIND(",",W2429)+1)+1)+1,999)),MapTable!$A:$A,1,0))),"맵없음",
  ""),
)))))</f>
        <v/>
      </c>
      <c r="AC2429" t="str">
        <f>IF(ISBLANK(AB2429),"",IF(ISERROR(VLOOKUP(AB2429,[3]DropTable!$A:$A,1,0)),"드랍없음",""))</f>
        <v/>
      </c>
      <c r="AE2429" t="str">
        <f>IF(ISBLANK(AD2429),"",IF(ISERROR(VLOOKUP(AD2429,[3]DropTable!$A:$A,1,0)),"드랍없음",""))</f>
        <v/>
      </c>
      <c r="AG2429">
        <v>9.8000000000000007</v>
      </c>
      <c r="AH2429">
        <v>1</v>
      </c>
    </row>
    <row r="2430" spans="1:34" x14ac:dyDescent="0.3">
      <c r="A2430">
        <v>26</v>
      </c>
      <c r="B2430">
        <v>39</v>
      </c>
      <c r="C2430">
        <f>IF(OR($L2430=TRUE,$A2430=0,MOD($A2430,ChapterTable!$S$20)&lt;&gt;0),
MAX(0,INT(($B2430+ChapterTable!$Q$26+VLOOKUP(SUBSTITUTE(C$1,"성장단계","")&amp;"단계오프셋",ChapterTable!$S:$T,2,0))/ChapterTable!$Q$23)),
MAX(0,INT(($B2430+ChapterTable!$S$26+VLOOKUP(SUBSTITUTE(C$1,"성장단계","")&amp;"보스단계오프셋",ChapterTable!$S:$T,2,0))/ChapterTable!$S$23)))</f>
        <v>4</v>
      </c>
      <c r="D2430">
        <f>IF(OR($L2430=TRUE,$A2430=0,MOD($A2430,ChapterTable!$S$20)&lt;&gt;0),
MAX(0,INT(($B2430+ChapterTable!$Q$26+VLOOKUP(SUBSTITUTE(D$1,"성장단계","")&amp;"단계오프셋",ChapterTable!$S:$T,2,0))/ChapterTable!$Q$23)),
MAX(0,INT(($B2430+ChapterTable!$S$26+VLOOKUP(SUBSTITUTE(D$1,"성장단계","")&amp;"보스단계오프셋",ChapterTable!$S:$T,2,0))/ChapterTable!$S$23)))</f>
        <v>3</v>
      </c>
      <c r="E2430" s="1">
        <f ca="1">IF(AND($A2430=0,$B2430=1),
    VLOOKUP(1,ChapterTable!$1:$1048576,MATCH("최종"&amp;SUBSTITUTE(SUBSTITUTE(E$1,"standard",""),"|Float",""),ChapterTable!$1:$1,0),0)*ChapterTable!$Q$17,
  IF(AND($A2430=0,$B2430=0),
    E2431,
  IF($B2430=0,
    VLOOKUP($A2430,ChapterTable!$1:$1048576,MATCH("최종"&amp;SUBSTITUTE(SUBSTITUTE(E$1,"standard",""),"|Float",""),ChapterTable!$1:$1,0),0),
  IF($B2430=1,
    IF($L2430=FALSE,
      VLOOKUP($A2430,ChapterTable!$1:$1048576,MATCH("최종"&amp;SUBSTITUTE(SUBSTITUTE(E$1,"standard",""),"|Float",""),ChapterTable!$1:$1,0),0),
      VLOOKUP($A2430-ChapterTable!$Q$11,ChapterTable!$1:$1048576,MATCH("최종"&amp;SUBSTITUTE(SUBSTITUTE(E$1,"standard",""),"|Float",""),ChapterTable!$1:$1,0),0)*ChapterTable!$Q$14
    ),
  OFFSET(E2430,-$B2430+IF($L2430,1,0),0)*
    (VLOOKUP(SUBSTITUTE(SUBSTITUTE(E$1,"standard",""),"|Float","")&amp;"인게임누적곱배수",ChapterTable!$S:$T,2,0)^C2430
    +VLOOKUP(SUBSTITUTE(SUBSTITUTE(E$1,"standard",""),"|Float","")&amp;"인게임누적합배수",ChapterTable!$S:$T,2,0)*C2430)
  )
  )
  )
)</f>
        <v>6181485.9983815672</v>
      </c>
      <c r="F2430" s="1">
        <f ca="1">IF(AND($A2430=0,$B2430=1),
    VLOOKUP(1,ChapterTable!$1:$1048576,MATCH("최종"&amp;SUBSTITUTE(SUBSTITUTE(F$1,"standard",""),"|Float",""),ChapterTable!$1:$1,0),0)*ChapterTable!$Q$17,
  IF(AND($A2430=0,$B2430=0),
    F2431,
  IF($B2430=0,
    VLOOKUP($A2430,ChapterTable!$1:$1048576,MATCH("최종"&amp;SUBSTITUTE(SUBSTITUTE(F$1,"standard",""),"|Float",""),ChapterTable!$1:$1,0),0),
  IF($B2430=1,
    IF($L2430=FALSE,
      VLOOKUP($A2430,ChapterTable!$1:$1048576,MATCH("최종"&amp;SUBSTITUTE(SUBSTITUTE(F$1,"standard",""),"|Float",""),ChapterTable!$1:$1,0),0),
      VLOOKUP($A2430-ChapterTable!$Q$11,ChapterTable!$1:$1048576,MATCH("최종"&amp;SUBSTITUTE(SUBSTITUTE(F$1,"standard",""),"|Float",""),ChapterTable!$1:$1,0),0)*ChapterTable!$Q$14
    ),
  OFFSET(F2430,-$B2430+IF($L2430,1,0),0)*
    (VLOOKUP(SUBSTITUTE(SUBSTITUTE(F$1,"standard",""),"|Float","")&amp;"인게임누적곱배수",ChapterTable!$S:$T,2,0)^D2430
    +VLOOKUP(SUBSTITUTE(SUBSTITUTE(F$1,"standard",""),"|Float","")&amp;"인게임누적합배수",ChapterTable!$S:$T,2,0)*D2430)
  )
  )
  )
)</f>
        <v>2289439.2586598396</v>
      </c>
      <c r="G2430" t="s">
        <v>76</v>
      </c>
      <c r="J2430" t="str">
        <f>IF(ISBLANK(I2430),"",
IFERROR(VLOOKUP(I2430,[1]StringTable!$1:$1048576,MATCH([1]StringTable!$B$1,[1]StringTable!$1:$1,0),0),
IFERROR(VLOOKUP(I2430,[1]InApkStringTable!$1:$1048576,MATCH([1]InApkStringTable!$B$1,[1]InApkStringTable!$1:$1,0),0),
"스트링없음")))</f>
        <v/>
      </c>
      <c r="L2430" t="b">
        <v>1</v>
      </c>
      <c r="N2430" t="str">
        <f>IF(ISBLANK(M2430),"",IF(ISERROR(VLOOKUP(M2430,MapTable!$A:$A,1,0)),"맵없음",""))</f>
        <v/>
      </c>
      <c r="O2430">
        <f t="shared" si="149"/>
        <v>94</v>
      </c>
      <c r="Q2430">
        <f t="shared" si="150"/>
        <v>94</v>
      </c>
      <c r="R2430" t="b">
        <f t="shared" ca="1" si="151"/>
        <v>1</v>
      </c>
      <c r="T2430" t="b">
        <f t="shared" ca="1" si="152"/>
        <v>1</v>
      </c>
      <c r="X2430" t="str">
        <f>IF(ISBLANK(W2430),"",
IF(ISERROR(FIND(",",W2430)),
  IF(ISERROR(VLOOKUP(W2430,MapTable!$A:$A,1,0)),"맵없음",
  ""),
IF(ISERROR(FIND(",",W2430,FIND(",",W2430)+1)),
  IF(OR(ISERROR(VLOOKUP(LEFT(W2430,FIND(",",W2430)-1),MapTable!$A:$A,1,0)),ISERROR(VLOOKUP(TRIM(MID(W2430,FIND(",",W2430)+1,999)),MapTable!$A:$A,1,0))),"맵없음",
  ""),
IF(ISERROR(FIND(",",W2430,FIND(",",W2430,FIND(",",W2430)+1)+1)),
  IF(OR(ISERROR(VLOOKUP(LEFT(W2430,FIND(",",W2430)-1),MapTable!$A:$A,1,0)),ISERROR(VLOOKUP(TRIM(MID(W2430,FIND(",",W2430)+1,FIND(",",W2430,FIND(",",W2430)+1)-FIND(",",W2430)-1)),MapTable!$A:$A,1,0)),ISERROR(VLOOKUP(TRIM(MID(W2430,FIND(",",W2430,FIND(",",W2430)+1)+1,999)),MapTable!$A:$A,1,0))),"맵없음",
  ""),
IF(ISERROR(FIND(",",W2430,FIND(",",W2430,FIND(",",W2430,FIND(",",W2430)+1)+1)+1)),
  IF(OR(ISERROR(VLOOKUP(LEFT(W2430,FIND(",",W2430)-1),MapTable!$A:$A,1,0)),ISERROR(VLOOKUP(TRIM(MID(W2430,FIND(",",W2430)+1,FIND(",",W2430,FIND(",",W2430)+1)-FIND(",",W2430)-1)),MapTable!$A:$A,1,0)),ISERROR(VLOOKUP(TRIM(MID(W2430,FIND(",",W2430,FIND(",",W2430)+1)+1,FIND(",",W2430,FIND(",",W2430,FIND(",",W2430)+1)+1)-FIND(",",W2430,FIND(",",W2430)+1)-1)),MapTable!$A:$A,1,0)),ISERROR(VLOOKUP(TRIM(MID(W2430,FIND(",",W2430,FIND(",",W2430,FIND(",",W2430)+1)+1)+1,999)),MapTable!$A:$A,1,0))),"맵없음",
  ""),
)))))</f>
        <v/>
      </c>
      <c r="AC2430" t="str">
        <f>IF(ISBLANK(AB2430),"",IF(ISERROR(VLOOKUP(AB2430,[3]DropTable!$A:$A,1,0)),"드랍없음",""))</f>
        <v/>
      </c>
      <c r="AE2430" t="str">
        <f>IF(ISBLANK(AD2430),"",IF(ISERROR(VLOOKUP(AD2430,[3]DropTable!$A:$A,1,0)),"드랍없음",""))</f>
        <v/>
      </c>
      <c r="AG2430">
        <v>9.8000000000000007</v>
      </c>
      <c r="AH2430">
        <v>1</v>
      </c>
    </row>
    <row r="2431" spans="1:34" x14ac:dyDescent="0.3">
      <c r="A2431">
        <v>26</v>
      </c>
      <c r="B2431">
        <v>40</v>
      </c>
      <c r="C2431">
        <f>IF(OR($L2431=TRUE,$A2431=0,MOD($A2431,ChapterTable!$S$20)&lt;&gt;0),
MAX(0,INT(($B2431+ChapterTable!$Q$26+VLOOKUP(SUBSTITUTE(C$1,"성장단계","")&amp;"단계오프셋",ChapterTable!$S:$T,2,0))/ChapterTable!$Q$23)),
MAX(0,INT(($B2431+ChapterTable!$S$26+VLOOKUP(SUBSTITUTE(C$1,"성장단계","")&amp;"보스단계오프셋",ChapterTable!$S:$T,2,0))/ChapterTable!$S$23)))</f>
        <v>4</v>
      </c>
      <c r="D2431">
        <f>IF(OR($L2431=TRUE,$A2431=0,MOD($A2431,ChapterTable!$S$20)&lt;&gt;0),
MAX(0,INT(($B2431+ChapterTable!$Q$26+VLOOKUP(SUBSTITUTE(D$1,"성장단계","")&amp;"단계오프셋",ChapterTable!$S:$T,2,0))/ChapterTable!$Q$23)),
MAX(0,INT(($B2431+ChapterTable!$S$26+VLOOKUP(SUBSTITUTE(D$1,"성장단계","")&amp;"보스단계오프셋",ChapterTable!$S:$T,2,0))/ChapterTable!$S$23)))</f>
        <v>3</v>
      </c>
      <c r="E2431" s="1">
        <f ca="1">IF(AND($A2431=0,$B2431=1),
    VLOOKUP(1,ChapterTable!$1:$1048576,MATCH("최종"&amp;SUBSTITUTE(SUBSTITUTE(E$1,"standard",""),"|Float",""),ChapterTable!$1:$1,0),0)*ChapterTable!$Q$17,
  IF(AND($A2431=0,$B2431=0),
    E2432,
  IF($B2431=0,
    VLOOKUP($A2431,ChapterTable!$1:$1048576,MATCH("최종"&amp;SUBSTITUTE(SUBSTITUTE(E$1,"standard",""),"|Float",""),ChapterTable!$1:$1,0),0),
  IF($B2431=1,
    IF($L2431=FALSE,
      VLOOKUP($A2431,ChapterTable!$1:$1048576,MATCH("최종"&amp;SUBSTITUTE(SUBSTITUTE(E$1,"standard",""),"|Float",""),ChapterTable!$1:$1,0),0),
      VLOOKUP($A2431-ChapterTable!$Q$11,ChapterTable!$1:$1048576,MATCH("최종"&amp;SUBSTITUTE(SUBSTITUTE(E$1,"standard",""),"|Float",""),ChapterTable!$1:$1,0),0)*ChapterTable!$Q$14
    ),
  OFFSET(E2431,-$B2431+IF($L2431,1,0),0)*
    (VLOOKUP(SUBSTITUTE(SUBSTITUTE(E$1,"standard",""),"|Float","")&amp;"인게임누적곱배수",ChapterTable!$S:$T,2,0)^C2431
    +VLOOKUP(SUBSTITUTE(SUBSTITUTE(E$1,"standard",""),"|Float","")&amp;"인게임누적합배수",ChapterTable!$S:$T,2,0)*C2431)
  )
  )
  )
)</f>
        <v>6181485.9983815672</v>
      </c>
      <c r="F2431" s="1">
        <f ca="1">IF(AND($A2431=0,$B2431=1),
    VLOOKUP(1,ChapterTable!$1:$1048576,MATCH("최종"&amp;SUBSTITUTE(SUBSTITUTE(F$1,"standard",""),"|Float",""),ChapterTable!$1:$1,0),0)*ChapterTable!$Q$17,
  IF(AND($A2431=0,$B2431=0),
    F2432,
  IF($B2431=0,
    VLOOKUP($A2431,ChapterTable!$1:$1048576,MATCH("최종"&amp;SUBSTITUTE(SUBSTITUTE(F$1,"standard",""),"|Float",""),ChapterTable!$1:$1,0),0),
  IF($B2431=1,
    IF($L2431=FALSE,
      VLOOKUP($A2431,ChapterTable!$1:$1048576,MATCH("최종"&amp;SUBSTITUTE(SUBSTITUTE(F$1,"standard",""),"|Float",""),ChapterTable!$1:$1,0),0),
      VLOOKUP($A2431-ChapterTable!$Q$11,ChapterTable!$1:$1048576,MATCH("최종"&amp;SUBSTITUTE(SUBSTITUTE(F$1,"standard",""),"|Float",""),ChapterTable!$1:$1,0),0)*ChapterTable!$Q$14
    ),
  OFFSET(F2431,-$B2431+IF($L2431,1,0),0)*
    (VLOOKUP(SUBSTITUTE(SUBSTITUTE(F$1,"standard",""),"|Float","")&amp;"인게임누적곱배수",ChapterTable!$S:$T,2,0)^D2431
    +VLOOKUP(SUBSTITUTE(SUBSTITUTE(F$1,"standard",""),"|Float","")&amp;"인게임누적합배수",ChapterTable!$S:$T,2,0)*D2431)
  )
  )
  )
)</f>
        <v>2289439.2586598396</v>
      </c>
      <c r="G2431" t="s">
        <v>76</v>
      </c>
      <c r="J2431" t="str">
        <f>IF(ISBLANK(I2431),"",
IFERROR(VLOOKUP(I2431,[1]StringTable!$1:$1048576,MATCH([1]StringTable!$B$1,[1]StringTable!$1:$1,0),0),
IFERROR(VLOOKUP(I2431,[1]InApkStringTable!$1:$1048576,MATCH([1]InApkStringTable!$B$1,[1]InApkStringTable!$1:$1,0),0),
"스트링없음")))</f>
        <v/>
      </c>
      <c r="L2431" t="b">
        <v>1</v>
      </c>
      <c r="N2431" t="str">
        <f>IF(ISBLANK(M2431),"",IF(ISERROR(VLOOKUP(M2431,MapTable!$A:$A,1,0)),"맵없음",""))</f>
        <v/>
      </c>
      <c r="O2431">
        <f t="shared" si="149"/>
        <v>21</v>
      </c>
      <c r="Q2431">
        <f t="shared" si="150"/>
        <v>21</v>
      </c>
      <c r="R2431" t="b">
        <f t="shared" ca="1" si="151"/>
        <v>0</v>
      </c>
      <c r="T2431" t="b">
        <f t="shared" ca="1" si="152"/>
        <v>0</v>
      </c>
      <c r="X2431" t="str">
        <f>IF(ISBLANK(W2431),"",
IF(ISERROR(FIND(",",W2431)),
  IF(ISERROR(VLOOKUP(W2431,MapTable!$A:$A,1,0)),"맵없음",
  ""),
IF(ISERROR(FIND(",",W2431,FIND(",",W2431)+1)),
  IF(OR(ISERROR(VLOOKUP(LEFT(W2431,FIND(",",W2431)-1),MapTable!$A:$A,1,0)),ISERROR(VLOOKUP(TRIM(MID(W2431,FIND(",",W2431)+1,999)),MapTable!$A:$A,1,0))),"맵없음",
  ""),
IF(ISERROR(FIND(",",W2431,FIND(",",W2431,FIND(",",W2431)+1)+1)),
  IF(OR(ISERROR(VLOOKUP(LEFT(W2431,FIND(",",W2431)-1),MapTable!$A:$A,1,0)),ISERROR(VLOOKUP(TRIM(MID(W2431,FIND(",",W2431)+1,FIND(",",W2431,FIND(",",W2431)+1)-FIND(",",W2431)-1)),MapTable!$A:$A,1,0)),ISERROR(VLOOKUP(TRIM(MID(W2431,FIND(",",W2431,FIND(",",W2431)+1)+1,999)),MapTable!$A:$A,1,0))),"맵없음",
  ""),
IF(ISERROR(FIND(",",W2431,FIND(",",W2431,FIND(",",W2431,FIND(",",W2431)+1)+1)+1)),
  IF(OR(ISERROR(VLOOKUP(LEFT(W2431,FIND(",",W2431)-1),MapTable!$A:$A,1,0)),ISERROR(VLOOKUP(TRIM(MID(W2431,FIND(",",W2431)+1,FIND(",",W2431,FIND(",",W2431)+1)-FIND(",",W2431)-1)),MapTable!$A:$A,1,0)),ISERROR(VLOOKUP(TRIM(MID(W2431,FIND(",",W2431,FIND(",",W2431)+1)+1,FIND(",",W2431,FIND(",",W2431,FIND(",",W2431)+1)+1)-FIND(",",W2431,FIND(",",W2431)+1)-1)),MapTable!$A:$A,1,0)),ISERROR(VLOOKUP(TRIM(MID(W2431,FIND(",",W2431,FIND(",",W2431,FIND(",",W2431)+1)+1)+1,999)),MapTable!$A:$A,1,0))),"맵없음",
  ""),
)))))</f>
        <v/>
      </c>
      <c r="AC2431" t="str">
        <f>IF(ISBLANK(AB2431),"",IF(ISERROR(VLOOKUP(AB2431,[3]DropTable!$A:$A,1,0)),"드랍없음",""))</f>
        <v/>
      </c>
      <c r="AE2431" t="str">
        <f>IF(ISBLANK(AD2431),"",IF(ISERROR(VLOOKUP(AD2431,[3]DropTable!$A:$A,1,0)),"드랍없음",""))</f>
        <v/>
      </c>
      <c r="AG2431">
        <v>9.8000000000000007</v>
      </c>
      <c r="AH2431">
        <v>1</v>
      </c>
    </row>
    <row r="2432" spans="1:34" x14ac:dyDescent="0.3">
      <c r="A2432">
        <v>26</v>
      </c>
      <c r="B2432">
        <v>41</v>
      </c>
      <c r="C2432">
        <f>IF(OR($L2432=TRUE,$A2432=0,MOD($A2432,ChapterTable!$S$20)&lt;&gt;0),
MAX(0,INT(($B2432+ChapterTable!$Q$26+VLOOKUP(SUBSTITUTE(C$1,"성장단계","")&amp;"단계오프셋",ChapterTable!$S:$T,2,0))/ChapterTable!$Q$23)),
MAX(0,INT(($B2432+ChapterTable!$S$26+VLOOKUP(SUBSTITUTE(C$1,"성장단계","")&amp;"보스단계오프셋",ChapterTable!$S:$T,2,0))/ChapterTable!$S$23)))</f>
        <v>4</v>
      </c>
      <c r="D2432">
        <f>IF(OR($L2432=TRUE,$A2432=0,MOD($A2432,ChapterTable!$S$20)&lt;&gt;0),
MAX(0,INT(($B2432+ChapterTable!$Q$26+VLOOKUP(SUBSTITUTE(D$1,"성장단계","")&amp;"단계오프셋",ChapterTable!$S:$T,2,0))/ChapterTable!$Q$23)),
MAX(0,INT(($B2432+ChapterTable!$S$26+VLOOKUP(SUBSTITUTE(D$1,"성장단계","")&amp;"보스단계오프셋",ChapterTable!$S:$T,2,0))/ChapterTable!$S$23)))</f>
        <v>4</v>
      </c>
      <c r="E2432" s="1">
        <f ca="1">IF(AND($A2432=0,$B2432=1),
    VLOOKUP(1,ChapterTable!$1:$1048576,MATCH("최종"&amp;SUBSTITUTE(SUBSTITUTE(E$1,"standard",""),"|Float",""),ChapterTable!$1:$1,0),0)*ChapterTable!$Q$17,
  IF(AND($A2432=0,$B2432=0),
    E2433,
  IF($B2432=0,
    VLOOKUP($A2432,ChapterTable!$1:$1048576,MATCH("최종"&amp;SUBSTITUTE(SUBSTITUTE(E$1,"standard",""),"|Float",""),ChapterTable!$1:$1,0),0),
  IF($B2432=1,
    IF($L2432=FALSE,
      VLOOKUP($A2432,ChapterTable!$1:$1048576,MATCH("최종"&amp;SUBSTITUTE(SUBSTITUTE(E$1,"standard",""),"|Float",""),ChapterTable!$1:$1,0),0),
      VLOOKUP($A2432-ChapterTable!$Q$11,ChapterTable!$1:$1048576,MATCH("최종"&amp;SUBSTITUTE(SUBSTITUTE(E$1,"standard",""),"|Float",""),ChapterTable!$1:$1,0),0)*ChapterTable!$Q$14
    ),
  OFFSET(E2432,-$B2432+IF($L2432,1,0),0)*
    (VLOOKUP(SUBSTITUTE(SUBSTITUTE(E$1,"standard",""),"|Float","")&amp;"인게임누적곱배수",ChapterTable!$S:$T,2,0)^C2432
    +VLOOKUP(SUBSTITUTE(SUBSTITUTE(E$1,"standard",""),"|Float","")&amp;"인게임누적합배수",ChapterTable!$S:$T,2,0)*C2432)
  )
  )
  )
)</f>
        <v>6181485.9983815672</v>
      </c>
      <c r="F2432" s="1">
        <f ca="1">IF(AND($A2432=0,$B2432=1),
    VLOOKUP(1,ChapterTable!$1:$1048576,MATCH("최종"&amp;SUBSTITUTE(SUBSTITUTE(F$1,"standard",""),"|Float",""),ChapterTable!$1:$1,0),0)*ChapterTable!$Q$17,
  IF(AND($A2432=0,$B2432=0),
    F2433,
  IF($B2432=0,
    VLOOKUP($A2432,ChapterTable!$1:$1048576,MATCH("최종"&amp;SUBSTITUTE(SUBSTITUTE(F$1,"standard",""),"|Float",""),ChapterTable!$1:$1,0),0),
  IF($B2432=1,
    IF($L2432=FALSE,
      VLOOKUP($A2432,ChapterTable!$1:$1048576,MATCH("최종"&amp;SUBSTITUTE(SUBSTITUTE(F$1,"standard",""),"|Float",""),ChapterTable!$1:$1,0),0),
      VLOOKUP($A2432-ChapterTable!$Q$11,ChapterTable!$1:$1048576,MATCH("최종"&amp;SUBSTITUTE(SUBSTITUTE(F$1,"standard",""),"|Float",""),ChapterTable!$1:$1,0),0)*ChapterTable!$Q$14
    ),
  OFFSET(F2432,-$B2432+IF($L2432,1,0),0)*
    (VLOOKUP(SUBSTITUTE(SUBSTITUTE(F$1,"standard",""),"|Float","")&amp;"인게임누적곱배수",ChapterTable!$S:$T,2,0)^D2432
    +VLOOKUP(SUBSTITUTE(SUBSTITUTE(F$1,"standard",""),"|Float","")&amp;"인게임누적합배수",ChapterTable!$S:$T,2,0)*D2432)
  )
  )
  )
)</f>
        <v>2575619.1659923196</v>
      </c>
      <c r="G2432" t="s">
        <v>76</v>
      </c>
      <c r="J2432" t="str">
        <f>IF(ISBLANK(I2432),"",
IFERROR(VLOOKUP(I2432,[1]StringTable!$1:$1048576,MATCH([1]StringTable!$B$1,[1]StringTable!$1:$1,0),0),
IFERROR(VLOOKUP(I2432,[1]InApkStringTable!$1:$1048576,MATCH([1]InApkStringTable!$B$1,[1]InApkStringTable!$1:$1,0),0),
"스트링없음")))</f>
        <v/>
      </c>
      <c r="L2432" t="b">
        <v>1</v>
      </c>
      <c r="N2432" t="str">
        <f>IF(ISBLANK(M2432),"",IF(ISERROR(VLOOKUP(M2432,MapTable!$A:$A,1,0)),"맵없음",""))</f>
        <v/>
      </c>
      <c r="O2432">
        <f t="shared" si="149"/>
        <v>5</v>
      </c>
      <c r="Q2432">
        <f t="shared" si="150"/>
        <v>5</v>
      </c>
      <c r="R2432" t="b">
        <f t="shared" ca="1" si="151"/>
        <v>0</v>
      </c>
      <c r="T2432" t="b">
        <f t="shared" ca="1" si="152"/>
        <v>0</v>
      </c>
      <c r="X2432" t="str">
        <f>IF(ISBLANK(W2432),"",
IF(ISERROR(FIND(",",W2432)),
  IF(ISERROR(VLOOKUP(W2432,MapTable!$A:$A,1,0)),"맵없음",
  ""),
IF(ISERROR(FIND(",",W2432,FIND(",",W2432)+1)),
  IF(OR(ISERROR(VLOOKUP(LEFT(W2432,FIND(",",W2432)-1),MapTable!$A:$A,1,0)),ISERROR(VLOOKUP(TRIM(MID(W2432,FIND(",",W2432)+1,999)),MapTable!$A:$A,1,0))),"맵없음",
  ""),
IF(ISERROR(FIND(",",W2432,FIND(",",W2432,FIND(",",W2432)+1)+1)),
  IF(OR(ISERROR(VLOOKUP(LEFT(W2432,FIND(",",W2432)-1),MapTable!$A:$A,1,0)),ISERROR(VLOOKUP(TRIM(MID(W2432,FIND(",",W2432)+1,FIND(",",W2432,FIND(",",W2432)+1)-FIND(",",W2432)-1)),MapTable!$A:$A,1,0)),ISERROR(VLOOKUP(TRIM(MID(W2432,FIND(",",W2432,FIND(",",W2432)+1)+1,999)),MapTable!$A:$A,1,0))),"맵없음",
  ""),
IF(ISERROR(FIND(",",W2432,FIND(",",W2432,FIND(",",W2432,FIND(",",W2432)+1)+1)+1)),
  IF(OR(ISERROR(VLOOKUP(LEFT(W2432,FIND(",",W2432)-1),MapTable!$A:$A,1,0)),ISERROR(VLOOKUP(TRIM(MID(W2432,FIND(",",W2432)+1,FIND(",",W2432,FIND(",",W2432)+1)-FIND(",",W2432)-1)),MapTable!$A:$A,1,0)),ISERROR(VLOOKUP(TRIM(MID(W2432,FIND(",",W2432,FIND(",",W2432)+1)+1,FIND(",",W2432,FIND(",",W2432,FIND(",",W2432)+1)+1)-FIND(",",W2432,FIND(",",W2432)+1)-1)),MapTable!$A:$A,1,0)),ISERROR(VLOOKUP(TRIM(MID(W2432,FIND(",",W2432,FIND(",",W2432,FIND(",",W2432)+1)+1)+1,999)),MapTable!$A:$A,1,0))),"맵없음",
  ""),
)))))</f>
        <v/>
      </c>
      <c r="AC2432" t="str">
        <f>IF(ISBLANK(AB2432),"",IF(ISERROR(VLOOKUP(AB2432,[3]DropTable!$A:$A,1,0)),"드랍없음",""))</f>
        <v/>
      </c>
      <c r="AE2432" t="str">
        <f>IF(ISBLANK(AD2432),"",IF(ISERROR(VLOOKUP(AD2432,[3]DropTable!$A:$A,1,0)),"드랍없음",""))</f>
        <v/>
      </c>
      <c r="AG2432">
        <v>9.8000000000000007</v>
      </c>
      <c r="AH2432">
        <v>1</v>
      </c>
    </row>
    <row r="2433" spans="1:34" x14ac:dyDescent="0.3">
      <c r="A2433">
        <v>26</v>
      </c>
      <c r="B2433">
        <v>42</v>
      </c>
      <c r="C2433">
        <f>IF(OR($L2433=TRUE,$A2433=0,MOD($A2433,ChapterTable!$S$20)&lt;&gt;0),
MAX(0,INT(($B2433+ChapterTable!$Q$26+VLOOKUP(SUBSTITUTE(C$1,"성장단계","")&amp;"단계오프셋",ChapterTable!$S:$T,2,0))/ChapterTable!$Q$23)),
MAX(0,INT(($B2433+ChapterTable!$S$26+VLOOKUP(SUBSTITUTE(C$1,"성장단계","")&amp;"보스단계오프셋",ChapterTable!$S:$T,2,0))/ChapterTable!$S$23)))</f>
        <v>4</v>
      </c>
      <c r="D2433">
        <f>IF(OR($L2433=TRUE,$A2433=0,MOD($A2433,ChapterTable!$S$20)&lt;&gt;0),
MAX(0,INT(($B2433+ChapterTable!$Q$26+VLOOKUP(SUBSTITUTE(D$1,"성장단계","")&amp;"단계오프셋",ChapterTable!$S:$T,2,0))/ChapterTable!$Q$23)),
MAX(0,INT(($B2433+ChapterTable!$S$26+VLOOKUP(SUBSTITUTE(D$1,"성장단계","")&amp;"보스단계오프셋",ChapterTable!$S:$T,2,0))/ChapterTable!$S$23)))</f>
        <v>4</v>
      </c>
      <c r="E2433" s="1">
        <f ca="1">IF(AND($A2433=0,$B2433=1),
    VLOOKUP(1,ChapterTable!$1:$1048576,MATCH("최종"&amp;SUBSTITUTE(SUBSTITUTE(E$1,"standard",""),"|Float",""),ChapterTable!$1:$1,0),0)*ChapterTable!$Q$17,
  IF(AND($A2433=0,$B2433=0),
    E2434,
  IF($B2433=0,
    VLOOKUP($A2433,ChapterTable!$1:$1048576,MATCH("최종"&amp;SUBSTITUTE(SUBSTITUTE(E$1,"standard",""),"|Float",""),ChapterTable!$1:$1,0),0),
  IF($B2433=1,
    IF($L2433=FALSE,
      VLOOKUP($A2433,ChapterTable!$1:$1048576,MATCH("최종"&amp;SUBSTITUTE(SUBSTITUTE(E$1,"standard",""),"|Float",""),ChapterTable!$1:$1,0),0),
      VLOOKUP($A2433-ChapterTable!$Q$11,ChapterTable!$1:$1048576,MATCH("최종"&amp;SUBSTITUTE(SUBSTITUTE(E$1,"standard",""),"|Float",""),ChapterTable!$1:$1,0),0)*ChapterTable!$Q$14
    ),
  OFFSET(E2433,-$B2433+IF($L2433,1,0),0)*
    (VLOOKUP(SUBSTITUTE(SUBSTITUTE(E$1,"standard",""),"|Float","")&amp;"인게임누적곱배수",ChapterTable!$S:$T,2,0)^C2433
    +VLOOKUP(SUBSTITUTE(SUBSTITUTE(E$1,"standard",""),"|Float","")&amp;"인게임누적합배수",ChapterTable!$S:$T,2,0)*C2433)
  )
  )
  )
)</f>
        <v>6181485.9983815672</v>
      </c>
      <c r="F2433" s="1">
        <f ca="1">IF(AND($A2433=0,$B2433=1),
    VLOOKUP(1,ChapterTable!$1:$1048576,MATCH("최종"&amp;SUBSTITUTE(SUBSTITUTE(F$1,"standard",""),"|Float",""),ChapterTable!$1:$1,0),0)*ChapterTable!$Q$17,
  IF(AND($A2433=0,$B2433=0),
    F2434,
  IF($B2433=0,
    VLOOKUP($A2433,ChapterTable!$1:$1048576,MATCH("최종"&amp;SUBSTITUTE(SUBSTITUTE(F$1,"standard",""),"|Float",""),ChapterTable!$1:$1,0),0),
  IF($B2433=1,
    IF($L2433=FALSE,
      VLOOKUP($A2433,ChapterTable!$1:$1048576,MATCH("최종"&amp;SUBSTITUTE(SUBSTITUTE(F$1,"standard",""),"|Float",""),ChapterTable!$1:$1,0),0),
      VLOOKUP($A2433-ChapterTable!$Q$11,ChapterTable!$1:$1048576,MATCH("최종"&amp;SUBSTITUTE(SUBSTITUTE(F$1,"standard",""),"|Float",""),ChapterTable!$1:$1,0),0)*ChapterTable!$Q$14
    ),
  OFFSET(F2433,-$B2433+IF($L2433,1,0),0)*
    (VLOOKUP(SUBSTITUTE(SUBSTITUTE(F$1,"standard",""),"|Float","")&amp;"인게임누적곱배수",ChapterTable!$S:$T,2,0)^D2433
    +VLOOKUP(SUBSTITUTE(SUBSTITUTE(F$1,"standard",""),"|Float","")&amp;"인게임누적합배수",ChapterTable!$S:$T,2,0)*D2433)
  )
  )
  )
)</f>
        <v>2575619.1659923196</v>
      </c>
      <c r="G2433" t="s">
        <v>76</v>
      </c>
      <c r="J2433" t="str">
        <f>IF(ISBLANK(I2433),"",
IFERROR(VLOOKUP(I2433,[1]StringTable!$1:$1048576,MATCH([1]StringTable!$B$1,[1]StringTable!$1:$1,0),0),
IFERROR(VLOOKUP(I2433,[1]InApkStringTable!$1:$1048576,MATCH([1]InApkStringTable!$B$1,[1]InApkStringTable!$1:$1,0),0),
"스트링없음")))</f>
        <v/>
      </c>
      <c r="L2433" t="b">
        <v>1</v>
      </c>
      <c r="N2433" t="str">
        <f>IF(ISBLANK(M2433),"",IF(ISERROR(VLOOKUP(M2433,MapTable!$A:$A,1,0)),"맵없음",""))</f>
        <v/>
      </c>
      <c r="O2433">
        <f t="shared" si="149"/>
        <v>5</v>
      </c>
      <c r="Q2433">
        <f t="shared" si="150"/>
        <v>5</v>
      </c>
      <c r="R2433" t="b">
        <f t="shared" ca="1" si="151"/>
        <v>0</v>
      </c>
      <c r="T2433" t="b">
        <f t="shared" ca="1" si="152"/>
        <v>0</v>
      </c>
      <c r="X2433" t="str">
        <f>IF(ISBLANK(W2433),"",
IF(ISERROR(FIND(",",W2433)),
  IF(ISERROR(VLOOKUP(W2433,MapTable!$A:$A,1,0)),"맵없음",
  ""),
IF(ISERROR(FIND(",",W2433,FIND(",",W2433)+1)),
  IF(OR(ISERROR(VLOOKUP(LEFT(W2433,FIND(",",W2433)-1),MapTable!$A:$A,1,0)),ISERROR(VLOOKUP(TRIM(MID(W2433,FIND(",",W2433)+1,999)),MapTable!$A:$A,1,0))),"맵없음",
  ""),
IF(ISERROR(FIND(",",W2433,FIND(",",W2433,FIND(",",W2433)+1)+1)),
  IF(OR(ISERROR(VLOOKUP(LEFT(W2433,FIND(",",W2433)-1),MapTable!$A:$A,1,0)),ISERROR(VLOOKUP(TRIM(MID(W2433,FIND(",",W2433)+1,FIND(",",W2433,FIND(",",W2433)+1)-FIND(",",W2433)-1)),MapTable!$A:$A,1,0)),ISERROR(VLOOKUP(TRIM(MID(W2433,FIND(",",W2433,FIND(",",W2433)+1)+1,999)),MapTable!$A:$A,1,0))),"맵없음",
  ""),
IF(ISERROR(FIND(",",W2433,FIND(",",W2433,FIND(",",W2433,FIND(",",W2433)+1)+1)+1)),
  IF(OR(ISERROR(VLOOKUP(LEFT(W2433,FIND(",",W2433)-1),MapTable!$A:$A,1,0)),ISERROR(VLOOKUP(TRIM(MID(W2433,FIND(",",W2433)+1,FIND(",",W2433,FIND(",",W2433)+1)-FIND(",",W2433)-1)),MapTable!$A:$A,1,0)),ISERROR(VLOOKUP(TRIM(MID(W2433,FIND(",",W2433,FIND(",",W2433)+1)+1,FIND(",",W2433,FIND(",",W2433,FIND(",",W2433)+1)+1)-FIND(",",W2433,FIND(",",W2433)+1)-1)),MapTable!$A:$A,1,0)),ISERROR(VLOOKUP(TRIM(MID(W2433,FIND(",",W2433,FIND(",",W2433,FIND(",",W2433)+1)+1)+1,999)),MapTable!$A:$A,1,0))),"맵없음",
  ""),
)))))</f>
        <v/>
      </c>
      <c r="AC2433" t="str">
        <f>IF(ISBLANK(AB2433),"",IF(ISERROR(VLOOKUP(AB2433,[3]DropTable!$A:$A,1,0)),"드랍없음",""))</f>
        <v/>
      </c>
      <c r="AE2433" t="str">
        <f>IF(ISBLANK(AD2433),"",IF(ISERROR(VLOOKUP(AD2433,[3]DropTable!$A:$A,1,0)),"드랍없음",""))</f>
        <v/>
      </c>
      <c r="AG2433">
        <v>9.8000000000000007</v>
      </c>
      <c r="AH2433">
        <v>1</v>
      </c>
    </row>
    <row r="2434" spans="1:34" x14ac:dyDescent="0.3">
      <c r="A2434">
        <v>26</v>
      </c>
      <c r="B2434">
        <v>43</v>
      </c>
      <c r="C2434">
        <f>IF(OR($L2434=TRUE,$A2434=0,MOD($A2434,ChapterTable!$S$20)&lt;&gt;0),
MAX(0,INT(($B2434+ChapterTable!$Q$26+VLOOKUP(SUBSTITUTE(C$1,"성장단계","")&amp;"단계오프셋",ChapterTable!$S:$T,2,0))/ChapterTable!$Q$23)),
MAX(0,INT(($B2434+ChapterTable!$S$26+VLOOKUP(SUBSTITUTE(C$1,"성장단계","")&amp;"보스단계오프셋",ChapterTable!$S:$T,2,0))/ChapterTable!$S$23)))</f>
        <v>4</v>
      </c>
      <c r="D2434">
        <f>IF(OR($L2434=TRUE,$A2434=0,MOD($A2434,ChapterTable!$S$20)&lt;&gt;0),
MAX(0,INT(($B2434+ChapterTable!$Q$26+VLOOKUP(SUBSTITUTE(D$1,"성장단계","")&amp;"단계오프셋",ChapterTable!$S:$T,2,0))/ChapterTable!$Q$23)),
MAX(0,INT(($B2434+ChapterTable!$S$26+VLOOKUP(SUBSTITUTE(D$1,"성장단계","")&amp;"보스단계오프셋",ChapterTable!$S:$T,2,0))/ChapterTable!$S$23)))</f>
        <v>4</v>
      </c>
      <c r="E2434" s="1">
        <f ca="1">IF(AND($A2434=0,$B2434=1),
    VLOOKUP(1,ChapterTable!$1:$1048576,MATCH("최종"&amp;SUBSTITUTE(SUBSTITUTE(E$1,"standard",""),"|Float",""),ChapterTable!$1:$1,0),0)*ChapterTable!$Q$17,
  IF(AND($A2434=0,$B2434=0),
    E2435,
  IF($B2434=0,
    VLOOKUP($A2434,ChapterTable!$1:$1048576,MATCH("최종"&amp;SUBSTITUTE(SUBSTITUTE(E$1,"standard",""),"|Float",""),ChapterTable!$1:$1,0),0),
  IF($B2434=1,
    IF($L2434=FALSE,
      VLOOKUP($A2434,ChapterTable!$1:$1048576,MATCH("최종"&amp;SUBSTITUTE(SUBSTITUTE(E$1,"standard",""),"|Float",""),ChapterTable!$1:$1,0),0),
      VLOOKUP($A2434-ChapterTable!$Q$11,ChapterTable!$1:$1048576,MATCH("최종"&amp;SUBSTITUTE(SUBSTITUTE(E$1,"standard",""),"|Float",""),ChapterTable!$1:$1,0),0)*ChapterTable!$Q$14
    ),
  OFFSET(E2434,-$B2434+IF($L2434,1,0),0)*
    (VLOOKUP(SUBSTITUTE(SUBSTITUTE(E$1,"standard",""),"|Float","")&amp;"인게임누적곱배수",ChapterTable!$S:$T,2,0)^C2434
    +VLOOKUP(SUBSTITUTE(SUBSTITUTE(E$1,"standard",""),"|Float","")&amp;"인게임누적합배수",ChapterTable!$S:$T,2,0)*C2434)
  )
  )
  )
)</f>
        <v>6181485.9983815672</v>
      </c>
      <c r="F2434" s="1">
        <f ca="1">IF(AND($A2434=0,$B2434=1),
    VLOOKUP(1,ChapterTable!$1:$1048576,MATCH("최종"&amp;SUBSTITUTE(SUBSTITUTE(F$1,"standard",""),"|Float",""),ChapterTable!$1:$1,0),0)*ChapterTable!$Q$17,
  IF(AND($A2434=0,$B2434=0),
    F2435,
  IF($B2434=0,
    VLOOKUP($A2434,ChapterTable!$1:$1048576,MATCH("최종"&amp;SUBSTITUTE(SUBSTITUTE(F$1,"standard",""),"|Float",""),ChapterTable!$1:$1,0),0),
  IF($B2434=1,
    IF($L2434=FALSE,
      VLOOKUP($A2434,ChapterTable!$1:$1048576,MATCH("최종"&amp;SUBSTITUTE(SUBSTITUTE(F$1,"standard",""),"|Float",""),ChapterTable!$1:$1,0),0),
      VLOOKUP($A2434-ChapterTable!$Q$11,ChapterTable!$1:$1048576,MATCH("최종"&amp;SUBSTITUTE(SUBSTITUTE(F$1,"standard",""),"|Float",""),ChapterTable!$1:$1,0),0)*ChapterTable!$Q$14
    ),
  OFFSET(F2434,-$B2434+IF($L2434,1,0),0)*
    (VLOOKUP(SUBSTITUTE(SUBSTITUTE(F$1,"standard",""),"|Float","")&amp;"인게임누적곱배수",ChapterTable!$S:$T,2,0)^D2434
    +VLOOKUP(SUBSTITUTE(SUBSTITUTE(F$1,"standard",""),"|Float","")&amp;"인게임누적합배수",ChapterTable!$S:$T,2,0)*D2434)
  )
  )
  )
)</f>
        <v>2575619.1659923196</v>
      </c>
      <c r="G2434" t="s">
        <v>76</v>
      </c>
      <c r="J2434" t="str">
        <f>IF(ISBLANK(I2434),"",
IFERROR(VLOOKUP(I2434,[1]StringTable!$1:$1048576,MATCH([1]StringTable!$B$1,[1]StringTable!$1:$1,0),0),
IFERROR(VLOOKUP(I2434,[1]InApkStringTable!$1:$1048576,MATCH([1]InApkStringTable!$B$1,[1]InApkStringTable!$1:$1,0),0),
"스트링없음")))</f>
        <v/>
      </c>
      <c r="L2434" t="b">
        <v>1</v>
      </c>
      <c r="N2434" t="str">
        <f>IF(ISBLANK(M2434),"",IF(ISERROR(VLOOKUP(M2434,MapTable!$A:$A,1,0)),"맵없음",""))</f>
        <v/>
      </c>
      <c r="O2434">
        <f t="shared" si="149"/>
        <v>5</v>
      </c>
      <c r="Q2434">
        <f t="shared" si="150"/>
        <v>5</v>
      </c>
      <c r="R2434" t="b">
        <f t="shared" ca="1" si="151"/>
        <v>0</v>
      </c>
      <c r="T2434" t="b">
        <f t="shared" ca="1" si="152"/>
        <v>0</v>
      </c>
      <c r="X2434" t="str">
        <f>IF(ISBLANK(W2434),"",
IF(ISERROR(FIND(",",W2434)),
  IF(ISERROR(VLOOKUP(W2434,MapTable!$A:$A,1,0)),"맵없음",
  ""),
IF(ISERROR(FIND(",",W2434,FIND(",",W2434)+1)),
  IF(OR(ISERROR(VLOOKUP(LEFT(W2434,FIND(",",W2434)-1),MapTable!$A:$A,1,0)),ISERROR(VLOOKUP(TRIM(MID(W2434,FIND(",",W2434)+1,999)),MapTable!$A:$A,1,0))),"맵없음",
  ""),
IF(ISERROR(FIND(",",W2434,FIND(",",W2434,FIND(",",W2434)+1)+1)),
  IF(OR(ISERROR(VLOOKUP(LEFT(W2434,FIND(",",W2434)-1),MapTable!$A:$A,1,0)),ISERROR(VLOOKUP(TRIM(MID(W2434,FIND(",",W2434)+1,FIND(",",W2434,FIND(",",W2434)+1)-FIND(",",W2434)-1)),MapTable!$A:$A,1,0)),ISERROR(VLOOKUP(TRIM(MID(W2434,FIND(",",W2434,FIND(",",W2434)+1)+1,999)),MapTable!$A:$A,1,0))),"맵없음",
  ""),
IF(ISERROR(FIND(",",W2434,FIND(",",W2434,FIND(",",W2434,FIND(",",W2434)+1)+1)+1)),
  IF(OR(ISERROR(VLOOKUP(LEFT(W2434,FIND(",",W2434)-1),MapTable!$A:$A,1,0)),ISERROR(VLOOKUP(TRIM(MID(W2434,FIND(",",W2434)+1,FIND(",",W2434,FIND(",",W2434)+1)-FIND(",",W2434)-1)),MapTable!$A:$A,1,0)),ISERROR(VLOOKUP(TRIM(MID(W2434,FIND(",",W2434,FIND(",",W2434)+1)+1,FIND(",",W2434,FIND(",",W2434,FIND(",",W2434)+1)+1)-FIND(",",W2434,FIND(",",W2434)+1)-1)),MapTable!$A:$A,1,0)),ISERROR(VLOOKUP(TRIM(MID(W2434,FIND(",",W2434,FIND(",",W2434,FIND(",",W2434)+1)+1)+1,999)),MapTable!$A:$A,1,0))),"맵없음",
  ""),
)))))</f>
        <v/>
      </c>
      <c r="AC2434" t="str">
        <f>IF(ISBLANK(AB2434),"",IF(ISERROR(VLOOKUP(AB2434,[3]DropTable!$A:$A,1,0)),"드랍없음",""))</f>
        <v/>
      </c>
      <c r="AE2434" t="str">
        <f>IF(ISBLANK(AD2434),"",IF(ISERROR(VLOOKUP(AD2434,[3]DropTable!$A:$A,1,0)),"드랍없음",""))</f>
        <v/>
      </c>
      <c r="AG2434">
        <v>9.8000000000000007</v>
      </c>
      <c r="AH2434">
        <v>1</v>
      </c>
    </row>
    <row r="2435" spans="1:34" x14ac:dyDescent="0.3">
      <c r="A2435">
        <v>26</v>
      </c>
      <c r="B2435">
        <v>44</v>
      </c>
      <c r="C2435">
        <f>IF(OR($L2435=TRUE,$A2435=0,MOD($A2435,ChapterTable!$S$20)&lt;&gt;0),
MAX(0,INT(($B2435+ChapterTable!$Q$26+VLOOKUP(SUBSTITUTE(C$1,"성장단계","")&amp;"단계오프셋",ChapterTable!$S:$T,2,0))/ChapterTable!$Q$23)),
MAX(0,INT(($B2435+ChapterTable!$S$26+VLOOKUP(SUBSTITUTE(C$1,"성장단계","")&amp;"보스단계오프셋",ChapterTable!$S:$T,2,0))/ChapterTable!$S$23)))</f>
        <v>4</v>
      </c>
      <c r="D2435">
        <f>IF(OR($L2435=TRUE,$A2435=0,MOD($A2435,ChapterTable!$S$20)&lt;&gt;0),
MAX(0,INT(($B2435+ChapterTable!$Q$26+VLOOKUP(SUBSTITUTE(D$1,"성장단계","")&amp;"단계오프셋",ChapterTable!$S:$T,2,0))/ChapterTable!$Q$23)),
MAX(0,INT(($B2435+ChapterTable!$S$26+VLOOKUP(SUBSTITUTE(D$1,"성장단계","")&amp;"보스단계오프셋",ChapterTable!$S:$T,2,0))/ChapterTable!$S$23)))</f>
        <v>4</v>
      </c>
      <c r="E2435" s="1">
        <f ca="1">IF(AND($A2435=0,$B2435=1),
    VLOOKUP(1,ChapterTable!$1:$1048576,MATCH("최종"&amp;SUBSTITUTE(SUBSTITUTE(E$1,"standard",""),"|Float",""),ChapterTable!$1:$1,0),0)*ChapterTable!$Q$17,
  IF(AND($A2435=0,$B2435=0),
    E2436,
  IF($B2435=0,
    VLOOKUP($A2435,ChapterTable!$1:$1048576,MATCH("최종"&amp;SUBSTITUTE(SUBSTITUTE(E$1,"standard",""),"|Float",""),ChapterTable!$1:$1,0),0),
  IF($B2435=1,
    IF($L2435=FALSE,
      VLOOKUP($A2435,ChapterTable!$1:$1048576,MATCH("최종"&amp;SUBSTITUTE(SUBSTITUTE(E$1,"standard",""),"|Float",""),ChapterTable!$1:$1,0),0),
      VLOOKUP($A2435-ChapterTable!$Q$11,ChapterTable!$1:$1048576,MATCH("최종"&amp;SUBSTITUTE(SUBSTITUTE(E$1,"standard",""),"|Float",""),ChapterTable!$1:$1,0),0)*ChapterTable!$Q$14
    ),
  OFFSET(E2435,-$B2435+IF($L2435,1,0),0)*
    (VLOOKUP(SUBSTITUTE(SUBSTITUTE(E$1,"standard",""),"|Float","")&amp;"인게임누적곱배수",ChapterTable!$S:$T,2,0)^C2435
    +VLOOKUP(SUBSTITUTE(SUBSTITUTE(E$1,"standard",""),"|Float","")&amp;"인게임누적합배수",ChapterTable!$S:$T,2,0)*C2435)
  )
  )
  )
)</f>
        <v>6181485.9983815672</v>
      </c>
      <c r="F2435" s="1">
        <f ca="1">IF(AND($A2435=0,$B2435=1),
    VLOOKUP(1,ChapterTable!$1:$1048576,MATCH("최종"&amp;SUBSTITUTE(SUBSTITUTE(F$1,"standard",""),"|Float",""),ChapterTable!$1:$1,0),0)*ChapterTable!$Q$17,
  IF(AND($A2435=0,$B2435=0),
    F2436,
  IF($B2435=0,
    VLOOKUP($A2435,ChapterTable!$1:$1048576,MATCH("최종"&amp;SUBSTITUTE(SUBSTITUTE(F$1,"standard",""),"|Float",""),ChapterTable!$1:$1,0),0),
  IF($B2435=1,
    IF($L2435=FALSE,
      VLOOKUP($A2435,ChapterTable!$1:$1048576,MATCH("최종"&amp;SUBSTITUTE(SUBSTITUTE(F$1,"standard",""),"|Float",""),ChapterTable!$1:$1,0),0),
      VLOOKUP($A2435-ChapterTable!$Q$11,ChapterTable!$1:$1048576,MATCH("최종"&amp;SUBSTITUTE(SUBSTITUTE(F$1,"standard",""),"|Float",""),ChapterTable!$1:$1,0),0)*ChapterTable!$Q$14
    ),
  OFFSET(F2435,-$B2435+IF($L2435,1,0),0)*
    (VLOOKUP(SUBSTITUTE(SUBSTITUTE(F$1,"standard",""),"|Float","")&amp;"인게임누적곱배수",ChapterTable!$S:$T,2,0)^D2435
    +VLOOKUP(SUBSTITUTE(SUBSTITUTE(F$1,"standard",""),"|Float","")&amp;"인게임누적합배수",ChapterTable!$S:$T,2,0)*D2435)
  )
  )
  )
)</f>
        <v>2575619.1659923196</v>
      </c>
      <c r="G2435" t="s">
        <v>76</v>
      </c>
      <c r="J2435" t="str">
        <f>IF(ISBLANK(I2435),"",
IFERROR(VLOOKUP(I2435,[1]StringTable!$1:$1048576,MATCH([1]StringTable!$B$1,[1]StringTable!$1:$1,0),0),
IFERROR(VLOOKUP(I2435,[1]InApkStringTable!$1:$1048576,MATCH([1]InApkStringTable!$B$1,[1]InApkStringTable!$1:$1,0),0),
"스트링없음")))</f>
        <v/>
      </c>
      <c r="L2435" t="b">
        <v>1</v>
      </c>
      <c r="N2435" t="str">
        <f>IF(ISBLANK(M2435),"",IF(ISERROR(VLOOKUP(M2435,MapTable!$A:$A,1,0)),"맵없음",""))</f>
        <v/>
      </c>
      <c r="O2435">
        <f t="shared" ref="O2435:O2498" si="153">IF(B2435=0,0,
  IF(AND(L2435=FALSE,A2435&lt;&gt;0,MOD(A2435,7)=0),21,
  IF(MOD(B2435,10)=0,21,
  IF(MOD(B2435,10)=5,11,
  IF(MOD(B2435,10)=9,INT(B2435/10)+91,
  INT(B2435/10+1))))))</f>
        <v>5</v>
      </c>
      <c r="Q2435">
        <f t="shared" ref="Q2435:Q2498" si="154">IF(ISBLANK(P2435),O2435,P2435)</f>
        <v>5</v>
      </c>
      <c r="R2435" t="b">
        <f t="shared" ref="R2435:R2498" ca="1" si="155">IF(OR(B2435=0,OFFSET(B2435,1,0)=0),FALSE,
IF(OFFSET(O2435,1,0)=21,TRUE,FALSE))</f>
        <v>0</v>
      </c>
      <c r="T2435" t="b">
        <f t="shared" ref="T2435:T2498" ca="1" si="156">IF(ISBLANK(S2435),R2435,S2435)</f>
        <v>0</v>
      </c>
      <c r="X2435" t="str">
        <f>IF(ISBLANK(W2435),"",
IF(ISERROR(FIND(",",W2435)),
  IF(ISERROR(VLOOKUP(W2435,MapTable!$A:$A,1,0)),"맵없음",
  ""),
IF(ISERROR(FIND(",",W2435,FIND(",",W2435)+1)),
  IF(OR(ISERROR(VLOOKUP(LEFT(W2435,FIND(",",W2435)-1),MapTable!$A:$A,1,0)),ISERROR(VLOOKUP(TRIM(MID(W2435,FIND(",",W2435)+1,999)),MapTable!$A:$A,1,0))),"맵없음",
  ""),
IF(ISERROR(FIND(",",W2435,FIND(",",W2435,FIND(",",W2435)+1)+1)),
  IF(OR(ISERROR(VLOOKUP(LEFT(W2435,FIND(",",W2435)-1),MapTable!$A:$A,1,0)),ISERROR(VLOOKUP(TRIM(MID(W2435,FIND(",",W2435)+1,FIND(",",W2435,FIND(",",W2435)+1)-FIND(",",W2435)-1)),MapTable!$A:$A,1,0)),ISERROR(VLOOKUP(TRIM(MID(W2435,FIND(",",W2435,FIND(",",W2435)+1)+1,999)),MapTable!$A:$A,1,0))),"맵없음",
  ""),
IF(ISERROR(FIND(",",W2435,FIND(",",W2435,FIND(",",W2435,FIND(",",W2435)+1)+1)+1)),
  IF(OR(ISERROR(VLOOKUP(LEFT(W2435,FIND(",",W2435)-1),MapTable!$A:$A,1,0)),ISERROR(VLOOKUP(TRIM(MID(W2435,FIND(",",W2435)+1,FIND(",",W2435,FIND(",",W2435)+1)-FIND(",",W2435)-1)),MapTable!$A:$A,1,0)),ISERROR(VLOOKUP(TRIM(MID(W2435,FIND(",",W2435,FIND(",",W2435)+1)+1,FIND(",",W2435,FIND(",",W2435,FIND(",",W2435)+1)+1)-FIND(",",W2435,FIND(",",W2435)+1)-1)),MapTable!$A:$A,1,0)),ISERROR(VLOOKUP(TRIM(MID(W2435,FIND(",",W2435,FIND(",",W2435,FIND(",",W2435)+1)+1)+1,999)),MapTable!$A:$A,1,0))),"맵없음",
  ""),
)))))</f>
        <v/>
      </c>
      <c r="AC2435" t="str">
        <f>IF(ISBLANK(AB2435),"",IF(ISERROR(VLOOKUP(AB2435,[3]DropTable!$A:$A,1,0)),"드랍없음",""))</f>
        <v/>
      </c>
      <c r="AE2435" t="str">
        <f>IF(ISBLANK(AD2435),"",IF(ISERROR(VLOOKUP(AD2435,[3]DropTable!$A:$A,1,0)),"드랍없음",""))</f>
        <v/>
      </c>
      <c r="AG2435">
        <v>9.8000000000000007</v>
      </c>
      <c r="AH2435">
        <v>1</v>
      </c>
    </row>
    <row r="2436" spans="1:34" x14ac:dyDescent="0.3">
      <c r="A2436">
        <v>26</v>
      </c>
      <c r="B2436">
        <v>45</v>
      </c>
      <c r="C2436">
        <f>IF(OR($L2436=TRUE,$A2436=0,MOD($A2436,ChapterTable!$S$20)&lt;&gt;0),
MAX(0,INT(($B2436+ChapterTable!$Q$26+VLOOKUP(SUBSTITUTE(C$1,"성장단계","")&amp;"단계오프셋",ChapterTable!$S:$T,2,0))/ChapterTable!$Q$23)),
MAX(0,INT(($B2436+ChapterTable!$S$26+VLOOKUP(SUBSTITUTE(C$1,"성장단계","")&amp;"보스단계오프셋",ChapterTable!$S:$T,2,0))/ChapterTable!$S$23)))</f>
        <v>4</v>
      </c>
      <c r="D2436">
        <f>IF(OR($L2436=TRUE,$A2436=0,MOD($A2436,ChapterTable!$S$20)&lt;&gt;0),
MAX(0,INT(($B2436+ChapterTable!$Q$26+VLOOKUP(SUBSTITUTE(D$1,"성장단계","")&amp;"단계오프셋",ChapterTable!$S:$T,2,0))/ChapterTable!$Q$23)),
MAX(0,INT(($B2436+ChapterTable!$S$26+VLOOKUP(SUBSTITUTE(D$1,"성장단계","")&amp;"보스단계오프셋",ChapterTable!$S:$T,2,0))/ChapterTable!$S$23)))</f>
        <v>4</v>
      </c>
      <c r="E2436" s="1">
        <f ca="1">IF(AND($A2436=0,$B2436=1),
    VLOOKUP(1,ChapterTable!$1:$1048576,MATCH("최종"&amp;SUBSTITUTE(SUBSTITUTE(E$1,"standard",""),"|Float",""),ChapterTable!$1:$1,0),0)*ChapterTable!$Q$17,
  IF(AND($A2436=0,$B2436=0),
    E2437,
  IF($B2436=0,
    VLOOKUP($A2436,ChapterTable!$1:$1048576,MATCH("최종"&amp;SUBSTITUTE(SUBSTITUTE(E$1,"standard",""),"|Float",""),ChapterTable!$1:$1,0),0),
  IF($B2436=1,
    IF($L2436=FALSE,
      VLOOKUP($A2436,ChapterTable!$1:$1048576,MATCH("최종"&amp;SUBSTITUTE(SUBSTITUTE(E$1,"standard",""),"|Float",""),ChapterTable!$1:$1,0),0),
      VLOOKUP($A2436-ChapterTable!$Q$11,ChapterTable!$1:$1048576,MATCH("최종"&amp;SUBSTITUTE(SUBSTITUTE(E$1,"standard",""),"|Float",""),ChapterTable!$1:$1,0),0)*ChapterTable!$Q$14
    ),
  OFFSET(E2436,-$B2436+IF($L2436,1,0),0)*
    (VLOOKUP(SUBSTITUTE(SUBSTITUTE(E$1,"standard",""),"|Float","")&amp;"인게임누적곱배수",ChapterTable!$S:$T,2,0)^C2436
    +VLOOKUP(SUBSTITUTE(SUBSTITUTE(E$1,"standard",""),"|Float","")&amp;"인게임누적합배수",ChapterTable!$S:$T,2,0)*C2436)
  )
  )
  )
)</f>
        <v>6181485.9983815672</v>
      </c>
      <c r="F2436" s="1">
        <f ca="1">IF(AND($A2436=0,$B2436=1),
    VLOOKUP(1,ChapterTable!$1:$1048576,MATCH("최종"&amp;SUBSTITUTE(SUBSTITUTE(F$1,"standard",""),"|Float",""),ChapterTable!$1:$1,0),0)*ChapterTable!$Q$17,
  IF(AND($A2436=0,$B2436=0),
    F2437,
  IF($B2436=0,
    VLOOKUP($A2436,ChapterTable!$1:$1048576,MATCH("최종"&amp;SUBSTITUTE(SUBSTITUTE(F$1,"standard",""),"|Float",""),ChapterTable!$1:$1,0),0),
  IF($B2436=1,
    IF($L2436=FALSE,
      VLOOKUP($A2436,ChapterTable!$1:$1048576,MATCH("최종"&amp;SUBSTITUTE(SUBSTITUTE(F$1,"standard",""),"|Float",""),ChapterTable!$1:$1,0),0),
      VLOOKUP($A2436-ChapterTable!$Q$11,ChapterTable!$1:$1048576,MATCH("최종"&amp;SUBSTITUTE(SUBSTITUTE(F$1,"standard",""),"|Float",""),ChapterTable!$1:$1,0),0)*ChapterTable!$Q$14
    ),
  OFFSET(F2436,-$B2436+IF($L2436,1,0),0)*
    (VLOOKUP(SUBSTITUTE(SUBSTITUTE(F$1,"standard",""),"|Float","")&amp;"인게임누적곱배수",ChapterTable!$S:$T,2,0)^D2436
    +VLOOKUP(SUBSTITUTE(SUBSTITUTE(F$1,"standard",""),"|Float","")&amp;"인게임누적합배수",ChapterTable!$S:$T,2,0)*D2436)
  )
  )
  )
)</f>
        <v>2575619.1659923196</v>
      </c>
      <c r="G2436" t="s">
        <v>76</v>
      </c>
      <c r="J2436" t="str">
        <f>IF(ISBLANK(I2436),"",
IFERROR(VLOOKUP(I2436,[1]StringTable!$1:$1048576,MATCH([1]StringTable!$B$1,[1]StringTable!$1:$1,0),0),
IFERROR(VLOOKUP(I2436,[1]InApkStringTable!$1:$1048576,MATCH([1]InApkStringTable!$B$1,[1]InApkStringTable!$1:$1,0),0),
"스트링없음")))</f>
        <v/>
      </c>
      <c r="L2436" t="b">
        <v>1</v>
      </c>
      <c r="N2436" t="str">
        <f>IF(ISBLANK(M2436),"",IF(ISERROR(VLOOKUP(M2436,MapTable!$A:$A,1,0)),"맵없음",""))</f>
        <v/>
      </c>
      <c r="O2436">
        <f t="shared" si="153"/>
        <v>11</v>
      </c>
      <c r="Q2436">
        <f t="shared" si="154"/>
        <v>11</v>
      </c>
      <c r="R2436" t="b">
        <f t="shared" ca="1" si="155"/>
        <v>0</v>
      </c>
      <c r="T2436" t="b">
        <f t="shared" ca="1" si="156"/>
        <v>0</v>
      </c>
      <c r="X2436" t="str">
        <f>IF(ISBLANK(W2436),"",
IF(ISERROR(FIND(",",W2436)),
  IF(ISERROR(VLOOKUP(W2436,MapTable!$A:$A,1,0)),"맵없음",
  ""),
IF(ISERROR(FIND(",",W2436,FIND(",",W2436)+1)),
  IF(OR(ISERROR(VLOOKUP(LEFT(W2436,FIND(",",W2436)-1),MapTable!$A:$A,1,0)),ISERROR(VLOOKUP(TRIM(MID(W2436,FIND(",",W2436)+1,999)),MapTable!$A:$A,1,0))),"맵없음",
  ""),
IF(ISERROR(FIND(",",W2436,FIND(",",W2436,FIND(",",W2436)+1)+1)),
  IF(OR(ISERROR(VLOOKUP(LEFT(W2436,FIND(",",W2436)-1),MapTable!$A:$A,1,0)),ISERROR(VLOOKUP(TRIM(MID(W2436,FIND(",",W2436)+1,FIND(",",W2436,FIND(",",W2436)+1)-FIND(",",W2436)-1)),MapTable!$A:$A,1,0)),ISERROR(VLOOKUP(TRIM(MID(W2436,FIND(",",W2436,FIND(",",W2436)+1)+1,999)),MapTable!$A:$A,1,0))),"맵없음",
  ""),
IF(ISERROR(FIND(",",W2436,FIND(",",W2436,FIND(",",W2436,FIND(",",W2436)+1)+1)+1)),
  IF(OR(ISERROR(VLOOKUP(LEFT(W2436,FIND(",",W2436)-1),MapTable!$A:$A,1,0)),ISERROR(VLOOKUP(TRIM(MID(W2436,FIND(",",W2436)+1,FIND(",",W2436,FIND(",",W2436)+1)-FIND(",",W2436)-1)),MapTable!$A:$A,1,0)),ISERROR(VLOOKUP(TRIM(MID(W2436,FIND(",",W2436,FIND(",",W2436)+1)+1,FIND(",",W2436,FIND(",",W2436,FIND(",",W2436)+1)+1)-FIND(",",W2436,FIND(",",W2436)+1)-1)),MapTable!$A:$A,1,0)),ISERROR(VLOOKUP(TRIM(MID(W2436,FIND(",",W2436,FIND(",",W2436,FIND(",",W2436)+1)+1)+1,999)),MapTable!$A:$A,1,0))),"맵없음",
  ""),
)))))</f>
        <v/>
      </c>
      <c r="AC2436" t="str">
        <f>IF(ISBLANK(AB2436),"",IF(ISERROR(VLOOKUP(AB2436,[3]DropTable!$A:$A,1,0)),"드랍없음",""))</f>
        <v/>
      </c>
      <c r="AE2436" t="str">
        <f>IF(ISBLANK(AD2436),"",IF(ISERROR(VLOOKUP(AD2436,[3]DropTable!$A:$A,1,0)),"드랍없음",""))</f>
        <v/>
      </c>
      <c r="AG2436">
        <v>9.8000000000000007</v>
      </c>
      <c r="AH2436">
        <v>1</v>
      </c>
    </row>
    <row r="2437" spans="1:34" x14ac:dyDescent="0.3">
      <c r="A2437">
        <v>26</v>
      </c>
      <c r="B2437">
        <v>46</v>
      </c>
      <c r="C2437">
        <f>IF(OR($L2437=TRUE,$A2437=0,MOD($A2437,ChapterTable!$S$20)&lt;&gt;0),
MAX(0,INT(($B2437+ChapterTable!$Q$26+VLOOKUP(SUBSTITUTE(C$1,"성장단계","")&amp;"단계오프셋",ChapterTable!$S:$T,2,0))/ChapterTable!$Q$23)),
MAX(0,INT(($B2437+ChapterTable!$S$26+VLOOKUP(SUBSTITUTE(C$1,"성장단계","")&amp;"보스단계오프셋",ChapterTable!$S:$T,2,0))/ChapterTable!$S$23)))</f>
        <v>5</v>
      </c>
      <c r="D2437">
        <f>IF(OR($L2437=TRUE,$A2437=0,MOD($A2437,ChapterTable!$S$20)&lt;&gt;0),
MAX(0,INT(($B2437+ChapterTable!$Q$26+VLOOKUP(SUBSTITUTE(D$1,"성장단계","")&amp;"단계오프셋",ChapterTable!$S:$T,2,0))/ChapterTable!$Q$23)),
MAX(0,INT(($B2437+ChapterTable!$S$26+VLOOKUP(SUBSTITUTE(D$1,"성장단계","")&amp;"보스단계오프셋",ChapterTable!$S:$T,2,0))/ChapterTable!$S$23)))</f>
        <v>4</v>
      </c>
      <c r="E2437" s="1">
        <f ca="1">IF(AND($A2437=0,$B2437=1),
    VLOOKUP(1,ChapterTable!$1:$1048576,MATCH("최종"&amp;SUBSTITUTE(SUBSTITUTE(E$1,"standard",""),"|Float",""),ChapterTable!$1:$1,0),0)*ChapterTable!$Q$17,
  IF(AND($A2437=0,$B2437=0),
    E2438,
  IF($B2437=0,
    VLOOKUP($A2437,ChapterTable!$1:$1048576,MATCH("최종"&amp;SUBSTITUTE(SUBSTITUTE(E$1,"standard",""),"|Float",""),ChapterTable!$1:$1,0),0),
  IF($B2437=1,
    IF($L2437=FALSE,
      VLOOKUP($A2437,ChapterTable!$1:$1048576,MATCH("최종"&amp;SUBSTITUTE(SUBSTITUTE(E$1,"standard",""),"|Float",""),ChapterTable!$1:$1,0),0),
      VLOOKUP($A2437-ChapterTable!$Q$11,ChapterTable!$1:$1048576,MATCH("최종"&amp;SUBSTITUTE(SUBSTITUTE(E$1,"standard",""),"|Float",""),ChapterTable!$1:$1,0),0)*ChapterTable!$Q$14
    ),
  OFFSET(E2437,-$B2437+IF($L2437,1,0),0)*
    (VLOOKUP(SUBSTITUTE(SUBSTITUTE(E$1,"standard",""),"|Float","")&amp;"인게임누적곱배수",ChapterTable!$S:$T,2,0)^C2437
    +VLOOKUP(SUBSTITUTE(SUBSTITUTE(E$1,"standard",""),"|Float","")&amp;"인게임누적합배수",ChapterTable!$S:$T,2,0)*C2437)
  )
  )
  )
)</f>
        <v>7082952.7064788789</v>
      </c>
      <c r="F2437" s="1">
        <f ca="1">IF(AND($A2437=0,$B2437=1),
    VLOOKUP(1,ChapterTable!$1:$1048576,MATCH("최종"&amp;SUBSTITUTE(SUBSTITUTE(F$1,"standard",""),"|Float",""),ChapterTable!$1:$1,0),0)*ChapterTable!$Q$17,
  IF(AND($A2437=0,$B2437=0),
    F2438,
  IF($B2437=0,
    VLOOKUP($A2437,ChapterTable!$1:$1048576,MATCH("최종"&amp;SUBSTITUTE(SUBSTITUTE(F$1,"standard",""),"|Float",""),ChapterTable!$1:$1,0),0),
  IF($B2437=1,
    IF($L2437=FALSE,
      VLOOKUP($A2437,ChapterTable!$1:$1048576,MATCH("최종"&amp;SUBSTITUTE(SUBSTITUTE(F$1,"standard",""),"|Float",""),ChapterTable!$1:$1,0),0),
      VLOOKUP($A2437-ChapterTable!$Q$11,ChapterTable!$1:$1048576,MATCH("최종"&amp;SUBSTITUTE(SUBSTITUTE(F$1,"standard",""),"|Float",""),ChapterTable!$1:$1,0),0)*ChapterTable!$Q$14
    ),
  OFFSET(F2437,-$B2437+IF($L2437,1,0),0)*
    (VLOOKUP(SUBSTITUTE(SUBSTITUTE(F$1,"standard",""),"|Float","")&amp;"인게임누적곱배수",ChapterTable!$S:$T,2,0)^D2437
    +VLOOKUP(SUBSTITUTE(SUBSTITUTE(F$1,"standard",""),"|Float","")&amp;"인게임누적합배수",ChapterTable!$S:$T,2,0)*D2437)
  )
  )
  )
)</f>
        <v>2575619.1659923196</v>
      </c>
      <c r="G2437" t="s">
        <v>76</v>
      </c>
      <c r="J2437" t="str">
        <f>IF(ISBLANK(I2437),"",
IFERROR(VLOOKUP(I2437,[1]StringTable!$1:$1048576,MATCH([1]StringTable!$B$1,[1]StringTable!$1:$1,0),0),
IFERROR(VLOOKUP(I2437,[1]InApkStringTable!$1:$1048576,MATCH([1]InApkStringTable!$B$1,[1]InApkStringTable!$1:$1,0),0),
"스트링없음")))</f>
        <v/>
      </c>
      <c r="L2437" t="b">
        <v>1</v>
      </c>
      <c r="N2437" t="str">
        <f>IF(ISBLANK(M2437),"",IF(ISERROR(VLOOKUP(M2437,MapTable!$A:$A,1,0)),"맵없음",""))</f>
        <v/>
      </c>
      <c r="O2437">
        <f t="shared" si="153"/>
        <v>5</v>
      </c>
      <c r="Q2437">
        <f t="shared" si="154"/>
        <v>5</v>
      </c>
      <c r="R2437" t="b">
        <f t="shared" ca="1" si="155"/>
        <v>0</v>
      </c>
      <c r="T2437" t="b">
        <f t="shared" ca="1" si="156"/>
        <v>0</v>
      </c>
      <c r="X2437" t="str">
        <f>IF(ISBLANK(W2437),"",
IF(ISERROR(FIND(",",W2437)),
  IF(ISERROR(VLOOKUP(W2437,MapTable!$A:$A,1,0)),"맵없음",
  ""),
IF(ISERROR(FIND(",",W2437,FIND(",",W2437)+1)),
  IF(OR(ISERROR(VLOOKUP(LEFT(W2437,FIND(",",W2437)-1),MapTable!$A:$A,1,0)),ISERROR(VLOOKUP(TRIM(MID(W2437,FIND(",",W2437)+1,999)),MapTable!$A:$A,1,0))),"맵없음",
  ""),
IF(ISERROR(FIND(",",W2437,FIND(",",W2437,FIND(",",W2437)+1)+1)),
  IF(OR(ISERROR(VLOOKUP(LEFT(W2437,FIND(",",W2437)-1),MapTable!$A:$A,1,0)),ISERROR(VLOOKUP(TRIM(MID(W2437,FIND(",",W2437)+1,FIND(",",W2437,FIND(",",W2437)+1)-FIND(",",W2437)-1)),MapTable!$A:$A,1,0)),ISERROR(VLOOKUP(TRIM(MID(W2437,FIND(",",W2437,FIND(",",W2437)+1)+1,999)),MapTable!$A:$A,1,0))),"맵없음",
  ""),
IF(ISERROR(FIND(",",W2437,FIND(",",W2437,FIND(",",W2437,FIND(",",W2437)+1)+1)+1)),
  IF(OR(ISERROR(VLOOKUP(LEFT(W2437,FIND(",",W2437)-1),MapTable!$A:$A,1,0)),ISERROR(VLOOKUP(TRIM(MID(W2437,FIND(",",W2437)+1,FIND(",",W2437,FIND(",",W2437)+1)-FIND(",",W2437)-1)),MapTable!$A:$A,1,0)),ISERROR(VLOOKUP(TRIM(MID(W2437,FIND(",",W2437,FIND(",",W2437)+1)+1,FIND(",",W2437,FIND(",",W2437,FIND(",",W2437)+1)+1)-FIND(",",W2437,FIND(",",W2437)+1)-1)),MapTable!$A:$A,1,0)),ISERROR(VLOOKUP(TRIM(MID(W2437,FIND(",",W2437,FIND(",",W2437,FIND(",",W2437)+1)+1)+1,999)),MapTable!$A:$A,1,0))),"맵없음",
  ""),
)))))</f>
        <v/>
      </c>
      <c r="AC2437" t="str">
        <f>IF(ISBLANK(AB2437),"",IF(ISERROR(VLOOKUP(AB2437,[3]DropTable!$A:$A,1,0)),"드랍없음",""))</f>
        <v/>
      </c>
      <c r="AE2437" t="str">
        <f>IF(ISBLANK(AD2437),"",IF(ISERROR(VLOOKUP(AD2437,[3]DropTable!$A:$A,1,0)),"드랍없음",""))</f>
        <v/>
      </c>
      <c r="AG2437">
        <v>9.8000000000000007</v>
      </c>
      <c r="AH2437">
        <v>1</v>
      </c>
    </row>
    <row r="2438" spans="1:34" x14ac:dyDescent="0.3">
      <c r="A2438">
        <v>26</v>
      </c>
      <c r="B2438">
        <v>47</v>
      </c>
      <c r="C2438">
        <f>IF(OR($L2438=TRUE,$A2438=0,MOD($A2438,ChapterTable!$S$20)&lt;&gt;0),
MAX(0,INT(($B2438+ChapterTable!$Q$26+VLOOKUP(SUBSTITUTE(C$1,"성장단계","")&amp;"단계오프셋",ChapterTable!$S:$T,2,0))/ChapterTable!$Q$23)),
MAX(0,INT(($B2438+ChapterTable!$S$26+VLOOKUP(SUBSTITUTE(C$1,"성장단계","")&amp;"보스단계오프셋",ChapterTable!$S:$T,2,0))/ChapterTable!$S$23)))</f>
        <v>5</v>
      </c>
      <c r="D2438">
        <f>IF(OR($L2438=TRUE,$A2438=0,MOD($A2438,ChapterTable!$S$20)&lt;&gt;0),
MAX(0,INT(($B2438+ChapterTable!$Q$26+VLOOKUP(SUBSTITUTE(D$1,"성장단계","")&amp;"단계오프셋",ChapterTable!$S:$T,2,0))/ChapterTable!$Q$23)),
MAX(0,INT(($B2438+ChapterTable!$S$26+VLOOKUP(SUBSTITUTE(D$1,"성장단계","")&amp;"보스단계오프셋",ChapterTable!$S:$T,2,0))/ChapterTable!$S$23)))</f>
        <v>4</v>
      </c>
      <c r="E2438" s="1">
        <f ca="1">IF(AND($A2438=0,$B2438=1),
    VLOOKUP(1,ChapterTable!$1:$1048576,MATCH("최종"&amp;SUBSTITUTE(SUBSTITUTE(E$1,"standard",""),"|Float",""),ChapterTable!$1:$1,0),0)*ChapterTable!$Q$17,
  IF(AND($A2438=0,$B2438=0),
    E2439,
  IF($B2438=0,
    VLOOKUP($A2438,ChapterTable!$1:$1048576,MATCH("최종"&amp;SUBSTITUTE(SUBSTITUTE(E$1,"standard",""),"|Float",""),ChapterTable!$1:$1,0),0),
  IF($B2438=1,
    IF($L2438=FALSE,
      VLOOKUP($A2438,ChapterTable!$1:$1048576,MATCH("최종"&amp;SUBSTITUTE(SUBSTITUTE(E$1,"standard",""),"|Float",""),ChapterTable!$1:$1,0),0),
      VLOOKUP($A2438-ChapterTable!$Q$11,ChapterTable!$1:$1048576,MATCH("최종"&amp;SUBSTITUTE(SUBSTITUTE(E$1,"standard",""),"|Float",""),ChapterTable!$1:$1,0),0)*ChapterTable!$Q$14
    ),
  OFFSET(E2438,-$B2438+IF($L2438,1,0),0)*
    (VLOOKUP(SUBSTITUTE(SUBSTITUTE(E$1,"standard",""),"|Float","")&amp;"인게임누적곱배수",ChapterTable!$S:$T,2,0)^C2438
    +VLOOKUP(SUBSTITUTE(SUBSTITUTE(E$1,"standard",""),"|Float","")&amp;"인게임누적합배수",ChapterTable!$S:$T,2,0)*C2438)
  )
  )
  )
)</f>
        <v>7082952.7064788789</v>
      </c>
      <c r="F2438" s="1">
        <f ca="1">IF(AND($A2438=0,$B2438=1),
    VLOOKUP(1,ChapterTable!$1:$1048576,MATCH("최종"&amp;SUBSTITUTE(SUBSTITUTE(F$1,"standard",""),"|Float",""),ChapterTable!$1:$1,0),0)*ChapterTable!$Q$17,
  IF(AND($A2438=0,$B2438=0),
    F2439,
  IF($B2438=0,
    VLOOKUP($A2438,ChapterTable!$1:$1048576,MATCH("최종"&amp;SUBSTITUTE(SUBSTITUTE(F$1,"standard",""),"|Float",""),ChapterTable!$1:$1,0),0),
  IF($B2438=1,
    IF($L2438=FALSE,
      VLOOKUP($A2438,ChapterTable!$1:$1048576,MATCH("최종"&amp;SUBSTITUTE(SUBSTITUTE(F$1,"standard",""),"|Float",""),ChapterTable!$1:$1,0),0),
      VLOOKUP($A2438-ChapterTable!$Q$11,ChapterTable!$1:$1048576,MATCH("최종"&amp;SUBSTITUTE(SUBSTITUTE(F$1,"standard",""),"|Float",""),ChapterTable!$1:$1,0),0)*ChapterTable!$Q$14
    ),
  OFFSET(F2438,-$B2438+IF($L2438,1,0),0)*
    (VLOOKUP(SUBSTITUTE(SUBSTITUTE(F$1,"standard",""),"|Float","")&amp;"인게임누적곱배수",ChapterTable!$S:$T,2,0)^D2438
    +VLOOKUP(SUBSTITUTE(SUBSTITUTE(F$1,"standard",""),"|Float","")&amp;"인게임누적합배수",ChapterTable!$S:$T,2,0)*D2438)
  )
  )
  )
)</f>
        <v>2575619.1659923196</v>
      </c>
      <c r="G2438" t="s">
        <v>76</v>
      </c>
      <c r="J2438" t="str">
        <f>IF(ISBLANK(I2438),"",
IFERROR(VLOOKUP(I2438,[1]StringTable!$1:$1048576,MATCH([1]StringTable!$B$1,[1]StringTable!$1:$1,0),0),
IFERROR(VLOOKUP(I2438,[1]InApkStringTable!$1:$1048576,MATCH([1]InApkStringTable!$B$1,[1]InApkStringTable!$1:$1,0),0),
"스트링없음")))</f>
        <v/>
      </c>
      <c r="L2438" t="b">
        <v>1</v>
      </c>
      <c r="N2438" t="str">
        <f>IF(ISBLANK(M2438),"",IF(ISERROR(VLOOKUP(M2438,MapTable!$A:$A,1,0)),"맵없음",""))</f>
        <v/>
      </c>
      <c r="O2438">
        <f t="shared" si="153"/>
        <v>5</v>
      </c>
      <c r="Q2438">
        <f t="shared" si="154"/>
        <v>5</v>
      </c>
      <c r="R2438" t="b">
        <f t="shared" ca="1" si="155"/>
        <v>0</v>
      </c>
      <c r="T2438" t="b">
        <f t="shared" ca="1" si="156"/>
        <v>0</v>
      </c>
      <c r="X2438" t="str">
        <f>IF(ISBLANK(W2438),"",
IF(ISERROR(FIND(",",W2438)),
  IF(ISERROR(VLOOKUP(W2438,MapTable!$A:$A,1,0)),"맵없음",
  ""),
IF(ISERROR(FIND(",",W2438,FIND(",",W2438)+1)),
  IF(OR(ISERROR(VLOOKUP(LEFT(W2438,FIND(",",W2438)-1),MapTable!$A:$A,1,0)),ISERROR(VLOOKUP(TRIM(MID(W2438,FIND(",",W2438)+1,999)),MapTable!$A:$A,1,0))),"맵없음",
  ""),
IF(ISERROR(FIND(",",W2438,FIND(",",W2438,FIND(",",W2438)+1)+1)),
  IF(OR(ISERROR(VLOOKUP(LEFT(W2438,FIND(",",W2438)-1),MapTable!$A:$A,1,0)),ISERROR(VLOOKUP(TRIM(MID(W2438,FIND(",",W2438)+1,FIND(",",W2438,FIND(",",W2438)+1)-FIND(",",W2438)-1)),MapTable!$A:$A,1,0)),ISERROR(VLOOKUP(TRIM(MID(W2438,FIND(",",W2438,FIND(",",W2438)+1)+1,999)),MapTable!$A:$A,1,0))),"맵없음",
  ""),
IF(ISERROR(FIND(",",W2438,FIND(",",W2438,FIND(",",W2438,FIND(",",W2438)+1)+1)+1)),
  IF(OR(ISERROR(VLOOKUP(LEFT(W2438,FIND(",",W2438)-1),MapTable!$A:$A,1,0)),ISERROR(VLOOKUP(TRIM(MID(W2438,FIND(",",W2438)+1,FIND(",",W2438,FIND(",",W2438)+1)-FIND(",",W2438)-1)),MapTable!$A:$A,1,0)),ISERROR(VLOOKUP(TRIM(MID(W2438,FIND(",",W2438,FIND(",",W2438)+1)+1,FIND(",",W2438,FIND(",",W2438,FIND(",",W2438)+1)+1)-FIND(",",W2438,FIND(",",W2438)+1)-1)),MapTable!$A:$A,1,0)),ISERROR(VLOOKUP(TRIM(MID(W2438,FIND(",",W2438,FIND(",",W2438,FIND(",",W2438)+1)+1)+1,999)),MapTable!$A:$A,1,0))),"맵없음",
  ""),
)))))</f>
        <v/>
      </c>
      <c r="AC2438" t="str">
        <f>IF(ISBLANK(AB2438),"",IF(ISERROR(VLOOKUP(AB2438,[3]DropTable!$A:$A,1,0)),"드랍없음",""))</f>
        <v/>
      </c>
      <c r="AE2438" t="str">
        <f>IF(ISBLANK(AD2438),"",IF(ISERROR(VLOOKUP(AD2438,[3]DropTable!$A:$A,1,0)),"드랍없음",""))</f>
        <v/>
      </c>
      <c r="AG2438">
        <v>9.8000000000000007</v>
      </c>
      <c r="AH2438">
        <v>1</v>
      </c>
    </row>
    <row r="2439" spans="1:34" x14ac:dyDescent="0.3">
      <c r="A2439">
        <v>26</v>
      </c>
      <c r="B2439">
        <v>48</v>
      </c>
      <c r="C2439">
        <f>IF(OR($L2439=TRUE,$A2439=0,MOD($A2439,ChapterTable!$S$20)&lt;&gt;0),
MAX(0,INT(($B2439+ChapterTable!$Q$26+VLOOKUP(SUBSTITUTE(C$1,"성장단계","")&amp;"단계오프셋",ChapterTable!$S:$T,2,0))/ChapterTable!$Q$23)),
MAX(0,INT(($B2439+ChapterTable!$S$26+VLOOKUP(SUBSTITUTE(C$1,"성장단계","")&amp;"보스단계오프셋",ChapterTable!$S:$T,2,0))/ChapterTable!$S$23)))</f>
        <v>5</v>
      </c>
      <c r="D2439">
        <f>IF(OR($L2439=TRUE,$A2439=0,MOD($A2439,ChapterTable!$S$20)&lt;&gt;0),
MAX(0,INT(($B2439+ChapterTable!$Q$26+VLOOKUP(SUBSTITUTE(D$1,"성장단계","")&amp;"단계오프셋",ChapterTable!$S:$T,2,0))/ChapterTable!$Q$23)),
MAX(0,INT(($B2439+ChapterTable!$S$26+VLOOKUP(SUBSTITUTE(D$1,"성장단계","")&amp;"보스단계오프셋",ChapterTable!$S:$T,2,0))/ChapterTable!$S$23)))</f>
        <v>4</v>
      </c>
      <c r="E2439" s="1">
        <f ca="1">IF(AND($A2439=0,$B2439=1),
    VLOOKUP(1,ChapterTable!$1:$1048576,MATCH("최종"&amp;SUBSTITUTE(SUBSTITUTE(E$1,"standard",""),"|Float",""),ChapterTable!$1:$1,0),0)*ChapterTable!$Q$17,
  IF(AND($A2439=0,$B2439=0),
    E2440,
  IF($B2439=0,
    VLOOKUP($A2439,ChapterTable!$1:$1048576,MATCH("최종"&amp;SUBSTITUTE(SUBSTITUTE(E$1,"standard",""),"|Float",""),ChapterTable!$1:$1,0),0),
  IF($B2439=1,
    IF($L2439=FALSE,
      VLOOKUP($A2439,ChapterTable!$1:$1048576,MATCH("최종"&amp;SUBSTITUTE(SUBSTITUTE(E$1,"standard",""),"|Float",""),ChapterTable!$1:$1,0),0),
      VLOOKUP($A2439-ChapterTable!$Q$11,ChapterTable!$1:$1048576,MATCH("최종"&amp;SUBSTITUTE(SUBSTITUTE(E$1,"standard",""),"|Float",""),ChapterTable!$1:$1,0),0)*ChapterTable!$Q$14
    ),
  OFFSET(E2439,-$B2439+IF($L2439,1,0),0)*
    (VLOOKUP(SUBSTITUTE(SUBSTITUTE(E$1,"standard",""),"|Float","")&amp;"인게임누적곱배수",ChapterTable!$S:$T,2,0)^C2439
    +VLOOKUP(SUBSTITUTE(SUBSTITUTE(E$1,"standard",""),"|Float","")&amp;"인게임누적합배수",ChapterTable!$S:$T,2,0)*C2439)
  )
  )
  )
)</f>
        <v>7082952.7064788789</v>
      </c>
      <c r="F2439" s="1">
        <f ca="1">IF(AND($A2439=0,$B2439=1),
    VLOOKUP(1,ChapterTable!$1:$1048576,MATCH("최종"&amp;SUBSTITUTE(SUBSTITUTE(F$1,"standard",""),"|Float",""),ChapterTable!$1:$1,0),0)*ChapterTable!$Q$17,
  IF(AND($A2439=0,$B2439=0),
    F2440,
  IF($B2439=0,
    VLOOKUP($A2439,ChapterTable!$1:$1048576,MATCH("최종"&amp;SUBSTITUTE(SUBSTITUTE(F$1,"standard",""),"|Float",""),ChapterTable!$1:$1,0),0),
  IF($B2439=1,
    IF($L2439=FALSE,
      VLOOKUP($A2439,ChapterTable!$1:$1048576,MATCH("최종"&amp;SUBSTITUTE(SUBSTITUTE(F$1,"standard",""),"|Float",""),ChapterTable!$1:$1,0),0),
      VLOOKUP($A2439-ChapterTable!$Q$11,ChapterTable!$1:$1048576,MATCH("최종"&amp;SUBSTITUTE(SUBSTITUTE(F$1,"standard",""),"|Float",""),ChapterTable!$1:$1,0),0)*ChapterTable!$Q$14
    ),
  OFFSET(F2439,-$B2439+IF($L2439,1,0),0)*
    (VLOOKUP(SUBSTITUTE(SUBSTITUTE(F$1,"standard",""),"|Float","")&amp;"인게임누적곱배수",ChapterTable!$S:$T,2,0)^D2439
    +VLOOKUP(SUBSTITUTE(SUBSTITUTE(F$1,"standard",""),"|Float","")&amp;"인게임누적합배수",ChapterTable!$S:$T,2,0)*D2439)
  )
  )
  )
)</f>
        <v>2575619.1659923196</v>
      </c>
      <c r="G2439" t="s">
        <v>76</v>
      </c>
      <c r="J2439" t="str">
        <f>IF(ISBLANK(I2439),"",
IFERROR(VLOOKUP(I2439,[1]StringTable!$1:$1048576,MATCH([1]StringTable!$B$1,[1]StringTable!$1:$1,0),0),
IFERROR(VLOOKUP(I2439,[1]InApkStringTable!$1:$1048576,MATCH([1]InApkStringTable!$B$1,[1]InApkStringTable!$1:$1,0),0),
"스트링없음")))</f>
        <v/>
      </c>
      <c r="L2439" t="b">
        <v>1</v>
      </c>
      <c r="N2439" t="str">
        <f>IF(ISBLANK(M2439),"",IF(ISERROR(VLOOKUP(M2439,MapTable!$A:$A,1,0)),"맵없음",""))</f>
        <v/>
      </c>
      <c r="O2439">
        <f t="shared" si="153"/>
        <v>5</v>
      </c>
      <c r="Q2439">
        <f t="shared" si="154"/>
        <v>5</v>
      </c>
      <c r="R2439" t="b">
        <f t="shared" ca="1" si="155"/>
        <v>0</v>
      </c>
      <c r="T2439" t="b">
        <f t="shared" ca="1" si="156"/>
        <v>0</v>
      </c>
      <c r="X2439" t="str">
        <f>IF(ISBLANK(W2439),"",
IF(ISERROR(FIND(",",W2439)),
  IF(ISERROR(VLOOKUP(W2439,MapTable!$A:$A,1,0)),"맵없음",
  ""),
IF(ISERROR(FIND(",",W2439,FIND(",",W2439)+1)),
  IF(OR(ISERROR(VLOOKUP(LEFT(W2439,FIND(",",W2439)-1),MapTable!$A:$A,1,0)),ISERROR(VLOOKUP(TRIM(MID(W2439,FIND(",",W2439)+1,999)),MapTable!$A:$A,1,0))),"맵없음",
  ""),
IF(ISERROR(FIND(",",W2439,FIND(",",W2439,FIND(",",W2439)+1)+1)),
  IF(OR(ISERROR(VLOOKUP(LEFT(W2439,FIND(",",W2439)-1),MapTable!$A:$A,1,0)),ISERROR(VLOOKUP(TRIM(MID(W2439,FIND(",",W2439)+1,FIND(",",W2439,FIND(",",W2439)+1)-FIND(",",W2439)-1)),MapTable!$A:$A,1,0)),ISERROR(VLOOKUP(TRIM(MID(W2439,FIND(",",W2439,FIND(",",W2439)+1)+1,999)),MapTable!$A:$A,1,0))),"맵없음",
  ""),
IF(ISERROR(FIND(",",W2439,FIND(",",W2439,FIND(",",W2439,FIND(",",W2439)+1)+1)+1)),
  IF(OR(ISERROR(VLOOKUP(LEFT(W2439,FIND(",",W2439)-1),MapTable!$A:$A,1,0)),ISERROR(VLOOKUP(TRIM(MID(W2439,FIND(",",W2439)+1,FIND(",",W2439,FIND(",",W2439)+1)-FIND(",",W2439)-1)),MapTable!$A:$A,1,0)),ISERROR(VLOOKUP(TRIM(MID(W2439,FIND(",",W2439,FIND(",",W2439)+1)+1,FIND(",",W2439,FIND(",",W2439,FIND(",",W2439)+1)+1)-FIND(",",W2439,FIND(",",W2439)+1)-1)),MapTable!$A:$A,1,0)),ISERROR(VLOOKUP(TRIM(MID(W2439,FIND(",",W2439,FIND(",",W2439,FIND(",",W2439)+1)+1)+1,999)),MapTable!$A:$A,1,0))),"맵없음",
  ""),
)))))</f>
        <v/>
      </c>
      <c r="AC2439" t="str">
        <f>IF(ISBLANK(AB2439),"",IF(ISERROR(VLOOKUP(AB2439,[3]DropTable!$A:$A,1,0)),"드랍없음",""))</f>
        <v/>
      </c>
      <c r="AE2439" t="str">
        <f>IF(ISBLANK(AD2439),"",IF(ISERROR(VLOOKUP(AD2439,[3]DropTable!$A:$A,1,0)),"드랍없음",""))</f>
        <v/>
      </c>
      <c r="AG2439">
        <v>9.8000000000000007</v>
      </c>
      <c r="AH2439">
        <v>1</v>
      </c>
    </row>
    <row r="2440" spans="1:34" x14ac:dyDescent="0.3">
      <c r="A2440">
        <v>26</v>
      </c>
      <c r="B2440">
        <v>49</v>
      </c>
      <c r="C2440">
        <f>IF(OR($L2440=TRUE,$A2440=0,MOD($A2440,ChapterTable!$S$20)&lt;&gt;0),
MAX(0,INT(($B2440+ChapterTable!$Q$26+VLOOKUP(SUBSTITUTE(C$1,"성장단계","")&amp;"단계오프셋",ChapterTable!$S:$T,2,0))/ChapterTable!$Q$23)),
MAX(0,INT(($B2440+ChapterTable!$S$26+VLOOKUP(SUBSTITUTE(C$1,"성장단계","")&amp;"보스단계오프셋",ChapterTable!$S:$T,2,0))/ChapterTable!$S$23)))</f>
        <v>5</v>
      </c>
      <c r="D2440">
        <f>IF(OR($L2440=TRUE,$A2440=0,MOD($A2440,ChapterTable!$S$20)&lt;&gt;0),
MAX(0,INT(($B2440+ChapterTable!$Q$26+VLOOKUP(SUBSTITUTE(D$1,"성장단계","")&amp;"단계오프셋",ChapterTable!$S:$T,2,0))/ChapterTable!$Q$23)),
MAX(0,INT(($B2440+ChapterTable!$S$26+VLOOKUP(SUBSTITUTE(D$1,"성장단계","")&amp;"보스단계오프셋",ChapterTable!$S:$T,2,0))/ChapterTable!$S$23)))</f>
        <v>4</v>
      </c>
      <c r="E2440" s="1">
        <f ca="1">IF(AND($A2440=0,$B2440=1),
    VLOOKUP(1,ChapterTable!$1:$1048576,MATCH("최종"&amp;SUBSTITUTE(SUBSTITUTE(E$1,"standard",""),"|Float",""),ChapterTable!$1:$1,0),0)*ChapterTable!$Q$17,
  IF(AND($A2440=0,$B2440=0),
    E2441,
  IF($B2440=0,
    VLOOKUP($A2440,ChapterTable!$1:$1048576,MATCH("최종"&amp;SUBSTITUTE(SUBSTITUTE(E$1,"standard",""),"|Float",""),ChapterTable!$1:$1,0),0),
  IF($B2440=1,
    IF($L2440=FALSE,
      VLOOKUP($A2440,ChapterTable!$1:$1048576,MATCH("최종"&amp;SUBSTITUTE(SUBSTITUTE(E$1,"standard",""),"|Float",""),ChapterTable!$1:$1,0),0),
      VLOOKUP($A2440-ChapterTable!$Q$11,ChapterTable!$1:$1048576,MATCH("최종"&amp;SUBSTITUTE(SUBSTITUTE(E$1,"standard",""),"|Float",""),ChapterTable!$1:$1,0),0)*ChapterTable!$Q$14
    ),
  OFFSET(E2440,-$B2440+IF($L2440,1,0),0)*
    (VLOOKUP(SUBSTITUTE(SUBSTITUTE(E$1,"standard",""),"|Float","")&amp;"인게임누적곱배수",ChapterTable!$S:$T,2,0)^C2440
    +VLOOKUP(SUBSTITUTE(SUBSTITUTE(E$1,"standard",""),"|Float","")&amp;"인게임누적합배수",ChapterTable!$S:$T,2,0)*C2440)
  )
  )
  )
)</f>
        <v>7082952.7064788789</v>
      </c>
      <c r="F2440" s="1">
        <f ca="1">IF(AND($A2440=0,$B2440=1),
    VLOOKUP(1,ChapterTable!$1:$1048576,MATCH("최종"&amp;SUBSTITUTE(SUBSTITUTE(F$1,"standard",""),"|Float",""),ChapterTable!$1:$1,0),0)*ChapterTable!$Q$17,
  IF(AND($A2440=0,$B2440=0),
    F2441,
  IF($B2440=0,
    VLOOKUP($A2440,ChapterTable!$1:$1048576,MATCH("최종"&amp;SUBSTITUTE(SUBSTITUTE(F$1,"standard",""),"|Float",""),ChapterTable!$1:$1,0),0),
  IF($B2440=1,
    IF($L2440=FALSE,
      VLOOKUP($A2440,ChapterTable!$1:$1048576,MATCH("최종"&amp;SUBSTITUTE(SUBSTITUTE(F$1,"standard",""),"|Float",""),ChapterTable!$1:$1,0),0),
      VLOOKUP($A2440-ChapterTable!$Q$11,ChapterTable!$1:$1048576,MATCH("최종"&amp;SUBSTITUTE(SUBSTITUTE(F$1,"standard",""),"|Float",""),ChapterTable!$1:$1,0),0)*ChapterTable!$Q$14
    ),
  OFFSET(F2440,-$B2440+IF($L2440,1,0),0)*
    (VLOOKUP(SUBSTITUTE(SUBSTITUTE(F$1,"standard",""),"|Float","")&amp;"인게임누적곱배수",ChapterTable!$S:$T,2,0)^D2440
    +VLOOKUP(SUBSTITUTE(SUBSTITUTE(F$1,"standard",""),"|Float","")&amp;"인게임누적합배수",ChapterTable!$S:$T,2,0)*D2440)
  )
  )
  )
)</f>
        <v>2575619.1659923196</v>
      </c>
      <c r="G2440" t="s">
        <v>76</v>
      </c>
      <c r="J2440" t="str">
        <f>IF(ISBLANK(I2440),"",
IFERROR(VLOOKUP(I2440,[1]StringTable!$1:$1048576,MATCH([1]StringTable!$B$1,[1]StringTable!$1:$1,0),0),
IFERROR(VLOOKUP(I2440,[1]InApkStringTable!$1:$1048576,MATCH([1]InApkStringTable!$B$1,[1]InApkStringTable!$1:$1,0),0),
"스트링없음")))</f>
        <v/>
      </c>
      <c r="L2440" t="b">
        <v>1</v>
      </c>
      <c r="N2440" t="str">
        <f>IF(ISBLANK(M2440),"",IF(ISERROR(VLOOKUP(M2440,MapTable!$A:$A,1,0)),"맵없음",""))</f>
        <v/>
      </c>
      <c r="O2440">
        <f t="shared" si="153"/>
        <v>95</v>
      </c>
      <c r="Q2440">
        <f t="shared" si="154"/>
        <v>95</v>
      </c>
      <c r="R2440" t="b">
        <f t="shared" ca="1" si="155"/>
        <v>1</v>
      </c>
      <c r="T2440" t="b">
        <f t="shared" ca="1" si="156"/>
        <v>1</v>
      </c>
      <c r="X2440" t="str">
        <f>IF(ISBLANK(W2440),"",
IF(ISERROR(FIND(",",W2440)),
  IF(ISERROR(VLOOKUP(W2440,MapTable!$A:$A,1,0)),"맵없음",
  ""),
IF(ISERROR(FIND(",",W2440,FIND(",",W2440)+1)),
  IF(OR(ISERROR(VLOOKUP(LEFT(W2440,FIND(",",W2440)-1),MapTable!$A:$A,1,0)),ISERROR(VLOOKUP(TRIM(MID(W2440,FIND(",",W2440)+1,999)),MapTable!$A:$A,1,0))),"맵없음",
  ""),
IF(ISERROR(FIND(",",W2440,FIND(",",W2440,FIND(",",W2440)+1)+1)),
  IF(OR(ISERROR(VLOOKUP(LEFT(W2440,FIND(",",W2440)-1),MapTable!$A:$A,1,0)),ISERROR(VLOOKUP(TRIM(MID(W2440,FIND(",",W2440)+1,FIND(",",W2440,FIND(",",W2440)+1)-FIND(",",W2440)-1)),MapTable!$A:$A,1,0)),ISERROR(VLOOKUP(TRIM(MID(W2440,FIND(",",W2440,FIND(",",W2440)+1)+1,999)),MapTable!$A:$A,1,0))),"맵없음",
  ""),
IF(ISERROR(FIND(",",W2440,FIND(",",W2440,FIND(",",W2440,FIND(",",W2440)+1)+1)+1)),
  IF(OR(ISERROR(VLOOKUP(LEFT(W2440,FIND(",",W2440)-1),MapTable!$A:$A,1,0)),ISERROR(VLOOKUP(TRIM(MID(W2440,FIND(",",W2440)+1,FIND(",",W2440,FIND(",",W2440)+1)-FIND(",",W2440)-1)),MapTable!$A:$A,1,0)),ISERROR(VLOOKUP(TRIM(MID(W2440,FIND(",",W2440,FIND(",",W2440)+1)+1,FIND(",",W2440,FIND(",",W2440,FIND(",",W2440)+1)+1)-FIND(",",W2440,FIND(",",W2440)+1)-1)),MapTable!$A:$A,1,0)),ISERROR(VLOOKUP(TRIM(MID(W2440,FIND(",",W2440,FIND(",",W2440,FIND(",",W2440)+1)+1)+1,999)),MapTable!$A:$A,1,0))),"맵없음",
  ""),
)))))</f>
        <v/>
      </c>
      <c r="AC2440" t="str">
        <f>IF(ISBLANK(AB2440),"",IF(ISERROR(VLOOKUP(AB2440,[3]DropTable!$A:$A,1,0)),"드랍없음",""))</f>
        <v/>
      </c>
      <c r="AE2440" t="str">
        <f>IF(ISBLANK(AD2440),"",IF(ISERROR(VLOOKUP(AD2440,[3]DropTable!$A:$A,1,0)),"드랍없음",""))</f>
        <v/>
      </c>
      <c r="AG2440">
        <v>9.8000000000000007</v>
      </c>
      <c r="AH2440">
        <v>1</v>
      </c>
    </row>
    <row r="2441" spans="1:34" x14ac:dyDescent="0.3">
      <c r="A2441">
        <v>26</v>
      </c>
      <c r="B2441">
        <v>50</v>
      </c>
      <c r="C2441">
        <f>IF(OR($L2441=TRUE,$A2441=0,MOD($A2441,ChapterTable!$S$20)&lt;&gt;0),
MAX(0,INT(($B2441+ChapterTable!$Q$26+VLOOKUP(SUBSTITUTE(C$1,"성장단계","")&amp;"단계오프셋",ChapterTable!$S:$T,2,0))/ChapterTable!$Q$23)),
MAX(0,INT(($B2441+ChapterTable!$S$26+VLOOKUP(SUBSTITUTE(C$1,"성장단계","")&amp;"보스단계오프셋",ChapterTable!$S:$T,2,0))/ChapterTable!$S$23)))</f>
        <v>5</v>
      </c>
      <c r="D2441">
        <f>IF(OR($L2441=TRUE,$A2441=0,MOD($A2441,ChapterTable!$S$20)&lt;&gt;0),
MAX(0,INT(($B2441+ChapterTable!$Q$26+VLOOKUP(SUBSTITUTE(D$1,"성장단계","")&amp;"단계오프셋",ChapterTable!$S:$T,2,0))/ChapterTable!$Q$23)),
MAX(0,INT(($B2441+ChapterTable!$S$26+VLOOKUP(SUBSTITUTE(D$1,"성장단계","")&amp;"보스단계오프셋",ChapterTable!$S:$T,2,0))/ChapterTable!$S$23)))</f>
        <v>4</v>
      </c>
      <c r="E2441" s="1">
        <f ca="1">IF(AND($A2441=0,$B2441=1),
    VLOOKUP(1,ChapterTable!$1:$1048576,MATCH("최종"&amp;SUBSTITUTE(SUBSTITUTE(E$1,"standard",""),"|Float",""),ChapterTable!$1:$1,0),0)*ChapterTable!$Q$17,
  IF(AND($A2441=0,$B2441=0),
    E2442,
  IF($B2441=0,
    VLOOKUP($A2441,ChapterTable!$1:$1048576,MATCH("최종"&amp;SUBSTITUTE(SUBSTITUTE(E$1,"standard",""),"|Float",""),ChapterTable!$1:$1,0),0),
  IF($B2441=1,
    IF($L2441=FALSE,
      VLOOKUP($A2441,ChapterTable!$1:$1048576,MATCH("최종"&amp;SUBSTITUTE(SUBSTITUTE(E$1,"standard",""),"|Float",""),ChapterTable!$1:$1,0),0),
      VLOOKUP($A2441-ChapterTable!$Q$11,ChapterTable!$1:$1048576,MATCH("최종"&amp;SUBSTITUTE(SUBSTITUTE(E$1,"standard",""),"|Float",""),ChapterTable!$1:$1,0),0)*ChapterTable!$Q$14
    ),
  OFFSET(E2441,-$B2441+IF($L2441,1,0),0)*
    (VLOOKUP(SUBSTITUTE(SUBSTITUTE(E$1,"standard",""),"|Float","")&amp;"인게임누적곱배수",ChapterTable!$S:$T,2,0)^C2441
    +VLOOKUP(SUBSTITUTE(SUBSTITUTE(E$1,"standard",""),"|Float","")&amp;"인게임누적합배수",ChapterTable!$S:$T,2,0)*C2441)
  )
  )
  )
)</f>
        <v>7082952.7064788789</v>
      </c>
      <c r="F2441" s="1">
        <f ca="1">IF(AND($A2441=0,$B2441=1),
    VLOOKUP(1,ChapterTable!$1:$1048576,MATCH("최종"&amp;SUBSTITUTE(SUBSTITUTE(F$1,"standard",""),"|Float",""),ChapterTable!$1:$1,0),0)*ChapterTable!$Q$17,
  IF(AND($A2441=0,$B2441=0),
    F2442,
  IF($B2441=0,
    VLOOKUP($A2441,ChapterTable!$1:$1048576,MATCH("최종"&amp;SUBSTITUTE(SUBSTITUTE(F$1,"standard",""),"|Float",""),ChapterTable!$1:$1,0),0),
  IF($B2441=1,
    IF($L2441=FALSE,
      VLOOKUP($A2441,ChapterTable!$1:$1048576,MATCH("최종"&amp;SUBSTITUTE(SUBSTITUTE(F$1,"standard",""),"|Float",""),ChapterTable!$1:$1,0),0),
      VLOOKUP($A2441-ChapterTable!$Q$11,ChapterTable!$1:$1048576,MATCH("최종"&amp;SUBSTITUTE(SUBSTITUTE(F$1,"standard",""),"|Float",""),ChapterTable!$1:$1,0),0)*ChapterTable!$Q$14
    ),
  OFFSET(F2441,-$B2441+IF($L2441,1,0),0)*
    (VLOOKUP(SUBSTITUTE(SUBSTITUTE(F$1,"standard",""),"|Float","")&amp;"인게임누적곱배수",ChapterTable!$S:$T,2,0)^D2441
    +VLOOKUP(SUBSTITUTE(SUBSTITUTE(F$1,"standard",""),"|Float","")&amp;"인게임누적합배수",ChapterTable!$S:$T,2,0)*D2441)
  )
  )
  )
)</f>
        <v>2575619.1659923196</v>
      </c>
      <c r="G2441" t="s">
        <v>76</v>
      </c>
      <c r="J2441" t="str">
        <f>IF(ISBLANK(I2441),"",
IFERROR(VLOOKUP(I2441,[1]StringTable!$1:$1048576,MATCH([1]StringTable!$B$1,[1]StringTable!$1:$1,0),0),
IFERROR(VLOOKUP(I2441,[1]InApkStringTable!$1:$1048576,MATCH([1]InApkStringTable!$B$1,[1]InApkStringTable!$1:$1,0),0),
"스트링없음")))</f>
        <v/>
      </c>
      <c r="L2441" t="b">
        <v>1</v>
      </c>
      <c r="N2441" t="str">
        <f>IF(ISBLANK(M2441),"",IF(ISERROR(VLOOKUP(M2441,MapTable!$A:$A,1,0)),"맵없음",""))</f>
        <v/>
      </c>
      <c r="O2441">
        <f t="shared" si="153"/>
        <v>21</v>
      </c>
      <c r="Q2441">
        <f t="shared" si="154"/>
        <v>21</v>
      </c>
      <c r="R2441" t="b">
        <f t="shared" ca="1" si="155"/>
        <v>0</v>
      </c>
      <c r="T2441" t="b">
        <f t="shared" ca="1" si="156"/>
        <v>0</v>
      </c>
      <c r="X2441" t="str">
        <f>IF(ISBLANK(W2441),"",
IF(ISERROR(FIND(",",W2441)),
  IF(ISERROR(VLOOKUP(W2441,MapTable!$A:$A,1,0)),"맵없음",
  ""),
IF(ISERROR(FIND(",",W2441,FIND(",",W2441)+1)),
  IF(OR(ISERROR(VLOOKUP(LEFT(W2441,FIND(",",W2441)-1),MapTable!$A:$A,1,0)),ISERROR(VLOOKUP(TRIM(MID(W2441,FIND(",",W2441)+1,999)),MapTable!$A:$A,1,0))),"맵없음",
  ""),
IF(ISERROR(FIND(",",W2441,FIND(",",W2441,FIND(",",W2441)+1)+1)),
  IF(OR(ISERROR(VLOOKUP(LEFT(W2441,FIND(",",W2441)-1),MapTable!$A:$A,1,0)),ISERROR(VLOOKUP(TRIM(MID(W2441,FIND(",",W2441)+1,FIND(",",W2441,FIND(",",W2441)+1)-FIND(",",W2441)-1)),MapTable!$A:$A,1,0)),ISERROR(VLOOKUP(TRIM(MID(W2441,FIND(",",W2441,FIND(",",W2441)+1)+1,999)),MapTable!$A:$A,1,0))),"맵없음",
  ""),
IF(ISERROR(FIND(",",W2441,FIND(",",W2441,FIND(",",W2441,FIND(",",W2441)+1)+1)+1)),
  IF(OR(ISERROR(VLOOKUP(LEFT(W2441,FIND(",",W2441)-1),MapTable!$A:$A,1,0)),ISERROR(VLOOKUP(TRIM(MID(W2441,FIND(",",W2441)+1,FIND(",",W2441,FIND(",",W2441)+1)-FIND(",",W2441)-1)),MapTable!$A:$A,1,0)),ISERROR(VLOOKUP(TRIM(MID(W2441,FIND(",",W2441,FIND(",",W2441)+1)+1,FIND(",",W2441,FIND(",",W2441,FIND(",",W2441)+1)+1)-FIND(",",W2441,FIND(",",W2441)+1)-1)),MapTable!$A:$A,1,0)),ISERROR(VLOOKUP(TRIM(MID(W2441,FIND(",",W2441,FIND(",",W2441,FIND(",",W2441)+1)+1)+1,999)),MapTable!$A:$A,1,0))),"맵없음",
  ""),
)))))</f>
        <v/>
      </c>
      <c r="AC2441" t="str">
        <f>IF(ISBLANK(AB2441),"",IF(ISERROR(VLOOKUP(AB2441,[3]DropTable!$A:$A,1,0)),"드랍없음",""))</f>
        <v/>
      </c>
      <c r="AE2441" t="str">
        <f>IF(ISBLANK(AD2441),"",IF(ISERROR(VLOOKUP(AD2441,[3]DropTable!$A:$A,1,0)),"드랍없음",""))</f>
        <v/>
      </c>
      <c r="AG2441">
        <v>9.8000000000000007</v>
      </c>
      <c r="AH2441">
        <v>1</v>
      </c>
    </row>
    <row r="2442" spans="1:34" x14ac:dyDescent="0.3">
      <c r="A2442">
        <v>27</v>
      </c>
      <c r="B2442">
        <v>1</v>
      </c>
      <c r="C2442">
        <f>IF(OR($L2442=TRUE,$A2442=0,MOD($A2442,ChapterTable!$S$20)&lt;&gt;0),
MAX(0,INT(($B2442+ChapterTable!$Q$26+VLOOKUP(SUBSTITUTE(C$1,"성장단계","")&amp;"단계오프셋",ChapterTable!$S:$T,2,0))/ChapterTable!$Q$23)),
MAX(0,INT(($B2442+ChapterTable!$S$26+VLOOKUP(SUBSTITUTE(C$1,"성장단계","")&amp;"보스단계오프셋",ChapterTable!$S:$T,2,0))/ChapterTable!$S$23)))</f>
        <v>0</v>
      </c>
      <c r="D2442">
        <f>IF(OR($L2442=TRUE,$A2442=0,MOD($A2442,ChapterTable!$S$20)&lt;&gt;0),
MAX(0,INT(($B2442+ChapterTable!$Q$26+VLOOKUP(SUBSTITUTE(D$1,"성장단계","")&amp;"단계오프셋",ChapterTable!$S:$T,2,0))/ChapterTable!$Q$23)),
MAX(0,INT(($B2442+ChapterTable!$S$26+VLOOKUP(SUBSTITUTE(D$1,"성장단계","")&amp;"보스단계오프셋",ChapterTable!$S:$T,2,0))/ChapterTable!$S$23)))</f>
        <v>0</v>
      </c>
      <c r="E2442" s="1">
        <f ca="1">IF(AND($A2442=0,$B2442=1),
    VLOOKUP(1,ChapterTable!$1:$1048576,MATCH("최종"&amp;SUBSTITUTE(SUBSTITUTE(E$1,"standard",""),"|Float",""),ChapterTable!$1:$1,0),0)*ChapterTable!$Q$17,
  IF(AND($A2442=0,$B2442=0),
    E2443,
  IF($B2442=0,
    VLOOKUP($A2442,ChapterTable!$1:$1048576,MATCH("최종"&amp;SUBSTITUTE(SUBSTITUTE(E$1,"standard",""),"|Float",""),ChapterTable!$1:$1,0),0),
  IF($B2442=1,
    IF($L2442=FALSE,
      VLOOKUP($A2442,ChapterTable!$1:$1048576,MATCH("최종"&amp;SUBSTITUTE(SUBSTITUTE(E$1,"standard",""),"|Float",""),ChapterTable!$1:$1,0),0),
      VLOOKUP($A2442-ChapterTable!$Q$11,ChapterTable!$1:$1048576,MATCH("최종"&amp;SUBSTITUTE(SUBSTITUTE(E$1,"standard",""),"|Float",""),ChapterTable!$1:$1,0),0)*ChapterTable!$Q$14
    ),
  OFFSET(E2442,-$B2442+IF($L2442,1,0),0)*
    (VLOOKUP(SUBSTITUTE(SUBSTITUTE(E$1,"standard",""),"|Float","")&amp;"인게임누적곱배수",ChapterTable!$S:$T,2,0)^C2442
    +VLOOKUP(SUBSTITUTE(SUBSTITUTE(E$1,"standard",""),"|Float","")&amp;"인게임누적합배수",ChapterTable!$S:$T,2,0)*C2442)
  )
  )
  )
)</f>
        <v>3863428.7489884794</v>
      </c>
      <c r="F2442" s="1">
        <f ca="1">IF(AND($A2442=0,$B2442=1),
    VLOOKUP(1,ChapterTable!$1:$1048576,MATCH("최종"&amp;SUBSTITUTE(SUBSTITUTE(F$1,"standard",""),"|Float",""),ChapterTable!$1:$1,0),0)*ChapterTable!$Q$17,
  IF(AND($A2442=0,$B2442=0),
    F2443,
  IF($B2442=0,
    VLOOKUP($A2442,ChapterTable!$1:$1048576,MATCH("최종"&amp;SUBSTITUTE(SUBSTITUTE(F$1,"standard",""),"|Float",""),ChapterTable!$1:$1,0),0),
  IF($B2442=1,
    IF($L2442=FALSE,
      VLOOKUP($A2442,ChapterTable!$1:$1048576,MATCH("최종"&amp;SUBSTITUTE(SUBSTITUTE(F$1,"standard",""),"|Float",""),ChapterTable!$1:$1,0),0),
      VLOOKUP($A2442-ChapterTable!$Q$11,ChapterTable!$1:$1048576,MATCH("최종"&amp;SUBSTITUTE(SUBSTITUTE(F$1,"standard",""),"|Float",""),ChapterTable!$1:$1,0),0)*ChapterTable!$Q$14
    ),
  OFFSET(F2442,-$B2442+IF($L2442,1,0),0)*
    (VLOOKUP(SUBSTITUTE(SUBSTITUTE(F$1,"standard",""),"|Float","")&amp;"인게임누적곱배수",ChapterTable!$S:$T,2,0)^D2442
    +VLOOKUP(SUBSTITUTE(SUBSTITUTE(F$1,"standard",""),"|Float","")&amp;"인게임누적합배수",ChapterTable!$S:$T,2,0)*D2442)
  )
  )
  )
)</f>
        <v>2146349.3049935997</v>
      </c>
      <c r="G2442" t="s">
        <v>76</v>
      </c>
      <c r="J2442" t="str">
        <f>IF(ISBLANK(I2442),"",
IFERROR(VLOOKUP(I2442,[1]StringTable!$1:$1048576,MATCH([1]StringTable!$B$1,[1]StringTable!$1:$1,0),0),
IFERROR(VLOOKUP(I2442,[1]InApkStringTable!$1:$1048576,MATCH([1]InApkStringTable!$B$1,[1]InApkStringTable!$1:$1,0),0),
"스트링없음")))</f>
        <v/>
      </c>
      <c r="L2442" t="b">
        <v>1</v>
      </c>
      <c r="N2442" t="str">
        <f>IF(ISBLANK(M2442),"",IF(ISERROR(VLOOKUP(M2442,MapTable!$A:$A,1,0)),"맵없음",""))</f>
        <v/>
      </c>
      <c r="O2442">
        <f t="shared" si="153"/>
        <v>1</v>
      </c>
      <c r="Q2442">
        <f t="shared" si="154"/>
        <v>1</v>
      </c>
      <c r="R2442" t="b">
        <f t="shared" ca="1" si="155"/>
        <v>0</v>
      </c>
      <c r="T2442" t="b">
        <f t="shared" ca="1" si="156"/>
        <v>0</v>
      </c>
      <c r="X2442" t="str">
        <f>IF(ISBLANK(W2442),"",
IF(ISERROR(FIND(",",W2442)),
  IF(ISERROR(VLOOKUP(W2442,MapTable!$A:$A,1,0)),"맵없음",
  ""),
IF(ISERROR(FIND(",",W2442,FIND(",",W2442)+1)),
  IF(OR(ISERROR(VLOOKUP(LEFT(W2442,FIND(",",W2442)-1),MapTable!$A:$A,1,0)),ISERROR(VLOOKUP(TRIM(MID(W2442,FIND(",",W2442)+1,999)),MapTable!$A:$A,1,0))),"맵없음",
  ""),
IF(ISERROR(FIND(",",W2442,FIND(",",W2442,FIND(",",W2442)+1)+1)),
  IF(OR(ISERROR(VLOOKUP(LEFT(W2442,FIND(",",W2442)-1),MapTable!$A:$A,1,0)),ISERROR(VLOOKUP(TRIM(MID(W2442,FIND(",",W2442)+1,FIND(",",W2442,FIND(",",W2442)+1)-FIND(",",W2442)-1)),MapTable!$A:$A,1,0)),ISERROR(VLOOKUP(TRIM(MID(W2442,FIND(",",W2442,FIND(",",W2442)+1)+1,999)),MapTable!$A:$A,1,0))),"맵없음",
  ""),
IF(ISERROR(FIND(",",W2442,FIND(",",W2442,FIND(",",W2442,FIND(",",W2442)+1)+1)+1)),
  IF(OR(ISERROR(VLOOKUP(LEFT(W2442,FIND(",",W2442)-1),MapTable!$A:$A,1,0)),ISERROR(VLOOKUP(TRIM(MID(W2442,FIND(",",W2442)+1,FIND(",",W2442,FIND(",",W2442)+1)-FIND(",",W2442)-1)),MapTable!$A:$A,1,0)),ISERROR(VLOOKUP(TRIM(MID(W2442,FIND(",",W2442,FIND(",",W2442)+1)+1,FIND(",",W2442,FIND(",",W2442,FIND(",",W2442)+1)+1)-FIND(",",W2442,FIND(",",W2442)+1)-1)),MapTable!$A:$A,1,0)),ISERROR(VLOOKUP(TRIM(MID(W2442,FIND(",",W2442,FIND(",",W2442,FIND(",",W2442)+1)+1)+1,999)),MapTable!$A:$A,1,0))),"맵없음",
  ""),
)))))</f>
        <v/>
      </c>
      <c r="AC2442" t="str">
        <f>IF(ISBLANK(AB2442),"",IF(ISERROR(VLOOKUP(AB2442,[3]DropTable!$A:$A,1,0)),"드랍없음",""))</f>
        <v/>
      </c>
      <c r="AE2442" t="str">
        <f>IF(ISBLANK(AD2442),"",IF(ISERROR(VLOOKUP(AD2442,[3]DropTable!$A:$A,1,0)),"드랍없음",""))</f>
        <v/>
      </c>
      <c r="AG2442">
        <v>9.8000000000000007</v>
      </c>
      <c r="AH2442">
        <v>1</v>
      </c>
    </row>
    <row r="2443" spans="1:34" x14ac:dyDescent="0.3">
      <c r="A2443">
        <v>27</v>
      </c>
      <c r="B2443">
        <v>2</v>
      </c>
      <c r="C2443">
        <f>IF(OR($L2443=TRUE,$A2443=0,MOD($A2443,ChapterTable!$S$20)&lt;&gt;0),
MAX(0,INT(($B2443+ChapterTable!$Q$26+VLOOKUP(SUBSTITUTE(C$1,"성장단계","")&amp;"단계오프셋",ChapterTable!$S:$T,2,0))/ChapterTable!$Q$23)),
MAX(0,INT(($B2443+ChapterTable!$S$26+VLOOKUP(SUBSTITUTE(C$1,"성장단계","")&amp;"보스단계오프셋",ChapterTable!$S:$T,2,0))/ChapterTable!$S$23)))</f>
        <v>0</v>
      </c>
      <c r="D2443">
        <f>IF(OR($L2443=TRUE,$A2443=0,MOD($A2443,ChapterTable!$S$20)&lt;&gt;0),
MAX(0,INT(($B2443+ChapterTable!$Q$26+VLOOKUP(SUBSTITUTE(D$1,"성장단계","")&amp;"단계오프셋",ChapterTable!$S:$T,2,0))/ChapterTable!$Q$23)),
MAX(0,INT(($B2443+ChapterTable!$S$26+VLOOKUP(SUBSTITUTE(D$1,"성장단계","")&amp;"보스단계오프셋",ChapterTable!$S:$T,2,0))/ChapterTable!$S$23)))</f>
        <v>0</v>
      </c>
      <c r="E2443" s="1">
        <f ca="1">IF(AND($A2443=0,$B2443=1),
    VLOOKUP(1,ChapterTable!$1:$1048576,MATCH("최종"&amp;SUBSTITUTE(SUBSTITUTE(E$1,"standard",""),"|Float",""),ChapterTable!$1:$1,0),0)*ChapterTable!$Q$17,
  IF(AND($A2443=0,$B2443=0),
    E2444,
  IF($B2443=0,
    VLOOKUP($A2443,ChapterTable!$1:$1048576,MATCH("최종"&amp;SUBSTITUTE(SUBSTITUTE(E$1,"standard",""),"|Float",""),ChapterTable!$1:$1,0),0),
  IF($B2443=1,
    IF($L2443=FALSE,
      VLOOKUP($A2443,ChapterTable!$1:$1048576,MATCH("최종"&amp;SUBSTITUTE(SUBSTITUTE(E$1,"standard",""),"|Float",""),ChapterTable!$1:$1,0),0),
      VLOOKUP($A2443-ChapterTable!$Q$11,ChapterTable!$1:$1048576,MATCH("최종"&amp;SUBSTITUTE(SUBSTITUTE(E$1,"standard",""),"|Float",""),ChapterTable!$1:$1,0),0)*ChapterTable!$Q$14
    ),
  OFFSET(E2443,-$B2443+IF($L2443,1,0),0)*
    (VLOOKUP(SUBSTITUTE(SUBSTITUTE(E$1,"standard",""),"|Float","")&amp;"인게임누적곱배수",ChapterTable!$S:$T,2,0)^C2443
    +VLOOKUP(SUBSTITUTE(SUBSTITUTE(E$1,"standard",""),"|Float","")&amp;"인게임누적합배수",ChapterTable!$S:$T,2,0)*C2443)
  )
  )
  )
)</f>
        <v>3863428.7489884794</v>
      </c>
      <c r="F2443" s="1">
        <f ca="1">IF(AND($A2443=0,$B2443=1),
    VLOOKUP(1,ChapterTable!$1:$1048576,MATCH("최종"&amp;SUBSTITUTE(SUBSTITUTE(F$1,"standard",""),"|Float",""),ChapterTable!$1:$1,0),0)*ChapterTable!$Q$17,
  IF(AND($A2443=0,$B2443=0),
    F2444,
  IF($B2443=0,
    VLOOKUP($A2443,ChapterTable!$1:$1048576,MATCH("최종"&amp;SUBSTITUTE(SUBSTITUTE(F$1,"standard",""),"|Float",""),ChapterTable!$1:$1,0),0),
  IF($B2443=1,
    IF($L2443=FALSE,
      VLOOKUP($A2443,ChapterTable!$1:$1048576,MATCH("최종"&amp;SUBSTITUTE(SUBSTITUTE(F$1,"standard",""),"|Float",""),ChapterTable!$1:$1,0),0),
      VLOOKUP($A2443-ChapterTable!$Q$11,ChapterTable!$1:$1048576,MATCH("최종"&amp;SUBSTITUTE(SUBSTITUTE(F$1,"standard",""),"|Float",""),ChapterTable!$1:$1,0),0)*ChapterTable!$Q$14
    ),
  OFFSET(F2443,-$B2443+IF($L2443,1,0),0)*
    (VLOOKUP(SUBSTITUTE(SUBSTITUTE(F$1,"standard",""),"|Float","")&amp;"인게임누적곱배수",ChapterTable!$S:$T,2,0)^D2443
    +VLOOKUP(SUBSTITUTE(SUBSTITUTE(F$1,"standard",""),"|Float","")&amp;"인게임누적합배수",ChapterTable!$S:$T,2,0)*D2443)
  )
  )
  )
)</f>
        <v>2146349.3049935997</v>
      </c>
      <c r="G2443" t="s">
        <v>76</v>
      </c>
      <c r="J2443" t="str">
        <f>IF(ISBLANK(I2443),"",
IFERROR(VLOOKUP(I2443,[1]StringTable!$1:$1048576,MATCH([1]StringTable!$B$1,[1]StringTable!$1:$1,0),0),
IFERROR(VLOOKUP(I2443,[1]InApkStringTable!$1:$1048576,MATCH([1]InApkStringTable!$B$1,[1]InApkStringTable!$1:$1,0),0),
"스트링없음")))</f>
        <v/>
      </c>
      <c r="L2443" t="b">
        <v>1</v>
      </c>
      <c r="N2443" t="str">
        <f>IF(ISBLANK(M2443),"",IF(ISERROR(VLOOKUP(M2443,MapTable!$A:$A,1,0)),"맵없음",""))</f>
        <v/>
      </c>
      <c r="O2443">
        <f t="shared" si="153"/>
        <v>1</v>
      </c>
      <c r="Q2443">
        <f t="shared" si="154"/>
        <v>1</v>
      </c>
      <c r="R2443" t="b">
        <f t="shared" ca="1" si="155"/>
        <v>0</v>
      </c>
      <c r="T2443" t="b">
        <f t="shared" ca="1" si="156"/>
        <v>0</v>
      </c>
      <c r="X2443" t="str">
        <f>IF(ISBLANK(W2443),"",
IF(ISERROR(FIND(",",W2443)),
  IF(ISERROR(VLOOKUP(W2443,MapTable!$A:$A,1,0)),"맵없음",
  ""),
IF(ISERROR(FIND(",",W2443,FIND(",",W2443)+1)),
  IF(OR(ISERROR(VLOOKUP(LEFT(W2443,FIND(",",W2443)-1),MapTable!$A:$A,1,0)),ISERROR(VLOOKUP(TRIM(MID(W2443,FIND(",",W2443)+1,999)),MapTable!$A:$A,1,0))),"맵없음",
  ""),
IF(ISERROR(FIND(",",W2443,FIND(",",W2443,FIND(",",W2443)+1)+1)),
  IF(OR(ISERROR(VLOOKUP(LEFT(W2443,FIND(",",W2443)-1),MapTable!$A:$A,1,0)),ISERROR(VLOOKUP(TRIM(MID(W2443,FIND(",",W2443)+1,FIND(",",W2443,FIND(",",W2443)+1)-FIND(",",W2443)-1)),MapTable!$A:$A,1,0)),ISERROR(VLOOKUP(TRIM(MID(W2443,FIND(",",W2443,FIND(",",W2443)+1)+1,999)),MapTable!$A:$A,1,0))),"맵없음",
  ""),
IF(ISERROR(FIND(",",W2443,FIND(",",W2443,FIND(",",W2443,FIND(",",W2443)+1)+1)+1)),
  IF(OR(ISERROR(VLOOKUP(LEFT(W2443,FIND(",",W2443)-1),MapTable!$A:$A,1,0)),ISERROR(VLOOKUP(TRIM(MID(W2443,FIND(",",W2443)+1,FIND(",",W2443,FIND(",",W2443)+1)-FIND(",",W2443)-1)),MapTable!$A:$A,1,0)),ISERROR(VLOOKUP(TRIM(MID(W2443,FIND(",",W2443,FIND(",",W2443)+1)+1,FIND(",",W2443,FIND(",",W2443,FIND(",",W2443)+1)+1)-FIND(",",W2443,FIND(",",W2443)+1)-1)),MapTable!$A:$A,1,0)),ISERROR(VLOOKUP(TRIM(MID(W2443,FIND(",",W2443,FIND(",",W2443,FIND(",",W2443)+1)+1)+1,999)),MapTable!$A:$A,1,0))),"맵없음",
  ""),
)))))</f>
        <v/>
      </c>
      <c r="AC2443" t="str">
        <f>IF(ISBLANK(AB2443),"",IF(ISERROR(VLOOKUP(AB2443,[3]DropTable!$A:$A,1,0)),"드랍없음",""))</f>
        <v/>
      </c>
      <c r="AE2443" t="str">
        <f>IF(ISBLANK(AD2443),"",IF(ISERROR(VLOOKUP(AD2443,[3]DropTable!$A:$A,1,0)),"드랍없음",""))</f>
        <v/>
      </c>
      <c r="AG2443">
        <v>9.8000000000000007</v>
      </c>
      <c r="AH2443">
        <v>1</v>
      </c>
    </row>
    <row r="2444" spans="1:34" x14ac:dyDescent="0.3">
      <c r="A2444">
        <v>27</v>
      </c>
      <c r="B2444">
        <v>3</v>
      </c>
      <c r="C2444">
        <f>IF(OR($L2444=TRUE,$A2444=0,MOD($A2444,ChapterTable!$S$20)&lt;&gt;0),
MAX(0,INT(($B2444+ChapterTable!$Q$26+VLOOKUP(SUBSTITUTE(C$1,"성장단계","")&amp;"단계오프셋",ChapterTable!$S:$T,2,0))/ChapterTable!$Q$23)),
MAX(0,INT(($B2444+ChapterTable!$S$26+VLOOKUP(SUBSTITUTE(C$1,"성장단계","")&amp;"보스단계오프셋",ChapterTable!$S:$T,2,0))/ChapterTable!$S$23)))</f>
        <v>0</v>
      </c>
      <c r="D2444">
        <f>IF(OR($L2444=TRUE,$A2444=0,MOD($A2444,ChapterTable!$S$20)&lt;&gt;0),
MAX(0,INT(($B2444+ChapterTable!$Q$26+VLOOKUP(SUBSTITUTE(D$1,"성장단계","")&amp;"단계오프셋",ChapterTable!$S:$T,2,0))/ChapterTable!$Q$23)),
MAX(0,INT(($B2444+ChapterTable!$S$26+VLOOKUP(SUBSTITUTE(D$1,"성장단계","")&amp;"보스단계오프셋",ChapterTable!$S:$T,2,0))/ChapterTable!$S$23)))</f>
        <v>0</v>
      </c>
      <c r="E2444" s="1">
        <f ca="1">IF(AND($A2444=0,$B2444=1),
    VLOOKUP(1,ChapterTable!$1:$1048576,MATCH("최종"&amp;SUBSTITUTE(SUBSTITUTE(E$1,"standard",""),"|Float",""),ChapterTable!$1:$1,0),0)*ChapterTable!$Q$17,
  IF(AND($A2444=0,$B2444=0),
    E2445,
  IF($B2444=0,
    VLOOKUP($A2444,ChapterTable!$1:$1048576,MATCH("최종"&amp;SUBSTITUTE(SUBSTITUTE(E$1,"standard",""),"|Float",""),ChapterTable!$1:$1,0),0),
  IF($B2444=1,
    IF($L2444=FALSE,
      VLOOKUP($A2444,ChapterTable!$1:$1048576,MATCH("최종"&amp;SUBSTITUTE(SUBSTITUTE(E$1,"standard",""),"|Float",""),ChapterTable!$1:$1,0),0),
      VLOOKUP($A2444-ChapterTable!$Q$11,ChapterTable!$1:$1048576,MATCH("최종"&amp;SUBSTITUTE(SUBSTITUTE(E$1,"standard",""),"|Float",""),ChapterTable!$1:$1,0),0)*ChapterTable!$Q$14
    ),
  OFFSET(E2444,-$B2444+IF($L2444,1,0),0)*
    (VLOOKUP(SUBSTITUTE(SUBSTITUTE(E$1,"standard",""),"|Float","")&amp;"인게임누적곱배수",ChapterTable!$S:$T,2,0)^C2444
    +VLOOKUP(SUBSTITUTE(SUBSTITUTE(E$1,"standard",""),"|Float","")&amp;"인게임누적합배수",ChapterTable!$S:$T,2,0)*C2444)
  )
  )
  )
)</f>
        <v>3863428.7489884794</v>
      </c>
      <c r="F2444" s="1">
        <f ca="1">IF(AND($A2444=0,$B2444=1),
    VLOOKUP(1,ChapterTable!$1:$1048576,MATCH("최종"&amp;SUBSTITUTE(SUBSTITUTE(F$1,"standard",""),"|Float",""),ChapterTable!$1:$1,0),0)*ChapterTable!$Q$17,
  IF(AND($A2444=0,$B2444=0),
    F2445,
  IF($B2444=0,
    VLOOKUP($A2444,ChapterTable!$1:$1048576,MATCH("최종"&amp;SUBSTITUTE(SUBSTITUTE(F$1,"standard",""),"|Float",""),ChapterTable!$1:$1,0),0),
  IF($B2444=1,
    IF($L2444=FALSE,
      VLOOKUP($A2444,ChapterTable!$1:$1048576,MATCH("최종"&amp;SUBSTITUTE(SUBSTITUTE(F$1,"standard",""),"|Float",""),ChapterTable!$1:$1,0),0),
      VLOOKUP($A2444-ChapterTable!$Q$11,ChapterTable!$1:$1048576,MATCH("최종"&amp;SUBSTITUTE(SUBSTITUTE(F$1,"standard",""),"|Float",""),ChapterTable!$1:$1,0),0)*ChapterTable!$Q$14
    ),
  OFFSET(F2444,-$B2444+IF($L2444,1,0),0)*
    (VLOOKUP(SUBSTITUTE(SUBSTITUTE(F$1,"standard",""),"|Float","")&amp;"인게임누적곱배수",ChapterTable!$S:$T,2,0)^D2444
    +VLOOKUP(SUBSTITUTE(SUBSTITUTE(F$1,"standard",""),"|Float","")&amp;"인게임누적합배수",ChapterTable!$S:$T,2,0)*D2444)
  )
  )
  )
)</f>
        <v>2146349.3049935997</v>
      </c>
      <c r="G2444" t="s">
        <v>76</v>
      </c>
      <c r="J2444" t="str">
        <f>IF(ISBLANK(I2444),"",
IFERROR(VLOOKUP(I2444,[1]StringTable!$1:$1048576,MATCH([1]StringTable!$B$1,[1]StringTable!$1:$1,0),0),
IFERROR(VLOOKUP(I2444,[1]InApkStringTable!$1:$1048576,MATCH([1]InApkStringTable!$B$1,[1]InApkStringTable!$1:$1,0),0),
"스트링없음")))</f>
        <v/>
      </c>
      <c r="L2444" t="b">
        <v>1</v>
      </c>
      <c r="N2444" t="str">
        <f>IF(ISBLANK(M2444),"",IF(ISERROR(VLOOKUP(M2444,MapTable!$A:$A,1,0)),"맵없음",""))</f>
        <v/>
      </c>
      <c r="O2444">
        <f t="shared" si="153"/>
        <v>1</v>
      </c>
      <c r="Q2444">
        <f t="shared" si="154"/>
        <v>1</v>
      </c>
      <c r="R2444" t="b">
        <f t="shared" ca="1" si="155"/>
        <v>0</v>
      </c>
      <c r="T2444" t="b">
        <f t="shared" ca="1" si="156"/>
        <v>0</v>
      </c>
      <c r="X2444" t="str">
        <f>IF(ISBLANK(W2444),"",
IF(ISERROR(FIND(",",W2444)),
  IF(ISERROR(VLOOKUP(W2444,MapTable!$A:$A,1,0)),"맵없음",
  ""),
IF(ISERROR(FIND(",",W2444,FIND(",",W2444)+1)),
  IF(OR(ISERROR(VLOOKUP(LEFT(W2444,FIND(",",W2444)-1),MapTable!$A:$A,1,0)),ISERROR(VLOOKUP(TRIM(MID(W2444,FIND(",",W2444)+1,999)),MapTable!$A:$A,1,0))),"맵없음",
  ""),
IF(ISERROR(FIND(",",W2444,FIND(",",W2444,FIND(",",W2444)+1)+1)),
  IF(OR(ISERROR(VLOOKUP(LEFT(W2444,FIND(",",W2444)-1),MapTable!$A:$A,1,0)),ISERROR(VLOOKUP(TRIM(MID(W2444,FIND(",",W2444)+1,FIND(",",W2444,FIND(",",W2444)+1)-FIND(",",W2444)-1)),MapTable!$A:$A,1,0)),ISERROR(VLOOKUP(TRIM(MID(W2444,FIND(",",W2444,FIND(",",W2444)+1)+1,999)),MapTable!$A:$A,1,0))),"맵없음",
  ""),
IF(ISERROR(FIND(",",W2444,FIND(",",W2444,FIND(",",W2444,FIND(",",W2444)+1)+1)+1)),
  IF(OR(ISERROR(VLOOKUP(LEFT(W2444,FIND(",",W2444)-1),MapTable!$A:$A,1,0)),ISERROR(VLOOKUP(TRIM(MID(W2444,FIND(",",W2444)+1,FIND(",",W2444,FIND(",",W2444)+1)-FIND(",",W2444)-1)),MapTable!$A:$A,1,0)),ISERROR(VLOOKUP(TRIM(MID(W2444,FIND(",",W2444,FIND(",",W2444)+1)+1,FIND(",",W2444,FIND(",",W2444,FIND(",",W2444)+1)+1)-FIND(",",W2444,FIND(",",W2444)+1)-1)),MapTable!$A:$A,1,0)),ISERROR(VLOOKUP(TRIM(MID(W2444,FIND(",",W2444,FIND(",",W2444,FIND(",",W2444)+1)+1)+1,999)),MapTable!$A:$A,1,0))),"맵없음",
  ""),
)))))</f>
        <v/>
      </c>
      <c r="AC2444" t="str">
        <f>IF(ISBLANK(AB2444),"",IF(ISERROR(VLOOKUP(AB2444,[3]DropTable!$A:$A,1,0)),"드랍없음",""))</f>
        <v/>
      </c>
      <c r="AE2444" t="str">
        <f>IF(ISBLANK(AD2444),"",IF(ISERROR(VLOOKUP(AD2444,[3]DropTable!$A:$A,1,0)),"드랍없음",""))</f>
        <v/>
      </c>
      <c r="AG2444">
        <v>9.8000000000000007</v>
      </c>
      <c r="AH2444">
        <v>1</v>
      </c>
    </row>
    <row r="2445" spans="1:34" x14ac:dyDescent="0.3">
      <c r="A2445">
        <v>27</v>
      </c>
      <c r="B2445">
        <v>4</v>
      </c>
      <c r="C2445">
        <f>IF(OR($L2445=TRUE,$A2445=0,MOD($A2445,ChapterTable!$S$20)&lt;&gt;0),
MAX(0,INT(($B2445+ChapterTable!$Q$26+VLOOKUP(SUBSTITUTE(C$1,"성장단계","")&amp;"단계오프셋",ChapterTable!$S:$T,2,0))/ChapterTable!$Q$23)),
MAX(0,INT(($B2445+ChapterTable!$S$26+VLOOKUP(SUBSTITUTE(C$1,"성장단계","")&amp;"보스단계오프셋",ChapterTable!$S:$T,2,0))/ChapterTable!$S$23)))</f>
        <v>0</v>
      </c>
      <c r="D2445">
        <f>IF(OR($L2445=TRUE,$A2445=0,MOD($A2445,ChapterTable!$S$20)&lt;&gt;0),
MAX(0,INT(($B2445+ChapterTable!$Q$26+VLOOKUP(SUBSTITUTE(D$1,"성장단계","")&amp;"단계오프셋",ChapterTable!$S:$T,2,0))/ChapterTable!$Q$23)),
MAX(0,INT(($B2445+ChapterTable!$S$26+VLOOKUP(SUBSTITUTE(D$1,"성장단계","")&amp;"보스단계오프셋",ChapterTable!$S:$T,2,0))/ChapterTable!$S$23)))</f>
        <v>0</v>
      </c>
      <c r="E2445" s="1">
        <f ca="1">IF(AND($A2445=0,$B2445=1),
    VLOOKUP(1,ChapterTable!$1:$1048576,MATCH("최종"&amp;SUBSTITUTE(SUBSTITUTE(E$1,"standard",""),"|Float",""),ChapterTable!$1:$1,0),0)*ChapterTable!$Q$17,
  IF(AND($A2445=0,$B2445=0),
    E2446,
  IF($B2445=0,
    VLOOKUP($A2445,ChapterTable!$1:$1048576,MATCH("최종"&amp;SUBSTITUTE(SUBSTITUTE(E$1,"standard",""),"|Float",""),ChapterTable!$1:$1,0),0),
  IF($B2445=1,
    IF($L2445=FALSE,
      VLOOKUP($A2445,ChapterTable!$1:$1048576,MATCH("최종"&amp;SUBSTITUTE(SUBSTITUTE(E$1,"standard",""),"|Float",""),ChapterTable!$1:$1,0),0),
      VLOOKUP($A2445-ChapterTable!$Q$11,ChapterTable!$1:$1048576,MATCH("최종"&amp;SUBSTITUTE(SUBSTITUTE(E$1,"standard",""),"|Float",""),ChapterTable!$1:$1,0),0)*ChapterTable!$Q$14
    ),
  OFFSET(E2445,-$B2445+IF($L2445,1,0),0)*
    (VLOOKUP(SUBSTITUTE(SUBSTITUTE(E$1,"standard",""),"|Float","")&amp;"인게임누적곱배수",ChapterTable!$S:$T,2,0)^C2445
    +VLOOKUP(SUBSTITUTE(SUBSTITUTE(E$1,"standard",""),"|Float","")&amp;"인게임누적합배수",ChapterTable!$S:$T,2,0)*C2445)
  )
  )
  )
)</f>
        <v>3863428.7489884794</v>
      </c>
      <c r="F2445" s="1">
        <f ca="1">IF(AND($A2445=0,$B2445=1),
    VLOOKUP(1,ChapterTable!$1:$1048576,MATCH("최종"&amp;SUBSTITUTE(SUBSTITUTE(F$1,"standard",""),"|Float",""),ChapterTable!$1:$1,0),0)*ChapterTable!$Q$17,
  IF(AND($A2445=0,$B2445=0),
    F2446,
  IF($B2445=0,
    VLOOKUP($A2445,ChapterTable!$1:$1048576,MATCH("최종"&amp;SUBSTITUTE(SUBSTITUTE(F$1,"standard",""),"|Float",""),ChapterTable!$1:$1,0),0),
  IF($B2445=1,
    IF($L2445=FALSE,
      VLOOKUP($A2445,ChapterTable!$1:$1048576,MATCH("최종"&amp;SUBSTITUTE(SUBSTITUTE(F$1,"standard",""),"|Float",""),ChapterTable!$1:$1,0),0),
      VLOOKUP($A2445-ChapterTable!$Q$11,ChapterTable!$1:$1048576,MATCH("최종"&amp;SUBSTITUTE(SUBSTITUTE(F$1,"standard",""),"|Float",""),ChapterTable!$1:$1,0),0)*ChapterTable!$Q$14
    ),
  OFFSET(F2445,-$B2445+IF($L2445,1,0),0)*
    (VLOOKUP(SUBSTITUTE(SUBSTITUTE(F$1,"standard",""),"|Float","")&amp;"인게임누적곱배수",ChapterTable!$S:$T,2,0)^D2445
    +VLOOKUP(SUBSTITUTE(SUBSTITUTE(F$1,"standard",""),"|Float","")&amp;"인게임누적합배수",ChapterTable!$S:$T,2,0)*D2445)
  )
  )
  )
)</f>
        <v>2146349.3049935997</v>
      </c>
      <c r="G2445" t="s">
        <v>76</v>
      </c>
      <c r="J2445" t="str">
        <f>IF(ISBLANK(I2445),"",
IFERROR(VLOOKUP(I2445,[1]StringTable!$1:$1048576,MATCH([1]StringTable!$B$1,[1]StringTable!$1:$1,0),0),
IFERROR(VLOOKUP(I2445,[1]InApkStringTable!$1:$1048576,MATCH([1]InApkStringTable!$B$1,[1]InApkStringTable!$1:$1,0),0),
"스트링없음")))</f>
        <v/>
      </c>
      <c r="L2445" t="b">
        <v>1</v>
      </c>
      <c r="N2445" t="str">
        <f>IF(ISBLANK(M2445),"",IF(ISERROR(VLOOKUP(M2445,MapTable!$A:$A,1,0)),"맵없음",""))</f>
        <v/>
      </c>
      <c r="O2445">
        <f t="shared" si="153"/>
        <v>1</v>
      </c>
      <c r="Q2445">
        <f t="shared" si="154"/>
        <v>1</v>
      </c>
      <c r="R2445" t="b">
        <f t="shared" ca="1" si="155"/>
        <v>0</v>
      </c>
      <c r="T2445" t="b">
        <f t="shared" ca="1" si="156"/>
        <v>0</v>
      </c>
      <c r="X2445" t="str">
        <f>IF(ISBLANK(W2445),"",
IF(ISERROR(FIND(",",W2445)),
  IF(ISERROR(VLOOKUP(W2445,MapTable!$A:$A,1,0)),"맵없음",
  ""),
IF(ISERROR(FIND(",",W2445,FIND(",",W2445)+1)),
  IF(OR(ISERROR(VLOOKUP(LEFT(W2445,FIND(",",W2445)-1),MapTable!$A:$A,1,0)),ISERROR(VLOOKUP(TRIM(MID(W2445,FIND(",",W2445)+1,999)),MapTable!$A:$A,1,0))),"맵없음",
  ""),
IF(ISERROR(FIND(",",W2445,FIND(",",W2445,FIND(",",W2445)+1)+1)),
  IF(OR(ISERROR(VLOOKUP(LEFT(W2445,FIND(",",W2445)-1),MapTable!$A:$A,1,0)),ISERROR(VLOOKUP(TRIM(MID(W2445,FIND(",",W2445)+1,FIND(",",W2445,FIND(",",W2445)+1)-FIND(",",W2445)-1)),MapTable!$A:$A,1,0)),ISERROR(VLOOKUP(TRIM(MID(W2445,FIND(",",W2445,FIND(",",W2445)+1)+1,999)),MapTable!$A:$A,1,0))),"맵없음",
  ""),
IF(ISERROR(FIND(",",W2445,FIND(",",W2445,FIND(",",W2445,FIND(",",W2445)+1)+1)+1)),
  IF(OR(ISERROR(VLOOKUP(LEFT(W2445,FIND(",",W2445)-1),MapTable!$A:$A,1,0)),ISERROR(VLOOKUP(TRIM(MID(W2445,FIND(",",W2445)+1,FIND(",",W2445,FIND(",",W2445)+1)-FIND(",",W2445)-1)),MapTable!$A:$A,1,0)),ISERROR(VLOOKUP(TRIM(MID(W2445,FIND(",",W2445,FIND(",",W2445)+1)+1,FIND(",",W2445,FIND(",",W2445,FIND(",",W2445)+1)+1)-FIND(",",W2445,FIND(",",W2445)+1)-1)),MapTable!$A:$A,1,0)),ISERROR(VLOOKUP(TRIM(MID(W2445,FIND(",",W2445,FIND(",",W2445,FIND(",",W2445)+1)+1)+1,999)),MapTable!$A:$A,1,0))),"맵없음",
  ""),
)))))</f>
        <v/>
      </c>
      <c r="AC2445" t="str">
        <f>IF(ISBLANK(AB2445),"",IF(ISERROR(VLOOKUP(AB2445,[3]DropTable!$A:$A,1,0)),"드랍없음",""))</f>
        <v/>
      </c>
      <c r="AE2445" t="str">
        <f>IF(ISBLANK(AD2445),"",IF(ISERROR(VLOOKUP(AD2445,[3]DropTable!$A:$A,1,0)),"드랍없음",""))</f>
        <v/>
      </c>
      <c r="AG2445">
        <v>9.8000000000000007</v>
      </c>
      <c r="AH2445">
        <v>1</v>
      </c>
    </row>
    <row r="2446" spans="1:34" x14ac:dyDescent="0.3">
      <c r="A2446">
        <v>27</v>
      </c>
      <c r="B2446">
        <v>5</v>
      </c>
      <c r="C2446">
        <f>IF(OR($L2446=TRUE,$A2446=0,MOD($A2446,ChapterTable!$S$20)&lt;&gt;0),
MAX(0,INT(($B2446+ChapterTable!$Q$26+VLOOKUP(SUBSTITUTE(C$1,"성장단계","")&amp;"단계오프셋",ChapterTable!$S:$T,2,0))/ChapterTable!$Q$23)),
MAX(0,INT(($B2446+ChapterTable!$S$26+VLOOKUP(SUBSTITUTE(C$1,"성장단계","")&amp;"보스단계오프셋",ChapterTable!$S:$T,2,0))/ChapterTable!$S$23)))</f>
        <v>0</v>
      </c>
      <c r="D2446">
        <f>IF(OR($L2446=TRUE,$A2446=0,MOD($A2446,ChapterTable!$S$20)&lt;&gt;0),
MAX(0,INT(($B2446+ChapterTable!$Q$26+VLOOKUP(SUBSTITUTE(D$1,"성장단계","")&amp;"단계오프셋",ChapterTable!$S:$T,2,0))/ChapterTable!$Q$23)),
MAX(0,INT(($B2446+ChapterTable!$S$26+VLOOKUP(SUBSTITUTE(D$1,"성장단계","")&amp;"보스단계오프셋",ChapterTable!$S:$T,2,0))/ChapterTable!$S$23)))</f>
        <v>0</v>
      </c>
      <c r="E2446" s="1">
        <f ca="1">IF(AND($A2446=0,$B2446=1),
    VLOOKUP(1,ChapterTable!$1:$1048576,MATCH("최종"&amp;SUBSTITUTE(SUBSTITUTE(E$1,"standard",""),"|Float",""),ChapterTable!$1:$1,0),0)*ChapterTable!$Q$17,
  IF(AND($A2446=0,$B2446=0),
    E2447,
  IF($B2446=0,
    VLOOKUP($A2446,ChapterTable!$1:$1048576,MATCH("최종"&amp;SUBSTITUTE(SUBSTITUTE(E$1,"standard",""),"|Float",""),ChapterTable!$1:$1,0),0),
  IF($B2446=1,
    IF($L2446=FALSE,
      VLOOKUP($A2446,ChapterTable!$1:$1048576,MATCH("최종"&amp;SUBSTITUTE(SUBSTITUTE(E$1,"standard",""),"|Float",""),ChapterTable!$1:$1,0),0),
      VLOOKUP($A2446-ChapterTable!$Q$11,ChapterTable!$1:$1048576,MATCH("최종"&amp;SUBSTITUTE(SUBSTITUTE(E$1,"standard",""),"|Float",""),ChapterTable!$1:$1,0),0)*ChapterTable!$Q$14
    ),
  OFFSET(E2446,-$B2446+IF($L2446,1,0),0)*
    (VLOOKUP(SUBSTITUTE(SUBSTITUTE(E$1,"standard",""),"|Float","")&amp;"인게임누적곱배수",ChapterTable!$S:$T,2,0)^C2446
    +VLOOKUP(SUBSTITUTE(SUBSTITUTE(E$1,"standard",""),"|Float","")&amp;"인게임누적합배수",ChapterTable!$S:$T,2,0)*C2446)
  )
  )
  )
)</f>
        <v>3863428.7489884794</v>
      </c>
      <c r="F2446" s="1">
        <f ca="1">IF(AND($A2446=0,$B2446=1),
    VLOOKUP(1,ChapterTable!$1:$1048576,MATCH("최종"&amp;SUBSTITUTE(SUBSTITUTE(F$1,"standard",""),"|Float",""),ChapterTable!$1:$1,0),0)*ChapterTable!$Q$17,
  IF(AND($A2446=0,$B2446=0),
    F2447,
  IF($B2446=0,
    VLOOKUP($A2446,ChapterTable!$1:$1048576,MATCH("최종"&amp;SUBSTITUTE(SUBSTITUTE(F$1,"standard",""),"|Float",""),ChapterTable!$1:$1,0),0),
  IF($B2446=1,
    IF($L2446=FALSE,
      VLOOKUP($A2446,ChapterTable!$1:$1048576,MATCH("최종"&amp;SUBSTITUTE(SUBSTITUTE(F$1,"standard",""),"|Float",""),ChapterTable!$1:$1,0),0),
      VLOOKUP($A2446-ChapterTable!$Q$11,ChapterTable!$1:$1048576,MATCH("최종"&amp;SUBSTITUTE(SUBSTITUTE(F$1,"standard",""),"|Float",""),ChapterTable!$1:$1,0),0)*ChapterTable!$Q$14
    ),
  OFFSET(F2446,-$B2446+IF($L2446,1,0),0)*
    (VLOOKUP(SUBSTITUTE(SUBSTITUTE(F$1,"standard",""),"|Float","")&amp;"인게임누적곱배수",ChapterTable!$S:$T,2,0)^D2446
    +VLOOKUP(SUBSTITUTE(SUBSTITUTE(F$1,"standard",""),"|Float","")&amp;"인게임누적합배수",ChapterTable!$S:$T,2,0)*D2446)
  )
  )
  )
)</f>
        <v>2146349.3049935997</v>
      </c>
      <c r="G2446" t="s">
        <v>76</v>
      </c>
      <c r="J2446" t="str">
        <f>IF(ISBLANK(I2446),"",
IFERROR(VLOOKUP(I2446,[1]StringTable!$1:$1048576,MATCH([1]StringTable!$B$1,[1]StringTable!$1:$1,0),0),
IFERROR(VLOOKUP(I2446,[1]InApkStringTable!$1:$1048576,MATCH([1]InApkStringTable!$B$1,[1]InApkStringTable!$1:$1,0),0),
"스트링없음")))</f>
        <v/>
      </c>
      <c r="L2446" t="b">
        <v>1</v>
      </c>
      <c r="N2446" t="str">
        <f>IF(ISBLANK(M2446),"",IF(ISERROR(VLOOKUP(M2446,MapTable!$A:$A,1,0)),"맵없음",""))</f>
        <v/>
      </c>
      <c r="O2446">
        <f t="shared" si="153"/>
        <v>11</v>
      </c>
      <c r="Q2446">
        <f t="shared" si="154"/>
        <v>11</v>
      </c>
      <c r="R2446" t="b">
        <f t="shared" ca="1" si="155"/>
        <v>0</v>
      </c>
      <c r="T2446" t="b">
        <f t="shared" ca="1" si="156"/>
        <v>0</v>
      </c>
      <c r="X2446" t="str">
        <f>IF(ISBLANK(W2446),"",
IF(ISERROR(FIND(",",W2446)),
  IF(ISERROR(VLOOKUP(W2446,MapTable!$A:$A,1,0)),"맵없음",
  ""),
IF(ISERROR(FIND(",",W2446,FIND(",",W2446)+1)),
  IF(OR(ISERROR(VLOOKUP(LEFT(W2446,FIND(",",W2446)-1),MapTable!$A:$A,1,0)),ISERROR(VLOOKUP(TRIM(MID(W2446,FIND(",",W2446)+1,999)),MapTable!$A:$A,1,0))),"맵없음",
  ""),
IF(ISERROR(FIND(",",W2446,FIND(",",W2446,FIND(",",W2446)+1)+1)),
  IF(OR(ISERROR(VLOOKUP(LEFT(W2446,FIND(",",W2446)-1),MapTable!$A:$A,1,0)),ISERROR(VLOOKUP(TRIM(MID(W2446,FIND(",",W2446)+1,FIND(",",W2446,FIND(",",W2446)+1)-FIND(",",W2446)-1)),MapTable!$A:$A,1,0)),ISERROR(VLOOKUP(TRIM(MID(W2446,FIND(",",W2446,FIND(",",W2446)+1)+1,999)),MapTable!$A:$A,1,0))),"맵없음",
  ""),
IF(ISERROR(FIND(",",W2446,FIND(",",W2446,FIND(",",W2446,FIND(",",W2446)+1)+1)+1)),
  IF(OR(ISERROR(VLOOKUP(LEFT(W2446,FIND(",",W2446)-1),MapTable!$A:$A,1,0)),ISERROR(VLOOKUP(TRIM(MID(W2446,FIND(",",W2446)+1,FIND(",",W2446,FIND(",",W2446)+1)-FIND(",",W2446)-1)),MapTable!$A:$A,1,0)),ISERROR(VLOOKUP(TRIM(MID(W2446,FIND(",",W2446,FIND(",",W2446)+1)+1,FIND(",",W2446,FIND(",",W2446,FIND(",",W2446)+1)+1)-FIND(",",W2446,FIND(",",W2446)+1)-1)),MapTable!$A:$A,1,0)),ISERROR(VLOOKUP(TRIM(MID(W2446,FIND(",",W2446,FIND(",",W2446,FIND(",",W2446)+1)+1)+1,999)),MapTable!$A:$A,1,0))),"맵없음",
  ""),
)))))</f>
        <v/>
      </c>
      <c r="AC2446" t="str">
        <f>IF(ISBLANK(AB2446),"",IF(ISERROR(VLOOKUP(AB2446,[3]DropTable!$A:$A,1,0)),"드랍없음",""))</f>
        <v/>
      </c>
      <c r="AE2446" t="str">
        <f>IF(ISBLANK(AD2446),"",IF(ISERROR(VLOOKUP(AD2446,[3]DropTable!$A:$A,1,0)),"드랍없음",""))</f>
        <v/>
      </c>
      <c r="AG2446">
        <v>9.8000000000000007</v>
      </c>
      <c r="AH2446">
        <v>1</v>
      </c>
    </row>
    <row r="2447" spans="1:34" x14ac:dyDescent="0.3">
      <c r="A2447">
        <v>27</v>
      </c>
      <c r="B2447">
        <v>6</v>
      </c>
      <c r="C2447">
        <f>IF(OR($L2447=TRUE,$A2447=0,MOD($A2447,ChapterTable!$S$20)&lt;&gt;0),
MAX(0,INT(($B2447+ChapterTable!$Q$26+VLOOKUP(SUBSTITUTE(C$1,"성장단계","")&amp;"단계오프셋",ChapterTable!$S:$T,2,0))/ChapterTable!$Q$23)),
MAX(0,INT(($B2447+ChapterTable!$S$26+VLOOKUP(SUBSTITUTE(C$1,"성장단계","")&amp;"보스단계오프셋",ChapterTable!$S:$T,2,0))/ChapterTable!$S$23)))</f>
        <v>1</v>
      </c>
      <c r="D2447">
        <f>IF(OR($L2447=TRUE,$A2447=0,MOD($A2447,ChapterTable!$S$20)&lt;&gt;0),
MAX(0,INT(($B2447+ChapterTable!$Q$26+VLOOKUP(SUBSTITUTE(D$1,"성장단계","")&amp;"단계오프셋",ChapterTable!$S:$T,2,0))/ChapterTable!$Q$23)),
MAX(0,INT(($B2447+ChapterTable!$S$26+VLOOKUP(SUBSTITUTE(D$1,"성장단계","")&amp;"보스단계오프셋",ChapterTable!$S:$T,2,0))/ChapterTable!$S$23)))</f>
        <v>0</v>
      </c>
      <c r="E2447" s="1">
        <f ca="1">IF(AND($A2447=0,$B2447=1),
    VLOOKUP(1,ChapterTable!$1:$1048576,MATCH("최종"&amp;SUBSTITUTE(SUBSTITUTE(E$1,"standard",""),"|Float",""),ChapterTable!$1:$1,0),0)*ChapterTable!$Q$17,
  IF(AND($A2447=0,$B2447=0),
    E2448,
  IF($B2447=0,
    VLOOKUP($A2447,ChapterTable!$1:$1048576,MATCH("최종"&amp;SUBSTITUTE(SUBSTITUTE(E$1,"standard",""),"|Float",""),ChapterTable!$1:$1,0),0),
  IF($B2447=1,
    IF($L2447=FALSE,
      VLOOKUP($A2447,ChapterTable!$1:$1048576,MATCH("최종"&amp;SUBSTITUTE(SUBSTITUTE(E$1,"standard",""),"|Float",""),ChapterTable!$1:$1,0),0),
      VLOOKUP($A2447-ChapterTable!$Q$11,ChapterTable!$1:$1048576,MATCH("최종"&amp;SUBSTITUTE(SUBSTITUTE(E$1,"standard",""),"|Float",""),ChapterTable!$1:$1,0),0)*ChapterTable!$Q$14
    ),
  OFFSET(E2447,-$B2447+IF($L2447,1,0),0)*
    (VLOOKUP(SUBSTITUTE(SUBSTITUTE(E$1,"standard",""),"|Float","")&amp;"인게임누적곱배수",ChapterTable!$S:$T,2,0)^C2447
    +VLOOKUP(SUBSTITUTE(SUBSTITUTE(E$1,"standard",""),"|Float","")&amp;"인게임누적합배수",ChapterTable!$S:$T,2,0)*C2447)
  )
  )
  )
)</f>
        <v>5215628.8111344473</v>
      </c>
      <c r="F2447" s="1">
        <f ca="1">IF(AND($A2447=0,$B2447=1),
    VLOOKUP(1,ChapterTable!$1:$1048576,MATCH("최종"&amp;SUBSTITUTE(SUBSTITUTE(F$1,"standard",""),"|Float",""),ChapterTable!$1:$1,0),0)*ChapterTable!$Q$17,
  IF(AND($A2447=0,$B2447=0),
    F2448,
  IF($B2447=0,
    VLOOKUP($A2447,ChapterTable!$1:$1048576,MATCH("최종"&amp;SUBSTITUTE(SUBSTITUTE(F$1,"standard",""),"|Float",""),ChapterTable!$1:$1,0),0),
  IF($B2447=1,
    IF($L2447=FALSE,
      VLOOKUP($A2447,ChapterTable!$1:$1048576,MATCH("최종"&amp;SUBSTITUTE(SUBSTITUTE(F$1,"standard",""),"|Float",""),ChapterTable!$1:$1,0),0),
      VLOOKUP($A2447-ChapterTable!$Q$11,ChapterTable!$1:$1048576,MATCH("최종"&amp;SUBSTITUTE(SUBSTITUTE(F$1,"standard",""),"|Float",""),ChapterTable!$1:$1,0),0)*ChapterTable!$Q$14
    ),
  OFFSET(F2447,-$B2447+IF($L2447,1,0),0)*
    (VLOOKUP(SUBSTITUTE(SUBSTITUTE(F$1,"standard",""),"|Float","")&amp;"인게임누적곱배수",ChapterTable!$S:$T,2,0)^D2447
    +VLOOKUP(SUBSTITUTE(SUBSTITUTE(F$1,"standard",""),"|Float","")&amp;"인게임누적합배수",ChapterTable!$S:$T,2,0)*D2447)
  )
  )
  )
)</f>
        <v>2146349.3049935997</v>
      </c>
      <c r="G2447" t="s">
        <v>76</v>
      </c>
      <c r="J2447" t="str">
        <f>IF(ISBLANK(I2447),"",
IFERROR(VLOOKUP(I2447,[1]StringTable!$1:$1048576,MATCH([1]StringTable!$B$1,[1]StringTable!$1:$1,0),0),
IFERROR(VLOOKUP(I2447,[1]InApkStringTable!$1:$1048576,MATCH([1]InApkStringTable!$B$1,[1]InApkStringTable!$1:$1,0),0),
"스트링없음")))</f>
        <v/>
      </c>
      <c r="L2447" t="b">
        <v>1</v>
      </c>
      <c r="N2447" t="str">
        <f>IF(ISBLANK(M2447),"",IF(ISERROR(VLOOKUP(M2447,MapTable!$A:$A,1,0)),"맵없음",""))</f>
        <v/>
      </c>
      <c r="O2447">
        <f t="shared" si="153"/>
        <v>1</v>
      </c>
      <c r="Q2447">
        <f t="shared" si="154"/>
        <v>1</v>
      </c>
      <c r="R2447" t="b">
        <f t="shared" ca="1" si="155"/>
        <v>0</v>
      </c>
      <c r="T2447" t="b">
        <f t="shared" ca="1" si="156"/>
        <v>0</v>
      </c>
      <c r="X2447" t="str">
        <f>IF(ISBLANK(W2447),"",
IF(ISERROR(FIND(",",W2447)),
  IF(ISERROR(VLOOKUP(W2447,MapTable!$A:$A,1,0)),"맵없음",
  ""),
IF(ISERROR(FIND(",",W2447,FIND(",",W2447)+1)),
  IF(OR(ISERROR(VLOOKUP(LEFT(W2447,FIND(",",W2447)-1),MapTable!$A:$A,1,0)),ISERROR(VLOOKUP(TRIM(MID(W2447,FIND(",",W2447)+1,999)),MapTable!$A:$A,1,0))),"맵없음",
  ""),
IF(ISERROR(FIND(",",W2447,FIND(",",W2447,FIND(",",W2447)+1)+1)),
  IF(OR(ISERROR(VLOOKUP(LEFT(W2447,FIND(",",W2447)-1),MapTable!$A:$A,1,0)),ISERROR(VLOOKUP(TRIM(MID(W2447,FIND(",",W2447)+1,FIND(",",W2447,FIND(",",W2447)+1)-FIND(",",W2447)-1)),MapTable!$A:$A,1,0)),ISERROR(VLOOKUP(TRIM(MID(W2447,FIND(",",W2447,FIND(",",W2447)+1)+1,999)),MapTable!$A:$A,1,0))),"맵없음",
  ""),
IF(ISERROR(FIND(",",W2447,FIND(",",W2447,FIND(",",W2447,FIND(",",W2447)+1)+1)+1)),
  IF(OR(ISERROR(VLOOKUP(LEFT(W2447,FIND(",",W2447)-1),MapTable!$A:$A,1,0)),ISERROR(VLOOKUP(TRIM(MID(W2447,FIND(",",W2447)+1,FIND(",",W2447,FIND(",",W2447)+1)-FIND(",",W2447)-1)),MapTable!$A:$A,1,0)),ISERROR(VLOOKUP(TRIM(MID(W2447,FIND(",",W2447,FIND(",",W2447)+1)+1,FIND(",",W2447,FIND(",",W2447,FIND(",",W2447)+1)+1)-FIND(",",W2447,FIND(",",W2447)+1)-1)),MapTable!$A:$A,1,0)),ISERROR(VLOOKUP(TRIM(MID(W2447,FIND(",",W2447,FIND(",",W2447,FIND(",",W2447)+1)+1)+1,999)),MapTable!$A:$A,1,0))),"맵없음",
  ""),
)))))</f>
        <v/>
      </c>
      <c r="AC2447" t="str">
        <f>IF(ISBLANK(AB2447),"",IF(ISERROR(VLOOKUP(AB2447,[3]DropTable!$A:$A,1,0)),"드랍없음",""))</f>
        <v/>
      </c>
      <c r="AE2447" t="str">
        <f>IF(ISBLANK(AD2447),"",IF(ISERROR(VLOOKUP(AD2447,[3]DropTable!$A:$A,1,0)),"드랍없음",""))</f>
        <v/>
      </c>
      <c r="AG2447">
        <v>9.8000000000000007</v>
      </c>
      <c r="AH2447">
        <v>1</v>
      </c>
    </row>
    <row r="2448" spans="1:34" x14ac:dyDescent="0.3">
      <c r="A2448">
        <v>27</v>
      </c>
      <c r="B2448">
        <v>7</v>
      </c>
      <c r="C2448">
        <f>IF(OR($L2448=TRUE,$A2448=0,MOD($A2448,ChapterTable!$S$20)&lt;&gt;0),
MAX(0,INT(($B2448+ChapterTable!$Q$26+VLOOKUP(SUBSTITUTE(C$1,"성장단계","")&amp;"단계오프셋",ChapterTable!$S:$T,2,0))/ChapterTable!$Q$23)),
MAX(0,INT(($B2448+ChapterTable!$S$26+VLOOKUP(SUBSTITUTE(C$1,"성장단계","")&amp;"보스단계오프셋",ChapterTable!$S:$T,2,0))/ChapterTable!$S$23)))</f>
        <v>1</v>
      </c>
      <c r="D2448">
        <f>IF(OR($L2448=TRUE,$A2448=0,MOD($A2448,ChapterTable!$S$20)&lt;&gt;0),
MAX(0,INT(($B2448+ChapterTable!$Q$26+VLOOKUP(SUBSTITUTE(D$1,"성장단계","")&amp;"단계오프셋",ChapterTable!$S:$T,2,0))/ChapterTable!$Q$23)),
MAX(0,INT(($B2448+ChapterTable!$S$26+VLOOKUP(SUBSTITUTE(D$1,"성장단계","")&amp;"보스단계오프셋",ChapterTable!$S:$T,2,0))/ChapterTable!$S$23)))</f>
        <v>0</v>
      </c>
      <c r="E2448" s="1">
        <f ca="1">IF(AND($A2448=0,$B2448=1),
    VLOOKUP(1,ChapterTable!$1:$1048576,MATCH("최종"&amp;SUBSTITUTE(SUBSTITUTE(E$1,"standard",""),"|Float",""),ChapterTable!$1:$1,0),0)*ChapterTable!$Q$17,
  IF(AND($A2448=0,$B2448=0),
    E2449,
  IF($B2448=0,
    VLOOKUP($A2448,ChapterTable!$1:$1048576,MATCH("최종"&amp;SUBSTITUTE(SUBSTITUTE(E$1,"standard",""),"|Float",""),ChapterTable!$1:$1,0),0),
  IF($B2448=1,
    IF($L2448=FALSE,
      VLOOKUP($A2448,ChapterTable!$1:$1048576,MATCH("최종"&amp;SUBSTITUTE(SUBSTITUTE(E$1,"standard",""),"|Float",""),ChapterTable!$1:$1,0),0),
      VLOOKUP($A2448-ChapterTable!$Q$11,ChapterTable!$1:$1048576,MATCH("최종"&amp;SUBSTITUTE(SUBSTITUTE(E$1,"standard",""),"|Float",""),ChapterTable!$1:$1,0),0)*ChapterTable!$Q$14
    ),
  OFFSET(E2448,-$B2448+IF($L2448,1,0),0)*
    (VLOOKUP(SUBSTITUTE(SUBSTITUTE(E$1,"standard",""),"|Float","")&amp;"인게임누적곱배수",ChapterTable!$S:$T,2,0)^C2448
    +VLOOKUP(SUBSTITUTE(SUBSTITUTE(E$1,"standard",""),"|Float","")&amp;"인게임누적합배수",ChapterTable!$S:$T,2,0)*C2448)
  )
  )
  )
)</f>
        <v>5215628.8111344473</v>
      </c>
      <c r="F2448" s="1">
        <f ca="1">IF(AND($A2448=0,$B2448=1),
    VLOOKUP(1,ChapterTable!$1:$1048576,MATCH("최종"&amp;SUBSTITUTE(SUBSTITUTE(F$1,"standard",""),"|Float",""),ChapterTable!$1:$1,0),0)*ChapterTable!$Q$17,
  IF(AND($A2448=0,$B2448=0),
    F2449,
  IF($B2448=0,
    VLOOKUP($A2448,ChapterTable!$1:$1048576,MATCH("최종"&amp;SUBSTITUTE(SUBSTITUTE(F$1,"standard",""),"|Float",""),ChapterTable!$1:$1,0),0),
  IF($B2448=1,
    IF($L2448=FALSE,
      VLOOKUP($A2448,ChapterTable!$1:$1048576,MATCH("최종"&amp;SUBSTITUTE(SUBSTITUTE(F$1,"standard",""),"|Float",""),ChapterTable!$1:$1,0),0),
      VLOOKUP($A2448-ChapterTable!$Q$11,ChapterTable!$1:$1048576,MATCH("최종"&amp;SUBSTITUTE(SUBSTITUTE(F$1,"standard",""),"|Float",""),ChapterTable!$1:$1,0),0)*ChapterTable!$Q$14
    ),
  OFFSET(F2448,-$B2448+IF($L2448,1,0),0)*
    (VLOOKUP(SUBSTITUTE(SUBSTITUTE(F$1,"standard",""),"|Float","")&amp;"인게임누적곱배수",ChapterTable!$S:$T,2,0)^D2448
    +VLOOKUP(SUBSTITUTE(SUBSTITUTE(F$1,"standard",""),"|Float","")&amp;"인게임누적합배수",ChapterTable!$S:$T,2,0)*D2448)
  )
  )
  )
)</f>
        <v>2146349.3049935997</v>
      </c>
      <c r="G2448" t="s">
        <v>76</v>
      </c>
      <c r="J2448" t="str">
        <f>IF(ISBLANK(I2448),"",
IFERROR(VLOOKUP(I2448,[1]StringTable!$1:$1048576,MATCH([1]StringTable!$B$1,[1]StringTable!$1:$1,0),0),
IFERROR(VLOOKUP(I2448,[1]InApkStringTable!$1:$1048576,MATCH([1]InApkStringTable!$B$1,[1]InApkStringTable!$1:$1,0),0),
"스트링없음")))</f>
        <v/>
      </c>
      <c r="L2448" t="b">
        <v>1</v>
      </c>
      <c r="N2448" t="str">
        <f>IF(ISBLANK(M2448),"",IF(ISERROR(VLOOKUP(M2448,MapTable!$A:$A,1,0)),"맵없음",""))</f>
        <v/>
      </c>
      <c r="O2448">
        <f t="shared" si="153"/>
        <v>1</v>
      </c>
      <c r="Q2448">
        <f t="shared" si="154"/>
        <v>1</v>
      </c>
      <c r="R2448" t="b">
        <f t="shared" ca="1" si="155"/>
        <v>0</v>
      </c>
      <c r="T2448" t="b">
        <f t="shared" ca="1" si="156"/>
        <v>0</v>
      </c>
      <c r="X2448" t="str">
        <f>IF(ISBLANK(W2448),"",
IF(ISERROR(FIND(",",W2448)),
  IF(ISERROR(VLOOKUP(W2448,MapTable!$A:$A,1,0)),"맵없음",
  ""),
IF(ISERROR(FIND(",",W2448,FIND(",",W2448)+1)),
  IF(OR(ISERROR(VLOOKUP(LEFT(W2448,FIND(",",W2448)-1),MapTable!$A:$A,1,0)),ISERROR(VLOOKUP(TRIM(MID(W2448,FIND(",",W2448)+1,999)),MapTable!$A:$A,1,0))),"맵없음",
  ""),
IF(ISERROR(FIND(",",W2448,FIND(",",W2448,FIND(",",W2448)+1)+1)),
  IF(OR(ISERROR(VLOOKUP(LEFT(W2448,FIND(",",W2448)-1),MapTable!$A:$A,1,0)),ISERROR(VLOOKUP(TRIM(MID(W2448,FIND(",",W2448)+1,FIND(",",W2448,FIND(",",W2448)+1)-FIND(",",W2448)-1)),MapTable!$A:$A,1,0)),ISERROR(VLOOKUP(TRIM(MID(W2448,FIND(",",W2448,FIND(",",W2448)+1)+1,999)),MapTable!$A:$A,1,0))),"맵없음",
  ""),
IF(ISERROR(FIND(",",W2448,FIND(",",W2448,FIND(",",W2448,FIND(",",W2448)+1)+1)+1)),
  IF(OR(ISERROR(VLOOKUP(LEFT(W2448,FIND(",",W2448)-1),MapTable!$A:$A,1,0)),ISERROR(VLOOKUP(TRIM(MID(W2448,FIND(",",W2448)+1,FIND(",",W2448,FIND(",",W2448)+1)-FIND(",",W2448)-1)),MapTable!$A:$A,1,0)),ISERROR(VLOOKUP(TRIM(MID(W2448,FIND(",",W2448,FIND(",",W2448)+1)+1,FIND(",",W2448,FIND(",",W2448,FIND(",",W2448)+1)+1)-FIND(",",W2448,FIND(",",W2448)+1)-1)),MapTable!$A:$A,1,0)),ISERROR(VLOOKUP(TRIM(MID(W2448,FIND(",",W2448,FIND(",",W2448,FIND(",",W2448)+1)+1)+1,999)),MapTable!$A:$A,1,0))),"맵없음",
  ""),
)))))</f>
        <v/>
      </c>
      <c r="AC2448" t="str">
        <f>IF(ISBLANK(AB2448),"",IF(ISERROR(VLOOKUP(AB2448,[3]DropTable!$A:$A,1,0)),"드랍없음",""))</f>
        <v/>
      </c>
      <c r="AE2448" t="str">
        <f>IF(ISBLANK(AD2448),"",IF(ISERROR(VLOOKUP(AD2448,[3]DropTable!$A:$A,1,0)),"드랍없음",""))</f>
        <v/>
      </c>
      <c r="AG2448">
        <v>9.8000000000000007</v>
      </c>
      <c r="AH2448">
        <v>1</v>
      </c>
    </row>
    <row r="2449" spans="1:34" x14ac:dyDescent="0.3">
      <c r="A2449">
        <v>27</v>
      </c>
      <c r="B2449">
        <v>8</v>
      </c>
      <c r="C2449">
        <f>IF(OR($L2449=TRUE,$A2449=0,MOD($A2449,ChapterTable!$S$20)&lt;&gt;0),
MAX(0,INT(($B2449+ChapterTable!$Q$26+VLOOKUP(SUBSTITUTE(C$1,"성장단계","")&amp;"단계오프셋",ChapterTable!$S:$T,2,0))/ChapterTable!$Q$23)),
MAX(0,INT(($B2449+ChapterTable!$S$26+VLOOKUP(SUBSTITUTE(C$1,"성장단계","")&amp;"보스단계오프셋",ChapterTable!$S:$T,2,0))/ChapterTable!$S$23)))</f>
        <v>1</v>
      </c>
      <c r="D2449">
        <f>IF(OR($L2449=TRUE,$A2449=0,MOD($A2449,ChapterTable!$S$20)&lt;&gt;0),
MAX(0,INT(($B2449+ChapterTable!$Q$26+VLOOKUP(SUBSTITUTE(D$1,"성장단계","")&amp;"단계오프셋",ChapterTable!$S:$T,2,0))/ChapterTable!$Q$23)),
MAX(0,INT(($B2449+ChapterTable!$S$26+VLOOKUP(SUBSTITUTE(D$1,"성장단계","")&amp;"보스단계오프셋",ChapterTable!$S:$T,2,0))/ChapterTable!$S$23)))</f>
        <v>0</v>
      </c>
      <c r="E2449" s="1">
        <f ca="1">IF(AND($A2449=0,$B2449=1),
    VLOOKUP(1,ChapterTable!$1:$1048576,MATCH("최종"&amp;SUBSTITUTE(SUBSTITUTE(E$1,"standard",""),"|Float",""),ChapterTable!$1:$1,0),0)*ChapterTable!$Q$17,
  IF(AND($A2449=0,$B2449=0),
    E2450,
  IF($B2449=0,
    VLOOKUP($A2449,ChapterTable!$1:$1048576,MATCH("최종"&amp;SUBSTITUTE(SUBSTITUTE(E$1,"standard",""),"|Float",""),ChapterTable!$1:$1,0),0),
  IF($B2449=1,
    IF($L2449=FALSE,
      VLOOKUP($A2449,ChapterTable!$1:$1048576,MATCH("최종"&amp;SUBSTITUTE(SUBSTITUTE(E$1,"standard",""),"|Float",""),ChapterTable!$1:$1,0),0),
      VLOOKUP($A2449-ChapterTable!$Q$11,ChapterTable!$1:$1048576,MATCH("최종"&amp;SUBSTITUTE(SUBSTITUTE(E$1,"standard",""),"|Float",""),ChapterTable!$1:$1,0),0)*ChapterTable!$Q$14
    ),
  OFFSET(E2449,-$B2449+IF($L2449,1,0),0)*
    (VLOOKUP(SUBSTITUTE(SUBSTITUTE(E$1,"standard",""),"|Float","")&amp;"인게임누적곱배수",ChapterTable!$S:$T,2,0)^C2449
    +VLOOKUP(SUBSTITUTE(SUBSTITUTE(E$1,"standard",""),"|Float","")&amp;"인게임누적합배수",ChapterTable!$S:$T,2,0)*C2449)
  )
  )
  )
)</f>
        <v>5215628.8111344473</v>
      </c>
      <c r="F2449" s="1">
        <f ca="1">IF(AND($A2449=0,$B2449=1),
    VLOOKUP(1,ChapterTable!$1:$1048576,MATCH("최종"&amp;SUBSTITUTE(SUBSTITUTE(F$1,"standard",""),"|Float",""),ChapterTable!$1:$1,0),0)*ChapterTable!$Q$17,
  IF(AND($A2449=0,$B2449=0),
    F2450,
  IF($B2449=0,
    VLOOKUP($A2449,ChapterTable!$1:$1048576,MATCH("최종"&amp;SUBSTITUTE(SUBSTITUTE(F$1,"standard",""),"|Float",""),ChapterTable!$1:$1,0),0),
  IF($B2449=1,
    IF($L2449=FALSE,
      VLOOKUP($A2449,ChapterTable!$1:$1048576,MATCH("최종"&amp;SUBSTITUTE(SUBSTITUTE(F$1,"standard",""),"|Float",""),ChapterTable!$1:$1,0),0),
      VLOOKUP($A2449-ChapterTable!$Q$11,ChapterTable!$1:$1048576,MATCH("최종"&amp;SUBSTITUTE(SUBSTITUTE(F$1,"standard",""),"|Float",""),ChapterTable!$1:$1,0),0)*ChapterTable!$Q$14
    ),
  OFFSET(F2449,-$B2449+IF($L2449,1,0),0)*
    (VLOOKUP(SUBSTITUTE(SUBSTITUTE(F$1,"standard",""),"|Float","")&amp;"인게임누적곱배수",ChapterTable!$S:$T,2,0)^D2449
    +VLOOKUP(SUBSTITUTE(SUBSTITUTE(F$1,"standard",""),"|Float","")&amp;"인게임누적합배수",ChapterTable!$S:$T,2,0)*D2449)
  )
  )
  )
)</f>
        <v>2146349.3049935997</v>
      </c>
      <c r="G2449" t="s">
        <v>76</v>
      </c>
      <c r="J2449" t="str">
        <f>IF(ISBLANK(I2449),"",
IFERROR(VLOOKUP(I2449,[1]StringTable!$1:$1048576,MATCH([1]StringTable!$B$1,[1]StringTable!$1:$1,0),0),
IFERROR(VLOOKUP(I2449,[1]InApkStringTable!$1:$1048576,MATCH([1]InApkStringTable!$B$1,[1]InApkStringTable!$1:$1,0),0),
"스트링없음")))</f>
        <v/>
      </c>
      <c r="L2449" t="b">
        <v>1</v>
      </c>
      <c r="N2449" t="str">
        <f>IF(ISBLANK(M2449),"",IF(ISERROR(VLOOKUP(M2449,MapTable!$A:$A,1,0)),"맵없음",""))</f>
        <v/>
      </c>
      <c r="O2449">
        <f t="shared" si="153"/>
        <v>1</v>
      </c>
      <c r="Q2449">
        <f t="shared" si="154"/>
        <v>1</v>
      </c>
      <c r="R2449" t="b">
        <f t="shared" ca="1" si="155"/>
        <v>0</v>
      </c>
      <c r="T2449" t="b">
        <f t="shared" ca="1" si="156"/>
        <v>0</v>
      </c>
      <c r="X2449" t="str">
        <f>IF(ISBLANK(W2449),"",
IF(ISERROR(FIND(",",W2449)),
  IF(ISERROR(VLOOKUP(W2449,MapTable!$A:$A,1,0)),"맵없음",
  ""),
IF(ISERROR(FIND(",",W2449,FIND(",",W2449)+1)),
  IF(OR(ISERROR(VLOOKUP(LEFT(W2449,FIND(",",W2449)-1),MapTable!$A:$A,1,0)),ISERROR(VLOOKUP(TRIM(MID(W2449,FIND(",",W2449)+1,999)),MapTable!$A:$A,1,0))),"맵없음",
  ""),
IF(ISERROR(FIND(",",W2449,FIND(",",W2449,FIND(",",W2449)+1)+1)),
  IF(OR(ISERROR(VLOOKUP(LEFT(W2449,FIND(",",W2449)-1),MapTable!$A:$A,1,0)),ISERROR(VLOOKUP(TRIM(MID(W2449,FIND(",",W2449)+1,FIND(",",W2449,FIND(",",W2449)+1)-FIND(",",W2449)-1)),MapTable!$A:$A,1,0)),ISERROR(VLOOKUP(TRIM(MID(W2449,FIND(",",W2449,FIND(",",W2449)+1)+1,999)),MapTable!$A:$A,1,0))),"맵없음",
  ""),
IF(ISERROR(FIND(",",W2449,FIND(",",W2449,FIND(",",W2449,FIND(",",W2449)+1)+1)+1)),
  IF(OR(ISERROR(VLOOKUP(LEFT(W2449,FIND(",",W2449)-1),MapTable!$A:$A,1,0)),ISERROR(VLOOKUP(TRIM(MID(W2449,FIND(",",W2449)+1,FIND(",",W2449,FIND(",",W2449)+1)-FIND(",",W2449)-1)),MapTable!$A:$A,1,0)),ISERROR(VLOOKUP(TRIM(MID(W2449,FIND(",",W2449,FIND(",",W2449)+1)+1,FIND(",",W2449,FIND(",",W2449,FIND(",",W2449)+1)+1)-FIND(",",W2449,FIND(",",W2449)+1)-1)),MapTable!$A:$A,1,0)),ISERROR(VLOOKUP(TRIM(MID(W2449,FIND(",",W2449,FIND(",",W2449,FIND(",",W2449)+1)+1)+1,999)),MapTable!$A:$A,1,0))),"맵없음",
  ""),
)))))</f>
        <v/>
      </c>
      <c r="AC2449" t="str">
        <f>IF(ISBLANK(AB2449),"",IF(ISERROR(VLOOKUP(AB2449,[3]DropTable!$A:$A,1,0)),"드랍없음",""))</f>
        <v/>
      </c>
      <c r="AE2449" t="str">
        <f>IF(ISBLANK(AD2449),"",IF(ISERROR(VLOOKUP(AD2449,[3]DropTable!$A:$A,1,0)),"드랍없음",""))</f>
        <v/>
      </c>
      <c r="AG2449">
        <v>9.8000000000000007</v>
      </c>
      <c r="AH2449">
        <v>1</v>
      </c>
    </row>
    <row r="2450" spans="1:34" x14ac:dyDescent="0.3">
      <c r="A2450">
        <v>27</v>
      </c>
      <c r="B2450">
        <v>9</v>
      </c>
      <c r="C2450">
        <f>IF(OR($L2450=TRUE,$A2450=0,MOD($A2450,ChapterTable!$S$20)&lt;&gt;0),
MAX(0,INT(($B2450+ChapterTable!$Q$26+VLOOKUP(SUBSTITUTE(C$1,"성장단계","")&amp;"단계오프셋",ChapterTable!$S:$T,2,0))/ChapterTable!$Q$23)),
MAX(0,INT(($B2450+ChapterTable!$S$26+VLOOKUP(SUBSTITUTE(C$1,"성장단계","")&amp;"보스단계오프셋",ChapterTable!$S:$T,2,0))/ChapterTable!$S$23)))</f>
        <v>1</v>
      </c>
      <c r="D2450">
        <f>IF(OR($L2450=TRUE,$A2450=0,MOD($A2450,ChapterTable!$S$20)&lt;&gt;0),
MAX(0,INT(($B2450+ChapterTable!$Q$26+VLOOKUP(SUBSTITUTE(D$1,"성장단계","")&amp;"단계오프셋",ChapterTable!$S:$T,2,0))/ChapterTable!$Q$23)),
MAX(0,INT(($B2450+ChapterTable!$S$26+VLOOKUP(SUBSTITUTE(D$1,"성장단계","")&amp;"보스단계오프셋",ChapterTable!$S:$T,2,0))/ChapterTable!$S$23)))</f>
        <v>0</v>
      </c>
      <c r="E2450" s="1">
        <f ca="1">IF(AND($A2450=0,$B2450=1),
    VLOOKUP(1,ChapterTable!$1:$1048576,MATCH("최종"&amp;SUBSTITUTE(SUBSTITUTE(E$1,"standard",""),"|Float",""),ChapterTable!$1:$1,0),0)*ChapterTable!$Q$17,
  IF(AND($A2450=0,$B2450=0),
    E2451,
  IF($B2450=0,
    VLOOKUP($A2450,ChapterTable!$1:$1048576,MATCH("최종"&amp;SUBSTITUTE(SUBSTITUTE(E$1,"standard",""),"|Float",""),ChapterTable!$1:$1,0),0),
  IF($B2450=1,
    IF($L2450=FALSE,
      VLOOKUP($A2450,ChapterTable!$1:$1048576,MATCH("최종"&amp;SUBSTITUTE(SUBSTITUTE(E$1,"standard",""),"|Float",""),ChapterTable!$1:$1,0),0),
      VLOOKUP($A2450-ChapterTable!$Q$11,ChapterTable!$1:$1048576,MATCH("최종"&amp;SUBSTITUTE(SUBSTITUTE(E$1,"standard",""),"|Float",""),ChapterTable!$1:$1,0),0)*ChapterTable!$Q$14
    ),
  OFFSET(E2450,-$B2450+IF($L2450,1,0),0)*
    (VLOOKUP(SUBSTITUTE(SUBSTITUTE(E$1,"standard",""),"|Float","")&amp;"인게임누적곱배수",ChapterTable!$S:$T,2,0)^C2450
    +VLOOKUP(SUBSTITUTE(SUBSTITUTE(E$1,"standard",""),"|Float","")&amp;"인게임누적합배수",ChapterTable!$S:$T,2,0)*C2450)
  )
  )
  )
)</f>
        <v>5215628.8111344473</v>
      </c>
      <c r="F2450" s="1">
        <f ca="1">IF(AND($A2450=0,$B2450=1),
    VLOOKUP(1,ChapterTable!$1:$1048576,MATCH("최종"&amp;SUBSTITUTE(SUBSTITUTE(F$1,"standard",""),"|Float",""),ChapterTable!$1:$1,0),0)*ChapterTable!$Q$17,
  IF(AND($A2450=0,$B2450=0),
    F2451,
  IF($B2450=0,
    VLOOKUP($A2450,ChapterTable!$1:$1048576,MATCH("최종"&amp;SUBSTITUTE(SUBSTITUTE(F$1,"standard",""),"|Float",""),ChapterTable!$1:$1,0),0),
  IF($B2450=1,
    IF($L2450=FALSE,
      VLOOKUP($A2450,ChapterTable!$1:$1048576,MATCH("최종"&amp;SUBSTITUTE(SUBSTITUTE(F$1,"standard",""),"|Float",""),ChapterTable!$1:$1,0),0),
      VLOOKUP($A2450-ChapterTable!$Q$11,ChapterTable!$1:$1048576,MATCH("최종"&amp;SUBSTITUTE(SUBSTITUTE(F$1,"standard",""),"|Float",""),ChapterTable!$1:$1,0),0)*ChapterTable!$Q$14
    ),
  OFFSET(F2450,-$B2450+IF($L2450,1,0),0)*
    (VLOOKUP(SUBSTITUTE(SUBSTITUTE(F$1,"standard",""),"|Float","")&amp;"인게임누적곱배수",ChapterTable!$S:$T,2,0)^D2450
    +VLOOKUP(SUBSTITUTE(SUBSTITUTE(F$1,"standard",""),"|Float","")&amp;"인게임누적합배수",ChapterTable!$S:$T,2,0)*D2450)
  )
  )
  )
)</f>
        <v>2146349.3049935997</v>
      </c>
      <c r="G2450" t="s">
        <v>76</v>
      </c>
      <c r="J2450" t="str">
        <f>IF(ISBLANK(I2450),"",
IFERROR(VLOOKUP(I2450,[1]StringTable!$1:$1048576,MATCH([1]StringTable!$B$1,[1]StringTable!$1:$1,0),0),
IFERROR(VLOOKUP(I2450,[1]InApkStringTable!$1:$1048576,MATCH([1]InApkStringTable!$B$1,[1]InApkStringTable!$1:$1,0),0),
"스트링없음")))</f>
        <v/>
      </c>
      <c r="L2450" t="b">
        <v>1</v>
      </c>
      <c r="N2450" t="str">
        <f>IF(ISBLANK(M2450),"",IF(ISERROR(VLOOKUP(M2450,MapTable!$A:$A,1,0)),"맵없음",""))</f>
        <v/>
      </c>
      <c r="O2450">
        <f t="shared" si="153"/>
        <v>91</v>
      </c>
      <c r="Q2450">
        <f t="shared" si="154"/>
        <v>91</v>
      </c>
      <c r="R2450" t="b">
        <f t="shared" ca="1" si="155"/>
        <v>1</v>
      </c>
      <c r="T2450" t="b">
        <f t="shared" ca="1" si="156"/>
        <v>1</v>
      </c>
      <c r="X2450" t="str">
        <f>IF(ISBLANK(W2450),"",
IF(ISERROR(FIND(",",W2450)),
  IF(ISERROR(VLOOKUP(W2450,MapTable!$A:$A,1,0)),"맵없음",
  ""),
IF(ISERROR(FIND(",",W2450,FIND(",",W2450)+1)),
  IF(OR(ISERROR(VLOOKUP(LEFT(W2450,FIND(",",W2450)-1),MapTable!$A:$A,1,0)),ISERROR(VLOOKUP(TRIM(MID(W2450,FIND(",",W2450)+1,999)),MapTable!$A:$A,1,0))),"맵없음",
  ""),
IF(ISERROR(FIND(",",W2450,FIND(",",W2450,FIND(",",W2450)+1)+1)),
  IF(OR(ISERROR(VLOOKUP(LEFT(W2450,FIND(",",W2450)-1),MapTable!$A:$A,1,0)),ISERROR(VLOOKUP(TRIM(MID(W2450,FIND(",",W2450)+1,FIND(",",W2450,FIND(",",W2450)+1)-FIND(",",W2450)-1)),MapTable!$A:$A,1,0)),ISERROR(VLOOKUP(TRIM(MID(W2450,FIND(",",W2450,FIND(",",W2450)+1)+1,999)),MapTable!$A:$A,1,0))),"맵없음",
  ""),
IF(ISERROR(FIND(",",W2450,FIND(",",W2450,FIND(",",W2450,FIND(",",W2450)+1)+1)+1)),
  IF(OR(ISERROR(VLOOKUP(LEFT(W2450,FIND(",",W2450)-1),MapTable!$A:$A,1,0)),ISERROR(VLOOKUP(TRIM(MID(W2450,FIND(",",W2450)+1,FIND(",",W2450,FIND(",",W2450)+1)-FIND(",",W2450)-1)),MapTable!$A:$A,1,0)),ISERROR(VLOOKUP(TRIM(MID(W2450,FIND(",",W2450,FIND(",",W2450)+1)+1,FIND(",",W2450,FIND(",",W2450,FIND(",",W2450)+1)+1)-FIND(",",W2450,FIND(",",W2450)+1)-1)),MapTable!$A:$A,1,0)),ISERROR(VLOOKUP(TRIM(MID(W2450,FIND(",",W2450,FIND(",",W2450,FIND(",",W2450)+1)+1)+1,999)),MapTable!$A:$A,1,0))),"맵없음",
  ""),
)))))</f>
        <v/>
      </c>
      <c r="AC2450" t="str">
        <f>IF(ISBLANK(AB2450),"",IF(ISERROR(VLOOKUP(AB2450,[3]DropTable!$A:$A,1,0)),"드랍없음",""))</f>
        <v/>
      </c>
      <c r="AE2450" t="str">
        <f>IF(ISBLANK(AD2450),"",IF(ISERROR(VLOOKUP(AD2450,[3]DropTable!$A:$A,1,0)),"드랍없음",""))</f>
        <v/>
      </c>
      <c r="AG2450">
        <v>9.8000000000000007</v>
      </c>
      <c r="AH2450">
        <v>1</v>
      </c>
    </row>
    <row r="2451" spans="1:34" x14ac:dyDescent="0.3">
      <c r="A2451">
        <v>27</v>
      </c>
      <c r="B2451">
        <v>10</v>
      </c>
      <c r="C2451">
        <f>IF(OR($L2451=TRUE,$A2451=0,MOD($A2451,ChapterTable!$S$20)&lt;&gt;0),
MAX(0,INT(($B2451+ChapterTable!$Q$26+VLOOKUP(SUBSTITUTE(C$1,"성장단계","")&amp;"단계오프셋",ChapterTable!$S:$T,2,0))/ChapterTable!$Q$23)),
MAX(0,INT(($B2451+ChapterTable!$S$26+VLOOKUP(SUBSTITUTE(C$1,"성장단계","")&amp;"보스단계오프셋",ChapterTable!$S:$T,2,0))/ChapterTable!$S$23)))</f>
        <v>1</v>
      </c>
      <c r="D2451">
        <f>IF(OR($L2451=TRUE,$A2451=0,MOD($A2451,ChapterTable!$S$20)&lt;&gt;0),
MAX(0,INT(($B2451+ChapterTable!$Q$26+VLOOKUP(SUBSTITUTE(D$1,"성장단계","")&amp;"단계오프셋",ChapterTable!$S:$T,2,0))/ChapterTable!$Q$23)),
MAX(0,INT(($B2451+ChapterTable!$S$26+VLOOKUP(SUBSTITUTE(D$1,"성장단계","")&amp;"보스단계오프셋",ChapterTable!$S:$T,2,0))/ChapterTable!$S$23)))</f>
        <v>0</v>
      </c>
      <c r="E2451" s="1">
        <f ca="1">IF(AND($A2451=0,$B2451=1),
    VLOOKUP(1,ChapterTable!$1:$1048576,MATCH("최종"&amp;SUBSTITUTE(SUBSTITUTE(E$1,"standard",""),"|Float",""),ChapterTable!$1:$1,0),0)*ChapterTable!$Q$17,
  IF(AND($A2451=0,$B2451=0),
    E2452,
  IF($B2451=0,
    VLOOKUP($A2451,ChapterTable!$1:$1048576,MATCH("최종"&amp;SUBSTITUTE(SUBSTITUTE(E$1,"standard",""),"|Float",""),ChapterTable!$1:$1,0),0),
  IF($B2451=1,
    IF($L2451=FALSE,
      VLOOKUP($A2451,ChapterTable!$1:$1048576,MATCH("최종"&amp;SUBSTITUTE(SUBSTITUTE(E$1,"standard",""),"|Float",""),ChapterTable!$1:$1,0),0),
      VLOOKUP($A2451-ChapterTable!$Q$11,ChapterTable!$1:$1048576,MATCH("최종"&amp;SUBSTITUTE(SUBSTITUTE(E$1,"standard",""),"|Float",""),ChapterTable!$1:$1,0),0)*ChapterTable!$Q$14
    ),
  OFFSET(E2451,-$B2451+IF($L2451,1,0),0)*
    (VLOOKUP(SUBSTITUTE(SUBSTITUTE(E$1,"standard",""),"|Float","")&amp;"인게임누적곱배수",ChapterTable!$S:$T,2,0)^C2451
    +VLOOKUP(SUBSTITUTE(SUBSTITUTE(E$1,"standard",""),"|Float","")&amp;"인게임누적합배수",ChapterTable!$S:$T,2,0)*C2451)
  )
  )
  )
)</f>
        <v>5215628.8111344473</v>
      </c>
      <c r="F2451" s="1">
        <f ca="1">IF(AND($A2451=0,$B2451=1),
    VLOOKUP(1,ChapterTable!$1:$1048576,MATCH("최종"&amp;SUBSTITUTE(SUBSTITUTE(F$1,"standard",""),"|Float",""),ChapterTable!$1:$1,0),0)*ChapterTable!$Q$17,
  IF(AND($A2451=0,$B2451=0),
    F2452,
  IF($B2451=0,
    VLOOKUP($A2451,ChapterTable!$1:$1048576,MATCH("최종"&amp;SUBSTITUTE(SUBSTITUTE(F$1,"standard",""),"|Float",""),ChapterTable!$1:$1,0),0),
  IF($B2451=1,
    IF($L2451=FALSE,
      VLOOKUP($A2451,ChapterTable!$1:$1048576,MATCH("최종"&amp;SUBSTITUTE(SUBSTITUTE(F$1,"standard",""),"|Float",""),ChapterTable!$1:$1,0),0),
      VLOOKUP($A2451-ChapterTable!$Q$11,ChapterTable!$1:$1048576,MATCH("최종"&amp;SUBSTITUTE(SUBSTITUTE(F$1,"standard",""),"|Float",""),ChapterTable!$1:$1,0),0)*ChapterTable!$Q$14
    ),
  OFFSET(F2451,-$B2451+IF($L2451,1,0),0)*
    (VLOOKUP(SUBSTITUTE(SUBSTITUTE(F$1,"standard",""),"|Float","")&amp;"인게임누적곱배수",ChapterTable!$S:$T,2,0)^D2451
    +VLOOKUP(SUBSTITUTE(SUBSTITUTE(F$1,"standard",""),"|Float","")&amp;"인게임누적합배수",ChapterTable!$S:$T,2,0)*D2451)
  )
  )
  )
)</f>
        <v>2146349.3049935997</v>
      </c>
      <c r="G2451" t="s">
        <v>76</v>
      </c>
      <c r="J2451" t="str">
        <f>IF(ISBLANK(I2451),"",
IFERROR(VLOOKUP(I2451,[1]StringTable!$1:$1048576,MATCH([1]StringTable!$B$1,[1]StringTable!$1:$1,0),0),
IFERROR(VLOOKUP(I2451,[1]InApkStringTable!$1:$1048576,MATCH([1]InApkStringTable!$B$1,[1]InApkStringTable!$1:$1,0),0),
"스트링없음")))</f>
        <v/>
      </c>
      <c r="L2451" t="b">
        <v>1</v>
      </c>
      <c r="N2451" t="str">
        <f>IF(ISBLANK(M2451),"",IF(ISERROR(VLOOKUP(M2451,MapTable!$A:$A,1,0)),"맵없음",""))</f>
        <v/>
      </c>
      <c r="O2451">
        <f t="shared" si="153"/>
        <v>21</v>
      </c>
      <c r="Q2451">
        <f t="shared" si="154"/>
        <v>21</v>
      </c>
      <c r="R2451" t="b">
        <f t="shared" ca="1" si="155"/>
        <v>0</v>
      </c>
      <c r="T2451" t="b">
        <f t="shared" ca="1" si="156"/>
        <v>0</v>
      </c>
      <c r="X2451" t="str">
        <f>IF(ISBLANK(W2451),"",
IF(ISERROR(FIND(",",W2451)),
  IF(ISERROR(VLOOKUP(W2451,MapTable!$A:$A,1,0)),"맵없음",
  ""),
IF(ISERROR(FIND(",",W2451,FIND(",",W2451)+1)),
  IF(OR(ISERROR(VLOOKUP(LEFT(W2451,FIND(",",W2451)-1),MapTable!$A:$A,1,0)),ISERROR(VLOOKUP(TRIM(MID(W2451,FIND(",",W2451)+1,999)),MapTable!$A:$A,1,0))),"맵없음",
  ""),
IF(ISERROR(FIND(",",W2451,FIND(",",W2451,FIND(",",W2451)+1)+1)),
  IF(OR(ISERROR(VLOOKUP(LEFT(W2451,FIND(",",W2451)-1),MapTable!$A:$A,1,0)),ISERROR(VLOOKUP(TRIM(MID(W2451,FIND(",",W2451)+1,FIND(",",W2451,FIND(",",W2451)+1)-FIND(",",W2451)-1)),MapTable!$A:$A,1,0)),ISERROR(VLOOKUP(TRIM(MID(W2451,FIND(",",W2451,FIND(",",W2451)+1)+1,999)),MapTable!$A:$A,1,0))),"맵없음",
  ""),
IF(ISERROR(FIND(",",W2451,FIND(",",W2451,FIND(",",W2451,FIND(",",W2451)+1)+1)+1)),
  IF(OR(ISERROR(VLOOKUP(LEFT(W2451,FIND(",",W2451)-1),MapTable!$A:$A,1,0)),ISERROR(VLOOKUP(TRIM(MID(W2451,FIND(",",W2451)+1,FIND(",",W2451,FIND(",",W2451)+1)-FIND(",",W2451)-1)),MapTable!$A:$A,1,0)),ISERROR(VLOOKUP(TRIM(MID(W2451,FIND(",",W2451,FIND(",",W2451)+1)+1,FIND(",",W2451,FIND(",",W2451,FIND(",",W2451)+1)+1)-FIND(",",W2451,FIND(",",W2451)+1)-1)),MapTable!$A:$A,1,0)),ISERROR(VLOOKUP(TRIM(MID(W2451,FIND(",",W2451,FIND(",",W2451,FIND(",",W2451)+1)+1)+1,999)),MapTable!$A:$A,1,0))),"맵없음",
  ""),
)))))</f>
        <v/>
      </c>
      <c r="AC2451" t="str">
        <f>IF(ISBLANK(AB2451),"",IF(ISERROR(VLOOKUP(AB2451,[3]DropTable!$A:$A,1,0)),"드랍없음",""))</f>
        <v/>
      </c>
      <c r="AE2451" t="str">
        <f>IF(ISBLANK(AD2451),"",IF(ISERROR(VLOOKUP(AD2451,[3]DropTable!$A:$A,1,0)),"드랍없음",""))</f>
        <v/>
      </c>
      <c r="AG2451">
        <v>9.8000000000000007</v>
      </c>
      <c r="AH2451">
        <v>1</v>
      </c>
    </row>
    <row r="2452" spans="1:34" x14ac:dyDescent="0.3">
      <c r="A2452">
        <v>27</v>
      </c>
      <c r="B2452">
        <v>11</v>
      </c>
      <c r="C2452">
        <f>IF(OR($L2452=TRUE,$A2452=0,MOD($A2452,ChapterTable!$S$20)&lt;&gt;0),
MAX(0,INT(($B2452+ChapterTable!$Q$26+VLOOKUP(SUBSTITUTE(C$1,"성장단계","")&amp;"단계오프셋",ChapterTable!$S:$T,2,0))/ChapterTable!$Q$23)),
MAX(0,INT(($B2452+ChapterTable!$S$26+VLOOKUP(SUBSTITUTE(C$1,"성장단계","")&amp;"보스단계오프셋",ChapterTable!$S:$T,2,0))/ChapterTable!$S$23)))</f>
        <v>1</v>
      </c>
      <c r="D2452">
        <f>IF(OR($L2452=TRUE,$A2452=0,MOD($A2452,ChapterTable!$S$20)&lt;&gt;0),
MAX(0,INT(($B2452+ChapterTable!$Q$26+VLOOKUP(SUBSTITUTE(D$1,"성장단계","")&amp;"단계오프셋",ChapterTable!$S:$T,2,0))/ChapterTable!$Q$23)),
MAX(0,INT(($B2452+ChapterTable!$S$26+VLOOKUP(SUBSTITUTE(D$1,"성장단계","")&amp;"보스단계오프셋",ChapterTable!$S:$T,2,0))/ChapterTable!$S$23)))</f>
        <v>1</v>
      </c>
      <c r="E2452" s="1">
        <f ca="1">IF(AND($A2452=0,$B2452=1),
    VLOOKUP(1,ChapterTable!$1:$1048576,MATCH("최종"&amp;SUBSTITUTE(SUBSTITUTE(E$1,"standard",""),"|Float",""),ChapterTable!$1:$1,0),0)*ChapterTable!$Q$17,
  IF(AND($A2452=0,$B2452=0),
    E2453,
  IF($B2452=0,
    VLOOKUP($A2452,ChapterTable!$1:$1048576,MATCH("최종"&amp;SUBSTITUTE(SUBSTITUTE(E$1,"standard",""),"|Float",""),ChapterTable!$1:$1,0),0),
  IF($B2452=1,
    IF($L2452=FALSE,
      VLOOKUP($A2452,ChapterTable!$1:$1048576,MATCH("최종"&amp;SUBSTITUTE(SUBSTITUTE(E$1,"standard",""),"|Float",""),ChapterTable!$1:$1,0),0),
      VLOOKUP($A2452-ChapterTable!$Q$11,ChapterTable!$1:$1048576,MATCH("최종"&amp;SUBSTITUTE(SUBSTITUTE(E$1,"standard",""),"|Float",""),ChapterTable!$1:$1,0),0)*ChapterTable!$Q$14
    ),
  OFFSET(E2452,-$B2452+IF($L2452,1,0),0)*
    (VLOOKUP(SUBSTITUTE(SUBSTITUTE(E$1,"standard",""),"|Float","")&amp;"인게임누적곱배수",ChapterTable!$S:$T,2,0)^C2452
    +VLOOKUP(SUBSTITUTE(SUBSTITUTE(E$1,"standard",""),"|Float","")&amp;"인게임누적합배수",ChapterTable!$S:$T,2,0)*C2452)
  )
  )
  )
)</f>
        <v>5215628.8111344473</v>
      </c>
      <c r="F2452" s="1">
        <f ca="1">IF(AND($A2452=0,$B2452=1),
    VLOOKUP(1,ChapterTable!$1:$1048576,MATCH("최종"&amp;SUBSTITUTE(SUBSTITUTE(F$1,"standard",""),"|Float",""),ChapterTable!$1:$1,0),0)*ChapterTable!$Q$17,
  IF(AND($A2452=0,$B2452=0),
    F2453,
  IF($B2452=0,
    VLOOKUP($A2452,ChapterTable!$1:$1048576,MATCH("최종"&amp;SUBSTITUTE(SUBSTITUTE(F$1,"standard",""),"|Float",""),ChapterTable!$1:$1,0),0),
  IF($B2452=1,
    IF($L2452=FALSE,
      VLOOKUP($A2452,ChapterTable!$1:$1048576,MATCH("최종"&amp;SUBSTITUTE(SUBSTITUTE(F$1,"standard",""),"|Float",""),ChapterTable!$1:$1,0),0),
      VLOOKUP($A2452-ChapterTable!$Q$11,ChapterTable!$1:$1048576,MATCH("최종"&amp;SUBSTITUTE(SUBSTITUTE(F$1,"standard",""),"|Float",""),ChapterTable!$1:$1,0),0)*ChapterTable!$Q$14
    ),
  OFFSET(F2452,-$B2452+IF($L2452,1,0),0)*
    (VLOOKUP(SUBSTITUTE(SUBSTITUTE(F$1,"standard",""),"|Float","")&amp;"인게임누적곱배수",ChapterTable!$S:$T,2,0)^D2452
    +VLOOKUP(SUBSTITUTE(SUBSTITUTE(F$1,"standard",""),"|Float","")&amp;"인게임누적합배수",ChapterTable!$S:$T,2,0)*D2452)
  )
  )
  )
)</f>
        <v>2575619.1659923196</v>
      </c>
      <c r="G2452" t="s">
        <v>76</v>
      </c>
      <c r="J2452" t="str">
        <f>IF(ISBLANK(I2452),"",
IFERROR(VLOOKUP(I2452,[1]StringTable!$1:$1048576,MATCH([1]StringTable!$B$1,[1]StringTable!$1:$1,0),0),
IFERROR(VLOOKUP(I2452,[1]InApkStringTable!$1:$1048576,MATCH([1]InApkStringTable!$B$1,[1]InApkStringTable!$1:$1,0),0),
"스트링없음")))</f>
        <v/>
      </c>
      <c r="L2452" t="b">
        <v>1</v>
      </c>
      <c r="N2452" t="str">
        <f>IF(ISBLANK(M2452),"",IF(ISERROR(VLOOKUP(M2452,MapTable!$A:$A,1,0)),"맵없음",""))</f>
        <v/>
      </c>
      <c r="O2452">
        <f t="shared" si="153"/>
        <v>2</v>
      </c>
      <c r="Q2452">
        <f t="shared" si="154"/>
        <v>2</v>
      </c>
      <c r="R2452" t="b">
        <f t="shared" ca="1" si="155"/>
        <v>0</v>
      </c>
      <c r="T2452" t="b">
        <f t="shared" ca="1" si="156"/>
        <v>0</v>
      </c>
      <c r="X2452" t="str">
        <f>IF(ISBLANK(W2452),"",
IF(ISERROR(FIND(",",W2452)),
  IF(ISERROR(VLOOKUP(W2452,MapTable!$A:$A,1,0)),"맵없음",
  ""),
IF(ISERROR(FIND(",",W2452,FIND(",",W2452)+1)),
  IF(OR(ISERROR(VLOOKUP(LEFT(W2452,FIND(",",W2452)-1),MapTable!$A:$A,1,0)),ISERROR(VLOOKUP(TRIM(MID(W2452,FIND(",",W2452)+1,999)),MapTable!$A:$A,1,0))),"맵없음",
  ""),
IF(ISERROR(FIND(",",W2452,FIND(",",W2452,FIND(",",W2452)+1)+1)),
  IF(OR(ISERROR(VLOOKUP(LEFT(W2452,FIND(",",W2452)-1),MapTable!$A:$A,1,0)),ISERROR(VLOOKUP(TRIM(MID(W2452,FIND(",",W2452)+1,FIND(",",W2452,FIND(",",W2452)+1)-FIND(",",W2452)-1)),MapTable!$A:$A,1,0)),ISERROR(VLOOKUP(TRIM(MID(W2452,FIND(",",W2452,FIND(",",W2452)+1)+1,999)),MapTable!$A:$A,1,0))),"맵없음",
  ""),
IF(ISERROR(FIND(",",W2452,FIND(",",W2452,FIND(",",W2452,FIND(",",W2452)+1)+1)+1)),
  IF(OR(ISERROR(VLOOKUP(LEFT(W2452,FIND(",",W2452)-1),MapTable!$A:$A,1,0)),ISERROR(VLOOKUP(TRIM(MID(W2452,FIND(",",W2452)+1,FIND(",",W2452,FIND(",",W2452)+1)-FIND(",",W2452)-1)),MapTable!$A:$A,1,0)),ISERROR(VLOOKUP(TRIM(MID(W2452,FIND(",",W2452,FIND(",",W2452)+1)+1,FIND(",",W2452,FIND(",",W2452,FIND(",",W2452)+1)+1)-FIND(",",W2452,FIND(",",W2452)+1)-1)),MapTable!$A:$A,1,0)),ISERROR(VLOOKUP(TRIM(MID(W2452,FIND(",",W2452,FIND(",",W2452,FIND(",",W2452)+1)+1)+1,999)),MapTable!$A:$A,1,0))),"맵없음",
  ""),
)))))</f>
        <v/>
      </c>
      <c r="AC2452" t="str">
        <f>IF(ISBLANK(AB2452),"",IF(ISERROR(VLOOKUP(AB2452,[3]DropTable!$A:$A,1,0)),"드랍없음",""))</f>
        <v/>
      </c>
      <c r="AE2452" t="str">
        <f>IF(ISBLANK(AD2452),"",IF(ISERROR(VLOOKUP(AD2452,[3]DropTable!$A:$A,1,0)),"드랍없음",""))</f>
        <v/>
      </c>
      <c r="AG2452">
        <v>9.8000000000000007</v>
      </c>
      <c r="AH2452">
        <v>1</v>
      </c>
    </row>
    <row r="2453" spans="1:34" x14ac:dyDescent="0.3">
      <c r="A2453">
        <v>27</v>
      </c>
      <c r="B2453">
        <v>12</v>
      </c>
      <c r="C2453">
        <f>IF(OR($L2453=TRUE,$A2453=0,MOD($A2453,ChapterTable!$S$20)&lt;&gt;0),
MAX(0,INT(($B2453+ChapterTable!$Q$26+VLOOKUP(SUBSTITUTE(C$1,"성장단계","")&amp;"단계오프셋",ChapterTable!$S:$T,2,0))/ChapterTable!$Q$23)),
MAX(0,INT(($B2453+ChapterTable!$S$26+VLOOKUP(SUBSTITUTE(C$1,"성장단계","")&amp;"보스단계오프셋",ChapterTable!$S:$T,2,0))/ChapterTable!$S$23)))</f>
        <v>1</v>
      </c>
      <c r="D2453">
        <f>IF(OR($L2453=TRUE,$A2453=0,MOD($A2453,ChapterTable!$S$20)&lt;&gt;0),
MAX(0,INT(($B2453+ChapterTable!$Q$26+VLOOKUP(SUBSTITUTE(D$1,"성장단계","")&amp;"단계오프셋",ChapterTable!$S:$T,2,0))/ChapterTable!$Q$23)),
MAX(0,INT(($B2453+ChapterTable!$S$26+VLOOKUP(SUBSTITUTE(D$1,"성장단계","")&amp;"보스단계오프셋",ChapterTable!$S:$T,2,0))/ChapterTable!$S$23)))</f>
        <v>1</v>
      </c>
      <c r="E2453" s="1">
        <f ca="1">IF(AND($A2453=0,$B2453=1),
    VLOOKUP(1,ChapterTable!$1:$1048576,MATCH("최종"&amp;SUBSTITUTE(SUBSTITUTE(E$1,"standard",""),"|Float",""),ChapterTable!$1:$1,0),0)*ChapterTable!$Q$17,
  IF(AND($A2453=0,$B2453=0),
    E2454,
  IF($B2453=0,
    VLOOKUP($A2453,ChapterTable!$1:$1048576,MATCH("최종"&amp;SUBSTITUTE(SUBSTITUTE(E$1,"standard",""),"|Float",""),ChapterTable!$1:$1,0),0),
  IF($B2453=1,
    IF($L2453=FALSE,
      VLOOKUP($A2453,ChapterTable!$1:$1048576,MATCH("최종"&amp;SUBSTITUTE(SUBSTITUTE(E$1,"standard",""),"|Float",""),ChapterTable!$1:$1,0),0),
      VLOOKUP($A2453-ChapterTable!$Q$11,ChapterTable!$1:$1048576,MATCH("최종"&amp;SUBSTITUTE(SUBSTITUTE(E$1,"standard",""),"|Float",""),ChapterTable!$1:$1,0),0)*ChapterTable!$Q$14
    ),
  OFFSET(E2453,-$B2453+IF($L2453,1,0),0)*
    (VLOOKUP(SUBSTITUTE(SUBSTITUTE(E$1,"standard",""),"|Float","")&amp;"인게임누적곱배수",ChapterTable!$S:$T,2,0)^C2453
    +VLOOKUP(SUBSTITUTE(SUBSTITUTE(E$1,"standard",""),"|Float","")&amp;"인게임누적합배수",ChapterTable!$S:$T,2,0)*C2453)
  )
  )
  )
)</f>
        <v>5215628.8111344473</v>
      </c>
      <c r="F2453" s="1">
        <f ca="1">IF(AND($A2453=0,$B2453=1),
    VLOOKUP(1,ChapterTable!$1:$1048576,MATCH("최종"&amp;SUBSTITUTE(SUBSTITUTE(F$1,"standard",""),"|Float",""),ChapterTable!$1:$1,0),0)*ChapterTable!$Q$17,
  IF(AND($A2453=0,$B2453=0),
    F2454,
  IF($B2453=0,
    VLOOKUP($A2453,ChapterTable!$1:$1048576,MATCH("최종"&amp;SUBSTITUTE(SUBSTITUTE(F$1,"standard",""),"|Float",""),ChapterTable!$1:$1,0),0),
  IF($B2453=1,
    IF($L2453=FALSE,
      VLOOKUP($A2453,ChapterTable!$1:$1048576,MATCH("최종"&amp;SUBSTITUTE(SUBSTITUTE(F$1,"standard",""),"|Float",""),ChapterTable!$1:$1,0),0),
      VLOOKUP($A2453-ChapterTable!$Q$11,ChapterTable!$1:$1048576,MATCH("최종"&amp;SUBSTITUTE(SUBSTITUTE(F$1,"standard",""),"|Float",""),ChapterTable!$1:$1,0),0)*ChapterTable!$Q$14
    ),
  OFFSET(F2453,-$B2453+IF($L2453,1,0),0)*
    (VLOOKUP(SUBSTITUTE(SUBSTITUTE(F$1,"standard",""),"|Float","")&amp;"인게임누적곱배수",ChapterTable!$S:$T,2,0)^D2453
    +VLOOKUP(SUBSTITUTE(SUBSTITUTE(F$1,"standard",""),"|Float","")&amp;"인게임누적합배수",ChapterTable!$S:$T,2,0)*D2453)
  )
  )
  )
)</f>
        <v>2575619.1659923196</v>
      </c>
      <c r="G2453" t="s">
        <v>76</v>
      </c>
      <c r="J2453" t="str">
        <f>IF(ISBLANK(I2453),"",
IFERROR(VLOOKUP(I2453,[1]StringTable!$1:$1048576,MATCH([1]StringTable!$B$1,[1]StringTable!$1:$1,0),0),
IFERROR(VLOOKUP(I2453,[1]InApkStringTable!$1:$1048576,MATCH([1]InApkStringTable!$B$1,[1]InApkStringTable!$1:$1,0),0),
"스트링없음")))</f>
        <v/>
      </c>
      <c r="L2453" t="b">
        <v>1</v>
      </c>
      <c r="N2453" t="str">
        <f>IF(ISBLANK(M2453),"",IF(ISERROR(VLOOKUP(M2453,MapTable!$A:$A,1,0)),"맵없음",""))</f>
        <v/>
      </c>
      <c r="O2453">
        <f t="shared" si="153"/>
        <v>2</v>
      </c>
      <c r="Q2453">
        <f t="shared" si="154"/>
        <v>2</v>
      </c>
      <c r="R2453" t="b">
        <f t="shared" ca="1" si="155"/>
        <v>0</v>
      </c>
      <c r="T2453" t="b">
        <f t="shared" ca="1" si="156"/>
        <v>0</v>
      </c>
      <c r="X2453" t="str">
        <f>IF(ISBLANK(W2453),"",
IF(ISERROR(FIND(",",W2453)),
  IF(ISERROR(VLOOKUP(W2453,MapTable!$A:$A,1,0)),"맵없음",
  ""),
IF(ISERROR(FIND(",",W2453,FIND(",",W2453)+1)),
  IF(OR(ISERROR(VLOOKUP(LEFT(W2453,FIND(",",W2453)-1),MapTable!$A:$A,1,0)),ISERROR(VLOOKUP(TRIM(MID(W2453,FIND(",",W2453)+1,999)),MapTable!$A:$A,1,0))),"맵없음",
  ""),
IF(ISERROR(FIND(",",W2453,FIND(",",W2453,FIND(",",W2453)+1)+1)),
  IF(OR(ISERROR(VLOOKUP(LEFT(W2453,FIND(",",W2453)-1),MapTable!$A:$A,1,0)),ISERROR(VLOOKUP(TRIM(MID(W2453,FIND(",",W2453)+1,FIND(",",W2453,FIND(",",W2453)+1)-FIND(",",W2453)-1)),MapTable!$A:$A,1,0)),ISERROR(VLOOKUP(TRIM(MID(W2453,FIND(",",W2453,FIND(",",W2453)+1)+1,999)),MapTable!$A:$A,1,0))),"맵없음",
  ""),
IF(ISERROR(FIND(",",W2453,FIND(",",W2453,FIND(",",W2453,FIND(",",W2453)+1)+1)+1)),
  IF(OR(ISERROR(VLOOKUP(LEFT(W2453,FIND(",",W2453)-1),MapTable!$A:$A,1,0)),ISERROR(VLOOKUP(TRIM(MID(W2453,FIND(",",W2453)+1,FIND(",",W2453,FIND(",",W2453)+1)-FIND(",",W2453)-1)),MapTable!$A:$A,1,0)),ISERROR(VLOOKUP(TRIM(MID(W2453,FIND(",",W2453,FIND(",",W2453)+1)+1,FIND(",",W2453,FIND(",",W2453,FIND(",",W2453)+1)+1)-FIND(",",W2453,FIND(",",W2453)+1)-1)),MapTable!$A:$A,1,0)),ISERROR(VLOOKUP(TRIM(MID(W2453,FIND(",",W2453,FIND(",",W2453,FIND(",",W2453)+1)+1)+1,999)),MapTable!$A:$A,1,0))),"맵없음",
  ""),
)))))</f>
        <v/>
      </c>
      <c r="AC2453" t="str">
        <f>IF(ISBLANK(AB2453),"",IF(ISERROR(VLOOKUP(AB2453,[3]DropTable!$A:$A,1,0)),"드랍없음",""))</f>
        <v/>
      </c>
      <c r="AE2453" t="str">
        <f>IF(ISBLANK(AD2453),"",IF(ISERROR(VLOOKUP(AD2453,[3]DropTable!$A:$A,1,0)),"드랍없음",""))</f>
        <v/>
      </c>
      <c r="AG2453">
        <v>9.8000000000000007</v>
      </c>
      <c r="AH2453">
        <v>1</v>
      </c>
    </row>
    <row r="2454" spans="1:34" x14ac:dyDescent="0.3">
      <c r="A2454">
        <v>27</v>
      </c>
      <c r="B2454">
        <v>13</v>
      </c>
      <c r="C2454">
        <f>IF(OR($L2454=TRUE,$A2454=0,MOD($A2454,ChapterTable!$S$20)&lt;&gt;0),
MAX(0,INT(($B2454+ChapterTable!$Q$26+VLOOKUP(SUBSTITUTE(C$1,"성장단계","")&amp;"단계오프셋",ChapterTable!$S:$T,2,0))/ChapterTable!$Q$23)),
MAX(0,INT(($B2454+ChapterTable!$S$26+VLOOKUP(SUBSTITUTE(C$1,"성장단계","")&amp;"보스단계오프셋",ChapterTable!$S:$T,2,0))/ChapterTable!$S$23)))</f>
        <v>1</v>
      </c>
      <c r="D2454">
        <f>IF(OR($L2454=TRUE,$A2454=0,MOD($A2454,ChapterTable!$S$20)&lt;&gt;0),
MAX(0,INT(($B2454+ChapterTable!$Q$26+VLOOKUP(SUBSTITUTE(D$1,"성장단계","")&amp;"단계오프셋",ChapterTable!$S:$T,2,0))/ChapterTable!$Q$23)),
MAX(0,INT(($B2454+ChapterTable!$S$26+VLOOKUP(SUBSTITUTE(D$1,"성장단계","")&amp;"보스단계오프셋",ChapterTable!$S:$T,2,0))/ChapterTable!$S$23)))</f>
        <v>1</v>
      </c>
      <c r="E2454" s="1">
        <f ca="1">IF(AND($A2454=0,$B2454=1),
    VLOOKUP(1,ChapterTable!$1:$1048576,MATCH("최종"&amp;SUBSTITUTE(SUBSTITUTE(E$1,"standard",""),"|Float",""),ChapterTable!$1:$1,0),0)*ChapterTable!$Q$17,
  IF(AND($A2454=0,$B2454=0),
    E2455,
  IF($B2454=0,
    VLOOKUP($A2454,ChapterTable!$1:$1048576,MATCH("최종"&amp;SUBSTITUTE(SUBSTITUTE(E$1,"standard",""),"|Float",""),ChapterTable!$1:$1,0),0),
  IF($B2454=1,
    IF($L2454=FALSE,
      VLOOKUP($A2454,ChapterTable!$1:$1048576,MATCH("최종"&amp;SUBSTITUTE(SUBSTITUTE(E$1,"standard",""),"|Float",""),ChapterTable!$1:$1,0),0),
      VLOOKUP($A2454-ChapterTable!$Q$11,ChapterTable!$1:$1048576,MATCH("최종"&amp;SUBSTITUTE(SUBSTITUTE(E$1,"standard",""),"|Float",""),ChapterTable!$1:$1,0),0)*ChapterTable!$Q$14
    ),
  OFFSET(E2454,-$B2454+IF($L2454,1,0),0)*
    (VLOOKUP(SUBSTITUTE(SUBSTITUTE(E$1,"standard",""),"|Float","")&amp;"인게임누적곱배수",ChapterTable!$S:$T,2,0)^C2454
    +VLOOKUP(SUBSTITUTE(SUBSTITUTE(E$1,"standard",""),"|Float","")&amp;"인게임누적합배수",ChapterTable!$S:$T,2,0)*C2454)
  )
  )
  )
)</f>
        <v>5215628.8111344473</v>
      </c>
      <c r="F2454" s="1">
        <f ca="1">IF(AND($A2454=0,$B2454=1),
    VLOOKUP(1,ChapterTable!$1:$1048576,MATCH("최종"&amp;SUBSTITUTE(SUBSTITUTE(F$1,"standard",""),"|Float",""),ChapterTable!$1:$1,0),0)*ChapterTable!$Q$17,
  IF(AND($A2454=0,$B2454=0),
    F2455,
  IF($B2454=0,
    VLOOKUP($A2454,ChapterTable!$1:$1048576,MATCH("최종"&amp;SUBSTITUTE(SUBSTITUTE(F$1,"standard",""),"|Float",""),ChapterTable!$1:$1,0),0),
  IF($B2454=1,
    IF($L2454=FALSE,
      VLOOKUP($A2454,ChapterTable!$1:$1048576,MATCH("최종"&amp;SUBSTITUTE(SUBSTITUTE(F$1,"standard",""),"|Float",""),ChapterTable!$1:$1,0),0),
      VLOOKUP($A2454-ChapterTable!$Q$11,ChapterTable!$1:$1048576,MATCH("최종"&amp;SUBSTITUTE(SUBSTITUTE(F$1,"standard",""),"|Float",""),ChapterTable!$1:$1,0),0)*ChapterTable!$Q$14
    ),
  OFFSET(F2454,-$B2454+IF($L2454,1,0),0)*
    (VLOOKUP(SUBSTITUTE(SUBSTITUTE(F$1,"standard",""),"|Float","")&amp;"인게임누적곱배수",ChapterTable!$S:$T,2,0)^D2454
    +VLOOKUP(SUBSTITUTE(SUBSTITUTE(F$1,"standard",""),"|Float","")&amp;"인게임누적합배수",ChapterTable!$S:$T,2,0)*D2454)
  )
  )
  )
)</f>
        <v>2575619.1659923196</v>
      </c>
      <c r="G2454" t="s">
        <v>76</v>
      </c>
      <c r="J2454" t="str">
        <f>IF(ISBLANK(I2454),"",
IFERROR(VLOOKUP(I2454,[1]StringTable!$1:$1048576,MATCH([1]StringTable!$B$1,[1]StringTable!$1:$1,0),0),
IFERROR(VLOOKUP(I2454,[1]InApkStringTable!$1:$1048576,MATCH([1]InApkStringTable!$B$1,[1]InApkStringTable!$1:$1,0),0),
"스트링없음")))</f>
        <v/>
      </c>
      <c r="L2454" t="b">
        <v>1</v>
      </c>
      <c r="N2454" t="str">
        <f>IF(ISBLANK(M2454),"",IF(ISERROR(VLOOKUP(M2454,MapTable!$A:$A,1,0)),"맵없음",""))</f>
        <v/>
      </c>
      <c r="O2454">
        <f t="shared" si="153"/>
        <v>2</v>
      </c>
      <c r="Q2454">
        <f t="shared" si="154"/>
        <v>2</v>
      </c>
      <c r="R2454" t="b">
        <f t="shared" ca="1" si="155"/>
        <v>0</v>
      </c>
      <c r="T2454" t="b">
        <f t="shared" ca="1" si="156"/>
        <v>0</v>
      </c>
      <c r="X2454" t="str">
        <f>IF(ISBLANK(W2454),"",
IF(ISERROR(FIND(",",W2454)),
  IF(ISERROR(VLOOKUP(W2454,MapTable!$A:$A,1,0)),"맵없음",
  ""),
IF(ISERROR(FIND(",",W2454,FIND(",",W2454)+1)),
  IF(OR(ISERROR(VLOOKUP(LEFT(W2454,FIND(",",W2454)-1),MapTable!$A:$A,1,0)),ISERROR(VLOOKUP(TRIM(MID(W2454,FIND(",",W2454)+1,999)),MapTable!$A:$A,1,0))),"맵없음",
  ""),
IF(ISERROR(FIND(",",W2454,FIND(",",W2454,FIND(",",W2454)+1)+1)),
  IF(OR(ISERROR(VLOOKUP(LEFT(W2454,FIND(",",W2454)-1),MapTable!$A:$A,1,0)),ISERROR(VLOOKUP(TRIM(MID(W2454,FIND(",",W2454)+1,FIND(",",W2454,FIND(",",W2454)+1)-FIND(",",W2454)-1)),MapTable!$A:$A,1,0)),ISERROR(VLOOKUP(TRIM(MID(W2454,FIND(",",W2454,FIND(",",W2454)+1)+1,999)),MapTable!$A:$A,1,0))),"맵없음",
  ""),
IF(ISERROR(FIND(",",W2454,FIND(",",W2454,FIND(",",W2454,FIND(",",W2454)+1)+1)+1)),
  IF(OR(ISERROR(VLOOKUP(LEFT(W2454,FIND(",",W2454)-1),MapTable!$A:$A,1,0)),ISERROR(VLOOKUP(TRIM(MID(W2454,FIND(",",W2454)+1,FIND(",",W2454,FIND(",",W2454)+1)-FIND(",",W2454)-1)),MapTable!$A:$A,1,0)),ISERROR(VLOOKUP(TRIM(MID(W2454,FIND(",",W2454,FIND(",",W2454)+1)+1,FIND(",",W2454,FIND(",",W2454,FIND(",",W2454)+1)+1)-FIND(",",W2454,FIND(",",W2454)+1)-1)),MapTable!$A:$A,1,0)),ISERROR(VLOOKUP(TRIM(MID(W2454,FIND(",",W2454,FIND(",",W2454,FIND(",",W2454)+1)+1)+1,999)),MapTable!$A:$A,1,0))),"맵없음",
  ""),
)))))</f>
        <v/>
      </c>
      <c r="AC2454" t="str">
        <f>IF(ISBLANK(AB2454),"",IF(ISERROR(VLOOKUP(AB2454,[3]DropTable!$A:$A,1,0)),"드랍없음",""))</f>
        <v/>
      </c>
      <c r="AE2454" t="str">
        <f>IF(ISBLANK(AD2454),"",IF(ISERROR(VLOOKUP(AD2454,[3]DropTable!$A:$A,1,0)),"드랍없음",""))</f>
        <v/>
      </c>
      <c r="AG2454">
        <v>9.8000000000000007</v>
      </c>
      <c r="AH2454">
        <v>1</v>
      </c>
    </row>
    <row r="2455" spans="1:34" x14ac:dyDescent="0.3">
      <c r="A2455">
        <v>27</v>
      </c>
      <c r="B2455">
        <v>14</v>
      </c>
      <c r="C2455">
        <f>IF(OR($L2455=TRUE,$A2455=0,MOD($A2455,ChapterTable!$S$20)&lt;&gt;0),
MAX(0,INT(($B2455+ChapterTable!$Q$26+VLOOKUP(SUBSTITUTE(C$1,"성장단계","")&amp;"단계오프셋",ChapterTable!$S:$T,2,0))/ChapterTable!$Q$23)),
MAX(0,INT(($B2455+ChapterTable!$S$26+VLOOKUP(SUBSTITUTE(C$1,"성장단계","")&amp;"보스단계오프셋",ChapterTable!$S:$T,2,0))/ChapterTable!$S$23)))</f>
        <v>1</v>
      </c>
      <c r="D2455">
        <f>IF(OR($L2455=TRUE,$A2455=0,MOD($A2455,ChapterTable!$S$20)&lt;&gt;0),
MAX(0,INT(($B2455+ChapterTable!$Q$26+VLOOKUP(SUBSTITUTE(D$1,"성장단계","")&amp;"단계오프셋",ChapterTable!$S:$T,2,0))/ChapterTable!$Q$23)),
MAX(0,INT(($B2455+ChapterTable!$S$26+VLOOKUP(SUBSTITUTE(D$1,"성장단계","")&amp;"보스단계오프셋",ChapterTable!$S:$T,2,0))/ChapterTable!$S$23)))</f>
        <v>1</v>
      </c>
      <c r="E2455" s="1">
        <f ca="1">IF(AND($A2455=0,$B2455=1),
    VLOOKUP(1,ChapterTable!$1:$1048576,MATCH("최종"&amp;SUBSTITUTE(SUBSTITUTE(E$1,"standard",""),"|Float",""),ChapterTable!$1:$1,0),0)*ChapterTable!$Q$17,
  IF(AND($A2455=0,$B2455=0),
    E2456,
  IF($B2455=0,
    VLOOKUP($A2455,ChapterTable!$1:$1048576,MATCH("최종"&amp;SUBSTITUTE(SUBSTITUTE(E$1,"standard",""),"|Float",""),ChapterTable!$1:$1,0),0),
  IF($B2455=1,
    IF($L2455=FALSE,
      VLOOKUP($A2455,ChapterTable!$1:$1048576,MATCH("최종"&amp;SUBSTITUTE(SUBSTITUTE(E$1,"standard",""),"|Float",""),ChapterTable!$1:$1,0),0),
      VLOOKUP($A2455-ChapterTable!$Q$11,ChapterTable!$1:$1048576,MATCH("최종"&amp;SUBSTITUTE(SUBSTITUTE(E$1,"standard",""),"|Float",""),ChapterTable!$1:$1,0),0)*ChapterTable!$Q$14
    ),
  OFFSET(E2455,-$B2455+IF($L2455,1,0),0)*
    (VLOOKUP(SUBSTITUTE(SUBSTITUTE(E$1,"standard",""),"|Float","")&amp;"인게임누적곱배수",ChapterTable!$S:$T,2,0)^C2455
    +VLOOKUP(SUBSTITUTE(SUBSTITUTE(E$1,"standard",""),"|Float","")&amp;"인게임누적합배수",ChapterTable!$S:$T,2,0)*C2455)
  )
  )
  )
)</f>
        <v>5215628.8111344473</v>
      </c>
      <c r="F2455" s="1">
        <f ca="1">IF(AND($A2455=0,$B2455=1),
    VLOOKUP(1,ChapterTable!$1:$1048576,MATCH("최종"&amp;SUBSTITUTE(SUBSTITUTE(F$1,"standard",""),"|Float",""),ChapterTable!$1:$1,0),0)*ChapterTable!$Q$17,
  IF(AND($A2455=0,$B2455=0),
    F2456,
  IF($B2455=0,
    VLOOKUP($A2455,ChapterTable!$1:$1048576,MATCH("최종"&amp;SUBSTITUTE(SUBSTITUTE(F$1,"standard",""),"|Float",""),ChapterTable!$1:$1,0),0),
  IF($B2455=1,
    IF($L2455=FALSE,
      VLOOKUP($A2455,ChapterTable!$1:$1048576,MATCH("최종"&amp;SUBSTITUTE(SUBSTITUTE(F$1,"standard",""),"|Float",""),ChapterTable!$1:$1,0),0),
      VLOOKUP($A2455-ChapterTable!$Q$11,ChapterTable!$1:$1048576,MATCH("최종"&amp;SUBSTITUTE(SUBSTITUTE(F$1,"standard",""),"|Float",""),ChapterTable!$1:$1,0),0)*ChapterTable!$Q$14
    ),
  OFFSET(F2455,-$B2455+IF($L2455,1,0),0)*
    (VLOOKUP(SUBSTITUTE(SUBSTITUTE(F$1,"standard",""),"|Float","")&amp;"인게임누적곱배수",ChapterTable!$S:$T,2,0)^D2455
    +VLOOKUP(SUBSTITUTE(SUBSTITUTE(F$1,"standard",""),"|Float","")&amp;"인게임누적합배수",ChapterTable!$S:$T,2,0)*D2455)
  )
  )
  )
)</f>
        <v>2575619.1659923196</v>
      </c>
      <c r="G2455" t="s">
        <v>76</v>
      </c>
      <c r="J2455" t="str">
        <f>IF(ISBLANK(I2455),"",
IFERROR(VLOOKUP(I2455,[1]StringTable!$1:$1048576,MATCH([1]StringTable!$B$1,[1]StringTable!$1:$1,0),0),
IFERROR(VLOOKUP(I2455,[1]InApkStringTable!$1:$1048576,MATCH([1]InApkStringTable!$B$1,[1]InApkStringTable!$1:$1,0),0),
"스트링없음")))</f>
        <v/>
      </c>
      <c r="L2455" t="b">
        <v>1</v>
      </c>
      <c r="N2455" t="str">
        <f>IF(ISBLANK(M2455),"",IF(ISERROR(VLOOKUP(M2455,MapTable!$A:$A,1,0)),"맵없음",""))</f>
        <v/>
      </c>
      <c r="O2455">
        <f t="shared" si="153"/>
        <v>2</v>
      </c>
      <c r="Q2455">
        <f t="shared" si="154"/>
        <v>2</v>
      </c>
      <c r="R2455" t="b">
        <f t="shared" ca="1" si="155"/>
        <v>0</v>
      </c>
      <c r="T2455" t="b">
        <f t="shared" ca="1" si="156"/>
        <v>0</v>
      </c>
      <c r="X2455" t="str">
        <f>IF(ISBLANK(W2455),"",
IF(ISERROR(FIND(",",W2455)),
  IF(ISERROR(VLOOKUP(W2455,MapTable!$A:$A,1,0)),"맵없음",
  ""),
IF(ISERROR(FIND(",",W2455,FIND(",",W2455)+1)),
  IF(OR(ISERROR(VLOOKUP(LEFT(W2455,FIND(",",W2455)-1),MapTable!$A:$A,1,0)),ISERROR(VLOOKUP(TRIM(MID(W2455,FIND(",",W2455)+1,999)),MapTable!$A:$A,1,0))),"맵없음",
  ""),
IF(ISERROR(FIND(",",W2455,FIND(",",W2455,FIND(",",W2455)+1)+1)),
  IF(OR(ISERROR(VLOOKUP(LEFT(W2455,FIND(",",W2455)-1),MapTable!$A:$A,1,0)),ISERROR(VLOOKUP(TRIM(MID(W2455,FIND(",",W2455)+1,FIND(",",W2455,FIND(",",W2455)+1)-FIND(",",W2455)-1)),MapTable!$A:$A,1,0)),ISERROR(VLOOKUP(TRIM(MID(W2455,FIND(",",W2455,FIND(",",W2455)+1)+1,999)),MapTable!$A:$A,1,0))),"맵없음",
  ""),
IF(ISERROR(FIND(",",W2455,FIND(",",W2455,FIND(",",W2455,FIND(",",W2455)+1)+1)+1)),
  IF(OR(ISERROR(VLOOKUP(LEFT(W2455,FIND(",",W2455)-1),MapTable!$A:$A,1,0)),ISERROR(VLOOKUP(TRIM(MID(W2455,FIND(",",W2455)+1,FIND(",",W2455,FIND(",",W2455)+1)-FIND(",",W2455)-1)),MapTable!$A:$A,1,0)),ISERROR(VLOOKUP(TRIM(MID(W2455,FIND(",",W2455,FIND(",",W2455)+1)+1,FIND(",",W2455,FIND(",",W2455,FIND(",",W2455)+1)+1)-FIND(",",W2455,FIND(",",W2455)+1)-1)),MapTable!$A:$A,1,0)),ISERROR(VLOOKUP(TRIM(MID(W2455,FIND(",",W2455,FIND(",",W2455,FIND(",",W2455)+1)+1)+1,999)),MapTable!$A:$A,1,0))),"맵없음",
  ""),
)))))</f>
        <v/>
      </c>
      <c r="AC2455" t="str">
        <f>IF(ISBLANK(AB2455),"",IF(ISERROR(VLOOKUP(AB2455,[3]DropTable!$A:$A,1,0)),"드랍없음",""))</f>
        <v/>
      </c>
      <c r="AE2455" t="str">
        <f>IF(ISBLANK(AD2455),"",IF(ISERROR(VLOOKUP(AD2455,[3]DropTable!$A:$A,1,0)),"드랍없음",""))</f>
        <v/>
      </c>
      <c r="AG2455">
        <v>9.8000000000000007</v>
      </c>
      <c r="AH2455">
        <v>1</v>
      </c>
    </row>
    <row r="2456" spans="1:34" x14ac:dyDescent="0.3">
      <c r="A2456">
        <v>27</v>
      </c>
      <c r="B2456">
        <v>15</v>
      </c>
      <c r="C2456">
        <f>IF(OR($L2456=TRUE,$A2456=0,MOD($A2456,ChapterTable!$S$20)&lt;&gt;0),
MAX(0,INT(($B2456+ChapterTable!$Q$26+VLOOKUP(SUBSTITUTE(C$1,"성장단계","")&amp;"단계오프셋",ChapterTable!$S:$T,2,0))/ChapterTable!$Q$23)),
MAX(0,INT(($B2456+ChapterTable!$S$26+VLOOKUP(SUBSTITUTE(C$1,"성장단계","")&amp;"보스단계오프셋",ChapterTable!$S:$T,2,0))/ChapterTable!$S$23)))</f>
        <v>1</v>
      </c>
      <c r="D2456">
        <f>IF(OR($L2456=TRUE,$A2456=0,MOD($A2456,ChapterTable!$S$20)&lt;&gt;0),
MAX(0,INT(($B2456+ChapterTable!$Q$26+VLOOKUP(SUBSTITUTE(D$1,"성장단계","")&amp;"단계오프셋",ChapterTable!$S:$T,2,0))/ChapterTable!$Q$23)),
MAX(0,INT(($B2456+ChapterTable!$S$26+VLOOKUP(SUBSTITUTE(D$1,"성장단계","")&amp;"보스단계오프셋",ChapterTable!$S:$T,2,0))/ChapterTable!$S$23)))</f>
        <v>1</v>
      </c>
      <c r="E2456" s="1">
        <f ca="1">IF(AND($A2456=0,$B2456=1),
    VLOOKUP(1,ChapterTable!$1:$1048576,MATCH("최종"&amp;SUBSTITUTE(SUBSTITUTE(E$1,"standard",""),"|Float",""),ChapterTable!$1:$1,0),0)*ChapterTable!$Q$17,
  IF(AND($A2456=0,$B2456=0),
    E2457,
  IF($B2456=0,
    VLOOKUP($A2456,ChapterTable!$1:$1048576,MATCH("최종"&amp;SUBSTITUTE(SUBSTITUTE(E$1,"standard",""),"|Float",""),ChapterTable!$1:$1,0),0),
  IF($B2456=1,
    IF($L2456=FALSE,
      VLOOKUP($A2456,ChapterTable!$1:$1048576,MATCH("최종"&amp;SUBSTITUTE(SUBSTITUTE(E$1,"standard",""),"|Float",""),ChapterTable!$1:$1,0),0),
      VLOOKUP($A2456-ChapterTable!$Q$11,ChapterTable!$1:$1048576,MATCH("최종"&amp;SUBSTITUTE(SUBSTITUTE(E$1,"standard",""),"|Float",""),ChapterTable!$1:$1,0),0)*ChapterTable!$Q$14
    ),
  OFFSET(E2456,-$B2456+IF($L2456,1,0),0)*
    (VLOOKUP(SUBSTITUTE(SUBSTITUTE(E$1,"standard",""),"|Float","")&amp;"인게임누적곱배수",ChapterTable!$S:$T,2,0)^C2456
    +VLOOKUP(SUBSTITUTE(SUBSTITUTE(E$1,"standard",""),"|Float","")&amp;"인게임누적합배수",ChapterTable!$S:$T,2,0)*C2456)
  )
  )
  )
)</f>
        <v>5215628.8111344473</v>
      </c>
      <c r="F2456" s="1">
        <f ca="1">IF(AND($A2456=0,$B2456=1),
    VLOOKUP(1,ChapterTable!$1:$1048576,MATCH("최종"&amp;SUBSTITUTE(SUBSTITUTE(F$1,"standard",""),"|Float",""),ChapterTable!$1:$1,0),0)*ChapterTable!$Q$17,
  IF(AND($A2456=0,$B2456=0),
    F2457,
  IF($B2456=0,
    VLOOKUP($A2456,ChapterTable!$1:$1048576,MATCH("최종"&amp;SUBSTITUTE(SUBSTITUTE(F$1,"standard",""),"|Float",""),ChapterTable!$1:$1,0),0),
  IF($B2456=1,
    IF($L2456=FALSE,
      VLOOKUP($A2456,ChapterTable!$1:$1048576,MATCH("최종"&amp;SUBSTITUTE(SUBSTITUTE(F$1,"standard",""),"|Float",""),ChapterTable!$1:$1,0),0),
      VLOOKUP($A2456-ChapterTable!$Q$11,ChapterTable!$1:$1048576,MATCH("최종"&amp;SUBSTITUTE(SUBSTITUTE(F$1,"standard",""),"|Float",""),ChapterTable!$1:$1,0),0)*ChapterTable!$Q$14
    ),
  OFFSET(F2456,-$B2456+IF($L2456,1,0),0)*
    (VLOOKUP(SUBSTITUTE(SUBSTITUTE(F$1,"standard",""),"|Float","")&amp;"인게임누적곱배수",ChapterTable!$S:$T,2,0)^D2456
    +VLOOKUP(SUBSTITUTE(SUBSTITUTE(F$1,"standard",""),"|Float","")&amp;"인게임누적합배수",ChapterTable!$S:$T,2,0)*D2456)
  )
  )
  )
)</f>
        <v>2575619.1659923196</v>
      </c>
      <c r="G2456" t="s">
        <v>76</v>
      </c>
      <c r="J2456" t="str">
        <f>IF(ISBLANK(I2456),"",
IFERROR(VLOOKUP(I2456,[1]StringTable!$1:$1048576,MATCH([1]StringTable!$B$1,[1]StringTable!$1:$1,0),0),
IFERROR(VLOOKUP(I2456,[1]InApkStringTable!$1:$1048576,MATCH([1]InApkStringTable!$B$1,[1]InApkStringTable!$1:$1,0),0),
"스트링없음")))</f>
        <v/>
      </c>
      <c r="L2456" t="b">
        <v>1</v>
      </c>
      <c r="N2456" t="str">
        <f>IF(ISBLANK(M2456),"",IF(ISERROR(VLOOKUP(M2456,MapTable!$A:$A,1,0)),"맵없음",""))</f>
        <v/>
      </c>
      <c r="O2456">
        <f t="shared" si="153"/>
        <v>11</v>
      </c>
      <c r="Q2456">
        <f t="shared" si="154"/>
        <v>11</v>
      </c>
      <c r="R2456" t="b">
        <f t="shared" ca="1" si="155"/>
        <v>0</v>
      </c>
      <c r="T2456" t="b">
        <f t="shared" ca="1" si="156"/>
        <v>0</v>
      </c>
      <c r="X2456" t="str">
        <f>IF(ISBLANK(W2456),"",
IF(ISERROR(FIND(",",W2456)),
  IF(ISERROR(VLOOKUP(W2456,MapTable!$A:$A,1,0)),"맵없음",
  ""),
IF(ISERROR(FIND(",",W2456,FIND(",",W2456)+1)),
  IF(OR(ISERROR(VLOOKUP(LEFT(W2456,FIND(",",W2456)-1),MapTable!$A:$A,1,0)),ISERROR(VLOOKUP(TRIM(MID(W2456,FIND(",",W2456)+1,999)),MapTable!$A:$A,1,0))),"맵없음",
  ""),
IF(ISERROR(FIND(",",W2456,FIND(",",W2456,FIND(",",W2456)+1)+1)),
  IF(OR(ISERROR(VLOOKUP(LEFT(W2456,FIND(",",W2456)-1),MapTable!$A:$A,1,0)),ISERROR(VLOOKUP(TRIM(MID(W2456,FIND(",",W2456)+1,FIND(",",W2456,FIND(",",W2456)+1)-FIND(",",W2456)-1)),MapTable!$A:$A,1,0)),ISERROR(VLOOKUP(TRIM(MID(W2456,FIND(",",W2456,FIND(",",W2456)+1)+1,999)),MapTable!$A:$A,1,0))),"맵없음",
  ""),
IF(ISERROR(FIND(",",W2456,FIND(",",W2456,FIND(",",W2456,FIND(",",W2456)+1)+1)+1)),
  IF(OR(ISERROR(VLOOKUP(LEFT(W2456,FIND(",",W2456)-1),MapTable!$A:$A,1,0)),ISERROR(VLOOKUP(TRIM(MID(W2456,FIND(",",W2456)+1,FIND(",",W2456,FIND(",",W2456)+1)-FIND(",",W2456)-1)),MapTable!$A:$A,1,0)),ISERROR(VLOOKUP(TRIM(MID(W2456,FIND(",",W2456,FIND(",",W2456)+1)+1,FIND(",",W2456,FIND(",",W2456,FIND(",",W2456)+1)+1)-FIND(",",W2456,FIND(",",W2456)+1)-1)),MapTable!$A:$A,1,0)),ISERROR(VLOOKUP(TRIM(MID(W2456,FIND(",",W2456,FIND(",",W2456,FIND(",",W2456)+1)+1)+1,999)),MapTable!$A:$A,1,0))),"맵없음",
  ""),
)))))</f>
        <v/>
      </c>
      <c r="AC2456" t="str">
        <f>IF(ISBLANK(AB2456),"",IF(ISERROR(VLOOKUP(AB2456,[3]DropTable!$A:$A,1,0)),"드랍없음",""))</f>
        <v/>
      </c>
      <c r="AE2456" t="str">
        <f>IF(ISBLANK(AD2456),"",IF(ISERROR(VLOOKUP(AD2456,[3]DropTable!$A:$A,1,0)),"드랍없음",""))</f>
        <v/>
      </c>
      <c r="AG2456">
        <v>9.8000000000000007</v>
      </c>
      <c r="AH2456">
        <v>1</v>
      </c>
    </row>
    <row r="2457" spans="1:34" x14ac:dyDescent="0.3">
      <c r="A2457">
        <v>27</v>
      </c>
      <c r="B2457">
        <v>16</v>
      </c>
      <c r="C2457">
        <f>IF(OR($L2457=TRUE,$A2457=0,MOD($A2457,ChapterTable!$S$20)&lt;&gt;0),
MAX(0,INT(($B2457+ChapterTable!$Q$26+VLOOKUP(SUBSTITUTE(C$1,"성장단계","")&amp;"단계오프셋",ChapterTable!$S:$T,2,0))/ChapterTable!$Q$23)),
MAX(0,INT(($B2457+ChapterTable!$S$26+VLOOKUP(SUBSTITUTE(C$1,"성장단계","")&amp;"보스단계오프셋",ChapterTable!$S:$T,2,0))/ChapterTable!$S$23)))</f>
        <v>2</v>
      </c>
      <c r="D2457">
        <f>IF(OR($L2457=TRUE,$A2457=0,MOD($A2457,ChapterTable!$S$20)&lt;&gt;0),
MAX(0,INT(($B2457+ChapterTable!$Q$26+VLOOKUP(SUBSTITUTE(D$1,"성장단계","")&amp;"단계오프셋",ChapterTable!$S:$T,2,0))/ChapterTable!$Q$23)),
MAX(0,INT(($B2457+ChapterTable!$S$26+VLOOKUP(SUBSTITUTE(D$1,"성장단계","")&amp;"보스단계오프셋",ChapterTable!$S:$T,2,0))/ChapterTable!$S$23)))</f>
        <v>1</v>
      </c>
      <c r="E2457" s="1">
        <f ca="1">IF(AND($A2457=0,$B2457=1),
    VLOOKUP(1,ChapterTable!$1:$1048576,MATCH("최종"&amp;SUBSTITUTE(SUBSTITUTE(E$1,"standard",""),"|Float",""),ChapterTable!$1:$1,0),0)*ChapterTable!$Q$17,
  IF(AND($A2457=0,$B2457=0),
    E2458,
  IF($B2457=0,
    VLOOKUP($A2457,ChapterTable!$1:$1048576,MATCH("최종"&amp;SUBSTITUTE(SUBSTITUTE(E$1,"standard",""),"|Float",""),ChapterTable!$1:$1,0),0),
  IF($B2457=1,
    IF($L2457=FALSE,
      VLOOKUP($A2457,ChapterTable!$1:$1048576,MATCH("최종"&amp;SUBSTITUTE(SUBSTITUTE(E$1,"standard",""),"|Float",""),ChapterTable!$1:$1,0),0),
      VLOOKUP($A2457-ChapterTable!$Q$11,ChapterTable!$1:$1048576,MATCH("최종"&amp;SUBSTITUTE(SUBSTITUTE(E$1,"standard",""),"|Float",""),ChapterTable!$1:$1,0),0)*ChapterTable!$Q$14
    ),
  OFFSET(E2457,-$B2457+IF($L2457,1,0),0)*
    (VLOOKUP(SUBSTITUTE(SUBSTITUTE(E$1,"standard",""),"|Float","")&amp;"인게임누적곱배수",ChapterTable!$S:$T,2,0)^C2457
    +VLOOKUP(SUBSTITUTE(SUBSTITUTE(E$1,"standard",""),"|Float","")&amp;"인게임누적합배수",ChapterTable!$S:$T,2,0)*C2457)
  )
  )
  )
)</f>
        <v>6567828.8732804144</v>
      </c>
      <c r="F2457" s="1">
        <f ca="1">IF(AND($A2457=0,$B2457=1),
    VLOOKUP(1,ChapterTable!$1:$1048576,MATCH("최종"&amp;SUBSTITUTE(SUBSTITUTE(F$1,"standard",""),"|Float",""),ChapterTable!$1:$1,0),0)*ChapterTable!$Q$17,
  IF(AND($A2457=0,$B2457=0),
    F2458,
  IF($B2457=0,
    VLOOKUP($A2457,ChapterTable!$1:$1048576,MATCH("최종"&amp;SUBSTITUTE(SUBSTITUTE(F$1,"standard",""),"|Float",""),ChapterTable!$1:$1,0),0),
  IF($B2457=1,
    IF($L2457=FALSE,
      VLOOKUP($A2457,ChapterTable!$1:$1048576,MATCH("최종"&amp;SUBSTITUTE(SUBSTITUTE(F$1,"standard",""),"|Float",""),ChapterTable!$1:$1,0),0),
      VLOOKUP($A2457-ChapterTable!$Q$11,ChapterTable!$1:$1048576,MATCH("최종"&amp;SUBSTITUTE(SUBSTITUTE(F$1,"standard",""),"|Float",""),ChapterTable!$1:$1,0),0)*ChapterTable!$Q$14
    ),
  OFFSET(F2457,-$B2457+IF($L2457,1,0),0)*
    (VLOOKUP(SUBSTITUTE(SUBSTITUTE(F$1,"standard",""),"|Float","")&amp;"인게임누적곱배수",ChapterTable!$S:$T,2,0)^D2457
    +VLOOKUP(SUBSTITUTE(SUBSTITUTE(F$1,"standard",""),"|Float","")&amp;"인게임누적합배수",ChapterTable!$S:$T,2,0)*D2457)
  )
  )
  )
)</f>
        <v>2575619.1659923196</v>
      </c>
      <c r="G2457" t="s">
        <v>76</v>
      </c>
      <c r="J2457" t="str">
        <f>IF(ISBLANK(I2457),"",
IFERROR(VLOOKUP(I2457,[1]StringTable!$1:$1048576,MATCH([1]StringTable!$B$1,[1]StringTable!$1:$1,0),0),
IFERROR(VLOOKUP(I2457,[1]InApkStringTable!$1:$1048576,MATCH([1]InApkStringTable!$B$1,[1]InApkStringTable!$1:$1,0),0),
"스트링없음")))</f>
        <v/>
      </c>
      <c r="L2457" t="b">
        <v>1</v>
      </c>
      <c r="N2457" t="str">
        <f>IF(ISBLANK(M2457),"",IF(ISERROR(VLOOKUP(M2457,MapTable!$A:$A,1,0)),"맵없음",""))</f>
        <v/>
      </c>
      <c r="O2457">
        <f t="shared" si="153"/>
        <v>2</v>
      </c>
      <c r="Q2457">
        <f t="shared" si="154"/>
        <v>2</v>
      </c>
      <c r="R2457" t="b">
        <f t="shared" ca="1" si="155"/>
        <v>0</v>
      </c>
      <c r="T2457" t="b">
        <f t="shared" ca="1" si="156"/>
        <v>0</v>
      </c>
      <c r="X2457" t="str">
        <f>IF(ISBLANK(W2457),"",
IF(ISERROR(FIND(",",W2457)),
  IF(ISERROR(VLOOKUP(W2457,MapTable!$A:$A,1,0)),"맵없음",
  ""),
IF(ISERROR(FIND(",",W2457,FIND(",",W2457)+1)),
  IF(OR(ISERROR(VLOOKUP(LEFT(W2457,FIND(",",W2457)-1),MapTable!$A:$A,1,0)),ISERROR(VLOOKUP(TRIM(MID(W2457,FIND(",",W2457)+1,999)),MapTable!$A:$A,1,0))),"맵없음",
  ""),
IF(ISERROR(FIND(",",W2457,FIND(",",W2457,FIND(",",W2457)+1)+1)),
  IF(OR(ISERROR(VLOOKUP(LEFT(W2457,FIND(",",W2457)-1),MapTable!$A:$A,1,0)),ISERROR(VLOOKUP(TRIM(MID(W2457,FIND(",",W2457)+1,FIND(",",W2457,FIND(",",W2457)+1)-FIND(",",W2457)-1)),MapTable!$A:$A,1,0)),ISERROR(VLOOKUP(TRIM(MID(W2457,FIND(",",W2457,FIND(",",W2457)+1)+1,999)),MapTable!$A:$A,1,0))),"맵없음",
  ""),
IF(ISERROR(FIND(",",W2457,FIND(",",W2457,FIND(",",W2457,FIND(",",W2457)+1)+1)+1)),
  IF(OR(ISERROR(VLOOKUP(LEFT(W2457,FIND(",",W2457)-1),MapTable!$A:$A,1,0)),ISERROR(VLOOKUP(TRIM(MID(W2457,FIND(",",W2457)+1,FIND(",",W2457,FIND(",",W2457)+1)-FIND(",",W2457)-1)),MapTable!$A:$A,1,0)),ISERROR(VLOOKUP(TRIM(MID(W2457,FIND(",",W2457,FIND(",",W2457)+1)+1,FIND(",",W2457,FIND(",",W2457,FIND(",",W2457)+1)+1)-FIND(",",W2457,FIND(",",W2457)+1)-1)),MapTable!$A:$A,1,0)),ISERROR(VLOOKUP(TRIM(MID(W2457,FIND(",",W2457,FIND(",",W2457,FIND(",",W2457)+1)+1)+1,999)),MapTable!$A:$A,1,0))),"맵없음",
  ""),
)))))</f>
        <v/>
      </c>
      <c r="AC2457" t="str">
        <f>IF(ISBLANK(AB2457),"",IF(ISERROR(VLOOKUP(AB2457,[3]DropTable!$A:$A,1,0)),"드랍없음",""))</f>
        <v/>
      </c>
      <c r="AE2457" t="str">
        <f>IF(ISBLANK(AD2457),"",IF(ISERROR(VLOOKUP(AD2457,[3]DropTable!$A:$A,1,0)),"드랍없음",""))</f>
        <v/>
      </c>
      <c r="AG2457">
        <v>9.8000000000000007</v>
      </c>
      <c r="AH2457">
        <v>1</v>
      </c>
    </row>
    <row r="2458" spans="1:34" x14ac:dyDescent="0.3">
      <c r="A2458">
        <v>27</v>
      </c>
      <c r="B2458">
        <v>17</v>
      </c>
      <c r="C2458">
        <f>IF(OR($L2458=TRUE,$A2458=0,MOD($A2458,ChapterTable!$S$20)&lt;&gt;0),
MAX(0,INT(($B2458+ChapterTable!$Q$26+VLOOKUP(SUBSTITUTE(C$1,"성장단계","")&amp;"단계오프셋",ChapterTable!$S:$T,2,0))/ChapterTable!$Q$23)),
MAX(0,INT(($B2458+ChapterTable!$S$26+VLOOKUP(SUBSTITUTE(C$1,"성장단계","")&amp;"보스단계오프셋",ChapterTable!$S:$T,2,0))/ChapterTable!$S$23)))</f>
        <v>2</v>
      </c>
      <c r="D2458">
        <f>IF(OR($L2458=TRUE,$A2458=0,MOD($A2458,ChapterTable!$S$20)&lt;&gt;0),
MAX(0,INT(($B2458+ChapterTable!$Q$26+VLOOKUP(SUBSTITUTE(D$1,"성장단계","")&amp;"단계오프셋",ChapterTable!$S:$T,2,0))/ChapterTable!$Q$23)),
MAX(0,INT(($B2458+ChapterTable!$S$26+VLOOKUP(SUBSTITUTE(D$1,"성장단계","")&amp;"보스단계오프셋",ChapterTable!$S:$T,2,0))/ChapterTable!$S$23)))</f>
        <v>1</v>
      </c>
      <c r="E2458" s="1">
        <f ca="1">IF(AND($A2458=0,$B2458=1),
    VLOOKUP(1,ChapterTable!$1:$1048576,MATCH("최종"&amp;SUBSTITUTE(SUBSTITUTE(E$1,"standard",""),"|Float",""),ChapterTable!$1:$1,0),0)*ChapterTable!$Q$17,
  IF(AND($A2458=0,$B2458=0),
    E2459,
  IF($B2458=0,
    VLOOKUP($A2458,ChapterTable!$1:$1048576,MATCH("최종"&amp;SUBSTITUTE(SUBSTITUTE(E$1,"standard",""),"|Float",""),ChapterTable!$1:$1,0),0),
  IF($B2458=1,
    IF($L2458=FALSE,
      VLOOKUP($A2458,ChapterTable!$1:$1048576,MATCH("최종"&amp;SUBSTITUTE(SUBSTITUTE(E$1,"standard",""),"|Float",""),ChapterTable!$1:$1,0),0),
      VLOOKUP($A2458-ChapterTable!$Q$11,ChapterTable!$1:$1048576,MATCH("최종"&amp;SUBSTITUTE(SUBSTITUTE(E$1,"standard",""),"|Float",""),ChapterTable!$1:$1,0),0)*ChapterTable!$Q$14
    ),
  OFFSET(E2458,-$B2458+IF($L2458,1,0),0)*
    (VLOOKUP(SUBSTITUTE(SUBSTITUTE(E$1,"standard",""),"|Float","")&amp;"인게임누적곱배수",ChapterTable!$S:$T,2,0)^C2458
    +VLOOKUP(SUBSTITUTE(SUBSTITUTE(E$1,"standard",""),"|Float","")&amp;"인게임누적합배수",ChapterTable!$S:$T,2,0)*C2458)
  )
  )
  )
)</f>
        <v>6567828.8732804144</v>
      </c>
      <c r="F2458" s="1">
        <f ca="1">IF(AND($A2458=0,$B2458=1),
    VLOOKUP(1,ChapterTable!$1:$1048576,MATCH("최종"&amp;SUBSTITUTE(SUBSTITUTE(F$1,"standard",""),"|Float",""),ChapterTable!$1:$1,0),0)*ChapterTable!$Q$17,
  IF(AND($A2458=0,$B2458=0),
    F2459,
  IF($B2458=0,
    VLOOKUP($A2458,ChapterTable!$1:$1048576,MATCH("최종"&amp;SUBSTITUTE(SUBSTITUTE(F$1,"standard",""),"|Float",""),ChapterTable!$1:$1,0),0),
  IF($B2458=1,
    IF($L2458=FALSE,
      VLOOKUP($A2458,ChapterTable!$1:$1048576,MATCH("최종"&amp;SUBSTITUTE(SUBSTITUTE(F$1,"standard",""),"|Float",""),ChapterTable!$1:$1,0),0),
      VLOOKUP($A2458-ChapterTable!$Q$11,ChapterTable!$1:$1048576,MATCH("최종"&amp;SUBSTITUTE(SUBSTITUTE(F$1,"standard",""),"|Float",""),ChapterTable!$1:$1,0),0)*ChapterTable!$Q$14
    ),
  OFFSET(F2458,-$B2458+IF($L2458,1,0),0)*
    (VLOOKUP(SUBSTITUTE(SUBSTITUTE(F$1,"standard",""),"|Float","")&amp;"인게임누적곱배수",ChapterTable!$S:$T,2,0)^D2458
    +VLOOKUP(SUBSTITUTE(SUBSTITUTE(F$1,"standard",""),"|Float","")&amp;"인게임누적합배수",ChapterTable!$S:$T,2,0)*D2458)
  )
  )
  )
)</f>
        <v>2575619.1659923196</v>
      </c>
      <c r="G2458" t="s">
        <v>76</v>
      </c>
      <c r="J2458" t="str">
        <f>IF(ISBLANK(I2458),"",
IFERROR(VLOOKUP(I2458,[1]StringTable!$1:$1048576,MATCH([1]StringTable!$B$1,[1]StringTable!$1:$1,0),0),
IFERROR(VLOOKUP(I2458,[1]InApkStringTable!$1:$1048576,MATCH([1]InApkStringTable!$B$1,[1]InApkStringTable!$1:$1,0),0),
"스트링없음")))</f>
        <v/>
      </c>
      <c r="L2458" t="b">
        <v>1</v>
      </c>
      <c r="N2458" t="str">
        <f>IF(ISBLANK(M2458),"",IF(ISERROR(VLOOKUP(M2458,MapTable!$A:$A,1,0)),"맵없음",""))</f>
        <v/>
      </c>
      <c r="O2458">
        <f t="shared" si="153"/>
        <v>2</v>
      </c>
      <c r="Q2458">
        <f t="shared" si="154"/>
        <v>2</v>
      </c>
      <c r="R2458" t="b">
        <f t="shared" ca="1" si="155"/>
        <v>0</v>
      </c>
      <c r="T2458" t="b">
        <f t="shared" ca="1" si="156"/>
        <v>0</v>
      </c>
      <c r="X2458" t="str">
        <f>IF(ISBLANK(W2458),"",
IF(ISERROR(FIND(",",W2458)),
  IF(ISERROR(VLOOKUP(W2458,MapTable!$A:$A,1,0)),"맵없음",
  ""),
IF(ISERROR(FIND(",",W2458,FIND(",",W2458)+1)),
  IF(OR(ISERROR(VLOOKUP(LEFT(W2458,FIND(",",W2458)-1),MapTable!$A:$A,1,0)),ISERROR(VLOOKUP(TRIM(MID(W2458,FIND(",",W2458)+1,999)),MapTable!$A:$A,1,0))),"맵없음",
  ""),
IF(ISERROR(FIND(",",W2458,FIND(",",W2458,FIND(",",W2458)+1)+1)),
  IF(OR(ISERROR(VLOOKUP(LEFT(W2458,FIND(",",W2458)-1),MapTable!$A:$A,1,0)),ISERROR(VLOOKUP(TRIM(MID(W2458,FIND(",",W2458)+1,FIND(",",W2458,FIND(",",W2458)+1)-FIND(",",W2458)-1)),MapTable!$A:$A,1,0)),ISERROR(VLOOKUP(TRIM(MID(W2458,FIND(",",W2458,FIND(",",W2458)+1)+1,999)),MapTable!$A:$A,1,0))),"맵없음",
  ""),
IF(ISERROR(FIND(",",W2458,FIND(",",W2458,FIND(",",W2458,FIND(",",W2458)+1)+1)+1)),
  IF(OR(ISERROR(VLOOKUP(LEFT(W2458,FIND(",",W2458)-1),MapTable!$A:$A,1,0)),ISERROR(VLOOKUP(TRIM(MID(W2458,FIND(",",W2458)+1,FIND(",",W2458,FIND(",",W2458)+1)-FIND(",",W2458)-1)),MapTable!$A:$A,1,0)),ISERROR(VLOOKUP(TRIM(MID(W2458,FIND(",",W2458,FIND(",",W2458)+1)+1,FIND(",",W2458,FIND(",",W2458,FIND(",",W2458)+1)+1)-FIND(",",W2458,FIND(",",W2458)+1)-1)),MapTable!$A:$A,1,0)),ISERROR(VLOOKUP(TRIM(MID(W2458,FIND(",",W2458,FIND(",",W2458,FIND(",",W2458)+1)+1)+1,999)),MapTable!$A:$A,1,0))),"맵없음",
  ""),
)))))</f>
        <v/>
      </c>
      <c r="AC2458" t="str">
        <f>IF(ISBLANK(AB2458),"",IF(ISERROR(VLOOKUP(AB2458,[3]DropTable!$A:$A,1,0)),"드랍없음",""))</f>
        <v/>
      </c>
      <c r="AE2458" t="str">
        <f>IF(ISBLANK(AD2458),"",IF(ISERROR(VLOOKUP(AD2458,[3]DropTable!$A:$A,1,0)),"드랍없음",""))</f>
        <v/>
      </c>
      <c r="AG2458">
        <v>9.8000000000000007</v>
      </c>
      <c r="AH2458">
        <v>1</v>
      </c>
    </row>
    <row r="2459" spans="1:34" x14ac:dyDescent="0.3">
      <c r="A2459">
        <v>27</v>
      </c>
      <c r="B2459">
        <v>18</v>
      </c>
      <c r="C2459">
        <f>IF(OR($L2459=TRUE,$A2459=0,MOD($A2459,ChapterTable!$S$20)&lt;&gt;0),
MAX(0,INT(($B2459+ChapterTable!$Q$26+VLOOKUP(SUBSTITUTE(C$1,"성장단계","")&amp;"단계오프셋",ChapterTable!$S:$T,2,0))/ChapterTable!$Q$23)),
MAX(0,INT(($B2459+ChapterTable!$S$26+VLOOKUP(SUBSTITUTE(C$1,"성장단계","")&amp;"보스단계오프셋",ChapterTable!$S:$T,2,0))/ChapterTable!$S$23)))</f>
        <v>2</v>
      </c>
      <c r="D2459">
        <f>IF(OR($L2459=TRUE,$A2459=0,MOD($A2459,ChapterTable!$S$20)&lt;&gt;0),
MAX(0,INT(($B2459+ChapterTable!$Q$26+VLOOKUP(SUBSTITUTE(D$1,"성장단계","")&amp;"단계오프셋",ChapterTable!$S:$T,2,0))/ChapterTable!$Q$23)),
MAX(0,INT(($B2459+ChapterTable!$S$26+VLOOKUP(SUBSTITUTE(D$1,"성장단계","")&amp;"보스단계오프셋",ChapterTable!$S:$T,2,0))/ChapterTable!$S$23)))</f>
        <v>1</v>
      </c>
      <c r="E2459" s="1">
        <f ca="1">IF(AND($A2459=0,$B2459=1),
    VLOOKUP(1,ChapterTable!$1:$1048576,MATCH("최종"&amp;SUBSTITUTE(SUBSTITUTE(E$1,"standard",""),"|Float",""),ChapterTable!$1:$1,0),0)*ChapterTable!$Q$17,
  IF(AND($A2459=0,$B2459=0),
    E2460,
  IF($B2459=0,
    VLOOKUP($A2459,ChapterTable!$1:$1048576,MATCH("최종"&amp;SUBSTITUTE(SUBSTITUTE(E$1,"standard",""),"|Float",""),ChapterTable!$1:$1,0),0),
  IF($B2459=1,
    IF($L2459=FALSE,
      VLOOKUP($A2459,ChapterTable!$1:$1048576,MATCH("최종"&amp;SUBSTITUTE(SUBSTITUTE(E$1,"standard",""),"|Float",""),ChapterTable!$1:$1,0),0),
      VLOOKUP($A2459-ChapterTable!$Q$11,ChapterTable!$1:$1048576,MATCH("최종"&amp;SUBSTITUTE(SUBSTITUTE(E$1,"standard",""),"|Float",""),ChapterTable!$1:$1,0),0)*ChapterTable!$Q$14
    ),
  OFFSET(E2459,-$B2459+IF($L2459,1,0),0)*
    (VLOOKUP(SUBSTITUTE(SUBSTITUTE(E$1,"standard",""),"|Float","")&amp;"인게임누적곱배수",ChapterTable!$S:$T,2,0)^C2459
    +VLOOKUP(SUBSTITUTE(SUBSTITUTE(E$1,"standard",""),"|Float","")&amp;"인게임누적합배수",ChapterTable!$S:$T,2,0)*C2459)
  )
  )
  )
)</f>
        <v>6567828.8732804144</v>
      </c>
      <c r="F2459" s="1">
        <f ca="1">IF(AND($A2459=0,$B2459=1),
    VLOOKUP(1,ChapterTable!$1:$1048576,MATCH("최종"&amp;SUBSTITUTE(SUBSTITUTE(F$1,"standard",""),"|Float",""),ChapterTable!$1:$1,0),0)*ChapterTable!$Q$17,
  IF(AND($A2459=0,$B2459=0),
    F2460,
  IF($B2459=0,
    VLOOKUP($A2459,ChapterTable!$1:$1048576,MATCH("최종"&amp;SUBSTITUTE(SUBSTITUTE(F$1,"standard",""),"|Float",""),ChapterTable!$1:$1,0),0),
  IF($B2459=1,
    IF($L2459=FALSE,
      VLOOKUP($A2459,ChapterTable!$1:$1048576,MATCH("최종"&amp;SUBSTITUTE(SUBSTITUTE(F$1,"standard",""),"|Float",""),ChapterTable!$1:$1,0),0),
      VLOOKUP($A2459-ChapterTable!$Q$11,ChapterTable!$1:$1048576,MATCH("최종"&amp;SUBSTITUTE(SUBSTITUTE(F$1,"standard",""),"|Float",""),ChapterTable!$1:$1,0),0)*ChapterTable!$Q$14
    ),
  OFFSET(F2459,-$B2459+IF($L2459,1,0),0)*
    (VLOOKUP(SUBSTITUTE(SUBSTITUTE(F$1,"standard",""),"|Float","")&amp;"인게임누적곱배수",ChapterTable!$S:$T,2,0)^D2459
    +VLOOKUP(SUBSTITUTE(SUBSTITUTE(F$1,"standard",""),"|Float","")&amp;"인게임누적합배수",ChapterTable!$S:$T,2,0)*D2459)
  )
  )
  )
)</f>
        <v>2575619.1659923196</v>
      </c>
      <c r="G2459" t="s">
        <v>76</v>
      </c>
      <c r="J2459" t="str">
        <f>IF(ISBLANK(I2459),"",
IFERROR(VLOOKUP(I2459,[1]StringTable!$1:$1048576,MATCH([1]StringTable!$B$1,[1]StringTable!$1:$1,0),0),
IFERROR(VLOOKUP(I2459,[1]InApkStringTable!$1:$1048576,MATCH([1]InApkStringTable!$B$1,[1]InApkStringTable!$1:$1,0),0),
"스트링없음")))</f>
        <v/>
      </c>
      <c r="L2459" t="b">
        <v>1</v>
      </c>
      <c r="N2459" t="str">
        <f>IF(ISBLANK(M2459),"",IF(ISERROR(VLOOKUP(M2459,MapTable!$A:$A,1,0)),"맵없음",""))</f>
        <v/>
      </c>
      <c r="O2459">
        <f t="shared" si="153"/>
        <v>2</v>
      </c>
      <c r="Q2459">
        <f t="shared" si="154"/>
        <v>2</v>
      </c>
      <c r="R2459" t="b">
        <f t="shared" ca="1" si="155"/>
        <v>0</v>
      </c>
      <c r="T2459" t="b">
        <f t="shared" ca="1" si="156"/>
        <v>0</v>
      </c>
      <c r="X2459" t="str">
        <f>IF(ISBLANK(W2459),"",
IF(ISERROR(FIND(",",W2459)),
  IF(ISERROR(VLOOKUP(W2459,MapTable!$A:$A,1,0)),"맵없음",
  ""),
IF(ISERROR(FIND(",",W2459,FIND(",",W2459)+1)),
  IF(OR(ISERROR(VLOOKUP(LEFT(W2459,FIND(",",W2459)-1),MapTable!$A:$A,1,0)),ISERROR(VLOOKUP(TRIM(MID(W2459,FIND(",",W2459)+1,999)),MapTable!$A:$A,1,0))),"맵없음",
  ""),
IF(ISERROR(FIND(",",W2459,FIND(",",W2459,FIND(",",W2459)+1)+1)),
  IF(OR(ISERROR(VLOOKUP(LEFT(W2459,FIND(",",W2459)-1),MapTable!$A:$A,1,0)),ISERROR(VLOOKUP(TRIM(MID(W2459,FIND(",",W2459)+1,FIND(",",W2459,FIND(",",W2459)+1)-FIND(",",W2459)-1)),MapTable!$A:$A,1,0)),ISERROR(VLOOKUP(TRIM(MID(W2459,FIND(",",W2459,FIND(",",W2459)+1)+1,999)),MapTable!$A:$A,1,0))),"맵없음",
  ""),
IF(ISERROR(FIND(",",W2459,FIND(",",W2459,FIND(",",W2459,FIND(",",W2459)+1)+1)+1)),
  IF(OR(ISERROR(VLOOKUP(LEFT(W2459,FIND(",",W2459)-1),MapTable!$A:$A,1,0)),ISERROR(VLOOKUP(TRIM(MID(W2459,FIND(",",W2459)+1,FIND(",",W2459,FIND(",",W2459)+1)-FIND(",",W2459)-1)),MapTable!$A:$A,1,0)),ISERROR(VLOOKUP(TRIM(MID(W2459,FIND(",",W2459,FIND(",",W2459)+1)+1,FIND(",",W2459,FIND(",",W2459,FIND(",",W2459)+1)+1)-FIND(",",W2459,FIND(",",W2459)+1)-1)),MapTable!$A:$A,1,0)),ISERROR(VLOOKUP(TRIM(MID(W2459,FIND(",",W2459,FIND(",",W2459,FIND(",",W2459)+1)+1)+1,999)),MapTable!$A:$A,1,0))),"맵없음",
  ""),
)))))</f>
        <v/>
      </c>
      <c r="AC2459" t="str">
        <f>IF(ISBLANK(AB2459),"",IF(ISERROR(VLOOKUP(AB2459,[3]DropTable!$A:$A,1,0)),"드랍없음",""))</f>
        <v/>
      </c>
      <c r="AE2459" t="str">
        <f>IF(ISBLANK(AD2459),"",IF(ISERROR(VLOOKUP(AD2459,[3]DropTable!$A:$A,1,0)),"드랍없음",""))</f>
        <v/>
      </c>
      <c r="AG2459">
        <v>9.8000000000000007</v>
      </c>
      <c r="AH2459">
        <v>1</v>
      </c>
    </row>
    <row r="2460" spans="1:34" x14ac:dyDescent="0.3">
      <c r="A2460">
        <v>27</v>
      </c>
      <c r="B2460">
        <v>19</v>
      </c>
      <c r="C2460">
        <f>IF(OR($L2460=TRUE,$A2460=0,MOD($A2460,ChapterTable!$S$20)&lt;&gt;0),
MAX(0,INT(($B2460+ChapterTable!$Q$26+VLOOKUP(SUBSTITUTE(C$1,"성장단계","")&amp;"단계오프셋",ChapterTable!$S:$T,2,0))/ChapterTable!$Q$23)),
MAX(0,INT(($B2460+ChapterTable!$S$26+VLOOKUP(SUBSTITUTE(C$1,"성장단계","")&amp;"보스단계오프셋",ChapterTable!$S:$T,2,0))/ChapterTable!$S$23)))</f>
        <v>2</v>
      </c>
      <c r="D2460">
        <f>IF(OR($L2460=TRUE,$A2460=0,MOD($A2460,ChapterTable!$S$20)&lt;&gt;0),
MAX(0,INT(($B2460+ChapterTable!$Q$26+VLOOKUP(SUBSTITUTE(D$1,"성장단계","")&amp;"단계오프셋",ChapterTable!$S:$T,2,0))/ChapterTable!$Q$23)),
MAX(0,INT(($B2460+ChapterTable!$S$26+VLOOKUP(SUBSTITUTE(D$1,"성장단계","")&amp;"보스단계오프셋",ChapterTable!$S:$T,2,0))/ChapterTable!$S$23)))</f>
        <v>1</v>
      </c>
      <c r="E2460" s="1">
        <f ca="1">IF(AND($A2460=0,$B2460=1),
    VLOOKUP(1,ChapterTable!$1:$1048576,MATCH("최종"&amp;SUBSTITUTE(SUBSTITUTE(E$1,"standard",""),"|Float",""),ChapterTable!$1:$1,0),0)*ChapterTable!$Q$17,
  IF(AND($A2460=0,$B2460=0),
    E2461,
  IF($B2460=0,
    VLOOKUP($A2460,ChapterTable!$1:$1048576,MATCH("최종"&amp;SUBSTITUTE(SUBSTITUTE(E$1,"standard",""),"|Float",""),ChapterTable!$1:$1,0),0),
  IF($B2460=1,
    IF($L2460=FALSE,
      VLOOKUP($A2460,ChapterTable!$1:$1048576,MATCH("최종"&amp;SUBSTITUTE(SUBSTITUTE(E$1,"standard",""),"|Float",""),ChapterTable!$1:$1,0),0),
      VLOOKUP($A2460-ChapterTable!$Q$11,ChapterTable!$1:$1048576,MATCH("최종"&amp;SUBSTITUTE(SUBSTITUTE(E$1,"standard",""),"|Float",""),ChapterTable!$1:$1,0),0)*ChapterTable!$Q$14
    ),
  OFFSET(E2460,-$B2460+IF($L2460,1,0),0)*
    (VLOOKUP(SUBSTITUTE(SUBSTITUTE(E$1,"standard",""),"|Float","")&amp;"인게임누적곱배수",ChapterTable!$S:$T,2,0)^C2460
    +VLOOKUP(SUBSTITUTE(SUBSTITUTE(E$1,"standard",""),"|Float","")&amp;"인게임누적합배수",ChapterTable!$S:$T,2,0)*C2460)
  )
  )
  )
)</f>
        <v>6567828.8732804144</v>
      </c>
      <c r="F2460" s="1">
        <f ca="1">IF(AND($A2460=0,$B2460=1),
    VLOOKUP(1,ChapterTable!$1:$1048576,MATCH("최종"&amp;SUBSTITUTE(SUBSTITUTE(F$1,"standard",""),"|Float",""),ChapterTable!$1:$1,0),0)*ChapterTable!$Q$17,
  IF(AND($A2460=0,$B2460=0),
    F2461,
  IF($B2460=0,
    VLOOKUP($A2460,ChapterTable!$1:$1048576,MATCH("최종"&amp;SUBSTITUTE(SUBSTITUTE(F$1,"standard",""),"|Float",""),ChapterTable!$1:$1,0),0),
  IF($B2460=1,
    IF($L2460=FALSE,
      VLOOKUP($A2460,ChapterTable!$1:$1048576,MATCH("최종"&amp;SUBSTITUTE(SUBSTITUTE(F$1,"standard",""),"|Float",""),ChapterTable!$1:$1,0),0),
      VLOOKUP($A2460-ChapterTable!$Q$11,ChapterTable!$1:$1048576,MATCH("최종"&amp;SUBSTITUTE(SUBSTITUTE(F$1,"standard",""),"|Float",""),ChapterTable!$1:$1,0),0)*ChapterTable!$Q$14
    ),
  OFFSET(F2460,-$B2460+IF($L2460,1,0),0)*
    (VLOOKUP(SUBSTITUTE(SUBSTITUTE(F$1,"standard",""),"|Float","")&amp;"인게임누적곱배수",ChapterTable!$S:$T,2,0)^D2460
    +VLOOKUP(SUBSTITUTE(SUBSTITUTE(F$1,"standard",""),"|Float","")&amp;"인게임누적합배수",ChapterTable!$S:$T,2,0)*D2460)
  )
  )
  )
)</f>
        <v>2575619.1659923196</v>
      </c>
      <c r="G2460" t="s">
        <v>76</v>
      </c>
      <c r="J2460" t="str">
        <f>IF(ISBLANK(I2460),"",
IFERROR(VLOOKUP(I2460,[1]StringTable!$1:$1048576,MATCH([1]StringTable!$B$1,[1]StringTable!$1:$1,0),0),
IFERROR(VLOOKUP(I2460,[1]InApkStringTable!$1:$1048576,MATCH([1]InApkStringTable!$B$1,[1]InApkStringTable!$1:$1,0),0),
"스트링없음")))</f>
        <v/>
      </c>
      <c r="L2460" t="b">
        <v>1</v>
      </c>
      <c r="N2460" t="str">
        <f>IF(ISBLANK(M2460),"",IF(ISERROR(VLOOKUP(M2460,MapTable!$A:$A,1,0)),"맵없음",""))</f>
        <v/>
      </c>
      <c r="O2460">
        <f t="shared" si="153"/>
        <v>92</v>
      </c>
      <c r="Q2460">
        <f t="shared" si="154"/>
        <v>92</v>
      </c>
      <c r="R2460" t="b">
        <f t="shared" ca="1" si="155"/>
        <v>1</v>
      </c>
      <c r="T2460" t="b">
        <f t="shared" ca="1" si="156"/>
        <v>1</v>
      </c>
      <c r="X2460" t="str">
        <f>IF(ISBLANK(W2460),"",
IF(ISERROR(FIND(",",W2460)),
  IF(ISERROR(VLOOKUP(W2460,MapTable!$A:$A,1,0)),"맵없음",
  ""),
IF(ISERROR(FIND(",",W2460,FIND(",",W2460)+1)),
  IF(OR(ISERROR(VLOOKUP(LEFT(W2460,FIND(",",W2460)-1),MapTable!$A:$A,1,0)),ISERROR(VLOOKUP(TRIM(MID(W2460,FIND(",",W2460)+1,999)),MapTable!$A:$A,1,0))),"맵없음",
  ""),
IF(ISERROR(FIND(",",W2460,FIND(",",W2460,FIND(",",W2460)+1)+1)),
  IF(OR(ISERROR(VLOOKUP(LEFT(W2460,FIND(",",W2460)-1),MapTable!$A:$A,1,0)),ISERROR(VLOOKUP(TRIM(MID(W2460,FIND(",",W2460)+1,FIND(",",W2460,FIND(",",W2460)+1)-FIND(",",W2460)-1)),MapTable!$A:$A,1,0)),ISERROR(VLOOKUP(TRIM(MID(W2460,FIND(",",W2460,FIND(",",W2460)+1)+1,999)),MapTable!$A:$A,1,0))),"맵없음",
  ""),
IF(ISERROR(FIND(",",W2460,FIND(",",W2460,FIND(",",W2460,FIND(",",W2460)+1)+1)+1)),
  IF(OR(ISERROR(VLOOKUP(LEFT(W2460,FIND(",",W2460)-1),MapTable!$A:$A,1,0)),ISERROR(VLOOKUP(TRIM(MID(W2460,FIND(",",W2460)+1,FIND(",",W2460,FIND(",",W2460)+1)-FIND(",",W2460)-1)),MapTable!$A:$A,1,0)),ISERROR(VLOOKUP(TRIM(MID(W2460,FIND(",",W2460,FIND(",",W2460)+1)+1,FIND(",",W2460,FIND(",",W2460,FIND(",",W2460)+1)+1)-FIND(",",W2460,FIND(",",W2460)+1)-1)),MapTable!$A:$A,1,0)),ISERROR(VLOOKUP(TRIM(MID(W2460,FIND(",",W2460,FIND(",",W2460,FIND(",",W2460)+1)+1)+1,999)),MapTable!$A:$A,1,0))),"맵없음",
  ""),
)))))</f>
        <v/>
      </c>
      <c r="AC2460" t="str">
        <f>IF(ISBLANK(AB2460),"",IF(ISERROR(VLOOKUP(AB2460,[3]DropTable!$A:$A,1,0)),"드랍없음",""))</f>
        <v/>
      </c>
      <c r="AE2460" t="str">
        <f>IF(ISBLANK(AD2460),"",IF(ISERROR(VLOOKUP(AD2460,[3]DropTable!$A:$A,1,0)),"드랍없음",""))</f>
        <v/>
      </c>
      <c r="AG2460">
        <v>9.8000000000000007</v>
      </c>
      <c r="AH2460">
        <v>1</v>
      </c>
    </row>
    <row r="2461" spans="1:34" x14ac:dyDescent="0.3">
      <c r="A2461">
        <v>27</v>
      </c>
      <c r="B2461">
        <v>20</v>
      </c>
      <c r="C2461">
        <f>IF(OR($L2461=TRUE,$A2461=0,MOD($A2461,ChapterTable!$S$20)&lt;&gt;0),
MAX(0,INT(($B2461+ChapterTable!$Q$26+VLOOKUP(SUBSTITUTE(C$1,"성장단계","")&amp;"단계오프셋",ChapterTable!$S:$T,2,0))/ChapterTable!$Q$23)),
MAX(0,INT(($B2461+ChapterTable!$S$26+VLOOKUP(SUBSTITUTE(C$1,"성장단계","")&amp;"보스단계오프셋",ChapterTable!$S:$T,2,0))/ChapterTable!$S$23)))</f>
        <v>2</v>
      </c>
      <c r="D2461">
        <f>IF(OR($L2461=TRUE,$A2461=0,MOD($A2461,ChapterTable!$S$20)&lt;&gt;0),
MAX(0,INT(($B2461+ChapterTable!$Q$26+VLOOKUP(SUBSTITUTE(D$1,"성장단계","")&amp;"단계오프셋",ChapterTable!$S:$T,2,0))/ChapterTable!$Q$23)),
MAX(0,INT(($B2461+ChapterTable!$S$26+VLOOKUP(SUBSTITUTE(D$1,"성장단계","")&amp;"보스단계오프셋",ChapterTable!$S:$T,2,0))/ChapterTable!$S$23)))</f>
        <v>1</v>
      </c>
      <c r="E2461" s="1">
        <f ca="1">IF(AND($A2461=0,$B2461=1),
    VLOOKUP(1,ChapterTable!$1:$1048576,MATCH("최종"&amp;SUBSTITUTE(SUBSTITUTE(E$1,"standard",""),"|Float",""),ChapterTable!$1:$1,0),0)*ChapterTable!$Q$17,
  IF(AND($A2461=0,$B2461=0),
    E2462,
  IF($B2461=0,
    VLOOKUP($A2461,ChapterTable!$1:$1048576,MATCH("최종"&amp;SUBSTITUTE(SUBSTITUTE(E$1,"standard",""),"|Float",""),ChapterTable!$1:$1,0),0),
  IF($B2461=1,
    IF($L2461=FALSE,
      VLOOKUP($A2461,ChapterTable!$1:$1048576,MATCH("최종"&amp;SUBSTITUTE(SUBSTITUTE(E$1,"standard",""),"|Float",""),ChapterTable!$1:$1,0),0),
      VLOOKUP($A2461-ChapterTable!$Q$11,ChapterTable!$1:$1048576,MATCH("최종"&amp;SUBSTITUTE(SUBSTITUTE(E$1,"standard",""),"|Float",""),ChapterTable!$1:$1,0),0)*ChapterTable!$Q$14
    ),
  OFFSET(E2461,-$B2461+IF($L2461,1,0),0)*
    (VLOOKUP(SUBSTITUTE(SUBSTITUTE(E$1,"standard",""),"|Float","")&amp;"인게임누적곱배수",ChapterTable!$S:$T,2,0)^C2461
    +VLOOKUP(SUBSTITUTE(SUBSTITUTE(E$1,"standard",""),"|Float","")&amp;"인게임누적합배수",ChapterTable!$S:$T,2,0)*C2461)
  )
  )
  )
)</f>
        <v>6567828.8732804144</v>
      </c>
      <c r="F2461" s="1">
        <f ca="1">IF(AND($A2461=0,$B2461=1),
    VLOOKUP(1,ChapterTable!$1:$1048576,MATCH("최종"&amp;SUBSTITUTE(SUBSTITUTE(F$1,"standard",""),"|Float",""),ChapterTable!$1:$1,0),0)*ChapterTable!$Q$17,
  IF(AND($A2461=0,$B2461=0),
    F2462,
  IF($B2461=0,
    VLOOKUP($A2461,ChapterTable!$1:$1048576,MATCH("최종"&amp;SUBSTITUTE(SUBSTITUTE(F$1,"standard",""),"|Float",""),ChapterTable!$1:$1,0),0),
  IF($B2461=1,
    IF($L2461=FALSE,
      VLOOKUP($A2461,ChapterTable!$1:$1048576,MATCH("최종"&amp;SUBSTITUTE(SUBSTITUTE(F$1,"standard",""),"|Float",""),ChapterTable!$1:$1,0),0),
      VLOOKUP($A2461-ChapterTable!$Q$11,ChapterTable!$1:$1048576,MATCH("최종"&amp;SUBSTITUTE(SUBSTITUTE(F$1,"standard",""),"|Float",""),ChapterTable!$1:$1,0),0)*ChapterTable!$Q$14
    ),
  OFFSET(F2461,-$B2461+IF($L2461,1,0),0)*
    (VLOOKUP(SUBSTITUTE(SUBSTITUTE(F$1,"standard",""),"|Float","")&amp;"인게임누적곱배수",ChapterTable!$S:$T,2,0)^D2461
    +VLOOKUP(SUBSTITUTE(SUBSTITUTE(F$1,"standard",""),"|Float","")&amp;"인게임누적합배수",ChapterTable!$S:$T,2,0)*D2461)
  )
  )
  )
)</f>
        <v>2575619.1659923196</v>
      </c>
      <c r="G2461" t="s">
        <v>76</v>
      </c>
      <c r="J2461" t="str">
        <f>IF(ISBLANK(I2461),"",
IFERROR(VLOOKUP(I2461,[1]StringTable!$1:$1048576,MATCH([1]StringTable!$B$1,[1]StringTable!$1:$1,0),0),
IFERROR(VLOOKUP(I2461,[1]InApkStringTable!$1:$1048576,MATCH([1]InApkStringTable!$B$1,[1]InApkStringTable!$1:$1,0),0),
"스트링없음")))</f>
        <v/>
      </c>
      <c r="L2461" t="b">
        <v>1</v>
      </c>
      <c r="N2461" t="str">
        <f>IF(ISBLANK(M2461),"",IF(ISERROR(VLOOKUP(M2461,MapTable!$A:$A,1,0)),"맵없음",""))</f>
        <v/>
      </c>
      <c r="O2461">
        <f t="shared" si="153"/>
        <v>21</v>
      </c>
      <c r="Q2461">
        <f t="shared" si="154"/>
        <v>21</v>
      </c>
      <c r="R2461" t="b">
        <f t="shared" ca="1" si="155"/>
        <v>0</v>
      </c>
      <c r="T2461" t="b">
        <f t="shared" ca="1" si="156"/>
        <v>0</v>
      </c>
      <c r="X2461" t="str">
        <f>IF(ISBLANK(W2461),"",
IF(ISERROR(FIND(",",W2461)),
  IF(ISERROR(VLOOKUP(W2461,MapTable!$A:$A,1,0)),"맵없음",
  ""),
IF(ISERROR(FIND(",",W2461,FIND(",",W2461)+1)),
  IF(OR(ISERROR(VLOOKUP(LEFT(W2461,FIND(",",W2461)-1),MapTable!$A:$A,1,0)),ISERROR(VLOOKUP(TRIM(MID(W2461,FIND(",",W2461)+1,999)),MapTable!$A:$A,1,0))),"맵없음",
  ""),
IF(ISERROR(FIND(",",W2461,FIND(",",W2461,FIND(",",W2461)+1)+1)),
  IF(OR(ISERROR(VLOOKUP(LEFT(W2461,FIND(",",W2461)-1),MapTable!$A:$A,1,0)),ISERROR(VLOOKUP(TRIM(MID(W2461,FIND(",",W2461)+1,FIND(",",W2461,FIND(",",W2461)+1)-FIND(",",W2461)-1)),MapTable!$A:$A,1,0)),ISERROR(VLOOKUP(TRIM(MID(W2461,FIND(",",W2461,FIND(",",W2461)+1)+1,999)),MapTable!$A:$A,1,0))),"맵없음",
  ""),
IF(ISERROR(FIND(",",W2461,FIND(",",W2461,FIND(",",W2461,FIND(",",W2461)+1)+1)+1)),
  IF(OR(ISERROR(VLOOKUP(LEFT(W2461,FIND(",",W2461)-1),MapTable!$A:$A,1,0)),ISERROR(VLOOKUP(TRIM(MID(W2461,FIND(",",W2461)+1,FIND(",",W2461,FIND(",",W2461)+1)-FIND(",",W2461)-1)),MapTable!$A:$A,1,0)),ISERROR(VLOOKUP(TRIM(MID(W2461,FIND(",",W2461,FIND(",",W2461)+1)+1,FIND(",",W2461,FIND(",",W2461,FIND(",",W2461)+1)+1)-FIND(",",W2461,FIND(",",W2461)+1)-1)),MapTable!$A:$A,1,0)),ISERROR(VLOOKUP(TRIM(MID(W2461,FIND(",",W2461,FIND(",",W2461,FIND(",",W2461)+1)+1)+1,999)),MapTable!$A:$A,1,0))),"맵없음",
  ""),
)))))</f>
        <v/>
      </c>
      <c r="AC2461" t="str">
        <f>IF(ISBLANK(AB2461),"",IF(ISERROR(VLOOKUP(AB2461,[3]DropTable!$A:$A,1,0)),"드랍없음",""))</f>
        <v/>
      </c>
      <c r="AE2461" t="str">
        <f>IF(ISBLANK(AD2461),"",IF(ISERROR(VLOOKUP(AD2461,[3]DropTable!$A:$A,1,0)),"드랍없음",""))</f>
        <v/>
      </c>
      <c r="AG2461">
        <v>9.8000000000000007</v>
      </c>
      <c r="AH2461">
        <v>1</v>
      </c>
    </row>
    <row r="2462" spans="1:34" x14ac:dyDescent="0.3">
      <c r="A2462">
        <v>27</v>
      </c>
      <c r="B2462">
        <v>21</v>
      </c>
      <c r="C2462">
        <f>IF(OR($L2462=TRUE,$A2462=0,MOD($A2462,ChapterTable!$S$20)&lt;&gt;0),
MAX(0,INT(($B2462+ChapterTable!$Q$26+VLOOKUP(SUBSTITUTE(C$1,"성장단계","")&amp;"단계오프셋",ChapterTable!$S:$T,2,0))/ChapterTable!$Q$23)),
MAX(0,INT(($B2462+ChapterTable!$S$26+VLOOKUP(SUBSTITUTE(C$1,"성장단계","")&amp;"보스단계오프셋",ChapterTable!$S:$T,2,0))/ChapterTable!$S$23)))</f>
        <v>2</v>
      </c>
      <c r="D2462">
        <f>IF(OR($L2462=TRUE,$A2462=0,MOD($A2462,ChapterTable!$S$20)&lt;&gt;0),
MAX(0,INT(($B2462+ChapterTable!$Q$26+VLOOKUP(SUBSTITUTE(D$1,"성장단계","")&amp;"단계오프셋",ChapterTable!$S:$T,2,0))/ChapterTable!$Q$23)),
MAX(0,INT(($B2462+ChapterTable!$S$26+VLOOKUP(SUBSTITUTE(D$1,"성장단계","")&amp;"보스단계오프셋",ChapterTable!$S:$T,2,0))/ChapterTable!$S$23)))</f>
        <v>2</v>
      </c>
      <c r="E2462" s="1">
        <f ca="1">IF(AND($A2462=0,$B2462=1),
    VLOOKUP(1,ChapterTable!$1:$1048576,MATCH("최종"&amp;SUBSTITUTE(SUBSTITUTE(E$1,"standard",""),"|Float",""),ChapterTable!$1:$1,0),0)*ChapterTable!$Q$17,
  IF(AND($A2462=0,$B2462=0),
    E2463,
  IF($B2462=0,
    VLOOKUP($A2462,ChapterTable!$1:$1048576,MATCH("최종"&amp;SUBSTITUTE(SUBSTITUTE(E$1,"standard",""),"|Float",""),ChapterTable!$1:$1,0),0),
  IF($B2462=1,
    IF($L2462=FALSE,
      VLOOKUP($A2462,ChapterTable!$1:$1048576,MATCH("최종"&amp;SUBSTITUTE(SUBSTITUTE(E$1,"standard",""),"|Float",""),ChapterTable!$1:$1,0),0),
      VLOOKUP($A2462-ChapterTable!$Q$11,ChapterTable!$1:$1048576,MATCH("최종"&amp;SUBSTITUTE(SUBSTITUTE(E$1,"standard",""),"|Float",""),ChapterTable!$1:$1,0),0)*ChapterTable!$Q$14
    ),
  OFFSET(E2462,-$B2462+IF($L2462,1,0),0)*
    (VLOOKUP(SUBSTITUTE(SUBSTITUTE(E$1,"standard",""),"|Float","")&amp;"인게임누적곱배수",ChapterTable!$S:$T,2,0)^C2462
    +VLOOKUP(SUBSTITUTE(SUBSTITUTE(E$1,"standard",""),"|Float","")&amp;"인게임누적합배수",ChapterTable!$S:$T,2,0)*C2462)
  )
  )
  )
)</f>
        <v>6567828.8732804144</v>
      </c>
      <c r="F2462" s="1">
        <f ca="1">IF(AND($A2462=0,$B2462=1),
    VLOOKUP(1,ChapterTable!$1:$1048576,MATCH("최종"&amp;SUBSTITUTE(SUBSTITUTE(F$1,"standard",""),"|Float",""),ChapterTable!$1:$1,0),0)*ChapterTable!$Q$17,
  IF(AND($A2462=0,$B2462=0),
    F2463,
  IF($B2462=0,
    VLOOKUP($A2462,ChapterTable!$1:$1048576,MATCH("최종"&amp;SUBSTITUTE(SUBSTITUTE(F$1,"standard",""),"|Float",""),ChapterTable!$1:$1,0),0),
  IF($B2462=1,
    IF($L2462=FALSE,
      VLOOKUP($A2462,ChapterTable!$1:$1048576,MATCH("최종"&amp;SUBSTITUTE(SUBSTITUTE(F$1,"standard",""),"|Float",""),ChapterTable!$1:$1,0),0),
      VLOOKUP($A2462-ChapterTable!$Q$11,ChapterTable!$1:$1048576,MATCH("최종"&amp;SUBSTITUTE(SUBSTITUTE(F$1,"standard",""),"|Float",""),ChapterTable!$1:$1,0),0)*ChapterTable!$Q$14
    ),
  OFFSET(F2462,-$B2462+IF($L2462,1,0),0)*
    (VLOOKUP(SUBSTITUTE(SUBSTITUTE(F$1,"standard",""),"|Float","")&amp;"인게임누적곱배수",ChapterTable!$S:$T,2,0)^D2462
    +VLOOKUP(SUBSTITUTE(SUBSTITUTE(F$1,"standard",""),"|Float","")&amp;"인게임누적합배수",ChapterTable!$S:$T,2,0)*D2462)
  )
  )
  )
)</f>
        <v>3004889.0269910395</v>
      </c>
      <c r="G2462" t="s">
        <v>76</v>
      </c>
      <c r="J2462" t="str">
        <f>IF(ISBLANK(I2462),"",
IFERROR(VLOOKUP(I2462,[1]StringTable!$1:$1048576,MATCH([1]StringTable!$B$1,[1]StringTable!$1:$1,0),0),
IFERROR(VLOOKUP(I2462,[1]InApkStringTable!$1:$1048576,MATCH([1]InApkStringTable!$B$1,[1]InApkStringTable!$1:$1,0),0),
"스트링없음")))</f>
        <v/>
      </c>
      <c r="L2462" t="b">
        <v>1</v>
      </c>
      <c r="N2462" t="str">
        <f>IF(ISBLANK(M2462),"",IF(ISERROR(VLOOKUP(M2462,MapTable!$A:$A,1,0)),"맵없음",""))</f>
        <v/>
      </c>
      <c r="O2462">
        <f t="shared" si="153"/>
        <v>3</v>
      </c>
      <c r="Q2462">
        <f t="shared" si="154"/>
        <v>3</v>
      </c>
      <c r="R2462" t="b">
        <f t="shared" ca="1" si="155"/>
        <v>0</v>
      </c>
      <c r="T2462" t="b">
        <f t="shared" ca="1" si="156"/>
        <v>0</v>
      </c>
      <c r="X2462" t="str">
        <f>IF(ISBLANK(W2462),"",
IF(ISERROR(FIND(",",W2462)),
  IF(ISERROR(VLOOKUP(W2462,MapTable!$A:$A,1,0)),"맵없음",
  ""),
IF(ISERROR(FIND(",",W2462,FIND(",",W2462)+1)),
  IF(OR(ISERROR(VLOOKUP(LEFT(W2462,FIND(",",W2462)-1),MapTable!$A:$A,1,0)),ISERROR(VLOOKUP(TRIM(MID(W2462,FIND(",",W2462)+1,999)),MapTable!$A:$A,1,0))),"맵없음",
  ""),
IF(ISERROR(FIND(",",W2462,FIND(",",W2462,FIND(",",W2462)+1)+1)),
  IF(OR(ISERROR(VLOOKUP(LEFT(W2462,FIND(",",W2462)-1),MapTable!$A:$A,1,0)),ISERROR(VLOOKUP(TRIM(MID(W2462,FIND(",",W2462)+1,FIND(",",W2462,FIND(",",W2462)+1)-FIND(",",W2462)-1)),MapTable!$A:$A,1,0)),ISERROR(VLOOKUP(TRIM(MID(W2462,FIND(",",W2462,FIND(",",W2462)+1)+1,999)),MapTable!$A:$A,1,0))),"맵없음",
  ""),
IF(ISERROR(FIND(",",W2462,FIND(",",W2462,FIND(",",W2462,FIND(",",W2462)+1)+1)+1)),
  IF(OR(ISERROR(VLOOKUP(LEFT(W2462,FIND(",",W2462)-1),MapTable!$A:$A,1,0)),ISERROR(VLOOKUP(TRIM(MID(W2462,FIND(",",W2462)+1,FIND(",",W2462,FIND(",",W2462)+1)-FIND(",",W2462)-1)),MapTable!$A:$A,1,0)),ISERROR(VLOOKUP(TRIM(MID(W2462,FIND(",",W2462,FIND(",",W2462)+1)+1,FIND(",",W2462,FIND(",",W2462,FIND(",",W2462)+1)+1)-FIND(",",W2462,FIND(",",W2462)+1)-1)),MapTable!$A:$A,1,0)),ISERROR(VLOOKUP(TRIM(MID(W2462,FIND(",",W2462,FIND(",",W2462,FIND(",",W2462)+1)+1)+1,999)),MapTable!$A:$A,1,0))),"맵없음",
  ""),
)))))</f>
        <v/>
      </c>
      <c r="AC2462" t="str">
        <f>IF(ISBLANK(AB2462),"",IF(ISERROR(VLOOKUP(AB2462,[3]DropTable!$A:$A,1,0)),"드랍없음",""))</f>
        <v/>
      </c>
      <c r="AE2462" t="str">
        <f>IF(ISBLANK(AD2462),"",IF(ISERROR(VLOOKUP(AD2462,[3]DropTable!$A:$A,1,0)),"드랍없음",""))</f>
        <v/>
      </c>
      <c r="AG2462">
        <v>9.8000000000000007</v>
      </c>
      <c r="AH2462">
        <v>1</v>
      </c>
    </row>
    <row r="2463" spans="1:34" x14ac:dyDescent="0.3">
      <c r="A2463">
        <v>27</v>
      </c>
      <c r="B2463">
        <v>22</v>
      </c>
      <c r="C2463">
        <f>IF(OR($L2463=TRUE,$A2463=0,MOD($A2463,ChapterTable!$S$20)&lt;&gt;0),
MAX(0,INT(($B2463+ChapterTable!$Q$26+VLOOKUP(SUBSTITUTE(C$1,"성장단계","")&amp;"단계오프셋",ChapterTable!$S:$T,2,0))/ChapterTable!$Q$23)),
MAX(0,INT(($B2463+ChapterTable!$S$26+VLOOKUP(SUBSTITUTE(C$1,"성장단계","")&amp;"보스단계오프셋",ChapterTable!$S:$T,2,0))/ChapterTable!$S$23)))</f>
        <v>2</v>
      </c>
      <c r="D2463">
        <f>IF(OR($L2463=TRUE,$A2463=0,MOD($A2463,ChapterTable!$S$20)&lt;&gt;0),
MAX(0,INT(($B2463+ChapterTable!$Q$26+VLOOKUP(SUBSTITUTE(D$1,"성장단계","")&amp;"단계오프셋",ChapterTable!$S:$T,2,0))/ChapterTable!$Q$23)),
MAX(0,INT(($B2463+ChapterTable!$S$26+VLOOKUP(SUBSTITUTE(D$1,"성장단계","")&amp;"보스단계오프셋",ChapterTable!$S:$T,2,0))/ChapterTable!$S$23)))</f>
        <v>2</v>
      </c>
      <c r="E2463" s="1">
        <f ca="1">IF(AND($A2463=0,$B2463=1),
    VLOOKUP(1,ChapterTable!$1:$1048576,MATCH("최종"&amp;SUBSTITUTE(SUBSTITUTE(E$1,"standard",""),"|Float",""),ChapterTable!$1:$1,0),0)*ChapterTable!$Q$17,
  IF(AND($A2463=0,$B2463=0),
    E2464,
  IF($B2463=0,
    VLOOKUP($A2463,ChapterTable!$1:$1048576,MATCH("최종"&amp;SUBSTITUTE(SUBSTITUTE(E$1,"standard",""),"|Float",""),ChapterTable!$1:$1,0),0),
  IF($B2463=1,
    IF($L2463=FALSE,
      VLOOKUP($A2463,ChapterTable!$1:$1048576,MATCH("최종"&amp;SUBSTITUTE(SUBSTITUTE(E$1,"standard",""),"|Float",""),ChapterTable!$1:$1,0),0),
      VLOOKUP($A2463-ChapterTable!$Q$11,ChapterTable!$1:$1048576,MATCH("최종"&amp;SUBSTITUTE(SUBSTITUTE(E$1,"standard",""),"|Float",""),ChapterTable!$1:$1,0),0)*ChapterTable!$Q$14
    ),
  OFFSET(E2463,-$B2463+IF($L2463,1,0),0)*
    (VLOOKUP(SUBSTITUTE(SUBSTITUTE(E$1,"standard",""),"|Float","")&amp;"인게임누적곱배수",ChapterTable!$S:$T,2,0)^C2463
    +VLOOKUP(SUBSTITUTE(SUBSTITUTE(E$1,"standard",""),"|Float","")&amp;"인게임누적합배수",ChapterTable!$S:$T,2,0)*C2463)
  )
  )
  )
)</f>
        <v>6567828.8732804144</v>
      </c>
      <c r="F2463" s="1">
        <f ca="1">IF(AND($A2463=0,$B2463=1),
    VLOOKUP(1,ChapterTable!$1:$1048576,MATCH("최종"&amp;SUBSTITUTE(SUBSTITUTE(F$1,"standard",""),"|Float",""),ChapterTable!$1:$1,0),0)*ChapterTable!$Q$17,
  IF(AND($A2463=0,$B2463=0),
    F2464,
  IF($B2463=0,
    VLOOKUP($A2463,ChapterTable!$1:$1048576,MATCH("최종"&amp;SUBSTITUTE(SUBSTITUTE(F$1,"standard",""),"|Float",""),ChapterTable!$1:$1,0),0),
  IF($B2463=1,
    IF($L2463=FALSE,
      VLOOKUP($A2463,ChapterTable!$1:$1048576,MATCH("최종"&amp;SUBSTITUTE(SUBSTITUTE(F$1,"standard",""),"|Float",""),ChapterTable!$1:$1,0),0),
      VLOOKUP($A2463-ChapterTable!$Q$11,ChapterTable!$1:$1048576,MATCH("최종"&amp;SUBSTITUTE(SUBSTITUTE(F$1,"standard",""),"|Float",""),ChapterTable!$1:$1,0),0)*ChapterTable!$Q$14
    ),
  OFFSET(F2463,-$B2463+IF($L2463,1,0),0)*
    (VLOOKUP(SUBSTITUTE(SUBSTITUTE(F$1,"standard",""),"|Float","")&amp;"인게임누적곱배수",ChapterTable!$S:$T,2,0)^D2463
    +VLOOKUP(SUBSTITUTE(SUBSTITUTE(F$1,"standard",""),"|Float","")&amp;"인게임누적합배수",ChapterTable!$S:$T,2,0)*D2463)
  )
  )
  )
)</f>
        <v>3004889.0269910395</v>
      </c>
      <c r="G2463" t="s">
        <v>76</v>
      </c>
      <c r="J2463" t="str">
        <f>IF(ISBLANK(I2463),"",
IFERROR(VLOOKUP(I2463,[1]StringTable!$1:$1048576,MATCH([1]StringTable!$B$1,[1]StringTable!$1:$1,0),0),
IFERROR(VLOOKUP(I2463,[1]InApkStringTable!$1:$1048576,MATCH([1]InApkStringTable!$B$1,[1]InApkStringTable!$1:$1,0),0),
"스트링없음")))</f>
        <v/>
      </c>
      <c r="L2463" t="b">
        <v>1</v>
      </c>
      <c r="N2463" t="str">
        <f>IF(ISBLANK(M2463),"",IF(ISERROR(VLOOKUP(M2463,MapTable!$A:$A,1,0)),"맵없음",""))</f>
        <v/>
      </c>
      <c r="O2463">
        <f t="shared" si="153"/>
        <v>3</v>
      </c>
      <c r="Q2463">
        <f t="shared" si="154"/>
        <v>3</v>
      </c>
      <c r="R2463" t="b">
        <f t="shared" ca="1" si="155"/>
        <v>0</v>
      </c>
      <c r="T2463" t="b">
        <f t="shared" ca="1" si="156"/>
        <v>0</v>
      </c>
      <c r="X2463" t="str">
        <f>IF(ISBLANK(W2463),"",
IF(ISERROR(FIND(",",W2463)),
  IF(ISERROR(VLOOKUP(W2463,MapTable!$A:$A,1,0)),"맵없음",
  ""),
IF(ISERROR(FIND(",",W2463,FIND(",",W2463)+1)),
  IF(OR(ISERROR(VLOOKUP(LEFT(W2463,FIND(",",W2463)-1),MapTable!$A:$A,1,0)),ISERROR(VLOOKUP(TRIM(MID(W2463,FIND(",",W2463)+1,999)),MapTable!$A:$A,1,0))),"맵없음",
  ""),
IF(ISERROR(FIND(",",W2463,FIND(",",W2463,FIND(",",W2463)+1)+1)),
  IF(OR(ISERROR(VLOOKUP(LEFT(W2463,FIND(",",W2463)-1),MapTable!$A:$A,1,0)),ISERROR(VLOOKUP(TRIM(MID(W2463,FIND(",",W2463)+1,FIND(",",W2463,FIND(",",W2463)+1)-FIND(",",W2463)-1)),MapTable!$A:$A,1,0)),ISERROR(VLOOKUP(TRIM(MID(W2463,FIND(",",W2463,FIND(",",W2463)+1)+1,999)),MapTable!$A:$A,1,0))),"맵없음",
  ""),
IF(ISERROR(FIND(",",W2463,FIND(",",W2463,FIND(",",W2463,FIND(",",W2463)+1)+1)+1)),
  IF(OR(ISERROR(VLOOKUP(LEFT(W2463,FIND(",",W2463)-1),MapTable!$A:$A,1,0)),ISERROR(VLOOKUP(TRIM(MID(W2463,FIND(",",W2463)+1,FIND(",",W2463,FIND(",",W2463)+1)-FIND(",",W2463)-1)),MapTable!$A:$A,1,0)),ISERROR(VLOOKUP(TRIM(MID(W2463,FIND(",",W2463,FIND(",",W2463)+1)+1,FIND(",",W2463,FIND(",",W2463,FIND(",",W2463)+1)+1)-FIND(",",W2463,FIND(",",W2463)+1)-1)),MapTable!$A:$A,1,0)),ISERROR(VLOOKUP(TRIM(MID(W2463,FIND(",",W2463,FIND(",",W2463,FIND(",",W2463)+1)+1)+1,999)),MapTable!$A:$A,1,0))),"맵없음",
  ""),
)))))</f>
        <v/>
      </c>
      <c r="AC2463" t="str">
        <f>IF(ISBLANK(AB2463),"",IF(ISERROR(VLOOKUP(AB2463,[3]DropTable!$A:$A,1,0)),"드랍없음",""))</f>
        <v/>
      </c>
      <c r="AE2463" t="str">
        <f>IF(ISBLANK(AD2463),"",IF(ISERROR(VLOOKUP(AD2463,[3]DropTable!$A:$A,1,0)),"드랍없음",""))</f>
        <v/>
      </c>
      <c r="AG2463">
        <v>9.8000000000000007</v>
      </c>
      <c r="AH2463">
        <v>1</v>
      </c>
    </row>
    <row r="2464" spans="1:34" x14ac:dyDescent="0.3">
      <c r="A2464">
        <v>27</v>
      </c>
      <c r="B2464">
        <v>23</v>
      </c>
      <c r="C2464">
        <f>IF(OR($L2464=TRUE,$A2464=0,MOD($A2464,ChapterTable!$S$20)&lt;&gt;0),
MAX(0,INT(($B2464+ChapterTable!$Q$26+VLOOKUP(SUBSTITUTE(C$1,"성장단계","")&amp;"단계오프셋",ChapterTable!$S:$T,2,0))/ChapterTable!$Q$23)),
MAX(0,INT(($B2464+ChapterTable!$S$26+VLOOKUP(SUBSTITUTE(C$1,"성장단계","")&amp;"보스단계오프셋",ChapterTable!$S:$T,2,0))/ChapterTable!$S$23)))</f>
        <v>2</v>
      </c>
      <c r="D2464">
        <f>IF(OR($L2464=TRUE,$A2464=0,MOD($A2464,ChapterTable!$S$20)&lt;&gt;0),
MAX(0,INT(($B2464+ChapterTable!$Q$26+VLOOKUP(SUBSTITUTE(D$1,"성장단계","")&amp;"단계오프셋",ChapterTable!$S:$T,2,0))/ChapterTable!$Q$23)),
MAX(0,INT(($B2464+ChapterTable!$S$26+VLOOKUP(SUBSTITUTE(D$1,"성장단계","")&amp;"보스단계오프셋",ChapterTable!$S:$T,2,0))/ChapterTable!$S$23)))</f>
        <v>2</v>
      </c>
      <c r="E2464" s="1">
        <f ca="1">IF(AND($A2464=0,$B2464=1),
    VLOOKUP(1,ChapterTable!$1:$1048576,MATCH("최종"&amp;SUBSTITUTE(SUBSTITUTE(E$1,"standard",""),"|Float",""),ChapterTable!$1:$1,0),0)*ChapterTable!$Q$17,
  IF(AND($A2464=0,$B2464=0),
    E2465,
  IF($B2464=0,
    VLOOKUP($A2464,ChapterTable!$1:$1048576,MATCH("최종"&amp;SUBSTITUTE(SUBSTITUTE(E$1,"standard",""),"|Float",""),ChapterTable!$1:$1,0),0),
  IF($B2464=1,
    IF($L2464=FALSE,
      VLOOKUP($A2464,ChapterTable!$1:$1048576,MATCH("최종"&amp;SUBSTITUTE(SUBSTITUTE(E$1,"standard",""),"|Float",""),ChapterTable!$1:$1,0),0),
      VLOOKUP($A2464-ChapterTable!$Q$11,ChapterTable!$1:$1048576,MATCH("최종"&amp;SUBSTITUTE(SUBSTITUTE(E$1,"standard",""),"|Float",""),ChapterTable!$1:$1,0),0)*ChapterTable!$Q$14
    ),
  OFFSET(E2464,-$B2464+IF($L2464,1,0),0)*
    (VLOOKUP(SUBSTITUTE(SUBSTITUTE(E$1,"standard",""),"|Float","")&amp;"인게임누적곱배수",ChapterTable!$S:$T,2,0)^C2464
    +VLOOKUP(SUBSTITUTE(SUBSTITUTE(E$1,"standard",""),"|Float","")&amp;"인게임누적합배수",ChapterTable!$S:$T,2,0)*C2464)
  )
  )
  )
)</f>
        <v>6567828.8732804144</v>
      </c>
      <c r="F2464" s="1">
        <f ca="1">IF(AND($A2464=0,$B2464=1),
    VLOOKUP(1,ChapterTable!$1:$1048576,MATCH("최종"&amp;SUBSTITUTE(SUBSTITUTE(F$1,"standard",""),"|Float",""),ChapterTable!$1:$1,0),0)*ChapterTable!$Q$17,
  IF(AND($A2464=0,$B2464=0),
    F2465,
  IF($B2464=0,
    VLOOKUP($A2464,ChapterTable!$1:$1048576,MATCH("최종"&amp;SUBSTITUTE(SUBSTITUTE(F$1,"standard",""),"|Float",""),ChapterTable!$1:$1,0),0),
  IF($B2464=1,
    IF($L2464=FALSE,
      VLOOKUP($A2464,ChapterTable!$1:$1048576,MATCH("최종"&amp;SUBSTITUTE(SUBSTITUTE(F$1,"standard",""),"|Float",""),ChapterTable!$1:$1,0),0),
      VLOOKUP($A2464-ChapterTable!$Q$11,ChapterTable!$1:$1048576,MATCH("최종"&amp;SUBSTITUTE(SUBSTITUTE(F$1,"standard",""),"|Float",""),ChapterTable!$1:$1,0),0)*ChapterTable!$Q$14
    ),
  OFFSET(F2464,-$B2464+IF($L2464,1,0),0)*
    (VLOOKUP(SUBSTITUTE(SUBSTITUTE(F$1,"standard",""),"|Float","")&amp;"인게임누적곱배수",ChapterTable!$S:$T,2,0)^D2464
    +VLOOKUP(SUBSTITUTE(SUBSTITUTE(F$1,"standard",""),"|Float","")&amp;"인게임누적합배수",ChapterTable!$S:$T,2,0)*D2464)
  )
  )
  )
)</f>
        <v>3004889.0269910395</v>
      </c>
      <c r="G2464" t="s">
        <v>76</v>
      </c>
      <c r="J2464" t="str">
        <f>IF(ISBLANK(I2464),"",
IFERROR(VLOOKUP(I2464,[1]StringTable!$1:$1048576,MATCH([1]StringTable!$B$1,[1]StringTable!$1:$1,0),0),
IFERROR(VLOOKUP(I2464,[1]InApkStringTable!$1:$1048576,MATCH([1]InApkStringTable!$B$1,[1]InApkStringTable!$1:$1,0),0),
"스트링없음")))</f>
        <v/>
      </c>
      <c r="L2464" t="b">
        <v>1</v>
      </c>
      <c r="N2464" t="str">
        <f>IF(ISBLANK(M2464),"",IF(ISERROR(VLOOKUP(M2464,MapTable!$A:$A,1,0)),"맵없음",""))</f>
        <v/>
      </c>
      <c r="O2464">
        <f t="shared" si="153"/>
        <v>3</v>
      </c>
      <c r="Q2464">
        <f t="shared" si="154"/>
        <v>3</v>
      </c>
      <c r="R2464" t="b">
        <f t="shared" ca="1" si="155"/>
        <v>0</v>
      </c>
      <c r="T2464" t="b">
        <f t="shared" ca="1" si="156"/>
        <v>0</v>
      </c>
      <c r="X2464" t="str">
        <f>IF(ISBLANK(W2464),"",
IF(ISERROR(FIND(",",W2464)),
  IF(ISERROR(VLOOKUP(W2464,MapTable!$A:$A,1,0)),"맵없음",
  ""),
IF(ISERROR(FIND(",",W2464,FIND(",",W2464)+1)),
  IF(OR(ISERROR(VLOOKUP(LEFT(W2464,FIND(",",W2464)-1),MapTable!$A:$A,1,0)),ISERROR(VLOOKUP(TRIM(MID(W2464,FIND(",",W2464)+1,999)),MapTable!$A:$A,1,0))),"맵없음",
  ""),
IF(ISERROR(FIND(",",W2464,FIND(",",W2464,FIND(",",W2464)+1)+1)),
  IF(OR(ISERROR(VLOOKUP(LEFT(W2464,FIND(",",W2464)-1),MapTable!$A:$A,1,0)),ISERROR(VLOOKUP(TRIM(MID(W2464,FIND(",",W2464)+1,FIND(",",W2464,FIND(",",W2464)+1)-FIND(",",W2464)-1)),MapTable!$A:$A,1,0)),ISERROR(VLOOKUP(TRIM(MID(W2464,FIND(",",W2464,FIND(",",W2464)+1)+1,999)),MapTable!$A:$A,1,0))),"맵없음",
  ""),
IF(ISERROR(FIND(",",W2464,FIND(",",W2464,FIND(",",W2464,FIND(",",W2464)+1)+1)+1)),
  IF(OR(ISERROR(VLOOKUP(LEFT(W2464,FIND(",",W2464)-1),MapTable!$A:$A,1,0)),ISERROR(VLOOKUP(TRIM(MID(W2464,FIND(",",W2464)+1,FIND(",",W2464,FIND(",",W2464)+1)-FIND(",",W2464)-1)),MapTable!$A:$A,1,0)),ISERROR(VLOOKUP(TRIM(MID(W2464,FIND(",",W2464,FIND(",",W2464)+1)+1,FIND(",",W2464,FIND(",",W2464,FIND(",",W2464)+1)+1)-FIND(",",W2464,FIND(",",W2464)+1)-1)),MapTable!$A:$A,1,0)),ISERROR(VLOOKUP(TRIM(MID(W2464,FIND(",",W2464,FIND(",",W2464,FIND(",",W2464)+1)+1)+1,999)),MapTable!$A:$A,1,0))),"맵없음",
  ""),
)))))</f>
        <v/>
      </c>
      <c r="AC2464" t="str">
        <f>IF(ISBLANK(AB2464),"",IF(ISERROR(VLOOKUP(AB2464,[3]DropTable!$A:$A,1,0)),"드랍없음",""))</f>
        <v/>
      </c>
      <c r="AE2464" t="str">
        <f>IF(ISBLANK(AD2464),"",IF(ISERROR(VLOOKUP(AD2464,[3]DropTable!$A:$A,1,0)),"드랍없음",""))</f>
        <v/>
      </c>
      <c r="AG2464">
        <v>9.8000000000000007</v>
      </c>
      <c r="AH2464">
        <v>1</v>
      </c>
    </row>
    <row r="2465" spans="1:34" x14ac:dyDescent="0.3">
      <c r="A2465">
        <v>27</v>
      </c>
      <c r="B2465">
        <v>24</v>
      </c>
      <c r="C2465">
        <f>IF(OR($L2465=TRUE,$A2465=0,MOD($A2465,ChapterTable!$S$20)&lt;&gt;0),
MAX(0,INT(($B2465+ChapterTable!$Q$26+VLOOKUP(SUBSTITUTE(C$1,"성장단계","")&amp;"단계오프셋",ChapterTable!$S:$T,2,0))/ChapterTable!$Q$23)),
MAX(0,INT(($B2465+ChapterTable!$S$26+VLOOKUP(SUBSTITUTE(C$1,"성장단계","")&amp;"보스단계오프셋",ChapterTable!$S:$T,2,0))/ChapterTable!$S$23)))</f>
        <v>2</v>
      </c>
      <c r="D2465">
        <f>IF(OR($L2465=TRUE,$A2465=0,MOD($A2465,ChapterTable!$S$20)&lt;&gt;0),
MAX(0,INT(($B2465+ChapterTable!$Q$26+VLOOKUP(SUBSTITUTE(D$1,"성장단계","")&amp;"단계오프셋",ChapterTable!$S:$T,2,0))/ChapterTable!$Q$23)),
MAX(0,INT(($B2465+ChapterTable!$S$26+VLOOKUP(SUBSTITUTE(D$1,"성장단계","")&amp;"보스단계오프셋",ChapterTable!$S:$T,2,0))/ChapterTable!$S$23)))</f>
        <v>2</v>
      </c>
      <c r="E2465" s="1">
        <f ca="1">IF(AND($A2465=0,$B2465=1),
    VLOOKUP(1,ChapterTable!$1:$1048576,MATCH("최종"&amp;SUBSTITUTE(SUBSTITUTE(E$1,"standard",""),"|Float",""),ChapterTable!$1:$1,0),0)*ChapterTable!$Q$17,
  IF(AND($A2465=0,$B2465=0),
    E2466,
  IF($B2465=0,
    VLOOKUP($A2465,ChapterTable!$1:$1048576,MATCH("최종"&amp;SUBSTITUTE(SUBSTITUTE(E$1,"standard",""),"|Float",""),ChapterTable!$1:$1,0),0),
  IF($B2465=1,
    IF($L2465=FALSE,
      VLOOKUP($A2465,ChapterTable!$1:$1048576,MATCH("최종"&amp;SUBSTITUTE(SUBSTITUTE(E$1,"standard",""),"|Float",""),ChapterTable!$1:$1,0),0),
      VLOOKUP($A2465-ChapterTable!$Q$11,ChapterTable!$1:$1048576,MATCH("최종"&amp;SUBSTITUTE(SUBSTITUTE(E$1,"standard",""),"|Float",""),ChapterTable!$1:$1,0),0)*ChapterTable!$Q$14
    ),
  OFFSET(E2465,-$B2465+IF($L2465,1,0),0)*
    (VLOOKUP(SUBSTITUTE(SUBSTITUTE(E$1,"standard",""),"|Float","")&amp;"인게임누적곱배수",ChapterTable!$S:$T,2,0)^C2465
    +VLOOKUP(SUBSTITUTE(SUBSTITUTE(E$1,"standard",""),"|Float","")&amp;"인게임누적합배수",ChapterTable!$S:$T,2,0)*C2465)
  )
  )
  )
)</f>
        <v>6567828.8732804144</v>
      </c>
      <c r="F2465" s="1">
        <f ca="1">IF(AND($A2465=0,$B2465=1),
    VLOOKUP(1,ChapterTable!$1:$1048576,MATCH("최종"&amp;SUBSTITUTE(SUBSTITUTE(F$1,"standard",""),"|Float",""),ChapterTable!$1:$1,0),0)*ChapterTable!$Q$17,
  IF(AND($A2465=0,$B2465=0),
    F2466,
  IF($B2465=0,
    VLOOKUP($A2465,ChapterTable!$1:$1048576,MATCH("최종"&amp;SUBSTITUTE(SUBSTITUTE(F$1,"standard",""),"|Float",""),ChapterTable!$1:$1,0),0),
  IF($B2465=1,
    IF($L2465=FALSE,
      VLOOKUP($A2465,ChapterTable!$1:$1048576,MATCH("최종"&amp;SUBSTITUTE(SUBSTITUTE(F$1,"standard",""),"|Float",""),ChapterTable!$1:$1,0),0),
      VLOOKUP($A2465-ChapterTable!$Q$11,ChapterTable!$1:$1048576,MATCH("최종"&amp;SUBSTITUTE(SUBSTITUTE(F$1,"standard",""),"|Float",""),ChapterTable!$1:$1,0),0)*ChapterTable!$Q$14
    ),
  OFFSET(F2465,-$B2465+IF($L2465,1,0),0)*
    (VLOOKUP(SUBSTITUTE(SUBSTITUTE(F$1,"standard",""),"|Float","")&amp;"인게임누적곱배수",ChapterTable!$S:$T,2,0)^D2465
    +VLOOKUP(SUBSTITUTE(SUBSTITUTE(F$1,"standard",""),"|Float","")&amp;"인게임누적합배수",ChapterTable!$S:$T,2,0)*D2465)
  )
  )
  )
)</f>
        <v>3004889.0269910395</v>
      </c>
      <c r="G2465" t="s">
        <v>76</v>
      </c>
      <c r="J2465" t="str">
        <f>IF(ISBLANK(I2465),"",
IFERROR(VLOOKUP(I2465,[1]StringTable!$1:$1048576,MATCH([1]StringTable!$B$1,[1]StringTable!$1:$1,0),0),
IFERROR(VLOOKUP(I2465,[1]InApkStringTable!$1:$1048576,MATCH([1]InApkStringTable!$B$1,[1]InApkStringTable!$1:$1,0),0),
"스트링없음")))</f>
        <v/>
      </c>
      <c r="L2465" t="b">
        <v>1</v>
      </c>
      <c r="N2465" t="str">
        <f>IF(ISBLANK(M2465),"",IF(ISERROR(VLOOKUP(M2465,MapTable!$A:$A,1,0)),"맵없음",""))</f>
        <v/>
      </c>
      <c r="O2465">
        <f t="shared" si="153"/>
        <v>3</v>
      </c>
      <c r="Q2465">
        <f t="shared" si="154"/>
        <v>3</v>
      </c>
      <c r="R2465" t="b">
        <f t="shared" ca="1" si="155"/>
        <v>0</v>
      </c>
      <c r="T2465" t="b">
        <f t="shared" ca="1" si="156"/>
        <v>0</v>
      </c>
      <c r="X2465" t="str">
        <f>IF(ISBLANK(W2465),"",
IF(ISERROR(FIND(",",W2465)),
  IF(ISERROR(VLOOKUP(W2465,MapTable!$A:$A,1,0)),"맵없음",
  ""),
IF(ISERROR(FIND(",",W2465,FIND(",",W2465)+1)),
  IF(OR(ISERROR(VLOOKUP(LEFT(W2465,FIND(",",W2465)-1),MapTable!$A:$A,1,0)),ISERROR(VLOOKUP(TRIM(MID(W2465,FIND(",",W2465)+1,999)),MapTable!$A:$A,1,0))),"맵없음",
  ""),
IF(ISERROR(FIND(",",W2465,FIND(",",W2465,FIND(",",W2465)+1)+1)),
  IF(OR(ISERROR(VLOOKUP(LEFT(W2465,FIND(",",W2465)-1),MapTable!$A:$A,1,0)),ISERROR(VLOOKUP(TRIM(MID(W2465,FIND(",",W2465)+1,FIND(",",W2465,FIND(",",W2465)+1)-FIND(",",W2465)-1)),MapTable!$A:$A,1,0)),ISERROR(VLOOKUP(TRIM(MID(W2465,FIND(",",W2465,FIND(",",W2465)+1)+1,999)),MapTable!$A:$A,1,0))),"맵없음",
  ""),
IF(ISERROR(FIND(",",W2465,FIND(",",W2465,FIND(",",W2465,FIND(",",W2465)+1)+1)+1)),
  IF(OR(ISERROR(VLOOKUP(LEFT(W2465,FIND(",",W2465)-1),MapTable!$A:$A,1,0)),ISERROR(VLOOKUP(TRIM(MID(W2465,FIND(",",W2465)+1,FIND(",",W2465,FIND(",",W2465)+1)-FIND(",",W2465)-1)),MapTable!$A:$A,1,0)),ISERROR(VLOOKUP(TRIM(MID(W2465,FIND(",",W2465,FIND(",",W2465)+1)+1,FIND(",",W2465,FIND(",",W2465,FIND(",",W2465)+1)+1)-FIND(",",W2465,FIND(",",W2465)+1)-1)),MapTable!$A:$A,1,0)),ISERROR(VLOOKUP(TRIM(MID(W2465,FIND(",",W2465,FIND(",",W2465,FIND(",",W2465)+1)+1)+1,999)),MapTable!$A:$A,1,0))),"맵없음",
  ""),
)))))</f>
        <v/>
      </c>
      <c r="AC2465" t="str">
        <f>IF(ISBLANK(AB2465),"",IF(ISERROR(VLOOKUP(AB2465,[3]DropTable!$A:$A,1,0)),"드랍없음",""))</f>
        <v/>
      </c>
      <c r="AE2465" t="str">
        <f>IF(ISBLANK(AD2465),"",IF(ISERROR(VLOOKUP(AD2465,[3]DropTable!$A:$A,1,0)),"드랍없음",""))</f>
        <v/>
      </c>
      <c r="AG2465">
        <v>9.8000000000000007</v>
      </c>
      <c r="AH2465">
        <v>1</v>
      </c>
    </row>
    <row r="2466" spans="1:34" x14ac:dyDescent="0.3">
      <c r="A2466">
        <v>27</v>
      </c>
      <c r="B2466">
        <v>25</v>
      </c>
      <c r="C2466">
        <f>IF(OR($L2466=TRUE,$A2466=0,MOD($A2466,ChapterTable!$S$20)&lt;&gt;0),
MAX(0,INT(($B2466+ChapterTable!$Q$26+VLOOKUP(SUBSTITUTE(C$1,"성장단계","")&amp;"단계오프셋",ChapterTable!$S:$T,2,0))/ChapterTable!$Q$23)),
MAX(0,INT(($B2466+ChapterTable!$S$26+VLOOKUP(SUBSTITUTE(C$1,"성장단계","")&amp;"보스단계오프셋",ChapterTable!$S:$T,2,0))/ChapterTable!$S$23)))</f>
        <v>2</v>
      </c>
      <c r="D2466">
        <f>IF(OR($L2466=TRUE,$A2466=0,MOD($A2466,ChapterTable!$S$20)&lt;&gt;0),
MAX(0,INT(($B2466+ChapterTable!$Q$26+VLOOKUP(SUBSTITUTE(D$1,"성장단계","")&amp;"단계오프셋",ChapterTable!$S:$T,2,0))/ChapterTable!$Q$23)),
MAX(0,INT(($B2466+ChapterTable!$S$26+VLOOKUP(SUBSTITUTE(D$1,"성장단계","")&amp;"보스단계오프셋",ChapterTable!$S:$T,2,0))/ChapterTable!$S$23)))</f>
        <v>2</v>
      </c>
      <c r="E2466" s="1">
        <f ca="1">IF(AND($A2466=0,$B2466=1),
    VLOOKUP(1,ChapterTable!$1:$1048576,MATCH("최종"&amp;SUBSTITUTE(SUBSTITUTE(E$1,"standard",""),"|Float",""),ChapterTable!$1:$1,0),0)*ChapterTable!$Q$17,
  IF(AND($A2466=0,$B2466=0),
    E2467,
  IF($B2466=0,
    VLOOKUP($A2466,ChapterTable!$1:$1048576,MATCH("최종"&amp;SUBSTITUTE(SUBSTITUTE(E$1,"standard",""),"|Float",""),ChapterTable!$1:$1,0),0),
  IF($B2466=1,
    IF($L2466=FALSE,
      VLOOKUP($A2466,ChapterTable!$1:$1048576,MATCH("최종"&amp;SUBSTITUTE(SUBSTITUTE(E$1,"standard",""),"|Float",""),ChapterTable!$1:$1,0),0),
      VLOOKUP($A2466-ChapterTable!$Q$11,ChapterTable!$1:$1048576,MATCH("최종"&amp;SUBSTITUTE(SUBSTITUTE(E$1,"standard",""),"|Float",""),ChapterTable!$1:$1,0),0)*ChapterTable!$Q$14
    ),
  OFFSET(E2466,-$B2466+IF($L2466,1,0),0)*
    (VLOOKUP(SUBSTITUTE(SUBSTITUTE(E$1,"standard",""),"|Float","")&amp;"인게임누적곱배수",ChapterTable!$S:$T,2,0)^C2466
    +VLOOKUP(SUBSTITUTE(SUBSTITUTE(E$1,"standard",""),"|Float","")&amp;"인게임누적합배수",ChapterTable!$S:$T,2,0)*C2466)
  )
  )
  )
)</f>
        <v>6567828.8732804144</v>
      </c>
      <c r="F2466" s="1">
        <f ca="1">IF(AND($A2466=0,$B2466=1),
    VLOOKUP(1,ChapterTable!$1:$1048576,MATCH("최종"&amp;SUBSTITUTE(SUBSTITUTE(F$1,"standard",""),"|Float",""),ChapterTable!$1:$1,0),0)*ChapterTable!$Q$17,
  IF(AND($A2466=0,$B2466=0),
    F2467,
  IF($B2466=0,
    VLOOKUP($A2466,ChapterTable!$1:$1048576,MATCH("최종"&amp;SUBSTITUTE(SUBSTITUTE(F$1,"standard",""),"|Float",""),ChapterTable!$1:$1,0),0),
  IF($B2466=1,
    IF($L2466=FALSE,
      VLOOKUP($A2466,ChapterTable!$1:$1048576,MATCH("최종"&amp;SUBSTITUTE(SUBSTITUTE(F$1,"standard",""),"|Float",""),ChapterTable!$1:$1,0),0),
      VLOOKUP($A2466-ChapterTable!$Q$11,ChapterTable!$1:$1048576,MATCH("최종"&amp;SUBSTITUTE(SUBSTITUTE(F$1,"standard",""),"|Float",""),ChapterTable!$1:$1,0),0)*ChapterTable!$Q$14
    ),
  OFFSET(F2466,-$B2466+IF($L2466,1,0),0)*
    (VLOOKUP(SUBSTITUTE(SUBSTITUTE(F$1,"standard",""),"|Float","")&amp;"인게임누적곱배수",ChapterTable!$S:$T,2,0)^D2466
    +VLOOKUP(SUBSTITUTE(SUBSTITUTE(F$1,"standard",""),"|Float","")&amp;"인게임누적합배수",ChapterTable!$S:$T,2,0)*D2466)
  )
  )
  )
)</f>
        <v>3004889.0269910395</v>
      </c>
      <c r="G2466" t="s">
        <v>76</v>
      </c>
      <c r="J2466" t="str">
        <f>IF(ISBLANK(I2466),"",
IFERROR(VLOOKUP(I2466,[1]StringTable!$1:$1048576,MATCH([1]StringTable!$B$1,[1]StringTable!$1:$1,0),0),
IFERROR(VLOOKUP(I2466,[1]InApkStringTable!$1:$1048576,MATCH([1]InApkStringTable!$B$1,[1]InApkStringTable!$1:$1,0),0),
"스트링없음")))</f>
        <v/>
      </c>
      <c r="L2466" t="b">
        <v>1</v>
      </c>
      <c r="N2466" t="str">
        <f>IF(ISBLANK(M2466),"",IF(ISERROR(VLOOKUP(M2466,MapTable!$A:$A,1,0)),"맵없음",""))</f>
        <v/>
      </c>
      <c r="O2466">
        <f t="shared" si="153"/>
        <v>11</v>
      </c>
      <c r="Q2466">
        <f t="shared" si="154"/>
        <v>11</v>
      </c>
      <c r="R2466" t="b">
        <f t="shared" ca="1" si="155"/>
        <v>0</v>
      </c>
      <c r="T2466" t="b">
        <f t="shared" ca="1" si="156"/>
        <v>0</v>
      </c>
      <c r="X2466" t="str">
        <f>IF(ISBLANK(W2466),"",
IF(ISERROR(FIND(",",W2466)),
  IF(ISERROR(VLOOKUP(W2466,MapTable!$A:$A,1,0)),"맵없음",
  ""),
IF(ISERROR(FIND(",",W2466,FIND(",",W2466)+1)),
  IF(OR(ISERROR(VLOOKUP(LEFT(W2466,FIND(",",W2466)-1),MapTable!$A:$A,1,0)),ISERROR(VLOOKUP(TRIM(MID(W2466,FIND(",",W2466)+1,999)),MapTable!$A:$A,1,0))),"맵없음",
  ""),
IF(ISERROR(FIND(",",W2466,FIND(",",W2466,FIND(",",W2466)+1)+1)),
  IF(OR(ISERROR(VLOOKUP(LEFT(W2466,FIND(",",W2466)-1),MapTable!$A:$A,1,0)),ISERROR(VLOOKUP(TRIM(MID(W2466,FIND(",",W2466)+1,FIND(",",W2466,FIND(",",W2466)+1)-FIND(",",W2466)-1)),MapTable!$A:$A,1,0)),ISERROR(VLOOKUP(TRIM(MID(W2466,FIND(",",W2466,FIND(",",W2466)+1)+1,999)),MapTable!$A:$A,1,0))),"맵없음",
  ""),
IF(ISERROR(FIND(",",W2466,FIND(",",W2466,FIND(",",W2466,FIND(",",W2466)+1)+1)+1)),
  IF(OR(ISERROR(VLOOKUP(LEFT(W2466,FIND(",",W2466)-1),MapTable!$A:$A,1,0)),ISERROR(VLOOKUP(TRIM(MID(W2466,FIND(",",W2466)+1,FIND(",",W2466,FIND(",",W2466)+1)-FIND(",",W2466)-1)),MapTable!$A:$A,1,0)),ISERROR(VLOOKUP(TRIM(MID(W2466,FIND(",",W2466,FIND(",",W2466)+1)+1,FIND(",",W2466,FIND(",",W2466,FIND(",",W2466)+1)+1)-FIND(",",W2466,FIND(",",W2466)+1)-1)),MapTable!$A:$A,1,0)),ISERROR(VLOOKUP(TRIM(MID(W2466,FIND(",",W2466,FIND(",",W2466,FIND(",",W2466)+1)+1)+1,999)),MapTable!$A:$A,1,0))),"맵없음",
  ""),
)))))</f>
        <v/>
      </c>
      <c r="AC2466" t="str">
        <f>IF(ISBLANK(AB2466),"",IF(ISERROR(VLOOKUP(AB2466,[3]DropTable!$A:$A,1,0)),"드랍없음",""))</f>
        <v/>
      </c>
      <c r="AE2466" t="str">
        <f>IF(ISBLANK(AD2466),"",IF(ISERROR(VLOOKUP(AD2466,[3]DropTable!$A:$A,1,0)),"드랍없음",""))</f>
        <v/>
      </c>
      <c r="AG2466">
        <v>9.8000000000000007</v>
      </c>
      <c r="AH2466">
        <v>1</v>
      </c>
    </row>
    <row r="2467" spans="1:34" x14ac:dyDescent="0.3">
      <c r="A2467">
        <v>27</v>
      </c>
      <c r="B2467">
        <v>26</v>
      </c>
      <c r="C2467">
        <f>IF(OR($L2467=TRUE,$A2467=0,MOD($A2467,ChapterTable!$S$20)&lt;&gt;0),
MAX(0,INT(($B2467+ChapterTable!$Q$26+VLOOKUP(SUBSTITUTE(C$1,"성장단계","")&amp;"단계오프셋",ChapterTable!$S:$T,2,0))/ChapterTable!$Q$23)),
MAX(0,INT(($B2467+ChapterTable!$S$26+VLOOKUP(SUBSTITUTE(C$1,"성장단계","")&amp;"보스단계오프셋",ChapterTable!$S:$T,2,0))/ChapterTable!$S$23)))</f>
        <v>3</v>
      </c>
      <c r="D2467">
        <f>IF(OR($L2467=TRUE,$A2467=0,MOD($A2467,ChapterTable!$S$20)&lt;&gt;0),
MAX(0,INT(($B2467+ChapterTable!$Q$26+VLOOKUP(SUBSTITUTE(D$1,"성장단계","")&amp;"단계오프셋",ChapterTable!$S:$T,2,0))/ChapterTable!$Q$23)),
MAX(0,INT(($B2467+ChapterTable!$S$26+VLOOKUP(SUBSTITUTE(D$1,"성장단계","")&amp;"보스단계오프셋",ChapterTable!$S:$T,2,0))/ChapterTable!$S$23)))</f>
        <v>2</v>
      </c>
      <c r="E2467" s="1">
        <f ca="1">IF(AND($A2467=0,$B2467=1),
    VLOOKUP(1,ChapterTable!$1:$1048576,MATCH("최종"&amp;SUBSTITUTE(SUBSTITUTE(E$1,"standard",""),"|Float",""),ChapterTable!$1:$1,0),0)*ChapterTable!$Q$17,
  IF(AND($A2467=0,$B2467=0),
    E2468,
  IF($B2467=0,
    VLOOKUP($A2467,ChapterTable!$1:$1048576,MATCH("최종"&amp;SUBSTITUTE(SUBSTITUTE(E$1,"standard",""),"|Float",""),ChapterTable!$1:$1,0),0),
  IF($B2467=1,
    IF($L2467=FALSE,
      VLOOKUP($A2467,ChapterTable!$1:$1048576,MATCH("최종"&amp;SUBSTITUTE(SUBSTITUTE(E$1,"standard",""),"|Float",""),ChapterTable!$1:$1,0),0),
      VLOOKUP($A2467-ChapterTable!$Q$11,ChapterTable!$1:$1048576,MATCH("최종"&amp;SUBSTITUTE(SUBSTITUTE(E$1,"standard",""),"|Float",""),ChapterTable!$1:$1,0),0)*ChapterTable!$Q$14
    ),
  OFFSET(E2467,-$B2467+IF($L2467,1,0),0)*
    (VLOOKUP(SUBSTITUTE(SUBSTITUTE(E$1,"standard",""),"|Float","")&amp;"인게임누적곱배수",ChapterTable!$S:$T,2,0)^C2467
    +VLOOKUP(SUBSTITUTE(SUBSTITUTE(E$1,"standard",""),"|Float","")&amp;"인게임누적합배수",ChapterTable!$S:$T,2,0)*C2467)
  )
  )
  )
)</f>
        <v>7920028.9354263823</v>
      </c>
      <c r="F2467" s="1">
        <f ca="1">IF(AND($A2467=0,$B2467=1),
    VLOOKUP(1,ChapterTable!$1:$1048576,MATCH("최종"&amp;SUBSTITUTE(SUBSTITUTE(F$1,"standard",""),"|Float",""),ChapterTable!$1:$1,0),0)*ChapterTable!$Q$17,
  IF(AND($A2467=0,$B2467=0),
    F2468,
  IF($B2467=0,
    VLOOKUP($A2467,ChapterTable!$1:$1048576,MATCH("최종"&amp;SUBSTITUTE(SUBSTITUTE(F$1,"standard",""),"|Float",""),ChapterTable!$1:$1,0),0),
  IF($B2467=1,
    IF($L2467=FALSE,
      VLOOKUP($A2467,ChapterTable!$1:$1048576,MATCH("최종"&amp;SUBSTITUTE(SUBSTITUTE(F$1,"standard",""),"|Float",""),ChapterTable!$1:$1,0),0),
      VLOOKUP($A2467-ChapterTable!$Q$11,ChapterTable!$1:$1048576,MATCH("최종"&amp;SUBSTITUTE(SUBSTITUTE(F$1,"standard",""),"|Float",""),ChapterTable!$1:$1,0),0)*ChapterTable!$Q$14
    ),
  OFFSET(F2467,-$B2467+IF($L2467,1,0),0)*
    (VLOOKUP(SUBSTITUTE(SUBSTITUTE(F$1,"standard",""),"|Float","")&amp;"인게임누적곱배수",ChapterTable!$S:$T,2,0)^D2467
    +VLOOKUP(SUBSTITUTE(SUBSTITUTE(F$1,"standard",""),"|Float","")&amp;"인게임누적합배수",ChapterTable!$S:$T,2,0)*D2467)
  )
  )
  )
)</f>
        <v>3004889.0269910395</v>
      </c>
      <c r="G2467" t="s">
        <v>76</v>
      </c>
      <c r="J2467" t="str">
        <f>IF(ISBLANK(I2467),"",
IFERROR(VLOOKUP(I2467,[1]StringTable!$1:$1048576,MATCH([1]StringTable!$B$1,[1]StringTable!$1:$1,0),0),
IFERROR(VLOOKUP(I2467,[1]InApkStringTable!$1:$1048576,MATCH([1]InApkStringTable!$B$1,[1]InApkStringTable!$1:$1,0),0),
"스트링없음")))</f>
        <v/>
      </c>
      <c r="L2467" t="b">
        <v>1</v>
      </c>
      <c r="N2467" t="str">
        <f>IF(ISBLANK(M2467),"",IF(ISERROR(VLOOKUP(M2467,MapTable!$A:$A,1,0)),"맵없음",""))</f>
        <v/>
      </c>
      <c r="O2467">
        <f t="shared" si="153"/>
        <v>3</v>
      </c>
      <c r="Q2467">
        <f t="shared" si="154"/>
        <v>3</v>
      </c>
      <c r="R2467" t="b">
        <f t="shared" ca="1" si="155"/>
        <v>0</v>
      </c>
      <c r="T2467" t="b">
        <f t="shared" ca="1" si="156"/>
        <v>0</v>
      </c>
      <c r="X2467" t="str">
        <f>IF(ISBLANK(W2467),"",
IF(ISERROR(FIND(",",W2467)),
  IF(ISERROR(VLOOKUP(W2467,MapTable!$A:$A,1,0)),"맵없음",
  ""),
IF(ISERROR(FIND(",",W2467,FIND(",",W2467)+1)),
  IF(OR(ISERROR(VLOOKUP(LEFT(W2467,FIND(",",W2467)-1),MapTable!$A:$A,1,0)),ISERROR(VLOOKUP(TRIM(MID(W2467,FIND(",",W2467)+1,999)),MapTable!$A:$A,1,0))),"맵없음",
  ""),
IF(ISERROR(FIND(",",W2467,FIND(",",W2467,FIND(",",W2467)+1)+1)),
  IF(OR(ISERROR(VLOOKUP(LEFT(W2467,FIND(",",W2467)-1),MapTable!$A:$A,1,0)),ISERROR(VLOOKUP(TRIM(MID(W2467,FIND(",",W2467)+1,FIND(",",W2467,FIND(",",W2467)+1)-FIND(",",W2467)-1)),MapTable!$A:$A,1,0)),ISERROR(VLOOKUP(TRIM(MID(W2467,FIND(",",W2467,FIND(",",W2467)+1)+1,999)),MapTable!$A:$A,1,0))),"맵없음",
  ""),
IF(ISERROR(FIND(",",W2467,FIND(",",W2467,FIND(",",W2467,FIND(",",W2467)+1)+1)+1)),
  IF(OR(ISERROR(VLOOKUP(LEFT(W2467,FIND(",",W2467)-1),MapTable!$A:$A,1,0)),ISERROR(VLOOKUP(TRIM(MID(W2467,FIND(",",W2467)+1,FIND(",",W2467,FIND(",",W2467)+1)-FIND(",",W2467)-1)),MapTable!$A:$A,1,0)),ISERROR(VLOOKUP(TRIM(MID(W2467,FIND(",",W2467,FIND(",",W2467)+1)+1,FIND(",",W2467,FIND(",",W2467,FIND(",",W2467)+1)+1)-FIND(",",W2467,FIND(",",W2467)+1)-1)),MapTable!$A:$A,1,0)),ISERROR(VLOOKUP(TRIM(MID(W2467,FIND(",",W2467,FIND(",",W2467,FIND(",",W2467)+1)+1)+1,999)),MapTable!$A:$A,1,0))),"맵없음",
  ""),
)))))</f>
        <v/>
      </c>
      <c r="AC2467" t="str">
        <f>IF(ISBLANK(AB2467),"",IF(ISERROR(VLOOKUP(AB2467,[3]DropTable!$A:$A,1,0)),"드랍없음",""))</f>
        <v/>
      </c>
      <c r="AE2467" t="str">
        <f>IF(ISBLANK(AD2467),"",IF(ISERROR(VLOOKUP(AD2467,[3]DropTable!$A:$A,1,0)),"드랍없음",""))</f>
        <v/>
      </c>
      <c r="AG2467">
        <v>9.8000000000000007</v>
      </c>
      <c r="AH2467">
        <v>1</v>
      </c>
    </row>
    <row r="2468" spans="1:34" x14ac:dyDescent="0.3">
      <c r="A2468">
        <v>27</v>
      </c>
      <c r="B2468">
        <v>27</v>
      </c>
      <c r="C2468">
        <f>IF(OR($L2468=TRUE,$A2468=0,MOD($A2468,ChapterTable!$S$20)&lt;&gt;0),
MAX(0,INT(($B2468+ChapterTable!$Q$26+VLOOKUP(SUBSTITUTE(C$1,"성장단계","")&amp;"단계오프셋",ChapterTable!$S:$T,2,0))/ChapterTable!$Q$23)),
MAX(0,INT(($B2468+ChapterTable!$S$26+VLOOKUP(SUBSTITUTE(C$1,"성장단계","")&amp;"보스단계오프셋",ChapterTable!$S:$T,2,0))/ChapterTable!$S$23)))</f>
        <v>3</v>
      </c>
      <c r="D2468">
        <f>IF(OR($L2468=TRUE,$A2468=0,MOD($A2468,ChapterTable!$S$20)&lt;&gt;0),
MAX(0,INT(($B2468+ChapterTable!$Q$26+VLOOKUP(SUBSTITUTE(D$1,"성장단계","")&amp;"단계오프셋",ChapterTable!$S:$T,2,0))/ChapterTable!$Q$23)),
MAX(0,INT(($B2468+ChapterTable!$S$26+VLOOKUP(SUBSTITUTE(D$1,"성장단계","")&amp;"보스단계오프셋",ChapterTable!$S:$T,2,0))/ChapterTable!$S$23)))</f>
        <v>2</v>
      </c>
      <c r="E2468" s="1">
        <f ca="1">IF(AND($A2468=0,$B2468=1),
    VLOOKUP(1,ChapterTable!$1:$1048576,MATCH("최종"&amp;SUBSTITUTE(SUBSTITUTE(E$1,"standard",""),"|Float",""),ChapterTable!$1:$1,0),0)*ChapterTable!$Q$17,
  IF(AND($A2468=0,$B2468=0),
    E2469,
  IF($B2468=0,
    VLOOKUP($A2468,ChapterTable!$1:$1048576,MATCH("최종"&amp;SUBSTITUTE(SUBSTITUTE(E$1,"standard",""),"|Float",""),ChapterTable!$1:$1,0),0),
  IF($B2468=1,
    IF($L2468=FALSE,
      VLOOKUP($A2468,ChapterTable!$1:$1048576,MATCH("최종"&amp;SUBSTITUTE(SUBSTITUTE(E$1,"standard",""),"|Float",""),ChapterTable!$1:$1,0),0),
      VLOOKUP($A2468-ChapterTable!$Q$11,ChapterTable!$1:$1048576,MATCH("최종"&amp;SUBSTITUTE(SUBSTITUTE(E$1,"standard",""),"|Float",""),ChapterTable!$1:$1,0),0)*ChapterTable!$Q$14
    ),
  OFFSET(E2468,-$B2468+IF($L2468,1,0),0)*
    (VLOOKUP(SUBSTITUTE(SUBSTITUTE(E$1,"standard",""),"|Float","")&amp;"인게임누적곱배수",ChapterTable!$S:$T,2,0)^C2468
    +VLOOKUP(SUBSTITUTE(SUBSTITUTE(E$1,"standard",""),"|Float","")&amp;"인게임누적합배수",ChapterTable!$S:$T,2,0)*C2468)
  )
  )
  )
)</f>
        <v>7920028.9354263823</v>
      </c>
      <c r="F2468" s="1">
        <f ca="1">IF(AND($A2468=0,$B2468=1),
    VLOOKUP(1,ChapterTable!$1:$1048576,MATCH("최종"&amp;SUBSTITUTE(SUBSTITUTE(F$1,"standard",""),"|Float",""),ChapterTable!$1:$1,0),0)*ChapterTable!$Q$17,
  IF(AND($A2468=0,$B2468=0),
    F2469,
  IF($B2468=0,
    VLOOKUP($A2468,ChapterTable!$1:$1048576,MATCH("최종"&amp;SUBSTITUTE(SUBSTITUTE(F$1,"standard",""),"|Float",""),ChapterTable!$1:$1,0),0),
  IF($B2468=1,
    IF($L2468=FALSE,
      VLOOKUP($A2468,ChapterTable!$1:$1048576,MATCH("최종"&amp;SUBSTITUTE(SUBSTITUTE(F$1,"standard",""),"|Float",""),ChapterTable!$1:$1,0),0),
      VLOOKUP($A2468-ChapterTable!$Q$11,ChapterTable!$1:$1048576,MATCH("최종"&amp;SUBSTITUTE(SUBSTITUTE(F$1,"standard",""),"|Float",""),ChapterTable!$1:$1,0),0)*ChapterTable!$Q$14
    ),
  OFFSET(F2468,-$B2468+IF($L2468,1,0),0)*
    (VLOOKUP(SUBSTITUTE(SUBSTITUTE(F$1,"standard",""),"|Float","")&amp;"인게임누적곱배수",ChapterTable!$S:$T,2,0)^D2468
    +VLOOKUP(SUBSTITUTE(SUBSTITUTE(F$1,"standard",""),"|Float","")&amp;"인게임누적합배수",ChapterTable!$S:$T,2,0)*D2468)
  )
  )
  )
)</f>
        <v>3004889.0269910395</v>
      </c>
      <c r="G2468" t="s">
        <v>76</v>
      </c>
      <c r="J2468" t="str">
        <f>IF(ISBLANK(I2468),"",
IFERROR(VLOOKUP(I2468,[1]StringTable!$1:$1048576,MATCH([1]StringTable!$B$1,[1]StringTable!$1:$1,0),0),
IFERROR(VLOOKUP(I2468,[1]InApkStringTable!$1:$1048576,MATCH([1]InApkStringTable!$B$1,[1]InApkStringTable!$1:$1,0),0),
"스트링없음")))</f>
        <v/>
      </c>
      <c r="L2468" t="b">
        <v>1</v>
      </c>
      <c r="N2468" t="str">
        <f>IF(ISBLANK(M2468),"",IF(ISERROR(VLOOKUP(M2468,MapTable!$A:$A,1,0)),"맵없음",""))</f>
        <v/>
      </c>
      <c r="O2468">
        <f t="shared" si="153"/>
        <v>3</v>
      </c>
      <c r="Q2468">
        <f t="shared" si="154"/>
        <v>3</v>
      </c>
      <c r="R2468" t="b">
        <f t="shared" ca="1" si="155"/>
        <v>0</v>
      </c>
      <c r="T2468" t="b">
        <f t="shared" ca="1" si="156"/>
        <v>0</v>
      </c>
      <c r="X2468" t="str">
        <f>IF(ISBLANK(W2468),"",
IF(ISERROR(FIND(",",W2468)),
  IF(ISERROR(VLOOKUP(W2468,MapTable!$A:$A,1,0)),"맵없음",
  ""),
IF(ISERROR(FIND(",",W2468,FIND(",",W2468)+1)),
  IF(OR(ISERROR(VLOOKUP(LEFT(W2468,FIND(",",W2468)-1),MapTable!$A:$A,1,0)),ISERROR(VLOOKUP(TRIM(MID(W2468,FIND(",",W2468)+1,999)),MapTable!$A:$A,1,0))),"맵없음",
  ""),
IF(ISERROR(FIND(",",W2468,FIND(",",W2468,FIND(",",W2468)+1)+1)),
  IF(OR(ISERROR(VLOOKUP(LEFT(W2468,FIND(",",W2468)-1),MapTable!$A:$A,1,0)),ISERROR(VLOOKUP(TRIM(MID(W2468,FIND(",",W2468)+1,FIND(",",W2468,FIND(",",W2468)+1)-FIND(",",W2468)-1)),MapTable!$A:$A,1,0)),ISERROR(VLOOKUP(TRIM(MID(W2468,FIND(",",W2468,FIND(",",W2468)+1)+1,999)),MapTable!$A:$A,1,0))),"맵없음",
  ""),
IF(ISERROR(FIND(",",W2468,FIND(",",W2468,FIND(",",W2468,FIND(",",W2468)+1)+1)+1)),
  IF(OR(ISERROR(VLOOKUP(LEFT(W2468,FIND(",",W2468)-1),MapTable!$A:$A,1,0)),ISERROR(VLOOKUP(TRIM(MID(W2468,FIND(",",W2468)+1,FIND(",",W2468,FIND(",",W2468)+1)-FIND(",",W2468)-1)),MapTable!$A:$A,1,0)),ISERROR(VLOOKUP(TRIM(MID(W2468,FIND(",",W2468,FIND(",",W2468)+1)+1,FIND(",",W2468,FIND(",",W2468,FIND(",",W2468)+1)+1)-FIND(",",W2468,FIND(",",W2468)+1)-1)),MapTable!$A:$A,1,0)),ISERROR(VLOOKUP(TRIM(MID(W2468,FIND(",",W2468,FIND(",",W2468,FIND(",",W2468)+1)+1)+1,999)),MapTable!$A:$A,1,0))),"맵없음",
  ""),
)))))</f>
        <v/>
      </c>
      <c r="AC2468" t="str">
        <f>IF(ISBLANK(AB2468),"",IF(ISERROR(VLOOKUP(AB2468,[3]DropTable!$A:$A,1,0)),"드랍없음",""))</f>
        <v/>
      </c>
      <c r="AE2468" t="str">
        <f>IF(ISBLANK(AD2468),"",IF(ISERROR(VLOOKUP(AD2468,[3]DropTable!$A:$A,1,0)),"드랍없음",""))</f>
        <v/>
      </c>
      <c r="AG2468">
        <v>9.8000000000000007</v>
      </c>
      <c r="AH2468">
        <v>1</v>
      </c>
    </row>
    <row r="2469" spans="1:34" x14ac:dyDescent="0.3">
      <c r="A2469">
        <v>27</v>
      </c>
      <c r="B2469">
        <v>28</v>
      </c>
      <c r="C2469">
        <f>IF(OR($L2469=TRUE,$A2469=0,MOD($A2469,ChapterTable!$S$20)&lt;&gt;0),
MAX(0,INT(($B2469+ChapterTable!$Q$26+VLOOKUP(SUBSTITUTE(C$1,"성장단계","")&amp;"단계오프셋",ChapterTable!$S:$T,2,0))/ChapterTable!$Q$23)),
MAX(0,INT(($B2469+ChapterTable!$S$26+VLOOKUP(SUBSTITUTE(C$1,"성장단계","")&amp;"보스단계오프셋",ChapterTable!$S:$T,2,0))/ChapterTable!$S$23)))</f>
        <v>3</v>
      </c>
      <c r="D2469">
        <f>IF(OR($L2469=TRUE,$A2469=0,MOD($A2469,ChapterTable!$S$20)&lt;&gt;0),
MAX(0,INT(($B2469+ChapterTable!$Q$26+VLOOKUP(SUBSTITUTE(D$1,"성장단계","")&amp;"단계오프셋",ChapterTable!$S:$T,2,0))/ChapterTable!$Q$23)),
MAX(0,INT(($B2469+ChapterTable!$S$26+VLOOKUP(SUBSTITUTE(D$1,"성장단계","")&amp;"보스단계오프셋",ChapterTable!$S:$T,2,0))/ChapterTable!$S$23)))</f>
        <v>2</v>
      </c>
      <c r="E2469" s="1">
        <f ca="1">IF(AND($A2469=0,$B2469=1),
    VLOOKUP(1,ChapterTable!$1:$1048576,MATCH("최종"&amp;SUBSTITUTE(SUBSTITUTE(E$1,"standard",""),"|Float",""),ChapterTable!$1:$1,0),0)*ChapterTable!$Q$17,
  IF(AND($A2469=0,$B2469=0),
    E2470,
  IF($B2469=0,
    VLOOKUP($A2469,ChapterTable!$1:$1048576,MATCH("최종"&amp;SUBSTITUTE(SUBSTITUTE(E$1,"standard",""),"|Float",""),ChapterTable!$1:$1,0),0),
  IF($B2469=1,
    IF($L2469=FALSE,
      VLOOKUP($A2469,ChapterTable!$1:$1048576,MATCH("최종"&amp;SUBSTITUTE(SUBSTITUTE(E$1,"standard",""),"|Float",""),ChapterTable!$1:$1,0),0),
      VLOOKUP($A2469-ChapterTable!$Q$11,ChapterTable!$1:$1048576,MATCH("최종"&amp;SUBSTITUTE(SUBSTITUTE(E$1,"standard",""),"|Float",""),ChapterTable!$1:$1,0),0)*ChapterTable!$Q$14
    ),
  OFFSET(E2469,-$B2469+IF($L2469,1,0),0)*
    (VLOOKUP(SUBSTITUTE(SUBSTITUTE(E$1,"standard",""),"|Float","")&amp;"인게임누적곱배수",ChapterTable!$S:$T,2,0)^C2469
    +VLOOKUP(SUBSTITUTE(SUBSTITUTE(E$1,"standard",""),"|Float","")&amp;"인게임누적합배수",ChapterTable!$S:$T,2,0)*C2469)
  )
  )
  )
)</f>
        <v>7920028.9354263823</v>
      </c>
      <c r="F2469" s="1">
        <f ca="1">IF(AND($A2469=0,$B2469=1),
    VLOOKUP(1,ChapterTable!$1:$1048576,MATCH("최종"&amp;SUBSTITUTE(SUBSTITUTE(F$1,"standard",""),"|Float",""),ChapterTable!$1:$1,0),0)*ChapterTable!$Q$17,
  IF(AND($A2469=0,$B2469=0),
    F2470,
  IF($B2469=0,
    VLOOKUP($A2469,ChapterTable!$1:$1048576,MATCH("최종"&amp;SUBSTITUTE(SUBSTITUTE(F$1,"standard",""),"|Float",""),ChapterTable!$1:$1,0),0),
  IF($B2469=1,
    IF($L2469=FALSE,
      VLOOKUP($A2469,ChapterTable!$1:$1048576,MATCH("최종"&amp;SUBSTITUTE(SUBSTITUTE(F$1,"standard",""),"|Float",""),ChapterTable!$1:$1,0),0),
      VLOOKUP($A2469-ChapterTable!$Q$11,ChapterTable!$1:$1048576,MATCH("최종"&amp;SUBSTITUTE(SUBSTITUTE(F$1,"standard",""),"|Float",""),ChapterTable!$1:$1,0),0)*ChapterTable!$Q$14
    ),
  OFFSET(F2469,-$B2469+IF($L2469,1,0),0)*
    (VLOOKUP(SUBSTITUTE(SUBSTITUTE(F$1,"standard",""),"|Float","")&amp;"인게임누적곱배수",ChapterTable!$S:$T,2,0)^D2469
    +VLOOKUP(SUBSTITUTE(SUBSTITUTE(F$1,"standard",""),"|Float","")&amp;"인게임누적합배수",ChapterTable!$S:$T,2,0)*D2469)
  )
  )
  )
)</f>
        <v>3004889.0269910395</v>
      </c>
      <c r="G2469" t="s">
        <v>76</v>
      </c>
      <c r="J2469" t="str">
        <f>IF(ISBLANK(I2469),"",
IFERROR(VLOOKUP(I2469,[1]StringTable!$1:$1048576,MATCH([1]StringTable!$B$1,[1]StringTable!$1:$1,0),0),
IFERROR(VLOOKUP(I2469,[1]InApkStringTable!$1:$1048576,MATCH([1]InApkStringTable!$B$1,[1]InApkStringTable!$1:$1,0),0),
"스트링없음")))</f>
        <v/>
      </c>
      <c r="L2469" t="b">
        <v>1</v>
      </c>
      <c r="N2469" t="str">
        <f>IF(ISBLANK(M2469),"",IF(ISERROR(VLOOKUP(M2469,MapTable!$A:$A,1,0)),"맵없음",""))</f>
        <v/>
      </c>
      <c r="O2469">
        <f t="shared" si="153"/>
        <v>3</v>
      </c>
      <c r="Q2469">
        <f t="shared" si="154"/>
        <v>3</v>
      </c>
      <c r="R2469" t="b">
        <f t="shared" ca="1" si="155"/>
        <v>0</v>
      </c>
      <c r="T2469" t="b">
        <f t="shared" ca="1" si="156"/>
        <v>0</v>
      </c>
      <c r="X2469" t="str">
        <f>IF(ISBLANK(W2469),"",
IF(ISERROR(FIND(",",W2469)),
  IF(ISERROR(VLOOKUP(W2469,MapTable!$A:$A,1,0)),"맵없음",
  ""),
IF(ISERROR(FIND(",",W2469,FIND(",",W2469)+1)),
  IF(OR(ISERROR(VLOOKUP(LEFT(W2469,FIND(",",W2469)-1),MapTable!$A:$A,1,0)),ISERROR(VLOOKUP(TRIM(MID(W2469,FIND(",",W2469)+1,999)),MapTable!$A:$A,1,0))),"맵없음",
  ""),
IF(ISERROR(FIND(",",W2469,FIND(",",W2469,FIND(",",W2469)+1)+1)),
  IF(OR(ISERROR(VLOOKUP(LEFT(W2469,FIND(",",W2469)-1),MapTable!$A:$A,1,0)),ISERROR(VLOOKUP(TRIM(MID(W2469,FIND(",",W2469)+1,FIND(",",W2469,FIND(",",W2469)+1)-FIND(",",W2469)-1)),MapTable!$A:$A,1,0)),ISERROR(VLOOKUP(TRIM(MID(W2469,FIND(",",W2469,FIND(",",W2469)+1)+1,999)),MapTable!$A:$A,1,0))),"맵없음",
  ""),
IF(ISERROR(FIND(",",W2469,FIND(",",W2469,FIND(",",W2469,FIND(",",W2469)+1)+1)+1)),
  IF(OR(ISERROR(VLOOKUP(LEFT(W2469,FIND(",",W2469)-1),MapTable!$A:$A,1,0)),ISERROR(VLOOKUP(TRIM(MID(W2469,FIND(",",W2469)+1,FIND(",",W2469,FIND(",",W2469)+1)-FIND(",",W2469)-1)),MapTable!$A:$A,1,0)),ISERROR(VLOOKUP(TRIM(MID(W2469,FIND(",",W2469,FIND(",",W2469)+1)+1,FIND(",",W2469,FIND(",",W2469,FIND(",",W2469)+1)+1)-FIND(",",W2469,FIND(",",W2469)+1)-1)),MapTable!$A:$A,1,0)),ISERROR(VLOOKUP(TRIM(MID(W2469,FIND(",",W2469,FIND(",",W2469,FIND(",",W2469)+1)+1)+1,999)),MapTable!$A:$A,1,0))),"맵없음",
  ""),
)))))</f>
        <v/>
      </c>
      <c r="AC2469" t="str">
        <f>IF(ISBLANK(AB2469),"",IF(ISERROR(VLOOKUP(AB2469,[3]DropTable!$A:$A,1,0)),"드랍없음",""))</f>
        <v/>
      </c>
      <c r="AE2469" t="str">
        <f>IF(ISBLANK(AD2469),"",IF(ISERROR(VLOOKUP(AD2469,[3]DropTable!$A:$A,1,0)),"드랍없음",""))</f>
        <v/>
      </c>
      <c r="AG2469">
        <v>9.8000000000000007</v>
      </c>
      <c r="AH2469">
        <v>1</v>
      </c>
    </row>
    <row r="2470" spans="1:34" x14ac:dyDescent="0.3">
      <c r="A2470">
        <v>27</v>
      </c>
      <c r="B2470">
        <v>29</v>
      </c>
      <c r="C2470">
        <f>IF(OR($L2470=TRUE,$A2470=0,MOD($A2470,ChapterTable!$S$20)&lt;&gt;0),
MAX(0,INT(($B2470+ChapterTable!$Q$26+VLOOKUP(SUBSTITUTE(C$1,"성장단계","")&amp;"단계오프셋",ChapterTable!$S:$T,2,0))/ChapterTable!$Q$23)),
MAX(0,INT(($B2470+ChapterTable!$S$26+VLOOKUP(SUBSTITUTE(C$1,"성장단계","")&amp;"보스단계오프셋",ChapterTable!$S:$T,2,0))/ChapterTable!$S$23)))</f>
        <v>3</v>
      </c>
      <c r="D2470">
        <f>IF(OR($L2470=TRUE,$A2470=0,MOD($A2470,ChapterTable!$S$20)&lt;&gt;0),
MAX(0,INT(($B2470+ChapterTable!$Q$26+VLOOKUP(SUBSTITUTE(D$1,"성장단계","")&amp;"단계오프셋",ChapterTable!$S:$T,2,0))/ChapterTable!$Q$23)),
MAX(0,INT(($B2470+ChapterTable!$S$26+VLOOKUP(SUBSTITUTE(D$1,"성장단계","")&amp;"보스단계오프셋",ChapterTable!$S:$T,2,0))/ChapterTable!$S$23)))</f>
        <v>2</v>
      </c>
      <c r="E2470" s="1">
        <f ca="1">IF(AND($A2470=0,$B2470=1),
    VLOOKUP(1,ChapterTable!$1:$1048576,MATCH("최종"&amp;SUBSTITUTE(SUBSTITUTE(E$1,"standard",""),"|Float",""),ChapterTable!$1:$1,0),0)*ChapterTable!$Q$17,
  IF(AND($A2470=0,$B2470=0),
    E2471,
  IF($B2470=0,
    VLOOKUP($A2470,ChapterTable!$1:$1048576,MATCH("최종"&amp;SUBSTITUTE(SUBSTITUTE(E$1,"standard",""),"|Float",""),ChapterTable!$1:$1,0),0),
  IF($B2470=1,
    IF($L2470=FALSE,
      VLOOKUP($A2470,ChapterTable!$1:$1048576,MATCH("최종"&amp;SUBSTITUTE(SUBSTITUTE(E$1,"standard",""),"|Float",""),ChapterTable!$1:$1,0),0),
      VLOOKUP($A2470-ChapterTable!$Q$11,ChapterTable!$1:$1048576,MATCH("최종"&amp;SUBSTITUTE(SUBSTITUTE(E$1,"standard",""),"|Float",""),ChapterTable!$1:$1,0),0)*ChapterTable!$Q$14
    ),
  OFFSET(E2470,-$B2470+IF($L2470,1,0),0)*
    (VLOOKUP(SUBSTITUTE(SUBSTITUTE(E$1,"standard",""),"|Float","")&amp;"인게임누적곱배수",ChapterTable!$S:$T,2,0)^C2470
    +VLOOKUP(SUBSTITUTE(SUBSTITUTE(E$1,"standard",""),"|Float","")&amp;"인게임누적합배수",ChapterTable!$S:$T,2,0)*C2470)
  )
  )
  )
)</f>
        <v>7920028.9354263823</v>
      </c>
      <c r="F2470" s="1">
        <f ca="1">IF(AND($A2470=0,$B2470=1),
    VLOOKUP(1,ChapterTable!$1:$1048576,MATCH("최종"&amp;SUBSTITUTE(SUBSTITUTE(F$1,"standard",""),"|Float",""),ChapterTable!$1:$1,0),0)*ChapterTable!$Q$17,
  IF(AND($A2470=0,$B2470=0),
    F2471,
  IF($B2470=0,
    VLOOKUP($A2470,ChapterTable!$1:$1048576,MATCH("최종"&amp;SUBSTITUTE(SUBSTITUTE(F$1,"standard",""),"|Float",""),ChapterTable!$1:$1,0),0),
  IF($B2470=1,
    IF($L2470=FALSE,
      VLOOKUP($A2470,ChapterTable!$1:$1048576,MATCH("최종"&amp;SUBSTITUTE(SUBSTITUTE(F$1,"standard",""),"|Float",""),ChapterTable!$1:$1,0),0),
      VLOOKUP($A2470-ChapterTable!$Q$11,ChapterTable!$1:$1048576,MATCH("최종"&amp;SUBSTITUTE(SUBSTITUTE(F$1,"standard",""),"|Float",""),ChapterTable!$1:$1,0),0)*ChapterTable!$Q$14
    ),
  OFFSET(F2470,-$B2470+IF($L2470,1,0),0)*
    (VLOOKUP(SUBSTITUTE(SUBSTITUTE(F$1,"standard",""),"|Float","")&amp;"인게임누적곱배수",ChapterTable!$S:$T,2,0)^D2470
    +VLOOKUP(SUBSTITUTE(SUBSTITUTE(F$1,"standard",""),"|Float","")&amp;"인게임누적합배수",ChapterTable!$S:$T,2,0)*D2470)
  )
  )
  )
)</f>
        <v>3004889.0269910395</v>
      </c>
      <c r="G2470" t="s">
        <v>76</v>
      </c>
      <c r="J2470" t="str">
        <f>IF(ISBLANK(I2470),"",
IFERROR(VLOOKUP(I2470,[1]StringTable!$1:$1048576,MATCH([1]StringTable!$B$1,[1]StringTable!$1:$1,0),0),
IFERROR(VLOOKUP(I2470,[1]InApkStringTable!$1:$1048576,MATCH([1]InApkStringTable!$B$1,[1]InApkStringTable!$1:$1,0),0),
"스트링없음")))</f>
        <v/>
      </c>
      <c r="L2470" t="b">
        <v>1</v>
      </c>
      <c r="N2470" t="str">
        <f>IF(ISBLANK(M2470),"",IF(ISERROR(VLOOKUP(M2470,MapTable!$A:$A,1,0)),"맵없음",""))</f>
        <v/>
      </c>
      <c r="O2470">
        <f t="shared" si="153"/>
        <v>93</v>
      </c>
      <c r="Q2470">
        <f t="shared" si="154"/>
        <v>93</v>
      </c>
      <c r="R2470" t="b">
        <f t="shared" ca="1" si="155"/>
        <v>1</v>
      </c>
      <c r="T2470" t="b">
        <f t="shared" ca="1" si="156"/>
        <v>1</v>
      </c>
      <c r="X2470" t="str">
        <f>IF(ISBLANK(W2470),"",
IF(ISERROR(FIND(",",W2470)),
  IF(ISERROR(VLOOKUP(W2470,MapTable!$A:$A,1,0)),"맵없음",
  ""),
IF(ISERROR(FIND(",",W2470,FIND(",",W2470)+1)),
  IF(OR(ISERROR(VLOOKUP(LEFT(W2470,FIND(",",W2470)-1),MapTable!$A:$A,1,0)),ISERROR(VLOOKUP(TRIM(MID(W2470,FIND(",",W2470)+1,999)),MapTable!$A:$A,1,0))),"맵없음",
  ""),
IF(ISERROR(FIND(",",W2470,FIND(",",W2470,FIND(",",W2470)+1)+1)),
  IF(OR(ISERROR(VLOOKUP(LEFT(W2470,FIND(",",W2470)-1),MapTable!$A:$A,1,0)),ISERROR(VLOOKUP(TRIM(MID(W2470,FIND(",",W2470)+1,FIND(",",W2470,FIND(",",W2470)+1)-FIND(",",W2470)-1)),MapTable!$A:$A,1,0)),ISERROR(VLOOKUP(TRIM(MID(W2470,FIND(",",W2470,FIND(",",W2470)+1)+1,999)),MapTable!$A:$A,1,0))),"맵없음",
  ""),
IF(ISERROR(FIND(",",W2470,FIND(",",W2470,FIND(",",W2470,FIND(",",W2470)+1)+1)+1)),
  IF(OR(ISERROR(VLOOKUP(LEFT(W2470,FIND(",",W2470)-1),MapTable!$A:$A,1,0)),ISERROR(VLOOKUP(TRIM(MID(W2470,FIND(",",W2470)+1,FIND(",",W2470,FIND(",",W2470)+1)-FIND(",",W2470)-1)),MapTable!$A:$A,1,0)),ISERROR(VLOOKUP(TRIM(MID(W2470,FIND(",",W2470,FIND(",",W2470)+1)+1,FIND(",",W2470,FIND(",",W2470,FIND(",",W2470)+1)+1)-FIND(",",W2470,FIND(",",W2470)+1)-1)),MapTable!$A:$A,1,0)),ISERROR(VLOOKUP(TRIM(MID(W2470,FIND(",",W2470,FIND(",",W2470,FIND(",",W2470)+1)+1)+1,999)),MapTable!$A:$A,1,0))),"맵없음",
  ""),
)))))</f>
        <v/>
      </c>
      <c r="AC2470" t="str">
        <f>IF(ISBLANK(AB2470),"",IF(ISERROR(VLOOKUP(AB2470,[3]DropTable!$A:$A,1,0)),"드랍없음",""))</f>
        <v/>
      </c>
      <c r="AE2470" t="str">
        <f>IF(ISBLANK(AD2470),"",IF(ISERROR(VLOOKUP(AD2470,[3]DropTable!$A:$A,1,0)),"드랍없음",""))</f>
        <v/>
      </c>
      <c r="AG2470">
        <v>9.8000000000000007</v>
      </c>
      <c r="AH2470">
        <v>1</v>
      </c>
    </row>
    <row r="2471" spans="1:34" x14ac:dyDescent="0.3">
      <c r="A2471">
        <v>27</v>
      </c>
      <c r="B2471">
        <v>30</v>
      </c>
      <c r="C2471">
        <f>IF(OR($L2471=TRUE,$A2471=0,MOD($A2471,ChapterTable!$S$20)&lt;&gt;0),
MAX(0,INT(($B2471+ChapterTable!$Q$26+VLOOKUP(SUBSTITUTE(C$1,"성장단계","")&amp;"단계오프셋",ChapterTable!$S:$T,2,0))/ChapterTable!$Q$23)),
MAX(0,INT(($B2471+ChapterTable!$S$26+VLOOKUP(SUBSTITUTE(C$1,"성장단계","")&amp;"보스단계오프셋",ChapterTable!$S:$T,2,0))/ChapterTable!$S$23)))</f>
        <v>3</v>
      </c>
      <c r="D2471">
        <f>IF(OR($L2471=TRUE,$A2471=0,MOD($A2471,ChapterTable!$S$20)&lt;&gt;0),
MAX(0,INT(($B2471+ChapterTable!$Q$26+VLOOKUP(SUBSTITUTE(D$1,"성장단계","")&amp;"단계오프셋",ChapterTable!$S:$T,2,0))/ChapterTable!$Q$23)),
MAX(0,INT(($B2471+ChapterTable!$S$26+VLOOKUP(SUBSTITUTE(D$1,"성장단계","")&amp;"보스단계오프셋",ChapterTable!$S:$T,2,0))/ChapterTable!$S$23)))</f>
        <v>2</v>
      </c>
      <c r="E2471" s="1">
        <f ca="1">IF(AND($A2471=0,$B2471=1),
    VLOOKUP(1,ChapterTable!$1:$1048576,MATCH("최종"&amp;SUBSTITUTE(SUBSTITUTE(E$1,"standard",""),"|Float",""),ChapterTable!$1:$1,0),0)*ChapterTable!$Q$17,
  IF(AND($A2471=0,$B2471=0),
    E2472,
  IF($B2471=0,
    VLOOKUP($A2471,ChapterTable!$1:$1048576,MATCH("최종"&amp;SUBSTITUTE(SUBSTITUTE(E$1,"standard",""),"|Float",""),ChapterTable!$1:$1,0),0),
  IF($B2471=1,
    IF($L2471=FALSE,
      VLOOKUP($A2471,ChapterTable!$1:$1048576,MATCH("최종"&amp;SUBSTITUTE(SUBSTITUTE(E$1,"standard",""),"|Float",""),ChapterTable!$1:$1,0),0),
      VLOOKUP($A2471-ChapterTable!$Q$11,ChapterTable!$1:$1048576,MATCH("최종"&amp;SUBSTITUTE(SUBSTITUTE(E$1,"standard",""),"|Float",""),ChapterTable!$1:$1,0),0)*ChapterTable!$Q$14
    ),
  OFFSET(E2471,-$B2471+IF($L2471,1,0),0)*
    (VLOOKUP(SUBSTITUTE(SUBSTITUTE(E$1,"standard",""),"|Float","")&amp;"인게임누적곱배수",ChapterTable!$S:$T,2,0)^C2471
    +VLOOKUP(SUBSTITUTE(SUBSTITUTE(E$1,"standard",""),"|Float","")&amp;"인게임누적합배수",ChapterTable!$S:$T,2,0)*C2471)
  )
  )
  )
)</f>
        <v>7920028.9354263823</v>
      </c>
      <c r="F2471" s="1">
        <f ca="1">IF(AND($A2471=0,$B2471=1),
    VLOOKUP(1,ChapterTable!$1:$1048576,MATCH("최종"&amp;SUBSTITUTE(SUBSTITUTE(F$1,"standard",""),"|Float",""),ChapterTable!$1:$1,0),0)*ChapterTable!$Q$17,
  IF(AND($A2471=0,$B2471=0),
    F2472,
  IF($B2471=0,
    VLOOKUP($A2471,ChapterTable!$1:$1048576,MATCH("최종"&amp;SUBSTITUTE(SUBSTITUTE(F$1,"standard",""),"|Float",""),ChapterTable!$1:$1,0),0),
  IF($B2471=1,
    IF($L2471=FALSE,
      VLOOKUP($A2471,ChapterTable!$1:$1048576,MATCH("최종"&amp;SUBSTITUTE(SUBSTITUTE(F$1,"standard",""),"|Float",""),ChapterTable!$1:$1,0),0),
      VLOOKUP($A2471-ChapterTable!$Q$11,ChapterTable!$1:$1048576,MATCH("최종"&amp;SUBSTITUTE(SUBSTITUTE(F$1,"standard",""),"|Float",""),ChapterTable!$1:$1,0),0)*ChapterTable!$Q$14
    ),
  OFFSET(F2471,-$B2471+IF($L2471,1,0),0)*
    (VLOOKUP(SUBSTITUTE(SUBSTITUTE(F$1,"standard",""),"|Float","")&amp;"인게임누적곱배수",ChapterTable!$S:$T,2,0)^D2471
    +VLOOKUP(SUBSTITUTE(SUBSTITUTE(F$1,"standard",""),"|Float","")&amp;"인게임누적합배수",ChapterTable!$S:$T,2,0)*D2471)
  )
  )
  )
)</f>
        <v>3004889.0269910395</v>
      </c>
      <c r="G2471" t="s">
        <v>76</v>
      </c>
      <c r="J2471" t="str">
        <f>IF(ISBLANK(I2471),"",
IFERROR(VLOOKUP(I2471,[1]StringTable!$1:$1048576,MATCH([1]StringTable!$B$1,[1]StringTable!$1:$1,0),0),
IFERROR(VLOOKUP(I2471,[1]InApkStringTable!$1:$1048576,MATCH([1]InApkStringTable!$B$1,[1]InApkStringTable!$1:$1,0),0),
"스트링없음")))</f>
        <v/>
      </c>
      <c r="L2471" t="b">
        <v>1</v>
      </c>
      <c r="N2471" t="str">
        <f>IF(ISBLANK(M2471),"",IF(ISERROR(VLOOKUP(M2471,MapTable!$A:$A,1,0)),"맵없음",""))</f>
        <v/>
      </c>
      <c r="O2471">
        <f t="shared" si="153"/>
        <v>21</v>
      </c>
      <c r="Q2471">
        <f t="shared" si="154"/>
        <v>21</v>
      </c>
      <c r="R2471" t="b">
        <f t="shared" ca="1" si="155"/>
        <v>0</v>
      </c>
      <c r="T2471" t="b">
        <f t="shared" ca="1" si="156"/>
        <v>0</v>
      </c>
      <c r="X2471" t="str">
        <f>IF(ISBLANK(W2471),"",
IF(ISERROR(FIND(",",W2471)),
  IF(ISERROR(VLOOKUP(W2471,MapTable!$A:$A,1,0)),"맵없음",
  ""),
IF(ISERROR(FIND(",",W2471,FIND(",",W2471)+1)),
  IF(OR(ISERROR(VLOOKUP(LEFT(W2471,FIND(",",W2471)-1),MapTable!$A:$A,1,0)),ISERROR(VLOOKUP(TRIM(MID(W2471,FIND(",",W2471)+1,999)),MapTable!$A:$A,1,0))),"맵없음",
  ""),
IF(ISERROR(FIND(",",W2471,FIND(",",W2471,FIND(",",W2471)+1)+1)),
  IF(OR(ISERROR(VLOOKUP(LEFT(W2471,FIND(",",W2471)-1),MapTable!$A:$A,1,0)),ISERROR(VLOOKUP(TRIM(MID(W2471,FIND(",",W2471)+1,FIND(",",W2471,FIND(",",W2471)+1)-FIND(",",W2471)-1)),MapTable!$A:$A,1,0)),ISERROR(VLOOKUP(TRIM(MID(W2471,FIND(",",W2471,FIND(",",W2471)+1)+1,999)),MapTable!$A:$A,1,0))),"맵없음",
  ""),
IF(ISERROR(FIND(",",W2471,FIND(",",W2471,FIND(",",W2471,FIND(",",W2471)+1)+1)+1)),
  IF(OR(ISERROR(VLOOKUP(LEFT(W2471,FIND(",",W2471)-1),MapTable!$A:$A,1,0)),ISERROR(VLOOKUP(TRIM(MID(W2471,FIND(",",W2471)+1,FIND(",",W2471,FIND(",",W2471)+1)-FIND(",",W2471)-1)),MapTable!$A:$A,1,0)),ISERROR(VLOOKUP(TRIM(MID(W2471,FIND(",",W2471,FIND(",",W2471)+1)+1,FIND(",",W2471,FIND(",",W2471,FIND(",",W2471)+1)+1)-FIND(",",W2471,FIND(",",W2471)+1)-1)),MapTable!$A:$A,1,0)),ISERROR(VLOOKUP(TRIM(MID(W2471,FIND(",",W2471,FIND(",",W2471,FIND(",",W2471)+1)+1)+1,999)),MapTable!$A:$A,1,0))),"맵없음",
  ""),
)))))</f>
        <v/>
      </c>
      <c r="AC2471" t="str">
        <f>IF(ISBLANK(AB2471),"",IF(ISERROR(VLOOKUP(AB2471,[3]DropTable!$A:$A,1,0)),"드랍없음",""))</f>
        <v/>
      </c>
      <c r="AE2471" t="str">
        <f>IF(ISBLANK(AD2471),"",IF(ISERROR(VLOOKUP(AD2471,[3]DropTable!$A:$A,1,0)),"드랍없음",""))</f>
        <v/>
      </c>
      <c r="AG2471">
        <v>9.8000000000000007</v>
      </c>
      <c r="AH2471">
        <v>1</v>
      </c>
    </row>
    <row r="2472" spans="1:34" x14ac:dyDescent="0.3">
      <c r="A2472">
        <v>27</v>
      </c>
      <c r="B2472">
        <v>31</v>
      </c>
      <c r="C2472">
        <f>IF(OR($L2472=TRUE,$A2472=0,MOD($A2472,ChapterTable!$S$20)&lt;&gt;0),
MAX(0,INT(($B2472+ChapterTable!$Q$26+VLOOKUP(SUBSTITUTE(C$1,"성장단계","")&amp;"단계오프셋",ChapterTable!$S:$T,2,0))/ChapterTable!$Q$23)),
MAX(0,INT(($B2472+ChapterTable!$S$26+VLOOKUP(SUBSTITUTE(C$1,"성장단계","")&amp;"보스단계오프셋",ChapterTable!$S:$T,2,0))/ChapterTable!$S$23)))</f>
        <v>3</v>
      </c>
      <c r="D2472">
        <f>IF(OR($L2472=TRUE,$A2472=0,MOD($A2472,ChapterTable!$S$20)&lt;&gt;0),
MAX(0,INT(($B2472+ChapterTable!$Q$26+VLOOKUP(SUBSTITUTE(D$1,"성장단계","")&amp;"단계오프셋",ChapterTable!$S:$T,2,0))/ChapterTable!$Q$23)),
MAX(0,INT(($B2472+ChapterTable!$S$26+VLOOKUP(SUBSTITUTE(D$1,"성장단계","")&amp;"보스단계오프셋",ChapterTable!$S:$T,2,0))/ChapterTable!$S$23)))</f>
        <v>3</v>
      </c>
      <c r="E2472" s="1">
        <f ca="1">IF(AND($A2472=0,$B2472=1),
    VLOOKUP(1,ChapterTable!$1:$1048576,MATCH("최종"&amp;SUBSTITUTE(SUBSTITUTE(E$1,"standard",""),"|Float",""),ChapterTable!$1:$1,0),0)*ChapterTable!$Q$17,
  IF(AND($A2472=0,$B2472=0),
    E2473,
  IF($B2472=0,
    VLOOKUP($A2472,ChapterTable!$1:$1048576,MATCH("최종"&amp;SUBSTITUTE(SUBSTITUTE(E$1,"standard",""),"|Float",""),ChapterTable!$1:$1,0),0),
  IF($B2472=1,
    IF($L2472=FALSE,
      VLOOKUP($A2472,ChapterTable!$1:$1048576,MATCH("최종"&amp;SUBSTITUTE(SUBSTITUTE(E$1,"standard",""),"|Float",""),ChapterTable!$1:$1,0),0),
      VLOOKUP($A2472-ChapterTable!$Q$11,ChapterTable!$1:$1048576,MATCH("최종"&amp;SUBSTITUTE(SUBSTITUTE(E$1,"standard",""),"|Float",""),ChapterTable!$1:$1,0),0)*ChapterTable!$Q$14
    ),
  OFFSET(E2472,-$B2472+IF($L2472,1,0),0)*
    (VLOOKUP(SUBSTITUTE(SUBSTITUTE(E$1,"standard",""),"|Float","")&amp;"인게임누적곱배수",ChapterTable!$S:$T,2,0)^C2472
    +VLOOKUP(SUBSTITUTE(SUBSTITUTE(E$1,"standard",""),"|Float","")&amp;"인게임누적합배수",ChapterTable!$S:$T,2,0)*C2472)
  )
  )
  )
)</f>
        <v>7920028.9354263823</v>
      </c>
      <c r="F2472" s="1">
        <f ca="1">IF(AND($A2472=0,$B2472=1),
    VLOOKUP(1,ChapterTable!$1:$1048576,MATCH("최종"&amp;SUBSTITUTE(SUBSTITUTE(F$1,"standard",""),"|Float",""),ChapterTable!$1:$1,0),0)*ChapterTable!$Q$17,
  IF(AND($A2472=0,$B2472=0),
    F2473,
  IF($B2472=0,
    VLOOKUP($A2472,ChapterTable!$1:$1048576,MATCH("최종"&amp;SUBSTITUTE(SUBSTITUTE(F$1,"standard",""),"|Float",""),ChapterTable!$1:$1,0),0),
  IF($B2472=1,
    IF($L2472=FALSE,
      VLOOKUP($A2472,ChapterTable!$1:$1048576,MATCH("최종"&amp;SUBSTITUTE(SUBSTITUTE(F$1,"standard",""),"|Float",""),ChapterTable!$1:$1,0),0),
      VLOOKUP($A2472-ChapterTable!$Q$11,ChapterTable!$1:$1048576,MATCH("최종"&amp;SUBSTITUTE(SUBSTITUTE(F$1,"standard",""),"|Float",""),ChapterTable!$1:$1,0),0)*ChapterTable!$Q$14
    ),
  OFFSET(F2472,-$B2472+IF($L2472,1,0),0)*
    (VLOOKUP(SUBSTITUTE(SUBSTITUTE(F$1,"standard",""),"|Float","")&amp;"인게임누적곱배수",ChapterTable!$S:$T,2,0)^D2472
    +VLOOKUP(SUBSTITUTE(SUBSTITUTE(F$1,"standard",""),"|Float","")&amp;"인게임누적합배수",ChapterTable!$S:$T,2,0)*D2472)
  )
  )
  )
)</f>
        <v>3434158.8879897594</v>
      </c>
      <c r="G2472" t="s">
        <v>76</v>
      </c>
      <c r="J2472" t="str">
        <f>IF(ISBLANK(I2472),"",
IFERROR(VLOOKUP(I2472,[1]StringTable!$1:$1048576,MATCH([1]StringTable!$B$1,[1]StringTable!$1:$1,0),0),
IFERROR(VLOOKUP(I2472,[1]InApkStringTable!$1:$1048576,MATCH([1]InApkStringTable!$B$1,[1]InApkStringTable!$1:$1,0),0),
"스트링없음")))</f>
        <v/>
      </c>
      <c r="L2472" t="b">
        <v>1</v>
      </c>
      <c r="N2472" t="str">
        <f>IF(ISBLANK(M2472),"",IF(ISERROR(VLOOKUP(M2472,MapTable!$A:$A,1,0)),"맵없음",""))</f>
        <v/>
      </c>
      <c r="O2472">
        <f t="shared" si="153"/>
        <v>4</v>
      </c>
      <c r="Q2472">
        <f t="shared" si="154"/>
        <v>4</v>
      </c>
      <c r="R2472" t="b">
        <f t="shared" ca="1" si="155"/>
        <v>0</v>
      </c>
      <c r="T2472" t="b">
        <f t="shared" ca="1" si="156"/>
        <v>0</v>
      </c>
      <c r="X2472" t="str">
        <f>IF(ISBLANK(W2472),"",
IF(ISERROR(FIND(",",W2472)),
  IF(ISERROR(VLOOKUP(W2472,MapTable!$A:$A,1,0)),"맵없음",
  ""),
IF(ISERROR(FIND(",",W2472,FIND(",",W2472)+1)),
  IF(OR(ISERROR(VLOOKUP(LEFT(W2472,FIND(",",W2472)-1),MapTable!$A:$A,1,0)),ISERROR(VLOOKUP(TRIM(MID(W2472,FIND(",",W2472)+1,999)),MapTable!$A:$A,1,0))),"맵없음",
  ""),
IF(ISERROR(FIND(",",W2472,FIND(",",W2472,FIND(",",W2472)+1)+1)),
  IF(OR(ISERROR(VLOOKUP(LEFT(W2472,FIND(",",W2472)-1),MapTable!$A:$A,1,0)),ISERROR(VLOOKUP(TRIM(MID(W2472,FIND(",",W2472)+1,FIND(",",W2472,FIND(",",W2472)+1)-FIND(",",W2472)-1)),MapTable!$A:$A,1,0)),ISERROR(VLOOKUP(TRIM(MID(W2472,FIND(",",W2472,FIND(",",W2472)+1)+1,999)),MapTable!$A:$A,1,0))),"맵없음",
  ""),
IF(ISERROR(FIND(",",W2472,FIND(",",W2472,FIND(",",W2472,FIND(",",W2472)+1)+1)+1)),
  IF(OR(ISERROR(VLOOKUP(LEFT(W2472,FIND(",",W2472)-1),MapTable!$A:$A,1,0)),ISERROR(VLOOKUP(TRIM(MID(W2472,FIND(",",W2472)+1,FIND(",",W2472,FIND(",",W2472)+1)-FIND(",",W2472)-1)),MapTable!$A:$A,1,0)),ISERROR(VLOOKUP(TRIM(MID(W2472,FIND(",",W2472,FIND(",",W2472)+1)+1,FIND(",",W2472,FIND(",",W2472,FIND(",",W2472)+1)+1)-FIND(",",W2472,FIND(",",W2472)+1)-1)),MapTable!$A:$A,1,0)),ISERROR(VLOOKUP(TRIM(MID(W2472,FIND(",",W2472,FIND(",",W2472,FIND(",",W2472)+1)+1)+1,999)),MapTable!$A:$A,1,0))),"맵없음",
  ""),
)))))</f>
        <v/>
      </c>
      <c r="AC2472" t="str">
        <f>IF(ISBLANK(AB2472),"",IF(ISERROR(VLOOKUP(AB2472,[3]DropTable!$A:$A,1,0)),"드랍없음",""))</f>
        <v/>
      </c>
      <c r="AE2472" t="str">
        <f>IF(ISBLANK(AD2472),"",IF(ISERROR(VLOOKUP(AD2472,[3]DropTable!$A:$A,1,0)),"드랍없음",""))</f>
        <v/>
      </c>
      <c r="AG2472">
        <v>9.8000000000000007</v>
      </c>
      <c r="AH2472">
        <v>1</v>
      </c>
    </row>
    <row r="2473" spans="1:34" x14ac:dyDescent="0.3">
      <c r="A2473">
        <v>27</v>
      </c>
      <c r="B2473">
        <v>32</v>
      </c>
      <c r="C2473">
        <f>IF(OR($L2473=TRUE,$A2473=0,MOD($A2473,ChapterTable!$S$20)&lt;&gt;0),
MAX(0,INT(($B2473+ChapterTable!$Q$26+VLOOKUP(SUBSTITUTE(C$1,"성장단계","")&amp;"단계오프셋",ChapterTable!$S:$T,2,0))/ChapterTable!$Q$23)),
MAX(0,INT(($B2473+ChapterTable!$S$26+VLOOKUP(SUBSTITUTE(C$1,"성장단계","")&amp;"보스단계오프셋",ChapterTable!$S:$T,2,0))/ChapterTable!$S$23)))</f>
        <v>3</v>
      </c>
      <c r="D2473">
        <f>IF(OR($L2473=TRUE,$A2473=0,MOD($A2473,ChapterTable!$S$20)&lt;&gt;0),
MAX(0,INT(($B2473+ChapterTable!$Q$26+VLOOKUP(SUBSTITUTE(D$1,"성장단계","")&amp;"단계오프셋",ChapterTable!$S:$T,2,0))/ChapterTable!$Q$23)),
MAX(0,INT(($B2473+ChapterTable!$S$26+VLOOKUP(SUBSTITUTE(D$1,"성장단계","")&amp;"보스단계오프셋",ChapterTable!$S:$T,2,0))/ChapterTable!$S$23)))</f>
        <v>3</v>
      </c>
      <c r="E2473" s="1">
        <f ca="1">IF(AND($A2473=0,$B2473=1),
    VLOOKUP(1,ChapterTable!$1:$1048576,MATCH("최종"&amp;SUBSTITUTE(SUBSTITUTE(E$1,"standard",""),"|Float",""),ChapterTable!$1:$1,0),0)*ChapterTable!$Q$17,
  IF(AND($A2473=0,$B2473=0),
    E2474,
  IF($B2473=0,
    VLOOKUP($A2473,ChapterTable!$1:$1048576,MATCH("최종"&amp;SUBSTITUTE(SUBSTITUTE(E$1,"standard",""),"|Float",""),ChapterTable!$1:$1,0),0),
  IF($B2473=1,
    IF($L2473=FALSE,
      VLOOKUP($A2473,ChapterTable!$1:$1048576,MATCH("최종"&amp;SUBSTITUTE(SUBSTITUTE(E$1,"standard",""),"|Float",""),ChapterTable!$1:$1,0),0),
      VLOOKUP($A2473-ChapterTable!$Q$11,ChapterTable!$1:$1048576,MATCH("최종"&amp;SUBSTITUTE(SUBSTITUTE(E$1,"standard",""),"|Float",""),ChapterTable!$1:$1,0),0)*ChapterTable!$Q$14
    ),
  OFFSET(E2473,-$B2473+IF($L2473,1,0),0)*
    (VLOOKUP(SUBSTITUTE(SUBSTITUTE(E$1,"standard",""),"|Float","")&amp;"인게임누적곱배수",ChapterTable!$S:$T,2,0)^C2473
    +VLOOKUP(SUBSTITUTE(SUBSTITUTE(E$1,"standard",""),"|Float","")&amp;"인게임누적합배수",ChapterTable!$S:$T,2,0)*C2473)
  )
  )
  )
)</f>
        <v>7920028.9354263823</v>
      </c>
      <c r="F2473" s="1">
        <f ca="1">IF(AND($A2473=0,$B2473=1),
    VLOOKUP(1,ChapterTable!$1:$1048576,MATCH("최종"&amp;SUBSTITUTE(SUBSTITUTE(F$1,"standard",""),"|Float",""),ChapterTable!$1:$1,0),0)*ChapterTable!$Q$17,
  IF(AND($A2473=0,$B2473=0),
    F2474,
  IF($B2473=0,
    VLOOKUP($A2473,ChapterTable!$1:$1048576,MATCH("최종"&amp;SUBSTITUTE(SUBSTITUTE(F$1,"standard",""),"|Float",""),ChapterTable!$1:$1,0),0),
  IF($B2473=1,
    IF($L2473=FALSE,
      VLOOKUP($A2473,ChapterTable!$1:$1048576,MATCH("최종"&amp;SUBSTITUTE(SUBSTITUTE(F$1,"standard",""),"|Float",""),ChapterTable!$1:$1,0),0),
      VLOOKUP($A2473-ChapterTable!$Q$11,ChapterTable!$1:$1048576,MATCH("최종"&amp;SUBSTITUTE(SUBSTITUTE(F$1,"standard",""),"|Float",""),ChapterTable!$1:$1,0),0)*ChapterTable!$Q$14
    ),
  OFFSET(F2473,-$B2473+IF($L2473,1,0),0)*
    (VLOOKUP(SUBSTITUTE(SUBSTITUTE(F$1,"standard",""),"|Float","")&amp;"인게임누적곱배수",ChapterTable!$S:$T,2,0)^D2473
    +VLOOKUP(SUBSTITUTE(SUBSTITUTE(F$1,"standard",""),"|Float","")&amp;"인게임누적합배수",ChapterTable!$S:$T,2,0)*D2473)
  )
  )
  )
)</f>
        <v>3434158.8879897594</v>
      </c>
      <c r="G2473" t="s">
        <v>76</v>
      </c>
      <c r="J2473" t="str">
        <f>IF(ISBLANK(I2473),"",
IFERROR(VLOOKUP(I2473,[1]StringTable!$1:$1048576,MATCH([1]StringTable!$B$1,[1]StringTable!$1:$1,0),0),
IFERROR(VLOOKUP(I2473,[1]InApkStringTable!$1:$1048576,MATCH([1]InApkStringTable!$B$1,[1]InApkStringTable!$1:$1,0),0),
"스트링없음")))</f>
        <v/>
      </c>
      <c r="L2473" t="b">
        <v>1</v>
      </c>
      <c r="N2473" t="str">
        <f>IF(ISBLANK(M2473),"",IF(ISERROR(VLOOKUP(M2473,MapTable!$A:$A,1,0)),"맵없음",""))</f>
        <v/>
      </c>
      <c r="O2473">
        <f t="shared" si="153"/>
        <v>4</v>
      </c>
      <c r="Q2473">
        <f t="shared" si="154"/>
        <v>4</v>
      </c>
      <c r="R2473" t="b">
        <f t="shared" ca="1" si="155"/>
        <v>0</v>
      </c>
      <c r="T2473" t="b">
        <f t="shared" ca="1" si="156"/>
        <v>0</v>
      </c>
      <c r="X2473" t="str">
        <f>IF(ISBLANK(W2473),"",
IF(ISERROR(FIND(",",W2473)),
  IF(ISERROR(VLOOKUP(W2473,MapTable!$A:$A,1,0)),"맵없음",
  ""),
IF(ISERROR(FIND(",",W2473,FIND(",",W2473)+1)),
  IF(OR(ISERROR(VLOOKUP(LEFT(W2473,FIND(",",W2473)-1),MapTable!$A:$A,1,0)),ISERROR(VLOOKUP(TRIM(MID(W2473,FIND(",",W2473)+1,999)),MapTable!$A:$A,1,0))),"맵없음",
  ""),
IF(ISERROR(FIND(",",W2473,FIND(",",W2473,FIND(",",W2473)+1)+1)),
  IF(OR(ISERROR(VLOOKUP(LEFT(W2473,FIND(",",W2473)-1),MapTable!$A:$A,1,0)),ISERROR(VLOOKUP(TRIM(MID(W2473,FIND(",",W2473)+1,FIND(",",W2473,FIND(",",W2473)+1)-FIND(",",W2473)-1)),MapTable!$A:$A,1,0)),ISERROR(VLOOKUP(TRIM(MID(W2473,FIND(",",W2473,FIND(",",W2473)+1)+1,999)),MapTable!$A:$A,1,0))),"맵없음",
  ""),
IF(ISERROR(FIND(",",W2473,FIND(",",W2473,FIND(",",W2473,FIND(",",W2473)+1)+1)+1)),
  IF(OR(ISERROR(VLOOKUP(LEFT(W2473,FIND(",",W2473)-1),MapTable!$A:$A,1,0)),ISERROR(VLOOKUP(TRIM(MID(W2473,FIND(",",W2473)+1,FIND(",",W2473,FIND(",",W2473)+1)-FIND(",",W2473)-1)),MapTable!$A:$A,1,0)),ISERROR(VLOOKUP(TRIM(MID(W2473,FIND(",",W2473,FIND(",",W2473)+1)+1,FIND(",",W2473,FIND(",",W2473,FIND(",",W2473)+1)+1)-FIND(",",W2473,FIND(",",W2473)+1)-1)),MapTable!$A:$A,1,0)),ISERROR(VLOOKUP(TRIM(MID(W2473,FIND(",",W2473,FIND(",",W2473,FIND(",",W2473)+1)+1)+1,999)),MapTable!$A:$A,1,0))),"맵없음",
  ""),
)))))</f>
        <v/>
      </c>
      <c r="AC2473" t="str">
        <f>IF(ISBLANK(AB2473),"",IF(ISERROR(VLOOKUP(AB2473,[3]DropTable!$A:$A,1,0)),"드랍없음",""))</f>
        <v/>
      </c>
      <c r="AE2473" t="str">
        <f>IF(ISBLANK(AD2473),"",IF(ISERROR(VLOOKUP(AD2473,[3]DropTable!$A:$A,1,0)),"드랍없음",""))</f>
        <v/>
      </c>
      <c r="AG2473">
        <v>9.8000000000000007</v>
      </c>
      <c r="AH2473">
        <v>1</v>
      </c>
    </row>
    <row r="2474" spans="1:34" x14ac:dyDescent="0.3">
      <c r="A2474">
        <v>27</v>
      </c>
      <c r="B2474">
        <v>33</v>
      </c>
      <c r="C2474">
        <f>IF(OR($L2474=TRUE,$A2474=0,MOD($A2474,ChapterTable!$S$20)&lt;&gt;0),
MAX(0,INT(($B2474+ChapterTable!$Q$26+VLOOKUP(SUBSTITUTE(C$1,"성장단계","")&amp;"단계오프셋",ChapterTable!$S:$T,2,0))/ChapterTable!$Q$23)),
MAX(0,INT(($B2474+ChapterTable!$S$26+VLOOKUP(SUBSTITUTE(C$1,"성장단계","")&amp;"보스단계오프셋",ChapterTable!$S:$T,2,0))/ChapterTable!$S$23)))</f>
        <v>3</v>
      </c>
      <c r="D2474">
        <f>IF(OR($L2474=TRUE,$A2474=0,MOD($A2474,ChapterTable!$S$20)&lt;&gt;0),
MAX(0,INT(($B2474+ChapterTable!$Q$26+VLOOKUP(SUBSTITUTE(D$1,"성장단계","")&amp;"단계오프셋",ChapterTable!$S:$T,2,0))/ChapterTable!$Q$23)),
MAX(0,INT(($B2474+ChapterTable!$S$26+VLOOKUP(SUBSTITUTE(D$1,"성장단계","")&amp;"보스단계오프셋",ChapterTable!$S:$T,2,0))/ChapterTable!$S$23)))</f>
        <v>3</v>
      </c>
      <c r="E2474" s="1">
        <f ca="1">IF(AND($A2474=0,$B2474=1),
    VLOOKUP(1,ChapterTable!$1:$1048576,MATCH("최종"&amp;SUBSTITUTE(SUBSTITUTE(E$1,"standard",""),"|Float",""),ChapterTable!$1:$1,0),0)*ChapterTable!$Q$17,
  IF(AND($A2474=0,$B2474=0),
    E2475,
  IF($B2474=0,
    VLOOKUP($A2474,ChapterTable!$1:$1048576,MATCH("최종"&amp;SUBSTITUTE(SUBSTITUTE(E$1,"standard",""),"|Float",""),ChapterTable!$1:$1,0),0),
  IF($B2474=1,
    IF($L2474=FALSE,
      VLOOKUP($A2474,ChapterTable!$1:$1048576,MATCH("최종"&amp;SUBSTITUTE(SUBSTITUTE(E$1,"standard",""),"|Float",""),ChapterTable!$1:$1,0),0),
      VLOOKUP($A2474-ChapterTable!$Q$11,ChapterTable!$1:$1048576,MATCH("최종"&amp;SUBSTITUTE(SUBSTITUTE(E$1,"standard",""),"|Float",""),ChapterTable!$1:$1,0),0)*ChapterTable!$Q$14
    ),
  OFFSET(E2474,-$B2474+IF($L2474,1,0),0)*
    (VLOOKUP(SUBSTITUTE(SUBSTITUTE(E$1,"standard",""),"|Float","")&amp;"인게임누적곱배수",ChapterTable!$S:$T,2,0)^C2474
    +VLOOKUP(SUBSTITUTE(SUBSTITUTE(E$1,"standard",""),"|Float","")&amp;"인게임누적합배수",ChapterTable!$S:$T,2,0)*C2474)
  )
  )
  )
)</f>
        <v>7920028.9354263823</v>
      </c>
      <c r="F2474" s="1">
        <f ca="1">IF(AND($A2474=0,$B2474=1),
    VLOOKUP(1,ChapterTable!$1:$1048576,MATCH("최종"&amp;SUBSTITUTE(SUBSTITUTE(F$1,"standard",""),"|Float",""),ChapterTable!$1:$1,0),0)*ChapterTable!$Q$17,
  IF(AND($A2474=0,$B2474=0),
    F2475,
  IF($B2474=0,
    VLOOKUP($A2474,ChapterTable!$1:$1048576,MATCH("최종"&amp;SUBSTITUTE(SUBSTITUTE(F$1,"standard",""),"|Float",""),ChapterTable!$1:$1,0),0),
  IF($B2474=1,
    IF($L2474=FALSE,
      VLOOKUP($A2474,ChapterTable!$1:$1048576,MATCH("최종"&amp;SUBSTITUTE(SUBSTITUTE(F$1,"standard",""),"|Float",""),ChapterTable!$1:$1,0),0),
      VLOOKUP($A2474-ChapterTable!$Q$11,ChapterTable!$1:$1048576,MATCH("최종"&amp;SUBSTITUTE(SUBSTITUTE(F$1,"standard",""),"|Float",""),ChapterTable!$1:$1,0),0)*ChapterTable!$Q$14
    ),
  OFFSET(F2474,-$B2474+IF($L2474,1,0),0)*
    (VLOOKUP(SUBSTITUTE(SUBSTITUTE(F$1,"standard",""),"|Float","")&amp;"인게임누적곱배수",ChapterTable!$S:$T,2,0)^D2474
    +VLOOKUP(SUBSTITUTE(SUBSTITUTE(F$1,"standard",""),"|Float","")&amp;"인게임누적합배수",ChapterTable!$S:$T,2,0)*D2474)
  )
  )
  )
)</f>
        <v>3434158.8879897594</v>
      </c>
      <c r="G2474" t="s">
        <v>76</v>
      </c>
      <c r="J2474" t="str">
        <f>IF(ISBLANK(I2474),"",
IFERROR(VLOOKUP(I2474,[1]StringTable!$1:$1048576,MATCH([1]StringTable!$B$1,[1]StringTable!$1:$1,0),0),
IFERROR(VLOOKUP(I2474,[1]InApkStringTable!$1:$1048576,MATCH([1]InApkStringTable!$B$1,[1]InApkStringTable!$1:$1,0),0),
"스트링없음")))</f>
        <v/>
      </c>
      <c r="L2474" t="b">
        <v>1</v>
      </c>
      <c r="N2474" t="str">
        <f>IF(ISBLANK(M2474),"",IF(ISERROR(VLOOKUP(M2474,MapTable!$A:$A,1,0)),"맵없음",""))</f>
        <v/>
      </c>
      <c r="O2474">
        <f t="shared" si="153"/>
        <v>4</v>
      </c>
      <c r="Q2474">
        <f t="shared" si="154"/>
        <v>4</v>
      </c>
      <c r="R2474" t="b">
        <f t="shared" ca="1" si="155"/>
        <v>0</v>
      </c>
      <c r="T2474" t="b">
        <f t="shared" ca="1" si="156"/>
        <v>0</v>
      </c>
      <c r="X2474" t="str">
        <f>IF(ISBLANK(W2474),"",
IF(ISERROR(FIND(",",W2474)),
  IF(ISERROR(VLOOKUP(W2474,MapTable!$A:$A,1,0)),"맵없음",
  ""),
IF(ISERROR(FIND(",",W2474,FIND(",",W2474)+1)),
  IF(OR(ISERROR(VLOOKUP(LEFT(W2474,FIND(",",W2474)-1),MapTable!$A:$A,1,0)),ISERROR(VLOOKUP(TRIM(MID(W2474,FIND(",",W2474)+1,999)),MapTable!$A:$A,1,0))),"맵없음",
  ""),
IF(ISERROR(FIND(",",W2474,FIND(",",W2474,FIND(",",W2474)+1)+1)),
  IF(OR(ISERROR(VLOOKUP(LEFT(W2474,FIND(",",W2474)-1),MapTable!$A:$A,1,0)),ISERROR(VLOOKUP(TRIM(MID(W2474,FIND(",",W2474)+1,FIND(",",W2474,FIND(",",W2474)+1)-FIND(",",W2474)-1)),MapTable!$A:$A,1,0)),ISERROR(VLOOKUP(TRIM(MID(W2474,FIND(",",W2474,FIND(",",W2474)+1)+1,999)),MapTable!$A:$A,1,0))),"맵없음",
  ""),
IF(ISERROR(FIND(",",W2474,FIND(",",W2474,FIND(",",W2474,FIND(",",W2474)+1)+1)+1)),
  IF(OR(ISERROR(VLOOKUP(LEFT(W2474,FIND(",",W2474)-1),MapTable!$A:$A,1,0)),ISERROR(VLOOKUP(TRIM(MID(W2474,FIND(",",W2474)+1,FIND(",",W2474,FIND(",",W2474)+1)-FIND(",",W2474)-1)),MapTable!$A:$A,1,0)),ISERROR(VLOOKUP(TRIM(MID(W2474,FIND(",",W2474,FIND(",",W2474)+1)+1,FIND(",",W2474,FIND(",",W2474,FIND(",",W2474)+1)+1)-FIND(",",W2474,FIND(",",W2474)+1)-1)),MapTable!$A:$A,1,0)),ISERROR(VLOOKUP(TRIM(MID(W2474,FIND(",",W2474,FIND(",",W2474,FIND(",",W2474)+1)+1)+1,999)),MapTable!$A:$A,1,0))),"맵없음",
  ""),
)))))</f>
        <v/>
      </c>
      <c r="AC2474" t="str">
        <f>IF(ISBLANK(AB2474),"",IF(ISERROR(VLOOKUP(AB2474,[3]DropTable!$A:$A,1,0)),"드랍없음",""))</f>
        <v/>
      </c>
      <c r="AE2474" t="str">
        <f>IF(ISBLANK(AD2474),"",IF(ISERROR(VLOOKUP(AD2474,[3]DropTable!$A:$A,1,0)),"드랍없음",""))</f>
        <v/>
      </c>
      <c r="AG2474">
        <v>9.8000000000000007</v>
      </c>
      <c r="AH2474">
        <v>1</v>
      </c>
    </row>
    <row r="2475" spans="1:34" x14ac:dyDescent="0.3">
      <c r="A2475">
        <v>27</v>
      </c>
      <c r="B2475">
        <v>34</v>
      </c>
      <c r="C2475">
        <f>IF(OR($L2475=TRUE,$A2475=0,MOD($A2475,ChapterTable!$S$20)&lt;&gt;0),
MAX(0,INT(($B2475+ChapterTable!$Q$26+VLOOKUP(SUBSTITUTE(C$1,"성장단계","")&amp;"단계오프셋",ChapterTable!$S:$T,2,0))/ChapterTable!$Q$23)),
MAX(0,INT(($B2475+ChapterTable!$S$26+VLOOKUP(SUBSTITUTE(C$1,"성장단계","")&amp;"보스단계오프셋",ChapterTable!$S:$T,2,0))/ChapterTable!$S$23)))</f>
        <v>3</v>
      </c>
      <c r="D2475">
        <f>IF(OR($L2475=TRUE,$A2475=0,MOD($A2475,ChapterTable!$S$20)&lt;&gt;0),
MAX(0,INT(($B2475+ChapterTable!$Q$26+VLOOKUP(SUBSTITUTE(D$1,"성장단계","")&amp;"단계오프셋",ChapterTable!$S:$T,2,0))/ChapterTable!$Q$23)),
MAX(0,INT(($B2475+ChapterTable!$S$26+VLOOKUP(SUBSTITUTE(D$1,"성장단계","")&amp;"보스단계오프셋",ChapterTable!$S:$T,2,0))/ChapterTable!$S$23)))</f>
        <v>3</v>
      </c>
      <c r="E2475" s="1">
        <f ca="1">IF(AND($A2475=0,$B2475=1),
    VLOOKUP(1,ChapterTable!$1:$1048576,MATCH("최종"&amp;SUBSTITUTE(SUBSTITUTE(E$1,"standard",""),"|Float",""),ChapterTable!$1:$1,0),0)*ChapterTable!$Q$17,
  IF(AND($A2475=0,$B2475=0),
    E2476,
  IF($B2475=0,
    VLOOKUP($A2475,ChapterTable!$1:$1048576,MATCH("최종"&amp;SUBSTITUTE(SUBSTITUTE(E$1,"standard",""),"|Float",""),ChapterTable!$1:$1,0),0),
  IF($B2475=1,
    IF($L2475=FALSE,
      VLOOKUP($A2475,ChapterTable!$1:$1048576,MATCH("최종"&amp;SUBSTITUTE(SUBSTITUTE(E$1,"standard",""),"|Float",""),ChapterTable!$1:$1,0),0),
      VLOOKUP($A2475-ChapterTable!$Q$11,ChapterTable!$1:$1048576,MATCH("최종"&amp;SUBSTITUTE(SUBSTITUTE(E$1,"standard",""),"|Float",""),ChapterTable!$1:$1,0),0)*ChapterTable!$Q$14
    ),
  OFFSET(E2475,-$B2475+IF($L2475,1,0),0)*
    (VLOOKUP(SUBSTITUTE(SUBSTITUTE(E$1,"standard",""),"|Float","")&amp;"인게임누적곱배수",ChapterTable!$S:$T,2,0)^C2475
    +VLOOKUP(SUBSTITUTE(SUBSTITUTE(E$1,"standard",""),"|Float","")&amp;"인게임누적합배수",ChapterTable!$S:$T,2,0)*C2475)
  )
  )
  )
)</f>
        <v>7920028.9354263823</v>
      </c>
      <c r="F2475" s="1">
        <f ca="1">IF(AND($A2475=0,$B2475=1),
    VLOOKUP(1,ChapterTable!$1:$1048576,MATCH("최종"&amp;SUBSTITUTE(SUBSTITUTE(F$1,"standard",""),"|Float",""),ChapterTable!$1:$1,0),0)*ChapterTable!$Q$17,
  IF(AND($A2475=0,$B2475=0),
    F2476,
  IF($B2475=0,
    VLOOKUP($A2475,ChapterTable!$1:$1048576,MATCH("최종"&amp;SUBSTITUTE(SUBSTITUTE(F$1,"standard",""),"|Float",""),ChapterTable!$1:$1,0),0),
  IF($B2475=1,
    IF($L2475=FALSE,
      VLOOKUP($A2475,ChapterTable!$1:$1048576,MATCH("최종"&amp;SUBSTITUTE(SUBSTITUTE(F$1,"standard",""),"|Float",""),ChapterTable!$1:$1,0),0),
      VLOOKUP($A2475-ChapterTable!$Q$11,ChapterTable!$1:$1048576,MATCH("최종"&amp;SUBSTITUTE(SUBSTITUTE(F$1,"standard",""),"|Float",""),ChapterTable!$1:$1,0),0)*ChapterTable!$Q$14
    ),
  OFFSET(F2475,-$B2475+IF($L2475,1,0),0)*
    (VLOOKUP(SUBSTITUTE(SUBSTITUTE(F$1,"standard",""),"|Float","")&amp;"인게임누적곱배수",ChapterTable!$S:$T,2,0)^D2475
    +VLOOKUP(SUBSTITUTE(SUBSTITUTE(F$1,"standard",""),"|Float","")&amp;"인게임누적합배수",ChapterTable!$S:$T,2,0)*D2475)
  )
  )
  )
)</f>
        <v>3434158.8879897594</v>
      </c>
      <c r="G2475" t="s">
        <v>76</v>
      </c>
      <c r="J2475" t="str">
        <f>IF(ISBLANK(I2475),"",
IFERROR(VLOOKUP(I2475,[1]StringTable!$1:$1048576,MATCH([1]StringTable!$B$1,[1]StringTable!$1:$1,0),0),
IFERROR(VLOOKUP(I2475,[1]InApkStringTable!$1:$1048576,MATCH([1]InApkStringTable!$B$1,[1]InApkStringTable!$1:$1,0),0),
"스트링없음")))</f>
        <v/>
      </c>
      <c r="L2475" t="b">
        <v>1</v>
      </c>
      <c r="N2475" t="str">
        <f>IF(ISBLANK(M2475),"",IF(ISERROR(VLOOKUP(M2475,MapTable!$A:$A,1,0)),"맵없음",""))</f>
        <v/>
      </c>
      <c r="O2475">
        <f t="shared" si="153"/>
        <v>4</v>
      </c>
      <c r="Q2475">
        <f t="shared" si="154"/>
        <v>4</v>
      </c>
      <c r="R2475" t="b">
        <f t="shared" ca="1" si="155"/>
        <v>0</v>
      </c>
      <c r="T2475" t="b">
        <f t="shared" ca="1" si="156"/>
        <v>0</v>
      </c>
      <c r="X2475" t="str">
        <f>IF(ISBLANK(W2475),"",
IF(ISERROR(FIND(",",W2475)),
  IF(ISERROR(VLOOKUP(W2475,MapTable!$A:$A,1,0)),"맵없음",
  ""),
IF(ISERROR(FIND(",",W2475,FIND(",",W2475)+1)),
  IF(OR(ISERROR(VLOOKUP(LEFT(W2475,FIND(",",W2475)-1),MapTable!$A:$A,1,0)),ISERROR(VLOOKUP(TRIM(MID(W2475,FIND(",",W2475)+1,999)),MapTable!$A:$A,1,0))),"맵없음",
  ""),
IF(ISERROR(FIND(",",W2475,FIND(",",W2475,FIND(",",W2475)+1)+1)),
  IF(OR(ISERROR(VLOOKUP(LEFT(W2475,FIND(",",W2475)-1),MapTable!$A:$A,1,0)),ISERROR(VLOOKUP(TRIM(MID(W2475,FIND(",",W2475)+1,FIND(",",W2475,FIND(",",W2475)+1)-FIND(",",W2475)-1)),MapTable!$A:$A,1,0)),ISERROR(VLOOKUP(TRIM(MID(W2475,FIND(",",W2475,FIND(",",W2475)+1)+1,999)),MapTable!$A:$A,1,0))),"맵없음",
  ""),
IF(ISERROR(FIND(",",W2475,FIND(",",W2475,FIND(",",W2475,FIND(",",W2475)+1)+1)+1)),
  IF(OR(ISERROR(VLOOKUP(LEFT(W2475,FIND(",",W2475)-1),MapTable!$A:$A,1,0)),ISERROR(VLOOKUP(TRIM(MID(W2475,FIND(",",W2475)+1,FIND(",",W2475,FIND(",",W2475)+1)-FIND(",",W2475)-1)),MapTable!$A:$A,1,0)),ISERROR(VLOOKUP(TRIM(MID(W2475,FIND(",",W2475,FIND(",",W2475)+1)+1,FIND(",",W2475,FIND(",",W2475,FIND(",",W2475)+1)+1)-FIND(",",W2475,FIND(",",W2475)+1)-1)),MapTable!$A:$A,1,0)),ISERROR(VLOOKUP(TRIM(MID(W2475,FIND(",",W2475,FIND(",",W2475,FIND(",",W2475)+1)+1)+1,999)),MapTable!$A:$A,1,0))),"맵없음",
  ""),
)))))</f>
        <v/>
      </c>
      <c r="AC2475" t="str">
        <f>IF(ISBLANK(AB2475),"",IF(ISERROR(VLOOKUP(AB2475,[3]DropTable!$A:$A,1,0)),"드랍없음",""))</f>
        <v/>
      </c>
      <c r="AE2475" t="str">
        <f>IF(ISBLANK(AD2475),"",IF(ISERROR(VLOOKUP(AD2475,[3]DropTable!$A:$A,1,0)),"드랍없음",""))</f>
        <v/>
      </c>
      <c r="AG2475">
        <v>9.8000000000000007</v>
      </c>
      <c r="AH2475">
        <v>1</v>
      </c>
    </row>
    <row r="2476" spans="1:34" x14ac:dyDescent="0.3">
      <c r="A2476">
        <v>27</v>
      </c>
      <c r="B2476">
        <v>35</v>
      </c>
      <c r="C2476">
        <f>IF(OR($L2476=TRUE,$A2476=0,MOD($A2476,ChapterTable!$S$20)&lt;&gt;0),
MAX(0,INT(($B2476+ChapterTable!$Q$26+VLOOKUP(SUBSTITUTE(C$1,"성장단계","")&amp;"단계오프셋",ChapterTable!$S:$T,2,0))/ChapterTable!$Q$23)),
MAX(0,INT(($B2476+ChapterTable!$S$26+VLOOKUP(SUBSTITUTE(C$1,"성장단계","")&amp;"보스단계오프셋",ChapterTable!$S:$T,2,0))/ChapterTable!$S$23)))</f>
        <v>3</v>
      </c>
      <c r="D2476">
        <f>IF(OR($L2476=TRUE,$A2476=0,MOD($A2476,ChapterTable!$S$20)&lt;&gt;0),
MAX(0,INT(($B2476+ChapterTable!$Q$26+VLOOKUP(SUBSTITUTE(D$1,"성장단계","")&amp;"단계오프셋",ChapterTable!$S:$T,2,0))/ChapterTable!$Q$23)),
MAX(0,INT(($B2476+ChapterTable!$S$26+VLOOKUP(SUBSTITUTE(D$1,"성장단계","")&amp;"보스단계오프셋",ChapterTable!$S:$T,2,0))/ChapterTable!$S$23)))</f>
        <v>3</v>
      </c>
      <c r="E2476" s="1">
        <f ca="1">IF(AND($A2476=0,$B2476=1),
    VLOOKUP(1,ChapterTable!$1:$1048576,MATCH("최종"&amp;SUBSTITUTE(SUBSTITUTE(E$1,"standard",""),"|Float",""),ChapterTable!$1:$1,0),0)*ChapterTable!$Q$17,
  IF(AND($A2476=0,$B2476=0),
    E2477,
  IF($B2476=0,
    VLOOKUP($A2476,ChapterTable!$1:$1048576,MATCH("최종"&amp;SUBSTITUTE(SUBSTITUTE(E$1,"standard",""),"|Float",""),ChapterTable!$1:$1,0),0),
  IF($B2476=1,
    IF($L2476=FALSE,
      VLOOKUP($A2476,ChapterTable!$1:$1048576,MATCH("최종"&amp;SUBSTITUTE(SUBSTITUTE(E$1,"standard",""),"|Float",""),ChapterTable!$1:$1,0),0),
      VLOOKUP($A2476-ChapterTable!$Q$11,ChapterTable!$1:$1048576,MATCH("최종"&amp;SUBSTITUTE(SUBSTITUTE(E$1,"standard",""),"|Float",""),ChapterTable!$1:$1,0),0)*ChapterTable!$Q$14
    ),
  OFFSET(E2476,-$B2476+IF($L2476,1,0),0)*
    (VLOOKUP(SUBSTITUTE(SUBSTITUTE(E$1,"standard",""),"|Float","")&amp;"인게임누적곱배수",ChapterTable!$S:$T,2,0)^C2476
    +VLOOKUP(SUBSTITUTE(SUBSTITUTE(E$1,"standard",""),"|Float","")&amp;"인게임누적합배수",ChapterTable!$S:$T,2,0)*C2476)
  )
  )
  )
)</f>
        <v>7920028.9354263823</v>
      </c>
      <c r="F2476" s="1">
        <f ca="1">IF(AND($A2476=0,$B2476=1),
    VLOOKUP(1,ChapterTable!$1:$1048576,MATCH("최종"&amp;SUBSTITUTE(SUBSTITUTE(F$1,"standard",""),"|Float",""),ChapterTable!$1:$1,0),0)*ChapterTable!$Q$17,
  IF(AND($A2476=0,$B2476=0),
    F2477,
  IF($B2476=0,
    VLOOKUP($A2476,ChapterTable!$1:$1048576,MATCH("최종"&amp;SUBSTITUTE(SUBSTITUTE(F$1,"standard",""),"|Float",""),ChapterTable!$1:$1,0),0),
  IF($B2476=1,
    IF($L2476=FALSE,
      VLOOKUP($A2476,ChapterTable!$1:$1048576,MATCH("최종"&amp;SUBSTITUTE(SUBSTITUTE(F$1,"standard",""),"|Float",""),ChapterTable!$1:$1,0),0),
      VLOOKUP($A2476-ChapterTable!$Q$11,ChapterTable!$1:$1048576,MATCH("최종"&amp;SUBSTITUTE(SUBSTITUTE(F$1,"standard",""),"|Float",""),ChapterTable!$1:$1,0),0)*ChapterTable!$Q$14
    ),
  OFFSET(F2476,-$B2476+IF($L2476,1,0),0)*
    (VLOOKUP(SUBSTITUTE(SUBSTITUTE(F$1,"standard",""),"|Float","")&amp;"인게임누적곱배수",ChapterTable!$S:$T,2,0)^D2476
    +VLOOKUP(SUBSTITUTE(SUBSTITUTE(F$1,"standard",""),"|Float","")&amp;"인게임누적합배수",ChapterTable!$S:$T,2,0)*D2476)
  )
  )
  )
)</f>
        <v>3434158.8879897594</v>
      </c>
      <c r="G2476" t="s">
        <v>76</v>
      </c>
      <c r="J2476" t="str">
        <f>IF(ISBLANK(I2476),"",
IFERROR(VLOOKUP(I2476,[1]StringTable!$1:$1048576,MATCH([1]StringTable!$B$1,[1]StringTable!$1:$1,0),0),
IFERROR(VLOOKUP(I2476,[1]InApkStringTable!$1:$1048576,MATCH([1]InApkStringTable!$B$1,[1]InApkStringTable!$1:$1,0),0),
"스트링없음")))</f>
        <v/>
      </c>
      <c r="L2476" t="b">
        <v>1</v>
      </c>
      <c r="N2476" t="str">
        <f>IF(ISBLANK(M2476),"",IF(ISERROR(VLOOKUP(M2476,MapTable!$A:$A,1,0)),"맵없음",""))</f>
        <v/>
      </c>
      <c r="O2476">
        <f t="shared" si="153"/>
        <v>11</v>
      </c>
      <c r="Q2476">
        <f t="shared" si="154"/>
        <v>11</v>
      </c>
      <c r="R2476" t="b">
        <f t="shared" ca="1" si="155"/>
        <v>0</v>
      </c>
      <c r="T2476" t="b">
        <f t="shared" ca="1" si="156"/>
        <v>0</v>
      </c>
      <c r="X2476" t="str">
        <f>IF(ISBLANK(W2476),"",
IF(ISERROR(FIND(",",W2476)),
  IF(ISERROR(VLOOKUP(W2476,MapTable!$A:$A,1,0)),"맵없음",
  ""),
IF(ISERROR(FIND(",",W2476,FIND(",",W2476)+1)),
  IF(OR(ISERROR(VLOOKUP(LEFT(W2476,FIND(",",W2476)-1),MapTable!$A:$A,1,0)),ISERROR(VLOOKUP(TRIM(MID(W2476,FIND(",",W2476)+1,999)),MapTable!$A:$A,1,0))),"맵없음",
  ""),
IF(ISERROR(FIND(",",W2476,FIND(",",W2476,FIND(",",W2476)+1)+1)),
  IF(OR(ISERROR(VLOOKUP(LEFT(W2476,FIND(",",W2476)-1),MapTable!$A:$A,1,0)),ISERROR(VLOOKUP(TRIM(MID(W2476,FIND(",",W2476)+1,FIND(",",W2476,FIND(",",W2476)+1)-FIND(",",W2476)-1)),MapTable!$A:$A,1,0)),ISERROR(VLOOKUP(TRIM(MID(W2476,FIND(",",W2476,FIND(",",W2476)+1)+1,999)),MapTable!$A:$A,1,0))),"맵없음",
  ""),
IF(ISERROR(FIND(",",W2476,FIND(",",W2476,FIND(",",W2476,FIND(",",W2476)+1)+1)+1)),
  IF(OR(ISERROR(VLOOKUP(LEFT(W2476,FIND(",",W2476)-1),MapTable!$A:$A,1,0)),ISERROR(VLOOKUP(TRIM(MID(W2476,FIND(",",W2476)+1,FIND(",",W2476,FIND(",",W2476)+1)-FIND(",",W2476)-1)),MapTable!$A:$A,1,0)),ISERROR(VLOOKUP(TRIM(MID(W2476,FIND(",",W2476,FIND(",",W2476)+1)+1,FIND(",",W2476,FIND(",",W2476,FIND(",",W2476)+1)+1)-FIND(",",W2476,FIND(",",W2476)+1)-1)),MapTable!$A:$A,1,0)),ISERROR(VLOOKUP(TRIM(MID(W2476,FIND(",",W2476,FIND(",",W2476,FIND(",",W2476)+1)+1)+1,999)),MapTable!$A:$A,1,0))),"맵없음",
  ""),
)))))</f>
        <v/>
      </c>
      <c r="AC2476" t="str">
        <f>IF(ISBLANK(AB2476),"",IF(ISERROR(VLOOKUP(AB2476,[3]DropTable!$A:$A,1,0)),"드랍없음",""))</f>
        <v/>
      </c>
      <c r="AE2476" t="str">
        <f>IF(ISBLANK(AD2476),"",IF(ISERROR(VLOOKUP(AD2476,[3]DropTable!$A:$A,1,0)),"드랍없음",""))</f>
        <v/>
      </c>
      <c r="AG2476">
        <v>9.8000000000000007</v>
      </c>
      <c r="AH2476">
        <v>1</v>
      </c>
    </row>
    <row r="2477" spans="1:34" x14ac:dyDescent="0.3">
      <c r="A2477">
        <v>27</v>
      </c>
      <c r="B2477">
        <v>36</v>
      </c>
      <c r="C2477">
        <f>IF(OR($L2477=TRUE,$A2477=0,MOD($A2477,ChapterTable!$S$20)&lt;&gt;0),
MAX(0,INT(($B2477+ChapterTable!$Q$26+VLOOKUP(SUBSTITUTE(C$1,"성장단계","")&amp;"단계오프셋",ChapterTable!$S:$T,2,0))/ChapterTable!$Q$23)),
MAX(0,INT(($B2477+ChapterTable!$S$26+VLOOKUP(SUBSTITUTE(C$1,"성장단계","")&amp;"보스단계오프셋",ChapterTable!$S:$T,2,0))/ChapterTable!$S$23)))</f>
        <v>4</v>
      </c>
      <c r="D2477">
        <f>IF(OR($L2477=TRUE,$A2477=0,MOD($A2477,ChapterTable!$S$20)&lt;&gt;0),
MAX(0,INT(($B2477+ChapterTable!$Q$26+VLOOKUP(SUBSTITUTE(D$1,"성장단계","")&amp;"단계오프셋",ChapterTable!$S:$T,2,0))/ChapterTable!$Q$23)),
MAX(0,INT(($B2477+ChapterTable!$S$26+VLOOKUP(SUBSTITUTE(D$1,"성장단계","")&amp;"보스단계오프셋",ChapterTable!$S:$T,2,0))/ChapterTable!$S$23)))</f>
        <v>3</v>
      </c>
      <c r="E2477" s="1">
        <f ca="1">IF(AND($A2477=0,$B2477=1),
    VLOOKUP(1,ChapterTable!$1:$1048576,MATCH("최종"&amp;SUBSTITUTE(SUBSTITUTE(E$1,"standard",""),"|Float",""),ChapterTable!$1:$1,0),0)*ChapterTable!$Q$17,
  IF(AND($A2477=0,$B2477=0),
    E2478,
  IF($B2477=0,
    VLOOKUP($A2477,ChapterTable!$1:$1048576,MATCH("최종"&amp;SUBSTITUTE(SUBSTITUTE(E$1,"standard",""),"|Float",""),ChapterTable!$1:$1,0),0),
  IF($B2477=1,
    IF($L2477=FALSE,
      VLOOKUP($A2477,ChapterTable!$1:$1048576,MATCH("최종"&amp;SUBSTITUTE(SUBSTITUTE(E$1,"standard",""),"|Float",""),ChapterTable!$1:$1,0),0),
      VLOOKUP($A2477-ChapterTable!$Q$11,ChapterTable!$1:$1048576,MATCH("최종"&amp;SUBSTITUTE(SUBSTITUTE(E$1,"standard",""),"|Float",""),ChapterTable!$1:$1,0),0)*ChapterTable!$Q$14
    ),
  OFFSET(E2477,-$B2477+IF($L2477,1,0),0)*
    (VLOOKUP(SUBSTITUTE(SUBSTITUTE(E$1,"standard",""),"|Float","")&amp;"인게임누적곱배수",ChapterTable!$S:$T,2,0)^C2477
    +VLOOKUP(SUBSTITUTE(SUBSTITUTE(E$1,"standard",""),"|Float","")&amp;"인게임누적합배수",ChapterTable!$S:$T,2,0)*C2477)
  )
  )
  )
)</f>
        <v>9272228.9975723494</v>
      </c>
      <c r="F2477" s="1">
        <f ca="1">IF(AND($A2477=0,$B2477=1),
    VLOOKUP(1,ChapterTable!$1:$1048576,MATCH("최종"&amp;SUBSTITUTE(SUBSTITUTE(F$1,"standard",""),"|Float",""),ChapterTable!$1:$1,0),0)*ChapterTable!$Q$17,
  IF(AND($A2477=0,$B2477=0),
    F2478,
  IF($B2477=0,
    VLOOKUP($A2477,ChapterTable!$1:$1048576,MATCH("최종"&amp;SUBSTITUTE(SUBSTITUTE(F$1,"standard",""),"|Float",""),ChapterTable!$1:$1,0),0),
  IF($B2477=1,
    IF($L2477=FALSE,
      VLOOKUP($A2477,ChapterTable!$1:$1048576,MATCH("최종"&amp;SUBSTITUTE(SUBSTITUTE(F$1,"standard",""),"|Float",""),ChapterTable!$1:$1,0),0),
      VLOOKUP($A2477-ChapterTable!$Q$11,ChapterTable!$1:$1048576,MATCH("최종"&amp;SUBSTITUTE(SUBSTITUTE(F$1,"standard",""),"|Float",""),ChapterTable!$1:$1,0),0)*ChapterTable!$Q$14
    ),
  OFFSET(F2477,-$B2477+IF($L2477,1,0),0)*
    (VLOOKUP(SUBSTITUTE(SUBSTITUTE(F$1,"standard",""),"|Float","")&amp;"인게임누적곱배수",ChapterTable!$S:$T,2,0)^D2477
    +VLOOKUP(SUBSTITUTE(SUBSTITUTE(F$1,"standard",""),"|Float","")&amp;"인게임누적합배수",ChapterTable!$S:$T,2,0)*D2477)
  )
  )
  )
)</f>
        <v>3434158.8879897594</v>
      </c>
      <c r="G2477" t="s">
        <v>76</v>
      </c>
      <c r="J2477" t="str">
        <f>IF(ISBLANK(I2477),"",
IFERROR(VLOOKUP(I2477,[1]StringTable!$1:$1048576,MATCH([1]StringTable!$B$1,[1]StringTable!$1:$1,0),0),
IFERROR(VLOOKUP(I2477,[1]InApkStringTable!$1:$1048576,MATCH([1]InApkStringTable!$B$1,[1]InApkStringTable!$1:$1,0),0),
"스트링없음")))</f>
        <v/>
      </c>
      <c r="L2477" t="b">
        <v>1</v>
      </c>
      <c r="N2477" t="str">
        <f>IF(ISBLANK(M2477),"",IF(ISERROR(VLOOKUP(M2477,MapTable!$A:$A,1,0)),"맵없음",""))</f>
        <v/>
      </c>
      <c r="O2477">
        <f t="shared" si="153"/>
        <v>4</v>
      </c>
      <c r="Q2477">
        <f t="shared" si="154"/>
        <v>4</v>
      </c>
      <c r="R2477" t="b">
        <f t="shared" ca="1" si="155"/>
        <v>0</v>
      </c>
      <c r="T2477" t="b">
        <f t="shared" ca="1" si="156"/>
        <v>0</v>
      </c>
      <c r="X2477" t="str">
        <f>IF(ISBLANK(W2477),"",
IF(ISERROR(FIND(",",W2477)),
  IF(ISERROR(VLOOKUP(W2477,MapTable!$A:$A,1,0)),"맵없음",
  ""),
IF(ISERROR(FIND(",",W2477,FIND(",",W2477)+1)),
  IF(OR(ISERROR(VLOOKUP(LEFT(W2477,FIND(",",W2477)-1),MapTable!$A:$A,1,0)),ISERROR(VLOOKUP(TRIM(MID(W2477,FIND(",",W2477)+1,999)),MapTable!$A:$A,1,0))),"맵없음",
  ""),
IF(ISERROR(FIND(",",W2477,FIND(",",W2477,FIND(",",W2477)+1)+1)),
  IF(OR(ISERROR(VLOOKUP(LEFT(W2477,FIND(",",W2477)-1),MapTable!$A:$A,1,0)),ISERROR(VLOOKUP(TRIM(MID(W2477,FIND(",",W2477)+1,FIND(",",W2477,FIND(",",W2477)+1)-FIND(",",W2477)-1)),MapTable!$A:$A,1,0)),ISERROR(VLOOKUP(TRIM(MID(W2477,FIND(",",W2477,FIND(",",W2477)+1)+1,999)),MapTable!$A:$A,1,0))),"맵없음",
  ""),
IF(ISERROR(FIND(",",W2477,FIND(",",W2477,FIND(",",W2477,FIND(",",W2477)+1)+1)+1)),
  IF(OR(ISERROR(VLOOKUP(LEFT(W2477,FIND(",",W2477)-1),MapTable!$A:$A,1,0)),ISERROR(VLOOKUP(TRIM(MID(W2477,FIND(",",W2477)+1,FIND(",",W2477,FIND(",",W2477)+1)-FIND(",",W2477)-1)),MapTable!$A:$A,1,0)),ISERROR(VLOOKUP(TRIM(MID(W2477,FIND(",",W2477,FIND(",",W2477)+1)+1,FIND(",",W2477,FIND(",",W2477,FIND(",",W2477)+1)+1)-FIND(",",W2477,FIND(",",W2477)+1)-1)),MapTable!$A:$A,1,0)),ISERROR(VLOOKUP(TRIM(MID(W2477,FIND(",",W2477,FIND(",",W2477,FIND(",",W2477)+1)+1)+1,999)),MapTable!$A:$A,1,0))),"맵없음",
  ""),
)))))</f>
        <v/>
      </c>
      <c r="AC2477" t="str">
        <f>IF(ISBLANK(AB2477),"",IF(ISERROR(VLOOKUP(AB2477,[3]DropTable!$A:$A,1,0)),"드랍없음",""))</f>
        <v/>
      </c>
      <c r="AE2477" t="str">
        <f>IF(ISBLANK(AD2477),"",IF(ISERROR(VLOOKUP(AD2477,[3]DropTable!$A:$A,1,0)),"드랍없음",""))</f>
        <v/>
      </c>
      <c r="AG2477">
        <v>9.8000000000000007</v>
      </c>
      <c r="AH2477">
        <v>1</v>
      </c>
    </row>
    <row r="2478" spans="1:34" x14ac:dyDescent="0.3">
      <c r="A2478">
        <v>27</v>
      </c>
      <c r="B2478">
        <v>37</v>
      </c>
      <c r="C2478">
        <f>IF(OR($L2478=TRUE,$A2478=0,MOD($A2478,ChapterTable!$S$20)&lt;&gt;0),
MAX(0,INT(($B2478+ChapterTable!$Q$26+VLOOKUP(SUBSTITUTE(C$1,"성장단계","")&amp;"단계오프셋",ChapterTable!$S:$T,2,0))/ChapterTable!$Q$23)),
MAX(0,INT(($B2478+ChapterTable!$S$26+VLOOKUP(SUBSTITUTE(C$1,"성장단계","")&amp;"보스단계오프셋",ChapterTable!$S:$T,2,0))/ChapterTable!$S$23)))</f>
        <v>4</v>
      </c>
      <c r="D2478">
        <f>IF(OR($L2478=TRUE,$A2478=0,MOD($A2478,ChapterTable!$S$20)&lt;&gt;0),
MAX(0,INT(($B2478+ChapterTable!$Q$26+VLOOKUP(SUBSTITUTE(D$1,"성장단계","")&amp;"단계오프셋",ChapterTable!$S:$T,2,0))/ChapterTable!$Q$23)),
MAX(0,INT(($B2478+ChapterTable!$S$26+VLOOKUP(SUBSTITUTE(D$1,"성장단계","")&amp;"보스단계오프셋",ChapterTable!$S:$T,2,0))/ChapterTable!$S$23)))</f>
        <v>3</v>
      </c>
      <c r="E2478" s="1">
        <f ca="1">IF(AND($A2478=0,$B2478=1),
    VLOOKUP(1,ChapterTable!$1:$1048576,MATCH("최종"&amp;SUBSTITUTE(SUBSTITUTE(E$1,"standard",""),"|Float",""),ChapterTable!$1:$1,0),0)*ChapterTable!$Q$17,
  IF(AND($A2478=0,$B2478=0),
    E2479,
  IF($B2478=0,
    VLOOKUP($A2478,ChapterTable!$1:$1048576,MATCH("최종"&amp;SUBSTITUTE(SUBSTITUTE(E$1,"standard",""),"|Float",""),ChapterTable!$1:$1,0),0),
  IF($B2478=1,
    IF($L2478=FALSE,
      VLOOKUP($A2478,ChapterTable!$1:$1048576,MATCH("최종"&amp;SUBSTITUTE(SUBSTITUTE(E$1,"standard",""),"|Float",""),ChapterTable!$1:$1,0),0),
      VLOOKUP($A2478-ChapterTable!$Q$11,ChapterTable!$1:$1048576,MATCH("최종"&amp;SUBSTITUTE(SUBSTITUTE(E$1,"standard",""),"|Float",""),ChapterTable!$1:$1,0),0)*ChapterTable!$Q$14
    ),
  OFFSET(E2478,-$B2478+IF($L2478,1,0),0)*
    (VLOOKUP(SUBSTITUTE(SUBSTITUTE(E$1,"standard",""),"|Float","")&amp;"인게임누적곱배수",ChapterTable!$S:$T,2,0)^C2478
    +VLOOKUP(SUBSTITUTE(SUBSTITUTE(E$1,"standard",""),"|Float","")&amp;"인게임누적합배수",ChapterTable!$S:$T,2,0)*C2478)
  )
  )
  )
)</f>
        <v>9272228.9975723494</v>
      </c>
      <c r="F2478" s="1">
        <f ca="1">IF(AND($A2478=0,$B2478=1),
    VLOOKUP(1,ChapterTable!$1:$1048576,MATCH("최종"&amp;SUBSTITUTE(SUBSTITUTE(F$1,"standard",""),"|Float",""),ChapterTable!$1:$1,0),0)*ChapterTable!$Q$17,
  IF(AND($A2478=0,$B2478=0),
    F2479,
  IF($B2478=0,
    VLOOKUP($A2478,ChapterTable!$1:$1048576,MATCH("최종"&amp;SUBSTITUTE(SUBSTITUTE(F$1,"standard",""),"|Float",""),ChapterTable!$1:$1,0),0),
  IF($B2478=1,
    IF($L2478=FALSE,
      VLOOKUP($A2478,ChapterTable!$1:$1048576,MATCH("최종"&amp;SUBSTITUTE(SUBSTITUTE(F$1,"standard",""),"|Float",""),ChapterTable!$1:$1,0),0),
      VLOOKUP($A2478-ChapterTable!$Q$11,ChapterTable!$1:$1048576,MATCH("최종"&amp;SUBSTITUTE(SUBSTITUTE(F$1,"standard",""),"|Float",""),ChapterTable!$1:$1,0),0)*ChapterTable!$Q$14
    ),
  OFFSET(F2478,-$B2478+IF($L2478,1,0),0)*
    (VLOOKUP(SUBSTITUTE(SUBSTITUTE(F$1,"standard",""),"|Float","")&amp;"인게임누적곱배수",ChapterTable!$S:$T,2,0)^D2478
    +VLOOKUP(SUBSTITUTE(SUBSTITUTE(F$1,"standard",""),"|Float","")&amp;"인게임누적합배수",ChapterTable!$S:$T,2,0)*D2478)
  )
  )
  )
)</f>
        <v>3434158.8879897594</v>
      </c>
      <c r="G2478" t="s">
        <v>76</v>
      </c>
      <c r="J2478" t="str">
        <f>IF(ISBLANK(I2478),"",
IFERROR(VLOOKUP(I2478,[1]StringTable!$1:$1048576,MATCH([1]StringTable!$B$1,[1]StringTable!$1:$1,0),0),
IFERROR(VLOOKUP(I2478,[1]InApkStringTable!$1:$1048576,MATCH([1]InApkStringTable!$B$1,[1]InApkStringTable!$1:$1,0),0),
"스트링없음")))</f>
        <v/>
      </c>
      <c r="L2478" t="b">
        <v>1</v>
      </c>
      <c r="N2478" t="str">
        <f>IF(ISBLANK(M2478),"",IF(ISERROR(VLOOKUP(M2478,MapTable!$A:$A,1,0)),"맵없음",""))</f>
        <v/>
      </c>
      <c r="O2478">
        <f t="shared" si="153"/>
        <v>4</v>
      </c>
      <c r="Q2478">
        <f t="shared" si="154"/>
        <v>4</v>
      </c>
      <c r="R2478" t="b">
        <f t="shared" ca="1" si="155"/>
        <v>0</v>
      </c>
      <c r="T2478" t="b">
        <f t="shared" ca="1" si="156"/>
        <v>0</v>
      </c>
      <c r="X2478" t="str">
        <f>IF(ISBLANK(W2478),"",
IF(ISERROR(FIND(",",W2478)),
  IF(ISERROR(VLOOKUP(W2478,MapTable!$A:$A,1,0)),"맵없음",
  ""),
IF(ISERROR(FIND(",",W2478,FIND(",",W2478)+1)),
  IF(OR(ISERROR(VLOOKUP(LEFT(W2478,FIND(",",W2478)-1),MapTable!$A:$A,1,0)),ISERROR(VLOOKUP(TRIM(MID(W2478,FIND(",",W2478)+1,999)),MapTable!$A:$A,1,0))),"맵없음",
  ""),
IF(ISERROR(FIND(",",W2478,FIND(",",W2478,FIND(",",W2478)+1)+1)),
  IF(OR(ISERROR(VLOOKUP(LEFT(W2478,FIND(",",W2478)-1),MapTable!$A:$A,1,0)),ISERROR(VLOOKUP(TRIM(MID(W2478,FIND(",",W2478)+1,FIND(",",W2478,FIND(",",W2478)+1)-FIND(",",W2478)-1)),MapTable!$A:$A,1,0)),ISERROR(VLOOKUP(TRIM(MID(W2478,FIND(",",W2478,FIND(",",W2478)+1)+1,999)),MapTable!$A:$A,1,0))),"맵없음",
  ""),
IF(ISERROR(FIND(",",W2478,FIND(",",W2478,FIND(",",W2478,FIND(",",W2478)+1)+1)+1)),
  IF(OR(ISERROR(VLOOKUP(LEFT(W2478,FIND(",",W2478)-1),MapTable!$A:$A,1,0)),ISERROR(VLOOKUP(TRIM(MID(W2478,FIND(",",W2478)+1,FIND(",",W2478,FIND(",",W2478)+1)-FIND(",",W2478)-1)),MapTable!$A:$A,1,0)),ISERROR(VLOOKUP(TRIM(MID(W2478,FIND(",",W2478,FIND(",",W2478)+1)+1,FIND(",",W2478,FIND(",",W2478,FIND(",",W2478)+1)+1)-FIND(",",W2478,FIND(",",W2478)+1)-1)),MapTable!$A:$A,1,0)),ISERROR(VLOOKUP(TRIM(MID(W2478,FIND(",",W2478,FIND(",",W2478,FIND(",",W2478)+1)+1)+1,999)),MapTable!$A:$A,1,0))),"맵없음",
  ""),
)))))</f>
        <v/>
      </c>
      <c r="AC2478" t="str">
        <f>IF(ISBLANK(AB2478),"",IF(ISERROR(VLOOKUP(AB2478,[3]DropTable!$A:$A,1,0)),"드랍없음",""))</f>
        <v/>
      </c>
      <c r="AE2478" t="str">
        <f>IF(ISBLANK(AD2478),"",IF(ISERROR(VLOOKUP(AD2478,[3]DropTable!$A:$A,1,0)),"드랍없음",""))</f>
        <v/>
      </c>
      <c r="AG2478">
        <v>9.8000000000000007</v>
      </c>
      <c r="AH2478">
        <v>1</v>
      </c>
    </row>
    <row r="2479" spans="1:34" x14ac:dyDescent="0.3">
      <c r="A2479">
        <v>27</v>
      </c>
      <c r="B2479">
        <v>38</v>
      </c>
      <c r="C2479">
        <f>IF(OR($L2479=TRUE,$A2479=0,MOD($A2479,ChapterTable!$S$20)&lt;&gt;0),
MAX(0,INT(($B2479+ChapterTable!$Q$26+VLOOKUP(SUBSTITUTE(C$1,"성장단계","")&amp;"단계오프셋",ChapterTable!$S:$T,2,0))/ChapterTable!$Q$23)),
MAX(0,INT(($B2479+ChapterTable!$S$26+VLOOKUP(SUBSTITUTE(C$1,"성장단계","")&amp;"보스단계오프셋",ChapterTable!$S:$T,2,0))/ChapterTable!$S$23)))</f>
        <v>4</v>
      </c>
      <c r="D2479">
        <f>IF(OR($L2479=TRUE,$A2479=0,MOD($A2479,ChapterTable!$S$20)&lt;&gt;0),
MAX(0,INT(($B2479+ChapterTable!$Q$26+VLOOKUP(SUBSTITUTE(D$1,"성장단계","")&amp;"단계오프셋",ChapterTable!$S:$T,2,0))/ChapterTable!$Q$23)),
MAX(0,INT(($B2479+ChapterTable!$S$26+VLOOKUP(SUBSTITUTE(D$1,"성장단계","")&amp;"보스단계오프셋",ChapterTable!$S:$T,2,0))/ChapterTable!$S$23)))</f>
        <v>3</v>
      </c>
      <c r="E2479" s="1">
        <f ca="1">IF(AND($A2479=0,$B2479=1),
    VLOOKUP(1,ChapterTable!$1:$1048576,MATCH("최종"&amp;SUBSTITUTE(SUBSTITUTE(E$1,"standard",""),"|Float",""),ChapterTable!$1:$1,0),0)*ChapterTable!$Q$17,
  IF(AND($A2479=0,$B2479=0),
    E2480,
  IF($B2479=0,
    VLOOKUP($A2479,ChapterTable!$1:$1048576,MATCH("최종"&amp;SUBSTITUTE(SUBSTITUTE(E$1,"standard",""),"|Float",""),ChapterTable!$1:$1,0),0),
  IF($B2479=1,
    IF($L2479=FALSE,
      VLOOKUP($A2479,ChapterTable!$1:$1048576,MATCH("최종"&amp;SUBSTITUTE(SUBSTITUTE(E$1,"standard",""),"|Float",""),ChapterTable!$1:$1,0),0),
      VLOOKUP($A2479-ChapterTable!$Q$11,ChapterTable!$1:$1048576,MATCH("최종"&amp;SUBSTITUTE(SUBSTITUTE(E$1,"standard",""),"|Float",""),ChapterTable!$1:$1,0),0)*ChapterTable!$Q$14
    ),
  OFFSET(E2479,-$B2479+IF($L2479,1,0),0)*
    (VLOOKUP(SUBSTITUTE(SUBSTITUTE(E$1,"standard",""),"|Float","")&amp;"인게임누적곱배수",ChapterTable!$S:$T,2,0)^C2479
    +VLOOKUP(SUBSTITUTE(SUBSTITUTE(E$1,"standard",""),"|Float","")&amp;"인게임누적합배수",ChapterTable!$S:$T,2,0)*C2479)
  )
  )
  )
)</f>
        <v>9272228.9975723494</v>
      </c>
      <c r="F2479" s="1">
        <f ca="1">IF(AND($A2479=0,$B2479=1),
    VLOOKUP(1,ChapterTable!$1:$1048576,MATCH("최종"&amp;SUBSTITUTE(SUBSTITUTE(F$1,"standard",""),"|Float",""),ChapterTable!$1:$1,0),0)*ChapterTable!$Q$17,
  IF(AND($A2479=0,$B2479=0),
    F2480,
  IF($B2479=0,
    VLOOKUP($A2479,ChapterTable!$1:$1048576,MATCH("최종"&amp;SUBSTITUTE(SUBSTITUTE(F$1,"standard",""),"|Float",""),ChapterTable!$1:$1,0),0),
  IF($B2479=1,
    IF($L2479=FALSE,
      VLOOKUP($A2479,ChapterTable!$1:$1048576,MATCH("최종"&amp;SUBSTITUTE(SUBSTITUTE(F$1,"standard",""),"|Float",""),ChapterTable!$1:$1,0),0),
      VLOOKUP($A2479-ChapterTable!$Q$11,ChapterTable!$1:$1048576,MATCH("최종"&amp;SUBSTITUTE(SUBSTITUTE(F$1,"standard",""),"|Float",""),ChapterTable!$1:$1,0),0)*ChapterTable!$Q$14
    ),
  OFFSET(F2479,-$B2479+IF($L2479,1,0),0)*
    (VLOOKUP(SUBSTITUTE(SUBSTITUTE(F$1,"standard",""),"|Float","")&amp;"인게임누적곱배수",ChapterTable!$S:$T,2,0)^D2479
    +VLOOKUP(SUBSTITUTE(SUBSTITUTE(F$1,"standard",""),"|Float","")&amp;"인게임누적합배수",ChapterTable!$S:$T,2,0)*D2479)
  )
  )
  )
)</f>
        <v>3434158.8879897594</v>
      </c>
      <c r="G2479" t="s">
        <v>76</v>
      </c>
      <c r="J2479" t="str">
        <f>IF(ISBLANK(I2479),"",
IFERROR(VLOOKUP(I2479,[1]StringTable!$1:$1048576,MATCH([1]StringTable!$B$1,[1]StringTable!$1:$1,0),0),
IFERROR(VLOOKUP(I2479,[1]InApkStringTable!$1:$1048576,MATCH([1]InApkStringTable!$B$1,[1]InApkStringTable!$1:$1,0),0),
"스트링없음")))</f>
        <v/>
      </c>
      <c r="L2479" t="b">
        <v>1</v>
      </c>
      <c r="N2479" t="str">
        <f>IF(ISBLANK(M2479),"",IF(ISERROR(VLOOKUP(M2479,MapTable!$A:$A,1,0)),"맵없음",""))</f>
        <v/>
      </c>
      <c r="O2479">
        <f t="shared" si="153"/>
        <v>4</v>
      </c>
      <c r="Q2479">
        <f t="shared" si="154"/>
        <v>4</v>
      </c>
      <c r="R2479" t="b">
        <f t="shared" ca="1" si="155"/>
        <v>0</v>
      </c>
      <c r="T2479" t="b">
        <f t="shared" ca="1" si="156"/>
        <v>0</v>
      </c>
      <c r="X2479" t="str">
        <f>IF(ISBLANK(W2479),"",
IF(ISERROR(FIND(",",W2479)),
  IF(ISERROR(VLOOKUP(W2479,MapTable!$A:$A,1,0)),"맵없음",
  ""),
IF(ISERROR(FIND(",",W2479,FIND(",",W2479)+1)),
  IF(OR(ISERROR(VLOOKUP(LEFT(W2479,FIND(",",W2479)-1),MapTable!$A:$A,1,0)),ISERROR(VLOOKUP(TRIM(MID(W2479,FIND(",",W2479)+1,999)),MapTable!$A:$A,1,0))),"맵없음",
  ""),
IF(ISERROR(FIND(",",W2479,FIND(",",W2479,FIND(",",W2479)+1)+1)),
  IF(OR(ISERROR(VLOOKUP(LEFT(W2479,FIND(",",W2479)-1),MapTable!$A:$A,1,0)),ISERROR(VLOOKUP(TRIM(MID(W2479,FIND(",",W2479)+1,FIND(",",W2479,FIND(",",W2479)+1)-FIND(",",W2479)-1)),MapTable!$A:$A,1,0)),ISERROR(VLOOKUP(TRIM(MID(W2479,FIND(",",W2479,FIND(",",W2479)+1)+1,999)),MapTable!$A:$A,1,0))),"맵없음",
  ""),
IF(ISERROR(FIND(",",W2479,FIND(",",W2479,FIND(",",W2479,FIND(",",W2479)+1)+1)+1)),
  IF(OR(ISERROR(VLOOKUP(LEFT(W2479,FIND(",",W2479)-1),MapTable!$A:$A,1,0)),ISERROR(VLOOKUP(TRIM(MID(W2479,FIND(",",W2479)+1,FIND(",",W2479,FIND(",",W2479)+1)-FIND(",",W2479)-1)),MapTable!$A:$A,1,0)),ISERROR(VLOOKUP(TRIM(MID(W2479,FIND(",",W2479,FIND(",",W2479)+1)+1,FIND(",",W2479,FIND(",",W2479,FIND(",",W2479)+1)+1)-FIND(",",W2479,FIND(",",W2479)+1)-1)),MapTable!$A:$A,1,0)),ISERROR(VLOOKUP(TRIM(MID(W2479,FIND(",",W2479,FIND(",",W2479,FIND(",",W2479)+1)+1)+1,999)),MapTable!$A:$A,1,0))),"맵없음",
  ""),
)))))</f>
        <v/>
      </c>
      <c r="AC2479" t="str">
        <f>IF(ISBLANK(AB2479),"",IF(ISERROR(VLOOKUP(AB2479,[3]DropTable!$A:$A,1,0)),"드랍없음",""))</f>
        <v/>
      </c>
      <c r="AE2479" t="str">
        <f>IF(ISBLANK(AD2479),"",IF(ISERROR(VLOOKUP(AD2479,[3]DropTable!$A:$A,1,0)),"드랍없음",""))</f>
        <v/>
      </c>
      <c r="AG2479">
        <v>9.8000000000000007</v>
      </c>
      <c r="AH2479">
        <v>1</v>
      </c>
    </row>
    <row r="2480" spans="1:34" x14ac:dyDescent="0.3">
      <c r="A2480">
        <v>27</v>
      </c>
      <c r="B2480">
        <v>39</v>
      </c>
      <c r="C2480">
        <f>IF(OR($L2480=TRUE,$A2480=0,MOD($A2480,ChapterTable!$S$20)&lt;&gt;0),
MAX(0,INT(($B2480+ChapterTable!$Q$26+VLOOKUP(SUBSTITUTE(C$1,"성장단계","")&amp;"단계오프셋",ChapterTable!$S:$T,2,0))/ChapterTable!$Q$23)),
MAX(0,INT(($B2480+ChapterTable!$S$26+VLOOKUP(SUBSTITUTE(C$1,"성장단계","")&amp;"보스단계오프셋",ChapterTable!$S:$T,2,0))/ChapterTable!$S$23)))</f>
        <v>4</v>
      </c>
      <c r="D2480">
        <f>IF(OR($L2480=TRUE,$A2480=0,MOD($A2480,ChapterTable!$S$20)&lt;&gt;0),
MAX(0,INT(($B2480+ChapterTable!$Q$26+VLOOKUP(SUBSTITUTE(D$1,"성장단계","")&amp;"단계오프셋",ChapterTable!$S:$T,2,0))/ChapterTable!$Q$23)),
MAX(0,INT(($B2480+ChapterTable!$S$26+VLOOKUP(SUBSTITUTE(D$1,"성장단계","")&amp;"보스단계오프셋",ChapterTable!$S:$T,2,0))/ChapterTable!$S$23)))</f>
        <v>3</v>
      </c>
      <c r="E2480" s="1">
        <f ca="1">IF(AND($A2480=0,$B2480=1),
    VLOOKUP(1,ChapterTable!$1:$1048576,MATCH("최종"&amp;SUBSTITUTE(SUBSTITUTE(E$1,"standard",""),"|Float",""),ChapterTable!$1:$1,0),0)*ChapterTable!$Q$17,
  IF(AND($A2480=0,$B2480=0),
    E2481,
  IF($B2480=0,
    VLOOKUP($A2480,ChapterTable!$1:$1048576,MATCH("최종"&amp;SUBSTITUTE(SUBSTITUTE(E$1,"standard",""),"|Float",""),ChapterTable!$1:$1,0),0),
  IF($B2480=1,
    IF($L2480=FALSE,
      VLOOKUP($A2480,ChapterTable!$1:$1048576,MATCH("최종"&amp;SUBSTITUTE(SUBSTITUTE(E$1,"standard",""),"|Float",""),ChapterTable!$1:$1,0),0),
      VLOOKUP($A2480-ChapterTable!$Q$11,ChapterTable!$1:$1048576,MATCH("최종"&amp;SUBSTITUTE(SUBSTITUTE(E$1,"standard",""),"|Float",""),ChapterTable!$1:$1,0),0)*ChapterTable!$Q$14
    ),
  OFFSET(E2480,-$B2480+IF($L2480,1,0),0)*
    (VLOOKUP(SUBSTITUTE(SUBSTITUTE(E$1,"standard",""),"|Float","")&amp;"인게임누적곱배수",ChapterTable!$S:$T,2,0)^C2480
    +VLOOKUP(SUBSTITUTE(SUBSTITUTE(E$1,"standard",""),"|Float","")&amp;"인게임누적합배수",ChapterTable!$S:$T,2,0)*C2480)
  )
  )
  )
)</f>
        <v>9272228.9975723494</v>
      </c>
      <c r="F2480" s="1">
        <f ca="1">IF(AND($A2480=0,$B2480=1),
    VLOOKUP(1,ChapterTable!$1:$1048576,MATCH("최종"&amp;SUBSTITUTE(SUBSTITUTE(F$1,"standard",""),"|Float",""),ChapterTable!$1:$1,0),0)*ChapterTable!$Q$17,
  IF(AND($A2480=0,$B2480=0),
    F2481,
  IF($B2480=0,
    VLOOKUP($A2480,ChapterTable!$1:$1048576,MATCH("최종"&amp;SUBSTITUTE(SUBSTITUTE(F$1,"standard",""),"|Float",""),ChapterTable!$1:$1,0),0),
  IF($B2480=1,
    IF($L2480=FALSE,
      VLOOKUP($A2480,ChapterTable!$1:$1048576,MATCH("최종"&amp;SUBSTITUTE(SUBSTITUTE(F$1,"standard",""),"|Float",""),ChapterTable!$1:$1,0),0),
      VLOOKUP($A2480-ChapterTable!$Q$11,ChapterTable!$1:$1048576,MATCH("최종"&amp;SUBSTITUTE(SUBSTITUTE(F$1,"standard",""),"|Float",""),ChapterTable!$1:$1,0),0)*ChapterTable!$Q$14
    ),
  OFFSET(F2480,-$B2480+IF($L2480,1,0),0)*
    (VLOOKUP(SUBSTITUTE(SUBSTITUTE(F$1,"standard",""),"|Float","")&amp;"인게임누적곱배수",ChapterTable!$S:$T,2,0)^D2480
    +VLOOKUP(SUBSTITUTE(SUBSTITUTE(F$1,"standard",""),"|Float","")&amp;"인게임누적합배수",ChapterTable!$S:$T,2,0)*D2480)
  )
  )
  )
)</f>
        <v>3434158.8879897594</v>
      </c>
      <c r="G2480" t="s">
        <v>76</v>
      </c>
      <c r="J2480" t="str">
        <f>IF(ISBLANK(I2480),"",
IFERROR(VLOOKUP(I2480,[1]StringTable!$1:$1048576,MATCH([1]StringTable!$B$1,[1]StringTable!$1:$1,0),0),
IFERROR(VLOOKUP(I2480,[1]InApkStringTable!$1:$1048576,MATCH([1]InApkStringTable!$B$1,[1]InApkStringTable!$1:$1,0),0),
"스트링없음")))</f>
        <v/>
      </c>
      <c r="L2480" t="b">
        <v>1</v>
      </c>
      <c r="N2480" t="str">
        <f>IF(ISBLANK(M2480),"",IF(ISERROR(VLOOKUP(M2480,MapTable!$A:$A,1,0)),"맵없음",""))</f>
        <v/>
      </c>
      <c r="O2480">
        <f t="shared" si="153"/>
        <v>94</v>
      </c>
      <c r="Q2480">
        <f t="shared" si="154"/>
        <v>94</v>
      </c>
      <c r="R2480" t="b">
        <f t="shared" ca="1" si="155"/>
        <v>1</v>
      </c>
      <c r="T2480" t="b">
        <f t="shared" ca="1" si="156"/>
        <v>1</v>
      </c>
      <c r="X2480" t="str">
        <f>IF(ISBLANK(W2480),"",
IF(ISERROR(FIND(",",W2480)),
  IF(ISERROR(VLOOKUP(W2480,MapTable!$A:$A,1,0)),"맵없음",
  ""),
IF(ISERROR(FIND(",",W2480,FIND(",",W2480)+1)),
  IF(OR(ISERROR(VLOOKUP(LEFT(W2480,FIND(",",W2480)-1),MapTable!$A:$A,1,0)),ISERROR(VLOOKUP(TRIM(MID(W2480,FIND(",",W2480)+1,999)),MapTable!$A:$A,1,0))),"맵없음",
  ""),
IF(ISERROR(FIND(",",W2480,FIND(",",W2480,FIND(",",W2480)+1)+1)),
  IF(OR(ISERROR(VLOOKUP(LEFT(W2480,FIND(",",W2480)-1),MapTable!$A:$A,1,0)),ISERROR(VLOOKUP(TRIM(MID(W2480,FIND(",",W2480)+1,FIND(",",W2480,FIND(",",W2480)+1)-FIND(",",W2480)-1)),MapTable!$A:$A,1,0)),ISERROR(VLOOKUP(TRIM(MID(W2480,FIND(",",W2480,FIND(",",W2480)+1)+1,999)),MapTable!$A:$A,1,0))),"맵없음",
  ""),
IF(ISERROR(FIND(",",W2480,FIND(",",W2480,FIND(",",W2480,FIND(",",W2480)+1)+1)+1)),
  IF(OR(ISERROR(VLOOKUP(LEFT(W2480,FIND(",",W2480)-1),MapTable!$A:$A,1,0)),ISERROR(VLOOKUP(TRIM(MID(W2480,FIND(",",W2480)+1,FIND(",",W2480,FIND(",",W2480)+1)-FIND(",",W2480)-1)),MapTable!$A:$A,1,0)),ISERROR(VLOOKUP(TRIM(MID(W2480,FIND(",",W2480,FIND(",",W2480)+1)+1,FIND(",",W2480,FIND(",",W2480,FIND(",",W2480)+1)+1)-FIND(",",W2480,FIND(",",W2480)+1)-1)),MapTable!$A:$A,1,0)),ISERROR(VLOOKUP(TRIM(MID(W2480,FIND(",",W2480,FIND(",",W2480,FIND(",",W2480)+1)+1)+1,999)),MapTable!$A:$A,1,0))),"맵없음",
  ""),
)))))</f>
        <v/>
      </c>
      <c r="AC2480" t="str">
        <f>IF(ISBLANK(AB2480),"",IF(ISERROR(VLOOKUP(AB2480,[3]DropTable!$A:$A,1,0)),"드랍없음",""))</f>
        <v/>
      </c>
      <c r="AE2480" t="str">
        <f>IF(ISBLANK(AD2480),"",IF(ISERROR(VLOOKUP(AD2480,[3]DropTable!$A:$A,1,0)),"드랍없음",""))</f>
        <v/>
      </c>
      <c r="AG2480">
        <v>9.8000000000000007</v>
      </c>
      <c r="AH2480">
        <v>1</v>
      </c>
    </row>
    <row r="2481" spans="1:34" x14ac:dyDescent="0.3">
      <c r="A2481">
        <v>27</v>
      </c>
      <c r="B2481">
        <v>40</v>
      </c>
      <c r="C2481">
        <f>IF(OR($L2481=TRUE,$A2481=0,MOD($A2481,ChapterTable!$S$20)&lt;&gt;0),
MAX(0,INT(($B2481+ChapterTable!$Q$26+VLOOKUP(SUBSTITUTE(C$1,"성장단계","")&amp;"단계오프셋",ChapterTable!$S:$T,2,0))/ChapterTable!$Q$23)),
MAX(0,INT(($B2481+ChapterTable!$S$26+VLOOKUP(SUBSTITUTE(C$1,"성장단계","")&amp;"보스단계오프셋",ChapterTable!$S:$T,2,0))/ChapterTable!$S$23)))</f>
        <v>4</v>
      </c>
      <c r="D2481">
        <f>IF(OR($L2481=TRUE,$A2481=0,MOD($A2481,ChapterTable!$S$20)&lt;&gt;0),
MAX(0,INT(($B2481+ChapterTable!$Q$26+VLOOKUP(SUBSTITUTE(D$1,"성장단계","")&amp;"단계오프셋",ChapterTable!$S:$T,2,0))/ChapterTable!$Q$23)),
MAX(0,INT(($B2481+ChapterTable!$S$26+VLOOKUP(SUBSTITUTE(D$1,"성장단계","")&amp;"보스단계오프셋",ChapterTable!$S:$T,2,0))/ChapterTable!$S$23)))</f>
        <v>3</v>
      </c>
      <c r="E2481" s="1">
        <f ca="1">IF(AND($A2481=0,$B2481=1),
    VLOOKUP(1,ChapterTable!$1:$1048576,MATCH("최종"&amp;SUBSTITUTE(SUBSTITUTE(E$1,"standard",""),"|Float",""),ChapterTable!$1:$1,0),0)*ChapterTable!$Q$17,
  IF(AND($A2481=0,$B2481=0),
    E2482,
  IF($B2481=0,
    VLOOKUP($A2481,ChapterTable!$1:$1048576,MATCH("최종"&amp;SUBSTITUTE(SUBSTITUTE(E$1,"standard",""),"|Float",""),ChapterTable!$1:$1,0),0),
  IF($B2481=1,
    IF($L2481=FALSE,
      VLOOKUP($A2481,ChapterTable!$1:$1048576,MATCH("최종"&amp;SUBSTITUTE(SUBSTITUTE(E$1,"standard",""),"|Float",""),ChapterTable!$1:$1,0),0),
      VLOOKUP($A2481-ChapterTable!$Q$11,ChapterTable!$1:$1048576,MATCH("최종"&amp;SUBSTITUTE(SUBSTITUTE(E$1,"standard",""),"|Float",""),ChapterTable!$1:$1,0),0)*ChapterTable!$Q$14
    ),
  OFFSET(E2481,-$B2481+IF($L2481,1,0),0)*
    (VLOOKUP(SUBSTITUTE(SUBSTITUTE(E$1,"standard",""),"|Float","")&amp;"인게임누적곱배수",ChapterTable!$S:$T,2,0)^C2481
    +VLOOKUP(SUBSTITUTE(SUBSTITUTE(E$1,"standard",""),"|Float","")&amp;"인게임누적합배수",ChapterTable!$S:$T,2,0)*C2481)
  )
  )
  )
)</f>
        <v>9272228.9975723494</v>
      </c>
      <c r="F2481" s="1">
        <f ca="1">IF(AND($A2481=0,$B2481=1),
    VLOOKUP(1,ChapterTable!$1:$1048576,MATCH("최종"&amp;SUBSTITUTE(SUBSTITUTE(F$1,"standard",""),"|Float",""),ChapterTable!$1:$1,0),0)*ChapterTable!$Q$17,
  IF(AND($A2481=0,$B2481=0),
    F2482,
  IF($B2481=0,
    VLOOKUP($A2481,ChapterTable!$1:$1048576,MATCH("최종"&amp;SUBSTITUTE(SUBSTITUTE(F$1,"standard",""),"|Float",""),ChapterTable!$1:$1,0),0),
  IF($B2481=1,
    IF($L2481=FALSE,
      VLOOKUP($A2481,ChapterTable!$1:$1048576,MATCH("최종"&amp;SUBSTITUTE(SUBSTITUTE(F$1,"standard",""),"|Float",""),ChapterTable!$1:$1,0),0),
      VLOOKUP($A2481-ChapterTable!$Q$11,ChapterTable!$1:$1048576,MATCH("최종"&amp;SUBSTITUTE(SUBSTITUTE(F$1,"standard",""),"|Float",""),ChapterTable!$1:$1,0),0)*ChapterTable!$Q$14
    ),
  OFFSET(F2481,-$B2481+IF($L2481,1,0),0)*
    (VLOOKUP(SUBSTITUTE(SUBSTITUTE(F$1,"standard",""),"|Float","")&amp;"인게임누적곱배수",ChapterTable!$S:$T,2,0)^D2481
    +VLOOKUP(SUBSTITUTE(SUBSTITUTE(F$1,"standard",""),"|Float","")&amp;"인게임누적합배수",ChapterTable!$S:$T,2,0)*D2481)
  )
  )
  )
)</f>
        <v>3434158.8879897594</v>
      </c>
      <c r="G2481" t="s">
        <v>76</v>
      </c>
      <c r="J2481" t="str">
        <f>IF(ISBLANK(I2481),"",
IFERROR(VLOOKUP(I2481,[1]StringTable!$1:$1048576,MATCH([1]StringTable!$B$1,[1]StringTable!$1:$1,0),0),
IFERROR(VLOOKUP(I2481,[1]InApkStringTable!$1:$1048576,MATCH([1]InApkStringTable!$B$1,[1]InApkStringTable!$1:$1,0),0),
"스트링없음")))</f>
        <v/>
      </c>
      <c r="L2481" t="b">
        <v>1</v>
      </c>
      <c r="N2481" t="str">
        <f>IF(ISBLANK(M2481),"",IF(ISERROR(VLOOKUP(M2481,MapTable!$A:$A,1,0)),"맵없음",""))</f>
        <v/>
      </c>
      <c r="O2481">
        <f t="shared" si="153"/>
        <v>21</v>
      </c>
      <c r="Q2481">
        <f t="shared" si="154"/>
        <v>21</v>
      </c>
      <c r="R2481" t="b">
        <f t="shared" ca="1" si="155"/>
        <v>0</v>
      </c>
      <c r="T2481" t="b">
        <f t="shared" ca="1" si="156"/>
        <v>0</v>
      </c>
      <c r="X2481" t="str">
        <f>IF(ISBLANK(W2481),"",
IF(ISERROR(FIND(",",W2481)),
  IF(ISERROR(VLOOKUP(W2481,MapTable!$A:$A,1,0)),"맵없음",
  ""),
IF(ISERROR(FIND(",",W2481,FIND(",",W2481)+1)),
  IF(OR(ISERROR(VLOOKUP(LEFT(W2481,FIND(",",W2481)-1),MapTable!$A:$A,1,0)),ISERROR(VLOOKUP(TRIM(MID(W2481,FIND(",",W2481)+1,999)),MapTable!$A:$A,1,0))),"맵없음",
  ""),
IF(ISERROR(FIND(",",W2481,FIND(",",W2481,FIND(",",W2481)+1)+1)),
  IF(OR(ISERROR(VLOOKUP(LEFT(W2481,FIND(",",W2481)-1),MapTable!$A:$A,1,0)),ISERROR(VLOOKUP(TRIM(MID(W2481,FIND(",",W2481)+1,FIND(",",W2481,FIND(",",W2481)+1)-FIND(",",W2481)-1)),MapTable!$A:$A,1,0)),ISERROR(VLOOKUP(TRIM(MID(W2481,FIND(",",W2481,FIND(",",W2481)+1)+1,999)),MapTable!$A:$A,1,0))),"맵없음",
  ""),
IF(ISERROR(FIND(",",W2481,FIND(",",W2481,FIND(",",W2481,FIND(",",W2481)+1)+1)+1)),
  IF(OR(ISERROR(VLOOKUP(LEFT(W2481,FIND(",",W2481)-1),MapTable!$A:$A,1,0)),ISERROR(VLOOKUP(TRIM(MID(W2481,FIND(",",W2481)+1,FIND(",",W2481,FIND(",",W2481)+1)-FIND(",",W2481)-1)),MapTable!$A:$A,1,0)),ISERROR(VLOOKUP(TRIM(MID(W2481,FIND(",",W2481,FIND(",",W2481)+1)+1,FIND(",",W2481,FIND(",",W2481,FIND(",",W2481)+1)+1)-FIND(",",W2481,FIND(",",W2481)+1)-1)),MapTable!$A:$A,1,0)),ISERROR(VLOOKUP(TRIM(MID(W2481,FIND(",",W2481,FIND(",",W2481,FIND(",",W2481)+1)+1)+1,999)),MapTable!$A:$A,1,0))),"맵없음",
  ""),
)))))</f>
        <v/>
      </c>
      <c r="AC2481" t="str">
        <f>IF(ISBLANK(AB2481),"",IF(ISERROR(VLOOKUP(AB2481,[3]DropTable!$A:$A,1,0)),"드랍없음",""))</f>
        <v/>
      </c>
      <c r="AE2481" t="str">
        <f>IF(ISBLANK(AD2481),"",IF(ISERROR(VLOOKUP(AD2481,[3]DropTable!$A:$A,1,0)),"드랍없음",""))</f>
        <v/>
      </c>
      <c r="AG2481">
        <v>9.8000000000000007</v>
      </c>
      <c r="AH2481">
        <v>1</v>
      </c>
    </row>
    <row r="2482" spans="1:34" x14ac:dyDescent="0.3">
      <c r="A2482">
        <v>27</v>
      </c>
      <c r="B2482">
        <v>41</v>
      </c>
      <c r="C2482">
        <f>IF(OR($L2482=TRUE,$A2482=0,MOD($A2482,ChapterTable!$S$20)&lt;&gt;0),
MAX(0,INT(($B2482+ChapterTable!$Q$26+VLOOKUP(SUBSTITUTE(C$1,"성장단계","")&amp;"단계오프셋",ChapterTable!$S:$T,2,0))/ChapterTable!$Q$23)),
MAX(0,INT(($B2482+ChapterTable!$S$26+VLOOKUP(SUBSTITUTE(C$1,"성장단계","")&amp;"보스단계오프셋",ChapterTable!$S:$T,2,0))/ChapterTable!$S$23)))</f>
        <v>4</v>
      </c>
      <c r="D2482">
        <f>IF(OR($L2482=TRUE,$A2482=0,MOD($A2482,ChapterTable!$S$20)&lt;&gt;0),
MAX(0,INT(($B2482+ChapterTable!$Q$26+VLOOKUP(SUBSTITUTE(D$1,"성장단계","")&amp;"단계오프셋",ChapterTable!$S:$T,2,0))/ChapterTable!$Q$23)),
MAX(0,INT(($B2482+ChapterTable!$S$26+VLOOKUP(SUBSTITUTE(D$1,"성장단계","")&amp;"보스단계오프셋",ChapterTable!$S:$T,2,0))/ChapterTable!$S$23)))</f>
        <v>4</v>
      </c>
      <c r="E2482" s="1">
        <f ca="1">IF(AND($A2482=0,$B2482=1),
    VLOOKUP(1,ChapterTable!$1:$1048576,MATCH("최종"&amp;SUBSTITUTE(SUBSTITUTE(E$1,"standard",""),"|Float",""),ChapterTable!$1:$1,0),0)*ChapterTable!$Q$17,
  IF(AND($A2482=0,$B2482=0),
    E2483,
  IF($B2482=0,
    VLOOKUP($A2482,ChapterTable!$1:$1048576,MATCH("최종"&amp;SUBSTITUTE(SUBSTITUTE(E$1,"standard",""),"|Float",""),ChapterTable!$1:$1,0),0),
  IF($B2482=1,
    IF($L2482=FALSE,
      VLOOKUP($A2482,ChapterTable!$1:$1048576,MATCH("최종"&amp;SUBSTITUTE(SUBSTITUTE(E$1,"standard",""),"|Float",""),ChapterTable!$1:$1,0),0),
      VLOOKUP($A2482-ChapterTable!$Q$11,ChapterTable!$1:$1048576,MATCH("최종"&amp;SUBSTITUTE(SUBSTITUTE(E$1,"standard",""),"|Float",""),ChapterTable!$1:$1,0),0)*ChapterTable!$Q$14
    ),
  OFFSET(E2482,-$B2482+IF($L2482,1,0),0)*
    (VLOOKUP(SUBSTITUTE(SUBSTITUTE(E$1,"standard",""),"|Float","")&amp;"인게임누적곱배수",ChapterTable!$S:$T,2,0)^C2482
    +VLOOKUP(SUBSTITUTE(SUBSTITUTE(E$1,"standard",""),"|Float","")&amp;"인게임누적합배수",ChapterTable!$S:$T,2,0)*C2482)
  )
  )
  )
)</f>
        <v>9272228.9975723494</v>
      </c>
      <c r="F2482" s="1">
        <f ca="1">IF(AND($A2482=0,$B2482=1),
    VLOOKUP(1,ChapterTable!$1:$1048576,MATCH("최종"&amp;SUBSTITUTE(SUBSTITUTE(F$1,"standard",""),"|Float",""),ChapterTable!$1:$1,0),0)*ChapterTable!$Q$17,
  IF(AND($A2482=0,$B2482=0),
    F2483,
  IF($B2482=0,
    VLOOKUP($A2482,ChapterTable!$1:$1048576,MATCH("최종"&amp;SUBSTITUTE(SUBSTITUTE(F$1,"standard",""),"|Float",""),ChapterTable!$1:$1,0),0),
  IF($B2482=1,
    IF($L2482=FALSE,
      VLOOKUP($A2482,ChapterTable!$1:$1048576,MATCH("최종"&amp;SUBSTITUTE(SUBSTITUTE(F$1,"standard",""),"|Float",""),ChapterTable!$1:$1,0),0),
      VLOOKUP($A2482-ChapterTable!$Q$11,ChapterTable!$1:$1048576,MATCH("최종"&amp;SUBSTITUTE(SUBSTITUTE(F$1,"standard",""),"|Float",""),ChapterTable!$1:$1,0),0)*ChapterTable!$Q$14
    ),
  OFFSET(F2482,-$B2482+IF($L2482,1,0),0)*
    (VLOOKUP(SUBSTITUTE(SUBSTITUTE(F$1,"standard",""),"|Float","")&amp;"인게임누적곱배수",ChapterTable!$S:$T,2,0)^D2482
    +VLOOKUP(SUBSTITUTE(SUBSTITUTE(F$1,"standard",""),"|Float","")&amp;"인게임누적합배수",ChapterTable!$S:$T,2,0)*D2482)
  )
  )
  )
)</f>
        <v>3863428.7489884794</v>
      </c>
      <c r="G2482" t="s">
        <v>76</v>
      </c>
      <c r="J2482" t="str">
        <f>IF(ISBLANK(I2482),"",
IFERROR(VLOOKUP(I2482,[1]StringTable!$1:$1048576,MATCH([1]StringTable!$B$1,[1]StringTable!$1:$1,0),0),
IFERROR(VLOOKUP(I2482,[1]InApkStringTable!$1:$1048576,MATCH([1]InApkStringTable!$B$1,[1]InApkStringTable!$1:$1,0),0),
"스트링없음")))</f>
        <v/>
      </c>
      <c r="L2482" t="b">
        <v>1</v>
      </c>
      <c r="N2482" t="str">
        <f>IF(ISBLANK(M2482),"",IF(ISERROR(VLOOKUP(M2482,MapTable!$A:$A,1,0)),"맵없음",""))</f>
        <v/>
      </c>
      <c r="O2482">
        <f t="shared" si="153"/>
        <v>5</v>
      </c>
      <c r="Q2482">
        <f t="shared" si="154"/>
        <v>5</v>
      </c>
      <c r="R2482" t="b">
        <f t="shared" ca="1" si="155"/>
        <v>0</v>
      </c>
      <c r="T2482" t="b">
        <f t="shared" ca="1" si="156"/>
        <v>0</v>
      </c>
      <c r="X2482" t="str">
        <f>IF(ISBLANK(W2482),"",
IF(ISERROR(FIND(",",W2482)),
  IF(ISERROR(VLOOKUP(W2482,MapTable!$A:$A,1,0)),"맵없음",
  ""),
IF(ISERROR(FIND(",",W2482,FIND(",",W2482)+1)),
  IF(OR(ISERROR(VLOOKUP(LEFT(W2482,FIND(",",W2482)-1),MapTable!$A:$A,1,0)),ISERROR(VLOOKUP(TRIM(MID(W2482,FIND(",",W2482)+1,999)),MapTable!$A:$A,1,0))),"맵없음",
  ""),
IF(ISERROR(FIND(",",W2482,FIND(",",W2482,FIND(",",W2482)+1)+1)),
  IF(OR(ISERROR(VLOOKUP(LEFT(W2482,FIND(",",W2482)-1),MapTable!$A:$A,1,0)),ISERROR(VLOOKUP(TRIM(MID(W2482,FIND(",",W2482)+1,FIND(",",W2482,FIND(",",W2482)+1)-FIND(",",W2482)-1)),MapTable!$A:$A,1,0)),ISERROR(VLOOKUP(TRIM(MID(W2482,FIND(",",W2482,FIND(",",W2482)+1)+1,999)),MapTable!$A:$A,1,0))),"맵없음",
  ""),
IF(ISERROR(FIND(",",W2482,FIND(",",W2482,FIND(",",W2482,FIND(",",W2482)+1)+1)+1)),
  IF(OR(ISERROR(VLOOKUP(LEFT(W2482,FIND(",",W2482)-1),MapTable!$A:$A,1,0)),ISERROR(VLOOKUP(TRIM(MID(W2482,FIND(",",W2482)+1,FIND(",",W2482,FIND(",",W2482)+1)-FIND(",",W2482)-1)),MapTable!$A:$A,1,0)),ISERROR(VLOOKUP(TRIM(MID(W2482,FIND(",",W2482,FIND(",",W2482)+1)+1,FIND(",",W2482,FIND(",",W2482,FIND(",",W2482)+1)+1)-FIND(",",W2482,FIND(",",W2482)+1)-1)),MapTable!$A:$A,1,0)),ISERROR(VLOOKUP(TRIM(MID(W2482,FIND(",",W2482,FIND(",",W2482,FIND(",",W2482)+1)+1)+1,999)),MapTable!$A:$A,1,0))),"맵없음",
  ""),
)))))</f>
        <v/>
      </c>
      <c r="AC2482" t="str">
        <f>IF(ISBLANK(AB2482),"",IF(ISERROR(VLOOKUP(AB2482,[3]DropTable!$A:$A,1,0)),"드랍없음",""))</f>
        <v/>
      </c>
      <c r="AE2482" t="str">
        <f>IF(ISBLANK(AD2482),"",IF(ISERROR(VLOOKUP(AD2482,[3]DropTable!$A:$A,1,0)),"드랍없음",""))</f>
        <v/>
      </c>
      <c r="AG2482">
        <v>9.8000000000000007</v>
      </c>
      <c r="AH2482">
        <v>1</v>
      </c>
    </row>
    <row r="2483" spans="1:34" x14ac:dyDescent="0.3">
      <c r="A2483">
        <v>27</v>
      </c>
      <c r="B2483">
        <v>42</v>
      </c>
      <c r="C2483">
        <f>IF(OR($L2483=TRUE,$A2483=0,MOD($A2483,ChapterTable!$S$20)&lt;&gt;0),
MAX(0,INT(($B2483+ChapterTable!$Q$26+VLOOKUP(SUBSTITUTE(C$1,"성장단계","")&amp;"단계오프셋",ChapterTable!$S:$T,2,0))/ChapterTable!$Q$23)),
MAX(0,INT(($B2483+ChapterTable!$S$26+VLOOKUP(SUBSTITUTE(C$1,"성장단계","")&amp;"보스단계오프셋",ChapterTable!$S:$T,2,0))/ChapterTable!$S$23)))</f>
        <v>4</v>
      </c>
      <c r="D2483">
        <f>IF(OR($L2483=TRUE,$A2483=0,MOD($A2483,ChapterTable!$S$20)&lt;&gt;0),
MAX(0,INT(($B2483+ChapterTable!$Q$26+VLOOKUP(SUBSTITUTE(D$1,"성장단계","")&amp;"단계오프셋",ChapterTable!$S:$T,2,0))/ChapterTable!$Q$23)),
MAX(0,INT(($B2483+ChapterTable!$S$26+VLOOKUP(SUBSTITUTE(D$1,"성장단계","")&amp;"보스단계오프셋",ChapterTable!$S:$T,2,0))/ChapterTable!$S$23)))</f>
        <v>4</v>
      </c>
      <c r="E2483" s="1">
        <f ca="1">IF(AND($A2483=0,$B2483=1),
    VLOOKUP(1,ChapterTable!$1:$1048576,MATCH("최종"&amp;SUBSTITUTE(SUBSTITUTE(E$1,"standard",""),"|Float",""),ChapterTable!$1:$1,0),0)*ChapterTable!$Q$17,
  IF(AND($A2483=0,$B2483=0),
    E2484,
  IF($B2483=0,
    VLOOKUP($A2483,ChapterTable!$1:$1048576,MATCH("최종"&amp;SUBSTITUTE(SUBSTITUTE(E$1,"standard",""),"|Float",""),ChapterTable!$1:$1,0),0),
  IF($B2483=1,
    IF($L2483=FALSE,
      VLOOKUP($A2483,ChapterTable!$1:$1048576,MATCH("최종"&amp;SUBSTITUTE(SUBSTITUTE(E$1,"standard",""),"|Float",""),ChapterTable!$1:$1,0),0),
      VLOOKUP($A2483-ChapterTable!$Q$11,ChapterTable!$1:$1048576,MATCH("최종"&amp;SUBSTITUTE(SUBSTITUTE(E$1,"standard",""),"|Float",""),ChapterTable!$1:$1,0),0)*ChapterTable!$Q$14
    ),
  OFFSET(E2483,-$B2483+IF($L2483,1,0),0)*
    (VLOOKUP(SUBSTITUTE(SUBSTITUTE(E$1,"standard",""),"|Float","")&amp;"인게임누적곱배수",ChapterTable!$S:$T,2,0)^C2483
    +VLOOKUP(SUBSTITUTE(SUBSTITUTE(E$1,"standard",""),"|Float","")&amp;"인게임누적합배수",ChapterTable!$S:$T,2,0)*C2483)
  )
  )
  )
)</f>
        <v>9272228.9975723494</v>
      </c>
      <c r="F2483" s="1">
        <f ca="1">IF(AND($A2483=0,$B2483=1),
    VLOOKUP(1,ChapterTable!$1:$1048576,MATCH("최종"&amp;SUBSTITUTE(SUBSTITUTE(F$1,"standard",""),"|Float",""),ChapterTable!$1:$1,0),0)*ChapterTable!$Q$17,
  IF(AND($A2483=0,$B2483=0),
    F2484,
  IF($B2483=0,
    VLOOKUP($A2483,ChapterTable!$1:$1048576,MATCH("최종"&amp;SUBSTITUTE(SUBSTITUTE(F$1,"standard",""),"|Float",""),ChapterTable!$1:$1,0),0),
  IF($B2483=1,
    IF($L2483=FALSE,
      VLOOKUP($A2483,ChapterTable!$1:$1048576,MATCH("최종"&amp;SUBSTITUTE(SUBSTITUTE(F$1,"standard",""),"|Float",""),ChapterTable!$1:$1,0),0),
      VLOOKUP($A2483-ChapterTable!$Q$11,ChapterTable!$1:$1048576,MATCH("최종"&amp;SUBSTITUTE(SUBSTITUTE(F$1,"standard",""),"|Float",""),ChapterTable!$1:$1,0),0)*ChapterTable!$Q$14
    ),
  OFFSET(F2483,-$B2483+IF($L2483,1,0),0)*
    (VLOOKUP(SUBSTITUTE(SUBSTITUTE(F$1,"standard",""),"|Float","")&amp;"인게임누적곱배수",ChapterTable!$S:$T,2,0)^D2483
    +VLOOKUP(SUBSTITUTE(SUBSTITUTE(F$1,"standard",""),"|Float","")&amp;"인게임누적합배수",ChapterTable!$S:$T,2,0)*D2483)
  )
  )
  )
)</f>
        <v>3863428.7489884794</v>
      </c>
      <c r="G2483" t="s">
        <v>76</v>
      </c>
      <c r="J2483" t="str">
        <f>IF(ISBLANK(I2483),"",
IFERROR(VLOOKUP(I2483,[1]StringTable!$1:$1048576,MATCH([1]StringTable!$B$1,[1]StringTable!$1:$1,0),0),
IFERROR(VLOOKUP(I2483,[1]InApkStringTable!$1:$1048576,MATCH([1]InApkStringTable!$B$1,[1]InApkStringTable!$1:$1,0),0),
"스트링없음")))</f>
        <v/>
      </c>
      <c r="L2483" t="b">
        <v>1</v>
      </c>
      <c r="N2483" t="str">
        <f>IF(ISBLANK(M2483),"",IF(ISERROR(VLOOKUP(M2483,MapTable!$A:$A,1,0)),"맵없음",""))</f>
        <v/>
      </c>
      <c r="O2483">
        <f t="shared" si="153"/>
        <v>5</v>
      </c>
      <c r="Q2483">
        <f t="shared" si="154"/>
        <v>5</v>
      </c>
      <c r="R2483" t="b">
        <f t="shared" ca="1" si="155"/>
        <v>0</v>
      </c>
      <c r="T2483" t="b">
        <f t="shared" ca="1" si="156"/>
        <v>0</v>
      </c>
      <c r="X2483" t="str">
        <f>IF(ISBLANK(W2483),"",
IF(ISERROR(FIND(",",W2483)),
  IF(ISERROR(VLOOKUP(W2483,MapTable!$A:$A,1,0)),"맵없음",
  ""),
IF(ISERROR(FIND(",",W2483,FIND(",",W2483)+1)),
  IF(OR(ISERROR(VLOOKUP(LEFT(W2483,FIND(",",W2483)-1),MapTable!$A:$A,1,0)),ISERROR(VLOOKUP(TRIM(MID(W2483,FIND(",",W2483)+1,999)),MapTable!$A:$A,1,0))),"맵없음",
  ""),
IF(ISERROR(FIND(",",W2483,FIND(",",W2483,FIND(",",W2483)+1)+1)),
  IF(OR(ISERROR(VLOOKUP(LEFT(W2483,FIND(",",W2483)-1),MapTable!$A:$A,1,0)),ISERROR(VLOOKUP(TRIM(MID(W2483,FIND(",",W2483)+1,FIND(",",W2483,FIND(",",W2483)+1)-FIND(",",W2483)-1)),MapTable!$A:$A,1,0)),ISERROR(VLOOKUP(TRIM(MID(W2483,FIND(",",W2483,FIND(",",W2483)+1)+1,999)),MapTable!$A:$A,1,0))),"맵없음",
  ""),
IF(ISERROR(FIND(",",W2483,FIND(",",W2483,FIND(",",W2483,FIND(",",W2483)+1)+1)+1)),
  IF(OR(ISERROR(VLOOKUP(LEFT(W2483,FIND(",",W2483)-1),MapTable!$A:$A,1,0)),ISERROR(VLOOKUP(TRIM(MID(W2483,FIND(",",W2483)+1,FIND(",",W2483,FIND(",",W2483)+1)-FIND(",",W2483)-1)),MapTable!$A:$A,1,0)),ISERROR(VLOOKUP(TRIM(MID(W2483,FIND(",",W2483,FIND(",",W2483)+1)+1,FIND(",",W2483,FIND(",",W2483,FIND(",",W2483)+1)+1)-FIND(",",W2483,FIND(",",W2483)+1)-1)),MapTable!$A:$A,1,0)),ISERROR(VLOOKUP(TRIM(MID(W2483,FIND(",",W2483,FIND(",",W2483,FIND(",",W2483)+1)+1)+1,999)),MapTable!$A:$A,1,0))),"맵없음",
  ""),
)))))</f>
        <v/>
      </c>
      <c r="AC2483" t="str">
        <f>IF(ISBLANK(AB2483),"",IF(ISERROR(VLOOKUP(AB2483,[3]DropTable!$A:$A,1,0)),"드랍없음",""))</f>
        <v/>
      </c>
      <c r="AE2483" t="str">
        <f>IF(ISBLANK(AD2483),"",IF(ISERROR(VLOOKUP(AD2483,[3]DropTable!$A:$A,1,0)),"드랍없음",""))</f>
        <v/>
      </c>
      <c r="AG2483">
        <v>9.8000000000000007</v>
      </c>
      <c r="AH2483">
        <v>1</v>
      </c>
    </row>
    <row r="2484" spans="1:34" x14ac:dyDescent="0.3">
      <c r="A2484">
        <v>27</v>
      </c>
      <c r="B2484">
        <v>43</v>
      </c>
      <c r="C2484">
        <f>IF(OR($L2484=TRUE,$A2484=0,MOD($A2484,ChapterTable!$S$20)&lt;&gt;0),
MAX(0,INT(($B2484+ChapterTable!$Q$26+VLOOKUP(SUBSTITUTE(C$1,"성장단계","")&amp;"단계오프셋",ChapterTable!$S:$T,2,0))/ChapterTable!$Q$23)),
MAX(0,INT(($B2484+ChapterTable!$S$26+VLOOKUP(SUBSTITUTE(C$1,"성장단계","")&amp;"보스단계오프셋",ChapterTable!$S:$T,2,0))/ChapterTable!$S$23)))</f>
        <v>4</v>
      </c>
      <c r="D2484">
        <f>IF(OR($L2484=TRUE,$A2484=0,MOD($A2484,ChapterTable!$S$20)&lt;&gt;0),
MAX(0,INT(($B2484+ChapterTable!$Q$26+VLOOKUP(SUBSTITUTE(D$1,"성장단계","")&amp;"단계오프셋",ChapterTable!$S:$T,2,0))/ChapterTable!$Q$23)),
MAX(0,INT(($B2484+ChapterTable!$S$26+VLOOKUP(SUBSTITUTE(D$1,"성장단계","")&amp;"보스단계오프셋",ChapterTable!$S:$T,2,0))/ChapterTable!$S$23)))</f>
        <v>4</v>
      </c>
      <c r="E2484" s="1">
        <f ca="1">IF(AND($A2484=0,$B2484=1),
    VLOOKUP(1,ChapterTable!$1:$1048576,MATCH("최종"&amp;SUBSTITUTE(SUBSTITUTE(E$1,"standard",""),"|Float",""),ChapterTable!$1:$1,0),0)*ChapterTable!$Q$17,
  IF(AND($A2484=0,$B2484=0),
    E2485,
  IF($B2484=0,
    VLOOKUP($A2484,ChapterTable!$1:$1048576,MATCH("최종"&amp;SUBSTITUTE(SUBSTITUTE(E$1,"standard",""),"|Float",""),ChapterTable!$1:$1,0),0),
  IF($B2484=1,
    IF($L2484=FALSE,
      VLOOKUP($A2484,ChapterTable!$1:$1048576,MATCH("최종"&amp;SUBSTITUTE(SUBSTITUTE(E$1,"standard",""),"|Float",""),ChapterTable!$1:$1,0),0),
      VLOOKUP($A2484-ChapterTable!$Q$11,ChapterTable!$1:$1048576,MATCH("최종"&amp;SUBSTITUTE(SUBSTITUTE(E$1,"standard",""),"|Float",""),ChapterTable!$1:$1,0),0)*ChapterTable!$Q$14
    ),
  OFFSET(E2484,-$B2484+IF($L2484,1,0),0)*
    (VLOOKUP(SUBSTITUTE(SUBSTITUTE(E$1,"standard",""),"|Float","")&amp;"인게임누적곱배수",ChapterTable!$S:$T,2,0)^C2484
    +VLOOKUP(SUBSTITUTE(SUBSTITUTE(E$1,"standard",""),"|Float","")&amp;"인게임누적합배수",ChapterTable!$S:$T,2,0)*C2484)
  )
  )
  )
)</f>
        <v>9272228.9975723494</v>
      </c>
      <c r="F2484" s="1">
        <f ca="1">IF(AND($A2484=0,$B2484=1),
    VLOOKUP(1,ChapterTable!$1:$1048576,MATCH("최종"&amp;SUBSTITUTE(SUBSTITUTE(F$1,"standard",""),"|Float",""),ChapterTable!$1:$1,0),0)*ChapterTable!$Q$17,
  IF(AND($A2484=0,$B2484=0),
    F2485,
  IF($B2484=0,
    VLOOKUP($A2484,ChapterTable!$1:$1048576,MATCH("최종"&amp;SUBSTITUTE(SUBSTITUTE(F$1,"standard",""),"|Float",""),ChapterTable!$1:$1,0),0),
  IF($B2484=1,
    IF($L2484=FALSE,
      VLOOKUP($A2484,ChapterTable!$1:$1048576,MATCH("최종"&amp;SUBSTITUTE(SUBSTITUTE(F$1,"standard",""),"|Float",""),ChapterTable!$1:$1,0),0),
      VLOOKUP($A2484-ChapterTable!$Q$11,ChapterTable!$1:$1048576,MATCH("최종"&amp;SUBSTITUTE(SUBSTITUTE(F$1,"standard",""),"|Float",""),ChapterTable!$1:$1,0),0)*ChapterTable!$Q$14
    ),
  OFFSET(F2484,-$B2484+IF($L2484,1,0),0)*
    (VLOOKUP(SUBSTITUTE(SUBSTITUTE(F$1,"standard",""),"|Float","")&amp;"인게임누적곱배수",ChapterTable!$S:$T,2,0)^D2484
    +VLOOKUP(SUBSTITUTE(SUBSTITUTE(F$1,"standard",""),"|Float","")&amp;"인게임누적합배수",ChapterTable!$S:$T,2,0)*D2484)
  )
  )
  )
)</f>
        <v>3863428.7489884794</v>
      </c>
      <c r="G2484" t="s">
        <v>76</v>
      </c>
      <c r="J2484" t="str">
        <f>IF(ISBLANK(I2484),"",
IFERROR(VLOOKUP(I2484,[1]StringTable!$1:$1048576,MATCH([1]StringTable!$B$1,[1]StringTable!$1:$1,0),0),
IFERROR(VLOOKUP(I2484,[1]InApkStringTable!$1:$1048576,MATCH([1]InApkStringTable!$B$1,[1]InApkStringTable!$1:$1,0),0),
"스트링없음")))</f>
        <v/>
      </c>
      <c r="L2484" t="b">
        <v>1</v>
      </c>
      <c r="N2484" t="str">
        <f>IF(ISBLANK(M2484),"",IF(ISERROR(VLOOKUP(M2484,MapTable!$A:$A,1,0)),"맵없음",""))</f>
        <v/>
      </c>
      <c r="O2484">
        <f t="shared" si="153"/>
        <v>5</v>
      </c>
      <c r="Q2484">
        <f t="shared" si="154"/>
        <v>5</v>
      </c>
      <c r="R2484" t="b">
        <f t="shared" ca="1" si="155"/>
        <v>0</v>
      </c>
      <c r="T2484" t="b">
        <f t="shared" ca="1" si="156"/>
        <v>0</v>
      </c>
      <c r="X2484" t="str">
        <f>IF(ISBLANK(W2484),"",
IF(ISERROR(FIND(",",W2484)),
  IF(ISERROR(VLOOKUP(W2484,MapTable!$A:$A,1,0)),"맵없음",
  ""),
IF(ISERROR(FIND(",",W2484,FIND(",",W2484)+1)),
  IF(OR(ISERROR(VLOOKUP(LEFT(W2484,FIND(",",W2484)-1),MapTable!$A:$A,1,0)),ISERROR(VLOOKUP(TRIM(MID(W2484,FIND(",",W2484)+1,999)),MapTable!$A:$A,1,0))),"맵없음",
  ""),
IF(ISERROR(FIND(",",W2484,FIND(",",W2484,FIND(",",W2484)+1)+1)),
  IF(OR(ISERROR(VLOOKUP(LEFT(W2484,FIND(",",W2484)-1),MapTable!$A:$A,1,0)),ISERROR(VLOOKUP(TRIM(MID(W2484,FIND(",",W2484)+1,FIND(",",W2484,FIND(",",W2484)+1)-FIND(",",W2484)-1)),MapTable!$A:$A,1,0)),ISERROR(VLOOKUP(TRIM(MID(W2484,FIND(",",W2484,FIND(",",W2484)+1)+1,999)),MapTable!$A:$A,1,0))),"맵없음",
  ""),
IF(ISERROR(FIND(",",W2484,FIND(",",W2484,FIND(",",W2484,FIND(",",W2484)+1)+1)+1)),
  IF(OR(ISERROR(VLOOKUP(LEFT(W2484,FIND(",",W2484)-1),MapTable!$A:$A,1,0)),ISERROR(VLOOKUP(TRIM(MID(W2484,FIND(",",W2484)+1,FIND(",",W2484,FIND(",",W2484)+1)-FIND(",",W2484)-1)),MapTable!$A:$A,1,0)),ISERROR(VLOOKUP(TRIM(MID(W2484,FIND(",",W2484,FIND(",",W2484)+1)+1,FIND(",",W2484,FIND(",",W2484,FIND(",",W2484)+1)+1)-FIND(",",W2484,FIND(",",W2484)+1)-1)),MapTable!$A:$A,1,0)),ISERROR(VLOOKUP(TRIM(MID(W2484,FIND(",",W2484,FIND(",",W2484,FIND(",",W2484)+1)+1)+1,999)),MapTable!$A:$A,1,0))),"맵없음",
  ""),
)))))</f>
        <v/>
      </c>
      <c r="AC2484" t="str">
        <f>IF(ISBLANK(AB2484),"",IF(ISERROR(VLOOKUP(AB2484,[3]DropTable!$A:$A,1,0)),"드랍없음",""))</f>
        <v/>
      </c>
      <c r="AE2484" t="str">
        <f>IF(ISBLANK(AD2484),"",IF(ISERROR(VLOOKUP(AD2484,[3]DropTable!$A:$A,1,0)),"드랍없음",""))</f>
        <v/>
      </c>
      <c r="AG2484">
        <v>9.8000000000000007</v>
      </c>
      <c r="AH2484">
        <v>1</v>
      </c>
    </row>
    <row r="2485" spans="1:34" x14ac:dyDescent="0.3">
      <c r="A2485">
        <v>27</v>
      </c>
      <c r="B2485">
        <v>44</v>
      </c>
      <c r="C2485">
        <f>IF(OR($L2485=TRUE,$A2485=0,MOD($A2485,ChapterTable!$S$20)&lt;&gt;0),
MAX(0,INT(($B2485+ChapterTable!$Q$26+VLOOKUP(SUBSTITUTE(C$1,"성장단계","")&amp;"단계오프셋",ChapterTable!$S:$T,2,0))/ChapterTable!$Q$23)),
MAX(0,INT(($B2485+ChapterTable!$S$26+VLOOKUP(SUBSTITUTE(C$1,"성장단계","")&amp;"보스단계오프셋",ChapterTable!$S:$T,2,0))/ChapterTable!$S$23)))</f>
        <v>4</v>
      </c>
      <c r="D2485">
        <f>IF(OR($L2485=TRUE,$A2485=0,MOD($A2485,ChapterTable!$S$20)&lt;&gt;0),
MAX(0,INT(($B2485+ChapterTable!$Q$26+VLOOKUP(SUBSTITUTE(D$1,"성장단계","")&amp;"단계오프셋",ChapterTable!$S:$T,2,0))/ChapterTable!$Q$23)),
MAX(0,INT(($B2485+ChapterTable!$S$26+VLOOKUP(SUBSTITUTE(D$1,"성장단계","")&amp;"보스단계오프셋",ChapterTable!$S:$T,2,0))/ChapterTable!$S$23)))</f>
        <v>4</v>
      </c>
      <c r="E2485" s="1">
        <f ca="1">IF(AND($A2485=0,$B2485=1),
    VLOOKUP(1,ChapterTable!$1:$1048576,MATCH("최종"&amp;SUBSTITUTE(SUBSTITUTE(E$1,"standard",""),"|Float",""),ChapterTable!$1:$1,0),0)*ChapterTable!$Q$17,
  IF(AND($A2485=0,$B2485=0),
    E2486,
  IF($B2485=0,
    VLOOKUP($A2485,ChapterTable!$1:$1048576,MATCH("최종"&amp;SUBSTITUTE(SUBSTITUTE(E$1,"standard",""),"|Float",""),ChapterTable!$1:$1,0),0),
  IF($B2485=1,
    IF($L2485=FALSE,
      VLOOKUP($A2485,ChapterTable!$1:$1048576,MATCH("최종"&amp;SUBSTITUTE(SUBSTITUTE(E$1,"standard",""),"|Float",""),ChapterTable!$1:$1,0),0),
      VLOOKUP($A2485-ChapterTable!$Q$11,ChapterTable!$1:$1048576,MATCH("최종"&amp;SUBSTITUTE(SUBSTITUTE(E$1,"standard",""),"|Float",""),ChapterTable!$1:$1,0),0)*ChapterTable!$Q$14
    ),
  OFFSET(E2485,-$B2485+IF($L2485,1,0),0)*
    (VLOOKUP(SUBSTITUTE(SUBSTITUTE(E$1,"standard",""),"|Float","")&amp;"인게임누적곱배수",ChapterTable!$S:$T,2,0)^C2485
    +VLOOKUP(SUBSTITUTE(SUBSTITUTE(E$1,"standard",""),"|Float","")&amp;"인게임누적합배수",ChapterTable!$S:$T,2,0)*C2485)
  )
  )
  )
)</f>
        <v>9272228.9975723494</v>
      </c>
      <c r="F2485" s="1">
        <f ca="1">IF(AND($A2485=0,$B2485=1),
    VLOOKUP(1,ChapterTable!$1:$1048576,MATCH("최종"&amp;SUBSTITUTE(SUBSTITUTE(F$1,"standard",""),"|Float",""),ChapterTable!$1:$1,0),0)*ChapterTable!$Q$17,
  IF(AND($A2485=0,$B2485=0),
    F2486,
  IF($B2485=0,
    VLOOKUP($A2485,ChapterTable!$1:$1048576,MATCH("최종"&amp;SUBSTITUTE(SUBSTITUTE(F$1,"standard",""),"|Float",""),ChapterTable!$1:$1,0),0),
  IF($B2485=1,
    IF($L2485=FALSE,
      VLOOKUP($A2485,ChapterTable!$1:$1048576,MATCH("최종"&amp;SUBSTITUTE(SUBSTITUTE(F$1,"standard",""),"|Float",""),ChapterTable!$1:$1,0),0),
      VLOOKUP($A2485-ChapterTable!$Q$11,ChapterTable!$1:$1048576,MATCH("최종"&amp;SUBSTITUTE(SUBSTITUTE(F$1,"standard",""),"|Float",""),ChapterTable!$1:$1,0),0)*ChapterTable!$Q$14
    ),
  OFFSET(F2485,-$B2485+IF($L2485,1,0),0)*
    (VLOOKUP(SUBSTITUTE(SUBSTITUTE(F$1,"standard",""),"|Float","")&amp;"인게임누적곱배수",ChapterTable!$S:$T,2,0)^D2485
    +VLOOKUP(SUBSTITUTE(SUBSTITUTE(F$1,"standard",""),"|Float","")&amp;"인게임누적합배수",ChapterTable!$S:$T,2,0)*D2485)
  )
  )
  )
)</f>
        <v>3863428.7489884794</v>
      </c>
      <c r="G2485" t="s">
        <v>76</v>
      </c>
      <c r="J2485" t="str">
        <f>IF(ISBLANK(I2485),"",
IFERROR(VLOOKUP(I2485,[1]StringTable!$1:$1048576,MATCH([1]StringTable!$B$1,[1]StringTable!$1:$1,0),0),
IFERROR(VLOOKUP(I2485,[1]InApkStringTable!$1:$1048576,MATCH([1]InApkStringTable!$B$1,[1]InApkStringTable!$1:$1,0),0),
"스트링없음")))</f>
        <v/>
      </c>
      <c r="L2485" t="b">
        <v>1</v>
      </c>
      <c r="N2485" t="str">
        <f>IF(ISBLANK(M2485),"",IF(ISERROR(VLOOKUP(M2485,MapTable!$A:$A,1,0)),"맵없음",""))</f>
        <v/>
      </c>
      <c r="O2485">
        <f t="shared" si="153"/>
        <v>5</v>
      </c>
      <c r="Q2485">
        <f t="shared" si="154"/>
        <v>5</v>
      </c>
      <c r="R2485" t="b">
        <f t="shared" ca="1" si="155"/>
        <v>0</v>
      </c>
      <c r="T2485" t="b">
        <f t="shared" ca="1" si="156"/>
        <v>0</v>
      </c>
      <c r="X2485" t="str">
        <f>IF(ISBLANK(W2485),"",
IF(ISERROR(FIND(",",W2485)),
  IF(ISERROR(VLOOKUP(W2485,MapTable!$A:$A,1,0)),"맵없음",
  ""),
IF(ISERROR(FIND(",",W2485,FIND(",",W2485)+1)),
  IF(OR(ISERROR(VLOOKUP(LEFT(W2485,FIND(",",W2485)-1),MapTable!$A:$A,1,0)),ISERROR(VLOOKUP(TRIM(MID(W2485,FIND(",",W2485)+1,999)),MapTable!$A:$A,1,0))),"맵없음",
  ""),
IF(ISERROR(FIND(",",W2485,FIND(",",W2485,FIND(",",W2485)+1)+1)),
  IF(OR(ISERROR(VLOOKUP(LEFT(W2485,FIND(",",W2485)-1),MapTable!$A:$A,1,0)),ISERROR(VLOOKUP(TRIM(MID(W2485,FIND(",",W2485)+1,FIND(",",W2485,FIND(",",W2485)+1)-FIND(",",W2485)-1)),MapTable!$A:$A,1,0)),ISERROR(VLOOKUP(TRIM(MID(W2485,FIND(",",W2485,FIND(",",W2485)+1)+1,999)),MapTable!$A:$A,1,0))),"맵없음",
  ""),
IF(ISERROR(FIND(",",W2485,FIND(",",W2485,FIND(",",W2485,FIND(",",W2485)+1)+1)+1)),
  IF(OR(ISERROR(VLOOKUP(LEFT(W2485,FIND(",",W2485)-1),MapTable!$A:$A,1,0)),ISERROR(VLOOKUP(TRIM(MID(W2485,FIND(",",W2485)+1,FIND(",",W2485,FIND(",",W2485)+1)-FIND(",",W2485)-1)),MapTable!$A:$A,1,0)),ISERROR(VLOOKUP(TRIM(MID(W2485,FIND(",",W2485,FIND(",",W2485)+1)+1,FIND(",",W2485,FIND(",",W2485,FIND(",",W2485)+1)+1)-FIND(",",W2485,FIND(",",W2485)+1)-1)),MapTable!$A:$A,1,0)),ISERROR(VLOOKUP(TRIM(MID(W2485,FIND(",",W2485,FIND(",",W2485,FIND(",",W2485)+1)+1)+1,999)),MapTable!$A:$A,1,0))),"맵없음",
  ""),
)))))</f>
        <v/>
      </c>
      <c r="AC2485" t="str">
        <f>IF(ISBLANK(AB2485),"",IF(ISERROR(VLOOKUP(AB2485,[3]DropTable!$A:$A,1,0)),"드랍없음",""))</f>
        <v/>
      </c>
      <c r="AE2485" t="str">
        <f>IF(ISBLANK(AD2485),"",IF(ISERROR(VLOOKUP(AD2485,[3]DropTable!$A:$A,1,0)),"드랍없음",""))</f>
        <v/>
      </c>
      <c r="AG2485">
        <v>9.8000000000000007</v>
      </c>
      <c r="AH2485">
        <v>1</v>
      </c>
    </row>
    <row r="2486" spans="1:34" x14ac:dyDescent="0.3">
      <c r="A2486">
        <v>27</v>
      </c>
      <c r="B2486">
        <v>45</v>
      </c>
      <c r="C2486">
        <f>IF(OR($L2486=TRUE,$A2486=0,MOD($A2486,ChapterTable!$S$20)&lt;&gt;0),
MAX(0,INT(($B2486+ChapterTable!$Q$26+VLOOKUP(SUBSTITUTE(C$1,"성장단계","")&amp;"단계오프셋",ChapterTable!$S:$T,2,0))/ChapterTable!$Q$23)),
MAX(0,INT(($B2486+ChapterTable!$S$26+VLOOKUP(SUBSTITUTE(C$1,"성장단계","")&amp;"보스단계오프셋",ChapterTable!$S:$T,2,0))/ChapterTable!$S$23)))</f>
        <v>4</v>
      </c>
      <c r="D2486">
        <f>IF(OR($L2486=TRUE,$A2486=0,MOD($A2486,ChapterTable!$S$20)&lt;&gt;0),
MAX(0,INT(($B2486+ChapterTable!$Q$26+VLOOKUP(SUBSTITUTE(D$1,"성장단계","")&amp;"단계오프셋",ChapterTable!$S:$T,2,0))/ChapterTable!$Q$23)),
MAX(0,INT(($B2486+ChapterTable!$S$26+VLOOKUP(SUBSTITUTE(D$1,"성장단계","")&amp;"보스단계오프셋",ChapterTable!$S:$T,2,0))/ChapterTable!$S$23)))</f>
        <v>4</v>
      </c>
      <c r="E2486" s="1">
        <f ca="1">IF(AND($A2486=0,$B2486=1),
    VLOOKUP(1,ChapterTable!$1:$1048576,MATCH("최종"&amp;SUBSTITUTE(SUBSTITUTE(E$1,"standard",""),"|Float",""),ChapterTable!$1:$1,0),0)*ChapterTable!$Q$17,
  IF(AND($A2486=0,$B2486=0),
    E2487,
  IF($B2486=0,
    VLOOKUP($A2486,ChapterTable!$1:$1048576,MATCH("최종"&amp;SUBSTITUTE(SUBSTITUTE(E$1,"standard",""),"|Float",""),ChapterTable!$1:$1,0),0),
  IF($B2486=1,
    IF($L2486=FALSE,
      VLOOKUP($A2486,ChapterTable!$1:$1048576,MATCH("최종"&amp;SUBSTITUTE(SUBSTITUTE(E$1,"standard",""),"|Float",""),ChapterTable!$1:$1,0),0),
      VLOOKUP($A2486-ChapterTable!$Q$11,ChapterTable!$1:$1048576,MATCH("최종"&amp;SUBSTITUTE(SUBSTITUTE(E$1,"standard",""),"|Float",""),ChapterTable!$1:$1,0),0)*ChapterTable!$Q$14
    ),
  OFFSET(E2486,-$B2486+IF($L2486,1,0),0)*
    (VLOOKUP(SUBSTITUTE(SUBSTITUTE(E$1,"standard",""),"|Float","")&amp;"인게임누적곱배수",ChapterTable!$S:$T,2,0)^C2486
    +VLOOKUP(SUBSTITUTE(SUBSTITUTE(E$1,"standard",""),"|Float","")&amp;"인게임누적합배수",ChapterTable!$S:$T,2,0)*C2486)
  )
  )
  )
)</f>
        <v>9272228.9975723494</v>
      </c>
      <c r="F2486" s="1">
        <f ca="1">IF(AND($A2486=0,$B2486=1),
    VLOOKUP(1,ChapterTable!$1:$1048576,MATCH("최종"&amp;SUBSTITUTE(SUBSTITUTE(F$1,"standard",""),"|Float",""),ChapterTable!$1:$1,0),0)*ChapterTable!$Q$17,
  IF(AND($A2486=0,$B2486=0),
    F2487,
  IF($B2486=0,
    VLOOKUP($A2486,ChapterTable!$1:$1048576,MATCH("최종"&amp;SUBSTITUTE(SUBSTITUTE(F$1,"standard",""),"|Float",""),ChapterTable!$1:$1,0),0),
  IF($B2486=1,
    IF($L2486=FALSE,
      VLOOKUP($A2486,ChapterTable!$1:$1048576,MATCH("최종"&amp;SUBSTITUTE(SUBSTITUTE(F$1,"standard",""),"|Float",""),ChapterTable!$1:$1,0),0),
      VLOOKUP($A2486-ChapterTable!$Q$11,ChapterTable!$1:$1048576,MATCH("최종"&amp;SUBSTITUTE(SUBSTITUTE(F$1,"standard",""),"|Float",""),ChapterTable!$1:$1,0),0)*ChapterTable!$Q$14
    ),
  OFFSET(F2486,-$B2486+IF($L2486,1,0),0)*
    (VLOOKUP(SUBSTITUTE(SUBSTITUTE(F$1,"standard",""),"|Float","")&amp;"인게임누적곱배수",ChapterTable!$S:$T,2,0)^D2486
    +VLOOKUP(SUBSTITUTE(SUBSTITUTE(F$1,"standard",""),"|Float","")&amp;"인게임누적합배수",ChapterTable!$S:$T,2,0)*D2486)
  )
  )
  )
)</f>
        <v>3863428.7489884794</v>
      </c>
      <c r="G2486" t="s">
        <v>76</v>
      </c>
      <c r="J2486" t="str">
        <f>IF(ISBLANK(I2486),"",
IFERROR(VLOOKUP(I2486,[1]StringTable!$1:$1048576,MATCH([1]StringTable!$B$1,[1]StringTable!$1:$1,0),0),
IFERROR(VLOOKUP(I2486,[1]InApkStringTable!$1:$1048576,MATCH([1]InApkStringTable!$B$1,[1]InApkStringTable!$1:$1,0),0),
"스트링없음")))</f>
        <v/>
      </c>
      <c r="L2486" t="b">
        <v>1</v>
      </c>
      <c r="N2486" t="str">
        <f>IF(ISBLANK(M2486),"",IF(ISERROR(VLOOKUP(M2486,MapTable!$A:$A,1,0)),"맵없음",""))</f>
        <v/>
      </c>
      <c r="O2486">
        <f t="shared" si="153"/>
        <v>11</v>
      </c>
      <c r="Q2486">
        <f t="shared" si="154"/>
        <v>11</v>
      </c>
      <c r="R2486" t="b">
        <f t="shared" ca="1" si="155"/>
        <v>0</v>
      </c>
      <c r="T2486" t="b">
        <f t="shared" ca="1" si="156"/>
        <v>0</v>
      </c>
      <c r="X2486" t="str">
        <f>IF(ISBLANK(W2486),"",
IF(ISERROR(FIND(",",W2486)),
  IF(ISERROR(VLOOKUP(W2486,MapTable!$A:$A,1,0)),"맵없음",
  ""),
IF(ISERROR(FIND(",",W2486,FIND(",",W2486)+1)),
  IF(OR(ISERROR(VLOOKUP(LEFT(W2486,FIND(",",W2486)-1),MapTable!$A:$A,1,0)),ISERROR(VLOOKUP(TRIM(MID(W2486,FIND(",",W2486)+1,999)),MapTable!$A:$A,1,0))),"맵없음",
  ""),
IF(ISERROR(FIND(",",W2486,FIND(",",W2486,FIND(",",W2486)+1)+1)),
  IF(OR(ISERROR(VLOOKUP(LEFT(W2486,FIND(",",W2486)-1),MapTable!$A:$A,1,0)),ISERROR(VLOOKUP(TRIM(MID(W2486,FIND(",",W2486)+1,FIND(",",W2486,FIND(",",W2486)+1)-FIND(",",W2486)-1)),MapTable!$A:$A,1,0)),ISERROR(VLOOKUP(TRIM(MID(W2486,FIND(",",W2486,FIND(",",W2486)+1)+1,999)),MapTable!$A:$A,1,0))),"맵없음",
  ""),
IF(ISERROR(FIND(",",W2486,FIND(",",W2486,FIND(",",W2486,FIND(",",W2486)+1)+1)+1)),
  IF(OR(ISERROR(VLOOKUP(LEFT(W2486,FIND(",",W2486)-1),MapTable!$A:$A,1,0)),ISERROR(VLOOKUP(TRIM(MID(W2486,FIND(",",W2486)+1,FIND(",",W2486,FIND(",",W2486)+1)-FIND(",",W2486)-1)),MapTable!$A:$A,1,0)),ISERROR(VLOOKUP(TRIM(MID(W2486,FIND(",",W2486,FIND(",",W2486)+1)+1,FIND(",",W2486,FIND(",",W2486,FIND(",",W2486)+1)+1)-FIND(",",W2486,FIND(",",W2486)+1)-1)),MapTable!$A:$A,1,0)),ISERROR(VLOOKUP(TRIM(MID(W2486,FIND(",",W2486,FIND(",",W2486,FIND(",",W2486)+1)+1)+1,999)),MapTable!$A:$A,1,0))),"맵없음",
  ""),
)))))</f>
        <v/>
      </c>
      <c r="AC2486" t="str">
        <f>IF(ISBLANK(AB2486),"",IF(ISERROR(VLOOKUP(AB2486,[3]DropTable!$A:$A,1,0)),"드랍없음",""))</f>
        <v/>
      </c>
      <c r="AE2486" t="str">
        <f>IF(ISBLANK(AD2486),"",IF(ISERROR(VLOOKUP(AD2486,[3]DropTable!$A:$A,1,0)),"드랍없음",""))</f>
        <v/>
      </c>
      <c r="AG2486">
        <v>9.8000000000000007</v>
      </c>
      <c r="AH2486">
        <v>1</v>
      </c>
    </row>
    <row r="2487" spans="1:34" x14ac:dyDescent="0.3">
      <c r="A2487">
        <v>27</v>
      </c>
      <c r="B2487">
        <v>46</v>
      </c>
      <c r="C2487">
        <f>IF(OR($L2487=TRUE,$A2487=0,MOD($A2487,ChapterTable!$S$20)&lt;&gt;0),
MAX(0,INT(($B2487+ChapterTable!$Q$26+VLOOKUP(SUBSTITUTE(C$1,"성장단계","")&amp;"단계오프셋",ChapterTable!$S:$T,2,0))/ChapterTable!$Q$23)),
MAX(0,INT(($B2487+ChapterTable!$S$26+VLOOKUP(SUBSTITUTE(C$1,"성장단계","")&amp;"보스단계오프셋",ChapterTable!$S:$T,2,0))/ChapterTable!$S$23)))</f>
        <v>5</v>
      </c>
      <c r="D2487">
        <f>IF(OR($L2487=TRUE,$A2487=0,MOD($A2487,ChapterTable!$S$20)&lt;&gt;0),
MAX(0,INT(($B2487+ChapterTable!$Q$26+VLOOKUP(SUBSTITUTE(D$1,"성장단계","")&amp;"단계오프셋",ChapterTable!$S:$T,2,0))/ChapterTable!$Q$23)),
MAX(0,INT(($B2487+ChapterTable!$S$26+VLOOKUP(SUBSTITUTE(D$1,"성장단계","")&amp;"보스단계오프셋",ChapterTable!$S:$T,2,0))/ChapterTable!$S$23)))</f>
        <v>4</v>
      </c>
      <c r="E2487" s="1">
        <f ca="1">IF(AND($A2487=0,$B2487=1),
    VLOOKUP(1,ChapterTable!$1:$1048576,MATCH("최종"&amp;SUBSTITUTE(SUBSTITUTE(E$1,"standard",""),"|Float",""),ChapterTable!$1:$1,0),0)*ChapterTable!$Q$17,
  IF(AND($A2487=0,$B2487=0),
    E2488,
  IF($B2487=0,
    VLOOKUP($A2487,ChapterTable!$1:$1048576,MATCH("최종"&amp;SUBSTITUTE(SUBSTITUTE(E$1,"standard",""),"|Float",""),ChapterTable!$1:$1,0),0),
  IF($B2487=1,
    IF($L2487=FALSE,
      VLOOKUP($A2487,ChapterTable!$1:$1048576,MATCH("최종"&amp;SUBSTITUTE(SUBSTITUTE(E$1,"standard",""),"|Float",""),ChapterTable!$1:$1,0),0),
      VLOOKUP($A2487-ChapterTable!$Q$11,ChapterTable!$1:$1048576,MATCH("최종"&amp;SUBSTITUTE(SUBSTITUTE(E$1,"standard",""),"|Float",""),ChapterTable!$1:$1,0),0)*ChapterTable!$Q$14
    ),
  OFFSET(E2487,-$B2487+IF($L2487,1,0),0)*
    (VLOOKUP(SUBSTITUTE(SUBSTITUTE(E$1,"standard",""),"|Float","")&amp;"인게임누적곱배수",ChapterTable!$S:$T,2,0)^C2487
    +VLOOKUP(SUBSTITUTE(SUBSTITUTE(E$1,"standard",""),"|Float","")&amp;"인게임누적합배수",ChapterTable!$S:$T,2,0)*C2487)
  )
  )
  )
)</f>
        <v>10624429.059718318</v>
      </c>
      <c r="F2487" s="1">
        <f ca="1">IF(AND($A2487=0,$B2487=1),
    VLOOKUP(1,ChapterTable!$1:$1048576,MATCH("최종"&amp;SUBSTITUTE(SUBSTITUTE(F$1,"standard",""),"|Float",""),ChapterTable!$1:$1,0),0)*ChapterTable!$Q$17,
  IF(AND($A2487=0,$B2487=0),
    F2488,
  IF($B2487=0,
    VLOOKUP($A2487,ChapterTable!$1:$1048576,MATCH("최종"&amp;SUBSTITUTE(SUBSTITUTE(F$1,"standard",""),"|Float",""),ChapterTable!$1:$1,0),0),
  IF($B2487=1,
    IF($L2487=FALSE,
      VLOOKUP($A2487,ChapterTable!$1:$1048576,MATCH("최종"&amp;SUBSTITUTE(SUBSTITUTE(F$1,"standard",""),"|Float",""),ChapterTable!$1:$1,0),0),
      VLOOKUP($A2487-ChapterTable!$Q$11,ChapterTable!$1:$1048576,MATCH("최종"&amp;SUBSTITUTE(SUBSTITUTE(F$1,"standard",""),"|Float",""),ChapterTable!$1:$1,0),0)*ChapterTable!$Q$14
    ),
  OFFSET(F2487,-$B2487+IF($L2487,1,0),0)*
    (VLOOKUP(SUBSTITUTE(SUBSTITUTE(F$1,"standard",""),"|Float","")&amp;"인게임누적곱배수",ChapterTable!$S:$T,2,0)^D2487
    +VLOOKUP(SUBSTITUTE(SUBSTITUTE(F$1,"standard",""),"|Float","")&amp;"인게임누적합배수",ChapterTable!$S:$T,2,0)*D2487)
  )
  )
  )
)</f>
        <v>3863428.7489884794</v>
      </c>
      <c r="G2487" t="s">
        <v>76</v>
      </c>
      <c r="J2487" t="str">
        <f>IF(ISBLANK(I2487),"",
IFERROR(VLOOKUP(I2487,[1]StringTable!$1:$1048576,MATCH([1]StringTable!$B$1,[1]StringTable!$1:$1,0),0),
IFERROR(VLOOKUP(I2487,[1]InApkStringTable!$1:$1048576,MATCH([1]InApkStringTable!$B$1,[1]InApkStringTable!$1:$1,0),0),
"스트링없음")))</f>
        <v/>
      </c>
      <c r="L2487" t="b">
        <v>1</v>
      </c>
      <c r="N2487" t="str">
        <f>IF(ISBLANK(M2487),"",IF(ISERROR(VLOOKUP(M2487,MapTable!$A:$A,1,0)),"맵없음",""))</f>
        <v/>
      </c>
      <c r="O2487">
        <f t="shared" si="153"/>
        <v>5</v>
      </c>
      <c r="Q2487">
        <f t="shared" si="154"/>
        <v>5</v>
      </c>
      <c r="R2487" t="b">
        <f t="shared" ca="1" si="155"/>
        <v>0</v>
      </c>
      <c r="T2487" t="b">
        <f t="shared" ca="1" si="156"/>
        <v>0</v>
      </c>
      <c r="X2487" t="str">
        <f>IF(ISBLANK(W2487),"",
IF(ISERROR(FIND(",",W2487)),
  IF(ISERROR(VLOOKUP(W2487,MapTable!$A:$A,1,0)),"맵없음",
  ""),
IF(ISERROR(FIND(",",W2487,FIND(",",W2487)+1)),
  IF(OR(ISERROR(VLOOKUP(LEFT(W2487,FIND(",",W2487)-1),MapTable!$A:$A,1,0)),ISERROR(VLOOKUP(TRIM(MID(W2487,FIND(",",W2487)+1,999)),MapTable!$A:$A,1,0))),"맵없음",
  ""),
IF(ISERROR(FIND(",",W2487,FIND(",",W2487,FIND(",",W2487)+1)+1)),
  IF(OR(ISERROR(VLOOKUP(LEFT(W2487,FIND(",",W2487)-1),MapTable!$A:$A,1,0)),ISERROR(VLOOKUP(TRIM(MID(W2487,FIND(",",W2487)+1,FIND(",",W2487,FIND(",",W2487)+1)-FIND(",",W2487)-1)),MapTable!$A:$A,1,0)),ISERROR(VLOOKUP(TRIM(MID(W2487,FIND(",",W2487,FIND(",",W2487)+1)+1,999)),MapTable!$A:$A,1,0))),"맵없음",
  ""),
IF(ISERROR(FIND(",",W2487,FIND(",",W2487,FIND(",",W2487,FIND(",",W2487)+1)+1)+1)),
  IF(OR(ISERROR(VLOOKUP(LEFT(W2487,FIND(",",W2487)-1),MapTable!$A:$A,1,0)),ISERROR(VLOOKUP(TRIM(MID(W2487,FIND(",",W2487)+1,FIND(",",W2487,FIND(",",W2487)+1)-FIND(",",W2487)-1)),MapTable!$A:$A,1,0)),ISERROR(VLOOKUP(TRIM(MID(W2487,FIND(",",W2487,FIND(",",W2487)+1)+1,FIND(",",W2487,FIND(",",W2487,FIND(",",W2487)+1)+1)-FIND(",",W2487,FIND(",",W2487)+1)-1)),MapTable!$A:$A,1,0)),ISERROR(VLOOKUP(TRIM(MID(W2487,FIND(",",W2487,FIND(",",W2487,FIND(",",W2487)+1)+1)+1,999)),MapTable!$A:$A,1,0))),"맵없음",
  ""),
)))))</f>
        <v/>
      </c>
      <c r="AC2487" t="str">
        <f>IF(ISBLANK(AB2487),"",IF(ISERROR(VLOOKUP(AB2487,[3]DropTable!$A:$A,1,0)),"드랍없음",""))</f>
        <v/>
      </c>
      <c r="AE2487" t="str">
        <f>IF(ISBLANK(AD2487),"",IF(ISERROR(VLOOKUP(AD2487,[3]DropTable!$A:$A,1,0)),"드랍없음",""))</f>
        <v/>
      </c>
      <c r="AG2487">
        <v>9.8000000000000007</v>
      </c>
      <c r="AH2487">
        <v>1</v>
      </c>
    </row>
    <row r="2488" spans="1:34" x14ac:dyDescent="0.3">
      <c r="A2488">
        <v>27</v>
      </c>
      <c r="B2488">
        <v>47</v>
      </c>
      <c r="C2488">
        <f>IF(OR($L2488=TRUE,$A2488=0,MOD($A2488,ChapterTable!$S$20)&lt;&gt;0),
MAX(0,INT(($B2488+ChapterTable!$Q$26+VLOOKUP(SUBSTITUTE(C$1,"성장단계","")&amp;"단계오프셋",ChapterTable!$S:$T,2,0))/ChapterTable!$Q$23)),
MAX(0,INT(($B2488+ChapterTable!$S$26+VLOOKUP(SUBSTITUTE(C$1,"성장단계","")&amp;"보스단계오프셋",ChapterTable!$S:$T,2,0))/ChapterTable!$S$23)))</f>
        <v>5</v>
      </c>
      <c r="D2488">
        <f>IF(OR($L2488=TRUE,$A2488=0,MOD($A2488,ChapterTable!$S$20)&lt;&gt;0),
MAX(0,INT(($B2488+ChapterTable!$Q$26+VLOOKUP(SUBSTITUTE(D$1,"성장단계","")&amp;"단계오프셋",ChapterTable!$S:$T,2,0))/ChapterTable!$Q$23)),
MAX(0,INT(($B2488+ChapterTable!$S$26+VLOOKUP(SUBSTITUTE(D$1,"성장단계","")&amp;"보스단계오프셋",ChapterTable!$S:$T,2,0))/ChapterTable!$S$23)))</f>
        <v>4</v>
      </c>
      <c r="E2488" s="1">
        <f ca="1">IF(AND($A2488=0,$B2488=1),
    VLOOKUP(1,ChapterTable!$1:$1048576,MATCH("최종"&amp;SUBSTITUTE(SUBSTITUTE(E$1,"standard",""),"|Float",""),ChapterTable!$1:$1,0),0)*ChapterTable!$Q$17,
  IF(AND($A2488=0,$B2488=0),
    E2489,
  IF($B2488=0,
    VLOOKUP($A2488,ChapterTable!$1:$1048576,MATCH("최종"&amp;SUBSTITUTE(SUBSTITUTE(E$1,"standard",""),"|Float",""),ChapterTable!$1:$1,0),0),
  IF($B2488=1,
    IF($L2488=FALSE,
      VLOOKUP($A2488,ChapterTable!$1:$1048576,MATCH("최종"&amp;SUBSTITUTE(SUBSTITUTE(E$1,"standard",""),"|Float",""),ChapterTable!$1:$1,0),0),
      VLOOKUP($A2488-ChapterTable!$Q$11,ChapterTable!$1:$1048576,MATCH("최종"&amp;SUBSTITUTE(SUBSTITUTE(E$1,"standard",""),"|Float",""),ChapterTable!$1:$1,0),0)*ChapterTable!$Q$14
    ),
  OFFSET(E2488,-$B2488+IF($L2488,1,0),0)*
    (VLOOKUP(SUBSTITUTE(SUBSTITUTE(E$1,"standard",""),"|Float","")&amp;"인게임누적곱배수",ChapterTable!$S:$T,2,0)^C2488
    +VLOOKUP(SUBSTITUTE(SUBSTITUTE(E$1,"standard",""),"|Float","")&amp;"인게임누적합배수",ChapterTable!$S:$T,2,0)*C2488)
  )
  )
  )
)</f>
        <v>10624429.059718318</v>
      </c>
      <c r="F2488" s="1">
        <f ca="1">IF(AND($A2488=0,$B2488=1),
    VLOOKUP(1,ChapterTable!$1:$1048576,MATCH("최종"&amp;SUBSTITUTE(SUBSTITUTE(F$1,"standard",""),"|Float",""),ChapterTable!$1:$1,0),0)*ChapterTable!$Q$17,
  IF(AND($A2488=0,$B2488=0),
    F2489,
  IF($B2488=0,
    VLOOKUP($A2488,ChapterTable!$1:$1048576,MATCH("최종"&amp;SUBSTITUTE(SUBSTITUTE(F$1,"standard",""),"|Float",""),ChapterTable!$1:$1,0),0),
  IF($B2488=1,
    IF($L2488=FALSE,
      VLOOKUP($A2488,ChapterTable!$1:$1048576,MATCH("최종"&amp;SUBSTITUTE(SUBSTITUTE(F$1,"standard",""),"|Float",""),ChapterTable!$1:$1,0),0),
      VLOOKUP($A2488-ChapterTable!$Q$11,ChapterTable!$1:$1048576,MATCH("최종"&amp;SUBSTITUTE(SUBSTITUTE(F$1,"standard",""),"|Float",""),ChapterTable!$1:$1,0),0)*ChapterTable!$Q$14
    ),
  OFFSET(F2488,-$B2488+IF($L2488,1,0),0)*
    (VLOOKUP(SUBSTITUTE(SUBSTITUTE(F$1,"standard",""),"|Float","")&amp;"인게임누적곱배수",ChapterTable!$S:$T,2,0)^D2488
    +VLOOKUP(SUBSTITUTE(SUBSTITUTE(F$1,"standard",""),"|Float","")&amp;"인게임누적합배수",ChapterTable!$S:$T,2,0)*D2488)
  )
  )
  )
)</f>
        <v>3863428.7489884794</v>
      </c>
      <c r="G2488" t="s">
        <v>76</v>
      </c>
      <c r="J2488" t="str">
        <f>IF(ISBLANK(I2488),"",
IFERROR(VLOOKUP(I2488,[1]StringTable!$1:$1048576,MATCH([1]StringTable!$B$1,[1]StringTable!$1:$1,0),0),
IFERROR(VLOOKUP(I2488,[1]InApkStringTable!$1:$1048576,MATCH([1]InApkStringTable!$B$1,[1]InApkStringTable!$1:$1,0),0),
"스트링없음")))</f>
        <v/>
      </c>
      <c r="L2488" t="b">
        <v>1</v>
      </c>
      <c r="N2488" t="str">
        <f>IF(ISBLANK(M2488),"",IF(ISERROR(VLOOKUP(M2488,MapTable!$A:$A,1,0)),"맵없음",""))</f>
        <v/>
      </c>
      <c r="O2488">
        <f t="shared" si="153"/>
        <v>5</v>
      </c>
      <c r="Q2488">
        <f t="shared" si="154"/>
        <v>5</v>
      </c>
      <c r="R2488" t="b">
        <f t="shared" ca="1" si="155"/>
        <v>0</v>
      </c>
      <c r="T2488" t="b">
        <f t="shared" ca="1" si="156"/>
        <v>0</v>
      </c>
      <c r="X2488" t="str">
        <f>IF(ISBLANK(W2488),"",
IF(ISERROR(FIND(",",W2488)),
  IF(ISERROR(VLOOKUP(W2488,MapTable!$A:$A,1,0)),"맵없음",
  ""),
IF(ISERROR(FIND(",",W2488,FIND(",",W2488)+1)),
  IF(OR(ISERROR(VLOOKUP(LEFT(W2488,FIND(",",W2488)-1),MapTable!$A:$A,1,0)),ISERROR(VLOOKUP(TRIM(MID(W2488,FIND(",",W2488)+1,999)),MapTable!$A:$A,1,0))),"맵없음",
  ""),
IF(ISERROR(FIND(",",W2488,FIND(",",W2488,FIND(",",W2488)+1)+1)),
  IF(OR(ISERROR(VLOOKUP(LEFT(W2488,FIND(",",W2488)-1),MapTable!$A:$A,1,0)),ISERROR(VLOOKUP(TRIM(MID(W2488,FIND(",",W2488)+1,FIND(",",W2488,FIND(",",W2488)+1)-FIND(",",W2488)-1)),MapTable!$A:$A,1,0)),ISERROR(VLOOKUP(TRIM(MID(W2488,FIND(",",W2488,FIND(",",W2488)+1)+1,999)),MapTable!$A:$A,1,0))),"맵없음",
  ""),
IF(ISERROR(FIND(",",W2488,FIND(",",W2488,FIND(",",W2488,FIND(",",W2488)+1)+1)+1)),
  IF(OR(ISERROR(VLOOKUP(LEFT(W2488,FIND(",",W2488)-1),MapTable!$A:$A,1,0)),ISERROR(VLOOKUP(TRIM(MID(W2488,FIND(",",W2488)+1,FIND(",",W2488,FIND(",",W2488)+1)-FIND(",",W2488)-1)),MapTable!$A:$A,1,0)),ISERROR(VLOOKUP(TRIM(MID(W2488,FIND(",",W2488,FIND(",",W2488)+1)+1,FIND(",",W2488,FIND(",",W2488,FIND(",",W2488)+1)+1)-FIND(",",W2488,FIND(",",W2488)+1)-1)),MapTable!$A:$A,1,0)),ISERROR(VLOOKUP(TRIM(MID(W2488,FIND(",",W2488,FIND(",",W2488,FIND(",",W2488)+1)+1)+1,999)),MapTable!$A:$A,1,0))),"맵없음",
  ""),
)))))</f>
        <v/>
      </c>
      <c r="AC2488" t="str">
        <f>IF(ISBLANK(AB2488),"",IF(ISERROR(VLOOKUP(AB2488,[3]DropTable!$A:$A,1,0)),"드랍없음",""))</f>
        <v/>
      </c>
      <c r="AE2488" t="str">
        <f>IF(ISBLANK(AD2488),"",IF(ISERROR(VLOOKUP(AD2488,[3]DropTable!$A:$A,1,0)),"드랍없음",""))</f>
        <v/>
      </c>
      <c r="AG2488">
        <v>9.8000000000000007</v>
      </c>
      <c r="AH2488">
        <v>1</v>
      </c>
    </row>
    <row r="2489" spans="1:34" x14ac:dyDescent="0.3">
      <c r="A2489">
        <v>27</v>
      </c>
      <c r="B2489">
        <v>48</v>
      </c>
      <c r="C2489">
        <f>IF(OR($L2489=TRUE,$A2489=0,MOD($A2489,ChapterTable!$S$20)&lt;&gt;0),
MAX(0,INT(($B2489+ChapterTable!$Q$26+VLOOKUP(SUBSTITUTE(C$1,"성장단계","")&amp;"단계오프셋",ChapterTable!$S:$T,2,0))/ChapterTable!$Q$23)),
MAX(0,INT(($B2489+ChapterTable!$S$26+VLOOKUP(SUBSTITUTE(C$1,"성장단계","")&amp;"보스단계오프셋",ChapterTable!$S:$T,2,0))/ChapterTable!$S$23)))</f>
        <v>5</v>
      </c>
      <c r="D2489">
        <f>IF(OR($L2489=TRUE,$A2489=0,MOD($A2489,ChapterTable!$S$20)&lt;&gt;0),
MAX(0,INT(($B2489+ChapterTable!$Q$26+VLOOKUP(SUBSTITUTE(D$1,"성장단계","")&amp;"단계오프셋",ChapterTable!$S:$T,2,0))/ChapterTable!$Q$23)),
MAX(0,INT(($B2489+ChapterTable!$S$26+VLOOKUP(SUBSTITUTE(D$1,"성장단계","")&amp;"보스단계오프셋",ChapterTable!$S:$T,2,0))/ChapterTable!$S$23)))</f>
        <v>4</v>
      </c>
      <c r="E2489" s="1">
        <f ca="1">IF(AND($A2489=0,$B2489=1),
    VLOOKUP(1,ChapterTable!$1:$1048576,MATCH("최종"&amp;SUBSTITUTE(SUBSTITUTE(E$1,"standard",""),"|Float",""),ChapterTable!$1:$1,0),0)*ChapterTable!$Q$17,
  IF(AND($A2489=0,$B2489=0),
    E2490,
  IF($B2489=0,
    VLOOKUP($A2489,ChapterTable!$1:$1048576,MATCH("최종"&amp;SUBSTITUTE(SUBSTITUTE(E$1,"standard",""),"|Float",""),ChapterTable!$1:$1,0),0),
  IF($B2489=1,
    IF($L2489=FALSE,
      VLOOKUP($A2489,ChapterTable!$1:$1048576,MATCH("최종"&amp;SUBSTITUTE(SUBSTITUTE(E$1,"standard",""),"|Float",""),ChapterTable!$1:$1,0),0),
      VLOOKUP($A2489-ChapterTable!$Q$11,ChapterTable!$1:$1048576,MATCH("최종"&amp;SUBSTITUTE(SUBSTITUTE(E$1,"standard",""),"|Float",""),ChapterTable!$1:$1,0),0)*ChapterTable!$Q$14
    ),
  OFFSET(E2489,-$B2489+IF($L2489,1,0),0)*
    (VLOOKUP(SUBSTITUTE(SUBSTITUTE(E$1,"standard",""),"|Float","")&amp;"인게임누적곱배수",ChapterTable!$S:$T,2,0)^C2489
    +VLOOKUP(SUBSTITUTE(SUBSTITUTE(E$1,"standard",""),"|Float","")&amp;"인게임누적합배수",ChapterTable!$S:$T,2,0)*C2489)
  )
  )
  )
)</f>
        <v>10624429.059718318</v>
      </c>
      <c r="F2489" s="1">
        <f ca="1">IF(AND($A2489=0,$B2489=1),
    VLOOKUP(1,ChapterTable!$1:$1048576,MATCH("최종"&amp;SUBSTITUTE(SUBSTITUTE(F$1,"standard",""),"|Float",""),ChapterTable!$1:$1,0),0)*ChapterTable!$Q$17,
  IF(AND($A2489=0,$B2489=0),
    F2490,
  IF($B2489=0,
    VLOOKUP($A2489,ChapterTable!$1:$1048576,MATCH("최종"&amp;SUBSTITUTE(SUBSTITUTE(F$1,"standard",""),"|Float",""),ChapterTable!$1:$1,0),0),
  IF($B2489=1,
    IF($L2489=FALSE,
      VLOOKUP($A2489,ChapterTable!$1:$1048576,MATCH("최종"&amp;SUBSTITUTE(SUBSTITUTE(F$1,"standard",""),"|Float",""),ChapterTable!$1:$1,0),0),
      VLOOKUP($A2489-ChapterTable!$Q$11,ChapterTable!$1:$1048576,MATCH("최종"&amp;SUBSTITUTE(SUBSTITUTE(F$1,"standard",""),"|Float",""),ChapterTable!$1:$1,0),0)*ChapterTable!$Q$14
    ),
  OFFSET(F2489,-$B2489+IF($L2489,1,0),0)*
    (VLOOKUP(SUBSTITUTE(SUBSTITUTE(F$1,"standard",""),"|Float","")&amp;"인게임누적곱배수",ChapterTable!$S:$T,2,0)^D2489
    +VLOOKUP(SUBSTITUTE(SUBSTITUTE(F$1,"standard",""),"|Float","")&amp;"인게임누적합배수",ChapterTable!$S:$T,2,0)*D2489)
  )
  )
  )
)</f>
        <v>3863428.7489884794</v>
      </c>
      <c r="G2489" t="s">
        <v>76</v>
      </c>
      <c r="J2489" t="str">
        <f>IF(ISBLANK(I2489),"",
IFERROR(VLOOKUP(I2489,[1]StringTable!$1:$1048576,MATCH([1]StringTable!$B$1,[1]StringTable!$1:$1,0),0),
IFERROR(VLOOKUP(I2489,[1]InApkStringTable!$1:$1048576,MATCH([1]InApkStringTable!$B$1,[1]InApkStringTable!$1:$1,0),0),
"스트링없음")))</f>
        <v/>
      </c>
      <c r="L2489" t="b">
        <v>1</v>
      </c>
      <c r="N2489" t="str">
        <f>IF(ISBLANK(M2489),"",IF(ISERROR(VLOOKUP(M2489,MapTable!$A:$A,1,0)),"맵없음",""))</f>
        <v/>
      </c>
      <c r="O2489">
        <f t="shared" si="153"/>
        <v>5</v>
      </c>
      <c r="Q2489">
        <f t="shared" si="154"/>
        <v>5</v>
      </c>
      <c r="R2489" t="b">
        <f t="shared" ca="1" si="155"/>
        <v>0</v>
      </c>
      <c r="T2489" t="b">
        <f t="shared" ca="1" si="156"/>
        <v>0</v>
      </c>
      <c r="X2489" t="str">
        <f>IF(ISBLANK(W2489),"",
IF(ISERROR(FIND(",",W2489)),
  IF(ISERROR(VLOOKUP(W2489,MapTable!$A:$A,1,0)),"맵없음",
  ""),
IF(ISERROR(FIND(",",W2489,FIND(",",W2489)+1)),
  IF(OR(ISERROR(VLOOKUP(LEFT(W2489,FIND(",",W2489)-1),MapTable!$A:$A,1,0)),ISERROR(VLOOKUP(TRIM(MID(W2489,FIND(",",W2489)+1,999)),MapTable!$A:$A,1,0))),"맵없음",
  ""),
IF(ISERROR(FIND(",",W2489,FIND(",",W2489,FIND(",",W2489)+1)+1)),
  IF(OR(ISERROR(VLOOKUP(LEFT(W2489,FIND(",",W2489)-1),MapTable!$A:$A,1,0)),ISERROR(VLOOKUP(TRIM(MID(W2489,FIND(",",W2489)+1,FIND(",",W2489,FIND(",",W2489)+1)-FIND(",",W2489)-1)),MapTable!$A:$A,1,0)),ISERROR(VLOOKUP(TRIM(MID(W2489,FIND(",",W2489,FIND(",",W2489)+1)+1,999)),MapTable!$A:$A,1,0))),"맵없음",
  ""),
IF(ISERROR(FIND(",",W2489,FIND(",",W2489,FIND(",",W2489,FIND(",",W2489)+1)+1)+1)),
  IF(OR(ISERROR(VLOOKUP(LEFT(W2489,FIND(",",W2489)-1),MapTable!$A:$A,1,0)),ISERROR(VLOOKUP(TRIM(MID(W2489,FIND(",",W2489)+1,FIND(",",W2489,FIND(",",W2489)+1)-FIND(",",W2489)-1)),MapTable!$A:$A,1,0)),ISERROR(VLOOKUP(TRIM(MID(W2489,FIND(",",W2489,FIND(",",W2489)+1)+1,FIND(",",W2489,FIND(",",W2489,FIND(",",W2489)+1)+1)-FIND(",",W2489,FIND(",",W2489)+1)-1)),MapTable!$A:$A,1,0)),ISERROR(VLOOKUP(TRIM(MID(W2489,FIND(",",W2489,FIND(",",W2489,FIND(",",W2489)+1)+1)+1,999)),MapTable!$A:$A,1,0))),"맵없음",
  ""),
)))))</f>
        <v/>
      </c>
      <c r="AC2489" t="str">
        <f>IF(ISBLANK(AB2489),"",IF(ISERROR(VLOOKUP(AB2489,[3]DropTable!$A:$A,1,0)),"드랍없음",""))</f>
        <v/>
      </c>
      <c r="AE2489" t="str">
        <f>IF(ISBLANK(AD2489),"",IF(ISERROR(VLOOKUP(AD2489,[3]DropTable!$A:$A,1,0)),"드랍없음",""))</f>
        <v/>
      </c>
      <c r="AG2489">
        <v>9.8000000000000007</v>
      </c>
      <c r="AH2489">
        <v>1</v>
      </c>
    </row>
    <row r="2490" spans="1:34" x14ac:dyDescent="0.3">
      <c r="A2490">
        <v>27</v>
      </c>
      <c r="B2490">
        <v>49</v>
      </c>
      <c r="C2490">
        <f>IF(OR($L2490=TRUE,$A2490=0,MOD($A2490,ChapterTable!$S$20)&lt;&gt;0),
MAX(0,INT(($B2490+ChapterTable!$Q$26+VLOOKUP(SUBSTITUTE(C$1,"성장단계","")&amp;"단계오프셋",ChapterTable!$S:$T,2,0))/ChapterTable!$Q$23)),
MAX(0,INT(($B2490+ChapterTable!$S$26+VLOOKUP(SUBSTITUTE(C$1,"성장단계","")&amp;"보스단계오프셋",ChapterTable!$S:$T,2,0))/ChapterTable!$S$23)))</f>
        <v>5</v>
      </c>
      <c r="D2490">
        <f>IF(OR($L2490=TRUE,$A2490=0,MOD($A2490,ChapterTable!$S$20)&lt;&gt;0),
MAX(0,INT(($B2490+ChapterTable!$Q$26+VLOOKUP(SUBSTITUTE(D$1,"성장단계","")&amp;"단계오프셋",ChapterTable!$S:$T,2,0))/ChapterTable!$Q$23)),
MAX(0,INT(($B2490+ChapterTable!$S$26+VLOOKUP(SUBSTITUTE(D$1,"성장단계","")&amp;"보스단계오프셋",ChapterTable!$S:$T,2,0))/ChapterTable!$S$23)))</f>
        <v>4</v>
      </c>
      <c r="E2490" s="1">
        <f ca="1">IF(AND($A2490=0,$B2490=1),
    VLOOKUP(1,ChapterTable!$1:$1048576,MATCH("최종"&amp;SUBSTITUTE(SUBSTITUTE(E$1,"standard",""),"|Float",""),ChapterTable!$1:$1,0),0)*ChapterTable!$Q$17,
  IF(AND($A2490=0,$B2490=0),
    E2491,
  IF($B2490=0,
    VLOOKUP($A2490,ChapterTable!$1:$1048576,MATCH("최종"&amp;SUBSTITUTE(SUBSTITUTE(E$1,"standard",""),"|Float",""),ChapterTable!$1:$1,0),0),
  IF($B2490=1,
    IF($L2490=FALSE,
      VLOOKUP($A2490,ChapterTable!$1:$1048576,MATCH("최종"&amp;SUBSTITUTE(SUBSTITUTE(E$1,"standard",""),"|Float",""),ChapterTable!$1:$1,0),0),
      VLOOKUP($A2490-ChapterTable!$Q$11,ChapterTable!$1:$1048576,MATCH("최종"&amp;SUBSTITUTE(SUBSTITUTE(E$1,"standard",""),"|Float",""),ChapterTable!$1:$1,0),0)*ChapterTable!$Q$14
    ),
  OFFSET(E2490,-$B2490+IF($L2490,1,0),0)*
    (VLOOKUP(SUBSTITUTE(SUBSTITUTE(E$1,"standard",""),"|Float","")&amp;"인게임누적곱배수",ChapterTable!$S:$T,2,0)^C2490
    +VLOOKUP(SUBSTITUTE(SUBSTITUTE(E$1,"standard",""),"|Float","")&amp;"인게임누적합배수",ChapterTable!$S:$T,2,0)*C2490)
  )
  )
  )
)</f>
        <v>10624429.059718318</v>
      </c>
      <c r="F2490" s="1">
        <f ca="1">IF(AND($A2490=0,$B2490=1),
    VLOOKUP(1,ChapterTable!$1:$1048576,MATCH("최종"&amp;SUBSTITUTE(SUBSTITUTE(F$1,"standard",""),"|Float",""),ChapterTable!$1:$1,0),0)*ChapterTable!$Q$17,
  IF(AND($A2490=0,$B2490=0),
    F2491,
  IF($B2490=0,
    VLOOKUP($A2490,ChapterTable!$1:$1048576,MATCH("최종"&amp;SUBSTITUTE(SUBSTITUTE(F$1,"standard",""),"|Float",""),ChapterTable!$1:$1,0),0),
  IF($B2490=1,
    IF($L2490=FALSE,
      VLOOKUP($A2490,ChapterTable!$1:$1048576,MATCH("최종"&amp;SUBSTITUTE(SUBSTITUTE(F$1,"standard",""),"|Float",""),ChapterTable!$1:$1,0),0),
      VLOOKUP($A2490-ChapterTable!$Q$11,ChapterTable!$1:$1048576,MATCH("최종"&amp;SUBSTITUTE(SUBSTITUTE(F$1,"standard",""),"|Float",""),ChapterTable!$1:$1,0),0)*ChapterTable!$Q$14
    ),
  OFFSET(F2490,-$B2490+IF($L2490,1,0),0)*
    (VLOOKUP(SUBSTITUTE(SUBSTITUTE(F$1,"standard",""),"|Float","")&amp;"인게임누적곱배수",ChapterTable!$S:$T,2,0)^D2490
    +VLOOKUP(SUBSTITUTE(SUBSTITUTE(F$1,"standard",""),"|Float","")&amp;"인게임누적합배수",ChapterTable!$S:$T,2,0)*D2490)
  )
  )
  )
)</f>
        <v>3863428.7489884794</v>
      </c>
      <c r="G2490" t="s">
        <v>76</v>
      </c>
      <c r="J2490" t="str">
        <f>IF(ISBLANK(I2490),"",
IFERROR(VLOOKUP(I2490,[1]StringTable!$1:$1048576,MATCH([1]StringTable!$B$1,[1]StringTable!$1:$1,0),0),
IFERROR(VLOOKUP(I2490,[1]InApkStringTable!$1:$1048576,MATCH([1]InApkStringTable!$B$1,[1]InApkStringTable!$1:$1,0),0),
"스트링없음")))</f>
        <v/>
      </c>
      <c r="L2490" t="b">
        <v>1</v>
      </c>
      <c r="N2490" t="str">
        <f>IF(ISBLANK(M2490),"",IF(ISERROR(VLOOKUP(M2490,MapTable!$A:$A,1,0)),"맵없음",""))</f>
        <v/>
      </c>
      <c r="O2490">
        <f t="shared" si="153"/>
        <v>95</v>
      </c>
      <c r="Q2490">
        <f t="shared" si="154"/>
        <v>95</v>
      </c>
      <c r="R2490" t="b">
        <f t="shared" ca="1" si="155"/>
        <v>1</v>
      </c>
      <c r="T2490" t="b">
        <f t="shared" ca="1" si="156"/>
        <v>1</v>
      </c>
      <c r="X2490" t="str">
        <f>IF(ISBLANK(W2490),"",
IF(ISERROR(FIND(",",W2490)),
  IF(ISERROR(VLOOKUP(W2490,MapTable!$A:$A,1,0)),"맵없음",
  ""),
IF(ISERROR(FIND(",",W2490,FIND(",",W2490)+1)),
  IF(OR(ISERROR(VLOOKUP(LEFT(W2490,FIND(",",W2490)-1),MapTable!$A:$A,1,0)),ISERROR(VLOOKUP(TRIM(MID(W2490,FIND(",",W2490)+1,999)),MapTable!$A:$A,1,0))),"맵없음",
  ""),
IF(ISERROR(FIND(",",W2490,FIND(",",W2490,FIND(",",W2490)+1)+1)),
  IF(OR(ISERROR(VLOOKUP(LEFT(W2490,FIND(",",W2490)-1),MapTable!$A:$A,1,0)),ISERROR(VLOOKUP(TRIM(MID(W2490,FIND(",",W2490)+1,FIND(",",W2490,FIND(",",W2490)+1)-FIND(",",W2490)-1)),MapTable!$A:$A,1,0)),ISERROR(VLOOKUP(TRIM(MID(W2490,FIND(",",W2490,FIND(",",W2490)+1)+1,999)),MapTable!$A:$A,1,0))),"맵없음",
  ""),
IF(ISERROR(FIND(",",W2490,FIND(",",W2490,FIND(",",W2490,FIND(",",W2490)+1)+1)+1)),
  IF(OR(ISERROR(VLOOKUP(LEFT(W2490,FIND(",",W2490)-1),MapTable!$A:$A,1,0)),ISERROR(VLOOKUP(TRIM(MID(W2490,FIND(",",W2490)+1,FIND(",",W2490,FIND(",",W2490)+1)-FIND(",",W2490)-1)),MapTable!$A:$A,1,0)),ISERROR(VLOOKUP(TRIM(MID(W2490,FIND(",",W2490,FIND(",",W2490)+1)+1,FIND(",",W2490,FIND(",",W2490,FIND(",",W2490)+1)+1)-FIND(",",W2490,FIND(",",W2490)+1)-1)),MapTable!$A:$A,1,0)),ISERROR(VLOOKUP(TRIM(MID(W2490,FIND(",",W2490,FIND(",",W2490,FIND(",",W2490)+1)+1)+1,999)),MapTable!$A:$A,1,0))),"맵없음",
  ""),
)))))</f>
        <v/>
      </c>
      <c r="AC2490" t="str">
        <f>IF(ISBLANK(AB2490),"",IF(ISERROR(VLOOKUP(AB2490,[3]DropTable!$A:$A,1,0)),"드랍없음",""))</f>
        <v/>
      </c>
      <c r="AE2490" t="str">
        <f>IF(ISBLANK(AD2490),"",IF(ISERROR(VLOOKUP(AD2490,[3]DropTable!$A:$A,1,0)),"드랍없음",""))</f>
        <v/>
      </c>
      <c r="AG2490">
        <v>9.8000000000000007</v>
      </c>
      <c r="AH2490">
        <v>1</v>
      </c>
    </row>
    <row r="2491" spans="1:34" x14ac:dyDescent="0.3">
      <c r="A2491">
        <v>27</v>
      </c>
      <c r="B2491">
        <v>50</v>
      </c>
      <c r="C2491">
        <f>IF(OR($L2491=TRUE,$A2491=0,MOD($A2491,ChapterTable!$S$20)&lt;&gt;0),
MAX(0,INT(($B2491+ChapterTable!$Q$26+VLOOKUP(SUBSTITUTE(C$1,"성장단계","")&amp;"단계오프셋",ChapterTable!$S:$T,2,0))/ChapterTable!$Q$23)),
MAX(0,INT(($B2491+ChapterTable!$S$26+VLOOKUP(SUBSTITUTE(C$1,"성장단계","")&amp;"보스단계오프셋",ChapterTable!$S:$T,2,0))/ChapterTable!$S$23)))</f>
        <v>5</v>
      </c>
      <c r="D2491">
        <f>IF(OR($L2491=TRUE,$A2491=0,MOD($A2491,ChapterTable!$S$20)&lt;&gt;0),
MAX(0,INT(($B2491+ChapterTable!$Q$26+VLOOKUP(SUBSTITUTE(D$1,"성장단계","")&amp;"단계오프셋",ChapterTable!$S:$T,2,0))/ChapterTable!$Q$23)),
MAX(0,INT(($B2491+ChapterTable!$S$26+VLOOKUP(SUBSTITUTE(D$1,"성장단계","")&amp;"보스단계오프셋",ChapterTable!$S:$T,2,0))/ChapterTable!$S$23)))</f>
        <v>4</v>
      </c>
      <c r="E2491" s="1">
        <f ca="1">IF(AND($A2491=0,$B2491=1),
    VLOOKUP(1,ChapterTable!$1:$1048576,MATCH("최종"&amp;SUBSTITUTE(SUBSTITUTE(E$1,"standard",""),"|Float",""),ChapterTable!$1:$1,0),0)*ChapterTable!$Q$17,
  IF(AND($A2491=0,$B2491=0),
    E2492,
  IF($B2491=0,
    VLOOKUP($A2491,ChapterTable!$1:$1048576,MATCH("최종"&amp;SUBSTITUTE(SUBSTITUTE(E$1,"standard",""),"|Float",""),ChapterTable!$1:$1,0),0),
  IF($B2491=1,
    IF($L2491=FALSE,
      VLOOKUP($A2491,ChapterTable!$1:$1048576,MATCH("최종"&amp;SUBSTITUTE(SUBSTITUTE(E$1,"standard",""),"|Float",""),ChapterTable!$1:$1,0),0),
      VLOOKUP($A2491-ChapterTable!$Q$11,ChapterTable!$1:$1048576,MATCH("최종"&amp;SUBSTITUTE(SUBSTITUTE(E$1,"standard",""),"|Float",""),ChapterTable!$1:$1,0),0)*ChapterTable!$Q$14
    ),
  OFFSET(E2491,-$B2491+IF($L2491,1,0),0)*
    (VLOOKUP(SUBSTITUTE(SUBSTITUTE(E$1,"standard",""),"|Float","")&amp;"인게임누적곱배수",ChapterTable!$S:$T,2,0)^C2491
    +VLOOKUP(SUBSTITUTE(SUBSTITUTE(E$1,"standard",""),"|Float","")&amp;"인게임누적합배수",ChapterTable!$S:$T,2,0)*C2491)
  )
  )
  )
)</f>
        <v>10624429.059718318</v>
      </c>
      <c r="F2491" s="1">
        <f ca="1">IF(AND($A2491=0,$B2491=1),
    VLOOKUP(1,ChapterTable!$1:$1048576,MATCH("최종"&amp;SUBSTITUTE(SUBSTITUTE(F$1,"standard",""),"|Float",""),ChapterTable!$1:$1,0),0)*ChapterTable!$Q$17,
  IF(AND($A2491=0,$B2491=0),
    F2492,
  IF($B2491=0,
    VLOOKUP($A2491,ChapterTable!$1:$1048576,MATCH("최종"&amp;SUBSTITUTE(SUBSTITUTE(F$1,"standard",""),"|Float",""),ChapterTable!$1:$1,0),0),
  IF($B2491=1,
    IF($L2491=FALSE,
      VLOOKUP($A2491,ChapterTable!$1:$1048576,MATCH("최종"&amp;SUBSTITUTE(SUBSTITUTE(F$1,"standard",""),"|Float",""),ChapterTable!$1:$1,0),0),
      VLOOKUP($A2491-ChapterTable!$Q$11,ChapterTable!$1:$1048576,MATCH("최종"&amp;SUBSTITUTE(SUBSTITUTE(F$1,"standard",""),"|Float",""),ChapterTable!$1:$1,0),0)*ChapterTable!$Q$14
    ),
  OFFSET(F2491,-$B2491+IF($L2491,1,0),0)*
    (VLOOKUP(SUBSTITUTE(SUBSTITUTE(F$1,"standard",""),"|Float","")&amp;"인게임누적곱배수",ChapterTable!$S:$T,2,0)^D2491
    +VLOOKUP(SUBSTITUTE(SUBSTITUTE(F$1,"standard",""),"|Float","")&amp;"인게임누적합배수",ChapterTable!$S:$T,2,0)*D2491)
  )
  )
  )
)</f>
        <v>3863428.7489884794</v>
      </c>
      <c r="G2491" t="s">
        <v>76</v>
      </c>
      <c r="J2491" t="str">
        <f>IF(ISBLANK(I2491),"",
IFERROR(VLOOKUP(I2491,[1]StringTable!$1:$1048576,MATCH([1]StringTable!$B$1,[1]StringTable!$1:$1,0),0),
IFERROR(VLOOKUP(I2491,[1]InApkStringTable!$1:$1048576,MATCH([1]InApkStringTable!$B$1,[1]InApkStringTable!$1:$1,0),0),
"스트링없음")))</f>
        <v/>
      </c>
      <c r="L2491" t="b">
        <v>1</v>
      </c>
      <c r="N2491" t="str">
        <f>IF(ISBLANK(M2491),"",IF(ISERROR(VLOOKUP(M2491,MapTable!$A:$A,1,0)),"맵없음",""))</f>
        <v/>
      </c>
      <c r="O2491">
        <f t="shared" si="153"/>
        <v>21</v>
      </c>
      <c r="Q2491">
        <f t="shared" si="154"/>
        <v>21</v>
      </c>
      <c r="R2491" t="b">
        <f t="shared" ca="1" si="155"/>
        <v>0</v>
      </c>
      <c r="T2491" t="b">
        <f t="shared" ca="1" si="156"/>
        <v>0</v>
      </c>
      <c r="X2491" t="str">
        <f>IF(ISBLANK(W2491),"",
IF(ISERROR(FIND(",",W2491)),
  IF(ISERROR(VLOOKUP(W2491,MapTable!$A:$A,1,0)),"맵없음",
  ""),
IF(ISERROR(FIND(",",W2491,FIND(",",W2491)+1)),
  IF(OR(ISERROR(VLOOKUP(LEFT(W2491,FIND(",",W2491)-1),MapTable!$A:$A,1,0)),ISERROR(VLOOKUP(TRIM(MID(W2491,FIND(",",W2491)+1,999)),MapTable!$A:$A,1,0))),"맵없음",
  ""),
IF(ISERROR(FIND(",",W2491,FIND(",",W2491,FIND(",",W2491)+1)+1)),
  IF(OR(ISERROR(VLOOKUP(LEFT(W2491,FIND(",",W2491)-1),MapTable!$A:$A,1,0)),ISERROR(VLOOKUP(TRIM(MID(W2491,FIND(",",W2491)+1,FIND(",",W2491,FIND(",",W2491)+1)-FIND(",",W2491)-1)),MapTable!$A:$A,1,0)),ISERROR(VLOOKUP(TRIM(MID(W2491,FIND(",",W2491,FIND(",",W2491)+1)+1,999)),MapTable!$A:$A,1,0))),"맵없음",
  ""),
IF(ISERROR(FIND(",",W2491,FIND(",",W2491,FIND(",",W2491,FIND(",",W2491)+1)+1)+1)),
  IF(OR(ISERROR(VLOOKUP(LEFT(W2491,FIND(",",W2491)-1),MapTable!$A:$A,1,0)),ISERROR(VLOOKUP(TRIM(MID(W2491,FIND(",",W2491)+1,FIND(",",W2491,FIND(",",W2491)+1)-FIND(",",W2491)-1)),MapTable!$A:$A,1,0)),ISERROR(VLOOKUP(TRIM(MID(W2491,FIND(",",W2491,FIND(",",W2491)+1)+1,FIND(",",W2491,FIND(",",W2491,FIND(",",W2491)+1)+1)-FIND(",",W2491,FIND(",",W2491)+1)-1)),MapTable!$A:$A,1,0)),ISERROR(VLOOKUP(TRIM(MID(W2491,FIND(",",W2491,FIND(",",W2491,FIND(",",W2491)+1)+1)+1,999)),MapTable!$A:$A,1,0))),"맵없음",
  ""),
)))))</f>
        <v/>
      </c>
      <c r="AC2491" t="str">
        <f>IF(ISBLANK(AB2491),"",IF(ISERROR(VLOOKUP(AB2491,[3]DropTable!$A:$A,1,0)),"드랍없음",""))</f>
        <v/>
      </c>
      <c r="AE2491" t="str">
        <f>IF(ISBLANK(AD2491),"",IF(ISERROR(VLOOKUP(AD2491,[3]DropTable!$A:$A,1,0)),"드랍없음",""))</f>
        <v/>
      </c>
      <c r="AG2491">
        <v>9.8000000000000007</v>
      </c>
      <c r="AH2491">
        <v>1</v>
      </c>
    </row>
    <row r="2492" spans="1:34" x14ac:dyDescent="0.3">
      <c r="A2492">
        <v>28</v>
      </c>
      <c r="B2492">
        <v>1</v>
      </c>
      <c r="C2492">
        <f>IF(OR($L2492=TRUE,$A2492=0,MOD($A2492,ChapterTable!$S$20)&lt;&gt;0),
MAX(0,INT(($B2492+ChapterTable!$Q$26+VLOOKUP(SUBSTITUTE(C$1,"성장단계","")&amp;"단계오프셋",ChapterTable!$S:$T,2,0))/ChapterTable!$Q$23)),
MAX(0,INT(($B2492+ChapterTable!$S$26+VLOOKUP(SUBSTITUTE(C$1,"성장단계","")&amp;"보스단계오프셋",ChapterTable!$S:$T,2,0))/ChapterTable!$S$23)))</f>
        <v>0</v>
      </c>
      <c r="D2492">
        <f>IF(OR($L2492=TRUE,$A2492=0,MOD($A2492,ChapterTable!$S$20)&lt;&gt;0),
MAX(0,INT(($B2492+ChapterTable!$Q$26+VLOOKUP(SUBSTITUTE(D$1,"성장단계","")&amp;"단계오프셋",ChapterTable!$S:$T,2,0))/ChapterTable!$Q$23)),
MAX(0,INT(($B2492+ChapterTable!$S$26+VLOOKUP(SUBSTITUTE(D$1,"성장단계","")&amp;"보스단계오프셋",ChapterTable!$S:$T,2,0))/ChapterTable!$S$23)))</f>
        <v>0</v>
      </c>
      <c r="E2492" s="1">
        <f ca="1">IF(AND($A2492=0,$B2492=1),
    VLOOKUP(1,ChapterTable!$1:$1048576,MATCH("최종"&amp;SUBSTITUTE(SUBSTITUTE(E$1,"standard",""),"|Float",""),ChapterTable!$1:$1,0),0)*ChapterTable!$Q$17,
  IF(AND($A2492=0,$B2492=0),
    E2493,
  IF($B2492=0,
    VLOOKUP($A2492,ChapterTable!$1:$1048576,MATCH("최종"&amp;SUBSTITUTE(SUBSTITUTE(E$1,"standard",""),"|Float",""),ChapterTable!$1:$1,0),0),
  IF($B2492=1,
    IF($L2492=FALSE,
      VLOOKUP($A2492,ChapterTable!$1:$1048576,MATCH("최종"&amp;SUBSTITUTE(SUBSTITUTE(E$1,"standard",""),"|Float",""),ChapterTable!$1:$1,0),0),
      VLOOKUP($A2492-ChapterTable!$Q$11,ChapterTable!$1:$1048576,MATCH("최종"&amp;SUBSTITUTE(SUBSTITUTE(E$1,"standard",""),"|Float",""),ChapterTable!$1:$1,0),0)*ChapterTable!$Q$14
    ),
  OFFSET(E2492,-$B2492+IF($L2492,1,0),0)*
    (VLOOKUP(SUBSTITUTE(SUBSTITUTE(E$1,"standard",""),"|Float","")&amp;"인게임누적곱배수",ChapterTable!$S:$T,2,0)^C2492
    +VLOOKUP(SUBSTITUTE(SUBSTITUTE(E$1,"standard",""),"|Float","")&amp;"인게임누적합배수",ChapterTable!$S:$T,2,0)*C2492)
  )
  )
  )
)</f>
        <v>5795143.1234827191</v>
      </c>
      <c r="F2492" s="1">
        <f ca="1">IF(AND($A2492=0,$B2492=1),
    VLOOKUP(1,ChapterTable!$1:$1048576,MATCH("최종"&amp;SUBSTITUTE(SUBSTITUTE(F$1,"standard",""),"|Float",""),ChapterTable!$1:$1,0),0)*ChapterTable!$Q$17,
  IF(AND($A2492=0,$B2492=0),
    F2493,
  IF($B2492=0,
    VLOOKUP($A2492,ChapterTable!$1:$1048576,MATCH("최종"&amp;SUBSTITUTE(SUBSTITUTE(F$1,"standard",""),"|Float",""),ChapterTable!$1:$1,0),0),
  IF($B2492=1,
    IF($L2492=FALSE,
      VLOOKUP($A2492,ChapterTable!$1:$1048576,MATCH("최종"&amp;SUBSTITUTE(SUBSTITUTE(F$1,"standard",""),"|Float",""),ChapterTable!$1:$1,0),0),
      VLOOKUP($A2492-ChapterTable!$Q$11,ChapterTable!$1:$1048576,MATCH("최종"&amp;SUBSTITUTE(SUBSTITUTE(F$1,"standard",""),"|Float",""),ChapterTable!$1:$1,0),0)*ChapterTable!$Q$14
    ),
  OFFSET(F2492,-$B2492+IF($L2492,1,0),0)*
    (VLOOKUP(SUBSTITUTE(SUBSTITUTE(F$1,"standard",""),"|Float","")&amp;"인게임누적곱배수",ChapterTable!$S:$T,2,0)^D2492
    +VLOOKUP(SUBSTITUTE(SUBSTITUTE(F$1,"standard",""),"|Float","")&amp;"인게임누적합배수",ChapterTable!$S:$T,2,0)*D2492)
  )
  )
  )
)</f>
        <v>3219523.9574903995</v>
      </c>
      <c r="G2492" t="s">
        <v>76</v>
      </c>
      <c r="J2492" t="str">
        <f>IF(ISBLANK(I2492),"",
IFERROR(VLOOKUP(I2492,[1]StringTable!$1:$1048576,MATCH([1]StringTable!$B$1,[1]StringTable!$1:$1,0),0),
IFERROR(VLOOKUP(I2492,[1]InApkStringTable!$1:$1048576,MATCH([1]InApkStringTable!$B$1,[1]InApkStringTable!$1:$1,0),0),
"스트링없음")))</f>
        <v/>
      </c>
      <c r="L2492" t="b">
        <v>1</v>
      </c>
      <c r="N2492" t="str">
        <f>IF(ISBLANK(M2492),"",IF(ISERROR(VLOOKUP(M2492,MapTable!$A:$A,1,0)),"맵없음",""))</f>
        <v/>
      </c>
      <c r="O2492">
        <f t="shared" si="153"/>
        <v>1</v>
      </c>
      <c r="Q2492">
        <f t="shared" si="154"/>
        <v>1</v>
      </c>
      <c r="R2492" t="b">
        <f t="shared" ca="1" si="155"/>
        <v>0</v>
      </c>
      <c r="T2492" t="b">
        <f t="shared" ca="1" si="156"/>
        <v>0</v>
      </c>
      <c r="X2492" t="str">
        <f>IF(ISBLANK(W2492),"",
IF(ISERROR(FIND(",",W2492)),
  IF(ISERROR(VLOOKUP(W2492,MapTable!$A:$A,1,0)),"맵없음",
  ""),
IF(ISERROR(FIND(",",W2492,FIND(",",W2492)+1)),
  IF(OR(ISERROR(VLOOKUP(LEFT(W2492,FIND(",",W2492)-1),MapTable!$A:$A,1,0)),ISERROR(VLOOKUP(TRIM(MID(W2492,FIND(",",W2492)+1,999)),MapTable!$A:$A,1,0))),"맵없음",
  ""),
IF(ISERROR(FIND(",",W2492,FIND(",",W2492,FIND(",",W2492)+1)+1)),
  IF(OR(ISERROR(VLOOKUP(LEFT(W2492,FIND(",",W2492)-1),MapTable!$A:$A,1,0)),ISERROR(VLOOKUP(TRIM(MID(W2492,FIND(",",W2492)+1,FIND(",",W2492,FIND(",",W2492)+1)-FIND(",",W2492)-1)),MapTable!$A:$A,1,0)),ISERROR(VLOOKUP(TRIM(MID(W2492,FIND(",",W2492,FIND(",",W2492)+1)+1,999)),MapTable!$A:$A,1,0))),"맵없음",
  ""),
IF(ISERROR(FIND(",",W2492,FIND(",",W2492,FIND(",",W2492,FIND(",",W2492)+1)+1)+1)),
  IF(OR(ISERROR(VLOOKUP(LEFT(W2492,FIND(",",W2492)-1),MapTable!$A:$A,1,0)),ISERROR(VLOOKUP(TRIM(MID(W2492,FIND(",",W2492)+1,FIND(",",W2492,FIND(",",W2492)+1)-FIND(",",W2492)-1)),MapTable!$A:$A,1,0)),ISERROR(VLOOKUP(TRIM(MID(W2492,FIND(",",W2492,FIND(",",W2492)+1)+1,FIND(",",W2492,FIND(",",W2492,FIND(",",W2492)+1)+1)-FIND(",",W2492,FIND(",",W2492)+1)-1)),MapTable!$A:$A,1,0)),ISERROR(VLOOKUP(TRIM(MID(W2492,FIND(",",W2492,FIND(",",W2492,FIND(",",W2492)+1)+1)+1,999)),MapTable!$A:$A,1,0))),"맵없음",
  ""),
)))))</f>
        <v/>
      </c>
      <c r="AC2492" t="str">
        <f>IF(ISBLANK(AB2492),"",IF(ISERROR(VLOOKUP(AB2492,[3]DropTable!$A:$A,1,0)),"드랍없음",""))</f>
        <v/>
      </c>
      <c r="AE2492" t="str">
        <f>IF(ISBLANK(AD2492),"",IF(ISERROR(VLOOKUP(AD2492,[3]DropTable!$A:$A,1,0)),"드랍없음",""))</f>
        <v/>
      </c>
      <c r="AG2492">
        <v>9.8000000000000007</v>
      </c>
      <c r="AH2492">
        <v>1</v>
      </c>
    </row>
    <row r="2493" spans="1:34" x14ac:dyDescent="0.3">
      <c r="A2493">
        <v>28</v>
      </c>
      <c r="B2493">
        <v>2</v>
      </c>
      <c r="C2493">
        <f>IF(OR($L2493=TRUE,$A2493=0,MOD($A2493,ChapterTable!$S$20)&lt;&gt;0),
MAX(0,INT(($B2493+ChapterTable!$Q$26+VLOOKUP(SUBSTITUTE(C$1,"성장단계","")&amp;"단계오프셋",ChapterTable!$S:$T,2,0))/ChapterTable!$Q$23)),
MAX(0,INT(($B2493+ChapterTable!$S$26+VLOOKUP(SUBSTITUTE(C$1,"성장단계","")&amp;"보스단계오프셋",ChapterTable!$S:$T,2,0))/ChapterTable!$S$23)))</f>
        <v>0</v>
      </c>
      <c r="D2493">
        <f>IF(OR($L2493=TRUE,$A2493=0,MOD($A2493,ChapterTable!$S$20)&lt;&gt;0),
MAX(0,INT(($B2493+ChapterTable!$Q$26+VLOOKUP(SUBSTITUTE(D$1,"성장단계","")&amp;"단계오프셋",ChapterTable!$S:$T,2,0))/ChapterTable!$Q$23)),
MAX(0,INT(($B2493+ChapterTable!$S$26+VLOOKUP(SUBSTITUTE(D$1,"성장단계","")&amp;"보스단계오프셋",ChapterTable!$S:$T,2,0))/ChapterTable!$S$23)))</f>
        <v>0</v>
      </c>
      <c r="E2493" s="1">
        <f ca="1">IF(AND($A2493=0,$B2493=1),
    VLOOKUP(1,ChapterTable!$1:$1048576,MATCH("최종"&amp;SUBSTITUTE(SUBSTITUTE(E$1,"standard",""),"|Float",""),ChapterTable!$1:$1,0),0)*ChapterTable!$Q$17,
  IF(AND($A2493=0,$B2493=0),
    E2494,
  IF($B2493=0,
    VLOOKUP($A2493,ChapterTable!$1:$1048576,MATCH("최종"&amp;SUBSTITUTE(SUBSTITUTE(E$1,"standard",""),"|Float",""),ChapterTable!$1:$1,0),0),
  IF($B2493=1,
    IF($L2493=FALSE,
      VLOOKUP($A2493,ChapterTable!$1:$1048576,MATCH("최종"&amp;SUBSTITUTE(SUBSTITUTE(E$1,"standard",""),"|Float",""),ChapterTable!$1:$1,0),0),
      VLOOKUP($A2493-ChapterTable!$Q$11,ChapterTable!$1:$1048576,MATCH("최종"&amp;SUBSTITUTE(SUBSTITUTE(E$1,"standard",""),"|Float",""),ChapterTable!$1:$1,0),0)*ChapterTable!$Q$14
    ),
  OFFSET(E2493,-$B2493+IF($L2493,1,0),0)*
    (VLOOKUP(SUBSTITUTE(SUBSTITUTE(E$1,"standard",""),"|Float","")&amp;"인게임누적곱배수",ChapterTable!$S:$T,2,0)^C2493
    +VLOOKUP(SUBSTITUTE(SUBSTITUTE(E$1,"standard",""),"|Float","")&amp;"인게임누적합배수",ChapterTable!$S:$T,2,0)*C2493)
  )
  )
  )
)</f>
        <v>5795143.1234827191</v>
      </c>
      <c r="F2493" s="1">
        <f ca="1">IF(AND($A2493=0,$B2493=1),
    VLOOKUP(1,ChapterTable!$1:$1048576,MATCH("최종"&amp;SUBSTITUTE(SUBSTITUTE(F$1,"standard",""),"|Float",""),ChapterTable!$1:$1,0),0)*ChapterTable!$Q$17,
  IF(AND($A2493=0,$B2493=0),
    F2494,
  IF($B2493=0,
    VLOOKUP($A2493,ChapterTable!$1:$1048576,MATCH("최종"&amp;SUBSTITUTE(SUBSTITUTE(F$1,"standard",""),"|Float",""),ChapterTable!$1:$1,0),0),
  IF($B2493=1,
    IF($L2493=FALSE,
      VLOOKUP($A2493,ChapterTable!$1:$1048576,MATCH("최종"&amp;SUBSTITUTE(SUBSTITUTE(F$1,"standard",""),"|Float",""),ChapterTable!$1:$1,0),0),
      VLOOKUP($A2493-ChapterTable!$Q$11,ChapterTable!$1:$1048576,MATCH("최종"&amp;SUBSTITUTE(SUBSTITUTE(F$1,"standard",""),"|Float",""),ChapterTable!$1:$1,0),0)*ChapterTable!$Q$14
    ),
  OFFSET(F2493,-$B2493+IF($L2493,1,0),0)*
    (VLOOKUP(SUBSTITUTE(SUBSTITUTE(F$1,"standard",""),"|Float","")&amp;"인게임누적곱배수",ChapterTable!$S:$T,2,0)^D2493
    +VLOOKUP(SUBSTITUTE(SUBSTITUTE(F$1,"standard",""),"|Float","")&amp;"인게임누적합배수",ChapterTable!$S:$T,2,0)*D2493)
  )
  )
  )
)</f>
        <v>3219523.9574903995</v>
      </c>
      <c r="G2493" t="s">
        <v>76</v>
      </c>
      <c r="J2493" t="str">
        <f>IF(ISBLANK(I2493),"",
IFERROR(VLOOKUP(I2493,[1]StringTable!$1:$1048576,MATCH([1]StringTable!$B$1,[1]StringTable!$1:$1,0),0),
IFERROR(VLOOKUP(I2493,[1]InApkStringTable!$1:$1048576,MATCH([1]InApkStringTable!$B$1,[1]InApkStringTable!$1:$1,0),0),
"스트링없음")))</f>
        <v/>
      </c>
      <c r="L2493" t="b">
        <v>1</v>
      </c>
      <c r="N2493" t="str">
        <f>IF(ISBLANK(M2493),"",IF(ISERROR(VLOOKUP(M2493,MapTable!$A:$A,1,0)),"맵없음",""))</f>
        <v/>
      </c>
      <c r="O2493">
        <f t="shared" si="153"/>
        <v>1</v>
      </c>
      <c r="Q2493">
        <f t="shared" si="154"/>
        <v>1</v>
      </c>
      <c r="R2493" t="b">
        <f t="shared" ca="1" si="155"/>
        <v>0</v>
      </c>
      <c r="T2493" t="b">
        <f t="shared" ca="1" si="156"/>
        <v>0</v>
      </c>
      <c r="X2493" t="str">
        <f>IF(ISBLANK(W2493),"",
IF(ISERROR(FIND(",",W2493)),
  IF(ISERROR(VLOOKUP(W2493,MapTable!$A:$A,1,0)),"맵없음",
  ""),
IF(ISERROR(FIND(",",W2493,FIND(",",W2493)+1)),
  IF(OR(ISERROR(VLOOKUP(LEFT(W2493,FIND(",",W2493)-1),MapTable!$A:$A,1,0)),ISERROR(VLOOKUP(TRIM(MID(W2493,FIND(",",W2493)+1,999)),MapTable!$A:$A,1,0))),"맵없음",
  ""),
IF(ISERROR(FIND(",",W2493,FIND(",",W2493,FIND(",",W2493)+1)+1)),
  IF(OR(ISERROR(VLOOKUP(LEFT(W2493,FIND(",",W2493)-1),MapTable!$A:$A,1,0)),ISERROR(VLOOKUP(TRIM(MID(W2493,FIND(",",W2493)+1,FIND(",",W2493,FIND(",",W2493)+1)-FIND(",",W2493)-1)),MapTable!$A:$A,1,0)),ISERROR(VLOOKUP(TRIM(MID(W2493,FIND(",",W2493,FIND(",",W2493)+1)+1,999)),MapTable!$A:$A,1,0))),"맵없음",
  ""),
IF(ISERROR(FIND(",",W2493,FIND(",",W2493,FIND(",",W2493,FIND(",",W2493)+1)+1)+1)),
  IF(OR(ISERROR(VLOOKUP(LEFT(W2493,FIND(",",W2493)-1),MapTable!$A:$A,1,0)),ISERROR(VLOOKUP(TRIM(MID(W2493,FIND(",",W2493)+1,FIND(",",W2493,FIND(",",W2493)+1)-FIND(",",W2493)-1)),MapTable!$A:$A,1,0)),ISERROR(VLOOKUP(TRIM(MID(W2493,FIND(",",W2493,FIND(",",W2493)+1)+1,FIND(",",W2493,FIND(",",W2493,FIND(",",W2493)+1)+1)-FIND(",",W2493,FIND(",",W2493)+1)-1)),MapTable!$A:$A,1,0)),ISERROR(VLOOKUP(TRIM(MID(W2493,FIND(",",W2493,FIND(",",W2493,FIND(",",W2493)+1)+1)+1,999)),MapTable!$A:$A,1,0))),"맵없음",
  ""),
)))))</f>
        <v/>
      </c>
      <c r="AC2493" t="str">
        <f>IF(ISBLANK(AB2493),"",IF(ISERROR(VLOOKUP(AB2493,[3]DropTable!$A:$A,1,0)),"드랍없음",""))</f>
        <v/>
      </c>
      <c r="AE2493" t="str">
        <f>IF(ISBLANK(AD2493),"",IF(ISERROR(VLOOKUP(AD2493,[3]DropTable!$A:$A,1,0)),"드랍없음",""))</f>
        <v/>
      </c>
      <c r="AG2493">
        <v>9.8000000000000007</v>
      </c>
      <c r="AH2493">
        <v>1</v>
      </c>
    </row>
    <row r="2494" spans="1:34" x14ac:dyDescent="0.3">
      <c r="A2494">
        <v>28</v>
      </c>
      <c r="B2494">
        <v>3</v>
      </c>
      <c r="C2494">
        <f>IF(OR($L2494=TRUE,$A2494=0,MOD($A2494,ChapterTable!$S$20)&lt;&gt;0),
MAX(0,INT(($B2494+ChapterTable!$Q$26+VLOOKUP(SUBSTITUTE(C$1,"성장단계","")&amp;"단계오프셋",ChapterTable!$S:$T,2,0))/ChapterTable!$Q$23)),
MAX(0,INT(($B2494+ChapterTable!$S$26+VLOOKUP(SUBSTITUTE(C$1,"성장단계","")&amp;"보스단계오프셋",ChapterTable!$S:$T,2,0))/ChapterTable!$S$23)))</f>
        <v>0</v>
      </c>
      <c r="D2494">
        <f>IF(OR($L2494=TRUE,$A2494=0,MOD($A2494,ChapterTable!$S$20)&lt;&gt;0),
MAX(0,INT(($B2494+ChapterTable!$Q$26+VLOOKUP(SUBSTITUTE(D$1,"성장단계","")&amp;"단계오프셋",ChapterTable!$S:$T,2,0))/ChapterTable!$Q$23)),
MAX(0,INT(($B2494+ChapterTable!$S$26+VLOOKUP(SUBSTITUTE(D$1,"성장단계","")&amp;"보스단계오프셋",ChapterTable!$S:$T,2,0))/ChapterTable!$S$23)))</f>
        <v>0</v>
      </c>
      <c r="E2494" s="1">
        <f ca="1">IF(AND($A2494=0,$B2494=1),
    VLOOKUP(1,ChapterTable!$1:$1048576,MATCH("최종"&amp;SUBSTITUTE(SUBSTITUTE(E$1,"standard",""),"|Float",""),ChapterTable!$1:$1,0),0)*ChapterTable!$Q$17,
  IF(AND($A2494=0,$B2494=0),
    E2495,
  IF($B2494=0,
    VLOOKUP($A2494,ChapterTable!$1:$1048576,MATCH("최종"&amp;SUBSTITUTE(SUBSTITUTE(E$1,"standard",""),"|Float",""),ChapterTable!$1:$1,0),0),
  IF($B2494=1,
    IF($L2494=FALSE,
      VLOOKUP($A2494,ChapterTable!$1:$1048576,MATCH("최종"&amp;SUBSTITUTE(SUBSTITUTE(E$1,"standard",""),"|Float",""),ChapterTable!$1:$1,0),0),
      VLOOKUP($A2494-ChapterTable!$Q$11,ChapterTable!$1:$1048576,MATCH("최종"&amp;SUBSTITUTE(SUBSTITUTE(E$1,"standard",""),"|Float",""),ChapterTable!$1:$1,0),0)*ChapterTable!$Q$14
    ),
  OFFSET(E2494,-$B2494+IF($L2494,1,0),0)*
    (VLOOKUP(SUBSTITUTE(SUBSTITUTE(E$1,"standard",""),"|Float","")&amp;"인게임누적곱배수",ChapterTable!$S:$T,2,0)^C2494
    +VLOOKUP(SUBSTITUTE(SUBSTITUTE(E$1,"standard",""),"|Float","")&amp;"인게임누적합배수",ChapterTable!$S:$T,2,0)*C2494)
  )
  )
  )
)</f>
        <v>5795143.1234827191</v>
      </c>
      <c r="F2494" s="1">
        <f ca="1">IF(AND($A2494=0,$B2494=1),
    VLOOKUP(1,ChapterTable!$1:$1048576,MATCH("최종"&amp;SUBSTITUTE(SUBSTITUTE(F$1,"standard",""),"|Float",""),ChapterTable!$1:$1,0),0)*ChapterTable!$Q$17,
  IF(AND($A2494=0,$B2494=0),
    F2495,
  IF($B2494=0,
    VLOOKUP($A2494,ChapterTable!$1:$1048576,MATCH("최종"&amp;SUBSTITUTE(SUBSTITUTE(F$1,"standard",""),"|Float",""),ChapterTable!$1:$1,0),0),
  IF($B2494=1,
    IF($L2494=FALSE,
      VLOOKUP($A2494,ChapterTable!$1:$1048576,MATCH("최종"&amp;SUBSTITUTE(SUBSTITUTE(F$1,"standard",""),"|Float",""),ChapterTable!$1:$1,0),0),
      VLOOKUP($A2494-ChapterTable!$Q$11,ChapterTable!$1:$1048576,MATCH("최종"&amp;SUBSTITUTE(SUBSTITUTE(F$1,"standard",""),"|Float",""),ChapterTable!$1:$1,0),0)*ChapterTable!$Q$14
    ),
  OFFSET(F2494,-$B2494+IF($L2494,1,0),0)*
    (VLOOKUP(SUBSTITUTE(SUBSTITUTE(F$1,"standard",""),"|Float","")&amp;"인게임누적곱배수",ChapterTable!$S:$T,2,0)^D2494
    +VLOOKUP(SUBSTITUTE(SUBSTITUTE(F$1,"standard",""),"|Float","")&amp;"인게임누적합배수",ChapterTable!$S:$T,2,0)*D2494)
  )
  )
  )
)</f>
        <v>3219523.9574903995</v>
      </c>
      <c r="G2494" t="s">
        <v>76</v>
      </c>
      <c r="J2494" t="str">
        <f>IF(ISBLANK(I2494),"",
IFERROR(VLOOKUP(I2494,[1]StringTable!$1:$1048576,MATCH([1]StringTable!$B$1,[1]StringTable!$1:$1,0),0),
IFERROR(VLOOKUP(I2494,[1]InApkStringTable!$1:$1048576,MATCH([1]InApkStringTable!$B$1,[1]InApkStringTable!$1:$1,0),0),
"스트링없음")))</f>
        <v/>
      </c>
      <c r="L2494" t="b">
        <v>1</v>
      </c>
      <c r="N2494" t="str">
        <f>IF(ISBLANK(M2494),"",IF(ISERROR(VLOOKUP(M2494,MapTable!$A:$A,1,0)),"맵없음",""))</f>
        <v/>
      </c>
      <c r="O2494">
        <f t="shared" si="153"/>
        <v>1</v>
      </c>
      <c r="Q2494">
        <f t="shared" si="154"/>
        <v>1</v>
      </c>
      <c r="R2494" t="b">
        <f t="shared" ca="1" si="155"/>
        <v>0</v>
      </c>
      <c r="T2494" t="b">
        <f t="shared" ca="1" si="156"/>
        <v>0</v>
      </c>
      <c r="X2494" t="str">
        <f>IF(ISBLANK(W2494),"",
IF(ISERROR(FIND(",",W2494)),
  IF(ISERROR(VLOOKUP(W2494,MapTable!$A:$A,1,0)),"맵없음",
  ""),
IF(ISERROR(FIND(",",W2494,FIND(",",W2494)+1)),
  IF(OR(ISERROR(VLOOKUP(LEFT(W2494,FIND(",",W2494)-1),MapTable!$A:$A,1,0)),ISERROR(VLOOKUP(TRIM(MID(W2494,FIND(",",W2494)+1,999)),MapTable!$A:$A,1,0))),"맵없음",
  ""),
IF(ISERROR(FIND(",",W2494,FIND(",",W2494,FIND(",",W2494)+1)+1)),
  IF(OR(ISERROR(VLOOKUP(LEFT(W2494,FIND(",",W2494)-1),MapTable!$A:$A,1,0)),ISERROR(VLOOKUP(TRIM(MID(W2494,FIND(",",W2494)+1,FIND(",",W2494,FIND(",",W2494)+1)-FIND(",",W2494)-1)),MapTable!$A:$A,1,0)),ISERROR(VLOOKUP(TRIM(MID(W2494,FIND(",",W2494,FIND(",",W2494)+1)+1,999)),MapTable!$A:$A,1,0))),"맵없음",
  ""),
IF(ISERROR(FIND(",",W2494,FIND(",",W2494,FIND(",",W2494,FIND(",",W2494)+1)+1)+1)),
  IF(OR(ISERROR(VLOOKUP(LEFT(W2494,FIND(",",W2494)-1),MapTable!$A:$A,1,0)),ISERROR(VLOOKUP(TRIM(MID(W2494,FIND(",",W2494)+1,FIND(",",W2494,FIND(",",W2494)+1)-FIND(",",W2494)-1)),MapTable!$A:$A,1,0)),ISERROR(VLOOKUP(TRIM(MID(W2494,FIND(",",W2494,FIND(",",W2494)+1)+1,FIND(",",W2494,FIND(",",W2494,FIND(",",W2494)+1)+1)-FIND(",",W2494,FIND(",",W2494)+1)-1)),MapTable!$A:$A,1,0)),ISERROR(VLOOKUP(TRIM(MID(W2494,FIND(",",W2494,FIND(",",W2494,FIND(",",W2494)+1)+1)+1,999)),MapTable!$A:$A,1,0))),"맵없음",
  ""),
)))))</f>
        <v/>
      </c>
      <c r="AC2494" t="str">
        <f>IF(ISBLANK(AB2494),"",IF(ISERROR(VLOOKUP(AB2494,[3]DropTable!$A:$A,1,0)),"드랍없음",""))</f>
        <v/>
      </c>
      <c r="AE2494" t="str">
        <f>IF(ISBLANK(AD2494),"",IF(ISERROR(VLOOKUP(AD2494,[3]DropTable!$A:$A,1,0)),"드랍없음",""))</f>
        <v/>
      </c>
      <c r="AG2494">
        <v>9.8000000000000007</v>
      </c>
      <c r="AH2494">
        <v>1</v>
      </c>
    </row>
    <row r="2495" spans="1:34" x14ac:dyDescent="0.3">
      <c r="A2495">
        <v>28</v>
      </c>
      <c r="B2495">
        <v>4</v>
      </c>
      <c r="C2495">
        <f>IF(OR($L2495=TRUE,$A2495=0,MOD($A2495,ChapterTable!$S$20)&lt;&gt;0),
MAX(0,INT(($B2495+ChapterTable!$Q$26+VLOOKUP(SUBSTITUTE(C$1,"성장단계","")&amp;"단계오프셋",ChapterTable!$S:$T,2,0))/ChapterTable!$Q$23)),
MAX(0,INT(($B2495+ChapterTable!$S$26+VLOOKUP(SUBSTITUTE(C$1,"성장단계","")&amp;"보스단계오프셋",ChapterTable!$S:$T,2,0))/ChapterTable!$S$23)))</f>
        <v>0</v>
      </c>
      <c r="D2495">
        <f>IF(OR($L2495=TRUE,$A2495=0,MOD($A2495,ChapterTable!$S$20)&lt;&gt;0),
MAX(0,INT(($B2495+ChapterTable!$Q$26+VLOOKUP(SUBSTITUTE(D$1,"성장단계","")&amp;"단계오프셋",ChapterTable!$S:$T,2,0))/ChapterTable!$Q$23)),
MAX(0,INT(($B2495+ChapterTable!$S$26+VLOOKUP(SUBSTITUTE(D$1,"성장단계","")&amp;"보스단계오프셋",ChapterTable!$S:$T,2,0))/ChapterTable!$S$23)))</f>
        <v>0</v>
      </c>
      <c r="E2495" s="1">
        <f ca="1">IF(AND($A2495=0,$B2495=1),
    VLOOKUP(1,ChapterTable!$1:$1048576,MATCH("최종"&amp;SUBSTITUTE(SUBSTITUTE(E$1,"standard",""),"|Float",""),ChapterTable!$1:$1,0),0)*ChapterTable!$Q$17,
  IF(AND($A2495=0,$B2495=0),
    E2496,
  IF($B2495=0,
    VLOOKUP($A2495,ChapterTable!$1:$1048576,MATCH("최종"&amp;SUBSTITUTE(SUBSTITUTE(E$1,"standard",""),"|Float",""),ChapterTable!$1:$1,0),0),
  IF($B2495=1,
    IF($L2495=FALSE,
      VLOOKUP($A2495,ChapterTable!$1:$1048576,MATCH("최종"&amp;SUBSTITUTE(SUBSTITUTE(E$1,"standard",""),"|Float",""),ChapterTable!$1:$1,0),0),
      VLOOKUP($A2495-ChapterTable!$Q$11,ChapterTable!$1:$1048576,MATCH("최종"&amp;SUBSTITUTE(SUBSTITUTE(E$1,"standard",""),"|Float",""),ChapterTable!$1:$1,0),0)*ChapterTable!$Q$14
    ),
  OFFSET(E2495,-$B2495+IF($L2495,1,0),0)*
    (VLOOKUP(SUBSTITUTE(SUBSTITUTE(E$1,"standard",""),"|Float","")&amp;"인게임누적곱배수",ChapterTable!$S:$T,2,0)^C2495
    +VLOOKUP(SUBSTITUTE(SUBSTITUTE(E$1,"standard",""),"|Float","")&amp;"인게임누적합배수",ChapterTable!$S:$T,2,0)*C2495)
  )
  )
  )
)</f>
        <v>5795143.1234827191</v>
      </c>
      <c r="F2495" s="1">
        <f ca="1">IF(AND($A2495=0,$B2495=1),
    VLOOKUP(1,ChapterTable!$1:$1048576,MATCH("최종"&amp;SUBSTITUTE(SUBSTITUTE(F$1,"standard",""),"|Float",""),ChapterTable!$1:$1,0),0)*ChapterTable!$Q$17,
  IF(AND($A2495=0,$B2495=0),
    F2496,
  IF($B2495=0,
    VLOOKUP($A2495,ChapterTable!$1:$1048576,MATCH("최종"&amp;SUBSTITUTE(SUBSTITUTE(F$1,"standard",""),"|Float",""),ChapterTable!$1:$1,0),0),
  IF($B2495=1,
    IF($L2495=FALSE,
      VLOOKUP($A2495,ChapterTable!$1:$1048576,MATCH("최종"&amp;SUBSTITUTE(SUBSTITUTE(F$1,"standard",""),"|Float",""),ChapterTable!$1:$1,0),0),
      VLOOKUP($A2495-ChapterTable!$Q$11,ChapterTable!$1:$1048576,MATCH("최종"&amp;SUBSTITUTE(SUBSTITUTE(F$1,"standard",""),"|Float",""),ChapterTable!$1:$1,0),0)*ChapterTable!$Q$14
    ),
  OFFSET(F2495,-$B2495+IF($L2495,1,0),0)*
    (VLOOKUP(SUBSTITUTE(SUBSTITUTE(F$1,"standard",""),"|Float","")&amp;"인게임누적곱배수",ChapterTable!$S:$T,2,0)^D2495
    +VLOOKUP(SUBSTITUTE(SUBSTITUTE(F$1,"standard",""),"|Float","")&amp;"인게임누적합배수",ChapterTable!$S:$T,2,0)*D2495)
  )
  )
  )
)</f>
        <v>3219523.9574903995</v>
      </c>
      <c r="G2495" t="s">
        <v>76</v>
      </c>
      <c r="J2495" t="str">
        <f>IF(ISBLANK(I2495),"",
IFERROR(VLOOKUP(I2495,[1]StringTable!$1:$1048576,MATCH([1]StringTable!$B$1,[1]StringTable!$1:$1,0),0),
IFERROR(VLOOKUP(I2495,[1]InApkStringTable!$1:$1048576,MATCH([1]InApkStringTable!$B$1,[1]InApkStringTable!$1:$1,0),0),
"스트링없음")))</f>
        <v/>
      </c>
      <c r="L2495" t="b">
        <v>1</v>
      </c>
      <c r="N2495" t="str">
        <f>IF(ISBLANK(M2495),"",IF(ISERROR(VLOOKUP(M2495,MapTable!$A:$A,1,0)),"맵없음",""))</f>
        <v/>
      </c>
      <c r="O2495">
        <f t="shared" si="153"/>
        <v>1</v>
      </c>
      <c r="Q2495">
        <f t="shared" si="154"/>
        <v>1</v>
      </c>
      <c r="R2495" t="b">
        <f t="shared" ca="1" si="155"/>
        <v>0</v>
      </c>
      <c r="T2495" t="b">
        <f t="shared" ca="1" si="156"/>
        <v>0</v>
      </c>
      <c r="X2495" t="str">
        <f>IF(ISBLANK(W2495),"",
IF(ISERROR(FIND(",",W2495)),
  IF(ISERROR(VLOOKUP(W2495,MapTable!$A:$A,1,0)),"맵없음",
  ""),
IF(ISERROR(FIND(",",W2495,FIND(",",W2495)+1)),
  IF(OR(ISERROR(VLOOKUP(LEFT(W2495,FIND(",",W2495)-1),MapTable!$A:$A,1,0)),ISERROR(VLOOKUP(TRIM(MID(W2495,FIND(",",W2495)+1,999)),MapTable!$A:$A,1,0))),"맵없음",
  ""),
IF(ISERROR(FIND(",",W2495,FIND(",",W2495,FIND(",",W2495)+1)+1)),
  IF(OR(ISERROR(VLOOKUP(LEFT(W2495,FIND(",",W2495)-1),MapTable!$A:$A,1,0)),ISERROR(VLOOKUP(TRIM(MID(W2495,FIND(",",W2495)+1,FIND(",",W2495,FIND(",",W2495)+1)-FIND(",",W2495)-1)),MapTable!$A:$A,1,0)),ISERROR(VLOOKUP(TRIM(MID(W2495,FIND(",",W2495,FIND(",",W2495)+1)+1,999)),MapTable!$A:$A,1,0))),"맵없음",
  ""),
IF(ISERROR(FIND(",",W2495,FIND(",",W2495,FIND(",",W2495,FIND(",",W2495)+1)+1)+1)),
  IF(OR(ISERROR(VLOOKUP(LEFT(W2495,FIND(",",W2495)-1),MapTable!$A:$A,1,0)),ISERROR(VLOOKUP(TRIM(MID(W2495,FIND(",",W2495)+1,FIND(",",W2495,FIND(",",W2495)+1)-FIND(",",W2495)-1)),MapTable!$A:$A,1,0)),ISERROR(VLOOKUP(TRIM(MID(W2495,FIND(",",W2495,FIND(",",W2495)+1)+1,FIND(",",W2495,FIND(",",W2495,FIND(",",W2495)+1)+1)-FIND(",",W2495,FIND(",",W2495)+1)-1)),MapTable!$A:$A,1,0)),ISERROR(VLOOKUP(TRIM(MID(W2495,FIND(",",W2495,FIND(",",W2495,FIND(",",W2495)+1)+1)+1,999)),MapTable!$A:$A,1,0))),"맵없음",
  ""),
)))))</f>
        <v/>
      </c>
      <c r="AC2495" t="str">
        <f>IF(ISBLANK(AB2495),"",IF(ISERROR(VLOOKUP(AB2495,[3]DropTable!$A:$A,1,0)),"드랍없음",""))</f>
        <v/>
      </c>
      <c r="AE2495" t="str">
        <f>IF(ISBLANK(AD2495),"",IF(ISERROR(VLOOKUP(AD2495,[3]DropTable!$A:$A,1,0)),"드랍없음",""))</f>
        <v/>
      </c>
      <c r="AG2495">
        <v>9.8000000000000007</v>
      </c>
      <c r="AH2495">
        <v>1</v>
      </c>
    </row>
    <row r="2496" spans="1:34" x14ac:dyDescent="0.3">
      <c r="A2496">
        <v>28</v>
      </c>
      <c r="B2496">
        <v>5</v>
      </c>
      <c r="C2496">
        <f>IF(OR($L2496=TRUE,$A2496=0,MOD($A2496,ChapterTable!$S$20)&lt;&gt;0),
MAX(0,INT(($B2496+ChapterTable!$Q$26+VLOOKUP(SUBSTITUTE(C$1,"성장단계","")&amp;"단계오프셋",ChapterTable!$S:$T,2,0))/ChapterTable!$Q$23)),
MAX(0,INT(($B2496+ChapterTable!$S$26+VLOOKUP(SUBSTITUTE(C$1,"성장단계","")&amp;"보스단계오프셋",ChapterTable!$S:$T,2,0))/ChapterTable!$S$23)))</f>
        <v>0</v>
      </c>
      <c r="D2496">
        <f>IF(OR($L2496=TRUE,$A2496=0,MOD($A2496,ChapterTable!$S$20)&lt;&gt;0),
MAX(0,INT(($B2496+ChapterTable!$Q$26+VLOOKUP(SUBSTITUTE(D$1,"성장단계","")&amp;"단계오프셋",ChapterTable!$S:$T,2,0))/ChapterTable!$Q$23)),
MAX(0,INT(($B2496+ChapterTable!$S$26+VLOOKUP(SUBSTITUTE(D$1,"성장단계","")&amp;"보스단계오프셋",ChapterTable!$S:$T,2,0))/ChapterTable!$S$23)))</f>
        <v>0</v>
      </c>
      <c r="E2496" s="1">
        <f ca="1">IF(AND($A2496=0,$B2496=1),
    VLOOKUP(1,ChapterTable!$1:$1048576,MATCH("최종"&amp;SUBSTITUTE(SUBSTITUTE(E$1,"standard",""),"|Float",""),ChapterTable!$1:$1,0),0)*ChapterTable!$Q$17,
  IF(AND($A2496=0,$B2496=0),
    E2497,
  IF($B2496=0,
    VLOOKUP($A2496,ChapterTable!$1:$1048576,MATCH("최종"&amp;SUBSTITUTE(SUBSTITUTE(E$1,"standard",""),"|Float",""),ChapterTable!$1:$1,0),0),
  IF($B2496=1,
    IF($L2496=FALSE,
      VLOOKUP($A2496,ChapterTable!$1:$1048576,MATCH("최종"&amp;SUBSTITUTE(SUBSTITUTE(E$1,"standard",""),"|Float",""),ChapterTable!$1:$1,0),0),
      VLOOKUP($A2496-ChapterTable!$Q$11,ChapterTable!$1:$1048576,MATCH("최종"&amp;SUBSTITUTE(SUBSTITUTE(E$1,"standard",""),"|Float",""),ChapterTable!$1:$1,0),0)*ChapterTable!$Q$14
    ),
  OFFSET(E2496,-$B2496+IF($L2496,1,0),0)*
    (VLOOKUP(SUBSTITUTE(SUBSTITUTE(E$1,"standard",""),"|Float","")&amp;"인게임누적곱배수",ChapterTable!$S:$T,2,0)^C2496
    +VLOOKUP(SUBSTITUTE(SUBSTITUTE(E$1,"standard",""),"|Float","")&amp;"인게임누적합배수",ChapterTable!$S:$T,2,0)*C2496)
  )
  )
  )
)</f>
        <v>5795143.1234827191</v>
      </c>
      <c r="F2496" s="1">
        <f ca="1">IF(AND($A2496=0,$B2496=1),
    VLOOKUP(1,ChapterTable!$1:$1048576,MATCH("최종"&amp;SUBSTITUTE(SUBSTITUTE(F$1,"standard",""),"|Float",""),ChapterTable!$1:$1,0),0)*ChapterTable!$Q$17,
  IF(AND($A2496=0,$B2496=0),
    F2497,
  IF($B2496=0,
    VLOOKUP($A2496,ChapterTable!$1:$1048576,MATCH("최종"&amp;SUBSTITUTE(SUBSTITUTE(F$1,"standard",""),"|Float",""),ChapterTable!$1:$1,0),0),
  IF($B2496=1,
    IF($L2496=FALSE,
      VLOOKUP($A2496,ChapterTable!$1:$1048576,MATCH("최종"&amp;SUBSTITUTE(SUBSTITUTE(F$1,"standard",""),"|Float",""),ChapterTable!$1:$1,0),0),
      VLOOKUP($A2496-ChapterTable!$Q$11,ChapterTable!$1:$1048576,MATCH("최종"&amp;SUBSTITUTE(SUBSTITUTE(F$1,"standard",""),"|Float",""),ChapterTable!$1:$1,0),0)*ChapterTable!$Q$14
    ),
  OFFSET(F2496,-$B2496+IF($L2496,1,0),0)*
    (VLOOKUP(SUBSTITUTE(SUBSTITUTE(F$1,"standard",""),"|Float","")&amp;"인게임누적곱배수",ChapterTable!$S:$T,2,0)^D2496
    +VLOOKUP(SUBSTITUTE(SUBSTITUTE(F$1,"standard",""),"|Float","")&amp;"인게임누적합배수",ChapterTable!$S:$T,2,0)*D2496)
  )
  )
  )
)</f>
        <v>3219523.9574903995</v>
      </c>
      <c r="G2496" t="s">
        <v>76</v>
      </c>
      <c r="J2496" t="str">
        <f>IF(ISBLANK(I2496),"",
IFERROR(VLOOKUP(I2496,[1]StringTable!$1:$1048576,MATCH([1]StringTable!$B$1,[1]StringTable!$1:$1,0),0),
IFERROR(VLOOKUP(I2496,[1]InApkStringTable!$1:$1048576,MATCH([1]InApkStringTable!$B$1,[1]InApkStringTable!$1:$1,0),0),
"스트링없음")))</f>
        <v/>
      </c>
      <c r="L2496" t="b">
        <v>1</v>
      </c>
      <c r="N2496" t="str">
        <f>IF(ISBLANK(M2496),"",IF(ISERROR(VLOOKUP(M2496,MapTable!$A:$A,1,0)),"맵없음",""))</f>
        <v/>
      </c>
      <c r="O2496">
        <f t="shared" si="153"/>
        <v>11</v>
      </c>
      <c r="Q2496">
        <f t="shared" si="154"/>
        <v>11</v>
      </c>
      <c r="R2496" t="b">
        <f t="shared" ca="1" si="155"/>
        <v>0</v>
      </c>
      <c r="T2496" t="b">
        <f t="shared" ca="1" si="156"/>
        <v>0</v>
      </c>
      <c r="X2496" t="str">
        <f>IF(ISBLANK(W2496),"",
IF(ISERROR(FIND(",",W2496)),
  IF(ISERROR(VLOOKUP(W2496,MapTable!$A:$A,1,0)),"맵없음",
  ""),
IF(ISERROR(FIND(",",W2496,FIND(",",W2496)+1)),
  IF(OR(ISERROR(VLOOKUP(LEFT(W2496,FIND(",",W2496)-1),MapTable!$A:$A,1,0)),ISERROR(VLOOKUP(TRIM(MID(W2496,FIND(",",W2496)+1,999)),MapTable!$A:$A,1,0))),"맵없음",
  ""),
IF(ISERROR(FIND(",",W2496,FIND(",",W2496,FIND(",",W2496)+1)+1)),
  IF(OR(ISERROR(VLOOKUP(LEFT(W2496,FIND(",",W2496)-1),MapTable!$A:$A,1,0)),ISERROR(VLOOKUP(TRIM(MID(W2496,FIND(",",W2496)+1,FIND(",",W2496,FIND(",",W2496)+1)-FIND(",",W2496)-1)),MapTable!$A:$A,1,0)),ISERROR(VLOOKUP(TRIM(MID(W2496,FIND(",",W2496,FIND(",",W2496)+1)+1,999)),MapTable!$A:$A,1,0))),"맵없음",
  ""),
IF(ISERROR(FIND(",",W2496,FIND(",",W2496,FIND(",",W2496,FIND(",",W2496)+1)+1)+1)),
  IF(OR(ISERROR(VLOOKUP(LEFT(W2496,FIND(",",W2496)-1),MapTable!$A:$A,1,0)),ISERROR(VLOOKUP(TRIM(MID(W2496,FIND(",",W2496)+1,FIND(",",W2496,FIND(",",W2496)+1)-FIND(",",W2496)-1)),MapTable!$A:$A,1,0)),ISERROR(VLOOKUP(TRIM(MID(W2496,FIND(",",W2496,FIND(",",W2496)+1)+1,FIND(",",W2496,FIND(",",W2496,FIND(",",W2496)+1)+1)-FIND(",",W2496,FIND(",",W2496)+1)-1)),MapTable!$A:$A,1,0)),ISERROR(VLOOKUP(TRIM(MID(W2496,FIND(",",W2496,FIND(",",W2496,FIND(",",W2496)+1)+1)+1,999)),MapTable!$A:$A,1,0))),"맵없음",
  ""),
)))))</f>
        <v/>
      </c>
      <c r="AC2496" t="str">
        <f>IF(ISBLANK(AB2496),"",IF(ISERROR(VLOOKUP(AB2496,[3]DropTable!$A:$A,1,0)),"드랍없음",""))</f>
        <v/>
      </c>
      <c r="AE2496" t="str">
        <f>IF(ISBLANK(AD2496),"",IF(ISERROR(VLOOKUP(AD2496,[3]DropTable!$A:$A,1,0)),"드랍없음",""))</f>
        <v/>
      </c>
      <c r="AG2496">
        <v>9.8000000000000007</v>
      </c>
      <c r="AH2496">
        <v>1</v>
      </c>
    </row>
    <row r="2497" spans="1:34" x14ac:dyDescent="0.3">
      <c r="A2497">
        <v>28</v>
      </c>
      <c r="B2497">
        <v>6</v>
      </c>
      <c r="C2497">
        <f>IF(OR($L2497=TRUE,$A2497=0,MOD($A2497,ChapterTable!$S$20)&lt;&gt;0),
MAX(0,INT(($B2497+ChapterTable!$Q$26+VLOOKUP(SUBSTITUTE(C$1,"성장단계","")&amp;"단계오프셋",ChapterTable!$S:$T,2,0))/ChapterTable!$Q$23)),
MAX(0,INT(($B2497+ChapterTable!$S$26+VLOOKUP(SUBSTITUTE(C$1,"성장단계","")&amp;"보스단계오프셋",ChapterTable!$S:$T,2,0))/ChapterTable!$S$23)))</f>
        <v>1</v>
      </c>
      <c r="D2497">
        <f>IF(OR($L2497=TRUE,$A2497=0,MOD($A2497,ChapterTable!$S$20)&lt;&gt;0),
MAX(0,INT(($B2497+ChapterTable!$Q$26+VLOOKUP(SUBSTITUTE(D$1,"성장단계","")&amp;"단계오프셋",ChapterTable!$S:$T,2,0))/ChapterTable!$Q$23)),
MAX(0,INT(($B2497+ChapterTable!$S$26+VLOOKUP(SUBSTITUTE(D$1,"성장단계","")&amp;"보스단계오프셋",ChapterTable!$S:$T,2,0))/ChapterTable!$S$23)))</f>
        <v>0</v>
      </c>
      <c r="E2497" s="1">
        <f ca="1">IF(AND($A2497=0,$B2497=1),
    VLOOKUP(1,ChapterTable!$1:$1048576,MATCH("최종"&amp;SUBSTITUTE(SUBSTITUTE(E$1,"standard",""),"|Float",""),ChapterTable!$1:$1,0),0)*ChapterTable!$Q$17,
  IF(AND($A2497=0,$B2497=0),
    E2498,
  IF($B2497=0,
    VLOOKUP($A2497,ChapterTable!$1:$1048576,MATCH("최종"&amp;SUBSTITUTE(SUBSTITUTE(E$1,"standard",""),"|Float",""),ChapterTable!$1:$1,0),0),
  IF($B2497=1,
    IF($L2497=FALSE,
      VLOOKUP($A2497,ChapterTable!$1:$1048576,MATCH("최종"&amp;SUBSTITUTE(SUBSTITUTE(E$1,"standard",""),"|Float",""),ChapterTable!$1:$1,0),0),
      VLOOKUP($A2497-ChapterTable!$Q$11,ChapterTable!$1:$1048576,MATCH("최종"&amp;SUBSTITUTE(SUBSTITUTE(E$1,"standard",""),"|Float",""),ChapterTable!$1:$1,0),0)*ChapterTable!$Q$14
    ),
  OFFSET(E2497,-$B2497+IF($L2497,1,0),0)*
    (VLOOKUP(SUBSTITUTE(SUBSTITUTE(E$1,"standard",""),"|Float","")&amp;"인게임누적곱배수",ChapterTable!$S:$T,2,0)^C2497
    +VLOOKUP(SUBSTITUTE(SUBSTITUTE(E$1,"standard",""),"|Float","")&amp;"인게임누적합배수",ChapterTable!$S:$T,2,0)*C2497)
  )
  )
  )
)</f>
        <v>7823443.2167016715</v>
      </c>
      <c r="F2497" s="1">
        <f ca="1">IF(AND($A2497=0,$B2497=1),
    VLOOKUP(1,ChapterTable!$1:$1048576,MATCH("최종"&amp;SUBSTITUTE(SUBSTITUTE(F$1,"standard",""),"|Float",""),ChapterTable!$1:$1,0),0)*ChapterTable!$Q$17,
  IF(AND($A2497=0,$B2497=0),
    F2498,
  IF($B2497=0,
    VLOOKUP($A2497,ChapterTable!$1:$1048576,MATCH("최종"&amp;SUBSTITUTE(SUBSTITUTE(F$1,"standard",""),"|Float",""),ChapterTable!$1:$1,0),0),
  IF($B2497=1,
    IF($L2497=FALSE,
      VLOOKUP($A2497,ChapterTable!$1:$1048576,MATCH("최종"&amp;SUBSTITUTE(SUBSTITUTE(F$1,"standard",""),"|Float",""),ChapterTable!$1:$1,0),0),
      VLOOKUP($A2497-ChapterTable!$Q$11,ChapterTable!$1:$1048576,MATCH("최종"&amp;SUBSTITUTE(SUBSTITUTE(F$1,"standard",""),"|Float",""),ChapterTable!$1:$1,0),0)*ChapterTable!$Q$14
    ),
  OFFSET(F2497,-$B2497+IF($L2497,1,0),0)*
    (VLOOKUP(SUBSTITUTE(SUBSTITUTE(F$1,"standard",""),"|Float","")&amp;"인게임누적곱배수",ChapterTable!$S:$T,2,0)^D2497
    +VLOOKUP(SUBSTITUTE(SUBSTITUTE(F$1,"standard",""),"|Float","")&amp;"인게임누적합배수",ChapterTable!$S:$T,2,0)*D2497)
  )
  )
  )
)</f>
        <v>3219523.9574903995</v>
      </c>
      <c r="G2497" t="s">
        <v>76</v>
      </c>
      <c r="J2497" t="str">
        <f>IF(ISBLANK(I2497),"",
IFERROR(VLOOKUP(I2497,[1]StringTable!$1:$1048576,MATCH([1]StringTable!$B$1,[1]StringTable!$1:$1,0),0),
IFERROR(VLOOKUP(I2497,[1]InApkStringTable!$1:$1048576,MATCH([1]InApkStringTable!$B$1,[1]InApkStringTable!$1:$1,0),0),
"스트링없음")))</f>
        <v/>
      </c>
      <c r="L2497" t="b">
        <v>1</v>
      </c>
      <c r="N2497" t="str">
        <f>IF(ISBLANK(M2497),"",IF(ISERROR(VLOOKUP(M2497,MapTable!$A:$A,1,0)),"맵없음",""))</f>
        <v/>
      </c>
      <c r="O2497">
        <f t="shared" si="153"/>
        <v>1</v>
      </c>
      <c r="Q2497">
        <f t="shared" si="154"/>
        <v>1</v>
      </c>
      <c r="R2497" t="b">
        <f t="shared" ca="1" si="155"/>
        <v>0</v>
      </c>
      <c r="T2497" t="b">
        <f t="shared" ca="1" si="156"/>
        <v>0</v>
      </c>
      <c r="X2497" t="str">
        <f>IF(ISBLANK(W2497),"",
IF(ISERROR(FIND(",",W2497)),
  IF(ISERROR(VLOOKUP(W2497,MapTable!$A:$A,1,0)),"맵없음",
  ""),
IF(ISERROR(FIND(",",W2497,FIND(",",W2497)+1)),
  IF(OR(ISERROR(VLOOKUP(LEFT(W2497,FIND(",",W2497)-1),MapTable!$A:$A,1,0)),ISERROR(VLOOKUP(TRIM(MID(W2497,FIND(",",W2497)+1,999)),MapTable!$A:$A,1,0))),"맵없음",
  ""),
IF(ISERROR(FIND(",",W2497,FIND(",",W2497,FIND(",",W2497)+1)+1)),
  IF(OR(ISERROR(VLOOKUP(LEFT(W2497,FIND(",",W2497)-1),MapTable!$A:$A,1,0)),ISERROR(VLOOKUP(TRIM(MID(W2497,FIND(",",W2497)+1,FIND(",",W2497,FIND(",",W2497)+1)-FIND(",",W2497)-1)),MapTable!$A:$A,1,0)),ISERROR(VLOOKUP(TRIM(MID(W2497,FIND(",",W2497,FIND(",",W2497)+1)+1,999)),MapTable!$A:$A,1,0))),"맵없음",
  ""),
IF(ISERROR(FIND(",",W2497,FIND(",",W2497,FIND(",",W2497,FIND(",",W2497)+1)+1)+1)),
  IF(OR(ISERROR(VLOOKUP(LEFT(W2497,FIND(",",W2497)-1),MapTable!$A:$A,1,0)),ISERROR(VLOOKUP(TRIM(MID(W2497,FIND(",",W2497)+1,FIND(",",W2497,FIND(",",W2497)+1)-FIND(",",W2497)-1)),MapTable!$A:$A,1,0)),ISERROR(VLOOKUP(TRIM(MID(W2497,FIND(",",W2497,FIND(",",W2497)+1)+1,FIND(",",W2497,FIND(",",W2497,FIND(",",W2497)+1)+1)-FIND(",",W2497,FIND(",",W2497)+1)-1)),MapTable!$A:$A,1,0)),ISERROR(VLOOKUP(TRIM(MID(W2497,FIND(",",W2497,FIND(",",W2497,FIND(",",W2497)+1)+1)+1,999)),MapTable!$A:$A,1,0))),"맵없음",
  ""),
)))))</f>
        <v/>
      </c>
      <c r="AC2497" t="str">
        <f>IF(ISBLANK(AB2497),"",IF(ISERROR(VLOOKUP(AB2497,[3]DropTable!$A:$A,1,0)),"드랍없음",""))</f>
        <v/>
      </c>
      <c r="AE2497" t="str">
        <f>IF(ISBLANK(AD2497),"",IF(ISERROR(VLOOKUP(AD2497,[3]DropTable!$A:$A,1,0)),"드랍없음",""))</f>
        <v/>
      </c>
      <c r="AG2497">
        <v>9.8000000000000007</v>
      </c>
      <c r="AH2497">
        <v>1</v>
      </c>
    </row>
    <row r="2498" spans="1:34" x14ac:dyDescent="0.3">
      <c r="A2498">
        <v>28</v>
      </c>
      <c r="B2498">
        <v>7</v>
      </c>
      <c r="C2498">
        <f>IF(OR($L2498=TRUE,$A2498=0,MOD($A2498,ChapterTable!$S$20)&lt;&gt;0),
MAX(0,INT(($B2498+ChapterTable!$Q$26+VLOOKUP(SUBSTITUTE(C$1,"성장단계","")&amp;"단계오프셋",ChapterTable!$S:$T,2,0))/ChapterTable!$Q$23)),
MAX(0,INT(($B2498+ChapterTable!$S$26+VLOOKUP(SUBSTITUTE(C$1,"성장단계","")&amp;"보스단계오프셋",ChapterTable!$S:$T,2,0))/ChapterTable!$S$23)))</f>
        <v>1</v>
      </c>
      <c r="D2498">
        <f>IF(OR($L2498=TRUE,$A2498=0,MOD($A2498,ChapterTable!$S$20)&lt;&gt;0),
MAX(0,INT(($B2498+ChapterTable!$Q$26+VLOOKUP(SUBSTITUTE(D$1,"성장단계","")&amp;"단계오프셋",ChapterTable!$S:$T,2,0))/ChapterTable!$Q$23)),
MAX(0,INT(($B2498+ChapterTable!$S$26+VLOOKUP(SUBSTITUTE(D$1,"성장단계","")&amp;"보스단계오프셋",ChapterTable!$S:$T,2,0))/ChapterTable!$S$23)))</f>
        <v>0</v>
      </c>
      <c r="E2498" s="1">
        <f ca="1">IF(AND($A2498=0,$B2498=1),
    VLOOKUP(1,ChapterTable!$1:$1048576,MATCH("최종"&amp;SUBSTITUTE(SUBSTITUTE(E$1,"standard",""),"|Float",""),ChapterTable!$1:$1,0),0)*ChapterTable!$Q$17,
  IF(AND($A2498=0,$B2498=0),
    E2499,
  IF($B2498=0,
    VLOOKUP($A2498,ChapterTable!$1:$1048576,MATCH("최종"&amp;SUBSTITUTE(SUBSTITUTE(E$1,"standard",""),"|Float",""),ChapterTable!$1:$1,0),0),
  IF($B2498=1,
    IF($L2498=FALSE,
      VLOOKUP($A2498,ChapterTable!$1:$1048576,MATCH("최종"&amp;SUBSTITUTE(SUBSTITUTE(E$1,"standard",""),"|Float",""),ChapterTable!$1:$1,0),0),
      VLOOKUP($A2498-ChapterTable!$Q$11,ChapterTable!$1:$1048576,MATCH("최종"&amp;SUBSTITUTE(SUBSTITUTE(E$1,"standard",""),"|Float",""),ChapterTable!$1:$1,0),0)*ChapterTable!$Q$14
    ),
  OFFSET(E2498,-$B2498+IF($L2498,1,0),0)*
    (VLOOKUP(SUBSTITUTE(SUBSTITUTE(E$1,"standard",""),"|Float","")&amp;"인게임누적곱배수",ChapterTable!$S:$T,2,0)^C2498
    +VLOOKUP(SUBSTITUTE(SUBSTITUTE(E$1,"standard",""),"|Float","")&amp;"인게임누적합배수",ChapterTable!$S:$T,2,0)*C2498)
  )
  )
  )
)</f>
        <v>7823443.2167016715</v>
      </c>
      <c r="F2498" s="1">
        <f ca="1">IF(AND($A2498=0,$B2498=1),
    VLOOKUP(1,ChapterTable!$1:$1048576,MATCH("최종"&amp;SUBSTITUTE(SUBSTITUTE(F$1,"standard",""),"|Float",""),ChapterTable!$1:$1,0),0)*ChapterTable!$Q$17,
  IF(AND($A2498=0,$B2498=0),
    F2499,
  IF($B2498=0,
    VLOOKUP($A2498,ChapterTable!$1:$1048576,MATCH("최종"&amp;SUBSTITUTE(SUBSTITUTE(F$1,"standard",""),"|Float",""),ChapterTable!$1:$1,0),0),
  IF($B2498=1,
    IF($L2498=FALSE,
      VLOOKUP($A2498,ChapterTable!$1:$1048576,MATCH("최종"&amp;SUBSTITUTE(SUBSTITUTE(F$1,"standard",""),"|Float",""),ChapterTable!$1:$1,0),0),
      VLOOKUP($A2498-ChapterTable!$Q$11,ChapterTable!$1:$1048576,MATCH("최종"&amp;SUBSTITUTE(SUBSTITUTE(F$1,"standard",""),"|Float",""),ChapterTable!$1:$1,0),0)*ChapterTable!$Q$14
    ),
  OFFSET(F2498,-$B2498+IF($L2498,1,0),0)*
    (VLOOKUP(SUBSTITUTE(SUBSTITUTE(F$1,"standard",""),"|Float","")&amp;"인게임누적곱배수",ChapterTable!$S:$T,2,0)^D2498
    +VLOOKUP(SUBSTITUTE(SUBSTITUTE(F$1,"standard",""),"|Float","")&amp;"인게임누적합배수",ChapterTable!$S:$T,2,0)*D2498)
  )
  )
  )
)</f>
        <v>3219523.9574903995</v>
      </c>
      <c r="G2498" t="s">
        <v>76</v>
      </c>
      <c r="J2498" t="str">
        <f>IF(ISBLANK(I2498),"",
IFERROR(VLOOKUP(I2498,[1]StringTable!$1:$1048576,MATCH([1]StringTable!$B$1,[1]StringTable!$1:$1,0),0),
IFERROR(VLOOKUP(I2498,[1]InApkStringTable!$1:$1048576,MATCH([1]InApkStringTable!$B$1,[1]InApkStringTable!$1:$1,0),0),
"스트링없음")))</f>
        <v/>
      </c>
      <c r="L2498" t="b">
        <v>1</v>
      </c>
      <c r="N2498" t="str">
        <f>IF(ISBLANK(M2498),"",IF(ISERROR(VLOOKUP(M2498,MapTable!$A:$A,1,0)),"맵없음",""))</f>
        <v/>
      </c>
      <c r="O2498">
        <f t="shared" si="153"/>
        <v>1</v>
      </c>
      <c r="Q2498">
        <f t="shared" si="154"/>
        <v>1</v>
      </c>
      <c r="R2498" t="b">
        <f t="shared" ca="1" si="155"/>
        <v>0</v>
      </c>
      <c r="T2498" t="b">
        <f t="shared" ca="1" si="156"/>
        <v>0</v>
      </c>
      <c r="X2498" t="str">
        <f>IF(ISBLANK(W2498),"",
IF(ISERROR(FIND(",",W2498)),
  IF(ISERROR(VLOOKUP(W2498,MapTable!$A:$A,1,0)),"맵없음",
  ""),
IF(ISERROR(FIND(",",W2498,FIND(",",W2498)+1)),
  IF(OR(ISERROR(VLOOKUP(LEFT(W2498,FIND(",",W2498)-1),MapTable!$A:$A,1,0)),ISERROR(VLOOKUP(TRIM(MID(W2498,FIND(",",W2498)+1,999)),MapTable!$A:$A,1,0))),"맵없음",
  ""),
IF(ISERROR(FIND(",",W2498,FIND(",",W2498,FIND(",",W2498)+1)+1)),
  IF(OR(ISERROR(VLOOKUP(LEFT(W2498,FIND(",",W2498)-1),MapTable!$A:$A,1,0)),ISERROR(VLOOKUP(TRIM(MID(W2498,FIND(",",W2498)+1,FIND(",",W2498,FIND(",",W2498)+1)-FIND(",",W2498)-1)),MapTable!$A:$A,1,0)),ISERROR(VLOOKUP(TRIM(MID(W2498,FIND(",",W2498,FIND(",",W2498)+1)+1,999)),MapTable!$A:$A,1,0))),"맵없음",
  ""),
IF(ISERROR(FIND(",",W2498,FIND(",",W2498,FIND(",",W2498,FIND(",",W2498)+1)+1)+1)),
  IF(OR(ISERROR(VLOOKUP(LEFT(W2498,FIND(",",W2498)-1),MapTable!$A:$A,1,0)),ISERROR(VLOOKUP(TRIM(MID(W2498,FIND(",",W2498)+1,FIND(",",W2498,FIND(",",W2498)+1)-FIND(",",W2498)-1)),MapTable!$A:$A,1,0)),ISERROR(VLOOKUP(TRIM(MID(W2498,FIND(",",W2498,FIND(",",W2498)+1)+1,FIND(",",W2498,FIND(",",W2498,FIND(",",W2498)+1)+1)-FIND(",",W2498,FIND(",",W2498)+1)-1)),MapTable!$A:$A,1,0)),ISERROR(VLOOKUP(TRIM(MID(W2498,FIND(",",W2498,FIND(",",W2498,FIND(",",W2498)+1)+1)+1,999)),MapTable!$A:$A,1,0))),"맵없음",
  ""),
)))))</f>
        <v/>
      </c>
      <c r="AC2498" t="str">
        <f>IF(ISBLANK(AB2498),"",IF(ISERROR(VLOOKUP(AB2498,[3]DropTable!$A:$A,1,0)),"드랍없음",""))</f>
        <v/>
      </c>
      <c r="AE2498" t="str">
        <f>IF(ISBLANK(AD2498),"",IF(ISERROR(VLOOKUP(AD2498,[3]DropTable!$A:$A,1,0)),"드랍없음",""))</f>
        <v/>
      </c>
      <c r="AG2498">
        <v>9.8000000000000007</v>
      </c>
      <c r="AH2498">
        <v>1</v>
      </c>
    </row>
    <row r="2499" spans="1:34" x14ac:dyDescent="0.3">
      <c r="A2499">
        <v>28</v>
      </c>
      <c r="B2499">
        <v>8</v>
      </c>
      <c r="C2499">
        <f>IF(OR($L2499=TRUE,$A2499=0,MOD($A2499,ChapterTable!$S$20)&lt;&gt;0),
MAX(0,INT(($B2499+ChapterTable!$Q$26+VLOOKUP(SUBSTITUTE(C$1,"성장단계","")&amp;"단계오프셋",ChapterTable!$S:$T,2,0))/ChapterTable!$Q$23)),
MAX(0,INT(($B2499+ChapterTable!$S$26+VLOOKUP(SUBSTITUTE(C$1,"성장단계","")&amp;"보스단계오프셋",ChapterTable!$S:$T,2,0))/ChapterTable!$S$23)))</f>
        <v>1</v>
      </c>
      <c r="D2499">
        <f>IF(OR($L2499=TRUE,$A2499=0,MOD($A2499,ChapterTable!$S$20)&lt;&gt;0),
MAX(0,INT(($B2499+ChapterTable!$Q$26+VLOOKUP(SUBSTITUTE(D$1,"성장단계","")&amp;"단계오프셋",ChapterTable!$S:$T,2,0))/ChapterTable!$Q$23)),
MAX(0,INT(($B2499+ChapterTable!$S$26+VLOOKUP(SUBSTITUTE(D$1,"성장단계","")&amp;"보스단계오프셋",ChapterTable!$S:$T,2,0))/ChapterTable!$S$23)))</f>
        <v>0</v>
      </c>
      <c r="E2499" s="1">
        <f ca="1">IF(AND($A2499=0,$B2499=1),
    VLOOKUP(1,ChapterTable!$1:$1048576,MATCH("최종"&amp;SUBSTITUTE(SUBSTITUTE(E$1,"standard",""),"|Float",""),ChapterTable!$1:$1,0),0)*ChapterTable!$Q$17,
  IF(AND($A2499=0,$B2499=0),
    E2500,
  IF($B2499=0,
    VLOOKUP($A2499,ChapterTable!$1:$1048576,MATCH("최종"&amp;SUBSTITUTE(SUBSTITUTE(E$1,"standard",""),"|Float",""),ChapterTable!$1:$1,0),0),
  IF($B2499=1,
    IF($L2499=FALSE,
      VLOOKUP($A2499,ChapterTable!$1:$1048576,MATCH("최종"&amp;SUBSTITUTE(SUBSTITUTE(E$1,"standard",""),"|Float",""),ChapterTable!$1:$1,0),0),
      VLOOKUP($A2499-ChapterTable!$Q$11,ChapterTable!$1:$1048576,MATCH("최종"&amp;SUBSTITUTE(SUBSTITUTE(E$1,"standard",""),"|Float",""),ChapterTable!$1:$1,0),0)*ChapterTable!$Q$14
    ),
  OFFSET(E2499,-$B2499+IF($L2499,1,0),0)*
    (VLOOKUP(SUBSTITUTE(SUBSTITUTE(E$1,"standard",""),"|Float","")&amp;"인게임누적곱배수",ChapterTable!$S:$T,2,0)^C2499
    +VLOOKUP(SUBSTITUTE(SUBSTITUTE(E$1,"standard",""),"|Float","")&amp;"인게임누적합배수",ChapterTable!$S:$T,2,0)*C2499)
  )
  )
  )
)</f>
        <v>7823443.2167016715</v>
      </c>
      <c r="F2499" s="1">
        <f ca="1">IF(AND($A2499=0,$B2499=1),
    VLOOKUP(1,ChapterTable!$1:$1048576,MATCH("최종"&amp;SUBSTITUTE(SUBSTITUTE(F$1,"standard",""),"|Float",""),ChapterTable!$1:$1,0),0)*ChapterTable!$Q$17,
  IF(AND($A2499=0,$B2499=0),
    F2500,
  IF($B2499=0,
    VLOOKUP($A2499,ChapterTable!$1:$1048576,MATCH("최종"&amp;SUBSTITUTE(SUBSTITUTE(F$1,"standard",""),"|Float",""),ChapterTable!$1:$1,0),0),
  IF($B2499=1,
    IF($L2499=FALSE,
      VLOOKUP($A2499,ChapterTable!$1:$1048576,MATCH("최종"&amp;SUBSTITUTE(SUBSTITUTE(F$1,"standard",""),"|Float",""),ChapterTable!$1:$1,0),0),
      VLOOKUP($A2499-ChapterTable!$Q$11,ChapterTable!$1:$1048576,MATCH("최종"&amp;SUBSTITUTE(SUBSTITUTE(F$1,"standard",""),"|Float",""),ChapterTable!$1:$1,0),0)*ChapterTable!$Q$14
    ),
  OFFSET(F2499,-$B2499+IF($L2499,1,0),0)*
    (VLOOKUP(SUBSTITUTE(SUBSTITUTE(F$1,"standard",""),"|Float","")&amp;"인게임누적곱배수",ChapterTable!$S:$T,2,0)^D2499
    +VLOOKUP(SUBSTITUTE(SUBSTITUTE(F$1,"standard",""),"|Float","")&amp;"인게임누적합배수",ChapterTable!$S:$T,2,0)*D2499)
  )
  )
  )
)</f>
        <v>3219523.9574903995</v>
      </c>
      <c r="G2499" t="s">
        <v>76</v>
      </c>
      <c r="J2499" t="str">
        <f>IF(ISBLANK(I2499),"",
IFERROR(VLOOKUP(I2499,[1]StringTable!$1:$1048576,MATCH([1]StringTable!$B$1,[1]StringTable!$1:$1,0),0),
IFERROR(VLOOKUP(I2499,[1]InApkStringTable!$1:$1048576,MATCH([1]InApkStringTable!$B$1,[1]InApkStringTable!$1:$1,0),0),
"스트링없음")))</f>
        <v/>
      </c>
      <c r="L2499" t="b">
        <v>1</v>
      </c>
      <c r="N2499" t="str">
        <f>IF(ISBLANK(M2499),"",IF(ISERROR(VLOOKUP(M2499,MapTable!$A:$A,1,0)),"맵없음",""))</f>
        <v/>
      </c>
      <c r="O2499">
        <f t="shared" ref="O2499:O2541" si="157">IF(B2499=0,0,
  IF(AND(L2499=FALSE,A2499&lt;&gt;0,MOD(A2499,7)=0),21,
  IF(MOD(B2499,10)=0,21,
  IF(MOD(B2499,10)=5,11,
  IF(MOD(B2499,10)=9,INT(B2499/10)+91,
  INT(B2499/10+1))))))</f>
        <v>1</v>
      </c>
      <c r="Q2499">
        <f t="shared" ref="Q2499:Q2541" si="158">IF(ISBLANK(P2499),O2499,P2499)</f>
        <v>1</v>
      </c>
      <c r="R2499" t="b">
        <f t="shared" ref="R2499:R2541" ca="1" si="159">IF(OR(B2499=0,OFFSET(B2499,1,0)=0),FALSE,
IF(OFFSET(O2499,1,0)=21,TRUE,FALSE))</f>
        <v>0</v>
      </c>
      <c r="T2499" t="b">
        <f t="shared" ref="T2499:T2541" ca="1" si="160">IF(ISBLANK(S2499),R2499,S2499)</f>
        <v>0</v>
      </c>
      <c r="X2499" t="str">
        <f>IF(ISBLANK(W2499),"",
IF(ISERROR(FIND(",",W2499)),
  IF(ISERROR(VLOOKUP(W2499,MapTable!$A:$A,1,0)),"맵없음",
  ""),
IF(ISERROR(FIND(",",W2499,FIND(",",W2499)+1)),
  IF(OR(ISERROR(VLOOKUP(LEFT(W2499,FIND(",",W2499)-1),MapTable!$A:$A,1,0)),ISERROR(VLOOKUP(TRIM(MID(W2499,FIND(",",W2499)+1,999)),MapTable!$A:$A,1,0))),"맵없음",
  ""),
IF(ISERROR(FIND(",",W2499,FIND(",",W2499,FIND(",",W2499)+1)+1)),
  IF(OR(ISERROR(VLOOKUP(LEFT(W2499,FIND(",",W2499)-1),MapTable!$A:$A,1,0)),ISERROR(VLOOKUP(TRIM(MID(W2499,FIND(",",W2499)+1,FIND(",",W2499,FIND(",",W2499)+1)-FIND(",",W2499)-1)),MapTable!$A:$A,1,0)),ISERROR(VLOOKUP(TRIM(MID(W2499,FIND(",",W2499,FIND(",",W2499)+1)+1,999)),MapTable!$A:$A,1,0))),"맵없음",
  ""),
IF(ISERROR(FIND(",",W2499,FIND(",",W2499,FIND(",",W2499,FIND(",",W2499)+1)+1)+1)),
  IF(OR(ISERROR(VLOOKUP(LEFT(W2499,FIND(",",W2499)-1),MapTable!$A:$A,1,0)),ISERROR(VLOOKUP(TRIM(MID(W2499,FIND(",",W2499)+1,FIND(",",W2499,FIND(",",W2499)+1)-FIND(",",W2499)-1)),MapTable!$A:$A,1,0)),ISERROR(VLOOKUP(TRIM(MID(W2499,FIND(",",W2499,FIND(",",W2499)+1)+1,FIND(",",W2499,FIND(",",W2499,FIND(",",W2499)+1)+1)-FIND(",",W2499,FIND(",",W2499)+1)-1)),MapTable!$A:$A,1,0)),ISERROR(VLOOKUP(TRIM(MID(W2499,FIND(",",W2499,FIND(",",W2499,FIND(",",W2499)+1)+1)+1,999)),MapTable!$A:$A,1,0))),"맵없음",
  ""),
)))))</f>
        <v/>
      </c>
      <c r="AC2499" t="str">
        <f>IF(ISBLANK(AB2499),"",IF(ISERROR(VLOOKUP(AB2499,[3]DropTable!$A:$A,1,0)),"드랍없음",""))</f>
        <v/>
      </c>
      <c r="AE2499" t="str">
        <f>IF(ISBLANK(AD2499),"",IF(ISERROR(VLOOKUP(AD2499,[3]DropTable!$A:$A,1,0)),"드랍없음",""))</f>
        <v/>
      </c>
      <c r="AG2499">
        <v>9.8000000000000007</v>
      </c>
      <c r="AH2499">
        <v>1</v>
      </c>
    </row>
    <row r="2500" spans="1:34" x14ac:dyDescent="0.3">
      <c r="A2500">
        <v>28</v>
      </c>
      <c r="B2500">
        <v>9</v>
      </c>
      <c r="C2500">
        <f>IF(OR($L2500=TRUE,$A2500=0,MOD($A2500,ChapterTable!$S$20)&lt;&gt;0),
MAX(0,INT(($B2500+ChapterTable!$Q$26+VLOOKUP(SUBSTITUTE(C$1,"성장단계","")&amp;"단계오프셋",ChapterTable!$S:$T,2,0))/ChapterTable!$Q$23)),
MAX(0,INT(($B2500+ChapterTable!$S$26+VLOOKUP(SUBSTITUTE(C$1,"성장단계","")&amp;"보스단계오프셋",ChapterTable!$S:$T,2,0))/ChapterTable!$S$23)))</f>
        <v>1</v>
      </c>
      <c r="D2500">
        <f>IF(OR($L2500=TRUE,$A2500=0,MOD($A2500,ChapterTable!$S$20)&lt;&gt;0),
MAX(0,INT(($B2500+ChapterTable!$Q$26+VLOOKUP(SUBSTITUTE(D$1,"성장단계","")&amp;"단계오프셋",ChapterTable!$S:$T,2,0))/ChapterTable!$Q$23)),
MAX(0,INT(($B2500+ChapterTable!$S$26+VLOOKUP(SUBSTITUTE(D$1,"성장단계","")&amp;"보스단계오프셋",ChapterTable!$S:$T,2,0))/ChapterTable!$S$23)))</f>
        <v>0</v>
      </c>
      <c r="E2500" s="1">
        <f ca="1">IF(AND($A2500=0,$B2500=1),
    VLOOKUP(1,ChapterTable!$1:$1048576,MATCH("최종"&amp;SUBSTITUTE(SUBSTITUTE(E$1,"standard",""),"|Float",""),ChapterTable!$1:$1,0),0)*ChapterTable!$Q$17,
  IF(AND($A2500=0,$B2500=0),
    E2501,
  IF($B2500=0,
    VLOOKUP($A2500,ChapterTable!$1:$1048576,MATCH("최종"&amp;SUBSTITUTE(SUBSTITUTE(E$1,"standard",""),"|Float",""),ChapterTable!$1:$1,0),0),
  IF($B2500=1,
    IF($L2500=FALSE,
      VLOOKUP($A2500,ChapterTable!$1:$1048576,MATCH("최종"&amp;SUBSTITUTE(SUBSTITUTE(E$1,"standard",""),"|Float",""),ChapterTable!$1:$1,0),0),
      VLOOKUP($A2500-ChapterTable!$Q$11,ChapterTable!$1:$1048576,MATCH("최종"&amp;SUBSTITUTE(SUBSTITUTE(E$1,"standard",""),"|Float",""),ChapterTable!$1:$1,0),0)*ChapterTable!$Q$14
    ),
  OFFSET(E2500,-$B2500+IF($L2500,1,0),0)*
    (VLOOKUP(SUBSTITUTE(SUBSTITUTE(E$1,"standard",""),"|Float","")&amp;"인게임누적곱배수",ChapterTable!$S:$T,2,0)^C2500
    +VLOOKUP(SUBSTITUTE(SUBSTITUTE(E$1,"standard",""),"|Float","")&amp;"인게임누적합배수",ChapterTable!$S:$T,2,0)*C2500)
  )
  )
  )
)</f>
        <v>7823443.2167016715</v>
      </c>
      <c r="F2500" s="1">
        <f ca="1">IF(AND($A2500=0,$B2500=1),
    VLOOKUP(1,ChapterTable!$1:$1048576,MATCH("최종"&amp;SUBSTITUTE(SUBSTITUTE(F$1,"standard",""),"|Float",""),ChapterTable!$1:$1,0),0)*ChapterTable!$Q$17,
  IF(AND($A2500=0,$B2500=0),
    F2501,
  IF($B2500=0,
    VLOOKUP($A2500,ChapterTable!$1:$1048576,MATCH("최종"&amp;SUBSTITUTE(SUBSTITUTE(F$1,"standard",""),"|Float",""),ChapterTable!$1:$1,0),0),
  IF($B2500=1,
    IF($L2500=FALSE,
      VLOOKUP($A2500,ChapterTable!$1:$1048576,MATCH("최종"&amp;SUBSTITUTE(SUBSTITUTE(F$1,"standard",""),"|Float",""),ChapterTable!$1:$1,0),0),
      VLOOKUP($A2500-ChapterTable!$Q$11,ChapterTable!$1:$1048576,MATCH("최종"&amp;SUBSTITUTE(SUBSTITUTE(F$1,"standard",""),"|Float",""),ChapterTable!$1:$1,0),0)*ChapterTable!$Q$14
    ),
  OFFSET(F2500,-$B2500+IF($L2500,1,0),0)*
    (VLOOKUP(SUBSTITUTE(SUBSTITUTE(F$1,"standard",""),"|Float","")&amp;"인게임누적곱배수",ChapterTable!$S:$T,2,0)^D2500
    +VLOOKUP(SUBSTITUTE(SUBSTITUTE(F$1,"standard",""),"|Float","")&amp;"인게임누적합배수",ChapterTable!$S:$T,2,0)*D2500)
  )
  )
  )
)</f>
        <v>3219523.9574903995</v>
      </c>
      <c r="G2500" t="s">
        <v>76</v>
      </c>
      <c r="J2500" t="str">
        <f>IF(ISBLANK(I2500),"",
IFERROR(VLOOKUP(I2500,[1]StringTable!$1:$1048576,MATCH([1]StringTable!$B$1,[1]StringTable!$1:$1,0),0),
IFERROR(VLOOKUP(I2500,[1]InApkStringTable!$1:$1048576,MATCH([1]InApkStringTable!$B$1,[1]InApkStringTable!$1:$1,0),0),
"스트링없음")))</f>
        <v/>
      </c>
      <c r="L2500" t="b">
        <v>1</v>
      </c>
      <c r="N2500" t="str">
        <f>IF(ISBLANK(M2500),"",IF(ISERROR(VLOOKUP(M2500,MapTable!$A:$A,1,0)),"맵없음",""))</f>
        <v/>
      </c>
      <c r="O2500">
        <f t="shared" si="157"/>
        <v>91</v>
      </c>
      <c r="Q2500">
        <f t="shared" si="158"/>
        <v>91</v>
      </c>
      <c r="R2500" t="b">
        <f t="shared" ca="1" si="159"/>
        <v>1</v>
      </c>
      <c r="T2500" t="b">
        <f t="shared" ca="1" si="160"/>
        <v>1</v>
      </c>
      <c r="X2500" t="str">
        <f>IF(ISBLANK(W2500),"",
IF(ISERROR(FIND(",",W2500)),
  IF(ISERROR(VLOOKUP(W2500,MapTable!$A:$A,1,0)),"맵없음",
  ""),
IF(ISERROR(FIND(",",W2500,FIND(",",W2500)+1)),
  IF(OR(ISERROR(VLOOKUP(LEFT(W2500,FIND(",",W2500)-1),MapTable!$A:$A,1,0)),ISERROR(VLOOKUP(TRIM(MID(W2500,FIND(",",W2500)+1,999)),MapTable!$A:$A,1,0))),"맵없음",
  ""),
IF(ISERROR(FIND(",",W2500,FIND(",",W2500,FIND(",",W2500)+1)+1)),
  IF(OR(ISERROR(VLOOKUP(LEFT(W2500,FIND(",",W2500)-1),MapTable!$A:$A,1,0)),ISERROR(VLOOKUP(TRIM(MID(W2500,FIND(",",W2500)+1,FIND(",",W2500,FIND(",",W2500)+1)-FIND(",",W2500)-1)),MapTable!$A:$A,1,0)),ISERROR(VLOOKUP(TRIM(MID(W2500,FIND(",",W2500,FIND(",",W2500)+1)+1,999)),MapTable!$A:$A,1,0))),"맵없음",
  ""),
IF(ISERROR(FIND(",",W2500,FIND(",",W2500,FIND(",",W2500,FIND(",",W2500)+1)+1)+1)),
  IF(OR(ISERROR(VLOOKUP(LEFT(W2500,FIND(",",W2500)-1),MapTable!$A:$A,1,0)),ISERROR(VLOOKUP(TRIM(MID(W2500,FIND(",",W2500)+1,FIND(",",W2500,FIND(",",W2500)+1)-FIND(",",W2500)-1)),MapTable!$A:$A,1,0)),ISERROR(VLOOKUP(TRIM(MID(W2500,FIND(",",W2500,FIND(",",W2500)+1)+1,FIND(",",W2500,FIND(",",W2500,FIND(",",W2500)+1)+1)-FIND(",",W2500,FIND(",",W2500)+1)-1)),MapTable!$A:$A,1,0)),ISERROR(VLOOKUP(TRIM(MID(W2500,FIND(",",W2500,FIND(",",W2500,FIND(",",W2500)+1)+1)+1,999)),MapTable!$A:$A,1,0))),"맵없음",
  ""),
)))))</f>
        <v/>
      </c>
      <c r="AC2500" t="str">
        <f>IF(ISBLANK(AB2500),"",IF(ISERROR(VLOOKUP(AB2500,[3]DropTable!$A:$A,1,0)),"드랍없음",""))</f>
        <v/>
      </c>
      <c r="AE2500" t="str">
        <f>IF(ISBLANK(AD2500),"",IF(ISERROR(VLOOKUP(AD2500,[3]DropTable!$A:$A,1,0)),"드랍없음",""))</f>
        <v/>
      </c>
      <c r="AG2500">
        <v>9.8000000000000007</v>
      </c>
      <c r="AH2500">
        <v>1</v>
      </c>
    </row>
    <row r="2501" spans="1:34" x14ac:dyDescent="0.3">
      <c r="A2501">
        <v>28</v>
      </c>
      <c r="B2501">
        <v>10</v>
      </c>
      <c r="C2501">
        <f>IF(OR($L2501=TRUE,$A2501=0,MOD($A2501,ChapterTable!$S$20)&lt;&gt;0),
MAX(0,INT(($B2501+ChapterTable!$Q$26+VLOOKUP(SUBSTITUTE(C$1,"성장단계","")&amp;"단계오프셋",ChapterTable!$S:$T,2,0))/ChapterTable!$Q$23)),
MAX(0,INT(($B2501+ChapterTable!$S$26+VLOOKUP(SUBSTITUTE(C$1,"성장단계","")&amp;"보스단계오프셋",ChapterTable!$S:$T,2,0))/ChapterTable!$S$23)))</f>
        <v>1</v>
      </c>
      <c r="D2501">
        <f>IF(OR($L2501=TRUE,$A2501=0,MOD($A2501,ChapterTable!$S$20)&lt;&gt;0),
MAX(0,INT(($B2501+ChapterTable!$Q$26+VLOOKUP(SUBSTITUTE(D$1,"성장단계","")&amp;"단계오프셋",ChapterTable!$S:$T,2,0))/ChapterTable!$Q$23)),
MAX(0,INT(($B2501+ChapterTable!$S$26+VLOOKUP(SUBSTITUTE(D$1,"성장단계","")&amp;"보스단계오프셋",ChapterTable!$S:$T,2,0))/ChapterTable!$S$23)))</f>
        <v>0</v>
      </c>
      <c r="E2501" s="1">
        <f ca="1">IF(AND($A2501=0,$B2501=1),
    VLOOKUP(1,ChapterTable!$1:$1048576,MATCH("최종"&amp;SUBSTITUTE(SUBSTITUTE(E$1,"standard",""),"|Float",""),ChapterTable!$1:$1,0),0)*ChapterTable!$Q$17,
  IF(AND($A2501=0,$B2501=0),
    E2502,
  IF($B2501=0,
    VLOOKUP($A2501,ChapterTable!$1:$1048576,MATCH("최종"&amp;SUBSTITUTE(SUBSTITUTE(E$1,"standard",""),"|Float",""),ChapterTable!$1:$1,0),0),
  IF($B2501=1,
    IF($L2501=FALSE,
      VLOOKUP($A2501,ChapterTable!$1:$1048576,MATCH("최종"&amp;SUBSTITUTE(SUBSTITUTE(E$1,"standard",""),"|Float",""),ChapterTable!$1:$1,0),0),
      VLOOKUP($A2501-ChapterTable!$Q$11,ChapterTable!$1:$1048576,MATCH("최종"&amp;SUBSTITUTE(SUBSTITUTE(E$1,"standard",""),"|Float",""),ChapterTable!$1:$1,0),0)*ChapterTable!$Q$14
    ),
  OFFSET(E2501,-$B2501+IF($L2501,1,0),0)*
    (VLOOKUP(SUBSTITUTE(SUBSTITUTE(E$1,"standard",""),"|Float","")&amp;"인게임누적곱배수",ChapterTable!$S:$T,2,0)^C2501
    +VLOOKUP(SUBSTITUTE(SUBSTITUTE(E$1,"standard",""),"|Float","")&amp;"인게임누적합배수",ChapterTable!$S:$T,2,0)*C2501)
  )
  )
  )
)</f>
        <v>7823443.2167016715</v>
      </c>
      <c r="F2501" s="1">
        <f ca="1">IF(AND($A2501=0,$B2501=1),
    VLOOKUP(1,ChapterTable!$1:$1048576,MATCH("최종"&amp;SUBSTITUTE(SUBSTITUTE(F$1,"standard",""),"|Float",""),ChapterTable!$1:$1,0),0)*ChapterTable!$Q$17,
  IF(AND($A2501=0,$B2501=0),
    F2502,
  IF($B2501=0,
    VLOOKUP($A2501,ChapterTable!$1:$1048576,MATCH("최종"&amp;SUBSTITUTE(SUBSTITUTE(F$1,"standard",""),"|Float",""),ChapterTable!$1:$1,0),0),
  IF($B2501=1,
    IF($L2501=FALSE,
      VLOOKUP($A2501,ChapterTable!$1:$1048576,MATCH("최종"&amp;SUBSTITUTE(SUBSTITUTE(F$1,"standard",""),"|Float",""),ChapterTable!$1:$1,0),0),
      VLOOKUP($A2501-ChapterTable!$Q$11,ChapterTable!$1:$1048576,MATCH("최종"&amp;SUBSTITUTE(SUBSTITUTE(F$1,"standard",""),"|Float",""),ChapterTable!$1:$1,0),0)*ChapterTable!$Q$14
    ),
  OFFSET(F2501,-$B2501+IF($L2501,1,0),0)*
    (VLOOKUP(SUBSTITUTE(SUBSTITUTE(F$1,"standard",""),"|Float","")&amp;"인게임누적곱배수",ChapterTable!$S:$T,2,0)^D2501
    +VLOOKUP(SUBSTITUTE(SUBSTITUTE(F$1,"standard",""),"|Float","")&amp;"인게임누적합배수",ChapterTable!$S:$T,2,0)*D2501)
  )
  )
  )
)</f>
        <v>3219523.9574903995</v>
      </c>
      <c r="G2501" t="s">
        <v>76</v>
      </c>
      <c r="J2501" t="str">
        <f>IF(ISBLANK(I2501),"",
IFERROR(VLOOKUP(I2501,[1]StringTable!$1:$1048576,MATCH([1]StringTable!$B$1,[1]StringTable!$1:$1,0),0),
IFERROR(VLOOKUP(I2501,[1]InApkStringTable!$1:$1048576,MATCH([1]InApkStringTable!$B$1,[1]InApkStringTable!$1:$1,0),0),
"스트링없음")))</f>
        <v/>
      </c>
      <c r="L2501" t="b">
        <v>1</v>
      </c>
      <c r="N2501" t="str">
        <f>IF(ISBLANK(M2501),"",IF(ISERROR(VLOOKUP(M2501,MapTable!$A:$A,1,0)),"맵없음",""))</f>
        <v/>
      </c>
      <c r="O2501">
        <f t="shared" si="157"/>
        <v>21</v>
      </c>
      <c r="Q2501">
        <f t="shared" si="158"/>
        <v>21</v>
      </c>
      <c r="R2501" t="b">
        <f t="shared" ca="1" si="159"/>
        <v>0</v>
      </c>
      <c r="T2501" t="b">
        <f t="shared" ca="1" si="160"/>
        <v>0</v>
      </c>
      <c r="X2501" t="str">
        <f>IF(ISBLANK(W2501),"",
IF(ISERROR(FIND(",",W2501)),
  IF(ISERROR(VLOOKUP(W2501,MapTable!$A:$A,1,0)),"맵없음",
  ""),
IF(ISERROR(FIND(",",W2501,FIND(",",W2501)+1)),
  IF(OR(ISERROR(VLOOKUP(LEFT(W2501,FIND(",",W2501)-1),MapTable!$A:$A,1,0)),ISERROR(VLOOKUP(TRIM(MID(W2501,FIND(",",W2501)+1,999)),MapTable!$A:$A,1,0))),"맵없음",
  ""),
IF(ISERROR(FIND(",",W2501,FIND(",",W2501,FIND(",",W2501)+1)+1)),
  IF(OR(ISERROR(VLOOKUP(LEFT(W2501,FIND(",",W2501)-1),MapTable!$A:$A,1,0)),ISERROR(VLOOKUP(TRIM(MID(W2501,FIND(",",W2501)+1,FIND(",",W2501,FIND(",",W2501)+1)-FIND(",",W2501)-1)),MapTable!$A:$A,1,0)),ISERROR(VLOOKUP(TRIM(MID(W2501,FIND(",",W2501,FIND(",",W2501)+1)+1,999)),MapTable!$A:$A,1,0))),"맵없음",
  ""),
IF(ISERROR(FIND(",",W2501,FIND(",",W2501,FIND(",",W2501,FIND(",",W2501)+1)+1)+1)),
  IF(OR(ISERROR(VLOOKUP(LEFT(W2501,FIND(",",W2501)-1),MapTable!$A:$A,1,0)),ISERROR(VLOOKUP(TRIM(MID(W2501,FIND(",",W2501)+1,FIND(",",W2501,FIND(",",W2501)+1)-FIND(",",W2501)-1)),MapTable!$A:$A,1,0)),ISERROR(VLOOKUP(TRIM(MID(W2501,FIND(",",W2501,FIND(",",W2501)+1)+1,FIND(",",W2501,FIND(",",W2501,FIND(",",W2501)+1)+1)-FIND(",",W2501,FIND(",",W2501)+1)-1)),MapTable!$A:$A,1,0)),ISERROR(VLOOKUP(TRIM(MID(W2501,FIND(",",W2501,FIND(",",W2501,FIND(",",W2501)+1)+1)+1,999)),MapTable!$A:$A,1,0))),"맵없음",
  ""),
)))))</f>
        <v/>
      </c>
      <c r="AC2501" t="str">
        <f>IF(ISBLANK(AB2501),"",IF(ISERROR(VLOOKUP(AB2501,[3]DropTable!$A:$A,1,0)),"드랍없음",""))</f>
        <v/>
      </c>
      <c r="AE2501" t="str">
        <f>IF(ISBLANK(AD2501),"",IF(ISERROR(VLOOKUP(AD2501,[3]DropTable!$A:$A,1,0)),"드랍없음",""))</f>
        <v/>
      </c>
      <c r="AG2501">
        <v>9.8000000000000007</v>
      </c>
      <c r="AH2501">
        <v>1</v>
      </c>
    </row>
    <row r="2502" spans="1:34" x14ac:dyDescent="0.3">
      <c r="A2502">
        <v>28</v>
      </c>
      <c r="B2502">
        <v>11</v>
      </c>
      <c r="C2502">
        <f>IF(OR($L2502=TRUE,$A2502=0,MOD($A2502,ChapterTable!$S$20)&lt;&gt;0),
MAX(0,INT(($B2502+ChapterTable!$Q$26+VLOOKUP(SUBSTITUTE(C$1,"성장단계","")&amp;"단계오프셋",ChapterTable!$S:$T,2,0))/ChapterTable!$Q$23)),
MAX(0,INT(($B2502+ChapterTable!$S$26+VLOOKUP(SUBSTITUTE(C$1,"성장단계","")&amp;"보스단계오프셋",ChapterTable!$S:$T,2,0))/ChapterTable!$S$23)))</f>
        <v>1</v>
      </c>
      <c r="D2502">
        <f>IF(OR($L2502=TRUE,$A2502=0,MOD($A2502,ChapterTable!$S$20)&lt;&gt;0),
MAX(0,INT(($B2502+ChapterTable!$Q$26+VLOOKUP(SUBSTITUTE(D$1,"성장단계","")&amp;"단계오프셋",ChapterTable!$S:$T,2,0))/ChapterTable!$Q$23)),
MAX(0,INT(($B2502+ChapterTable!$S$26+VLOOKUP(SUBSTITUTE(D$1,"성장단계","")&amp;"보스단계오프셋",ChapterTable!$S:$T,2,0))/ChapterTable!$S$23)))</f>
        <v>1</v>
      </c>
      <c r="E2502" s="1">
        <f ca="1">IF(AND($A2502=0,$B2502=1),
    VLOOKUP(1,ChapterTable!$1:$1048576,MATCH("최종"&amp;SUBSTITUTE(SUBSTITUTE(E$1,"standard",""),"|Float",""),ChapterTable!$1:$1,0),0)*ChapterTable!$Q$17,
  IF(AND($A2502=0,$B2502=0),
    E2503,
  IF($B2502=0,
    VLOOKUP($A2502,ChapterTable!$1:$1048576,MATCH("최종"&amp;SUBSTITUTE(SUBSTITUTE(E$1,"standard",""),"|Float",""),ChapterTable!$1:$1,0),0),
  IF($B2502=1,
    IF($L2502=FALSE,
      VLOOKUP($A2502,ChapterTable!$1:$1048576,MATCH("최종"&amp;SUBSTITUTE(SUBSTITUTE(E$1,"standard",""),"|Float",""),ChapterTable!$1:$1,0),0),
      VLOOKUP($A2502-ChapterTable!$Q$11,ChapterTable!$1:$1048576,MATCH("최종"&amp;SUBSTITUTE(SUBSTITUTE(E$1,"standard",""),"|Float",""),ChapterTable!$1:$1,0),0)*ChapterTable!$Q$14
    ),
  OFFSET(E2502,-$B2502+IF($L2502,1,0),0)*
    (VLOOKUP(SUBSTITUTE(SUBSTITUTE(E$1,"standard",""),"|Float","")&amp;"인게임누적곱배수",ChapterTable!$S:$T,2,0)^C2502
    +VLOOKUP(SUBSTITUTE(SUBSTITUTE(E$1,"standard",""),"|Float","")&amp;"인게임누적합배수",ChapterTable!$S:$T,2,0)*C2502)
  )
  )
  )
)</f>
        <v>7823443.2167016715</v>
      </c>
      <c r="F2502" s="1">
        <f ca="1">IF(AND($A2502=0,$B2502=1),
    VLOOKUP(1,ChapterTable!$1:$1048576,MATCH("최종"&amp;SUBSTITUTE(SUBSTITUTE(F$1,"standard",""),"|Float",""),ChapterTable!$1:$1,0),0)*ChapterTable!$Q$17,
  IF(AND($A2502=0,$B2502=0),
    F2503,
  IF($B2502=0,
    VLOOKUP($A2502,ChapterTable!$1:$1048576,MATCH("최종"&amp;SUBSTITUTE(SUBSTITUTE(F$1,"standard",""),"|Float",""),ChapterTable!$1:$1,0),0),
  IF($B2502=1,
    IF($L2502=FALSE,
      VLOOKUP($A2502,ChapterTable!$1:$1048576,MATCH("최종"&amp;SUBSTITUTE(SUBSTITUTE(F$1,"standard",""),"|Float",""),ChapterTable!$1:$1,0),0),
      VLOOKUP($A2502-ChapterTable!$Q$11,ChapterTable!$1:$1048576,MATCH("최종"&amp;SUBSTITUTE(SUBSTITUTE(F$1,"standard",""),"|Float",""),ChapterTable!$1:$1,0),0)*ChapterTable!$Q$14
    ),
  OFFSET(F2502,-$B2502+IF($L2502,1,0),0)*
    (VLOOKUP(SUBSTITUTE(SUBSTITUTE(F$1,"standard",""),"|Float","")&amp;"인게임누적곱배수",ChapterTable!$S:$T,2,0)^D2502
    +VLOOKUP(SUBSTITUTE(SUBSTITUTE(F$1,"standard",""),"|Float","")&amp;"인게임누적합배수",ChapterTable!$S:$T,2,0)*D2502)
  )
  )
  )
)</f>
        <v>3863428.7489884794</v>
      </c>
      <c r="G2502" t="s">
        <v>76</v>
      </c>
      <c r="J2502" t="str">
        <f>IF(ISBLANK(I2502),"",
IFERROR(VLOOKUP(I2502,[1]StringTable!$1:$1048576,MATCH([1]StringTable!$B$1,[1]StringTable!$1:$1,0),0),
IFERROR(VLOOKUP(I2502,[1]InApkStringTable!$1:$1048576,MATCH([1]InApkStringTable!$B$1,[1]InApkStringTable!$1:$1,0),0),
"스트링없음")))</f>
        <v/>
      </c>
      <c r="L2502" t="b">
        <v>1</v>
      </c>
      <c r="N2502" t="str">
        <f>IF(ISBLANK(M2502),"",IF(ISERROR(VLOOKUP(M2502,MapTable!$A:$A,1,0)),"맵없음",""))</f>
        <v/>
      </c>
      <c r="O2502">
        <f t="shared" si="157"/>
        <v>2</v>
      </c>
      <c r="Q2502">
        <f t="shared" si="158"/>
        <v>2</v>
      </c>
      <c r="R2502" t="b">
        <f t="shared" ca="1" si="159"/>
        <v>0</v>
      </c>
      <c r="T2502" t="b">
        <f t="shared" ca="1" si="160"/>
        <v>0</v>
      </c>
      <c r="X2502" t="str">
        <f>IF(ISBLANK(W2502),"",
IF(ISERROR(FIND(",",W2502)),
  IF(ISERROR(VLOOKUP(W2502,MapTable!$A:$A,1,0)),"맵없음",
  ""),
IF(ISERROR(FIND(",",W2502,FIND(",",W2502)+1)),
  IF(OR(ISERROR(VLOOKUP(LEFT(W2502,FIND(",",W2502)-1),MapTable!$A:$A,1,0)),ISERROR(VLOOKUP(TRIM(MID(W2502,FIND(",",W2502)+1,999)),MapTable!$A:$A,1,0))),"맵없음",
  ""),
IF(ISERROR(FIND(",",W2502,FIND(",",W2502,FIND(",",W2502)+1)+1)),
  IF(OR(ISERROR(VLOOKUP(LEFT(W2502,FIND(",",W2502)-1),MapTable!$A:$A,1,0)),ISERROR(VLOOKUP(TRIM(MID(W2502,FIND(",",W2502)+1,FIND(",",W2502,FIND(",",W2502)+1)-FIND(",",W2502)-1)),MapTable!$A:$A,1,0)),ISERROR(VLOOKUP(TRIM(MID(W2502,FIND(",",W2502,FIND(",",W2502)+1)+1,999)),MapTable!$A:$A,1,0))),"맵없음",
  ""),
IF(ISERROR(FIND(",",W2502,FIND(",",W2502,FIND(",",W2502,FIND(",",W2502)+1)+1)+1)),
  IF(OR(ISERROR(VLOOKUP(LEFT(W2502,FIND(",",W2502)-1),MapTable!$A:$A,1,0)),ISERROR(VLOOKUP(TRIM(MID(W2502,FIND(",",W2502)+1,FIND(",",W2502,FIND(",",W2502)+1)-FIND(",",W2502)-1)),MapTable!$A:$A,1,0)),ISERROR(VLOOKUP(TRIM(MID(W2502,FIND(",",W2502,FIND(",",W2502)+1)+1,FIND(",",W2502,FIND(",",W2502,FIND(",",W2502)+1)+1)-FIND(",",W2502,FIND(",",W2502)+1)-1)),MapTable!$A:$A,1,0)),ISERROR(VLOOKUP(TRIM(MID(W2502,FIND(",",W2502,FIND(",",W2502,FIND(",",W2502)+1)+1)+1,999)),MapTable!$A:$A,1,0))),"맵없음",
  ""),
)))))</f>
        <v/>
      </c>
      <c r="AC2502" t="str">
        <f>IF(ISBLANK(AB2502),"",IF(ISERROR(VLOOKUP(AB2502,[3]DropTable!$A:$A,1,0)),"드랍없음",""))</f>
        <v/>
      </c>
      <c r="AE2502" t="str">
        <f>IF(ISBLANK(AD2502),"",IF(ISERROR(VLOOKUP(AD2502,[3]DropTable!$A:$A,1,0)),"드랍없음",""))</f>
        <v/>
      </c>
      <c r="AG2502">
        <v>9.8000000000000007</v>
      </c>
      <c r="AH2502">
        <v>1</v>
      </c>
    </row>
    <row r="2503" spans="1:34" x14ac:dyDescent="0.3">
      <c r="A2503">
        <v>28</v>
      </c>
      <c r="B2503">
        <v>12</v>
      </c>
      <c r="C2503">
        <f>IF(OR($L2503=TRUE,$A2503=0,MOD($A2503,ChapterTable!$S$20)&lt;&gt;0),
MAX(0,INT(($B2503+ChapterTable!$Q$26+VLOOKUP(SUBSTITUTE(C$1,"성장단계","")&amp;"단계오프셋",ChapterTable!$S:$T,2,0))/ChapterTable!$Q$23)),
MAX(0,INT(($B2503+ChapterTable!$S$26+VLOOKUP(SUBSTITUTE(C$1,"성장단계","")&amp;"보스단계오프셋",ChapterTable!$S:$T,2,0))/ChapterTable!$S$23)))</f>
        <v>1</v>
      </c>
      <c r="D2503">
        <f>IF(OR($L2503=TRUE,$A2503=0,MOD($A2503,ChapterTable!$S$20)&lt;&gt;0),
MAX(0,INT(($B2503+ChapterTable!$Q$26+VLOOKUP(SUBSTITUTE(D$1,"성장단계","")&amp;"단계오프셋",ChapterTable!$S:$T,2,0))/ChapterTable!$Q$23)),
MAX(0,INT(($B2503+ChapterTable!$S$26+VLOOKUP(SUBSTITUTE(D$1,"성장단계","")&amp;"보스단계오프셋",ChapterTable!$S:$T,2,0))/ChapterTable!$S$23)))</f>
        <v>1</v>
      </c>
      <c r="E2503" s="1">
        <f ca="1">IF(AND($A2503=0,$B2503=1),
    VLOOKUP(1,ChapterTable!$1:$1048576,MATCH("최종"&amp;SUBSTITUTE(SUBSTITUTE(E$1,"standard",""),"|Float",""),ChapterTable!$1:$1,0),0)*ChapterTable!$Q$17,
  IF(AND($A2503=0,$B2503=0),
    E2504,
  IF($B2503=0,
    VLOOKUP($A2503,ChapterTable!$1:$1048576,MATCH("최종"&amp;SUBSTITUTE(SUBSTITUTE(E$1,"standard",""),"|Float",""),ChapterTable!$1:$1,0),0),
  IF($B2503=1,
    IF($L2503=FALSE,
      VLOOKUP($A2503,ChapterTable!$1:$1048576,MATCH("최종"&amp;SUBSTITUTE(SUBSTITUTE(E$1,"standard",""),"|Float",""),ChapterTable!$1:$1,0),0),
      VLOOKUP($A2503-ChapterTable!$Q$11,ChapterTable!$1:$1048576,MATCH("최종"&amp;SUBSTITUTE(SUBSTITUTE(E$1,"standard",""),"|Float",""),ChapterTable!$1:$1,0),0)*ChapterTable!$Q$14
    ),
  OFFSET(E2503,-$B2503+IF($L2503,1,0),0)*
    (VLOOKUP(SUBSTITUTE(SUBSTITUTE(E$1,"standard",""),"|Float","")&amp;"인게임누적곱배수",ChapterTable!$S:$T,2,0)^C2503
    +VLOOKUP(SUBSTITUTE(SUBSTITUTE(E$1,"standard",""),"|Float","")&amp;"인게임누적합배수",ChapterTable!$S:$T,2,0)*C2503)
  )
  )
  )
)</f>
        <v>7823443.2167016715</v>
      </c>
      <c r="F2503" s="1">
        <f ca="1">IF(AND($A2503=0,$B2503=1),
    VLOOKUP(1,ChapterTable!$1:$1048576,MATCH("최종"&amp;SUBSTITUTE(SUBSTITUTE(F$1,"standard",""),"|Float",""),ChapterTable!$1:$1,0),0)*ChapterTable!$Q$17,
  IF(AND($A2503=0,$B2503=0),
    F2504,
  IF($B2503=0,
    VLOOKUP($A2503,ChapterTable!$1:$1048576,MATCH("최종"&amp;SUBSTITUTE(SUBSTITUTE(F$1,"standard",""),"|Float",""),ChapterTable!$1:$1,0),0),
  IF($B2503=1,
    IF($L2503=FALSE,
      VLOOKUP($A2503,ChapterTable!$1:$1048576,MATCH("최종"&amp;SUBSTITUTE(SUBSTITUTE(F$1,"standard",""),"|Float",""),ChapterTable!$1:$1,0),0),
      VLOOKUP($A2503-ChapterTable!$Q$11,ChapterTable!$1:$1048576,MATCH("최종"&amp;SUBSTITUTE(SUBSTITUTE(F$1,"standard",""),"|Float",""),ChapterTable!$1:$1,0),0)*ChapterTable!$Q$14
    ),
  OFFSET(F2503,-$B2503+IF($L2503,1,0),0)*
    (VLOOKUP(SUBSTITUTE(SUBSTITUTE(F$1,"standard",""),"|Float","")&amp;"인게임누적곱배수",ChapterTable!$S:$T,2,0)^D2503
    +VLOOKUP(SUBSTITUTE(SUBSTITUTE(F$1,"standard",""),"|Float","")&amp;"인게임누적합배수",ChapterTable!$S:$T,2,0)*D2503)
  )
  )
  )
)</f>
        <v>3863428.7489884794</v>
      </c>
      <c r="G2503" t="s">
        <v>76</v>
      </c>
      <c r="J2503" t="str">
        <f>IF(ISBLANK(I2503),"",
IFERROR(VLOOKUP(I2503,[1]StringTable!$1:$1048576,MATCH([1]StringTable!$B$1,[1]StringTable!$1:$1,0),0),
IFERROR(VLOOKUP(I2503,[1]InApkStringTable!$1:$1048576,MATCH([1]InApkStringTable!$B$1,[1]InApkStringTable!$1:$1,0),0),
"스트링없음")))</f>
        <v/>
      </c>
      <c r="L2503" t="b">
        <v>1</v>
      </c>
      <c r="N2503" t="str">
        <f>IF(ISBLANK(M2503),"",IF(ISERROR(VLOOKUP(M2503,MapTable!$A:$A,1,0)),"맵없음",""))</f>
        <v/>
      </c>
      <c r="O2503">
        <f t="shared" si="157"/>
        <v>2</v>
      </c>
      <c r="Q2503">
        <f t="shared" si="158"/>
        <v>2</v>
      </c>
      <c r="R2503" t="b">
        <f t="shared" ca="1" si="159"/>
        <v>0</v>
      </c>
      <c r="T2503" t="b">
        <f t="shared" ca="1" si="160"/>
        <v>0</v>
      </c>
      <c r="X2503" t="str">
        <f>IF(ISBLANK(W2503),"",
IF(ISERROR(FIND(",",W2503)),
  IF(ISERROR(VLOOKUP(W2503,MapTable!$A:$A,1,0)),"맵없음",
  ""),
IF(ISERROR(FIND(",",W2503,FIND(",",W2503)+1)),
  IF(OR(ISERROR(VLOOKUP(LEFT(W2503,FIND(",",W2503)-1),MapTable!$A:$A,1,0)),ISERROR(VLOOKUP(TRIM(MID(W2503,FIND(",",W2503)+1,999)),MapTable!$A:$A,1,0))),"맵없음",
  ""),
IF(ISERROR(FIND(",",W2503,FIND(",",W2503,FIND(",",W2503)+1)+1)),
  IF(OR(ISERROR(VLOOKUP(LEFT(W2503,FIND(",",W2503)-1),MapTable!$A:$A,1,0)),ISERROR(VLOOKUP(TRIM(MID(W2503,FIND(",",W2503)+1,FIND(",",W2503,FIND(",",W2503)+1)-FIND(",",W2503)-1)),MapTable!$A:$A,1,0)),ISERROR(VLOOKUP(TRIM(MID(W2503,FIND(",",W2503,FIND(",",W2503)+1)+1,999)),MapTable!$A:$A,1,0))),"맵없음",
  ""),
IF(ISERROR(FIND(",",W2503,FIND(",",W2503,FIND(",",W2503,FIND(",",W2503)+1)+1)+1)),
  IF(OR(ISERROR(VLOOKUP(LEFT(W2503,FIND(",",W2503)-1),MapTable!$A:$A,1,0)),ISERROR(VLOOKUP(TRIM(MID(W2503,FIND(",",W2503)+1,FIND(",",W2503,FIND(",",W2503)+1)-FIND(",",W2503)-1)),MapTable!$A:$A,1,0)),ISERROR(VLOOKUP(TRIM(MID(W2503,FIND(",",W2503,FIND(",",W2503)+1)+1,FIND(",",W2503,FIND(",",W2503,FIND(",",W2503)+1)+1)-FIND(",",W2503,FIND(",",W2503)+1)-1)),MapTable!$A:$A,1,0)),ISERROR(VLOOKUP(TRIM(MID(W2503,FIND(",",W2503,FIND(",",W2503,FIND(",",W2503)+1)+1)+1,999)),MapTable!$A:$A,1,0))),"맵없음",
  ""),
)))))</f>
        <v/>
      </c>
      <c r="AC2503" t="str">
        <f>IF(ISBLANK(AB2503),"",IF(ISERROR(VLOOKUP(AB2503,[3]DropTable!$A:$A,1,0)),"드랍없음",""))</f>
        <v/>
      </c>
      <c r="AE2503" t="str">
        <f>IF(ISBLANK(AD2503),"",IF(ISERROR(VLOOKUP(AD2503,[3]DropTable!$A:$A,1,0)),"드랍없음",""))</f>
        <v/>
      </c>
      <c r="AG2503">
        <v>9.8000000000000007</v>
      </c>
      <c r="AH2503">
        <v>1</v>
      </c>
    </row>
    <row r="2504" spans="1:34" x14ac:dyDescent="0.3">
      <c r="A2504">
        <v>28</v>
      </c>
      <c r="B2504">
        <v>13</v>
      </c>
      <c r="C2504">
        <f>IF(OR($L2504=TRUE,$A2504=0,MOD($A2504,ChapterTable!$S$20)&lt;&gt;0),
MAX(0,INT(($B2504+ChapterTable!$Q$26+VLOOKUP(SUBSTITUTE(C$1,"성장단계","")&amp;"단계오프셋",ChapterTable!$S:$T,2,0))/ChapterTable!$Q$23)),
MAX(0,INT(($B2504+ChapterTable!$S$26+VLOOKUP(SUBSTITUTE(C$1,"성장단계","")&amp;"보스단계오프셋",ChapterTable!$S:$T,2,0))/ChapterTable!$S$23)))</f>
        <v>1</v>
      </c>
      <c r="D2504">
        <f>IF(OR($L2504=TRUE,$A2504=0,MOD($A2504,ChapterTable!$S$20)&lt;&gt;0),
MAX(0,INT(($B2504+ChapterTable!$Q$26+VLOOKUP(SUBSTITUTE(D$1,"성장단계","")&amp;"단계오프셋",ChapterTable!$S:$T,2,0))/ChapterTable!$Q$23)),
MAX(0,INT(($B2504+ChapterTable!$S$26+VLOOKUP(SUBSTITUTE(D$1,"성장단계","")&amp;"보스단계오프셋",ChapterTable!$S:$T,2,0))/ChapterTable!$S$23)))</f>
        <v>1</v>
      </c>
      <c r="E2504" s="1">
        <f ca="1">IF(AND($A2504=0,$B2504=1),
    VLOOKUP(1,ChapterTable!$1:$1048576,MATCH("최종"&amp;SUBSTITUTE(SUBSTITUTE(E$1,"standard",""),"|Float",""),ChapterTable!$1:$1,0),0)*ChapterTable!$Q$17,
  IF(AND($A2504=0,$B2504=0),
    E2505,
  IF($B2504=0,
    VLOOKUP($A2504,ChapterTable!$1:$1048576,MATCH("최종"&amp;SUBSTITUTE(SUBSTITUTE(E$1,"standard",""),"|Float",""),ChapterTable!$1:$1,0),0),
  IF($B2504=1,
    IF($L2504=FALSE,
      VLOOKUP($A2504,ChapterTable!$1:$1048576,MATCH("최종"&amp;SUBSTITUTE(SUBSTITUTE(E$1,"standard",""),"|Float",""),ChapterTable!$1:$1,0),0),
      VLOOKUP($A2504-ChapterTable!$Q$11,ChapterTable!$1:$1048576,MATCH("최종"&amp;SUBSTITUTE(SUBSTITUTE(E$1,"standard",""),"|Float",""),ChapterTable!$1:$1,0),0)*ChapterTable!$Q$14
    ),
  OFFSET(E2504,-$B2504+IF($L2504,1,0),0)*
    (VLOOKUP(SUBSTITUTE(SUBSTITUTE(E$1,"standard",""),"|Float","")&amp;"인게임누적곱배수",ChapterTable!$S:$T,2,0)^C2504
    +VLOOKUP(SUBSTITUTE(SUBSTITUTE(E$1,"standard",""),"|Float","")&amp;"인게임누적합배수",ChapterTable!$S:$T,2,0)*C2504)
  )
  )
  )
)</f>
        <v>7823443.2167016715</v>
      </c>
      <c r="F2504" s="1">
        <f ca="1">IF(AND($A2504=0,$B2504=1),
    VLOOKUP(1,ChapterTable!$1:$1048576,MATCH("최종"&amp;SUBSTITUTE(SUBSTITUTE(F$1,"standard",""),"|Float",""),ChapterTable!$1:$1,0),0)*ChapterTable!$Q$17,
  IF(AND($A2504=0,$B2504=0),
    F2505,
  IF($B2504=0,
    VLOOKUP($A2504,ChapterTable!$1:$1048576,MATCH("최종"&amp;SUBSTITUTE(SUBSTITUTE(F$1,"standard",""),"|Float",""),ChapterTable!$1:$1,0),0),
  IF($B2504=1,
    IF($L2504=FALSE,
      VLOOKUP($A2504,ChapterTable!$1:$1048576,MATCH("최종"&amp;SUBSTITUTE(SUBSTITUTE(F$1,"standard",""),"|Float",""),ChapterTable!$1:$1,0),0),
      VLOOKUP($A2504-ChapterTable!$Q$11,ChapterTable!$1:$1048576,MATCH("최종"&amp;SUBSTITUTE(SUBSTITUTE(F$1,"standard",""),"|Float",""),ChapterTable!$1:$1,0),0)*ChapterTable!$Q$14
    ),
  OFFSET(F2504,-$B2504+IF($L2504,1,0),0)*
    (VLOOKUP(SUBSTITUTE(SUBSTITUTE(F$1,"standard",""),"|Float","")&amp;"인게임누적곱배수",ChapterTable!$S:$T,2,0)^D2504
    +VLOOKUP(SUBSTITUTE(SUBSTITUTE(F$1,"standard",""),"|Float","")&amp;"인게임누적합배수",ChapterTable!$S:$T,2,0)*D2504)
  )
  )
  )
)</f>
        <v>3863428.7489884794</v>
      </c>
      <c r="G2504" t="s">
        <v>76</v>
      </c>
      <c r="J2504" t="str">
        <f>IF(ISBLANK(I2504),"",
IFERROR(VLOOKUP(I2504,[1]StringTable!$1:$1048576,MATCH([1]StringTable!$B$1,[1]StringTable!$1:$1,0),0),
IFERROR(VLOOKUP(I2504,[1]InApkStringTable!$1:$1048576,MATCH([1]InApkStringTable!$B$1,[1]InApkStringTable!$1:$1,0),0),
"스트링없음")))</f>
        <v/>
      </c>
      <c r="L2504" t="b">
        <v>1</v>
      </c>
      <c r="N2504" t="str">
        <f>IF(ISBLANK(M2504),"",IF(ISERROR(VLOOKUP(M2504,MapTable!$A:$A,1,0)),"맵없음",""))</f>
        <v/>
      </c>
      <c r="O2504">
        <f t="shared" si="157"/>
        <v>2</v>
      </c>
      <c r="Q2504">
        <f t="shared" si="158"/>
        <v>2</v>
      </c>
      <c r="R2504" t="b">
        <f t="shared" ca="1" si="159"/>
        <v>0</v>
      </c>
      <c r="T2504" t="b">
        <f t="shared" ca="1" si="160"/>
        <v>0</v>
      </c>
      <c r="X2504" t="str">
        <f>IF(ISBLANK(W2504),"",
IF(ISERROR(FIND(",",W2504)),
  IF(ISERROR(VLOOKUP(W2504,MapTable!$A:$A,1,0)),"맵없음",
  ""),
IF(ISERROR(FIND(",",W2504,FIND(",",W2504)+1)),
  IF(OR(ISERROR(VLOOKUP(LEFT(W2504,FIND(",",W2504)-1),MapTable!$A:$A,1,0)),ISERROR(VLOOKUP(TRIM(MID(W2504,FIND(",",W2504)+1,999)),MapTable!$A:$A,1,0))),"맵없음",
  ""),
IF(ISERROR(FIND(",",W2504,FIND(",",W2504,FIND(",",W2504)+1)+1)),
  IF(OR(ISERROR(VLOOKUP(LEFT(W2504,FIND(",",W2504)-1),MapTable!$A:$A,1,0)),ISERROR(VLOOKUP(TRIM(MID(W2504,FIND(",",W2504)+1,FIND(",",W2504,FIND(",",W2504)+1)-FIND(",",W2504)-1)),MapTable!$A:$A,1,0)),ISERROR(VLOOKUP(TRIM(MID(W2504,FIND(",",W2504,FIND(",",W2504)+1)+1,999)),MapTable!$A:$A,1,0))),"맵없음",
  ""),
IF(ISERROR(FIND(",",W2504,FIND(",",W2504,FIND(",",W2504,FIND(",",W2504)+1)+1)+1)),
  IF(OR(ISERROR(VLOOKUP(LEFT(W2504,FIND(",",W2504)-1),MapTable!$A:$A,1,0)),ISERROR(VLOOKUP(TRIM(MID(W2504,FIND(",",W2504)+1,FIND(",",W2504,FIND(",",W2504)+1)-FIND(",",W2504)-1)),MapTable!$A:$A,1,0)),ISERROR(VLOOKUP(TRIM(MID(W2504,FIND(",",W2504,FIND(",",W2504)+1)+1,FIND(",",W2504,FIND(",",W2504,FIND(",",W2504)+1)+1)-FIND(",",W2504,FIND(",",W2504)+1)-1)),MapTable!$A:$A,1,0)),ISERROR(VLOOKUP(TRIM(MID(W2504,FIND(",",W2504,FIND(",",W2504,FIND(",",W2504)+1)+1)+1,999)),MapTable!$A:$A,1,0))),"맵없음",
  ""),
)))))</f>
        <v/>
      </c>
      <c r="AC2504" t="str">
        <f>IF(ISBLANK(AB2504),"",IF(ISERROR(VLOOKUP(AB2504,[3]DropTable!$A:$A,1,0)),"드랍없음",""))</f>
        <v/>
      </c>
      <c r="AE2504" t="str">
        <f>IF(ISBLANK(AD2504),"",IF(ISERROR(VLOOKUP(AD2504,[3]DropTable!$A:$A,1,0)),"드랍없음",""))</f>
        <v/>
      </c>
      <c r="AG2504">
        <v>9.8000000000000007</v>
      </c>
      <c r="AH2504">
        <v>1</v>
      </c>
    </row>
    <row r="2505" spans="1:34" x14ac:dyDescent="0.3">
      <c r="A2505">
        <v>28</v>
      </c>
      <c r="B2505">
        <v>14</v>
      </c>
      <c r="C2505">
        <f>IF(OR($L2505=TRUE,$A2505=0,MOD($A2505,ChapterTable!$S$20)&lt;&gt;0),
MAX(0,INT(($B2505+ChapterTable!$Q$26+VLOOKUP(SUBSTITUTE(C$1,"성장단계","")&amp;"단계오프셋",ChapterTable!$S:$T,2,0))/ChapterTable!$Q$23)),
MAX(0,INT(($B2505+ChapterTable!$S$26+VLOOKUP(SUBSTITUTE(C$1,"성장단계","")&amp;"보스단계오프셋",ChapterTable!$S:$T,2,0))/ChapterTable!$S$23)))</f>
        <v>1</v>
      </c>
      <c r="D2505">
        <f>IF(OR($L2505=TRUE,$A2505=0,MOD($A2505,ChapterTable!$S$20)&lt;&gt;0),
MAX(0,INT(($B2505+ChapterTable!$Q$26+VLOOKUP(SUBSTITUTE(D$1,"성장단계","")&amp;"단계오프셋",ChapterTable!$S:$T,2,0))/ChapterTable!$Q$23)),
MAX(0,INT(($B2505+ChapterTable!$S$26+VLOOKUP(SUBSTITUTE(D$1,"성장단계","")&amp;"보스단계오프셋",ChapterTable!$S:$T,2,0))/ChapterTable!$S$23)))</f>
        <v>1</v>
      </c>
      <c r="E2505" s="1">
        <f ca="1">IF(AND($A2505=0,$B2505=1),
    VLOOKUP(1,ChapterTable!$1:$1048576,MATCH("최종"&amp;SUBSTITUTE(SUBSTITUTE(E$1,"standard",""),"|Float",""),ChapterTable!$1:$1,0),0)*ChapterTable!$Q$17,
  IF(AND($A2505=0,$B2505=0),
    E2506,
  IF($B2505=0,
    VLOOKUP($A2505,ChapterTable!$1:$1048576,MATCH("최종"&amp;SUBSTITUTE(SUBSTITUTE(E$1,"standard",""),"|Float",""),ChapterTable!$1:$1,0),0),
  IF($B2505=1,
    IF($L2505=FALSE,
      VLOOKUP($A2505,ChapterTable!$1:$1048576,MATCH("최종"&amp;SUBSTITUTE(SUBSTITUTE(E$1,"standard",""),"|Float",""),ChapterTable!$1:$1,0),0),
      VLOOKUP($A2505-ChapterTable!$Q$11,ChapterTable!$1:$1048576,MATCH("최종"&amp;SUBSTITUTE(SUBSTITUTE(E$1,"standard",""),"|Float",""),ChapterTable!$1:$1,0),0)*ChapterTable!$Q$14
    ),
  OFFSET(E2505,-$B2505+IF($L2505,1,0),0)*
    (VLOOKUP(SUBSTITUTE(SUBSTITUTE(E$1,"standard",""),"|Float","")&amp;"인게임누적곱배수",ChapterTable!$S:$T,2,0)^C2505
    +VLOOKUP(SUBSTITUTE(SUBSTITUTE(E$1,"standard",""),"|Float","")&amp;"인게임누적합배수",ChapterTable!$S:$T,2,0)*C2505)
  )
  )
  )
)</f>
        <v>7823443.2167016715</v>
      </c>
      <c r="F2505" s="1">
        <f ca="1">IF(AND($A2505=0,$B2505=1),
    VLOOKUP(1,ChapterTable!$1:$1048576,MATCH("최종"&amp;SUBSTITUTE(SUBSTITUTE(F$1,"standard",""),"|Float",""),ChapterTable!$1:$1,0),0)*ChapterTable!$Q$17,
  IF(AND($A2505=0,$B2505=0),
    F2506,
  IF($B2505=0,
    VLOOKUP($A2505,ChapterTable!$1:$1048576,MATCH("최종"&amp;SUBSTITUTE(SUBSTITUTE(F$1,"standard",""),"|Float",""),ChapterTable!$1:$1,0),0),
  IF($B2505=1,
    IF($L2505=FALSE,
      VLOOKUP($A2505,ChapterTable!$1:$1048576,MATCH("최종"&amp;SUBSTITUTE(SUBSTITUTE(F$1,"standard",""),"|Float",""),ChapterTable!$1:$1,0),0),
      VLOOKUP($A2505-ChapterTable!$Q$11,ChapterTable!$1:$1048576,MATCH("최종"&amp;SUBSTITUTE(SUBSTITUTE(F$1,"standard",""),"|Float",""),ChapterTable!$1:$1,0),0)*ChapterTable!$Q$14
    ),
  OFFSET(F2505,-$B2505+IF($L2505,1,0),0)*
    (VLOOKUP(SUBSTITUTE(SUBSTITUTE(F$1,"standard",""),"|Float","")&amp;"인게임누적곱배수",ChapterTable!$S:$T,2,0)^D2505
    +VLOOKUP(SUBSTITUTE(SUBSTITUTE(F$1,"standard",""),"|Float","")&amp;"인게임누적합배수",ChapterTable!$S:$T,2,0)*D2505)
  )
  )
  )
)</f>
        <v>3863428.7489884794</v>
      </c>
      <c r="G2505" t="s">
        <v>76</v>
      </c>
      <c r="J2505" t="str">
        <f>IF(ISBLANK(I2505),"",
IFERROR(VLOOKUP(I2505,[1]StringTable!$1:$1048576,MATCH([1]StringTable!$B$1,[1]StringTable!$1:$1,0),0),
IFERROR(VLOOKUP(I2505,[1]InApkStringTable!$1:$1048576,MATCH([1]InApkStringTable!$B$1,[1]InApkStringTable!$1:$1,0),0),
"스트링없음")))</f>
        <v/>
      </c>
      <c r="L2505" t="b">
        <v>1</v>
      </c>
      <c r="N2505" t="str">
        <f>IF(ISBLANK(M2505),"",IF(ISERROR(VLOOKUP(M2505,MapTable!$A:$A,1,0)),"맵없음",""))</f>
        <v/>
      </c>
      <c r="O2505">
        <f t="shared" si="157"/>
        <v>2</v>
      </c>
      <c r="Q2505">
        <f t="shared" si="158"/>
        <v>2</v>
      </c>
      <c r="R2505" t="b">
        <f t="shared" ca="1" si="159"/>
        <v>0</v>
      </c>
      <c r="T2505" t="b">
        <f t="shared" ca="1" si="160"/>
        <v>0</v>
      </c>
      <c r="X2505" t="str">
        <f>IF(ISBLANK(W2505),"",
IF(ISERROR(FIND(",",W2505)),
  IF(ISERROR(VLOOKUP(W2505,MapTable!$A:$A,1,0)),"맵없음",
  ""),
IF(ISERROR(FIND(",",W2505,FIND(",",W2505)+1)),
  IF(OR(ISERROR(VLOOKUP(LEFT(W2505,FIND(",",W2505)-1),MapTable!$A:$A,1,0)),ISERROR(VLOOKUP(TRIM(MID(W2505,FIND(",",W2505)+1,999)),MapTable!$A:$A,1,0))),"맵없음",
  ""),
IF(ISERROR(FIND(",",W2505,FIND(",",W2505,FIND(",",W2505)+1)+1)),
  IF(OR(ISERROR(VLOOKUP(LEFT(W2505,FIND(",",W2505)-1),MapTable!$A:$A,1,0)),ISERROR(VLOOKUP(TRIM(MID(W2505,FIND(",",W2505)+1,FIND(",",W2505,FIND(",",W2505)+1)-FIND(",",W2505)-1)),MapTable!$A:$A,1,0)),ISERROR(VLOOKUP(TRIM(MID(W2505,FIND(",",W2505,FIND(",",W2505)+1)+1,999)),MapTable!$A:$A,1,0))),"맵없음",
  ""),
IF(ISERROR(FIND(",",W2505,FIND(",",W2505,FIND(",",W2505,FIND(",",W2505)+1)+1)+1)),
  IF(OR(ISERROR(VLOOKUP(LEFT(W2505,FIND(",",W2505)-1),MapTable!$A:$A,1,0)),ISERROR(VLOOKUP(TRIM(MID(W2505,FIND(",",W2505)+1,FIND(",",W2505,FIND(",",W2505)+1)-FIND(",",W2505)-1)),MapTable!$A:$A,1,0)),ISERROR(VLOOKUP(TRIM(MID(W2505,FIND(",",W2505,FIND(",",W2505)+1)+1,FIND(",",W2505,FIND(",",W2505,FIND(",",W2505)+1)+1)-FIND(",",W2505,FIND(",",W2505)+1)-1)),MapTable!$A:$A,1,0)),ISERROR(VLOOKUP(TRIM(MID(W2505,FIND(",",W2505,FIND(",",W2505,FIND(",",W2505)+1)+1)+1,999)),MapTable!$A:$A,1,0))),"맵없음",
  ""),
)))))</f>
        <v/>
      </c>
      <c r="AC2505" t="str">
        <f>IF(ISBLANK(AB2505),"",IF(ISERROR(VLOOKUP(AB2505,[3]DropTable!$A:$A,1,0)),"드랍없음",""))</f>
        <v/>
      </c>
      <c r="AE2505" t="str">
        <f>IF(ISBLANK(AD2505),"",IF(ISERROR(VLOOKUP(AD2505,[3]DropTable!$A:$A,1,0)),"드랍없음",""))</f>
        <v/>
      </c>
      <c r="AG2505">
        <v>9.8000000000000007</v>
      </c>
      <c r="AH2505">
        <v>1</v>
      </c>
    </row>
    <row r="2506" spans="1:34" x14ac:dyDescent="0.3">
      <c r="A2506">
        <v>28</v>
      </c>
      <c r="B2506">
        <v>15</v>
      </c>
      <c r="C2506">
        <f>IF(OR($L2506=TRUE,$A2506=0,MOD($A2506,ChapterTable!$S$20)&lt;&gt;0),
MAX(0,INT(($B2506+ChapterTable!$Q$26+VLOOKUP(SUBSTITUTE(C$1,"성장단계","")&amp;"단계오프셋",ChapterTable!$S:$T,2,0))/ChapterTable!$Q$23)),
MAX(0,INT(($B2506+ChapterTable!$S$26+VLOOKUP(SUBSTITUTE(C$1,"성장단계","")&amp;"보스단계오프셋",ChapterTable!$S:$T,2,0))/ChapterTable!$S$23)))</f>
        <v>1</v>
      </c>
      <c r="D2506">
        <f>IF(OR($L2506=TRUE,$A2506=0,MOD($A2506,ChapterTable!$S$20)&lt;&gt;0),
MAX(0,INT(($B2506+ChapterTable!$Q$26+VLOOKUP(SUBSTITUTE(D$1,"성장단계","")&amp;"단계오프셋",ChapterTable!$S:$T,2,0))/ChapterTable!$Q$23)),
MAX(0,INT(($B2506+ChapterTable!$S$26+VLOOKUP(SUBSTITUTE(D$1,"성장단계","")&amp;"보스단계오프셋",ChapterTable!$S:$T,2,0))/ChapterTable!$S$23)))</f>
        <v>1</v>
      </c>
      <c r="E2506" s="1">
        <f ca="1">IF(AND($A2506=0,$B2506=1),
    VLOOKUP(1,ChapterTable!$1:$1048576,MATCH("최종"&amp;SUBSTITUTE(SUBSTITUTE(E$1,"standard",""),"|Float",""),ChapterTable!$1:$1,0),0)*ChapterTable!$Q$17,
  IF(AND($A2506=0,$B2506=0),
    E2507,
  IF($B2506=0,
    VLOOKUP($A2506,ChapterTable!$1:$1048576,MATCH("최종"&amp;SUBSTITUTE(SUBSTITUTE(E$1,"standard",""),"|Float",""),ChapterTable!$1:$1,0),0),
  IF($B2506=1,
    IF($L2506=FALSE,
      VLOOKUP($A2506,ChapterTable!$1:$1048576,MATCH("최종"&amp;SUBSTITUTE(SUBSTITUTE(E$1,"standard",""),"|Float",""),ChapterTable!$1:$1,0),0),
      VLOOKUP($A2506-ChapterTable!$Q$11,ChapterTable!$1:$1048576,MATCH("최종"&amp;SUBSTITUTE(SUBSTITUTE(E$1,"standard",""),"|Float",""),ChapterTable!$1:$1,0),0)*ChapterTable!$Q$14
    ),
  OFFSET(E2506,-$B2506+IF($L2506,1,0),0)*
    (VLOOKUP(SUBSTITUTE(SUBSTITUTE(E$1,"standard",""),"|Float","")&amp;"인게임누적곱배수",ChapterTable!$S:$T,2,0)^C2506
    +VLOOKUP(SUBSTITUTE(SUBSTITUTE(E$1,"standard",""),"|Float","")&amp;"인게임누적합배수",ChapterTable!$S:$T,2,0)*C2506)
  )
  )
  )
)</f>
        <v>7823443.2167016715</v>
      </c>
      <c r="F2506" s="1">
        <f ca="1">IF(AND($A2506=0,$B2506=1),
    VLOOKUP(1,ChapterTable!$1:$1048576,MATCH("최종"&amp;SUBSTITUTE(SUBSTITUTE(F$1,"standard",""),"|Float",""),ChapterTable!$1:$1,0),0)*ChapterTable!$Q$17,
  IF(AND($A2506=0,$B2506=0),
    F2507,
  IF($B2506=0,
    VLOOKUP($A2506,ChapterTable!$1:$1048576,MATCH("최종"&amp;SUBSTITUTE(SUBSTITUTE(F$1,"standard",""),"|Float",""),ChapterTable!$1:$1,0),0),
  IF($B2506=1,
    IF($L2506=FALSE,
      VLOOKUP($A2506,ChapterTable!$1:$1048576,MATCH("최종"&amp;SUBSTITUTE(SUBSTITUTE(F$1,"standard",""),"|Float",""),ChapterTable!$1:$1,0),0),
      VLOOKUP($A2506-ChapterTable!$Q$11,ChapterTable!$1:$1048576,MATCH("최종"&amp;SUBSTITUTE(SUBSTITUTE(F$1,"standard",""),"|Float",""),ChapterTable!$1:$1,0),0)*ChapterTable!$Q$14
    ),
  OFFSET(F2506,-$B2506+IF($L2506,1,0),0)*
    (VLOOKUP(SUBSTITUTE(SUBSTITUTE(F$1,"standard",""),"|Float","")&amp;"인게임누적곱배수",ChapterTable!$S:$T,2,0)^D2506
    +VLOOKUP(SUBSTITUTE(SUBSTITUTE(F$1,"standard",""),"|Float","")&amp;"인게임누적합배수",ChapterTable!$S:$T,2,0)*D2506)
  )
  )
  )
)</f>
        <v>3863428.7489884794</v>
      </c>
      <c r="G2506" t="s">
        <v>76</v>
      </c>
      <c r="J2506" t="str">
        <f>IF(ISBLANK(I2506),"",
IFERROR(VLOOKUP(I2506,[1]StringTable!$1:$1048576,MATCH([1]StringTable!$B$1,[1]StringTable!$1:$1,0),0),
IFERROR(VLOOKUP(I2506,[1]InApkStringTable!$1:$1048576,MATCH([1]InApkStringTable!$B$1,[1]InApkStringTable!$1:$1,0),0),
"스트링없음")))</f>
        <v/>
      </c>
      <c r="L2506" t="b">
        <v>1</v>
      </c>
      <c r="N2506" t="str">
        <f>IF(ISBLANK(M2506),"",IF(ISERROR(VLOOKUP(M2506,MapTable!$A:$A,1,0)),"맵없음",""))</f>
        <v/>
      </c>
      <c r="O2506">
        <f t="shared" si="157"/>
        <v>11</v>
      </c>
      <c r="Q2506">
        <f t="shared" si="158"/>
        <v>11</v>
      </c>
      <c r="R2506" t="b">
        <f t="shared" ca="1" si="159"/>
        <v>0</v>
      </c>
      <c r="T2506" t="b">
        <f t="shared" ca="1" si="160"/>
        <v>0</v>
      </c>
      <c r="X2506" t="str">
        <f>IF(ISBLANK(W2506),"",
IF(ISERROR(FIND(",",W2506)),
  IF(ISERROR(VLOOKUP(W2506,MapTable!$A:$A,1,0)),"맵없음",
  ""),
IF(ISERROR(FIND(",",W2506,FIND(",",W2506)+1)),
  IF(OR(ISERROR(VLOOKUP(LEFT(W2506,FIND(",",W2506)-1),MapTable!$A:$A,1,0)),ISERROR(VLOOKUP(TRIM(MID(W2506,FIND(",",W2506)+1,999)),MapTable!$A:$A,1,0))),"맵없음",
  ""),
IF(ISERROR(FIND(",",W2506,FIND(",",W2506,FIND(",",W2506)+1)+1)),
  IF(OR(ISERROR(VLOOKUP(LEFT(W2506,FIND(",",W2506)-1),MapTable!$A:$A,1,0)),ISERROR(VLOOKUP(TRIM(MID(W2506,FIND(",",W2506)+1,FIND(",",W2506,FIND(",",W2506)+1)-FIND(",",W2506)-1)),MapTable!$A:$A,1,0)),ISERROR(VLOOKUP(TRIM(MID(W2506,FIND(",",W2506,FIND(",",W2506)+1)+1,999)),MapTable!$A:$A,1,0))),"맵없음",
  ""),
IF(ISERROR(FIND(",",W2506,FIND(",",W2506,FIND(",",W2506,FIND(",",W2506)+1)+1)+1)),
  IF(OR(ISERROR(VLOOKUP(LEFT(W2506,FIND(",",W2506)-1),MapTable!$A:$A,1,0)),ISERROR(VLOOKUP(TRIM(MID(W2506,FIND(",",W2506)+1,FIND(",",W2506,FIND(",",W2506)+1)-FIND(",",W2506)-1)),MapTable!$A:$A,1,0)),ISERROR(VLOOKUP(TRIM(MID(W2506,FIND(",",W2506,FIND(",",W2506)+1)+1,FIND(",",W2506,FIND(",",W2506,FIND(",",W2506)+1)+1)-FIND(",",W2506,FIND(",",W2506)+1)-1)),MapTable!$A:$A,1,0)),ISERROR(VLOOKUP(TRIM(MID(W2506,FIND(",",W2506,FIND(",",W2506,FIND(",",W2506)+1)+1)+1,999)),MapTable!$A:$A,1,0))),"맵없음",
  ""),
)))))</f>
        <v/>
      </c>
      <c r="AC2506" t="str">
        <f>IF(ISBLANK(AB2506),"",IF(ISERROR(VLOOKUP(AB2506,[3]DropTable!$A:$A,1,0)),"드랍없음",""))</f>
        <v/>
      </c>
      <c r="AE2506" t="str">
        <f>IF(ISBLANK(AD2506),"",IF(ISERROR(VLOOKUP(AD2506,[3]DropTable!$A:$A,1,0)),"드랍없음",""))</f>
        <v/>
      </c>
      <c r="AG2506">
        <v>9.8000000000000007</v>
      </c>
      <c r="AH2506">
        <v>1</v>
      </c>
    </row>
    <row r="2507" spans="1:34" x14ac:dyDescent="0.3">
      <c r="A2507">
        <v>28</v>
      </c>
      <c r="B2507">
        <v>16</v>
      </c>
      <c r="C2507">
        <f>IF(OR($L2507=TRUE,$A2507=0,MOD($A2507,ChapterTable!$S$20)&lt;&gt;0),
MAX(0,INT(($B2507+ChapterTable!$Q$26+VLOOKUP(SUBSTITUTE(C$1,"성장단계","")&amp;"단계오프셋",ChapterTable!$S:$T,2,0))/ChapterTable!$Q$23)),
MAX(0,INT(($B2507+ChapterTable!$S$26+VLOOKUP(SUBSTITUTE(C$1,"성장단계","")&amp;"보스단계오프셋",ChapterTable!$S:$T,2,0))/ChapterTable!$S$23)))</f>
        <v>2</v>
      </c>
      <c r="D2507">
        <f>IF(OR($L2507=TRUE,$A2507=0,MOD($A2507,ChapterTable!$S$20)&lt;&gt;0),
MAX(0,INT(($B2507+ChapterTable!$Q$26+VLOOKUP(SUBSTITUTE(D$1,"성장단계","")&amp;"단계오프셋",ChapterTable!$S:$T,2,0))/ChapterTable!$Q$23)),
MAX(0,INT(($B2507+ChapterTable!$S$26+VLOOKUP(SUBSTITUTE(D$1,"성장단계","")&amp;"보스단계오프셋",ChapterTable!$S:$T,2,0))/ChapterTable!$S$23)))</f>
        <v>1</v>
      </c>
      <c r="E2507" s="1">
        <f ca="1">IF(AND($A2507=0,$B2507=1),
    VLOOKUP(1,ChapterTable!$1:$1048576,MATCH("최종"&amp;SUBSTITUTE(SUBSTITUTE(E$1,"standard",""),"|Float",""),ChapterTable!$1:$1,0),0)*ChapterTable!$Q$17,
  IF(AND($A2507=0,$B2507=0),
    E2508,
  IF($B2507=0,
    VLOOKUP($A2507,ChapterTable!$1:$1048576,MATCH("최종"&amp;SUBSTITUTE(SUBSTITUTE(E$1,"standard",""),"|Float",""),ChapterTable!$1:$1,0),0),
  IF($B2507=1,
    IF($L2507=FALSE,
      VLOOKUP($A2507,ChapterTable!$1:$1048576,MATCH("최종"&amp;SUBSTITUTE(SUBSTITUTE(E$1,"standard",""),"|Float",""),ChapterTable!$1:$1,0),0),
      VLOOKUP($A2507-ChapterTable!$Q$11,ChapterTable!$1:$1048576,MATCH("최종"&amp;SUBSTITUTE(SUBSTITUTE(E$1,"standard",""),"|Float",""),ChapterTable!$1:$1,0),0)*ChapterTable!$Q$14
    ),
  OFFSET(E2507,-$B2507+IF($L2507,1,0),0)*
    (VLOOKUP(SUBSTITUTE(SUBSTITUTE(E$1,"standard",""),"|Float","")&amp;"인게임누적곱배수",ChapterTable!$S:$T,2,0)^C2507
    +VLOOKUP(SUBSTITUTE(SUBSTITUTE(E$1,"standard",""),"|Float","")&amp;"인게임누적합배수",ChapterTable!$S:$T,2,0)*C2507)
  )
  )
  )
)</f>
        <v>9851743.309920622</v>
      </c>
      <c r="F2507" s="1">
        <f ca="1">IF(AND($A2507=0,$B2507=1),
    VLOOKUP(1,ChapterTable!$1:$1048576,MATCH("최종"&amp;SUBSTITUTE(SUBSTITUTE(F$1,"standard",""),"|Float",""),ChapterTable!$1:$1,0),0)*ChapterTable!$Q$17,
  IF(AND($A2507=0,$B2507=0),
    F2508,
  IF($B2507=0,
    VLOOKUP($A2507,ChapterTable!$1:$1048576,MATCH("최종"&amp;SUBSTITUTE(SUBSTITUTE(F$1,"standard",""),"|Float",""),ChapterTable!$1:$1,0),0),
  IF($B2507=1,
    IF($L2507=FALSE,
      VLOOKUP($A2507,ChapterTable!$1:$1048576,MATCH("최종"&amp;SUBSTITUTE(SUBSTITUTE(F$1,"standard",""),"|Float",""),ChapterTable!$1:$1,0),0),
      VLOOKUP($A2507-ChapterTable!$Q$11,ChapterTable!$1:$1048576,MATCH("최종"&amp;SUBSTITUTE(SUBSTITUTE(F$1,"standard",""),"|Float",""),ChapterTable!$1:$1,0),0)*ChapterTable!$Q$14
    ),
  OFFSET(F2507,-$B2507+IF($L2507,1,0),0)*
    (VLOOKUP(SUBSTITUTE(SUBSTITUTE(F$1,"standard",""),"|Float","")&amp;"인게임누적곱배수",ChapterTable!$S:$T,2,0)^D2507
    +VLOOKUP(SUBSTITUTE(SUBSTITUTE(F$1,"standard",""),"|Float","")&amp;"인게임누적합배수",ChapterTable!$S:$T,2,0)*D2507)
  )
  )
  )
)</f>
        <v>3863428.7489884794</v>
      </c>
      <c r="G2507" t="s">
        <v>76</v>
      </c>
      <c r="J2507" t="str">
        <f>IF(ISBLANK(I2507),"",
IFERROR(VLOOKUP(I2507,[1]StringTable!$1:$1048576,MATCH([1]StringTable!$B$1,[1]StringTable!$1:$1,0),0),
IFERROR(VLOOKUP(I2507,[1]InApkStringTable!$1:$1048576,MATCH([1]InApkStringTable!$B$1,[1]InApkStringTable!$1:$1,0),0),
"스트링없음")))</f>
        <v/>
      </c>
      <c r="L2507" t="b">
        <v>1</v>
      </c>
      <c r="N2507" t="str">
        <f>IF(ISBLANK(M2507),"",IF(ISERROR(VLOOKUP(M2507,MapTable!$A:$A,1,0)),"맵없음",""))</f>
        <v/>
      </c>
      <c r="O2507">
        <f t="shared" si="157"/>
        <v>2</v>
      </c>
      <c r="Q2507">
        <f t="shared" si="158"/>
        <v>2</v>
      </c>
      <c r="R2507" t="b">
        <f t="shared" ca="1" si="159"/>
        <v>0</v>
      </c>
      <c r="T2507" t="b">
        <f t="shared" ca="1" si="160"/>
        <v>0</v>
      </c>
      <c r="X2507" t="str">
        <f>IF(ISBLANK(W2507),"",
IF(ISERROR(FIND(",",W2507)),
  IF(ISERROR(VLOOKUP(W2507,MapTable!$A:$A,1,0)),"맵없음",
  ""),
IF(ISERROR(FIND(",",W2507,FIND(",",W2507)+1)),
  IF(OR(ISERROR(VLOOKUP(LEFT(W2507,FIND(",",W2507)-1),MapTable!$A:$A,1,0)),ISERROR(VLOOKUP(TRIM(MID(W2507,FIND(",",W2507)+1,999)),MapTable!$A:$A,1,0))),"맵없음",
  ""),
IF(ISERROR(FIND(",",W2507,FIND(",",W2507,FIND(",",W2507)+1)+1)),
  IF(OR(ISERROR(VLOOKUP(LEFT(W2507,FIND(",",W2507)-1),MapTable!$A:$A,1,0)),ISERROR(VLOOKUP(TRIM(MID(W2507,FIND(",",W2507)+1,FIND(",",W2507,FIND(",",W2507)+1)-FIND(",",W2507)-1)),MapTable!$A:$A,1,0)),ISERROR(VLOOKUP(TRIM(MID(W2507,FIND(",",W2507,FIND(",",W2507)+1)+1,999)),MapTable!$A:$A,1,0))),"맵없음",
  ""),
IF(ISERROR(FIND(",",W2507,FIND(",",W2507,FIND(",",W2507,FIND(",",W2507)+1)+1)+1)),
  IF(OR(ISERROR(VLOOKUP(LEFT(W2507,FIND(",",W2507)-1),MapTable!$A:$A,1,0)),ISERROR(VLOOKUP(TRIM(MID(W2507,FIND(",",W2507)+1,FIND(",",W2507,FIND(",",W2507)+1)-FIND(",",W2507)-1)),MapTable!$A:$A,1,0)),ISERROR(VLOOKUP(TRIM(MID(W2507,FIND(",",W2507,FIND(",",W2507)+1)+1,FIND(",",W2507,FIND(",",W2507,FIND(",",W2507)+1)+1)-FIND(",",W2507,FIND(",",W2507)+1)-1)),MapTable!$A:$A,1,0)),ISERROR(VLOOKUP(TRIM(MID(W2507,FIND(",",W2507,FIND(",",W2507,FIND(",",W2507)+1)+1)+1,999)),MapTable!$A:$A,1,0))),"맵없음",
  ""),
)))))</f>
        <v/>
      </c>
      <c r="AC2507" t="str">
        <f>IF(ISBLANK(AB2507),"",IF(ISERROR(VLOOKUP(AB2507,[3]DropTable!$A:$A,1,0)),"드랍없음",""))</f>
        <v/>
      </c>
      <c r="AE2507" t="str">
        <f>IF(ISBLANK(AD2507),"",IF(ISERROR(VLOOKUP(AD2507,[3]DropTable!$A:$A,1,0)),"드랍없음",""))</f>
        <v/>
      </c>
      <c r="AG2507">
        <v>9.8000000000000007</v>
      </c>
      <c r="AH2507">
        <v>1</v>
      </c>
    </row>
    <row r="2508" spans="1:34" x14ac:dyDescent="0.3">
      <c r="A2508">
        <v>28</v>
      </c>
      <c r="B2508">
        <v>17</v>
      </c>
      <c r="C2508">
        <f>IF(OR($L2508=TRUE,$A2508=0,MOD($A2508,ChapterTable!$S$20)&lt;&gt;0),
MAX(0,INT(($B2508+ChapterTable!$Q$26+VLOOKUP(SUBSTITUTE(C$1,"성장단계","")&amp;"단계오프셋",ChapterTable!$S:$T,2,0))/ChapterTable!$Q$23)),
MAX(0,INT(($B2508+ChapterTable!$S$26+VLOOKUP(SUBSTITUTE(C$1,"성장단계","")&amp;"보스단계오프셋",ChapterTable!$S:$T,2,0))/ChapterTable!$S$23)))</f>
        <v>2</v>
      </c>
      <c r="D2508">
        <f>IF(OR($L2508=TRUE,$A2508=0,MOD($A2508,ChapterTable!$S$20)&lt;&gt;0),
MAX(0,INT(($B2508+ChapterTable!$Q$26+VLOOKUP(SUBSTITUTE(D$1,"성장단계","")&amp;"단계오프셋",ChapterTable!$S:$T,2,0))/ChapterTable!$Q$23)),
MAX(0,INT(($B2508+ChapterTable!$S$26+VLOOKUP(SUBSTITUTE(D$1,"성장단계","")&amp;"보스단계오프셋",ChapterTable!$S:$T,2,0))/ChapterTable!$S$23)))</f>
        <v>1</v>
      </c>
      <c r="E2508" s="1">
        <f ca="1">IF(AND($A2508=0,$B2508=1),
    VLOOKUP(1,ChapterTable!$1:$1048576,MATCH("최종"&amp;SUBSTITUTE(SUBSTITUTE(E$1,"standard",""),"|Float",""),ChapterTable!$1:$1,0),0)*ChapterTable!$Q$17,
  IF(AND($A2508=0,$B2508=0),
    E2509,
  IF($B2508=0,
    VLOOKUP($A2508,ChapterTable!$1:$1048576,MATCH("최종"&amp;SUBSTITUTE(SUBSTITUTE(E$1,"standard",""),"|Float",""),ChapterTable!$1:$1,0),0),
  IF($B2508=1,
    IF($L2508=FALSE,
      VLOOKUP($A2508,ChapterTable!$1:$1048576,MATCH("최종"&amp;SUBSTITUTE(SUBSTITUTE(E$1,"standard",""),"|Float",""),ChapterTable!$1:$1,0),0),
      VLOOKUP($A2508-ChapterTable!$Q$11,ChapterTable!$1:$1048576,MATCH("최종"&amp;SUBSTITUTE(SUBSTITUTE(E$1,"standard",""),"|Float",""),ChapterTable!$1:$1,0),0)*ChapterTable!$Q$14
    ),
  OFFSET(E2508,-$B2508+IF($L2508,1,0),0)*
    (VLOOKUP(SUBSTITUTE(SUBSTITUTE(E$1,"standard",""),"|Float","")&amp;"인게임누적곱배수",ChapterTable!$S:$T,2,0)^C2508
    +VLOOKUP(SUBSTITUTE(SUBSTITUTE(E$1,"standard",""),"|Float","")&amp;"인게임누적합배수",ChapterTable!$S:$T,2,0)*C2508)
  )
  )
  )
)</f>
        <v>9851743.309920622</v>
      </c>
      <c r="F2508" s="1">
        <f ca="1">IF(AND($A2508=0,$B2508=1),
    VLOOKUP(1,ChapterTable!$1:$1048576,MATCH("최종"&amp;SUBSTITUTE(SUBSTITUTE(F$1,"standard",""),"|Float",""),ChapterTable!$1:$1,0),0)*ChapterTable!$Q$17,
  IF(AND($A2508=0,$B2508=0),
    F2509,
  IF($B2508=0,
    VLOOKUP($A2508,ChapterTable!$1:$1048576,MATCH("최종"&amp;SUBSTITUTE(SUBSTITUTE(F$1,"standard",""),"|Float",""),ChapterTable!$1:$1,0),0),
  IF($B2508=1,
    IF($L2508=FALSE,
      VLOOKUP($A2508,ChapterTable!$1:$1048576,MATCH("최종"&amp;SUBSTITUTE(SUBSTITUTE(F$1,"standard",""),"|Float",""),ChapterTable!$1:$1,0),0),
      VLOOKUP($A2508-ChapterTable!$Q$11,ChapterTable!$1:$1048576,MATCH("최종"&amp;SUBSTITUTE(SUBSTITUTE(F$1,"standard",""),"|Float",""),ChapterTable!$1:$1,0),0)*ChapterTable!$Q$14
    ),
  OFFSET(F2508,-$B2508+IF($L2508,1,0),0)*
    (VLOOKUP(SUBSTITUTE(SUBSTITUTE(F$1,"standard",""),"|Float","")&amp;"인게임누적곱배수",ChapterTable!$S:$T,2,0)^D2508
    +VLOOKUP(SUBSTITUTE(SUBSTITUTE(F$1,"standard",""),"|Float","")&amp;"인게임누적합배수",ChapterTable!$S:$T,2,0)*D2508)
  )
  )
  )
)</f>
        <v>3863428.7489884794</v>
      </c>
      <c r="G2508" t="s">
        <v>76</v>
      </c>
      <c r="J2508" t="str">
        <f>IF(ISBLANK(I2508),"",
IFERROR(VLOOKUP(I2508,[1]StringTable!$1:$1048576,MATCH([1]StringTable!$B$1,[1]StringTable!$1:$1,0),0),
IFERROR(VLOOKUP(I2508,[1]InApkStringTable!$1:$1048576,MATCH([1]InApkStringTable!$B$1,[1]InApkStringTable!$1:$1,0),0),
"스트링없음")))</f>
        <v/>
      </c>
      <c r="L2508" t="b">
        <v>1</v>
      </c>
      <c r="N2508" t="str">
        <f>IF(ISBLANK(M2508),"",IF(ISERROR(VLOOKUP(M2508,MapTable!$A:$A,1,0)),"맵없음",""))</f>
        <v/>
      </c>
      <c r="O2508">
        <f t="shared" si="157"/>
        <v>2</v>
      </c>
      <c r="Q2508">
        <f t="shared" si="158"/>
        <v>2</v>
      </c>
      <c r="R2508" t="b">
        <f t="shared" ca="1" si="159"/>
        <v>0</v>
      </c>
      <c r="T2508" t="b">
        <f t="shared" ca="1" si="160"/>
        <v>0</v>
      </c>
      <c r="X2508" t="str">
        <f>IF(ISBLANK(W2508),"",
IF(ISERROR(FIND(",",W2508)),
  IF(ISERROR(VLOOKUP(W2508,MapTable!$A:$A,1,0)),"맵없음",
  ""),
IF(ISERROR(FIND(",",W2508,FIND(",",W2508)+1)),
  IF(OR(ISERROR(VLOOKUP(LEFT(W2508,FIND(",",W2508)-1),MapTable!$A:$A,1,0)),ISERROR(VLOOKUP(TRIM(MID(W2508,FIND(",",W2508)+1,999)),MapTable!$A:$A,1,0))),"맵없음",
  ""),
IF(ISERROR(FIND(",",W2508,FIND(",",W2508,FIND(",",W2508)+1)+1)),
  IF(OR(ISERROR(VLOOKUP(LEFT(W2508,FIND(",",W2508)-1),MapTable!$A:$A,1,0)),ISERROR(VLOOKUP(TRIM(MID(W2508,FIND(",",W2508)+1,FIND(",",W2508,FIND(",",W2508)+1)-FIND(",",W2508)-1)),MapTable!$A:$A,1,0)),ISERROR(VLOOKUP(TRIM(MID(W2508,FIND(",",W2508,FIND(",",W2508)+1)+1,999)),MapTable!$A:$A,1,0))),"맵없음",
  ""),
IF(ISERROR(FIND(",",W2508,FIND(",",W2508,FIND(",",W2508,FIND(",",W2508)+1)+1)+1)),
  IF(OR(ISERROR(VLOOKUP(LEFT(W2508,FIND(",",W2508)-1),MapTable!$A:$A,1,0)),ISERROR(VLOOKUP(TRIM(MID(W2508,FIND(",",W2508)+1,FIND(",",W2508,FIND(",",W2508)+1)-FIND(",",W2508)-1)),MapTable!$A:$A,1,0)),ISERROR(VLOOKUP(TRIM(MID(W2508,FIND(",",W2508,FIND(",",W2508)+1)+1,FIND(",",W2508,FIND(",",W2508,FIND(",",W2508)+1)+1)-FIND(",",W2508,FIND(",",W2508)+1)-1)),MapTable!$A:$A,1,0)),ISERROR(VLOOKUP(TRIM(MID(W2508,FIND(",",W2508,FIND(",",W2508,FIND(",",W2508)+1)+1)+1,999)),MapTable!$A:$A,1,0))),"맵없음",
  ""),
)))))</f>
        <v/>
      </c>
      <c r="AC2508" t="str">
        <f>IF(ISBLANK(AB2508),"",IF(ISERROR(VLOOKUP(AB2508,[3]DropTable!$A:$A,1,0)),"드랍없음",""))</f>
        <v/>
      </c>
      <c r="AE2508" t="str">
        <f>IF(ISBLANK(AD2508),"",IF(ISERROR(VLOOKUP(AD2508,[3]DropTable!$A:$A,1,0)),"드랍없음",""))</f>
        <v/>
      </c>
      <c r="AG2508">
        <v>9.8000000000000007</v>
      </c>
      <c r="AH2508">
        <v>1</v>
      </c>
    </row>
    <row r="2509" spans="1:34" x14ac:dyDescent="0.3">
      <c r="A2509">
        <v>28</v>
      </c>
      <c r="B2509">
        <v>18</v>
      </c>
      <c r="C2509">
        <f>IF(OR($L2509=TRUE,$A2509=0,MOD($A2509,ChapterTable!$S$20)&lt;&gt;0),
MAX(0,INT(($B2509+ChapterTable!$Q$26+VLOOKUP(SUBSTITUTE(C$1,"성장단계","")&amp;"단계오프셋",ChapterTable!$S:$T,2,0))/ChapterTable!$Q$23)),
MAX(0,INT(($B2509+ChapterTable!$S$26+VLOOKUP(SUBSTITUTE(C$1,"성장단계","")&amp;"보스단계오프셋",ChapterTable!$S:$T,2,0))/ChapterTable!$S$23)))</f>
        <v>2</v>
      </c>
      <c r="D2509">
        <f>IF(OR($L2509=TRUE,$A2509=0,MOD($A2509,ChapterTable!$S$20)&lt;&gt;0),
MAX(0,INT(($B2509+ChapterTable!$Q$26+VLOOKUP(SUBSTITUTE(D$1,"성장단계","")&amp;"단계오프셋",ChapterTable!$S:$T,2,0))/ChapterTable!$Q$23)),
MAX(0,INT(($B2509+ChapterTable!$S$26+VLOOKUP(SUBSTITUTE(D$1,"성장단계","")&amp;"보스단계오프셋",ChapterTable!$S:$T,2,0))/ChapterTable!$S$23)))</f>
        <v>1</v>
      </c>
      <c r="E2509" s="1">
        <f ca="1">IF(AND($A2509=0,$B2509=1),
    VLOOKUP(1,ChapterTable!$1:$1048576,MATCH("최종"&amp;SUBSTITUTE(SUBSTITUTE(E$1,"standard",""),"|Float",""),ChapterTable!$1:$1,0),0)*ChapterTable!$Q$17,
  IF(AND($A2509=0,$B2509=0),
    E2510,
  IF($B2509=0,
    VLOOKUP($A2509,ChapterTable!$1:$1048576,MATCH("최종"&amp;SUBSTITUTE(SUBSTITUTE(E$1,"standard",""),"|Float",""),ChapterTable!$1:$1,0),0),
  IF($B2509=1,
    IF($L2509=FALSE,
      VLOOKUP($A2509,ChapterTable!$1:$1048576,MATCH("최종"&amp;SUBSTITUTE(SUBSTITUTE(E$1,"standard",""),"|Float",""),ChapterTable!$1:$1,0),0),
      VLOOKUP($A2509-ChapterTable!$Q$11,ChapterTable!$1:$1048576,MATCH("최종"&amp;SUBSTITUTE(SUBSTITUTE(E$1,"standard",""),"|Float",""),ChapterTable!$1:$1,0),0)*ChapterTable!$Q$14
    ),
  OFFSET(E2509,-$B2509+IF($L2509,1,0),0)*
    (VLOOKUP(SUBSTITUTE(SUBSTITUTE(E$1,"standard",""),"|Float","")&amp;"인게임누적곱배수",ChapterTable!$S:$T,2,0)^C2509
    +VLOOKUP(SUBSTITUTE(SUBSTITUTE(E$1,"standard",""),"|Float","")&amp;"인게임누적합배수",ChapterTable!$S:$T,2,0)*C2509)
  )
  )
  )
)</f>
        <v>9851743.309920622</v>
      </c>
      <c r="F2509" s="1">
        <f ca="1">IF(AND($A2509=0,$B2509=1),
    VLOOKUP(1,ChapterTable!$1:$1048576,MATCH("최종"&amp;SUBSTITUTE(SUBSTITUTE(F$1,"standard",""),"|Float",""),ChapterTable!$1:$1,0),0)*ChapterTable!$Q$17,
  IF(AND($A2509=0,$B2509=0),
    F2510,
  IF($B2509=0,
    VLOOKUP($A2509,ChapterTable!$1:$1048576,MATCH("최종"&amp;SUBSTITUTE(SUBSTITUTE(F$1,"standard",""),"|Float",""),ChapterTable!$1:$1,0),0),
  IF($B2509=1,
    IF($L2509=FALSE,
      VLOOKUP($A2509,ChapterTable!$1:$1048576,MATCH("최종"&amp;SUBSTITUTE(SUBSTITUTE(F$1,"standard",""),"|Float",""),ChapterTable!$1:$1,0),0),
      VLOOKUP($A2509-ChapterTable!$Q$11,ChapterTable!$1:$1048576,MATCH("최종"&amp;SUBSTITUTE(SUBSTITUTE(F$1,"standard",""),"|Float",""),ChapterTable!$1:$1,0),0)*ChapterTable!$Q$14
    ),
  OFFSET(F2509,-$B2509+IF($L2509,1,0),0)*
    (VLOOKUP(SUBSTITUTE(SUBSTITUTE(F$1,"standard",""),"|Float","")&amp;"인게임누적곱배수",ChapterTable!$S:$T,2,0)^D2509
    +VLOOKUP(SUBSTITUTE(SUBSTITUTE(F$1,"standard",""),"|Float","")&amp;"인게임누적합배수",ChapterTable!$S:$T,2,0)*D2509)
  )
  )
  )
)</f>
        <v>3863428.7489884794</v>
      </c>
      <c r="G2509" t="s">
        <v>76</v>
      </c>
      <c r="J2509" t="str">
        <f>IF(ISBLANK(I2509),"",
IFERROR(VLOOKUP(I2509,[1]StringTable!$1:$1048576,MATCH([1]StringTable!$B$1,[1]StringTable!$1:$1,0),0),
IFERROR(VLOOKUP(I2509,[1]InApkStringTable!$1:$1048576,MATCH([1]InApkStringTable!$B$1,[1]InApkStringTable!$1:$1,0),0),
"스트링없음")))</f>
        <v/>
      </c>
      <c r="L2509" t="b">
        <v>1</v>
      </c>
      <c r="N2509" t="str">
        <f>IF(ISBLANK(M2509),"",IF(ISERROR(VLOOKUP(M2509,MapTable!$A:$A,1,0)),"맵없음",""))</f>
        <v/>
      </c>
      <c r="O2509">
        <f t="shared" si="157"/>
        <v>2</v>
      </c>
      <c r="Q2509">
        <f t="shared" si="158"/>
        <v>2</v>
      </c>
      <c r="R2509" t="b">
        <f t="shared" ca="1" si="159"/>
        <v>0</v>
      </c>
      <c r="T2509" t="b">
        <f t="shared" ca="1" si="160"/>
        <v>0</v>
      </c>
      <c r="X2509" t="str">
        <f>IF(ISBLANK(W2509),"",
IF(ISERROR(FIND(",",W2509)),
  IF(ISERROR(VLOOKUP(W2509,MapTable!$A:$A,1,0)),"맵없음",
  ""),
IF(ISERROR(FIND(",",W2509,FIND(",",W2509)+1)),
  IF(OR(ISERROR(VLOOKUP(LEFT(W2509,FIND(",",W2509)-1),MapTable!$A:$A,1,0)),ISERROR(VLOOKUP(TRIM(MID(W2509,FIND(",",W2509)+1,999)),MapTable!$A:$A,1,0))),"맵없음",
  ""),
IF(ISERROR(FIND(",",W2509,FIND(",",W2509,FIND(",",W2509)+1)+1)),
  IF(OR(ISERROR(VLOOKUP(LEFT(W2509,FIND(",",W2509)-1),MapTable!$A:$A,1,0)),ISERROR(VLOOKUP(TRIM(MID(W2509,FIND(",",W2509)+1,FIND(",",W2509,FIND(",",W2509)+1)-FIND(",",W2509)-1)),MapTable!$A:$A,1,0)),ISERROR(VLOOKUP(TRIM(MID(W2509,FIND(",",W2509,FIND(",",W2509)+1)+1,999)),MapTable!$A:$A,1,0))),"맵없음",
  ""),
IF(ISERROR(FIND(",",W2509,FIND(",",W2509,FIND(",",W2509,FIND(",",W2509)+1)+1)+1)),
  IF(OR(ISERROR(VLOOKUP(LEFT(W2509,FIND(",",W2509)-1),MapTable!$A:$A,1,0)),ISERROR(VLOOKUP(TRIM(MID(W2509,FIND(",",W2509)+1,FIND(",",W2509,FIND(",",W2509)+1)-FIND(",",W2509)-1)),MapTable!$A:$A,1,0)),ISERROR(VLOOKUP(TRIM(MID(W2509,FIND(",",W2509,FIND(",",W2509)+1)+1,FIND(",",W2509,FIND(",",W2509,FIND(",",W2509)+1)+1)-FIND(",",W2509,FIND(",",W2509)+1)-1)),MapTable!$A:$A,1,0)),ISERROR(VLOOKUP(TRIM(MID(W2509,FIND(",",W2509,FIND(",",W2509,FIND(",",W2509)+1)+1)+1,999)),MapTable!$A:$A,1,0))),"맵없음",
  ""),
)))))</f>
        <v/>
      </c>
      <c r="AC2509" t="str">
        <f>IF(ISBLANK(AB2509),"",IF(ISERROR(VLOOKUP(AB2509,[3]DropTable!$A:$A,1,0)),"드랍없음",""))</f>
        <v/>
      </c>
      <c r="AE2509" t="str">
        <f>IF(ISBLANK(AD2509),"",IF(ISERROR(VLOOKUP(AD2509,[3]DropTable!$A:$A,1,0)),"드랍없음",""))</f>
        <v/>
      </c>
      <c r="AG2509">
        <v>9.8000000000000007</v>
      </c>
      <c r="AH2509">
        <v>1</v>
      </c>
    </row>
    <row r="2510" spans="1:34" x14ac:dyDescent="0.3">
      <c r="A2510">
        <v>28</v>
      </c>
      <c r="B2510">
        <v>19</v>
      </c>
      <c r="C2510">
        <f>IF(OR($L2510=TRUE,$A2510=0,MOD($A2510,ChapterTable!$S$20)&lt;&gt;0),
MAX(0,INT(($B2510+ChapterTable!$Q$26+VLOOKUP(SUBSTITUTE(C$1,"성장단계","")&amp;"단계오프셋",ChapterTable!$S:$T,2,0))/ChapterTable!$Q$23)),
MAX(0,INT(($B2510+ChapterTable!$S$26+VLOOKUP(SUBSTITUTE(C$1,"성장단계","")&amp;"보스단계오프셋",ChapterTable!$S:$T,2,0))/ChapterTable!$S$23)))</f>
        <v>2</v>
      </c>
      <c r="D2510">
        <f>IF(OR($L2510=TRUE,$A2510=0,MOD($A2510,ChapterTable!$S$20)&lt;&gt;0),
MAX(0,INT(($B2510+ChapterTable!$Q$26+VLOOKUP(SUBSTITUTE(D$1,"성장단계","")&amp;"단계오프셋",ChapterTable!$S:$T,2,0))/ChapterTable!$Q$23)),
MAX(0,INT(($B2510+ChapterTable!$S$26+VLOOKUP(SUBSTITUTE(D$1,"성장단계","")&amp;"보스단계오프셋",ChapterTable!$S:$T,2,0))/ChapterTable!$S$23)))</f>
        <v>1</v>
      </c>
      <c r="E2510" s="1">
        <f ca="1">IF(AND($A2510=0,$B2510=1),
    VLOOKUP(1,ChapterTable!$1:$1048576,MATCH("최종"&amp;SUBSTITUTE(SUBSTITUTE(E$1,"standard",""),"|Float",""),ChapterTable!$1:$1,0),0)*ChapterTable!$Q$17,
  IF(AND($A2510=0,$B2510=0),
    E2511,
  IF($B2510=0,
    VLOOKUP($A2510,ChapterTable!$1:$1048576,MATCH("최종"&amp;SUBSTITUTE(SUBSTITUTE(E$1,"standard",""),"|Float",""),ChapterTable!$1:$1,0),0),
  IF($B2510=1,
    IF($L2510=FALSE,
      VLOOKUP($A2510,ChapterTable!$1:$1048576,MATCH("최종"&amp;SUBSTITUTE(SUBSTITUTE(E$1,"standard",""),"|Float",""),ChapterTable!$1:$1,0),0),
      VLOOKUP($A2510-ChapterTable!$Q$11,ChapterTable!$1:$1048576,MATCH("최종"&amp;SUBSTITUTE(SUBSTITUTE(E$1,"standard",""),"|Float",""),ChapterTable!$1:$1,0),0)*ChapterTable!$Q$14
    ),
  OFFSET(E2510,-$B2510+IF($L2510,1,0),0)*
    (VLOOKUP(SUBSTITUTE(SUBSTITUTE(E$1,"standard",""),"|Float","")&amp;"인게임누적곱배수",ChapterTable!$S:$T,2,0)^C2510
    +VLOOKUP(SUBSTITUTE(SUBSTITUTE(E$1,"standard",""),"|Float","")&amp;"인게임누적합배수",ChapterTable!$S:$T,2,0)*C2510)
  )
  )
  )
)</f>
        <v>9851743.309920622</v>
      </c>
      <c r="F2510" s="1">
        <f ca="1">IF(AND($A2510=0,$B2510=1),
    VLOOKUP(1,ChapterTable!$1:$1048576,MATCH("최종"&amp;SUBSTITUTE(SUBSTITUTE(F$1,"standard",""),"|Float",""),ChapterTable!$1:$1,0),0)*ChapterTable!$Q$17,
  IF(AND($A2510=0,$B2510=0),
    F2511,
  IF($B2510=0,
    VLOOKUP($A2510,ChapterTable!$1:$1048576,MATCH("최종"&amp;SUBSTITUTE(SUBSTITUTE(F$1,"standard",""),"|Float",""),ChapterTable!$1:$1,0),0),
  IF($B2510=1,
    IF($L2510=FALSE,
      VLOOKUP($A2510,ChapterTable!$1:$1048576,MATCH("최종"&amp;SUBSTITUTE(SUBSTITUTE(F$1,"standard",""),"|Float",""),ChapterTable!$1:$1,0),0),
      VLOOKUP($A2510-ChapterTable!$Q$11,ChapterTable!$1:$1048576,MATCH("최종"&amp;SUBSTITUTE(SUBSTITUTE(F$1,"standard",""),"|Float",""),ChapterTable!$1:$1,0),0)*ChapterTable!$Q$14
    ),
  OFFSET(F2510,-$B2510+IF($L2510,1,0),0)*
    (VLOOKUP(SUBSTITUTE(SUBSTITUTE(F$1,"standard",""),"|Float","")&amp;"인게임누적곱배수",ChapterTable!$S:$T,2,0)^D2510
    +VLOOKUP(SUBSTITUTE(SUBSTITUTE(F$1,"standard",""),"|Float","")&amp;"인게임누적합배수",ChapterTable!$S:$T,2,0)*D2510)
  )
  )
  )
)</f>
        <v>3863428.7489884794</v>
      </c>
      <c r="G2510" t="s">
        <v>76</v>
      </c>
      <c r="J2510" t="str">
        <f>IF(ISBLANK(I2510),"",
IFERROR(VLOOKUP(I2510,[1]StringTable!$1:$1048576,MATCH([1]StringTable!$B$1,[1]StringTable!$1:$1,0),0),
IFERROR(VLOOKUP(I2510,[1]InApkStringTable!$1:$1048576,MATCH([1]InApkStringTable!$B$1,[1]InApkStringTable!$1:$1,0),0),
"스트링없음")))</f>
        <v/>
      </c>
      <c r="L2510" t="b">
        <v>1</v>
      </c>
      <c r="N2510" t="str">
        <f>IF(ISBLANK(M2510),"",IF(ISERROR(VLOOKUP(M2510,MapTable!$A:$A,1,0)),"맵없음",""))</f>
        <v/>
      </c>
      <c r="O2510">
        <f t="shared" si="157"/>
        <v>92</v>
      </c>
      <c r="Q2510">
        <f t="shared" si="158"/>
        <v>92</v>
      </c>
      <c r="R2510" t="b">
        <f t="shared" ca="1" si="159"/>
        <v>1</v>
      </c>
      <c r="T2510" t="b">
        <f t="shared" ca="1" si="160"/>
        <v>1</v>
      </c>
      <c r="X2510" t="str">
        <f>IF(ISBLANK(W2510),"",
IF(ISERROR(FIND(",",W2510)),
  IF(ISERROR(VLOOKUP(W2510,MapTable!$A:$A,1,0)),"맵없음",
  ""),
IF(ISERROR(FIND(",",W2510,FIND(",",W2510)+1)),
  IF(OR(ISERROR(VLOOKUP(LEFT(W2510,FIND(",",W2510)-1),MapTable!$A:$A,1,0)),ISERROR(VLOOKUP(TRIM(MID(W2510,FIND(",",W2510)+1,999)),MapTable!$A:$A,1,0))),"맵없음",
  ""),
IF(ISERROR(FIND(",",W2510,FIND(",",W2510,FIND(",",W2510)+1)+1)),
  IF(OR(ISERROR(VLOOKUP(LEFT(W2510,FIND(",",W2510)-1),MapTable!$A:$A,1,0)),ISERROR(VLOOKUP(TRIM(MID(W2510,FIND(",",W2510)+1,FIND(",",W2510,FIND(",",W2510)+1)-FIND(",",W2510)-1)),MapTable!$A:$A,1,0)),ISERROR(VLOOKUP(TRIM(MID(W2510,FIND(",",W2510,FIND(",",W2510)+1)+1,999)),MapTable!$A:$A,1,0))),"맵없음",
  ""),
IF(ISERROR(FIND(",",W2510,FIND(",",W2510,FIND(",",W2510,FIND(",",W2510)+1)+1)+1)),
  IF(OR(ISERROR(VLOOKUP(LEFT(W2510,FIND(",",W2510)-1),MapTable!$A:$A,1,0)),ISERROR(VLOOKUP(TRIM(MID(W2510,FIND(",",W2510)+1,FIND(",",W2510,FIND(",",W2510)+1)-FIND(",",W2510)-1)),MapTable!$A:$A,1,0)),ISERROR(VLOOKUP(TRIM(MID(W2510,FIND(",",W2510,FIND(",",W2510)+1)+1,FIND(",",W2510,FIND(",",W2510,FIND(",",W2510)+1)+1)-FIND(",",W2510,FIND(",",W2510)+1)-1)),MapTable!$A:$A,1,0)),ISERROR(VLOOKUP(TRIM(MID(W2510,FIND(",",W2510,FIND(",",W2510,FIND(",",W2510)+1)+1)+1,999)),MapTable!$A:$A,1,0))),"맵없음",
  ""),
)))))</f>
        <v/>
      </c>
      <c r="AC2510" t="str">
        <f>IF(ISBLANK(AB2510),"",IF(ISERROR(VLOOKUP(AB2510,[3]DropTable!$A:$A,1,0)),"드랍없음",""))</f>
        <v/>
      </c>
      <c r="AE2510" t="str">
        <f>IF(ISBLANK(AD2510),"",IF(ISERROR(VLOOKUP(AD2510,[3]DropTable!$A:$A,1,0)),"드랍없음",""))</f>
        <v/>
      </c>
      <c r="AG2510">
        <v>9.8000000000000007</v>
      </c>
      <c r="AH2510">
        <v>1</v>
      </c>
    </row>
    <row r="2511" spans="1:34" x14ac:dyDescent="0.3">
      <c r="A2511">
        <v>28</v>
      </c>
      <c r="B2511">
        <v>20</v>
      </c>
      <c r="C2511">
        <f>IF(OR($L2511=TRUE,$A2511=0,MOD($A2511,ChapterTable!$S$20)&lt;&gt;0),
MAX(0,INT(($B2511+ChapterTable!$Q$26+VLOOKUP(SUBSTITUTE(C$1,"성장단계","")&amp;"단계오프셋",ChapterTable!$S:$T,2,0))/ChapterTable!$Q$23)),
MAX(0,INT(($B2511+ChapterTable!$S$26+VLOOKUP(SUBSTITUTE(C$1,"성장단계","")&amp;"보스단계오프셋",ChapterTable!$S:$T,2,0))/ChapterTable!$S$23)))</f>
        <v>2</v>
      </c>
      <c r="D2511">
        <f>IF(OR($L2511=TRUE,$A2511=0,MOD($A2511,ChapterTable!$S$20)&lt;&gt;0),
MAX(0,INT(($B2511+ChapterTable!$Q$26+VLOOKUP(SUBSTITUTE(D$1,"성장단계","")&amp;"단계오프셋",ChapterTable!$S:$T,2,0))/ChapterTable!$Q$23)),
MAX(0,INT(($B2511+ChapterTable!$S$26+VLOOKUP(SUBSTITUTE(D$1,"성장단계","")&amp;"보스단계오프셋",ChapterTable!$S:$T,2,0))/ChapterTable!$S$23)))</f>
        <v>1</v>
      </c>
      <c r="E2511" s="1">
        <f ca="1">IF(AND($A2511=0,$B2511=1),
    VLOOKUP(1,ChapterTable!$1:$1048576,MATCH("최종"&amp;SUBSTITUTE(SUBSTITUTE(E$1,"standard",""),"|Float",""),ChapterTable!$1:$1,0),0)*ChapterTable!$Q$17,
  IF(AND($A2511=0,$B2511=0),
    E2512,
  IF($B2511=0,
    VLOOKUP($A2511,ChapterTable!$1:$1048576,MATCH("최종"&amp;SUBSTITUTE(SUBSTITUTE(E$1,"standard",""),"|Float",""),ChapterTable!$1:$1,0),0),
  IF($B2511=1,
    IF($L2511=FALSE,
      VLOOKUP($A2511,ChapterTable!$1:$1048576,MATCH("최종"&amp;SUBSTITUTE(SUBSTITUTE(E$1,"standard",""),"|Float",""),ChapterTable!$1:$1,0),0),
      VLOOKUP($A2511-ChapterTable!$Q$11,ChapterTable!$1:$1048576,MATCH("최종"&amp;SUBSTITUTE(SUBSTITUTE(E$1,"standard",""),"|Float",""),ChapterTable!$1:$1,0),0)*ChapterTable!$Q$14
    ),
  OFFSET(E2511,-$B2511+IF($L2511,1,0),0)*
    (VLOOKUP(SUBSTITUTE(SUBSTITUTE(E$1,"standard",""),"|Float","")&amp;"인게임누적곱배수",ChapterTable!$S:$T,2,0)^C2511
    +VLOOKUP(SUBSTITUTE(SUBSTITUTE(E$1,"standard",""),"|Float","")&amp;"인게임누적합배수",ChapterTable!$S:$T,2,0)*C2511)
  )
  )
  )
)</f>
        <v>9851743.309920622</v>
      </c>
      <c r="F2511" s="1">
        <f ca="1">IF(AND($A2511=0,$B2511=1),
    VLOOKUP(1,ChapterTable!$1:$1048576,MATCH("최종"&amp;SUBSTITUTE(SUBSTITUTE(F$1,"standard",""),"|Float",""),ChapterTable!$1:$1,0),0)*ChapterTable!$Q$17,
  IF(AND($A2511=0,$B2511=0),
    F2512,
  IF($B2511=0,
    VLOOKUP($A2511,ChapterTable!$1:$1048576,MATCH("최종"&amp;SUBSTITUTE(SUBSTITUTE(F$1,"standard",""),"|Float",""),ChapterTable!$1:$1,0),0),
  IF($B2511=1,
    IF($L2511=FALSE,
      VLOOKUP($A2511,ChapterTable!$1:$1048576,MATCH("최종"&amp;SUBSTITUTE(SUBSTITUTE(F$1,"standard",""),"|Float",""),ChapterTable!$1:$1,0),0),
      VLOOKUP($A2511-ChapterTable!$Q$11,ChapterTable!$1:$1048576,MATCH("최종"&amp;SUBSTITUTE(SUBSTITUTE(F$1,"standard",""),"|Float",""),ChapterTable!$1:$1,0),0)*ChapterTable!$Q$14
    ),
  OFFSET(F2511,-$B2511+IF($L2511,1,0),0)*
    (VLOOKUP(SUBSTITUTE(SUBSTITUTE(F$1,"standard",""),"|Float","")&amp;"인게임누적곱배수",ChapterTable!$S:$T,2,0)^D2511
    +VLOOKUP(SUBSTITUTE(SUBSTITUTE(F$1,"standard",""),"|Float","")&amp;"인게임누적합배수",ChapterTable!$S:$T,2,0)*D2511)
  )
  )
  )
)</f>
        <v>3863428.7489884794</v>
      </c>
      <c r="G2511" t="s">
        <v>76</v>
      </c>
      <c r="J2511" t="str">
        <f>IF(ISBLANK(I2511),"",
IFERROR(VLOOKUP(I2511,[1]StringTable!$1:$1048576,MATCH([1]StringTable!$B$1,[1]StringTable!$1:$1,0),0),
IFERROR(VLOOKUP(I2511,[1]InApkStringTable!$1:$1048576,MATCH([1]InApkStringTable!$B$1,[1]InApkStringTable!$1:$1,0),0),
"스트링없음")))</f>
        <v/>
      </c>
      <c r="L2511" t="b">
        <v>1</v>
      </c>
      <c r="N2511" t="str">
        <f>IF(ISBLANK(M2511),"",IF(ISERROR(VLOOKUP(M2511,MapTable!$A:$A,1,0)),"맵없음",""))</f>
        <v/>
      </c>
      <c r="O2511">
        <f t="shared" si="157"/>
        <v>21</v>
      </c>
      <c r="Q2511">
        <f t="shared" si="158"/>
        <v>21</v>
      </c>
      <c r="R2511" t="b">
        <f t="shared" ca="1" si="159"/>
        <v>0</v>
      </c>
      <c r="T2511" t="b">
        <f t="shared" ca="1" si="160"/>
        <v>0</v>
      </c>
      <c r="X2511" t="str">
        <f>IF(ISBLANK(W2511),"",
IF(ISERROR(FIND(",",W2511)),
  IF(ISERROR(VLOOKUP(W2511,MapTable!$A:$A,1,0)),"맵없음",
  ""),
IF(ISERROR(FIND(",",W2511,FIND(",",W2511)+1)),
  IF(OR(ISERROR(VLOOKUP(LEFT(W2511,FIND(",",W2511)-1),MapTable!$A:$A,1,0)),ISERROR(VLOOKUP(TRIM(MID(W2511,FIND(",",W2511)+1,999)),MapTable!$A:$A,1,0))),"맵없음",
  ""),
IF(ISERROR(FIND(",",W2511,FIND(",",W2511,FIND(",",W2511)+1)+1)),
  IF(OR(ISERROR(VLOOKUP(LEFT(W2511,FIND(",",W2511)-1),MapTable!$A:$A,1,0)),ISERROR(VLOOKUP(TRIM(MID(W2511,FIND(",",W2511)+1,FIND(",",W2511,FIND(",",W2511)+1)-FIND(",",W2511)-1)),MapTable!$A:$A,1,0)),ISERROR(VLOOKUP(TRIM(MID(W2511,FIND(",",W2511,FIND(",",W2511)+1)+1,999)),MapTable!$A:$A,1,0))),"맵없음",
  ""),
IF(ISERROR(FIND(",",W2511,FIND(",",W2511,FIND(",",W2511,FIND(",",W2511)+1)+1)+1)),
  IF(OR(ISERROR(VLOOKUP(LEFT(W2511,FIND(",",W2511)-1),MapTable!$A:$A,1,0)),ISERROR(VLOOKUP(TRIM(MID(W2511,FIND(",",W2511)+1,FIND(",",W2511,FIND(",",W2511)+1)-FIND(",",W2511)-1)),MapTable!$A:$A,1,0)),ISERROR(VLOOKUP(TRIM(MID(W2511,FIND(",",W2511,FIND(",",W2511)+1)+1,FIND(",",W2511,FIND(",",W2511,FIND(",",W2511)+1)+1)-FIND(",",W2511,FIND(",",W2511)+1)-1)),MapTable!$A:$A,1,0)),ISERROR(VLOOKUP(TRIM(MID(W2511,FIND(",",W2511,FIND(",",W2511,FIND(",",W2511)+1)+1)+1,999)),MapTable!$A:$A,1,0))),"맵없음",
  ""),
)))))</f>
        <v/>
      </c>
      <c r="AC2511" t="str">
        <f>IF(ISBLANK(AB2511),"",IF(ISERROR(VLOOKUP(AB2511,[3]DropTable!$A:$A,1,0)),"드랍없음",""))</f>
        <v/>
      </c>
      <c r="AE2511" t="str">
        <f>IF(ISBLANK(AD2511),"",IF(ISERROR(VLOOKUP(AD2511,[3]DropTable!$A:$A,1,0)),"드랍없음",""))</f>
        <v/>
      </c>
      <c r="AG2511">
        <v>9.8000000000000007</v>
      </c>
      <c r="AH2511">
        <v>1</v>
      </c>
    </row>
    <row r="2512" spans="1:34" x14ac:dyDescent="0.3">
      <c r="A2512">
        <v>28</v>
      </c>
      <c r="B2512">
        <v>21</v>
      </c>
      <c r="C2512">
        <f>IF(OR($L2512=TRUE,$A2512=0,MOD($A2512,ChapterTable!$S$20)&lt;&gt;0),
MAX(0,INT(($B2512+ChapterTable!$Q$26+VLOOKUP(SUBSTITUTE(C$1,"성장단계","")&amp;"단계오프셋",ChapterTable!$S:$T,2,0))/ChapterTable!$Q$23)),
MAX(0,INT(($B2512+ChapterTable!$S$26+VLOOKUP(SUBSTITUTE(C$1,"성장단계","")&amp;"보스단계오프셋",ChapterTable!$S:$T,2,0))/ChapterTable!$S$23)))</f>
        <v>2</v>
      </c>
      <c r="D2512">
        <f>IF(OR($L2512=TRUE,$A2512=0,MOD($A2512,ChapterTable!$S$20)&lt;&gt;0),
MAX(0,INT(($B2512+ChapterTable!$Q$26+VLOOKUP(SUBSTITUTE(D$1,"성장단계","")&amp;"단계오프셋",ChapterTable!$S:$T,2,0))/ChapterTable!$Q$23)),
MAX(0,INT(($B2512+ChapterTable!$S$26+VLOOKUP(SUBSTITUTE(D$1,"성장단계","")&amp;"보스단계오프셋",ChapterTable!$S:$T,2,0))/ChapterTable!$S$23)))</f>
        <v>2</v>
      </c>
      <c r="E2512" s="1">
        <f ca="1">IF(AND($A2512=0,$B2512=1),
    VLOOKUP(1,ChapterTable!$1:$1048576,MATCH("최종"&amp;SUBSTITUTE(SUBSTITUTE(E$1,"standard",""),"|Float",""),ChapterTable!$1:$1,0),0)*ChapterTable!$Q$17,
  IF(AND($A2512=0,$B2512=0),
    E2513,
  IF($B2512=0,
    VLOOKUP($A2512,ChapterTable!$1:$1048576,MATCH("최종"&amp;SUBSTITUTE(SUBSTITUTE(E$1,"standard",""),"|Float",""),ChapterTable!$1:$1,0),0),
  IF($B2512=1,
    IF($L2512=FALSE,
      VLOOKUP($A2512,ChapterTable!$1:$1048576,MATCH("최종"&amp;SUBSTITUTE(SUBSTITUTE(E$1,"standard",""),"|Float",""),ChapterTable!$1:$1,0),0),
      VLOOKUP($A2512-ChapterTable!$Q$11,ChapterTable!$1:$1048576,MATCH("최종"&amp;SUBSTITUTE(SUBSTITUTE(E$1,"standard",""),"|Float",""),ChapterTable!$1:$1,0),0)*ChapterTable!$Q$14
    ),
  OFFSET(E2512,-$B2512+IF($L2512,1,0),0)*
    (VLOOKUP(SUBSTITUTE(SUBSTITUTE(E$1,"standard",""),"|Float","")&amp;"인게임누적곱배수",ChapterTable!$S:$T,2,0)^C2512
    +VLOOKUP(SUBSTITUTE(SUBSTITUTE(E$1,"standard",""),"|Float","")&amp;"인게임누적합배수",ChapterTable!$S:$T,2,0)*C2512)
  )
  )
  )
)</f>
        <v>9851743.309920622</v>
      </c>
      <c r="F2512" s="1">
        <f ca="1">IF(AND($A2512=0,$B2512=1),
    VLOOKUP(1,ChapterTable!$1:$1048576,MATCH("최종"&amp;SUBSTITUTE(SUBSTITUTE(F$1,"standard",""),"|Float",""),ChapterTable!$1:$1,0),0)*ChapterTable!$Q$17,
  IF(AND($A2512=0,$B2512=0),
    F2513,
  IF($B2512=0,
    VLOOKUP($A2512,ChapterTable!$1:$1048576,MATCH("최종"&amp;SUBSTITUTE(SUBSTITUTE(F$1,"standard",""),"|Float",""),ChapterTable!$1:$1,0),0),
  IF($B2512=1,
    IF($L2512=FALSE,
      VLOOKUP($A2512,ChapterTable!$1:$1048576,MATCH("최종"&amp;SUBSTITUTE(SUBSTITUTE(F$1,"standard",""),"|Float",""),ChapterTable!$1:$1,0),0),
      VLOOKUP($A2512-ChapterTable!$Q$11,ChapterTable!$1:$1048576,MATCH("최종"&amp;SUBSTITUTE(SUBSTITUTE(F$1,"standard",""),"|Float",""),ChapterTable!$1:$1,0),0)*ChapterTable!$Q$14
    ),
  OFFSET(F2512,-$B2512+IF($L2512,1,0),0)*
    (VLOOKUP(SUBSTITUTE(SUBSTITUTE(F$1,"standard",""),"|Float","")&amp;"인게임누적곱배수",ChapterTable!$S:$T,2,0)^D2512
    +VLOOKUP(SUBSTITUTE(SUBSTITUTE(F$1,"standard",""),"|Float","")&amp;"인게임누적합배수",ChapterTable!$S:$T,2,0)*D2512)
  )
  )
  )
)</f>
        <v>4507333.5404865593</v>
      </c>
      <c r="G2512" t="s">
        <v>76</v>
      </c>
      <c r="J2512" t="str">
        <f>IF(ISBLANK(I2512),"",
IFERROR(VLOOKUP(I2512,[1]StringTable!$1:$1048576,MATCH([1]StringTable!$B$1,[1]StringTable!$1:$1,0),0),
IFERROR(VLOOKUP(I2512,[1]InApkStringTable!$1:$1048576,MATCH([1]InApkStringTable!$B$1,[1]InApkStringTable!$1:$1,0),0),
"스트링없음")))</f>
        <v/>
      </c>
      <c r="L2512" t="b">
        <v>1</v>
      </c>
      <c r="N2512" t="str">
        <f>IF(ISBLANK(M2512),"",IF(ISERROR(VLOOKUP(M2512,MapTable!$A:$A,1,0)),"맵없음",""))</f>
        <v/>
      </c>
      <c r="O2512">
        <f t="shared" si="157"/>
        <v>3</v>
      </c>
      <c r="Q2512">
        <f t="shared" si="158"/>
        <v>3</v>
      </c>
      <c r="R2512" t="b">
        <f t="shared" ca="1" si="159"/>
        <v>0</v>
      </c>
      <c r="T2512" t="b">
        <f t="shared" ca="1" si="160"/>
        <v>0</v>
      </c>
      <c r="X2512" t="str">
        <f>IF(ISBLANK(W2512),"",
IF(ISERROR(FIND(",",W2512)),
  IF(ISERROR(VLOOKUP(W2512,MapTable!$A:$A,1,0)),"맵없음",
  ""),
IF(ISERROR(FIND(",",W2512,FIND(",",W2512)+1)),
  IF(OR(ISERROR(VLOOKUP(LEFT(W2512,FIND(",",W2512)-1),MapTable!$A:$A,1,0)),ISERROR(VLOOKUP(TRIM(MID(W2512,FIND(",",W2512)+1,999)),MapTable!$A:$A,1,0))),"맵없음",
  ""),
IF(ISERROR(FIND(",",W2512,FIND(",",W2512,FIND(",",W2512)+1)+1)),
  IF(OR(ISERROR(VLOOKUP(LEFT(W2512,FIND(",",W2512)-1),MapTable!$A:$A,1,0)),ISERROR(VLOOKUP(TRIM(MID(W2512,FIND(",",W2512)+1,FIND(",",W2512,FIND(",",W2512)+1)-FIND(",",W2512)-1)),MapTable!$A:$A,1,0)),ISERROR(VLOOKUP(TRIM(MID(W2512,FIND(",",W2512,FIND(",",W2512)+1)+1,999)),MapTable!$A:$A,1,0))),"맵없음",
  ""),
IF(ISERROR(FIND(",",W2512,FIND(",",W2512,FIND(",",W2512,FIND(",",W2512)+1)+1)+1)),
  IF(OR(ISERROR(VLOOKUP(LEFT(W2512,FIND(",",W2512)-1),MapTable!$A:$A,1,0)),ISERROR(VLOOKUP(TRIM(MID(W2512,FIND(",",W2512)+1,FIND(",",W2512,FIND(",",W2512)+1)-FIND(",",W2512)-1)),MapTable!$A:$A,1,0)),ISERROR(VLOOKUP(TRIM(MID(W2512,FIND(",",W2512,FIND(",",W2512)+1)+1,FIND(",",W2512,FIND(",",W2512,FIND(",",W2512)+1)+1)-FIND(",",W2512,FIND(",",W2512)+1)-1)),MapTable!$A:$A,1,0)),ISERROR(VLOOKUP(TRIM(MID(W2512,FIND(",",W2512,FIND(",",W2512,FIND(",",W2512)+1)+1)+1,999)),MapTable!$A:$A,1,0))),"맵없음",
  ""),
)))))</f>
        <v/>
      </c>
      <c r="AC2512" t="str">
        <f>IF(ISBLANK(AB2512),"",IF(ISERROR(VLOOKUP(AB2512,[3]DropTable!$A:$A,1,0)),"드랍없음",""))</f>
        <v/>
      </c>
      <c r="AE2512" t="str">
        <f>IF(ISBLANK(AD2512),"",IF(ISERROR(VLOOKUP(AD2512,[3]DropTable!$A:$A,1,0)),"드랍없음",""))</f>
        <v/>
      </c>
      <c r="AG2512">
        <v>9.8000000000000007</v>
      </c>
      <c r="AH2512">
        <v>1</v>
      </c>
    </row>
    <row r="2513" spans="1:34" x14ac:dyDescent="0.3">
      <c r="A2513">
        <v>28</v>
      </c>
      <c r="B2513">
        <v>22</v>
      </c>
      <c r="C2513">
        <f>IF(OR($L2513=TRUE,$A2513=0,MOD($A2513,ChapterTable!$S$20)&lt;&gt;0),
MAX(0,INT(($B2513+ChapterTable!$Q$26+VLOOKUP(SUBSTITUTE(C$1,"성장단계","")&amp;"단계오프셋",ChapterTable!$S:$T,2,0))/ChapterTable!$Q$23)),
MAX(0,INT(($B2513+ChapterTable!$S$26+VLOOKUP(SUBSTITUTE(C$1,"성장단계","")&amp;"보스단계오프셋",ChapterTable!$S:$T,2,0))/ChapterTable!$S$23)))</f>
        <v>2</v>
      </c>
      <c r="D2513">
        <f>IF(OR($L2513=TRUE,$A2513=0,MOD($A2513,ChapterTable!$S$20)&lt;&gt;0),
MAX(0,INT(($B2513+ChapterTable!$Q$26+VLOOKUP(SUBSTITUTE(D$1,"성장단계","")&amp;"단계오프셋",ChapterTable!$S:$T,2,0))/ChapterTable!$Q$23)),
MAX(0,INT(($B2513+ChapterTable!$S$26+VLOOKUP(SUBSTITUTE(D$1,"성장단계","")&amp;"보스단계오프셋",ChapterTable!$S:$T,2,0))/ChapterTable!$S$23)))</f>
        <v>2</v>
      </c>
      <c r="E2513" s="1">
        <f ca="1">IF(AND($A2513=0,$B2513=1),
    VLOOKUP(1,ChapterTable!$1:$1048576,MATCH("최종"&amp;SUBSTITUTE(SUBSTITUTE(E$1,"standard",""),"|Float",""),ChapterTable!$1:$1,0),0)*ChapterTable!$Q$17,
  IF(AND($A2513=0,$B2513=0),
    E2514,
  IF($B2513=0,
    VLOOKUP($A2513,ChapterTable!$1:$1048576,MATCH("최종"&amp;SUBSTITUTE(SUBSTITUTE(E$1,"standard",""),"|Float",""),ChapterTable!$1:$1,0),0),
  IF($B2513=1,
    IF($L2513=FALSE,
      VLOOKUP($A2513,ChapterTable!$1:$1048576,MATCH("최종"&amp;SUBSTITUTE(SUBSTITUTE(E$1,"standard",""),"|Float",""),ChapterTable!$1:$1,0),0),
      VLOOKUP($A2513-ChapterTable!$Q$11,ChapterTable!$1:$1048576,MATCH("최종"&amp;SUBSTITUTE(SUBSTITUTE(E$1,"standard",""),"|Float",""),ChapterTable!$1:$1,0),0)*ChapterTable!$Q$14
    ),
  OFFSET(E2513,-$B2513+IF($L2513,1,0),0)*
    (VLOOKUP(SUBSTITUTE(SUBSTITUTE(E$1,"standard",""),"|Float","")&amp;"인게임누적곱배수",ChapterTable!$S:$T,2,0)^C2513
    +VLOOKUP(SUBSTITUTE(SUBSTITUTE(E$1,"standard",""),"|Float","")&amp;"인게임누적합배수",ChapterTable!$S:$T,2,0)*C2513)
  )
  )
  )
)</f>
        <v>9851743.309920622</v>
      </c>
      <c r="F2513" s="1">
        <f ca="1">IF(AND($A2513=0,$B2513=1),
    VLOOKUP(1,ChapterTable!$1:$1048576,MATCH("최종"&amp;SUBSTITUTE(SUBSTITUTE(F$1,"standard",""),"|Float",""),ChapterTable!$1:$1,0),0)*ChapterTable!$Q$17,
  IF(AND($A2513=0,$B2513=0),
    F2514,
  IF($B2513=0,
    VLOOKUP($A2513,ChapterTable!$1:$1048576,MATCH("최종"&amp;SUBSTITUTE(SUBSTITUTE(F$1,"standard",""),"|Float",""),ChapterTable!$1:$1,0),0),
  IF($B2513=1,
    IF($L2513=FALSE,
      VLOOKUP($A2513,ChapterTable!$1:$1048576,MATCH("최종"&amp;SUBSTITUTE(SUBSTITUTE(F$1,"standard",""),"|Float",""),ChapterTable!$1:$1,0),0),
      VLOOKUP($A2513-ChapterTable!$Q$11,ChapterTable!$1:$1048576,MATCH("최종"&amp;SUBSTITUTE(SUBSTITUTE(F$1,"standard",""),"|Float",""),ChapterTable!$1:$1,0),0)*ChapterTable!$Q$14
    ),
  OFFSET(F2513,-$B2513+IF($L2513,1,0),0)*
    (VLOOKUP(SUBSTITUTE(SUBSTITUTE(F$1,"standard",""),"|Float","")&amp;"인게임누적곱배수",ChapterTable!$S:$T,2,0)^D2513
    +VLOOKUP(SUBSTITUTE(SUBSTITUTE(F$1,"standard",""),"|Float","")&amp;"인게임누적합배수",ChapterTable!$S:$T,2,0)*D2513)
  )
  )
  )
)</f>
        <v>4507333.5404865593</v>
      </c>
      <c r="G2513" t="s">
        <v>76</v>
      </c>
      <c r="J2513" t="str">
        <f>IF(ISBLANK(I2513),"",
IFERROR(VLOOKUP(I2513,[1]StringTable!$1:$1048576,MATCH([1]StringTable!$B$1,[1]StringTable!$1:$1,0),0),
IFERROR(VLOOKUP(I2513,[1]InApkStringTable!$1:$1048576,MATCH([1]InApkStringTable!$B$1,[1]InApkStringTable!$1:$1,0),0),
"스트링없음")))</f>
        <v/>
      </c>
      <c r="L2513" t="b">
        <v>1</v>
      </c>
      <c r="N2513" t="str">
        <f>IF(ISBLANK(M2513),"",IF(ISERROR(VLOOKUP(M2513,MapTable!$A:$A,1,0)),"맵없음",""))</f>
        <v/>
      </c>
      <c r="O2513">
        <f t="shared" si="157"/>
        <v>3</v>
      </c>
      <c r="Q2513">
        <f t="shared" si="158"/>
        <v>3</v>
      </c>
      <c r="R2513" t="b">
        <f t="shared" ca="1" si="159"/>
        <v>0</v>
      </c>
      <c r="T2513" t="b">
        <f t="shared" ca="1" si="160"/>
        <v>0</v>
      </c>
      <c r="X2513" t="str">
        <f>IF(ISBLANK(W2513),"",
IF(ISERROR(FIND(",",W2513)),
  IF(ISERROR(VLOOKUP(W2513,MapTable!$A:$A,1,0)),"맵없음",
  ""),
IF(ISERROR(FIND(",",W2513,FIND(",",W2513)+1)),
  IF(OR(ISERROR(VLOOKUP(LEFT(W2513,FIND(",",W2513)-1),MapTable!$A:$A,1,0)),ISERROR(VLOOKUP(TRIM(MID(W2513,FIND(",",W2513)+1,999)),MapTable!$A:$A,1,0))),"맵없음",
  ""),
IF(ISERROR(FIND(",",W2513,FIND(",",W2513,FIND(",",W2513)+1)+1)),
  IF(OR(ISERROR(VLOOKUP(LEFT(W2513,FIND(",",W2513)-1),MapTable!$A:$A,1,0)),ISERROR(VLOOKUP(TRIM(MID(W2513,FIND(",",W2513)+1,FIND(",",W2513,FIND(",",W2513)+1)-FIND(",",W2513)-1)),MapTable!$A:$A,1,0)),ISERROR(VLOOKUP(TRIM(MID(W2513,FIND(",",W2513,FIND(",",W2513)+1)+1,999)),MapTable!$A:$A,1,0))),"맵없음",
  ""),
IF(ISERROR(FIND(",",W2513,FIND(",",W2513,FIND(",",W2513,FIND(",",W2513)+1)+1)+1)),
  IF(OR(ISERROR(VLOOKUP(LEFT(W2513,FIND(",",W2513)-1),MapTable!$A:$A,1,0)),ISERROR(VLOOKUP(TRIM(MID(W2513,FIND(",",W2513)+1,FIND(",",W2513,FIND(",",W2513)+1)-FIND(",",W2513)-1)),MapTable!$A:$A,1,0)),ISERROR(VLOOKUP(TRIM(MID(W2513,FIND(",",W2513,FIND(",",W2513)+1)+1,FIND(",",W2513,FIND(",",W2513,FIND(",",W2513)+1)+1)-FIND(",",W2513,FIND(",",W2513)+1)-1)),MapTable!$A:$A,1,0)),ISERROR(VLOOKUP(TRIM(MID(W2513,FIND(",",W2513,FIND(",",W2513,FIND(",",W2513)+1)+1)+1,999)),MapTable!$A:$A,1,0))),"맵없음",
  ""),
)))))</f>
        <v/>
      </c>
      <c r="AC2513" t="str">
        <f>IF(ISBLANK(AB2513),"",IF(ISERROR(VLOOKUP(AB2513,[3]DropTable!$A:$A,1,0)),"드랍없음",""))</f>
        <v/>
      </c>
      <c r="AE2513" t="str">
        <f>IF(ISBLANK(AD2513),"",IF(ISERROR(VLOOKUP(AD2513,[3]DropTable!$A:$A,1,0)),"드랍없음",""))</f>
        <v/>
      </c>
      <c r="AG2513">
        <v>9.8000000000000007</v>
      </c>
      <c r="AH2513">
        <v>1</v>
      </c>
    </row>
    <row r="2514" spans="1:34" x14ac:dyDescent="0.3">
      <c r="A2514">
        <v>28</v>
      </c>
      <c r="B2514">
        <v>23</v>
      </c>
      <c r="C2514">
        <f>IF(OR($L2514=TRUE,$A2514=0,MOD($A2514,ChapterTable!$S$20)&lt;&gt;0),
MAX(0,INT(($B2514+ChapterTable!$Q$26+VLOOKUP(SUBSTITUTE(C$1,"성장단계","")&amp;"단계오프셋",ChapterTable!$S:$T,2,0))/ChapterTable!$Q$23)),
MAX(0,INT(($B2514+ChapterTable!$S$26+VLOOKUP(SUBSTITUTE(C$1,"성장단계","")&amp;"보스단계오프셋",ChapterTable!$S:$T,2,0))/ChapterTable!$S$23)))</f>
        <v>2</v>
      </c>
      <c r="D2514">
        <f>IF(OR($L2514=TRUE,$A2514=0,MOD($A2514,ChapterTable!$S$20)&lt;&gt;0),
MAX(0,INT(($B2514+ChapterTable!$Q$26+VLOOKUP(SUBSTITUTE(D$1,"성장단계","")&amp;"단계오프셋",ChapterTable!$S:$T,2,0))/ChapterTable!$Q$23)),
MAX(0,INT(($B2514+ChapterTable!$S$26+VLOOKUP(SUBSTITUTE(D$1,"성장단계","")&amp;"보스단계오프셋",ChapterTable!$S:$T,2,0))/ChapterTable!$S$23)))</f>
        <v>2</v>
      </c>
      <c r="E2514" s="1">
        <f ca="1">IF(AND($A2514=0,$B2514=1),
    VLOOKUP(1,ChapterTable!$1:$1048576,MATCH("최종"&amp;SUBSTITUTE(SUBSTITUTE(E$1,"standard",""),"|Float",""),ChapterTable!$1:$1,0),0)*ChapterTable!$Q$17,
  IF(AND($A2514=0,$B2514=0),
    E2515,
  IF($B2514=0,
    VLOOKUP($A2514,ChapterTable!$1:$1048576,MATCH("최종"&amp;SUBSTITUTE(SUBSTITUTE(E$1,"standard",""),"|Float",""),ChapterTable!$1:$1,0),0),
  IF($B2514=1,
    IF($L2514=FALSE,
      VLOOKUP($A2514,ChapterTable!$1:$1048576,MATCH("최종"&amp;SUBSTITUTE(SUBSTITUTE(E$1,"standard",""),"|Float",""),ChapterTable!$1:$1,0),0),
      VLOOKUP($A2514-ChapterTable!$Q$11,ChapterTable!$1:$1048576,MATCH("최종"&amp;SUBSTITUTE(SUBSTITUTE(E$1,"standard",""),"|Float",""),ChapterTable!$1:$1,0),0)*ChapterTable!$Q$14
    ),
  OFFSET(E2514,-$B2514+IF($L2514,1,0),0)*
    (VLOOKUP(SUBSTITUTE(SUBSTITUTE(E$1,"standard",""),"|Float","")&amp;"인게임누적곱배수",ChapterTable!$S:$T,2,0)^C2514
    +VLOOKUP(SUBSTITUTE(SUBSTITUTE(E$1,"standard",""),"|Float","")&amp;"인게임누적합배수",ChapterTable!$S:$T,2,0)*C2514)
  )
  )
  )
)</f>
        <v>9851743.309920622</v>
      </c>
      <c r="F2514" s="1">
        <f ca="1">IF(AND($A2514=0,$B2514=1),
    VLOOKUP(1,ChapterTable!$1:$1048576,MATCH("최종"&amp;SUBSTITUTE(SUBSTITUTE(F$1,"standard",""),"|Float",""),ChapterTable!$1:$1,0),0)*ChapterTable!$Q$17,
  IF(AND($A2514=0,$B2514=0),
    F2515,
  IF($B2514=0,
    VLOOKUP($A2514,ChapterTable!$1:$1048576,MATCH("최종"&amp;SUBSTITUTE(SUBSTITUTE(F$1,"standard",""),"|Float",""),ChapterTable!$1:$1,0),0),
  IF($B2514=1,
    IF($L2514=FALSE,
      VLOOKUP($A2514,ChapterTable!$1:$1048576,MATCH("최종"&amp;SUBSTITUTE(SUBSTITUTE(F$1,"standard",""),"|Float",""),ChapterTable!$1:$1,0),0),
      VLOOKUP($A2514-ChapterTable!$Q$11,ChapterTable!$1:$1048576,MATCH("최종"&amp;SUBSTITUTE(SUBSTITUTE(F$1,"standard",""),"|Float",""),ChapterTable!$1:$1,0),0)*ChapterTable!$Q$14
    ),
  OFFSET(F2514,-$B2514+IF($L2514,1,0),0)*
    (VLOOKUP(SUBSTITUTE(SUBSTITUTE(F$1,"standard",""),"|Float","")&amp;"인게임누적곱배수",ChapterTable!$S:$T,2,0)^D2514
    +VLOOKUP(SUBSTITUTE(SUBSTITUTE(F$1,"standard",""),"|Float","")&amp;"인게임누적합배수",ChapterTable!$S:$T,2,0)*D2514)
  )
  )
  )
)</f>
        <v>4507333.5404865593</v>
      </c>
      <c r="G2514" t="s">
        <v>76</v>
      </c>
      <c r="J2514" t="str">
        <f>IF(ISBLANK(I2514),"",
IFERROR(VLOOKUP(I2514,[1]StringTable!$1:$1048576,MATCH([1]StringTable!$B$1,[1]StringTable!$1:$1,0),0),
IFERROR(VLOOKUP(I2514,[1]InApkStringTable!$1:$1048576,MATCH([1]InApkStringTable!$B$1,[1]InApkStringTable!$1:$1,0),0),
"스트링없음")))</f>
        <v/>
      </c>
      <c r="L2514" t="b">
        <v>1</v>
      </c>
      <c r="N2514" t="str">
        <f>IF(ISBLANK(M2514),"",IF(ISERROR(VLOOKUP(M2514,MapTable!$A:$A,1,0)),"맵없음",""))</f>
        <v/>
      </c>
      <c r="O2514">
        <f t="shared" si="157"/>
        <v>3</v>
      </c>
      <c r="Q2514">
        <f t="shared" si="158"/>
        <v>3</v>
      </c>
      <c r="R2514" t="b">
        <f t="shared" ca="1" si="159"/>
        <v>0</v>
      </c>
      <c r="T2514" t="b">
        <f t="shared" ca="1" si="160"/>
        <v>0</v>
      </c>
      <c r="X2514" t="str">
        <f>IF(ISBLANK(W2514),"",
IF(ISERROR(FIND(",",W2514)),
  IF(ISERROR(VLOOKUP(W2514,MapTable!$A:$A,1,0)),"맵없음",
  ""),
IF(ISERROR(FIND(",",W2514,FIND(",",W2514)+1)),
  IF(OR(ISERROR(VLOOKUP(LEFT(W2514,FIND(",",W2514)-1),MapTable!$A:$A,1,0)),ISERROR(VLOOKUP(TRIM(MID(W2514,FIND(",",W2514)+1,999)),MapTable!$A:$A,1,0))),"맵없음",
  ""),
IF(ISERROR(FIND(",",W2514,FIND(",",W2514,FIND(",",W2514)+1)+1)),
  IF(OR(ISERROR(VLOOKUP(LEFT(W2514,FIND(",",W2514)-1),MapTable!$A:$A,1,0)),ISERROR(VLOOKUP(TRIM(MID(W2514,FIND(",",W2514)+1,FIND(",",W2514,FIND(",",W2514)+1)-FIND(",",W2514)-1)),MapTable!$A:$A,1,0)),ISERROR(VLOOKUP(TRIM(MID(W2514,FIND(",",W2514,FIND(",",W2514)+1)+1,999)),MapTable!$A:$A,1,0))),"맵없음",
  ""),
IF(ISERROR(FIND(",",W2514,FIND(",",W2514,FIND(",",W2514,FIND(",",W2514)+1)+1)+1)),
  IF(OR(ISERROR(VLOOKUP(LEFT(W2514,FIND(",",W2514)-1),MapTable!$A:$A,1,0)),ISERROR(VLOOKUP(TRIM(MID(W2514,FIND(",",W2514)+1,FIND(",",W2514,FIND(",",W2514)+1)-FIND(",",W2514)-1)),MapTable!$A:$A,1,0)),ISERROR(VLOOKUP(TRIM(MID(W2514,FIND(",",W2514,FIND(",",W2514)+1)+1,FIND(",",W2514,FIND(",",W2514,FIND(",",W2514)+1)+1)-FIND(",",W2514,FIND(",",W2514)+1)-1)),MapTable!$A:$A,1,0)),ISERROR(VLOOKUP(TRIM(MID(W2514,FIND(",",W2514,FIND(",",W2514,FIND(",",W2514)+1)+1)+1,999)),MapTable!$A:$A,1,0))),"맵없음",
  ""),
)))))</f>
        <v/>
      </c>
      <c r="AC2514" t="str">
        <f>IF(ISBLANK(AB2514),"",IF(ISERROR(VLOOKUP(AB2514,[3]DropTable!$A:$A,1,0)),"드랍없음",""))</f>
        <v/>
      </c>
      <c r="AE2514" t="str">
        <f>IF(ISBLANK(AD2514),"",IF(ISERROR(VLOOKUP(AD2514,[3]DropTable!$A:$A,1,0)),"드랍없음",""))</f>
        <v/>
      </c>
      <c r="AG2514">
        <v>9.8000000000000007</v>
      </c>
      <c r="AH2514">
        <v>1</v>
      </c>
    </row>
    <row r="2515" spans="1:34" x14ac:dyDescent="0.3">
      <c r="A2515">
        <v>28</v>
      </c>
      <c r="B2515">
        <v>24</v>
      </c>
      <c r="C2515">
        <f>IF(OR($L2515=TRUE,$A2515=0,MOD($A2515,ChapterTable!$S$20)&lt;&gt;0),
MAX(0,INT(($B2515+ChapterTable!$Q$26+VLOOKUP(SUBSTITUTE(C$1,"성장단계","")&amp;"단계오프셋",ChapterTable!$S:$T,2,0))/ChapterTable!$Q$23)),
MAX(0,INT(($B2515+ChapterTable!$S$26+VLOOKUP(SUBSTITUTE(C$1,"성장단계","")&amp;"보스단계오프셋",ChapterTable!$S:$T,2,0))/ChapterTable!$S$23)))</f>
        <v>2</v>
      </c>
      <c r="D2515">
        <f>IF(OR($L2515=TRUE,$A2515=0,MOD($A2515,ChapterTable!$S$20)&lt;&gt;0),
MAX(0,INT(($B2515+ChapterTable!$Q$26+VLOOKUP(SUBSTITUTE(D$1,"성장단계","")&amp;"단계오프셋",ChapterTable!$S:$T,2,0))/ChapterTable!$Q$23)),
MAX(0,INT(($B2515+ChapterTable!$S$26+VLOOKUP(SUBSTITUTE(D$1,"성장단계","")&amp;"보스단계오프셋",ChapterTable!$S:$T,2,0))/ChapterTable!$S$23)))</f>
        <v>2</v>
      </c>
      <c r="E2515" s="1">
        <f ca="1">IF(AND($A2515=0,$B2515=1),
    VLOOKUP(1,ChapterTable!$1:$1048576,MATCH("최종"&amp;SUBSTITUTE(SUBSTITUTE(E$1,"standard",""),"|Float",""),ChapterTable!$1:$1,0),0)*ChapterTable!$Q$17,
  IF(AND($A2515=0,$B2515=0),
    E2516,
  IF($B2515=0,
    VLOOKUP($A2515,ChapterTable!$1:$1048576,MATCH("최종"&amp;SUBSTITUTE(SUBSTITUTE(E$1,"standard",""),"|Float",""),ChapterTable!$1:$1,0),0),
  IF($B2515=1,
    IF($L2515=FALSE,
      VLOOKUP($A2515,ChapterTable!$1:$1048576,MATCH("최종"&amp;SUBSTITUTE(SUBSTITUTE(E$1,"standard",""),"|Float",""),ChapterTable!$1:$1,0),0),
      VLOOKUP($A2515-ChapterTable!$Q$11,ChapterTable!$1:$1048576,MATCH("최종"&amp;SUBSTITUTE(SUBSTITUTE(E$1,"standard",""),"|Float",""),ChapterTable!$1:$1,0),0)*ChapterTable!$Q$14
    ),
  OFFSET(E2515,-$B2515+IF($L2515,1,0),0)*
    (VLOOKUP(SUBSTITUTE(SUBSTITUTE(E$1,"standard",""),"|Float","")&amp;"인게임누적곱배수",ChapterTable!$S:$T,2,0)^C2515
    +VLOOKUP(SUBSTITUTE(SUBSTITUTE(E$1,"standard",""),"|Float","")&amp;"인게임누적합배수",ChapterTable!$S:$T,2,0)*C2515)
  )
  )
  )
)</f>
        <v>9851743.309920622</v>
      </c>
      <c r="F2515" s="1">
        <f ca="1">IF(AND($A2515=0,$B2515=1),
    VLOOKUP(1,ChapterTable!$1:$1048576,MATCH("최종"&amp;SUBSTITUTE(SUBSTITUTE(F$1,"standard",""),"|Float",""),ChapterTable!$1:$1,0),0)*ChapterTable!$Q$17,
  IF(AND($A2515=0,$B2515=0),
    F2516,
  IF($B2515=0,
    VLOOKUP($A2515,ChapterTable!$1:$1048576,MATCH("최종"&amp;SUBSTITUTE(SUBSTITUTE(F$1,"standard",""),"|Float",""),ChapterTable!$1:$1,0),0),
  IF($B2515=1,
    IF($L2515=FALSE,
      VLOOKUP($A2515,ChapterTable!$1:$1048576,MATCH("최종"&amp;SUBSTITUTE(SUBSTITUTE(F$1,"standard",""),"|Float",""),ChapterTable!$1:$1,0),0),
      VLOOKUP($A2515-ChapterTable!$Q$11,ChapterTable!$1:$1048576,MATCH("최종"&amp;SUBSTITUTE(SUBSTITUTE(F$1,"standard",""),"|Float",""),ChapterTable!$1:$1,0),0)*ChapterTable!$Q$14
    ),
  OFFSET(F2515,-$B2515+IF($L2515,1,0),0)*
    (VLOOKUP(SUBSTITUTE(SUBSTITUTE(F$1,"standard",""),"|Float","")&amp;"인게임누적곱배수",ChapterTable!$S:$T,2,0)^D2515
    +VLOOKUP(SUBSTITUTE(SUBSTITUTE(F$1,"standard",""),"|Float","")&amp;"인게임누적합배수",ChapterTable!$S:$T,2,0)*D2515)
  )
  )
  )
)</f>
        <v>4507333.5404865593</v>
      </c>
      <c r="G2515" t="s">
        <v>76</v>
      </c>
      <c r="J2515" t="str">
        <f>IF(ISBLANK(I2515),"",
IFERROR(VLOOKUP(I2515,[1]StringTable!$1:$1048576,MATCH([1]StringTable!$B$1,[1]StringTable!$1:$1,0),0),
IFERROR(VLOOKUP(I2515,[1]InApkStringTable!$1:$1048576,MATCH([1]InApkStringTable!$B$1,[1]InApkStringTable!$1:$1,0),0),
"스트링없음")))</f>
        <v/>
      </c>
      <c r="L2515" t="b">
        <v>1</v>
      </c>
      <c r="N2515" t="str">
        <f>IF(ISBLANK(M2515),"",IF(ISERROR(VLOOKUP(M2515,MapTable!$A:$A,1,0)),"맵없음",""))</f>
        <v/>
      </c>
      <c r="O2515">
        <f t="shared" si="157"/>
        <v>3</v>
      </c>
      <c r="Q2515">
        <f t="shared" si="158"/>
        <v>3</v>
      </c>
      <c r="R2515" t="b">
        <f t="shared" ca="1" si="159"/>
        <v>0</v>
      </c>
      <c r="T2515" t="b">
        <f t="shared" ca="1" si="160"/>
        <v>0</v>
      </c>
      <c r="X2515" t="str">
        <f>IF(ISBLANK(W2515),"",
IF(ISERROR(FIND(",",W2515)),
  IF(ISERROR(VLOOKUP(W2515,MapTable!$A:$A,1,0)),"맵없음",
  ""),
IF(ISERROR(FIND(",",W2515,FIND(",",W2515)+1)),
  IF(OR(ISERROR(VLOOKUP(LEFT(W2515,FIND(",",W2515)-1),MapTable!$A:$A,1,0)),ISERROR(VLOOKUP(TRIM(MID(W2515,FIND(",",W2515)+1,999)),MapTable!$A:$A,1,0))),"맵없음",
  ""),
IF(ISERROR(FIND(",",W2515,FIND(",",W2515,FIND(",",W2515)+1)+1)),
  IF(OR(ISERROR(VLOOKUP(LEFT(W2515,FIND(",",W2515)-1),MapTable!$A:$A,1,0)),ISERROR(VLOOKUP(TRIM(MID(W2515,FIND(",",W2515)+1,FIND(",",W2515,FIND(",",W2515)+1)-FIND(",",W2515)-1)),MapTable!$A:$A,1,0)),ISERROR(VLOOKUP(TRIM(MID(W2515,FIND(",",W2515,FIND(",",W2515)+1)+1,999)),MapTable!$A:$A,1,0))),"맵없음",
  ""),
IF(ISERROR(FIND(",",W2515,FIND(",",W2515,FIND(",",W2515,FIND(",",W2515)+1)+1)+1)),
  IF(OR(ISERROR(VLOOKUP(LEFT(W2515,FIND(",",W2515)-1),MapTable!$A:$A,1,0)),ISERROR(VLOOKUP(TRIM(MID(W2515,FIND(",",W2515)+1,FIND(",",W2515,FIND(",",W2515)+1)-FIND(",",W2515)-1)),MapTable!$A:$A,1,0)),ISERROR(VLOOKUP(TRIM(MID(W2515,FIND(",",W2515,FIND(",",W2515)+1)+1,FIND(",",W2515,FIND(",",W2515,FIND(",",W2515)+1)+1)-FIND(",",W2515,FIND(",",W2515)+1)-1)),MapTable!$A:$A,1,0)),ISERROR(VLOOKUP(TRIM(MID(W2515,FIND(",",W2515,FIND(",",W2515,FIND(",",W2515)+1)+1)+1,999)),MapTable!$A:$A,1,0))),"맵없음",
  ""),
)))))</f>
        <v/>
      </c>
      <c r="AC2515" t="str">
        <f>IF(ISBLANK(AB2515),"",IF(ISERROR(VLOOKUP(AB2515,[3]DropTable!$A:$A,1,0)),"드랍없음",""))</f>
        <v/>
      </c>
      <c r="AE2515" t="str">
        <f>IF(ISBLANK(AD2515),"",IF(ISERROR(VLOOKUP(AD2515,[3]DropTable!$A:$A,1,0)),"드랍없음",""))</f>
        <v/>
      </c>
      <c r="AG2515">
        <v>9.8000000000000007</v>
      </c>
      <c r="AH2515">
        <v>1</v>
      </c>
    </row>
    <row r="2516" spans="1:34" x14ac:dyDescent="0.3">
      <c r="A2516">
        <v>28</v>
      </c>
      <c r="B2516">
        <v>25</v>
      </c>
      <c r="C2516">
        <f>IF(OR($L2516=TRUE,$A2516=0,MOD($A2516,ChapterTable!$S$20)&lt;&gt;0),
MAX(0,INT(($B2516+ChapterTable!$Q$26+VLOOKUP(SUBSTITUTE(C$1,"성장단계","")&amp;"단계오프셋",ChapterTable!$S:$T,2,0))/ChapterTable!$Q$23)),
MAX(0,INT(($B2516+ChapterTable!$S$26+VLOOKUP(SUBSTITUTE(C$1,"성장단계","")&amp;"보스단계오프셋",ChapterTable!$S:$T,2,0))/ChapterTable!$S$23)))</f>
        <v>2</v>
      </c>
      <c r="D2516">
        <f>IF(OR($L2516=TRUE,$A2516=0,MOD($A2516,ChapterTable!$S$20)&lt;&gt;0),
MAX(0,INT(($B2516+ChapterTable!$Q$26+VLOOKUP(SUBSTITUTE(D$1,"성장단계","")&amp;"단계오프셋",ChapterTable!$S:$T,2,0))/ChapterTable!$Q$23)),
MAX(0,INT(($B2516+ChapterTable!$S$26+VLOOKUP(SUBSTITUTE(D$1,"성장단계","")&amp;"보스단계오프셋",ChapterTable!$S:$T,2,0))/ChapterTable!$S$23)))</f>
        <v>2</v>
      </c>
      <c r="E2516" s="1">
        <f ca="1">IF(AND($A2516=0,$B2516=1),
    VLOOKUP(1,ChapterTable!$1:$1048576,MATCH("최종"&amp;SUBSTITUTE(SUBSTITUTE(E$1,"standard",""),"|Float",""),ChapterTable!$1:$1,0),0)*ChapterTable!$Q$17,
  IF(AND($A2516=0,$B2516=0),
    E2517,
  IF($B2516=0,
    VLOOKUP($A2516,ChapterTable!$1:$1048576,MATCH("최종"&amp;SUBSTITUTE(SUBSTITUTE(E$1,"standard",""),"|Float",""),ChapterTable!$1:$1,0),0),
  IF($B2516=1,
    IF($L2516=FALSE,
      VLOOKUP($A2516,ChapterTable!$1:$1048576,MATCH("최종"&amp;SUBSTITUTE(SUBSTITUTE(E$1,"standard",""),"|Float",""),ChapterTable!$1:$1,0),0),
      VLOOKUP($A2516-ChapterTable!$Q$11,ChapterTable!$1:$1048576,MATCH("최종"&amp;SUBSTITUTE(SUBSTITUTE(E$1,"standard",""),"|Float",""),ChapterTable!$1:$1,0),0)*ChapterTable!$Q$14
    ),
  OFFSET(E2516,-$B2516+IF($L2516,1,0),0)*
    (VLOOKUP(SUBSTITUTE(SUBSTITUTE(E$1,"standard",""),"|Float","")&amp;"인게임누적곱배수",ChapterTable!$S:$T,2,0)^C2516
    +VLOOKUP(SUBSTITUTE(SUBSTITUTE(E$1,"standard",""),"|Float","")&amp;"인게임누적합배수",ChapterTable!$S:$T,2,0)*C2516)
  )
  )
  )
)</f>
        <v>9851743.309920622</v>
      </c>
      <c r="F2516" s="1">
        <f ca="1">IF(AND($A2516=0,$B2516=1),
    VLOOKUP(1,ChapterTable!$1:$1048576,MATCH("최종"&amp;SUBSTITUTE(SUBSTITUTE(F$1,"standard",""),"|Float",""),ChapterTable!$1:$1,0),0)*ChapterTable!$Q$17,
  IF(AND($A2516=0,$B2516=0),
    F2517,
  IF($B2516=0,
    VLOOKUP($A2516,ChapterTable!$1:$1048576,MATCH("최종"&amp;SUBSTITUTE(SUBSTITUTE(F$1,"standard",""),"|Float",""),ChapterTable!$1:$1,0),0),
  IF($B2516=1,
    IF($L2516=FALSE,
      VLOOKUP($A2516,ChapterTable!$1:$1048576,MATCH("최종"&amp;SUBSTITUTE(SUBSTITUTE(F$1,"standard",""),"|Float",""),ChapterTable!$1:$1,0),0),
      VLOOKUP($A2516-ChapterTable!$Q$11,ChapterTable!$1:$1048576,MATCH("최종"&amp;SUBSTITUTE(SUBSTITUTE(F$1,"standard",""),"|Float",""),ChapterTable!$1:$1,0),0)*ChapterTable!$Q$14
    ),
  OFFSET(F2516,-$B2516+IF($L2516,1,0),0)*
    (VLOOKUP(SUBSTITUTE(SUBSTITUTE(F$1,"standard",""),"|Float","")&amp;"인게임누적곱배수",ChapterTable!$S:$T,2,0)^D2516
    +VLOOKUP(SUBSTITUTE(SUBSTITUTE(F$1,"standard",""),"|Float","")&amp;"인게임누적합배수",ChapterTable!$S:$T,2,0)*D2516)
  )
  )
  )
)</f>
        <v>4507333.5404865593</v>
      </c>
      <c r="G2516" t="s">
        <v>76</v>
      </c>
      <c r="J2516" t="str">
        <f>IF(ISBLANK(I2516),"",
IFERROR(VLOOKUP(I2516,[1]StringTable!$1:$1048576,MATCH([1]StringTable!$B$1,[1]StringTable!$1:$1,0),0),
IFERROR(VLOOKUP(I2516,[1]InApkStringTable!$1:$1048576,MATCH([1]InApkStringTable!$B$1,[1]InApkStringTable!$1:$1,0),0),
"스트링없음")))</f>
        <v/>
      </c>
      <c r="L2516" t="b">
        <v>1</v>
      </c>
      <c r="N2516" t="str">
        <f>IF(ISBLANK(M2516),"",IF(ISERROR(VLOOKUP(M2516,MapTable!$A:$A,1,0)),"맵없음",""))</f>
        <v/>
      </c>
      <c r="O2516">
        <f t="shared" si="157"/>
        <v>11</v>
      </c>
      <c r="Q2516">
        <f t="shared" si="158"/>
        <v>11</v>
      </c>
      <c r="R2516" t="b">
        <f t="shared" ca="1" si="159"/>
        <v>0</v>
      </c>
      <c r="T2516" t="b">
        <f t="shared" ca="1" si="160"/>
        <v>0</v>
      </c>
      <c r="X2516" t="str">
        <f>IF(ISBLANK(W2516),"",
IF(ISERROR(FIND(",",W2516)),
  IF(ISERROR(VLOOKUP(W2516,MapTable!$A:$A,1,0)),"맵없음",
  ""),
IF(ISERROR(FIND(",",W2516,FIND(",",W2516)+1)),
  IF(OR(ISERROR(VLOOKUP(LEFT(W2516,FIND(",",W2516)-1),MapTable!$A:$A,1,0)),ISERROR(VLOOKUP(TRIM(MID(W2516,FIND(",",W2516)+1,999)),MapTable!$A:$A,1,0))),"맵없음",
  ""),
IF(ISERROR(FIND(",",W2516,FIND(",",W2516,FIND(",",W2516)+1)+1)),
  IF(OR(ISERROR(VLOOKUP(LEFT(W2516,FIND(",",W2516)-1),MapTable!$A:$A,1,0)),ISERROR(VLOOKUP(TRIM(MID(W2516,FIND(",",W2516)+1,FIND(",",W2516,FIND(",",W2516)+1)-FIND(",",W2516)-1)),MapTable!$A:$A,1,0)),ISERROR(VLOOKUP(TRIM(MID(W2516,FIND(",",W2516,FIND(",",W2516)+1)+1,999)),MapTable!$A:$A,1,0))),"맵없음",
  ""),
IF(ISERROR(FIND(",",W2516,FIND(",",W2516,FIND(",",W2516,FIND(",",W2516)+1)+1)+1)),
  IF(OR(ISERROR(VLOOKUP(LEFT(W2516,FIND(",",W2516)-1),MapTable!$A:$A,1,0)),ISERROR(VLOOKUP(TRIM(MID(W2516,FIND(",",W2516)+1,FIND(",",W2516,FIND(",",W2516)+1)-FIND(",",W2516)-1)),MapTable!$A:$A,1,0)),ISERROR(VLOOKUP(TRIM(MID(W2516,FIND(",",W2516,FIND(",",W2516)+1)+1,FIND(",",W2516,FIND(",",W2516,FIND(",",W2516)+1)+1)-FIND(",",W2516,FIND(",",W2516)+1)-1)),MapTable!$A:$A,1,0)),ISERROR(VLOOKUP(TRIM(MID(W2516,FIND(",",W2516,FIND(",",W2516,FIND(",",W2516)+1)+1)+1,999)),MapTable!$A:$A,1,0))),"맵없음",
  ""),
)))))</f>
        <v/>
      </c>
      <c r="AC2516" t="str">
        <f>IF(ISBLANK(AB2516),"",IF(ISERROR(VLOOKUP(AB2516,[3]DropTable!$A:$A,1,0)),"드랍없음",""))</f>
        <v/>
      </c>
      <c r="AE2516" t="str">
        <f>IF(ISBLANK(AD2516),"",IF(ISERROR(VLOOKUP(AD2516,[3]DropTable!$A:$A,1,0)),"드랍없음",""))</f>
        <v/>
      </c>
      <c r="AG2516">
        <v>9.8000000000000007</v>
      </c>
      <c r="AH2516">
        <v>1</v>
      </c>
    </row>
    <row r="2517" spans="1:34" x14ac:dyDescent="0.3">
      <c r="A2517">
        <v>28</v>
      </c>
      <c r="B2517">
        <v>26</v>
      </c>
      <c r="C2517">
        <f>IF(OR($L2517=TRUE,$A2517=0,MOD($A2517,ChapterTable!$S$20)&lt;&gt;0),
MAX(0,INT(($B2517+ChapterTable!$Q$26+VLOOKUP(SUBSTITUTE(C$1,"성장단계","")&amp;"단계오프셋",ChapterTable!$S:$T,2,0))/ChapterTable!$Q$23)),
MAX(0,INT(($B2517+ChapterTable!$S$26+VLOOKUP(SUBSTITUTE(C$1,"성장단계","")&amp;"보스단계오프셋",ChapterTable!$S:$T,2,0))/ChapterTable!$S$23)))</f>
        <v>3</v>
      </c>
      <c r="D2517">
        <f>IF(OR($L2517=TRUE,$A2517=0,MOD($A2517,ChapterTable!$S$20)&lt;&gt;0),
MAX(0,INT(($B2517+ChapterTable!$Q$26+VLOOKUP(SUBSTITUTE(D$1,"성장단계","")&amp;"단계오프셋",ChapterTable!$S:$T,2,0))/ChapterTable!$Q$23)),
MAX(0,INT(($B2517+ChapterTable!$S$26+VLOOKUP(SUBSTITUTE(D$1,"성장단계","")&amp;"보스단계오프셋",ChapterTable!$S:$T,2,0))/ChapterTable!$S$23)))</f>
        <v>2</v>
      </c>
      <c r="E2517" s="1">
        <f ca="1">IF(AND($A2517=0,$B2517=1),
    VLOOKUP(1,ChapterTable!$1:$1048576,MATCH("최종"&amp;SUBSTITUTE(SUBSTITUTE(E$1,"standard",""),"|Float",""),ChapterTable!$1:$1,0),0)*ChapterTable!$Q$17,
  IF(AND($A2517=0,$B2517=0),
    E2518,
  IF($B2517=0,
    VLOOKUP($A2517,ChapterTable!$1:$1048576,MATCH("최종"&amp;SUBSTITUTE(SUBSTITUTE(E$1,"standard",""),"|Float",""),ChapterTable!$1:$1,0),0),
  IF($B2517=1,
    IF($L2517=FALSE,
      VLOOKUP($A2517,ChapterTable!$1:$1048576,MATCH("최종"&amp;SUBSTITUTE(SUBSTITUTE(E$1,"standard",""),"|Float",""),ChapterTable!$1:$1,0),0),
      VLOOKUP($A2517-ChapterTable!$Q$11,ChapterTable!$1:$1048576,MATCH("최종"&amp;SUBSTITUTE(SUBSTITUTE(E$1,"standard",""),"|Float",""),ChapterTable!$1:$1,0),0)*ChapterTable!$Q$14
    ),
  OFFSET(E2517,-$B2517+IF($L2517,1,0),0)*
    (VLOOKUP(SUBSTITUTE(SUBSTITUTE(E$1,"standard",""),"|Float","")&amp;"인게임누적곱배수",ChapterTable!$S:$T,2,0)^C2517
    +VLOOKUP(SUBSTITUTE(SUBSTITUTE(E$1,"standard",""),"|Float","")&amp;"인게임누적합배수",ChapterTable!$S:$T,2,0)*C2517)
  )
  )
  )
)</f>
        <v>11880043.403139573</v>
      </c>
      <c r="F2517" s="1">
        <f ca="1">IF(AND($A2517=0,$B2517=1),
    VLOOKUP(1,ChapterTable!$1:$1048576,MATCH("최종"&amp;SUBSTITUTE(SUBSTITUTE(F$1,"standard",""),"|Float",""),ChapterTable!$1:$1,0),0)*ChapterTable!$Q$17,
  IF(AND($A2517=0,$B2517=0),
    F2518,
  IF($B2517=0,
    VLOOKUP($A2517,ChapterTable!$1:$1048576,MATCH("최종"&amp;SUBSTITUTE(SUBSTITUTE(F$1,"standard",""),"|Float",""),ChapterTable!$1:$1,0),0),
  IF($B2517=1,
    IF($L2517=FALSE,
      VLOOKUP($A2517,ChapterTable!$1:$1048576,MATCH("최종"&amp;SUBSTITUTE(SUBSTITUTE(F$1,"standard",""),"|Float",""),ChapterTable!$1:$1,0),0),
      VLOOKUP($A2517-ChapterTable!$Q$11,ChapterTable!$1:$1048576,MATCH("최종"&amp;SUBSTITUTE(SUBSTITUTE(F$1,"standard",""),"|Float",""),ChapterTable!$1:$1,0),0)*ChapterTable!$Q$14
    ),
  OFFSET(F2517,-$B2517+IF($L2517,1,0),0)*
    (VLOOKUP(SUBSTITUTE(SUBSTITUTE(F$1,"standard",""),"|Float","")&amp;"인게임누적곱배수",ChapterTable!$S:$T,2,0)^D2517
    +VLOOKUP(SUBSTITUTE(SUBSTITUTE(F$1,"standard",""),"|Float","")&amp;"인게임누적합배수",ChapterTable!$S:$T,2,0)*D2517)
  )
  )
  )
)</f>
        <v>4507333.5404865593</v>
      </c>
      <c r="G2517" t="s">
        <v>76</v>
      </c>
      <c r="J2517" t="str">
        <f>IF(ISBLANK(I2517),"",
IFERROR(VLOOKUP(I2517,[1]StringTable!$1:$1048576,MATCH([1]StringTable!$B$1,[1]StringTable!$1:$1,0),0),
IFERROR(VLOOKUP(I2517,[1]InApkStringTable!$1:$1048576,MATCH([1]InApkStringTable!$B$1,[1]InApkStringTable!$1:$1,0),0),
"스트링없음")))</f>
        <v/>
      </c>
      <c r="L2517" t="b">
        <v>1</v>
      </c>
      <c r="N2517" t="str">
        <f>IF(ISBLANK(M2517),"",IF(ISERROR(VLOOKUP(M2517,MapTable!$A:$A,1,0)),"맵없음",""))</f>
        <v/>
      </c>
      <c r="O2517">
        <f t="shared" si="157"/>
        <v>3</v>
      </c>
      <c r="Q2517">
        <f t="shared" si="158"/>
        <v>3</v>
      </c>
      <c r="R2517" t="b">
        <f t="shared" ca="1" si="159"/>
        <v>0</v>
      </c>
      <c r="T2517" t="b">
        <f t="shared" ca="1" si="160"/>
        <v>0</v>
      </c>
      <c r="X2517" t="str">
        <f>IF(ISBLANK(W2517),"",
IF(ISERROR(FIND(",",W2517)),
  IF(ISERROR(VLOOKUP(W2517,MapTable!$A:$A,1,0)),"맵없음",
  ""),
IF(ISERROR(FIND(",",W2517,FIND(",",W2517)+1)),
  IF(OR(ISERROR(VLOOKUP(LEFT(W2517,FIND(",",W2517)-1),MapTable!$A:$A,1,0)),ISERROR(VLOOKUP(TRIM(MID(W2517,FIND(",",W2517)+1,999)),MapTable!$A:$A,1,0))),"맵없음",
  ""),
IF(ISERROR(FIND(",",W2517,FIND(",",W2517,FIND(",",W2517)+1)+1)),
  IF(OR(ISERROR(VLOOKUP(LEFT(W2517,FIND(",",W2517)-1),MapTable!$A:$A,1,0)),ISERROR(VLOOKUP(TRIM(MID(W2517,FIND(",",W2517)+1,FIND(",",W2517,FIND(",",W2517)+1)-FIND(",",W2517)-1)),MapTable!$A:$A,1,0)),ISERROR(VLOOKUP(TRIM(MID(W2517,FIND(",",W2517,FIND(",",W2517)+1)+1,999)),MapTable!$A:$A,1,0))),"맵없음",
  ""),
IF(ISERROR(FIND(",",W2517,FIND(",",W2517,FIND(",",W2517,FIND(",",W2517)+1)+1)+1)),
  IF(OR(ISERROR(VLOOKUP(LEFT(W2517,FIND(",",W2517)-1),MapTable!$A:$A,1,0)),ISERROR(VLOOKUP(TRIM(MID(W2517,FIND(",",W2517)+1,FIND(",",W2517,FIND(",",W2517)+1)-FIND(",",W2517)-1)),MapTable!$A:$A,1,0)),ISERROR(VLOOKUP(TRIM(MID(W2517,FIND(",",W2517,FIND(",",W2517)+1)+1,FIND(",",W2517,FIND(",",W2517,FIND(",",W2517)+1)+1)-FIND(",",W2517,FIND(",",W2517)+1)-1)),MapTable!$A:$A,1,0)),ISERROR(VLOOKUP(TRIM(MID(W2517,FIND(",",W2517,FIND(",",W2517,FIND(",",W2517)+1)+1)+1,999)),MapTable!$A:$A,1,0))),"맵없음",
  ""),
)))))</f>
        <v/>
      </c>
      <c r="AC2517" t="str">
        <f>IF(ISBLANK(AB2517),"",IF(ISERROR(VLOOKUP(AB2517,[3]DropTable!$A:$A,1,0)),"드랍없음",""))</f>
        <v/>
      </c>
      <c r="AE2517" t="str">
        <f>IF(ISBLANK(AD2517),"",IF(ISERROR(VLOOKUP(AD2517,[3]DropTable!$A:$A,1,0)),"드랍없음",""))</f>
        <v/>
      </c>
      <c r="AG2517">
        <v>9.8000000000000007</v>
      </c>
      <c r="AH2517">
        <v>1</v>
      </c>
    </row>
    <row r="2518" spans="1:34" x14ac:dyDescent="0.3">
      <c r="A2518">
        <v>28</v>
      </c>
      <c r="B2518">
        <v>27</v>
      </c>
      <c r="C2518">
        <f>IF(OR($L2518=TRUE,$A2518=0,MOD($A2518,ChapterTable!$S$20)&lt;&gt;0),
MAX(0,INT(($B2518+ChapterTable!$Q$26+VLOOKUP(SUBSTITUTE(C$1,"성장단계","")&amp;"단계오프셋",ChapterTable!$S:$T,2,0))/ChapterTable!$Q$23)),
MAX(0,INT(($B2518+ChapterTable!$S$26+VLOOKUP(SUBSTITUTE(C$1,"성장단계","")&amp;"보스단계오프셋",ChapterTable!$S:$T,2,0))/ChapterTable!$S$23)))</f>
        <v>3</v>
      </c>
      <c r="D2518">
        <f>IF(OR($L2518=TRUE,$A2518=0,MOD($A2518,ChapterTable!$S$20)&lt;&gt;0),
MAX(0,INT(($B2518+ChapterTable!$Q$26+VLOOKUP(SUBSTITUTE(D$1,"성장단계","")&amp;"단계오프셋",ChapterTable!$S:$T,2,0))/ChapterTable!$Q$23)),
MAX(0,INT(($B2518+ChapterTable!$S$26+VLOOKUP(SUBSTITUTE(D$1,"성장단계","")&amp;"보스단계오프셋",ChapterTable!$S:$T,2,0))/ChapterTable!$S$23)))</f>
        <v>2</v>
      </c>
      <c r="E2518" s="1">
        <f ca="1">IF(AND($A2518=0,$B2518=1),
    VLOOKUP(1,ChapterTable!$1:$1048576,MATCH("최종"&amp;SUBSTITUTE(SUBSTITUTE(E$1,"standard",""),"|Float",""),ChapterTable!$1:$1,0),0)*ChapterTable!$Q$17,
  IF(AND($A2518=0,$B2518=0),
    E2519,
  IF($B2518=0,
    VLOOKUP($A2518,ChapterTable!$1:$1048576,MATCH("최종"&amp;SUBSTITUTE(SUBSTITUTE(E$1,"standard",""),"|Float",""),ChapterTable!$1:$1,0),0),
  IF($B2518=1,
    IF($L2518=FALSE,
      VLOOKUP($A2518,ChapterTable!$1:$1048576,MATCH("최종"&amp;SUBSTITUTE(SUBSTITUTE(E$1,"standard",""),"|Float",""),ChapterTable!$1:$1,0),0),
      VLOOKUP($A2518-ChapterTable!$Q$11,ChapterTable!$1:$1048576,MATCH("최종"&amp;SUBSTITUTE(SUBSTITUTE(E$1,"standard",""),"|Float",""),ChapterTable!$1:$1,0),0)*ChapterTable!$Q$14
    ),
  OFFSET(E2518,-$B2518+IF($L2518,1,0),0)*
    (VLOOKUP(SUBSTITUTE(SUBSTITUTE(E$1,"standard",""),"|Float","")&amp;"인게임누적곱배수",ChapterTable!$S:$T,2,0)^C2518
    +VLOOKUP(SUBSTITUTE(SUBSTITUTE(E$1,"standard",""),"|Float","")&amp;"인게임누적합배수",ChapterTable!$S:$T,2,0)*C2518)
  )
  )
  )
)</f>
        <v>11880043.403139573</v>
      </c>
      <c r="F2518" s="1">
        <f ca="1">IF(AND($A2518=0,$B2518=1),
    VLOOKUP(1,ChapterTable!$1:$1048576,MATCH("최종"&amp;SUBSTITUTE(SUBSTITUTE(F$1,"standard",""),"|Float",""),ChapterTable!$1:$1,0),0)*ChapterTable!$Q$17,
  IF(AND($A2518=0,$B2518=0),
    F2519,
  IF($B2518=0,
    VLOOKUP($A2518,ChapterTable!$1:$1048576,MATCH("최종"&amp;SUBSTITUTE(SUBSTITUTE(F$1,"standard",""),"|Float",""),ChapterTable!$1:$1,0),0),
  IF($B2518=1,
    IF($L2518=FALSE,
      VLOOKUP($A2518,ChapterTable!$1:$1048576,MATCH("최종"&amp;SUBSTITUTE(SUBSTITUTE(F$1,"standard",""),"|Float",""),ChapterTable!$1:$1,0),0),
      VLOOKUP($A2518-ChapterTable!$Q$11,ChapterTable!$1:$1048576,MATCH("최종"&amp;SUBSTITUTE(SUBSTITUTE(F$1,"standard",""),"|Float",""),ChapterTable!$1:$1,0),0)*ChapterTable!$Q$14
    ),
  OFFSET(F2518,-$B2518+IF($L2518,1,0),0)*
    (VLOOKUP(SUBSTITUTE(SUBSTITUTE(F$1,"standard",""),"|Float","")&amp;"인게임누적곱배수",ChapterTable!$S:$T,2,0)^D2518
    +VLOOKUP(SUBSTITUTE(SUBSTITUTE(F$1,"standard",""),"|Float","")&amp;"인게임누적합배수",ChapterTable!$S:$T,2,0)*D2518)
  )
  )
  )
)</f>
        <v>4507333.5404865593</v>
      </c>
      <c r="G2518" t="s">
        <v>76</v>
      </c>
      <c r="J2518" t="str">
        <f>IF(ISBLANK(I2518),"",
IFERROR(VLOOKUP(I2518,[1]StringTable!$1:$1048576,MATCH([1]StringTable!$B$1,[1]StringTable!$1:$1,0),0),
IFERROR(VLOOKUP(I2518,[1]InApkStringTable!$1:$1048576,MATCH([1]InApkStringTable!$B$1,[1]InApkStringTable!$1:$1,0),0),
"스트링없음")))</f>
        <v/>
      </c>
      <c r="L2518" t="b">
        <v>1</v>
      </c>
      <c r="N2518" t="str">
        <f>IF(ISBLANK(M2518),"",IF(ISERROR(VLOOKUP(M2518,MapTable!$A:$A,1,0)),"맵없음",""))</f>
        <v/>
      </c>
      <c r="O2518">
        <f t="shared" si="157"/>
        <v>3</v>
      </c>
      <c r="Q2518">
        <f t="shared" si="158"/>
        <v>3</v>
      </c>
      <c r="R2518" t="b">
        <f t="shared" ca="1" si="159"/>
        <v>0</v>
      </c>
      <c r="T2518" t="b">
        <f t="shared" ca="1" si="160"/>
        <v>0</v>
      </c>
      <c r="X2518" t="str">
        <f>IF(ISBLANK(W2518),"",
IF(ISERROR(FIND(",",W2518)),
  IF(ISERROR(VLOOKUP(W2518,MapTable!$A:$A,1,0)),"맵없음",
  ""),
IF(ISERROR(FIND(",",W2518,FIND(",",W2518)+1)),
  IF(OR(ISERROR(VLOOKUP(LEFT(W2518,FIND(",",W2518)-1),MapTable!$A:$A,1,0)),ISERROR(VLOOKUP(TRIM(MID(W2518,FIND(",",W2518)+1,999)),MapTable!$A:$A,1,0))),"맵없음",
  ""),
IF(ISERROR(FIND(",",W2518,FIND(",",W2518,FIND(",",W2518)+1)+1)),
  IF(OR(ISERROR(VLOOKUP(LEFT(W2518,FIND(",",W2518)-1),MapTable!$A:$A,1,0)),ISERROR(VLOOKUP(TRIM(MID(W2518,FIND(",",W2518)+1,FIND(",",W2518,FIND(",",W2518)+1)-FIND(",",W2518)-1)),MapTable!$A:$A,1,0)),ISERROR(VLOOKUP(TRIM(MID(W2518,FIND(",",W2518,FIND(",",W2518)+1)+1,999)),MapTable!$A:$A,1,0))),"맵없음",
  ""),
IF(ISERROR(FIND(",",W2518,FIND(",",W2518,FIND(",",W2518,FIND(",",W2518)+1)+1)+1)),
  IF(OR(ISERROR(VLOOKUP(LEFT(W2518,FIND(",",W2518)-1),MapTable!$A:$A,1,0)),ISERROR(VLOOKUP(TRIM(MID(W2518,FIND(",",W2518)+1,FIND(",",W2518,FIND(",",W2518)+1)-FIND(",",W2518)-1)),MapTable!$A:$A,1,0)),ISERROR(VLOOKUP(TRIM(MID(W2518,FIND(",",W2518,FIND(",",W2518)+1)+1,FIND(",",W2518,FIND(",",W2518,FIND(",",W2518)+1)+1)-FIND(",",W2518,FIND(",",W2518)+1)-1)),MapTable!$A:$A,1,0)),ISERROR(VLOOKUP(TRIM(MID(W2518,FIND(",",W2518,FIND(",",W2518,FIND(",",W2518)+1)+1)+1,999)),MapTable!$A:$A,1,0))),"맵없음",
  ""),
)))))</f>
        <v/>
      </c>
      <c r="AC2518" t="str">
        <f>IF(ISBLANK(AB2518),"",IF(ISERROR(VLOOKUP(AB2518,[3]DropTable!$A:$A,1,0)),"드랍없음",""))</f>
        <v/>
      </c>
      <c r="AE2518" t="str">
        <f>IF(ISBLANK(AD2518),"",IF(ISERROR(VLOOKUP(AD2518,[3]DropTable!$A:$A,1,0)),"드랍없음",""))</f>
        <v/>
      </c>
      <c r="AG2518">
        <v>9.8000000000000007</v>
      </c>
      <c r="AH2518">
        <v>1</v>
      </c>
    </row>
    <row r="2519" spans="1:34" x14ac:dyDescent="0.3">
      <c r="A2519">
        <v>28</v>
      </c>
      <c r="B2519">
        <v>28</v>
      </c>
      <c r="C2519">
        <f>IF(OR($L2519=TRUE,$A2519=0,MOD($A2519,ChapterTable!$S$20)&lt;&gt;0),
MAX(0,INT(($B2519+ChapterTable!$Q$26+VLOOKUP(SUBSTITUTE(C$1,"성장단계","")&amp;"단계오프셋",ChapterTable!$S:$T,2,0))/ChapterTable!$Q$23)),
MAX(0,INT(($B2519+ChapterTable!$S$26+VLOOKUP(SUBSTITUTE(C$1,"성장단계","")&amp;"보스단계오프셋",ChapterTable!$S:$T,2,0))/ChapterTable!$S$23)))</f>
        <v>3</v>
      </c>
      <c r="D2519">
        <f>IF(OR($L2519=TRUE,$A2519=0,MOD($A2519,ChapterTable!$S$20)&lt;&gt;0),
MAX(0,INT(($B2519+ChapterTable!$Q$26+VLOOKUP(SUBSTITUTE(D$1,"성장단계","")&amp;"단계오프셋",ChapterTable!$S:$T,2,0))/ChapterTable!$Q$23)),
MAX(0,INT(($B2519+ChapterTable!$S$26+VLOOKUP(SUBSTITUTE(D$1,"성장단계","")&amp;"보스단계오프셋",ChapterTable!$S:$T,2,0))/ChapterTable!$S$23)))</f>
        <v>2</v>
      </c>
      <c r="E2519" s="1">
        <f ca="1">IF(AND($A2519=0,$B2519=1),
    VLOOKUP(1,ChapterTable!$1:$1048576,MATCH("최종"&amp;SUBSTITUTE(SUBSTITUTE(E$1,"standard",""),"|Float",""),ChapterTable!$1:$1,0),0)*ChapterTable!$Q$17,
  IF(AND($A2519=0,$B2519=0),
    E2520,
  IF($B2519=0,
    VLOOKUP($A2519,ChapterTable!$1:$1048576,MATCH("최종"&amp;SUBSTITUTE(SUBSTITUTE(E$1,"standard",""),"|Float",""),ChapterTable!$1:$1,0),0),
  IF($B2519=1,
    IF($L2519=FALSE,
      VLOOKUP($A2519,ChapterTable!$1:$1048576,MATCH("최종"&amp;SUBSTITUTE(SUBSTITUTE(E$1,"standard",""),"|Float",""),ChapterTable!$1:$1,0),0),
      VLOOKUP($A2519-ChapterTable!$Q$11,ChapterTable!$1:$1048576,MATCH("최종"&amp;SUBSTITUTE(SUBSTITUTE(E$1,"standard",""),"|Float",""),ChapterTable!$1:$1,0),0)*ChapterTable!$Q$14
    ),
  OFFSET(E2519,-$B2519+IF($L2519,1,0),0)*
    (VLOOKUP(SUBSTITUTE(SUBSTITUTE(E$1,"standard",""),"|Float","")&amp;"인게임누적곱배수",ChapterTable!$S:$T,2,0)^C2519
    +VLOOKUP(SUBSTITUTE(SUBSTITUTE(E$1,"standard",""),"|Float","")&amp;"인게임누적합배수",ChapterTable!$S:$T,2,0)*C2519)
  )
  )
  )
)</f>
        <v>11880043.403139573</v>
      </c>
      <c r="F2519" s="1">
        <f ca="1">IF(AND($A2519=0,$B2519=1),
    VLOOKUP(1,ChapterTable!$1:$1048576,MATCH("최종"&amp;SUBSTITUTE(SUBSTITUTE(F$1,"standard",""),"|Float",""),ChapterTable!$1:$1,0),0)*ChapterTable!$Q$17,
  IF(AND($A2519=0,$B2519=0),
    F2520,
  IF($B2519=0,
    VLOOKUP($A2519,ChapterTable!$1:$1048576,MATCH("최종"&amp;SUBSTITUTE(SUBSTITUTE(F$1,"standard",""),"|Float",""),ChapterTable!$1:$1,0),0),
  IF($B2519=1,
    IF($L2519=FALSE,
      VLOOKUP($A2519,ChapterTable!$1:$1048576,MATCH("최종"&amp;SUBSTITUTE(SUBSTITUTE(F$1,"standard",""),"|Float",""),ChapterTable!$1:$1,0),0),
      VLOOKUP($A2519-ChapterTable!$Q$11,ChapterTable!$1:$1048576,MATCH("최종"&amp;SUBSTITUTE(SUBSTITUTE(F$1,"standard",""),"|Float",""),ChapterTable!$1:$1,0),0)*ChapterTable!$Q$14
    ),
  OFFSET(F2519,-$B2519+IF($L2519,1,0),0)*
    (VLOOKUP(SUBSTITUTE(SUBSTITUTE(F$1,"standard",""),"|Float","")&amp;"인게임누적곱배수",ChapterTable!$S:$T,2,0)^D2519
    +VLOOKUP(SUBSTITUTE(SUBSTITUTE(F$1,"standard",""),"|Float","")&amp;"인게임누적합배수",ChapterTable!$S:$T,2,0)*D2519)
  )
  )
  )
)</f>
        <v>4507333.5404865593</v>
      </c>
      <c r="G2519" t="s">
        <v>76</v>
      </c>
      <c r="J2519" t="str">
        <f>IF(ISBLANK(I2519),"",
IFERROR(VLOOKUP(I2519,[1]StringTable!$1:$1048576,MATCH([1]StringTable!$B$1,[1]StringTable!$1:$1,0),0),
IFERROR(VLOOKUP(I2519,[1]InApkStringTable!$1:$1048576,MATCH([1]InApkStringTable!$B$1,[1]InApkStringTable!$1:$1,0),0),
"스트링없음")))</f>
        <v/>
      </c>
      <c r="L2519" t="b">
        <v>1</v>
      </c>
      <c r="N2519" t="str">
        <f>IF(ISBLANK(M2519),"",IF(ISERROR(VLOOKUP(M2519,MapTable!$A:$A,1,0)),"맵없음",""))</f>
        <v/>
      </c>
      <c r="O2519">
        <f t="shared" si="157"/>
        <v>3</v>
      </c>
      <c r="Q2519">
        <f t="shared" si="158"/>
        <v>3</v>
      </c>
      <c r="R2519" t="b">
        <f t="shared" ca="1" si="159"/>
        <v>0</v>
      </c>
      <c r="T2519" t="b">
        <f t="shared" ca="1" si="160"/>
        <v>0</v>
      </c>
      <c r="X2519" t="str">
        <f>IF(ISBLANK(W2519),"",
IF(ISERROR(FIND(",",W2519)),
  IF(ISERROR(VLOOKUP(W2519,MapTable!$A:$A,1,0)),"맵없음",
  ""),
IF(ISERROR(FIND(",",W2519,FIND(",",W2519)+1)),
  IF(OR(ISERROR(VLOOKUP(LEFT(W2519,FIND(",",W2519)-1),MapTable!$A:$A,1,0)),ISERROR(VLOOKUP(TRIM(MID(W2519,FIND(",",W2519)+1,999)),MapTable!$A:$A,1,0))),"맵없음",
  ""),
IF(ISERROR(FIND(",",W2519,FIND(",",W2519,FIND(",",W2519)+1)+1)),
  IF(OR(ISERROR(VLOOKUP(LEFT(W2519,FIND(",",W2519)-1),MapTable!$A:$A,1,0)),ISERROR(VLOOKUP(TRIM(MID(W2519,FIND(",",W2519)+1,FIND(",",W2519,FIND(",",W2519)+1)-FIND(",",W2519)-1)),MapTable!$A:$A,1,0)),ISERROR(VLOOKUP(TRIM(MID(W2519,FIND(",",W2519,FIND(",",W2519)+1)+1,999)),MapTable!$A:$A,1,0))),"맵없음",
  ""),
IF(ISERROR(FIND(",",W2519,FIND(",",W2519,FIND(",",W2519,FIND(",",W2519)+1)+1)+1)),
  IF(OR(ISERROR(VLOOKUP(LEFT(W2519,FIND(",",W2519)-1),MapTable!$A:$A,1,0)),ISERROR(VLOOKUP(TRIM(MID(W2519,FIND(",",W2519)+1,FIND(",",W2519,FIND(",",W2519)+1)-FIND(",",W2519)-1)),MapTable!$A:$A,1,0)),ISERROR(VLOOKUP(TRIM(MID(W2519,FIND(",",W2519,FIND(",",W2519)+1)+1,FIND(",",W2519,FIND(",",W2519,FIND(",",W2519)+1)+1)-FIND(",",W2519,FIND(",",W2519)+1)-1)),MapTable!$A:$A,1,0)),ISERROR(VLOOKUP(TRIM(MID(W2519,FIND(",",W2519,FIND(",",W2519,FIND(",",W2519)+1)+1)+1,999)),MapTable!$A:$A,1,0))),"맵없음",
  ""),
)))))</f>
        <v/>
      </c>
      <c r="AC2519" t="str">
        <f>IF(ISBLANK(AB2519),"",IF(ISERROR(VLOOKUP(AB2519,[3]DropTable!$A:$A,1,0)),"드랍없음",""))</f>
        <v/>
      </c>
      <c r="AE2519" t="str">
        <f>IF(ISBLANK(AD2519),"",IF(ISERROR(VLOOKUP(AD2519,[3]DropTable!$A:$A,1,0)),"드랍없음",""))</f>
        <v/>
      </c>
      <c r="AG2519">
        <v>9.8000000000000007</v>
      </c>
      <c r="AH2519">
        <v>1</v>
      </c>
    </row>
    <row r="2520" spans="1:34" x14ac:dyDescent="0.3">
      <c r="A2520">
        <v>28</v>
      </c>
      <c r="B2520">
        <v>29</v>
      </c>
      <c r="C2520">
        <f>IF(OR($L2520=TRUE,$A2520=0,MOD($A2520,ChapterTable!$S$20)&lt;&gt;0),
MAX(0,INT(($B2520+ChapterTable!$Q$26+VLOOKUP(SUBSTITUTE(C$1,"성장단계","")&amp;"단계오프셋",ChapterTable!$S:$T,2,0))/ChapterTable!$Q$23)),
MAX(0,INT(($B2520+ChapterTable!$S$26+VLOOKUP(SUBSTITUTE(C$1,"성장단계","")&amp;"보스단계오프셋",ChapterTable!$S:$T,2,0))/ChapterTable!$S$23)))</f>
        <v>3</v>
      </c>
      <c r="D2520">
        <f>IF(OR($L2520=TRUE,$A2520=0,MOD($A2520,ChapterTable!$S$20)&lt;&gt;0),
MAX(0,INT(($B2520+ChapterTable!$Q$26+VLOOKUP(SUBSTITUTE(D$1,"성장단계","")&amp;"단계오프셋",ChapterTable!$S:$T,2,0))/ChapterTable!$Q$23)),
MAX(0,INT(($B2520+ChapterTable!$S$26+VLOOKUP(SUBSTITUTE(D$1,"성장단계","")&amp;"보스단계오프셋",ChapterTable!$S:$T,2,0))/ChapterTable!$S$23)))</f>
        <v>2</v>
      </c>
      <c r="E2520" s="1">
        <f ca="1">IF(AND($A2520=0,$B2520=1),
    VLOOKUP(1,ChapterTable!$1:$1048576,MATCH("최종"&amp;SUBSTITUTE(SUBSTITUTE(E$1,"standard",""),"|Float",""),ChapterTable!$1:$1,0),0)*ChapterTable!$Q$17,
  IF(AND($A2520=0,$B2520=0),
    E2521,
  IF($B2520=0,
    VLOOKUP($A2520,ChapterTable!$1:$1048576,MATCH("최종"&amp;SUBSTITUTE(SUBSTITUTE(E$1,"standard",""),"|Float",""),ChapterTable!$1:$1,0),0),
  IF($B2520=1,
    IF($L2520=FALSE,
      VLOOKUP($A2520,ChapterTable!$1:$1048576,MATCH("최종"&amp;SUBSTITUTE(SUBSTITUTE(E$1,"standard",""),"|Float",""),ChapterTable!$1:$1,0),0),
      VLOOKUP($A2520-ChapterTable!$Q$11,ChapterTable!$1:$1048576,MATCH("최종"&amp;SUBSTITUTE(SUBSTITUTE(E$1,"standard",""),"|Float",""),ChapterTable!$1:$1,0),0)*ChapterTable!$Q$14
    ),
  OFFSET(E2520,-$B2520+IF($L2520,1,0),0)*
    (VLOOKUP(SUBSTITUTE(SUBSTITUTE(E$1,"standard",""),"|Float","")&amp;"인게임누적곱배수",ChapterTable!$S:$T,2,0)^C2520
    +VLOOKUP(SUBSTITUTE(SUBSTITUTE(E$1,"standard",""),"|Float","")&amp;"인게임누적합배수",ChapterTable!$S:$T,2,0)*C2520)
  )
  )
  )
)</f>
        <v>11880043.403139573</v>
      </c>
      <c r="F2520" s="1">
        <f ca="1">IF(AND($A2520=0,$B2520=1),
    VLOOKUP(1,ChapterTable!$1:$1048576,MATCH("최종"&amp;SUBSTITUTE(SUBSTITUTE(F$1,"standard",""),"|Float",""),ChapterTable!$1:$1,0),0)*ChapterTable!$Q$17,
  IF(AND($A2520=0,$B2520=0),
    F2521,
  IF($B2520=0,
    VLOOKUP($A2520,ChapterTable!$1:$1048576,MATCH("최종"&amp;SUBSTITUTE(SUBSTITUTE(F$1,"standard",""),"|Float",""),ChapterTable!$1:$1,0),0),
  IF($B2520=1,
    IF($L2520=FALSE,
      VLOOKUP($A2520,ChapterTable!$1:$1048576,MATCH("최종"&amp;SUBSTITUTE(SUBSTITUTE(F$1,"standard",""),"|Float",""),ChapterTable!$1:$1,0),0),
      VLOOKUP($A2520-ChapterTable!$Q$11,ChapterTable!$1:$1048576,MATCH("최종"&amp;SUBSTITUTE(SUBSTITUTE(F$1,"standard",""),"|Float",""),ChapterTable!$1:$1,0),0)*ChapterTable!$Q$14
    ),
  OFFSET(F2520,-$B2520+IF($L2520,1,0),0)*
    (VLOOKUP(SUBSTITUTE(SUBSTITUTE(F$1,"standard",""),"|Float","")&amp;"인게임누적곱배수",ChapterTable!$S:$T,2,0)^D2520
    +VLOOKUP(SUBSTITUTE(SUBSTITUTE(F$1,"standard",""),"|Float","")&amp;"인게임누적합배수",ChapterTable!$S:$T,2,0)*D2520)
  )
  )
  )
)</f>
        <v>4507333.5404865593</v>
      </c>
      <c r="G2520" t="s">
        <v>76</v>
      </c>
      <c r="J2520" t="str">
        <f>IF(ISBLANK(I2520),"",
IFERROR(VLOOKUP(I2520,[1]StringTable!$1:$1048576,MATCH([1]StringTable!$B$1,[1]StringTable!$1:$1,0),0),
IFERROR(VLOOKUP(I2520,[1]InApkStringTable!$1:$1048576,MATCH([1]InApkStringTable!$B$1,[1]InApkStringTable!$1:$1,0),0),
"스트링없음")))</f>
        <v/>
      </c>
      <c r="L2520" t="b">
        <v>1</v>
      </c>
      <c r="N2520" t="str">
        <f>IF(ISBLANK(M2520),"",IF(ISERROR(VLOOKUP(M2520,MapTable!$A:$A,1,0)),"맵없음",""))</f>
        <v/>
      </c>
      <c r="O2520">
        <f t="shared" si="157"/>
        <v>93</v>
      </c>
      <c r="Q2520">
        <f t="shared" si="158"/>
        <v>93</v>
      </c>
      <c r="R2520" t="b">
        <f t="shared" ca="1" si="159"/>
        <v>1</v>
      </c>
      <c r="T2520" t="b">
        <f t="shared" ca="1" si="160"/>
        <v>1</v>
      </c>
      <c r="X2520" t="str">
        <f>IF(ISBLANK(W2520),"",
IF(ISERROR(FIND(",",W2520)),
  IF(ISERROR(VLOOKUP(W2520,MapTable!$A:$A,1,0)),"맵없음",
  ""),
IF(ISERROR(FIND(",",W2520,FIND(",",W2520)+1)),
  IF(OR(ISERROR(VLOOKUP(LEFT(W2520,FIND(",",W2520)-1),MapTable!$A:$A,1,0)),ISERROR(VLOOKUP(TRIM(MID(W2520,FIND(",",W2520)+1,999)),MapTable!$A:$A,1,0))),"맵없음",
  ""),
IF(ISERROR(FIND(",",W2520,FIND(",",W2520,FIND(",",W2520)+1)+1)),
  IF(OR(ISERROR(VLOOKUP(LEFT(W2520,FIND(",",W2520)-1),MapTable!$A:$A,1,0)),ISERROR(VLOOKUP(TRIM(MID(W2520,FIND(",",W2520)+1,FIND(",",W2520,FIND(",",W2520)+1)-FIND(",",W2520)-1)),MapTable!$A:$A,1,0)),ISERROR(VLOOKUP(TRIM(MID(W2520,FIND(",",W2520,FIND(",",W2520)+1)+1,999)),MapTable!$A:$A,1,0))),"맵없음",
  ""),
IF(ISERROR(FIND(",",W2520,FIND(",",W2520,FIND(",",W2520,FIND(",",W2520)+1)+1)+1)),
  IF(OR(ISERROR(VLOOKUP(LEFT(W2520,FIND(",",W2520)-1),MapTable!$A:$A,1,0)),ISERROR(VLOOKUP(TRIM(MID(W2520,FIND(",",W2520)+1,FIND(",",W2520,FIND(",",W2520)+1)-FIND(",",W2520)-1)),MapTable!$A:$A,1,0)),ISERROR(VLOOKUP(TRIM(MID(W2520,FIND(",",W2520,FIND(",",W2520)+1)+1,FIND(",",W2520,FIND(",",W2520,FIND(",",W2520)+1)+1)-FIND(",",W2520,FIND(",",W2520)+1)-1)),MapTable!$A:$A,1,0)),ISERROR(VLOOKUP(TRIM(MID(W2520,FIND(",",W2520,FIND(",",W2520,FIND(",",W2520)+1)+1)+1,999)),MapTable!$A:$A,1,0))),"맵없음",
  ""),
)))))</f>
        <v/>
      </c>
      <c r="AC2520" t="str">
        <f>IF(ISBLANK(AB2520),"",IF(ISERROR(VLOOKUP(AB2520,[3]DropTable!$A:$A,1,0)),"드랍없음",""))</f>
        <v/>
      </c>
      <c r="AE2520" t="str">
        <f>IF(ISBLANK(AD2520),"",IF(ISERROR(VLOOKUP(AD2520,[3]DropTable!$A:$A,1,0)),"드랍없음",""))</f>
        <v/>
      </c>
      <c r="AG2520">
        <v>9.8000000000000007</v>
      </c>
      <c r="AH2520">
        <v>1</v>
      </c>
    </row>
    <row r="2521" spans="1:34" x14ac:dyDescent="0.3">
      <c r="A2521">
        <v>28</v>
      </c>
      <c r="B2521">
        <v>30</v>
      </c>
      <c r="C2521">
        <f>IF(OR($L2521=TRUE,$A2521=0,MOD($A2521,ChapterTable!$S$20)&lt;&gt;0),
MAX(0,INT(($B2521+ChapterTable!$Q$26+VLOOKUP(SUBSTITUTE(C$1,"성장단계","")&amp;"단계오프셋",ChapterTable!$S:$T,2,0))/ChapterTable!$Q$23)),
MAX(0,INT(($B2521+ChapterTable!$S$26+VLOOKUP(SUBSTITUTE(C$1,"성장단계","")&amp;"보스단계오프셋",ChapterTable!$S:$T,2,0))/ChapterTable!$S$23)))</f>
        <v>3</v>
      </c>
      <c r="D2521">
        <f>IF(OR($L2521=TRUE,$A2521=0,MOD($A2521,ChapterTable!$S$20)&lt;&gt;0),
MAX(0,INT(($B2521+ChapterTable!$Q$26+VLOOKUP(SUBSTITUTE(D$1,"성장단계","")&amp;"단계오프셋",ChapterTable!$S:$T,2,0))/ChapterTable!$Q$23)),
MAX(0,INT(($B2521+ChapterTable!$S$26+VLOOKUP(SUBSTITUTE(D$1,"성장단계","")&amp;"보스단계오프셋",ChapterTable!$S:$T,2,0))/ChapterTable!$S$23)))</f>
        <v>2</v>
      </c>
      <c r="E2521" s="1">
        <f ca="1">IF(AND($A2521=0,$B2521=1),
    VLOOKUP(1,ChapterTable!$1:$1048576,MATCH("최종"&amp;SUBSTITUTE(SUBSTITUTE(E$1,"standard",""),"|Float",""),ChapterTable!$1:$1,0),0)*ChapterTable!$Q$17,
  IF(AND($A2521=0,$B2521=0),
    E2522,
  IF($B2521=0,
    VLOOKUP($A2521,ChapterTable!$1:$1048576,MATCH("최종"&amp;SUBSTITUTE(SUBSTITUTE(E$1,"standard",""),"|Float",""),ChapterTable!$1:$1,0),0),
  IF($B2521=1,
    IF($L2521=FALSE,
      VLOOKUP($A2521,ChapterTable!$1:$1048576,MATCH("최종"&amp;SUBSTITUTE(SUBSTITUTE(E$1,"standard",""),"|Float",""),ChapterTable!$1:$1,0),0),
      VLOOKUP($A2521-ChapterTable!$Q$11,ChapterTable!$1:$1048576,MATCH("최종"&amp;SUBSTITUTE(SUBSTITUTE(E$1,"standard",""),"|Float",""),ChapterTable!$1:$1,0),0)*ChapterTable!$Q$14
    ),
  OFFSET(E2521,-$B2521+IF($L2521,1,0),0)*
    (VLOOKUP(SUBSTITUTE(SUBSTITUTE(E$1,"standard",""),"|Float","")&amp;"인게임누적곱배수",ChapterTable!$S:$T,2,0)^C2521
    +VLOOKUP(SUBSTITUTE(SUBSTITUTE(E$1,"standard",""),"|Float","")&amp;"인게임누적합배수",ChapterTable!$S:$T,2,0)*C2521)
  )
  )
  )
)</f>
        <v>11880043.403139573</v>
      </c>
      <c r="F2521" s="1">
        <f ca="1">IF(AND($A2521=0,$B2521=1),
    VLOOKUP(1,ChapterTable!$1:$1048576,MATCH("최종"&amp;SUBSTITUTE(SUBSTITUTE(F$1,"standard",""),"|Float",""),ChapterTable!$1:$1,0),0)*ChapterTable!$Q$17,
  IF(AND($A2521=0,$B2521=0),
    F2522,
  IF($B2521=0,
    VLOOKUP($A2521,ChapterTable!$1:$1048576,MATCH("최종"&amp;SUBSTITUTE(SUBSTITUTE(F$1,"standard",""),"|Float",""),ChapterTable!$1:$1,0),0),
  IF($B2521=1,
    IF($L2521=FALSE,
      VLOOKUP($A2521,ChapterTable!$1:$1048576,MATCH("최종"&amp;SUBSTITUTE(SUBSTITUTE(F$1,"standard",""),"|Float",""),ChapterTable!$1:$1,0),0),
      VLOOKUP($A2521-ChapterTable!$Q$11,ChapterTable!$1:$1048576,MATCH("최종"&amp;SUBSTITUTE(SUBSTITUTE(F$1,"standard",""),"|Float",""),ChapterTable!$1:$1,0),0)*ChapterTable!$Q$14
    ),
  OFFSET(F2521,-$B2521+IF($L2521,1,0),0)*
    (VLOOKUP(SUBSTITUTE(SUBSTITUTE(F$1,"standard",""),"|Float","")&amp;"인게임누적곱배수",ChapterTable!$S:$T,2,0)^D2521
    +VLOOKUP(SUBSTITUTE(SUBSTITUTE(F$1,"standard",""),"|Float","")&amp;"인게임누적합배수",ChapterTable!$S:$T,2,0)*D2521)
  )
  )
  )
)</f>
        <v>4507333.5404865593</v>
      </c>
      <c r="G2521" t="s">
        <v>76</v>
      </c>
      <c r="J2521" t="str">
        <f>IF(ISBLANK(I2521),"",
IFERROR(VLOOKUP(I2521,[1]StringTable!$1:$1048576,MATCH([1]StringTable!$B$1,[1]StringTable!$1:$1,0),0),
IFERROR(VLOOKUP(I2521,[1]InApkStringTable!$1:$1048576,MATCH([1]InApkStringTable!$B$1,[1]InApkStringTable!$1:$1,0),0),
"스트링없음")))</f>
        <v/>
      </c>
      <c r="L2521" t="b">
        <v>1</v>
      </c>
      <c r="N2521" t="str">
        <f>IF(ISBLANK(M2521),"",IF(ISERROR(VLOOKUP(M2521,MapTable!$A:$A,1,0)),"맵없음",""))</f>
        <v/>
      </c>
      <c r="O2521">
        <f t="shared" si="157"/>
        <v>21</v>
      </c>
      <c r="Q2521">
        <f t="shared" si="158"/>
        <v>21</v>
      </c>
      <c r="R2521" t="b">
        <f t="shared" ca="1" si="159"/>
        <v>0</v>
      </c>
      <c r="T2521" t="b">
        <f t="shared" ca="1" si="160"/>
        <v>0</v>
      </c>
      <c r="X2521" t="str">
        <f>IF(ISBLANK(W2521),"",
IF(ISERROR(FIND(",",W2521)),
  IF(ISERROR(VLOOKUP(W2521,MapTable!$A:$A,1,0)),"맵없음",
  ""),
IF(ISERROR(FIND(",",W2521,FIND(",",W2521)+1)),
  IF(OR(ISERROR(VLOOKUP(LEFT(W2521,FIND(",",W2521)-1),MapTable!$A:$A,1,0)),ISERROR(VLOOKUP(TRIM(MID(W2521,FIND(",",W2521)+1,999)),MapTable!$A:$A,1,0))),"맵없음",
  ""),
IF(ISERROR(FIND(",",W2521,FIND(",",W2521,FIND(",",W2521)+1)+1)),
  IF(OR(ISERROR(VLOOKUP(LEFT(W2521,FIND(",",W2521)-1),MapTable!$A:$A,1,0)),ISERROR(VLOOKUP(TRIM(MID(W2521,FIND(",",W2521)+1,FIND(",",W2521,FIND(",",W2521)+1)-FIND(",",W2521)-1)),MapTable!$A:$A,1,0)),ISERROR(VLOOKUP(TRIM(MID(W2521,FIND(",",W2521,FIND(",",W2521)+1)+1,999)),MapTable!$A:$A,1,0))),"맵없음",
  ""),
IF(ISERROR(FIND(",",W2521,FIND(",",W2521,FIND(",",W2521,FIND(",",W2521)+1)+1)+1)),
  IF(OR(ISERROR(VLOOKUP(LEFT(W2521,FIND(",",W2521)-1),MapTable!$A:$A,1,0)),ISERROR(VLOOKUP(TRIM(MID(W2521,FIND(",",W2521)+1,FIND(",",W2521,FIND(",",W2521)+1)-FIND(",",W2521)-1)),MapTable!$A:$A,1,0)),ISERROR(VLOOKUP(TRIM(MID(W2521,FIND(",",W2521,FIND(",",W2521)+1)+1,FIND(",",W2521,FIND(",",W2521,FIND(",",W2521)+1)+1)-FIND(",",W2521,FIND(",",W2521)+1)-1)),MapTable!$A:$A,1,0)),ISERROR(VLOOKUP(TRIM(MID(W2521,FIND(",",W2521,FIND(",",W2521,FIND(",",W2521)+1)+1)+1,999)),MapTable!$A:$A,1,0))),"맵없음",
  ""),
)))))</f>
        <v/>
      </c>
      <c r="AC2521" t="str">
        <f>IF(ISBLANK(AB2521),"",IF(ISERROR(VLOOKUP(AB2521,[3]DropTable!$A:$A,1,0)),"드랍없음",""))</f>
        <v/>
      </c>
      <c r="AE2521" t="str">
        <f>IF(ISBLANK(AD2521),"",IF(ISERROR(VLOOKUP(AD2521,[3]DropTable!$A:$A,1,0)),"드랍없음",""))</f>
        <v/>
      </c>
      <c r="AG2521">
        <v>9.8000000000000007</v>
      </c>
      <c r="AH2521">
        <v>1</v>
      </c>
    </row>
    <row r="2522" spans="1:34" x14ac:dyDescent="0.3">
      <c r="A2522">
        <v>28</v>
      </c>
      <c r="B2522">
        <v>31</v>
      </c>
      <c r="C2522">
        <f>IF(OR($L2522=TRUE,$A2522=0,MOD($A2522,ChapterTable!$S$20)&lt;&gt;0),
MAX(0,INT(($B2522+ChapterTable!$Q$26+VLOOKUP(SUBSTITUTE(C$1,"성장단계","")&amp;"단계오프셋",ChapterTable!$S:$T,2,0))/ChapterTable!$Q$23)),
MAX(0,INT(($B2522+ChapterTable!$S$26+VLOOKUP(SUBSTITUTE(C$1,"성장단계","")&amp;"보스단계오프셋",ChapterTable!$S:$T,2,0))/ChapterTable!$S$23)))</f>
        <v>3</v>
      </c>
      <c r="D2522">
        <f>IF(OR($L2522=TRUE,$A2522=0,MOD($A2522,ChapterTable!$S$20)&lt;&gt;0),
MAX(0,INT(($B2522+ChapterTable!$Q$26+VLOOKUP(SUBSTITUTE(D$1,"성장단계","")&amp;"단계오프셋",ChapterTable!$S:$T,2,0))/ChapterTable!$Q$23)),
MAX(0,INT(($B2522+ChapterTable!$S$26+VLOOKUP(SUBSTITUTE(D$1,"성장단계","")&amp;"보스단계오프셋",ChapterTable!$S:$T,2,0))/ChapterTable!$S$23)))</f>
        <v>3</v>
      </c>
      <c r="E2522" s="1">
        <f ca="1">IF(AND($A2522=0,$B2522=1),
    VLOOKUP(1,ChapterTable!$1:$1048576,MATCH("최종"&amp;SUBSTITUTE(SUBSTITUTE(E$1,"standard",""),"|Float",""),ChapterTable!$1:$1,0),0)*ChapterTable!$Q$17,
  IF(AND($A2522=0,$B2522=0),
    E2523,
  IF($B2522=0,
    VLOOKUP($A2522,ChapterTable!$1:$1048576,MATCH("최종"&amp;SUBSTITUTE(SUBSTITUTE(E$1,"standard",""),"|Float",""),ChapterTable!$1:$1,0),0),
  IF($B2522=1,
    IF($L2522=FALSE,
      VLOOKUP($A2522,ChapterTable!$1:$1048576,MATCH("최종"&amp;SUBSTITUTE(SUBSTITUTE(E$1,"standard",""),"|Float",""),ChapterTable!$1:$1,0),0),
      VLOOKUP($A2522-ChapterTable!$Q$11,ChapterTable!$1:$1048576,MATCH("최종"&amp;SUBSTITUTE(SUBSTITUTE(E$1,"standard",""),"|Float",""),ChapterTable!$1:$1,0),0)*ChapterTable!$Q$14
    ),
  OFFSET(E2522,-$B2522+IF($L2522,1,0),0)*
    (VLOOKUP(SUBSTITUTE(SUBSTITUTE(E$1,"standard",""),"|Float","")&amp;"인게임누적곱배수",ChapterTable!$S:$T,2,0)^C2522
    +VLOOKUP(SUBSTITUTE(SUBSTITUTE(E$1,"standard",""),"|Float","")&amp;"인게임누적합배수",ChapterTable!$S:$T,2,0)*C2522)
  )
  )
  )
)</f>
        <v>11880043.403139573</v>
      </c>
      <c r="F2522" s="1">
        <f ca="1">IF(AND($A2522=0,$B2522=1),
    VLOOKUP(1,ChapterTable!$1:$1048576,MATCH("최종"&amp;SUBSTITUTE(SUBSTITUTE(F$1,"standard",""),"|Float",""),ChapterTable!$1:$1,0),0)*ChapterTable!$Q$17,
  IF(AND($A2522=0,$B2522=0),
    F2523,
  IF($B2522=0,
    VLOOKUP($A2522,ChapterTable!$1:$1048576,MATCH("최종"&amp;SUBSTITUTE(SUBSTITUTE(F$1,"standard",""),"|Float",""),ChapterTable!$1:$1,0),0),
  IF($B2522=1,
    IF($L2522=FALSE,
      VLOOKUP($A2522,ChapterTable!$1:$1048576,MATCH("최종"&amp;SUBSTITUTE(SUBSTITUTE(F$1,"standard",""),"|Float",""),ChapterTable!$1:$1,0),0),
      VLOOKUP($A2522-ChapterTable!$Q$11,ChapterTable!$1:$1048576,MATCH("최종"&amp;SUBSTITUTE(SUBSTITUTE(F$1,"standard",""),"|Float",""),ChapterTable!$1:$1,0),0)*ChapterTable!$Q$14
    ),
  OFFSET(F2522,-$B2522+IF($L2522,1,0),0)*
    (VLOOKUP(SUBSTITUTE(SUBSTITUTE(F$1,"standard",""),"|Float","")&amp;"인게임누적곱배수",ChapterTable!$S:$T,2,0)^D2522
    +VLOOKUP(SUBSTITUTE(SUBSTITUTE(F$1,"standard",""),"|Float","")&amp;"인게임누적합배수",ChapterTable!$S:$T,2,0)*D2522)
  )
  )
  )
)</f>
        <v>5151238.3319846392</v>
      </c>
      <c r="G2522" t="s">
        <v>76</v>
      </c>
      <c r="J2522" t="str">
        <f>IF(ISBLANK(I2522),"",
IFERROR(VLOOKUP(I2522,[1]StringTable!$1:$1048576,MATCH([1]StringTable!$B$1,[1]StringTable!$1:$1,0),0),
IFERROR(VLOOKUP(I2522,[1]InApkStringTable!$1:$1048576,MATCH([1]InApkStringTable!$B$1,[1]InApkStringTable!$1:$1,0),0),
"스트링없음")))</f>
        <v/>
      </c>
      <c r="L2522" t="b">
        <v>1</v>
      </c>
      <c r="N2522" t="str">
        <f>IF(ISBLANK(M2522),"",IF(ISERROR(VLOOKUP(M2522,MapTable!$A:$A,1,0)),"맵없음",""))</f>
        <v/>
      </c>
      <c r="O2522">
        <f t="shared" si="157"/>
        <v>4</v>
      </c>
      <c r="Q2522">
        <f t="shared" si="158"/>
        <v>4</v>
      </c>
      <c r="R2522" t="b">
        <f t="shared" ca="1" si="159"/>
        <v>0</v>
      </c>
      <c r="T2522" t="b">
        <f t="shared" ca="1" si="160"/>
        <v>0</v>
      </c>
      <c r="X2522" t="str">
        <f>IF(ISBLANK(W2522),"",
IF(ISERROR(FIND(",",W2522)),
  IF(ISERROR(VLOOKUP(W2522,MapTable!$A:$A,1,0)),"맵없음",
  ""),
IF(ISERROR(FIND(",",W2522,FIND(",",W2522)+1)),
  IF(OR(ISERROR(VLOOKUP(LEFT(W2522,FIND(",",W2522)-1),MapTable!$A:$A,1,0)),ISERROR(VLOOKUP(TRIM(MID(W2522,FIND(",",W2522)+1,999)),MapTable!$A:$A,1,0))),"맵없음",
  ""),
IF(ISERROR(FIND(",",W2522,FIND(",",W2522,FIND(",",W2522)+1)+1)),
  IF(OR(ISERROR(VLOOKUP(LEFT(W2522,FIND(",",W2522)-1),MapTable!$A:$A,1,0)),ISERROR(VLOOKUP(TRIM(MID(W2522,FIND(",",W2522)+1,FIND(",",W2522,FIND(",",W2522)+1)-FIND(",",W2522)-1)),MapTable!$A:$A,1,0)),ISERROR(VLOOKUP(TRIM(MID(W2522,FIND(",",W2522,FIND(",",W2522)+1)+1,999)),MapTable!$A:$A,1,0))),"맵없음",
  ""),
IF(ISERROR(FIND(",",W2522,FIND(",",W2522,FIND(",",W2522,FIND(",",W2522)+1)+1)+1)),
  IF(OR(ISERROR(VLOOKUP(LEFT(W2522,FIND(",",W2522)-1),MapTable!$A:$A,1,0)),ISERROR(VLOOKUP(TRIM(MID(W2522,FIND(",",W2522)+1,FIND(",",W2522,FIND(",",W2522)+1)-FIND(",",W2522)-1)),MapTable!$A:$A,1,0)),ISERROR(VLOOKUP(TRIM(MID(W2522,FIND(",",W2522,FIND(",",W2522)+1)+1,FIND(",",W2522,FIND(",",W2522,FIND(",",W2522)+1)+1)-FIND(",",W2522,FIND(",",W2522)+1)-1)),MapTable!$A:$A,1,0)),ISERROR(VLOOKUP(TRIM(MID(W2522,FIND(",",W2522,FIND(",",W2522,FIND(",",W2522)+1)+1)+1,999)),MapTable!$A:$A,1,0))),"맵없음",
  ""),
)))))</f>
        <v/>
      </c>
      <c r="AC2522" t="str">
        <f>IF(ISBLANK(AB2522),"",IF(ISERROR(VLOOKUP(AB2522,[3]DropTable!$A:$A,1,0)),"드랍없음",""))</f>
        <v/>
      </c>
      <c r="AE2522" t="str">
        <f>IF(ISBLANK(AD2522),"",IF(ISERROR(VLOOKUP(AD2522,[3]DropTable!$A:$A,1,0)),"드랍없음",""))</f>
        <v/>
      </c>
      <c r="AG2522">
        <v>9.8000000000000007</v>
      </c>
      <c r="AH2522">
        <v>1</v>
      </c>
    </row>
    <row r="2523" spans="1:34" x14ac:dyDescent="0.3">
      <c r="A2523">
        <v>28</v>
      </c>
      <c r="B2523">
        <v>32</v>
      </c>
      <c r="C2523">
        <f>IF(OR($L2523=TRUE,$A2523=0,MOD($A2523,ChapterTable!$S$20)&lt;&gt;0),
MAX(0,INT(($B2523+ChapterTable!$Q$26+VLOOKUP(SUBSTITUTE(C$1,"성장단계","")&amp;"단계오프셋",ChapterTable!$S:$T,2,0))/ChapterTable!$Q$23)),
MAX(0,INT(($B2523+ChapterTable!$S$26+VLOOKUP(SUBSTITUTE(C$1,"성장단계","")&amp;"보스단계오프셋",ChapterTable!$S:$T,2,0))/ChapterTable!$S$23)))</f>
        <v>3</v>
      </c>
      <c r="D2523">
        <f>IF(OR($L2523=TRUE,$A2523=0,MOD($A2523,ChapterTable!$S$20)&lt;&gt;0),
MAX(0,INT(($B2523+ChapterTable!$Q$26+VLOOKUP(SUBSTITUTE(D$1,"성장단계","")&amp;"단계오프셋",ChapterTable!$S:$T,2,0))/ChapterTable!$Q$23)),
MAX(0,INT(($B2523+ChapterTable!$S$26+VLOOKUP(SUBSTITUTE(D$1,"성장단계","")&amp;"보스단계오프셋",ChapterTable!$S:$T,2,0))/ChapterTable!$S$23)))</f>
        <v>3</v>
      </c>
      <c r="E2523" s="1">
        <f ca="1">IF(AND($A2523=0,$B2523=1),
    VLOOKUP(1,ChapterTable!$1:$1048576,MATCH("최종"&amp;SUBSTITUTE(SUBSTITUTE(E$1,"standard",""),"|Float",""),ChapterTable!$1:$1,0),0)*ChapterTable!$Q$17,
  IF(AND($A2523=0,$B2523=0),
    E2524,
  IF($B2523=0,
    VLOOKUP($A2523,ChapterTable!$1:$1048576,MATCH("최종"&amp;SUBSTITUTE(SUBSTITUTE(E$1,"standard",""),"|Float",""),ChapterTable!$1:$1,0),0),
  IF($B2523=1,
    IF($L2523=FALSE,
      VLOOKUP($A2523,ChapterTable!$1:$1048576,MATCH("최종"&amp;SUBSTITUTE(SUBSTITUTE(E$1,"standard",""),"|Float",""),ChapterTable!$1:$1,0),0),
      VLOOKUP($A2523-ChapterTable!$Q$11,ChapterTable!$1:$1048576,MATCH("최종"&amp;SUBSTITUTE(SUBSTITUTE(E$1,"standard",""),"|Float",""),ChapterTable!$1:$1,0),0)*ChapterTable!$Q$14
    ),
  OFFSET(E2523,-$B2523+IF($L2523,1,0),0)*
    (VLOOKUP(SUBSTITUTE(SUBSTITUTE(E$1,"standard",""),"|Float","")&amp;"인게임누적곱배수",ChapterTable!$S:$T,2,0)^C2523
    +VLOOKUP(SUBSTITUTE(SUBSTITUTE(E$1,"standard",""),"|Float","")&amp;"인게임누적합배수",ChapterTable!$S:$T,2,0)*C2523)
  )
  )
  )
)</f>
        <v>11880043.403139573</v>
      </c>
      <c r="F2523" s="1">
        <f ca="1">IF(AND($A2523=0,$B2523=1),
    VLOOKUP(1,ChapterTable!$1:$1048576,MATCH("최종"&amp;SUBSTITUTE(SUBSTITUTE(F$1,"standard",""),"|Float",""),ChapterTable!$1:$1,0),0)*ChapterTable!$Q$17,
  IF(AND($A2523=0,$B2523=0),
    F2524,
  IF($B2523=0,
    VLOOKUP($A2523,ChapterTable!$1:$1048576,MATCH("최종"&amp;SUBSTITUTE(SUBSTITUTE(F$1,"standard",""),"|Float",""),ChapterTable!$1:$1,0),0),
  IF($B2523=1,
    IF($L2523=FALSE,
      VLOOKUP($A2523,ChapterTable!$1:$1048576,MATCH("최종"&amp;SUBSTITUTE(SUBSTITUTE(F$1,"standard",""),"|Float",""),ChapterTable!$1:$1,0),0),
      VLOOKUP($A2523-ChapterTable!$Q$11,ChapterTable!$1:$1048576,MATCH("최종"&amp;SUBSTITUTE(SUBSTITUTE(F$1,"standard",""),"|Float",""),ChapterTable!$1:$1,0),0)*ChapterTable!$Q$14
    ),
  OFFSET(F2523,-$B2523+IF($L2523,1,0),0)*
    (VLOOKUP(SUBSTITUTE(SUBSTITUTE(F$1,"standard",""),"|Float","")&amp;"인게임누적곱배수",ChapterTable!$S:$T,2,0)^D2523
    +VLOOKUP(SUBSTITUTE(SUBSTITUTE(F$1,"standard",""),"|Float","")&amp;"인게임누적합배수",ChapterTable!$S:$T,2,0)*D2523)
  )
  )
  )
)</f>
        <v>5151238.3319846392</v>
      </c>
      <c r="G2523" t="s">
        <v>76</v>
      </c>
      <c r="J2523" t="str">
        <f>IF(ISBLANK(I2523),"",
IFERROR(VLOOKUP(I2523,[1]StringTable!$1:$1048576,MATCH([1]StringTable!$B$1,[1]StringTable!$1:$1,0),0),
IFERROR(VLOOKUP(I2523,[1]InApkStringTable!$1:$1048576,MATCH([1]InApkStringTable!$B$1,[1]InApkStringTable!$1:$1,0),0),
"스트링없음")))</f>
        <v/>
      </c>
      <c r="L2523" t="b">
        <v>1</v>
      </c>
      <c r="N2523" t="str">
        <f>IF(ISBLANK(M2523),"",IF(ISERROR(VLOOKUP(M2523,MapTable!$A:$A,1,0)),"맵없음",""))</f>
        <v/>
      </c>
      <c r="O2523">
        <f t="shared" si="157"/>
        <v>4</v>
      </c>
      <c r="Q2523">
        <f t="shared" si="158"/>
        <v>4</v>
      </c>
      <c r="R2523" t="b">
        <f t="shared" ca="1" si="159"/>
        <v>0</v>
      </c>
      <c r="T2523" t="b">
        <f t="shared" ca="1" si="160"/>
        <v>0</v>
      </c>
      <c r="X2523" t="str">
        <f>IF(ISBLANK(W2523),"",
IF(ISERROR(FIND(",",W2523)),
  IF(ISERROR(VLOOKUP(W2523,MapTable!$A:$A,1,0)),"맵없음",
  ""),
IF(ISERROR(FIND(",",W2523,FIND(",",W2523)+1)),
  IF(OR(ISERROR(VLOOKUP(LEFT(W2523,FIND(",",W2523)-1),MapTable!$A:$A,1,0)),ISERROR(VLOOKUP(TRIM(MID(W2523,FIND(",",W2523)+1,999)),MapTable!$A:$A,1,0))),"맵없음",
  ""),
IF(ISERROR(FIND(",",W2523,FIND(",",W2523,FIND(",",W2523)+1)+1)),
  IF(OR(ISERROR(VLOOKUP(LEFT(W2523,FIND(",",W2523)-1),MapTable!$A:$A,1,0)),ISERROR(VLOOKUP(TRIM(MID(W2523,FIND(",",W2523)+1,FIND(",",W2523,FIND(",",W2523)+1)-FIND(",",W2523)-1)),MapTable!$A:$A,1,0)),ISERROR(VLOOKUP(TRIM(MID(W2523,FIND(",",W2523,FIND(",",W2523)+1)+1,999)),MapTable!$A:$A,1,0))),"맵없음",
  ""),
IF(ISERROR(FIND(",",W2523,FIND(",",W2523,FIND(",",W2523,FIND(",",W2523)+1)+1)+1)),
  IF(OR(ISERROR(VLOOKUP(LEFT(W2523,FIND(",",W2523)-1),MapTable!$A:$A,1,0)),ISERROR(VLOOKUP(TRIM(MID(W2523,FIND(",",W2523)+1,FIND(",",W2523,FIND(",",W2523)+1)-FIND(",",W2523)-1)),MapTable!$A:$A,1,0)),ISERROR(VLOOKUP(TRIM(MID(W2523,FIND(",",W2523,FIND(",",W2523)+1)+1,FIND(",",W2523,FIND(",",W2523,FIND(",",W2523)+1)+1)-FIND(",",W2523,FIND(",",W2523)+1)-1)),MapTable!$A:$A,1,0)),ISERROR(VLOOKUP(TRIM(MID(W2523,FIND(",",W2523,FIND(",",W2523,FIND(",",W2523)+1)+1)+1,999)),MapTable!$A:$A,1,0))),"맵없음",
  ""),
)))))</f>
        <v/>
      </c>
      <c r="AC2523" t="str">
        <f>IF(ISBLANK(AB2523),"",IF(ISERROR(VLOOKUP(AB2523,[3]DropTable!$A:$A,1,0)),"드랍없음",""))</f>
        <v/>
      </c>
      <c r="AE2523" t="str">
        <f>IF(ISBLANK(AD2523),"",IF(ISERROR(VLOOKUP(AD2523,[3]DropTable!$A:$A,1,0)),"드랍없음",""))</f>
        <v/>
      </c>
      <c r="AG2523">
        <v>9.8000000000000007</v>
      </c>
      <c r="AH2523">
        <v>1</v>
      </c>
    </row>
    <row r="2524" spans="1:34" x14ac:dyDescent="0.3">
      <c r="A2524">
        <v>28</v>
      </c>
      <c r="B2524">
        <v>33</v>
      </c>
      <c r="C2524">
        <f>IF(OR($L2524=TRUE,$A2524=0,MOD($A2524,ChapterTable!$S$20)&lt;&gt;0),
MAX(0,INT(($B2524+ChapterTable!$Q$26+VLOOKUP(SUBSTITUTE(C$1,"성장단계","")&amp;"단계오프셋",ChapterTable!$S:$T,2,0))/ChapterTable!$Q$23)),
MAX(0,INT(($B2524+ChapterTable!$S$26+VLOOKUP(SUBSTITUTE(C$1,"성장단계","")&amp;"보스단계오프셋",ChapterTable!$S:$T,2,0))/ChapterTable!$S$23)))</f>
        <v>3</v>
      </c>
      <c r="D2524">
        <f>IF(OR($L2524=TRUE,$A2524=0,MOD($A2524,ChapterTable!$S$20)&lt;&gt;0),
MAX(0,INT(($B2524+ChapterTable!$Q$26+VLOOKUP(SUBSTITUTE(D$1,"성장단계","")&amp;"단계오프셋",ChapterTable!$S:$T,2,0))/ChapterTable!$Q$23)),
MAX(0,INT(($B2524+ChapterTable!$S$26+VLOOKUP(SUBSTITUTE(D$1,"성장단계","")&amp;"보스단계오프셋",ChapterTable!$S:$T,2,0))/ChapterTable!$S$23)))</f>
        <v>3</v>
      </c>
      <c r="E2524" s="1">
        <f ca="1">IF(AND($A2524=0,$B2524=1),
    VLOOKUP(1,ChapterTable!$1:$1048576,MATCH("최종"&amp;SUBSTITUTE(SUBSTITUTE(E$1,"standard",""),"|Float",""),ChapterTable!$1:$1,0),0)*ChapterTable!$Q$17,
  IF(AND($A2524=0,$B2524=0),
    E2525,
  IF($B2524=0,
    VLOOKUP($A2524,ChapterTable!$1:$1048576,MATCH("최종"&amp;SUBSTITUTE(SUBSTITUTE(E$1,"standard",""),"|Float",""),ChapterTable!$1:$1,0),0),
  IF($B2524=1,
    IF($L2524=FALSE,
      VLOOKUP($A2524,ChapterTable!$1:$1048576,MATCH("최종"&amp;SUBSTITUTE(SUBSTITUTE(E$1,"standard",""),"|Float",""),ChapterTable!$1:$1,0),0),
      VLOOKUP($A2524-ChapterTable!$Q$11,ChapterTable!$1:$1048576,MATCH("최종"&amp;SUBSTITUTE(SUBSTITUTE(E$1,"standard",""),"|Float",""),ChapterTable!$1:$1,0),0)*ChapterTable!$Q$14
    ),
  OFFSET(E2524,-$B2524+IF($L2524,1,0),0)*
    (VLOOKUP(SUBSTITUTE(SUBSTITUTE(E$1,"standard",""),"|Float","")&amp;"인게임누적곱배수",ChapterTable!$S:$T,2,0)^C2524
    +VLOOKUP(SUBSTITUTE(SUBSTITUTE(E$1,"standard",""),"|Float","")&amp;"인게임누적합배수",ChapterTable!$S:$T,2,0)*C2524)
  )
  )
  )
)</f>
        <v>11880043.403139573</v>
      </c>
      <c r="F2524" s="1">
        <f ca="1">IF(AND($A2524=0,$B2524=1),
    VLOOKUP(1,ChapterTable!$1:$1048576,MATCH("최종"&amp;SUBSTITUTE(SUBSTITUTE(F$1,"standard",""),"|Float",""),ChapterTable!$1:$1,0),0)*ChapterTable!$Q$17,
  IF(AND($A2524=0,$B2524=0),
    F2525,
  IF($B2524=0,
    VLOOKUP($A2524,ChapterTable!$1:$1048576,MATCH("최종"&amp;SUBSTITUTE(SUBSTITUTE(F$1,"standard",""),"|Float",""),ChapterTable!$1:$1,0),0),
  IF($B2524=1,
    IF($L2524=FALSE,
      VLOOKUP($A2524,ChapterTable!$1:$1048576,MATCH("최종"&amp;SUBSTITUTE(SUBSTITUTE(F$1,"standard",""),"|Float",""),ChapterTable!$1:$1,0),0),
      VLOOKUP($A2524-ChapterTable!$Q$11,ChapterTable!$1:$1048576,MATCH("최종"&amp;SUBSTITUTE(SUBSTITUTE(F$1,"standard",""),"|Float",""),ChapterTable!$1:$1,0),0)*ChapterTable!$Q$14
    ),
  OFFSET(F2524,-$B2524+IF($L2524,1,0),0)*
    (VLOOKUP(SUBSTITUTE(SUBSTITUTE(F$1,"standard",""),"|Float","")&amp;"인게임누적곱배수",ChapterTable!$S:$T,2,0)^D2524
    +VLOOKUP(SUBSTITUTE(SUBSTITUTE(F$1,"standard",""),"|Float","")&amp;"인게임누적합배수",ChapterTable!$S:$T,2,0)*D2524)
  )
  )
  )
)</f>
        <v>5151238.3319846392</v>
      </c>
      <c r="G2524" t="s">
        <v>76</v>
      </c>
      <c r="J2524" t="str">
        <f>IF(ISBLANK(I2524),"",
IFERROR(VLOOKUP(I2524,[1]StringTable!$1:$1048576,MATCH([1]StringTable!$B$1,[1]StringTable!$1:$1,0),0),
IFERROR(VLOOKUP(I2524,[1]InApkStringTable!$1:$1048576,MATCH([1]InApkStringTable!$B$1,[1]InApkStringTable!$1:$1,0),0),
"스트링없음")))</f>
        <v/>
      </c>
      <c r="L2524" t="b">
        <v>1</v>
      </c>
      <c r="N2524" t="str">
        <f>IF(ISBLANK(M2524),"",IF(ISERROR(VLOOKUP(M2524,MapTable!$A:$A,1,0)),"맵없음",""))</f>
        <v/>
      </c>
      <c r="O2524">
        <f t="shared" si="157"/>
        <v>4</v>
      </c>
      <c r="Q2524">
        <f t="shared" si="158"/>
        <v>4</v>
      </c>
      <c r="R2524" t="b">
        <f t="shared" ca="1" si="159"/>
        <v>0</v>
      </c>
      <c r="T2524" t="b">
        <f t="shared" ca="1" si="160"/>
        <v>0</v>
      </c>
      <c r="X2524" t="str">
        <f>IF(ISBLANK(W2524),"",
IF(ISERROR(FIND(",",W2524)),
  IF(ISERROR(VLOOKUP(W2524,MapTable!$A:$A,1,0)),"맵없음",
  ""),
IF(ISERROR(FIND(",",W2524,FIND(",",W2524)+1)),
  IF(OR(ISERROR(VLOOKUP(LEFT(W2524,FIND(",",W2524)-1),MapTable!$A:$A,1,0)),ISERROR(VLOOKUP(TRIM(MID(W2524,FIND(",",W2524)+1,999)),MapTable!$A:$A,1,0))),"맵없음",
  ""),
IF(ISERROR(FIND(",",W2524,FIND(",",W2524,FIND(",",W2524)+1)+1)),
  IF(OR(ISERROR(VLOOKUP(LEFT(W2524,FIND(",",W2524)-1),MapTable!$A:$A,1,0)),ISERROR(VLOOKUP(TRIM(MID(W2524,FIND(",",W2524)+1,FIND(",",W2524,FIND(",",W2524)+1)-FIND(",",W2524)-1)),MapTable!$A:$A,1,0)),ISERROR(VLOOKUP(TRIM(MID(W2524,FIND(",",W2524,FIND(",",W2524)+1)+1,999)),MapTable!$A:$A,1,0))),"맵없음",
  ""),
IF(ISERROR(FIND(",",W2524,FIND(",",W2524,FIND(",",W2524,FIND(",",W2524)+1)+1)+1)),
  IF(OR(ISERROR(VLOOKUP(LEFT(W2524,FIND(",",W2524)-1),MapTable!$A:$A,1,0)),ISERROR(VLOOKUP(TRIM(MID(W2524,FIND(",",W2524)+1,FIND(",",W2524,FIND(",",W2524)+1)-FIND(",",W2524)-1)),MapTable!$A:$A,1,0)),ISERROR(VLOOKUP(TRIM(MID(W2524,FIND(",",W2524,FIND(",",W2524)+1)+1,FIND(",",W2524,FIND(",",W2524,FIND(",",W2524)+1)+1)-FIND(",",W2524,FIND(",",W2524)+1)-1)),MapTable!$A:$A,1,0)),ISERROR(VLOOKUP(TRIM(MID(W2524,FIND(",",W2524,FIND(",",W2524,FIND(",",W2524)+1)+1)+1,999)),MapTable!$A:$A,1,0))),"맵없음",
  ""),
)))))</f>
        <v/>
      </c>
      <c r="AC2524" t="str">
        <f>IF(ISBLANK(AB2524),"",IF(ISERROR(VLOOKUP(AB2524,[3]DropTable!$A:$A,1,0)),"드랍없음",""))</f>
        <v/>
      </c>
      <c r="AE2524" t="str">
        <f>IF(ISBLANK(AD2524),"",IF(ISERROR(VLOOKUP(AD2524,[3]DropTable!$A:$A,1,0)),"드랍없음",""))</f>
        <v/>
      </c>
      <c r="AG2524">
        <v>9.8000000000000007</v>
      </c>
      <c r="AH2524">
        <v>1</v>
      </c>
    </row>
    <row r="2525" spans="1:34" x14ac:dyDescent="0.3">
      <c r="A2525">
        <v>28</v>
      </c>
      <c r="B2525">
        <v>34</v>
      </c>
      <c r="C2525">
        <f>IF(OR($L2525=TRUE,$A2525=0,MOD($A2525,ChapterTable!$S$20)&lt;&gt;0),
MAX(0,INT(($B2525+ChapterTable!$Q$26+VLOOKUP(SUBSTITUTE(C$1,"성장단계","")&amp;"단계오프셋",ChapterTable!$S:$T,2,0))/ChapterTable!$Q$23)),
MAX(0,INT(($B2525+ChapterTable!$S$26+VLOOKUP(SUBSTITUTE(C$1,"성장단계","")&amp;"보스단계오프셋",ChapterTable!$S:$T,2,0))/ChapterTable!$S$23)))</f>
        <v>3</v>
      </c>
      <c r="D2525">
        <f>IF(OR($L2525=TRUE,$A2525=0,MOD($A2525,ChapterTable!$S$20)&lt;&gt;0),
MAX(0,INT(($B2525+ChapterTable!$Q$26+VLOOKUP(SUBSTITUTE(D$1,"성장단계","")&amp;"단계오프셋",ChapterTable!$S:$T,2,0))/ChapterTable!$Q$23)),
MAX(0,INT(($B2525+ChapterTable!$S$26+VLOOKUP(SUBSTITUTE(D$1,"성장단계","")&amp;"보스단계오프셋",ChapterTable!$S:$T,2,0))/ChapterTable!$S$23)))</f>
        <v>3</v>
      </c>
      <c r="E2525" s="1">
        <f ca="1">IF(AND($A2525=0,$B2525=1),
    VLOOKUP(1,ChapterTable!$1:$1048576,MATCH("최종"&amp;SUBSTITUTE(SUBSTITUTE(E$1,"standard",""),"|Float",""),ChapterTable!$1:$1,0),0)*ChapterTable!$Q$17,
  IF(AND($A2525=0,$B2525=0),
    E2526,
  IF($B2525=0,
    VLOOKUP($A2525,ChapterTable!$1:$1048576,MATCH("최종"&amp;SUBSTITUTE(SUBSTITUTE(E$1,"standard",""),"|Float",""),ChapterTable!$1:$1,0),0),
  IF($B2525=1,
    IF($L2525=FALSE,
      VLOOKUP($A2525,ChapterTable!$1:$1048576,MATCH("최종"&amp;SUBSTITUTE(SUBSTITUTE(E$1,"standard",""),"|Float",""),ChapterTable!$1:$1,0),0),
      VLOOKUP($A2525-ChapterTable!$Q$11,ChapterTable!$1:$1048576,MATCH("최종"&amp;SUBSTITUTE(SUBSTITUTE(E$1,"standard",""),"|Float",""),ChapterTable!$1:$1,0),0)*ChapterTable!$Q$14
    ),
  OFFSET(E2525,-$B2525+IF($L2525,1,0),0)*
    (VLOOKUP(SUBSTITUTE(SUBSTITUTE(E$1,"standard",""),"|Float","")&amp;"인게임누적곱배수",ChapterTable!$S:$T,2,0)^C2525
    +VLOOKUP(SUBSTITUTE(SUBSTITUTE(E$1,"standard",""),"|Float","")&amp;"인게임누적합배수",ChapterTable!$S:$T,2,0)*C2525)
  )
  )
  )
)</f>
        <v>11880043.403139573</v>
      </c>
      <c r="F2525" s="1">
        <f ca="1">IF(AND($A2525=0,$B2525=1),
    VLOOKUP(1,ChapterTable!$1:$1048576,MATCH("최종"&amp;SUBSTITUTE(SUBSTITUTE(F$1,"standard",""),"|Float",""),ChapterTable!$1:$1,0),0)*ChapterTable!$Q$17,
  IF(AND($A2525=0,$B2525=0),
    F2526,
  IF($B2525=0,
    VLOOKUP($A2525,ChapterTable!$1:$1048576,MATCH("최종"&amp;SUBSTITUTE(SUBSTITUTE(F$1,"standard",""),"|Float",""),ChapterTable!$1:$1,0),0),
  IF($B2525=1,
    IF($L2525=FALSE,
      VLOOKUP($A2525,ChapterTable!$1:$1048576,MATCH("최종"&amp;SUBSTITUTE(SUBSTITUTE(F$1,"standard",""),"|Float",""),ChapterTable!$1:$1,0),0),
      VLOOKUP($A2525-ChapterTable!$Q$11,ChapterTable!$1:$1048576,MATCH("최종"&amp;SUBSTITUTE(SUBSTITUTE(F$1,"standard",""),"|Float",""),ChapterTable!$1:$1,0),0)*ChapterTable!$Q$14
    ),
  OFFSET(F2525,-$B2525+IF($L2525,1,0),0)*
    (VLOOKUP(SUBSTITUTE(SUBSTITUTE(F$1,"standard",""),"|Float","")&amp;"인게임누적곱배수",ChapterTable!$S:$T,2,0)^D2525
    +VLOOKUP(SUBSTITUTE(SUBSTITUTE(F$1,"standard",""),"|Float","")&amp;"인게임누적합배수",ChapterTable!$S:$T,2,0)*D2525)
  )
  )
  )
)</f>
        <v>5151238.3319846392</v>
      </c>
      <c r="G2525" t="s">
        <v>76</v>
      </c>
      <c r="J2525" t="str">
        <f>IF(ISBLANK(I2525),"",
IFERROR(VLOOKUP(I2525,[1]StringTable!$1:$1048576,MATCH([1]StringTable!$B$1,[1]StringTable!$1:$1,0),0),
IFERROR(VLOOKUP(I2525,[1]InApkStringTable!$1:$1048576,MATCH([1]InApkStringTable!$B$1,[1]InApkStringTable!$1:$1,0),0),
"스트링없음")))</f>
        <v/>
      </c>
      <c r="L2525" t="b">
        <v>1</v>
      </c>
      <c r="N2525" t="str">
        <f>IF(ISBLANK(M2525),"",IF(ISERROR(VLOOKUP(M2525,MapTable!$A:$A,1,0)),"맵없음",""))</f>
        <v/>
      </c>
      <c r="O2525">
        <f t="shared" si="157"/>
        <v>4</v>
      </c>
      <c r="Q2525">
        <f t="shared" si="158"/>
        <v>4</v>
      </c>
      <c r="R2525" t="b">
        <f t="shared" ca="1" si="159"/>
        <v>0</v>
      </c>
      <c r="T2525" t="b">
        <f t="shared" ca="1" si="160"/>
        <v>0</v>
      </c>
      <c r="X2525" t="str">
        <f>IF(ISBLANK(W2525),"",
IF(ISERROR(FIND(",",W2525)),
  IF(ISERROR(VLOOKUP(W2525,MapTable!$A:$A,1,0)),"맵없음",
  ""),
IF(ISERROR(FIND(",",W2525,FIND(",",W2525)+1)),
  IF(OR(ISERROR(VLOOKUP(LEFT(W2525,FIND(",",W2525)-1),MapTable!$A:$A,1,0)),ISERROR(VLOOKUP(TRIM(MID(W2525,FIND(",",W2525)+1,999)),MapTable!$A:$A,1,0))),"맵없음",
  ""),
IF(ISERROR(FIND(",",W2525,FIND(",",W2525,FIND(",",W2525)+1)+1)),
  IF(OR(ISERROR(VLOOKUP(LEFT(W2525,FIND(",",W2525)-1),MapTable!$A:$A,1,0)),ISERROR(VLOOKUP(TRIM(MID(W2525,FIND(",",W2525)+1,FIND(",",W2525,FIND(",",W2525)+1)-FIND(",",W2525)-1)),MapTable!$A:$A,1,0)),ISERROR(VLOOKUP(TRIM(MID(W2525,FIND(",",W2525,FIND(",",W2525)+1)+1,999)),MapTable!$A:$A,1,0))),"맵없음",
  ""),
IF(ISERROR(FIND(",",W2525,FIND(",",W2525,FIND(",",W2525,FIND(",",W2525)+1)+1)+1)),
  IF(OR(ISERROR(VLOOKUP(LEFT(W2525,FIND(",",W2525)-1),MapTable!$A:$A,1,0)),ISERROR(VLOOKUP(TRIM(MID(W2525,FIND(",",W2525)+1,FIND(",",W2525,FIND(",",W2525)+1)-FIND(",",W2525)-1)),MapTable!$A:$A,1,0)),ISERROR(VLOOKUP(TRIM(MID(W2525,FIND(",",W2525,FIND(",",W2525)+1)+1,FIND(",",W2525,FIND(",",W2525,FIND(",",W2525)+1)+1)-FIND(",",W2525,FIND(",",W2525)+1)-1)),MapTable!$A:$A,1,0)),ISERROR(VLOOKUP(TRIM(MID(W2525,FIND(",",W2525,FIND(",",W2525,FIND(",",W2525)+1)+1)+1,999)),MapTable!$A:$A,1,0))),"맵없음",
  ""),
)))))</f>
        <v/>
      </c>
      <c r="AC2525" t="str">
        <f>IF(ISBLANK(AB2525),"",IF(ISERROR(VLOOKUP(AB2525,[3]DropTable!$A:$A,1,0)),"드랍없음",""))</f>
        <v/>
      </c>
      <c r="AE2525" t="str">
        <f>IF(ISBLANK(AD2525),"",IF(ISERROR(VLOOKUP(AD2525,[3]DropTable!$A:$A,1,0)),"드랍없음",""))</f>
        <v/>
      </c>
      <c r="AG2525">
        <v>9.8000000000000007</v>
      </c>
      <c r="AH2525">
        <v>1</v>
      </c>
    </row>
    <row r="2526" spans="1:34" x14ac:dyDescent="0.3">
      <c r="A2526">
        <v>28</v>
      </c>
      <c r="B2526">
        <v>35</v>
      </c>
      <c r="C2526">
        <f>IF(OR($L2526=TRUE,$A2526=0,MOD($A2526,ChapterTable!$S$20)&lt;&gt;0),
MAX(0,INT(($B2526+ChapterTable!$Q$26+VLOOKUP(SUBSTITUTE(C$1,"성장단계","")&amp;"단계오프셋",ChapterTable!$S:$T,2,0))/ChapterTable!$Q$23)),
MAX(0,INT(($B2526+ChapterTable!$S$26+VLOOKUP(SUBSTITUTE(C$1,"성장단계","")&amp;"보스단계오프셋",ChapterTable!$S:$T,2,0))/ChapterTable!$S$23)))</f>
        <v>3</v>
      </c>
      <c r="D2526">
        <f>IF(OR($L2526=TRUE,$A2526=0,MOD($A2526,ChapterTable!$S$20)&lt;&gt;0),
MAX(0,INT(($B2526+ChapterTable!$Q$26+VLOOKUP(SUBSTITUTE(D$1,"성장단계","")&amp;"단계오프셋",ChapterTable!$S:$T,2,0))/ChapterTable!$Q$23)),
MAX(0,INT(($B2526+ChapterTable!$S$26+VLOOKUP(SUBSTITUTE(D$1,"성장단계","")&amp;"보스단계오프셋",ChapterTable!$S:$T,2,0))/ChapterTable!$S$23)))</f>
        <v>3</v>
      </c>
      <c r="E2526" s="1">
        <f ca="1">IF(AND($A2526=0,$B2526=1),
    VLOOKUP(1,ChapterTable!$1:$1048576,MATCH("최종"&amp;SUBSTITUTE(SUBSTITUTE(E$1,"standard",""),"|Float",""),ChapterTable!$1:$1,0),0)*ChapterTable!$Q$17,
  IF(AND($A2526=0,$B2526=0),
    E2527,
  IF($B2526=0,
    VLOOKUP($A2526,ChapterTable!$1:$1048576,MATCH("최종"&amp;SUBSTITUTE(SUBSTITUTE(E$1,"standard",""),"|Float",""),ChapterTable!$1:$1,0),0),
  IF($B2526=1,
    IF($L2526=FALSE,
      VLOOKUP($A2526,ChapterTable!$1:$1048576,MATCH("최종"&amp;SUBSTITUTE(SUBSTITUTE(E$1,"standard",""),"|Float",""),ChapterTable!$1:$1,0),0),
      VLOOKUP($A2526-ChapterTable!$Q$11,ChapterTable!$1:$1048576,MATCH("최종"&amp;SUBSTITUTE(SUBSTITUTE(E$1,"standard",""),"|Float",""),ChapterTable!$1:$1,0),0)*ChapterTable!$Q$14
    ),
  OFFSET(E2526,-$B2526+IF($L2526,1,0),0)*
    (VLOOKUP(SUBSTITUTE(SUBSTITUTE(E$1,"standard",""),"|Float","")&amp;"인게임누적곱배수",ChapterTable!$S:$T,2,0)^C2526
    +VLOOKUP(SUBSTITUTE(SUBSTITUTE(E$1,"standard",""),"|Float","")&amp;"인게임누적합배수",ChapterTable!$S:$T,2,0)*C2526)
  )
  )
  )
)</f>
        <v>11880043.403139573</v>
      </c>
      <c r="F2526" s="1">
        <f ca="1">IF(AND($A2526=0,$B2526=1),
    VLOOKUP(1,ChapterTable!$1:$1048576,MATCH("최종"&amp;SUBSTITUTE(SUBSTITUTE(F$1,"standard",""),"|Float",""),ChapterTable!$1:$1,0),0)*ChapterTable!$Q$17,
  IF(AND($A2526=0,$B2526=0),
    F2527,
  IF($B2526=0,
    VLOOKUP($A2526,ChapterTable!$1:$1048576,MATCH("최종"&amp;SUBSTITUTE(SUBSTITUTE(F$1,"standard",""),"|Float",""),ChapterTable!$1:$1,0),0),
  IF($B2526=1,
    IF($L2526=FALSE,
      VLOOKUP($A2526,ChapterTable!$1:$1048576,MATCH("최종"&amp;SUBSTITUTE(SUBSTITUTE(F$1,"standard",""),"|Float",""),ChapterTable!$1:$1,0),0),
      VLOOKUP($A2526-ChapterTable!$Q$11,ChapterTable!$1:$1048576,MATCH("최종"&amp;SUBSTITUTE(SUBSTITUTE(F$1,"standard",""),"|Float",""),ChapterTable!$1:$1,0),0)*ChapterTable!$Q$14
    ),
  OFFSET(F2526,-$B2526+IF($L2526,1,0),0)*
    (VLOOKUP(SUBSTITUTE(SUBSTITUTE(F$1,"standard",""),"|Float","")&amp;"인게임누적곱배수",ChapterTable!$S:$T,2,0)^D2526
    +VLOOKUP(SUBSTITUTE(SUBSTITUTE(F$1,"standard",""),"|Float","")&amp;"인게임누적합배수",ChapterTable!$S:$T,2,0)*D2526)
  )
  )
  )
)</f>
        <v>5151238.3319846392</v>
      </c>
      <c r="G2526" t="s">
        <v>76</v>
      </c>
      <c r="J2526" t="str">
        <f>IF(ISBLANK(I2526),"",
IFERROR(VLOOKUP(I2526,[1]StringTable!$1:$1048576,MATCH([1]StringTable!$B$1,[1]StringTable!$1:$1,0),0),
IFERROR(VLOOKUP(I2526,[1]InApkStringTable!$1:$1048576,MATCH([1]InApkStringTable!$B$1,[1]InApkStringTable!$1:$1,0),0),
"스트링없음")))</f>
        <v/>
      </c>
      <c r="L2526" t="b">
        <v>1</v>
      </c>
      <c r="N2526" t="str">
        <f>IF(ISBLANK(M2526),"",IF(ISERROR(VLOOKUP(M2526,MapTable!$A:$A,1,0)),"맵없음",""))</f>
        <v/>
      </c>
      <c r="O2526">
        <f t="shared" si="157"/>
        <v>11</v>
      </c>
      <c r="Q2526">
        <f t="shared" si="158"/>
        <v>11</v>
      </c>
      <c r="R2526" t="b">
        <f t="shared" ca="1" si="159"/>
        <v>0</v>
      </c>
      <c r="T2526" t="b">
        <f t="shared" ca="1" si="160"/>
        <v>0</v>
      </c>
      <c r="X2526" t="str">
        <f>IF(ISBLANK(W2526),"",
IF(ISERROR(FIND(",",W2526)),
  IF(ISERROR(VLOOKUP(W2526,MapTable!$A:$A,1,0)),"맵없음",
  ""),
IF(ISERROR(FIND(",",W2526,FIND(",",W2526)+1)),
  IF(OR(ISERROR(VLOOKUP(LEFT(W2526,FIND(",",W2526)-1),MapTable!$A:$A,1,0)),ISERROR(VLOOKUP(TRIM(MID(W2526,FIND(",",W2526)+1,999)),MapTable!$A:$A,1,0))),"맵없음",
  ""),
IF(ISERROR(FIND(",",W2526,FIND(",",W2526,FIND(",",W2526)+1)+1)),
  IF(OR(ISERROR(VLOOKUP(LEFT(W2526,FIND(",",W2526)-1),MapTable!$A:$A,1,0)),ISERROR(VLOOKUP(TRIM(MID(W2526,FIND(",",W2526)+1,FIND(",",W2526,FIND(",",W2526)+1)-FIND(",",W2526)-1)),MapTable!$A:$A,1,0)),ISERROR(VLOOKUP(TRIM(MID(W2526,FIND(",",W2526,FIND(",",W2526)+1)+1,999)),MapTable!$A:$A,1,0))),"맵없음",
  ""),
IF(ISERROR(FIND(",",W2526,FIND(",",W2526,FIND(",",W2526,FIND(",",W2526)+1)+1)+1)),
  IF(OR(ISERROR(VLOOKUP(LEFT(W2526,FIND(",",W2526)-1),MapTable!$A:$A,1,0)),ISERROR(VLOOKUP(TRIM(MID(W2526,FIND(",",W2526)+1,FIND(",",W2526,FIND(",",W2526)+1)-FIND(",",W2526)-1)),MapTable!$A:$A,1,0)),ISERROR(VLOOKUP(TRIM(MID(W2526,FIND(",",W2526,FIND(",",W2526)+1)+1,FIND(",",W2526,FIND(",",W2526,FIND(",",W2526)+1)+1)-FIND(",",W2526,FIND(",",W2526)+1)-1)),MapTable!$A:$A,1,0)),ISERROR(VLOOKUP(TRIM(MID(W2526,FIND(",",W2526,FIND(",",W2526,FIND(",",W2526)+1)+1)+1,999)),MapTable!$A:$A,1,0))),"맵없음",
  ""),
)))))</f>
        <v/>
      </c>
      <c r="AC2526" t="str">
        <f>IF(ISBLANK(AB2526),"",IF(ISERROR(VLOOKUP(AB2526,[3]DropTable!$A:$A,1,0)),"드랍없음",""))</f>
        <v/>
      </c>
      <c r="AE2526" t="str">
        <f>IF(ISBLANK(AD2526),"",IF(ISERROR(VLOOKUP(AD2526,[3]DropTable!$A:$A,1,0)),"드랍없음",""))</f>
        <v/>
      </c>
      <c r="AG2526">
        <v>9.8000000000000007</v>
      </c>
      <c r="AH2526">
        <v>1</v>
      </c>
    </row>
    <row r="2527" spans="1:34" x14ac:dyDescent="0.3">
      <c r="A2527">
        <v>28</v>
      </c>
      <c r="B2527">
        <v>36</v>
      </c>
      <c r="C2527">
        <f>IF(OR($L2527=TRUE,$A2527=0,MOD($A2527,ChapterTable!$S$20)&lt;&gt;0),
MAX(0,INT(($B2527+ChapterTable!$Q$26+VLOOKUP(SUBSTITUTE(C$1,"성장단계","")&amp;"단계오프셋",ChapterTable!$S:$T,2,0))/ChapterTable!$Q$23)),
MAX(0,INT(($B2527+ChapterTable!$S$26+VLOOKUP(SUBSTITUTE(C$1,"성장단계","")&amp;"보스단계오프셋",ChapterTable!$S:$T,2,0))/ChapterTable!$S$23)))</f>
        <v>4</v>
      </c>
      <c r="D2527">
        <f>IF(OR($L2527=TRUE,$A2527=0,MOD($A2527,ChapterTable!$S$20)&lt;&gt;0),
MAX(0,INT(($B2527+ChapterTable!$Q$26+VLOOKUP(SUBSTITUTE(D$1,"성장단계","")&amp;"단계오프셋",ChapterTable!$S:$T,2,0))/ChapterTable!$Q$23)),
MAX(0,INT(($B2527+ChapterTable!$S$26+VLOOKUP(SUBSTITUTE(D$1,"성장단계","")&amp;"보스단계오프셋",ChapterTable!$S:$T,2,0))/ChapterTable!$S$23)))</f>
        <v>3</v>
      </c>
      <c r="E2527" s="1">
        <f ca="1">IF(AND($A2527=0,$B2527=1),
    VLOOKUP(1,ChapterTable!$1:$1048576,MATCH("최종"&amp;SUBSTITUTE(SUBSTITUTE(E$1,"standard",""),"|Float",""),ChapterTable!$1:$1,0),0)*ChapterTable!$Q$17,
  IF(AND($A2527=0,$B2527=0),
    E2528,
  IF($B2527=0,
    VLOOKUP($A2527,ChapterTable!$1:$1048576,MATCH("최종"&amp;SUBSTITUTE(SUBSTITUTE(E$1,"standard",""),"|Float",""),ChapterTable!$1:$1,0),0),
  IF($B2527=1,
    IF($L2527=FALSE,
      VLOOKUP($A2527,ChapterTable!$1:$1048576,MATCH("최종"&amp;SUBSTITUTE(SUBSTITUTE(E$1,"standard",""),"|Float",""),ChapterTable!$1:$1,0),0),
      VLOOKUP($A2527-ChapterTable!$Q$11,ChapterTable!$1:$1048576,MATCH("최종"&amp;SUBSTITUTE(SUBSTITUTE(E$1,"standard",""),"|Float",""),ChapterTable!$1:$1,0),0)*ChapterTable!$Q$14
    ),
  OFFSET(E2527,-$B2527+IF($L2527,1,0),0)*
    (VLOOKUP(SUBSTITUTE(SUBSTITUTE(E$1,"standard",""),"|Float","")&amp;"인게임누적곱배수",ChapterTable!$S:$T,2,0)^C2527
    +VLOOKUP(SUBSTITUTE(SUBSTITUTE(E$1,"standard",""),"|Float","")&amp;"인게임누적합배수",ChapterTable!$S:$T,2,0)*C2527)
  )
  )
  )
)</f>
        <v>13908343.496358525</v>
      </c>
      <c r="F2527" s="1">
        <f ca="1">IF(AND($A2527=0,$B2527=1),
    VLOOKUP(1,ChapterTable!$1:$1048576,MATCH("최종"&amp;SUBSTITUTE(SUBSTITUTE(F$1,"standard",""),"|Float",""),ChapterTable!$1:$1,0),0)*ChapterTable!$Q$17,
  IF(AND($A2527=0,$B2527=0),
    F2528,
  IF($B2527=0,
    VLOOKUP($A2527,ChapterTable!$1:$1048576,MATCH("최종"&amp;SUBSTITUTE(SUBSTITUTE(F$1,"standard",""),"|Float",""),ChapterTable!$1:$1,0),0),
  IF($B2527=1,
    IF($L2527=FALSE,
      VLOOKUP($A2527,ChapterTable!$1:$1048576,MATCH("최종"&amp;SUBSTITUTE(SUBSTITUTE(F$1,"standard",""),"|Float",""),ChapterTable!$1:$1,0),0),
      VLOOKUP($A2527-ChapterTable!$Q$11,ChapterTable!$1:$1048576,MATCH("최종"&amp;SUBSTITUTE(SUBSTITUTE(F$1,"standard",""),"|Float",""),ChapterTable!$1:$1,0),0)*ChapterTable!$Q$14
    ),
  OFFSET(F2527,-$B2527+IF($L2527,1,0),0)*
    (VLOOKUP(SUBSTITUTE(SUBSTITUTE(F$1,"standard",""),"|Float","")&amp;"인게임누적곱배수",ChapterTable!$S:$T,2,0)^D2527
    +VLOOKUP(SUBSTITUTE(SUBSTITUTE(F$1,"standard",""),"|Float","")&amp;"인게임누적합배수",ChapterTable!$S:$T,2,0)*D2527)
  )
  )
  )
)</f>
        <v>5151238.3319846392</v>
      </c>
      <c r="G2527" t="s">
        <v>76</v>
      </c>
      <c r="J2527" t="str">
        <f>IF(ISBLANK(I2527),"",
IFERROR(VLOOKUP(I2527,[1]StringTable!$1:$1048576,MATCH([1]StringTable!$B$1,[1]StringTable!$1:$1,0),0),
IFERROR(VLOOKUP(I2527,[1]InApkStringTable!$1:$1048576,MATCH([1]InApkStringTable!$B$1,[1]InApkStringTable!$1:$1,0),0),
"스트링없음")))</f>
        <v/>
      </c>
      <c r="L2527" t="b">
        <v>1</v>
      </c>
      <c r="N2527" t="str">
        <f>IF(ISBLANK(M2527),"",IF(ISERROR(VLOOKUP(M2527,MapTable!$A:$A,1,0)),"맵없음",""))</f>
        <v/>
      </c>
      <c r="O2527">
        <f t="shared" si="157"/>
        <v>4</v>
      </c>
      <c r="Q2527">
        <f t="shared" si="158"/>
        <v>4</v>
      </c>
      <c r="R2527" t="b">
        <f t="shared" ca="1" si="159"/>
        <v>0</v>
      </c>
      <c r="T2527" t="b">
        <f t="shared" ca="1" si="160"/>
        <v>0</v>
      </c>
      <c r="X2527" t="str">
        <f>IF(ISBLANK(W2527),"",
IF(ISERROR(FIND(",",W2527)),
  IF(ISERROR(VLOOKUP(W2527,MapTable!$A:$A,1,0)),"맵없음",
  ""),
IF(ISERROR(FIND(",",W2527,FIND(",",W2527)+1)),
  IF(OR(ISERROR(VLOOKUP(LEFT(W2527,FIND(",",W2527)-1),MapTable!$A:$A,1,0)),ISERROR(VLOOKUP(TRIM(MID(W2527,FIND(",",W2527)+1,999)),MapTable!$A:$A,1,0))),"맵없음",
  ""),
IF(ISERROR(FIND(",",W2527,FIND(",",W2527,FIND(",",W2527)+1)+1)),
  IF(OR(ISERROR(VLOOKUP(LEFT(W2527,FIND(",",W2527)-1),MapTable!$A:$A,1,0)),ISERROR(VLOOKUP(TRIM(MID(W2527,FIND(",",W2527)+1,FIND(",",W2527,FIND(",",W2527)+1)-FIND(",",W2527)-1)),MapTable!$A:$A,1,0)),ISERROR(VLOOKUP(TRIM(MID(W2527,FIND(",",W2527,FIND(",",W2527)+1)+1,999)),MapTable!$A:$A,1,0))),"맵없음",
  ""),
IF(ISERROR(FIND(",",W2527,FIND(",",W2527,FIND(",",W2527,FIND(",",W2527)+1)+1)+1)),
  IF(OR(ISERROR(VLOOKUP(LEFT(W2527,FIND(",",W2527)-1),MapTable!$A:$A,1,0)),ISERROR(VLOOKUP(TRIM(MID(W2527,FIND(",",W2527)+1,FIND(",",W2527,FIND(",",W2527)+1)-FIND(",",W2527)-1)),MapTable!$A:$A,1,0)),ISERROR(VLOOKUP(TRIM(MID(W2527,FIND(",",W2527,FIND(",",W2527)+1)+1,FIND(",",W2527,FIND(",",W2527,FIND(",",W2527)+1)+1)-FIND(",",W2527,FIND(",",W2527)+1)-1)),MapTable!$A:$A,1,0)),ISERROR(VLOOKUP(TRIM(MID(W2527,FIND(",",W2527,FIND(",",W2527,FIND(",",W2527)+1)+1)+1,999)),MapTable!$A:$A,1,0))),"맵없음",
  ""),
)))))</f>
        <v/>
      </c>
      <c r="AC2527" t="str">
        <f>IF(ISBLANK(AB2527),"",IF(ISERROR(VLOOKUP(AB2527,[3]DropTable!$A:$A,1,0)),"드랍없음",""))</f>
        <v/>
      </c>
      <c r="AE2527" t="str">
        <f>IF(ISBLANK(AD2527),"",IF(ISERROR(VLOOKUP(AD2527,[3]DropTable!$A:$A,1,0)),"드랍없음",""))</f>
        <v/>
      </c>
      <c r="AG2527">
        <v>9.8000000000000007</v>
      </c>
      <c r="AH2527">
        <v>1</v>
      </c>
    </row>
    <row r="2528" spans="1:34" x14ac:dyDescent="0.3">
      <c r="A2528">
        <v>28</v>
      </c>
      <c r="B2528">
        <v>37</v>
      </c>
      <c r="C2528">
        <f>IF(OR($L2528=TRUE,$A2528=0,MOD($A2528,ChapterTable!$S$20)&lt;&gt;0),
MAX(0,INT(($B2528+ChapterTable!$Q$26+VLOOKUP(SUBSTITUTE(C$1,"성장단계","")&amp;"단계오프셋",ChapterTable!$S:$T,2,0))/ChapterTable!$Q$23)),
MAX(0,INT(($B2528+ChapterTable!$S$26+VLOOKUP(SUBSTITUTE(C$1,"성장단계","")&amp;"보스단계오프셋",ChapterTable!$S:$T,2,0))/ChapterTable!$S$23)))</f>
        <v>4</v>
      </c>
      <c r="D2528">
        <f>IF(OR($L2528=TRUE,$A2528=0,MOD($A2528,ChapterTable!$S$20)&lt;&gt;0),
MAX(0,INT(($B2528+ChapterTable!$Q$26+VLOOKUP(SUBSTITUTE(D$1,"성장단계","")&amp;"단계오프셋",ChapterTable!$S:$T,2,0))/ChapterTable!$Q$23)),
MAX(0,INT(($B2528+ChapterTable!$S$26+VLOOKUP(SUBSTITUTE(D$1,"성장단계","")&amp;"보스단계오프셋",ChapterTable!$S:$T,2,0))/ChapterTable!$S$23)))</f>
        <v>3</v>
      </c>
      <c r="E2528" s="1">
        <f ca="1">IF(AND($A2528=0,$B2528=1),
    VLOOKUP(1,ChapterTable!$1:$1048576,MATCH("최종"&amp;SUBSTITUTE(SUBSTITUTE(E$1,"standard",""),"|Float",""),ChapterTable!$1:$1,0),0)*ChapterTable!$Q$17,
  IF(AND($A2528=0,$B2528=0),
    E2529,
  IF($B2528=0,
    VLOOKUP($A2528,ChapterTable!$1:$1048576,MATCH("최종"&amp;SUBSTITUTE(SUBSTITUTE(E$1,"standard",""),"|Float",""),ChapterTable!$1:$1,0),0),
  IF($B2528=1,
    IF($L2528=FALSE,
      VLOOKUP($A2528,ChapterTable!$1:$1048576,MATCH("최종"&amp;SUBSTITUTE(SUBSTITUTE(E$1,"standard",""),"|Float",""),ChapterTable!$1:$1,0),0),
      VLOOKUP($A2528-ChapterTable!$Q$11,ChapterTable!$1:$1048576,MATCH("최종"&amp;SUBSTITUTE(SUBSTITUTE(E$1,"standard",""),"|Float",""),ChapterTable!$1:$1,0),0)*ChapterTable!$Q$14
    ),
  OFFSET(E2528,-$B2528+IF($L2528,1,0),0)*
    (VLOOKUP(SUBSTITUTE(SUBSTITUTE(E$1,"standard",""),"|Float","")&amp;"인게임누적곱배수",ChapterTable!$S:$T,2,0)^C2528
    +VLOOKUP(SUBSTITUTE(SUBSTITUTE(E$1,"standard",""),"|Float","")&amp;"인게임누적합배수",ChapterTable!$S:$T,2,0)*C2528)
  )
  )
  )
)</f>
        <v>13908343.496358525</v>
      </c>
      <c r="F2528" s="1">
        <f ca="1">IF(AND($A2528=0,$B2528=1),
    VLOOKUP(1,ChapterTable!$1:$1048576,MATCH("최종"&amp;SUBSTITUTE(SUBSTITUTE(F$1,"standard",""),"|Float",""),ChapterTable!$1:$1,0),0)*ChapterTable!$Q$17,
  IF(AND($A2528=0,$B2528=0),
    F2529,
  IF($B2528=0,
    VLOOKUP($A2528,ChapterTable!$1:$1048576,MATCH("최종"&amp;SUBSTITUTE(SUBSTITUTE(F$1,"standard",""),"|Float",""),ChapterTable!$1:$1,0),0),
  IF($B2528=1,
    IF($L2528=FALSE,
      VLOOKUP($A2528,ChapterTable!$1:$1048576,MATCH("최종"&amp;SUBSTITUTE(SUBSTITUTE(F$1,"standard",""),"|Float",""),ChapterTable!$1:$1,0),0),
      VLOOKUP($A2528-ChapterTable!$Q$11,ChapterTable!$1:$1048576,MATCH("최종"&amp;SUBSTITUTE(SUBSTITUTE(F$1,"standard",""),"|Float",""),ChapterTable!$1:$1,0),0)*ChapterTable!$Q$14
    ),
  OFFSET(F2528,-$B2528+IF($L2528,1,0),0)*
    (VLOOKUP(SUBSTITUTE(SUBSTITUTE(F$1,"standard",""),"|Float","")&amp;"인게임누적곱배수",ChapterTable!$S:$T,2,0)^D2528
    +VLOOKUP(SUBSTITUTE(SUBSTITUTE(F$1,"standard",""),"|Float","")&amp;"인게임누적합배수",ChapterTable!$S:$T,2,0)*D2528)
  )
  )
  )
)</f>
        <v>5151238.3319846392</v>
      </c>
      <c r="G2528" t="s">
        <v>76</v>
      </c>
      <c r="J2528" t="str">
        <f>IF(ISBLANK(I2528),"",
IFERROR(VLOOKUP(I2528,[1]StringTable!$1:$1048576,MATCH([1]StringTable!$B$1,[1]StringTable!$1:$1,0),0),
IFERROR(VLOOKUP(I2528,[1]InApkStringTable!$1:$1048576,MATCH([1]InApkStringTable!$B$1,[1]InApkStringTable!$1:$1,0),0),
"스트링없음")))</f>
        <v/>
      </c>
      <c r="L2528" t="b">
        <v>1</v>
      </c>
      <c r="N2528" t="str">
        <f>IF(ISBLANK(M2528),"",IF(ISERROR(VLOOKUP(M2528,MapTable!$A:$A,1,0)),"맵없음",""))</f>
        <v/>
      </c>
      <c r="O2528">
        <f t="shared" si="157"/>
        <v>4</v>
      </c>
      <c r="Q2528">
        <f t="shared" si="158"/>
        <v>4</v>
      </c>
      <c r="R2528" t="b">
        <f t="shared" ca="1" si="159"/>
        <v>0</v>
      </c>
      <c r="T2528" t="b">
        <f t="shared" ca="1" si="160"/>
        <v>0</v>
      </c>
      <c r="X2528" t="str">
        <f>IF(ISBLANK(W2528),"",
IF(ISERROR(FIND(",",W2528)),
  IF(ISERROR(VLOOKUP(W2528,MapTable!$A:$A,1,0)),"맵없음",
  ""),
IF(ISERROR(FIND(",",W2528,FIND(",",W2528)+1)),
  IF(OR(ISERROR(VLOOKUP(LEFT(W2528,FIND(",",W2528)-1),MapTable!$A:$A,1,0)),ISERROR(VLOOKUP(TRIM(MID(W2528,FIND(",",W2528)+1,999)),MapTable!$A:$A,1,0))),"맵없음",
  ""),
IF(ISERROR(FIND(",",W2528,FIND(",",W2528,FIND(",",W2528)+1)+1)),
  IF(OR(ISERROR(VLOOKUP(LEFT(W2528,FIND(",",W2528)-1),MapTable!$A:$A,1,0)),ISERROR(VLOOKUP(TRIM(MID(W2528,FIND(",",W2528)+1,FIND(",",W2528,FIND(",",W2528)+1)-FIND(",",W2528)-1)),MapTable!$A:$A,1,0)),ISERROR(VLOOKUP(TRIM(MID(W2528,FIND(",",W2528,FIND(",",W2528)+1)+1,999)),MapTable!$A:$A,1,0))),"맵없음",
  ""),
IF(ISERROR(FIND(",",W2528,FIND(",",W2528,FIND(",",W2528,FIND(",",W2528)+1)+1)+1)),
  IF(OR(ISERROR(VLOOKUP(LEFT(W2528,FIND(",",W2528)-1),MapTable!$A:$A,1,0)),ISERROR(VLOOKUP(TRIM(MID(W2528,FIND(",",W2528)+1,FIND(",",W2528,FIND(",",W2528)+1)-FIND(",",W2528)-1)),MapTable!$A:$A,1,0)),ISERROR(VLOOKUP(TRIM(MID(W2528,FIND(",",W2528,FIND(",",W2528)+1)+1,FIND(",",W2528,FIND(",",W2528,FIND(",",W2528)+1)+1)-FIND(",",W2528,FIND(",",W2528)+1)-1)),MapTable!$A:$A,1,0)),ISERROR(VLOOKUP(TRIM(MID(W2528,FIND(",",W2528,FIND(",",W2528,FIND(",",W2528)+1)+1)+1,999)),MapTable!$A:$A,1,0))),"맵없음",
  ""),
)))))</f>
        <v/>
      </c>
      <c r="AC2528" t="str">
        <f>IF(ISBLANK(AB2528),"",IF(ISERROR(VLOOKUP(AB2528,[3]DropTable!$A:$A,1,0)),"드랍없음",""))</f>
        <v/>
      </c>
      <c r="AE2528" t="str">
        <f>IF(ISBLANK(AD2528),"",IF(ISERROR(VLOOKUP(AD2528,[3]DropTable!$A:$A,1,0)),"드랍없음",""))</f>
        <v/>
      </c>
      <c r="AG2528">
        <v>9.8000000000000007</v>
      </c>
      <c r="AH2528">
        <v>1</v>
      </c>
    </row>
    <row r="2529" spans="1:34" x14ac:dyDescent="0.3">
      <c r="A2529">
        <v>28</v>
      </c>
      <c r="B2529">
        <v>38</v>
      </c>
      <c r="C2529">
        <f>IF(OR($L2529=TRUE,$A2529=0,MOD($A2529,ChapterTable!$S$20)&lt;&gt;0),
MAX(0,INT(($B2529+ChapterTable!$Q$26+VLOOKUP(SUBSTITUTE(C$1,"성장단계","")&amp;"단계오프셋",ChapterTable!$S:$T,2,0))/ChapterTable!$Q$23)),
MAX(0,INT(($B2529+ChapterTable!$S$26+VLOOKUP(SUBSTITUTE(C$1,"성장단계","")&amp;"보스단계오프셋",ChapterTable!$S:$T,2,0))/ChapterTable!$S$23)))</f>
        <v>4</v>
      </c>
      <c r="D2529">
        <f>IF(OR($L2529=TRUE,$A2529=0,MOD($A2529,ChapterTable!$S$20)&lt;&gt;0),
MAX(0,INT(($B2529+ChapterTable!$Q$26+VLOOKUP(SUBSTITUTE(D$1,"성장단계","")&amp;"단계오프셋",ChapterTable!$S:$T,2,0))/ChapterTable!$Q$23)),
MAX(0,INT(($B2529+ChapterTable!$S$26+VLOOKUP(SUBSTITUTE(D$1,"성장단계","")&amp;"보스단계오프셋",ChapterTable!$S:$T,2,0))/ChapterTable!$S$23)))</f>
        <v>3</v>
      </c>
      <c r="E2529" s="1">
        <f ca="1">IF(AND($A2529=0,$B2529=1),
    VLOOKUP(1,ChapterTable!$1:$1048576,MATCH("최종"&amp;SUBSTITUTE(SUBSTITUTE(E$1,"standard",""),"|Float",""),ChapterTable!$1:$1,0),0)*ChapterTable!$Q$17,
  IF(AND($A2529=0,$B2529=0),
    E2530,
  IF($B2529=0,
    VLOOKUP($A2529,ChapterTable!$1:$1048576,MATCH("최종"&amp;SUBSTITUTE(SUBSTITUTE(E$1,"standard",""),"|Float",""),ChapterTable!$1:$1,0),0),
  IF($B2529=1,
    IF($L2529=FALSE,
      VLOOKUP($A2529,ChapterTable!$1:$1048576,MATCH("최종"&amp;SUBSTITUTE(SUBSTITUTE(E$1,"standard",""),"|Float",""),ChapterTable!$1:$1,0),0),
      VLOOKUP($A2529-ChapterTable!$Q$11,ChapterTable!$1:$1048576,MATCH("최종"&amp;SUBSTITUTE(SUBSTITUTE(E$1,"standard",""),"|Float",""),ChapterTable!$1:$1,0),0)*ChapterTable!$Q$14
    ),
  OFFSET(E2529,-$B2529+IF($L2529,1,0),0)*
    (VLOOKUP(SUBSTITUTE(SUBSTITUTE(E$1,"standard",""),"|Float","")&amp;"인게임누적곱배수",ChapterTable!$S:$T,2,0)^C2529
    +VLOOKUP(SUBSTITUTE(SUBSTITUTE(E$1,"standard",""),"|Float","")&amp;"인게임누적합배수",ChapterTable!$S:$T,2,0)*C2529)
  )
  )
  )
)</f>
        <v>13908343.496358525</v>
      </c>
      <c r="F2529" s="1">
        <f ca="1">IF(AND($A2529=0,$B2529=1),
    VLOOKUP(1,ChapterTable!$1:$1048576,MATCH("최종"&amp;SUBSTITUTE(SUBSTITUTE(F$1,"standard",""),"|Float",""),ChapterTable!$1:$1,0),0)*ChapterTable!$Q$17,
  IF(AND($A2529=0,$B2529=0),
    F2530,
  IF($B2529=0,
    VLOOKUP($A2529,ChapterTable!$1:$1048576,MATCH("최종"&amp;SUBSTITUTE(SUBSTITUTE(F$1,"standard",""),"|Float",""),ChapterTable!$1:$1,0),0),
  IF($B2529=1,
    IF($L2529=FALSE,
      VLOOKUP($A2529,ChapterTable!$1:$1048576,MATCH("최종"&amp;SUBSTITUTE(SUBSTITUTE(F$1,"standard",""),"|Float",""),ChapterTable!$1:$1,0),0),
      VLOOKUP($A2529-ChapterTable!$Q$11,ChapterTable!$1:$1048576,MATCH("최종"&amp;SUBSTITUTE(SUBSTITUTE(F$1,"standard",""),"|Float",""),ChapterTable!$1:$1,0),0)*ChapterTable!$Q$14
    ),
  OFFSET(F2529,-$B2529+IF($L2529,1,0),0)*
    (VLOOKUP(SUBSTITUTE(SUBSTITUTE(F$1,"standard",""),"|Float","")&amp;"인게임누적곱배수",ChapterTable!$S:$T,2,0)^D2529
    +VLOOKUP(SUBSTITUTE(SUBSTITUTE(F$1,"standard",""),"|Float","")&amp;"인게임누적합배수",ChapterTable!$S:$T,2,0)*D2529)
  )
  )
  )
)</f>
        <v>5151238.3319846392</v>
      </c>
      <c r="G2529" t="s">
        <v>76</v>
      </c>
      <c r="J2529" t="str">
        <f>IF(ISBLANK(I2529),"",
IFERROR(VLOOKUP(I2529,[1]StringTable!$1:$1048576,MATCH([1]StringTable!$B$1,[1]StringTable!$1:$1,0),0),
IFERROR(VLOOKUP(I2529,[1]InApkStringTable!$1:$1048576,MATCH([1]InApkStringTable!$B$1,[1]InApkStringTable!$1:$1,0),0),
"스트링없음")))</f>
        <v/>
      </c>
      <c r="L2529" t="b">
        <v>1</v>
      </c>
      <c r="N2529" t="str">
        <f>IF(ISBLANK(M2529),"",IF(ISERROR(VLOOKUP(M2529,MapTable!$A:$A,1,0)),"맵없음",""))</f>
        <v/>
      </c>
      <c r="O2529">
        <f t="shared" si="157"/>
        <v>4</v>
      </c>
      <c r="Q2529">
        <f t="shared" si="158"/>
        <v>4</v>
      </c>
      <c r="R2529" t="b">
        <f t="shared" ca="1" si="159"/>
        <v>0</v>
      </c>
      <c r="T2529" t="b">
        <f t="shared" ca="1" si="160"/>
        <v>0</v>
      </c>
      <c r="X2529" t="str">
        <f>IF(ISBLANK(W2529),"",
IF(ISERROR(FIND(",",W2529)),
  IF(ISERROR(VLOOKUP(W2529,MapTable!$A:$A,1,0)),"맵없음",
  ""),
IF(ISERROR(FIND(",",W2529,FIND(",",W2529)+1)),
  IF(OR(ISERROR(VLOOKUP(LEFT(W2529,FIND(",",W2529)-1),MapTable!$A:$A,1,0)),ISERROR(VLOOKUP(TRIM(MID(W2529,FIND(",",W2529)+1,999)),MapTable!$A:$A,1,0))),"맵없음",
  ""),
IF(ISERROR(FIND(",",W2529,FIND(",",W2529,FIND(",",W2529)+1)+1)),
  IF(OR(ISERROR(VLOOKUP(LEFT(W2529,FIND(",",W2529)-1),MapTable!$A:$A,1,0)),ISERROR(VLOOKUP(TRIM(MID(W2529,FIND(",",W2529)+1,FIND(",",W2529,FIND(",",W2529)+1)-FIND(",",W2529)-1)),MapTable!$A:$A,1,0)),ISERROR(VLOOKUP(TRIM(MID(W2529,FIND(",",W2529,FIND(",",W2529)+1)+1,999)),MapTable!$A:$A,1,0))),"맵없음",
  ""),
IF(ISERROR(FIND(",",W2529,FIND(",",W2529,FIND(",",W2529,FIND(",",W2529)+1)+1)+1)),
  IF(OR(ISERROR(VLOOKUP(LEFT(W2529,FIND(",",W2529)-1),MapTable!$A:$A,1,0)),ISERROR(VLOOKUP(TRIM(MID(W2529,FIND(",",W2529)+1,FIND(",",W2529,FIND(",",W2529)+1)-FIND(",",W2529)-1)),MapTable!$A:$A,1,0)),ISERROR(VLOOKUP(TRIM(MID(W2529,FIND(",",W2529,FIND(",",W2529)+1)+1,FIND(",",W2529,FIND(",",W2529,FIND(",",W2529)+1)+1)-FIND(",",W2529,FIND(",",W2529)+1)-1)),MapTable!$A:$A,1,0)),ISERROR(VLOOKUP(TRIM(MID(W2529,FIND(",",W2529,FIND(",",W2529,FIND(",",W2529)+1)+1)+1,999)),MapTable!$A:$A,1,0))),"맵없음",
  ""),
)))))</f>
        <v/>
      </c>
      <c r="AC2529" t="str">
        <f>IF(ISBLANK(AB2529),"",IF(ISERROR(VLOOKUP(AB2529,[3]DropTable!$A:$A,1,0)),"드랍없음",""))</f>
        <v/>
      </c>
      <c r="AE2529" t="str">
        <f>IF(ISBLANK(AD2529),"",IF(ISERROR(VLOOKUP(AD2529,[3]DropTable!$A:$A,1,0)),"드랍없음",""))</f>
        <v/>
      </c>
      <c r="AG2529">
        <v>9.8000000000000007</v>
      </c>
      <c r="AH2529">
        <v>1</v>
      </c>
    </row>
    <row r="2530" spans="1:34" x14ac:dyDescent="0.3">
      <c r="A2530">
        <v>28</v>
      </c>
      <c r="B2530">
        <v>39</v>
      </c>
      <c r="C2530">
        <f>IF(OR($L2530=TRUE,$A2530=0,MOD($A2530,ChapterTable!$S$20)&lt;&gt;0),
MAX(0,INT(($B2530+ChapterTable!$Q$26+VLOOKUP(SUBSTITUTE(C$1,"성장단계","")&amp;"단계오프셋",ChapterTable!$S:$T,2,0))/ChapterTable!$Q$23)),
MAX(0,INT(($B2530+ChapterTable!$S$26+VLOOKUP(SUBSTITUTE(C$1,"성장단계","")&amp;"보스단계오프셋",ChapterTable!$S:$T,2,0))/ChapterTable!$S$23)))</f>
        <v>4</v>
      </c>
      <c r="D2530">
        <f>IF(OR($L2530=TRUE,$A2530=0,MOD($A2530,ChapterTable!$S$20)&lt;&gt;0),
MAX(0,INT(($B2530+ChapterTable!$Q$26+VLOOKUP(SUBSTITUTE(D$1,"성장단계","")&amp;"단계오프셋",ChapterTable!$S:$T,2,0))/ChapterTable!$Q$23)),
MAX(0,INT(($B2530+ChapterTable!$S$26+VLOOKUP(SUBSTITUTE(D$1,"성장단계","")&amp;"보스단계오프셋",ChapterTable!$S:$T,2,0))/ChapterTable!$S$23)))</f>
        <v>3</v>
      </c>
      <c r="E2530" s="1">
        <f ca="1">IF(AND($A2530=0,$B2530=1),
    VLOOKUP(1,ChapterTable!$1:$1048576,MATCH("최종"&amp;SUBSTITUTE(SUBSTITUTE(E$1,"standard",""),"|Float",""),ChapterTable!$1:$1,0),0)*ChapterTable!$Q$17,
  IF(AND($A2530=0,$B2530=0),
    E2531,
  IF($B2530=0,
    VLOOKUP($A2530,ChapterTable!$1:$1048576,MATCH("최종"&amp;SUBSTITUTE(SUBSTITUTE(E$1,"standard",""),"|Float",""),ChapterTable!$1:$1,0),0),
  IF($B2530=1,
    IF($L2530=FALSE,
      VLOOKUP($A2530,ChapterTable!$1:$1048576,MATCH("최종"&amp;SUBSTITUTE(SUBSTITUTE(E$1,"standard",""),"|Float",""),ChapterTable!$1:$1,0),0),
      VLOOKUP($A2530-ChapterTable!$Q$11,ChapterTable!$1:$1048576,MATCH("최종"&amp;SUBSTITUTE(SUBSTITUTE(E$1,"standard",""),"|Float",""),ChapterTable!$1:$1,0),0)*ChapterTable!$Q$14
    ),
  OFFSET(E2530,-$B2530+IF($L2530,1,0),0)*
    (VLOOKUP(SUBSTITUTE(SUBSTITUTE(E$1,"standard",""),"|Float","")&amp;"인게임누적곱배수",ChapterTable!$S:$T,2,0)^C2530
    +VLOOKUP(SUBSTITUTE(SUBSTITUTE(E$1,"standard",""),"|Float","")&amp;"인게임누적합배수",ChapterTable!$S:$T,2,0)*C2530)
  )
  )
  )
)</f>
        <v>13908343.496358525</v>
      </c>
      <c r="F2530" s="1">
        <f ca="1">IF(AND($A2530=0,$B2530=1),
    VLOOKUP(1,ChapterTable!$1:$1048576,MATCH("최종"&amp;SUBSTITUTE(SUBSTITUTE(F$1,"standard",""),"|Float",""),ChapterTable!$1:$1,0),0)*ChapterTable!$Q$17,
  IF(AND($A2530=0,$B2530=0),
    F2531,
  IF($B2530=0,
    VLOOKUP($A2530,ChapterTable!$1:$1048576,MATCH("최종"&amp;SUBSTITUTE(SUBSTITUTE(F$1,"standard",""),"|Float",""),ChapterTable!$1:$1,0),0),
  IF($B2530=1,
    IF($L2530=FALSE,
      VLOOKUP($A2530,ChapterTable!$1:$1048576,MATCH("최종"&amp;SUBSTITUTE(SUBSTITUTE(F$1,"standard",""),"|Float",""),ChapterTable!$1:$1,0),0),
      VLOOKUP($A2530-ChapterTable!$Q$11,ChapterTable!$1:$1048576,MATCH("최종"&amp;SUBSTITUTE(SUBSTITUTE(F$1,"standard",""),"|Float",""),ChapterTable!$1:$1,0),0)*ChapterTable!$Q$14
    ),
  OFFSET(F2530,-$B2530+IF($L2530,1,0),0)*
    (VLOOKUP(SUBSTITUTE(SUBSTITUTE(F$1,"standard",""),"|Float","")&amp;"인게임누적곱배수",ChapterTable!$S:$T,2,0)^D2530
    +VLOOKUP(SUBSTITUTE(SUBSTITUTE(F$1,"standard",""),"|Float","")&amp;"인게임누적합배수",ChapterTable!$S:$T,2,0)*D2530)
  )
  )
  )
)</f>
        <v>5151238.3319846392</v>
      </c>
      <c r="G2530" t="s">
        <v>76</v>
      </c>
      <c r="J2530" t="str">
        <f>IF(ISBLANK(I2530),"",
IFERROR(VLOOKUP(I2530,[1]StringTable!$1:$1048576,MATCH([1]StringTable!$B$1,[1]StringTable!$1:$1,0),0),
IFERROR(VLOOKUP(I2530,[1]InApkStringTable!$1:$1048576,MATCH([1]InApkStringTable!$B$1,[1]InApkStringTable!$1:$1,0),0),
"스트링없음")))</f>
        <v/>
      </c>
      <c r="L2530" t="b">
        <v>1</v>
      </c>
      <c r="N2530" t="str">
        <f>IF(ISBLANK(M2530),"",IF(ISERROR(VLOOKUP(M2530,MapTable!$A:$A,1,0)),"맵없음",""))</f>
        <v/>
      </c>
      <c r="O2530">
        <f t="shared" si="157"/>
        <v>94</v>
      </c>
      <c r="Q2530">
        <f t="shared" si="158"/>
        <v>94</v>
      </c>
      <c r="R2530" t="b">
        <f t="shared" ca="1" si="159"/>
        <v>1</v>
      </c>
      <c r="T2530" t="b">
        <f t="shared" ca="1" si="160"/>
        <v>1</v>
      </c>
      <c r="X2530" t="str">
        <f>IF(ISBLANK(W2530),"",
IF(ISERROR(FIND(",",W2530)),
  IF(ISERROR(VLOOKUP(W2530,MapTable!$A:$A,1,0)),"맵없음",
  ""),
IF(ISERROR(FIND(",",W2530,FIND(",",W2530)+1)),
  IF(OR(ISERROR(VLOOKUP(LEFT(W2530,FIND(",",W2530)-1),MapTable!$A:$A,1,0)),ISERROR(VLOOKUP(TRIM(MID(W2530,FIND(",",W2530)+1,999)),MapTable!$A:$A,1,0))),"맵없음",
  ""),
IF(ISERROR(FIND(",",W2530,FIND(",",W2530,FIND(",",W2530)+1)+1)),
  IF(OR(ISERROR(VLOOKUP(LEFT(W2530,FIND(",",W2530)-1),MapTable!$A:$A,1,0)),ISERROR(VLOOKUP(TRIM(MID(W2530,FIND(",",W2530)+1,FIND(",",W2530,FIND(",",W2530)+1)-FIND(",",W2530)-1)),MapTable!$A:$A,1,0)),ISERROR(VLOOKUP(TRIM(MID(W2530,FIND(",",W2530,FIND(",",W2530)+1)+1,999)),MapTable!$A:$A,1,0))),"맵없음",
  ""),
IF(ISERROR(FIND(",",W2530,FIND(",",W2530,FIND(",",W2530,FIND(",",W2530)+1)+1)+1)),
  IF(OR(ISERROR(VLOOKUP(LEFT(W2530,FIND(",",W2530)-1),MapTable!$A:$A,1,0)),ISERROR(VLOOKUP(TRIM(MID(W2530,FIND(",",W2530)+1,FIND(",",W2530,FIND(",",W2530)+1)-FIND(",",W2530)-1)),MapTable!$A:$A,1,0)),ISERROR(VLOOKUP(TRIM(MID(W2530,FIND(",",W2530,FIND(",",W2530)+1)+1,FIND(",",W2530,FIND(",",W2530,FIND(",",W2530)+1)+1)-FIND(",",W2530,FIND(",",W2530)+1)-1)),MapTable!$A:$A,1,0)),ISERROR(VLOOKUP(TRIM(MID(W2530,FIND(",",W2530,FIND(",",W2530,FIND(",",W2530)+1)+1)+1,999)),MapTable!$A:$A,1,0))),"맵없음",
  ""),
)))))</f>
        <v/>
      </c>
      <c r="AC2530" t="str">
        <f>IF(ISBLANK(AB2530),"",IF(ISERROR(VLOOKUP(AB2530,[3]DropTable!$A:$A,1,0)),"드랍없음",""))</f>
        <v/>
      </c>
      <c r="AE2530" t="str">
        <f>IF(ISBLANK(AD2530),"",IF(ISERROR(VLOOKUP(AD2530,[3]DropTable!$A:$A,1,0)),"드랍없음",""))</f>
        <v/>
      </c>
      <c r="AG2530">
        <v>9.8000000000000007</v>
      </c>
      <c r="AH2530">
        <v>1</v>
      </c>
    </row>
    <row r="2531" spans="1:34" x14ac:dyDescent="0.3">
      <c r="A2531">
        <v>28</v>
      </c>
      <c r="B2531">
        <v>40</v>
      </c>
      <c r="C2531">
        <f>IF(OR($L2531=TRUE,$A2531=0,MOD($A2531,ChapterTable!$S$20)&lt;&gt;0),
MAX(0,INT(($B2531+ChapterTable!$Q$26+VLOOKUP(SUBSTITUTE(C$1,"성장단계","")&amp;"단계오프셋",ChapterTable!$S:$T,2,0))/ChapterTable!$Q$23)),
MAX(0,INT(($B2531+ChapterTable!$S$26+VLOOKUP(SUBSTITUTE(C$1,"성장단계","")&amp;"보스단계오프셋",ChapterTable!$S:$T,2,0))/ChapterTable!$S$23)))</f>
        <v>4</v>
      </c>
      <c r="D2531">
        <f>IF(OR($L2531=TRUE,$A2531=0,MOD($A2531,ChapterTable!$S$20)&lt;&gt;0),
MAX(0,INT(($B2531+ChapterTable!$Q$26+VLOOKUP(SUBSTITUTE(D$1,"성장단계","")&amp;"단계오프셋",ChapterTable!$S:$T,2,0))/ChapterTable!$Q$23)),
MAX(0,INT(($B2531+ChapterTable!$S$26+VLOOKUP(SUBSTITUTE(D$1,"성장단계","")&amp;"보스단계오프셋",ChapterTable!$S:$T,2,0))/ChapterTable!$S$23)))</f>
        <v>3</v>
      </c>
      <c r="E2531" s="1">
        <f ca="1">IF(AND($A2531=0,$B2531=1),
    VLOOKUP(1,ChapterTable!$1:$1048576,MATCH("최종"&amp;SUBSTITUTE(SUBSTITUTE(E$1,"standard",""),"|Float",""),ChapterTable!$1:$1,0),0)*ChapterTable!$Q$17,
  IF(AND($A2531=0,$B2531=0),
    E2532,
  IF($B2531=0,
    VLOOKUP($A2531,ChapterTable!$1:$1048576,MATCH("최종"&amp;SUBSTITUTE(SUBSTITUTE(E$1,"standard",""),"|Float",""),ChapterTable!$1:$1,0),0),
  IF($B2531=1,
    IF($L2531=FALSE,
      VLOOKUP($A2531,ChapterTable!$1:$1048576,MATCH("최종"&amp;SUBSTITUTE(SUBSTITUTE(E$1,"standard",""),"|Float",""),ChapterTable!$1:$1,0),0),
      VLOOKUP($A2531-ChapterTable!$Q$11,ChapterTable!$1:$1048576,MATCH("최종"&amp;SUBSTITUTE(SUBSTITUTE(E$1,"standard",""),"|Float",""),ChapterTable!$1:$1,0),0)*ChapterTable!$Q$14
    ),
  OFFSET(E2531,-$B2531+IF($L2531,1,0),0)*
    (VLOOKUP(SUBSTITUTE(SUBSTITUTE(E$1,"standard",""),"|Float","")&amp;"인게임누적곱배수",ChapterTable!$S:$T,2,0)^C2531
    +VLOOKUP(SUBSTITUTE(SUBSTITUTE(E$1,"standard",""),"|Float","")&amp;"인게임누적합배수",ChapterTable!$S:$T,2,0)*C2531)
  )
  )
  )
)</f>
        <v>13908343.496358525</v>
      </c>
      <c r="F2531" s="1">
        <f ca="1">IF(AND($A2531=0,$B2531=1),
    VLOOKUP(1,ChapterTable!$1:$1048576,MATCH("최종"&amp;SUBSTITUTE(SUBSTITUTE(F$1,"standard",""),"|Float",""),ChapterTable!$1:$1,0),0)*ChapterTable!$Q$17,
  IF(AND($A2531=0,$B2531=0),
    F2532,
  IF($B2531=0,
    VLOOKUP($A2531,ChapterTable!$1:$1048576,MATCH("최종"&amp;SUBSTITUTE(SUBSTITUTE(F$1,"standard",""),"|Float",""),ChapterTable!$1:$1,0),0),
  IF($B2531=1,
    IF($L2531=FALSE,
      VLOOKUP($A2531,ChapterTable!$1:$1048576,MATCH("최종"&amp;SUBSTITUTE(SUBSTITUTE(F$1,"standard",""),"|Float",""),ChapterTable!$1:$1,0),0),
      VLOOKUP($A2531-ChapterTable!$Q$11,ChapterTable!$1:$1048576,MATCH("최종"&amp;SUBSTITUTE(SUBSTITUTE(F$1,"standard",""),"|Float",""),ChapterTable!$1:$1,0),0)*ChapterTable!$Q$14
    ),
  OFFSET(F2531,-$B2531+IF($L2531,1,0),0)*
    (VLOOKUP(SUBSTITUTE(SUBSTITUTE(F$1,"standard",""),"|Float","")&amp;"인게임누적곱배수",ChapterTable!$S:$T,2,0)^D2531
    +VLOOKUP(SUBSTITUTE(SUBSTITUTE(F$1,"standard",""),"|Float","")&amp;"인게임누적합배수",ChapterTable!$S:$T,2,0)*D2531)
  )
  )
  )
)</f>
        <v>5151238.3319846392</v>
      </c>
      <c r="G2531" t="s">
        <v>76</v>
      </c>
      <c r="J2531" t="str">
        <f>IF(ISBLANK(I2531),"",
IFERROR(VLOOKUP(I2531,[1]StringTable!$1:$1048576,MATCH([1]StringTable!$B$1,[1]StringTable!$1:$1,0),0),
IFERROR(VLOOKUP(I2531,[1]InApkStringTable!$1:$1048576,MATCH([1]InApkStringTable!$B$1,[1]InApkStringTable!$1:$1,0),0),
"스트링없음")))</f>
        <v/>
      </c>
      <c r="L2531" t="b">
        <v>1</v>
      </c>
      <c r="N2531" t="str">
        <f>IF(ISBLANK(M2531),"",IF(ISERROR(VLOOKUP(M2531,MapTable!$A:$A,1,0)),"맵없음",""))</f>
        <v/>
      </c>
      <c r="O2531">
        <f t="shared" si="157"/>
        <v>21</v>
      </c>
      <c r="Q2531">
        <f t="shared" si="158"/>
        <v>21</v>
      </c>
      <c r="R2531" t="b">
        <f t="shared" ca="1" si="159"/>
        <v>0</v>
      </c>
      <c r="T2531" t="b">
        <f t="shared" ca="1" si="160"/>
        <v>0</v>
      </c>
      <c r="X2531" t="str">
        <f>IF(ISBLANK(W2531),"",
IF(ISERROR(FIND(",",W2531)),
  IF(ISERROR(VLOOKUP(W2531,MapTable!$A:$A,1,0)),"맵없음",
  ""),
IF(ISERROR(FIND(",",W2531,FIND(",",W2531)+1)),
  IF(OR(ISERROR(VLOOKUP(LEFT(W2531,FIND(",",W2531)-1),MapTable!$A:$A,1,0)),ISERROR(VLOOKUP(TRIM(MID(W2531,FIND(",",W2531)+1,999)),MapTable!$A:$A,1,0))),"맵없음",
  ""),
IF(ISERROR(FIND(",",W2531,FIND(",",W2531,FIND(",",W2531)+1)+1)),
  IF(OR(ISERROR(VLOOKUP(LEFT(W2531,FIND(",",W2531)-1),MapTable!$A:$A,1,0)),ISERROR(VLOOKUP(TRIM(MID(W2531,FIND(",",W2531)+1,FIND(",",W2531,FIND(",",W2531)+1)-FIND(",",W2531)-1)),MapTable!$A:$A,1,0)),ISERROR(VLOOKUP(TRIM(MID(W2531,FIND(",",W2531,FIND(",",W2531)+1)+1,999)),MapTable!$A:$A,1,0))),"맵없음",
  ""),
IF(ISERROR(FIND(",",W2531,FIND(",",W2531,FIND(",",W2531,FIND(",",W2531)+1)+1)+1)),
  IF(OR(ISERROR(VLOOKUP(LEFT(W2531,FIND(",",W2531)-1),MapTable!$A:$A,1,0)),ISERROR(VLOOKUP(TRIM(MID(W2531,FIND(",",W2531)+1,FIND(",",W2531,FIND(",",W2531)+1)-FIND(",",W2531)-1)),MapTable!$A:$A,1,0)),ISERROR(VLOOKUP(TRIM(MID(W2531,FIND(",",W2531,FIND(",",W2531)+1)+1,FIND(",",W2531,FIND(",",W2531,FIND(",",W2531)+1)+1)-FIND(",",W2531,FIND(",",W2531)+1)-1)),MapTable!$A:$A,1,0)),ISERROR(VLOOKUP(TRIM(MID(W2531,FIND(",",W2531,FIND(",",W2531,FIND(",",W2531)+1)+1)+1,999)),MapTable!$A:$A,1,0))),"맵없음",
  ""),
)))))</f>
        <v/>
      </c>
      <c r="AC2531" t="str">
        <f>IF(ISBLANK(AB2531),"",IF(ISERROR(VLOOKUP(AB2531,[3]DropTable!$A:$A,1,0)),"드랍없음",""))</f>
        <v/>
      </c>
      <c r="AE2531" t="str">
        <f>IF(ISBLANK(AD2531),"",IF(ISERROR(VLOOKUP(AD2531,[3]DropTable!$A:$A,1,0)),"드랍없음",""))</f>
        <v/>
      </c>
      <c r="AG2531">
        <v>9.8000000000000007</v>
      </c>
      <c r="AH2531">
        <v>1</v>
      </c>
    </row>
    <row r="2532" spans="1:34" x14ac:dyDescent="0.3">
      <c r="A2532">
        <v>28</v>
      </c>
      <c r="B2532">
        <v>41</v>
      </c>
      <c r="C2532">
        <f>IF(OR($L2532=TRUE,$A2532=0,MOD($A2532,ChapterTable!$S$20)&lt;&gt;0),
MAX(0,INT(($B2532+ChapterTable!$Q$26+VLOOKUP(SUBSTITUTE(C$1,"성장단계","")&amp;"단계오프셋",ChapterTable!$S:$T,2,0))/ChapterTable!$Q$23)),
MAX(0,INT(($B2532+ChapterTable!$S$26+VLOOKUP(SUBSTITUTE(C$1,"성장단계","")&amp;"보스단계오프셋",ChapterTable!$S:$T,2,0))/ChapterTable!$S$23)))</f>
        <v>4</v>
      </c>
      <c r="D2532">
        <f>IF(OR($L2532=TRUE,$A2532=0,MOD($A2532,ChapterTable!$S$20)&lt;&gt;0),
MAX(0,INT(($B2532+ChapterTable!$Q$26+VLOOKUP(SUBSTITUTE(D$1,"성장단계","")&amp;"단계오프셋",ChapterTable!$S:$T,2,0))/ChapterTable!$Q$23)),
MAX(0,INT(($B2532+ChapterTable!$S$26+VLOOKUP(SUBSTITUTE(D$1,"성장단계","")&amp;"보스단계오프셋",ChapterTable!$S:$T,2,0))/ChapterTable!$S$23)))</f>
        <v>4</v>
      </c>
      <c r="E2532" s="1">
        <f ca="1">IF(AND($A2532=0,$B2532=1),
    VLOOKUP(1,ChapterTable!$1:$1048576,MATCH("최종"&amp;SUBSTITUTE(SUBSTITUTE(E$1,"standard",""),"|Float",""),ChapterTable!$1:$1,0),0)*ChapterTable!$Q$17,
  IF(AND($A2532=0,$B2532=0),
    E2533,
  IF($B2532=0,
    VLOOKUP($A2532,ChapterTable!$1:$1048576,MATCH("최종"&amp;SUBSTITUTE(SUBSTITUTE(E$1,"standard",""),"|Float",""),ChapterTable!$1:$1,0),0),
  IF($B2532=1,
    IF($L2532=FALSE,
      VLOOKUP($A2532,ChapterTable!$1:$1048576,MATCH("최종"&amp;SUBSTITUTE(SUBSTITUTE(E$1,"standard",""),"|Float",""),ChapterTable!$1:$1,0),0),
      VLOOKUP($A2532-ChapterTable!$Q$11,ChapterTable!$1:$1048576,MATCH("최종"&amp;SUBSTITUTE(SUBSTITUTE(E$1,"standard",""),"|Float",""),ChapterTable!$1:$1,0),0)*ChapterTable!$Q$14
    ),
  OFFSET(E2532,-$B2532+IF($L2532,1,0),0)*
    (VLOOKUP(SUBSTITUTE(SUBSTITUTE(E$1,"standard",""),"|Float","")&amp;"인게임누적곱배수",ChapterTable!$S:$T,2,0)^C2532
    +VLOOKUP(SUBSTITUTE(SUBSTITUTE(E$1,"standard",""),"|Float","")&amp;"인게임누적합배수",ChapterTable!$S:$T,2,0)*C2532)
  )
  )
  )
)</f>
        <v>13908343.496358525</v>
      </c>
      <c r="F2532" s="1">
        <f ca="1">IF(AND($A2532=0,$B2532=1),
    VLOOKUP(1,ChapterTable!$1:$1048576,MATCH("최종"&amp;SUBSTITUTE(SUBSTITUTE(F$1,"standard",""),"|Float",""),ChapterTable!$1:$1,0),0)*ChapterTable!$Q$17,
  IF(AND($A2532=0,$B2532=0),
    F2533,
  IF($B2532=0,
    VLOOKUP($A2532,ChapterTable!$1:$1048576,MATCH("최종"&amp;SUBSTITUTE(SUBSTITUTE(F$1,"standard",""),"|Float",""),ChapterTable!$1:$1,0),0),
  IF($B2532=1,
    IF($L2532=FALSE,
      VLOOKUP($A2532,ChapterTable!$1:$1048576,MATCH("최종"&amp;SUBSTITUTE(SUBSTITUTE(F$1,"standard",""),"|Float",""),ChapterTable!$1:$1,0),0),
      VLOOKUP($A2532-ChapterTable!$Q$11,ChapterTable!$1:$1048576,MATCH("최종"&amp;SUBSTITUTE(SUBSTITUTE(F$1,"standard",""),"|Float",""),ChapterTable!$1:$1,0),0)*ChapterTable!$Q$14
    ),
  OFFSET(F2532,-$B2532+IF($L2532,1,0),0)*
    (VLOOKUP(SUBSTITUTE(SUBSTITUTE(F$1,"standard",""),"|Float","")&amp;"인게임누적곱배수",ChapterTable!$S:$T,2,0)^D2532
    +VLOOKUP(SUBSTITUTE(SUBSTITUTE(F$1,"standard",""),"|Float","")&amp;"인게임누적합배수",ChapterTable!$S:$T,2,0)*D2532)
  )
  )
  )
)</f>
        <v>5795143.1234827191</v>
      </c>
      <c r="G2532" t="s">
        <v>76</v>
      </c>
      <c r="J2532" t="str">
        <f>IF(ISBLANK(I2532),"",
IFERROR(VLOOKUP(I2532,[1]StringTable!$1:$1048576,MATCH([1]StringTable!$B$1,[1]StringTable!$1:$1,0),0),
IFERROR(VLOOKUP(I2532,[1]InApkStringTable!$1:$1048576,MATCH([1]InApkStringTable!$B$1,[1]InApkStringTable!$1:$1,0),0),
"스트링없음")))</f>
        <v/>
      </c>
      <c r="L2532" t="b">
        <v>1</v>
      </c>
      <c r="N2532" t="str">
        <f>IF(ISBLANK(M2532),"",IF(ISERROR(VLOOKUP(M2532,MapTable!$A:$A,1,0)),"맵없음",""))</f>
        <v/>
      </c>
      <c r="O2532">
        <f t="shared" si="157"/>
        <v>5</v>
      </c>
      <c r="Q2532">
        <f t="shared" si="158"/>
        <v>5</v>
      </c>
      <c r="R2532" t="b">
        <f t="shared" ca="1" si="159"/>
        <v>0</v>
      </c>
      <c r="T2532" t="b">
        <f t="shared" ca="1" si="160"/>
        <v>0</v>
      </c>
      <c r="X2532" t="str">
        <f>IF(ISBLANK(W2532),"",
IF(ISERROR(FIND(",",W2532)),
  IF(ISERROR(VLOOKUP(W2532,MapTable!$A:$A,1,0)),"맵없음",
  ""),
IF(ISERROR(FIND(",",W2532,FIND(",",W2532)+1)),
  IF(OR(ISERROR(VLOOKUP(LEFT(W2532,FIND(",",W2532)-1),MapTable!$A:$A,1,0)),ISERROR(VLOOKUP(TRIM(MID(W2532,FIND(",",W2532)+1,999)),MapTable!$A:$A,1,0))),"맵없음",
  ""),
IF(ISERROR(FIND(",",W2532,FIND(",",W2532,FIND(",",W2532)+1)+1)),
  IF(OR(ISERROR(VLOOKUP(LEFT(W2532,FIND(",",W2532)-1),MapTable!$A:$A,1,0)),ISERROR(VLOOKUP(TRIM(MID(W2532,FIND(",",W2532)+1,FIND(",",W2532,FIND(",",W2532)+1)-FIND(",",W2532)-1)),MapTable!$A:$A,1,0)),ISERROR(VLOOKUP(TRIM(MID(W2532,FIND(",",W2532,FIND(",",W2532)+1)+1,999)),MapTable!$A:$A,1,0))),"맵없음",
  ""),
IF(ISERROR(FIND(",",W2532,FIND(",",W2532,FIND(",",W2532,FIND(",",W2532)+1)+1)+1)),
  IF(OR(ISERROR(VLOOKUP(LEFT(W2532,FIND(",",W2532)-1),MapTable!$A:$A,1,0)),ISERROR(VLOOKUP(TRIM(MID(W2532,FIND(",",W2532)+1,FIND(",",W2532,FIND(",",W2532)+1)-FIND(",",W2532)-1)),MapTable!$A:$A,1,0)),ISERROR(VLOOKUP(TRIM(MID(W2532,FIND(",",W2532,FIND(",",W2532)+1)+1,FIND(",",W2532,FIND(",",W2532,FIND(",",W2532)+1)+1)-FIND(",",W2532,FIND(",",W2532)+1)-1)),MapTable!$A:$A,1,0)),ISERROR(VLOOKUP(TRIM(MID(W2532,FIND(",",W2532,FIND(",",W2532,FIND(",",W2532)+1)+1)+1,999)),MapTable!$A:$A,1,0))),"맵없음",
  ""),
)))))</f>
        <v/>
      </c>
      <c r="AC2532" t="str">
        <f>IF(ISBLANK(AB2532),"",IF(ISERROR(VLOOKUP(AB2532,[3]DropTable!$A:$A,1,0)),"드랍없음",""))</f>
        <v/>
      </c>
      <c r="AE2532" t="str">
        <f>IF(ISBLANK(AD2532),"",IF(ISERROR(VLOOKUP(AD2532,[3]DropTable!$A:$A,1,0)),"드랍없음",""))</f>
        <v/>
      </c>
      <c r="AG2532">
        <v>9.8000000000000007</v>
      </c>
      <c r="AH2532">
        <v>1</v>
      </c>
    </row>
    <row r="2533" spans="1:34" x14ac:dyDescent="0.3">
      <c r="A2533">
        <v>28</v>
      </c>
      <c r="B2533">
        <v>42</v>
      </c>
      <c r="C2533">
        <f>IF(OR($L2533=TRUE,$A2533=0,MOD($A2533,ChapterTable!$S$20)&lt;&gt;0),
MAX(0,INT(($B2533+ChapterTable!$Q$26+VLOOKUP(SUBSTITUTE(C$1,"성장단계","")&amp;"단계오프셋",ChapterTable!$S:$T,2,0))/ChapterTable!$Q$23)),
MAX(0,INT(($B2533+ChapterTable!$S$26+VLOOKUP(SUBSTITUTE(C$1,"성장단계","")&amp;"보스단계오프셋",ChapterTable!$S:$T,2,0))/ChapterTable!$S$23)))</f>
        <v>4</v>
      </c>
      <c r="D2533">
        <f>IF(OR($L2533=TRUE,$A2533=0,MOD($A2533,ChapterTable!$S$20)&lt;&gt;0),
MAX(0,INT(($B2533+ChapterTable!$Q$26+VLOOKUP(SUBSTITUTE(D$1,"성장단계","")&amp;"단계오프셋",ChapterTable!$S:$T,2,0))/ChapterTable!$Q$23)),
MAX(0,INT(($B2533+ChapterTable!$S$26+VLOOKUP(SUBSTITUTE(D$1,"성장단계","")&amp;"보스단계오프셋",ChapterTable!$S:$T,2,0))/ChapterTable!$S$23)))</f>
        <v>4</v>
      </c>
      <c r="E2533" s="1">
        <f ca="1">IF(AND($A2533=0,$B2533=1),
    VLOOKUP(1,ChapterTable!$1:$1048576,MATCH("최종"&amp;SUBSTITUTE(SUBSTITUTE(E$1,"standard",""),"|Float",""),ChapterTable!$1:$1,0),0)*ChapterTable!$Q$17,
  IF(AND($A2533=0,$B2533=0),
    E2534,
  IF($B2533=0,
    VLOOKUP($A2533,ChapterTable!$1:$1048576,MATCH("최종"&amp;SUBSTITUTE(SUBSTITUTE(E$1,"standard",""),"|Float",""),ChapterTable!$1:$1,0),0),
  IF($B2533=1,
    IF($L2533=FALSE,
      VLOOKUP($A2533,ChapterTable!$1:$1048576,MATCH("최종"&amp;SUBSTITUTE(SUBSTITUTE(E$1,"standard",""),"|Float",""),ChapterTable!$1:$1,0),0),
      VLOOKUP($A2533-ChapterTable!$Q$11,ChapterTable!$1:$1048576,MATCH("최종"&amp;SUBSTITUTE(SUBSTITUTE(E$1,"standard",""),"|Float",""),ChapterTable!$1:$1,0),0)*ChapterTable!$Q$14
    ),
  OFFSET(E2533,-$B2533+IF($L2533,1,0),0)*
    (VLOOKUP(SUBSTITUTE(SUBSTITUTE(E$1,"standard",""),"|Float","")&amp;"인게임누적곱배수",ChapterTable!$S:$T,2,0)^C2533
    +VLOOKUP(SUBSTITUTE(SUBSTITUTE(E$1,"standard",""),"|Float","")&amp;"인게임누적합배수",ChapterTable!$S:$T,2,0)*C2533)
  )
  )
  )
)</f>
        <v>13908343.496358525</v>
      </c>
      <c r="F2533" s="1">
        <f ca="1">IF(AND($A2533=0,$B2533=1),
    VLOOKUP(1,ChapterTable!$1:$1048576,MATCH("최종"&amp;SUBSTITUTE(SUBSTITUTE(F$1,"standard",""),"|Float",""),ChapterTable!$1:$1,0),0)*ChapterTable!$Q$17,
  IF(AND($A2533=0,$B2533=0),
    F2534,
  IF($B2533=0,
    VLOOKUP($A2533,ChapterTable!$1:$1048576,MATCH("최종"&amp;SUBSTITUTE(SUBSTITUTE(F$1,"standard",""),"|Float",""),ChapterTable!$1:$1,0),0),
  IF($B2533=1,
    IF($L2533=FALSE,
      VLOOKUP($A2533,ChapterTable!$1:$1048576,MATCH("최종"&amp;SUBSTITUTE(SUBSTITUTE(F$1,"standard",""),"|Float",""),ChapterTable!$1:$1,0),0),
      VLOOKUP($A2533-ChapterTable!$Q$11,ChapterTable!$1:$1048576,MATCH("최종"&amp;SUBSTITUTE(SUBSTITUTE(F$1,"standard",""),"|Float",""),ChapterTable!$1:$1,0),0)*ChapterTable!$Q$14
    ),
  OFFSET(F2533,-$B2533+IF($L2533,1,0),0)*
    (VLOOKUP(SUBSTITUTE(SUBSTITUTE(F$1,"standard",""),"|Float","")&amp;"인게임누적곱배수",ChapterTable!$S:$T,2,0)^D2533
    +VLOOKUP(SUBSTITUTE(SUBSTITUTE(F$1,"standard",""),"|Float","")&amp;"인게임누적합배수",ChapterTable!$S:$T,2,0)*D2533)
  )
  )
  )
)</f>
        <v>5795143.1234827191</v>
      </c>
      <c r="G2533" t="s">
        <v>76</v>
      </c>
      <c r="J2533" t="str">
        <f>IF(ISBLANK(I2533),"",
IFERROR(VLOOKUP(I2533,[1]StringTable!$1:$1048576,MATCH([1]StringTable!$B$1,[1]StringTable!$1:$1,0),0),
IFERROR(VLOOKUP(I2533,[1]InApkStringTable!$1:$1048576,MATCH([1]InApkStringTable!$B$1,[1]InApkStringTable!$1:$1,0),0),
"스트링없음")))</f>
        <v/>
      </c>
      <c r="L2533" t="b">
        <v>1</v>
      </c>
      <c r="N2533" t="str">
        <f>IF(ISBLANK(M2533),"",IF(ISERROR(VLOOKUP(M2533,MapTable!$A:$A,1,0)),"맵없음",""))</f>
        <v/>
      </c>
      <c r="O2533">
        <f t="shared" si="157"/>
        <v>5</v>
      </c>
      <c r="Q2533">
        <f t="shared" si="158"/>
        <v>5</v>
      </c>
      <c r="R2533" t="b">
        <f t="shared" ca="1" si="159"/>
        <v>0</v>
      </c>
      <c r="T2533" t="b">
        <f t="shared" ca="1" si="160"/>
        <v>0</v>
      </c>
      <c r="X2533" t="str">
        <f>IF(ISBLANK(W2533),"",
IF(ISERROR(FIND(",",W2533)),
  IF(ISERROR(VLOOKUP(W2533,MapTable!$A:$A,1,0)),"맵없음",
  ""),
IF(ISERROR(FIND(",",W2533,FIND(",",W2533)+1)),
  IF(OR(ISERROR(VLOOKUP(LEFT(W2533,FIND(",",W2533)-1),MapTable!$A:$A,1,0)),ISERROR(VLOOKUP(TRIM(MID(W2533,FIND(",",W2533)+1,999)),MapTable!$A:$A,1,0))),"맵없음",
  ""),
IF(ISERROR(FIND(",",W2533,FIND(",",W2533,FIND(",",W2533)+1)+1)),
  IF(OR(ISERROR(VLOOKUP(LEFT(W2533,FIND(",",W2533)-1),MapTable!$A:$A,1,0)),ISERROR(VLOOKUP(TRIM(MID(W2533,FIND(",",W2533)+1,FIND(",",W2533,FIND(",",W2533)+1)-FIND(",",W2533)-1)),MapTable!$A:$A,1,0)),ISERROR(VLOOKUP(TRIM(MID(W2533,FIND(",",W2533,FIND(",",W2533)+1)+1,999)),MapTable!$A:$A,1,0))),"맵없음",
  ""),
IF(ISERROR(FIND(",",W2533,FIND(",",W2533,FIND(",",W2533,FIND(",",W2533)+1)+1)+1)),
  IF(OR(ISERROR(VLOOKUP(LEFT(W2533,FIND(",",W2533)-1),MapTable!$A:$A,1,0)),ISERROR(VLOOKUP(TRIM(MID(W2533,FIND(",",W2533)+1,FIND(",",W2533,FIND(",",W2533)+1)-FIND(",",W2533)-1)),MapTable!$A:$A,1,0)),ISERROR(VLOOKUP(TRIM(MID(W2533,FIND(",",W2533,FIND(",",W2533)+1)+1,FIND(",",W2533,FIND(",",W2533,FIND(",",W2533)+1)+1)-FIND(",",W2533,FIND(",",W2533)+1)-1)),MapTable!$A:$A,1,0)),ISERROR(VLOOKUP(TRIM(MID(W2533,FIND(",",W2533,FIND(",",W2533,FIND(",",W2533)+1)+1)+1,999)),MapTable!$A:$A,1,0))),"맵없음",
  ""),
)))))</f>
        <v/>
      </c>
      <c r="AC2533" t="str">
        <f>IF(ISBLANK(AB2533),"",IF(ISERROR(VLOOKUP(AB2533,[3]DropTable!$A:$A,1,0)),"드랍없음",""))</f>
        <v/>
      </c>
      <c r="AE2533" t="str">
        <f>IF(ISBLANK(AD2533),"",IF(ISERROR(VLOOKUP(AD2533,[3]DropTable!$A:$A,1,0)),"드랍없음",""))</f>
        <v/>
      </c>
      <c r="AG2533">
        <v>9.8000000000000007</v>
      </c>
      <c r="AH2533">
        <v>1</v>
      </c>
    </row>
    <row r="2534" spans="1:34" x14ac:dyDescent="0.3">
      <c r="A2534">
        <v>28</v>
      </c>
      <c r="B2534">
        <v>43</v>
      </c>
      <c r="C2534">
        <f>IF(OR($L2534=TRUE,$A2534=0,MOD($A2534,ChapterTable!$S$20)&lt;&gt;0),
MAX(0,INT(($B2534+ChapterTable!$Q$26+VLOOKUP(SUBSTITUTE(C$1,"성장단계","")&amp;"단계오프셋",ChapterTable!$S:$T,2,0))/ChapterTable!$Q$23)),
MAX(0,INT(($B2534+ChapterTable!$S$26+VLOOKUP(SUBSTITUTE(C$1,"성장단계","")&amp;"보스단계오프셋",ChapterTable!$S:$T,2,0))/ChapterTable!$S$23)))</f>
        <v>4</v>
      </c>
      <c r="D2534">
        <f>IF(OR($L2534=TRUE,$A2534=0,MOD($A2534,ChapterTable!$S$20)&lt;&gt;0),
MAX(0,INT(($B2534+ChapterTable!$Q$26+VLOOKUP(SUBSTITUTE(D$1,"성장단계","")&amp;"단계오프셋",ChapterTable!$S:$T,2,0))/ChapterTable!$Q$23)),
MAX(0,INT(($B2534+ChapterTable!$S$26+VLOOKUP(SUBSTITUTE(D$1,"성장단계","")&amp;"보스단계오프셋",ChapterTable!$S:$T,2,0))/ChapterTable!$S$23)))</f>
        <v>4</v>
      </c>
      <c r="E2534" s="1">
        <f ca="1">IF(AND($A2534=0,$B2534=1),
    VLOOKUP(1,ChapterTable!$1:$1048576,MATCH("최종"&amp;SUBSTITUTE(SUBSTITUTE(E$1,"standard",""),"|Float",""),ChapterTable!$1:$1,0),0)*ChapterTable!$Q$17,
  IF(AND($A2534=0,$B2534=0),
    E2535,
  IF($B2534=0,
    VLOOKUP($A2534,ChapterTable!$1:$1048576,MATCH("최종"&amp;SUBSTITUTE(SUBSTITUTE(E$1,"standard",""),"|Float",""),ChapterTable!$1:$1,0),0),
  IF($B2534=1,
    IF($L2534=FALSE,
      VLOOKUP($A2534,ChapterTable!$1:$1048576,MATCH("최종"&amp;SUBSTITUTE(SUBSTITUTE(E$1,"standard",""),"|Float",""),ChapterTable!$1:$1,0),0),
      VLOOKUP($A2534-ChapterTable!$Q$11,ChapterTable!$1:$1048576,MATCH("최종"&amp;SUBSTITUTE(SUBSTITUTE(E$1,"standard",""),"|Float",""),ChapterTable!$1:$1,0),0)*ChapterTable!$Q$14
    ),
  OFFSET(E2534,-$B2534+IF($L2534,1,0),0)*
    (VLOOKUP(SUBSTITUTE(SUBSTITUTE(E$1,"standard",""),"|Float","")&amp;"인게임누적곱배수",ChapterTable!$S:$T,2,0)^C2534
    +VLOOKUP(SUBSTITUTE(SUBSTITUTE(E$1,"standard",""),"|Float","")&amp;"인게임누적합배수",ChapterTable!$S:$T,2,0)*C2534)
  )
  )
  )
)</f>
        <v>13908343.496358525</v>
      </c>
      <c r="F2534" s="1">
        <f ca="1">IF(AND($A2534=0,$B2534=1),
    VLOOKUP(1,ChapterTable!$1:$1048576,MATCH("최종"&amp;SUBSTITUTE(SUBSTITUTE(F$1,"standard",""),"|Float",""),ChapterTable!$1:$1,0),0)*ChapterTable!$Q$17,
  IF(AND($A2534=0,$B2534=0),
    F2535,
  IF($B2534=0,
    VLOOKUP($A2534,ChapterTable!$1:$1048576,MATCH("최종"&amp;SUBSTITUTE(SUBSTITUTE(F$1,"standard",""),"|Float",""),ChapterTable!$1:$1,0),0),
  IF($B2534=1,
    IF($L2534=FALSE,
      VLOOKUP($A2534,ChapterTable!$1:$1048576,MATCH("최종"&amp;SUBSTITUTE(SUBSTITUTE(F$1,"standard",""),"|Float",""),ChapterTable!$1:$1,0),0),
      VLOOKUP($A2534-ChapterTable!$Q$11,ChapterTable!$1:$1048576,MATCH("최종"&amp;SUBSTITUTE(SUBSTITUTE(F$1,"standard",""),"|Float",""),ChapterTable!$1:$1,0),0)*ChapterTable!$Q$14
    ),
  OFFSET(F2534,-$B2534+IF($L2534,1,0),0)*
    (VLOOKUP(SUBSTITUTE(SUBSTITUTE(F$1,"standard",""),"|Float","")&amp;"인게임누적곱배수",ChapterTable!$S:$T,2,0)^D2534
    +VLOOKUP(SUBSTITUTE(SUBSTITUTE(F$1,"standard",""),"|Float","")&amp;"인게임누적합배수",ChapterTable!$S:$T,2,0)*D2534)
  )
  )
  )
)</f>
        <v>5795143.1234827191</v>
      </c>
      <c r="G2534" t="s">
        <v>76</v>
      </c>
      <c r="J2534" t="str">
        <f>IF(ISBLANK(I2534),"",
IFERROR(VLOOKUP(I2534,[1]StringTable!$1:$1048576,MATCH([1]StringTable!$B$1,[1]StringTable!$1:$1,0),0),
IFERROR(VLOOKUP(I2534,[1]InApkStringTable!$1:$1048576,MATCH([1]InApkStringTable!$B$1,[1]InApkStringTable!$1:$1,0),0),
"스트링없음")))</f>
        <v/>
      </c>
      <c r="L2534" t="b">
        <v>1</v>
      </c>
      <c r="N2534" t="str">
        <f>IF(ISBLANK(M2534),"",IF(ISERROR(VLOOKUP(M2534,MapTable!$A:$A,1,0)),"맵없음",""))</f>
        <v/>
      </c>
      <c r="O2534">
        <f t="shared" si="157"/>
        <v>5</v>
      </c>
      <c r="Q2534">
        <f t="shared" si="158"/>
        <v>5</v>
      </c>
      <c r="R2534" t="b">
        <f t="shared" ca="1" si="159"/>
        <v>0</v>
      </c>
      <c r="T2534" t="b">
        <f t="shared" ca="1" si="160"/>
        <v>0</v>
      </c>
      <c r="X2534" t="str">
        <f>IF(ISBLANK(W2534),"",
IF(ISERROR(FIND(",",W2534)),
  IF(ISERROR(VLOOKUP(W2534,MapTable!$A:$A,1,0)),"맵없음",
  ""),
IF(ISERROR(FIND(",",W2534,FIND(",",W2534)+1)),
  IF(OR(ISERROR(VLOOKUP(LEFT(W2534,FIND(",",W2534)-1),MapTable!$A:$A,1,0)),ISERROR(VLOOKUP(TRIM(MID(W2534,FIND(",",W2534)+1,999)),MapTable!$A:$A,1,0))),"맵없음",
  ""),
IF(ISERROR(FIND(",",W2534,FIND(",",W2534,FIND(",",W2534)+1)+1)),
  IF(OR(ISERROR(VLOOKUP(LEFT(W2534,FIND(",",W2534)-1),MapTable!$A:$A,1,0)),ISERROR(VLOOKUP(TRIM(MID(W2534,FIND(",",W2534)+1,FIND(",",W2534,FIND(",",W2534)+1)-FIND(",",W2534)-1)),MapTable!$A:$A,1,0)),ISERROR(VLOOKUP(TRIM(MID(W2534,FIND(",",W2534,FIND(",",W2534)+1)+1,999)),MapTable!$A:$A,1,0))),"맵없음",
  ""),
IF(ISERROR(FIND(",",W2534,FIND(",",W2534,FIND(",",W2534,FIND(",",W2534)+1)+1)+1)),
  IF(OR(ISERROR(VLOOKUP(LEFT(W2534,FIND(",",W2534)-1),MapTable!$A:$A,1,0)),ISERROR(VLOOKUP(TRIM(MID(W2534,FIND(",",W2534)+1,FIND(",",W2534,FIND(",",W2534)+1)-FIND(",",W2534)-1)),MapTable!$A:$A,1,0)),ISERROR(VLOOKUP(TRIM(MID(W2534,FIND(",",W2534,FIND(",",W2534)+1)+1,FIND(",",W2534,FIND(",",W2534,FIND(",",W2534)+1)+1)-FIND(",",W2534,FIND(",",W2534)+1)-1)),MapTable!$A:$A,1,0)),ISERROR(VLOOKUP(TRIM(MID(W2534,FIND(",",W2534,FIND(",",W2534,FIND(",",W2534)+1)+1)+1,999)),MapTable!$A:$A,1,0))),"맵없음",
  ""),
)))))</f>
        <v/>
      </c>
      <c r="AC2534" t="str">
        <f>IF(ISBLANK(AB2534),"",IF(ISERROR(VLOOKUP(AB2534,[3]DropTable!$A:$A,1,0)),"드랍없음",""))</f>
        <v/>
      </c>
      <c r="AE2534" t="str">
        <f>IF(ISBLANK(AD2534),"",IF(ISERROR(VLOOKUP(AD2534,[3]DropTable!$A:$A,1,0)),"드랍없음",""))</f>
        <v/>
      </c>
      <c r="AG2534">
        <v>9.8000000000000007</v>
      </c>
      <c r="AH2534">
        <v>1</v>
      </c>
    </row>
    <row r="2535" spans="1:34" x14ac:dyDescent="0.3">
      <c r="A2535">
        <v>28</v>
      </c>
      <c r="B2535">
        <v>44</v>
      </c>
      <c r="C2535">
        <f>IF(OR($L2535=TRUE,$A2535=0,MOD($A2535,ChapterTable!$S$20)&lt;&gt;0),
MAX(0,INT(($B2535+ChapterTable!$Q$26+VLOOKUP(SUBSTITUTE(C$1,"성장단계","")&amp;"단계오프셋",ChapterTable!$S:$T,2,0))/ChapterTable!$Q$23)),
MAX(0,INT(($B2535+ChapterTable!$S$26+VLOOKUP(SUBSTITUTE(C$1,"성장단계","")&amp;"보스단계오프셋",ChapterTable!$S:$T,2,0))/ChapterTable!$S$23)))</f>
        <v>4</v>
      </c>
      <c r="D2535">
        <f>IF(OR($L2535=TRUE,$A2535=0,MOD($A2535,ChapterTable!$S$20)&lt;&gt;0),
MAX(0,INT(($B2535+ChapterTable!$Q$26+VLOOKUP(SUBSTITUTE(D$1,"성장단계","")&amp;"단계오프셋",ChapterTable!$S:$T,2,0))/ChapterTable!$Q$23)),
MAX(0,INT(($B2535+ChapterTable!$S$26+VLOOKUP(SUBSTITUTE(D$1,"성장단계","")&amp;"보스단계오프셋",ChapterTable!$S:$T,2,0))/ChapterTable!$S$23)))</f>
        <v>4</v>
      </c>
      <c r="E2535" s="1">
        <f ca="1">IF(AND($A2535=0,$B2535=1),
    VLOOKUP(1,ChapterTable!$1:$1048576,MATCH("최종"&amp;SUBSTITUTE(SUBSTITUTE(E$1,"standard",""),"|Float",""),ChapterTable!$1:$1,0),0)*ChapterTable!$Q$17,
  IF(AND($A2535=0,$B2535=0),
    E2536,
  IF($B2535=0,
    VLOOKUP($A2535,ChapterTable!$1:$1048576,MATCH("최종"&amp;SUBSTITUTE(SUBSTITUTE(E$1,"standard",""),"|Float",""),ChapterTable!$1:$1,0),0),
  IF($B2535=1,
    IF($L2535=FALSE,
      VLOOKUP($A2535,ChapterTable!$1:$1048576,MATCH("최종"&amp;SUBSTITUTE(SUBSTITUTE(E$1,"standard",""),"|Float",""),ChapterTable!$1:$1,0),0),
      VLOOKUP($A2535-ChapterTable!$Q$11,ChapterTable!$1:$1048576,MATCH("최종"&amp;SUBSTITUTE(SUBSTITUTE(E$1,"standard",""),"|Float",""),ChapterTable!$1:$1,0),0)*ChapterTable!$Q$14
    ),
  OFFSET(E2535,-$B2535+IF($L2535,1,0),0)*
    (VLOOKUP(SUBSTITUTE(SUBSTITUTE(E$1,"standard",""),"|Float","")&amp;"인게임누적곱배수",ChapterTable!$S:$T,2,0)^C2535
    +VLOOKUP(SUBSTITUTE(SUBSTITUTE(E$1,"standard",""),"|Float","")&amp;"인게임누적합배수",ChapterTable!$S:$T,2,0)*C2535)
  )
  )
  )
)</f>
        <v>13908343.496358525</v>
      </c>
      <c r="F2535" s="1">
        <f ca="1">IF(AND($A2535=0,$B2535=1),
    VLOOKUP(1,ChapterTable!$1:$1048576,MATCH("최종"&amp;SUBSTITUTE(SUBSTITUTE(F$1,"standard",""),"|Float",""),ChapterTable!$1:$1,0),0)*ChapterTable!$Q$17,
  IF(AND($A2535=0,$B2535=0),
    F2536,
  IF($B2535=0,
    VLOOKUP($A2535,ChapterTable!$1:$1048576,MATCH("최종"&amp;SUBSTITUTE(SUBSTITUTE(F$1,"standard",""),"|Float",""),ChapterTable!$1:$1,0),0),
  IF($B2535=1,
    IF($L2535=FALSE,
      VLOOKUP($A2535,ChapterTable!$1:$1048576,MATCH("최종"&amp;SUBSTITUTE(SUBSTITUTE(F$1,"standard",""),"|Float",""),ChapterTable!$1:$1,0),0),
      VLOOKUP($A2535-ChapterTable!$Q$11,ChapterTable!$1:$1048576,MATCH("최종"&amp;SUBSTITUTE(SUBSTITUTE(F$1,"standard",""),"|Float",""),ChapterTable!$1:$1,0),0)*ChapterTable!$Q$14
    ),
  OFFSET(F2535,-$B2535+IF($L2535,1,0),0)*
    (VLOOKUP(SUBSTITUTE(SUBSTITUTE(F$1,"standard",""),"|Float","")&amp;"인게임누적곱배수",ChapterTable!$S:$T,2,0)^D2535
    +VLOOKUP(SUBSTITUTE(SUBSTITUTE(F$1,"standard",""),"|Float","")&amp;"인게임누적합배수",ChapterTable!$S:$T,2,0)*D2535)
  )
  )
  )
)</f>
        <v>5795143.1234827191</v>
      </c>
      <c r="G2535" t="s">
        <v>76</v>
      </c>
      <c r="J2535" t="str">
        <f>IF(ISBLANK(I2535),"",
IFERROR(VLOOKUP(I2535,[1]StringTable!$1:$1048576,MATCH([1]StringTable!$B$1,[1]StringTable!$1:$1,0),0),
IFERROR(VLOOKUP(I2535,[1]InApkStringTable!$1:$1048576,MATCH([1]InApkStringTable!$B$1,[1]InApkStringTable!$1:$1,0),0),
"스트링없음")))</f>
        <v/>
      </c>
      <c r="L2535" t="b">
        <v>1</v>
      </c>
      <c r="N2535" t="str">
        <f>IF(ISBLANK(M2535),"",IF(ISERROR(VLOOKUP(M2535,MapTable!$A:$A,1,0)),"맵없음",""))</f>
        <v/>
      </c>
      <c r="O2535">
        <f t="shared" si="157"/>
        <v>5</v>
      </c>
      <c r="Q2535">
        <f t="shared" si="158"/>
        <v>5</v>
      </c>
      <c r="R2535" t="b">
        <f t="shared" ca="1" si="159"/>
        <v>0</v>
      </c>
      <c r="T2535" t="b">
        <f t="shared" ca="1" si="160"/>
        <v>0</v>
      </c>
      <c r="X2535" t="str">
        <f>IF(ISBLANK(W2535),"",
IF(ISERROR(FIND(",",W2535)),
  IF(ISERROR(VLOOKUP(W2535,MapTable!$A:$A,1,0)),"맵없음",
  ""),
IF(ISERROR(FIND(",",W2535,FIND(",",W2535)+1)),
  IF(OR(ISERROR(VLOOKUP(LEFT(W2535,FIND(",",W2535)-1),MapTable!$A:$A,1,0)),ISERROR(VLOOKUP(TRIM(MID(W2535,FIND(",",W2535)+1,999)),MapTable!$A:$A,1,0))),"맵없음",
  ""),
IF(ISERROR(FIND(",",W2535,FIND(",",W2535,FIND(",",W2535)+1)+1)),
  IF(OR(ISERROR(VLOOKUP(LEFT(W2535,FIND(",",W2535)-1),MapTable!$A:$A,1,0)),ISERROR(VLOOKUP(TRIM(MID(W2535,FIND(",",W2535)+1,FIND(",",W2535,FIND(",",W2535)+1)-FIND(",",W2535)-1)),MapTable!$A:$A,1,0)),ISERROR(VLOOKUP(TRIM(MID(W2535,FIND(",",W2535,FIND(",",W2535)+1)+1,999)),MapTable!$A:$A,1,0))),"맵없음",
  ""),
IF(ISERROR(FIND(",",W2535,FIND(",",W2535,FIND(",",W2535,FIND(",",W2535)+1)+1)+1)),
  IF(OR(ISERROR(VLOOKUP(LEFT(W2535,FIND(",",W2535)-1),MapTable!$A:$A,1,0)),ISERROR(VLOOKUP(TRIM(MID(W2535,FIND(",",W2535)+1,FIND(",",W2535,FIND(",",W2535)+1)-FIND(",",W2535)-1)),MapTable!$A:$A,1,0)),ISERROR(VLOOKUP(TRIM(MID(W2535,FIND(",",W2535,FIND(",",W2535)+1)+1,FIND(",",W2535,FIND(",",W2535,FIND(",",W2535)+1)+1)-FIND(",",W2535,FIND(",",W2535)+1)-1)),MapTable!$A:$A,1,0)),ISERROR(VLOOKUP(TRIM(MID(W2535,FIND(",",W2535,FIND(",",W2535,FIND(",",W2535)+1)+1)+1,999)),MapTable!$A:$A,1,0))),"맵없음",
  ""),
)))))</f>
        <v/>
      </c>
      <c r="AC2535" t="str">
        <f>IF(ISBLANK(AB2535),"",IF(ISERROR(VLOOKUP(AB2535,[3]DropTable!$A:$A,1,0)),"드랍없음",""))</f>
        <v/>
      </c>
      <c r="AE2535" t="str">
        <f>IF(ISBLANK(AD2535),"",IF(ISERROR(VLOOKUP(AD2535,[3]DropTable!$A:$A,1,0)),"드랍없음",""))</f>
        <v/>
      </c>
      <c r="AG2535">
        <v>9.8000000000000007</v>
      </c>
      <c r="AH2535">
        <v>1</v>
      </c>
    </row>
    <row r="2536" spans="1:34" x14ac:dyDescent="0.3">
      <c r="A2536">
        <v>28</v>
      </c>
      <c r="B2536">
        <v>45</v>
      </c>
      <c r="C2536">
        <f>IF(OR($L2536=TRUE,$A2536=0,MOD($A2536,ChapterTable!$S$20)&lt;&gt;0),
MAX(0,INT(($B2536+ChapterTable!$Q$26+VLOOKUP(SUBSTITUTE(C$1,"성장단계","")&amp;"단계오프셋",ChapterTable!$S:$T,2,0))/ChapterTable!$Q$23)),
MAX(0,INT(($B2536+ChapterTable!$S$26+VLOOKUP(SUBSTITUTE(C$1,"성장단계","")&amp;"보스단계오프셋",ChapterTable!$S:$T,2,0))/ChapterTable!$S$23)))</f>
        <v>4</v>
      </c>
      <c r="D2536">
        <f>IF(OR($L2536=TRUE,$A2536=0,MOD($A2536,ChapterTable!$S$20)&lt;&gt;0),
MAX(0,INT(($B2536+ChapterTable!$Q$26+VLOOKUP(SUBSTITUTE(D$1,"성장단계","")&amp;"단계오프셋",ChapterTable!$S:$T,2,0))/ChapterTable!$Q$23)),
MAX(0,INT(($B2536+ChapterTable!$S$26+VLOOKUP(SUBSTITUTE(D$1,"성장단계","")&amp;"보스단계오프셋",ChapterTable!$S:$T,2,0))/ChapterTable!$S$23)))</f>
        <v>4</v>
      </c>
      <c r="E2536" s="1">
        <f ca="1">IF(AND($A2536=0,$B2536=1),
    VLOOKUP(1,ChapterTable!$1:$1048576,MATCH("최종"&amp;SUBSTITUTE(SUBSTITUTE(E$1,"standard",""),"|Float",""),ChapterTable!$1:$1,0),0)*ChapterTable!$Q$17,
  IF(AND($A2536=0,$B2536=0),
    E2537,
  IF($B2536=0,
    VLOOKUP($A2536,ChapterTable!$1:$1048576,MATCH("최종"&amp;SUBSTITUTE(SUBSTITUTE(E$1,"standard",""),"|Float",""),ChapterTable!$1:$1,0),0),
  IF($B2536=1,
    IF($L2536=FALSE,
      VLOOKUP($A2536,ChapterTable!$1:$1048576,MATCH("최종"&amp;SUBSTITUTE(SUBSTITUTE(E$1,"standard",""),"|Float",""),ChapterTable!$1:$1,0),0),
      VLOOKUP($A2536-ChapterTable!$Q$11,ChapterTable!$1:$1048576,MATCH("최종"&amp;SUBSTITUTE(SUBSTITUTE(E$1,"standard",""),"|Float",""),ChapterTable!$1:$1,0),0)*ChapterTable!$Q$14
    ),
  OFFSET(E2536,-$B2536+IF($L2536,1,0),0)*
    (VLOOKUP(SUBSTITUTE(SUBSTITUTE(E$1,"standard",""),"|Float","")&amp;"인게임누적곱배수",ChapterTable!$S:$T,2,0)^C2536
    +VLOOKUP(SUBSTITUTE(SUBSTITUTE(E$1,"standard",""),"|Float","")&amp;"인게임누적합배수",ChapterTable!$S:$T,2,0)*C2536)
  )
  )
  )
)</f>
        <v>13908343.496358525</v>
      </c>
      <c r="F2536" s="1">
        <f ca="1">IF(AND($A2536=0,$B2536=1),
    VLOOKUP(1,ChapterTable!$1:$1048576,MATCH("최종"&amp;SUBSTITUTE(SUBSTITUTE(F$1,"standard",""),"|Float",""),ChapterTable!$1:$1,0),0)*ChapterTable!$Q$17,
  IF(AND($A2536=0,$B2536=0),
    F2537,
  IF($B2536=0,
    VLOOKUP($A2536,ChapterTable!$1:$1048576,MATCH("최종"&amp;SUBSTITUTE(SUBSTITUTE(F$1,"standard",""),"|Float",""),ChapterTable!$1:$1,0),0),
  IF($B2536=1,
    IF($L2536=FALSE,
      VLOOKUP($A2536,ChapterTable!$1:$1048576,MATCH("최종"&amp;SUBSTITUTE(SUBSTITUTE(F$1,"standard",""),"|Float",""),ChapterTable!$1:$1,0),0),
      VLOOKUP($A2536-ChapterTable!$Q$11,ChapterTable!$1:$1048576,MATCH("최종"&amp;SUBSTITUTE(SUBSTITUTE(F$1,"standard",""),"|Float",""),ChapterTable!$1:$1,0),0)*ChapterTable!$Q$14
    ),
  OFFSET(F2536,-$B2536+IF($L2536,1,0),0)*
    (VLOOKUP(SUBSTITUTE(SUBSTITUTE(F$1,"standard",""),"|Float","")&amp;"인게임누적곱배수",ChapterTable!$S:$T,2,0)^D2536
    +VLOOKUP(SUBSTITUTE(SUBSTITUTE(F$1,"standard",""),"|Float","")&amp;"인게임누적합배수",ChapterTable!$S:$T,2,0)*D2536)
  )
  )
  )
)</f>
        <v>5795143.1234827191</v>
      </c>
      <c r="G2536" t="s">
        <v>76</v>
      </c>
      <c r="J2536" t="str">
        <f>IF(ISBLANK(I2536),"",
IFERROR(VLOOKUP(I2536,[1]StringTable!$1:$1048576,MATCH([1]StringTable!$B$1,[1]StringTable!$1:$1,0),0),
IFERROR(VLOOKUP(I2536,[1]InApkStringTable!$1:$1048576,MATCH([1]InApkStringTable!$B$1,[1]InApkStringTable!$1:$1,0),0),
"스트링없음")))</f>
        <v/>
      </c>
      <c r="L2536" t="b">
        <v>1</v>
      </c>
      <c r="N2536" t="str">
        <f>IF(ISBLANK(M2536),"",IF(ISERROR(VLOOKUP(M2536,MapTable!$A:$A,1,0)),"맵없음",""))</f>
        <v/>
      </c>
      <c r="O2536">
        <f t="shared" si="157"/>
        <v>11</v>
      </c>
      <c r="Q2536">
        <f t="shared" si="158"/>
        <v>11</v>
      </c>
      <c r="R2536" t="b">
        <f t="shared" ca="1" si="159"/>
        <v>0</v>
      </c>
      <c r="T2536" t="b">
        <f t="shared" ca="1" si="160"/>
        <v>0</v>
      </c>
      <c r="X2536" t="str">
        <f>IF(ISBLANK(W2536),"",
IF(ISERROR(FIND(",",W2536)),
  IF(ISERROR(VLOOKUP(W2536,MapTable!$A:$A,1,0)),"맵없음",
  ""),
IF(ISERROR(FIND(",",W2536,FIND(",",W2536)+1)),
  IF(OR(ISERROR(VLOOKUP(LEFT(W2536,FIND(",",W2536)-1),MapTable!$A:$A,1,0)),ISERROR(VLOOKUP(TRIM(MID(W2536,FIND(",",W2536)+1,999)),MapTable!$A:$A,1,0))),"맵없음",
  ""),
IF(ISERROR(FIND(",",W2536,FIND(",",W2536,FIND(",",W2536)+1)+1)),
  IF(OR(ISERROR(VLOOKUP(LEFT(W2536,FIND(",",W2536)-1),MapTable!$A:$A,1,0)),ISERROR(VLOOKUP(TRIM(MID(W2536,FIND(",",W2536)+1,FIND(",",W2536,FIND(",",W2536)+1)-FIND(",",W2536)-1)),MapTable!$A:$A,1,0)),ISERROR(VLOOKUP(TRIM(MID(W2536,FIND(",",W2536,FIND(",",W2536)+1)+1,999)),MapTable!$A:$A,1,0))),"맵없음",
  ""),
IF(ISERROR(FIND(",",W2536,FIND(",",W2536,FIND(",",W2536,FIND(",",W2536)+1)+1)+1)),
  IF(OR(ISERROR(VLOOKUP(LEFT(W2536,FIND(",",W2536)-1),MapTable!$A:$A,1,0)),ISERROR(VLOOKUP(TRIM(MID(W2536,FIND(",",W2536)+1,FIND(",",W2536,FIND(",",W2536)+1)-FIND(",",W2536)-1)),MapTable!$A:$A,1,0)),ISERROR(VLOOKUP(TRIM(MID(W2536,FIND(",",W2536,FIND(",",W2536)+1)+1,FIND(",",W2536,FIND(",",W2536,FIND(",",W2536)+1)+1)-FIND(",",W2536,FIND(",",W2536)+1)-1)),MapTable!$A:$A,1,0)),ISERROR(VLOOKUP(TRIM(MID(W2536,FIND(",",W2536,FIND(",",W2536,FIND(",",W2536)+1)+1)+1,999)),MapTable!$A:$A,1,0))),"맵없음",
  ""),
)))))</f>
        <v/>
      </c>
      <c r="AC2536" t="str">
        <f>IF(ISBLANK(AB2536),"",IF(ISERROR(VLOOKUP(AB2536,[3]DropTable!$A:$A,1,0)),"드랍없음",""))</f>
        <v/>
      </c>
      <c r="AE2536" t="str">
        <f>IF(ISBLANK(AD2536),"",IF(ISERROR(VLOOKUP(AD2536,[3]DropTable!$A:$A,1,0)),"드랍없음",""))</f>
        <v/>
      </c>
      <c r="AG2536">
        <v>9.8000000000000007</v>
      </c>
      <c r="AH2536">
        <v>1</v>
      </c>
    </row>
    <row r="2537" spans="1:34" x14ac:dyDescent="0.3">
      <c r="A2537">
        <v>28</v>
      </c>
      <c r="B2537">
        <v>46</v>
      </c>
      <c r="C2537">
        <f>IF(OR($L2537=TRUE,$A2537=0,MOD($A2537,ChapterTable!$S$20)&lt;&gt;0),
MAX(0,INT(($B2537+ChapterTable!$Q$26+VLOOKUP(SUBSTITUTE(C$1,"성장단계","")&amp;"단계오프셋",ChapterTable!$S:$T,2,0))/ChapterTable!$Q$23)),
MAX(0,INT(($B2537+ChapterTable!$S$26+VLOOKUP(SUBSTITUTE(C$1,"성장단계","")&amp;"보스단계오프셋",ChapterTable!$S:$T,2,0))/ChapterTable!$S$23)))</f>
        <v>5</v>
      </c>
      <c r="D2537">
        <f>IF(OR($L2537=TRUE,$A2537=0,MOD($A2537,ChapterTable!$S$20)&lt;&gt;0),
MAX(0,INT(($B2537+ChapterTable!$Q$26+VLOOKUP(SUBSTITUTE(D$1,"성장단계","")&amp;"단계오프셋",ChapterTable!$S:$T,2,0))/ChapterTable!$Q$23)),
MAX(0,INT(($B2537+ChapterTable!$S$26+VLOOKUP(SUBSTITUTE(D$1,"성장단계","")&amp;"보스단계오프셋",ChapterTable!$S:$T,2,0))/ChapterTable!$S$23)))</f>
        <v>4</v>
      </c>
      <c r="E2537" s="1">
        <f ca="1">IF(AND($A2537=0,$B2537=1),
    VLOOKUP(1,ChapterTable!$1:$1048576,MATCH("최종"&amp;SUBSTITUTE(SUBSTITUTE(E$1,"standard",""),"|Float",""),ChapterTable!$1:$1,0),0)*ChapterTable!$Q$17,
  IF(AND($A2537=0,$B2537=0),
    E2538,
  IF($B2537=0,
    VLOOKUP($A2537,ChapterTable!$1:$1048576,MATCH("최종"&amp;SUBSTITUTE(SUBSTITUTE(E$1,"standard",""),"|Float",""),ChapterTable!$1:$1,0),0),
  IF($B2537=1,
    IF($L2537=FALSE,
      VLOOKUP($A2537,ChapterTable!$1:$1048576,MATCH("최종"&amp;SUBSTITUTE(SUBSTITUTE(E$1,"standard",""),"|Float",""),ChapterTable!$1:$1,0),0),
      VLOOKUP($A2537-ChapterTable!$Q$11,ChapterTable!$1:$1048576,MATCH("최종"&amp;SUBSTITUTE(SUBSTITUTE(E$1,"standard",""),"|Float",""),ChapterTable!$1:$1,0),0)*ChapterTable!$Q$14
    ),
  OFFSET(E2537,-$B2537+IF($L2537,1,0),0)*
    (VLOOKUP(SUBSTITUTE(SUBSTITUTE(E$1,"standard",""),"|Float","")&amp;"인게임누적곱배수",ChapterTable!$S:$T,2,0)^C2537
    +VLOOKUP(SUBSTITUTE(SUBSTITUTE(E$1,"standard",""),"|Float","")&amp;"인게임누적합배수",ChapterTable!$S:$T,2,0)*C2537)
  )
  )
  )
)</f>
        <v>15936643.589577477</v>
      </c>
      <c r="F2537" s="1">
        <f ca="1">IF(AND($A2537=0,$B2537=1),
    VLOOKUP(1,ChapterTable!$1:$1048576,MATCH("최종"&amp;SUBSTITUTE(SUBSTITUTE(F$1,"standard",""),"|Float",""),ChapterTable!$1:$1,0),0)*ChapterTable!$Q$17,
  IF(AND($A2537=0,$B2537=0),
    F2538,
  IF($B2537=0,
    VLOOKUP($A2537,ChapterTable!$1:$1048576,MATCH("최종"&amp;SUBSTITUTE(SUBSTITUTE(F$1,"standard",""),"|Float",""),ChapterTable!$1:$1,0),0),
  IF($B2537=1,
    IF($L2537=FALSE,
      VLOOKUP($A2537,ChapterTable!$1:$1048576,MATCH("최종"&amp;SUBSTITUTE(SUBSTITUTE(F$1,"standard",""),"|Float",""),ChapterTable!$1:$1,0),0),
      VLOOKUP($A2537-ChapterTable!$Q$11,ChapterTable!$1:$1048576,MATCH("최종"&amp;SUBSTITUTE(SUBSTITUTE(F$1,"standard",""),"|Float",""),ChapterTable!$1:$1,0),0)*ChapterTable!$Q$14
    ),
  OFFSET(F2537,-$B2537+IF($L2537,1,0),0)*
    (VLOOKUP(SUBSTITUTE(SUBSTITUTE(F$1,"standard",""),"|Float","")&amp;"인게임누적곱배수",ChapterTable!$S:$T,2,0)^D2537
    +VLOOKUP(SUBSTITUTE(SUBSTITUTE(F$1,"standard",""),"|Float","")&amp;"인게임누적합배수",ChapterTable!$S:$T,2,0)*D2537)
  )
  )
  )
)</f>
        <v>5795143.1234827191</v>
      </c>
      <c r="G2537" t="s">
        <v>76</v>
      </c>
      <c r="J2537" t="str">
        <f>IF(ISBLANK(I2537),"",
IFERROR(VLOOKUP(I2537,[1]StringTable!$1:$1048576,MATCH([1]StringTable!$B$1,[1]StringTable!$1:$1,0),0),
IFERROR(VLOOKUP(I2537,[1]InApkStringTable!$1:$1048576,MATCH([1]InApkStringTable!$B$1,[1]InApkStringTable!$1:$1,0),0),
"스트링없음")))</f>
        <v/>
      </c>
      <c r="L2537" t="b">
        <v>1</v>
      </c>
      <c r="N2537" t="str">
        <f>IF(ISBLANK(M2537),"",IF(ISERROR(VLOOKUP(M2537,MapTable!$A:$A,1,0)),"맵없음",""))</f>
        <v/>
      </c>
      <c r="O2537">
        <f t="shared" si="157"/>
        <v>5</v>
      </c>
      <c r="Q2537">
        <f t="shared" si="158"/>
        <v>5</v>
      </c>
      <c r="R2537" t="b">
        <f t="shared" ca="1" si="159"/>
        <v>0</v>
      </c>
      <c r="T2537" t="b">
        <f t="shared" ca="1" si="160"/>
        <v>0</v>
      </c>
      <c r="X2537" t="str">
        <f>IF(ISBLANK(W2537),"",
IF(ISERROR(FIND(",",W2537)),
  IF(ISERROR(VLOOKUP(W2537,MapTable!$A:$A,1,0)),"맵없음",
  ""),
IF(ISERROR(FIND(",",W2537,FIND(",",W2537)+1)),
  IF(OR(ISERROR(VLOOKUP(LEFT(W2537,FIND(",",W2537)-1),MapTable!$A:$A,1,0)),ISERROR(VLOOKUP(TRIM(MID(W2537,FIND(",",W2537)+1,999)),MapTable!$A:$A,1,0))),"맵없음",
  ""),
IF(ISERROR(FIND(",",W2537,FIND(",",W2537,FIND(",",W2537)+1)+1)),
  IF(OR(ISERROR(VLOOKUP(LEFT(W2537,FIND(",",W2537)-1),MapTable!$A:$A,1,0)),ISERROR(VLOOKUP(TRIM(MID(W2537,FIND(",",W2537)+1,FIND(",",W2537,FIND(",",W2537)+1)-FIND(",",W2537)-1)),MapTable!$A:$A,1,0)),ISERROR(VLOOKUP(TRIM(MID(W2537,FIND(",",W2537,FIND(",",W2537)+1)+1,999)),MapTable!$A:$A,1,0))),"맵없음",
  ""),
IF(ISERROR(FIND(",",W2537,FIND(",",W2537,FIND(",",W2537,FIND(",",W2537)+1)+1)+1)),
  IF(OR(ISERROR(VLOOKUP(LEFT(W2537,FIND(",",W2537)-1),MapTable!$A:$A,1,0)),ISERROR(VLOOKUP(TRIM(MID(W2537,FIND(",",W2537)+1,FIND(",",W2537,FIND(",",W2537)+1)-FIND(",",W2537)-1)),MapTable!$A:$A,1,0)),ISERROR(VLOOKUP(TRIM(MID(W2537,FIND(",",W2537,FIND(",",W2537)+1)+1,FIND(",",W2537,FIND(",",W2537,FIND(",",W2537)+1)+1)-FIND(",",W2537,FIND(",",W2537)+1)-1)),MapTable!$A:$A,1,0)),ISERROR(VLOOKUP(TRIM(MID(W2537,FIND(",",W2537,FIND(",",W2537,FIND(",",W2537)+1)+1)+1,999)),MapTable!$A:$A,1,0))),"맵없음",
  ""),
)))))</f>
        <v/>
      </c>
      <c r="AC2537" t="str">
        <f>IF(ISBLANK(AB2537),"",IF(ISERROR(VLOOKUP(AB2537,[3]DropTable!$A:$A,1,0)),"드랍없음",""))</f>
        <v/>
      </c>
      <c r="AE2537" t="str">
        <f>IF(ISBLANK(AD2537),"",IF(ISERROR(VLOOKUP(AD2537,[3]DropTable!$A:$A,1,0)),"드랍없음",""))</f>
        <v/>
      </c>
      <c r="AG2537">
        <v>9.8000000000000007</v>
      </c>
      <c r="AH2537">
        <v>1</v>
      </c>
    </row>
    <row r="2538" spans="1:34" x14ac:dyDescent="0.3">
      <c r="A2538">
        <v>28</v>
      </c>
      <c r="B2538">
        <v>47</v>
      </c>
      <c r="C2538">
        <f>IF(OR($L2538=TRUE,$A2538=0,MOD($A2538,ChapterTable!$S$20)&lt;&gt;0),
MAX(0,INT(($B2538+ChapterTable!$Q$26+VLOOKUP(SUBSTITUTE(C$1,"성장단계","")&amp;"단계오프셋",ChapterTable!$S:$T,2,0))/ChapterTable!$Q$23)),
MAX(0,INT(($B2538+ChapterTable!$S$26+VLOOKUP(SUBSTITUTE(C$1,"성장단계","")&amp;"보스단계오프셋",ChapterTable!$S:$T,2,0))/ChapterTable!$S$23)))</f>
        <v>5</v>
      </c>
      <c r="D2538">
        <f>IF(OR($L2538=TRUE,$A2538=0,MOD($A2538,ChapterTable!$S$20)&lt;&gt;0),
MAX(0,INT(($B2538+ChapterTable!$Q$26+VLOOKUP(SUBSTITUTE(D$1,"성장단계","")&amp;"단계오프셋",ChapterTable!$S:$T,2,0))/ChapterTable!$Q$23)),
MAX(0,INT(($B2538+ChapterTable!$S$26+VLOOKUP(SUBSTITUTE(D$1,"성장단계","")&amp;"보스단계오프셋",ChapterTable!$S:$T,2,0))/ChapterTable!$S$23)))</f>
        <v>4</v>
      </c>
      <c r="E2538" s="1">
        <f ca="1">IF(AND($A2538=0,$B2538=1),
    VLOOKUP(1,ChapterTable!$1:$1048576,MATCH("최종"&amp;SUBSTITUTE(SUBSTITUTE(E$1,"standard",""),"|Float",""),ChapterTable!$1:$1,0),0)*ChapterTable!$Q$17,
  IF(AND($A2538=0,$B2538=0),
    E2539,
  IF($B2538=0,
    VLOOKUP($A2538,ChapterTable!$1:$1048576,MATCH("최종"&amp;SUBSTITUTE(SUBSTITUTE(E$1,"standard",""),"|Float",""),ChapterTable!$1:$1,0),0),
  IF($B2538=1,
    IF($L2538=FALSE,
      VLOOKUP($A2538,ChapterTable!$1:$1048576,MATCH("최종"&amp;SUBSTITUTE(SUBSTITUTE(E$1,"standard",""),"|Float",""),ChapterTable!$1:$1,0),0),
      VLOOKUP($A2538-ChapterTable!$Q$11,ChapterTable!$1:$1048576,MATCH("최종"&amp;SUBSTITUTE(SUBSTITUTE(E$1,"standard",""),"|Float",""),ChapterTable!$1:$1,0),0)*ChapterTable!$Q$14
    ),
  OFFSET(E2538,-$B2538+IF($L2538,1,0),0)*
    (VLOOKUP(SUBSTITUTE(SUBSTITUTE(E$1,"standard",""),"|Float","")&amp;"인게임누적곱배수",ChapterTable!$S:$T,2,0)^C2538
    +VLOOKUP(SUBSTITUTE(SUBSTITUTE(E$1,"standard",""),"|Float","")&amp;"인게임누적합배수",ChapterTable!$S:$T,2,0)*C2538)
  )
  )
  )
)</f>
        <v>15936643.589577477</v>
      </c>
      <c r="F2538" s="1">
        <f ca="1">IF(AND($A2538=0,$B2538=1),
    VLOOKUP(1,ChapterTable!$1:$1048576,MATCH("최종"&amp;SUBSTITUTE(SUBSTITUTE(F$1,"standard",""),"|Float",""),ChapterTable!$1:$1,0),0)*ChapterTable!$Q$17,
  IF(AND($A2538=0,$B2538=0),
    F2539,
  IF($B2538=0,
    VLOOKUP($A2538,ChapterTable!$1:$1048576,MATCH("최종"&amp;SUBSTITUTE(SUBSTITUTE(F$1,"standard",""),"|Float",""),ChapterTable!$1:$1,0),0),
  IF($B2538=1,
    IF($L2538=FALSE,
      VLOOKUP($A2538,ChapterTable!$1:$1048576,MATCH("최종"&amp;SUBSTITUTE(SUBSTITUTE(F$1,"standard",""),"|Float",""),ChapterTable!$1:$1,0),0),
      VLOOKUP($A2538-ChapterTable!$Q$11,ChapterTable!$1:$1048576,MATCH("최종"&amp;SUBSTITUTE(SUBSTITUTE(F$1,"standard",""),"|Float",""),ChapterTable!$1:$1,0),0)*ChapterTable!$Q$14
    ),
  OFFSET(F2538,-$B2538+IF($L2538,1,0),0)*
    (VLOOKUP(SUBSTITUTE(SUBSTITUTE(F$1,"standard",""),"|Float","")&amp;"인게임누적곱배수",ChapterTable!$S:$T,2,0)^D2538
    +VLOOKUP(SUBSTITUTE(SUBSTITUTE(F$1,"standard",""),"|Float","")&amp;"인게임누적합배수",ChapterTable!$S:$T,2,0)*D2538)
  )
  )
  )
)</f>
        <v>5795143.1234827191</v>
      </c>
      <c r="G2538" t="s">
        <v>76</v>
      </c>
      <c r="J2538" t="str">
        <f>IF(ISBLANK(I2538),"",
IFERROR(VLOOKUP(I2538,[1]StringTable!$1:$1048576,MATCH([1]StringTable!$B$1,[1]StringTable!$1:$1,0),0),
IFERROR(VLOOKUP(I2538,[1]InApkStringTable!$1:$1048576,MATCH([1]InApkStringTable!$B$1,[1]InApkStringTable!$1:$1,0),0),
"스트링없음")))</f>
        <v/>
      </c>
      <c r="L2538" t="b">
        <v>1</v>
      </c>
      <c r="N2538" t="str">
        <f>IF(ISBLANK(M2538),"",IF(ISERROR(VLOOKUP(M2538,MapTable!$A:$A,1,0)),"맵없음",""))</f>
        <v/>
      </c>
      <c r="O2538">
        <f t="shared" si="157"/>
        <v>5</v>
      </c>
      <c r="Q2538">
        <f t="shared" si="158"/>
        <v>5</v>
      </c>
      <c r="R2538" t="b">
        <f t="shared" ca="1" si="159"/>
        <v>0</v>
      </c>
      <c r="T2538" t="b">
        <f t="shared" ca="1" si="160"/>
        <v>0</v>
      </c>
      <c r="X2538" t="str">
        <f>IF(ISBLANK(W2538),"",
IF(ISERROR(FIND(",",W2538)),
  IF(ISERROR(VLOOKUP(W2538,MapTable!$A:$A,1,0)),"맵없음",
  ""),
IF(ISERROR(FIND(",",W2538,FIND(",",W2538)+1)),
  IF(OR(ISERROR(VLOOKUP(LEFT(W2538,FIND(",",W2538)-1),MapTable!$A:$A,1,0)),ISERROR(VLOOKUP(TRIM(MID(W2538,FIND(",",W2538)+1,999)),MapTable!$A:$A,1,0))),"맵없음",
  ""),
IF(ISERROR(FIND(",",W2538,FIND(",",W2538,FIND(",",W2538)+1)+1)),
  IF(OR(ISERROR(VLOOKUP(LEFT(W2538,FIND(",",W2538)-1),MapTable!$A:$A,1,0)),ISERROR(VLOOKUP(TRIM(MID(W2538,FIND(",",W2538)+1,FIND(",",W2538,FIND(",",W2538)+1)-FIND(",",W2538)-1)),MapTable!$A:$A,1,0)),ISERROR(VLOOKUP(TRIM(MID(W2538,FIND(",",W2538,FIND(",",W2538)+1)+1,999)),MapTable!$A:$A,1,0))),"맵없음",
  ""),
IF(ISERROR(FIND(",",W2538,FIND(",",W2538,FIND(",",W2538,FIND(",",W2538)+1)+1)+1)),
  IF(OR(ISERROR(VLOOKUP(LEFT(W2538,FIND(",",W2538)-1),MapTable!$A:$A,1,0)),ISERROR(VLOOKUP(TRIM(MID(W2538,FIND(",",W2538)+1,FIND(",",W2538,FIND(",",W2538)+1)-FIND(",",W2538)-1)),MapTable!$A:$A,1,0)),ISERROR(VLOOKUP(TRIM(MID(W2538,FIND(",",W2538,FIND(",",W2538)+1)+1,FIND(",",W2538,FIND(",",W2538,FIND(",",W2538)+1)+1)-FIND(",",W2538,FIND(",",W2538)+1)-1)),MapTable!$A:$A,1,0)),ISERROR(VLOOKUP(TRIM(MID(W2538,FIND(",",W2538,FIND(",",W2538,FIND(",",W2538)+1)+1)+1,999)),MapTable!$A:$A,1,0))),"맵없음",
  ""),
)))))</f>
        <v/>
      </c>
      <c r="AC2538" t="str">
        <f>IF(ISBLANK(AB2538),"",IF(ISERROR(VLOOKUP(AB2538,[3]DropTable!$A:$A,1,0)),"드랍없음",""))</f>
        <v/>
      </c>
      <c r="AE2538" t="str">
        <f>IF(ISBLANK(AD2538),"",IF(ISERROR(VLOOKUP(AD2538,[3]DropTable!$A:$A,1,0)),"드랍없음",""))</f>
        <v/>
      </c>
      <c r="AG2538">
        <v>9.8000000000000007</v>
      </c>
      <c r="AH2538">
        <v>1</v>
      </c>
    </row>
    <row r="2539" spans="1:34" x14ac:dyDescent="0.3">
      <c r="A2539">
        <v>28</v>
      </c>
      <c r="B2539">
        <v>48</v>
      </c>
      <c r="C2539">
        <f>IF(OR($L2539=TRUE,$A2539=0,MOD($A2539,ChapterTable!$S$20)&lt;&gt;0),
MAX(0,INT(($B2539+ChapterTable!$Q$26+VLOOKUP(SUBSTITUTE(C$1,"성장단계","")&amp;"단계오프셋",ChapterTable!$S:$T,2,0))/ChapterTable!$Q$23)),
MAX(0,INT(($B2539+ChapterTable!$S$26+VLOOKUP(SUBSTITUTE(C$1,"성장단계","")&amp;"보스단계오프셋",ChapterTable!$S:$T,2,0))/ChapterTable!$S$23)))</f>
        <v>5</v>
      </c>
      <c r="D2539">
        <f>IF(OR($L2539=TRUE,$A2539=0,MOD($A2539,ChapterTable!$S$20)&lt;&gt;0),
MAX(0,INT(($B2539+ChapterTable!$Q$26+VLOOKUP(SUBSTITUTE(D$1,"성장단계","")&amp;"단계오프셋",ChapterTable!$S:$T,2,0))/ChapterTable!$Q$23)),
MAX(0,INT(($B2539+ChapterTable!$S$26+VLOOKUP(SUBSTITUTE(D$1,"성장단계","")&amp;"보스단계오프셋",ChapterTable!$S:$T,2,0))/ChapterTable!$S$23)))</f>
        <v>4</v>
      </c>
      <c r="E2539" s="1">
        <f ca="1">IF(AND($A2539=0,$B2539=1),
    VLOOKUP(1,ChapterTable!$1:$1048576,MATCH("최종"&amp;SUBSTITUTE(SUBSTITUTE(E$1,"standard",""),"|Float",""),ChapterTable!$1:$1,0),0)*ChapterTable!$Q$17,
  IF(AND($A2539=0,$B2539=0),
    E2540,
  IF($B2539=0,
    VLOOKUP($A2539,ChapterTable!$1:$1048576,MATCH("최종"&amp;SUBSTITUTE(SUBSTITUTE(E$1,"standard",""),"|Float",""),ChapterTable!$1:$1,0),0),
  IF($B2539=1,
    IF($L2539=FALSE,
      VLOOKUP($A2539,ChapterTable!$1:$1048576,MATCH("최종"&amp;SUBSTITUTE(SUBSTITUTE(E$1,"standard",""),"|Float",""),ChapterTable!$1:$1,0),0),
      VLOOKUP($A2539-ChapterTable!$Q$11,ChapterTable!$1:$1048576,MATCH("최종"&amp;SUBSTITUTE(SUBSTITUTE(E$1,"standard",""),"|Float",""),ChapterTable!$1:$1,0),0)*ChapterTable!$Q$14
    ),
  OFFSET(E2539,-$B2539+IF($L2539,1,0),0)*
    (VLOOKUP(SUBSTITUTE(SUBSTITUTE(E$1,"standard",""),"|Float","")&amp;"인게임누적곱배수",ChapterTable!$S:$T,2,0)^C2539
    +VLOOKUP(SUBSTITUTE(SUBSTITUTE(E$1,"standard",""),"|Float","")&amp;"인게임누적합배수",ChapterTable!$S:$T,2,0)*C2539)
  )
  )
  )
)</f>
        <v>15936643.589577477</v>
      </c>
      <c r="F2539" s="1">
        <f ca="1">IF(AND($A2539=0,$B2539=1),
    VLOOKUP(1,ChapterTable!$1:$1048576,MATCH("최종"&amp;SUBSTITUTE(SUBSTITUTE(F$1,"standard",""),"|Float",""),ChapterTable!$1:$1,0),0)*ChapterTable!$Q$17,
  IF(AND($A2539=0,$B2539=0),
    F2540,
  IF($B2539=0,
    VLOOKUP($A2539,ChapterTable!$1:$1048576,MATCH("최종"&amp;SUBSTITUTE(SUBSTITUTE(F$1,"standard",""),"|Float",""),ChapterTable!$1:$1,0),0),
  IF($B2539=1,
    IF($L2539=FALSE,
      VLOOKUP($A2539,ChapterTable!$1:$1048576,MATCH("최종"&amp;SUBSTITUTE(SUBSTITUTE(F$1,"standard",""),"|Float",""),ChapterTable!$1:$1,0),0),
      VLOOKUP($A2539-ChapterTable!$Q$11,ChapterTable!$1:$1048576,MATCH("최종"&amp;SUBSTITUTE(SUBSTITUTE(F$1,"standard",""),"|Float",""),ChapterTable!$1:$1,0),0)*ChapterTable!$Q$14
    ),
  OFFSET(F2539,-$B2539+IF($L2539,1,0),0)*
    (VLOOKUP(SUBSTITUTE(SUBSTITUTE(F$1,"standard",""),"|Float","")&amp;"인게임누적곱배수",ChapterTable!$S:$T,2,0)^D2539
    +VLOOKUP(SUBSTITUTE(SUBSTITUTE(F$1,"standard",""),"|Float","")&amp;"인게임누적합배수",ChapterTable!$S:$T,2,0)*D2539)
  )
  )
  )
)</f>
        <v>5795143.1234827191</v>
      </c>
      <c r="G2539" t="s">
        <v>76</v>
      </c>
      <c r="J2539" t="str">
        <f>IF(ISBLANK(I2539),"",
IFERROR(VLOOKUP(I2539,[1]StringTable!$1:$1048576,MATCH([1]StringTable!$B$1,[1]StringTable!$1:$1,0),0),
IFERROR(VLOOKUP(I2539,[1]InApkStringTable!$1:$1048576,MATCH([1]InApkStringTable!$B$1,[1]InApkStringTable!$1:$1,0),0),
"스트링없음")))</f>
        <v/>
      </c>
      <c r="L2539" t="b">
        <v>1</v>
      </c>
      <c r="N2539" t="str">
        <f>IF(ISBLANK(M2539),"",IF(ISERROR(VLOOKUP(M2539,MapTable!$A:$A,1,0)),"맵없음",""))</f>
        <v/>
      </c>
      <c r="O2539">
        <f t="shared" si="157"/>
        <v>5</v>
      </c>
      <c r="Q2539">
        <f t="shared" si="158"/>
        <v>5</v>
      </c>
      <c r="R2539" t="b">
        <f t="shared" ca="1" si="159"/>
        <v>0</v>
      </c>
      <c r="T2539" t="b">
        <f t="shared" ca="1" si="160"/>
        <v>0</v>
      </c>
      <c r="X2539" t="str">
        <f>IF(ISBLANK(W2539),"",
IF(ISERROR(FIND(",",W2539)),
  IF(ISERROR(VLOOKUP(W2539,MapTable!$A:$A,1,0)),"맵없음",
  ""),
IF(ISERROR(FIND(",",W2539,FIND(",",W2539)+1)),
  IF(OR(ISERROR(VLOOKUP(LEFT(W2539,FIND(",",W2539)-1),MapTable!$A:$A,1,0)),ISERROR(VLOOKUP(TRIM(MID(W2539,FIND(",",W2539)+1,999)),MapTable!$A:$A,1,0))),"맵없음",
  ""),
IF(ISERROR(FIND(",",W2539,FIND(",",W2539,FIND(",",W2539)+1)+1)),
  IF(OR(ISERROR(VLOOKUP(LEFT(W2539,FIND(",",W2539)-1),MapTable!$A:$A,1,0)),ISERROR(VLOOKUP(TRIM(MID(W2539,FIND(",",W2539)+1,FIND(",",W2539,FIND(",",W2539)+1)-FIND(",",W2539)-1)),MapTable!$A:$A,1,0)),ISERROR(VLOOKUP(TRIM(MID(W2539,FIND(",",W2539,FIND(",",W2539)+1)+1,999)),MapTable!$A:$A,1,0))),"맵없음",
  ""),
IF(ISERROR(FIND(",",W2539,FIND(",",W2539,FIND(",",W2539,FIND(",",W2539)+1)+1)+1)),
  IF(OR(ISERROR(VLOOKUP(LEFT(W2539,FIND(",",W2539)-1),MapTable!$A:$A,1,0)),ISERROR(VLOOKUP(TRIM(MID(W2539,FIND(",",W2539)+1,FIND(",",W2539,FIND(",",W2539)+1)-FIND(",",W2539)-1)),MapTable!$A:$A,1,0)),ISERROR(VLOOKUP(TRIM(MID(W2539,FIND(",",W2539,FIND(",",W2539)+1)+1,FIND(",",W2539,FIND(",",W2539,FIND(",",W2539)+1)+1)-FIND(",",W2539,FIND(",",W2539)+1)-1)),MapTable!$A:$A,1,0)),ISERROR(VLOOKUP(TRIM(MID(W2539,FIND(",",W2539,FIND(",",W2539,FIND(",",W2539)+1)+1)+1,999)),MapTable!$A:$A,1,0))),"맵없음",
  ""),
)))))</f>
        <v/>
      </c>
      <c r="AC2539" t="str">
        <f>IF(ISBLANK(AB2539),"",IF(ISERROR(VLOOKUP(AB2539,[3]DropTable!$A:$A,1,0)),"드랍없음",""))</f>
        <v/>
      </c>
      <c r="AE2539" t="str">
        <f>IF(ISBLANK(AD2539),"",IF(ISERROR(VLOOKUP(AD2539,[3]DropTable!$A:$A,1,0)),"드랍없음",""))</f>
        <v/>
      </c>
      <c r="AG2539">
        <v>9.8000000000000007</v>
      </c>
      <c r="AH2539">
        <v>1</v>
      </c>
    </row>
    <row r="2540" spans="1:34" x14ac:dyDescent="0.3">
      <c r="A2540">
        <v>28</v>
      </c>
      <c r="B2540">
        <v>49</v>
      </c>
      <c r="C2540">
        <f>IF(OR($L2540=TRUE,$A2540=0,MOD($A2540,ChapterTable!$S$20)&lt;&gt;0),
MAX(0,INT(($B2540+ChapterTable!$Q$26+VLOOKUP(SUBSTITUTE(C$1,"성장단계","")&amp;"단계오프셋",ChapterTable!$S:$T,2,0))/ChapterTable!$Q$23)),
MAX(0,INT(($B2540+ChapterTable!$S$26+VLOOKUP(SUBSTITUTE(C$1,"성장단계","")&amp;"보스단계오프셋",ChapterTable!$S:$T,2,0))/ChapterTable!$S$23)))</f>
        <v>5</v>
      </c>
      <c r="D2540">
        <f>IF(OR($L2540=TRUE,$A2540=0,MOD($A2540,ChapterTable!$S$20)&lt;&gt;0),
MAX(0,INT(($B2540+ChapterTable!$Q$26+VLOOKUP(SUBSTITUTE(D$1,"성장단계","")&amp;"단계오프셋",ChapterTable!$S:$T,2,0))/ChapterTable!$Q$23)),
MAX(0,INT(($B2540+ChapterTable!$S$26+VLOOKUP(SUBSTITUTE(D$1,"성장단계","")&amp;"보스단계오프셋",ChapterTable!$S:$T,2,0))/ChapterTable!$S$23)))</f>
        <v>4</v>
      </c>
      <c r="E2540" s="1">
        <f ca="1">IF(AND($A2540=0,$B2540=1),
    VLOOKUP(1,ChapterTable!$1:$1048576,MATCH("최종"&amp;SUBSTITUTE(SUBSTITUTE(E$1,"standard",""),"|Float",""),ChapterTable!$1:$1,0),0)*ChapterTable!$Q$17,
  IF(AND($A2540=0,$B2540=0),
    E2541,
  IF($B2540=0,
    VLOOKUP($A2540,ChapterTable!$1:$1048576,MATCH("최종"&amp;SUBSTITUTE(SUBSTITUTE(E$1,"standard",""),"|Float",""),ChapterTable!$1:$1,0),0),
  IF($B2540=1,
    IF($L2540=FALSE,
      VLOOKUP($A2540,ChapterTable!$1:$1048576,MATCH("최종"&amp;SUBSTITUTE(SUBSTITUTE(E$1,"standard",""),"|Float",""),ChapterTable!$1:$1,0),0),
      VLOOKUP($A2540-ChapterTable!$Q$11,ChapterTable!$1:$1048576,MATCH("최종"&amp;SUBSTITUTE(SUBSTITUTE(E$1,"standard",""),"|Float",""),ChapterTable!$1:$1,0),0)*ChapterTable!$Q$14
    ),
  OFFSET(E2540,-$B2540+IF($L2540,1,0),0)*
    (VLOOKUP(SUBSTITUTE(SUBSTITUTE(E$1,"standard",""),"|Float","")&amp;"인게임누적곱배수",ChapterTable!$S:$T,2,0)^C2540
    +VLOOKUP(SUBSTITUTE(SUBSTITUTE(E$1,"standard",""),"|Float","")&amp;"인게임누적합배수",ChapterTable!$S:$T,2,0)*C2540)
  )
  )
  )
)</f>
        <v>15936643.589577477</v>
      </c>
      <c r="F2540" s="1">
        <f ca="1">IF(AND($A2540=0,$B2540=1),
    VLOOKUP(1,ChapterTable!$1:$1048576,MATCH("최종"&amp;SUBSTITUTE(SUBSTITUTE(F$1,"standard",""),"|Float",""),ChapterTable!$1:$1,0),0)*ChapterTable!$Q$17,
  IF(AND($A2540=0,$B2540=0),
    F2541,
  IF($B2540=0,
    VLOOKUP($A2540,ChapterTable!$1:$1048576,MATCH("최종"&amp;SUBSTITUTE(SUBSTITUTE(F$1,"standard",""),"|Float",""),ChapterTable!$1:$1,0),0),
  IF($B2540=1,
    IF($L2540=FALSE,
      VLOOKUP($A2540,ChapterTable!$1:$1048576,MATCH("최종"&amp;SUBSTITUTE(SUBSTITUTE(F$1,"standard",""),"|Float",""),ChapterTable!$1:$1,0),0),
      VLOOKUP($A2540-ChapterTable!$Q$11,ChapterTable!$1:$1048576,MATCH("최종"&amp;SUBSTITUTE(SUBSTITUTE(F$1,"standard",""),"|Float",""),ChapterTable!$1:$1,0),0)*ChapterTable!$Q$14
    ),
  OFFSET(F2540,-$B2540+IF($L2540,1,0),0)*
    (VLOOKUP(SUBSTITUTE(SUBSTITUTE(F$1,"standard",""),"|Float","")&amp;"인게임누적곱배수",ChapterTable!$S:$T,2,0)^D2540
    +VLOOKUP(SUBSTITUTE(SUBSTITUTE(F$1,"standard",""),"|Float","")&amp;"인게임누적합배수",ChapterTable!$S:$T,2,0)*D2540)
  )
  )
  )
)</f>
        <v>5795143.1234827191</v>
      </c>
      <c r="G2540" t="s">
        <v>76</v>
      </c>
      <c r="J2540" t="str">
        <f>IF(ISBLANK(I2540),"",
IFERROR(VLOOKUP(I2540,[1]StringTable!$1:$1048576,MATCH([1]StringTable!$B$1,[1]StringTable!$1:$1,0),0),
IFERROR(VLOOKUP(I2540,[1]InApkStringTable!$1:$1048576,MATCH([1]InApkStringTable!$B$1,[1]InApkStringTable!$1:$1,0),0),
"스트링없음")))</f>
        <v/>
      </c>
      <c r="L2540" t="b">
        <v>1</v>
      </c>
      <c r="N2540" t="str">
        <f>IF(ISBLANK(M2540),"",IF(ISERROR(VLOOKUP(M2540,MapTable!$A:$A,1,0)),"맵없음",""))</f>
        <v/>
      </c>
      <c r="O2540">
        <f t="shared" si="157"/>
        <v>95</v>
      </c>
      <c r="Q2540">
        <f t="shared" si="158"/>
        <v>95</v>
      </c>
      <c r="R2540" t="b">
        <f t="shared" ca="1" si="159"/>
        <v>1</v>
      </c>
      <c r="T2540" t="b">
        <f t="shared" ca="1" si="160"/>
        <v>1</v>
      </c>
      <c r="X2540" t="str">
        <f>IF(ISBLANK(W2540),"",
IF(ISERROR(FIND(",",W2540)),
  IF(ISERROR(VLOOKUP(W2540,MapTable!$A:$A,1,0)),"맵없음",
  ""),
IF(ISERROR(FIND(",",W2540,FIND(",",W2540)+1)),
  IF(OR(ISERROR(VLOOKUP(LEFT(W2540,FIND(",",W2540)-1),MapTable!$A:$A,1,0)),ISERROR(VLOOKUP(TRIM(MID(W2540,FIND(",",W2540)+1,999)),MapTable!$A:$A,1,0))),"맵없음",
  ""),
IF(ISERROR(FIND(",",W2540,FIND(",",W2540,FIND(",",W2540)+1)+1)),
  IF(OR(ISERROR(VLOOKUP(LEFT(W2540,FIND(",",W2540)-1),MapTable!$A:$A,1,0)),ISERROR(VLOOKUP(TRIM(MID(W2540,FIND(",",W2540)+1,FIND(",",W2540,FIND(",",W2540)+1)-FIND(",",W2540)-1)),MapTable!$A:$A,1,0)),ISERROR(VLOOKUP(TRIM(MID(W2540,FIND(",",W2540,FIND(",",W2540)+1)+1,999)),MapTable!$A:$A,1,0))),"맵없음",
  ""),
IF(ISERROR(FIND(",",W2540,FIND(",",W2540,FIND(",",W2540,FIND(",",W2540)+1)+1)+1)),
  IF(OR(ISERROR(VLOOKUP(LEFT(W2540,FIND(",",W2540)-1),MapTable!$A:$A,1,0)),ISERROR(VLOOKUP(TRIM(MID(W2540,FIND(",",W2540)+1,FIND(",",W2540,FIND(",",W2540)+1)-FIND(",",W2540)-1)),MapTable!$A:$A,1,0)),ISERROR(VLOOKUP(TRIM(MID(W2540,FIND(",",W2540,FIND(",",W2540)+1)+1,FIND(",",W2540,FIND(",",W2540,FIND(",",W2540)+1)+1)-FIND(",",W2540,FIND(",",W2540)+1)-1)),MapTable!$A:$A,1,0)),ISERROR(VLOOKUP(TRIM(MID(W2540,FIND(",",W2540,FIND(",",W2540,FIND(",",W2540)+1)+1)+1,999)),MapTable!$A:$A,1,0))),"맵없음",
  ""),
)))))</f>
        <v/>
      </c>
      <c r="AC2540" t="str">
        <f>IF(ISBLANK(AB2540),"",IF(ISERROR(VLOOKUP(AB2540,[3]DropTable!$A:$A,1,0)),"드랍없음",""))</f>
        <v/>
      </c>
      <c r="AE2540" t="str">
        <f>IF(ISBLANK(AD2540),"",IF(ISERROR(VLOOKUP(AD2540,[3]DropTable!$A:$A,1,0)),"드랍없음",""))</f>
        <v/>
      </c>
      <c r="AG2540">
        <v>9.8000000000000007</v>
      </c>
      <c r="AH2540">
        <v>1</v>
      </c>
    </row>
    <row r="2541" spans="1:34" x14ac:dyDescent="0.3">
      <c r="A2541">
        <v>28</v>
      </c>
      <c r="B2541">
        <v>50</v>
      </c>
      <c r="C2541">
        <f>IF(OR($L2541=TRUE,$A2541=0,MOD($A2541,ChapterTable!$S$20)&lt;&gt;0),
MAX(0,INT(($B2541+ChapterTable!$Q$26+VLOOKUP(SUBSTITUTE(C$1,"성장단계","")&amp;"단계오프셋",ChapterTable!$S:$T,2,0))/ChapterTable!$Q$23)),
MAX(0,INT(($B2541+ChapterTable!$S$26+VLOOKUP(SUBSTITUTE(C$1,"성장단계","")&amp;"보스단계오프셋",ChapterTable!$S:$T,2,0))/ChapterTable!$S$23)))</f>
        <v>5</v>
      </c>
      <c r="D2541">
        <f>IF(OR($L2541=TRUE,$A2541=0,MOD($A2541,ChapterTable!$S$20)&lt;&gt;0),
MAX(0,INT(($B2541+ChapterTable!$Q$26+VLOOKUP(SUBSTITUTE(D$1,"성장단계","")&amp;"단계오프셋",ChapterTable!$S:$T,2,0))/ChapterTable!$Q$23)),
MAX(0,INT(($B2541+ChapterTable!$S$26+VLOOKUP(SUBSTITUTE(D$1,"성장단계","")&amp;"보스단계오프셋",ChapterTable!$S:$T,2,0))/ChapterTable!$S$23)))</f>
        <v>4</v>
      </c>
      <c r="E2541" s="1">
        <f ca="1">IF(AND($A2541=0,$B2541=1),
    VLOOKUP(1,ChapterTable!$1:$1048576,MATCH("최종"&amp;SUBSTITUTE(SUBSTITUTE(E$1,"standard",""),"|Float",""),ChapterTable!$1:$1,0),0)*ChapterTable!$Q$17,
  IF(AND($A2541=0,$B2541=0),
    E2542,
  IF($B2541=0,
    VLOOKUP($A2541,ChapterTable!$1:$1048576,MATCH("최종"&amp;SUBSTITUTE(SUBSTITUTE(E$1,"standard",""),"|Float",""),ChapterTable!$1:$1,0),0),
  IF($B2541=1,
    IF($L2541=FALSE,
      VLOOKUP($A2541,ChapterTable!$1:$1048576,MATCH("최종"&amp;SUBSTITUTE(SUBSTITUTE(E$1,"standard",""),"|Float",""),ChapterTable!$1:$1,0),0),
      VLOOKUP($A2541-ChapterTable!$Q$11,ChapterTable!$1:$1048576,MATCH("최종"&amp;SUBSTITUTE(SUBSTITUTE(E$1,"standard",""),"|Float",""),ChapterTable!$1:$1,0),0)*ChapterTable!$Q$14
    ),
  OFFSET(E2541,-$B2541+IF($L2541,1,0),0)*
    (VLOOKUP(SUBSTITUTE(SUBSTITUTE(E$1,"standard",""),"|Float","")&amp;"인게임누적곱배수",ChapterTable!$S:$T,2,0)^C2541
    +VLOOKUP(SUBSTITUTE(SUBSTITUTE(E$1,"standard",""),"|Float","")&amp;"인게임누적합배수",ChapterTable!$S:$T,2,0)*C2541)
  )
  )
  )
)</f>
        <v>15936643.589577477</v>
      </c>
      <c r="F2541" s="1">
        <f ca="1">IF(AND($A2541=0,$B2541=1),
    VLOOKUP(1,ChapterTable!$1:$1048576,MATCH("최종"&amp;SUBSTITUTE(SUBSTITUTE(F$1,"standard",""),"|Float",""),ChapterTable!$1:$1,0),0)*ChapterTable!$Q$17,
  IF(AND($A2541=0,$B2541=0),
    F2542,
  IF($B2541=0,
    VLOOKUP($A2541,ChapterTable!$1:$1048576,MATCH("최종"&amp;SUBSTITUTE(SUBSTITUTE(F$1,"standard",""),"|Float",""),ChapterTable!$1:$1,0),0),
  IF($B2541=1,
    IF($L2541=FALSE,
      VLOOKUP($A2541,ChapterTable!$1:$1048576,MATCH("최종"&amp;SUBSTITUTE(SUBSTITUTE(F$1,"standard",""),"|Float",""),ChapterTable!$1:$1,0),0),
      VLOOKUP($A2541-ChapterTable!$Q$11,ChapterTable!$1:$1048576,MATCH("최종"&amp;SUBSTITUTE(SUBSTITUTE(F$1,"standard",""),"|Float",""),ChapterTable!$1:$1,0),0)*ChapterTable!$Q$14
    ),
  OFFSET(F2541,-$B2541+IF($L2541,1,0),0)*
    (VLOOKUP(SUBSTITUTE(SUBSTITUTE(F$1,"standard",""),"|Float","")&amp;"인게임누적곱배수",ChapterTable!$S:$T,2,0)^D2541
    +VLOOKUP(SUBSTITUTE(SUBSTITUTE(F$1,"standard",""),"|Float","")&amp;"인게임누적합배수",ChapterTable!$S:$T,2,0)*D2541)
  )
  )
  )
)</f>
        <v>5795143.1234827191</v>
      </c>
      <c r="G2541" t="s">
        <v>76</v>
      </c>
      <c r="J2541" t="str">
        <f>IF(ISBLANK(I2541),"",
IFERROR(VLOOKUP(I2541,[1]StringTable!$1:$1048576,MATCH([1]StringTable!$B$1,[1]StringTable!$1:$1,0),0),
IFERROR(VLOOKUP(I2541,[1]InApkStringTable!$1:$1048576,MATCH([1]InApkStringTable!$B$1,[1]InApkStringTable!$1:$1,0),0),
"스트링없음")))</f>
        <v/>
      </c>
      <c r="L2541" t="b">
        <v>1</v>
      </c>
      <c r="N2541" t="str">
        <f>IF(ISBLANK(M2541),"",IF(ISERROR(VLOOKUP(M2541,MapTable!$A:$A,1,0)),"맵없음",""))</f>
        <v/>
      </c>
      <c r="O2541">
        <f t="shared" si="157"/>
        <v>21</v>
      </c>
      <c r="Q2541">
        <f t="shared" si="158"/>
        <v>21</v>
      </c>
      <c r="R2541" t="b">
        <f t="shared" ca="1" si="159"/>
        <v>0</v>
      </c>
      <c r="T2541" t="b">
        <f t="shared" ca="1" si="160"/>
        <v>0</v>
      </c>
      <c r="X2541" t="str">
        <f>IF(ISBLANK(W2541),"",
IF(ISERROR(FIND(",",W2541)),
  IF(ISERROR(VLOOKUP(W2541,MapTable!$A:$A,1,0)),"맵없음",
  ""),
IF(ISERROR(FIND(",",W2541,FIND(",",W2541)+1)),
  IF(OR(ISERROR(VLOOKUP(LEFT(W2541,FIND(",",W2541)-1),MapTable!$A:$A,1,0)),ISERROR(VLOOKUP(TRIM(MID(W2541,FIND(",",W2541)+1,999)),MapTable!$A:$A,1,0))),"맵없음",
  ""),
IF(ISERROR(FIND(",",W2541,FIND(",",W2541,FIND(",",W2541)+1)+1)),
  IF(OR(ISERROR(VLOOKUP(LEFT(W2541,FIND(",",W2541)-1),MapTable!$A:$A,1,0)),ISERROR(VLOOKUP(TRIM(MID(W2541,FIND(",",W2541)+1,FIND(",",W2541,FIND(",",W2541)+1)-FIND(",",W2541)-1)),MapTable!$A:$A,1,0)),ISERROR(VLOOKUP(TRIM(MID(W2541,FIND(",",W2541,FIND(",",W2541)+1)+1,999)),MapTable!$A:$A,1,0))),"맵없음",
  ""),
IF(ISERROR(FIND(",",W2541,FIND(",",W2541,FIND(",",W2541,FIND(",",W2541)+1)+1)+1)),
  IF(OR(ISERROR(VLOOKUP(LEFT(W2541,FIND(",",W2541)-1),MapTable!$A:$A,1,0)),ISERROR(VLOOKUP(TRIM(MID(W2541,FIND(",",W2541)+1,FIND(",",W2541,FIND(",",W2541)+1)-FIND(",",W2541)-1)),MapTable!$A:$A,1,0)),ISERROR(VLOOKUP(TRIM(MID(W2541,FIND(",",W2541,FIND(",",W2541)+1)+1,FIND(",",W2541,FIND(",",W2541,FIND(",",W2541)+1)+1)-FIND(",",W2541,FIND(",",W2541)+1)-1)),MapTable!$A:$A,1,0)),ISERROR(VLOOKUP(TRIM(MID(W2541,FIND(",",W2541,FIND(",",W2541,FIND(",",W2541)+1)+1)+1,999)),MapTable!$A:$A,1,0))),"맵없음",
  ""),
)))))</f>
        <v/>
      </c>
      <c r="AC2541" t="str">
        <f>IF(ISBLANK(AB2541),"",IF(ISERROR(VLOOKUP(AB2541,[3]DropTable!$A:$A,1,0)),"드랍없음",""))</f>
        <v/>
      </c>
      <c r="AE2541" t="str">
        <f>IF(ISBLANK(AD2541),"",IF(ISERROR(VLOOKUP(AD2541,[3]DropTable!$A:$A,1,0)),"드랍없음",""))</f>
        <v/>
      </c>
      <c r="AG2541">
        <v>9.8000000000000007</v>
      </c>
      <c r="AH2541">
        <v>1</v>
      </c>
    </row>
  </sheetData>
  <phoneticPr fontId="1" type="noConversion"/>
  <conditionalFormatting sqref="X2:AA31 X35:AA114 X136:AA226 X238:AA308 X340:AA345 X347:AA859">
    <cfRule type="expression" dxfId="42" priority="10">
      <formula>X2=X1</formula>
    </cfRule>
  </conditionalFormatting>
  <conditionalFormatting sqref="X860:AA860">
    <cfRule type="expression" dxfId="41" priority="7">
      <formula>X860=X859</formula>
    </cfRule>
  </conditionalFormatting>
  <conditionalFormatting sqref="X34:AA34">
    <cfRule type="expression" dxfId="40" priority="17">
      <formula>X34=X2</formula>
    </cfRule>
  </conditionalFormatting>
  <conditionalFormatting sqref="X33:AA33">
    <cfRule type="expression" dxfId="39" priority="19">
      <formula>X33=X31</formula>
    </cfRule>
  </conditionalFormatting>
  <conditionalFormatting sqref="X32:AA32">
    <cfRule type="expression" dxfId="38" priority="5">
      <formula>X32=X31</formula>
    </cfRule>
  </conditionalFormatting>
  <conditionalFormatting sqref="X135:AA135">
    <cfRule type="expression" dxfId="37" priority="21">
      <formula>X135=X114</formula>
    </cfRule>
  </conditionalFormatting>
  <conditionalFormatting sqref="X237:AA237">
    <cfRule type="expression" dxfId="36" priority="23">
      <formula>X237=X226</formula>
    </cfRule>
  </conditionalFormatting>
  <conditionalFormatting sqref="X115:AA134">
    <cfRule type="expression" dxfId="35" priority="4">
      <formula>X115=X114</formula>
    </cfRule>
  </conditionalFormatting>
  <conditionalFormatting sqref="X227:AA236">
    <cfRule type="expression" dxfId="34" priority="3">
      <formula>X227=X226</formula>
    </cfRule>
  </conditionalFormatting>
  <conditionalFormatting sqref="X339:AA339">
    <cfRule type="expression" dxfId="33" priority="25">
      <formula>X339=X308</formula>
    </cfRule>
  </conditionalFormatting>
  <conditionalFormatting sqref="X309:AA338">
    <cfRule type="expression" dxfId="32" priority="2">
      <formula>X309=X308</formula>
    </cfRule>
  </conditionalFormatting>
  <conditionalFormatting sqref="X346:AA346">
    <cfRule type="expression" dxfId="31" priority="27">
      <formula>X346=#REF!</formula>
    </cfRule>
  </conditionalFormatting>
  <conditionalFormatting sqref="X861:AA1291 X1291:X2541">
    <cfRule type="expression" dxfId="30" priority="1">
      <formula>X861=X860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6EC1A90-8858-4CAA-977C-FF51F62E9CA6}">
          <x14:formula1>
            <xm:f>OFFSET(MapTable!$A$1,1,0,COUNTA(MapTable!$A:$A)-1,1)</xm:f>
          </x14:formula1>
          <xm:sqref>M2:M2541 W45:W46 W66:W67 U2:U346</xm:sqref>
        </x14:dataValidation>
        <x14:dataValidation type="list" allowBlank="1" showInputMessage="1" xr:uid="{B0827B52-DC06-4A50-A03A-E674DAB41683}">
          <x14:formula1>
            <xm:f>OFFSET(MapTable!$A$1,1,0,COUNTA(MapTable!$A:$A)-1,1)</xm:f>
          </x14:formula1>
          <xm:sqref>W2:W44 W47:W65 W68:W346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C726-D8B2-4FC6-A9EC-7047E9D8AC7B}">
  <dimension ref="A1:AJ5"/>
  <sheetViews>
    <sheetView workbookViewId="0"/>
    <sheetView workbookViewId="1"/>
  </sheetViews>
  <sheetFormatPr defaultRowHeight="16.5" outlineLevelCol="1" x14ac:dyDescent="0.3"/>
  <cols>
    <col min="1" max="1" width="21.375" customWidth="1"/>
    <col min="2" max="2" width="16.375" customWidth="1"/>
    <col min="3" max="3" width="16.375" customWidth="1" outlineLevel="1"/>
    <col min="4" max="4" width="18.375" customWidth="1"/>
    <col min="5" max="5" width="18.375" customWidth="1" outlineLevel="1"/>
    <col min="6" max="6" width="18.375" customWidth="1"/>
    <col min="7" max="7" width="21.25" customWidth="1"/>
    <col min="8" max="8" width="16.625" customWidth="1" outlineLevel="1"/>
    <col min="9" max="9" width="30.625" customWidth="1"/>
    <col min="10" max="10" width="13.125" customWidth="1" outlineLevel="1"/>
    <col min="11" max="11" width="7.875" customWidth="1" outlineLevel="1"/>
    <col min="12" max="36" width="9" outlineLevel="1"/>
  </cols>
  <sheetData>
    <row r="1" spans="1:36" ht="27" customHeight="1" x14ac:dyDescent="0.3">
      <c r="A1" t="s">
        <v>139</v>
      </c>
      <c r="B1" t="s">
        <v>211</v>
      </c>
      <c r="C1" t="s">
        <v>79</v>
      </c>
      <c r="D1" t="s">
        <v>155</v>
      </c>
      <c r="E1" t="s">
        <v>140</v>
      </c>
      <c r="F1" t="s">
        <v>141</v>
      </c>
      <c r="G1" t="s">
        <v>156</v>
      </c>
      <c r="H1" t="s">
        <v>143</v>
      </c>
      <c r="I1" t="s">
        <v>142</v>
      </c>
      <c r="J1" t="s">
        <v>195</v>
      </c>
      <c r="K1" t="s">
        <v>205</v>
      </c>
      <c r="L1" t="s">
        <v>198</v>
      </c>
      <c r="M1" t="s">
        <v>204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206</v>
      </c>
      <c r="T1" t="s">
        <v>205</v>
      </c>
      <c r="U1" t="s">
        <v>198</v>
      </c>
      <c r="V1" t="s">
        <v>204</v>
      </c>
      <c r="W1" t="s">
        <v>199</v>
      </c>
      <c r="X1" t="s">
        <v>200</v>
      </c>
      <c r="Y1" t="s">
        <v>201</v>
      </c>
      <c r="Z1" t="s">
        <v>202</v>
      </c>
      <c r="AA1" t="s">
        <v>203</v>
      </c>
      <c r="AB1" t="s">
        <v>207</v>
      </c>
      <c r="AC1" t="s">
        <v>205</v>
      </c>
      <c r="AD1" t="s">
        <v>198</v>
      </c>
      <c r="AE1" t="s">
        <v>204</v>
      </c>
      <c r="AF1" t="s">
        <v>199</v>
      </c>
      <c r="AG1" t="s">
        <v>200</v>
      </c>
      <c r="AH1" t="s">
        <v>201</v>
      </c>
      <c r="AI1" t="s">
        <v>202</v>
      </c>
      <c r="AJ1" t="s">
        <v>203</v>
      </c>
    </row>
    <row r="2" spans="1:36" x14ac:dyDescent="0.3">
      <c r="A2" t="s">
        <v>149</v>
      </c>
      <c r="B2" t="s">
        <v>150</v>
      </c>
      <c r="C2" t="str">
        <f>IF(ISBLANK(B2),"",
IF(ISERROR(FIND(",",B2)),
  IF(ISERROR(VLOOKUP(B2,[4]AffectorValueTable!$A:$A,1,0)),"어펙터밸류없음",
  ""),
IF(ISERROR(FIND(",",B2,FIND(",",B2)+1)),
  IF(OR(ISERROR(VLOOKUP(LEFT(B2,FIND(",",B2)-1),[4]AffectorValueTable!$A:$A,1,0)),ISERROR(VLOOKUP(TRIM(MID(B2,FIND(",",B2)+1,999)),[4]AffectorValueTable!$A:$A,1,0))),"어펙터밸류없음",
  ""),
IF(ISERROR(FIND(",",B2,FIND(",",B2,FIND(",",B2)+1)+1)),
  IF(OR(ISERROR(VLOOKUP(LEFT(B2,FIND(",",B2)-1),[4]AffectorValueTable!$A:$A,1,0)),ISERROR(VLOOKUP(TRIM(MID(B2,FIND(",",B2)+1,FIND(",",B2,FIND(",",B2)+1)-FIND(",",B2)-1)),[4]AffectorValueTable!$A:$A,1,0)),ISERROR(VLOOKUP(TRIM(MID(B2,FIND(",",B2,FIND(",",B2)+1)+1,999)),[4]AffectorValueTable!$A:$A,1,0))),"어펙터밸류없음",
  ""),
IF(ISERROR(FIND(",",B2,FIND(",",B2,FIND(",",B2,FIND(",",B2)+1)+1)+1)),
  IF(OR(ISERROR(VLOOKUP(LEFT(B2,FIND(",",B2)-1),[4]AffectorValueTable!$A:$A,1,0)),ISERROR(VLOOKUP(TRIM(MID(B2,FIND(",",B2)+1,FIND(",",B2,FIND(",",B2)+1)-FIND(",",B2)-1)),[4]AffectorValueTable!$A:$A,1,0)),ISERROR(VLOOKUP(TRIM(MID(B2,FIND(",",B2,FIND(",",B2)+1)+1,FIND(",",B2,FIND(",",B2,FIND(",",B2)+1)+1)-FIND(",",B2,FIND(",",B2)+1)-1)),[4]AffectorValueTable!$A:$A,1,0)),ISERROR(VLOOKUP(TRIM(MID(B2,FIND(",",B2,FIND(",",B2,FIND(",",B2)+1)+1)+1,999)),[4]AffectorValueTable!$A:$A,1,0))),"어펙터밸류없음",
  ""),
)))))</f>
        <v/>
      </c>
      <c r="D2" t="s">
        <v>152</v>
      </c>
      <c r="E2" t="str">
        <f>IF(ISBLANK(D2),"",
IFERROR(VLOOKUP(D2,[1]StringTable!$1:$1048576,MATCH([1]StringTable!$B$1,[1]StringTable!$1:$1,0),0),
IFERROR(VLOOKUP(D2,[1]InApkStringTable!$1:$1048576,MATCH([1]InApkStringTable!$B$1,[1]InApkStringTable!$1:$1,0),0),
"스트링없음")))</f>
        <v>&lt;color=#FF0000&gt;{0}&lt;/color&gt; 계열 캐릭터의 &lt;color=#FF0000&gt;대미지 피해 {1}배&lt;/color&gt;</v>
      </c>
      <c r="F2" t="s">
        <v>146</v>
      </c>
      <c r="G2" t="s">
        <v>154</v>
      </c>
      <c r="H2" t="str">
        <f>IF(ISBLANK(G2),"",
IFERROR(VLOOKUP(G2,[1]StringTable!$1:$1048576,MATCH([1]StringTable!$B$1,[1]StringTable!$1:$1,0),0),
IFERROR(VLOOKUP(G2,[1]InApkStringTable!$1:$1048576,MATCH([1]InApkStringTable!$B$1,[1]InApkStringTable!$1:$1,0),0),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2" t="s">
        <v>153</v>
      </c>
      <c r="J2" t="s">
        <v>196</v>
      </c>
      <c r="K2" t="str">
        <f>IFERROR(IF(ISBLANK($J2),"",VLOOKUP($J2&amp;"_"&amp;TEXT(1,"00"),[4]AffectorValueLevelTable!$1:$1048576,MATCH(K$1,[4]AffectorValueLevelTable!$1:$1,0),0)),"어펙터밸류레벨없음")</f>
        <v>DefenderSource==Magic</v>
      </c>
      <c r="L2">
        <f>IFERROR(IF(ISBLANK($J2),"",VLOOKUP($J2&amp;"_"&amp;TEXT(1,"00"),[4]AffectorValueLevelTable!$1:$1048576,MATCH(L$1,[4]AffectorValueLevelTable!$1:$1,0),0)),"어펙터밸류레벨없음")</f>
        <v>-1</v>
      </c>
      <c r="M2">
        <f>IFERROR(IF(ISBLANK($J2),"",VLOOKUP($J2&amp;"_"&amp;TEXT(1,"00"),[4]AffectorValueLevelTable!$1:$1048576,MATCH(M$1,[4]AffectorValueLevelTable!$1:$1,0),0)),"어펙터밸류레벨없음")</f>
        <v>1</v>
      </c>
      <c r="N2" t="str">
        <f>IFERROR(IF(ISBLANK($J2),"",VLOOKUP($J2&amp;"_"&amp;TEXT(1,"00"),[4]AffectorValueLevelTable!$1:$1048576,MATCH(N$1,[4]AffectorValueLevelTable!$1:$1,0),0)),"어펙터밸류레벨없음")</f>
        <v/>
      </c>
      <c r="O2">
        <f>IFERROR(IF(ISBLANK($J2),"",VLOOKUP($J2&amp;"_"&amp;TEXT(1,"00"),[4]AffectorValueLevelTable!$1:$1048576,MATCH(O$1,[4]AffectorValueLevelTable!$1:$1,0),0)),"어펙터밸류레벨없음")</f>
        <v>0</v>
      </c>
      <c r="T2" t="str">
        <f>IFERROR(IF(ISBLANK($S2),"",VLOOKUP($S2&amp;"_"&amp;TEXT(1,"00"),[4]AffectorValueLevelTable!$1:$1048576,MATCH(T$1,[4]AffectorValueLevelTable!$1:$1,0),0)),"어펙터밸류레벨없음")</f>
        <v/>
      </c>
      <c r="U2" t="str">
        <f>IFERROR(IF(ISBLANK($S2),"",VLOOKUP($S2&amp;"_"&amp;TEXT(1,"00"),[4]AffectorValueLevelTable!$1:$1048576,MATCH(U$1,[4]AffectorValueLevelTable!$1:$1,0),0)),"어펙터밸류레벨없음")</f>
        <v/>
      </c>
      <c r="V2" t="str">
        <f>IFERROR(IF(ISBLANK($S2),"",VLOOKUP($S2&amp;"_"&amp;TEXT(1,"00"),[4]AffectorValueLevelTable!$1:$1048576,MATCH(V$1,[4]AffectorValueLevelTable!$1:$1,0),0)),"어펙터밸류레벨없음")</f>
        <v/>
      </c>
      <c r="W2" t="str">
        <f>IFERROR(IF(ISBLANK($S2),"",VLOOKUP($S2&amp;"_"&amp;TEXT(1,"00"),[4]AffectorValueLevelTable!$1:$1048576,MATCH(W$1,[4]AffectorValueLevelTable!$1:$1,0),0)),"어펙터밸류레벨없음")</f>
        <v/>
      </c>
      <c r="X2" t="str">
        <f>IFERROR(IF(ISBLANK($S2),"",VLOOKUP($S2&amp;"_"&amp;TEXT(1,"00"),[4]AffectorValueLevelTable!$1:$1048576,MATCH(X$1,[4]AffectorValueLevelTable!$1:$1,0),0)),"어펙터밸류레벨없음")</f>
        <v/>
      </c>
      <c r="AC2" t="str">
        <f>IFERROR(IF(ISBLANK($AB2),"",VLOOKUP($AB2&amp;"_"&amp;TEXT(1,"00"),[4]AffectorValueLevelTable!$1:$1048576,MATCH(AC$1,[4]AffectorValueLevelTable!$1:$1,0),0)),"어펙터밸류레벨없음")</f>
        <v/>
      </c>
      <c r="AD2" t="str">
        <f>IFERROR(IF(ISBLANK($AB2),"",VLOOKUP($AB2&amp;"_"&amp;TEXT(1,"00"),[4]AffectorValueLevelTable!$1:$1048576,MATCH(AD$1,[4]AffectorValueLevelTable!$1:$1,0),0)),"어펙터밸류레벨없음")</f>
        <v/>
      </c>
      <c r="AE2" t="str">
        <f>IFERROR(IF(ISBLANK($AB2),"",VLOOKUP($AB2&amp;"_"&amp;TEXT(1,"00"),[4]AffectorValueLevelTable!$1:$1048576,MATCH(AE$1,[4]AffectorValueLevelTable!$1:$1,0),0)),"어펙터밸류레벨없음")</f>
        <v/>
      </c>
      <c r="AF2" t="str">
        <f>IFERROR(IF(ISBLANK($AB2),"",VLOOKUP($AB2&amp;"_"&amp;TEXT(1,"00"),[4]AffectorValueLevelTable!$1:$1048576,MATCH(AF$1,[4]AffectorValueLevelTable!$1:$1,0),0)),"어펙터밸류레벨없음")</f>
        <v/>
      </c>
      <c r="AG2" t="str">
        <f>IFERROR(IF(ISBLANK($AB2),"",VLOOKUP($AB2&amp;"_"&amp;TEXT(1,"00"),[4]AffectorValueLevelTable!$1:$1048576,MATCH(AG$1,[4]AffectorValueLevelTable!$1:$1,0),0)),"어펙터밸류레벨없음")</f>
        <v/>
      </c>
    </row>
    <row r="3" spans="1:36" x14ac:dyDescent="0.3">
      <c r="A3" t="s">
        <v>151</v>
      </c>
      <c r="B3" t="str">
        <f>"PN_"&amp;A3</f>
        <v>PN_Nature2Times</v>
      </c>
      <c r="C3" t="str">
        <f>IF(ISBLANK(B3),"",
IF(ISERROR(FIND(",",B3)),
  IF(ISERROR(VLOOKUP(B3,[4]AffectorValueTable!$A:$A,1,0)),"어펙터밸류없음",
  ""),
IF(ISERROR(FIND(",",B3,FIND(",",B3)+1)),
  IF(OR(ISERROR(VLOOKUP(LEFT(B3,FIND(",",B3)-1),[4]AffectorValueTable!$A:$A,1,0)),ISERROR(VLOOKUP(TRIM(MID(B3,FIND(",",B3)+1,999)),[4]AffectorValueTable!$A:$A,1,0))),"어펙터밸류없음",
  ""),
IF(ISERROR(FIND(",",B3,FIND(",",B3,FIND(",",B3)+1)+1)),
  IF(OR(ISERROR(VLOOKUP(LEFT(B3,FIND(",",B3)-1),[4]AffectorValueTable!$A:$A,1,0)),ISERROR(VLOOKUP(TRIM(MID(B3,FIND(",",B3)+1,FIND(",",B3,FIND(",",B3)+1)-FIND(",",B3)-1)),[4]AffectorValueTable!$A:$A,1,0)),ISERROR(VLOOKUP(TRIM(MID(B3,FIND(",",B3,FIND(",",B3)+1)+1,999)),[4]AffectorValueTable!$A:$A,1,0))),"어펙터밸류없음",
  ""),
IF(ISERROR(FIND(",",B3,FIND(",",B3,FIND(",",B3,FIND(",",B3)+1)+1)+1)),
  IF(OR(ISERROR(VLOOKUP(LEFT(B3,FIND(",",B3)-1),[4]AffectorValueTable!$A:$A,1,0)),ISERROR(VLOOKUP(TRIM(MID(B3,FIND(",",B3)+1,FIND(",",B3,FIND(",",B3)+1)-FIND(",",B3)-1)),[4]AffectorValueTable!$A:$A,1,0)),ISERROR(VLOOKUP(TRIM(MID(B3,FIND(",",B3,FIND(",",B3)+1)+1,FIND(",",B3,FIND(",",B3,FIND(",",B3)+1)+1)-FIND(",",B3,FIND(",",B3)+1)-1)),[4]AffectorValueTable!$A:$A,1,0)),ISERROR(VLOOKUP(TRIM(MID(B3,FIND(",",B3,FIND(",",B3,FIND(",",B3)+1)+1)+1,999)),[4]AffectorValueTable!$A:$A,1,0))),"어펙터밸류없음",
  ""),
)))))</f>
        <v/>
      </c>
      <c r="D3" t="s">
        <v>152</v>
      </c>
      <c r="E3" t="str">
        <f>IF(ISBLANK(D3),"",
IFERROR(VLOOKUP(D3,[1]StringTable!$1:$1048576,MATCH([1]StringTable!$B$1,[1]StringTable!$1:$1,0),0),
IFERROR(VLOOKUP(D3,[1]InApkStringTable!$1:$1048576,MATCH([1]InApkStringTable!$B$1,[1]InApkStringTable!$1:$1,0),0),
"스트링없음")))</f>
        <v>&lt;color=#FF0000&gt;{0}&lt;/color&gt; 계열 캐릭터의 &lt;color=#FF0000&gt;대미지 피해 {1}배&lt;/color&gt;</v>
      </c>
      <c r="F3" t="s">
        <v>147</v>
      </c>
      <c r="G3" t="s">
        <v>154</v>
      </c>
      <c r="H3" t="str">
        <f>IF(ISBLANK(G3),"",
IFERROR(VLOOKUP(G3,[1]StringTable!$1:$1048576,MATCH([1]StringTable!$B$1,[1]StringTable!$1:$1,0),0),
IFERROR(VLOOKUP(G3,[1]InApkStringTable!$1:$1048576,MATCH([1]InApkStringTable!$B$1,[1]InApkStringTable!$1:$1,0),0),
"스트링없음")))</f>
        <v>던전의 으스스한 기운으로 &lt;color=#FF0000&gt;{0}&lt;/color&gt; 계열이 &lt;color=#FF0000&gt;더 많은 대미지&lt;/color&gt;를 입게 됩니다</v>
      </c>
      <c r="I3" t="s">
        <v>166</v>
      </c>
      <c r="J3" t="s">
        <v>197</v>
      </c>
      <c r="K3" t="str">
        <f>IFERROR(IF(ISBLANK($J3),"",VLOOKUP($J3&amp;"_"&amp;TEXT(1,"00"),[4]AffectorValueLevelTable!$1:$1048576,MATCH(K$1,[4]AffectorValueLevelTable!$1:$1,0),0)),"어펙터밸류레벨없음")</f>
        <v>DefenderSource==Nature</v>
      </c>
      <c r="L3">
        <f>IFERROR(IF(ISBLANK($J3),"",VLOOKUP($J3&amp;"_"&amp;TEXT(1,"00"),[4]AffectorValueLevelTable!$1:$1048576,MATCH(L$1,[4]AffectorValueLevelTable!$1:$1,0),0)),"어펙터밸류레벨없음")</f>
        <v>-1</v>
      </c>
      <c r="M3">
        <f>IFERROR(IF(ISBLANK($J3),"",VLOOKUP($J3&amp;"_"&amp;TEXT(1,"00"),[4]AffectorValueLevelTable!$1:$1048576,MATCH(M$1,[4]AffectorValueLevelTable!$1:$1,0),0)),"어펙터밸류레벨없음")</f>
        <v>1</v>
      </c>
      <c r="N3" t="str">
        <f>IFERROR(IF(ISBLANK($J3),"",VLOOKUP($J3&amp;"_"&amp;TEXT(1,"00"),[4]AffectorValueLevelTable!$1:$1048576,MATCH(N$1,[4]AffectorValueLevelTable!$1:$1,0),0)),"어펙터밸류레벨없음")</f>
        <v/>
      </c>
      <c r="O3">
        <f>IFERROR(IF(ISBLANK($J3),"",VLOOKUP($J3&amp;"_"&amp;TEXT(1,"00"),[4]AffectorValueLevelTable!$1:$1048576,MATCH(O$1,[4]AffectorValueLevelTable!$1:$1,0),0)),"어펙터밸류레벨없음")</f>
        <v>0</v>
      </c>
      <c r="T3" t="str">
        <f>IFERROR(IF(ISBLANK($S3),"",VLOOKUP($S3&amp;"_"&amp;TEXT(1,"00"),[4]AffectorValueLevelTable!$1:$1048576,MATCH(T$1,[4]AffectorValueLevelTable!$1:$1,0),0)),"어펙터밸류레벨없음")</f>
        <v/>
      </c>
      <c r="U3" t="str">
        <f>IFERROR(IF(ISBLANK($S3),"",VLOOKUP($S3&amp;"_"&amp;TEXT(1,"00"),[4]AffectorValueLevelTable!$1:$1048576,MATCH(U$1,[4]AffectorValueLevelTable!$1:$1,0),0)),"어펙터밸류레벨없음")</f>
        <v/>
      </c>
      <c r="V3" t="str">
        <f>IFERROR(IF(ISBLANK($S3),"",VLOOKUP($S3&amp;"_"&amp;TEXT(1,"00"),[4]AffectorValueLevelTable!$1:$1048576,MATCH(V$1,[4]AffectorValueLevelTable!$1:$1,0),0)),"어펙터밸류레벨없음")</f>
        <v/>
      </c>
      <c r="W3" t="str">
        <f>IFERROR(IF(ISBLANK($S3),"",VLOOKUP($S3&amp;"_"&amp;TEXT(1,"00"),[4]AffectorValueLevelTable!$1:$1048576,MATCH(W$1,[4]AffectorValueLevelTable!$1:$1,0),0)),"어펙터밸류레벨없음")</f>
        <v/>
      </c>
      <c r="X3" t="str">
        <f>IFERROR(IF(ISBLANK($S3),"",VLOOKUP($S3&amp;"_"&amp;TEXT(1,"00"),[4]AffectorValueLevelTable!$1:$1048576,MATCH(X$1,[4]AffectorValueLevelTable!$1:$1,0),0)),"어펙터밸류레벨없음")</f>
        <v/>
      </c>
      <c r="AC3" t="str">
        <f>IFERROR(IF(ISBLANK($AB3),"",VLOOKUP($AB3&amp;"_"&amp;TEXT(1,"00"),[4]AffectorValueLevelTable!$1:$1048576,MATCH(AC$1,[4]AffectorValueLevelTable!$1:$1,0),0)),"어펙터밸류레벨없음")</f>
        <v/>
      </c>
      <c r="AD3" t="str">
        <f>IFERROR(IF(ISBLANK($AB3),"",VLOOKUP($AB3&amp;"_"&amp;TEXT(1,"00"),[4]AffectorValueLevelTable!$1:$1048576,MATCH(AD$1,[4]AffectorValueLevelTable!$1:$1,0),0)),"어펙터밸류레벨없음")</f>
        <v/>
      </c>
      <c r="AE3" t="str">
        <f>IFERROR(IF(ISBLANK($AB3),"",VLOOKUP($AB3&amp;"_"&amp;TEXT(1,"00"),[4]AffectorValueLevelTable!$1:$1048576,MATCH(AE$1,[4]AffectorValueLevelTable!$1:$1,0),0)),"어펙터밸류레벨없음")</f>
        <v/>
      </c>
      <c r="AF3" t="str">
        <f>IFERROR(IF(ISBLANK($AB3),"",VLOOKUP($AB3&amp;"_"&amp;TEXT(1,"00"),[4]AffectorValueLevelTable!$1:$1048576,MATCH(AF$1,[4]AffectorValueLevelTable!$1:$1,0),0)),"어펙터밸류레벨없음")</f>
        <v/>
      </c>
      <c r="AG3" t="str">
        <f>IFERROR(IF(ISBLANK($AB3),"",VLOOKUP($AB3&amp;"_"&amp;TEXT(1,"00"),[4]AffectorValueLevelTable!$1:$1048576,MATCH(AG$1,[4]AffectorValueLevelTable!$1:$1,0),0)),"어펙터밸류레벨없음")</f>
        <v/>
      </c>
    </row>
    <row r="4" spans="1:36" x14ac:dyDescent="0.3">
      <c r="A4" t="s">
        <v>159</v>
      </c>
      <c r="B4" t="s">
        <v>144</v>
      </c>
      <c r="C4" t="str">
        <f>IF(ISBLANK(B4),"",
IF(ISERROR(FIND(",",B4)),
  IF(ISERROR(VLOOKUP(B4,[4]AffectorValueTable!$A:$A,1,0)),"어펙터밸류없음",
  ""),
IF(ISERROR(FIND(",",B4,FIND(",",B4)+1)),
  IF(OR(ISERROR(VLOOKUP(LEFT(B4,FIND(",",B4)-1),[4]AffectorValueTable!$A:$A,1,0)),ISERROR(VLOOKUP(TRIM(MID(B4,FIND(",",B4)+1,999)),[4]AffectorValueTable!$A:$A,1,0))),"어펙터밸류없음",
  ""),
IF(ISERROR(FIND(",",B4,FIND(",",B4,FIND(",",B4)+1)+1)),
  IF(OR(ISERROR(VLOOKUP(LEFT(B4,FIND(",",B4)-1),[4]AffectorValueTable!$A:$A,1,0)),ISERROR(VLOOKUP(TRIM(MID(B4,FIND(",",B4)+1,FIND(",",B4,FIND(",",B4)+1)-FIND(",",B4)-1)),[4]AffectorValueTable!$A:$A,1,0)),ISERROR(VLOOKUP(TRIM(MID(B4,FIND(",",B4,FIND(",",B4)+1)+1,999)),[4]AffectorValueTable!$A:$A,1,0))),"어펙터밸류없음",
  ""),
IF(ISERROR(FIND(",",B4,FIND(",",B4,FIND(",",B4,FIND(",",B4)+1)+1)+1)),
  IF(OR(ISERROR(VLOOKUP(LEFT(B4,FIND(",",B4)-1),[4]AffectorValueTable!$A:$A,1,0)),ISERROR(VLOOKUP(TRIM(MID(B4,FIND(",",B4)+1,FIND(",",B4,FIND(",",B4)+1)-FIND(",",B4)-1)),[4]AffectorValueTable!$A:$A,1,0)),ISERROR(VLOOKUP(TRIM(MID(B4,FIND(",",B4,FIND(",",B4)+1)+1,FIND(",",B4,FIND(",",B4,FIND(",",B4)+1)+1)-FIND(",",B4,FIND(",",B4)+1)-1)),[4]AffectorValueTable!$A:$A,1,0)),ISERROR(VLOOKUP(TRIM(MID(B4,FIND(",",B4,FIND(",",B4,FIND(",",B4)+1)+1)+1,999)),[4]AffectorValueTable!$A:$A,1,0))),"어펙터밸류없음",
  ""),
)))))</f>
        <v/>
      </c>
      <c r="D4" t="s">
        <v>162</v>
      </c>
      <c r="E4" t="str">
        <f>IF(ISBLANK(D4),"",
IFERROR(VLOOKUP(D4,[1]StringTable!$1:$1048576,MATCH([1]StringTable!$B$1,[1]StringTable!$1:$1,0),0),
IFERROR(VLOOKUP(D4,[1]InApkStringTable!$1:$1048576,MATCH([1]InApkStringTable!$B$1,[1]InApkStringTable!$1:$1,0),0),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4" t="s">
        <v>167</v>
      </c>
      <c r="G4" t="s">
        <v>169</v>
      </c>
      <c r="H4" t="str">
        <f>IF(ISBLANK(G4),"",
IFERROR(VLOOKUP(G4,[1]StringTable!$1:$1048576,MATCH([1]StringTable!$B$1,[1]StringTable!$1:$1,0),0),
IFERROR(VLOOKUP(G4,[1]InApkStringTable!$1:$1048576,MATCH([1]InApkStringTable!$B$1,[1]InApkStringTable!$1:$1,0),0),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4" t="s">
        <v>168</v>
      </c>
      <c r="J4" t="s">
        <v>196</v>
      </c>
      <c r="K4" t="str">
        <f>IFERROR(IF(ISBLANK($J4),"",VLOOKUP($J4&amp;"_"&amp;TEXT(1,"00"),[4]AffectorValueLevelTable!$1:$1048576,MATCH(K$1,[4]AffectorValueLevelTable!$1:$1,0),0)),"어펙터밸류레벨없음")</f>
        <v>DefenderSource==Magic</v>
      </c>
      <c r="L4">
        <f>IFERROR(IF(ISBLANK($J4),"",VLOOKUP($J4&amp;"_"&amp;TEXT(1,"00"),[4]AffectorValueLevelTable!$1:$1048576,MATCH(L$1,[4]AffectorValueLevelTable!$1:$1,0),0)),"어펙터밸류레벨없음")</f>
        <v>-1</v>
      </c>
      <c r="M4">
        <f>IFERROR(IF(ISBLANK($J4),"",VLOOKUP($J4&amp;"_"&amp;TEXT(1,"00"),[4]AffectorValueLevelTable!$1:$1048576,MATCH(M$1,[4]AffectorValueLevelTable!$1:$1,0),0)),"어펙터밸류레벨없음")</f>
        <v>1</v>
      </c>
      <c r="N4" t="str">
        <f>IFERROR(IF(ISBLANK($J4),"",VLOOKUP($J4&amp;"_"&amp;TEXT(1,"00"),[4]AffectorValueLevelTable!$1:$1048576,MATCH(N$1,[4]AffectorValueLevelTable!$1:$1,0),0)),"어펙터밸류레벨없음")</f>
        <v/>
      </c>
      <c r="O4">
        <f>IFERROR(IF(ISBLANK($J4),"",VLOOKUP($J4&amp;"_"&amp;TEXT(1,"00"),[4]AffectorValueLevelTable!$1:$1048576,MATCH(O$1,[4]AffectorValueLevelTable!$1:$1,0),0)),"어펙터밸류레벨없음")</f>
        <v>0</v>
      </c>
      <c r="S4" t="s">
        <v>208</v>
      </c>
      <c r="T4" t="str">
        <f>IFERROR(IF(ISBLANK($S4),"",VLOOKUP($S4&amp;"_"&amp;TEXT(1,"00"),[4]AffectorValueLevelTable!$1:$1048576,MATCH(T$1,[4]AffectorValueLevelTable!$1:$1,0),0)),"어펙터밸류레벨없음")</f>
        <v>DefenderSource==Nature</v>
      </c>
      <c r="U4">
        <f>IFERROR(IF(ISBLANK($S4),"",VLOOKUP($S4&amp;"_"&amp;TEXT(1,"00"),[4]AffectorValueLevelTable!$1:$1048576,MATCH(U$1,[4]AffectorValueLevelTable!$1:$1,0),0)),"어펙터밸류레벨없음")</f>
        <v>-1</v>
      </c>
      <c r="V4">
        <f>IFERROR(IF(ISBLANK($S4),"",VLOOKUP($S4&amp;"_"&amp;TEXT(1,"00"),[4]AffectorValueLevelTable!$1:$1048576,MATCH(V$1,[4]AffectorValueLevelTable!$1:$1,0),0)),"어펙터밸류레벨없음")</f>
        <v>1</v>
      </c>
      <c r="W4" t="str">
        <f>IFERROR(IF(ISBLANK($S4),"",VLOOKUP($S4&amp;"_"&amp;TEXT(1,"00"),[4]AffectorValueLevelTable!$1:$1048576,MATCH(W$1,[4]AffectorValueLevelTable!$1:$1,0),0)),"어펙터밸류레벨없음")</f>
        <v/>
      </c>
      <c r="X4">
        <f>IFERROR(IF(ISBLANK($S4),"",VLOOKUP($S4&amp;"_"&amp;TEXT(1,"00"),[4]AffectorValueLevelTable!$1:$1048576,MATCH(X$1,[4]AffectorValueLevelTable!$1:$1,0),0)),"어펙터밸류레벨없음")</f>
        <v>0</v>
      </c>
      <c r="AC4" t="str">
        <f>IFERROR(IF(ISBLANK($AB4),"",VLOOKUP($AB4&amp;"_"&amp;TEXT(1,"00"),[4]AffectorValueLevelTable!$1:$1048576,MATCH(AC$1,[4]AffectorValueLevelTable!$1:$1,0),0)),"어펙터밸류레벨없음")</f>
        <v/>
      </c>
      <c r="AD4" t="str">
        <f>IFERROR(IF(ISBLANK($AB4),"",VLOOKUP($AB4&amp;"_"&amp;TEXT(1,"00"),[4]AffectorValueLevelTable!$1:$1048576,MATCH(AD$1,[4]AffectorValueLevelTable!$1:$1,0),0)),"어펙터밸류레벨없음")</f>
        <v/>
      </c>
      <c r="AE4" t="str">
        <f>IFERROR(IF(ISBLANK($AB4),"",VLOOKUP($AB4&amp;"_"&amp;TEXT(1,"00"),[4]AffectorValueLevelTable!$1:$1048576,MATCH(AE$1,[4]AffectorValueLevelTable!$1:$1,0),0)),"어펙터밸류레벨없음")</f>
        <v/>
      </c>
      <c r="AF4" t="str">
        <f>IFERROR(IF(ISBLANK($AB4),"",VLOOKUP($AB4&amp;"_"&amp;TEXT(1,"00"),[4]AffectorValueLevelTable!$1:$1048576,MATCH(AF$1,[4]AffectorValueLevelTable!$1:$1,0),0)),"어펙터밸류레벨없음")</f>
        <v/>
      </c>
      <c r="AG4" t="str">
        <f>IFERROR(IF(ISBLANK($AB4),"",VLOOKUP($AB4&amp;"_"&amp;TEXT(1,"00"),[4]AffectorValueLevelTable!$1:$1048576,MATCH(AG$1,[4]AffectorValueLevelTable!$1:$1,0),0)),"어펙터밸류레벨없음")</f>
        <v/>
      </c>
    </row>
    <row r="5" spans="1:36" x14ac:dyDescent="0.3">
      <c r="A5" t="s">
        <v>160</v>
      </c>
      <c r="B5" t="s">
        <v>161</v>
      </c>
      <c r="C5" t="str">
        <f>IF(ISBLANK(B5),"",
IF(ISERROR(FIND(",",B5)),
  IF(ISERROR(VLOOKUP(B5,[4]AffectorValueTable!$A:$A,1,0)),"어펙터밸류없음",
  ""),
IF(ISERROR(FIND(",",B5,FIND(",",B5)+1)),
  IF(OR(ISERROR(VLOOKUP(LEFT(B5,FIND(",",B5)-1),[4]AffectorValueTable!$A:$A,1,0)),ISERROR(VLOOKUP(TRIM(MID(B5,FIND(",",B5)+1,999)),[4]AffectorValueTable!$A:$A,1,0))),"어펙터밸류없음",
  ""),
IF(ISERROR(FIND(",",B5,FIND(",",B5,FIND(",",B5)+1)+1)),
  IF(OR(ISERROR(VLOOKUP(LEFT(B5,FIND(",",B5)-1),[4]AffectorValueTable!$A:$A,1,0)),ISERROR(VLOOKUP(TRIM(MID(B5,FIND(",",B5)+1,FIND(",",B5,FIND(",",B5)+1)-FIND(",",B5)-1)),[4]AffectorValueTable!$A:$A,1,0)),ISERROR(VLOOKUP(TRIM(MID(B5,FIND(",",B5,FIND(",",B5)+1)+1,999)),[4]AffectorValueTable!$A:$A,1,0))),"어펙터밸류없음",
  ""),
IF(ISERROR(FIND(",",B5,FIND(",",B5,FIND(",",B5,FIND(",",B5)+1)+1)+1)),
  IF(OR(ISERROR(VLOOKUP(LEFT(B5,FIND(",",B5)-1),[4]AffectorValueTable!$A:$A,1,0)),ISERROR(VLOOKUP(TRIM(MID(B5,FIND(",",B5)+1,FIND(",",B5,FIND(",",B5)+1)-FIND(",",B5)-1)),[4]AffectorValueTable!$A:$A,1,0)),ISERROR(VLOOKUP(TRIM(MID(B5,FIND(",",B5,FIND(",",B5)+1)+1,FIND(",",B5,FIND(",",B5,FIND(",",B5)+1)+1)-FIND(",",B5,FIND(",",B5)+1)-1)),[4]AffectorValueTable!$A:$A,1,0)),ISERROR(VLOOKUP(TRIM(MID(B5,FIND(",",B5,FIND(",",B5,FIND(",",B5)+1)+1)+1,999)),[4]AffectorValueTable!$A:$A,1,0))),"어펙터밸류없음",
  ""),
)))))</f>
        <v/>
      </c>
      <c r="D5" t="s">
        <v>162</v>
      </c>
      <c r="E5" t="str">
        <f>IF(ISBLANK(D5),"",
IFERROR(VLOOKUP(D5,[1]StringTable!$1:$1048576,MATCH([1]StringTable!$B$1,[1]StringTable!$1:$1,0),0),
IFERROR(VLOOKUP(D5,[1]InApkStringTable!$1:$1048576,MATCH([1]InApkStringTable!$B$1,[1]InApkStringTable!$1:$1,0),0),
"스트링없음")))</f>
        <v>&lt;color=#FF0000&gt;{0}&lt;/color&gt;, &lt;color=#FF0000&gt;{1}&lt;/color&gt; 계열 캐릭터의 &lt;color=#FF0000&gt;대미지 피해 {2}배&lt;/color&gt;</v>
      </c>
      <c r="F5" t="s">
        <v>170</v>
      </c>
      <c r="G5" t="s">
        <v>169</v>
      </c>
      <c r="H5" t="str">
        <f>IF(ISBLANK(G5),"",
IFERROR(VLOOKUP(G5,[1]StringTable!$1:$1048576,MATCH([1]StringTable!$B$1,[1]StringTable!$1:$1,0),0),
IFERROR(VLOOKUP(G5,[1]InApkStringTable!$1:$1048576,MATCH([1]InApkStringTable!$B$1,[1]InApkStringTable!$1:$1,0),0),
"스트링없음")))</f>
        <v>던전의 으스스한 기운으로 &lt;color=#FF0000&gt;{0}&lt;/color&gt;, &lt;color=#FF0000&gt;{1}&lt;/color&gt; 계열이 &lt;color=#FF0000&gt;더 많은 대미지&lt;/color&gt;를 입게 됩니다</v>
      </c>
      <c r="I5" t="s">
        <v>171</v>
      </c>
      <c r="J5" t="s">
        <v>209</v>
      </c>
      <c r="K5" t="str">
        <f>IFERROR(IF(ISBLANK($J5),"",VLOOKUP($J5&amp;"_"&amp;TEXT(1,"00"),[4]AffectorValueLevelTable!$1:$1048576,MATCH(K$1,[4]AffectorValueLevelTable!$1:$1,0),0)),"어펙터밸류레벨없음")</f>
        <v>DefenderSource==Machine</v>
      </c>
      <c r="L5">
        <f>IFERROR(IF(ISBLANK($J5),"",VLOOKUP($J5&amp;"_"&amp;TEXT(1,"00"),[4]AffectorValueLevelTable!$1:$1048576,MATCH(L$1,[4]AffectorValueLevelTable!$1:$1,0),0)),"어펙터밸류레벨없음")</f>
        <v>-1</v>
      </c>
      <c r="M5">
        <f>IFERROR(IF(ISBLANK($J5),"",VLOOKUP($J5&amp;"_"&amp;TEXT(1,"00"),[4]AffectorValueLevelTable!$1:$1048576,MATCH(M$1,[4]AffectorValueLevelTable!$1:$1,0),0)),"어펙터밸류레벨없음")</f>
        <v>1</v>
      </c>
      <c r="N5" t="str">
        <f>IFERROR(IF(ISBLANK($J5),"",VLOOKUP($J5&amp;"_"&amp;TEXT(1,"00"),[4]AffectorValueLevelTable!$1:$1048576,MATCH(N$1,[4]AffectorValueLevelTable!$1:$1,0),0)),"어펙터밸류레벨없음")</f>
        <v/>
      </c>
      <c r="O5">
        <f>IFERROR(IF(ISBLANK($J5),"",VLOOKUP($J5&amp;"_"&amp;TEXT(1,"00"),[4]AffectorValueLevelTable!$1:$1048576,MATCH(O$1,[4]AffectorValueLevelTable!$1:$1,0),0)),"어펙터밸류레벨없음")</f>
        <v>0</v>
      </c>
      <c r="S5" t="s">
        <v>210</v>
      </c>
      <c r="T5" t="str">
        <f>IFERROR(IF(ISBLANK($S5),"",VLOOKUP($S5&amp;"_"&amp;TEXT(1,"00"),[4]AffectorValueLevelTable!$1:$1048576,MATCH(T$1,[4]AffectorValueLevelTable!$1:$1,0),0)),"어펙터밸류레벨없음")</f>
        <v>DefenderSource==Qigong</v>
      </c>
      <c r="U5">
        <f>IFERROR(IF(ISBLANK($S5),"",VLOOKUP($S5&amp;"_"&amp;TEXT(1,"00"),[4]AffectorValueLevelTable!$1:$1048576,MATCH(U$1,[4]AffectorValueLevelTable!$1:$1,0),0)),"어펙터밸류레벨없음")</f>
        <v>-1</v>
      </c>
      <c r="V5">
        <f>IFERROR(IF(ISBLANK($S5),"",VLOOKUP($S5&amp;"_"&amp;TEXT(1,"00"),[4]AffectorValueLevelTable!$1:$1048576,MATCH(V$1,[4]AffectorValueLevelTable!$1:$1,0),0)),"어펙터밸류레벨없음")</f>
        <v>1</v>
      </c>
      <c r="W5" t="str">
        <f>IFERROR(IF(ISBLANK($S5),"",VLOOKUP($S5&amp;"_"&amp;TEXT(1,"00"),[4]AffectorValueLevelTable!$1:$1048576,MATCH(W$1,[4]AffectorValueLevelTable!$1:$1,0),0)),"어펙터밸류레벨없음")</f>
        <v/>
      </c>
      <c r="X5">
        <f>IFERROR(IF(ISBLANK($S5),"",VLOOKUP($S5&amp;"_"&amp;TEXT(1,"00"),[4]AffectorValueLevelTable!$1:$1048576,MATCH(X$1,[4]AffectorValueLevelTable!$1:$1,0),0)),"어펙터밸류레벨없음")</f>
        <v>0</v>
      </c>
      <c r="AC5" t="str">
        <f>IFERROR(IF(ISBLANK($AB5),"",VLOOKUP($AB5&amp;"_"&amp;TEXT(1,"00"),[4]AffectorValueLevelTable!$1:$1048576,MATCH(AC$1,[4]AffectorValueLevelTable!$1:$1,0),0)),"어펙터밸류레벨없음")</f>
        <v/>
      </c>
      <c r="AD5" t="str">
        <f>IFERROR(IF(ISBLANK($AB5),"",VLOOKUP($AB5&amp;"_"&amp;TEXT(1,"00"),[4]AffectorValueLevelTable!$1:$1048576,MATCH(AD$1,[4]AffectorValueLevelTable!$1:$1,0),0)),"어펙터밸류레벨없음")</f>
        <v/>
      </c>
      <c r="AE5" t="str">
        <f>IFERROR(IF(ISBLANK($AB5),"",VLOOKUP($AB5&amp;"_"&amp;TEXT(1,"00"),[4]AffectorValueLevelTable!$1:$1048576,MATCH(AE$1,[4]AffectorValueLevelTable!$1:$1,0),0)),"어펙터밸류레벨없음")</f>
        <v/>
      </c>
      <c r="AF5" t="str">
        <f>IFERROR(IF(ISBLANK($AB5),"",VLOOKUP($AB5&amp;"_"&amp;TEXT(1,"00"),[4]AffectorValueLevelTable!$1:$1048576,MATCH(AF$1,[4]AffectorValueLevelTable!$1:$1,0),0)),"어펙터밸류레벨없음")</f>
        <v/>
      </c>
      <c r="AG5" t="str">
        <f>IFERROR(IF(ISBLANK($AB5),"",VLOOKUP($AB5&amp;"_"&amp;TEXT(1,"00"),[4]AffectorValueLevelTable!$1:$1048576,MATCH(AG$1,[4]AffectorValueLevelTable!$1:$1,0),0)),"어펙터밸류레벨없음")</f>
        <v/>
      </c>
    </row>
  </sheetData>
  <phoneticPr fontId="1" type="noConversion"/>
  <conditionalFormatting sqref="C2">
    <cfRule type="expression" dxfId="29" priority="6">
      <formula>OFFSET(C2,-1,0)=C2</formula>
    </cfRule>
  </conditionalFormatting>
  <conditionalFormatting sqref="C1">
    <cfRule type="expression" dxfId="28" priority="5">
      <formula>OFFSET(C1,-1,0)=C1</formula>
    </cfRule>
  </conditionalFormatting>
  <conditionalFormatting sqref="C3:C5">
    <cfRule type="expression" dxfId="27" priority="4">
      <formula>OFFSET(C3,-1,0)=C3</formula>
    </cfRule>
  </conditionalFormatting>
  <conditionalFormatting sqref="J1:K1 J2">
    <cfRule type="expression" dxfId="26" priority="3">
      <formula>OFFSET(J1,-1,0)=J1</formula>
    </cfRule>
  </conditionalFormatting>
  <conditionalFormatting sqref="S1:T1">
    <cfRule type="expression" dxfId="25" priority="2">
      <formula>OFFSET(S1,-1,0)=S1</formula>
    </cfRule>
  </conditionalFormatting>
  <conditionalFormatting sqref="AB1:AC1">
    <cfRule type="expression" dxfId="24" priority="1">
      <formula>OFFSET(AB1,-1,0)=AB1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A8FB4-994A-4AA5-B212-39A6901B13FA}">
  <dimension ref="A1:D5"/>
  <sheetViews>
    <sheetView workbookViewId="0"/>
    <sheetView workbookViewId="1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90</v>
      </c>
      <c r="B1" t="s">
        <v>101</v>
      </c>
      <c r="C1" t="s">
        <v>91</v>
      </c>
      <c r="D1" t="s">
        <v>92</v>
      </c>
    </row>
    <row r="2" spans="1:4" x14ac:dyDescent="0.3">
      <c r="A2" t="s">
        <v>108</v>
      </c>
      <c r="B2" t="s">
        <v>104</v>
      </c>
      <c r="C2" t="s">
        <v>93</v>
      </c>
      <c r="D2" t="s">
        <v>103</v>
      </c>
    </row>
    <row r="3" spans="1:4" x14ac:dyDescent="0.3">
      <c r="A3" t="s">
        <v>107</v>
      </c>
      <c r="B3" t="s">
        <v>94</v>
      </c>
      <c r="C3" t="s">
        <v>93</v>
      </c>
      <c r="D3" t="s">
        <v>95</v>
      </c>
    </row>
    <row r="4" spans="1:4" x14ac:dyDescent="0.3">
      <c r="A4" t="s">
        <v>106</v>
      </c>
      <c r="B4" t="s">
        <v>102</v>
      </c>
      <c r="C4" t="s">
        <v>93</v>
      </c>
      <c r="D4" t="s">
        <v>95</v>
      </c>
    </row>
    <row r="5" spans="1:4" x14ac:dyDescent="0.3">
      <c r="A5" t="s">
        <v>96</v>
      </c>
      <c r="B5" t="s">
        <v>97</v>
      </c>
      <c r="C5" t="s">
        <v>93</v>
      </c>
      <c r="D5" t="s">
        <v>95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F097-5B1E-4529-BAA7-5797925F01BC}">
  <dimension ref="A1:AE101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  <sheetView workbookViewId="1"/>
  </sheetViews>
  <sheetFormatPr defaultRowHeight="16.5" outlineLevelCol="1" x14ac:dyDescent="0.3"/>
  <cols>
    <col min="1" max="1" width="21.625" customWidth="1"/>
    <col min="2" max="2" width="9" customWidth="1" outlineLevel="1"/>
    <col min="3" max="4" width="20.5" customWidth="1"/>
    <col min="5" max="5" width="19.125" customWidth="1"/>
    <col min="6" max="6" width="25.25" customWidth="1"/>
    <col min="7" max="8" width="8.5" customWidth="1" outlineLevel="1"/>
    <col min="9" max="9" width="14.625" customWidth="1"/>
    <col min="10" max="10" width="25.25" customWidth="1"/>
    <col min="11" max="11" width="21.375" bestFit="1" customWidth="1"/>
    <col min="12" max="12" width="14.5" customWidth="1"/>
    <col min="13" max="13" width="18" customWidth="1"/>
    <col min="14" max="15" width="18" customWidth="1" outlineLevel="1"/>
    <col min="16" max="16" width="21.375" customWidth="1"/>
    <col min="18" max="18" width="15.375" customWidth="1" outlineLevel="1"/>
    <col min="19" max="19" width="9" customWidth="1" outlineLevel="1"/>
    <col min="21" max="21" width="15.375" customWidth="1" outlineLevel="1"/>
    <col min="22" max="22" width="9" customWidth="1" outlineLevel="1"/>
    <col min="24" max="24" width="15.875" customWidth="1" outlineLevel="1"/>
    <col min="25" max="25" width="9" customWidth="1" outlineLevel="1"/>
    <col min="27" max="27" width="23.375" customWidth="1" outlineLevel="1"/>
    <col min="28" max="28" width="9" customWidth="1" outlineLevel="1"/>
    <col min="30" max="30" width="19.125" customWidth="1" outlineLevel="1"/>
    <col min="31" max="31" width="9" customWidth="1" outlineLevel="1"/>
  </cols>
  <sheetData>
    <row r="1" spans="1:31" ht="27" customHeight="1" x14ac:dyDescent="0.3">
      <c r="A1" t="s">
        <v>9</v>
      </c>
      <c r="B1" t="str">
        <f>"총 "&amp;COUNTA(StageTable!$M:$M)-1+COUNTA(StageTable!$U:$U)-1+COUNTA(StageTable!$W:$W)-1&amp;"개"</f>
        <v>총 1299개</v>
      </c>
      <c r="C1" t="s">
        <v>62</v>
      </c>
      <c r="D1" t="s">
        <v>10</v>
      </c>
      <c r="E1" t="s">
        <v>11</v>
      </c>
      <c r="F1" t="s">
        <v>19</v>
      </c>
      <c r="G1" t="s">
        <v>370</v>
      </c>
      <c r="H1" t="s">
        <v>371</v>
      </c>
      <c r="I1" t="s">
        <v>372</v>
      </c>
      <c r="J1" t="s">
        <v>83</v>
      </c>
      <c r="K1" t="s">
        <v>364</v>
      </c>
      <c r="L1" t="s">
        <v>138</v>
      </c>
      <c r="M1" t="s">
        <v>114</v>
      </c>
      <c r="N1" t="s">
        <v>194</v>
      </c>
      <c r="O1" t="s">
        <v>136</v>
      </c>
      <c r="P1" t="s">
        <v>111</v>
      </c>
      <c r="R1" t="s">
        <v>16</v>
      </c>
      <c r="S1" t="s">
        <v>17</v>
      </c>
      <c r="U1" t="s">
        <v>63</v>
      </c>
      <c r="V1" t="s">
        <v>17</v>
      </c>
      <c r="X1" t="s">
        <v>18</v>
      </c>
      <c r="Y1" t="s">
        <v>17</v>
      </c>
      <c r="AA1" t="s">
        <v>20</v>
      </c>
      <c r="AB1" t="s">
        <v>17</v>
      </c>
      <c r="AD1" t="s">
        <v>85</v>
      </c>
      <c r="AE1" t="s">
        <v>17</v>
      </c>
    </row>
    <row r="2" spans="1:31" x14ac:dyDescent="0.3">
      <c r="A2" t="s">
        <v>72</v>
      </c>
      <c r="B2">
        <f>COUNTIF(StageTable!M:M,A2)
+COUNTIF(StageTable!U:U,A2)
+COUNTIF(StageTable!W:W,A2)</f>
        <v>32</v>
      </c>
      <c r="C2" t="s">
        <v>73</v>
      </c>
      <c r="D2" t="s">
        <v>65</v>
      </c>
      <c r="E2" t="s">
        <v>51</v>
      </c>
      <c r="F2" t="s">
        <v>74</v>
      </c>
      <c r="G2">
        <v>0</v>
      </c>
      <c r="H2">
        <v>0</v>
      </c>
      <c r="I2" t="str">
        <f>IF(ISERROR(VLOOKUP(A2,[5]인게임경험치성장!$C:$K,MATCH([5]인게임경험치성장!$K$1,[5]인게임경험치성장!$C$1:$K$1,0),0)),"",
IF(VLOOKUP(A2,[5]인게임경험치성장!$C:$K,MATCH([5]인게임경험치성장!$K$1,[5]인게임경험치성장!$C$1:$K$1,0),0)=0,"",
VLOOKUP(A2,[5]인게임경험치성장!$C:$K,MATCH([5]인게임경험치성장!$K$1,[5]인게임경험치성장!$C$1:$K$1,0),0)))</f>
        <v/>
      </c>
      <c r="J2" t="s">
        <v>84</v>
      </c>
      <c r="N2" t="str">
        <f>IF(ISBLANK(L2),"",
IFERROR(VLOOKUP(L2,[1]StringTable!$1:$1048576,MATCH([1]StringTable!$B$1,[1]StringTable!$1:$1,0),0),
IFERROR(VLOOKUP(L2,[1]InApkStringTable!$1:$1048576,MATCH([1]InApkStringTable!$B$1,[1]InApkStringTable!$1:$1,0),0),
"스트링없음")))</f>
        <v/>
      </c>
      <c r="O2" t="str">
        <f>IF(ISBLANK(M2),"",
IFERROR(VLOOKUP(M2,[1]StringTable!$1:$1048576,MATCH([1]StringTable!$B$1,[1]StringTable!$1:$1,0),0),
IFERROR(VLOOKUP(M2,[1]InApkStringTable!$1:$1048576,MATCH([1]InApkStringTable!$B$1,[1]InApkStringTable!$1:$1,0),0),
"스트링없음")))</f>
        <v/>
      </c>
      <c r="R2" t="s">
        <v>64</v>
      </c>
      <c r="S2">
        <f>COUNTIF(C:C,R2)</f>
        <v>21</v>
      </c>
      <c r="U2" t="s">
        <v>65</v>
      </c>
      <c r="V2">
        <f>COUNTIF(D:D,U2)</f>
        <v>75</v>
      </c>
      <c r="X2" t="s">
        <v>351</v>
      </c>
      <c r="Y2">
        <f>COUNTIF(E:E,X2)</f>
        <v>6</v>
      </c>
      <c r="AA2" t="s">
        <v>74</v>
      </c>
      <c r="AB2">
        <f>COUNTIF(F:F,AA2)</f>
        <v>2</v>
      </c>
      <c r="AD2" t="s">
        <v>84</v>
      </c>
      <c r="AE2">
        <f>COUNTIF(J:J,AD2)</f>
        <v>75</v>
      </c>
    </row>
    <row r="3" spans="1:31" x14ac:dyDescent="0.3">
      <c r="A3" t="s">
        <v>21</v>
      </c>
      <c r="B3">
        <f>COUNTIF(StageTable!M:M,A3)
+COUNTIF(StageTable!U:U,A3)
+COUNTIF(StageTable!W:W,A3)</f>
        <v>1</v>
      </c>
      <c r="C3" t="s">
        <v>64</v>
      </c>
      <c r="D3" t="s">
        <v>65</v>
      </c>
      <c r="E3" t="s">
        <v>66</v>
      </c>
      <c r="F3" t="s">
        <v>75</v>
      </c>
      <c r="G3">
        <v>4</v>
      </c>
      <c r="H3">
        <v>5</v>
      </c>
      <c r="I3" t="str">
        <f>IF(ISERROR(VLOOKUP(A3,[5]인게임경험치성장!$C:$K,MATCH([5]인게임경험치성장!$K$1,[5]인게임경험치성장!$C$1:$K$1,0),0)),"",
IF(VLOOKUP(A3,[5]인게임경험치성장!$C:$K,MATCH([5]인게임경험치성장!$K$1,[5]인게임경험치성장!$C$1:$K$1,0),0)=0,"",
VLOOKUP(A3,[5]인게임경험치성장!$C:$K,MATCH([5]인게임경험치성장!$K$1,[5]인게임경험치성장!$C$1:$K$1,0),0)))</f>
        <v/>
      </c>
      <c r="J3" t="s">
        <v>84</v>
      </c>
      <c r="N3" t="str">
        <f>IF(ISBLANK(L3),"",
IFERROR(VLOOKUP(L3,[1]StringTable!$1:$1048576,MATCH([1]StringTable!$B$1,[1]StringTable!$1:$1,0),0),
IFERROR(VLOOKUP(L3,[1]InApkStringTable!$1:$1048576,MATCH([1]InApkStringTable!$B$1,[1]InApkStringTable!$1:$1,0),0),
"스트링없음")))</f>
        <v/>
      </c>
      <c r="O3" t="str">
        <f>IF(ISBLANK(M3),"",
IFERROR(VLOOKUP(M3,[1]StringTable!$1:$1048576,MATCH([1]StringTable!$B$1,[1]StringTable!$1:$1,0),0),
IFERROR(VLOOKUP(M3,[1]InApkStringTable!$1:$1048576,MATCH([1]InApkStringTable!$B$1,[1]InApkStringTable!$1:$1,0),0),
"스트링없음")))</f>
        <v/>
      </c>
      <c r="R3" t="s">
        <v>67</v>
      </c>
      <c r="S3">
        <f>COUNTIF(C:C,R3)</f>
        <v>19</v>
      </c>
      <c r="X3" t="s">
        <v>66</v>
      </c>
      <c r="Y3">
        <f>COUNTIF(E:E,X3)</f>
        <v>1</v>
      </c>
      <c r="AA3" t="s">
        <v>75</v>
      </c>
      <c r="AB3">
        <f>COUNTIF(F:F,AA3)</f>
        <v>1</v>
      </c>
      <c r="AD3" t="s">
        <v>472</v>
      </c>
      <c r="AE3">
        <f>COUNTIF(J:J,AD3)</f>
        <v>0</v>
      </c>
    </row>
    <row r="4" spans="1:31" x14ac:dyDescent="0.3">
      <c r="A4" t="s">
        <v>22</v>
      </c>
      <c r="B4">
        <f>COUNTIF(StageTable!M:M,A4)
+COUNTIF(StageTable!U:U,A4)
+COUNTIF(StageTable!W:W,A4)</f>
        <v>1</v>
      </c>
      <c r="C4" t="s">
        <v>64</v>
      </c>
      <c r="D4" t="s">
        <v>65</v>
      </c>
      <c r="E4" t="s">
        <v>373</v>
      </c>
      <c r="F4" t="s">
        <v>421</v>
      </c>
      <c r="G4">
        <v>6</v>
      </c>
      <c r="H4">
        <v>5</v>
      </c>
      <c r="I4" t="str">
        <f>IF(ISERROR(VLOOKUP(A4,[5]인게임경험치성장!$C:$K,MATCH([5]인게임경험치성장!$K$1,[5]인게임경험치성장!$C$1:$K$1,0),0)),"",
IF(VLOOKUP(A4,[5]인게임경험치성장!$C:$K,MATCH([5]인게임경험치성장!$K$1,[5]인게임경험치성장!$C$1:$K$1,0),0)=0,"",
VLOOKUP(A4,[5]인게임경험치성장!$C:$K,MATCH([5]인게임경험치성장!$K$1,[5]인게임경험치성장!$C$1:$K$1,0),0)))</f>
        <v/>
      </c>
      <c r="J4" t="s">
        <v>84</v>
      </c>
      <c r="N4" t="str">
        <f>IF(ISBLANK(L4),"",
IFERROR(VLOOKUP(L4,[1]StringTable!$1:$1048576,MATCH([1]StringTable!$B$1,[1]StringTable!$1:$1,0),0),
IFERROR(VLOOKUP(L4,[1]InApkStringTable!$1:$1048576,MATCH([1]InApkStringTable!$B$1,[1]InApkStringTable!$1:$1,0),0),
"스트링없음")))</f>
        <v/>
      </c>
      <c r="O4" t="str">
        <f>IF(ISBLANK(M4),"",
IFERROR(VLOOKUP(M4,[1]StringTable!$1:$1048576,MATCH([1]StringTable!$B$1,[1]StringTable!$1:$1,0),0),
IFERROR(VLOOKUP(M4,[1]InApkStringTable!$1:$1048576,MATCH([1]InApkStringTable!$B$1,[1]InApkStringTable!$1:$1,0),0),
"스트링없음")))</f>
        <v/>
      </c>
      <c r="R4" t="s">
        <v>350</v>
      </c>
      <c r="S4">
        <f>COUNTIF(C:C,R4)</f>
        <v>19</v>
      </c>
      <c r="X4" t="s">
        <v>373</v>
      </c>
      <c r="Y4">
        <f>COUNTIF(E:E,X4)</f>
        <v>1</v>
      </c>
      <c r="AA4" t="s">
        <v>421</v>
      </c>
      <c r="AB4">
        <f>COUNTIF(F:F,AA4)</f>
        <v>1</v>
      </c>
    </row>
    <row r="5" spans="1:31" x14ac:dyDescent="0.3">
      <c r="A5" t="s">
        <v>23</v>
      </c>
      <c r="B5">
        <f>COUNTIF(StageTable!M:M,A5)
+COUNTIF(StageTable!U:U,A5)
+COUNTIF(StageTable!W:W,A5)</f>
        <v>1</v>
      </c>
      <c r="C5" t="s">
        <v>67</v>
      </c>
      <c r="D5" t="s">
        <v>65</v>
      </c>
      <c r="E5" t="s">
        <v>374</v>
      </c>
      <c r="F5" t="s">
        <v>422</v>
      </c>
      <c r="G5">
        <v>8</v>
      </c>
      <c r="H5">
        <v>5</v>
      </c>
      <c r="I5">
        <f>IF(ISERROR(VLOOKUP(A5,[5]인게임경험치성장!$C:$K,MATCH([5]인게임경험치성장!$K$1,[5]인게임경험치성장!$C$1:$K$1,0),0)),"",
IF(VLOOKUP(A5,[5]인게임경험치성장!$C:$K,MATCH([5]인게임경험치성장!$K$1,[5]인게임경험치성장!$C$1:$K$1,0),0)=0,"",
VLOOKUP(A5,[5]인게임경험치성장!$C:$K,MATCH([5]인게임경험치성장!$K$1,[5]인게임경험치성장!$C$1:$K$1,0),0)))</f>
        <v>-12</v>
      </c>
      <c r="J5" t="s">
        <v>84</v>
      </c>
      <c r="N5" t="str">
        <f>IF(ISBLANK(L5),"",
IFERROR(VLOOKUP(L5,[1]StringTable!$1:$1048576,MATCH([1]StringTable!$B$1,[1]StringTable!$1:$1,0),0),
IFERROR(VLOOKUP(L5,[1]InApkStringTable!$1:$1048576,MATCH([1]InApkStringTable!$B$1,[1]InApkStringTable!$1:$1,0),0),
"스트링없음")))</f>
        <v/>
      </c>
      <c r="O5" t="str">
        <f>IF(ISBLANK(M5),"",
IFERROR(VLOOKUP(M5,[1]StringTable!$1:$1048576,MATCH([1]StringTable!$B$1,[1]StringTable!$1:$1,0),0),
IFERROR(VLOOKUP(M5,[1]InApkStringTable!$1:$1048576,MATCH([1]InApkStringTable!$B$1,[1]InApkStringTable!$1:$1,0),0),
"스트링없음")))</f>
        <v/>
      </c>
      <c r="R5" t="s">
        <v>533</v>
      </c>
      <c r="S5">
        <f>COUNTIF(C:C,R5)</f>
        <v>0</v>
      </c>
      <c r="X5" t="s">
        <v>374</v>
      </c>
      <c r="Y5">
        <f>COUNTIF(E:E,X5)</f>
        <v>1</v>
      </c>
      <c r="AA5" t="s">
        <v>422</v>
      </c>
      <c r="AB5">
        <f>COUNTIF(F:F,AA5)</f>
        <v>1</v>
      </c>
    </row>
    <row r="6" spans="1:31" x14ac:dyDescent="0.3">
      <c r="A6" t="s">
        <v>24</v>
      </c>
      <c r="B6">
        <f>COUNTIF(StageTable!M:M,A6)
+COUNTIF(StageTable!U:U,A6)
+COUNTIF(StageTable!W:W,A6)</f>
        <v>1194</v>
      </c>
      <c r="C6" t="s">
        <v>68</v>
      </c>
      <c r="D6" t="s">
        <v>65</v>
      </c>
      <c r="E6" t="s">
        <v>375</v>
      </c>
      <c r="F6" t="s">
        <v>423</v>
      </c>
      <c r="G6">
        <v>7</v>
      </c>
      <c r="H6">
        <v>5</v>
      </c>
      <c r="I6">
        <f>IF(ISERROR(VLOOKUP(A6,[5]인게임경험치성장!$C:$K,MATCH([5]인게임경험치성장!$K$1,[5]인게임경험치성장!$C$1:$K$1,0),0)),"",
IF(VLOOKUP(A6,[5]인게임경험치성장!$C:$K,MATCH([5]인게임경험치성장!$K$1,[5]인게임경험치성장!$C$1:$K$1,0),0)=0,"",
VLOOKUP(A6,[5]인게임경험치성장!$C:$K,MATCH([5]인게임경험치성장!$K$1,[5]인게임경험치성장!$C$1:$K$1,0),0)))</f>
        <v>-10</v>
      </c>
      <c r="J6" t="s">
        <v>84</v>
      </c>
      <c r="N6" t="str">
        <f>IF(ISBLANK(L6),"",
IFERROR(VLOOKUP(L6,[1]StringTable!$1:$1048576,MATCH([1]StringTable!$B$1,[1]StringTable!$1:$1,0),0),
IFERROR(VLOOKUP(L6,[1]InApkStringTable!$1:$1048576,MATCH([1]InApkStringTable!$B$1,[1]InApkStringTable!$1:$1,0),0),
"스트링없음")))</f>
        <v/>
      </c>
      <c r="O6" t="str">
        <f>IF(ISBLANK(M6),"",
IFERROR(VLOOKUP(M6,[1]StringTable!$1:$1048576,MATCH([1]StringTable!$B$1,[1]StringTable!$1:$1,0),0),
IFERROR(VLOOKUP(M6,[1]InApkStringTable!$1:$1048576,MATCH([1]InApkStringTable!$B$1,[1]InApkStringTable!$1:$1,0),0),
"스트링없음")))</f>
        <v/>
      </c>
      <c r="R6" t="s">
        <v>534</v>
      </c>
      <c r="S6">
        <f>COUNTIF(C:C,R6)</f>
        <v>0</v>
      </c>
      <c r="X6" t="s">
        <v>375</v>
      </c>
      <c r="Y6">
        <f>COUNTIF(E:E,X6)</f>
        <v>1</v>
      </c>
      <c r="AA6" t="s">
        <v>423</v>
      </c>
      <c r="AB6">
        <f>COUNTIF(F:F,AA6)</f>
        <v>1</v>
      </c>
    </row>
    <row r="7" spans="1:31" x14ac:dyDescent="0.3">
      <c r="A7" t="s">
        <v>25</v>
      </c>
      <c r="B7">
        <f>COUNTIF(StageTable!M:M,A7)
+COUNTIF(StageTable!U:U,A7)
+COUNTIF(StageTable!W:W,A7)</f>
        <v>1</v>
      </c>
      <c r="C7" t="s">
        <v>69</v>
      </c>
      <c r="D7" t="s">
        <v>65</v>
      </c>
      <c r="E7" t="s">
        <v>376</v>
      </c>
      <c r="F7" t="s">
        <v>424</v>
      </c>
      <c r="G7">
        <v>6</v>
      </c>
      <c r="H7">
        <v>5</v>
      </c>
      <c r="I7">
        <f>IF(ISERROR(VLOOKUP(A7,[5]인게임경험치성장!$C:$K,MATCH([5]인게임경험치성장!$K$1,[5]인게임경험치성장!$C$1:$K$1,0),0)),"",
IF(VLOOKUP(A7,[5]인게임경험치성장!$C:$K,MATCH([5]인게임경험치성장!$K$1,[5]인게임경험치성장!$C$1:$K$1,0),0)=0,"",
VLOOKUP(A7,[5]인게임경험치성장!$C:$K,MATCH([5]인게임경험치성장!$K$1,[5]인게임경험치성장!$C$1:$K$1,0),0)))</f>
        <v>-5</v>
      </c>
      <c r="J7" t="s">
        <v>84</v>
      </c>
      <c r="N7" t="str">
        <f>IF(ISBLANK(L7),"",
IFERROR(VLOOKUP(L7,[1]StringTable!$1:$1048576,MATCH([1]StringTable!$B$1,[1]StringTable!$1:$1,0),0),
IFERROR(VLOOKUP(L7,[1]InApkStringTable!$1:$1048576,MATCH([1]InApkStringTable!$B$1,[1]InApkStringTable!$1:$1,0),0),
"스트링없음")))</f>
        <v/>
      </c>
      <c r="O7" t="str">
        <f>IF(ISBLANK(M7),"",
IFERROR(VLOOKUP(M7,[1]StringTable!$1:$1048576,MATCH([1]StringTable!$B$1,[1]StringTable!$1:$1,0),0),
IFERROR(VLOOKUP(M7,[1]InApkStringTable!$1:$1048576,MATCH([1]InApkStringTable!$B$1,[1]InApkStringTable!$1:$1,0),0),
"스트링없음")))</f>
        <v/>
      </c>
      <c r="R7" t="s">
        <v>532</v>
      </c>
      <c r="S7">
        <f>COUNTIF(C:C,R7)</f>
        <v>0</v>
      </c>
      <c r="X7" t="s">
        <v>376</v>
      </c>
      <c r="Y7">
        <f>COUNTIF(E:E,X7)</f>
        <v>1</v>
      </c>
      <c r="AA7" t="s">
        <v>424</v>
      </c>
      <c r="AB7">
        <f>COUNTIF(F:F,AA7)</f>
        <v>1</v>
      </c>
    </row>
    <row r="8" spans="1:31" x14ac:dyDescent="0.3">
      <c r="A8" t="s">
        <v>26</v>
      </c>
      <c r="B8">
        <f>COUNTIF(StageTable!M:M,A8)
+COUNTIF(StageTable!U:U,A8)
+COUNTIF(StageTable!W:W,A8)</f>
        <v>1</v>
      </c>
      <c r="C8" t="s">
        <v>68</v>
      </c>
      <c r="D8" t="s">
        <v>65</v>
      </c>
      <c r="E8" t="s">
        <v>377</v>
      </c>
      <c r="F8" t="s">
        <v>425</v>
      </c>
      <c r="G8">
        <v>6</v>
      </c>
      <c r="H8">
        <v>5</v>
      </c>
      <c r="I8">
        <f>IF(ISERROR(VLOOKUP(A8,[5]인게임경험치성장!$C:$K,MATCH([5]인게임경험치성장!$K$1,[5]인게임경험치성장!$C$1:$K$1,0),0)),"",
IF(VLOOKUP(A8,[5]인게임경험치성장!$C:$K,MATCH([5]인게임경험치성장!$K$1,[5]인게임경험치성장!$C$1:$K$1,0),0)=0,"",
VLOOKUP(A8,[5]인게임경험치성장!$C:$K,MATCH([5]인게임경험치성장!$K$1,[5]인게임경험치성장!$C$1:$K$1,0),0)))</f>
        <v>-5</v>
      </c>
      <c r="J8" t="s">
        <v>84</v>
      </c>
      <c r="N8" t="str">
        <f>IF(ISBLANK(L8),"",
IFERROR(VLOOKUP(L8,[1]StringTable!$1:$1048576,MATCH([1]StringTable!$B$1,[1]StringTable!$1:$1,0),0),
IFERROR(VLOOKUP(L8,[1]InApkStringTable!$1:$1048576,MATCH([1]InApkStringTable!$B$1,[1]InApkStringTable!$1:$1,0),0),
"스트링없음")))</f>
        <v/>
      </c>
      <c r="O8" t="str">
        <f>IF(ISBLANK(M8),"",
IFERROR(VLOOKUP(M8,[1]StringTable!$1:$1048576,MATCH([1]StringTable!$B$1,[1]StringTable!$1:$1,0),0),
IFERROR(VLOOKUP(M8,[1]InApkStringTable!$1:$1048576,MATCH([1]InApkStringTable!$B$1,[1]InApkStringTable!$1:$1,0),0),
"스트링없음")))</f>
        <v/>
      </c>
      <c r="R8" t="s">
        <v>535</v>
      </c>
      <c r="S8">
        <f>COUNTIF(C:C,R8)</f>
        <v>6</v>
      </c>
      <c r="X8" t="s">
        <v>377</v>
      </c>
      <c r="Y8">
        <f>COUNTIF(E:E,X8)</f>
        <v>1</v>
      </c>
      <c r="AA8" t="s">
        <v>425</v>
      </c>
      <c r="AB8">
        <f>COUNTIF(F:F,AA8)</f>
        <v>1</v>
      </c>
    </row>
    <row r="9" spans="1:31" x14ac:dyDescent="0.3">
      <c r="A9" t="s">
        <v>27</v>
      </c>
      <c r="B9">
        <f>COUNTIF(StageTable!M:M,A9)
+COUNTIF(StageTable!U:U,A9)
+COUNTIF(StageTable!W:W,A9)</f>
        <v>1</v>
      </c>
      <c r="C9" t="s">
        <v>64</v>
      </c>
      <c r="D9" t="s">
        <v>65</v>
      </c>
      <c r="E9" t="s">
        <v>378</v>
      </c>
      <c r="F9" t="s">
        <v>426</v>
      </c>
      <c r="G9">
        <v>6</v>
      </c>
      <c r="H9">
        <v>5</v>
      </c>
      <c r="I9">
        <f>IF(ISERROR(VLOOKUP(A9,[5]인게임경험치성장!$C:$K,MATCH([5]인게임경험치성장!$K$1,[5]인게임경험치성장!$C$1:$K$1,0),0)),"",
IF(VLOOKUP(A9,[5]인게임경험치성장!$C:$K,MATCH([5]인게임경험치성장!$K$1,[5]인게임경험치성장!$C$1:$K$1,0),0)=0,"",
VLOOKUP(A9,[5]인게임경험치성장!$C:$K,MATCH([5]인게임경험치성장!$K$1,[5]인게임경험치성장!$C$1:$K$1,0),0)))</f>
        <v>-5</v>
      </c>
      <c r="J9" t="s">
        <v>84</v>
      </c>
      <c r="N9" t="str">
        <f>IF(ISBLANK(L9),"",
IFERROR(VLOOKUP(L9,[1]StringTable!$1:$1048576,MATCH([1]StringTable!$B$1,[1]StringTable!$1:$1,0),0),
IFERROR(VLOOKUP(L9,[1]InApkStringTable!$1:$1048576,MATCH([1]InApkStringTable!$B$1,[1]InApkStringTable!$1:$1,0),0),
"스트링없음")))</f>
        <v/>
      </c>
      <c r="O9" t="str">
        <f>IF(ISBLANK(M9),"",
IFERROR(VLOOKUP(M9,[1]StringTable!$1:$1048576,MATCH([1]StringTable!$B$1,[1]StringTable!$1:$1,0),0),
IFERROR(VLOOKUP(M9,[1]InApkStringTable!$1:$1048576,MATCH([1]InApkStringTable!$B$1,[1]InApkStringTable!$1:$1,0),0),
"스트링없음")))</f>
        <v/>
      </c>
      <c r="R9" t="s">
        <v>536</v>
      </c>
      <c r="S9">
        <f>COUNTIF(C:C,R9)</f>
        <v>5</v>
      </c>
      <c r="X9" t="s">
        <v>378</v>
      </c>
      <c r="Y9">
        <f>COUNTIF(E:E,X9)</f>
        <v>1</v>
      </c>
      <c r="AA9" t="s">
        <v>426</v>
      </c>
      <c r="AB9">
        <f>COUNTIF(F:F,AA9)</f>
        <v>1</v>
      </c>
    </row>
    <row r="10" spans="1:31" x14ac:dyDescent="0.3">
      <c r="A10" t="s">
        <v>28</v>
      </c>
      <c r="B10">
        <f>COUNTIF(StageTable!M:M,A10)
+COUNTIF(StageTable!U:U,A10)
+COUNTIF(StageTable!W:W,A10)</f>
        <v>1</v>
      </c>
      <c r="C10" t="s">
        <v>67</v>
      </c>
      <c r="D10" t="s">
        <v>65</v>
      </c>
      <c r="E10" t="s">
        <v>379</v>
      </c>
      <c r="F10" t="s">
        <v>427</v>
      </c>
      <c r="G10">
        <v>7</v>
      </c>
      <c r="H10">
        <v>5</v>
      </c>
      <c r="I10">
        <f>IF(ISERROR(VLOOKUP(A10,[5]인게임경험치성장!$C:$K,MATCH([5]인게임경험치성장!$K$1,[5]인게임경험치성장!$C$1:$K$1,0),0)),"",
IF(VLOOKUP(A10,[5]인게임경험치성장!$C:$K,MATCH([5]인게임경험치성장!$K$1,[5]인게임경험치성장!$C$1:$K$1,0),0)=0,"",
VLOOKUP(A10,[5]인게임경험치성장!$C:$K,MATCH([5]인게임경험치성장!$K$1,[5]인게임경험치성장!$C$1:$K$1,0),0)))</f>
        <v>-10</v>
      </c>
      <c r="J10" t="s">
        <v>84</v>
      </c>
      <c r="N10" t="str">
        <f>IF(ISBLANK(L10),"",
IFERROR(VLOOKUP(L10,[1]StringTable!$1:$1048576,MATCH([1]StringTable!$B$1,[1]StringTable!$1:$1,0),0),
IFERROR(VLOOKUP(L10,[1]InApkStringTable!$1:$1048576,MATCH([1]InApkStringTable!$B$1,[1]InApkStringTable!$1:$1,0),0),
"스트링없음")))</f>
        <v/>
      </c>
      <c r="O10" t="str">
        <f>IF(ISBLANK(M10),"",
IFERROR(VLOOKUP(M10,[1]StringTable!$1:$1048576,MATCH([1]StringTable!$B$1,[1]StringTable!$1:$1,0),0),
IFERROR(VLOOKUP(M10,[1]InApkStringTable!$1:$1048576,MATCH([1]InApkStringTable!$B$1,[1]InApkStringTable!$1:$1,0),0),
"스트링없음")))</f>
        <v/>
      </c>
      <c r="R10" t="s">
        <v>537</v>
      </c>
      <c r="S10">
        <f>COUNTIF(C:C,R10)</f>
        <v>5</v>
      </c>
      <c r="X10" t="s">
        <v>379</v>
      </c>
      <c r="Y10">
        <f>COUNTIF(E:E,X10)</f>
        <v>1</v>
      </c>
      <c r="AA10" t="s">
        <v>427</v>
      </c>
      <c r="AB10">
        <f>COUNTIF(F:F,AA10)</f>
        <v>1</v>
      </c>
    </row>
    <row r="11" spans="1:31" x14ac:dyDescent="0.3">
      <c r="A11" t="s">
        <v>295</v>
      </c>
      <c r="B11">
        <f>COUNTIF(StageTable!M:M,A11)
+COUNTIF(StageTable!U:U,A11)
+COUNTIF(StageTable!W:W,A11)</f>
        <v>1</v>
      </c>
      <c r="C11" t="s">
        <v>296</v>
      </c>
      <c r="D11" t="s">
        <v>65</v>
      </c>
      <c r="E11" t="s">
        <v>380</v>
      </c>
      <c r="F11" t="s">
        <v>428</v>
      </c>
      <c r="G11">
        <v>9</v>
      </c>
      <c r="H11">
        <v>5</v>
      </c>
      <c r="I11" t="str">
        <f>IF(ISERROR(VLOOKUP(A11,[5]인게임경험치성장!$C:$K,MATCH([5]인게임경험치성장!$K$1,[5]인게임경험치성장!$C$1:$K$1,0),0)),"",
IF(VLOOKUP(A11,[5]인게임경험치성장!$C:$K,MATCH([5]인게임경험치성장!$K$1,[5]인게임경험치성장!$C$1:$K$1,0),0)=0,"",
VLOOKUP(A11,[5]인게임경험치성장!$C:$K,MATCH([5]인게임경험치성장!$K$1,[5]인게임경험치성장!$C$1:$K$1,0),0)))</f>
        <v/>
      </c>
      <c r="J11" t="s">
        <v>84</v>
      </c>
      <c r="N11" t="str">
        <f>IF(ISBLANK(L11),"",
IFERROR(VLOOKUP(L11,[1]StringTable!$1:$1048576,MATCH([1]StringTable!$B$1,[1]StringTable!$1:$1,0),0),
IFERROR(VLOOKUP(L11,[1]InApkStringTable!$1:$1048576,MATCH([1]InApkStringTable!$B$1,[1]InApkStringTable!$1:$1,0),0),
"스트링없음")))</f>
        <v/>
      </c>
      <c r="O11" t="str">
        <f>IF(ISBLANK(M11),"",
IFERROR(VLOOKUP(M11,[1]StringTable!$1:$1048576,MATCH([1]StringTable!$B$1,[1]StringTable!$1:$1,0),0),
IFERROR(VLOOKUP(M11,[1]InApkStringTable!$1:$1048576,MATCH([1]InApkStringTable!$B$1,[1]InApkStringTable!$1:$1,0),0),
"스트링없음")))</f>
        <v/>
      </c>
      <c r="X11" t="s">
        <v>380</v>
      </c>
      <c r="Y11">
        <f>COUNTIF(E:E,X11)</f>
        <v>1</v>
      </c>
      <c r="AA11" t="s">
        <v>428</v>
      </c>
      <c r="AB11">
        <f>COUNTIF(F:F,AA11)</f>
        <v>1</v>
      </c>
    </row>
    <row r="12" spans="1:31" x14ac:dyDescent="0.3">
      <c r="A12" t="s">
        <v>29</v>
      </c>
      <c r="B12">
        <f>COUNTIF(StageTable!M:M,A12)
+COUNTIF(StageTable!U:U,A12)
+COUNTIF(StageTable!W:W,A12)</f>
        <v>1</v>
      </c>
      <c r="C12" t="s">
        <v>68</v>
      </c>
      <c r="D12" t="s">
        <v>65</v>
      </c>
      <c r="E12" t="s">
        <v>381</v>
      </c>
      <c r="F12" t="s">
        <v>429</v>
      </c>
      <c r="G12">
        <v>12</v>
      </c>
      <c r="H12">
        <v>5</v>
      </c>
      <c r="I12">
        <f>IF(ISERROR(VLOOKUP(A12,[5]인게임경험치성장!$C:$K,MATCH([5]인게임경험치성장!$K$1,[5]인게임경험치성장!$C$1:$K$1,0),0)),"",
IF(VLOOKUP(A12,[5]인게임경험치성장!$C:$K,MATCH([5]인게임경험치성장!$K$1,[5]인게임경험치성장!$C$1:$K$1,0),0)=0,"",
VLOOKUP(A12,[5]인게임경험치성장!$C:$K,MATCH([5]인게임경험치성장!$K$1,[5]인게임경험치성장!$C$1:$K$1,0),0)))</f>
        <v>-30</v>
      </c>
      <c r="J12" t="s">
        <v>84</v>
      </c>
      <c r="N12" t="str">
        <f>IF(ISBLANK(L12),"",
IFERROR(VLOOKUP(L12,[1]StringTable!$1:$1048576,MATCH([1]StringTable!$B$1,[1]StringTable!$1:$1,0),0),
IFERROR(VLOOKUP(L12,[1]InApkStringTable!$1:$1048576,MATCH([1]InApkStringTable!$B$1,[1]InApkStringTable!$1:$1,0),0),
"스트링없음")))</f>
        <v/>
      </c>
      <c r="O12" t="str">
        <f>IF(ISBLANK(M12),"",
IFERROR(VLOOKUP(M12,[1]StringTable!$1:$1048576,MATCH([1]StringTable!$B$1,[1]StringTable!$1:$1,0),0),
IFERROR(VLOOKUP(M12,[1]InApkStringTable!$1:$1048576,MATCH([1]InApkStringTable!$B$1,[1]InApkStringTable!$1:$1,0),0),
"스트링없음")))</f>
        <v/>
      </c>
      <c r="X12" t="s">
        <v>381</v>
      </c>
      <c r="Y12">
        <f>COUNTIF(E:E,X12)</f>
        <v>1</v>
      </c>
      <c r="AA12" t="s">
        <v>429</v>
      </c>
      <c r="AB12">
        <f>COUNTIF(F:F,AA12)</f>
        <v>1</v>
      </c>
    </row>
    <row r="13" spans="1:31" x14ac:dyDescent="0.3">
      <c r="A13" t="s">
        <v>31</v>
      </c>
      <c r="B13">
        <f>COUNTIF(StageTable!M:M,A13)
+COUNTIF(StageTable!U:U,A13)
+COUNTIF(StageTable!W:W,A13)</f>
        <v>1</v>
      </c>
      <c r="C13" t="s">
        <v>64</v>
      </c>
      <c r="D13" t="s">
        <v>65</v>
      </c>
      <c r="E13" t="s">
        <v>382</v>
      </c>
      <c r="F13" t="s">
        <v>430</v>
      </c>
      <c r="G13">
        <v>10</v>
      </c>
      <c r="H13">
        <v>10</v>
      </c>
      <c r="I13" t="str">
        <f>IF(ISERROR(VLOOKUP(A13,[5]인게임경험치성장!$C:$K,MATCH([5]인게임경험치성장!$K$1,[5]인게임경험치성장!$C$1:$K$1,0),0)),"",
IF(VLOOKUP(A13,[5]인게임경험치성장!$C:$K,MATCH([5]인게임경험치성장!$K$1,[5]인게임경험치성장!$C$1:$K$1,0),0)=0,"",
VLOOKUP(A13,[5]인게임경험치성장!$C:$K,MATCH([5]인게임경험치성장!$K$1,[5]인게임경험치성장!$C$1:$K$1,0),0)))</f>
        <v/>
      </c>
      <c r="J13" t="s">
        <v>84</v>
      </c>
      <c r="N13" t="str">
        <f>IF(ISBLANK(L13),"",
IFERROR(VLOOKUP(L13,[1]StringTable!$1:$1048576,MATCH([1]StringTable!$B$1,[1]StringTable!$1:$1,0),0),
IFERROR(VLOOKUP(L13,[1]InApkStringTable!$1:$1048576,MATCH([1]InApkStringTable!$B$1,[1]InApkStringTable!$1:$1,0),0),
"스트링없음")))</f>
        <v/>
      </c>
      <c r="O13" t="str">
        <f>IF(ISBLANK(M13),"",
IFERROR(VLOOKUP(M13,[1]StringTable!$1:$1048576,MATCH([1]StringTable!$B$1,[1]StringTable!$1:$1,0),0),
IFERROR(VLOOKUP(M13,[1]InApkStringTable!$1:$1048576,MATCH([1]InApkStringTable!$B$1,[1]InApkStringTable!$1:$1,0),0),
"스트링없음")))</f>
        <v/>
      </c>
      <c r="X13" t="s">
        <v>382</v>
      </c>
      <c r="Y13">
        <f>COUNTIF(E:E,X13)</f>
        <v>1</v>
      </c>
      <c r="AA13" t="s">
        <v>430</v>
      </c>
      <c r="AB13">
        <f>COUNTIF(F:F,AA13)</f>
        <v>1</v>
      </c>
    </row>
    <row r="14" spans="1:31" x14ac:dyDescent="0.3">
      <c r="A14" t="s">
        <v>32</v>
      </c>
      <c r="B14">
        <f>COUNTIF(StageTable!M:M,A14)
+COUNTIF(StageTable!U:U,A14)
+COUNTIF(StageTable!W:W,A14)</f>
        <v>1</v>
      </c>
      <c r="C14" t="s">
        <v>67</v>
      </c>
      <c r="D14" t="s">
        <v>65</v>
      </c>
      <c r="E14" t="s">
        <v>383</v>
      </c>
      <c r="F14" t="s">
        <v>431</v>
      </c>
      <c r="G14">
        <v>10</v>
      </c>
      <c r="H14">
        <v>10</v>
      </c>
      <c r="I14" t="str">
        <f>IF(ISERROR(VLOOKUP(A14,[5]인게임경험치성장!$C:$K,MATCH([5]인게임경험치성장!$K$1,[5]인게임경험치성장!$C$1:$K$1,0),0)),"",
IF(VLOOKUP(A14,[5]인게임경험치성장!$C:$K,MATCH([5]인게임경험치성장!$K$1,[5]인게임경험치성장!$C$1:$K$1,0),0)=0,"",
VLOOKUP(A14,[5]인게임경험치성장!$C:$K,MATCH([5]인게임경험치성장!$K$1,[5]인게임경험치성장!$C$1:$K$1,0),0)))</f>
        <v/>
      </c>
      <c r="J14" t="s">
        <v>84</v>
      </c>
      <c r="N14" t="str">
        <f>IF(ISBLANK(L14),"",
IFERROR(VLOOKUP(L14,[1]StringTable!$1:$1048576,MATCH([1]StringTable!$B$1,[1]StringTable!$1:$1,0),0),
IFERROR(VLOOKUP(L14,[1]InApkStringTable!$1:$1048576,MATCH([1]InApkStringTable!$B$1,[1]InApkStringTable!$1:$1,0),0),
"스트링없음")))</f>
        <v/>
      </c>
      <c r="O14" t="str">
        <f>IF(ISBLANK(M14),"",
IFERROR(VLOOKUP(M14,[1]StringTable!$1:$1048576,MATCH([1]StringTable!$B$1,[1]StringTable!$1:$1,0),0),
IFERROR(VLOOKUP(M14,[1]InApkStringTable!$1:$1048576,MATCH([1]InApkStringTable!$B$1,[1]InApkStringTable!$1:$1,0),0),
"스트링없음")))</f>
        <v/>
      </c>
      <c r="X14" t="s">
        <v>383</v>
      </c>
      <c r="Y14">
        <f>COUNTIF(E:E,X14)</f>
        <v>1</v>
      </c>
      <c r="AA14" t="s">
        <v>431</v>
      </c>
      <c r="AB14">
        <f>COUNTIF(F:F,AA14)</f>
        <v>1</v>
      </c>
    </row>
    <row r="15" spans="1:31" x14ac:dyDescent="0.3">
      <c r="A15" t="s">
        <v>322</v>
      </c>
      <c r="B15">
        <f>COUNTIF(StageTable!M:M,A15)
+COUNTIF(StageTable!U:U,A15)
+COUNTIF(StageTable!W:W,A15)</f>
        <v>1</v>
      </c>
      <c r="C15" t="s">
        <v>68</v>
      </c>
      <c r="D15" t="s">
        <v>65</v>
      </c>
      <c r="E15" t="s">
        <v>384</v>
      </c>
      <c r="F15" t="s">
        <v>432</v>
      </c>
      <c r="G15">
        <v>10</v>
      </c>
      <c r="H15">
        <v>10</v>
      </c>
      <c r="I15" t="str">
        <f>IF(ISERROR(VLOOKUP(A15,[5]인게임경험치성장!$C:$K,MATCH([5]인게임경험치성장!$K$1,[5]인게임경험치성장!$C$1:$K$1,0),0)),"",
IF(VLOOKUP(A15,[5]인게임경험치성장!$C:$K,MATCH([5]인게임경험치성장!$K$1,[5]인게임경험치성장!$C$1:$K$1,0),0)=0,"",
VLOOKUP(A15,[5]인게임경험치성장!$C:$K,MATCH([5]인게임경험치성장!$K$1,[5]인게임경험치성장!$C$1:$K$1,0),0)))</f>
        <v/>
      </c>
      <c r="J15" t="s">
        <v>84</v>
      </c>
      <c r="N15" t="str">
        <f>IF(ISBLANK(L15),"",
IFERROR(VLOOKUP(L15,[1]StringTable!$1:$1048576,MATCH([1]StringTable!$B$1,[1]StringTable!$1:$1,0),0),
IFERROR(VLOOKUP(L15,[1]InApkStringTable!$1:$1048576,MATCH([1]InApkStringTable!$B$1,[1]InApkStringTable!$1:$1,0),0),
"스트링없음")))</f>
        <v/>
      </c>
      <c r="O15" t="str">
        <f>IF(ISBLANK(M15),"",
IFERROR(VLOOKUP(M15,[1]StringTable!$1:$1048576,MATCH([1]StringTable!$B$1,[1]StringTable!$1:$1,0),0),
IFERROR(VLOOKUP(M15,[1]InApkStringTable!$1:$1048576,MATCH([1]InApkStringTable!$B$1,[1]InApkStringTable!$1:$1,0),0),
"스트링없음")))</f>
        <v/>
      </c>
      <c r="X15" t="s">
        <v>384</v>
      </c>
      <c r="Y15">
        <f>COUNTIF(E:E,X15)</f>
        <v>1</v>
      </c>
      <c r="AA15" t="s">
        <v>432</v>
      </c>
      <c r="AB15">
        <f>COUNTIF(F:F,AA15)</f>
        <v>1</v>
      </c>
    </row>
    <row r="16" spans="1:31" x14ac:dyDescent="0.3">
      <c r="A16" t="s">
        <v>33</v>
      </c>
      <c r="B16">
        <f>COUNTIF(StageTable!M:M,A16)
+COUNTIF(StageTable!U:U,A16)
+COUNTIF(StageTable!W:W,A16)</f>
        <v>1</v>
      </c>
      <c r="C16" t="s">
        <v>64</v>
      </c>
      <c r="D16" t="s">
        <v>65</v>
      </c>
      <c r="E16" t="s">
        <v>385</v>
      </c>
      <c r="F16" t="s">
        <v>433</v>
      </c>
      <c r="G16">
        <v>7</v>
      </c>
      <c r="H16">
        <v>10</v>
      </c>
      <c r="I16" t="str">
        <f>IF(ISERROR(VLOOKUP(A16,[5]인게임경험치성장!$C:$K,MATCH([5]인게임경험치성장!$K$1,[5]인게임경험치성장!$C$1:$K$1,0),0)),"",
IF(VLOOKUP(A16,[5]인게임경험치성장!$C:$K,MATCH([5]인게임경험치성장!$K$1,[5]인게임경험치성장!$C$1:$K$1,0),0)=0,"",
VLOOKUP(A16,[5]인게임경험치성장!$C:$K,MATCH([5]인게임경험치성장!$K$1,[5]인게임경험치성장!$C$1:$K$1,0),0)))</f>
        <v/>
      </c>
      <c r="J16" t="s">
        <v>84</v>
      </c>
      <c r="N16" t="str">
        <f>IF(ISBLANK(L16),"",
IFERROR(VLOOKUP(L16,[1]StringTable!$1:$1048576,MATCH([1]StringTable!$B$1,[1]StringTable!$1:$1,0),0),
IFERROR(VLOOKUP(L16,[1]InApkStringTable!$1:$1048576,MATCH([1]InApkStringTable!$B$1,[1]InApkStringTable!$1:$1,0),0),
"스트링없음")))</f>
        <v/>
      </c>
      <c r="O16" t="str">
        <f>IF(ISBLANK(M16),"",
IFERROR(VLOOKUP(M16,[1]StringTable!$1:$1048576,MATCH([1]StringTable!$B$1,[1]StringTable!$1:$1,0),0),
IFERROR(VLOOKUP(M16,[1]InApkStringTable!$1:$1048576,MATCH([1]InApkStringTable!$B$1,[1]InApkStringTable!$1:$1,0),0),
"스트링없음")))</f>
        <v/>
      </c>
      <c r="X16" t="s">
        <v>385</v>
      </c>
      <c r="Y16">
        <f>COUNTIF(E:E,X16)</f>
        <v>1</v>
      </c>
      <c r="AA16" t="s">
        <v>433</v>
      </c>
      <c r="AB16">
        <f>COUNTIF(F:F,AA16)</f>
        <v>1</v>
      </c>
    </row>
    <row r="17" spans="1:28" x14ac:dyDescent="0.3">
      <c r="A17" t="s">
        <v>324</v>
      </c>
      <c r="B17">
        <f>COUNTIF(StageTable!M:M,A17)
+COUNTIF(StageTable!U:U,A17)
+COUNTIF(StageTable!W:W,A17)</f>
        <v>1</v>
      </c>
      <c r="C17" t="s">
        <v>68</v>
      </c>
      <c r="D17" t="s">
        <v>65</v>
      </c>
      <c r="E17" t="s">
        <v>386</v>
      </c>
      <c r="F17" t="s">
        <v>434</v>
      </c>
      <c r="G17">
        <v>10</v>
      </c>
      <c r="H17">
        <v>10</v>
      </c>
      <c r="I17" t="str">
        <f>IF(ISERROR(VLOOKUP(A17,[5]인게임경험치성장!$C:$K,MATCH([5]인게임경험치성장!$K$1,[5]인게임경험치성장!$C$1:$K$1,0),0)),"",
IF(VLOOKUP(A17,[5]인게임경험치성장!$C:$K,MATCH([5]인게임경험치성장!$K$1,[5]인게임경험치성장!$C$1:$K$1,0),0)=0,"",
VLOOKUP(A17,[5]인게임경험치성장!$C:$K,MATCH([5]인게임경험치성장!$K$1,[5]인게임경험치성장!$C$1:$K$1,0),0)))</f>
        <v/>
      </c>
      <c r="J17" t="s">
        <v>84</v>
      </c>
      <c r="N17" t="str">
        <f>IF(ISBLANK(L17),"",
IFERROR(VLOOKUP(L17,[1]StringTable!$1:$1048576,MATCH([1]StringTable!$B$1,[1]StringTable!$1:$1,0),0),
IFERROR(VLOOKUP(L17,[1]InApkStringTable!$1:$1048576,MATCH([1]InApkStringTable!$B$1,[1]InApkStringTable!$1:$1,0),0),
"스트링없음")))</f>
        <v/>
      </c>
      <c r="O17" t="str">
        <f>IF(ISBLANK(M17),"",
IFERROR(VLOOKUP(M17,[1]StringTable!$1:$1048576,MATCH([1]StringTable!$B$1,[1]StringTable!$1:$1,0),0),
IFERROR(VLOOKUP(M17,[1]InApkStringTable!$1:$1048576,MATCH([1]InApkStringTable!$B$1,[1]InApkStringTable!$1:$1,0),0),
"스트링없음")))</f>
        <v/>
      </c>
      <c r="X17" t="s">
        <v>386</v>
      </c>
      <c r="Y17">
        <f>COUNTIF(E:E,X17)</f>
        <v>1</v>
      </c>
      <c r="AA17" t="s">
        <v>434</v>
      </c>
      <c r="AB17">
        <f>COUNTIF(F:F,AA17)</f>
        <v>1</v>
      </c>
    </row>
    <row r="18" spans="1:28" x14ac:dyDescent="0.3">
      <c r="A18" t="s">
        <v>34</v>
      </c>
      <c r="B18">
        <f>COUNTIF(StageTable!M:M,A18)
+COUNTIF(StageTable!U:U,A18)
+COUNTIF(StageTable!W:W,A18)</f>
        <v>1</v>
      </c>
      <c r="C18" t="s">
        <v>67</v>
      </c>
      <c r="D18" t="s">
        <v>65</v>
      </c>
      <c r="E18" t="s">
        <v>387</v>
      </c>
      <c r="F18" t="s">
        <v>435</v>
      </c>
      <c r="G18">
        <v>12</v>
      </c>
      <c r="H18">
        <v>10</v>
      </c>
      <c r="I18" t="str">
        <f>IF(ISERROR(VLOOKUP(A18,[5]인게임경험치성장!$C:$K,MATCH([5]인게임경험치성장!$K$1,[5]인게임경험치성장!$C$1:$K$1,0),0)),"",
IF(VLOOKUP(A18,[5]인게임경험치성장!$C:$K,MATCH([5]인게임경험치성장!$K$1,[5]인게임경험치성장!$C$1:$K$1,0),0)=0,"",
VLOOKUP(A18,[5]인게임경험치성장!$C:$K,MATCH([5]인게임경험치성장!$K$1,[5]인게임경험치성장!$C$1:$K$1,0),0)))</f>
        <v/>
      </c>
      <c r="J18" t="s">
        <v>84</v>
      </c>
      <c r="N18" t="str">
        <f>IF(ISBLANK(L18),"",
IFERROR(VLOOKUP(L18,[1]StringTable!$1:$1048576,MATCH([1]StringTable!$B$1,[1]StringTable!$1:$1,0),0),
IFERROR(VLOOKUP(L18,[1]InApkStringTable!$1:$1048576,MATCH([1]InApkStringTable!$B$1,[1]InApkStringTable!$1:$1,0),0),
"스트링없음")))</f>
        <v/>
      </c>
      <c r="O18" t="str">
        <f>IF(ISBLANK(M18),"",
IFERROR(VLOOKUP(M18,[1]StringTable!$1:$1048576,MATCH([1]StringTable!$B$1,[1]StringTable!$1:$1,0),0),
IFERROR(VLOOKUP(M18,[1]InApkStringTable!$1:$1048576,MATCH([1]InApkStringTable!$B$1,[1]InApkStringTable!$1:$1,0),0),
"스트링없음")))</f>
        <v/>
      </c>
      <c r="X18" t="s">
        <v>387</v>
      </c>
      <c r="Y18">
        <f>COUNTIF(E:E,X18)</f>
        <v>1</v>
      </c>
      <c r="AA18" t="s">
        <v>435</v>
      </c>
      <c r="AB18">
        <f>COUNTIF(F:F,AA18)</f>
        <v>1</v>
      </c>
    </row>
    <row r="19" spans="1:28" x14ac:dyDescent="0.3">
      <c r="A19" t="s">
        <v>35</v>
      </c>
      <c r="B19">
        <f>COUNTIF(StageTable!M:M,A19)
+COUNTIF(StageTable!U:U,A19)
+COUNTIF(StageTable!W:W,A19)</f>
        <v>1</v>
      </c>
      <c r="C19" t="s">
        <v>64</v>
      </c>
      <c r="D19" t="s">
        <v>65</v>
      </c>
      <c r="E19" t="s">
        <v>388</v>
      </c>
      <c r="F19" t="s">
        <v>436</v>
      </c>
      <c r="G19">
        <v>10</v>
      </c>
      <c r="H19">
        <v>10</v>
      </c>
      <c r="I19" t="str">
        <f>IF(ISERROR(VLOOKUP(A19,[5]인게임경험치성장!$C:$K,MATCH([5]인게임경험치성장!$K$1,[5]인게임경험치성장!$C$1:$K$1,0),0)),"",
IF(VLOOKUP(A19,[5]인게임경험치성장!$C:$K,MATCH([5]인게임경험치성장!$K$1,[5]인게임경험치성장!$C$1:$K$1,0),0)=0,"",
VLOOKUP(A19,[5]인게임경험치성장!$C:$K,MATCH([5]인게임경험치성장!$K$1,[5]인게임경험치성장!$C$1:$K$1,0),0)))</f>
        <v/>
      </c>
      <c r="J19" t="s">
        <v>84</v>
      </c>
      <c r="N19" t="str">
        <f>IF(ISBLANK(L19),"",
IFERROR(VLOOKUP(L19,[1]StringTable!$1:$1048576,MATCH([1]StringTable!$B$1,[1]StringTable!$1:$1,0),0),
IFERROR(VLOOKUP(L19,[1]InApkStringTable!$1:$1048576,MATCH([1]InApkStringTable!$B$1,[1]InApkStringTable!$1:$1,0),0),
"스트링없음")))</f>
        <v/>
      </c>
      <c r="O19" t="str">
        <f>IF(ISBLANK(M19),"",
IFERROR(VLOOKUP(M19,[1]StringTable!$1:$1048576,MATCH([1]StringTable!$B$1,[1]StringTable!$1:$1,0),0),
IFERROR(VLOOKUP(M19,[1]InApkStringTable!$1:$1048576,MATCH([1]InApkStringTable!$B$1,[1]InApkStringTable!$1:$1,0),0),
"스트링없음")))</f>
        <v/>
      </c>
      <c r="X19" t="s">
        <v>388</v>
      </c>
      <c r="Y19">
        <f>COUNTIF(E:E,X19)</f>
        <v>1</v>
      </c>
      <c r="AA19" t="s">
        <v>436</v>
      </c>
      <c r="AB19">
        <f>COUNTIF(F:F,AA19)</f>
        <v>1</v>
      </c>
    </row>
    <row r="20" spans="1:28" x14ac:dyDescent="0.3">
      <c r="A20" t="s">
        <v>36</v>
      </c>
      <c r="B20">
        <f>COUNTIF(StageTable!M:M,A20)
+COUNTIF(StageTable!U:U,A20)
+COUNTIF(StageTable!W:W,A20)</f>
        <v>1</v>
      </c>
      <c r="C20" t="s">
        <v>67</v>
      </c>
      <c r="D20" t="s">
        <v>65</v>
      </c>
      <c r="E20" t="s">
        <v>389</v>
      </c>
      <c r="F20" t="s">
        <v>437</v>
      </c>
      <c r="G20">
        <v>8</v>
      </c>
      <c r="H20">
        <v>10</v>
      </c>
      <c r="I20">
        <f>IF(ISERROR(VLOOKUP(A20,[5]인게임경험치성장!$C:$K,MATCH([5]인게임경험치성장!$K$1,[5]인게임경험치성장!$C$1:$K$1,0),0)),"",
IF(VLOOKUP(A20,[5]인게임경험치성장!$C:$K,MATCH([5]인게임경험치성장!$K$1,[5]인게임경험치성장!$C$1:$K$1,0),0)=0,"",
VLOOKUP(A20,[5]인게임경험치성장!$C:$K,MATCH([5]인게임경험치성장!$K$1,[5]인게임경험치성장!$C$1:$K$1,0),0)))</f>
        <v>10</v>
      </c>
      <c r="J20" t="s">
        <v>84</v>
      </c>
      <c r="N20" t="str">
        <f>IF(ISBLANK(L20),"",
IFERROR(VLOOKUP(L20,[1]StringTable!$1:$1048576,MATCH([1]StringTable!$B$1,[1]StringTable!$1:$1,0),0),
IFERROR(VLOOKUP(L20,[1]InApkStringTable!$1:$1048576,MATCH([1]InApkStringTable!$B$1,[1]InApkStringTable!$1:$1,0),0),
"스트링없음")))</f>
        <v/>
      </c>
      <c r="O20" t="str">
        <f>IF(ISBLANK(M20),"",
IFERROR(VLOOKUP(M20,[1]StringTable!$1:$1048576,MATCH([1]StringTable!$B$1,[1]StringTable!$1:$1,0),0),
IFERROR(VLOOKUP(M20,[1]InApkStringTable!$1:$1048576,MATCH([1]InApkStringTable!$B$1,[1]InApkStringTable!$1:$1,0),0),
"스트링없음")))</f>
        <v/>
      </c>
      <c r="X20" t="s">
        <v>389</v>
      </c>
      <c r="Y20">
        <f>COUNTIF(E:E,X20)</f>
        <v>2</v>
      </c>
      <c r="AA20" t="s">
        <v>437</v>
      </c>
      <c r="AB20">
        <f>COUNTIF(F:F,AA20)</f>
        <v>1</v>
      </c>
    </row>
    <row r="21" spans="1:28" x14ac:dyDescent="0.3">
      <c r="A21" t="s">
        <v>37</v>
      </c>
      <c r="B21">
        <f>COUNTIF(StageTable!M:M,A21)
+COUNTIF(StageTable!U:U,A21)
+COUNTIF(StageTable!W:W,A21)</f>
        <v>1</v>
      </c>
      <c r="C21" t="s">
        <v>64</v>
      </c>
      <c r="D21" t="s">
        <v>70</v>
      </c>
      <c r="E21" t="s">
        <v>390</v>
      </c>
      <c r="F21" t="s">
        <v>438</v>
      </c>
      <c r="G21">
        <v>10</v>
      </c>
      <c r="H21">
        <v>10</v>
      </c>
      <c r="I21" t="str">
        <f>IF(ISERROR(VLOOKUP(A21,[5]인게임경험치성장!$C:$K,MATCH([5]인게임경험치성장!$K$1,[5]인게임경험치성장!$C$1:$K$1,0),0)),"",
IF(VLOOKUP(A21,[5]인게임경험치성장!$C:$K,MATCH([5]인게임경험치성장!$K$1,[5]인게임경험치성장!$C$1:$K$1,0),0)=0,"",
VLOOKUP(A21,[5]인게임경험치성장!$C:$K,MATCH([5]인게임경험치성장!$K$1,[5]인게임경험치성장!$C$1:$K$1,0),0)))</f>
        <v/>
      </c>
      <c r="J21" t="s">
        <v>84</v>
      </c>
      <c r="N21" t="str">
        <f>IF(ISBLANK(L21),"",
IFERROR(VLOOKUP(L21,[1]StringTable!$1:$1048576,MATCH([1]StringTable!$B$1,[1]StringTable!$1:$1,0),0),
IFERROR(VLOOKUP(L21,[1]InApkStringTable!$1:$1048576,MATCH([1]InApkStringTable!$B$1,[1]InApkStringTable!$1:$1,0),0),
"스트링없음")))</f>
        <v/>
      </c>
      <c r="O21" t="str">
        <f>IF(ISBLANK(M21),"",
IFERROR(VLOOKUP(M21,[1]StringTable!$1:$1048576,MATCH([1]StringTable!$B$1,[1]StringTable!$1:$1,0),0),
IFERROR(VLOOKUP(M21,[1]InApkStringTable!$1:$1048576,MATCH([1]InApkStringTable!$B$1,[1]InApkStringTable!$1:$1,0),0),
"스트링없음")))</f>
        <v/>
      </c>
      <c r="X21" t="s">
        <v>390</v>
      </c>
      <c r="Y21">
        <f>COUNTIF(E:E,X21)</f>
        <v>2</v>
      </c>
      <c r="AA21" t="s">
        <v>438</v>
      </c>
      <c r="AB21">
        <f>COUNTIF(F:F,AA21)</f>
        <v>1</v>
      </c>
    </row>
    <row r="22" spans="1:28" x14ac:dyDescent="0.3">
      <c r="A22" t="s">
        <v>38</v>
      </c>
      <c r="B22">
        <f>COUNTIF(StageTable!M:M,A22)
+COUNTIF(StageTable!U:U,A22)
+COUNTIF(StageTable!W:W,A22)</f>
        <v>1</v>
      </c>
      <c r="C22" t="s">
        <v>64</v>
      </c>
      <c r="D22" t="s">
        <v>70</v>
      </c>
      <c r="E22" t="s">
        <v>391</v>
      </c>
      <c r="F22" t="s">
        <v>439</v>
      </c>
      <c r="G22">
        <v>13</v>
      </c>
      <c r="H22">
        <v>10</v>
      </c>
      <c r="I22" t="str">
        <f>IF(ISERROR(VLOOKUP(A22,[5]인게임경험치성장!$C:$K,MATCH([5]인게임경험치성장!$K$1,[5]인게임경험치성장!$C$1:$K$1,0),0)),"",
IF(VLOOKUP(A22,[5]인게임경험치성장!$C:$K,MATCH([5]인게임경험치성장!$K$1,[5]인게임경험치성장!$C$1:$K$1,0),0)=0,"",
VLOOKUP(A22,[5]인게임경험치성장!$C:$K,MATCH([5]인게임경험치성장!$K$1,[5]인게임경험치성장!$C$1:$K$1,0),0)))</f>
        <v/>
      </c>
      <c r="J22" t="s">
        <v>84</v>
      </c>
      <c r="N22" t="str">
        <f>IF(ISBLANK(L22),"",
IFERROR(VLOOKUP(L22,[1]StringTable!$1:$1048576,MATCH([1]StringTable!$B$1,[1]StringTable!$1:$1,0),0),
IFERROR(VLOOKUP(L22,[1]InApkStringTable!$1:$1048576,MATCH([1]InApkStringTable!$B$1,[1]InApkStringTable!$1:$1,0),0),
"스트링없음")))</f>
        <v/>
      </c>
      <c r="O22" t="str">
        <f>IF(ISBLANK(M22),"",
IFERROR(VLOOKUP(M22,[1]StringTable!$1:$1048576,MATCH([1]StringTable!$B$1,[1]StringTable!$1:$1,0),0),
IFERROR(VLOOKUP(M22,[1]InApkStringTable!$1:$1048576,MATCH([1]InApkStringTable!$B$1,[1]InApkStringTable!$1:$1,0),0),
"스트링없음")))</f>
        <v/>
      </c>
      <c r="X22" t="s">
        <v>391</v>
      </c>
      <c r="Y22">
        <f>COUNTIF(E:E,X22)</f>
        <v>1</v>
      </c>
      <c r="AA22" t="s">
        <v>439</v>
      </c>
      <c r="AB22">
        <f>COUNTIF(F:F,AA22)</f>
        <v>1</v>
      </c>
    </row>
    <row r="23" spans="1:28" x14ac:dyDescent="0.3">
      <c r="A23" t="s">
        <v>297</v>
      </c>
      <c r="B23">
        <f>COUNTIF(StageTable!M:M,A23)
+COUNTIF(StageTable!U:U,A23)
+COUNTIF(StageTable!W:W,A23)</f>
        <v>1</v>
      </c>
      <c r="C23" t="s">
        <v>68</v>
      </c>
      <c r="D23" t="s">
        <v>70</v>
      </c>
      <c r="E23" t="s">
        <v>392</v>
      </c>
      <c r="F23" t="s">
        <v>440</v>
      </c>
      <c r="G23">
        <v>12</v>
      </c>
      <c r="H23">
        <v>15</v>
      </c>
      <c r="I23">
        <f>IF(ISERROR(VLOOKUP(A23,[5]인게임경험치성장!$C:$K,MATCH([5]인게임경험치성장!$K$1,[5]인게임경험치성장!$C$1:$K$1,0),0)),"",
IF(VLOOKUP(A23,[5]인게임경험치성장!$C:$K,MATCH([5]인게임경험치성장!$K$1,[5]인게임경험치성장!$C$1:$K$1,0),0)=0,"",
VLOOKUP(A23,[5]인게임경험치성장!$C:$K,MATCH([5]인게임경험치성장!$K$1,[5]인게임경험치성장!$C$1:$K$1,0),0)))</f>
        <v>15</v>
      </c>
      <c r="J23" t="s">
        <v>84</v>
      </c>
      <c r="N23" t="str">
        <f>IF(ISBLANK(L23),"",
IFERROR(VLOOKUP(L23,[1]StringTable!$1:$1048576,MATCH([1]StringTable!$B$1,[1]StringTable!$1:$1,0),0),
IFERROR(VLOOKUP(L23,[1]InApkStringTable!$1:$1048576,MATCH([1]InApkStringTable!$B$1,[1]InApkStringTable!$1:$1,0),0),
"스트링없음")))</f>
        <v/>
      </c>
      <c r="O23" t="str">
        <f>IF(ISBLANK(M23),"",
IFERROR(VLOOKUP(M23,[1]StringTable!$1:$1048576,MATCH([1]StringTable!$B$1,[1]StringTable!$1:$1,0),0),
IFERROR(VLOOKUP(M23,[1]InApkStringTable!$1:$1048576,MATCH([1]InApkStringTable!$B$1,[1]InApkStringTable!$1:$1,0),0),
"스트링없음")))</f>
        <v/>
      </c>
      <c r="X23" t="s">
        <v>392</v>
      </c>
      <c r="Y23">
        <f>COUNTIF(E:E,X23)</f>
        <v>1</v>
      </c>
      <c r="AA23" t="s">
        <v>440</v>
      </c>
      <c r="AB23">
        <f>COUNTIF(F:F,AA23)</f>
        <v>1</v>
      </c>
    </row>
    <row r="24" spans="1:28" x14ac:dyDescent="0.3">
      <c r="A24" t="s">
        <v>298</v>
      </c>
      <c r="B24">
        <f>COUNTIF(StageTable!M:M,A24)
+COUNTIF(StageTable!U:U,A24)
+COUNTIF(StageTable!W:W,A24)</f>
        <v>1</v>
      </c>
      <c r="C24" t="s">
        <v>64</v>
      </c>
      <c r="D24" t="s">
        <v>70</v>
      </c>
      <c r="E24" t="s">
        <v>393</v>
      </c>
      <c r="F24" t="s">
        <v>441</v>
      </c>
      <c r="G24">
        <v>12</v>
      </c>
      <c r="H24">
        <v>15</v>
      </c>
      <c r="I24" t="str">
        <f>IF(ISERROR(VLOOKUP(A24,[5]인게임경험치성장!$C:$K,MATCH([5]인게임경험치성장!$K$1,[5]인게임경험치성장!$C$1:$K$1,0),0)),"",
IF(VLOOKUP(A24,[5]인게임경험치성장!$C:$K,MATCH([5]인게임경험치성장!$K$1,[5]인게임경험치성장!$C$1:$K$1,0),0)=0,"",
VLOOKUP(A24,[5]인게임경험치성장!$C:$K,MATCH([5]인게임경험치성장!$K$1,[5]인게임경험치성장!$C$1:$K$1,0),0)))</f>
        <v/>
      </c>
      <c r="J24" t="s">
        <v>84</v>
      </c>
      <c r="N24" t="str">
        <f>IF(ISBLANK(L24),"",
IFERROR(VLOOKUP(L24,[1]StringTable!$1:$1048576,MATCH([1]StringTable!$B$1,[1]StringTable!$1:$1,0),0),
IFERROR(VLOOKUP(L24,[1]InApkStringTable!$1:$1048576,MATCH([1]InApkStringTable!$B$1,[1]InApkStringTable!$1:$1,0),0),
"스트링없음")))</f>
        <v/>
      </c>
      <c r="O24" t="str">
        <f>IF(ISBLANK(M24),"",
IFERROR(VLOOKUP(M24,[1]StringTable!$1:$1048576,MATCH([1]StringTable!$B$1,[1]StringTable!$1:$1,0),0),
IFERROR(VLOOKUP(M24,[1]InApkStringTable!$1:$1048576,MATCH([1]InApkStringTable!$B$1,[1]InApkStringTable!$1:$1,0),0),
"스트링없음")))</f>
        <v/>
      </c>
      <c r="X24" t="s">
        <v>393</v>
      </c>
      <c r="Y24">
        <f>COUNTIF(E:E,X24)</f>
        <v>1</v>
      </c>
      <c r="AA24" t="s">
        <v>441</v>
      </c>
      <c r="AB24">
        <f>COUNTIF(F:F,AA24)</f>
        <v>1</v>
      </c>
    </row>
    <row r="25" spans="1:28" x14ac:dyDescent="0.3">
      <c r="A25" t="s">
        <v>299</v>
      </c>
      <c r="B25">
        <f>COUNTIF(StageTable!M:M,A25)
+COUNTIF(StageTable!U:U,A25)
+COUNTIF(StageTable!W:W,A25)</f>
        <v>1</v>
      </c>
      <c r="C25" t="s">
        <v>67</v>
      </c>
      <c r="D25" t="s">
        <v>70</v>
      </c>
      <c r="E25" t="s">
        <v>394</v>
      </c>
      <c r="F25" t="s">
        <v>442</v>
      </c>
      <c r="G25">
        <v>13</v>
      </c>
      <c r="H25">
        <v>15</v>
      </c>
      <c r="I25">
        <f>IF(ISERROR(VLOOKUP(A25,[5]인게임경험치성장!$C:$K,MATCH([5]인게임경험치성장!$K$1,[5]인게임경험치성장!$C$1:$K$1,0),0)),"",
IF(VLOOKUP(A25,[5]인게임경험치성장!$C:$K,MATCH([5]인게임경험치성장!$K$1,[5]인게임경험치성장!$C$1:$K$1,0),0)=0,"",
VLOOKUP(A25,[5]인게임경험치성장!$C:$K,MATCH([5]인게임경험치성장!$K$1,[5]인게임경험치성장!$C$1:$K$1,0),0)))</f>
        <v>10</v>
      </c>
      <c r="J25" t="s">
        <v>84</v>
      </c>
      <c r="N25" t="str">
        <f>IF(ISBLANK(L25),"",
IFERROR(VLOOKUP(L25,[1]StringTable!$1:$1048576,MATCH([1]StringTable!$B$1,[1]StringTable!$1:$1,0),0),
IFERROR(VLOOKUP(L25,[1]InApkStringTable!$1:$1048576,MATCH([1]InApkStringTable!$B$1,[1]InApkStringTable!$1:$1,0),0),
"스트링없음")))</f>
        <v/>
      </c>
      <c r="O25" t="str">
        <f>IF(ISBLANK(M25),"",
IFERROR(VLOOKUP(M25,[1]StringTable!$1:$1048576,MATCH([1]StringTable!$B$1,[1]StringTable!$1:$1,0),0),
IFERROR(VLOOKUP(M25,[1]InApkStringTable!$1:$1048576,MATCH([1]InApkStringTable!$B$1,[1]InApkStringTable!$1:$1,0),0),
"스트링없음")))</f>
        <v/>
      </c>
      <c r="X25" t="s">
        <v>394</v>
      </c>
      <c r="Y25">
        <f>COUNTIF(E:E,X25)</f>
        <v>1</v>
      </c>
      <c r="AA25" t="s">
        <v>442</v>
      </c>
      <c r="AB25">
        <f>COUNTIF(F:F,AA25)</f>
        <v>2</v>
      </c>
    </row>
    <row r="26" spans="1:28" x14ac:dyDescent="0.3">
      <c r="A26" t="s">
        <v>326</v>
      </c>
      <c r="B26">
        <f>COUNTIF(StageTable!M:M,A26)
+COUNTIF(StageTable!U:U,A26)
+COUNTIF(StageTable!W:W,A26)</f>
        <v>1</v>
      </c>
      <c r="C26" t="s">
        <v>67</v>
      </c>
      <c r="D26" t="s">
        <v>70</v>
      </c>
      <c r="E26" t="s">
        <v>395</v>
      </c>
      <c r="F26" t="s">
        <v>442</v>
      </c>
      <c r="G26">
        <v>13</v>
      </c>
      <c r="H26">
        <v>15</v>
      </c>
      <c r="I26" t="str">
        <f>IF(ISERROR(VLOOKUP(A26,[5]인게임경험치성장!$C:$K,MATCH([5]인게임경험치성장!$K$1,[5]인게임경험치성장!$C$1:$K$1,0),0)),"",
IF(VLOOKUP(A26,[5]인게임경험치성장!$C:$K,MATCH([5]인게임경험치성장!$K$1,[5]인게임경험치성장!$C$1:$K$1,0),0)=0,"",
VLOOKUP(A26,[5]인게임경험치성장!$C:$K,MATCH([5]인게임경험치성장!$K$1,[5]인게임경험치성장!$C$1:$K$1,0),0)))</f>
        <v/>
      </c>
      <c r="J26" t="s">
        <v>84</v>
      </c>
      <c r="N26" t="str">
        <f>IF(ISBLANK(L26),"",
IFERROR(VLOOKUP(L26,[1]StringTable!$1:$1048576,MATCH([1]StringTable!$B$1,[1]StringTable!$1:$1,0),0),
IFERROR(VLOOKUP(L26,[1]InApkStringTable!$1:$1048576,MATCH([1]InApkStringTable!$B$1,[1]InApkStringTable!$1:$1,0),0),
"스트링없음")))</f>
        <v/>
      </c>
      <c r="O26" t="str">
        <f>IF(ISBLANK(M26),"",
IFERROR(VLOOKUP(M26,[1]StringTable!$1:$1048576,MATCH([1]StringTable!$B$1,[1]StringTable!$1:$1,0),0),
IFERROR(VLOOKUP(M26,[1]InApkStringTable!$1:$1048576,MATCH([1]InApkStringTable!$B$1,[1]InApkStringTable!$1:$1,0),0),
"스트링없음")))</f>
        <v/>
      </c>
      <c r="X26" t="s">
        <v>395</v>
      </c>
      <c r="Y26">
        <f>COUNTIF(E:E,X26)</f>
        <v>1</v>
      </c>
      <c r="AA26" t="s">
        <v>443</v>
      </c>
      <c r="AB26">
        <f>COUNTIF(F:F,AA26)</f>
        <v>1</v>
      </c>
    </row>
    <row r="27" spans="1:28" x14ac:dyDescent="0.3">
      <c r="A27" t="s">
        <v>300</v>
      </c>
      <c r="B27">
        <f>COUNTIF(StageTable!M:M,A27)
+COUNTIF(StageTable!U:U,A27)
+COUNTIF(StageTable!W:W,A27)</f>
        <v>1</v>
      </c>
      <c r="C27" t="s">
        <v>68</v>
      </c>
      <c r="D27" t="s">
        <v>70</v>
      </c>
      <c r="E27" t="s">
        <v>396</v>
      </c>
      <c r="F27" t="s">
        <v>443</v>
      </c>
      <c r="G27">
        <v>13</v>
      </c>
      <c r="H27">
        <v>15</v>
      </c>
      <c r="I27">
        <f>IF(ISERROR(VLOOKUP(A27,[5]인게임경험치성장!$C:$K,MATCH([5]인게임경험치성장!$K$1,[5]인게임경험치성장!$C$1:$K$1,0),0)),"",
IF(VLOOKUP(A27,[5]인게임경험치성장!$C:$K,MATCH([5]인게임경험치성장!$K$1,[5]인게임경험치성장!$C$1:$K$1,0),0)=0,"",
VLOOKUP(A27,[5]인게임경험치성장!$C:$K,MATCH([5]인게임경험치성장!$K$1,[5]인게임경험치성장!$C$1:$K$1,0),0)))</f>
        <v>10</v>
      </c>
      <c r="J27" t="s">
        <v>84</v>
      </c>
      <c r="N27" t="str">
        <f>IF(ISBLANK(L27),"",
IFERROR(VLOOKUP(L27,[1]StringTable!$1:$1048576,MATCH([1]StringTable!$B$1,[1]StringTable!$1:$1,0),0),
IFERROR(VLOOKUP(L27,[1]InApkStringTable!$1:$1048576,MATCH([1]InApkStringTable!$B$1,[1]InApkStringTable!$1:$1,0),0),
"스트링없음")))</f>
        <v/>
      </c>
      <c r="O27" t="str">
        <f>IF(ISBLANK(M27),"",
IFERROR(VLOOKUP(M27,[1]StringTable!$1:$1048576,MATCH([1]StringTable!$B$1,[1]StringTable!$1:$1,0),0),
IFERROR(VLOOKUP(M27,[1]InApkStringTable!$1:$1048576,MATCH([1]InApkStringTable!$B$1,[1]InApkStringTable!$1:$1,0),0),
"스트링없음")))</f>
        <v/>
      </c>
      <c r="X27" t="s">
        <v>396</v>
      </c>
      <c r="Y27">
        <f>COUNTIF(E:E,X27)</f>
        <v>1</v>
      </c>
      <c r="AA27" t="s">
        <v>444</v>
      </c>
      <c r="AB27">
        <f>COUNTIF(F:F,AA27)</f>
        <v>1</v>
      </c>
    </row>
    <row r="28" spans="1:28" x14ac:dyDescent="0.3">
      <c r="A28" t="s">
        <v>301</v>
      </c>
      <c r="B28">
        <f>COUNTIF(StageTable!M:M,A28)
+COUNTIF(StageTable!U:U,A28)
+COUNTIF(StageTable!W:W,A28)</f>
        <v>1</v>
      </c>
      <c r="C28" t="s">
        <v>67</v>
      </c>
      <c r="D28" t="s">
        <v>70</v>
      </c>
      <c r="E28" t="s">
        <v>397</v>
      </c>
      <c r="F28" t="s">
        <v>444</v>
      </c>
      <c r="G28">
        <v>12</v>
      </c>
      <c r="H28">
        <v>15</v>
      </c>
      <c r="I28">
        <f>IF(ISERROR(VLOOKUP(A28,[5]인게임경험치성장!$C:$K,MATCH([5]인게임경험치성장!$K$1,[5]인게임경험치성장!$C$1:$K$1,0),0)),"",
IF(VLOOKUP(A28,[5]인게임경험치성장!$C:$K,MATCH([5]인게임경험치성장!$K$1,[5]인게임경험치성장!$C$1:$K$1,0),0)=0,"",
VLOOKUP(A28,[5]인게임경험치성장!$C:$K,MATCH([5]인게임경험치성장!$K$1,[5]인게임경험치성장!$C$1:$K$1,0),0)))</f>
        <v>10</v>
      </c>
      <c r="J28" t="s">
        <v>84</v>
      </c>
      <c r="N28" t="str">
        <f>IF(ISBLANK(L28),"",
IFERROR(VLOOKUP(L28,[1]StringTable!$1:$1048576,MATCH([1]StringTable!$B$1,[1]StringTable!$1:$1,0),0),
IFERROR(VLOOKUP(L28,[1]InApkStringTable!$1:$1048576,MATCH([1]InApkStringTable!$B$1,[1]InApkStringTable!$1:$1,0),0),
"스트링없음")))</f>
        <v/>
      </c>
      <c r="O28" t="str">
        <f>IF(ISBLANK(M28),"",
IFERROR(VLOOKUP(M28,[1]StringTable!$1:$1048576,MATCH([1]StringTable!$B$1,[1]StringTable!$1:$1,0),0),
IFERROR(VLOOKUP(M28,[1]InApkStringTable!$1:$1048576,MATCH([1]InApkStringTable!$B$1,[1]InApkStringTable!$1:$1,0),0),
"스트링없음")))</f>
        <v/>
      </c>
      <c r="X28" t="s">
        <v>397</v>
      </c>
      <c r="Y28">
        <f>COUNTIF(E:E,X28)</f>
        <v>1</v>
      </c>
      <c r="AA28" t="s">
        <v>445</v>
      </c>
      <c r="AB28">
        <f>COUNTIF(F:F,AA28)</f>
        <v>1</v>
      </c>
    </row>
    <row r="29" spans="1:28" x14ac:dyDescent="0.3">
      <c r="A29" t="s">
        <v>302</v>
      </c>
      <c r="B29">
        <f>COUNTIF(StageTable!M:M,A29)
+COUNTIF(StageTable!U:U,A29)
+COUNTIF(StageTable!W:W,A29)</f>
        <v>1</v>
      </c>
      <c r="C29" t="s">
        <v>68</v>
      </c>
      <c r="D29" t="s">
        <v>70</v>
      </c>
      <c r="E29" t="s">
        <v>398</v>
      </c>
      <c r="F29" t="s">
        <v>445</v>
      </c>
      <c r="G29">
        <v>13</v>
      </c>
      <c r="H29">
        <v>15</v>
      </c>
      <c r="I29">
        <f>IF(ISERROR(VLOOKUP(A29,[5]인게임경험치성장!$C:$K,MATCH([5]인게임경험치성장!$K$1,[5]인게임경험치성장!$C$1:$K$1,0),0)),"",
IF(VLOOKUP(A29,[5]인게임경험치성장!$C:$K,MATCH([5]인게임경험치성장!$K$1,[5]인게임경험치성장!$C$1:$K$1,0),0)=0,"",
VLOOKUP(A29,[5]인게임경험치성장!$C:$K,MATCH([5]인게임경험치성장!$K$1,[5]인게임경험치성장!$C$1:$K$1,0),0)))</f>
        <v>10</v>
      </c>
      <c r="J29" t="s">
        <v>84</v>
      </c>
      <c r="N29" t="str">
        <f>IF(ISBLANK(L29),"",
IFERROR(VLOOKUP(L29,[1]StringTable!$1:$1048576,MATCH([1]StringTable!$B$1,[1]StringTable!$1:$1,0),0),
IFERROR(VLOOKUP(L29,[1]InApkStringTable!$1:$1048576,MATCH([1]InApkStringTable!$B$1,[1]InApkStringTable!$1:$1,0),0),
"스트링없음")))</f>
        <v/>
      </c>
      <c r="O29" t="str">
        <f>IF(ISBLANK(M29),"",
IFERROR(VLOOKUP(M29,[1]StringTable!$1:$1048576,MATCH([1]StringTable!$B$1,[1]StringTable!$1:$1,0),0),
IFERROR(VLOOKUP(M29,[1]InApkStringTable!$1:$1048576,MATCH([1]InApkStringTable!$B$1,[1]InApkStringTable!$1:$1,0),0),
"스트링없음")))</f>
        <v/>
      </c>
      <c r="X29" t="s">
        <v>398</v>
      </c>
      <c r="Y29">
        <f>COUNTIF(E:E,X29)</f>
        <v>1</v>
      </c>
      <c r="AA29" t="s">
        <v>446</v>
      </c>
      <c r="AB29">
        <f>COUNTIF(F:F,AA29)</f>
        <v>1</v>
      </c>
    </row>
    <row r="30" spans="1:28" x14ac:dyDescent="0.3">
      <c r="A30" t="s">
        <v>303</v>
      </c>
      <c r="B30">
        <f>COUNTIF(StageTable!M:M,A30)
+COUNTIF(StageTable!U:U,A30)
+COUNTIF(StageTable!W:W,A30)</f>
        <v>1</v>
      </c>
      <c r="C30" t="s">
        <v>64</v>
      </c>
      <c r="D30" t="s">
        <v>70</v>
      </c>
      <c r="E30" t="s">
        <v>399</v>
      </c>
      <c r="F30" t="s">
        <v>446</v>
      </c>
      <c r="G30">
        <v>16</v>
      </c>
      <c r="H30">
        <v>15</v>
      </c>
      <c r="I30" t="str">
        <f>IF(ISERROR(VLOOKUP(A30,[5]인게임경험치성장!$C:$K,MATCH([5]인게임경험치성장!$K$1,[5]인게임경험치성장!$C$1:$K$1,0),0)),"",
IF(VLOOKUP(A30,[5]인게임경험치성장!$C:$K,MATCH([5]인게임경험치성장!$K$1,[5]인게임경험치성장!$C$1:$K$1,0),0)=0,"",
VLOOKUP(A30,[5]인게임경험치성장!$C:$K,MATCH([5]인게임경험치성장!$K$1,[5]인게임경험치성장!$C$1:$K$1,0),0)))</f>
        <v/>
      </c>
      <c r="J30" t="s">
        <v>84</v>
      </c>
      <c r="N30" t="str">
        <f>IF(ISBLANK(L30),"",
IFERROR(VLOOKUP(L30,[1]StringTable!$1:$1048576,MATCH([1]StringTable!$B$1,[1]StringTable!$1:$1,0),0),
IFERROR(VLOOKUP(L30,[1]InApkStringTable!$1:$1048576,MATCH([1]InApkStringTable!$B$1,[1]InApkStringTable!$1:$1,0),0),
"스트링없음")))</f>
        <v/>
      </c>
      <c r="O30" t="str">
        <f>IF(ISBLANK(M30),"",
IFERROR(VLOOKUP(M30,[1]StringTable!$1:$1048576,MATCH([1]StringTable!$B$1,[1]StringTable!$1:$1,0),0),
IFERROR(VLOOKUP(M30,[1]InApkStringTable!$1:$1048576,MATCH([1]InApkStringTable!$B$1,[1]InApkStringTable!$1:$1,0),0),
"스트링없음")))</f>
        <v/>
      </c>
      <c r="X30" t="s">
        <v>399</v>
      </c>
      <c r="Y30">
        <f>COUNTIF(E:E,X30)</f>
        <v>1</v>
      </c>
      <c r="AA30" t="s">
        <v>447</v>
      </c>
      <c r="AB30">
        <f>COUNTIF(F:F,AA30)</f>
        <v>1</v>
      </c>
    </row>
    <row r="31" spans="1:28" x14ac:dyDescent="0.3">
      <c r="A31" t="s">
        <v>304</v>
      </c>
      <c r="B31">
        <f>COUNTIF(StageTable!M:M,A31)
+COUNTIF(StageTable!U:U,A31)
+COUNTIF(StageTable!W:W,A31)</f>
        <v>1</v>
      </c>
      <c r="C31" t="s">
        <v>67</v>
      </c>
      <c r="D31" t="s">
        <v>70</v>
      </c>
      <c r="E31" t="s">
        <v>400</v>
      </c>
      <c r="F31" t="s">
        <v>447</v>
      </c>
      <c r="G31">
        <v>14</v>
      </c>
      <c r="H31">
        <v>15</v>
      </c>
      <c r="I31" t="str">
        <f>IF(ISERROR(VLOOKUP(A31,[5]인게임경험치성장!$C:$K,MATCH([5]인게임경험치성장!$K$1,[5]인게임경험치성장!$C$1:$K$1,0),0)),"",
IF(VLOOKUP(A31,[5]인게임경험치성장!$C:$K,MATCH([5]인게임경험치성장!$K$1,[5]인게임경험치성장!$C$1:$K$1,0),0)=0,"",
VLOOKUP(A31,[5]인게임경험치성장!$C:$K,MATCH([5]인게임경험치성장!$K$1,[5]인게임경험치성장!$C$1:$K$1,0),0)))</f>
        <v/>
      </c>
      <c r="J31" t="s">
        <v>84</v>
      </c>
      <c r="N31" t="str">
        <f>IF(ISBLANK(L31),"",
IFERROR(VLOOKUP(L31,[1]StringTable!$1:$1048576,MATCH([1]StringTable!$B$1,[1]StringTable!$1:$1,0),0),
IFERROR(VLOOKUP(L31,[1]InApkStringTable!$1:$1048576,MATCH([1]InApkStringTable!$B$1,[1]InApkStringTable!$1:$1,0),0),
"스트링없음")))</f>
        <v/>
      </c>
      <c r="O31" t="str">
        <f>IF(ISBLANK(M31),"",
IFERROR(VLOOKUP(M31,[1]StringTable!$1:$1048576,MATCH([1]StringTable!$B$1,[1]StringTable!$1:$1,0),0),
IFERROR(VLOOKUP(M31,[1]InApkStringTable!$1:$1048576,MATCH([1]InApkStringTable!$B$1,[1]InApkStringTable!$1:$1,0),0),
"스트링없음")))</f>
        <v/>
      </c>
      <c r="X31" t="s">
        <v>400</v>
      </c>
      <c r="Y31">
        <f>COUNTIF(E:E,X31)</f>
        <v>2</v>
      </c>
      <c r="AA31" t="s">
        <v>448</v>
      </c>
      <c r="AB31">
        <f>COUNTIF(F:F,AA31)</f>
        <v>1</v>
      </c>
    </row>
    <row r="32" spans="1:28" x14ac:dyDescent="0.3">
      <c r="A32" t="s">
        <v>305</v>
      </c>
      <c r="B32">
        <f>COUNTIF(StageTable!M:M,A32)
+COUNTIF(StageTable!U:U,A32)
+COUNTIF(StageTable!W:W,A32)</f>
        <v>1</v>
      </c>
      <c r="C32" t="s">
        <v>64</v>
      </c>
      <c r="D32" t="s">
        <v>70</v>
      </c>
      <c r="E32" t="s">
        <v>401</v>
      </c>
      <c r="F32" t="s">
        <v>448</v>
      </c>
      <c r="G32">
        <v>15</v>
      </c>
      <c r="H32">
        <v>20</v>
      </c>
      <c r="I32">
        <f>IF(ISERROR(VLOOKUP(A32,[5]인게임경험치성장!$C:$K,MATCH([5]인게임경험치성장!$K$1,[5]인게임경험치성장!$C$1:$K$1,0),0)),"",
IF(VLOOKUP(A32,[5]인게임경험치성장!$C:$K,MATCH([5]인게임경험치성장!$K$1,[5]인게임경험치성장!$C$1:$K$1,0),0)=0,"",
VLOOKUP(A32,[5]인게임경험치성장!$C:$K,MATCH([5]인게임경험치성장!$K$1,[5]인게임경험치성장!$C$1:$K$1,0),0)))</f>
        <v>25</v>
      </c>
      <c r="J32" t="s">
        <v>84</v>
      </c>
      <c r="N32" t="str">
        <f>IF(ISBLANK(L32),"",
IFERROR(VLOOKUP(L32,[1]StringTable!$1:$1048576,MATCH([1]StringTable!$B$1,[1]StringTable!$1:$1,0),0),
IFERROR(VLOOKUP(L32,[1]InApkStringTable!$1:$1048576,MATCH([1]InApkStringTable!$B$1,[1]InApkStringTable!$1:$1,0),0),
"스트링없음")))</f>
        <v/>
      </c>
      <c r="O32" t="str">
        <f>IF(ISBLANK(M32),"",
IFERROR(VLOOKUP(M32,[1]StringTable!$1:$1048576,MATCH([1]StringTable!$B$1,[1]StringTable!$1:$1,0),0),
IFERROR(VLOOKUP(M32,[1]InApkStringTable!$1:$1048576,MATCH([1]InApkStringTable!$B$1,[1]InApkStringTable!$1:$1,0),0),
"스트링없음")))</f>
        <v/>
      </c>
      <c r="X32" t="s">
        <v>401</v>
      </c>
      <c r="Y32">
        <f>COUNTIF(E:E,X32)</f>
        <v>1</v>
      </c>
      <c r="AA32" t="s">
        <v>449</v>
      </c>
      <c r="AB32">
        <f>COUNTIF(F:F,AA32)</f>
        <v>1</v>
      </c>
    </row>
    <row r="33" spans="1:28" x14ac:dyDescent="0.3">
      <c r="A33" t="s">
        <v>306</v>
      </c>
      <c r="B33">
        <f>COUNTIF(StageTable!M:M,A33)
+COUNTIF(StageTable!U:U,A33)
+COUNTIF(StageTable!W:W,A33)</f>
        <v>1</v>
      </c>
      <c r="C33" t="s">
        <v>67</v>
      </c>
      <c r="D33" t="s">
        <v>70</v>
      </c>
      <c r="E33" t="s">
        <v>402</v>
      </c>
      <c r="F33" t="s">
        <v>449</v>
      </c>
      <c r="G33">
        <v>18</v>
      </c>
      <c r="H33">
        <v>20</v>
      </c>
      <c r="I33">
        <f>IF(ISERROR(VLOOKUP(A33,[5]인게임경험치성장!$C:$K,MATCH([5]인게임경험치성장!$K$1,[5]인게임경험치성장!$C$1:$K$1,0),0)),"",
IF(VLOOKUP(A33,[5]인게임경험치성장!$C:$K,MATCH([5]인게임경험치성장!$K$1,[5]인게임경험치성장!$C$1:$K$1,0),0)=0,"",
VLOOKUP(A33,[5]인게임경험치성장!$C:$K,MATCH([5]인게임경험치성장!$K$1,[5]인게임경험치성장!$C$1:$K$1,0),0)))</f>
        <v>10</v>
      </c>
      <c r="J33" t="s">
        <v>84</v>
      </c>
      <c r="N33" t="str">
        <f>IF(ISBLANK(L33),"",
IFERROR(VLOOKUP(L33,[1]StringTable!$1:$1048576,MATCH([1]StringTable!$B$1,[1]StringTable!$1:$1,0),0),
IFERROR(VLOOKUP(L33,[1]InApkStringTable!$1:$1048576,MATCH([1]InApkStringTable!$B$1,[1]InApkStringTable!$1:$1,0),0),
"스트링없음")))</f>
        <v/>
      </c>
      <c r="O33" t="str">
        <f>IF(ISBLANK(M33),"",
IFERROR(VLOOKUP(M33,[1]StringTable!$1:$1048576,MATCH([1]StringTable!$B$1,[1]StringTable!$1:$1,0),0),
IFERROR(VLOOKUP(M33,[1]InApkStringTable!$1:$1048576,MATCH([1]InApkStringTable!$B$1,[1]InApkStringTable!$1:$1,0),0),
"스트링없음")))</f>
        <v/>
      </c>
      <c r="X33" t="s">
        <v>402</v>
      </c>
      <c r="Y33">
        <f>COUNTIF(E:E,X33)</f>
        <v>1</v>
      </c>
      <c r="AA33" t="s">
        <v>450</v>
      </c>
      <c r="AB33">
        <f>COUNTIF(F:F,AA33)</f>
        <v>1</v>
      </c>
    </row>
    <row r="34" spans="1:28" x14ac:dyDescent="0.3">
      <c r="A34" t="s">
        <v>307</v>
      </c>
      <c r="B34">
        <f>COUNTIF(StageTable!M:M,A34)
+COUNTIF(StageTable!U:U,A34)
+COUNTIF(StageTable!W:W,A34)</f>
        <v>1</v>
      </c>
      <c r="C34" t="s">
        <v>68</v>
      </c>
      <c r="D34" t="s">
        <v>70</v>
      </c>
      <c r="E34" t="s">
        <v>403</v>
      </c>
      <c r="F34" t="s">
        <v>450</v>
      </c>
      <c r="G34">
        <v>18</v>
      </c>
      <c r="H34">
        <v>20</v>
      </c>
      <c r="I34" t="str">
        <f>IF(ISERROR(VLOOKUP(A34,[5]인게임경험치성장!$C:$K,MATCH([5]인게임경험치성장!$K$1,[5]인게임경험치성장!$C$1:$K$1,0),0)),"",
IF(VLOOKUP(A34,[5]인게임경험치성장!$C:$K,MATCH([5]인게임경험치성장!$K$1,[5]인게임경험치성장!$C$1:$K$1,0),0)=0,"",
VLOOKUP(A34,[5]인게임경험치성장!$C:$K,MATCH([5]인게임경험치성장!$K$1,[5]인게임경험치성장!$C$1:$K$1,0),0)))</f>
        <v/>
      </c>
      <c r="J34" t="s">
        <v>84</v>
      </c>
      <c r="N34" t="str">
        <f>IF(ISBLANK(L34),"",
IFERROR(VLOOKUP(L34,[1]StringTable!$1:$1048576,MATCH([1]StringTable!$B$1,[1]StringTable!$1:$1,0),0),
IFERROR(VLOOKUP(L34,[1]InApkStringTable!$1:$1048576,MATCH([1]InApkStringTable!$B$1,[1]InApkStringTable!$1:$1,0),0),
"스트링없음")))</f>
        <v/>
      </c>
      <c r="O34" t="str">
        <f>IF(ISBLANK(M34),"",
IFERROR(VLOOKUP(M34,[1]StringTable!$1:$1048576,MATCH([1]StringTable!$B$1,[1]StringTable!$1:$1,0),0),
IFERROR(VLOOKUP(M34,[1]InApkStringTable!$1:$1048576,MATCH([1]InApkStringTable!$B$1,[1]InApkStringTable!$1:$1,0),0),
"스트링없음")))</f>
        <v/>
      </c>
      <c r="X34" t="s">
        <v>403</v>
      </c>
      <c r="Y34">
        <f>COUNTIF(E:E,X34)</f>
        <v>1</v>
      </c>
      <c r="AA34" t="s">
        <v>451</v>
      </c>
      <c r="AB34">
        <f>COUNTIF(F:F,AA34)</f>
        <v>1</v>
      </c>
    </row>
    <row r="35" spans="1:28" x14ac:dyDescent="0.3">
      <c r="A35" t="s">
        <v>344</v>
      </c>
      <c r="B35">
        <f>COUNTIF(StageTable!M:M,A35)
+COUNTIF(StageTable!U:U,A35)
+COUNTIF(StageTable!W:W,A35)</f>
        <v>1</v>
      </c>
      <c r="C35" t="s">
        <v>69</v>
      </c>
      <c r="D35" t="s">
        <v>70</v>
      </c>
      <c r="E35" t="s">
        <v>404</v>
      </c>
      <c r="F35" t="s">
        <v>451</v>
      </c>
      <c r="G35">
        <v>18</v>
      </c>
      <c r="H35">
        <v>20</v>
      </c>
      <c r="I35" t="str">
        <f>IF(ISERROR(VLOOKUP(A35,[5]인게임경험치성장!$C:$K,MATCH([5]인게임경험치성장!$K$1,[5]인게임경험치성장!$C$1:$K$1,0),0)),"",
IF(VLOOKUP(A35,[5]인게임경험치성장!$C:$K,MATCH([5]인게임경험치성장!$K$1,[5]인게임경험치성장!$C$1:$K$1,0),0)=0,"",
VLOOKUP(A35,[5]인게임경험치성장!$C:$K,MATCH([5]인게임경험치성장!$K$1,[5]인게임경험치성장!$C$1:$K$1,0),0)))</f>
        <v/>
      </c>
      <c r="J35" t="s">
        <v>84</v>
      </c>
      <c r="N35" t="str">
        <f>IF(ISBLANK(L35),"",
IFERROR(VLOOKUP(L35,[1]StringTable!$1:$1048576,MATCH([1]StringTable!$B$1,[1]StringTable!$1:$1,0),0),
IFERROR(VLOOKUP(L35,[1]InApkStringTable!$1:$1048576,MATCH([1]InApkStringTable!$B$1,[1]InApkStringTable!$1:$1,0),0),
"스트링없음")))</f>
        <v/>
      </c>
      <c r="O35" t="str">
        <f>IF(ISBLANK(M35),"",
IFERROR(VLOOKUP(M35,[1]StringTable!$1:$1048576,MATCH([1]StringTable!$B$1,[1]StringTable!$1:$1,0),0),
IFERROR(VLOOKUP(M35,[1]InApkStringTable!$1:$1048576,MATCH([1]InApkStringTable!$B$1,[1]InApkStringTable!$1:$1,0),0),
"스트링없음")))</f>
        <v/>
      </c>
      <c r="X35" t="s">
        <v>404</v>
      </c>
      <c r="Y35">
        <f>COUNTIF(E:E,X35)</f>
        <v>1</v>
      </c>
      <c r="AA35" t="s">
        <v>452</v>
      </c>
      <c r="AB35">
        <f>COUNTIF(F:F,AA35)</f>
        <v>2</v>
      </c>
    </row>
    <row r="36" spans="1:28" x14ac:dyDescent="0.3">
      <c r="A36" t="s">
        <v>308</v>
      </c>
      <c r="B36">
        <f>COUNTIF(StageTable!M:M,A36)
+COUNTIF(StageTable!U:U,A36)
+COUNTIF(StageTable!W:W,A36)</f>
        <v>1</v>
      </c>
      <c r="C36" t="s">
        <v>64</v>
      </c>
      <c r="D36" t="s">
        <v>70</v>
      </c>
      <c r="E36" t="s">
        <v>405</v>
      </c>
      <c r="F36" t="s">
        <v>452</v>
      </c>
      <c r="G36">
        <v>19</v>
      </c>
      <c r="H36">
        <v>20</v>
      </c>
      <c r="I36" t="str">
        <f>IF(ISERROR(VLOOKUP(A36,[5]인게임경험치성장!$C:$K,MATCH([5]인게임경험치성장!$K$1,[5]인게임경험치성장!$C$1:$K$1,0),0)),"",
IF(VLOOKUP(A36,[5]인게임경험치성장!$C:$K,MATCH([5]인게임경험치성장!$K$1,[5]인게임경험치성장!$C$1:$K$1,0),0)=0,"",
VLOOKUP(A36,[5]인게임경험치성장!$C:$K,MATCH([5]인게임경험치성장!$K$1,[5]인게임경험치성장!$C$1:$K$1,0),0)))</f>
        <v/>
      </c>
      <c r="J36" t="s">
        <v>84</v>
      </c>
      <c r="N36" t="str">
        <f>IF(ISBLANK(L36),"",
IFERROR(VLOOKUP(L36,[1]StringTable!$1:$1048576,MATCH([1]StringTable!$B$1,[1]StringTable!$1:$1,0),0),
IFERROR(VLOOKUP(L36,[1]InApkStringTable!$1:$1048576,MATCH([1]InApkStringTable!$B$1,[1]InApkStringTable!$1:$1,0),0),
"스트링없음")))</f>
        <v/>
      </c>
      <c r="O36" t="str">
        <f>IF(ISBLANK(M36),"",
IFERROR(VLOOKUP(M36,[1]StringTable!$1:$1048576,MATCH([1]StringTable!$B$1,[1]StringTable!$1:$1,0),0),
IFERROR(VLOOKUP(M36,[1]InApkStringTable!$1:$1048576,MATCH([1]InApkStringTable!$B$1,[1]InApkStringTable!$1:$1,0),0),
"스트링없음")))</f>
        <v/>
      </c>
      <c r="X36" t="s">
        <v>405</v>
      </c>
      <c r="Y36">
        <f>COUNTIF(E:E,X36)</f>
        <v>1</v>
      </c>
      <c r="AA36" t="s">
        <v>453</v>
      </c>
      <c r="AB36">
        <f>COUNTIF(F:F,AA36)</f>
        <v>1</v>
      </c>
    </row>
    <row r="37" spans="1:28" x14ac:dyDescent="0.3">
      <c r="A37" t="s">
        <v>346</v>
      </c>
      <c r="B37">
        <f>COUNTIF(StageTable!M:M,A37)
+COUNTIF(StageTable!U:U,A37)
+COUNTIF(StageTable!W:W,A37)</f>
        <v>1</v>
      </c>
      <c r="C37" t="s">
        <v>347</v>
      </c>
      <c r="D37" t="s">
        <v>70</v>
      </c>
      <c r="E37" t="s">
        <v>406</v>
      </c>
      <c r="F37" t="s">
        <v>452</v>
      </c>
      <c r="G37">
        <v>19</v>
      </c>
      <c r="H37">
        <v>20</v>
      </c>
      <c r="I37" t="str">
        <f>IF(ISERROR(VLOOKUP(A37,[5]인게임경험치성장!$C:$K,MATCH([5]인게임경험치성장!$K$1,[5]인게임경험치성장!$C$1:$K$1,0),0)),"",
IF(VLOOKUP(A37,[5]인게임경험치성장!$C:$K,MATCH([5]인게임경험치성장!$K$1,[5]인게임경험치성장!$C$1:$K$1,0),0)=0,"",
VLOOKUP(A37,[5]인게임경험치성장!$C:$K,MATCH([5]인게임경험치성장!$K$1,[5]인게임경험치성장!$C$1:$K$1,0),0)))</f>
        <v/>
      </c>
      <c r="J37" t="s">
        <v>84</v>
      </c>
      <c r="N37" t="str">
        <f>IF(ISBLANK(L37),"",
IFERROR(VLOOKUP(L37,[1]StringTable!$1:$1048576,MATCH([1]StringTable!$B$1,[1]StringTable!$1:$1,0),0),
IFERROR(VLOOKUP(L37,[1]InApkStringTable!$1:$1048576,MATCH([1]InApkStringTable!$B$1,[1]InApkStringTable!$1:$1,0),0),
"스트링없음")))</f>
        <v/>
      </c>
      <c r="O37" t="str">
        <f>IF(ISBLANK(M37),"",
IFERROR(VLOOKUP(M37,[1]StringTable!$1:$1048576,MATCH([1]StringTable!$B$1,[1]StringTable!$1:$1,0),0),
IFERROR(VLOOKUP(M37,[1]InApkStringTable!$1:$1048576,MATCH([1]InApkStringTable!$B$1,[1]InApkStringTable!$1:$1,0),0),
"스트링없음")))</f>
        <v/>
      </c>
      <c r="X37" t="s">
        <v>406</v>
      </c>
      <c r="Y37">
        <f>COUNTIF(E:E,X37)</f>
        <v>1</v>
      </c>
      <c r="AA37" t="s">
        <v>454</v>
      </c>
      <c r="AB37">
        <f>COUNTIF(F:F,AA37)</f>
        <v>1</v>
      </c>
    </row>
    <row r="38" spans="1:28" x14ac:dyDescent="0.3">
      <c r="A38" t="s">
        <v>309</v>
      </c>
      <c r="B38">
        <f>COUNTIF(StageTable!M:M,A38)
+COUNTIF(StageTable!U:U,A38)
+COUNTIF(StageTable!W:W,A38)</f>
        <v>1</v>
      </c>
      <c r="C38" t="s">
        <v>68</v>
      </c>
      <c r="D38" t="s">
        <v>70</v>
      </c>
      <c r="E38" t="s">
        <v>407</v>
      </c>
      <c r="F38" t="s">
        <v>453</v>
      </c>
      <c r="G38">
        <v>22</v>
      </c>
      <c r="H38">
        <v>20</v>
      </c>
      <c r="I38" t="str">
        <f>IF(ISERROR(VLOOKUP(A38,[5]인게임경험치성장!$C:$K,MATCH([5]인게임경험치성장!$K$1,[5]인게임경험치성장!$C$1:$K$1,0),0)),"",
IF(VLOOKUP(A38,[5]인게임경험치성장!$C:$K,MATCH([5]인게임경험치성장!$K$1,[5]인게임경험치성장!$C$1:$K$1,0),0)=0,"",
VLOOKUP(A38,[5]인게임경험치성장!$C:$K,MATCH([5]인게임경험치성장!$K$1,[5]인게임경험치성장!$C$1:$K$1,0),0)))</f>
        <v/>
      </c>
      <c r="J38" t="s">
        <v>84</v>
      </c>
      <c r="N38" t="str">
        <f>IF(ISBLANK(L38),"",
IFERROR(VLOOKUP(L38,[1]StringTable!$1:$1048576,MATCH([1]StringTable!$B$1,[1]StringTable!$1:$1,0),0),
IFERROR(VLOOKUP(L38,[1]InApkStringTable!$1:$1048576,MATCH([1]InApkStringTable!$B$1,[1]InApkStringTable!$1:$1,0),0),
"스트링없음")))</f>
        <v/>
      </c>
      <c r="O38" t="str">
        <f>IF(ISBLANK(M38),"",
IFERROR(VLOOKUP(M38,[1]StringTable!$1:$1048576,MATCH([1]StringTable!$B$1,[1]StringTable!$1:$1,0),0),
IFERROR(VLOOKUP(M38,[1]InApkStringTable!$1:$1048576,MATCH([1]InApkStringTable!$B$1,[1]InApkStringTable!$1:$1,0),0),
"스트링없음")))</f>
        <v/>
      </c>
      <c r="X38" t="s">
        <v>407</v>
      </c>
      <c r="Y38">
        <f>COUNTIF(E:E,X38)</f>
        <v>1</v>
      </c>
      <c r="AA38" t="s">
        <v>455</v>
      </c>
      <c r="AB38">
        <f>COUNTIF(F:F,AA38)</f>
        <v>1</v>
      </c>
    </row>
    <row r="39" spans="1:28" x14ac:dyDescent="0.3">
      <c r="A39" t="s">
        <v>310</v>
      </c>
      <c r="B39">
        <f>COUNTIF(StageTable!M:M,A39)
+COUNTIF(StageTable!U:U,A39)
+COUNTIF(StageTable!W:W,A39)</f>
        <v>1</v>
      </c>
      <c r="C39" t="s">
        <v>64</v>
      </c>
      <c r="D39" t="s">
        <v>70</v>
      </c>
      <c r="E39" t="s">
        <v>408</v>
      </c>
      <c r="F39" t="s">
        <v>454</v>
      </c>
      <c r="G39">
        <v>17</v>
      </c>
      <c r="H39">
        <v>20</v>
      </c>
      <c r="I39">
        <f>IF(ISERROR(VLOOKUP(A39,[5]인게임경험치성장!$C:$K,MATCH([5]인게임경험치성장!$K$1,[5]인게임경험치성장!$C$1:$K$1,0),0)),"",
IF(VLOOKUP(A39,[5]인게임경험치성장!$C:$K,MATCH([5]인게임경험치성장!$K$1,[5]인게임경험치성장!$C$1:$K$1,0),0)=0,"",
VLOOKUP(A39,[5]인게임경험치성장!$C:$K,MATCH([5]인게임경험치성장!$K$1,[5]인게임경험치성장!$C$1:$K$1,0),0)))</f>
        <v>20</v>
      </c>
      <c r="J39" t="s">
        <v>84</v>
      </c>
      <c r="N39" t="str">
        <f>IF(ISBLANK(L39),"",
IFERROR(VLOOKUP(L39,[1]StringTable!$1:$1048576,MATCH([1]StringTable!$B$1,[1]StringTable!$1:$1,0),0),
IFERROR(VLOOKUP(L39,[1]InApkStringTable!$1:$1048576,MATCH([1]InApkStringTable!$B$1,[1]InApkStringTable!$1:$1,0),0),
"스트링없음")))</f>
        <v/>
      </c>
      <c r="O39" t="str">
        <f>IF(ISBLANK(M39),"",
IFERROR(VLOOKUP(M39,[1]StringTable!$1:$1048576,MATCH([1]StringTable!$B$1,[1]StringTable!$1:$1,0),0),
IFERROR(VLOOKUP(M39,[1]InApkStringTable!$1:$1048576,MATCH([1]InApkStringTable!$B$1,[1]InApkStringTable!$1:$1,0),0),
"스트링없음")))</f>
        <v/>
      </c>
      <c r="X39" t="s">
        <v>408</v>
      </c>
      <c r="Y39">
        <f>COUNTIF(E:E,X39)</f>
        <v>2</v>
      </c>
      <c r="AA39" t="s">
        <v>456</v>
      </c>
      <c r="AB39">
        <f>COUNTIF(F:F,AA39)</f>
        <v>1</v>
      </c>
    </row>
    <row r="40" spans="1:28" x14ac:dyDescent="0.3">
      <c r="A40" t="s">
        <v>311</v>
      </c>
      <c r="B40">
        <f>COUNTIF(StageTable!M:M,A40)
+COUNTIF(StageTable!U:U,A40)
+COUNTIF(StageTable!W:W,A40)</f>
        <v>1</v>
      </c>
      <c r="C40" t="s">
        <v>67</v>
      </c>
      <c r="D40" t="s">
        <v>70</v>
      </c>
      <c r="E40" t="s">
        <v>409</v>
      </c>
      <c r="F40" t="s">
        <v>455</v>
      </c>
      <c r="G40">
        <v>20</v>
      </c>
      <c r="H40">
        <v>20</v>
      </c>
      <c r="I40" t="str">
        <f>IF(ISERROR(VLOOKUP(A40,[5]인게임경험치성장!$C:$K,MATCH([5]인게임경험치성장!$K$1,[5]인게임경험치성장!$C$1:$K$1,0),0)),"",
IF(VLOOKUP(A40,[5]인게임경험치성장!$C:$K,MATCH([5]인게임경험치성장!$K$1,[5]인게임경험치성장!$C$1:$K$1,0),0)=0,"",
VLOOKUP(A40,[5]인게임경험치성장!$C:$K,MATCH([5]인게임경험치성장!$K$1,[5]인게임경험치성장!$C$1:$K$1,0),0)))</f>
        <v/>
      </c>
      <c r="J40" t="s">
        <v>84</v>
      </c>
      <c r="N40" t="str">
        <f>IF(ISBLANK(L40),"",
IFERROR(VLOOKUP(L40,[1]StringTable!$1:$1048576,MATCH([1]StringTable!$B$1,[1]StringTable!$1:$1,0),0),
IFERROR(VLOOKUP(L40,[1]InApkStringTable!$1:$1048576,MATCH([1]InApkStringTable!$B$1,[1]InApkStringTable!$1:$1,0),0),
"스트링없음")))</f>
        <v/>
      </c>
      <c r="O40" t="str">
        <f>IF(ISBLANK(M40),"",
IFERROR(VLOOKUP(M40,[1]StringTable!$1:$1048576,MATCH([1]StringTable!$B$1,[1]StringTable!$1:$1,0),0),
IFERROR(VLOOKUP(M40,[1]InApkStringTable!$1:$1048576,MATCH([1]InApkStringTable!$B$1,[1]InApkStringTable!$1:$1,0),0),
"스트링없음")))</f>
        <v/>
      </c>
      <c r="X40" t="s">
        <v>409</v>
      </c>
      <c r="Y40">
        <f>COUNTIF(E:E,X40)</f>
        <v>1</v>
      </c>
      <c r="AA40" t="s">
        <v>457</v>
      </c>
      <c r="AB40">
        <f>COUNTIF(F:F,AA40)</f>
        <v>1</v>
      </c>
    </row>
    <row r="41" spans="1:28" x14ac:dyDescent="0.3">
      <c r="A41" t="s">
        <v>312</v>
      </c>
      <c r="B41">
        <f>COUNTIF(StageTable!M:M,A41)
+COUNTIF(StageTable!U:U,A41)
+COUNTIF(StageTable!W:W,A41)</f>
        <v>1</v>
      </c>
      <c r="C41" t="s">
        <v>68</v>
      </c>
      <c r="D41" t="s">
        <v>70</v>
      </c>
      <c r="E41" t="s">
        <v>410</v>
      </c>
      <c r="F41" t="s">
        <v>456</v>
      </c>
      <c r="G41">
        <v>22</v>
      </c>
      <c r="H41">
        <v>20</v>
      </c>
      <c r="I41" t="str">
        <f>IF(ISERROR(VLOOKUP(A41,[5]인게임경험치성장!$C:$K,MATCH([5]인게임경험치성장!$K$1,[5]인게임경험치성장!$C$1:$K$1,0),0)),"",
IF(VLOOKUP(A41,[5]인게임경험치성장!$C:$K,MATCH([5]인게임경험치성장!$K$1,[5]인게임경험치성장!$C$1:$K$1,0),0)=0,"",
VLOOKUP(A41,[5]인게임경험치성장!$C:$K,MATCH([5]인게임경험치성장!$K$1,[5]인게임경험치성장!$C$1:$K$1,0),0)))</f>
        <v/>
      </c>
      <c r="J41" t="s">
        <v>84</v>
      </c>
      <c r="N41" t="str">
        <f>IF(ISBLANK(L41),"",
IFERROR(VLOOKUP(L41,[1]StringTable!$1:$1048576,MATCH([1]StringTable!$B$1,[1]StringTable!$1:$1,0),0),
IFERROR(VLOOKUP(L41,[1]InApkStringTable!$1:$1048576,MATCH([1]InApkStringTable!$B$1,[1]InApkStringTable!$1:$1,0),0),
"스트링없음")))</f>
        <v/>
      </c>
      <c r="O41" t="str">
        <f>IF(ISBLANK(M41),"",
IFERROR(VLOOKUP(M41,[1]StringTable!$1:$1048576,MATCH([1]StringTable!$B$1,[1]StringTable!$1:$1,0),0),
IFERROR(VLOOKUP(M41,[1]InApkStringTable!$1:$1048576,MATCH([1]InApkStringTable!$B$1,[1]InApkStringTable!$1:$1,0),0),
"스트링없음")))</f>
        <v/>
      </c>
      <c r="X41" t="s">
        <v>410</v>
      </c>
      <c r="Y41">
        <f>COUNTIF(E:E,X41)</f>
        <v>1</v>
      </c>
      <c r="AA41" t="s">
        <v>458</v>
      </c>
      <c r="AB41">
        <f>COUNTIF(F:F,AA41)</f>
        <v>1</v>
      </c>
    </row>
    <row r="42" spans="1:28" x14ac:dyDescent="0.3">
      <c r="A42" t="s">
        <v>349</v>
      </c>
      <c r="B42">
        <f>COUNTIF(StageTable!M:M,A42)
+COUNTIF(StageTable!U:U,A42)
+COUNTIF(StageTable!W:W,A42)</f>
        <v>1</v>
      </c>
      <c r="C42" t="s">
        <v>68</v>
      </c>
      <c r="D42" t="s">
        <v>70</v>
      </c>
      <c r="E42" t="s">
        <v>411</v>
      </c>
      <c r="F42" t="s">
        <v>457</v>
      </c>
      <c r="G42">
        <v>23</v>
      </c>
      <c r="H42">
        <v>20</v>
      </c>
      <c r="I42" t="str">
        <f>IF(ISERROR(VLOOKUP(A42,[5]인게임경험치성장!$C:$K,MATCH([5]인게임경험치성장!$K$1,[5]인게임경험치성장!$C$1:$K$1,0),0)),"",
IF(VLOOKUP(A42,[5]인게임경험치성장!$C:$K,MATCH([5]인게임경험치성장!$K$1,[5]인게임경험치성장!$C$1:$K$1,0),0)=0,"",
VLOOKUP(A42,[5]인게임경험치성장!$C:$K,MATCH([5]인게임경험치성장!$K$1,[5]인게임경험치성장!$C$1:$K$1,0),0)))</f>
        <v/>
      </c>
      <c r="J42" t="s">
        <v>84</v>
      </c>
      <c r="N42" t="str">
        <f>IF(ISBLANK(L42),"",
IFERROR(VLOOKUP(L42,[1]StringTable!$1:$1048576,MATCH([1]StringTable!$B$1,[1]StringTable!$1:$1,0),0),
IFERROR(VLOOKUP(L42,[1]InApkStringTable!$1:$1048576,MATCH([1]InApkStringTable!$B$1,[1]InApkStringTable!$1:$1,0),0),
"스트링없음")))</f>
        <v/>
      </c>
      <c r="O42" t="str">
        <f>IF(ISBLANK(M42),"",
IFERROR(VLOOKUP(M42,[1]StringTable!$1:$1048576,MATCH([1]StringTable!$B$1,[1]StringTable!$1:$1,0),0),
IFERROR(VLOOKUP(M42,[1]InApkStringTable!$1:$1048576,MATCH([1]InApkStringTable!$B$1,[1]InApkStringTable!$1:$1,0),0),
"스트링없음")))</f>
        <v/>
      </c>
      <c r="X42" t="s">
        <v>411</v>
      </c>
      <c r="Y42">
        <f>COUNTIF(E:E,X42)</f>
        <v>1</v>
      </c>
      <c r="AA42" t="s">
        <v>459</v>
      </c>
      <c r="AB42">
        <f>COUNTIF(F:F,AA42)</f>
        <v>1</v>
      </c>
    </row>
    <row r="43" spans="1:28" x14ac:dyDescent="0.3">
      <c r="A43" t="s">
        <v>313</v>
      </c>
      <c r="B43">
        <f>COUNTIF(StageTable!M:M,A43)
+COUNTIF(StageTable!U:U,A43)
+COUNTIF(StageTable!W:W,A43)</f>
        <v>1</v>
      </c>
      <c r="C43" t="s">
        <v>67</v>
      </c>
      <c r="D43" t="s">
        <v>70</v>
      </c>
      <c r="E43" t="s">
        <v>412</v>
      </c>
      <c r="F43" t="s">
        <v>458</v>
      </c>
      <c r="G43">
        <v>20</v>
      </c>
      <c r="H43">
        <v>25</v>
      </c>
      <c r="I43">
        <f>IF(ISERROR(VLOOKUP(A43,[5]인게임경험치성장!$C:$K,MATCH([5]인게임경험치성장!$K$1,[5]인게임경험치성장!$C$1:$K$1,0),0)),"",
IF(VLOOKUP(A43,[5]인게임경험치성장!$C:$K,MATCH([5]인게임경험치성장!$K$1,[5]인게임경험치성장!$C$1:$K$1,0),0)=0,"",
VLOOKUP(A43,[5]인게임경험치성장!$C:$K,MATCH([5]인게임경험치성장!$K$1,[5]인게임경험치성장!$C$1:$K$1,0),0)))</f>
        <v>20</v>
      </c>
      <c r="J43" t="s">
        <v>84</v>
      </c>
      <c r="N43" t="str">
        <f>IF(ISBLANK(L43),"",
IFERROR(VLOOKUP(L43,[1]StringTable!$1:$1048576,MATCH([1]StringTable!$B$1,[1]StringTable!$1:$1,0),0),
IFERROR(VLOOKUP(L43,[1]InApkStringTable!$1:$1048576,MATCH([1]InApkStringTable!$B$1,[1]InApkStringTable!$1:$1,0),0),
"스트링없음")))</f>
        <v/>
      </c>
      <c r="O43" t="str">
        <f>IF(ISBLANK(M43),"",
IFERROR(VLOOKUP(M43,[1]StringTable!$1:$1048576,MATCH([1]StringTable!$B$1,[1]StringTable!$1:$1,0),0),
IFERROR(VLOOKUP(M43,[1]InApkStringTable!$1:$1048576,MATCH([1]InApkStringTable!$B$1,[1]InApkStringTable!$1:$1,0),0),
"스트링없음")))</f>
        <v/>
      </c>
      <c r="X43" t="s">
        <v>412</v>
      </c>
      <c r="Y43">
        <f>COUNTIF(E:E,X43)</f>
        <v>1</v>
      </c>
      <c r="AA43" t="s">
        <v>460</v>
      </c>
      <c r="AB43">
        <f>COUNTIF(F:F,AA43)</f>
        <v>1</v>
      </c>
    </row>
    <row r="44" spans="1:28" x14ac:dyDescent="0.3">
      <c r="A44" t="s">
        <v>314</v>
      </c>
      <c r="B44">
        <f>COUNTIF(StageTable!M:M,A44)
+COUNTIF(StageTable!U:U,A44)
+COUNTIF(StageTable!W:W,A44)</f>
        <v>1</v>
      </c>
      <c r="C44" t="s">
        <v>68</v>
      </c>
      <c r="D44" t="s">
        <v>70</v>
      </c>
      <c r="E44" t="s">
        <v>413</v>
      </c>
      <c r="F44" t="s">
        <v>459</v>
      </c>
      <c r="G44">
        <v>21</v>
      </c>
      <c r="H44">
        <v>25</v>
      </c>
      <c r="I44">
        <f>IF(ISERROR(VLOOKUP(A44,[5]인게임경험치성장!$C:$K,MATCH([5]인게임경험치성장!$K$1,[5]인게임경험치성장!$C$1:$K$1,0),0)),"",
IF(VLOOKUP(A44,[5]인게임경험치성장!$C:$K,MATCH([5]인게임경험치성장!$K$1,[5]인게임경험치성장!$C$1:$K$1,0),0)=0,"",
VLOOKUP(A44,[5]인게임경험치성장!$C:$K,MATCH([5]인게임경험치성장!$K$1,[5]인게임경험치성장!$C$1:$K$1,0),0)))</f>
        <v>20</v>
      </c>
      <c r="J44" t="s">
        <v>84</v>
      </c>
      <c r="N44" t="str">
        <f>IF(ISBLANK(L44),"",
IFERROR(VLOOKUP(L44,[1]StringTable!$1:$1048576,MATCH([1]StringTable!$B$1,[1]StringTable!$1:$1,0),0),
IFERROR(VLOOKUP(L44,[1]InApkStringTable!$1:$1048576,MATCH([1]InApkStringTable!$B$1,[1]InApkStringTable!$1:$1,0),0),
"스트링없음")))</f>
        <v/>
      </c>
      <c r="O44" t="str">
        <f>IF(ISBLANK(M44),"",
IFERROR(VLOOKUP(M44,[1]StringTable!$1:$1048576,MATCH([1]StringTable!$B$1,[1]StringTable!$1:$1,0),0),
IFERROR(VLOOKUP(M44,[1]InApkStringTable!$1:$1048576,MATCH([1]InApkStringTable!$B$1,[1]InApkStringTable!$1:$1,0),0),
"스트링없음")))</f>
        <v/>
      </c>
      <c r="X44" t="s">
        <v>413</v>
      </c>
      <c r="Y44">
        <f>COUNTIF(E:E,X44)</f>
        <v>1</v>
      </c>
      <c r="AA44" t="s">
        <v>461</v>
      </c>
      <c r="AB44">
        <f>COUNTIF(F:F,AA44)</f>
        <v>1</v>
      </c>
    </row>
    <row r="45" spans="1:28" x14ac:dyDescent="0.3">
      <c r="A45" t="s">
        <v>315</v>
      </c>
      <c r="B45">
        <f>COUNTIF(StageTable!M:M,A45)
+COUNTIF(StageTable!U:U,A45)
+COUNTIF(StageTable!W:W,A45)</f>
        <v>1</v>
      </c>
      <c r="C45" t="s">
        <v>64</v>
      </c>
      <c r="D45" t="s">
        <v>70</v>
      </c>
      <c r="E45" t="s">
        <v>414</v>
      </c>
      <c r="F45" t="s">
        <v>460</v>
      </c>
      <c r="G45">
        <v>21</v>
      </c>
      <c r="H45">
        <v>25</v>
      </c>
      <c r="I45">
        <f>IF(ISERROR(VLOOKUP(A45,[5]인게임경험치성장!$C:$K,MATCH([5]인게임경험치성장!$K$1,[5]인게임경험치성장!$C$1:$K$1,0),0)),"",
IF(VLOOKUP(A45,[5]인게임경험치성장!$C:$K,MATCH([5]인게임경험치성장!$K$1,[5]인게임경험치성장!$C$1:$K$1,0),0)=0,"",
VLOOKUP(A45,[5]인게임경험치성장!$C:$K,MATCH([5]인게임경험치성장!$K$1,[5]인게임경험치성장!$C$1:$K$1,0),0)))</f>
        <v>20</v>
      </c>
      <c r="J45" t="s">
        <v>84</v>
      </c>
      <c r="N45" t="str">
        <f>IF(ISBLANK(L45),"",
IFERROR(VLOOKUP(L45,[1]StringTable!$1:$1048576,MATCH([1]StringTable!$B$1,[1]StringTable!$1:$1,0),0),
IFERROR(VLOOKUP(L45,[1]InApkStringTable!$1:$1048576,MATCH([1]InApkStringTable!$B$1,[1]InApkStringTable!$1:$1,0),0),
"스트링없음")))</f>
        <v/>
      </c>
      <c r="O45" t="str">
        <f>IF(ISBLANK(M45),"",
IFERROR(VLOOKUP(M45,[1]StringTable!$1:$1048576,MATCH([1]StringTable!$B$1,[1]StringTable!$1:$1,0),0),
IFERROR(VLOOKUP(M45,[1]InApkStringTable!$1:$1048576,MATCH([1]InApkStringTable!$B$1,[1]InApkStringTable!$1:$1,0),0),
"스트링없음")))</f>
        <v/>
      </c>
      <c r="X45" t="s">
        <v>414</v>
      </c>
      <c r="Y45">
        <f>COUNTIF(E:E,X45)</f>
        <v>1</v>
      </c>
      <c r="AA45" t="s">
        <v>462</v>
      </c>
      <c r="AB45">
        <f>COUNTIF(F:F,AA45)</f>
        <v>1</v>
      </c>
    </row>
    <row r="46" spans="1:28" x14ac:dyDescent="0.3">
      <c r="A46" t="s">
        <v>316</v>
      </c>
      <c r="B46">
        <f>COUNTIF(StageTable!M:M,A46)
+COUNTIF(StageTable!U:U,A46)
+COUNTIF(StageTable!W:W,A46)</f>
        <v>1</v>
      </c>
      <c r="C46" t="s">
        <v>67</v>
      </c>
      <c r="D46" t="s">
        <v>70</v>
      </c>
      <c r="E46" t="s">
        <v>415</v>
      </c>
      <c r="F46" t="s">
        <v>461</v>
      </c>
      <c r="G46">
        <v>21</v>
      </c>
      <c r="H46">
        <v>25</v>
      </c>
      <c r="I46">
        <f>IF(ISERROR(VLOOKUP(A46,[5]인게임경험치성장!$C:$K,MATCH([5]인게임경험치성장!$K$1,[5]인게임경험치성장!$C$1:$K$1,0),0)),"",
IF(VLOOKUP(A46,[5]인게임경험치성장!$C:$K,MATCH([5]인게임경험치성장!$K$1,[5]인게임경험치성장!$C$1:$K$1,0),0)=0,"",
VLOOKUP(A46,[5]인게임경험치성장!$C:$K,MATCH([5]인게임경험치성장!$K$1,[5]인게임경험치성장!$C$1:$K$1,0),0)))</f>
        <v>20</v>
      </c>
      <c r="J46" t="s">
        <v>84</v>
      </c>
      <c r="N46" t="str">
        <f>IF(ISBLANK(L46),"",
IFERROR(VLOOKUP(L46,[1]StringTable!$1:$1048576,MATCH([1]StringTable!$B$1,[1]StringTable!$1:$1,0),0),
IFERROR(VLOOKUP(L46,[1]InApkStringTable!$1:$1048576,MATCH([1]InApkStringTable!$B$1,[1]InApkStringTable!$1:$1,0),0),
"스트링없음")))</f>
        <v/>
      </c>
      <c r="O46" t="str">
        <f>IF(ISBLANK(M46),"",
IFERROR(VLOOKUP(M46,[1]StringTable!$1:$1048576,MATCH([1]StringTable!$B$1,[1]StringTable!$1:$1,0),0),
IFERROR(VLOOKUP(M46,[1]InApkStringTable!$1:$1048576,MATCH([1]InApkStringTable!$B$1,[1]InApkStringTable!$1:$1,0),0),
"스트링없음")))</f>
        <v/>
      </c>
      <c r="X46" t="s">
        <v>415</v>
      </c>
      <c r="Y46">
        <f>COUNTIF(E:E,X46)</f>
        <v>1</v>
      </c>
      <c r="AA46" t="s">
        <v>463</v>
      </c>
      <c r="AB46">
        <f>COUNTIF(F:F,AA46)</f>
        <v>1</v>
      </c>
    </row>
    <row r="47" spans="1:28" x14ac:dyDescent="0.3">
      <c r="A47" t="s">
        <v>317</v>
      </c>
      <c r="B47">
        <f>COUNTIF(StageTable!M:M,A47)
+COUNTIF(StageTable!U:U,A47)
+COUNTIF(StageTable!W:W,A47)</f>
        <v>1</v>
      </c>
      <c r="C47" t="s">
        <v>64</v>
      </c>
      <c r="D47" t="s">
        <v>70</v>
      </c>
      <c r="E47" t="s">
        <v>416</v>
      </c>
      <c r="F47" t="s">
        <v>462</v>
      </c>
      <c r="G47">
        <v>19</v>
      </c>
      <c r="H47">
        <v>25</v>
      </c>
      <c r="I47">
        <f>IF(ISERROR(VLOOKUP(A47,[5]인게임경험치성장!$C:$K,MATCH([5]인게임경험치성장!$K$1,[5]인게임경험치성장!$C$1:$K$1,0),0)),"",
IF(VLOOKUP(A47,[5]인게임경험치성장!$C:$K,MATCH([5]인게임경험치성장!$K$1,[5]인게임경험치성장!$C$1:$K$1,0),0)=0,"",
VLOOKUP(A47,[5]인게임경험치성장!$C:$K,MATCH([5]인게임경험치성장!$K$1,[5]인게임경험치성장!$C$1:$K$1,0),0)))</f>
        <v>20</v>
      </c>
      <c r="J47" t="s">
        <v>84</v>
      </c>
      <c r="N47" t="str">
        <f>IF(ISBLANK(L47),"",
IFERROR(VLOOKUP(L47,[1]StringTable!$1:$1048576,MATCH([1]StringTable!$B$1,[1]StringTable!$1:$1,0),0),
IFERROR(VLOOKUP(L47,[1]InApkStringTable!$1:$1048576,MATCH([1]InApkStringTable!$B$1,[1]InApkStringTable!$1:$1,0),0),
"스트링없음")))</f>
        <v/>
      </c>
      <c r="O47" t="str">
        <f>IF(ISBLANK(M47),"",
IFERROR(VLOOKUP(M47,[1]StringTable!$1:$1048576,MATCH([1]StringTable!$B$1,[1]StringTable!$1:$1,0),0),
IFERROR(VLOOKUP(M47,[1]InApkStringTable!$1:$1048576,MATCH([1]InApkStringTable!$B$1,[1]InApkStringTable!$1:$1,0),0),
"스트링없음")))</f>
        <v/>
      </c>
      <c r="X47" t="s">
        <v>416</v>
      </c>
      <c r="Y47">
        <f>COUNTIF(E:E,X47)</f>
        <v>1</v>
      </c>
      <c r="AA47" t="s">
        <v>464</v>
      </c>
      <c r="AB47">
        <f>COUNTIF(F:F,AA47)</f>
        <v>1</v>
      </c>
    </row>
    <row r="48" spans="1:28" x14ac:dyDescent="0.3">
      <c r="A48" t="s">
        <v>318</v>
      </c>
      <c r="B48">
        <f>COUNTIF(StageTable!M:M,A48)
+COUNTIF(StageTable!U:U,A48)
+COUNTIF(StageTable!W:W,A48)</f>
        <v>1</v>
      </c>
      <c r="C48" t="s">
        <v>67</v>
      </c>
      <c r="D48" t="s">
        <v>70</v>
      </c>
      <c r="E48" t="s">
        <v>417</v>
      </c>
      <c r="F48" t="s">
        <v>463</v>
      </c>
      <c r="G48">
        <v>19</v>
      </c>
      <c r="H48">
        <v>25</v>
      </c>
      <c r="I48">
        <f>IF(ISERROR(VLOOKUP(A48,[5]인게임경험치성장!$C:$K,MATCH([5]인게임경험치성장!$K$1,[5]인게임경험치성장!$C$1:$K$1,0),0)),"",
IF(VLOOKUP(A48,[5]인게임경험치성장!$C:$K,MATCH([5]인게임경험치성장!$K$1,[5]인게임경험치성장!$C$1:$K$1,0),0)=0,"",
VLOOKUP(A48,[5]인게임경험치성장!$C:$K,MATCH([5]인게임경험치성장!$K$1,[5]인게임경험치성장!$C$1:$K$1,0),0)))</f>
        <v>20</v>
      </c>
      <c r="J48" t="s">
        <v>84</v>
      </c>
      <c r="N48" t="str">
        <f>IF(ISBLANK(L48),"",
IFERROR(VLOOKUP(L48,[1]StringTable!$1:$1048576,MATCH([1]StringTable!$B$1,[1]StringTable!$1:$1,0),0),
IFERROR(VLOOKUP(L48,[1]InApkStringTable!$1:$1048576,MATCH([1]InApkStringTable!$B$1,[1]InApkStringTable!$1:$1,0),0),
"스트링없음")))</f>
        <v/>
      </c>
      <c r="O48" t="str">
        <f>IF(ISBLANK(M48),"",
IFERROR(VLOOKUP(M48,[1]StringTable!$1:$1048576,MATCH([1]StringTable!$B$1,[1]StringTable!$1:$1,0),0),
IFERROR(VLOOKUP(M48,[1]InApkStringTable!$1:$1048576,MATCH([1]InApkStringTable!$B$1,[1]InApkStringTable!$1:$1,0),0),
"스트링없음")))</f>
        <v/>
      </c>
      <c r="X48" t="s">
        <v>417</v>
      </c>
      <c r="Y48">
        <f>COUNTIF(E:E,X48)</f>
        <v>1</v>
      </c>
      <c r="AA48" t="s">
        <v>465</v>
      </c>
      <c r="AB48">
        <f>COUNTIF(F:F,AA48)</f>
        <v>1</v>
      </c>
    </row>
    <row r="49" spans="1:28" x14ac:dyDescent="0.3">
      <c r="A49" t="s">
        <v>319</v>
      </c>
      <c r="B49">
        <f>COUNTIF(StageTable!M:M,A49)
+COUNTIF(StageTable!U:U,A49)
+COUNTIF(StageTable!W:W,A49)</f>
        <v>1</v>
      </c>
      <c r="C49" t="s">
        <v>68</v>
      </c>
      <c r="D49" t="s">
        <v>70</v>
      </c>
      <c r="E49" t="s">
        <v>418</v>
      </c>
      <c r="F49" t="s">
        <v>464</v>
      </c>
      <c r="G49">
        <v>18</v>
      </c>
      <c r="H49">
        <v>25</v>
      </c>
      <c r="I49">
        <f>IF(ISERROR(VLOOKUP(A49,[5]인게임경험치성장!$C:$K,MATCH([5]인게임경험치성장!$K$1,[5]인게임경험치성장!$C$1:$K$1,0),0)),"",
IF(VLOOKUP(A49,[5]인게임경험치성장!$C:$K,MATCH([5]인게임경험치성장!$K$1,[5]인게임경험치성장!$C$1:$K$1,0),0)=0,"",
VLOOKUP(A49,[5]인게임경험치성장!$C:$K,MATCH([5]인게임경험치성장!$K$1,[5]인게임경험치성장!$C$1:$K$1,0),0)))</f>
        <v>20</v>
      </c>
      <c r="J49" t="s">
        <v>84</v>
      </c>
      <c r="N49" t="str">
        <f>IF(ISBLANK(L49),"",
IFERROR(VLOOKUP(L49,[1]StringTable!$1:$1048576,MATCH([1]StringTable!$B$1,[1]StringTable!$1:$1,0),0),
IFERROR(VLOOKUP(L49,[1]InApkStringTable!$1:$1048576,MATCH([1]InApkStringTable!$B$1,[1]InApkStringTable!$1:$1,0),0),
"스트링없음")))</f>
        <v/>
      </c>
      <c r="O49" t="str">
        <f>IF(ISBLANK(M49),"",
IFERROR(VLOOKUP(M49,[1]StringTable!$1:$1048576,MATCH([1]StringTable!$B$1,[1]StringTable!$1:$1,0),0),
IFERROR(VLOOKUP(M49,[1]InApkStringTable!$1:$1048576,MATCH([1]InApkStringTable!$B$1,[1]InApkStringTable!$1:$1,0),0),
"스트링없음")))</f>
        <v/>
      </c>
      <c r="X49" t="s">
        <v>418</v>
      </c>
      <c r="Y49">
        <f>COUNTIF(E:E,X49)</f>
        <v>1</v>
      </c>
      <c r="AA49" t="s">
        <v>466</v>
      </c>
      <c r="AB49">
        <f>COUNTIF(F:F,AA49)</f>
        <v>1</v>
      </c>
    </row>
    <row r="50" spans="1:28" x14ac:dyDescent="0.3">
      <c r="A50" t="s">
        <v>320</v>
      </c>
      <c r="B50">
        <f>COUNTIF(StageTable!M:M,A50)
+COUNTIF(StageTable!U:U,A50)
+COUNTIF(StageTable!W:W,A50)</f>
        <v>1</v>
      </c>
      <c r="C50" t="s">
        <v>64</v>
      </c>
      <c r="D50" t="s">
        <v>70</v>
      </c>
      <c r="E50" t="s">
        <v>419</v>
      </c>
      <c r="F50" t="s">
        <v>465</v>
      </c>
      <c r="G50">
        <v>17</v>
      </c>
      <c r="H50">
        <v>25</v>
      </c>
      <c r="I50">
        <f>IF(ISERROR(VLOOKUP(A50,[5]인게임경험치성장!$C:$K,MATCH([5]인게임경험치성장!$K$1,[5]인게임경험치성장!$C$1:$K$1,0),0)),"",
IF(VLOOKUP(A50,[5]인게임경험치성장!$C:$K,MATCH([5]인게임경험치성장!$K$1,[5]인게임경험치성장!$C$1:$K$1,0),0)=0,"",
VLOOKUP(A50,[5]인게임경험치성장!$C:$K,MATCH([5]인게임경험치성장!$K$1,[5]인게임경험치성장!$C$1:$K$1,0),0)))</f>
        <v>20</v>
      </c>
      <c r="J50" t="s">
        <v>84</v>
      </c>
      <c r="N50" t="str">
        <f>IF(ISBLANK(L50),"",
IFERROR(VLOOKUP(L50,[1]StringTable!$1:$1048576,MATCH([1]StringTable!$B$1,[1]StringTable!$1:$1,0),0),
IFERROR(VLOOKUP(L50,[1]InApkStringTable!$1:$1048576,MATCH([1]InApkStringTable!$B$1,[1]InApkStringTable!$1:$1,0),0),
"스트링없음")))</f>
        <v/>
      </c>
      <c r="O50" t="str">
        <f>IF(ISBLANK(M50),"",
IFERROR(VLOOKUP(M50,[1]StringTable!$1:$1048576,MATCH([1]StringTable!$B$1,[1]StringTable!$1:$1,0),0),
IFERROR(VLOOKUP(M50,[1]InApkStringTable!$1:$1048576,MATCH([1]InApkStringTable!$B$1,[1]InApkStringTable!$1:$1,0),0),
"스트링없음")))</f>
        <v/>
      </c>
      <c r="X50" t="s">
        <v>419</v>
      </c>
      <c r="Y50">
        <f>COUNTIF(E:E,X50)</f>
        <v>1</v>
      </c>
      <c r="AA50" t="s">
        <v>467</v>
      </c>
      <c r="AB50">
        <f>COUNTIF(F:F,AA50)</f>
        <v>1</v>
      </c>
    </row>
    <row r="51" spans="1:28" x14ac:dyDescent="0.3">
      <c r="A51" t="s">
        <v>30</v>
      </c>
      <c r="B51">
        <f>COUNTIF(StageTable!M:M,A51)
+COUNTIF(StageTable!U:U,A51)
+COUNTIF(StageTable!W:W,A51)</f>
        <v>1</v>
      </c>
      <c r="C51" t="s">
        <v>71</v>
      </c>
      <c r="D51" t="s">
        <v>70</v>
      </c>
      <c r="E51" t="s">
        <v>420</v>
      </c>
      <c r="F51" t="s">
        <v>466</v>
      </c>
      <c r="G51">
        <v>0</v>
      </c>
      <c r="H51">
        <v>0</v>
      </c>
      <c r="I51" t="str">
        <f>IF(ISERROR(VLOOKUP(A51,[5]인게임경험치성장!$C:$K,MATCH([5]인게임경험치성장!$K$1,[5]인게임경험치성장!$C$1:$K$1,0),0)),"",
IF(VLOOKUP(A51,[5]인게임경험치성장!$C:$K,MATCH([5]인게임경험치성장!$K$1,[5]인게임경험치성장!$C$1:$K$1,0),0)=0,"",
VLOOKUP(A51,[5]인게임경험치성장!$C:$K,MATCH([5]인게임경험치성장!$K$1,[5]인게임경험치성장!$C$1:$K$1,0),0)))</f>
        <v/>
      </c>
      <c r="J51" t="s">
        <v>84</v>
      </c>
      <c r="K51" t="s">
        <v>362</v>
      </c>
      <c r="L51" t="str">
        <f>"BossName_"&amp;SUBSTITUTE($K51,"Preview_","")</f>
        <v>BossName_SlimeRabbit</v>
      </c>
      <c r="M51" t="str">
        <f>"BossDesc_"&amp;SUBSTITUTE($K51,"Preview_","")</f>
        <v>BossDesc_SlimeRabbit</v>
      </c>
      <c r="N51" t="str">
        <f>IF(ISBLANK(L51),"",
IFERROR(VLOOKUP(L51,[1]StringTable!$1:$1048576,MATCH([1]StringTable!$B$1,[1]StringTable!$1:$1,0),0),
IFERROR(VLOOKUP(L51,[1]InApkStringTable!$1:$1048576,MATCH([1]InApkStringTable!$B$1,[1]InApkStringTable!$1:$1,0),0),
"스트링없음")))</f>
        <v>초록 토끼귀 슬라임</v>
      </c>
      <c r="O51" t="str">
        <f>IF(ISBLANK(M51),"",
IFERROR(VLOOKUP(M51,[1]StringTable!$1:$1048576,MATCH([1]StringTable!$B$1,[1]StringTable!$1:$1,0),0),
IFERROR(VLOOKUP(M51,[1]InApkStringTable!$1:$1048576,MATCH([1]InApkStringTable!$B$1,[1]InApkStringTable!$1:$1,0),0),
"스트링없음")))</f>
        <v>친구들을 계속 불러내는 슬라임 무리입니다. 광역 공격을 할 수 있는 {0} 등 캐릭터를 사용하세요!</v>
      </c>
      <c r="P51" t="s">
        <v>360</v>
      </c>
      <c r="X51" t="s">
        <v>420</v>
      </c>
      <c r="Y51">
        <f>COUNTIF(E:E,X51)</f>
        <v>2</v>
      </c>
      <c r="AA51" t="s">
        <v>468</v>
      </c>
      <c r="AB51">
        <f>COUNTIF(F:F,AA51)</f>
        <v>1</v>
      </c>
    </row>
    <row r="52" spans="1:28" x14ac:dyDescent="0.3">
      <c r="A52" t="s">
        <v>39</v>
      </c>
      <c r="B52">
        <f>COUNTIF(StageTable!M:M,A52)
+COUNTIF(StageTable!U:U,A52)
+COUNTIF(StageTable!W:W,A52)</f>
        <v>1</v>
      </c>
      <c r="C52" t="s">
        <v>347</v>
      </c>
      <c r="D52" t="s">
        <v>70</v>
      </c>
      <c r="E52" t="s">
        <v>420</v>
      </c>
      <c r="F52" t="s">
        <v>467</v>
      </c>
      <c r="G52">
        <v>0</v>
      </c>
      <c r="H52">
        <v>0</v>
      </c>
      <c r="I52" t="str">
        <f>IF(ISERROR(VLOOKUP(A52,[5]인게임경험치성장!$C:$K,MATCH([5]인게임경험치성장!$K$1,[5]인게임경험치성장!$C$1:$K$1,0),0)),"",
IF(VLOOKUP(A52,[5]인게임경험치성장!$C:$K,MATCH([5]인게임경험치성장!$K$1,[5]인게임경험치성장!$C$1:$K$1,0),0)=0,"",
VLOOKUP(A52,[5]인게임경험치성장!$C:$K,MATCH([5]인게임경험치성장!$K$1,[5]인게임경험치성장!$C$1:$K$1,0),0)))</f>
        <v/>
      </c>
      <c r="J52" t="s">
        <v>84</v>
      </c>
      <c r="K52" t="s">
        <v>363</v>
      </c>
      <c r="L52" t="str">
        <f>"BossName_"&amp;SUBSTITUTE($K52,"Preview_","")</f>
        <v>BossName_SlimeRabbit_Red</v>
      </c>
      <c r="M52" t="str">
        <f>"BossDesc_"&amp;SUBSTITUTE($K52,"Preview_","")</f>
        <v>BossDesc_SlimeRabbit_Red</v>
      </c>
      <c r="N52" t="str">
        <f>IF(ISBLANK(L52),"",
IFERROR(VLOOKUP(L52,[1]StringTable!$1:$1048576,MATCH([1]StringTable!$B$1,[1]StringTable!$1:$1,0),0),
IFERROR(VLOOKUP(L52,[1]InApkStringTable!$1:$1048576,MATCH([1]InApkStringTable!$B$1,[1]InApkStringTable!$1:$1,0),0),
"스트링없음")))</f>
        <v>붉은 토끼귀 슬라임</v>
      </c>
      <c r="O52" t="str">
        <f>IF(ISBLANK(M52),"",
IFERROR(VLOOKUP(M52,[1]StringTable!$1:$1048576,MATCH([1]StringTable!$B$1,[1]StringTable!$1:$1,0),0),
IFERROR(VLOOKUP(M52,[1]InApkStringTable!$1:$1048576,MATCH([1]InApkStringTable!$B$1,[1]InApkStringTable!$1:$1,0),0),
"스트링없음")))</f>
        <v>좀 더 공격적인 슬라임 무리입니다. 광역 공격을 할 수 있는 {0} 등 캐릭터를 사용하세요!</v>
      </c>
      <c r="P52" t="s">
        <v>360</v>
      </c>
      <c r="X52" t="s">
        <v>484</v>
      </c>
      <c r="Y52">
        <f>COUNTIF(E:E,X52)</f>
        <v>1</v>
      </c>
      <c r="AA52" t="s">
        <v>469</v>
      </c>
      <c r="AB52">
        <f>COUNTIF(F:F,AA52)</f>
        <v>1</v>
      </c>
    </row>
    <row r="53" spans="1:28" x14ac:dyDescent="0.3">
      <c r="A53" t="s">
        <v>337</v>
      </c>
      <c r="B53">
        <f>COUNTIF(StageTable!M:M,A53)
+COUNTIF(StageTable!U:U,A53)
+COUNTIF(StageTable!W:W,A53)</f>
        <v>1</v>
      </c>
      <c r="C53" t="s">
        <v>69</v>
      </c>
      <c r="D53" t="s">
        <v>70</v>
      </c>
      <c r="E53" t="s">
        <v>51</v>
      </c>
      <c r="F53" t="s">
        <v>468</v>
      </c>
      <c r="G53">
        <v>0</v>
      </c>
      <c r="H53">
        <v>0</v>
      </c>
      <c r="I53" t="str">
        <f>IF(ISERROR(VLOOKUP(A53,[5]인게임경험치성장!$C:$K,MATCH([5]인게임경험치성장!$K$1,[5]인게임경험치성장!$C$1:$K$1,0),0)),"",
IF(VLOOKUP(A53,[5]인게임경험치성장!$C:$K,MATCH([5]인게임경험치성장!$K$1,[5]인게임경험치성장!$C$1:$K$1,0),0)=0,"",
VLOOKUP(A53,[5]인게임경험치성장!$C:$K,MATCH([5]인게임경험치성장!$K$1,[5]인게임경험치성장!$C$1:$K$1,0),0)))</f>
        <v/>
      </c>
      <c r="J53" t="s">
        <v>84</v>
      </c>
      <c r="K53" t="s">
        <v>276</v>
      </c>
      <c r="L53" t="str">
        <f>"BossName_"&amp;SUBSTITUTE($K53,"Preview_","")</f>
        <v>BossName_TerribleStump_Purple</v>
      </c>
      <c r="M53" t="str">
        <f>"BossDesc_"&amp;SUBSTITUTE($K53,"Preview_","")</f>
        <v>BossDesc_TerribleStump_Purple</v>
      </c>
      <c r="N53" t="str">
        <f>IF(ISBLANK(L53),"",
IFERROR(VLOOKUP(L53,[1]StringTable!$1:$1048576,MATCH([1]StringTable!$B$1,[1]StringTable!$1:$1,0),0),
IFERROR(VLOOKUP(L53,[1]InApkStringTable!$1:$1048576,MATCH([1]InApkStringTable!$B$1,[1]InApkStringTable!$1:$1,0),0),
"스트링없음")))</f>
        <v>나무귀신</v>
      </c>
      <c r="O53" t="str">
        <f>IF(ISBLANK(M53),"",
IFERROR(VLOOKUP(M53,[1]StringTable!$1:$1048576,MATCH([1]StringTable!$B$1,[1]StringTable!$1:$1,0),0),
IFERROR(VLOOKUP(M53,[1]InApkStringTable!$1:$1048576,MATCH([1]InApkStringTable!$B$1,[1]InApkStringTable!$1:$1,0),0),
"스트링없음")))</f>
        <v>화가 단단히 난 듯한 나무 귀신입니다. {0} 등 단일 개체에게 강한 캐릭터로 저지하세요!</v>
      </c>
      <c r="P53" t="s">
        <v>358</v>
      </c>
      <c r="X53" t="s">
        <v>485</v>
      </c>
      <c r="Y53">
        <f>COUNTIF(E:E,X53)</f>
        <v>1</v>
      </c>
      <c r="AA53" t="s">
        <v>470</v>
      </c>
      <c r="AB53">
        <f>COUNTIF(F:F,AA53)</f>
        <v>1</v>
      </c>
    </row>
    <row r="54" spans="1:28" x14ac:dyDescent="0.3">
      <c r="A54" t="s">
        <v>339</v>
      </c>
      <c r="B54">
        <f>COUNTIF(StageTable!M:M,A54)
+COUNTIF(StageTable!U:U,A54)
+COUNTIF(StageTable!W:W,A54)</f>
        <v>1</v>
      </c>
      <c r="C54" t="s">
        <v>68</v>
      </c>
      <c r="D54" t="s">
        <v>70</v>
      </c>
      <c r="E54" t="s">
        <v>51</v>
      </c>
      <c r="F54" t="s">
        <v>469</v>
      </c>
      <c r="G54">
        <v>0</v>
      </c>
      <c r="H54">
        <v>0</v>
      </c>
      <c r="I54" t="str">
        <f>IF(ISERROR(VLOOKUP(A54,[5]인게임경험치성장!$C:$K,MATCH([5]인게임경험치성장!$K$1,[5]인게임경험치성장!$C$1:$K$1,0),0)),"",
IF(VLOOKUP(A54,[5]인게임경험치성장!$C:$K,MATCH([5]인게임경험치성장!$K$1,[5]인게임경험치성장!$C$1:$K$1,0),0)=0,"",
VLOOKUP(A54,[5]인게임경험치성장!$C:$K,MATCH([5]인게임경험치성장!$K$1,[5]인게임경험치성장!$C$1:$K$1,0),0)))</f>
        <v/>
      </c>
      <c r="J54" t="s">
        <v>84</v>
      </c>
      <c r="K54" t="s">
        <v>277</v>
      </c>
      <c r="L54" t="str">
        <f>"BossName_"&amp;SUBSTITUTE($K54,"Preview_","")</f>
        <v>BossName_PolygonalMetalon_Red</v>
      </c>
      <c r="M54" t="str">
        <f>"BossDesc_"&amp;SUBSTITUTE($K54,"Preview_","")</f>
        <v>BossDesc_PolygonalMetalon_Red</v>
      </c>
      <c r="N54" t="str">
        <f>IF(ISBLANK(L54),"",
IFERROR(VLOOKUP(L54,[1]StringTable!$1:$1048576,MATCH([1]StringTable!$B$1,[1]StringTable!$1:$1,0),0),
IFERROR(VLOOKUP(L54,[1]InApkStringTable!$1:$1048576,MATCH([1]InApkStringTable!$B$1,[1]InApkStringTable!$1:$1,0),0),
"스트링없음")))</f>
        <v>외뿔 풍뎅이</v>
      </c>
      <c r="O54" t="str">
        <f>IF(ISBLANK(M54),"",
IFERROR(VLOOKUP(M54,[1]StringTable!$1:$1048576,MATCH([1]StringTable!$B$1,[1]StringTable!$1:$1,0),0),
IFERROR(VLOOKUP(M54,[1]InApkStringTable!$1:$1048576,MATCH([1]InApkStringTable!$B$1,[1]InApkStringTable!$1:$1,0),0),
"스트링없음")))</f>
        <v>뿔에 찔리면 매우 아플 것 같네요. {0} 등 단일 개체에게 강한 캐릭터로 저지하세요!</v>
      </c>
      <c r="P54" t="s">
        <v>359</v>
      </c>
      <c r="X54" t="s">
        <v>524</v>
      </c>
      <c r="Y54">
        <f>COUNTIF(E:E,X54)</f>
        <v>1</v>
      </c>
      <c r="AA54" t="s">
        <v>471</v>
      </c>
      <c r="AB54">
        <f>COUNTIF(F:F,AA54)</f>
        <v>5</v>
      </c>
    </row>
    <row r="55" spans="1:28" x14ac:dyDescent="0.3">
      <c r="A55" t="s">
        <v>341</v>
      </c>
      <c r="B55">
        <f>COUNTIF(StageTable!M:M,A55)
+COUNTIF(StageTable!U:U,A55)
+COUNTIF(StageTable!W:W,A55)</f>
        <v>1</v>
      </c>
      <c r="C55" t="s">
        <v>347</v>
      </c>
      <c r="D55" t="s">
        <v>70</v>
      </c>
      <c r="E55" t="s">
        <v>51</v>
      </c>
      <c r="F55" t="s">
        <v>470</v>
      </c>
      <c r="G55">
        <v>0</v>
      </c>
      <c r="H55">
        <v>0</v>
      </c>
      <c r="I55" t="str">
        <f>IF(ISERROR(VLOOKUP(A55,[5]인게임경험치성장!$C:$K,MATCH([5]인게임경험치성장!$K$1,[5]인게임경험치성장!$C$1:$K$1,0),0)),"",
IF(VLOOKUP(A55,[5]인게임경험치성장!$C:$K,MATCH([5]인게임경험치성장!$K$1,[5]인게임경험치성장!$C$1:$K$1,0),0)=0,"",
VLOOKUP(A55,[5]인게임경험치성장!$C:$K,MATCH([5]인게임경험치성장!$K$1,[5]인게임경험치성장!$C$1:$K$1,0),0)))</f>
        <v/>
      </c>
      <c r="J55" t="s">
        <v>84</v>
      </c>
      <c r="K55" t="s">
        <v>278</v>
      </c>
      <c r="L55" t="str">
        <f>"BossName_"&amp;SUBSTITUTE($K55,"Preview_","")</f>
        <v>BossName_SpiritKing</v>
      </c>
      <c r="M55" t="str">
        <f>"BossDesc_"&amp;SUBSTITUTE($K55,"Preview_","")</f>
        <v>BossDesc_SpiritKing</v>
      </c>
      <c r="N55" t="str">
        <f>IF(ISBLANK(L55),"",
IFERROR(VLOOKUP(L55,[1]StringTable!$1:$1048576,MATCH([1]StringTable!$B$1,[1]StringTable!$1:$1,0),0),
IFERROR(VLOOKUP(L55,[1]InApkStringTable!$1:$1048576,MATCH([1]InApkStringTable!$B$1,[1]InApkStringTable!$1:$1,0),0),
"스트링없음")))</f>
        <v>스피릿 킹</v>
      </c>
      <c r="O55" t="str">
        <f>IF(ISBLANK(M55),"",
IFERROR(VLOOKUP(M55,[1]StringTable!$1:$1048576,MATCH([1]StringTable!$B$1,[1]StringTable!$1:$1,0),0),
IFERROR(VLOOKUP(M55,[1]InApkStringTable!$1:$1048576,MATCH([1]InApkStringTable!$B$1,[1]InApkStringTable!$1:$1,0),0),
"스트링없음")))</f>
        <v>무시무시한 눈빛과 거대한 몸집을 가진 스피릿 킹입니다. {0} 등 큰 개체에게 공격할 수 있는 캐릭터를 써보세요!</v>
      </c>
      <c r="P55" t="s">
        <v>361</v>
      </c>
      <c r="X55" t="s">
        <v>486</v>
      </c>
      <c r="Y55">
        <f>COUNTIF(E:E,X55)</f>
        <v>1</v>
      </c>
      <c r="AA55" t="s">
        <v>543</v>
      </c>
      <c r="AB55">
        <f>COUNTIF(F:F,AA55)</f>
        <v>1</v>
      </c>
    </row>
    <row r="56" spans="1:28" x14ac:dyDescent="0.3">
      <c r="A56" t="s">
        <v>40</v>
      </c>
      <c r="B56">
        <f>COUNTIF(StageTable!M:M,A56)
+COUNTIF(StageTable!U:U,A56)
+COUNTIF(StageTable!W:W,A56)</f>
        <v>1</v>
      </c>
      <c r="C56" t="s">
        <v>64</v>
      </c>
      <c r="D56" t="s">
        <v>65</v>
      </c>
      <c r="E56" t="s">
        <v>51</v>
      </c>
      <c r="F56" t="s">
        <v>471</v>
      </c>
      <c r="G56">
        <v>0</v>
      </c>
      <c r="H56">
        <v>0</v>
      </c>
      <c r="I56" t="str">
        <f>IF(ISERROR(VLOOKUP(A56,[5]인게임경험치성장!$C:$K,MATCH([5]인게임경험치성장!$K$1,[5]인게임경험치성장!$C$1:$K$1,0),0)),"",
IF(VLOOKUP(A56,[5]인게임경험치성장!$C:$K,MATCH([5]인게임경험치성장!$K$1,[5]인게임경험치성장!$C$1:$K$1,0),0)=0,"",
VLOOKUP(A56,[5]인게임경험치성장!$C:$K,MATCH([5]인게임경험치성장!$K$1,[5]인게임경험치성장!$C$1:$K$1,0),0)))</f>
        <v/>
      </c>
      <c r="J56" t="s">
        <v>84</v>
      </c>
      <c r="N56" t="str">
        <f>IF(ISBLANK(L56),"",
IFERROR(VLOOKUP(L56,[1]StringTable!$1:$1048576,MATCH([1]StringTable!$B$1,[1]StringTable!$1:$1,0),0),
IFERROR(VLOOKUP(L56,[1]InApkStringTable!$1:$1048576,MATCH([1]InApkStringTable!$B$1,[1]InApkStringTable!$1:$1,0),0),
"스트링없음")))</f>
        <v/>
      </c>
      <c r="O56" t="str">
        <f>IF(ISBLANK(M56),"",
IFERROR(VLOOKUP(M56,[1]StringTable!$1:$1048576,MATCH([1]StringTable!$B$1,[1]StringTable!$1:$1,0),0),
IFERROR(VLOOKUP(M56,[1]InApkStringTable!$1:$1048576,MATCH([1]InApkStringTable!$B$1,[1]InApkStringTable!$1:$1,0),0),
"스트링없음")))</f>
        <v/>
      </c>
      <c r="X56" t="s">
        <v>487</v>
      </c>
      <c r="Y56">
        <f>COUNTIF(E:E,X56)</f>
        <v>1</v>
      </c>
      <c r="AA56" t="s">
        <v>544</v>
      </c>
      <c r="AB56">
        <f>COUNTIF(F:F,AA56)</f>
        <v>1</v>
      </c>
    </row>
    <row r="57" spans="1:28" x14ac:dyDescent="0.3">
      <c r="A57" t="s">
        <v>41</v>
      </c>
      <c r="B57">
        <f>COUNTIF(StageTable!M:M,A57)
+COUNTIF(StageTable!U:U,A57)
+COUNTIF(StageTable!W:W,A57)</f>
        <v>1</v>
      </c>
      <c r="C57" t="s">
        <v>67</v>
      </c>
      <c r="D57" t="s">
        <v>65</v>
      </c>
      <c r="E57" t="s">
        <v>408</v>
      </c>
      <c r="F57" t="s">
        <v>471</v>
      </c>
      <c r="G57">
        <v>0</v>
      </c>
      <c r="H57">
        <v>0</v>
      </c>
      <c r="I57" t="str">
        <f>IF(ISERROR(VLOOKUP(A57,[5]인게임경험치성장!$C:$K,MATCH([5]인게임경험치성장!$K$1,[5]인게임경험치성장!$C$1:$K$1,0),0)),"",
IF(VLOOKUP(A57,[5]인게임경험치성장!$C:$K,MATCH([5]인게임경험치성장!$K$1,[5]인게임경험치성장!$C$1:$K$1,0),0)=0,"",
VLOOKUP(A57,[5]인게임경험치성장!$C:$K,MATCH([5]인게임경험치성장!$K$1,[5]인게임경험치성장!$C$1:$K$1,0),0)))</f>
        <v/>
      </c>
      <c r="J57" t="s">
        <v>84</v>
      </c>
      <c r="N57" t="str">
        <f>IF(ISBLANK(L57),"",
IFERROR(VLOOKUP(L57,[1]StringTable!$1:$1048576,MATCH([1]StringTable!$B$1,[1]StringTable!$1:$1,0),0),
IFERROR(VLOOKUP(L57,[1]InApkStringTable!$1:$1048576,MATCH([1]InApkStringTable!$B$1,[1]InApkStringTable!$1:$1,0),0),
"스트링없음")))</f>
        <v/>
      </c>
      <c r="O57" t="str">
        <f>IF(ISBLANK(M57),"",
IFERROR(VLOOKUP(M57,[1]StringTable!$1:$1048576,MATCH([1]StringTable!$B$1,[1]StringTable!$1:$1,0),0),
IFERROR(VLOOKUP(M57,[1]InApkStringTable!$1:$1048576,MATCH([1]InApkStringTable!$B$1,[1]InApkStringTable!$1:$1,0),0),
"스트링없음")))</f>
        <v/>
      </c>
      <c r="X57" t="s">
        <v>488</v>
      </c>
      <c r="Y57">
        <f>COUNTIF(E:E,X57)</f>
        <v>1</v>
      </c>
      <c r="AA57" t="s">
        <v>555</v>
      </c>
      <c r="AB57">
        <f>COUNTIF(F:F,AA57)</f>
        <v>1</v>
      </c>
    </row>
    <row r="58" spans="1:28" x14ac:dyDescent="0.3">
      <c r="A58" t="s">
        <v>331</v>
      </c>
      <c r="B58">
        <f>COUNTIF(StageTable!M:M,A58)
+COUNTIF(StageTable!U:U,A58)
+COUNTIF(StageTable!W:W,A58)</f>
        <v>1</v>
      </c>
      <c r="C58" t="s">
        <v>352</v>
      </c>
      <c r="D58" t="s">
        <v>65</v>
      </c>
      <c r="E58" t="s">
        <v>400</v>
      </c>
      <c r="F58" t="s">
        <v>471</v>
      </c>
      <c r="G58">
        <v>0</v>
      </c>
      <c r="H58">
        <v>0</v>
      </c>
      <c r="I58" t="str">
        <f>IF(ISERROR(VLOOKUP(A58,[5]인게임경험치성장!$C:$K,MATCH([5]인게임경험치성장!$K$1,[5]인게임경험치성장!$C$1:$K$1,0),0)),"",
IF(VLOOKUP(A58,[5]인게임경험치성장!$C:$K,MATCH([5]인게임경험치성장!$K$1,[5]인게임경험치성장!$C$1:$K$1,0),0)=0,"",
VLOOKUP(A58,[5]인게임경험치성장!$C:$K,MATCH([5]인게임경험치성장!$K$1,[5]인게임경험치성장!$C$1:$K$1,0),0)))</f>
        <v/>
      </c>
      <c r="J58" t="s">
        <v>84</v>
      </c>
      <c r="N58" t="str">
        <f>IF(ISBLANK(L58),"",
IFERROR(VLOOKUP(L58,[1]StringTable!$1:$1048576,MATCH([1]StringTable!$B$1,[1]StringTable!$1:$1,0),0),
IFERROR(VLOOKUP(L58,[1]InApkStringTable!$1:$1048576,MATCH([1]InApkStringTable!$B$1,[1]InApkStringTable!$1:$1,0),0),
"스트링없음")))</f>
        <v/>
      </c>
      <c r="O58" t="str">
        <f>IF(ISBLANK(M58),"",
IFERROR(VLOOKUP(M58,[1]StringTable!$1:$1048576,MATCH([1]StringTable!$B$1,[1]StringTable!$1:$1,0),0),
IFERROR(VLOOKUP(M58,[1]InApkStringTable!$1:$1048576,MATCH([1]InApkStringTable!$B$1,[1]InApkStringTable!$1:$1,0),0),
"스트링없음")))</f>
        <v/>
      </c>
      <c r="X58" t="s">
        <v>525</v>
      </c>
      <c r="Y58">
        <f>COUNTIF(E:E,X58)</f>
        <v>1</v>
      </c>
      <c r="AA58" t="s">
        <v>545</v>
      </c>
      <c r="AB58">
        <f>COUNTIF(F:F,AA58)</f>
        <v>1</v>
      </c>
    </row>
    <row r="59" spans="1:28" x14ac:dyDescent="0.3">
      <c r="A59" t="s">
        <v>333</v>
      </c>
      <c r="B59">
        <f>COUNTIF(StageTable!M:M,A59)
+COUNTIF(StageTable!U:U,A59)
+COUNTIF(StageTable!W:W,A59)</f>
        <v>1</v>
      </c>
      <c r="C59" t="s">
        <v>353</v>
      </c>
      <c r="D59" t="s">
        <v>65</v>
      </c>
      <c r="E59" t="s">
        <v>389</v>
      </c>
      <c r="F59" t="s">
        <v>471</v>
      </c>
      <c r="G59">
        <v>0</v>
      </c>
      <c r="H59">
        <v>0</v>
      </c>
      <c r="I59" t="str">
        <f>IF(ISERROR(VLOOKUP(A59,[5]인게임경험치성장!$C:$K,MATCH([5]인게임경험치성장!$K$1,[5]인게임경험치성장!$C$1:$K$1,0),0)),"",
IF(VLOOKUP(A59,[5]인게임경험치성장!$C:$K,MATCH([5]인게임경험치성장!$K$1,[5]인게임경험치성장!$C$1:$K$1,0),0)=0,"",
VLOOKUP(A59,[5]인게임경험치성장!$C:$K,MATCH([5]인게임경험치성장!$K$1,[5]인게임경험치성장!$C$1:$K$1,0),0)))</f>
        <v/>
      </c>
      <c r="J59" t="s">
        <v>84</v>
      </c>
      <c r="N59" t="str">
        <f>IF(ISBLANK(L59),"",
IFERROR(VLOOKUP(L59,[1]StringTable!$1:$1048576,MATCH([1]StringTable!$B$1,[1]StringTable!$1:$1,0),0),
IFERROR(VLOOKUP(L59,[1]InApkStringTable!$1:$1048576,MATCH([1]InApkStringTable!$B$1,[1]InApkStringTable!$1:$1,0),0),
"스트링없음")))</f>
        <v/>
      </c>
      <c r="O59" t="str">
        <f>IF(ISBLANK(M59),"",
IFERROR(VLOOKUP(M59,[1]StringTable!$1:$1048576,MATCH([1]StringTable!$B$1,[1]StringTable!$1:$1,0),0),
IFERROR(VLOOKUP(M59,[1]InApkStringTable!$1:$1048576,MATCH([1]InApkStringTable!$B$1,[1]InApkStringTable!$1:$1,0),0),
"스트링없음")))</f>
        <v/>
      </c>
      <c r="X59" t="s">
        <v>489</v>
      </c>
      <c r="Y59">
        <f>COUNTIF(E:E,X59)</f>
        <v>1</v>
      </c>
      <c r="AA59" t="s">
        <v>546</v>
      </c>
      <c r="AB59">
        <f>COUNTIF(F:F,AA59)</f>
        <v>1</v>
      </c>
    </row>
    <row r="60" spans="1:28" x14ac:dyDescent="0.3">
      <c r="A60" t="s">
        <v>335</v>
      </c>
      <c r="B60">
        <f>COUNTIF(StageTable!M:M,A60)
+COUNTIF(StageTable!U:U,A60)
+COUNTIF(StageTable!W:W,A60)</f>
        <v>1</v>
      </c>
      <c r="C60" t="s">
        <v>67</v>
      </c>
      <c r="D60" t="s">
        <v>65</v>
      </c>
      <c r="E60" t="s">
        <v>390</v>
      </c>
      <c r="F60" t="s">
        <v>471</v>
      </c>
      <c r="G60">
        <v>0</v>
      </c>
      <c r="H60">
        <v>0</v>
      </c>
      <c r="I60" t="str">
        <f>IF(ISERROR(VLOOKUP(A60,[5]인게임경험치성장!$C:$K,MATCH([5]인게임경험치성장!$K$1,[5]인게임경험치성장!$C$1:$K$1,0),0)),"",
IF(VLOOKUP(A60,[5]인게임경험치성장!$C:$K,MATCH([5]인게임경험치성장!$K$1,[5]인게임경험치성장!$C$1:$K$1,0),0)=0,"",
VLOOKUP(A60,[5]인게임경험치성장!$C:$K,MATCH([5]인게임경험치성장!$K$1,[5]인게임경험치성장!$C$1:$K$1,0),0)))</f>
        <v/>
      </c>
      <c r="J60" t="s">
        <v>84</v>
      </c>
      <c r="N60" t="str">
        <f>IF(ISBLANK(L60),"",
IFERROR(VLOOKUP(L60,[1]StringTable!$1:$1048576,MATCH([1]StringTable!$B$1,[1]StringTable!$1:$1,0),0),
IFERROR(VLOOKUP(L60,[1]InApkStringTable!$1:$1048576,MATCH([1]InApkStringTable!$B$1,[1]InApkStringTable!$1:$1,0),0),
"스트링없음")))</f>
        <v/>
      </c>
      <c r="O60" t="str">
        <f>IF(ISBLANK(M60),"",
IFERROR(VLOOKUP(M60,[1]StringTable!$1:$1048576,MATCH([1]StringTable!$B$1,[1]StringTable!$1:$1,0),0),
IFERROR(VLOOKUP(M60,[1]InApkStringTable!$1:$1048576,MATCH([1]InApkStringTable!$B$1,[1]InApkStringTable!$1:$1,0),0),
"스트링없음")))</f>
        <v/>
      </c>
      <c r="X60" t="s">
        <v>490</v>
      </c>
      <c r="Y60">
        <f>COUNTIF(E:E,X60)</f>
        <v>1</v>
      </c>
      <c r="AA60" t="s">
        <v>547</v>
      </c>
      <c r="AB60">
        <f>COUNTIF(F:F,AA60)</f>
        <v>1</v>
      </c>
    </row>
    <row r="61" spans="1:28" x14ac:dyDescent="0.3">
      <c r="A61" t="s">
        <v>365</v>
      </c>
      <c r="B61">
        <f>COUNTIF(StageTable!M:M,A61)
+COUNTIF(StageTable!U:U,A61)
+COUNTIF(StageTable!W:W,A61)</f>
        <v>1</v>
      </c>
      <c r="C61" t="s">
        <v>538</v>
      </c>
      <c r="D61" t="s">
        <v>70</v>
      </c>
      <c r="E61" t="s">
        <v>51</v>
      </c>
      <c r="F61" t="s">
        <v>74</v>
      </c>
      <c r="G61">
        <v>0</v>
      </c>
      <c r="H61">
        <v>0</v>
      </c>
      <c r="I61" t="str">
        <f>IF(ISERROR(VLOOKUP(A61,[5]인게임경험치성장!$C:$K,MATCH([5]인게임경험치성장!$K$1,[5]인게임경험치성장!$C$1:$K$1,0),0)),"",
IF(VLOOKUP(A61,[5]인게임경험치성장!$C:$K,MATCH([5]인게임경험치성장!$K$1,[5]인게임경험치성장!$C$1:$K$1,0),0)=0,"",
VLOOKUP(A61,[5]인게임경험치성장!$C:$K,MATCH([5]인게임경험치성장!$K$1,[5]인게임경험치성장!$C$1:$K$1,0),0)))</f>
        <v/>
      </c>
      <c r="J61" t="s">
        <v>84</v>
      </c>
      <c r="X61" t="s">
        <v>491</v>
      </c>
      <c r="Y61">
        <f>COUNTIF(E:E,X61)</f>
        <v>1</v>
      </c>
      <c r="AA61" t="s">
        <v>556</v>
      </c>
      <c r="AB61">
        <f>COUNTIF(F:F,AA61)</f>
        <v>1</v>
      </c>
    </row>
    <row r="62" spans="1:28" x14ac:dyDescent="0.3">
      <c r="A62" t="s">
        <v>539</v>
      </c>
      <c r="B62">
        <f>COUNTIF(StageTable!M:M,A62)
+COUNTIF(StageTable!U:U,A62)
+COUNTIF(StageTable!W:W,A62)</f>
        <v>1</v>
      </c>
      <c r="C62" t="s">
        <v>538</v>
      </c>
      <c r="D62" t="s">
        <v>70</v>
      </c>
      <c r="E62" t="s">
        <v>540</v>
      </c>
      <c r="F62" t="s">
        <v>541</v>
      </c>
      <c r="G62">
        <v>5</v>
      </c>
      <c r="H62">
        <v>5</v>
      </c>
      <c r="I62" t="str">
        <f>IF(ISERROR(VLOOKUP(A62,[5]인게임경험치성장!$C:$K,MATCH([5]인게임경험치성장!$K$1,[5]인게임경험치성장!$C$1:$K$1,0),0)),"",
IF(VLOOKUP(A62,[5]인게임경험치성장!$C:$K,MATCH([5]인게임경험치성장!$K$1,[5]인게임경험치성장!$C$1:$K$1,0),0)=0,"",
VLOOKUP(A62,[5]인게임경험치성장!$C:$K,MATCH([5]인게임경험치성장!$K$1,[5]인게임경험치성장!$C$1:$K$1,0),0)))</f>
        <v/>
      </c>
      <c r="J62" t="s">
        <v>84</v>
      </c>
      <c r="X62" t="s">
        <v>492</v>
      </c>
      <c r="Y62">
        <f>COUNTIF(E:E,X62)</f>
        <v>1</v>
      </c>
      <c r="AA62" t="s">
        <v>548</v>
      </c>
      <c r="AB62">
        <f>COUNTIF(F:F,AA62)</f>
        <v>1</v>
      </c>
    </row>
    <row r="63" spans="1:28" x14ac:dyDescent="0.3">
      <c r="A63" t="s">
        <v>558</v>
      </c>
      <c r="B63">
        <f>COUNTIF(StageTable!M:M,A63)
+COUNTIF(StageTable!U:U,A63)
+COUNTIF(StageTable!W:W,A63)</f>
        <v>1</v>
      </c>
      <c r="C63" t="s">
        <v>536</v>
      </c>
      <c r="D63" t="s">
        <v>70</v>
      </c>
      <c r="E63" t="s">
        <v>485</v>
      </c>
      <c r="F63" t="s">
        <v>544</v>
      </c>
      <c r="H63">
        <v>5</v>
      </c>
      <c r="I63" t="str">
        <f>IF(ISERROR(VLOOKUP(A63,[5]인게임경험치성장!$C:$K,MATCH([5]인게임경험치성장!$K$1,[5]인게임경험치성장!$C$1:$K$1,0),0)),"",
IF(VLOOKUP(A63,[5]인게임경험치성장!$C:$K,MATCH([5]인게임경험치성장!$K$1,[5]인게임경험치성장!$C$1:$K$1,0),0)=0,"",
VLOOKUP(A63,[5]인게임경험치성장!$C:$K,MATCH([5]인게임경험치성장!$K$1,[5]인게임경험치성장!$C$1:$K$1,0),0)))</f>
        <v/>
      </c>
      <c r="J63" t="s">
        <v>84</v>
      </c>
      <c r="X63" t="s">
        <v>493</v>
      </c>
      <c r="Y63">
        <f>COUNTIF(E:E,X63)</f>
        <v>1</v>
      </c>
      <c r="AA63" t="s">
        <v>549</v>
      </c>
      <c r="AB63">
        <f>COUNTIF(F:F,AA63)</f>
        <v>1</v>
      </c>
    </row>
    <row r="64" spans="1:28" x14ac:dyDescent="0.3">
      <c r="A64" t="s">
        <v>569</v>
      </c>
      <c r="B64">
        <f>COUNTIF(StageTable!M:M,A64)
+COUNTIF(StageTable!U:U,A64)
+COUNTIF(StageTable!W:W,A64)</f>
        <v>1</v>
      </c>
      <c r="C64" t="s">
        <v>535</v>
      </c>
      <c r="D64" t="s">
        <v>70</v>
      </c>
      <c r="E64" t="s">
        <v>570</v>
      </c>
      <c r="F64" t="s">
        <v>571</v>
      </c>
      <c r="H64">
        <v>5</v>
      </c>
      <c r="I64" t="str">
        <f>IF(ISERROR(VLOOKUP(A64,[5]인게임경험치성장!$C:$K,MATCH([5]인게임경험치성장!$K$1,[5]인게임경험치성장!$C$1:$K$1,0),0)),"",
IF(VLOOKUP(A64,[5]인게임경험치성장!$C:$K,MATCH([5]인게임경험치성장!$K$1,[5]인게임경험치성장!$C$1:$K$1,0),0)=0,"",
VLOOKUP(A64,[5]인게임경험치성장!$C:$K,MATCH([5]인게임경험치성장!$K$1,[5]인게임경험치성장!$C$1:$K$1,0),0)))</f>
        <v/>
      </c>
      <c r="J64" t="s">
        <v>84</v>
      </c>
      <c r="X64" t="s">
        <v>494</v>
      </c>
      <c r="Y64">
        <f>COUNTIF(E:E,X64)</f>
        <v>1</v>
      </c>
      <c r="AA64" t="s">
        <v>550</v>
      </c>
      <c r="AB64">
        <f>COUNTIF(F:F,AA64)</f>
        <v>1</v>
      </c>
    </row>
    <row r="65" spans="1:28" x14ac:dyDescent="0.3">
      <c r="A65" t="s">
        <v>559</v>
      </c>
      <c r="B65">
        <f>COUNTIF(StageTable!M:M,A65)
+COUNTIF(StageTable!U:U,A65)
+COUNTIF(StageTable!W:W,A65)</f>
        <v>1</v>
      </c>
      <c r="C65" t="s">
        <v>537</v>
      </c>
      <c r="D65" t="s">
        <v>70</v>
      </c>
      <c r="E65" t="s">
        <v>486</v>
      </c>
      <c r="F65" t="s">
        <v>545</v>
      </c>
      <c r="H65">
        <v>5</v>
      </c>
      <c r="I65" t="str">
        <f>IF(ISERROR(VLOOKUP(A65,[5]인게임경험치성장!$C:$K,MATCH([5]인게임경험치성장!$K$1,[5]인게임경험치성장!$C$1:$K$1,0),0)),"",
IF(VLOOKUP(A65,[5]인게임경험치성장!$C:$K,MATCH([5]인게임경험치성장!$K$1,[5]인게임경험치성장!$C$1:$K$1,0),0)=0,"",
VLOOKUP(A65,[5]인게임경험치성장!$C:$K,MATCH([5]인게임경험치성장!$K$1,[5]인게임경험치성장!$C$1:$K$1,0),0)))</f>
        <v/>
      </c>
      <c r="J65" t="s">
        <v>84</v>
      </c>
      <c r="X65" t="s">
        <v>495</v>
      </c>
      <c r="Y65">
        <f>COUNTIF(E:E,X65)</f>
        <v>1</v>
      </c>
      <c r="AA65" t="s">
        <v>551</v>
      </c>
      <c r="AB65">
        <f>COUNTIF(F:F,AA65)</f>
        <v>1</v>
      </c>
    </row>
    <row r="66" spans="1:28" x14ac:dyDescent="0.3">
      <c r="A66" t="s">
        <v>560</v>
      </c>
      <c r="B66">
        <f>COUNTIF(StageTable!M:M,A66)
+COUNTIF(StageTable!U:U,A66)
+COUNTIF(StageTable!W:W,A66)</f>
        <v>1</v>
      </c>
      <c r="C66" t="s">
        <v>535</v>
      </c>
      <c r="D66" t="s">
        <v>70</v>
      </c>
      <c r="E66" t="s">
        <v>487</v>
      </c>
      <c r="F66" t="s">
        <v>546</v>
      </c>
      <c r="H66">
        <v>5</v>
      </c>
      <c r="I66" t="str">
        <f>IF(ISERROR(VLOOKUP(A66,[5]인게임경험치성장!$C:$K,MATCH([5]인게임경험치성장!$K$1,[5]인게임경험치성장!$C$1:$K$1,0),0)),"",
IF(VLOOKUP(A66,[5]인게임경험치성장!$C:$K,MATCH([5]인게임경험치성장!$K$1,[5]인게임경험치성장!$C$1:$K$1,0),0)=0,"",
VLOOKUP(A66,[5]인게임경험치성장!$C:$K,MATCH([5]인게임경험치성장!$K$1,[5]인게임경험치성장!$C$1:$K$1,0),0)))</f>
        <v/>
      </c>
      <c r="J66" t="s">
        <v>84</v>
      </c>
      <c r="X66" t="s">
        <v>584</v>
      </c>
      <c r="Y66">
        <f>COUNTIF(E:E,X66)</f>
        <v>1</v>
      </c>
      <c r="AA66" t="s">
        <v>557</v>
      </c>
      <c r="AB66">
        <f>COUNTIF(F:F,AA66)</f>
        <v>1</v>
      </c>
    </row>
    <row r="67" spans="1:28" x14ac:dyDescent="0.3">
      <c r="A67" t="s">
        <v>561</v>
      </c>
      <c r="B67">
        <f>COUNTIF(StageTable!M:M,A67)
+COUNTIF(StageTable!U:U,A67)
+COUNTIF(StageTable!W:W,A67)</f>
        <v>1</v>
      </c>
      <c r="C67" t="s">
        <v>535</v>
      </c>
      <c r="D67" t="s">
        <v>70</v>
      </c>
      <c r="E67" t="s">
        <v>488</v>
      </c>
      <c r="F67" t="s">
        <v>547</v>
      </c>
      <c r="H67">
        <v>5</v>
      </c>
      <c r="I67" t="str">
        <f>IF(ISERROR(VLOOKUP(A67,[5]인게임경험치성장!$C:$K,MATCH([5]인게임경험치성장!$K$1,[5]인게임경험치성장!$C$1:$K$1,0),0)),"",
IF(VLOOKUP(A67,[5]인게임경험치성장!$C:$K,MATCH([5]인게임경험치성장!$K$1,[5]인게임경험치성장!$C$1:$K$1,0),0)=0,"",
VLOOKUP(A67,[5]인게임경험치성장!$C:$K,MATCH([5]인게임경험치성장!$K$1,[5]인게임경험치성장!$C$1:$K$1,0),0)))</f>
        <v/>
      </c>
      <c r="J67" t="s">
        <v>84</v>
      </c>
      <c r="X67" t="s">
        <v>497</v>
      </c>
      <c r="Y67">
        <f>COUNTIF(E:E,X67)</f>
        <v>0</v>
      </c>
      <c r="AA67" t="s">
        <v>553</v>
      </c>
      <c r="AB67">
        <f>COUNTIF(F:F,AA67)</f>
        <v>1</v>
      </c>
    </row>
    <row r="68" spans="1:28" x14ac:dyDescent="0.3">
      <c r="A68" t="s">
        <v>572</v>
      </c>
      <c r="B68">
        <f>COUNTIF(StageTable!M:M,A68)
+COUNTIF(StageTable!U:U,A68)
+COUNTIF(StageTable!W:W,A68)</f>
        <v>1</v>
      </c>
      <c r="C68" t="s">
        <v>537</v>
      </c>
      <c r="D68" t="s">
        <v>70</v>
      </c>
      <c r="E68" t="s">
        <v>573</v>
      </c>
      <c r="F68" t="s">
        <v>574</v>
      </c>
      <c r="H68">
        <v>5</v>
      </c>
      <c r="I68" t="str">
        <f>IF(ISERROR(VLOOKUP(A68,[5]인게임경험치성장!$C:$K,MATCH([5]인게임경험치성장!$K$1,[5]인게임경험치성장!$C$1:$K$1,0),0)),"",
IF(VLOOKUP(A68,[5]인게임경험치성장!$C:$K,MATCH([5]인게임경험치성장!$K$1,[5]인게임경험치성장!$C$1:$K$1,0),0)=0,"",
VLOOKUP(A68,[5]인게임경험치성장!$C:$K,MATCH([5]인게임경험치성장!$K$1,[5]인게임경험치성장!$C$1:$K$1,0),0)))</f>
        <v/>
      </c>
      <c r="J68" t="s">
        <v>84</v>
      </c>
      <c r="X68" t="s">
        <v>526</v>
      </c>
      <c r="Y68">
        <f>COUNTIF(E:E,X68)</f>
        <v>0</v>
      </c>
      <c r="AA68" t="s">
        <v>554</v>
      </c>
      <c r="AB68">
        <f>COUNTIF(F:F,AA68)</f>
        <v>1</v>
      </c>
    </row>
    <row r="69" spans="1:28" x14ac:dyDescent="0.3">
      <c r="A69" t="s">
        <v>562</v>
      </c>
      <c r="B69">
        <f>COUNTIF(StageTable!M:M,A69)
+COUNTIF(StageTable!U:U,A69)
+COUNTIF(StageTable!W:W,A69)</f>
        <v>1</v>
      </c>
      <c r="C69" t="s">
        <v>536</v>
      </c>
      <c r="D69" t="s">
        <v>70</v>
      </c>
      <c r="E69" t="s">
        <v>489</v>
      </c>
      <c r="F69" t="s">
        <v>548</v>
      </c>
      <c r="H69">
        <v>5</v>
      </c>
      <c r="I69" t="str">
        <f>IF(ISERROR(VLOOKUP(A69,[5]인게임경험치성장!$C:$K,MATCH([5]인게임경험치성장!$K$1,[5]인게임경험치성장!$C$1:$K$1,0),0)),"",
IF(VLOOKUP(A69,[5]인게임경험치성장!$C:$K,MATCH([5]인게임경험치성장!$K$1,[5]인게임경험치성장!$C$1:$K$1,0),0)=0,"",
VLOOKUP(A69,[5]인게임경험치성장!$C:$K,MATCH([5]인게임경험치성장!$K$1,[5]인게임경험치성장!$C$1:$K$1,0),0)))</f>
        <v/>
      </c>
      <c r="J69" t="s">
        <v>84</v>
      </c>
      <c r="X69" t="s">
        <v>498</v>
      </c>
      <c r="Y69">
        <f>COUNTIF(E:E,X69)</f>
        <v>0</v>
      </c>
    </row>
    <row r="70" spans="1:28" x14ac:dyDescent="0.3">
      <c r="A70" t="s">
        <v>563</v>
      </c>
      <c r="B70">
        <f>COUNTIF(StageTable!M:M,A70)
+COUNTIF(StageTable!U:U,A70)
+COUNTIF(StageTable!W:W,A70)</f>
        <v>1</v>
      </c>
      <c r="C70" t="s">
        <v>537</v>
      </c>
      <c r="D70" t="s">
        <v>70</v>
      </c>
      <c r="E70" t="s">
        <v>490</v>
      </c>
      <c r="F70" t="s">
        <v>549</v>
      </c>
      <c r="H70">
        <v>5</v>
      </c>
      <c r="I70" t="str">
        <f>IF(ISERROR(VLOOKUP(A70,[5]인게임경험치성장!$C:$K,MATCH([5]인게임경험치성장!$K$1,[5]인게임경험치성장!$C$1:$K$1,0),0)),"",
IF(VLOOKUP(A70,[5]인게임경험치성장!$C:$K,MATCH([5]인게임경험치성장!$K$1,[5]인게임경험치성장!$C$1:$K$1,0),0)=0,"",
VLOOKUP(A70,[5]인게임경험치성장!$C:$K,MATCH([5]인게임경험치성장!$K$1,[5]인게임경험치성장!$C$1:$K$1,0),0)))</f>
        <v/>
      </c>
      <c r="J70" t="s">
        <v>84</v>
      </c>
      <c r="X70" t="s">
        <v>499</v>
      </c>
      <c r="Y70">
        <f>COUNTIF(E:E,X70)</f>
        <v>0</v>
      </c>
    </row>
    <row r="71" spans="1:28" x14ac:dyDescent="0.3">
      <c r="A71" t="s">
        <v>564</v>
      </c>
      <c r="B71">
        <f>COUNTIF(StageTable!M:M,A71)
+COUNTIF(StageTable!U:U,A71)
+COUNTIF(StageTable!W:W,A71)</f>
        <v>1</v>
      </c>
      <c r="C71" t="s">
        <v>536</v>
      </c>
      <c r="D71" t="s">
        <v>70</v>
      </c>
      <c r="E71" t="s">
        <v>491</v>
      </c>
      <c r="F71" t="s">
        <v>550</v>
      </c>
      <c r="H71">
        <v>5</v>
      </c>
      <c r="I71" t="str">
        <f>IF(ISERROR(VLOOKUP(A71,[5]인게임경험치성장!$C:$K,MATCH([5]인게임경험치성장!$K$1,[5]인게임경험치성장!$C$1:$K$1,0),0)),"",
IF(VLOOKUP(A71,[5]인게임경험치성장!$C:$K,MATCH([5]인게임경험치성장!$K$1,[5]인게임경험치성장!$C$1:$K$1,0),0)=0,"",
VLOOKUP(A71,[5]인게임경험치성장!$C:$K,MATCH([5]인게임경험치성장!$K$1,[5]인게임경험치성장!$C$1:$K$1,0),0)))</f>
        <v/>
      </c>
      <c r="J71" t="s">
        <v>84</v>
      </c>
      <c r="X71" t="s">
        <v>585</v>
      </c>
      <c r="Y71">
        <f>COUNTIF(E:E,X71)</f>
        <v>0</v>
      </c>
    </row>
    <row r="72" spans="1:28" x14ac:dyDescent="0.3">
      <c r="A72" t="s">
        <v>565</v>
      </c>
      <c r="B72">
        <f>COUNTIF(StageTable!M:M,A72)
+COUNTIF(StageTable!U:U,A72)
+COUNTIF(StageTable!W:W,A72)</f>
        <v>1</v>
      </c>
      <c r="C72" t="s">
        <v>537</v>
      </c>
      <c r="D72" t="s">
        <v>70</v>
      </c>
      <c r="E72" t="s">
        <v>492</v>
      </c>
      <c r="F72" t="s">
        <v>551</v>
      </c>
      <c r="H72">
        <v>10</v>
      </c>
      <c r="I72" t="str">
        <f>IF(ISERROR(VLOOKUP(A72,[5]인게임경험치성장!$C:$K,MATCH([5]인게임경험치성장!$K$1,[5]인게임경험치성장!$C$1:$K$1,0),0)),"",
IF(VLOOKUP(A72,[5]인게임경험치성장!$C:$K,MATCH([5]인게임경험치성장!$K$1,[5]인게임경험치성장!$C$1:$K$1,0),0)=0,"",
VLOOKUP(A72,[5]인게임경험치성장!$C:$K,MATCH([5]인게임경험치성장!$K$1,[5]인게임경험치성장!$C$1:$K$1,0),0)))</f>
        <v/>
      </c>
      <c r="J72" t="s">
        <v>84</v>
      </c>
      <c r="X72" t="s">
        <v>500</v>
      </c>
      <c r="Y72">
        <f>COUNTIF(E:E,X72)</f>
        <v>0</v>
      </c>
    </row>
    <row r="73" spans="1:28" x14ac:dyDescent="0.3">
      <c r="A73" t="s">
        <v>566</v>
      </c>
      <c r="B73">
        <f>COUNTIF(StageTable!M:M,A73)
+COUNTIF(StageTable!U:U,A73)
+COUNTIF(StageTable!W:W,A73)</f>
        <v>1</v>
      </c>
      <c r="C73" t="s">
        <v>536</v>
      </c>
      <c r="D73" t="s">
        <v>70</v>
      </c>
      <c r="E73" t="s">
        <v>493</v>
      </c>
      <c r="F73" t="s">
        <v>552</v>
      </c>
      <c r="H73">
        <v>10</v>
      </c>
      <c r="I73" t="str">
        <f>IF(ISERROR(VLOOKUP(A73,[5]인게임경험치성장!$C:$K,MATCH([5]인게임경험치성장!$K$1,[5]인게임경험치성장!$C$1:$K$1,0),0)),"",
IF(VLOOKUP(A73,[5]인게임경험치성장!$C:$K,MATCH([5]인게임경험치성장!$K$1,[5]인게임경험치성장!$C$1:$K$1,0),0)=0,"",
VLOOKUP(A73,[5]인게임경험치성장!$C:$K,MATCH([5]인게임경험치성장!$K$1,[5]인게임경험치성장!$C$1:$K$1,0),0)))</f>
        <v/>
      </c>
      <c r="J73" t="s">
        <v>84</v>
      </c>
      <c r="X73" t="s">
        <v>501</v>
      </c>
      <c r="Y73">
        <f>COUNTIF(E:E,X73)</f>
        <v>0</v>
      </c>
    </row>
    <row r="74" spans="1:28" x14ac:dyDescent="0.3">
      <c r="A74" t="s">
        <v>575</v>
      </c>
      <c r="B74">
        <f>COUNTIF(StageTable!M:M,A74)
+COUNTIF(StageTable!U:U,A74)
+COUNTIF(StageTable!W:W,A74)</f>
        <v>1</v>
      </c>
      <c r="C74" t="s">
        <v>537</v>
      </c>
      <c r="D74" t="s">
        <v>70</v>
      </c>
      <c r="E74" t="s">
        <v>576</v>
      </c>
      <c r="F74" t="s">
        <v>577</v>
      </c>
      <c r="H74">
        <v>10</v>
      </c>
      <c r="I74" t="str">
        <f>IF(ISERROR(VLOOKUP(A74,[5]인게임경험치성장!$C:$K,MATCH([5]인게임경험치성장!$K$1,[5]인게임경험치성장!$C$1:$K$1,0),0)),"",
IF(VLOOKUP(A74,[5]인게임경험치성장!$C:$K,MATCH([5]인게임경험치성장!$K$1,[5]인게임경험치성장!$C$1:$K$1,0),0)=0,"",
VLOOKUP(A74,[5]인게임경험치성장!$C:$K,MATCH([5]인게임경험치성장!$K$1,[5]인게임경험치성장!$C$1:$K$1,0),0)))</f>
        <v/>
      </c>
      <c r="J74" t="s">
        <v>84</v>
      </c>
      <c r="X74" t="s">
        <v>527</v>
      </c>
      <c r="Y74">
        <f>COUNTIF(E:E,X74)</f>
        <v>0</v>
      </c>
    </row>
    <row r="75" spans="1:28" x14ac:dyDescent="0.3">
      <c r="A75" t="s">
        <v>567</v>
      </c>
      <c r="B75">
        <f>COUNTIF(StageTable!M:M,A75)
+COUNTIF(StageTable!U:U,A75)
+COUNTIF(StageTable!W:W,A75)</f>
        <v>1</v>
      </c>
      <c r="C75" t="s">
        <v>535</v>
      </c>
      <c r="D75" t="s">
        <v>70</v>
      </c>
      <c r="E75" t="s">
        <v>495</v>
      </c>
      <c r="F75" t="s">
        <v>553</v>
      </c>
      <c r="H75">
        <v>10</v>
      </c>
      <c r="I75" t="str">
        <f>IF(ISERROR(VLOOKUP(A75,[5]인게임경험치성장!$C:$K,MATCH([5]인게임경험치성장!$K$1,[5]인게임경험치성장!$C$1:$K$1,0),0)),"",
IF(VLOOKUP(A75,[5]인게임경험치성장!$C:$K,MATCH([5]인게임경험치성장!$K$1,[5]인게임경험치성장!$C$1:$K$1,0),0)=0,"",
VLOOKUP(A75,[5]인게임경험치성장!$C:$K,MATCH([5]인게임경험치성장!$K$1,[5]인게임경험치성장!$C$1:$K$1,0),0)))</f>
        <v/>
      </c>
      <c r="J75" t="s">
        <v>84</v>
      </c>
      <c r="X75" t="s">
        <v>502</v>
      </c>
      <c r="Y75">
        <f>COUNTIF(E:E,X75)</f>
        <v>0</v>
      </c>
    </row>
    <row r="76" spans="1:28" x14ac:dyDescent="0.3">
      <c r="A76" t="s">
        <v>568</v>
      </c>
      <c r="B76">
        <f>COUNTIF(StageTable!M:M,A76)
+COUNTIF(StageTable!U:U,A76)
+COUNTIF(StageTable!W:W,A76)</f>
        <v>1</v>
      </c>
      <c r="C76" t="s">
        <v>536</v>
      </c>
      <c r="D76" t="s">
        <v>70</v>
      </c>
      <c r="E76" t="s">
        <v>496</v>
      </c>
      <c r="F76" t="s">
        <v>554</v>
      </c>
      <c r="H76">
        <v>10</v>
      </c>
      <c r="I76" t="str">
        <f>IF(ISERROR(VLOOKUP(A76,[5]인게임경험치성장!$C:$K,MATCH([5]인게임경험치성장!$K$1,[5]인게임경험치성장!$C$1:$K$1,0),0)),"",
IF(VLOOKUP(A76,[5]인게임경험치성장!$C:$K,MATCH([5]인게임경험치성장!$K$1,[5]인게임경험치성장!$C$1:$K$1,0),0)=0,"",
VLOOKUP(A76,[5]인게임경험치성장!$C:$K,MATCH([5]인게임경험치성장!$K$1,[5]인게임경험치성장!$C$1:$K$1,0),0)))</f>
        <v/>
      </c>
      <c r="J76" t="s">
        <v>84</v>
      </c>
      <c r="X76" t="s">
        <v>503</v>
      </c>
      <c r="Y76">
        <f>COUNTIF(E:E,X76)</f>
        <v>0</v>
      </c>
    </row>
    <row r="77" spans="1:28" x14ac:dyDescent="0.3">
      <c r="X77" t="s">
        <v>504</v>
      </c>
      <c r="Y77">
        <f>COUNTIF(E:E,X77)</f>
        <v>0</v>
      </c>
    </row>
    <row r="78" spans="1:28" x14ac:dyDescent="0.3">
      <c r="X78" t="s">
        <v>505</v>
      </c>
      <c r="Y78">
        <f>COUNTIF(E:E,X78)</f>
        <v>0</v>
      </c>
    </row>
    <row r="79" spans="1:28" x14ac:dyDescent="0.3">
      <c r="X79" t="s">
        <v>506</v>
      </c>
      <c r="Y79">
        <f>COUNTIF(E:E,X79)</f>
        <v>0</v>
      </c>
    </row>
    <row r="80" spans="1:28" x14ac:dyDescent="0.3">
      <c r="X80" t="s">
        <v>507</v>
      </c>
      <c r="Y80">
        <f>COUNTIF(E:E,X80)</f>
        <v>0</v>
      </c>
    </row>
    <row r="81" spans="24:25" x14ac:dyDescent="0.3">
      <c r="X81" t="s">
        <v>508</v>
      </c>
      <c r="Y81">
        <f>COUNTIF(E:E,X81)</f>
        <v>0</v>
      </c>
    </row>
    <row r="82" spans="24:25" x14ac:dyDescent="0.3">
      <c r="X82" t="s">
        <v>542</v>
      </c>
      <c r="Y82">
        <f>COUNTIF(E:E,X82)</f>
        <v>0</v>
      </c>
    </row>
    <row r="83" spans="24:25" x14ac:dyDescent="0.3">
      <c r="X83" t="s">
        <v>509</v>
      </c>
      <c r="Y83">
        <f>COUNTIF(E:E,X83)</f>
        <v>0</v>
      </c>
    </row>
    <row r="84" spans="24:25" x14ac:dyDescent="0.3">
      <c r="X84" t="s">
        <v>528</v>
      </c>
      <c r="Y84">
        <f>COUNTIF(E:E,X84)</f>
        <v>0</v>
      </c>
    </row>
    <row r="85" spans="24:25" x14ac:dyDescent="0.3">
      <c r="X85" t="s">
        <v>510</v>
      </c>
      <c r="Y85">
        <f>COUNTIF(E:E,X85)</f>
        <v>0</v>
      </c>
    </row>
    <row r="86" spans="24:25" x14ac:dyDescent="0.3">
      <c r="X86" t="s">
        <v>511</v>
      </c>
      <c r="Y86">
        <f>COUNTIF(E:E,X86)</f>
        <v>0</v>
      </c>
    </row>
    <row r="87" spans="24:25" x14ac:dyDescent="0.3">
      <c r="X87" t="s">
        <v>512</v>
      </c>
      <c r="Y87">
        <f>COUNTIF(E:E,X87)</f>
        <v>0</v>
      </c>
    </row>
    <row r="88" spans="24:25" x14ac:dyDescent="0.3">
      <c r="X88" t="s">
        <v>529</v>
      </c>
      <c r="Y88">
        <f>COUNTIF(E:E,X88)</f>
        <v>0</v>
      </c>
    </row>
    <row r="89" spans="24:25" x14ac:dyDescent="0.3">
      <c r="X89" t="s">
        <v>513</v>
      </c>
      <c r="Y89">
        <f>COUNTIF(E:E,X89)</f>
        <v>0</v>
      </c>
    </row>
    <row r="90" spans="24:25" x14ac:dyDescent="0.3">
      <c r="X90" t="s">
        <v>514</v>
      </c>
      <c r="Y90">
        <f>COUNTIF(E:E,X90)</f>
        <v>0</v>
      </c>
    </row>
    <row r="91" spans="24:25" x14ac:dyDescent="0.3">
      <c r="X91" t="s">
        <v>515</v>
      </c>
      <c r="Y91">
        <f>COUNTIF(E:E,X91)</f>
        <v>0</v>
      </c>
    </row>
    <row r="92" spans="24:25" x14ac:dyDescent="0.3">
      <c r="X92" t="s">
        <v>516</v>
      </c>
      <c r="Y92">
        <f>COUNTIF(E:E,X92)</f>
        <v>0</v>
      </c>
    </row>
    <row r="93" spans="24:25" x14ac:dyDescent="0.3">
      <c r="X93" t="s">
        <v>530</v>
      </c>
      <c r="Y93">
        <f>COUNTIF(E:E,X93)</f>
        <v>0</v>
      </c>
    </row>
    <row r="94" spans="24:25" x14ac:dyDescent="0.3">
      <c r="X94" t="s">
        <v>517</v>
      </c>
      <c r="Y94">
        <f>COUNTIF(E:E,X94)</f>
        <v>0</v>
      </c>
    </row>
    <row r="95" spans="24:25" x14ac:dyDescent="0.3">
      <c r="X95" t="s">
        <v>518</v>
      </c>
      <c r="Y95">
        <f>COUNTIF(E:E,X95)</f>
        <v>0</v>
      </c>
    </row>
    <row r="96" spans="24:25" x14ac:dyDescent="0.3">
      <c r="X96" t="s">
        <v>519</v>
      </c>
      <c r="Y96">
        <f>COUNTIF(E:E,X96)</f>
        <v>0</v>
      </c>
    </row>
    <row r="97" spans="24:25" x14ac:dyDescent="0.3">
      <c r="X97" t="s">
        <v>520</v>
      </c>
      <c r="Y97">
        <f>COUNTIF(E:E,X97)</f>
        <v>0</v>
      </c>
    </row>
    <row r="98" spans="24:25" x14ac:dyDescent="0.3">
      <c r="X98" t="s">
        <v>521</v>
      </c>
      <c r="Y98">
        <f>COUNTIF(E:E,X98)</f>
        <v>0</v>
      </c>
    </row>
    <row r="99" spans="24:25" x14ac:dyDescent="0.3">
      <c r="X99" t="s">
        <v>531</v>
      </c>
      <c r="Y99">
        <f>COUNTIF(E:E,X99)</f>
        <v>0</v>
      </c>
    </row>
    <row r="100" spans="24:25" x14ac:dyDescent="0.3">
      <c r="X100" t="s">
        <v>522</v>
      </c>
      <c r="Y100">
        <f>COUNTIF(E:E,X100)</f>
        <v>0</v>
      </c>
    </row>
    <row r="101" spans="24:25" x14ac:dyDescent="0.3">
      <c r="X101" t="s">
        <v>523</v>
      </c>
      <c r="Y101">
        <f>COUNTIF(E:E,X101)</f>
        <v>0</v>
      </c>
    </row>
  </sheetData>
  <phoneticPr fontId="1" type="noConversion"/>
  <conditionalFormatting sqref="N1">
    <cfRule type="expression" dxfId="23" priority="1">
      <formula>OFFSET(N1,-1,0)=N1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49"/>
  <sheetViews>
    <sheetView workbookViewId="0">
      <pane ySplit="1" topLeftCell="A2" activePane="bottomLeft" state="frozen"/>
      <selection pane="bottomLeft" activeCell="A2" sqref="A2"/>
    </sheetView>
    <sheetView workbookViewId="1"/>
  </sheetViews>
  <sheetFormatPr defaultRowHeight="16.5" outlineLevelCol="1" x14ac:dyDescent="0.3"/>
  <cols>
    <col min="1" max="1" width="23.75" customWidth="1"/>
    <col min="10" max="10" width="9" hidden="1" customWidth="1" outlineLevel="1"/>
    <col min="11" max="11" width="9" collapsed="1"/>
    <col min="12" max="12" width="26.75" customWidth="1"/>
    <col min="13" max="13" width="15.125" hidden="1" customWidth="1" outlineLevel="1"/>
    <col min="14" max="14" width="9" collapsed="1"/>
  </cols>
  <sheetData>
    <row r="1" spans="1:14" ht="27" customHeight="1" x14ac:dyDescent="0.3">
      <c r="A1" t="s">
        <v>12</v>
      </c>
      <c r="B1" t="s">
        <v>4</v>
      </c>
      <c r="C1" t="s">
        <v>5</v>
      </c>
      <c r="D1" t="s">
        <v>44</v>
      </c>
      <c r="E1" t="s">
        <v>50</v>
      </c>
      <c r="F1" t="s">
        <v>80</v>
      </c>
      <c r="G1" t="s">
        <v>52</v>
      </c>
      <c r="H1" t="s">
        <v>59</v>
      </c>
      <c r="I1" t="s">
        <v>57</v>
      </c>
      <c r="J1" t="s">
        <v>355</v>
      </c>
      <c r="K1" t="s">
        <v>56</v>
      </c>
      <c r="L1" t="s">
        <v>78</v>
      </c>
      <c r="M1" t="s">
        <v>79</v>
      </c>
      <c r="N1" t="s">
        <v>292</v>
      </c>
    </row>
    <row r="2" spans="1:14" x14ac:dyDescent="0.3">
      <c r="A2" t="s">
        <v>13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 t="str">
        <f>IF(ISBLANK(I2),"",
IFERROR(VLOOKUP(I2,[3]DropTable!$A:$B,MATCH(J$1,[3]DropTable!A$1:B$1,0),0),
"드랍아이디없음"))</f>
        <v/>
      </c>
      <c r="K2">
        <v>10</v>
      </c>
      <c r="M2" t="str">
        <f>IF(ISBLANK(L2),"",
IF(ISERROR(FIND(",",L2)),
  IF(ISERROR(VLOOKUP(L2,[4]AffectorValueTable!$A:$A,1,0)),"어펙터밸류없음",
  ""),
IF(ISERROR(FIND(",",L2,FIND(",",L2)+1)),
  IF(OR(ISERROR(VLOOKUP(LEFT(L2,FIND(",",L2)-1),[4]AffectorValueTable!$A:$A,1,0)),ISERROR(VLOOKUP(TRIM(MID(L2,FIND(",",L2)+1,999)),[4]AffectorValueTable!$A:$A,1,0))),"어펙터밸류없음",
  ""),
IF(ISERROR(FIND(",",L2,FIND(",",L2,FIND(",",L2)+1)+1)),
  IF(OR(ISERROR(VLOOKUP(LEFT(L2,FIND(",",L2)-1),[4]AffectorValueTable!$A:$A,1,0)),ISERROR(VLOOKUP(TRIM(MID(L2,FIND(",",L2)+1,FIND(",",L2,FIND(",",L2)+1)-FIND(",",L2)-1)),[4]AffectorValueTable!$A:$A,1,0)),ISERROR(VLOOKUP(TRIM(MID(L2,FIND(",",L2,FIND(",",L2)+1)+1,999)),[4]AffectorValueTable!$A:$A,1,0))),"어펙터밸류없음",
  ""),
IF(ISERROR(FIND(",",L2,FIND(",",L2,FIND(",",L2,FIND(",",L2)+1)+1)+1)),
  IF(OR(ISERROR(VLOOKUP(LEFT(L2,FIND(",",L2)-1),[4]AffectorValueTable!$A:$A,1,0)),ISERROR(VLOOKUP(TRIM(MID(L2,FIND(",",L2)+1,FIND(",",L2,FIND(",",L2)+1)-FIND(",",L2)-1)),[4]AffectorValueTable!$A:$A,1,0)),ISERROR(VLOOKUP(TRIM(MID(L2,FIND(",",L2,FIND(",",L2)+1)+1,FIND(",",L2,FIND(",",L2,FIND(",",L2)+1)+1)-FIND(",",L2,FIND(",",L2)+1)-1)),[4]AffectorValueTable!$A:$A,1,0)),ISERROR(VLOOKUP(TRIM(MID(L2,FIND(",",L2,FIND(",",L2,FIND(",",L2)+1)+1)+1,999)),[4]AffectorValueTable!$A:$A,1,0))),"어펙터밸류없음",
  ""),
)))))</f>
        <v/>
      </c>
      <c r="N2">
        <v>1</v>
      </c>
    </row>
    <row r="3" spans="1:14" x14ac:dyDescent="0.3">
      <c r="A3" t="s">
        <v>481</v>
      </c>
      <c r="B3">
        <v>1</v>
      </c>
      <c r="C3">
        <v>0.6</v>
      </c>
      <c r="D3">
        <v>3.5</v>
      </c>
      <c r="E3">
        <v>1.5</v>
      </c>
      <c r="F3">
        <v>0</v>
      </c>
      <c r="G3" t="b">
        <v>0</v>
      </c>
      <c r="H3" t="b">
        <v>1</v>
      </c>
      <c r="J3" t="str">
        <f>IF(ISBLANK(I3),"",
IFERROR(VLOOKUP(I3,[3]DropTable!$A:$B,MATCH(J$1,[3]DropTable!A$1:B$1,0),0),
"드랍아이디없음"))</f>
        <v/>
      </c>
      <c r="K3">
        <v>10</v>
      </c>
      <c r="M3" t="str">
        <f>IF(ISBLANK(L3),"",
IF(ISERROR(FIND(",",L3)),
  IF(ISERROR(VLOOKUP(L3,[4]AffectorValueTable!$A:$A,1,0)),"어펙터밸류없음",
  ""),
IF(ISERROR(FIND(",",L3,FIND(",",L3)+1)),
  IF(OR(ISERROR(VLOOKUP(LEFT(L3,FIND(",",L3)-1),[4]AffectorValueTable!$A:$A,1,0)),ISERROR(VLOOKUP(TRIM(MID(L3,FIND(",",L3)+1,999)),[4]AffectorValueTable!$A:$A,1,0))),"어펙터밸류없음",
  ""),
IF(ISERROR(FIND(",",L3,FIND(",",L3,FIND(",",L3)+1)+1)),
  IF(OR(ISERROR(VLOOKUP(LEFT(L3,FIND(",",L3)-1),[4]AffectorValueTable!$A:$A,1,0)),ISERROR(VLOOKUP(TRIM(MID(L3,FIND(",",L3)+1,FIND(",",L3,FIND(",",L3)+1)-FIND(",",L3)-1)),[4]AffectorValueTable!$A:$A,1,0)),ISERROR(VLOOKUP(TRIM(MID(L3,FIND(",",L3,FIND(",",L3)+1)+1,999)),[4]AffectorValueTable!$A:$A,1,0))),"어펙터밸류없음",
  ""),
IF(ISERROR(FIND(",",L3,FIND(",",L3,FIND(",",L3,FIND(",",L3)+1)+1)+1)),
  IF(OR(ISERROR(VLOOKUP(LEFT(L3,FIND(",",L3)-1),[4]AffectorValueTable!$A:$A,1,0)),ISERROR(VLOOKUP(TRIM(MID(L3,FIND(",",L3)+1,FIND(",",L3,FIND(",",L3)+1)-FIND(",",L3)-1)),[4]AffectorValueTable!$A:$A,1,0)),ISERROR(VLOOKUP(TRIM(MID(L3,FIND(",",L3,FIND(",",L3)+1)+1,FIND(",",L3,FIND(",",L3,FIND(",",L3)+1)+1)-FIND(",",L3,FIND(",",L3)+1)-1)),[4]AffectorValueTable!$A:$A,1,0)),ISERROR(VLOOKUP(TRIM(MID(L3,FIND(",",L3,FIND(",",L3,FIND(",",L3)+1)+1)+1,999)),[4]AffectorValueTable!$A:$A,1,0))),"어펙터밸류없음",
  ""),
)))))</f>
        <v/>
      </c>
      <c r="N3">
        <v>1</v>
      </c>
    </row>
    <row r="4" spans="1:14" x14ac:dyDescent="0.3">
      <c r="A4" t="s">
        <v>14</v>
      </c>
      <c r="B4">
        <v>1</v>
      </c>
      <c r="C4">
        <v>0.8</v>
      </c>
      <c r="D4">
        <v>2</v>
      </c>
      <c r="E4">
        <v>1.1000000000000001</v>
      </c>
      <c r="F4">
        <v>0</v>
      </c>
      <c r="G4" t="b">
        <v>0</v>
      </c>
      <c r="H4" t="b">
        <v>1</v>
      </c>
      <c r="J4" t="str">
        <f>IF(ISBLANK(I4),"",
IFERROR(VLOOKUP(I4,[3]DropTable!$A:$B,MATCH(J$1,[3]DropTable!A$1:B$1,0),0),
"드랍아이디없음"))</f>
        <v/>
      </c>
      <c r="K4">
        <v>10.8</v>
      </c>
      <c r="M4" t="str">
        <f>IF(ISBLANK(L4),"",
IF(ISERROR(FIND(",",L4)),
  IF(ISERROR(VLOOKUP(L4,[4]AffectorValueTable!$A:$A,1,0)),"어펙터밸류없음",
  ""),
IF(ISERROR(FIND(",",L4,FIND(",",L4)+1)),
  IF(OR(ISERROR(VLOOKUP(LEFT(L4,FIND(",",L4)-1),[4]AffectorValueTable!$A:$A,1,0)),ISERROR(VLOOKUP(TRIM(MID(L4,FIND(",",L4)+1,999)),[4]AffectorValueTable!$A:$A,1,0))),"어펙터밸류없음",
  ""),
IF(ISERROR(FIND(",",L4,FIND(",",L4,FIND(",",L4)+1)+1)),
  IF(OR(ISERROR(VLOOKUP(LEFT(L4,FIND(",",L4)-1),[4]AffectorValueTable!$A:$A,1,0)),ISERROR(VLOOKUP(TRIM(MID(L4,FIND(",",L4)+1,FIND(",",L4,FIND(",",L4)+1)-FIND(",",L4)-1)),[4]AffectorValueTable!$A:$A,1,0)),ISERROR(VLOOKUP(TRIM(MID(L4,FIND(",",L4,FIND(",",L4)+1)+1,999)),[4]AffectorValueTable!$A:$A,1,0))),"어펙터밸류없음",
  ""),
IF(ISERROR(FIND(",",L4,FIND(",",L4,FIND(",",L4,FIND(",",L4)+1)+1)+1)),
  IF(OR(ISERROR(VLOOKUP(LEFT(L4,FIND(",",L4)-1),[4]AffectorValueTable!$A:$A,1,0)),ISERROR(VLOOKUP(TRIM(MID(L4,FIND(",",L4)+1,FIND(",",L4,FIND(",",L4)+1)-FIND(",",L4)-1)),[4]AffectorValueTable!$A:$A,1,0)),ISERROR(VLOOKUP(TRIM(MID(L4,FIND(",",L4,FIND(",",L4)+1)+1,FIND(",",L4,FIND(",",L4,FIND(",",L4)+1)+1)-FIND(",",L4,FIND(",",L4)+1)-1)),[4]AffectorValueTable!$A:$A,1,0)),ISERROR(VLOOKUP(TRIM(MID(L4,FIND(",",L4,FIND(",",L4,FIND(",",L4)+1)+1)+1,999)),[4]AffectorValueTable!$A:$A,1,0))),"어펙터밸류없음",
  ""),
)))))</f>
        <v/>
      </c>
      <c r="N4">
        <v>1</v>
      </c>
    </row>
    <row r="5" spans="1:14" x14ac:dyDescent="0.3">
      <c r="A5" t="s">
        <v>15</v>
      </c>
      <c r="B5">
        <v>1.2</v>
      </c>
      <c r="C5">
        <v>0.75</v>
      </c>
      <c r="D5">
        <v>2.5</v>
      </c>
      <c r="E5">
        <v>1</v>
      </c>
      <c r="F5">
        <v>0</v>
      </c>
      <c r="G5" t="b">
        <v>0</v>
      </c>
      <c r="H5" t="b">
        <v>1</v>
      </c>
      <c r="J5" t="str">
        <f>IF(ISBLANK(I5),"",
IFERROR(VLOOKUP(I5,[3]DropTable!$A:$B,MATCH(J$1,[3]DropTable!A$1:B$1,0),0),
"드랍아이디없음"))</f>
        <v/>
      </c>
      <c r="K5">
        <v>10</v>
      </c>
      <c r="M5" t="str">
        <f>IF(ISBLANK(L5),"",
IF(ISERROR(FIND(",",L5)),
  IF(ISERROR(VLOOKUP(L5,[4]AffectorValueTable!$A:$A,1,0)),"어펙터밸류없음",
  ""),
IF(ISERROR(FIND(",",L5,FIND(",",L5)+1)),
  IF(OR(ISERROR(VLOOKUP(LEFT(L5,FIND(",",L5)-1),[4]AffectorValueTable!$A:$A,1,0)),ISERROR(VLOOKUP(TRIM(MID(L5,FIND(",",L5)+1,999)),[4]AffectorValueTable!$A:$A,1,0))),"어펙터밸류없음",
  ""),
IF(ISERROR(FIND(",",L5,FIND(",",L5,FIND(",",L5)+1)+1)),
  IF(OR(ISERROR(VLOOKUP(LEFT(L5,FIND(",",L5)-1),[4]AffectorValueTable!$A:$A,1,0)),ISERROR(VLOOKUP(TRIM(MID(L5,FIND(",",L5)+1,FIND(",",L5,FIND(",",L5)+1)-FIND(",",L5)-1)),[4]AffectorValueTable!$A:$A,1,0)),ISERROR(VLOOKUP(TRIM(MID(L5,FIND(",",L5,FIND(",",L5)+1)+1,999)),[4]AffectorValueTable!$A:$A,1,0))),"어펙터밸류없음",
  ""),
IF(ISERROR(FIND(",",L5,FIND(",",L5,FIND(",",L5,FIND(",",L5)+1)+1)+1)),
  IF(OR(ISERROR(VLOOKUP(LEFT(L5,FIND(",",L5)-1),[4]AffectorValueTable!$A:$A,1,0)),ISERROR(VLOOKUP(TRIM(MID(L5,FIND(",",L5)+1,FIND(",",L5,FIND(",",L5)+1)-FIND(",",L5)-1)),[4]AffectorValueTable!$A:$A,1,0)),ISERROR(VLOOKUP(TRIM(MID(L5,FIND(",",L5,FIND(",",L5)+1)+1,FIND(",",L5,FIND(",",L5,FIND(",",L5)+1)+1)-FIND(",",L5,FIND(",",L5)+1)-1)),[4]AffectorValueTable!$A:$A,1,0)),ISERROR(VLOOKUP(TRIM(MID(L5,FIND(",",L5,FIND(",",L5,FIND(",",L5)+1)+1)+1,999)),[4]AffectorValueTable!$A:$A,1,0))),"어펙터밸류없음",
  ""),
)))))</f>
        <v/>
      </c>
      <c r="N5">
        <v>1</v>
      </c>
    </row>
    <row r="6" spans="1:14" x14ac:dyDescent="0.3">
      <c r="A6" t="s">
        <v>77</v>
      </c>
      <c r="B6">
        <v>0.1111</v>
      </c>
      <c r="C6">
        <v>0.25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 t="str">
        <f>IF(ISBLANK(I6),"",
IFERROR(VLOOKUP(I6,[3]DropTable!$A:$B,MATCH(J$1,[3]DropTable!A$1:B$1,0),0),
"드랍아이디없음"))</f>
        <v/>
      </c>
      <c r="K6">
        <v>100</v>
      </c>
      <c r="M6" t="str">
        <f>IF(ISBLANK(L6),"",
IF(ISERROR(FIND(",",L6)),
  IF(ISERROR(VLOOKUP(L6,[4]AffectorValueTable!$A:$A,1,0)),"어펙터밸류없음",
  ""),
IF(ISERROR(FIND(",",L6,FIND(",",L6)+1)),
  IF(OR(ISERROR(VLOOKUP(LEFT(L6,FIND(",",L6)-1),[4]AffectorValueTable!$A:$A,1,0)),ISERROR(VLOOKUP(TRIM(MID(L6,FIND(",",L6)+1,999)),[4]AffectorValueTable!$A:$A,1,0))),"어펙터밸류없음",
  ""),
IF(ISERROR(FIND(",",L6,FIND(",",L6,FIND(",",L6)+1)+1)),
  IF(OR(ISERROR(VLOOKUP(LEFT(L6,FIND(",",L6)-1),[4]AffectorValueTable!$A:$A,1,0)),ISERROR(VLOOKUP(TRIM(MID(L6,FIND(",",L6)+1,FIND(",",L6,FIND(",",L6)+1)-FIND(",",L6)-1)),[4]AffectorValueTable!$A:$A,1,0)),ISERROR(VLOOKUP(TRIM(MID(L6,FIND(",",L6,FIND(",",L6)+1)+1,999)),[4]AffectorValueTable!$A:$A,1,0))),"어펙터밸류없음",
  ""),
IF(ISERROR(FIND(",",L6,FIND(",",L6,FIND(",",L6,FIND(",",L6)+1)+1)+1)),
  IF(OR(ISERROR(VLOOKUP(LEFT(L6,FIND(",",L6)-1),[4]AffectorValueTable!$A:$A,1,0)),ISERROR(VLOOKUP(TRIM(MID(L6,FIND(",",L6)+1,FIND(",",L6,FIND(",",L6)+1)-FIND(",",L6)-1)),[4]AffectorValueTable!$A:$A,1,0)),ISERROR(VLOOKUP(TRIM(MID(L6,FIND(",",L6,FIND(",",L6)+1)+1,FIND(",",L6,FIND(",",L6,FIND(",",L6)+1)+1)-FIND(",",L6,FIND(",",L6)+1)-1)),[4]AffectorValueTable!$A:$A,1,0)),ISERROR(VLOOKUP(TRIM(MID(L6,FIND(",",L6,FIND(",",L6,FIND(",",L6)+1)+1)+1,999)),[4]AffectorValueTable!$A:$A,1,0))),"어펙터밸류없음",
  ""),
)))))</f>
        <v/>
      </c>
      <c r="N6">
        <v>0.3</v>
      </c>
    </row>
    <row r="7" spans="1:14" x14ac:dyDescent="0.3">
      <c r="A7" t="s">
        <v>354</v>
      </c>
      <c r="B7">
        <v>0.1111</v>
      </c>
      <c r="C7">
        <v>0.4</v>
      </c>
      <c r="D7">
        <v>2.2000000000000002</v>
      </c>
      <c r="E7">
        <v>1.4</v>
      </c>
      <c r="F7">
        <v>0</v>
      </c>
      <c r="G7" t="b">
        <v>1</v>
      </c>
      <c r="H7" t="b">
        <v>1</v>
      </c>
      <c r="J7" t="str">
        <f>IF(ISBLANK(I7),"",
IFERROR(VLOOKUP(I7,[3]DropTable!$A:$B,MATCH(J$1,[3]DropTable!A$1:B$1,0),0),
"드랍아이디없음"))</f>
        <v/>
      </c>
      <c r="K7">
        <v>100</v>
      </c>
      <c r="M7" t="str">
        <f>IF(ISBLANK(L7),"",
IF(ISERROR(FIND(",",L7)),
  IF(ISERROR(VLOOKUP(L7,[4]AffectorValueTable!$A:$A,1,0)),"어펙터밸류없음",
  ""),
IF(ISERROR(FIND(",",L7,FIND(",",L7)+1)),
  IF(OR(ISERROR(VLOOKUP(LEFT(L7,FIND(",",L7)-1),[4]AffectorValueTable!$A:$A,1,0)),ISERROR(VLOOKUP(TRIM(MID(L7,FIND(",",L7)+1,999)),[4]AffectorValueTable!$A:$A,1,0))),"어펙터밸류없음",
  ""),
IF(ISERROR(FIND(",",L7,FIND(",",L7,FIND(",",L7)+1)+1)),
  IF(OR(ISERROR(VLOOKUP(LEFT(L7,FIND(",",L7)-1),[4]AffectorValueTable!$A:$A,1,0)),ISERROR(VLOOKUP(TRIM(MID(L7,FIND(",",L7)+1,FIND(",",L7,FIND(",",L7)+1)-FIND(",",L7)-1)),[4]AffectorValueTable!$A:$A,1,0)),ISERROR(VLOOKUP(TRIM(MID(L7,FIND(",",L7,FIND(",",L7)+1)+1,999)),[4]AffectorValueTable!$A:$A,1,0))),"어펙터밸류없음",
  ""),
IF(ISERROR(FIND(",",L7,FIND(",",L7,FIND(",",L7,FIND(",",L7)+1)+1)+1)),
  IF(OR(ISERROR(VLOOKUP(LEFT(L7,FIND(",",L7)-1),[4]AffectorValueTable!$A:$A,1,0)),ISERROR(VLOOKUP(TRIM(MID(L7,FIND(",",L7)+1,FIND(",",L7,FIND(",",L7)+1)-FIND(",",L7)-1)),[4]AffectorValueTable!$A:$A,1,0)),ISERROR(VLOOKUP(TRIM(MID(L7,FIND(",",L7,FIND(",",L7)+1)+1,FIND(",",L7,FIND(",",L7,FIND(",",L7)+1)+1)-FIND(",",L7,FIND(",",L7)+1)-1)),[4]AffectorValueTable!$A:$A,1,0)),ISERROR(VLOOKUP(TRIM(MID(L7,FIND(",",L7,FIND(",",L7,FIND(",",L7)+1)+1)+1,999)),[4]AffectorValueTable!$A:$A,1,0))),"어펙터밸류없음",
  ""),
)))))</f>
        <v/>
      </c>
      <c r="N7">
        <v>0.3</v>
      </c>
    </row>
    <row r="8" spans="1:14" x14ac:dyDescent="0.3">
      <c r="A8" t="s">
        <v>81</v>
      </c>
      <c r="B8">
        <v>1</v>
      </c>
      <c r="C8">
        <v>0.8</v>
      </c>
      <c r="D8">
        <v>2</v>
      </c>
      <c r="E8">
        <v>0.7</v>
      </c>
      <c r="F8">
        <v>0</v>
      </c>
      <c r="G8" t="b">
        <v>0</v>
      </c>
      <c r="H8" t="b">
        <v>1</v>
      </c>
      <c r="J8" t="str">
        <f>IF(ISBLANK(I8),"",
IFERROR(VLOOKUP(I8,[3]DropTable!$A:$B,MATCH(J$1,[3]DropTable!A$1:B$1,0),0),
"드랍아이디없음"))</f>
        <v/>
      </c>
      <c r="K8">
        <v>10.5</v>
      </c>
      <c r="L8" t="s">
        <v>82</v>
      </c>
      <c r="M8" t="str">
        <f>IF(ISBLANK(L8),"",
IF(ISERROR(FIND(",",L8)),
  IF(ISERROR(VLOOKUP(L8,[4]AffectorValueTable!$A:$A,1,0)),"어펙터밸류없음",
  ""),
IF(ISERROR(FIND(",",L8,FIND(",",L8)+1)),
  IF(OR(ISERROR(VLOOKUP(LEFT(L8,FIND(",",L8)-1),[4]AffectorValueTable!$A:$A,1,0)),ISERROR(VLOOKUP(TRIM(MID(L8,FIND(",",L8)+1,999)),[4]AffectorValueTable!$A:$A,1,0))),"어펙터밸류없음",
  ""),
IF(ISERROR(FIND(",",L8,FIND(",",L8,FIND(",",L8)+1)+1)),
  IF(OR(ISERROR(VLOOKUP(LEFT(L8,FIND(",",L8)-1),[4]AffectorValueTable!$A:$A,1,0)),ISERROR(VLOOKUP(TRIM(MID(L8,FIND(",",L8)+1,FIND(",",L8,FIND(",",L8)+1)-FIND(",",L8)-1)),[4]AffectorValueTable!$A:$A,1,0)),ISERROR(VLOOKUP(TRIM(MID(L8,FIND(",",L8,FIND(",",L8)+1)+1,999)),[4]AffectorValueTable!$A:$A,1,0))),"어펙터밸류없음",
  ""),
IF(ISERROR(FIND(",",L8,FIND(",",L8,FIND(",",L8,FIND(",",L8)+1)+1)+1)),
  IF(OR(ISERROR(VLOOKUP(LEFT(L8,FIND(",",L8)-1),[4]AffectorValueTable!$A:$A,1,0)),ISERROR(VLOOKUP(TRIM(MID(L8,FIND(",",L8)+1,FIND(",",L8,FIND(",",L8)+1)-FIND(",",L8)-1)),[4]AffectorValueTable!$A:$A,1,0)),ISERROR(VLOOKUP(TRIM(MID(L8,FIND(",",L8,FIND(",",L8)+1)+1,FIND(",",L8,FIND(",",L8,FIND(",",L8)+1)+1)-FIND(",",L8,FIND(",",L8)+1)-1)),[4]AffectorValueTable!$A:$A,1,0)),ISERROR(VLOOKUP(TRIM(MID(L8,FIND(",",L8,FIND(",",L8,FIND(",",L8)+1)+1)+1,999)),[4]AffectorValueTable!$A:$A,1,0))),"어펙터밸류없음",
  ""),
)))))</f>
        <v/>
      </c>
      <c r="N8">
        <v>1</v>
      </c>
    </row>
    <row r="9" spans="1:14" x14ac:dyDescent="0.3">
      <c r="A9" t="s">
        <v>86</v>
      </c>
      <c r="B9">
        <v>1</v>
      </c>
      <c r="C9">
        <v>1</v>
      </c>
      <c r="D9">
        <v>3</v>
      </c>
      <c r="E9">
        <v>2.2999999999999998</v>
      </c>
      <c r="F9">
        <v>0</v>
      </c>
      <c r="G9" t="b">
        <v>0</v>
      </c>
      <c r="H9" t="b">
        <v>1</v>
      </c>
      <c r="J9" t="str">
        <f>IF(ISBLANK(I9),"",
IFERROR(VLOOKUP(I9,[3]DropTable!$A:$B,MATCH(J$1,[3]DropTable!A$1:B$1,0),0),
"드랍아이디없음"))</f>
        <v/>
      </c>
      <c r="K9">
        <v>10.199999999999999</v>
      </c>
      <c r="M9" t="str">
        <f>IF(ISBLANK(L9),"",
IF(ISERROR(FIND(",",L9)),
  IF(ISERROR(VLOOKUP(L9,[4]AffectorValueTable!$A:$A,1,0)),"어펙터밸류없음",
  ""),
IF(ISERROR(FIND(",",L9,FIND(",",L9)+1)),
  IF(OR(ISERROR(VLOOKUP(LEFT(L9,FIND(",",L9)-1),[4]AffectorValueTable!$A:$A,1,0)),ISERROR(VLOOKUP(TRIM(MID(L9,FIND(",",L9)+1,999)),[4]AffectorValueTable!$A:$A,1,0))),"어펙터밸류없음",
  ""),
IF(ISERROR(FIND(",",L9,FIND(",",L9,FIND(",",L9)+1)+1)),
  IF(OR(ISERROR(VLOOKUP(LEFT(L9,FIND(",",L9)-1),[4]AffectorValueTable!$A:$A,1,0)),ISERROR(VLOOKUP(TRIM(MID(L9,FIND(",",L9)+1,FIND(",",L9,FIND(",",L9)+1)-FIND(",",L9)-1)),[4]AffectorValueTable!$A:$A,1,0)),ISERROR(VLOOKUP(TRIM(MID(L9,FIND(",",L9,FIND(",",L9)+1)+1,999)),[4]AffectorValueTable!$A:$A,1,0))),"어펙터밸류없음",
  ""),
IF(ISERROR(FIND(",",L9,FIND(",",L9,FIND(",",L9,FIND(",",L9)+1)+1)+1)),
  IF(OR(ISERROR(VLOOKUP(LEFT(L9,FIND(",",L9)-1),[4]AffectorValueTable!$A:$A,1,0)),ISERROR(VLOOKUP(TRIM(MID(L9,FIND(",",L9)+1,FIND(",",L9,FIND(",",L9)+1)-FIND(",",L9)-1)),[4]AffectorValueTable!$A:$A,1,0)),ISERROR(VLOOKUP(TRIM(MID(L9,FIND(",",L9,FIND(",",L9)+1)+1,FIND(",",L9,FIND(",",L9,FIND(",",L9)+1)+1)-FIND(",",L9,FIND(",",L9)+1)-1)),[4]AffectorValueTable!$A:$A,1,0)),ISERROR(VLOOKUP(TRIM(MID(L9,FIND(",",L9,FIND(",",L9,FIND(",",L9)+1)+1)+1,999)),[4]AffectorValueTable!$A:$A,1,0))),"어펙터밸류없음",
  ""),
)))))</f>
        <v/>
      </c>
      <c r="N9">
        <v>-1</v>
      </c>
    </row>
    <row r="10" spans="1:14" x14ac:dyDescent="0.3">
      <c r="A10" t="s">
        <v>87</v>
      </c>
      <c r="B10">
        <v>2.1</v>
      </c>
      <c r="C10">
        <v>0.9</v>
      </c>
      <c r="D10">
        <v>3</v>
      </c>
      <c r="E10">
        <v>2.5</v>
      </c>
      <c r="F10">
        <v>0</v>
      </c>
      <c r="G10" t="b">
        <v>0</v>
      </c>
      <c r="H10" t="b">
        <v>1</v>
      </c>
      <c r="J10" t="str">
        <f>IF(ISBLANK(I10),"",
IFERROR(VLOOKUP(I10,[3]DropTable!$A:$B,MATCH(J$1,[3]DropTable!A$1:B$1,0),0),
"드랍아이디없음"))</f>
        <v/>
      </c>
      <c r="K10">
        <v>10.4</v>
      </c>
      <c r="L10" t="s">
        <v>88</v>
      </c>
      <c r="M10" t="str">
        <f>IF(ISBLANK(L10),"",
IF(ISERROR(FIND(",",L10)),
  IF(ISERROR(VLOOKUP(L10,[4]AffectorValueTable!$A:$A,1,0)),"어펙터밸류없음",
  ""),
IF(ISERROR(FIND(",",L10,FIND(",",L10)+1)),
  IF(OR(ISERROR(VLOOKUP(LEFT(L10,FIND(",",L10)-1),[4]AffectorValueTable!$A:$A,1,0)),ISERROR(VLOOKUP(TRIM(MID(L10,FIND(",",L10)+1,999)),[4]AffectorValueTable!$A:$A,1,0))),"어펙터밸류없음",
  ""),
IF(ISERROR(FIND(",",L10,FIND(",",L10,FIND(",",L10)+1)+1)),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+1,999)),[4]AffectorValueTable!$A:$A,1,0))),"어펙터밸류없음",
  ""),
IF(ISERROR(FIND(",",L10,FIND(",",L10,FIND(",",L10,FIND(",",L10)+1)+1)+1)),
  IF(OR(ISERROR(VLOOKUP(LEFT(L10,FIND(",",L10)-1),[4]AffectorValueTable!$A:$A,1,0)),ISERROR(VLOOKUP(TRIM(MID(L10,FIND(",",L10)+1,FIND(",",L10,FIND(",",L10)+1)-FIND(",",L10)-1)),[4]AffectorValueTable!$A:$A,1,0)),ISERROR(VLOOKUP(TRIM(MID(L10,FIND(",",L10,FIND(",",L10)+1)+1,FIND(",",L10,FIND(",",L10,FIND(",",L10)+1)+1)-FIND(",",L10,FIND(",",L10)+1)-1)),[4]AffectorValueTable!$A:$A,1,0)),ISERROR(VLOOKUP(TRIM(MID(L10,FIND(",",L10,FIND(",",L10,FIND(",",L10)+1)+1)+1,999)),[4]AffectorValueTable!$A:$A,1,0))),"어펙터밸류없음",
  ""),
)))))</f>
        <v/>
      </c>
      <c r="N10">
        <v>1</v>
      </c>
    </row>
    <row r="11" spans="1:14" x14ac:dyDescent="0.3">
      <c r="A11" t="s">
        <v>89</v>
      </c>
      <c r="B11">
        <v>1</v>
      </c>
      <c r="C11">
        <v>1</v>
      </c>
      <c r="D11">
        <v>3.3</v>
      </c>
      <c r="E11">
        <v>2.2000000000000002</v>
      </c>
      <c r="F11">
        <v>0</v>
      </c>
      <c r="G11" t="b">
        <v>0</v>
      </c>
      <c r="H11" t="b">
        <v>1</v>
      </c>
      <c r="J11" t="str">
        <f>IF(ISBLANK(I11),"",
IFERROR(VLOOKUP(I11,[3]DropTable!$A:$B,MATCH(J$1,[3]DropTable!A$1:B$1,0),0),
"드랍아이디없음"))</f>
        <v/>
      </c>
      <c r="K11">
        <v>10.5</v>
      </c>
      <c r="M11" t="str">
        <f>IF(ISBLANK(L11),"",
IF(ISERROR(FIND(",",L11)),
  IF(ISERROR(VLOOKUP(L11,[4]AffectorValueTable!$A:$A,1,0)),"어펙터밸류없음",
  ""),
IF(ISERROR(FIND(",",L11,FIND(",",L11)+1)),
  IF(OR(ISERROR(VLOOKUP(LEFT(L11,FIND(",",L11)-1),[4]AffectorValueTable!$A:$A,1,0)),ISERROR(VLOOKUP(TRIM(MID(L11,FIND(",",L11)+1,999)),[4]AffectorValueTable!$A:$A,1,0))),"어펙터밸류없음",
  ""),
IF(ISERROR(FIND(",",L11,FIND(",",L11,FIND(",",L11)+1)+1)),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+1,999)),[4]AffectorValueTable!$A:$A,1,0))),"어펙터밸류없음",
  ""),
IF(ISERROR(FIND(",",L11,FIND(",",L11,FIND(",",L11,FIND(",",L11)+1)+1)+1)),
  IF(OR(ISERROR(VLOOKUP(LEFT(L11,FIND(",",L11)-1),[4]AffectorValueTable!$A:$A,1,0)),ISERROR(VLOOKUP(TRIM(MID(L11,FIND(",",L11)+1,FIND(",",L11,FIND(",",L11)+1)-FIND(",",L11)-1)),[4]AffectorValueTable!$A:$A,1,0)),ISERROR(VLOOKUP(TRIM(MID(L11,FIND(",",L11,FIND(",",L11)+1)+1,FIND(",",L11,FIND(",",L11,FIND(",",L11)+1)+1)-FIND(",",L11,FIND(",",L11)+1)-1)),[4]AffectorValueTable!$A:$A,1,0)),ISERROR(VLOOKUP(TRIM(MID(L11,FIND(",",L11,FIND(",",L11,FIND(",",L11)+1)+1)+1,999)),[4]AffectorValueTable!$A:$A,1,0))),"어펙터밸류없음",
  ""),
)))))</f>
        <v/>
      </c>
      <c r="N11">
        <v>1</v>
      </c>
    </row>
    <row r="12" spans="1:14" x14ac:dyDescent="0.3">
      <c r="A12" t="s">
        <v>264</v>
      </c>
      <c r="B12">
        <v>4.0999999999999996</v>
      </c>
      <c r="C12">
        <v>1</v>
      </c>
      <c r="D12">
        <v>2.8</v>
      </c>
      <c r="E12">
        <v>1.2</v>
      </c>
      <c r="F12">
        <v>0</v>
      </c>
      <c r="G12" t="b">
        <v>0</v>
      </c>
      <c r="H12" t="b">
        <v>1</v>
      </c>
      <c r="J12" t="str">
        <f>IF(ISBLANK(I12),"",
IFERROR(VLOOKUP(I12,[3]DropTable!$A:$B,MATCH(J$1,[3]DropTable!A$1:B$1,0),0),
"드랍아이디없음"))</f>
        <v/>
      </c>
      <c r="K12">
        <v>30</v>
      </c>
      <c r="M12" t="str">
        <f>IF(ISBLANK(L12),"",
IF(ISERROR(FIND(",",L12)),
  IF(ISERROR(VLOOKUP(L12,[4]AffectorValueTable!$A:$A,1,0)),"어펙터밸류없음",
  ""),
IF(ISERROR(FIND(",",L12,FIND(",",L12)+1)),
  IF(OR(ISERROR(VLOOKUP(LEFT(L12,FIND(",",L12)-1),[4]AffectorValueTable!$A:$A,1,0)),ISERROR(VLOOKUP(TRIM(MID(L12,FIND(",",L12)+1,999)),[4]AffectorValueTable!$A:$A,1,0))),"어펙터밸류없음",
  ""),
IF(ISERROR(FIND(",",L12,FIND(",",L12,FIND(",",L12)+1)+1)),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+1,999)),[4]AffectorValueTable!$A:$A,1,0))),"어펙터밸류없음",
  ""),
IF(ISERROR(FIND(",",L12,FIND(",",L12,FIND(",",L12,FIND(",",L12)+1)+1)+1)),
  IF(OR(ISERROR(VLOOKUP(LEFT(L12,FIND(",",L12)-1),[4]AffectorValueTable!$A:$A,1,0)),ISERROR(VLOOKUP(TRIM(MID(L12,FIND(",",L12)+1,FIND(",",L12,FIND(",",L12)+1)-FIND(",",L12)-1)),[4]AffectorValueTable!$A:$A,1,0)),ISERROR(VLOOKUP(TRIM(MID(L12,FIND(",",L12,FIND(",",L12)+1)+1,FIND(",",L12,FIND(",",L12,FIND(",",L12)+1)+1)-FIND(",",L12,FIND(",",L12)+1)-1)),[4]AffectorValueTable!$A:$A,1,0)),ISERROR(VLOOKUP(TRIM(MID(L12,FIND(",",L12,FIND(",",L12,FIND(",",L12)+1)+1)+1,999)),[4]AffectorValueTable!$A:$A,1,0))),"어펙터밸류없음",
  ""),
)))))</f>
        <v/>
      </c>
      <c r="N12">
        <v>1</v>
      </c>
    </row>
    <row r="13" spans="1:14" x14ac:dyDescent="0.3">
      <c r="A13" t="s">
        <v>265</v>
      </c>
      <c r="B13">
        <v>1</v>
      </c>
      <c r="C13">
        <v>1</v>
      </c>
      <c r="D13">
        <v>2</v>
      </c>
      <c r="E13">
        <v>0.5</v>
      </c>
      <c r="F13">
        <v>0</v>
      </c>
      <c r="G13" t="b">
        <v>0</v>
      </c>
      <c r="H13" t="b">
        <v>1</v>
      </c>
      <c r="J13" t="str">
        <f>IF(ISBLANK(I13),"",
IFERROR(VLOOKUP(I13,[3]DropTable!$A:$B,MATCH(J$1,[3]DropTable!A$1:B$1,0),0),
"드랍아이디없음"))</f>
        <v/>
      </c>
      <c r="K13">
        <v>10.5</v>
      </c>
      <c r="M13" t="str">
        <f>IF(ISBLANK(L13),"",
IF(ISERROR(FIND(",",L13)),
  IF(ISERROR(VLOOKUP(L13,[4]AffectorValueTable!$A:$A,1,0)),"어펙터밸류없음",
  ""),
IF(ISERROR(FIND(",",L13,FIND(",",L13)+1)),
  IF(OR(ISERROR(VLOOKUP(LEFT(L13,FIND(",",L13)-1),[4]AffectorValueTable!$A:$A,1,0)),ISERROR(VLOOKUP(TRIM(MID(L13,FIND(",",L13)+1,999)),[4]AffectorValueTable!$A:$A,1,0))),"어펙터밸류없음",
  ""),
IF(ISERROR(FIND(",",L13,FIND(",",L13,FIND(",",L13)+1)+1)),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+1,999)),[4]AffectorValueTable!$A:$A,1,0))),"어펙터밸류없음",
  ""),
IF(ISERROR(FIND(",",L13,FIND(",",L13,FIND(",",L13,FIND(",",L13)+1)+1)+1)),
  IF(OR(ISERROR(VLOOKUP(LEFT(L13,FIND(",",L13)-1),[4]AffectorValueTable!$A:$A,1,0)),ISERROR(VLOOKUP(TRIM(MID(L13,FIND(",",L13)+1,FIND(",",L13,FIND(",",L13)+1)-FIND(",",L13)-1)),[4]AffectorValueTable!$A:$A,1,0)),ISERROR(VLOOKUP(TRIM(MID(L13,FIND(",",L13,FIND(",",L13)+1)+1,FIND(",",L13,FIND(",",L13,FIND(",",L13)+1)+1)-FIND(",",L13,FIND(",",L13)+1)-1)),[4]AffectorValueTable!$A:$A,1,0)),ISERROR(VLOOKUP(TRIM(MID(L13,FIND(",",L13,FIND(",",L13,FIND(",",L13)+1)+1)+1,999)),[4]AffectorValueTable!$A:$A,1,0))),"어펙터밸류없음",
  ""),
)))))</f>
        <v/>
      </c>
      <c r="N13">
        <v>1</v>
      </c>
    </row>
    <row r="14" spans="1:14" x14ac:dyDescent="0.3">
      <c r="A14" t="s">
        <v>274</v>
      </c>
      <c r="B14">
        <v>1</v>
      </c>
      <c r="C14">
        <v>1</v>
      </c>
      <c r="D14">
        <v>2</v>
      </c>
      <c r="E14">
        <v>1.2</v>
      </c>
      <c r="F14">
        <v>0</v>
      </c>
      <c r="G14" t="b">
        <v>0</v>
      </c>
      <c r="H14" t="b">
        <v>1</v>
      </c>
      <c r="J14" t="str">
        <f>IF(ISBLANK(I14),"",
IFERROR(VLOOKUP(I14,[3]DropTable!$A:$B,MATCH(J$1,[3]DropTable!A$1:B$1,0),0),
"드랍아이디없음"))</f>
        <v/>
      </c>
      <c r="K14">
        <v>10.5</v>
      </c>
      <c r="M14" t="str">
        <f>IF(ISBLANK(L14),"",
IF(ISERROR(FIND(",",L14)),
  IF(ISERROR(VLOOKUP(L14,[4]AffectorValueTable!$A:$A,1,0)),"어펙터밸류없음",
  ""),
IF(ISERROR(FIND(",",L14,FIND(",",L14)+1)),
  IF(OR(ISERROR(VLOOKUP(LEFT(L14,FIND(",",L14)-1),[4]AffectorValueTable!$A:$A,1,0)),ISERROR(VLOOKUP(TRIM(MID(L14,FIND(",",L14)+1,999)),[4]AffectorValueTable!$A:$A,1,0))),"어펙터밸류없음",
  ""),
IF(ISERROR(FIND(",",L14,FIND(",",L14,FIND(",",L14)+1)+1)),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+1,999)),[4]AffectorValueTable!$A:$A,1,0))),"어펙터밸류없음",
  ""),
IF(ISERROR(FIND(",",L14,FIND(",",L14,FIND(",",L14,FIND(",",L14)+1)+1)+1)),
  IF(OR(ISERROR(VLOOKUP(LEFT(L14,FIND(",",L14)-1),[4]AffectorValueTable!$A:$A,1,0)),ISERROR(VLOOKUP(TRIM(MID(L14,FIND(",",L14)+1,FIND(",",L14,FIND(",",L14)+1)-FIND(",",L14)-1)),[4]AffectorValueTable!$A:$A,1,0)),ISERROR(VLOOKUP(TRIM(MID(L14,FIND(",",L14,FIND(",",L14)+1)+1,FIND(",",L14,FIND(",",L14,FIND(",",L14)+1)+1)-FIND(",",L14,FIND(",",L14)+1)-1)),[4]AffectorValueTable!$A:$A,1,0)),ISERROR(VLOOKUP(TRIM(MID(L14,FIND(",",L14,FIND(",",L14,FIND(",",L14)+1)+1)+1,999)),[4]AffectorValueTable!$A:$A,1,0))),"어펙터밸류없음",
  ""),
)))))</f>
        <v/>
      </c>
      <c r="N14">
        <v>1</v>
      </c>
    </row>
    <row r="15" spans="1:14" x14ac:dyDescent="0.3">
      <c r="A15" t="s">
        <v>483</v>
      </c>
      <c r="B15">
        <v>1</v>
      </c>
      <c r="C15">
        <v>1</v>
      </c>
      <c r="D15">
        <v>2</v>
      </c>
      <c r="E15">
        <v>1.2</v>
      </c>
      <c r="F15">
        <v>0</v>
      </c>
      <c r="G15" t="b">
        <v>0</v>
      </c>
      <c r="H15" t="b">
        <v>1</v>
      </c>
      <c r="J15" t="str">
        <f>IF(ISBLANK(I15),"",
IFERROR(VLOOKUP(I15,[3]DropTable!$A:$B,MATCH(J$1,[3]DropTable!A$1:B$1,0),0),
"드랍아이디없음"))</f>
        <v/>
      </c>
      <c r="K15">
        <v>10.5</v>
      </c>
      <c r="M15" t="str">
        <f>IF(ISBLANK(L15),"",
IF(ISERROR(FIND(",",L15)),
  IF(ISERROR(VLOOKUP(L15,[4]AffectorValueTable!$A:$A,1,0)),"어펙터밸류없음",
  ""),
IF(ISERROR(FIND(",",L15,FIND(",",L15)+1)),
  IF(OR(ISERROR(VLOOKUP(LEFT(L15,FIND(",",L15)-1),[4]AffectorValueTable!$A:$A,1,0)),ISERROR(VLOOKUP(TRIM(MID(L15,FIND(",",L15)+1,999)),[4]AffectorValueTable!$A:$A,1,0))),"어펙터밸류없음",
  ""),
IF(ISERROR(FIND(",",L15,FIND(",",L15,FIND(",",L15)+1)+1)),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+1,999)),[4]AffectorValueTable!$A:$A,1,0))),"어펙터밸류없음",
  ""),
IF(ISERROR(FIND(",",L15,FIND(",",L15,FIND(",",L15,FIND(",",L15)+1)+1)+1)),
  IF(OR(ISERROR(VLOOKUP(LEFT(L15,FIND(",",L15)-1),[4]AffectorValueTable!$A:$A,1,0)),ISERROR(VLOOKUP(TRIM(MID(L15,FIND(",",L15)+1,FIND(",",L15,FIND(",",L15)+1)-FIND(",",L15)-1)),[4]AffectorValueTable!$A:$A,1,0)),ISERROR(VLOOKUP(TRIM(MID(L15,FIND(",",L15,FIND(",",L15)+1)+1,FIND(",",L15,FIND(",",L15,FIND(",",L15)+1)+1)-FIND(",",L15,FIND(",",L15)+1)-1)),[4]AffectorValueTable!$A:$A,1,0)),ISERROR(VLOOKUP(TRIM(MID(L15,FIND(",",L15,FIND(",",L15,FIND(",",L15)+1)+1)+1,999)),[4]AffectorValueTable!$A:$A,1,0))),"어펙터밸류없음",
  ""),
)))))</f>
        <v/>
      </c>
      <c r="N15">
        <v>1</v>
      </c>
    </row>
    <row r="16" spans="1:14" x14ac:dyDescent="0.3">
      <c r="A16" t="s">
        <v>275</v>
      </c>
      <c r="B16">
        <v>0.2</v>
      </c>
      <c r="C16">
        <v>0.33329999999999999</v>
      </c>
      <c r="D16">
        <v>2</v>
      </c>
      <c r="E16">
        <v>0.8</v>
      </c>
      <c r="F16">
        <v>0</v>
      </c>
      <c r="G16" t="b">
        <v>0</v>
      </c>
      <c r="H16" t="b">
        <v>1</v>
      </c>
      <c r="J16" t="str">
        <f>IF(ISBLANK(I16),"",
IFERROR(VLOOKUP(I16,[3]DropTable!$A:$B,MATCH(J$1,[3]DropTable!A$1:B$1,0),0),
"드랍아이디없음"))</f>
        <v/>
      </c>
      <c r="K16">
        <v>10.5</v>
      </c>
      <c r="M16" t="str">
        <f>IF(ISBLANK(L16),"",
IF(ISERROR(FIND(",",L16)),
  IF(ISERROR(VLOOKUP(L16,[4]AffectorValueTable!$A:$A,1,0)),"어펙터밸류없음",
  ""),
IF(ISERROR(FIND(",",L16,FIND(",",L16)+1)),
  IF(OR(ISERROR(VLOOKUP(LEFT(L16,FIND(",",L16)-1),[4]AffectorValueTable!$A:$A,1,0)),ISERROR(VLOOKUP(TRIM(MID(L16,FIND(",",L16)+1,999)),[4]AffectorValueTable!$A:$A,1,0))),"어펙터밸류없음",
  ""),
IF(ISERROR(FIND(",",L16,FIND(",",L16,FIND(",",L16)+1)+1)),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+1,999)),[4]AffectorValueTable!$A:$A,1,0))),"어펙터밸류없음",
  ""),
IF(ISERROR(FIND(",",L16,FIND(",",L16,FIND(",",L16,FIND(",",L16)+1)+1)+1)),
  IF(OR(ISERROR(VLOOKUP(LEFT(L16,FIND(",",L16)-1),[4]AffectorValueTable!$A:$A,1,0)),ISERROR(VLOOKUP(TRIM(MID(L16,FIND(",",L16)+1,FIND(",",L16,FIND(",",L16)+1)-FIND(",",L16)-1)),[4]AffectorValueTable!$A:$A,1,0)),ISERROR(VLOOKUP(TRIM(MID(L16,FIND(",",L16,FIND(",",L16)+1)+1,FIND(",",L16,FIND(",",L16,FIND(",",L16)+1)+1)-FIND(",",L16,FIND(",",L16)+1)-1)),[4]AffectorValueTable!$A:$A,1,0)),ISERROR(VLOOKUP(TRIM(MID(L16,FIND(",",L16,FIND(",",L16,FIND(",",L16)+1)+1)+1,999)),[4]AffectorValueTable!$A:$A,1,0))),"어펙터밸류없음",
  ""),
)))))</f>
        <v/>
      </c>
      <c r="N16">
        <v>1</v>
      </c>
    </row>
    <row r="17" spans="1:14" x14ac:dyDescent="0.3">
      <c r="A17" t="s">
        <v>281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 t="str">
        <f>IF(ISBLANK(I17),"",
IFERROR(VLOOKUP(I17,[3]DropTable!$A:$B,MATCH(J$1,[3]DropTable!A$1:B$1,0),0),
"드랍아이디없음"))</f>
        <v/>
      </c>
      <c r="K17">
        <v>10.5</v>
      </c>
      <c r="M17" t="str">
        <f>IF(ISBLANK(L17),"",
IF(ISERROR(FIND(",",L17)),
  IF(ISERROR(VLOOKUP(L17,[4]AffectorValueTable!$A:$A,1,0)),"어펙터밸류없음",
  ""),
IF(ISERROR(FIND(",",L17,FIND(",",L17)+1)),
  IF(OR(ISERROR(VLOOKUP(LEFT(L17,FIND(",",L17)-1),[4]AffectorValueTable!$A:$A,1,0)),ISERROR(VLOOKUP(TRIM(MID(L17,FIND(",",L17)+1,999)),[4]AffectorValueTable!$A:$A,1,0))),"어펙터밸류없음",
  ""),
IF(ISERROR(FIND(",",L17,FIND(",",L17,FIND(",",L17)+1)+1)),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+1,999)),[4]AffectorValueTable!$A:$A,1,0))),"어펙터밸류없음",
  ""),
IF(ISERROR(FIND(",",L17,FIND(",",L17,FIND(",",L17,FIND(",",L17)+1)+1)+1)),
  IF(OR(ISERROR(VLOOKUP(LEFT(L17,FIND(",",L17)-1),[4]AffectorValueTable!$A:$A,1,0)),ISERROR(VLOOKUP(TRIM(MID(L17,FIND(",",L17)+1,FIND(",",L17,FIND(",",L17)+1)-FIND(",",L17)-1)),[4]AffectorValueTable!$A:$A,1,0)),ISERROR(VLOOKUP(TRIM(MID(L17,FIND(",",L17,FIND(",",L17)+1)+1,FIND(",",L17,FIND(",",L17,FIND(",",L17)+1)+1)-FIND(",",L17,FIND(",",L17)+1)-1)),[4]AffectorValueTable!$A:$A,1,0)),ISERROR(VLOOKUP(TRIM(MID(L17,FIND(",",L17,FIND(",",L17,FIND(",",L17)+1)+1)+1,999)),[4]AffectorValueTable!$A:$A,1,0))),"어펙터밸류없음",
  ""),
)))))</f>
        <v/>
      </c>
      <c r="N17">
        <v>1</v>
      </c>
    </row>
    <row r="18" spans="1:14" x14ac:dyDescent="0.3">
      <c r="A18" t="s">
        <v>284</v>
      </c>
      <c r="B18">
        <v>1</v>
      </c>
      <c r="C18">
        <v>1</v>
      </c>
      <c r="D18">
        <v>2</v>
      </c>
      <c r="E18">
        <v>1.3</v>
      </c>
      <c r="F18">
        <v>0</v>
      </c>
      <c r="G18" t="b">
        <v>0</v>
      </c>
      <c r="H18" t="b">
        <v>1</v>
      </c>
      <c r="J18" t="str">
        <f>IF(ISBLANK(I18),"",
IFERROR(VLOOKUP(I18,[3]DropTable!$A:$B,MATCH(J$1,[3]DropTable!A$1:B$1,0),0),
"드랍아이디없음"))</f>
        <v/>
      </c>
      <c r="K18">
        <v>10.5</v>
      </c>
      <c r="M18" t="str">
        <f>IF(ISBLANK(L18),"",
IF(ISERROR(FIND(",",L18)),
  IF(ISERROR(VLOOKUP(L18,[4]AffectorValueTable!$A:$A,1,0)),"어펙터밸류없음",
  ""),
IF(ISERROR(FIND(",",L18,FIND(",",L18)+1)),
  IF(OR(ISERROR(VLOOKUP(LEFT(L18,FIND(",",L18)-1),[4]AffectorValueTable!$A:$A,1,0)),ISERROR(VLOOKUP(TRIM(MID(L18,FIND(",",L18)+1,999)),[4]AffectorValueTable!$A:$A,1,0))),"어펙터밸류없음",
  ""),
IF(ISERROR(FIND(",",L18,FIND(",",L18,FIND(",",L18)+1)+1)),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+1,999)),[4]AffectorValueTable!$A:$A,1,0))),"어펙터밸류없음",
  ""),
IF(ISERROR(FIND(",",L18,FIND(",",L18,FIND(",",L18,FIND(",",L18)+1)+1)+1)),
  IF(OR(ISERROR(VLOOKUP(LEFT(L18,FIND(",",L18)-1),[4]AffectorValueTable!$A:$A,1,0)),ISERROR(VLOOKUP(TRIM(MID(L18,FIND(",",L18)+1,FIND(",",L18,FIND(",",L18)+1)-FIND(",",L18)-1)),[4]AffectorValueTable!$A:$A,1,0)),ISERROR(VLOOKUP(TRIM(MID(L18,FIND(",",L18,FIND(",",L18)+1)+1,FIND(",",L18,FIND(",",L18,FIND(",",L18)+1)+1)-FIND(",",L18,FIND(",",L18)+1)-1)),[4]AffectorValueTable!$A:$A,1,0)),ISERROR(VLOOKUP(TRIM(MID(L18,FIND(",",L18,FIND(",",L18,FIND(",",L18)+1)+1)+1,999)),[4]AffectorValueTable!$A:$A,1,0))),"어펙터밸류없음",
  ""),
)))))</f>
        <v/>
      </c>
      <c r="N18">
        <v>1</v>
      </c>
    </row>
    <row r="19" spans="1:14" x14ac:dyDescent="0.3">
      <c r="A19" t="s">
        <v>482</v>
      </c>
      <c r="B19">
        <v>1</v>
      </c>
      <c r="C19">
        <v>1</v>
      </c>
      <c r="D19">
        <v>2</v>
      </c>
      <c r="E19">
        <v>1.3</v>
      </c>
      <c r="F19">
        <v>0</v>
      </c>
      <c r="G19" t="b">
        <v>0</v>
      </c>
      <c r="H19" t="b">
        <v>1</v>
      </c>
      <c r="J19" t="str">
        <f>IF(ISBLANK(I19),"",
IFERROR(VLOOKUP(I19,[3]DropTable!$A:$B,MATCH(J$1,[3]DropTable!A$1:B$1,0),0),
"드랍아이디없음"))</f>
        <v/>
      </c>
      <c r="K19">
        <v>10.5</v>
      </c>
      <c r="M19" t="str">
        <f>IF(ISBLANK(L19),"",
IF(ISERROR(FIND(",",L19)),
  IF(ISERROR(VLOOKUP(L19,[4]AffectorValueTable!$A:$A,1,0)),"어펙터밸류없음",
  ""),
IF(ISERROR(FIND(",",L19,FIND(",",L19)+1)),
  IF(OR(ISERROR(VLOOKUP(LEFT(L19,FIND(",",L19)-1),[4]AffectorValueTable!$A:$A,1,0)),ISERROR(VLOOKUP(TRIM(MID(L19,FIND(",",L19)+1,999)),[4]AffectorValueTable!$A:$A,1,0))),"어펙터밸류없음",
  ""),
IF(ISERROR(FIND(",",L19,FIND(",",L19,FIND(",",L19)+1)+1)),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+1,999)),[4]AffectorValueTable!$A:$A,1,0))),"어펙터밸류없음",
  ""),
IF(ISERROR(FIND(",",L19,FIND(",",L19,FIND(",",L19,FIND(",",L19)+1)+1)+1)),
  IF(OR(ISERROR(VLOOKUP(LEFT(L19,FIND(",",L19)-1),[4]AffectorValueTable!$A:$A,1,0)),ISERROR(VLOOKUP(TRIM(MID(L19,FIND(",",L19)+1,FIND(",",L19,FIND(",",L19)+1)-FIND(",",L19)-1)),[4]AffectorValueTable!$A:$A,1,0)),ISERROR(VLOOKUP(TRIM(MID(L19,FIND(",",L19,FIND(",",L19)+1)+1,FIND(",",L19,FIND(",",L19,FIND(",",L19)+1)+1)-FIND(",",L19,FIND(",",L19)+1)-1)),[4]AffectorValueTable!$A:$A,1,0)),ISERROR(VLOOKUP(TRIM(MID(L19,FIND(",",L19,FIND(",",L19,FIND(",",L19)+1)+1)+1,999)),[4]AffectorValueTable!$A:$A,1,0))),"어펙터밸류없음",
  ""),
)))))</f>
        <v/>
      </c>
      <c r="N19">
        <v>1</v>
      </c>
    </row>
    <row r="20" spans="1:14" x14ac:dyDescent="0.3">
      <c r="A20" t="s">
        <v>266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 t="str">
        <f>IF(ISBLANK(I20),"",
IFERROR(VLOOKUP(I20,[3]DropTable!$A:$B,MATCH(J$1,[3]DropTable!A$1:B$1,0),0),
"드랍아이디없음"))</f>
        <v/>
      </c>
      <c r="K20">
        <v>10.5</v>
      </c>
      <c r="M20" t="str">
        <f>IF(ISBLANK(L20),"",
IF(ISERROR(FIND(",",L20)),
  IF(ISERROR(VLOOKUP(L20,[4]AffectorValueTable!$A:$A,1,0)),"어펙터밸류없음",
  ""),
IF(ISERROR(FIND(",",L20,FIND(",",L20)+1)),
  IF(OR(ISERROR(VLOOKUP(LEFT(L20,FIND(",",L20)-1),[4]AffectorValueTable!$A:$A,1,0)),ISERROR(VLOOKUP(TRIM(MID(L20,FIND(",",L20)+1,999)),[4]AffectorValueTable!$A:$A,1,0))),"어펙터밸류없음",
  ""),
IF(ISERROR(FIND(",",L20,FIND(",",L20,FIND(",",L20)+1)+1)),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+1,999)),[4]AffectorValueTable!$A:$A,1,0))),"어펙터밸류없음",
  ""),
IF(ISERROR(FIND(",",L20,FIND(",",L20,FIND(",",L20,FIND(",",L20)+1)+1)+1)),
  IF(OR(ISERROR(VLOOKUP(LEFT(L20,FIND(",",L20)-1),[4]AffectorValueTable!$A:$A,1,0)),ISERROR(VLOOKUP(TRIM(MID(L20,FIND(",",L20)+1,FIND(",",L20,FIND(",",L20)+1)-FIND(",",L20)-1)),[4]AffectorValueTable!$A:$A,1,0)),ISERROR(VLOOKUP(TRIM(MID(L20,FIND(",",L20,FIND(",",L20)+1)+1,FIND(",",L20,FIND(",",L20,FIND(",",L20)+1)+1)-FIND(",",L20,FIND(",",L20)+1)-1)),[4]AffectorValueTable!$A:$A,1,0)),ISERROR(VLOOKUP(TRIM(MID(L20,FIND(",",L20,FIND(",",L20,FIND(",",L20)+1)+1)+1,999)),[4]AffectorValueTable!$A:$A,1,0))),"어펙터밸류없음",
  ""),
)))))</f>
        <v/>
      </c>
      <c r="N20">
        <v>1</v>
      </c>
    </row>
    <row r="21" spans="1:14" x14ac:dyDescent="0.3">
      <c r="A21" t="s">
        <v>267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 t="str">
        <f>IF(ISBLANK(I21),"",
IFERROR(VLOOKUP(I21,[3]DropTable!$A:$B,MATCH(J$1,[3]DropTable!A$1:B$1,0),0),
"드랍아이디없음"))</f>
        <v/>
      </c>
      <c r="K21">
        <v>10.5</v>
      </c>
      <c r="M21" t="str">
        <f>IF(ISBLANK(L21),"",
IF(ISERROR(FIND(",",L21)),
  IF(ISERROR(VLOOKUP(L21,[4]AffectorValueTable!$A:$A,1,0)),"어펙터밸류없음",
  ""),
IF(ISERROR(FIND(",",L21,FIND(",",L21)+1)),
  IF(OR(ISERROR(VLOOKUP(LEFT(L21,FIND(",",L21)-1),[4]AffectorValueTable!$A:$A,1,0)),ISERROR(VLOOKUP(TRIM(MID(L21,FIND(",",L21)+1,999)),[4]AffectorValueTable!$A:$A,1,0))),"어펙터밸류없음",
  ""),
IF(ISERROR(FIND(",",L21,FIND(",",L21,FIND(",",L21)+1)+1)),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+1,999)),[4]AffectorValueTable!$A:$A,1,0))),"어펙터밸류없음",
  ""),
IF(ISERROR(FIND(",",L21,FIND(",",L21,FIND(",",L21,FIND(",",L21)+1)+1)+1)),
  IF(OR(ISERROR(VLOOKUP(LEFT(L21,FIND(",",L21)-1),[4]AffectorValueTable!$A:$A,1,0)),ISERROR(VLOOKUP(TRIM(MID(L21,FIND(",",L21)+1,FIND(",",L21,FIND(",",L21)+1)-FIND(",",L21)-1)),[4]AffectorValueTable!$A:$A,1,0)),ISERROR(VLOOKUP(TRIM(MID(L21,FIND(",",L21,FIND(",",L21)+1)+1,FIND(",",L21,FIND(",",L21,FIND(",",L21)+1)+1)-FIND(",",L21,FIND(",",L21)+1)-1)),[4]AffectorValueTable!$A:$A,1,0)),ISERROR(VLOOKUP(TRIM(MID(L21,FIND(",",L21,FIND(",",L21,FIND(",",L21)+1)+1)+1,999)),[4]AffectorValueTable!$A:$A,1,0))),"어펙터밸류없음",
  ""),
)))))</f>
        <v/>
      </c>
      <c r="N21">
        <v>1</v>
      </c>
    </row>
    <row r="22" spans="1:14" x14ac:dyDescent="0.3">
      <c r="A22" t="s">
        <v>285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 t="str">
        <f>IF(ISBLANK(I22),"",
IFERROR(VLOOKUP(I22,[3]DropTable!$A:$B,MATCH(J$1,[3]DropTable!A$1:B$1,0),0),
"드랍아이디없음"))</f>
        <v/>
      </c>
      <c r="K22">
        <v>10.5</v>
      </c>
      <c r="M22" t="str">
        <f>IF(ISBLANK(L22),"",
IF(ISERROR(FIND(",",L22)),
  IF(ISERROR(VLOOKUP(L22,[4]AffectorValueTable!$A:$A,1,0)),"어펙터밸류없음",
  ""),
IF(ISERROR(FIND(",",L22,FIND(",",L22)+1)),
  IF(OR(ISERROR(VLOOKUP(LEFT(L22,FIND(",",L22)-1),[4]AffectorValueTable!$A:$A,1,0)),ISERROR(VLOOKUP(TRIM(MID(L22,FIND(",",L22)+1,999)),[4]AffectorValueTable!$A:$A,1,0))),"어펙터밸류없음",
  ""),
IF(ISERROR(FIND(",",L22,FIND(",",L22,FIND(",",L22)+1)+1)),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+1,999)),[4]AffectorValueTable!$A:$A,1,0))),"어펙터밸류없음",
  ""),
IF(ISERROR(FIND(",",L22,FIND(",",L22,FIND(",",L22,FIND(",",L22)+1)+1)+1)),
  IF(OR(ISERROR(VLOOKUP(LEFT(L22,FIND(",",L22)-1),[4]AffectorValueTable!$A:$A,1,0)),ISERROR(VLOOKUP(TRIM(MID(L22,FIND(",",L22)+1,FIND(",",L22,FIND(",",L22)+1)-FIND(",",L22)-1)),[4]AffectorValueTable!$A:$A,1,0)),ISERROR(VLOOKUP(TRIM(MID(L22,FIND(",",L22,FIND(",",L22)+1)+1,FIND(",",L22,FIND(",",L22,FIND(",",L22)+1)+1)-FIND(",",L22,FIND(",",L22)+1)-1)),[4]AffectorValueTable!$A:$A,1,0)),ISERROR(VLOOKUP(TRIM(MID(L22,FIND(",",L22,FIND(",",L22,FIND(",",L22)+1)+1)+1,999)),[4]AffectorValueTable!$A:$A,1,0))),"어펙터밸류없음",
  ""),
)))))</f>
        <v/>
      </c>
      <c r="N22">
        <v>1</v>
      </c>
    </row>
    <row r="23" spans="1:14" x14ac:dyDescent="0.3">
      <c r="A23" t="s">
        <v>286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 t="str">
        <f>IF(ISBLANK(I23),"",
IFERROR(VLOOKUP(I23,[3]DropTable!$A:$B,MATCH(J$1,[3]DropTable!A$1:B$1,0),0),
"드랍아이디없음"))</f>
        <v/>
      </c>
      <c r="K23">
        <v>10.5</v>
      </c>
      <c r="M23" t="str">
        <f>IF(ISBLANK(L23),"",
IF(ISERROR(FIND(",",L23)),
  IF(ISERROR(VLOOKUP(L23,[4]AffectorValueTable!$A:$A,1,0)),"어펙터밸류없음",
  ""),
IF(ISERROR(FIND(",",L23,FIND(",",L23)+1)),
  IF(OR(ISERROR(VLOOKUP(LEFT(L23,FIND(",",L23)-1),[4]AffectorValueTable!$A:$A,1,0)),ISERROR(VLOOKUP(TRIM(MID(L23,FIND(",",L23)+1,999)),[4]AffectorValueTable!$A:$A,1,0))),"어펙터밸류없음",
  ""),
IF(ISERROR(FIND(",",L23,FIND(",",L23,FIND(",",L23)+1)+1)),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+1,999)),[4]AffectorValueTable!$A:$A,1,0))),"어펙터밸류없음",
  ""),
IF(ISERROR(FIND(",",L23,FIND(",",L23,FIND(",",L23,FIND(",",L23)+1)+1)+1)),
  IF(OR(ISERROR(VLOOKUP(LEFT(L23,FIND(",",L23)-1),[4]AffectorValueTable!$A:$A,1,0)),ISERROR(VLOOKUP(TRIM(MID(L23,FIND(",",L23)+1,FIND(",",L23,FIND(",",L23)+1)-FIND(",",L23)-1)),[4]AffectorValueTable!$A:$A,1,0)),ISERROR(VLOOKUP(TRIM(MID(L23,FIND(",",L23,FIND(",",L23)+1)+1,FIND(",",L23,FIND(",",L23,FIND(",",L23)+1)+1)-FIND(",",L23,FIND(",",L23)+1)-1)),[4]AffectorValueTable!$A:$A,1,0)),ISERROR(VLOOKUP(TRIM(MID(L23,FIND(",",L23,FIND(",",L23,FIND(",",L23)+1)+1)+1,999)),[4]AffectorValueTable!$A:$A,1,0))),"어펙터밸류없음",
  ""),
)))))</f>
        <v/>
      </c>
      <c r="N23">
        <v>1</v>
      </c>
    </row>
    <row r="24" spans="1:14" x14ac:dyDescent="0.3">
      <c r="A24" t="s">
        <v>287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 t="str">
        <f>IF(ISBLANK(I24),"",
IFERROR(VLOOKUP(I24,[3]DropTable!$A:$B,MATCH(J$1,[3]DropTable!A$1:B$1,0),0),
"드랍아이디없음"))</f>
        <v/>
      </c>
      <c r="K24">
        <v>10.5</v>
      </c>
      <c r="M24" t="str">
        <f>IF(ISBLANK(L24),"",
IF(ISERROR(FIND(",",L24)),
  IF(ISERROR(VLOOKUP(L24,[4]AffectorValueTable!$A:$A,1,0)),"어펙터밸류없음",
  ""),
IF(ISERROR(FIND(",",L24,FIND(",",L24)+1)),
  IF(OR(ISERROR(VLOOKUP(LEFT(L24,FIND(",",L24)-1),[4]AffectorValueTable!$A:$A,1,0)),ISERROR(VLOOKUP(TRIM(MID(L24,FIND(",",L24)+1,999)),[4]AffectorValueTable!$A:$A,1,0))),"어펙터밸류없음",
  ""),
IF(ISERROR(FIND(",",L24,FIND(",",L24,FIND(",",L24)+1)+1)),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+1,999)),[4]AffectorValueTable!$A:$A,1,0))),"어펙터밸류없음",
  ""),
IF(ISERROR(FIND(",",L24,FIND(",",L24,FIND(",",L24,FIND(",",L24)+1)+1)+1)),
  IF(OR(ISERROR(VLOOKUP(LEFT(L24,FIND(",",L24)-1),[4]AffectorValueTable!$A:$A,1,0)),ISERROR(VLOOKUP(TRIM(MID(L24,FIND(",",L24)+1,FIND(",",L24,FIND(",",L24)+1)-FIND(",",L24)-1)),[4]AffectorValueTable!$A:$A,1,0)),ISERROR(VLOOKUP(TRIM(MID(L24,FIND(",",L24,FIND(",",L24)+1)+1,FIND(",",L24,FIND(",",L24,FIND(",",L24)+1)+1)-FIND(",",L24,FIND(",",L24)+1)-1)),[4]AffectorValueTable!$A:$A,1,0)),ISERROR(VLOOKUP(TRIM(MID(L24,FIND(",",L24,FIND(",",L24,FIND(",",L24)+1)+1)+1,999)),[4]AffectorValueTable!$A:$A,1,0))),"어펙터밸류없음",
  ""),
)))))</f>
        <v/>
      </c>
      <c r="N24">
        <v>1</v>
      </c>
    </row>
    <row r="25" spans="1:14" x14ac:dyDescent="0.3">
      <c r="A25" t="s">
        <v>293</v>
      </c>
      <c r="B25">
        <v>1</v>
      </c>
      <c r="C25">
        <v>1</v>
      </c>
      <c r="D25">
        <v>2</v>
      </c>
      <c r="E25">
        <v>1.35</v>
      </c>
      <c r="F25">
        <v>0</v>
      </c>
      <c r="G25" t="b">
        <v>0</v>
      </c>
      <c r="H25" t="b">
        <v>1</v>
      </c>
      <c r="J25" t="str">
        <f>IF(ISBLANK(I25),"",
IFERROR(VLOOKUP(I25,[3]DropTable!$A:$B,MATCH(J$1,[3]DropTable!A$1:B$1,0),0),
"드랍아이디없음"))</f>
        <v/>
      </c>
      <c r="K25">
        <v>10.5</v>
      </c>
      <c r="M25" t="str">
        <f>IF(ISBLANK(L25),"",
IF(ISERROR(FIND(",",L25)),
  IF(ISERROR(VLOOKUP(L25,[4]AffectorValueTable!$A:$A,1,0)),"어펙터밸류없음",
  ""),
IF(ISERROR(FIND(",",L25,FIND(",",L25)+1)),
  IF(OR(ISERROR(VLOOKUP(LEFT(L25,FIND(",",L25)-1),[4]AffectorValueTable!$A:$A,1,0)),ISERROR(VLOOKUP(TRIM(MID(L25,FIND(",",L25)+1,999)),[4]AffectorValueTable!$A:$A,1,0))),"어펙터밸류없음",
  ""),
IF(ISERROR(FIND(",",L25,FIND(",",L25,FIND(",",L25)+1)+1)),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+1,999)),[4]AffectorValueTable!$A:$A,1,0))),"어펙터밸류없음",
  ""),
IF(ISERROR(FIND(",",L25,FIND(",",L25,FIND(",",L25,FIND(",",L25)+1)+1)+1)),
  IF(OR(ISERROR(VLOOKUP(LEFT(L25,FIND(",",L25)-1),[4]AffectorValueTable!$A:$A,1,0)),ISERROR(VLOOKUP(TRIM(MID(L25,FIND(",",L25)+1,FIND(",",L25,FIND(",",L25)+1)-FIND(",",L25)-1)),[4]AffectorValueTable!$A:$A,1,0)),ISERROR(VLOOKUP(TRIM(MID(L25,FIND(",",L25,FIND(",",L25)+1)+1,FIND(",",L25,FIND(",",L25,FIND(",",L25)+1)+1)-FIND(",",L25,FIND(",",L25)+1)-1)),[4]AffectorValueTable!$A:$A,1,0)),ISERROR(VLOOKUP(TRIM(MID(L25,FIND(",",L25,FIND(",",L25,FIND(",",L25)+1)+1)+1,999)),[4]AffectorValueTable!$A:$A,1,0))),"어펙터밸류없음",
  ""),
)))))</f>
        <v/>
      </c>
      <c r="N25">
        <v>1</v>
      </c>
    </row>
    <row r="26" spans="1:14" x14ac:dyDescent="0.3">
      <c r="A26" t="s">
        <v>271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 t="str">
        <f>IF(ISBLANK(I26),"",
IFERROR(VLOOKUP(I26,[3]DropTable!$A:$B,MATCH(J$1,[3]DropTable!A$1:B$1,0),0),
"드랍아이디없음"))</f>
        <v/>
      </c>
      <c r="K26">
        <v>10.5</v>
      </c>
      <c r="M26" t="str">
        <f>IF(ISBLANK(L26),"",
IF(ISERROR(FIND(",",L26)),
  IF(ISERROR(VLOOKUP(L26,[4]AffectorValueTable!$A:$A,1,0)),"어펙터밸류없음",
  ""),
IF(ISERROR(FIND(",",L26,FIND(",",L26)+1)),
  IF(OR(ISERROR(VLOOKUP(LEFT(L26,FIND(",",L26)-1),[4]AffectorValueTable!$A:$A,1,0)),ISERROR(VLOOKUP(TRIM(MID(L26,FIND(",",L26)+1,999)),[4]AffectorValueTable!$A:$A,1,0))),"어펙터밸류없음",
  ""),
IF(ISERROR(FIND(",",L26,FIND(",",L26,FIND(",",L26)+1)+1)),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+1,999)),[4]AffectorValueTable!$A:$A,1,0))),"어펙터밸류없음",
  ""),
IF(ISERROR(FIND(",",L26,FIND(",",L26,FIND(",",L26,FIND(",",L26)+1)+1)+1)),
  IF(OR(ISERROR(VLOOKUP(LEFT(L26,FIND(",",L26)-1),[4]AffectorValueTable!$A:$A,1,0)),ISERROR(VLOOKUP(TRIM(MID(L26,FIND(",",L26)+1,FIND(",",L26,FIND(",",L26)+1)-FIND(",",L26)-1)),[4]AffectorValueTable!$A:$A,1,0)),ISERROR(VLOOKUP(TRIM(MID(L26,FIND(",",L26,FIND(",",L26)+1)+1,FIND(",",L26,FIND(",",L26,FIND(",",L26)+1)+1)-FIND(",",L26,FIND(",",L26)+1)-1)),[4]AffectorValueTable!$A:$A,1,0)),ISERROR(VLOOKUP(TRIM(MID(L26,FIND(",",L26,FIND(",",L26,FIND(",",L26)+1)+1)+1,999)),[4]AffectorValueTable!$A:$A,1,0))),"어펙터밸류없음",
  ""),
)))))</f>
        <v/>
      </c>
      <c r="N26">
        <v>1</v>
      </c>
    </row>
    <row r="27" spans="1:14" x14ac:dyDescent="0.3">
      <c r="A27" t="s">
        <v>268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 t="str">
        <f>IF(ISBLANK(I27),"",
IFERROR(VLOOKUP(I27,[3]DropTable!$A:$B,MATCH(J$1,[3]DropTable!A$1:B$1,0),0),
"드랍아이디없음"))</f>
        <v/>
      </c>
      <c r="K27">
        <v>10.5</v>
      </c>
      <c r="M27" t="str">
        <f>IF(ISBLANK(L27),"",
IF(ISERROR(FIND(",",L27)),
  IF(ISERROR(VLOOKUP(L27,[4]AffectorValueTable!$A:$A,1,0)),"어펙터밸류없음",
  ""),
IF(ISERROR(FIND(",",L27,FIND(",",L27)+1)),
  IF(OR(ISERROR(VLOOKUP(LEFT(L27,FIND(",",L27)-1),[4]AffectorValueTable!$A:$A,1,0)),ISERROR(VLOOKUP(TRIM(MID(L27,FIND(",",L27)+1,999)),[4]AffectorValueTable!$A:$A,1,0))),"어펙터밸류없음",
  ""),
IF(ISERROR(FIND(",",L27,FIND(",",L27,FIND(",",L27)+1)+1)),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+1,999)),[4]AffectorValueTable!$A:$A,1,0))),"어펙터밸류없음",
  ""),
IF(ISERROR(FIND(",",L27,FIND(",",L27,FIND(",",L27,FIND(",",L27)+1)+1)+1)),
  IF(OR(ISERROR(VLOOKUP(LEFT(L27,FIND(",",L27)-1),[4]AffectorValueTable!$A:$A,1,0)),ISERROR(VLOOKUP(TRIM(MID(L27,FIND(",",L27)+1,FIND(",",L27,FIND(",",L27)+1)-FIND(",",L27)-1)),[4]AffectorValueTable!$A:$A,1,0)),ISERROR(VLOOKUP(TRIM(MID(L27,FIND(",",L27,FIND(",",L27)+1)+1,FIND(",",L27,FIND(",",L27,FIND(",",L27)+1)+1)-FIND(",",L27,FIND(",",L27)+1)-1)),[4]AffectorValueTable!$A:$A,1,0)),ISERROR(VLOOKUP(TRIM(MID(L27,FIND(",",L27,FIND(",",L27,FIND(",",L27)+1)+1)+1,999)),[4]AffectorValueTable!$A:$A,1,0))),"어펙터밸류없음",
  ""),
)))))</f>
        <v/>
      </c>
      <c r="N27">
        <v>0.2</v>
      </c>
    </row>
    <row r="28" spans="1:14" x14ac:dyDescent="0.3">
      <c r="A28" t="s">
        <v>269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 t="str">
        <f>IF(ISBLANK(I28),"",
IFERROR(VLOOKUP(I28,[3]DropTable!$A:$B,MATCH(J$1,[3]DropTable!A$1:B$1,0),0),
"드랍아이디없음"))</f>
        <v/>
      </c>
      <c r="K28">
        <v>10.5</v>
      </c>
      <c r="M28" t="str">
        <f>IF(ISBLANK(L28),"",
IF(ISERROR(FIND(",",L28)),
  IF(ISERROR(VLOOKUP(L28,[4]AffectorValueTable!$A:$A,1,0)),"어펙터밸류없음",
  ""),
IF(ISERROR(FIND(",",L28,FIND(",",L28)+1)),
  IF(OR(ISERROR(VLOOKUP(LEFT(L28,FIND(",",L28)-1),[4]AffectorValueTable!$A:$A,1,0)),ISERROR(VLOOKUP(TRIM(MID(L28,FIND(",",L28)+1,999)),[4]AffectorValueTable!$A:$A,1,0))),"어펙터밸류없음",
  ""),
IF(ISERROR(FIND(",",L28,FIND(",",L28,FIND(",",L28)+1)+1)),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+1,999)),[4]AffectorValueTable!$A:$A,1,0))),"어펙터밸류없음",
  ""),
IF(ISERROR(FIND(",",L28,FIND(",",L28,FIND(",",L28,FIND(",",L28)+1)+1)+1)),
  IF(OR(ISERROR(VLOOKUP(LEFT(L28,FIND(",",L28)-1),[4]AffectorValueTable!$A:$A,1,0)),ISERROR(VLOOKUP(TRIM(MID(L28,FIND(",",L28)+1,FIND(",",L28,FIND(",",L28)+1)-FIND(",",L28)-1)),[4]AffectorValueTable!$A:$A,1,0)),ISERROR(VLOOKUP(TRIM(MID(L28,FIND(",",L28,FIND(",",L28)+1)+1,FIND(",",L28,FIND(",",L28,FIND(",",L28)+1)+1)-FIND(",",L28,FIND(",",L28)+1)-1)),[4]AffectorValueTable!$A:$A,1,0)),ISERROR(VLOOKUP(TRIM(MID(L28,FIND(",",L28,FIND(",",L28,FIND(",",L28)+1)+1)+1,999)),[4]AffectorValueTable!$A:$A,1,0))),"어펙터밸류없음",
  ""),
)))))</f>
        <v/>
      </c>
      <c r="N28">
        <v>1</v>
      </c>
    </row>
    <row r="29" spans="1:14" x14ac:dyDescent="0.3">
      <c r="A29" t="s">
        <v>270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 t="str">
        <f>IF(ISBLANK(I29),"",
IFERROR(VLOOKUP(I29,[3]DropTable!$A:$B,MATCH(J$1,[3]DropTable!A$1:B$1,0),0),
"드랍아이디없음"))</f>
        <v/>
      </c>
      <c r="K29">
        <v>10.5</v>
      </c>
      <c r="M29" t="str">
        <f>IF(ISBLANK(L29),"",
IF(ISERROR(FIND(",",L29)),
  IF(ISERROR(VLOOKUP(L29,[4]AffectorValueTable!$A:$A,1,0)),"어펙터밸류없음",
  ""),
IF(ISERROR(FIND(",",L29,FIND(",",L29)+1)),
  IF(OR(ISERROR(VLOOKUP(LEFT(L29,FIND(",",L29)-1),[4]AffectorValueTable!$A:$A,1,0)),ISERROR(VLOOKUP(TRIM(MID(L29,FIND(",",L29)+1,999)),[4]AffectorValueTable!$A:$A,1,0))),"어펙터밸류없음",
  ""),
IF(ISERROR(FIND(",",L29,FIND(",",L29,FIND(",",L29)+1)+1)),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+1,999)),[4]AffectorValueTable!$A:$A,1,0))),"어펙터밸류없음",
  ""),
IF(ISERROR(FIND(",",L29,FIND(",",L29,FIND(",",L29,FIND(",",L29)+1)+1)+1)),
  IF(OR(ISERROR(VLOOKUP(LEFT(L29,FIND(",",L29)-1),[4]AffectorValueTable!$A:$A,1,0)),ISERROR(VLOOKUP(TRIM(MID(L29,FIND(",",L29)+1,FIND(",",L29,FIND(",",L29)+1)-FIND(",",L29)-1)),[4]AffectorValueTable!$A:$A,1,0)),ISERROR(VLOOKUP(TRIM(MID(L29,FIND(",",L29,FIND(",",L29)+1)+1,FIND(",",L29,FIND(",",L29,FIND(",",L29)+1)+1)-FIND(",",L29,FIND(",",L29)+1)-1)),[4]AffectorValueTable!$A:$A,1,0)),ISERROR(VLOOKUP(TRIM(MID(L29,FIND(",",L29,FIND(",",L29,FIND(",",L29)+1)+1)+1,999)),[4]AffectorValueTable!$A:$A,1,0))),"어펙터밸류없음",
  ""),
)))))</f>
        <v/>
      </c>
      <c r="N29">
        <v>1</v>
      </c>
    </row>
    <row r="30" spans="1:14" x14ac:dyDescent="0.3">
      <c r="A30" t="s">
        <v>272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 t="str">
        <f>IF(ISBLANK(I30),"",
IFERROR(VLOOKUP(I30,[3]DropTable!$A:$B,MATCH(J$1,[3]DropTable!A$1:B$1,0),0),
"드랍아이디없음"))</f>
        <v/>
      </c>
      <c r="K30">
        <v>10.5</v>
      </c>
      <c r="M30" t="str">
        <f>IF(ISBLANK(L30),"",
IF(ISERROR(FIND(",",L30)),
  IF(ISERROR(VLOOKUP(L30,[4]AffectorValueTable!$A:$A,1,0)),"어펙터밸류없음",
  ""),
IF(ISERROR(FIND(",",L30,FIND(",",L30)+1)),
  IF(OR(ISERROR(VLOOKUP(LEFT(L30,FIND(",",L30)-1),[4]AffectorValueTable!$A:$A,1,0)),ISERROR(VLOOKUP(TRIM(MID(L30,FIND(",",L30)+1,999)),[4]AffectorValueTable!$A:$A,1,0))),"어펙터밸류없음",
  ""),
IF(ISERROR(FIND(",",L30,FIND(",",L30,FIND(",",L30)+1)+1)),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+1,999)),[4]AffectorValueTable!$A:$A,1,0))),"어펙터밸류없음",
  ""),
IF(ISERROR(FIND(",",L30,FIND(",",L30,FIND(",",L30,FIND(",",L30)+1)+1)+1)),
  IF(OR(ISERROR(VLOOKUP(LEFT(L30,FIND(",",L30)-1),[4]AffectorValueTable!$A:$A,1,0)),ISERROR(VLOOKUP(TRIM(MID(L30,FIND(",",L30)+1,FIND(",",L30,FIND(",",L30)+1)-FIND(",",L30)-1)),[4]AffectorValueTable!$A:$A,1,0)),ISERROR(VLOOKUP(TRIM(MID(L30,FIND(",",L30,FIND(",",L30)+1)+1,FIND(",",L30,FIND(",",L30,FIND(",",L30)+1)+1)-FIND(",",L30,FIND(",",L30)+1)-1)),[4]AffectorValueTable!$A:$A,1,0)),ISERROR(VLOOKUP(TRIM(MID(L30,FIND(",",L30,FIND(",",L30,FIND(",",L30)+1)+1)+1,999)),[4]AffectorValueTable!$A:$A,1,0))),"어펙터밸류없음",
  ""),
)))))</f>
        <v/>
      </c>
      <c r="N30">
        <v>1</v>
      </c>
    </row>
    <row r="31" spans="1:14" x14ac:dyDescent="0.3">
      <c r="A31" t="s">
        <v>273</v>
      </c>
      <c r="B31">
        <v>1</v>
      </c>
      <c r="C31">
        <v>1</v>
      </c>
      <c r="D31">
        <v>2</v>
      </c>
      <c r="E31">
        <v>1.75</v>
      </c>
      <c r="F31">
        <v>0</v>
      </c>
      <c r="G31" t="b">
        <v>0</v>
      </c>
      <c r="H31" t="b">
        <v>1</v>
      </c>
      <c r="J31" t="str">
        <f>IF(ISBLANK(I31),"",
IFERROR(VLOOKUP(I31,[3]DropTable!$A:$B,MATCH(J$1,[3]DropTable!A$1:B$1,0),0),
"드랍아이디없음"))</f>
        <v/>
      </c>
      <c r="K31">
        <v>10.5</v>
      </c>
      <c r="M31" t="str">
        <f>IF(ISBLANK(L31),"",
IF(ISERROR(FIND(",",L31)),
  IF(ISERROR(VLOOKUP(L31,[4]AffectorValueTable!$A:$A,1,0)),"어펙터밸류없음",
  ""),
IF(ISERROR(FIND(",",L31,FIND(",",L31)+1)),
  IF(OR(ISERROR(VLOOKUP(LEFT(L31,FIND(",",L31)-1),[4]AffectorValueTable!$A:$A,1,0)),ISERROR(VLOOKUP(TRIM(MID(L31,FIND(",",L31)+1,999)),[4]AffectorValueTable!$A:$A,1,0))),"어펙터밸류없음",
  ""),
IF(ISERROR(FIND(",",L31,FIND(",",L31,FIND(",",L31)+1)+1)),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+1,999)),[4]AffectorValueTable!$A:$A,1,0))),"어펙터밸류없음",
  ""),
IF(ISERROR(FIND(",",L31,FIND(",",L31,FIND(",",L31,FIND(",",L31)+1)+1)+1)),
  IF(OR(ISERROR(VLOOKUP(LEFT(L31,FIND(",",L31)-1),[4]AffectorValueTable!$A:$A,1,0)),ISERROR(VLOOKUP(TRIM(MID(L31,FIND(",",L31)+1,FIND(",",L31,FIND(",",L31)+1)-FIND(",",L31)-1)),[4]AffectorValueTable!$A:$A,1,0)),ISERROR(VLOOKUP(TRIM(MID(L31,FIND(",",L31,FIND(",",L31)+1)+1,FIND(",",L31,FIND(",",L31,FIND(",",L31)+1)+1)-FIND(",",L31,FIND(",",L31)+1)-1)),[4]AffectorValueTable!$A:$A,1,0)),ISERROR(VLOOKUP(TRIM(MID(L31,FIND(",",L31,FIND(",",L31,FIND(",",L31)+1)+1)+1,999)),[4]AffectorValueTable!$A:$A,1,0))),"어펙터밸류없음",
  ""),
)))))</f>
        <v/>
      </c>
      <c r="N31">
        <v>1</v>
      </c>
    </row>
    <row r="32" spans="1:14" x14ac:dyDescent="0.3">
      <c r="A32" t="s">
        <v>276</v>
      </c>
      <c r="B32">
        <v>25</v>
      </c>
      <c r="C32">
        <v>1</v>
      </c>
      <c r="D32">
        <v>2</v>
      </c>
      <c r="E32">
        <v>2</v>
      </c>
      <c r="F32">
        <v>0</v>
      </c>
      <c r="G32" t="b">
        <v>1</v>
      </c>
      <c r="H32" t="b">
        <v>1</v>
      </c>
      <c r="J32" t="str">
        <f>IF(ISBLANK(I32),"",
IFERROR(VLOOKUP(I32,[3]DropTable!$A:$B,MATCH(J$1,[3]DropTable!A$1:B$1,0),0),
"드랍아이디없음"))</f>
        <v/>
      </c>
      <c r="K32">
        <v>100</v>
      </c>
      <c r="M32" t="str">
        <f>IF(ISBLANK(L32),"",
IF(ISERROR(FIND(",",L32)),
  IF(ISERROR(VLOOKUP(L32,[4]AffectorValueTable!$A:$A,1,0)),"어펙터밸류없음",
  ""),
IF(ISERROR(FIND(",",L32,FIND(",",L32)+1)),
  IF(OR(ISERROR(VLOOKUP(LEFT(L32,FIND(",",L32)-1),[4]AffectorValueTable!$A:$A,1,0)),ISERROR(VLOOKUP(TRIM(MID(L32,FIND(",",L32)+1,999)),[4]AffectorValueTable!$A:$A,1,0))),"어펙터밸류없음",
  ""),
IF(ISERROR(FIND(",",L32,FIND(",",L32,FIND(",",L32)+1)+1)),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+1,999)),[4]AffectorValueTable!$A:$A,1,0))),"어펙터밸류없음",
  ""),
IF(ISERROR(FIND(",",L32,FIND(",",L32,FIND(",",L32,FIND(",",L32)+1)+1)+1)),
  IF(OR(ISERROR(VLOOKUP(LEFT(L32,FIND(",",L32)-1),[4]AffectorValueTable!$A:$A,1,0)),ISERROR(VLOOKUP(TRIM(MID(L32,FIND(",",L32)+1,FIND(",",L32,FIND(",",L32)+1)-FIND(",",L32)-1)),[4]AffectorValueTable!$A:$A,1,0)),ISERROR(VLOOKUP(TRIM(MID(L32,FIND(",",L32,FIND(",",L32)+1)+1,FIND(",",L32,FIND(",",L32,FIND(",",L32)+1)+1)-FIND(",",L32,FIND(",",L32)+1)-1)),[4]AffectorValueTable!$A:$A,1,0)),ISERROR(VLOOKUP(TRIM(MID(L32,FIND(",",L32,FIND(",",L32,FIND(",",L32)+1)+1)+1,999)),[4]AffectorValueTable!$A:$A,1,0))),"어펙터밸류없음",
  ""),
)))))</f>
        <v/>
      </c>
      <c r="N32">
        <v>5</v>
      </c>
    </row>
    <row r="33" spans="1:14" x14ac:dyDescent="0.3">
      <c r="A33" t="s">
        <v>277</v>
      </c>
      <c r="B33">
        <v>30</v>
      </c>
      <c r="C33">
        <v>1</v>
      </c>
      <c r="D33">
        <v>2</v>
      </c>
      <c r="E33">
        <v>2</v>
      </c>
      <c r="F33">
        <v>0</v>
      </c>
      <c r="G33" t="b">
        <v>1</v>
      </c>
      <c r="H33" t="b">
        <v>1</v>
      </c>
      <c r="J33" t="str">
        <f>IF(ISBLANK(I33),"",
IFERROR(VLOOKUP(I33,[3]DropTable!$A:$B,MATCH(J$1,[3]DropTable!A$1:B$1,0),0),
"드랍아이디없음"))</f>
        <v/>
      </c>
      <c r="K33">
        <v>100</v>
      </c>
      <c r="M33" t="str">
        <f>IF(ISBLANK(L33),"",
IF(ISERROR(FIND(",",L33)),
  IF(ISERROR(VLOOKUP(L33,[4]AffectorValueTable!$A:$A,1,0)),"어펙터밸류없음",
  ""),
IF(ISERROR(FIND(",",L33,FIND(",",L33)+1)),
  IF(OR(ISERROR(VLOOKUP(LEFT(L33,FIND(",",L33)-1),[4]AffectorValueTable!$A:$A,1,0)),ISERROR(VLOOKUP(TRIM(MID(L33,FIND(",",L33)+1,999)),[4]AffectorValueTable!$A:$A,1,0))),"어펙터밸류없음",
  ""),
IF(ISERROR(FIND(",",L33,FIND(",",L33,FIND(",",L33)+1)+1)),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+1,999)),[4]AffectorValueTable!$A:$A,1,0))),"어펙터밸류없음",
  ""),
IF(ISERROR(FIND(",",L33,FIND(",",L33,FIND(",",L33,FIND(",",L33)+1)+1)+1)),
  IF(OR(ISERROR(VLOOKUP(LEFT(L33,FIND(",",L33)-1),[4]AffectorValueTable!$A:$A,1,0)),ISERROR(VLOOKUP(TRIM(MID(L33,FIND(",",L33)+1,FIND(",",L33,FIND(",",L33)+1)-FIND(",",L33)-1)),[4]AffectorValueTable!$A:$A,1,0)),ISERROR(VLOOKUP(TRIM(MID(L33,FIND(",",L33,FIND(",",L33)+1)+1,FIND(",",L33,FIND(",",L33,FIND(",",L33)+1)+1)-FIND(",",L33,FIND(",",L33)+1)-1)),[4]AffectorValueTable!$A:$A,1,0)),ISERROR(VLOOKUP(TRIM(MID(L33,FIND(",",L33,FIND(",",L33,FIND(",",L33)+1)+1)+1,999)),[4]AffectorValueTable!$A:$A,1,0))),"어펙터밸류없음",
  ""),
)))))</f>
        <v/>
      </c>
      <c r="N33">
        <v>5</v>
      </c>
    </row>
    <row r="34" spans="1:14" x14ac:dyDescent="0.3">
      <c r="A34" t="s">
        <v>278</v>
      </c>
      <c r="B34">
        <v>40</v>
      </c>
      <c r="C34">
        <v>1</v>
      </c>
      <c r="D34">
        <v>2</v>
      </c>
      <c r="E34">
        <v>2</v>
      </c>
      <c r="F34">
        <v>0</v>
      </c>
      <c r="G34" t="b">
        <v>1</v>
      </c>
      <c r="H34" t="b">
        <v>1</v>
      </c>
      <c r="J34" t="str">
        <f>IF(ISBLANK(I34),"",
IFERROR(VLOOKUP(I34,[3]DropTable!$A:$B,MATCH(J$1,[3]DropTable!A$1:B$1,0),0),
"드랍아이디없음"))</f>
        <v/>
      </c>
      <c r="K34">
        <v>0</v>
      </c>
      <c r="M34" t="str">
        <f>IF(ISBLANK(L34),"",
IF(ISERROR(FIND(",",L34)),
  IF(ISERROR(VLOOKUP(L34,[4]AffectorValueTable!$A:$A,1,0)),"어펙터밸류없음",
  ""),
IF(ISERROR(FIND(",",L34,FIND(",",L34)+1)),
  IF(OR(ISERROR(VLOOKUP(LEFT(L34,FIND(",",L34)-1),[4]AffectorValueTable!$A:$A,1,0)),ISERROR(VLOOKUP(TRIM(MID(L34,FIND(",",L34)+1,999)),[4]AffectorValueTable!$A:$A,1,0))),"어펙터밸류없음",
  ""),
IF(ISERROR(FIND(",",L34,FIND(",",L34,FIND(",",L34)+1)+1)),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+1,999)),[4]AffectorValueTable!$A:$A,1,0))),"어펙터밸류없음",
  ""),
IF(ISERROR(FIND(",",L34,FIND(",",L34,FIND(",",L34,FIND(",",L34)+1)+1)+1)),
  IF(OR(ISERROR(VLOOKUP(LEFT(L34,FIND(",",L34)-1),[4]AffectorValueTable!$A:$A,1,0)),ISERROR(VLOOKUP(TRIM(MID(L34,FIND(",",L34)+1,FIND(",",L34,FIND(",",L34)+1)-FIND(",",L34)-1)),[4]AffectorValueTable!$A:$A,1,0)),ISERROR(VLOOKUP(TRIM(MID(L34,FIND(",",L34,FIND(",",L34)+1)+1,FIND(",",L34,FIND(",",L34,FIND(",",L34)+1)+1)-FIND(",",L34,FIND(",",L34)+1)-1)),[4]AffectorValueTable!$A:$A,1,0)),ISERROR(VLOOKUP(TRIM(MID(L34,FIND(",",L34,FIND(",",L34,FIND(",",L34)+1)+1)+1,999)),[4]AffectorValueTable!$A:$A,1,0))),"어펙터밸류없음",
  ""),
)))))</f>
        <v/>
      </c>
      <c r="N34">
        <v>10</v>
      </c>
    </row>
    <row r="35" spans="1:14" x14ac:dyDescent="0.3">
      <c r="A35" t="s">
        <v>279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 t="str">
        <f>IF(ISBLANK(I35),"",
IFERROR(VLOOKUP(I35,[3]DropTable!$A:$B,MATCH(J$1,[3]DropTable!A$1:B$1,0),0),
"드랍아이디없음"))</f>
        <v/>
      </c>
      <c r="K35">
        <v>10.5</v>
      </c>
      <c r="M35" t="str">
        <f>IF(ISBLANK(L35),"",
IF(ISERROR(FIND(",",L35)),
  IF(ISERROR(VLOOKUP(L35,[4]AffectorValueTable!$A:$A,1,0)),"어펙터밸류없음",
  ""),
IF(ISERROR(FIND(",",L35,FIND(",",L35)+1)),
  IF(OR(ISERROR(VLOOKUP(LEFT(L35,FIND(",",L35)-1),[4]AffectorValueTable!$A:$A,1,0)),ISERROR(VLOOKUP(TRIM(MID(L35,FIND(",",L35)+1,999)),[4]AffectorValueTable!$A:$A,1,0))),"어펙터밸류없음",
  ""),
IF(ISERROR(FIND(",",L35,FIND(",",L35,FIND(",",L35)+1)+1)),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+1,999)),[4]AffectorValueTable!$A:$A,1,0))),"어펙터밸류없음",
  ""),
IF(ISERROR(FIND(",",L35,FIND(",",L35,FIND(",",L35,FIND(",",L35)+1)+1)+1)),
  IF(OR(ISERROR(VLOOKUP(LEFT(L35,FIND(",",L35)-1),[4]AffectorValueTable!$A:$A,1,0)),ISERROR(VLOOKUP(TRIM(MID(L35,FIND(",",L35)+1,FIND(",",L35,FIND(",",L35)+1)-FIND(",",L35)-1)),[4]AffectorValueTable!$A:$A,1,0)),ISERROR(VLOOKUP(TRIM(MID(L35,FIND(",",L35,FIND(",",L35)+1)+1,FIND(",",L35,FIND(",",L35,FIND(",",L35)+1)+1)-FIND(",",L35,FIND(",",L35)+1)-1)),[4]AffectorValueTable!$A:$A,1,0)),ISERROR(VLOOKUP(TRIM(MID(L35,FIND(",",L35,FIND(",",L35,FIND(",",L35)+1)+1)+1,999)),[4]AffectorValueTable!$A:$A,1,0))),"어펙터밸류없음",
  ""),
)))))</f>
        <v/>
      </c>
      <c r="N35">
        <v>5</v>
      </c>
    </row>
    <row r="36" spans="1:14" x14ac:dyDescent="0.3">
      <c r="A36" t="s">
        <v>280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 t="str">
        <f>IF(ISBLANK(I36),"",
IFERROR(VLOOKUP(I36,[3]DropTable!$A:$B,MATCH(J$1,[3]DropTable!A$1:B$1,0),0),
"드랍아이디없음"))</f>
        <v/>
      </c>
      <c r="K36">
        <v>10.5</v>
      </c>
      <c r="M36" t="str">
        <f>IF(ISBLANK(L36),"",
IF(ISERROR(FIND(",",L36)),
  IF(ISERROR(VLOOKUP(L36,[4]AffectorValueTable!$A:$A,1,0)),"어펙터밸류없음",
  ""),
IF(ISERROR(FIND(",",L36,FIND(",",L36)+1)),
  IF(OR(ISERROR(VLOOKUP(LEFT(L36,FIND(",",L36)-1),[4]AffectorValueTable!$A:$A,1,0)),ISERROR(VLOOKUP(TRIM(MID(L36,FIND(",",L36)+1,999)),[4]AffectorValueTable!$A:$A,1,0))),"어펙터밸류없음",
  ""),
IF(ISERROR(FIND(",",L36,FIND(",",L36,FIND(",",L36)+1)+1)),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+1,999)),[4]AffectorValueTable!$A:$A,1,0))),"어펙터밸류없음",
  ""),
IF(ISERROR(FIND(",",L36,FIND(",",L36,FIND(",",L36,FIND(",",L36)+1)+1)+1)),
  IF(OR(ISERROR(VLOOKUP(LEFT(L36,FIND(",",L36)-1),[4]AffectorValueTable!$A:$A,1,0)),ISERROR(VLOOKUP(TRIM(MID(L36,FIND(",",L36)+1,FIND(",",L36,FIND(",",L36)+1)-FIND(",",L36)-1)),[4]AffectorValueTable!$A:$A,1,0)),ISERROR(VLOOKUP(TRIM(MID(L36,FIND(",",L36,FIND(",",L36)+1)+1,FIND(",",L36,FIND(",",L36,FIND(",",L36)+1)+1)-FIND(",",L36,FIND(",",L36)+1)-1)),[4]AffectorValueTable!$A:$A,1,0)),ISERROR(VLOOKUP(TRIM(MID(L36,FIND(",",L36,FIND(",",L36,FIND(",",L36)+1)+1)+1,999)),[4]AffectorValueTable!$A:$A,1,0))),"어펙터밸류없음",
  ""),
)))))</f>
        <v/>
      </c>
      <c r="N36">
        <v>5</v>
      </c>
    </row>
    <row r="37" spans="1:14" x14ac:dyDescent="0.3">
      <c r="A37" t="s">
        <v>282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 t="str">
        <f>IF(ISBLANK(I37),"",
IFERROR(VLOOKUP(I37,[3]DropTable!$A:$B,MATCH(J$1,[3]DropTable!A$1:B$1,0),0),
"드랍아이디없음"))</f>
        <v/>
      </c>
      <c r="K37">
        <v>10.5</v>
      </c>
      <c r="M37" t="str">
        <f>IF(ISBLANK(L37),"",
IF(ISERROR(FIND(",",L37)),
  IF(ISERROR(VLOOKUP(L37,[4]AffectorValueTable!$A:$A,1,0)),"어펙터밸류없음",
  ""),
IF(ISERROR(FIND(",",L37,FIND(",",L37)+1)),
  IF(OR(ISERROR(VLOOKUP(LEFT(L37,FIND(",",L37)-1),[4]AffectorValueTable!$A:$A,1,0)),ISERROR(VLOOKUP(TRIM(MID(L37,FIND(",",L37)+1,999)),[4]AffectorValueTable!$A:$A,1,0))),"어펙터밸류없음",
  ""),
IF(ISERROR(FIND(",",L37,FIND(",",L37,FIND(",",L37)+1)+1)),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+1,999)),[4]AffectorValueTable!$A:$A,1,0))),"어펙터밸류없음",
  ""),
IF(ISERROR(FIND(",",L37,FIND(",",L37,FIND(",",L37,FIND(",",L37)+1)+1)+1)),
  IF(OR(ISERROR(VLOOKUP(LEFT(L37,FIND(",",L37)-1),[4]AffectorValueTable!$A:$A,1,0)),ISERROR(VLOOKUP(TRIM(MID(L37,FIND(",",L37)+1,FIND(",",L37,FIND(",",L37)+1)-FIND(",",L37)-1)),[4]AffectorValueTable!$A:$A,1,0)),ISERROR(VLOOKUP(TRIM(MID(L37,FIND(",",L37,FIND(",",L37)+1)+1,FIND(",",L37,FIND(",",L37,FIND(",",L37)+1)+1)-FIND(",",L37,FIND(",",L37)+1)-1)),[4]AffectorValueTable!$A:$A,1,0)),ISERROR(VLOOKUP(TRIM(MID(L37,FIND(",",L37,FIND(",",L37,FIND(",",L37)+1)+1)+1,999)),[4]AffectorValueTable!$A:$A,1,0))),"어펙터밸류없음",
  ""),
)))))</f>
        <v/>
      </c>
      <c r="N37">
        <v>5</v>
      </c>
    </row>
    <row r="38" spans="1:14" x14ac:dyDescent="0.3">
      <c r="A38" t="s">
        <v>283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 t="str">
        <f>IF(ISBLANK(I38),"",
IFERROR(VLOOKUP(I38,[3]DropTable!$A:$B,MATCH(J$1,[3]DropTable!A$1:B$1,0),0),
"드랍아이디없음"))</f>
        <v/>
      </c>
      <c r="K38">
        <v>10.5</v>
      </c>
      <c r="M38" t="str">
        <f>IF(ISBLANK(L38),"",
IF(ISERROR(FIND(",",L38)),
  IF(ISERROR(VLOOKUP(L38,[4]AffectorValueTable!$A:$A,1,0)),"어펙터밸류없음",
  ""),
IF(ISERROR(FIND(",",L38,FIND(",",L38)+1)),
  IF(OR(ISERROR(VLOOKUP(LEFT(L38,FIND(",",L38)-1),[4]AffectorValueTable!$A:$A,1,0)),ISERROR(VLOOKUP(TRIM(MID(L38,FIND(",",L38)+1,999)),[4]AffectorValueTable!$A:$A,1,0))),"어펙터밸류없음",
  ""),
IF(ISERROR(FIND(",",L38,FIND(",",L38,FIND(",",L38)+1)+1)),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+1,999)),[4]AffectorValueTable!$A:$A,1,0))),"어펙터밸류없음",
  ""),
IF(ISERROR(FIND(",",L38,FIND(",",L38,FIND(",",L38,FIND(",",L38)+1)+1)+1)),
  IF(OR(ISERROR(VLOOKUP(LEFT(L38,FIND(",",L38)-1),[4]AffectorValueTable!$A:$A,1,0)),ISERROR(VLOOKUP(TRIM(MID(L38,FIND(",",L38)+1,FIND(",",L38,FIND(",",L38)+1)-FIND(",",L38)-1)),[4]AffectorValueTable!$A:$A,1,0)),ISERROR(VLOOKUP(TRIM(MID(L38,FIND(",",L38,FIND(",",L38)+1)+1,FIND(",",L38,FIND(",",L38,FIND(",",L38)+1)+1)-FIND(",",L38,FIND(",",L38)+1)-1)),[4]AffectorValueTable!$A:$A,1,0)),ISERROR(VLOOKUP(TRIM(MID(L38,FIND(",",L38,FIND(",",L38,FIND(",",L38)+1)+1)+1,999)),[4]AffectorValueTable!$A:$A,1,0))),"어펙터밸류없음",
  ""),
)))))</f>
        <v/>
      </c>
      <c r="N38">
        <v>5</v>
      </c>
    </row>
    <row r="39" spans="1:14" x14ac:dyDescent="0.3">
      <c r="A39" t="s">
        <v>288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 t="str">
        <f>IF(ISBLANK(I39),"",
IFERROR(VLOOKUP(I39,[3]DropTable!$A:$B,MATCH(J$1,[3]DropTable!A$1:B$1,0),0),
"드랍아이디없음"))</f>
        <v/>
      </c>
      <c r="K39">
        <v>10.5</v>
      </c>
      <c r="M39" t="str">
        <f>IF(ISBLANK(L39),"",
IF(ISERROR(FIND(",",L39)),
  IF(ISERROR(VLOOKUP(L39,[4]AffectorValueTable!$A:$A,1,0)),"어펙터밸류없음",
  ""),
IF(ISERROR(FIND(",",L39,FIND(",",L39)+1)),
  IF(OR(ISERROR(VLOOKUP(LEFT(L39,FIND(",",L39)-1),[4]AffectorValueTable!$A:$A,1,0)),ISERROR(VLOOKUP(TRIM(MID(L39,FIND(",",L39)+1,999)),[4]AffectorValueTable!$A:$A,1,0))),"어펙터밸류없음",
  ""),
IF(ISERROR(FIND(",",L39,FIND(",",L39,FIND(",",L39)+1)+1)),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+1,999)),[4]AffectorValueTable!$A:$A,1,0))),"어펙터밸류없음",
  ""),
IF(ISERROR(FIND(",",L39,FIND(",",L39,FIND(",",L39,FIND(",",L39)+1)+1)+1)),
  IF(OR(ISERROR(VLOOKUP(LEFT(L39,FIND(",",L39)-1),[4]AffectorValueTable!$A:$A,1,0)),ISERROR(VLOOKUP(TRIM(MID(L39,FIND(",",L39)+1,FIND(",",L39,FIND(",",L39)+1)-FIND(",",L39)-1)),[4]AffectorValueTable!$A:$A,1,0)),ISERROR(VLOOKUP(TRIM(MID(L39,FIND(",",L39,FIND(",",L39)+1)+1,FIND(",",L39,FIND(",",L39,FIND(",",L39)+1)+1)-FIND(",",L39,FIND(",",L39)+1)-1)),[4]AffectorValueTable!$A:$A,1,0)),ISERROR(VLOOKUP(TRIM(MID(L39,FIND(",",L39,FIND(",",L39,FIND(",",L39)+1)+1)+1,999)),[4]AffectorValueTable!$A:$A,1,0))),"어펙터밸류없음",
  ""),
)))))</f>
        <v/>
      </c>
      <c r="N39">
        <v>5</v>
      </c>
    </row>
    <row r="40" spans="1:14" x14ac:dyDescent="0.3">
      <c r="A40" t="s">
        <v>289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 t="str">
        <f>IF(ISBLANK(I40),"",
IFERROR(VLOOKUP(I40,[3]DropTable!$A:$B,MATCH(J$1,[3]DropTable!A$1:B$1,0),0),
"드랍아이디없음"))</f>
        <v/>
      </c>
      <c r="K40">
        <v>10.5</v>
      </c>
      <c r="M40" t="str">
        <f>IF(ISBLANK(L40),"",
IF(ISERROR(FIND(",",L40)),
  IF(ISERROR(VLOOKUP(L40,[4]AffectorValueTable!$A:$A,1,0)),"어펙터밸류없음",
  ""),
IF(ISERROR(FIND(",",L40,FIND(",",L40)+1)),
  IF(OR(ISERROR(VLOOKUP(LEFT(L40,FIND(",",L40)-1),[4]AffectorValueTable!$A:$A,1,0)),ISERROR(VLOOKUP(TRIM(MID(L40,FIND(",",L40)+1,999)),[4]AffectorValueTable!$A:$A,1,0))),"어펙터밸류없음",
  ""),
IF(ISERROR(FIND(",",L40,FIND(",",L40,FIND(",",L40)+1)+1)),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+1,999)),[4]AffectorValueTable!$A:$A,1,0))),"어펙터밸류없음",
  ""),
IF(ISERROR(FIND(",",L40,FIND(",",L40,FIND(",",L40,FIND(",",L40)+1)+1)+1)),
  IF(OR(ISERROR(VLOOKUP(LEFT(L40,FIND(",",L40)-1),[4]AffectorValueTable!$A:$A,1,0)),ISERROR(VLOOKUP(TRIM(MID(L40,FIND(",",L40)+1,FIND(",",L40,FIND(",",L40)+1)-FIND(",",L40)-1)),[4]AffectorValueTable!$A:$A,1,0)),ISERROR(VLOOKUP(TRIM(MID(L40,FIND(",",L40,FIND(",",L40)+1)+1,FIND(",",L40,FIND(",",L40,FIND(",",L40)+1)+1)-FIND(",",L40,FIND(",",L40)+1)-1)),[4]AffectorValueTable!$A:$A,1,0)),ISERROR(VLOOKUP(TRIM(MID(L40,FIND(",",L40,FIND(",",L40,FIND(",",L40)+1)+1)+1,999)),[4]AffectorValueTable!$A:$A,1,0))),"어펙터밸류없음",
  ""),
)))))</f>
        <v/>
      </c>
      <c r="N40">
        <v>5</v>
      </c>
    </row>
    <row r="41" spans="1:14" x14ac:dyDescent="0.3">
      <c r="A41" t="s">
        <v>290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 t="str">
        <f>IF(ISBLANK(I41),"",
IFERROR(VLOOKUP(I41,[3]DropTable!$A:$B,MATCH(J$1,[3]DropTable!A$1:B$1,0),0),
"드랍아이디없음"))</f>
        <v/>
      </c>
      <c r="K41">
        <v>10.5</v>
      </c>
      <c r="M41" t="str">
        <f>IF(ISBLANK(L41),"",
IF(ISERROR(FIND(",",L41)),
  IF(ISERROR(VLOOKUP(L41,[4]AffectorValueTable!$A:$A,1,0)),"어펙터밸류없음",
  ""),
IF(ISERROR(FIND(",",L41,FIND(",",L41)+1)),
  IF(OR(ISERROR(VLOOKUP(LEFT(L41,FIND(",",L41)-1),[4]AffectorValueTable!$A:$A,1,0)),ISERROR(VLOOKUP(TRIM(MID(L41,FIND(",",L41)+1,999)),[4]AffectorValueTable!$A:$A,1,0))),"어펙터밸류없음",
  ""),
IF(ISERROR(FIND(",",L41,FIND(",",L41,FIND(",",L41)+1)+1)),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+1,999)),[4]AffectorValueTable!$A:$A,1,0))),"어펙터밸류없음",
  ""),
IF(ISERROR(FIND(",",L41,FIND(",",L41,FIND(",",L41,FIND(",",L41)+1)+1)+1)),
  IF(OR(ISERROR(VLOOKUP(LEFT(L41,FIND(",",L41)-1),[4]AffectorValueTable!$A:$A,1,0)),ISERROR(VLOOKUP(TRIM(MID(L41,FIND(",",L41)+1,FIND(",",L41,FIND(",",L41)+1)-FIND(",",L41)-1)),[4]AffectorValueTable!$A:$A,1,0)),ISERROR(VLOOKUP(TRIM(MID(L41,FIND(",",L41,FIND(",",L41)+1)+1,FIND(",",L41,FIND(",",L41,FIND(",",L41)+1)+1)-FIND(",",L41,FIND(",",L41)+1)-1)),[4]AffectorValueTable!$A:$A,1,0)),ISERROR(VLOOKUP(TRIM(MID(L41,FIND(",",L41,FIND(",",L41,FIND(",",L41)+1)+1)+1,999)),[4]AffectorValueTable!$A:$A,1,0))),"어펙터밸류없음",
  ""),
)))))</f>
        <v/>
      </c>
      <c r="N41">
        <v>1</v>
      </c>
    </row>
    <row r="42" spans="1:14" x14ac:dyDescent="0.3">
      <c r="A42" t="s">
        <v>291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 t="str">
        <f>IF(ISBLANK(I42),"",
IFERROR(VLOOKUP(I42,[3]DropTable!$A:$B,MATCH(J$1,[3]DropTable!A$1:B$1,0),0),
"드랍아이디없음"))</f>
        <v/>
      </c>
      <c r="K42">
        <v>10.5</v>
      </c>
      <c r="M42" t="str">
        <f>IF(ISBLANK(L42),"",
IF(ISERROR(FIND(",",L42)),
  IF(ISERROR(VLOOKUP(L42,[4]AffectorValueTable!$A:$A,1,0)),"어펙터밸류없음",
  ""),
IF(ISERROR(FIND(",",L42,FIND(",",L42)+1)),
  IF(OR(ISERROR(VLOOKUP(LEFT(L42,FIND(",",L42)-1),[4]AffectorValueTable!$A:$A,1,0)),ISERROR(VLOOKUP(TRIM(MID(L42,FIND(",",L42)+1,999)),[4]AffectorValueTable!$A:$A,1,0))),"어펙터밸류없음",
  ""),
IF(ISERROR(FIND(",",L42,FIND(",",L42,FIND(",",L42)+1)+1)),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+1,999)),[4]AffectorValueTable!$A:$A,1,0))),"어펙터밸류없음",
  ""),
IF(ISERROR(FIND(",",L42,FIND(",",L42,FIND(",",L42,FIND(",",L42)+1)+1)+1)),
  IF(OR(ISERROR(VLOOKUP(LEFT(L42,FIND(",",L42)-1),[4]AffectorValueTable!$A:$A,1,0)),ISERROR(VLOOKUP(TRIM(MID(L42,FIND(",",L42)+1,FIND(",",L42,FIND(",",L42)+1)-FIND(",",L42)-1)),[4]AffectorValueTable!$A:$A,1,0)),ISERROR(VLOOKUP(TRIM(MID(L42,FIND(",",L42,FIND(",",L42)+1)+1,FIND(",",L42,FIND(",",L42,FIND(",",L42)+1)+1)-FIND(",",L42,FIND(",",L42)+1)-1)),[4]AffectorValueTable!$A:$A,1,0)),ISERROR(VLOOKUP(TRIM(MID(L42,FIND(",",L42,FIND(",",L42,FIND(",",L42)+1)+1)+1,999)),[4]AffectorValueTable!$A:$A,1,0))),"어펙터밸류없음",
  ""),
)))))</f>
        <v/>
      </c>
      <c r="N42">
        <v>10</v>
      </c>
    </row>
    <row r="43" spans="1:14" x14ac:dyDescent="0.3">
      <c r="A43" t="s">
        <v>473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 t="str">
        <f>IF(ISBLANK(I43),"",
IFERROR(VLOOKUP(I43,[3]DropTable!$A:$B,MATCH(J$1,[3]DropTable!A$1:B$1,0),0),
"드랍아이디없음"))</f>
        <v/>
      </c>
      <c r="K43">
        <v>10.5</v>
      </c>
      <c r="M43" t="str">
        <f>IF(ISBLANK(L43),"",
IF(ISERROR(FIND(",",L43)),
  IF(ISERROR(VLOOKUP(L43,[4]AffectorValueTable!$A:$A,1,0)),"어펙터밸류없음",
  ""),
IF(ISERROR(FIND(",",L43,FIND(",",L43)+1)),
  IF(OR(ISERROR(VLOOKUP(LEFT(L43,FIND(",",L43)-1),[4]AffectorValueTable!$A:$A,1,0)),ISERROR(VLOOKUP(TRIM(MID(L43,FIND(",",L43)+1,999)),[4]AffectorValueTable!$A:$A,1,0))),"어펙터밸류없음",
  ""),
IF(ISERROR(FIND(",",L43,FIND(",",L43,FIND(",",L43)+1)+1)),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+1,999)),[4]AffectorValueTable!$A:$A,1,0))),"어펙터밸류없음",
  ""),
IF(ISERROR(FIND(",",L43,FIND(",",L43,FIND(",",L43,FIND(",",L43)+1)+1)+1)),
  IF(OR(ISERROR(VLOOKUP(LEFT(L43,FIND(",",L43)-1),[4]AffectorValueTable!$A:$A,1,0)),ISERROR(VLOOKUP(TRIM(MID(L43,FIND(",",L43)+1,FIND(",",L43,FIND(",",L43)+1)-FIND(",",L43)-1)),[4]AffectorValueTable!$A:$A,1,0)),ISERROR(VLOOKUP(TRIM(MID(L43,FIND(",",L43,FIND(",",L43)+1)+1,FIND(",",L43,FIND(",",L43,FIND(",",L43)+1)+1)-FIND(",",L43,FIND(",",L43)+1)-1)),[4]AffectorValueTable!$A:$A,1,0)),ISERROR(VLOOKUP(TRIM(MID(L43,FIND(",",L43,FIND(",",L43,FIND(",",L43)+1)+1)+1,999)),[4]AffectorValueTable!$A:$A,1,0))),"어펙터밸류없음",
  ""),
)))))</f>
        <v/>
      </c>
      <c r="N43">
        <v>1</v>
      </c>
    </row>
    <row r="44" spans="1:14" x14ac:dyDescent="0.3">
      <c r="A44" t="s">
        <v>474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 t="str">
        <f>IF(ISBLANK(I44),"",
IFERROR(VLOOKUP(I44,[3]DropTable!$A:$B,MATCH(J$1,[3]DropTable!A$1:B$1,0),0),
"드랍아이디없음"))</f>
        <v/>
      </c>
      <c r="K44">
        <v>10.5</v>
      </c>
      <c r="M44" t="str">
        <f>IF(ISBLANK(L44),"",
IF(ISERROR(FIND(",",L44)),
  IF(ISERROR(VLOOKUP(L44,[4]AffectorValueTable!$A:$A,1,0)),"어펙터밸류없음",
  ""),
IF(ISERROR(FIND(",",L44,FIND(",",L44)+1)),
  IF(OR(ISERROR(VLOOKUP(LEFT(L44,FIND(",",L44)-1),[4]AffectorValueTable!$A:$A,1,0)),ISERROR(VLOOKUP(TRIM(MID(L44,FIND(",",L44)+1,999)),[4]AffectorValueTable!$A:$A,1,0))),"어펙터밸류없음",
  ""),
IF(ISERROR(FIND(",",L44,FIND(",",L44,FIND(",",L44)+1)+1)),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+1,999)),[4]AffectorValueTable!$A:$A,1,0))),"어펙터밸류없음",
  ""),
IF(ISERROR(FIND(",",L44,FIND(",",L44,FIND(",",L44,FIND(",",L44)+1)+1)+1)),
  IF(OR(ISERROR(VLOOKUP(LEFT(L44,FIND(",",L44)-1),[4]AffectorValueTable!$A:$A,1,0)),ISERROR(VLOOKUP(TRIM(MID(L44,FIND(",",L44)+1,FIND(",",L44,FIND(",",L44)+1)-FIND(",",L44)-1)),[4]AffectorValueTable!$A:$A,1,0)),ISERROR(VLOOKUP(TRIM(MID(L44,FIND(",",L44,FIND(",",L44)+1)+1,FIND(",",L44,FIND(",",L44,FIND(",",L44)+1)+1)-FIND(",",L44,FIND(",",L44)+1)-1)),[4]AffectorValueTable!$A:$A,1,0)),ISERROR(VLOOKUP(TRIM(MID(L44,FIND(",",L44,FIND(",",L44,FIND(",",L44)+1)+1)+1,999)),[4]AffectorValueTable!$A:$A,1,0))),"어펙터밸류없음",
  ""),
)))))</f>
        <v/>
      </c>
      <c r="N44">
        <v>1</v>
      </c>
    </row>
    <row r="45" spans="1:14" x14ac:dyDescent="0.3">
      <c r="A45" t="s">
        <v>475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 t="str">
        <f>IF(ISBLANK(I45),"",
IFERROR(VLOOKUP(I45,[3]DropTable!$A:$B,MATCH(J$1,[3]DropTable!A$1:B$1,0),0),
"드랍아이디없음"))</f>
        <v/>
      </c>
      <c r="K45">
        <v>10.5</v>
      </c>
      <c r="M45" t="str">
        <f>IF(ISBLANK(L45),"",
IF(ISERROR(FIND(",",L45)),
  IF(ISERROR(VLOOKUP(L45,[4]AffectorValueTable!$A:$A,1,0)),"어펙터밸류없음",
  ""),
IF(ISERROR(FIND(",",L45,FIND(",",L45)+1)),
  IF(OR(ISERROR(VLOOKUP(LEFT(L45,FIND(",",L45)-1),[4]AffectorValueTable!$A:$A,1,0)),ISERROR(VLOOKUP(TRIM(MID(L45,FIND(",",L45)+1,999)),[4]AffectorValueTable!$A:$A,1,0))),"어펙터밸류없음",
  ""),
IF(ISERROR(FIND(",",L45,FIND(",",L45,FIND(",",L45)+1)+1)),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+1,999)),[4]AffectorValueTable!$A:$A,1,0))),"어펙터밸류없음",
  ""),
IF(ISERROR(FIND(",",L45,FIND(",",L45,FIND(",",L45,FIND(",",L45)+1)+1)+1)),
  IF(OR(ISERROR(VLOOKUP(LEFT(L45,FIND(",",L45)-1),[4]AffectorValueTable!$A:$A,1,0)),ISERROR(VLOOKUP(TRIM(MID(L45,FIND(",",L45)+1,FIND(",",L45,FIND(",",L45)+1)-FIND(",",L45)-1)),[4]AffectorValueTable!$A:$A,1,0)),ISERROR(VLOOKUP(TRIM(MID(L45,FIND(",",L45,FIND(",",L45)+1)+1,FIND(",",L45,FIND(",",L45,FIND(",",L45)+1)+1)-FIND(",",L45,FIND(",",L45)+1)-1)),[4]AffectorValueTable!$A:$A,1,0)),ISERROR(VLOOKUP(TRIM(MID(L45,FIND(",",L45,FIND(",",L45,FIND(",",L45)+1)+1)+1,999)),[4]AffectorValueTable!$A:$A,1,0))),"어펙터밸류없음",
  ""),
)))))</f>
        <v/>
      </c>
      <c r="N45">
        <v>1</v>
      </c>
    </row>
    <row r="46" spans="1:14" x14ac:dyDescent="0.3">
      <c r="A46" t="s">
        <v>476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 t="str">
        <f>IF(ISBLANK(I46),"",
IFERROR(VLOOKUP(I46,[3]DropTable!$A:$B,MATCH(J$1,[3]DropTable!A$1:B$1,0),0),
"드랍아이디없음"))</f>
        <v/>
      </c>
      <c r="K46">
        <v>10.5</v>
      </c>
      <c r="M46" t="str">
        <f>IF(ISBLANK(L46),"",
IF(ISERROR(FIND(",",L46)),
  IF(ISERROR(VLOOKUP(L46,[4]AffectorValueTable!$A:$A,1,0)),"어펙터밸류없음",
  ""),
IF(ISERROR(FIND(",",L46,FIND(",",L46)+1)),
  IF(OR(ISERROR(VLOOKUP(LEFT(L46,FIND(",",L46)-1),[4]AffectorValueTable!$A:$A,1,0)),ISERROR(VLOOKUP(TRIM(MID(L46,FIND(",",L46)+1,999)),[4]AffectorValueTable!$A:$A,1,0))),"어펙터밸류없음",
  ""),
IF(ISERROR(FIND(",",L46,FIND(",",L46,FIND(",",L46)+1)+1)),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+1,999)),[4]AffectorValueTable!$A:$A,1,0))),"어펙터밸류없음",
  ""),
IF(ISERROR(FIND(",",L46,FIND(",",L46,FIND(",",L46,FIND(",",L46)+1)+1)+1)),
  IF(OR(ISERROR(VLOOKUP(LEFT(L46,FIND(",",L46)-1),[4]AffectorValueTable!$A:$A,1,0)),ISERROR(VLOOKUP(TRIM(MID(L46,FIND(",",L46)+1,FIND(",",L46,FIND(",",L46)+1)-FIND(",",L46)-1)),[4]AffectorValueTable!$A:$A,1,0)),ISERROR(VLOOKUP(TRIM(MID(L46,FIND(",",L46,FIND(",",L46)+1)+1,FIND(",",L46,FIND(",",L46,FIND(",",L46)+1)+1)-FIND(",",L46,FIND(",",L46)+1)-1)),[4]AffectorValueTable!$A:$A,1,0)),ISERROR(VLOOKUP(TRIM(MID(L46,FIND(",",L46,FIND(",",L46,FIND(",",L46)+1)+1)+1,999)),[4]AffectorValueTable!$A:$A,1,0))),"어펙터밸류없음",
  ""),
)))))</f>
        <v/>
      </c>
      <c r="N46">
        <v>1</v>
      </c>
    </row>
    <row r="47" spans="1:14" x14ac:dyDescent="0.3">
      <c r="A47" t="s">
        <v>477</v>
      </c>
      <c r="B47">
        <v>1</v>
      </c>
      <c r="C47">
        <v>1</v>
      </c>
      <c r="D47">
        <v>2</v>
      </c>
      <c r="E47">
        <v>2</v>
      </c>
      <c r="F47">
        <v>0</v>
      </c>
      <c r="G47" t="b">
        <v>0</v>
      </c>
      <c r="H47" t="b">
        <v>1</v>
      </c>
      <c r="J47" t="str">
        <f>IF(ISBLANK(I47),"",
IFERROR(VLOOKUP(I47,[3]DropTable!$A:$B,MATCH(J$1,[3]DropTable!A$1:B$1,0),0),
"드랍아이디없음"))</f>
        <v/>
      </c>
      <c r="K47">
        <v>10.5</v>
      </c>
      <c r="M47" t="str">
        <f>IF(ISBLANK(L47),"",
IF(ISERROR(FIND(",",L47)),
  IF(ISERROR(VLOOKUP(L47,[4]AffectorValueTable!$A:$A,1,0)),"어펙터밸류없음",
  ""),
IF(ISERROR(FIND(",",L47,FIND(",",L47)+1)),
  IF(OR(ISERROR(VLOOKUP(LEFT(L47,FIND(",",L47)-1),[4]AffectorValueTable!$A:$A,1,0)),ISERROR(VLOOKUP(TRIM(MID(L47,FIND(",",L47)+1,999)),[4]AffectorValueTable!$A:$A,1,0))),"어펙터밸류없음",
  ""),
IF(ISERROR(FIND(",",L47,FIND(",",L47,FIND(",",L47)+1)+1)),
  IF(OR(ISERROR(VLOOKUP(LEFT(L47,FIND(",",L47)-1),[4]AffectorValueTable!$A:$A,1,0)),ISERROR(VLOOKUP(TRIM(MID(L47,FIND(",",L47)+1,FIND(",",L47,FIND(",",L47)+1)-FIND(",",L47)-1)),[4]AffectorValueTable!$A:$A,1,0)),ISERROR(VLOOKUP(TRIM(MID(L47,FIND(",",L47,FIND(",",L47)+1)+1,999)),[4]AffectorValueTable!$A:$A,1,0))),"어펙터밸류없음",
  ""),
IF(ISERROR(FIND(",",L47,FIND(",",L47,FIND(",",L47,FIND(",",L47)+1)+1)+1)),
  IF(OR(ISERROR(VLOOKUP(LEFT(L47,FIND(",",L47)-1),[4]AffectorValueTable!$A:$A,1,0)),ISERROR(VLOOKUP(TRIM(MID(L47,FIND(",",L47)+1,FIND(",",L47,FIND(",",L47)+1)-FIND(",",L47)-1)),[4]AffectorValueTable!$A:$A,1,0)),ISERROR(VLOOKUP(TRIM(MID(L47,FIND(",",L47,FIND(",",L47)+1)+1,FIND(",",L47,FIND(",",L47,FIND(",",L47)+1)+1)-FIND(",",L47,FIND(",",L47)+1)-1)),[4]AffectorValueTable!$A:$A,1,0)),ISERROR(VLOOKUP(TRIM(MID(L47,FIND(",",L47,FIND(",",L47,FIND(",",L47)+1)+1)+1,999)),[4]AffectorValueTable!$A:$A,1,0))),"어펙터밸류없음",
  ""),
)))))</f>
        <v/>
      </c>
      <c r="N47">
        <v>1</v>
      </c>
    </row>
    <row r="48" spans="1:14" x14ac:dyDescent="0.3">
      <c r="A48" t="s">
        <v>478</v>
      </c>
      <c r="B48">
        <v>1</v>
      </c>
      <c r="C48">
        <v>1</v>
      </c>
      <c r="D48">
        <v>2</v>
      </c>
      <c r="E48">
        <v>2</v>
      </c>
      <c r="F48">
        <v>0</v>
      </c>
      <c r="G48" t="b">
        <v>0</v>
      </c>
      <c r="H48" t="b">
        <v>1</v>
      </c>
      <c r="J48" t="str">
        <f>IF(ISBLANK(I48),"",
IFERROR(VLOOKUP(I48,[3]DropTable!$A:$B,MATCH(J$1,[3]DropTable!A$1:B$1,0),0),
"드랍아이디없음"))</f>
        <v/>
      </c>
      <c r="K48">
        <v>10.5</v>
      </c>
      <c r="M48" t="str">
        <f>IF(ISBLANK(L48),"",
IF(ISERROR(FIND(",",L48)),
  IF(ISERROR(VLOOKUP(L48,[4]AffectorValueTable!$A:$A,1,0)),"어펙터밸류없음",
  ""),
IF(ISERROR(FIND(",",L48,FIND(",",L48)+1)),
  IF(OR(ISERROR(VLOOKUP(LEFT(L48,FIND(",",L48)-1),[4]AffectorValueTable!$A:$A,1,0)),ISERROR(VLOOKUP(TRIM(MID(L48,FIND(",",L48)+1,999)),[4]AffectorValueTable!$A:$A,1,0))),"어펙터밸류없음",
  ""),
IF(ISERROR(FIND(",",L48,FIND(",",L48,FIND(",",L48)+1)+1)),
  IF(OR(ISERROR(VLOOKUP(LEFT(L48,FIND(",",L48)-1),[4]AffectorValueTable!$A:$A,1,0)),ISERROR(VLOOKUP(TRIM(MID(L48,FIND(",",L48)+1,FIND(",",L48,FIND(",",L48)+1)-FIND(",",L48)-1)),[4]AffectorValueTable!$A:$A,1,0)),ISERROR(VLOOKUP(TRIM(MID(L48,FIND(",",L48,FIND(",",L48)+1)+1,999)),[4]AffectorValueTable!$A:$A,1,0))),"어펙터밸류없음",
  ""),
IF(ISERROR(FIND(",",L48,FIND(",",L48,FIND(",",L48,FIND(",",L48)+1)+1)+1)),
  IF(OR(ISERROR(VLOOKUP(LEFT(L48,FIND(",",L48)-1),[4]AffectorValueTable!$A:$A,1,0)),ISERROR(VLOOKUP(TRIM(MID(L48,FIND(",",L48)+1,FIND(",",L48,FIND(",",L48)+1)-FIND(",",L48)-1)),[4]AffectorValueTable!$A:$A,1,0)),ISERROR(VLOOKUP(TRIM(MID(L48,FIND(",",L48,FIND(",",L48)+1)+1,FIND(",",L48,FIND(",",L48,FIND(",",L48)+1)+1)-FIND(",",L48,FIND(",",L48)+1)-1)),[4]AffectorValueTable!$A:$A,1,0)),ISERROR(VLOOKUP(TRIM(MID(L48,FIND(",",L48,FIND(",",L48,FIND(",",L48)+1)+1)+1,999)),[4]AffectorValueTable!$A:$A,1,0))),"어펙터밸류없음",
  ""),
)))))</f>
        <v/>
      </c>
      <c r="N48">
        <v>1</v>
      </c>
    </row>
    <row r="49" spans="1:14" x14ac:dyDescent="0.3">
      <c r="A49" t="s">
        <v>479</v>
      </c>
      <c r="B49">
        <v>1</v>
      </c>
      <c r="C49">
        <v>1</v>
      </c>
      <c r="D49">
        <v>2</v>
      </c>
      <c r="E49">
        <v>2</v>
      </c>
      <c r="F49">
        <v>0</v>
      </c>
      <c r="G49" t="b">
        <v>0</v>
      </c>
      <c r="H49" t="b">
        <v>1</v>
      </c>
      <c r="J49" t="str">
        <f>IF(ISBLANK(I49),"",
IFERROR(VLOOKUP(I49,[3]DropTable!$A:$B,MATCH(J$1,[3]DropTable!A$1:B$1,0),0),
"드랍아이디없음"))</f>
        <v/>
      </c>
      <c r="K49">
        <v>10.5</v>
      </c>
      <c r="M49" t="str">
        <f>IF(ISBLANK(L49),"",
IF(ISERROR(FIND(",",L49)),
  IF(ISERROR(VLOOKUP(L49,[4]AffectorValueTable!$A:$A,1,0)),"어펙터밸류없음",
  ""),
IF(ISERROR(FIND(",",L49,FIND(",",L49)+1)),
  IF(OR(ISERROR(VLOOKUP(LEFT(L49,FIND(",",L49)-1),[4]AffectorValueTable!$A:$A,1,0)),ISERROR(VLOOKUP(TRIM(MID(L49,FIND(",",L49)+1,999)),[4]AffectorValueTable!$A:$A,1,0))),"어펙터밸류없음",
  ""),
IF(ISERROR(FIND(",",L49,FIND(",",L49,FIND(",",L49)+1)+1)),
  IF(OR(ISERROR(VLOOKUP(LEFT(L49,FIND(",",L49)-1),[4]AffectorValueTable!$A:$A,1,0)),ISERROR(VLOOKUP(TRIM(MID(L49,FIND(",",L49)+1,FIND(",",L49,FIND(",",L49)+1)-FIND(",",L49)-1)),[4]AffectorValueTable!$A:$A,1,0)),ISERROR(VLOOKUP(TRIM(MID(L49,FIND(",",L49,FIND(",",L49)+1)+1,999)),[4]AffectorValueTable!$A:$A,1,0))),"어펙터밸류없음",
  ""),
IF(ISERROR(FIND(",",L49,FIND(",",L49,FIND(",",L49,FIND(",",L49)+1)+1)+1)),
  IF(OR(ISERROR(VLOOKUP(LEFT(L49,FIND(",",L49)-1),[4]AffectorValueTable!$A:$A,1,0)),ISERROR(VLOOKUP(TRIM(MID(L49,FIND(",",L49)+1,FIND(",",L49,FIND(",",L49)+1)-FIND(",",L49)-1)),[4]AffectorValueTable!$A:$A,1,0)),ISERROR(VLOOKUP(TRIM(MID(L49,FIND(",",L49,FIND(",",L49)+1)+1,FIND(",",L49,FIND(",",L49,FIND(",",L49)+1)+1)-FIND(",",L49,FIND(",",L49)+1)-1)),[4]AffectorValueTable!$A:$A,1,0)),ISERROR(VLOOKUP(TRIM(MID(L49,FIND(",",L49,FIND(",",L49,FIND(",",L49)+1)+1)+1,999)),[4]AffectorValueTable!$A:$A,1,0))),"어펙터밸류없음",
  ""),
)))))</f>
        <v/>
      </c>
      <c r="N49">
        <v>1</v>
      </c>
    </row>
  </sheetData>
  <phoneticPr fontId="1" type="noConversion"/>
  <conditionalFormatting sqref="M50:M1048576">
    <cfRule type="expression" dxfId="22" priority="28">
      <formula>M50=M49</formula>
    </cfRule>
  </conditionalFormatting>
  <conditionalFormatting sqref="M4:M5 M8:M14">
    <cfRule type="expression" dxfId="21" priority="30">
      <formula>M4=M1048554</formula>
    </cfRule>
  </conditionalFormatting>
  <conditionalFormatting sqref="M16">
    <cfRule type="expression" dxfId="20" priority="20">
      <formula>M16=M1048565</formula>
    </cfRule>
  </conditionalFormatting>
  <conditionalFormatting sqref="M17:M18">
    <cfRule type="expression" dxfId="19" priority="19">
      <formula>M17=M1048566</formula>
    </cfRule>
  </conditionalFormatting>
  <conditionalFormatting sqref="M20:M22">
    <cfRule type="expression" dxfId="18" priority="18">
      <formula>M20=M1048568</formula>
    </cfRule>
  </conditionalFormatting>
  <conditionalFormatting sqref="M25:M31">
    <cfRule type="expression" dxfId="17" priority="17">
      <formula>M25=M1048571</formula>
    </cfRule>
  </conditionalFormatting>
  <conditionalFormatting sqref="M42">
    <cfRule type="expression" dxfId="16" priority="13">
      <formula>M42=M8</formula>
    </cfRule>
  </conditionalFormatting>
  <conditionalFormatting sqref="M36:M37">
    <cfRule type="expression" dxfId="15" priority="12">
      <formula>M36=M1</formula>
    </cfRule>
  </conditionalFormatting>
  <conditionalFormatting sqref="M34:M35">
    <cfRule type="expression" dxfId="14" priority="42">
      <formula>M34=#REF!</formula>
    </cfRule>
  </conditionalFormatting>
  <conditionalFormatting sqref="M23:M24">
    <cfRule type="expression" dxfId="13" priority="11">
      <formula>M23=M1048571</formula>
    </cfRule>
  </conditionalFormatting>
  <conditionalFormatting sqref="M38">
    <cfRule type="expression" dxfId="12" priority="10">
      <formula>M38=M4</formula>
    </cfRule>
  </conditionalFormatting>
  <conditionalFormatting sqref="M39">
    <cfRule type="expression" dxfId="11" priority="9">
      <formula>M39=M5</formula>
    </cfRule>
  </conditionalFormatting>
  <conditionalFormatting sqref="M40">
    <cfRule type="expression" dxfId="10" priority="8">
      <formula>M40=#REF!</formula>
    </cfRule>
  </conditionalFormatting>
  <conditionalFormatting sqref="M6 M1:M2 N1 L1">
    <cfRule type="expression" dxfId="9" priority="45">
      <formula>L1=L1048552</formula>
    </cfRule>
  </conditionalFormatting>
  <conditionalFormatting sqref="M41">
    <cfRule type="expression" dxfId="8" priority="47">
      <formula>M41=M6</formula>
    </cfRule>
  </conditionalFormatting>
  <conditionalFormatting sqref="M7">
    <cfRule type="expression" dxfId="7" priority="6">
      <formula>M7=M1048558</formula>
    </cfRule>
  </conditionalFormatting>
  <conditionalFormatting sqref="M43:M48">
    <cfRule type="expression" dxfId="6" priority="5">
      <formula>M43=M9</formula>
    </cfRule>
  </conditionalFormatting>
  <conditionalFormatting sqref="M49">
    <cfRule type="expression" dxfId="5" priority="4">
      <formula>M49=M16</formula>
    </cfRule>
  </conditionalFormatting>
  <conditionalFormatting sqref="M33">
    <cfRule type="expression" dxfId="4" priority="52">
      <formula>M33=#REF!</formula>
    </cfRule>
  </conditionalFormatting>
  <conditionalFormatting sqref="M3">
    <cfRule type="expression" dxfId="3" priority="3">
      <formula>M3=M1048554</formula>
    </cfRule>
  </conditionalFormatting>
  <conditionalFormatting sqref="M32">
    <cfRule type="expression" dxfId="2" priority="54">
      <formula>M32=#REF!</formula>
    </cfRule>
  </conditionalFormatting>
  <conditionalFormatting sqref="M19">
    <cfRule type="expression" dxfId="1" priority="2">
      <formula>M19=M1048568</formula>
    </cfRule>
  </conditionalFormatting>
  <conditionalFormatting sqref="M15">
    <cfRule type="expression" dxfId="0" priority="1">
      <formula>M15=M1048565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2020-01-01T12:53:39Z</dcterms:modified>
</cp:coreProperties>
</file>